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5"/>
  <workbookPr hidePivotFieldList="1"/>
  <mc:AlternateContent xmlns:mc="http://schemas.openxmlformats.org/markup-compatibility/2006">
    <mc:Choice Requires="x15">
      <x15ac:absPath xmlns:x15ac="http://schemas.microsoft.com/office/spreadsheetml/2010/11/ac" url="D:\Datos\Documents\IDPAC\2. PAA\Consolidar\"/>
    </mc:Choice>
  </mc:AlternateContent>
  <xr:revisionPtr revIDLastSave="0" documentId="13_ncr:1_{C8FCD044-9FB5-4884-82BD-56A8D306B339}" xr6:coauthVersionLast="47" xr6:coauthVersionMax="47" xr10:uidLastSave="{00000000-0000-0000-0000-000000000000}"/>
  <bookViews>
    <workbookView xWindow="-120" yWindow="-120" windowWidth="20730" windowHeight="11160" activeTab="1" xr2:uid="{00000000-000D-0000-FFFF-FFFF00000000}"/>
  </bookViews>
  <sheets>
    <sheet name="GENERALIDADES PROYECTOS" sheetId="1" r:id="rId1"/>
    <sheet name="PAA INVERSIÓN TOTAL DEL COMITÉ " sheetId="2" r:id="rId2"/>
    <sheet name=" PAA INICIAL INVERSIÓN" sheetId="3" state="hidden" r:id="rId3"/>
    <sheet name="MOD PAA INVERSIÓN 25 DE FEBRERO" sheetId="4" state="hidden" r:id="rId4"/>
    <sheet name="PAA CONSOLIDADO FTO" sheetId="22" r:id="rId5"/>
    <sheet name="MOD PAA FUNCIONAMIENTO 25 DE FE" sheetId="6" state="hidden" r:id="rId6"/>
    <sheet name="MOD PAA FUNCIONAMIENTO" sheetId="7" state="hidden" r:id="rId7"/>
    <sheet name="MOD PAA INVERSIÓN" sheetId="8" state="hidden" r:id="rId8"/>
    <sheet name=" PAA INVER COMITÉ 20 MARZO" sheetId="9" state="hidden" r:id="rId9"/>
    <sheet name="PAA FUNCIONAMIENTO 20 MARZO" sheetId="10" state="hidden" r:id="rId10"/>
    <sheet name="AJUSTES FTO 20 MARZO" sheetId="12" state="hidden" r:id="rId11"/>
    <sheet name="CONSOLIDADO METAS" sheetId="13" r:id="rId12"/>
    <sheet name="Copia de MOD PAA INVERSIÓN" sheetId="14" state="hidden" r:id="rId13"/>
    <sheet name="GESTIÓN DEL PRESUPUESTO" sheetId="19" state="hidden" r:id="rId14"/>
    <sheet name="FICHA EBI SEGPLAN" sheetId="20" state="hidden" r:id="rId15"/>
  </sheets>
  <externalReferences>
    <externalReference r:id="rId16"/>
    <externalReference r:id="rId17"/>
  </externalReferences>
  <definedNames>
    <definedName name="_xlnm._FilterDatabase" localSheetId="6" hidden="1">'MOD PAA FUNCIONAMIENTO'!$A$9:$AJ$15</definedName>
    <definedName name="_xlnm._FilterDatabase" localSheetId="5" hidden="1">'MOD PAA FUNCIONAMIENTO 25 DE FE'!$A$9:$AJ$13</definedName>
    <definedName name="_xlnm._FilterDatabase" localSheetId="7" hidden="1">'MOD PAA INVERSIÓN'!$A$3:$AK$1095</definedName>
    <definedName name="_xlnm._FilterDatabase" localSheetId="3" hidden="1">'MOD PAA INVERSIÓN 25 DE FEBRERO'!$A$3:$X$235</definedName>
    <definedName name="_xlnm._FilterDatabase" localSheetId="4" hidden="1">'PAA CONSOLIDADO FTO'!$A$1:$Q$73</definedName>
    <definedName name="_xlnm._FilterDatabase" localSheetId="1" hidden="1">'PAA INVERSIÓN TOTAL DEL COMITÉ '!$A$1:$AA$4103</definedName>
  </definedNames>
  <calcPr calcId="191029"/>
  <pivotCaches>
    <pivotCache cacheId="26" r:id="rId1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1" l="1"/>
  <c r="H2" i="1"/>
  <c r="D28" i="13"/>
  <c r="D19" i="13"/>
  <c r="I18" i="1"/>
  <c r="I20" i="1"/>
  <c r="I19" i="1"/>
  <c r="I2" i="1"/>
  <c r="E11" i="13"/>
  <c r="E28" i="13"/>
  <c r="E25" i="13"/>
  <c r="E19" i="13"/>
  <c r="E14" i="13"/>
  <c r="E7" i="13"/>
  <c r="K105" i="22" l="1"/>
  <c r="T819" i="2" l="1"/>
  <c r="I11" i="1"/>
  <c r="E7" i="1"/>
  <c r="I17" i="1"/>
  <c r="I12" i="1"/>
  <c r="E4" i="1"/>
  <c r="I13" i="1"/>
  <c r="I14" i="1"/>
  <c r="I4" i="1"/>
  <c r="I9" i="1"/>
  <c r="I15" i="1"/>
  <c r="I10" i="1"/>
  <c r="I16" i="1"/>
  <c r="I6" i="1"/>
  <c r="I7" i="1"/>
  <c r="I3" i="1"/>
  <c r="E2" i="1"/>
  <c r="I8" i="1"/>
  <c r="E18" i="1"/>
  <c r="E14" i="1"/>
  <c r="I5" i="1"/>
  <c r="E12" i="1"/>
  <c r="BJ68" i="2" l="1"/>
  <c r="BD68" i="2"/>
  <c r="BE68" i="2" s="1"/>
  <c r="BB68" i="2"/>
  <c r="AX68" i="2"/>
  <c r="AU68" i="2"/>
  <c r="AT68" i="2"/>
  <c r="BG68" i="2" s="1"/>
  <c r="AN68" i="2"/>
  <c r="BA68" i="2" s="1"/>
  <c r="AM68" i="2"/>
  <c r="AL68" i="2"/>
  <c r="AK68" i="2"/>
  <c r="AJ68" i="2"/>
  <c r="AF68" i="2"/>
  <c r="AG68" i="2" s="1"/>
  <c r="AE68" i="2"/>
  <c r="AC68" i="2"/>
  <c r="AB68" i="2"/>
  <c r="AD68" i="2" s="1"/>
  <c r="AO68" i="2" l="1"/>
  <c r="T821" i="2" l="1"/>
  <c r="H37" i="20" l="1"/>
  <c r="H30" i="20"/>
  <c r="I17" i="20"/>
  <c r="D17" i="20"/>
  <c r="G15" i="20"/>
  <c r="J15" i="20" s="1"/>
  <c r="G14" i="20"/>
  <c r="J14" i="20" s="1"/>
  <c r="W231" i="14"/>
  <c r="W230" i="14"/>
  <c r="W229" i="14"/>
  <c r="W228" i="14"/>
  <c r="W227" i="14"/>
  <c r="W226" i="14"/>
  <c r="M226" i="14"/>
  <c r="W225" i="14"/>
  <c r="M225" i="14"/>
  <c r="W224" i="14"/>
  <c r="M224" i="14"/>
  <c r="W223" i="14"/>
  <c r="M223" i="14"/>
  <c r="W222" i="14"/>
  <c r="M222" i="14"/>
  <c r="W221" i="14"/>
  <c r="M221" i="14"/>
  <c r="W220" i="14"/>
  <c r="L220" i="14"/>
  <c r="M220" i="14" s="1"/>
  <c r="W219" i="14"/>
  <c r="M219" i="14"/>
  <c r="W218" i="14"/>
  <c r="M218" i="14"/>
  <c r="W217" i="14"/>
  <c r="M217" i="14"/>
  <c r="W216" i="14"/>
  <c r="W215" i="14"/>
  <c r="W214" i="14"/>
  <c r="W213" i="14"/>
  <c r="W212" i="14"/>
  <c r="W211" i="14"/>
  <c r="M211" i="14"/>
  <c r="W210" i="14"/>
  <c r="M210" i="14"/>
  <c r="W209" i="14"/>
  <c r="M209" i="14"/>
  <c r="W208" i="14"/>
  <c r="M208" i="14"/>
  <c r="W207" i="14"/>
  <c r="M207" i="14"/>
  <c r="W206" i="14"/>
  <c r="W205" i="14"/>
  <c r="M205" i="14"/>
  <c r="W204" i="14"/>
  <c r="M204" i="14"/>
  <c r="W203" i="14"/>
  <c r="M203" i="14"/>
  <c r="W202" i="14"/>
  <c r="M202" i="14"/>
  <c r="W201" i="14"/>
  <c r="M201" i="14"/>
  <c r="W200" i="14"/>
  <c r="M200" i="14"/>
  <c r="W199" i="14"/>
  <c r="M199" i="14"/>
  <c r="W198" i="14"/>
  <c r="M198" i="14"/>
  <c r="W197" i="14"/>
  <c r="M197" i="14"/>
  <c r="W196" i="14"/>
  <c r="M196" i="14"/>
  <c r="W195" i="14"/>
  <c r="M195" i="14"/>
  <c r="W194" i="14"/>
  <c r="M194" i="14"/>
  <c r="W193" i="14"/>
  <c r="M193" i="14"/>
  <c r="W192" i="14"/>
  <c r="M192" i="14"/>
  <c r="W191" i="14"/>
  <c r="M191" i="14"/>
  <c r="W190" i="14"/>
  <c r="M190" i="14"/>
  <c r="W189" i="14"/>
  <c r="M189" i="14"/>
  <c r="W188" i="14"/>
  <c r="M188" i="14"/>
  <c r="W187" i="14"/>
  <c r="M187" i="14"/>
  <c r="W186" i="14"/>
  <c r="M186" i="14"/>
  <c r="W185" i="14"/>
  <c r="M185" i="14"/>
  <c r="W184" i="14"/>
  <c r="W183" i="14"/>
  <c r="M183" i="14"/>
  <c r="W182" i="14"/>
  <c r="W181" i="14"/>
  <c r="M181" i="14"/>
  <c r="W180" i="14"/>
  <c r="M180" i="14"/>
  <c r="W179" i="14"/>
  <c r="M179" i="14"/>
  <c r="W178" i="14"/>
  <c r="M178" i="14"/>
  <c r="W177" i="14"/>
  <c r="W176" i="14"/>
  <c r="W175" i="14"/>
  <c r="M175" i="14"/>
  <c r="W174" i="14"/>
  <c r="M174" i="14"/>
  <c r="W173" i="14"/>
  <c r="M173" i="14"/>
  <c r="W172" i="14"/>
  <c r="M172" i="14"/>
  <c r="W171" i="14"/>
  <c r="M171" i="14"/>
  <c r="W170" i="14"/>
  <c r="M170" i="14"/>
  <c r="W169" i="14"/>
  <c r="M169" i="14"/>
  <c r="W168" i="14"/>
  <c r="M168" i="14"/>
  <c r="W167" i="14"/>
  <c r="M167" i="14"/>
  <c r="W166" i="14"/>
  <c r="M166" i="14"/>
  <c r="W165" i="14"/>
  <c r="M165" i="14"/>
  <c r="W164" i="14"/>
  <c r="M164" i="14"/>
  <c r="W163" i="14"/>
  <c r="M163" i="14"/>
  <c r="W162" i="14"/>
  <c r="M162" i="14"/>
  <c r="W161" i="14"/>
  <c r="M161" i="14"/>
  <c r="W160" i="14"/>
  <c r="M160" i="14"/>
  <c r="W159" i="14"/>
  <c r="W158" i="14"/>
  <c r="W157" i="14"/>
  <c r="W156" i="14"/>
  <c r="W155" i="14"/>
  <c r="W154" i="14"/>
  <c r="W153" i="14"/>
  <c r="W152" i="14"/>
  <c r="W151" i="14"/>
  <c r="W150" i="14"/>
  <c r="M150" i="14"/>
  <c r="W149" i="14"/>
  <c r="W148" i="14"/>
  <c r="W147" i="14"/>
  <c r="W146" i="14"/>
  <c r="W145" i="14"/>
  <c r="W144" i="14"/>
  <c r="W143" i="14"/>
  <c r="W142" i="14"/>
  <c r="W141" i="14"/>
  <c r="W140" i="14"/>
  <c r="M140" i="14"/>
  <c r="W139" i="14"/>
  <c r="W138" i="14"/>
  <c r="W137" i="14"/>
  <c r="W136" i="14"/>
  <c r="W135" i="14"/>
  <c r="M135" i="14"/>
  <c r="W134" i="14"/>
  <c r="W133" i="14"/>
  <c r="M133" i="14"/>
  <c r="W132" i="14"/>
  <c r="W131" i="14"/>
  <c r="M131" i="14"/>
  <c r="L131" i="14"/>
  <c r="W130" i="14"/>
  <c r="M130" i="14"/>
  <c r="W129" i="14"/>
  <c r="L129" i="14"/>
  <c r="G129" i="14"/>
  <c r="W128" i="14"/>
  <c r="M128" i="14"/>
  <c r="G128" i="14"/>
  <c r="W127" i="14"/>
  <c r="M127" i="14"/>
  <c r="G127" i="14"/>
  <c r="W126" i="14"/>
  <c r="M126" i="14"/>
  <c r="G126" i="14"/>
  <c r="W125" i="14"/>
  <c r="M125" i="14"/>
  <c r="G125" i="14"/>
  <c r="W124" i="14"/>
  <c r="M124" i="14"/>
  <c r="G124" i="14"/>
  <c r="W123" i="14"/>
  <c r="M123" i="14"/>
  <c r="G123" i="14"/>
  <c r="W122" i="14"/>
  <c r="M122" i="14"/>
  <c r="G122" i="14"/>
  <c r="W121" i="14"/>
  <c r="M121" i="14"/>
  <c r="G121" i="14"/>
  <c r="W120" i="14"/>
  <c r="W119" i="14"/>
  <c r="W118" i="14"/>
  <c r="W117" i="14"/>
  <c r="W116" i="14"/>
  <c r="W115" i="14"/>
  <c r="W114" i="14"/>
  <c r="W113" i="14"/>
  <c r="W112" i="14"/>
  <c r="W111" i="14"/>
  <c r="W110" i="14"/>
  <c r="W109" i="14"/>
  <c r="W108" i="14"/>
  <c r="W107" i="14"/>
  <c r="W106" i="14"/>
  <c r="W105" i="14"/>
  <c r="W104" i="14"/>
  <c r="W103" i="14"/>
  <c r="W102" i="14"/>
  <c r="W101" i="14"/>
  <c r="W100" i="14"/>
  <c r="W99" i="14"/>
  <c r="W98" i="14"/>
  <c r="W97" i="14"/>
  <c r="W96" i="14"/>
  <c r="W95" i="14"/>
  <c r="W94" i="14"/>
  <c r="W93" i="14"/>
  <c r="W92" i="14"/>
  <c r="W91" i="14"/>
  <c r="W90" i="14"/>
  <c r="W89" i="14"/>
  <c r="W88" i="14"/>
  <c r="W87" i="14"/>
  <c r="W86" i="14"/>
  <c r="W85" i="14"/>
  <c r="W84" i="14"/>
  <c r="W83" i="14"/>
  <c r="W82" i="14"/>
  <c r="W81" i="14"/>
  <c r="W80" i="14"/>
  <c r="W79" i="14"/>
  <c r="W78" i="14"/>
  <c r="W77" i="14"/>
  <c r="W76" i="14"/>
  <c r="W75" i="14"/>
  <c r="W74" i="14"/>
  <c r="W73" i="14"/>
  <c r="W72" i="14"/>
  <c r="W71" i="14"/>
  <c r="W70" i="14"/>
  <c r="W69" i="14"/>
  <c r="W68" i="14"/>
  <c r="W67" i="14"/>
  <c r="W66" i="14"/>
  <c r="W65" i="14"/>
  <c r="W64" i="14"/>
  <c r="M64" i="14"/>
  <c r="W63" i="14"/>
  <c r="M63" i="14"/>
  <c r="W62" i="14"/>
  <c r="M62" i="14"/>
  <c r="W61" i="14"/>
  <c r="M61" i="14"/>
  <c r="W60" i="14"/>
  <c r="M60" i="14"/>
  <c r="W59" i="14"/>
  <c r="M59" i="14"/>
  <c r="W58" i="14"/>
  <c r="M58" i="14"/>
  <c r="W57" i="14"/>
  <c r="M57" i="14"/>
  <c r="W56" i="14"/>
  <c r="M56" i="14"/>
  <c r="W55" i="14"/>
  <c r="M55" i="14"/>
  <c r="W54" i="14"/>
  <c r="M54" i="14"/>
  <c r="G54" i="14"/>
  <c r="W53" i="14"/>
  <c r="M53" i="14"/>
  <c r="G53" i="14"/>
  <c r="W52" i="14"/>
  <c r="M52" i="14"/>
  <c r="G52" i="14"/>
  <c r="W51" i="14"/>
  <c r="M51" i="14"/>
  <c r="G51" i="14"/>
  <c r="W50" i="14"/>
  <c r="M50" i="14"/>
  <c r="G50" i="14"/>
  <c r="W49" i="14"/>
  <c r="M49" i="14"/>
  <c r="G49" i="14"/>
  <c r="W48" i="14"/>
  <c r="M48" i="14"/>
  <c r="G48" i="14"/>
  <c r="W47" i="14"/>
  <c r="M47" i="14"/>
  <c r="G47" i="14"/>
  <c r="W46" i="14"/>
  <c r="M46" i="14"/>
  <c r="G46" i="14"/>
  <c r="W45" i="14"/>
  <c r="M45" i="14"/>
  <c r="G45" i="14"/>
  <c r="W44" i="14"/>
  <c r="M44" i="14"/>
  <c r="G44" i="14"/>
  <c r="W43" i="14"/>
  <c r="M43" i="14"/>
  <c r="G43" i="14"/>
  <c r="W42" i="14"/>
  <c r="M42" i="14"/>
  <c r="G42" i="14"/>
  <c r="W41" i="14"/>
  <c r="M41" i="14"/>
  <c r="G41" i="14"/>
  <c r="W40" i="14"/>
  <c r="M40" i="14"/>
  <c r="G40" i="14"/>
  <c r="W39" i="14"/>
  <c r="M39" i="14"/>
  <c r="G39" i="14"/>
  <c r="W38" i="14"/>
  <c r="M38" i="14"/>
  <c r="G38" i="14"/>
  <c r="W37" i="14"/>
  <c r="M37" i="14"/>
  <c r="G37" i="14"/>
  <c r="W36" i="14"/>
  <c r="M36" i="14"/>
  <c r="G36" i="14"/>
  <c r="W35" i="14"/>
  <c r="M35" i="14"/>
  <c r="G35" i="14"/>
  <c r="W34" i="14"/>
  <c r="M34" i="14"/>
  <c r="G34" i="14"/>
  <c r="W33" i="14"/>
  <c r="M33" i="14"/>
  <c r="G33" i="14"/>
  <c r="W32" i="14"/>
  <c r="M32" i="14"/>
  <c r="G32" i="14"/>
  <c r="W31" i="14"/>
  <c r="M31" i="14"/>
  <c r="G31" i="14"/>
  <c r="W30" i="14"/>
  <c r="M30" i="14"/>
  <c r="G30" i="14"/>
  <c r="W29" i="14"/>
  <c r="M29" i="14"/>
  <c r="G29" i="14"/>
  <c r="W28" i="14"/>
  <c r="M28" i="14"/>
  <c r="G28" i="14"/>
  <c r="W27" i="14"/>
  <c r="M27" i="14"/>
  <c r="G27" i="14"/>
  <c r="W26" i="14"/>
  <c r="M26" i="14"/>
  <c r="G26" i="14"/>
  <c r="W25" i="14"/>
  <c r="M25" i="14"/>
  <c r="G25" i="14"/>
  <c r="W24" i="14"/>
  <c r="M24" i="14"/>
  <c r="G24" i="14"/>
  <c r="W23" i="14"/>
  <c r="M23" i="14"/>
  <c r="G23" i="14"/>
  <c r="W22" i="14"/>
  <c r="M22" i="14"/>
  <c r="G22" i="14"/>
  <c r="W21" i="14"/>
  <c r="M21" i="14"/>
  <c r="G21" i="14"/>
  <c r="W20" i="14"/>
  <c r="M20" i="14"/>
  <c r="G20" i="14"/>
  <c r="W19" i="14"/>
  <c r="M19" i="14"/>
  <c r="G19" i="14"/>
  <c r="W18" i="14"/>
  <c r="M18" i="14"/>
  <c r="G18" i="14"/>
  <c r="W17" i="14"/>
  <c r="M17" i="14"/>
  <c r="G17" i="14"/>
  <c r="W16" i="14"/>
  <c r="M16" i="14"/>
  <c r="G16" i="14"/>
  <c r="W15" i="14"/>
  <c r="M15" i="14"/>
  <c r="G15" i="14"/>
  <c r="W14" i="14"/>
  <c r="M14" i="14"/>
  <c r="G14" i="14"/>
  <c r="W13" i="14"/>
  <c r="M13" i="14"/>
  <c r="G13" i="14"/>
  <c r="W12" i="14"/>
  <c r="M12" i="14"/>
  <c r="G12" i="14"/>
  <c r="W11" i="14"/>
  <c r="M11" i="14"/>
  <c r="G11" i="14"/>
  <c r="W10" i="14"/>
  <c r="M10" i="14"/>
  <c r="G10" i="14"/>
  <c r="W9" i="14"/>
  <c r="M9" i="14"/>
  <c r="G9" i="14"/>
  <c r="W8" i="14"/>
  <c r="M8" i="14"/>
  <c r="G8" i="14"/>
  <c r="W7" i="14"/>
  <c r="M7" i="14"/>
  <c r="G7" i="14"/>
  <c r="W6" i="14"/>
  <c r="M6" i="14"/>
  <c r="G6" i="14"/>
  <c r="W5" i="14"/>
  <c r="M5" i="14"/>
  <c r="G5" i="14"/>
  <c r="O986" i="12"/>
  <c r="O985" i="12"/>
  <c r="O984" i="12"/>
  <c r="O983" i="12"/>
  <c r="O982" i="12"/>
  <c r="O981" i="12"/>
  <c r="O980" i="12"/>
  <c r="O979" i="12"/>
  <c r="O978" i="12"/>
  <c r="O977" i="12"/>
  <c r="O976" i="12"/>
  <c r="O975" i="12"/>
  <c r="O974" i="12"/>
  <c r="O973" i="12"/>
  <c r="O972" i="12"/>
  <c r="O971" i="12"/>
  <c r="O970" i="12"/>
  <c r="O969" i="12"/>
  <c r="O968" i="12"/>
  <c r="O967" i="12"/>
  <c r="O966" i="12"/>
  <c r="O965" i="12"/>
  <c r="O964" i="12"/>
  <c r="O963" i="12"/>
  <c r="O962" i="12"/>
  <c r="O961" i="12"/>
  <c r="O960" i="12"/>
  <c r="O959" i="12"/>
  <c r="O958" i="12"/>
  <c r="O957" i="12"/>
  <c r="O956" i="12"/>
  <c r="O955" i="12"/>
  <c r="O954" i="12"/>
  <c r="O953" i="12"/>
  <c r="O952" i="12"/>
  <c r="O951" i="12"/>
  <c r="O950" i="12"/>
  <c r="O949" i="12"/>
  <c r="O948" i="12"/>
  <c r="O947" i="12"/>
  <c r="O946" i="12"/>
  <c r="O945" i="12"/>
  <c r="O944" i="12"/>
  <c r="O943" i="12"/>
  <c r="O942" i="12"/>
  <c r="O941" i="12"/>
  <c r="O940" i="12"/>
  <c r="O939" i="12"/>
  <c r="O938" i="12"/>
  <c r="O937" i="12"/>
  <c r="O936" i="12"/>
  <c r="O935" i="12"/>
  <c r="O934" i="12"/>
  <c r="O933" i="12"/>
  <c r="O932" i="12"/>
  <c r="O931" i="12"/>
  <c r="O930" i="12"/>
  <c r="O929" i="12"/>
  <c r="O928" i="12"/>
  <c r="O927" i="12"/>
  <c r="O926" i="12"/>
  <c r="O925" i="12"/>
  <c r="O924" i="12"/>
  <c r="O923" i="12"/>
  <c r="O922" i="12"/>
  <c r="O921" i="12"/>
  <c r="O920" i="12"/>
  <c r="O919" i="12"/>
  <c r="O918" i="12"/>
  <c r="O917" i="12"/>
  <c r="O916" i="12"/>
  <c r="O915" i="12"/>
  <c r="O914" i="12"/>
  <c r="O913" i="12"/>
  <c r="O912" i="12"/>
  <c r="O911" i="12"/>
  <c r="O910" i="12"/>
  <c r="O909" i="12"/>
  <c r="O908" i="12"/>
  <c r="O907" i="12"/>
  <c r="O906" i="12"/>
  <c r="O905" i="12"/>
  <c r="O904" i="12"/>
  <c r="O903" i="12"/>
  <c r="O902" i="12"/>
  <c r="O901" i="12"/>
  <c r="O900" i="12"/>
  <c r="O899" i="12"/>
  <c r="O898" i="12"/>
  <c r="O897" i="12"/>
  <c r="O896" i="12"/>
  <c r="O895" i="12"/>
  <c r="O894" i="12"/>
  <c r="O893" i="12"/>
  <c r="O892" i="12"/>
  <c r="O891" i="12"/>
  <c r="O890" i="12"/>
  <c r="O889" i="12"/>
  <c r="O888" i="12"/>
  <c r="O887" i="12"/>
  <c r="O886" i="12"/>
  <c r="O885" i="12"/>
  <c r="O884" i="12"/>
  <c r="O883" i="12"/>
  <c r="O882" i="12"/>
  <c r="O881" i="12"/>
  <c r="O880" i="12"/>
  <c r="O879" i="12"/>
  <c r="O878" i="12"/>
  <c r="O877" i="12"/>
  <c r="O876" i="12"/>
  <c r="O875" i="12"/>
  <c r="O874" i="12"/>
  <c r="O873" i="12"/>
  <c r="O872" i="12"/>
  <c r="O871" i="12"/>
  <c r="O870" i="12"/>
  <c r="O869" i="12"/>
  <c r="O868" i="12"/>
  <c r="O867" i="12"/>
  <c r="O866" i="12"/>
  <c r="O865" i="12"/>
  <c r="O864" i="12"/>
  <c r="O863" i="12"/>
  <c r="O862" i="12"/>
  <c r="O861" i="12"/>
  <c r="O860" i="12"/>
  <c r="O859" i="12"/>
  <c r="O858" i="12"/>
  <c r="O857" i="12"/>
  <c r="O856" i="12"/>
  <c r="O855" i="12"/>
  <c r="O854" i="12"/>
  <c r="O853" i="12"/>
  <c r="O852" i="12"/>
  <c r="O851" i="12"/>
  <c r="O850" i="12"/>
  <c r="O849" i="12"/>
  <c r="O848" i="12"/>
  <c r="O847" i="12"/>
  <c r="O846" i="12"/>
  <c r="O845" i="12"/>
  <c r="O844" i="12"/>
  <c r="O843" i="12"/>
  <c r="O842" i="12"/>
  <c r="O841" i="12"/>
  <c r="O840" i="12"/>
  <c r="O839" i="12"/>
  <c r="O838" i="12"/>
  <c r="O837" i="12"/>
  <c r="O836" i="12"/>
  <c r="O835" i="12"/>
  <c r="O834" i="12"/>
  <c r="O833" i="12"/>
  <c r="O832" i="12"/>
  <c r="O831" i="12"/>
  <c r="O830" i="12"/>
  <c r="O829" i="12"/>
  <c r="O828" i="12"/>
  <c r="O827" i="12"/>
  <c r="O826" i="12"/>
  <c r="O825" i="12"/>
  <c r="O824" i="12"/>
  <c r="O823" i="12"/>
  <c r="O822" i="12"/>
  <c r="O821" i="12"/>
  <c r="O820" i="12"/>
  <c r="O819" i="12"/>
  <c r="O818" i="12"/>
  <c r="O817" i="12"/>
  <c r="O816" i="12"/>
  <c r="O815" i="12"/>
  <c r="O814" i="12"/>
  <c r="O813" i="12"/>
  <c r="O812" i="12"/>
  <c r="O811" i="12"/>
  <c r="O810" i="12"/>
  <c r="O809" i="12"/>
  <c r="O808" i="12"/>
  <c r="O807" i="12"/>
  <c r="O806" i="12"/>
  <c r="O805" i="12"/>
  <c r="O804" i="12"/>
  <c r="O803" i="12"/>
  <c r="O802" i="12"/>
  <c r="O801" i="12"/>
  <c r="O800" i="12"/>
  <c r="O799" i="12"/>
  <c r="O798" i="12"/>
  <c r="O797" i="12"/>
  <c r="O796" i="12"/>
  <c r="O795" i="12"/>
  <c r="O794" i="12"/>
  <c r="O793" i="12"/>
  <c r="O792" i="12"/>
  <c r="O791" i="12"/>
  <c r="O790" i="12"/>
  <c r="O789" i="12"/>
  <c r="O788" i="12"/>
  <c r="O787" i="12"/>
  <c r="O786" i="12"/>
  <c r="O785" i="12"/>
  <c r="O784" i="12"/>
  <c r="O783" i="12"/>
  <c r="O782" i="12"/>
  <c r="O781" i="12"/>
  <c r="O780" i="12"/>
  <c r="O779" i="12"/>
  <c r="O778" i="12"/>
  <c r="O777" i="12"/>
  <c r="O776" i="12"/>
  <c r="O775" i="12"/>
  <c r="O774" i="12"/>
  <c r="O773" i="12"/>
  <c r="O772" i="12"/>
  <c r="O771" i="12"/>
  <c r="O770" i="12"/>
  <c r="O769" i="12"/>
  <c r="O768" i="12"/>
  <c r="O767" i="12"/>
  <c r="O766" i="12"/>
  <c r="O765" i="12"/>
  <c r="O764" i="12"/>
  <c r="O763" i="12"/>
  <c r="O762" i="12"/>
  <c r="O761" i="12"/>
  <c r="O760" i="12"/>
  <c r="O759" i="12"/>
  <c r="O758" i="12"/>
  <c r="O757" i="12"/>
  <c r="O756" i="12"/>
  <c r="O755" i="12"/>
  <c r="O754" i="12"/>
  <c r="O753" i="12"/>
  <c r="O752" i="12"/>
  <c r="O751" i="12"/>
  <c r="O750" i="12"/>
  <c r="O749" i="12"/>
  <c r="O748" i="12"/>
  <c r="O747" i="12"/>
  <c r="O746" i="12"/>
  <c r="O745" i="12"/>
  <c r="O744" i="12"/>
  <c r="O743" i="12"/>
  <c r="O742" i="12"/>
  <c r="O741" i="12"/>
  <c r="O740" i="12"/>
  <c r="O739" i="12"/>
  <c r="O738" i="12"/>
  <c r="O737" i="12"/>
  <c r="O736" i="12"/>
  <c r="O735" i="12"/>
  <c r="O734" i="12"/>
  <c r="O733" i="12"/>
  <c r="O732" i="12"/>
  <c r="O731" i="12"/>
  <c r="O730" i="12"/>
  <c r="O729" i="12"/>
  <c r="O728" i="12"/>
  <c r="O727" i="12"/>
  <c r="O726" i="12"/>
  <c r="O725" i="12"/>
  <c r="O724" i="12"/>
  <c r="O723" i="12"/>
  <c r="O722" i="12"/>
  <c r="O721" i="12"/>
  <c r="O720" i="12"/>
  <c r="O719" i="12"/>
  <c r="O718" i="12"/>
  <c r="O717" i="12"/>
  <c r="O716" i="12"/>
  <c r="O715" i="12"/>
  <c r="O714" i="12"/>
  <c r="O713" i="12"/>
  <c r="O712" i="12"/>
  <c r="O711" i="12"/>
  <c r="O710" i="12"/>
  <c r="O709" i="12"/>
  <c r="O708" i="12"/>
  <c r="O707" i="12"/>
  <c r="O706" i="12"/>
  <c r="O705" i="12"/>
  <c r="O704" i="12"/>
  <c r="O703" i="12"/>
  <c r="O702" i="12"/>
  <c r="O701" i="12"/>
  <c r="O700" i="12"/>
  <c r="O699" i="12"/>
  <c r="O698" i="12"/>
  <c r="O697" i="12"/>
  <c r="O696" i="12"/>
  <c r="O695" i="12"/>
  <c r="O694" i="12"/>
  <c r="O693" i="12"/>
  <c r="O692" i="12"/>
  <c r="O691" i="12"/>
  <c r="O690" i="12"/>
  <c r="O689" i="12"/>
  <c r="O688" i="12"/>
  <c r="O687" i="12"/>
  <c r="O686" i="12"/>
  <c r="O685" i="12"/>
  <c r="O684" i="12"/>
  <c r="O683" i="12"/>
  <c r="O682" i="12"/>
  <c r="O681" i="12"/>
  <c r="O680" i="12"/>
  <c r="O679" i="12"/>
  <c r="O678" i="12"/>
  <c r="O677" i="12"/>
  <c r="O676" i="12"/>
  <c r="O675" i="12"/>
  <c r="O674" i="12"/>
  <c r="O673" i="12"/>
  <c r="O672" i="12"/>
  <c r="O671" i="12"/>
  <c r="O670" i="12"/>
  <c r="O669" i="12"/>
  <c r="O668" i="12"/>
  <c r="O667" i="12"/>
  <c r="O666" i="12"/>
  <c r="O665" i="12"/>
  <c r="O664" i="12"/>
  <c r="O663" i="12"/>
  <c r="O662" i="12"/>
  <c r="O661" i="12"/>
  <c r="O660" i="12"/>
  <c r="O659" i="12"/>
  <c r="O658" i="12"/>
  <c r="O657" i="12"/>
  <c r="O656" i="12"/>
  <c r="O655" i="12"/>
  <c r="O654" i="12"/>
  <c r="O653" i="12"/>
  <c r="O652" i="12"/>
  <c r="O651" i="12"/>
  <c r="O650" i="12"/>
  <c r="O649" i="12"/>
  <c r="O648" i="12"/>
  <c r="O647" i="12"/>
  <c r="O646" i="12"/>
  <c r="O645" i="12"/>
  <c r="O644" i="12"/>
  <c r="O643" i="12"/>
  <c r="O642" i="12"/>
  <c r="O641" i="12"/>
  <c r="O640" i="12"/>
  <c r="O639" i="12"/>
  <c r="O638" i="12"/>
  <c r="O637" i="12"/>
  <c r="O636" i="12"/>
  <c r="O635" i="12"/>
  <c r="O634" i="12"/>
  <c r="O633" i="12"/>
  <c r="O632" i="12"/>
  <c r="O631" i="12"/>
  <c r="O630" i="12"/>
  <c r="O629" i="12"/>
  <c r="O628" i="12"/>
  <c r="O627" i="12"/>
  <c r="O626" i="12"/>
  <c r="O625" i="12"/>
  <c r="O624" i="12"/>
  <c r="O623" i="12"/>
  <c r="O622" i="12"/>
  <c r="O621" i="12"/>
  <c r="O620" i="12"/>
  <c r="O619" i="12"/>
  <c r="O618" i="12"/>
  <c r="O617" i="12"/>
  <c r="O616" i="12"/>
  <c r="O615" i="12"/>
  <c r="O614" i="12"/>
  <c r="O613" i="12"/>
  <c r="O612" i="12"/>
  <c r="O611" i="12"/>
  <c r="O610" i="12"/>
  <c r="O609" i="12"/>
  <c r="O608" i="12"/>
  <c r="O607" i="12"/>
  <c r="O606" i="12"/>
  <c r="O605" i="12"/>
  <c r="O604" i="12"/>
  <c r="O603" i="12"/>
  <c r="O602" i="12"/>
  <c r="O601" i="12"/>
  <c r="O600" i="12"/>
  <c r="O599" i="12"/>
  <c r="O598" i="12"/>
  <c r="O597" i="12"/>
  <c r="O596" i="12"/>
  <c r="O595" i="12"/>
  <c r="O594" i="12"/>
  <c r="O593" i="12"/>
  <c r="O592" i="12"/>
  <c r="O591" i="12"/>
  <c r="O590" i="12"/>
  <c r="O589" i="12"/>
  <c r="O588" i="12"/>
  <c r="O587" i="12"/>
  <c r="O586" i="12"/>
  <c r="O585" i="12"/>
  <c r="O584" i="12"/>
  <c r="O583" i="12"/>
  <c r="O582" i="12"/>
  <c r="O581" i="12"/>
  <c r="O580" i="12"/>
  <c r="O579" i="12"/>
  <c r="O578" i="12"/>
  <c r="O577" i="12"/>
  <c r="O576" i="12"/>
  <c r="O575" i="12"/>
  <c r="O574" i="12"/>
  <c r="O573" i="12"/>
  <c r="O572" i="12"/>
  <c r="O571" i="12"/>
  <c r="O570" i="12"/>
  <c r="O569" i="12"/>
  <c r="O568" i="12"/>
  <c r="O567" i="12"/>
  <c r="O566" i="12"/>
  <c r="O565" i="12"/>
  <c r="O564" i="12"/>
  <c r="O563" i="12"/>
  <c r="O562" i="12"/>
  <c r="O561" i="12"/>
  <c r="O560" i="12"/>
  <c r="O559" i="12"/>
  <c r="O558" i="12"/>
  <c r="O557" i="12"/>
  <c r="O556" i="12"/>
  <c r="O555" i="12"/>
  <c r="O554" i="12"/>
  <c r="O553" i="12"/>
  <c r="O552" i="12"/>
  <c r="O551" i="12"/>
  <c r="O550" i="12"/>
  <c r="O549" i="12"/>
  <c r="O548" i="12"/>
  <c r="O547" i="12"/>
  <c r="O546" i="12"/>
  <c r="O545" i="12"/>
  <c r="O544" i="12"/>
  <c r="O543" i="12"/>
  <c r="O542" i="12"/>
  <c r="O541" i="12"/>
  <c r="O540" i="12"/>
  <c r="O539" i="12"/>
  <c r="O538" i="12"/>
  <c r="O537" i="12"/>
  <c r="O536" i="12"/>
  <c r="O535" i="12"/>
  <c r="O534" i="12"/>
  <c r="O533" i="12"/>
  <c r="O532" i="12"/>
  <c r="O531" i="12"/>
  <c r="O530" i="12"/>
  <c r="O529" i="12"/>
  <c r="O528" i="12"/>
  <c r="O527" i="12"/>
  <c r="O526" i="12"/>
  <c r="O525" i="12"/>
  <c r="O524" i="12"/>
  <c r="O523" i="12"/>
  <c r="O522" i="12"/>
  <c r="O521" i="12"/>
  <c r="O520" i="12"/>
  <c r="O519" i="12"/>
  <c r="O518" i="12"/>
  <c r="O517" i="12"/>
  <c r="O516" i="12"/>
  <c r="O515" i="12"/>
  <c r="O514" i="12"/>
  <c r="O513" i="12"/>
  <c r="O512" i="12"/>
  <c r="O511" i="12"/>
  <c r="O510" i="12"/>
  <c r="O509" i="12"/>
  <c r="O508" i="12"/>
  <c r="O507" i="12"/>
  <c r="O506" i="12"/>
  <c r="O505" i="12"/>
  <c r="O504" i="12"/>
  <c r="O503" i="12"/>
  <c r="O502" i="12"/>
  <c r="O501" i="12"/>
  <c r="O500" i="12"/>
  <c r="O499" i="12"/>
  <c r="O498" i="12"/>
  <c r="O497" i="12"/>
  <c r="O496" i="12"/>
  <c r="O495" i="12"/>
  <c r="O494" i="12"/>
  <c r="O493" i="12"/>
  <c r="O492" i="12"/>
  <c r="O491" i="12"/>
  <c r="O490" i="12"/>
  <c r="O489" i="12"/>
  <c r="O488" i="12"/>
  <c r="O487" i="12"/>
  <c r="O486" i="12"/>
  <c r="O485" i="12"/>
  <c r="O484" i="12"/>
  <c r="O483" i="12"/>
  <c r="O482" i="12"/>
  <c r="O481" i="12"/>
  <c r="O480" i="12"/>
  <c r="O479" i="12"/>
  <c r="O478" i="12"/>
  <c r="O477" i="12"/>
  <c r="O476" i="12"/>
  <c r="O475" i="12"/>
  <c r="O474" i="12"/>
  <c r="O473" i="12"/>
  <c r="O472" i="12"/>
  <c r="O471" i="12"/>
  <c r="O470" i="12"/>
  <c r="O469" i="12"/>
  <c r="O468" i="12"/>
  <c r="O467" i="12"/>
  <c r="O466" i="12"/>
  <c r="O465" i="12"/>
  <c r="O464" i="12"/>
  <c r="O463" i="12"/>
  <c r="O462" i="12"/>
  <c r="O461" i="12"/>
  <c r="O460" i="12"/>
  <c r="O459" i="12"/>
  <c r="O458" i="12"/>
  <c r="O457" i="12"/>
  <c r="O456" i="12"/>
  <c r="O455" i="12"/>
  <c r="O454" i="12"/>
  <c r="O453" i="12"/>
  <c r="O452" i="12"/>
  <c r="O451" i="12"/>
  <c r="O450" i="12"/>
  <c r="O449" i="12"/>
  <c r="O448" i="12"/>
  <c r="O447" i="12"/>
  <c r="O446" i="12"/>
  <c r="O445" i="12"/>
  <c r="O444" i="12"/>
  <c r="O443" i="12"/>
  <c r="O442" i="12"/>
  <c r="O441" i="12"/>
  <c r="O440" i="12"/>
  <c r="O439" i="12"/>
  <c r="O438" i="12"/>
  <c r="O437" i="12"/>
  <c r="O436" i="12"/>
  <c r="O435" i="12"/>
  <c r="O434" i="12"/>
  <c r="O433" i="12"/>
  <c r="O432" i="12"/>
  <c r="O431" i="12"/>
  <c r="O430" i="12"/>
  <c r="O429" i="12"/>
  <c r="O428" i="12"/>
  <c r="O427" i="12"/>
  <c r="O426" i="12"/>
  <c r="O425" i="12"/>
  <c r="O424" i="12"/>
  <c r="O423" i="12"/>
  <c r="O422" i="12"/>
  <c r="O421" i="12"/>
  <c r="O420" i="12"/>
  <c r="O419" i="12"/>
  <c r="O418" i="12"/>
  <c r="O417" i="12"/>
  <c r="O416" i="12"/>
  <c r="O415" i="12"/>
  <c r="O414" i="12"/>
  <c r="O413" i="12"/>
  <c r="O412" i="12"/>
  <c r="O411" i="12"/>
  <c r="O410" i="12"/>
  <c r="O409" i="12"/>
  <c r="O408" i="12"/>
  <c r="O407" i="12"/>
  <c r="O406" i="12"/>
  <c r="O405" i="12"/>
  <c r="O404" i="12"/>
  <c r="O403" i="12"/>
  <c r="O402" i="12"/>
  <c r="O401" i="12"/>
  <c r="O400" i="12"/>
  <c r="O399" i="12"/>
  <c r="O398" i="12"/>
  <c r="O397" i="12"/>
  <c r="O396" i="12"/>
  <c r="O395" i="12"/>
  <c r="O394" i="12"/>
  <c r="O393" i="12"/>
  <c r="O392" i="12"/>
  <c r="O391" i="12"/>
  <c r="O390" i="12"/>
  <c r="O389" i="12"/>
  <c r="O388" i="12"/>
  <c r="O387" i="12"/>
  <c r="O386" i="12"/>
  <c r="O385" i="12"/>
  <c r="O384" i="12"/>
  <c r="O383" i="12"/>
  <c r="O382" i="12"/>
  <c r="O381" i="12"/>
  <c r="O380" i="12"/>
  <c r="O379" i="12"/>
  <c r="O378" i="12"/>
  <c r="O377" i="12"/>
  <c r="O376" i="12"/>
  <c r="O375" i="12"/>
  <c r="O374" i="12"/>
  <c r="O373" i="12"/>
  <c r="O372" i="12"/>
  <c r="O371" i="12"/>
  <c r="O370" i="12"/>
  <c r="O369" i="12"/>
  <c r="O368" i="12"/>
  <c r="O367" i="12"/>
  <c r="O366" i="12"/>
  <c r="O365" i="12"/>
  <c r="O364" i="12"/>
  <c r="O363" i="12"/>
  <c r="O362" i="12"/>
  <c r="O361" i="12"/>
  <c r="O360" i="12"/>
  <c r="O359" i="12"/>
  <c r="O358" i="12"/>
  <c r="O357" i="12"/>
  <c r="O356" i="12"/>
  <c r="O355" i="12"/>
  <c r="O354" i="12"/>
  <c r="O353" i="12"/>
  <c r="O352" i="12"/>
  <c r="O351" i="12"/>
  <c r="O350" i="12"/>
  <c r="O349" i="12"/>
  <c r="O348" i="12"/>
  <c r="O347" i="12"/>
  <c r="O346" i="12"/>
  <c r="O345" i="12"/>
  <c r="O344" i="12"/>
  <c r="O343" i="12"/>
  <c r="O342" i="12"/>
  <c r="O341" i="12"/>
  <c r="O340" i="12"/>
  <c r="O339" i="12"/>
  <c r="O338" i="12"/>
  <c r="O337" i="12"/>
  <c r="O336" i="12"/>
  <c r="O335" i="12"/>
  <c r="O334" i="12"/>
  <c r="O333" i="12"/>
  <c r="O332" i="12"/>
  <c r="O331" i="12"/>
  <c r="O330" i="12"/>
  <c r="O329" i="12"/>
  <c r="O328" i="12"/>
  <c r="O327" i="12"/>
  <c r="O326" i="12"/>
  <c r="O325" i="12"/>
  <c r="O324" i="12"/>
  <c r="O323" i="12"/>
  <c r="O322" i="12"/>
  <c r="O321" i="12"/>
  <c r="O320" i="12"/>
  <c r="O319" i="12"/>
  <c r="O318" i="12"/>
  <c r="O317" i="12"/>
  <c r="O316" i="12"/>
  <c r="O315" i="12"/>
  <c r="O314" i="12"/>
  <c r="O313" i="12"/>
  <c r="O312" i="12"/>
  <c r="O311" i="12"/>
  <c r="O310" i="12"/>
  <c r="O309" i="12"/>
  <c r="O308" i="12"/>
  <c r="O307" i="12"/>
  <c r="O306" i="12"/>
  <c r="O305" i="12"/>
  <c r="O304" i="12"/>
  <c r="O303" i="12"/>
  <c r="O302" i="12"/>
  <c r="O301" i="12"/>
  <c r="O300" i="12"/>
  <c r="O299" i="12"/>
  <c r="O298" i="12"/>
  <c r="O297" i="12"/>
  <c r="O296" i="12"/>
  <c r="O295" i="12"/>
  <c r="O294" i="12"/>
  <c r="O293" i="12"/>
  <c r="O292" i="12"/>
  <c r="O291" i="12"/>
  <c r="O290" i="12"/>
  <c r="O289" i="12"/>
  <c r="O288" i="12"/>
  <c r="O287" i="12"/>
  <c r="O286" i="12"/>
  <c r="O285" i="12"/>
  <c r="O284" i="12"/>
  <c r="O283" i="12"/>
  <c r="O282" i="12"/>
  <c r="O281" i="12"/>
  <c r="O280" i="12"/>
  <c r="O279" i="12"/>
  <c r="O278" i="12"/>
  <c r="O277" i="12"/>
  <c r="O276" i="12"/>
  <c r="O275" i="12"/>
  <c r="O274" i="12"/>
  <c r="O273" i="12"/>
  <c r="O272" i="12"/>
  <c r="O271" i="12"/>
  <c r="O270" i="12"/>
  <c r="O269" i="12"/>
  <c r="O268" i="12"/>
  <c r="O267" i="12"/>
  <c r="O266" i="12"/>
  <c r="O265" i="12"/>
  <c r="O264" i="12"/>
  <c r="O263" i="12"/>
  <c r="O262" i="12"/>
  <c r="O261" i="12"/>
  <c r="O260" i="12"/>
  <c r="O259" i="12"/>
  <c r="O258" i="12"/>
  <c r="O257" i="12"/>
  <c r="O256" i="12"/>
  <c r="O255" i="12"/>
  <c r="O254" i="12"/>
  <c r="O253" i="12"/>
  <c r="O252" i="12"/>
  <c r="O251" i="12"/>
  <c r="O250" i="12"/>
  <c r="O249" i="12"/>
  <c r="O248" i="12"/>
  <c r="O247" i="12"/>
  <c r="O246" i="12"/>
  <c r="O245" i="12"/>
  <c r="O244" i="12"/>
  <c r="O243" i="12"/>
  <c r="O242" i="12"/>
  <c r="O241" i="12"/>
  <c r="O240" i="12"/>
  <c r="O239" i="12"/>
  <c r="O238" i="12"/>
  <c r="O237" i="12"/>
  <c r="O236" i="12"/>
  <c r="O235" i="12"/>
  <c r="O234" i="12"/>
  <c r="O233" i="12"/>
  <c r="O232" i="12"/>
  <c r="O231" i="12"/>
  <c r="O230" i="12"/>
  <c r="O229" i="12"/>
  <c r="O228" i="12"/>
  <c r="O227" i="12"/>
  <c r="O226" i="12"/>
  <c r="O225" i="12"/>
  <c r="O224" i="12"/>
  <c r="O223" i="12"/>
  <c r="O222" i="12"/>
  <c r="O221" i="12"/>
  <c r="O220" i="12"/>
  <c r="O219" i="12"/>
  <c r="O218" i="12"/>
  <c r="O217" i="12"/>
  <c r="O216" i="12"/>
  <c r="O215" i="12"/>
  <c r="O214" i="12"/>
  <c r="O213" i="12"/>
  <c r="O212" i="12"/>
  <c r="O211" i="12"/>
  <c r="O210" i="12"/>
  <c r="O209" i="12"/>
  <c r="O208" i="12"/>
  <c r="O207" i="12"/>
  <c r="O206" i="12"/>
  <c r="O205" i="12"/>
  <c r="O204" i="12"/>
  <c r="O203" i="12"/>
  <c r="O202" i="12"/>
  <c r="O201" i="12"/>
  <c r="O200" i="12"/>
  <c r="O199" i="12"/>
  <c r="O198" i="12"/>
  <c r="O197" i="12"/>
  <c r="O196" i="12"/>
  <c r="O195" i="12"/>
  <c r="O194" i="12"/>
  <c r="O193" i="12"/>
  <c r="O192" i="12"/>
  <c r="O191" i="12"/>
  <c r="O190" i="12"/>
  <c r="O189" i="12"/>
  <c r="O188" i="12"/>
  <c r="O187" i="12"/>
  <c r="O186" i="12"/>
  <c r="O185" i="12"/>
  <c r="O184" i="12"/>
  <c r="O183" i="12"/>
  <c r="O182" i="12"/>
  <c r="O181" i="12"/>
  <c r="O180" i="12"/>
  <c r="O179" i="12"/>
  <c r="O178" i="12"/>
  <c r="O177" i="12"/>
  <c r="O176" i="12"/>
  <c r="O175" i="12"/>
  <c r="O174" i="12"/>
  <c r="O173" i="12"/>
  <c r="O172" i="12"/>
  <c r="O171" i="12"/>
  <c r="O170" i="12"/>
  <c r="O169" i="12"/>
  <c r="O168" i="12"/>
  <c r="O167" i="12"/>
  <c r="O166" i="12"/>
  <c r="O165" i="12"/>
  <c r="O164" i="12"/>
  <c r="O163" i="12"/>
  <c r="O162" i="12"/>
  <c r="O161" i="12"/>
  <c r="O160" i="12"/>
  <c r="O159" i="12"/>
  <c r="O158" i="12"/>
  <c r="O157" i="12"/>
  <c r="O156" i="12"/>
  <c r="O155" i="12"/>
  <c r="O154" i="12"/>
  <c r="O153" i="12"/>
  <c r="O152" i="12"/>
  <c r="O151" i="12"/>
  <c r="O150" i="12"/>
  <c r="O149" i="12"/>
  <c r="O148" i="12"/>
  <c r="O147" i="12"/>
  <c r="O146" i="12"/>
  <c r="O145" i="12"/>
  <c r="O144" i="12"/>
  <c r="O143" i="12"/>
  <c r="O142" i="12"/>
  <c r="O141" i="12"/>
  <c r="O140" i="12"/>
  <c r="O139" i="12"/>
  <c r="O138" i="12"/>
  <c r="O137" i="12"/>
  <c r="O136" i="12"/>
  <c r="O135" i="12"/>
  <c r="O134" i="12"/>
  <c r="O133" i="12"/>
  <c r="O132" i="12"/>
  <c r="O131" i="12"/>
  <c r="O130" i="12"/>
  <c r="O129" i="12"/>
  <c r="O128" i="12"/>
  <c r="O127" i="12"/>
  <c r="O126" i="12"/>
  <c r="O125" i="12"/>
  <c r="O124" i="12"/>
  <c r="O123" i="12"/>
  <c r="O122" i="12"/>
  <c r="O121" i="12"/>
  <c r="O120" i="12"/>
  <c r="O119" i="12"/>
  <c r="O118" i="12"/>
  <c r="O117" i="12"/>
  <c r="O116" i="12"/>
  <c r="O115" i="12"/>
  <c r="O114" i="12"/>
  <c r="O113" i="12"/>
  <c r="O112" i="12"/>
  <c r="O111" i="12"/>
  <c r="O110" i="12"/>
  <c r="O109" i="12"/>
  <c r="O108" i="12"/>
  <c r="O107" i="12"/>
  <c r="O106" i="12"/>
  <c r="O105" i="12"/>
  <c r="O104" i="12"/>
  <c r="O103" i="12"/>
  <c r="O102" i="12"/>
  <c r="O101" i="12"/>
  <c r="O100" i="12"/>
  <c r="O99" i="12"/>
  <c r="O98" i="12"/>
  <c r="O97" i="12"/>
  <c r="O96" i="12"/>
  <c r="O95" i="12"/>
  <c r="O94" i="12"/>
  <c r="O93" i="12"/>
  <c r="O92" i="12"/>
  <c r="O91" i="12"/>
  <c r="O90" i="12"/>
  <c r="O89" i="12"/>
  <c r="O88" i="12"/>
  <c r="O87" i="12"/>
  <c r="O86" i="12"/>
  <c r="O85" i="12"/>
  <c r="O84" i="12"/>
  <c r="O83" i="12"/>
  <c r="O82" i="12"/>
  <c r="O81" i="12"/>
  <c r="O80" i="12"/>
  <c r="O79" i="12"/>
  <c r="O78" i="12"/>
  <c r="O77" i="12"/>
  <c r="O76" i="12"/>
  <c r="O75" i="12"/>
  <c r="O74" i="12"/>
  <c r="O73" i="12"/>
  <c r="O72" i="12"/>
  <c r="O71" i="12"/>
  <c r="O70" i="12"/>
  <c r="O69" i="12"/>
  <c r="O68" i="12"/>
  <c r="O67" i="12"/>
  <c r="O66" i="12"/>
  <c r="O65" i="12"/>
  <c r="O64" i="12"/>
  <c r="O63" i="12"/>
  <c r="O62" i="12"/>
  <c r="O61" i="12"/>
  <c r="O60" i="12"/>
  <c r="O59" i="12"/>
  <c r="O58" i="12"/>
  <c r="O57" i="12"/>
  <c r="O56" i="12"/>
  <c r="O55" i="12"/>
  <c r="O54" i="12"/>
  <c r="O53" i="12"/>
  <c r="O52" i="12"/>
  <c r="O51" i="12"/>
  <c r="O50" i="12"/>
  <c r="O49" i="12"/>
  <c r="O48" i="12"/>
  <c r="O47" i="12"/>
  <c r="O46" i="12"/>
  <c r="O45" i="12"/>
  <c r="O44" i="12"/>
  <c r="O43" i="12"/>
  <c r="O42" i="12"/>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O15" i="12"/>
  <c r="O14" i="12"/>
  <c r="O13" i="12"/>
  <c r="O12" i="12"/>
  <c r="O11" i="12"/>
  <c r="O10" i="12"/>
  <c r="O9" i="12"/>
  <c r="O8" i="12"/>
  <c r="O7" i="12"/>
  <c r="O6" i="12"/>
  <c r="O5" i="12"/>
  <c r="O4" i="12"/>
  <c r="O3" i="12"/>
  <c r="O2" i="12"/>
  <c r="W1095" i="8"/>
  <c r="W1094" i="8"/>
  <c r="W1093" i="8"/>
  <c r="W1092" i="8"/>
  <c r="W1091" i="8"/>
  <c r="W1090" i="8"/>
  <c r="W1089" i="8"/>
  <c r="W1088" i="8"/>
  <c r="W1087" i="8"/>
  <c r="W1086" i="8"/>
  <c r="W1085" i="8"/>
  <c r="W1084" i="8"/>
  <c r="W1083" i="8"/>
  <c r="W1082" i="8"/>
  <c r="W1081" i="8"/>
  <c r="W1080" i="8"/>
  <c r="W1079" i="8"/>
  <c r="W1078" i="8"/>
  <c r="W1077" i="8"/>
  <c r="W1076" i="8"/>
  <c r="W1075" i="8"/>
  <c r="W1074" i="8"/>
  <c r="W1073" i="8"/>
  <c r="W1072" i="8"/>
  <c r="W1071" i="8"/>
  <c r="W1070" i="8"/>
  <c r="W1069" i="8"/>
  <c r="W1068" i="8"/>
  <c r="W1067" i="8"/>
  <c r="W1066" i="8"/>
  <c r="W1065" i="8"/>
  <c r="W1064" i="8"/>
  <c r="W1063" i="8"/>
  <c r="W1062" i="8"/>
  <c r="W1061" i="8"/>
  <c r="W1060" i="8"/>
  <c r="W1059" i="8"/>
  <c r="W1058" i="8"/>
  <c r="W1057" i="8"/>
  <c r="W1056" i="8"/>
  <c r="W1055" i="8"/>
  <c r="W1054" i="8"/>
  <c r="W1053" i="8"/>
  <c r="W1052" i="8"/>
  <c r="W1051" i="8"/>
  <c r="W1050" i="8"/>
  <c r="W1049" i="8"/>
  <c r="W1048" i="8"/>
  <c r="W1047" i="8"/>
  <c r="W1046" i="8"/>
  <c r="W1045" i="8"/>
  <c r="W1044" i="8"/>
  <c r="W1043" i="8"/>
  <c r="W1042" i="8"/>
  <c r="W1041" i="8"/>
  <c r="W1040" i="8"/>
  <c r="W1039" i="8"/>
  <c r="W1038" i="8"/>
  <c r="W1037" i="8"/>
  <c r="W1036" i="8"/>
  <c r="W1035" i="8"/>
  <c r="W1034" i="8"/>
  <c r="W1033" i="8"/>
  <c r="W1032" i="8"/>
  <c r="W1031" i="8"/>
  <c r="W1030" i="8"/>
  <c r="W1029" i="8"/>
  <c r="W1028" i="8"/>
  <c r="W1027" i="8"/>
  <c r="W1026" i="8"/>
  <c r="W1025" i="8"/>
  <c r="W1024" i="8"/>
  <c r="W1023" i="8"/>
  <c r="W1022" i="8"/>
  <c r="W1021" i="8"/>
  <c r="W1020" i="8"/>
  <c r="W1019" i="8"/>
  <c r="W1018" i="8"/>
  <c r="W1017" i="8"/>
  <c r="W1016" i="8"/>
  <c r="W1015" i="8"/>
  <c r="W1014" i="8"/>
  <c r="W1013" i="8"/>
  <c r="W1012" i="8"/>
  <c r="W1011" i="8"/>
  <c r="W1010" i="8"/>
  <c r="W1009" i="8"/>
  <c r="W1008" i="8"/>
  <c r="W1007" i="8"/>
  <c r="W1006" i="8"/>
  <c r="W1005" i="8"/>
  <c r="W1004" i="8"/>
  <c r="W1003" i="8"/>
  <c r="W1002" i="8"/>
  <c r="W1001" i="8"/>
  <c r="W1000" i="8"/>
  <c r="W999" i="8"/>
  <c r="W998" i="8"/>
  <c r="W997" i="8"/>
  <c r="W996" i="8"/>
  <c r="W995" i="8"/>
  <c r="W994" i="8"/>
  <c r="W993" i="8"/>
  <c r="W992" i="8"/>
  <c r="W991" i="8"/>
  <c r="W990" i="8"/>
  <c r="W989" i="8"/>
  <c r="W988" i="8"/>
  <c r="W987" i="8"/>
  <c r="W986" i="8"/>
  <c r="W985" i="8"/>
  <c r="W984" i="8"/>
  <c r="W983" i="8"/>
  <c r="W982" i="8"/>
  <c r="W981" i="8"/>
  <c r="W980" i="8"/>
  <c r="W979" i="8"/>
  <c r="W978" i="8"/>
  <c r="W977" i="8"/>
  <c r="W976" i="8"/>
  <c r="W975" i="8"/>
  <c r="W974" i="8"/>
  <c r="W973" i="8"/>
  <c r="W972" i="8"/>
  <c r="W971" i="8"/>
  <c r="W970" i="8"/>
  <c r="W969" i="8"/>
  <c r="W968" i="8"/>
  <c r="W967" i="8"/>
  <c r="W966" i="8"/>
  <c r="W965" i="8"/>
  <c r="W964" i="8"/>
  <c r="W963" i="8"/>
  <c r="W962" i="8"/>
  <c r="W961" i="8"/>
  <c r="W960" i="8"/>
  <c r="W959" i="8"/>
  <c r="W958" i="8"/>
  <c r="W957" i="8"/>
  <c r="W956" i="8"/>
  <c r="W955" i="8"/>
  <c r="W954" i="8"/>
  <c r="W953" i="8"/>
  <c r="W952" i="8"/>
  <c r="W951" i="8"/>
  <c r="W950" i="8"/>
  <c r="W949" i="8"/>
  <c r="W948" i="8"/>
  <c r="W947" i="8"/>
  <c r="W946" i="8"/>
  <c r="W945" i="8"/>
  <c r="W944" i="8"/>
  <c r="W943" i="8"/>
  <c r="W942" i="8"/>
  <c r="W941" i="8"/>
  <c r="W940" i="8"/>
  <c r="W939" i="8"/>
  <c r="W938" i="8"/>
  <c r="W937" i="8"/>
  <c r="W936" i="8"/>
  <c r="W935" i="8"/>
  <c r="W934" i="8"/>
  <c r="W933" i="8"/>
  <c r="W932" i="8"/>
  <c r="W931" i="8"/>
  <c r="W930" i="8"/>
  <c r="W929" i="8"/>
  <c r="W928" i="8"/>
  <c r="W927" i="8"/>
  <c r="W926" i="8"/>
  <c r="W925" i="8"/>
  <c r="W924" i="8"/>
  <c r="W923" i="8"/>
  <c r="W922" i="8"/>
  <c r="W921" i="8"/>
  <c r="W920" i="8"/>
  <c r="W919" i="8"/>
  <c r="W918" i="8"/>
  <c r="W917" i="8"/>
  <c r="W916" i="8"/>
  <c r="W915" i="8"/>
  <c r="W914" i="8"/>
  <c r="W913" i="8"/>
  <c r="W912" i="8"/>
  <c r="W911" i="8"/>
  <c r="W910" i="8"/>
  <c r="W909" i="8"/>
  <c r="W908" i="8"/>
  <c r="W907" i="8"/>
  <c r="W906" i="8"/>
  <c r="W905" i="8"/>
  <c r="W904" i="8"/>
  <c r="W903" i="8"/>
  <c r="W902" i="8"/>
  <c r="W901" i="8"/>
  <c r="W900" i="8"/>
  <c r="W899" i="8"/>
  <c r="W898" i="8"/>
  <c r="W897" i="8"/>
  <c r="W896" i="8"/>
  <c r="W895" i="8"/>
  <c r="W894" i="8"/>
  <c r="W893" i="8"/>
  <c r="W892" i="8"/>
  <c r="W891" i="8"/>
  <c r="W890" i="8"/>
  <c r="W889" i="8"/>
  <c r="W888" i="8"/>
  <c r="W887" i="8"/>
  <c r="W886" i="8"/>
  <c r="W885" i="8"/>
  <c r="W884" i="8"/>
  <c r="W883" i="8"/>
  <c r="W882" i="8"/>
  <c r="W881" i="8"/>
  <c r="W880" i="8"/>
  <c r="W879" i="8"/>
  <c r="W878" i="8"/>
  <c r="W877" i="8"/>
  <c r="W876" i="8"/>
  <c r="W875" i="8"/>
  <c r="W874" i="8"/>
  <c r="W873" i="8"/>
  <c r="W872" i="8"/>
  <c r="W871" i="8"/>
  <c r="W870" i="8"/>
  <c r="W869" i="8"/>
  <c r="W868" i="8"/>
  <c r="W867" i="8"/>
  <c r="W866" i="8"/>
  <c r="W865" i="8"/>
  <c r="W864" i="8"/>
  <c r="W863" i="8"/>
  <c r="W862" i="8"/>
  <c r="W861" i="8"/>
  <c r="W860" i="8"/>
  <c r="W859" i="8"/>
  <c r="W858" i="8"/>
  <c r="W857" i="8"/>
  <c r="W856" i="8"/>
  <c r="W855" i="8"/>
  <c r="W854" i="8"/>
  <c r="W853" i="8"/>
  <c r="W852" i="8"/>
  <c r="W851" i="8"/>
  <c r="W850" i="8"/>
  <c r="W849" i="8"/>
  <c r="W848" i="8"/>
  <c r="W847" i="8"/>
  <c r="W846" i="8"/>
  <c r="W845" i="8"/>
  <c r="W844" i="8"/>
  <c r="W843" i="8"/>
  <c r="W842" i="8"/>
  <c r="W841" i="8"/>
  <c r="W840" i="8"/>
  <c r="W839" i="8"/>
  <c r="W838" i="8"/>
  <c r="W837" i="8"/>
  <c r="W836" i="8"/>
  <c r="W835" i="8"/>
  <c r="W834" i="8"/>
  <c r="W833" i="8"/>
  <c r="W832" i="8"/>
  <c r="W831" i="8"/>
  <c r="W830" i="8"/>
  <c r="W829" i="8"/>
  <c r="W828" i="8"/>
  <c r="W827" i="8"/>
  <c r="W826" i="8"/>
  <c r="W825" i="8"/>
  <c r="W824" i="8"/>
  <c r="W823" i="8"/>
  <c r="W822" i="8"/>
  <c r="W821" i="8"/>
  <c r="W820" i="8"/>
  <c r="W819" i="8"/>
  <c r="W818" i="8"/>
  <c r="W817" i="8"/>
  <c r="W816" i="8"/>
  <c r="W815" i="8"/>
  <c r="W814" i="8"/>
  <c r="W813" i="8"/>
  <c r="W812" i="8"/>
  <c r="W811" i="8"/>
  <c r="W810" i="8"/>
  <c r="W809" i="8"/>
  <c r="W808" i="8"/>
  <c r="W807" i="8"/>
  <c r="W806" i="8"/>
  <c r="W805" i="8"/>
  <c r="W804" i="8"/>
  <c r="W803" i="8"/>
  <c r="W802" i="8"/>
  <c r="W801" i="8"/>
  <c r="W800" i="8"/>
  <c r="W799" i="8"/>
  <c r="W798" i="8"/>
  <c r="W797" i="8"/>
  <c r="W796" i="8"/>
  <c r="W795" i="8"/>
  <c r="W794" i="8"/>
  <c r="W793" i="8"/>
  <c r="W792" i="8"/>
  <c r="W791" i="8"/>
  <c r="W790" i="8"/>
  <c r="W789" i="8"/>
  <c r="W788" i="8"/>
  <c r="W787" i="8"/>
  <c r="W786" i="8"/>
  <c r="W785" i="8"/>
  <c r="W784" i="8"/>
  <c r="W783" i="8"/>
  <c r="W782" i="8"/>
  <c r="W781" i="8"/>
  <c r="W780" i="8"/>
  <c r="W779" i="8"/>
  <c r="W778" i="8"/>
  <c r="W777" i="8"/>
  <c r="W776" i="8"/>
  <c r="W775" i="8"/>
  <c r="W774" i="8"/>
  <c r="W773" i="8"/>
  <c r="W772" i="8"/>
  <c r="W771" i="8"/>
  <c r="W770" i="8"/>
  <c r="W769" i="8"/>
  <c r="W768" i="8"/>
  <c r="W767" i="8"/>
  <c r="W766" i="8"/>
  <c r="W765" i="8"/>
  <c r="W764" i="8"/>
  <c r="W763" i="8"/>
  <c r="W762" i="8"/>
  <c r="W761" i="8"/>
  <c r="W760" i="8"/>
  <c r="W759" i="8"/>
  <c r="W758" i="8"/>
  <c r="W757" i="8"/>
  <c r="W756" i="8"/>
  <c r="W755" i="8"/>
  <c r="W754" i="8"/>
  <c r="W753" i="8"/>
  <c r="W752" i="8"/>
  <c r="W751" i="8"/>
  <c r="W750" i="8"/>
  <c r="W749" i="8"/>
  <c r="W748" i="8"/>
  <c r="W747" i="8"/>
  <c r="W746" i="8"/>
  <c r="W745" i="8"/>
  <c r="W744" i="8"/>
  <c r="W743" i="8"/>
  <c r="W742" i="8"/>
  <c r="W741" i="8"/>
  <c r="W740" i="8"/>
  <c r="W739" i="8"/>
  <c r="W738" i="8"/>
  <c r="W737" i="8"/>
  <c r="W736" i="8"/>
  <c r="W735" i="8"/>
  <c r="W734" i="8"/>
  <c r="W733" i="8"/>
  <c r="W732" i="8"/>
  <c r="W731" i="8"/>
  <c r="W730" i="8"/>
  <c r="W729" i="8"/>
  <c r="W728" i="8"/>
  <c r="W727" i="8"/>
  <c r="W726" i="8"/>
  <c r="W725" i="8"/>
  <c r="W724" i="8"/>
  <c r="W723" i="8"/>
  <c r="W722" i="8"/>
  <c r="W721" i="8"/>
  <c r="W720" i="8"/>
  <c r="W719" i="8"/>
  <c r="W718" i="8"/>
  <c r="W717" i="8"/>
  <c r="W716" i="8"/>
  <c r="W715" i="8"/>
  <c r="W714" i="8"/>
  <c r="W713" i="8"/>
  <c r="W712" i="8"/>
  <c r="W711" i="8"/>
  <c r="W710" i="8"/>
  <c r="W709" i="8"/>
  <c r="W708" i="8"/>
  <c r="W707" i="8"/>
  <c r="W706" i="8"/>
  <c r="W705" i="8"/>
  <c r="W704" i="8"/>
  <c r="W703" i="8"/>
  <c r="W702" i="8"/>
  <c r="W701" i="8"/>
  <c r="W700" i="8"/>
  <c r="W699" i="8"/>
  <c r="W698" i="8"/>
  <c r="W697" i="8"/>
  <c r="W696" i="8"/>
  <c r="W695" i="8"/>
  <c r="W694" i="8"/>
  <c r="W693" i="8"/>
  <c r="W692" i="8"/>
  <c r="W691" i="8"/>
  <c r="W690" i="8"/>
  <c r="W689" i="8"/>
  <c r="W688" i="8"/>
  <c r="W687" i="8"/>
  <c r="W686" i="8"/>
  <c r="W685" i="8"/>
  <c r="W684" i="8"/>
  <c r="W683" i="8"/>
  <c r="W682" i="8"/>
  <c r="W681" i="8"/>
  <c r="W680" i="8"/>
  <c r="W679" i="8"/>
  <c r="W678" i="8"/>
  <c r="W677" i="8"/>
  <c r="W676" i="8"/>
  <c r="W675" i="8"/>
  <c r="W674" i="8"/>
  <c r="W673" i="8"/>
  <c r="W672" i="8"/>
  <c r="W671" i="8"/>
  <c r="W670" i="8"/>
  <c r="W669" i="8"/>
  <c r="W668" i="8"/>
  <c r="W667" i="8"/>
  <c r="W666" i="8"/>
  <c r="W665" i="8"/>
  <c r="W664" i="8"/>
  <c r="W663" i="8"/>
  <c r="W662" i="8"/>
  <c r="W661" i="8"/>
  <c r="W660" i="8"/>
  <c r="W659" i="8"/>
  <c r="W658" i="8"/>
  <c r="W657" i="8"/>
  <c r="W656" i="8"/>
  <c r="W655" i="8"/>
  <c r="W654" i="8"/>
  <c r="W653" i="8"/>
  <c r="W652" i="8"/>
  <c r="W651" i="8"/>
  <c r="W650" i="8"/>
  <c r="W649" i="8"/>
  <c r="W648" i="8"/>
  <c r="W647" i="8"/>
  <c r="W646" i="8"/>
  <c r="W645" i="8"/>
  <c r="W644" i="8"/>
  <c r="W643" i="8"/>
  <c r="W642" i="8"/>
  <c r="W641" i="8"/>
  <c r="W640" i="8"/>
  <c r="W639" i="8"/>
  <c r="W638" i="8"/>
  <c r="W637" i="8"/>
  <c r="W636" i="8"/>
  <c r="W635" i="8"/>
  <c r="W634" i="8"/>
  <c r="W633" i="8"/>
  <c r="W632" i="8"/>
  <c r="W631" i="8"/>
  <c r="W630" i="8"/>
  <c r="W629" i="8"/>
  <c r="W628" i="8"/>
  <c r="W627" i="8"/>
  <c r="W626" i="8"/>
  <c r="W625" i="8"/>
  <c r="W624" i="8"/>
  <c r="W623" i="8"/>
  <c r="W622" i="8"/>
  <c r="W621" i="8"/>
  <c r="W620" i="8"/>
  <c r="W619" i="8"/>
  <c r="W618" i="8"/>
  <c r="W617" i="8"/>
  <c r="W616" i="8"/>
  <c r="W615" i="8"/>
  <c r="W614" i="8"/>
  <c r="W613" i="8"/>
  <c r="W612" i="8"/>
  <c r="W611" i="8"/>
  <c r="W610" i="8"/>
  <c r="W609" i="8"/>
  <c r="W608" i="8"/>
  <c r="W607" i="8"/>
  <c r="W606" i="8"/>
  <c r="W605" i="8"/>
  <c r="W604" i="8"/>
  <c r="W603" i="8"/>
  <c r="W602" i="8"/>
  <c r="W601" i="8"/>
  <c r="W600" i="8"/>
  <c r="W599" i="8"/>
  <c r="W598" i="8"/>
  <c r="W597" i="8"/>
  <c r="W596" i="8"/>
  <c r="W595" i="8"/>
  <c r="W594" i="8"/>
  <c r="W593" i="8"/>
  <c r="W592" i="8"/>
  <c r="W591" i="8"/>
  <c r="W590" i="8"/>
  <c r="W589" i="8"/>
  <c r="W588" i="8"/>
  <c r="W587" i="8"/>
  <c r="W586" i="8"/>
  <c r="W585" i="8"/>
  <c r="W584" i="8"/>
  <c r="W583" i="8"/>
  <c r="W582" i="8"/>
  <c r="W581" i="8"/>
  <c r="W580" i="8"/>
  <c r="W579" i="8"/>
  <c r="W578" i="8"/>
  <c r="W577" i="8"/>
  <c r="W576" i="8"/>
  <c r="W575" i="8"/>
  <c r="W574" i="8"/>
  <c r="W573" i="8"/>
  <c r="W572" i="8"/>
  <c r="W571" i="8"/>
  <c r="W570" i="8"/>
  <c r="W569" i="8"/>
  <c r="W568" i="8"/>
  <c r="W567" i="8"/>
  <c r="W566" i="8"/>
  <c r="W565" i="8"/>
  <c r="W564" i="8"/>
  <c r="W563" i="8"/>
  <c r="W562" i="8"/>
  <c r="W561" i="8"/>
  <c r="W560" i="8"/>
  <c r="W559" i="8"/>
  <c r="W558" i="8"/>
  <c r="W557" i="8"/>
  <c r="W556" i="8"/>
  <c r="W555" i="8"/>
  <c r="W554" i="8"/>
  <c r="W553" i="8"/>
  <c r="W552" i="8"/>
  <c r="W551" i="8"/>
  <c r="W550" i="8"/>
  <c r="W549" i="8"/>
  <c r="W548" i="8"/>
  <c r="W547" i="8"/>
  <c r="W546" i="8"/>
  <c r="W545" i="8"/>
  <c r="W544" i="8"/>
  <c r="W543" i="8"/>
  <c r="W542" i="8"/>
  <c r="W541" i="8"/>
  <c r="W540" i="8"/>
  <c r="W539" i="8"/>
  <c r="W538" i="8"/>
  <c r="W537" i="8"/>
  <c r="W536" i="8"/>
  <c r="W535" i="8"/>
  <c r="W534" i="8"/>
  <c r="W533" i="8"/>
  <c r="W532" i="8"/>
  <c r="W531" i="8"/>
  <c r="W530" i="8"/>
  <c r="W529" i="8"/>
  <c r="W528" i="8"/>
  <c r="W527" i="8"/>
  <c r="W526" i="8"/>
  <c r="W525" i="8"/>
  <c r="W524" i="8"/>
  <c r="W523" i="8"/>
  <c r="W522" i="8"/>
  <c r="W521" i="8"/>
  <c r="W520" i="8"/>
  <c r="W519" i="8"/>
  <c r="W518" i="8"/>
  <c r="W517" i="8"/>
  <c r="W516" i="8"/>
  <c r="W515" i="8"/>
  <c r="W514" i="8"/>
  <c r="W513" i="8"/>
  <c r="W512" i="8"/>
  <c r="W511" i="8"/>
  <c r="W510" i="8"/>
  <c r="W509" i="8"/>
  <c r="W508" i="8"/>
  <c r="W507" i="8"/>
  <c r="W506" i="8"/>
  <c r="W505" i="8"/>
  <c r="W504" i="8"/>
  <c r="W503" i="8"/>
  <c r="W502" i="8"/>
  <c r="W501" i="8"/>
  <c r="W500" i="8"/>
  <c r="W499" i="8"/>
  <c r="W498" i="8"/>
  <c r="W497" i="8"/>
  <c r="W496" i="8"/>
  <c r="W495" i="8"/>
  <c r="W494" i="8"/>
  <c r="W493" i="8"/>
  <c r="W492" i="8"/>
  <c r="W491" i="8"/>
  <c r="W490" i="8"/>
  <c r="W489" i="8"/>
  <c r="W488" i="8"/>
  <c r="W487" i="8"/>
  <c r="W486" i="8"/>
  <c r="W485" i="8"/>
  <c r="W484" i="8"/>
  <c r="W483" i="8"/>
  <c r="W482" i="8"/>
  <c r="W481" i="8"/>
  <c r="W480" i="8"/>
  <c r="W479" i="8"/>
  <c r="W478" i="8"/>
  <c r="W477" i="8"/>
  <c r="W476" i="8"/>
  <c r="W475" i="8"/>
  <c r="W474" i="8"/>
  <c r="W473" i="8"/>
  <c r="W472" i="8"/>
  <c r="W471" i="8"/>
  <c r="W470" i="8"/>
  <c r="W469" i="8"/>
  <c r="W468" i="8"/>
  <c r="W467" i="8"/>
  <c r="W466" i="8"/>
  <c r="W465" i="8"/>
  <c r="W464" i="8"/>
  <c r="W463" i="8"/>
  <c r="W462" i="8"/>
  <c r="W461" i="8"/>
  <c r="W460" i="8"/>
  <c r="W459" i="8"/>
  <c r="W458" i="8"/>
  <c r="W457" i="8"/>
  <c r="W456" i="8"/>
  <c r="W454" i="8"/>
  <c r="W453" i="8"/>
  <c r="W452" i="8"/>
  <c r="W451" i="8"/>
  <c r="W450" i="8"/>
  <c r="W449" i="8"/>
  <c r="W448" i="8"/>
  <c r="W447" i="8"/>
  <c r="W446" i="8"/>
  <c r="W445" i="8"/>
  <c r="W444" i="8"/>
  <c r="W443" i="8"/>
  <c r="W442" i="8"/>
  <c r="W441" i="8"/>
  <c r="W440" i="8"/>
  <c r="W439" i="8"/>
  <c r="W438" i="8"/>
  <c r="W437" i="8"/>
  <c r="M437" i="8"/>
  <c r="W436" i="8"/>
  <c r="W435" i="8"/>
  <c r="M435" i="8"/>
  <c r="W434" i="8"/>
  <c r="M434" i="8"/>
  <c r="W433" i="8"/>
  <c r="M433" i="8"/>
  <c r="W432" i="8"/>
  <c r="M432" i="8"/>
  <c r="W431" i="8"/>
  <c r="M431" i="8"/>
  <c r="W430" i="8"/>
  <c r="M430" i="8"/>
  <c r="W429" i="8"/>
  <c r="M429" i="8"/>
  <c r="W428" i="8"/>
  <c r="M428" i="8"/>
  <c r="W427" i="8"/>
  <c r="M427" i="8"/>
  <c r="W426" i="8"/>
  <c r="M426" i="8"/>
  <c r="W425" i="8"/>
  <c r="M425" i="8"/>
  <c r="W424" i="8"/>
  <c r="M424" i="8"/>
  <c r="W423" i="8"/>
  <c r="L423" i="8"/>
  <c r="M423" i="8" s="1"/>
  <c r="W422" i="8"/>
  <c r="M422" i="8"/>
  <c r="W421" i="8"/>
  <c r="M421" i="8"/>
  <c r="W420" i="8"/>
  <c r="M420" i="8"/>
  <c r="W419" i="8"/>
  <c r="W418" i="8"/>
  <c r="M418" i="8"/>
  <c r="W417" i="8"/>
  <c r="W416" i="8"/>
  <c r="W415" i="8"/>
  <c r="W414" i="8"/>
  <c r="W413" i="8"/>
  <c r="W412" i="8"/>
  <c r="W411" i="8"/>
  <c r="W410" i="8"/>
  <c r="W409" i="8"/>
  <c r="W408" i="8"/>
  <c r="W407" i="8"/>
  <c r="W406" i="8"/>
  <c r="M406" i="8"/>
  <c r="W405" i="8"/>
  <c r="M405" i="8"/>
  <c r="W404" i="8"/>
  <c r="M404" i="8"/>
  <c r="W403" i="8"/>
  <c r="M403" i="8"/>
  <c r="W402" i="8"/>
  <c r="M402" i="8"/>
  <c r="W401" i="8"/>
  <c r="M401" i="8"/>
  <c r="W400" i="8"/>
  <c r="M400" i="8"/>
  <c r="W399" i="8"/>
  <c r="M399" i="8"/>
  <c r="W398" i="8"/>
  <c r="M398" i="8"/>
  <c r="W397" i="8"/>
  <c r="W396" i="8"/>
  <c r="W395" i="8"/>
  <c r="M395" i="8"/>
  <c r="W394" i="8"/>
  <c r="M394" i="8"/>
  <c r="W393" i="8"/>
  <c r="M393" i="8"/>
  <c r="W392" i="8"/>
  <c r="M392" i="8"/>
  <c r="W391" i="8"/>
  <c r="M391" i="8"/>
  <c r="W390" i="8"/>
  <c r="M390" i="8"/>
  <c r="W389" i="8"/>
  <c r="M389" i="8"/>
  <c r="W388" i="8"/>
  <c r="M388" i="8"/>
  <c r="W387" i="8"/>
  <c r="M387" i="8"/>
  <c r="W386" i="8"/>
  <c r="M386" i="8"/>
  <c r="W385" i="8"/>
  <c r="M385" i="8"/>
  <c r="W384" i="8"/>
  <c r="M384" i="8"/>
  <c r="W383" i="8"/>
  <c r="M383" i="8"/>
  <c r="W382" i="8"/>
  <c r="M382" i="8"/>
  <c r="W381" i="8"/>
  <c r="M381" i="8"/>
  <c r="W380" i="8"/>
  <c r="M380" i="8"/>
  <c r="W379" i="8"/>
  <c r="M379" i="8"/>
  <c r="W378" i="8"/>
  <c r="M378" i="8"/>
  <c r="W377" i="8"/>
  <c r="M377" i="8"/>
  <c r="W376" i="8"/>
  <c r="M376" i="8"/>
  <c r="W375" i="8"/>
  <c r="M375" i="8"/>
  <c r="W374" i="8"/>
  <c r="M374" i="8"/>
  <c r="W373" i="8"/>
  <c r="M373" i="8"/>
  <c r="W372" i="8"/>
  <c r="M372" i="8"/>
  <c r="W371" i="8"/>
  <c r="M371" i="8"/>
  <c r="W370" i="8"/>
  <c r="M370" i="8"/>
  <c r="W369" i="8"/>
  <c r="M369" i="8"/>
  <c r="W368" i="8"/>
  <c r="M368" i="8"/>
  <c r="W367" i="8"/>
  <c r="M367" i="8"/>
  <c r="W366" i="8"/>
  <c r="M366" i="8"/>
  <c r="W365" i="8"/>
  <c r="M365" i="8"/>
  <c r="W364" i="8"/>
  <c r="M364" i="8"/>
  <c r="W363" i="8"/>
  <c r="M363" i="8"/>
  <c r="W362" i="8"/>
  <c r="M362" i="8"/>
  <c r="W361" i="8"/>
  <c r="M361" i="8"/>
  <c r="W360" i="8"/>
  <c r="M360" i="8"/>
  <c r="W359" i="8"/>
  <c r="M359" i="8"/>
  <c r="W358" i="8"/>
  <c r="M358" i="8"/>
  <c r="W357" i="8"/>
  <c r="M357" i="8"/>
  <c r="W356" i="8"/>
  <c r="M356" i="8"/>
  <c r="W355" i="8"/>
  <c r="M355" i="8"/>
  <c r="W354" i="8"/>
  <c r="M354" i="8"/>
  <c r="W353" i="8"/>
  <c r="M353" i="8"/>
  <c r="W352" i="8"/>
  <c r="W351" i="8"/>
  <c r="W350" i="8"/>
  <c r="M350" i="8"/>
  <c r="W349" i="8"/>
  <c r="W348" i="8"/>
  <c r="W347" i="8"/>
  <c r="W346" i="8"/>
  <c r="M346" i="8"/>
  <c r="W345" i="8"/>
  <c r="M345" i="8"/>
  <c r="W344" i="8"/>
  <c r="M344" i="8"/>
  <c r="W343" i="8"/>
  <c r="M343" i="8"/>
  <c r="W342" i="8"/>
  <c r="M342" i="8"/>
  <c r="W341" i="8"/>
  <c r="W340" i="8"/>
  <c r="M340" i="8"/>
  <c r="W339" i="8"/>
  <c r="M339" i="8"/>
  <c r="W338" i="8"/>
  <c r="W337" i="8"/>
  <c r="W336" i="8"/>
  <c r="W335" i="8"/>
  <c r="M335" i="8"/>
  <c r="W334" i="8"/>
  <c r="M334" i="8"/>
  <c r="W333" i="8"/>
  <c r="M333" i="8"/>
  <c r="W332" i="8"/>
  <c r="W331" i="8"/>
  <c r="M331" i="8"/>
  <c r="W330" i="8"/>
  <c r="M330" i="8"/>
  <c r="W329" i="8"/>
  <c r="M329" i="8"/>
  <c r="W328" i="8"/>
  <c r="M328" i="8"/>
  <c r="W327" i="8"/>
  <c r="M327" i="8"/>
  <c r="W326" i="8"/>
  <c r="M326" i="8"/>
  <c r="W325" i="8"/>
  <c r="M325" i="8"/>
  <c r="W324" i="8"/>
  <c r="M324" i="8"/>
  <c r="W323" i="8"/>
  <c r="M323" i="8"/>
  <c r="W322" i="8"/>
  <c r="W321" i="8"/>
  <c r="M321" i="8"/>
  <c r="W320" i="8"/>
  <c r="M320" i="8"/>
  <c r="W319" i="8"/>
  <c r="M319" i="8"/>
  <c r="W318" i="8"/>
  <c r="M318" i="8"/>
  <c r="W317" i="8"/>
  <c r="M317" i="8"/>
  <c r="W316" i="8"/>
  <c r="M316" i="8"/>
  <c r="W315" i="8"/>
  <c r="M315" i="8"/>
  <c r="W314" i="8"/>
  <c r="M314" i="8"/>
  <c r="W313" i="8"/>
  <c r="M313" i="8"/>
  <c r="W312" i="8"/>
  <c r="M312" i="8"/>
  <c r="W311" i="8"/>
  <c r="M311" i="8"/>
  <c r="W310" i="8"/>
  <c r="M310" i="8"/>
  <c r="W309" i="8"/>
  <c r="M309" i="8"/>
  <c r="W308" i="8"/>
  <c r="M308" i="8"/>
  <c r="W307" i="8"/>
  <c r="W306" i="8"/>
  <c r="W305" i="8"/>
  <c r="W304" i="8"/>
  <c r="W303" i="8"/>
  <c r="W302" i="8"/>
  <c r="W301" i="8"/>
  <c r="W300" i="8"/>
  <c r="W299" i="8"/>
  <c r="W298" i="8"/>
  <c r="W297" i="8"/>
  <c r="W296" i="8"/>
  <c r="W295" i="8"/>
  <c r="W294" i="8"/>
  <c r="W293" i="8"/>
  <c r="W292" i="8"/>
  <c r="W291" i="8"/>
  <c r="W290" i="8"/>
  <c r="M290" i="8"/>
  <c r="W289" i="8"/>
  <c r="W288" i="8"/>
  <c r="W287" i="8"/>
  <c r="W286" i="8"/>
  <c r="W285" i="8"/>
  <c r="W284" i="8"/>
  <c r="W283" i="8"/>
  <c r="W282" i="8"/>
  <c r="W281" i="8"/>
  <c r="W280" i="8"/>
  <c r="W279" i="8"/>
  <c r="W278" i="8"/>
  <c r="W277" i="8"/>
  <c r="W276" i="8"/>
  <c r="W275" i="8"/>
  <c r="W274" i="8"/>
  <c r="W273" i="8"/>
  <c r="W272" i="8"/>
  <c r="W271" i="8"/>
  <c r="W270" i="8"/>
  <c r="M270" i="8"/>
  <c r="W269" i="8"/>
  <c r="W268" i="8"/>
  <c r="W267" i="8"/>
  <c r="W266" i="8"/>
  <c r="W265" i="8"/>
  <c r="W264" i="8"/>
  <c r="W263" i="8"/>
  <c r="W262" i="8"/>
  <c r="W261" i="8"/>
  <c r="W260" i="8"/>
  <c r="M260" i="8"/>
  <c r="W259" i="8"/>
  <c r="W258" i="8"/>
  <c r="W257" i="8"/>
  <c r="W256" i="8"/>
  <c r="M256" i="8"/>
  <c r="W255" i="8"/>
  <c r="W254" i="8"/>
  <c r="W253" i="8"/>
  <c r="M253" i="8"/>
  <c r="W252" i="8"/>
  <c r="M252" i="8"/>
  <c r="L252" i="8"/>
  <c r="W251" i="8"/>
  <c r="W250" i="8"/>
  <c r="M250" i="8"/>
  <c r="W249" i="8"/>
  <c r="M249" i="8"/>
  <c r="W248" i="8"/>
  <c r="M248" i="8"/>
  <c r="G248" i="8"/>
  <c r="W247" i="8"/>
  <c r="M247" i="8"/>
  <c r="G247" i="8"/>
  <c r="W246" i="8"/>
  <c r="M246" i="8"/>
  <c r="G246" i="8"/>
  <c r="W245" i="8"/>
  <c r="M245" i="8"/>
  <c r="G245" i="8"/>
  <c r="W244" i="8"/>
  <c r="M244" i="8"/>
  <c r="G244" i="8"/>
  <c r="W243" i="8"/>
  <c r="M243" i="8"/>
  <c r="G243" i="8"/>
  <c r="W242" i="8"/>
  <c r="M242" i="8"/>
  <c r="G242" i="8"/>
  <c r="W241" i="8"/>
  <c r="M241" i="8"/>
  <c r="G241" i="8"/>
  <c r="W240" i="8"/>
  <c r="M240" i="8"/>
  <c r="G240" i="8"/>
  <c r="W239" i="8"/>
  <c r="M239" i="8"/>
  <c r="G239" i="8"/>
  <c r="W238" i="8"/>
  <c r="M238" i="8"/>
  <c r="G238" i="8"/>
  <c r="W237" i="8"/>
  <c r="M237" i="8"/>
  <c r="G237" i="8"/>
  <c r="W236" i="8"/>
  <c r="W235" i="8"/>
  <c r="W234" i="8"/>
  <c r="W233" i="8"/>
  <c r="W232" i="8"/>
  <c r="W231" i="8"/>
  <c r="W230" i="8"/>
  <c r="W229" i="8"/>
  <c r="W228" i="8"/>
  <c r="W227" i="8"/>
  <c r="W226" i="8"/>
  <c r="W225" i="8"/>
  <c r="W224" i="8"/>
  <c r="W223" i="8"/>
  <c r="W222" i="8"/>
  <c r="W221" i="8"/>
  <c r="W220" i="8"/>
  <c r="W219" i="8"/>
  <c r="W218" i="8"/>
  <c r="W217" i="8"/>
  <c r="W216" i="8"/>
  <c r="W215" i="8"/>
  <c r="W214" i="8"/>
  <c r="W213" i="8"/>
  <c r="W212" i="8"/>
  <c r="W211" i="8"/>
  <c r="W210" i="8"/>
  <c r="W209" i="8"/>
  <c r="W208" i="8"/>
  <c r="W207" i="8"/>
  <c r="W206" i="8"/>
  <c r="W205" i="8"/>
  <c r="W204" i="8"/>
  <c r="W203" i="8"/>
  <c r="W202" i="8"/>
  <c r="W201" i="8"/>
  <c r="W200" i="8"/>
  <c r="W199" i="8"/>
  <c r="W198" i="8"/>
  <c r="W197" i="8"/>
  <c r="W196" i="8"/>
  <c r="W195" i="8"/>
  <c r="W194" i="8"/>
  <c r="W193" i="8"/>
  <c r="W192" i="8"/>
  <c r="W191" i="8"/>
  <c r="W190" i="8"/>
  <c r="W189" i="8"/>
  <c r="W188" i="8"/>
  <c r="W187" i="8"/>
  <c r="W186" i="8"/>
  <c r="W185" i="8"/>
  <c r="W184" i="8"/>
  <c r="W183" i="8"/>
  <c r="W182" i="8"/>
  <c r="W181" i="8"/>
  <c r="W180" i="8"/>
  <c r="W179" i="8"/>
  <c r="W178" i="8"/>
  <c r="W177" i="8"/>
  <c r="W176" i="8"/>
  <c r="W175" i="8"/>
  <c r="W174" i="8"/>
  <c r="W173" i="8"/>
  <c r="W172" i="8"/>
  <c r="W171" i="8"/>
  <c r="W170" i="8"/>
  <c r="W169" i="8"/>
  <c r="W168" i="8"/>
  <c r="W167" i="8"/>
  <c r="W166" i="8"/>
  <c r="W165" i="8"/>
  <c r="W164" i="8"/>
  <c r="W163" i="8"/>
  <c r="W162" i="8"/>
  <c r="W161" i="8"/>
  <c r="W160" i="8"/>
  <c r="W159" i="8"/>
  <c r="W158" i="8"/>
  <c r="W157" i="8"/>
  <c r="W156" i="8"/>
  <c r="W155" i="8"/>
  <c r="W154" i="8"/>
  <c r="W153" i="8"/>
  <c r="W152" i="8"/>
  <c r="W151" i="8"/>
  <c r="W150" i="8"/>
  <c r="W149" i="8"/>
  <c r="W148" i="8"/>
  <c r="W147" i="8"/>
  <c r="W146" i="8"/>
  <c r="W145" i="8"/>
  <c r="W144" i="8"/>
  <c r="W143" i="8"/>
  <c r="W142" i="8"/>
  <c r="W141" i="8"/>
  <c r="W140" i="8"/>
  <c r="W139" i="8"/>
  <c r="W138" i="8"/>
  <c r="W137" i="8"/>
  <c r="W136" i="8"/>
  <c r="W135" i="8"/>
  <c r="W134" i="8"/>
  <c r="W133" i="8"/>
  <c r="W132" i="8"/>
  <c r="W131" i="8"/>
  <c r="W130" i="8"/>
  <c r="W129" i="8"/>
  <c r="W128" i="8"/>
  <c r="W127" i="8"/>
  <c r="W126" i="8"/>
  <c r="W125" i="8"/>
  <c r="M125" i="8"/>
  <c r="W124" i="8"/>
  <c r="M124" i="8"/>
  <c r="W123" i="8"/>
  <c r="M123" i="8"/>
  <c r="W122" i="8"/>
  <c r="M122" i="8"/>
  <c r="W121" i="8"/>
  <c r="M121" i="8"/>
  <c r="W120" i="8"/>
  <c r="M120" i="8"/>
  <c r="W119" i="8"/>
  <c r="M119" i="8"/>
  <c r="W118" i="8"/>
  <c r="M118" i="8"/>
  <c r="W117" i="8"/>
  <c r="M117" i="8"/>
  <c r="W116" i="8"/>
  <c r="M116" i="8"/>
  <c r="W115" i="8"/>
  <c r="M115" i="8"/>
  <c r="W114" i="8"/>
  <c r="M114" i="8"/>
  <c r="W113" i="8"/>
  <c r="M113" i="8"/>
  <c r="W112" i="8"/>
  <c r="M112" i="8"/>
  <c r="W111" i="8"/>
  <c r="M111" i="8"/>
  <c r="W110" i="8"/>
  <c r="M110" i="8"/>
  <c r="W109" i="8"/>
  <c r="M109" i="8"/>
  <c r="W108" i="8"/>
  <c r="M108" i="8"/>
  <c r="W107" i="8"/>
  <c r="M107" i="8"/>
  <c r="W106" i="8"/>
  <c r="G106" i="8"/>
  <c r="W105" i="8"/>
  <c r="L105" i="8"/>
  <c r="M105" i="8" s="1"/>
  <c r="G105" i="8"/>
  <c r="W104" i="8"/>
  <c r="M104" i="8"/>
  <c r="G104" i="8"/>
  <c r="W103" i="8"/>
  <c r="M103" i="8"/>
  <c r="G103" i="8"/>
  <c r="W102" i="8"/>
  <c r="M102" i="8"/>
  <c r="G102" i="8"/>
  <c r="W101" i="8"/>
  <c r="M101" i="8"/>
  <c r="G101" i="8"/>
  <c r="W100" i="8"/>
  <c r="M100" i="8"/>
  <c r="G100" i="8"/>
  <c r="W99" i="8"/>
  <c r="M99" i="8"/>
  <c r="G99" i="8"/>
  <c r="W98" i="8"/>
  <c r="M98" i="8"/>
  <c r="G98" i="8"/>
  <c r="W97" i="8"/>
  <c r="M97" i="8"/>
  <c r="G97" i="8"/>
  <c r="W96" i="8"/>
  <c r="M96" i="8"/>
  <c r="G96" i="8"/>
  <c r="W95" i="8"/>
  <c r="M95" i="8"/>
  <c r="G95" i="8"/>
  <c r="W94" i="8"/>
  <c r="M94" i="8"/>
  <c r="G94" i="8"/>
  <c r="W93" i="8"/>
  <c r="M93" i="8"/>
  <c r="G93" i="8"/>
  <c r="W92" i="8"/>
  <c r="M92" i="8"/>
  <c r="G92" i="8"/>
  <c r="W91" i="8"/>
  <c r="M91" i="8"/>
  <c r="G91" i="8"/>
  <c r="W90" i="8"/>
  <c r="M90" i="8"/>
  <c r="G90" i="8"/>
  <c r="W89" i="8"/>
  <c r="M89" i="8"/>
  <c r="G89" i="8"/>
  <c r="W88" i="8"/>
  <c r="M88" i="8"/>
  <c r="G88" i="8"/>
  <c r="W87" i="8"/>
  <c r="M87" i="8"/>
  <c r="G87" i="8"/>
  <c r="W86" i="8"/>
  <c r="M86" i="8"/>
  <c r="G86" i="8"/>
  <c r="W85" i="8"/>
  <c r="M85" i="8"/>
  <c r="G85" i="8"/>
  <c r="W84" i="8"/>
  <c r="M84" i="8"/>
  <c r="G84" i="8"/>
  <c r="W83" i="8"/>
  <c r="M83" i="8"/>
  <c r="G83" i="8"/>
  <c r="W82" i="8"/>
  <c r="M82" i="8"/>
  <c r="G82" i="8"/>
  <c r="W81" i="8"/>
  <c r="M81" i="8"/>
  <c r="G81" i="8"/>
  <c r="W80" i="8"/>
  <c r="M80" i="8"/>
  <c r="L80" i="8"/>
  <c r="G80" i="8"/>
  <c r="W79" i="8"/>
  <c r="M79" i="8"/>
  <c r="G79" i="8"/>
  <c r="W78" i="8"/>
  <c r="M78" i="8"/>
  <c r="G78" i="8"/>
  <c r="W77" i="8"/>
  <c r="M77" i="8"/>
  <c r="G77" i="8"/>
  <c r="W76" i="8"/>
  <c r="M76" i="8"/>
  <c r="G76" i="8"/>
  <c r="W75" i="8"/>
  <c r="M75" i="8"/>
  <c r="G75" i="8"/>
  <c r="W74" i="8"/>
  <c r="M74" i="8"/>
  <c r="G74" i="8"/>
  <c r="W73" i="8"/>
  <c r="M73" i="8"/>
  <c r="G73" i="8"/>
  <c r="W72" i="8"/>
  <c r="M72" i="8"/>
  <c r="G72" i="8"/>
  <c r="W71" i="8"/>
  <c r="M71" i="8"/>
  <c r="G71" i="8"/>
  <c r="W70" i="8"/>
  <c r="M70" i="8"/>
  <c r="G70" i="8"/>
  <c r="W69" i="8"/>
  <c r="M69" i="8"/>
  <c r="G69" i="8"/>
  <c r="W68" i="8"/>
  <c r="M68" i="8"/>
  <c r="G68" i="8"/>
  <c r="W67" i="8"/>
  <c r="M67" i="8"/>
  <c r="G67" i="8"/>
  <c r="W66" i="8"/>
  <c r="M66" i="8"/>
  <c r="G66" i="8"/>
  <c r="W65" i="8"/>
  <c r="M65" i="8"/>
  <c r="G65" i="8"/>
  <c r="W64" i="8"/>
  <c r="M64" i="8"/>
  <c r="G64" i="8"/>
  <c r="W63" i="8"/>
  <c r="M63" i="8"/>
  <c r="G63" i="8"/>
  <c r="W62" i="8"/>
  <c r="M62" i="8"/>
  <c r="G62" i="8"/>
  <c r="W61" i="8"/>
  <c r="M61" i="8"/>
  <c r="G61" i="8"/>
  <c r="W60" i="8"/>
  <c r="M60" i="8"/>
  <c r="G60" i="8"/>
  <c r="W59" i="8"/>
  <c r="M59" i="8"/>
  <c r="G59" i="8"/>
  <c r="W58" i="8"/>
  <c r="M58" i="8"/>
  <c r="G58" i="8"/>
  <c r="W57" i="8"/>
  <c r="M57" i="8"/>
  <c r="G57" i="8"/>
  <c r="W56" i="8"/>
  <c r="M56" i="8"/>
  <c r="G56" i="8"/>
  <c r="W55" i="8"/>
  <c r="M55" i="8"/>
  <c r="G55" i="8"/>
  <c r="W54" i="8"/>
  <c r="M54" i="8"/>
  <c r="G54" i="8"/>
  <c r="W53" i="8"/>
  <c r="M53" i="8"/>
  <c r="G53" i="8"/>
  <c r="W52" i="8"/>
  <c r="M52" i="8"/>
  <c r="G52" i="8"/>
  <c r="W51" i="8"/>
  <c r="M51" i="8"/>
  <c r="G51" i="8"/>
  <c r="W50" i="8"/>
  <c r="M50" i="8"/>
  <c r="G50" i="8"/>
  <c r="W49" i="8"/>
  <c r="M49" i="8"/>
  <c r="G49" i="8"/>
  <c r="W48" i="8"/>
  <c r="M48" i="8"/>
  <c r="G48" i="8"/>
  <c r="W47" i="8"/>
  <c r="M47" i="8"/>
  <c r="G47" i="8"/>
  <c r="W46" i="8"/>
  <c r="M46" i="8"/>
  <c r="G46" i="8"/>
  <c r="W45" i="8"/>
  <c r="M45" i="8"/>
  <c r="G45" i="8"/>
  <c r="W44" i="8"/>
  <c r="M44" i="8"/>
  <c r="G44" i="8"/>
  <c r="W43" i="8"/>
  <c r="M43" i="8"/>
  <c r="G43" i="8"/>
  <c r="W42" i="8"/>
  <c r="M42" i="8"/>
  <c r="G42" i="8"/>
  <c r="W41" i="8"/>
  <c r="M41" i="8"/>
  <c r="G41" i="8"/>
  <c r="W40" i="8"/>
  <c r="M40" i="8"/>
  <c r="G40" i="8"/>
  <c r="W39" i="8"/>
  <c r="M39" i="8"/>
  <c r="G39" i="8"/>
  <c r="W38" i="8"/>
  <c r="M38" i="8"/>
  <c r="G38" i="8"/>
  <c r="W37" i="8"/>
  <c r="M37" i="8"/>
  <c r="G37" i="8"/>
  <c r="W36" i="8"/>
  <c r="M36" i="8"/>
  <c r="G36" i="8"/>
  <c r="W35" i="8"/>
  <c r="M35" i="8"/>
  <c r="G35" i="8"/>
  <c r="W34" i="8"/>
  <c r="M34" i="8"/>
  <c r="G34" i="8"/>
  <c r="W33" i="8"/>
  <c r="M33" i="8"/>
  <c r="G33" i="8"/>
  <c r="W32" i="8"/>
  <c r="M32" i="8"/>
  <c r="G32" i="8"/>
  <c r="W31" i="8"/>
  <c r="M31" i="8"/>
  <c r="G31" i="8"/>
  <c r="W30" i="8"/>
  <c r="M30" i="8"/>
  <c r="G30" i="8"/>
  <c r="W29" i="8"/>
  <c r="M29" i="8"/>
  <c r="G29" i="8"/>
  <c r="W28" i="8"/>
  <c r="M28" i="8"/>
  <c r="G28" i="8"/>
  <c r="W27" i="8"/>
  <c r="M27" i="8"/>
  <c r="G27" i="8"/>
  <c r="W26" i="8"/>
  <c r="M26" i="8"/>
  <c r="G26" i="8"/>
  <c r="W25" i="8"/>
  <c r="M25" i="8"/>
  <c r="G25" i="8"/>
  <c r="W24" i="8"/>
  <c r="M24" i="8"/>
  <c r="G24" i="8"/>
  <c r="W23" i="8"/>
  <c r="M23" i="8"/>
  <c r="G23" i="8"/>
  <c r="W22" i="8"/>
  <c r="M22" i="8"/>
  <c r="G22" i="8"/>
  <c r="W21" i="8"/>
  <c r="M21" i="8"/>
  <c r="G21" i="8"/>
  <c r="W20" i="8"/>
  <c r="M20" i="8"/>
  <c r="G20" i="8"/>
  <c r="W19" i="8"/>
  <c r="M19" i="8"/>
  <c r="G19" i="8"/>
  <c r="W18" i="8"/>
  <c r="M18" i="8"/>
  <c r="G18" i="8"/>
  <c r="W17" i="8"/>
  <c r="M17" i="8"/>
  <c r="G17" i="8"/>
  <c r="W16" i="8"/>
  <c r="M16" i="8"/>
  <c r="G16" i="8"/>
  <c r="W15" i="8"/>
  <c r="M15" i="8"/>
  <c r="G15" i="8"/>
  <c r="W14" i="8"/>
  <c r="M14" i="8"/>
  <c r="G14" i="8"/>
  <c r="W13" i="8"/>
  <c r="M13" i="8"/>
  <c r="G13" i="8"/>
  <c r="W12" i="8"/>
  <c r="M12" i="8"/>
  <c r="G12" i="8"/>
  <c r="W11" i="8"/>
  <c r="M11" i="8"/>
  <c r="G11" i="8"/>
  <c r="W10" i="8"/>
  <c r="M10" i="8"/>
  <c r="G10" i="8"/>
  <c r="W9" i="8"/>
  <c r="M9" i="8"/>
  <c r="G9" i="8"/>
  <c r="W8" i="8"/>
  <c r="M8" i="8"/>
  <c r="G8" i="8"/>
  <c r="W7" i="8"/>
  <c r="M7" i="8"/>
  <c r="G7" i="8"/>
  <c r="W6" i="8"/>
  <c r="M6" i="8"/>
  <c r="G6" i="8"/>
  <c r="W5" i="8"/>
  <c r="M5" i="8"/>
  <c r="G5" i="8"/>
  <c r="W4" i="8"/>
  <c r="M4" i="8"/>
  <c r="G4" i="8"/>
  <c r="W876" i="4"/>
  <c r="W875" i="4"/>
  <c r="W874" i="4"/>
  <c r="W873" i="4"/>
  <c r="W872" i="4"/>
  <c r="W871" i="4"/>
  <c r="W870" i="4"/>
  <c r="W869" i="4"/>
  <c r="W868" i="4"/>
  <c r="W867" i="4"/>
  <c r="W866" i="4"/>
  <c r="W865" i="4"/>
  <c r="W864" i="4"/>
  <c r="W863" i="4"/>
  <c r="W862" i="4"/>
  <c r="W861" i="4"/>
  <c r="W860" i="4"/>
  <c r="W859" i="4"/>
  <c r="W858" i="4"/>
  <c r="W857" i="4"/>
  <c r="W856" i="4"/>
  <c r="W855" i="4"/>
  <c r="W854" i="4"/>
  <c r="W853" i="4"/>
  <c r="W852" i="4"/>
  <c r="W851" i="4"/>
  <c r="W850" i="4"/>
  <c r="W849" i="4"/>
  <c r="W848" i="4"/>
  <c r="W847" i="4"/>
  <c r="W846" i="4"/>
  <c r="W845" i="4"/>
  <c r="W844" i="4"/>
  <c r="W843" i="4"/>
  <c r="W842" i="4"/>
  <c r="W841" i="4"/>
  <c r="W840" i="4"/>
  <c r="W839" i="4"/>
  <c r="W838" i="4"/>
  <c r="W837" i="4"/>
  <c r="W836" i="4"/>
  <c r="W835" i="4"/>
  <c r="W834" i="4"/>
  <c r="W833" i="4"/>
  <c r="W832" i="4"/>
  <c r="W831" i="4"/>
  <c r="W830" i="4"/>
  <c r="W829" i="4"/>
  <c r="W828" i="4"/>
  <c r="W827" i="4"/>
  <c r="W826" i="4"/>
  <c r="W825" i="4"/>
  <c r="W824" i="4"/>
  <c r="W823" i="4"/>
  <c r="W822" i="4"/>
  <c r="W821" i="4"/>
  <c r="W820" i="4"/>
  <c r="W819" i="4"/>
  <c r="W818" i="4"/>
  <c r="W817" i="4"/>
  <c r="W816" i="4"/>
  <c r="W815" i="4"/>
  <c r="W814" i="4"/>
  <c r="W813" i="4"/>
  <c r="W812" i="4"/>
  <c r="W811" i="4"/>
  <c r="W810" i="4"/>
  <c r="W809" i="4"/>
  <c r="W808" i="4"/>
  <c r="W807" i="4"/>
  <c r="W806" i="4"/>
  <c r="W805" i="4"/>
  <c r="W804" i="4"/>
  <c r="W803" i="4"/>
  <c r="W802" i="4"/>
  <c r="W801" i="4"/>
  <c r="W800" i="4"/>
  <c r="W799" i="4"/>
  <c r="W798" i="4"/>
  <c r="W797" i="4"/>
  <c r="W796" i="4"/>
  <c r="W795" i="4"/>
  <c r="W794" i="4"/>
  <c r="W793" i="4"/>
  <c r="W792" i="4"/>
  <c r="W791" i="4"/>
  <c r="W790" i="4"/>
  <c r="W789" i="4"/>
  <c r="W788" i="4"/>
  <c r="W787" i="4"/>
  <c r="W786" i="4"/>
  <c r="W785" i="4"/>
  <c r="W784" i="4"/>
  <c r="W783" i="4"/>
  <c r="W782" i="4"/>
  <c r="W781" i="4"/>
  <c r="W780" i="4"/>
  <c r="W779" i="4"/>
  <c r="W778" i="4"/>
  <c r="W777" i="4"/>
  <c r="W776" i="4"/>
  <c r="W775" i="4"/>
  <c r="W774" i="4"/>
  <c r="W773" i="4"/>
  <c r="W772" i="4"/>
  <c r="W771" i="4"/>
  <c r="W770" i="4"/>
  <c r="W769" i="4"/>
  <c r="W768" i="4"/>
  <c r="W767" i="4"/>
  <c r="W766" i="4"/>
  <c r="W765" i="4"/>
  <c r="W764" i="4"/>
  <c r="W763" i="4"/>
  <c r="W762" i="4"/>
  <c r="W761" i="4"/>
  <c r="W760" i="4"/>
  <c r="W759" i="4"/>
  <c r="W758" i="4"/>
  <c r="W757" i="4"/>
  <c r="W756" i="4"/>
  <c r="W755" i="4"/>
  <c r="W754" i="4"/>
  <c r="W753" i="4"/>
  <c r="W752" i="4"/>
  <c r="W751" i="4"/>
  <c r="W750" i="4"/>
  <c r="W749" i="4"/>
  <c r="W748" i="4"/>
  <c r="W747" i="4"/>
  <c r="W746" i="4"/>
  <c r="W745" i="4"/>
  <c r="W744" i="4"/>
  <c r="W743" i="4"/>
  <c r="W742" i="4"/>
  <c r="W741" i="4"/>
  <c r="W740" i="4"/>
  <c r="W739" i="4"/>
  <c r="W738" i="4"/>
  <c r="W737" i="4"/>
  <c r="W736" i="4"/>
  <c r="W735" i="4"/>
  <c r="W734" i="4"/>
  <c r="W733" i="4"/>
  <c r="W732" i="4"/>
  <c r="W731" i="4"/>
  <c r="W730" i="4"/>
  <c r="W729" i="4"/>
  <c r="W728" i="4"/>
  <c r="W727" i="4"/>
  <c r="W726" i="4"/>
  <c r="W725" i="4"/>
  <c r="W724" i="4"/>
  <c r="W723" i="4"/>
  <c r="W722" i="4"/>
  <c r="W721" i="4"/>
  <c r="W720" i="4"/>
  <c r="W719" i="4"/>
  <c r="W718" i="4"/>
  <c r="W717" i="4"/>
  <c r="W716" i="4"/>
  <c r="W715" i="4"/>
  <c r="W714" i="4"/>
  <c r="W713" i="4"/>
  <c r="W712" i="4"/>
  <c r="W711" i="4"/>
  <c r="W710" i="4"/>
  <c r="W709" i="4"/>
  <c r="W708" i="4"/>
  <c r="W707" i="4"/>
  <c r="W706" i="4"/>
  <c r="W705" i="4"/>
  <c r="W704" i="4"/>
  <c r="W703" i="4"/>
  <c r="W702" i="4"/>
  <c r="W701" i="4"/>
  <c r="W700" i="4"/>
  <c r="W699" i="4"/>
  <c r="W698" i="4"/>
  <c r="W697" i="4"/>
  <c r="W696" i="4"/>
  <c r="W695" i="4"/>
  <c r="W694" i="4"/>
  <c r="W693" i="4"/>
  <c r="W692" i="4"/>
  <c r="W691" i="4"/>
  <c r="W690" i="4"/>
  <c r="W689" i="4"/>
  <c r="W688" i="4"/>
  <c r="W687" i="4"/>
  <c r="W686" i="4"/>
  <c r="W685" i="4"/>
  <c r="W684" i="4"/>
  <c r="W683" i="4"/>
  <c r="W682" i="4"/>
  <c r="W681" i="4"/>
  <c r="W680" i="4"/>
  <c r="W679" i="4"/>
  <c r="W678" i="4"/>
  <c r="W677" i="4"/>
  <c r="W676" i="4"/>
  <c r="W675" i="4"/>
  <c r="W674" i="4"/>
  <c r="W673" i="4"/>
  <c r="W672" i="4"/>
  <c r="W671" i="4"/>
  <c r="W670" i="4"/>
  <c r="W669" i="4"/>
  <c r="W668" i="4"/>
  <c r="W667" i="4"/>
  <c r="W666" i="4"/>
  <c r="W665" i="4"/>
  <c r="W664" i="4"/>
  <c r="W663" i="4"/>
  <c r="W662" i="4"/>
  <c r="W661" i="4"/>
  <c r="W660" i="4"/>
  <c r="W659" i="4"/>
  <c r="W658" i="4"/>
  <c r="W657" i="4"/>
  <c r="W656" i="4"/>
  <c r="W655" i="4"/>
  <c r="W654" i="4"/>
  <c r="W653" i="4"/>
  <c r="W652" i="4"/>
  <c r="W651" i="4"/>
  <c r="W650" i="4"/>
  <c r="W649" i="4"/>
  <c r="W648" i="4"/>
  <c r="W647" i="4"/>
  <c r="W646" i="4"/>
  <c r="W645" i="4"/>
  <c r="W644" i="4"/>
  <c r="W643" i="4"/>
  <c r="W642" i="4"/>
  <c r="W641" i="4"/>
  <c r="W640" i="4"/>
  <c r="W639" i="4"/>
  <c r="W638" i="4"/>
  <c r="W637" i="4"/>
  <c r="W636" i="4"/>
  <c r="W635" i="4"/>
  <c r="W634" i="4"/>
  <c r="W633" i="4"/>
  <c r="W632" i="4"/>
  <c r="W631" i="4"/>
  <c r="W630" i="4"/>
  <c r="W629" i="4"/>
  <c r="W628" i="4"/>
  <c r="W627" i="4"/>
  <c r="W626" i="4"/>
  <c r="W625" i="4"/>
  <c r="W624" i="4"/>
  <c r="W623" i="4"/>
  <c r="W622" i="4"/>
  <c r="W621" i="4"/>
  <c r="W620" i="4"/>
  <c r="W619" i="4"/>
  <c r="W618" i="4"/>
  <c r="W617" i="4"/>
  <c r="W616" i="4"/>
  <c r="W615" i="4"/>
  <c r="W614" i="4"/>
  <c r="W613" i="4"/>
  <c r="W612" i="4"/>
  <c r="W611" i="4"/>
  <c r="W610" i="4"/>
  <c r="W609" i="4"/>
  <c r="W608" i="4"/>
  <c r="W607" i="4"/>
  <c r="W606" i="4"/>
  <c r="W605" i="4"/>
  <c r="W604" i="4"/>
  <c r="W603" i="4"/>
  <c r="W602" i="4"/>
  <c r="W601" i="4"/>
  <c r="W600" i="4"/>
  <c r="W599" i="4"/>
  <c r="W598" i="4"/>
  <c r="W597" i="4"/>
  <c r="W596" i="4"/>
  <c r="W595" i="4"/>
  <c r="W594" i="4"/>
  <c r="W593" i="4"/>
  <c r="W592" i="4"/>
  <c r="W591" i="4"/>
  <c r="W590" i="4"/>
  <c r="W589" i="4"/>
  <c r="W588" i="4"/>
  <c r="W587" i="4"/>
  <c r="W586" i="4"/>
  <c r="W585" i="4"/>
  <c r="W584" i="4"/>
  <c r="W583" i="4"/>
  <c r="W582" i="4"/>
  <c r="W581" i="4"/>
  <c r="W580" i="4"/>
  <c r="W579" i="4"/>
  <c r="W578" i="4"/>
  <c r="W577" i="4"/>
  <c r="W576" i="4"/>
  <c r="W575" i="4"/>
  <c r="W574" i="4"/>
  <c r="W573" i="4"/>
  <c r="W572" i="4"/>
  <c r="W571" i="4"/>
  <c r="W570" i="4"/>
  <c r="W569" i="4"/>
  <c r="W568" i="4"/>
  <c r="W567" i="4"/>
  <c r="W566" i="4"/>
  <c r="W565" i="4"/>
  <c r="W564" i="4"/>
  <c r="W563" i="4"/>
  <c r="W562" i="4"/>
  <c r="W561" i="4"/>
  <c r="W560" i="4"/>
  <c r="W559" i="4"/>
  <c r="W558" i="4"/>
  <c r="W557" i="4"/>
  <c r="W556" i="4"/>
  <c r="W555" i="4"/>
  <c r="W554" i="4"/>
  <c r="W553" i="4"/>
  <c r="W552" i="4"/>
  <c r="W551" i="4"/>
  <c r="W550" i="4"/>
  <c r="W549" i="4"/>
  <c r="W548" i="4"/>
  <c r="W547" i="4"/>
  <c r="W546" i="4"/>
  <c r="W545" i="4"/>
  <c r="W544" i="4"/>
  <c r="W543" i="4"/>
  <c r="W542" i="4"/>
  <c r="W541" i="4"/>
  <c r="W540" i="4"/>
  <c r="W539" i="4"/>
  <c r="W538" i="4"/>
  <c r="W537" i="4"/>
  <c r="W536" i="4"/>
  <c r="W535" i="4"/>
  <c r="W534" i="4"/>
  <c r="W533" i="4"/>
  <c r="W532" i="4"/>
  <c r="W531" i="4"/>
  <c r="W530" i="4"/>
  <c r="W529" i="4"/>
  <c r="W528" i="4"/>
  <c r="W527" i="4"/>
  <c r="W526" i="4"/>
  <c r="W525" i="4"/>
  <c r="W524" i="4"/>
  <c r="W523" i="4"/>
  <c r="W522" i="4"/>
  <c r="W521" i="4"/>
  <c r="W520" i="4"/>
  <c r="W519" i="4"/>
  <c r="W518" i="4"/>
  <c r="W517" i="4"/>
  <c r="W516" i="4"/>
  <c r="W515" i="4"/>
  <c r="W514" i="4"/>
  <c r="W513" i="4"/>
  <c r="W512" i="4"/>
  <c r="W511" i="4"/>
  <c r="W510" i="4"/>
  <c r="W509" i="4"/>
  <c r="W508" i="4"/>
  <c r="W507" i="4"/>
  <c r="W506" i="4"/>
  <c r="W505" i="4"/>
  <c r="W504" i="4"/>
  <c r="W503" i="4"/>
  <c r="W502" i="4"/>
  <c r="W501" i="4"/>
  <c r="W500" i="4"/>
  <c r="W499" i="4"/>
  <c r="W498" i="4"/>
  <c r="W497" i="4"/>
  <c r="W496" i="4"/>
  <c r="W495" i="4"/>
  <c r="W494" i="4"/>
  <c r="W493" i="4"/>
  <c r="W492" i="4"/>
  <c r="W491" i="4"/>
  <c r="W490" i="4"/>
  <c r="W489" i="4"/>
  <c r="W488" i="4"/>
  <c r="W487" i="4"/>
  <c r="W486" i="4"/>
  <c r="W485" i="4"/>
  <c r="W484" i="4"/>
  <c r="W483" i="4"/>
  <c r="W482" i="4"/>
  <c r="W481" i="4"/>
  <c r="W480" i="4"/>
  <c r="W479" i="4"/>
  <c r="W478" i="4"/>
  <c r="W477" i="4"/>
  <c r="W476" i="4"/>
  <c r="W475" i="4"/>
  <c r="W474" i="4"/>
  <c r="W473" i="4"/>
  <c r="W472" i="4"/>
  <c r="W471" i="4"/>
  <c r="W470" i="4"/>
  <c r="W469" i="4"/>
  <c r="W468" i="4"/>
  <c r="W467" i="4"/>
  <c r="W466" i="4"/>
  <c r="W465" i="4"/>
  <c r="W464" i="4"/>
  <c r="W463" i="4"/>
  <c r="W462" i="4"/>
  <c r="W461" i="4"/>
  <c r="W460" i="4"/>
  <c r="W459" i="4"/>
  <c r="W458" i="4"/>
  <c r="W457" i="4"/>
  <c r="W456" i="4"/>
  <c r="W455" i="4"/>
  <c r="W454" i="4"/>
  <c r="W453" i="4"/>
  <c r="W452" i="4"/>
  <c r="W451" i="4"/>
  <c r="W450" i="4"/>
  <c r="W449" i="4"/>
  <c r="W448" i="4"/>
  <c r="W447" i="4"/>
  <c r="W446" i="4"/>
  <c r="W445" i="4"/>
  <c r="W444" i="4"/>
  <c r="W443" i="4"/>
  <c r="W442" i="4"/>
  <c r="W441" i="4"/>
  <c r="W440" i="4"/>
  <c r="W439" i="4"/>
  <c r="W438" i="4"/>
  <c r="W437" i="4"/>
  <c r="W436" i="4"/>
  <c r="W435" i="4"/>
  <c r="W434" i="4"/>
  <c r="W433" i="4"/>
  <c r="W432" i="4"/>
  <c r="W431" i="4"/>
  <c r="W430" i="4"/>
  <c r="W429" i="4"/>
  <c r="W428" i="4"/>
  <c r="W427" i="4"/>
  <c r="W426" i="4"/>
  <c r="W425" i="4"/>
  <c r="W424" i="4"/>
  <c r="W423" i="4"/>
  <c r="W422" i="4"/>
  <c r="W421" i="4"/>
  <c r="W420" i="4"/>
  <c r="W419" i="4"/>
  <c r="W418" i="4"/>
  <c r="W417" i="4"/>
  <c r="W416" i="4"/>
  <c r="W415" i="4"/>
  <c r="W414" i="4"/>
  <c r="W413" i="4"/>
  <c r="W412" i="4"/>
  <c r="W411" i="4"/>
  <c r="W410" i="4"/>
  <c r="W409" i="4"/>
  <c r="W408" i="4"/>
  <c r="W407" i="4"/>
  <c r="W406" i="4"/>
  <c r="W405" i="4"/>
  <c r="W404" i="4"/>
  <c r="W403" i="4"/>
  <c r="W402" i="4"/>
  <c r="W401" i="4"/>
  <c r="W400" i="4"/>
  <c r="W399" i="4"/>
  <c r="W398" i="4"/>
  <c r="W397" i="4"/>
  <c r="W396" i="4"/>
  <c r="W395" i="4"/>
  <c r="W394" i="4"/>
  <c r="W393" i="4"/>
  <c r="W392" i="4"/>
  <c r="W391" i="4"/>
  <c r="W390" i="4"/>
  <c r="W389" i="4"/>
  <c r="W388" i="4"/>
  <c r="W387" i="4"/>
  <c r="W386" i="4"/>
  <c r="W385" i="4"/>
  <c r="W384" i="4"/>
  <c r="W383" i="4"/>
  <c r="W382" i="4"/>
  <c r="W381" i="4"/>
  <c r="W380" i="4"/>
  <c r="W379" i="4"/>
  <c r="W378" i="4"/>
  <c r="W377" i="4"/>
  <c r="W376" i="4"/>
  <c r="W375" i="4"/>
  <c r="W374" i="4"/>
  <c r="W373" i="4"/>
  <c r="W372" i="4"/>
  <c r="W371" i="4"/>
  <c r="W370" i="4"/>
  <c r="W369" i="4"/>
  <c r="W368" i="4"/>
  <c r="W367" i="4"/>
  <c r="W366" i="4"/>
  <c r="W365" i="4"/>
  <c r="W364" i="4"/>
  <c r="W363" i="4"/>
  <c r="W362" i="4"/>
  <c r="W361" i="4"/>
  <c r="W360" i="4"/>
  <c r="W359" i="4"/>
  <c r="W358" i="4"/>
  <c r="W357" i="4"/>
  <c r="W356" i="4"/>
  <c r="W355" i="4"/>
  <c r="W354" i="4"/>
  <c r="W353" i="4"/>
  <c r="W352" i="4"/>
  <c r="W351" i="4"/>
  <c r="W350" i="4"/>
  <c r="W349" i="4"/>
  <c r="W348" i="4"/>
  <c r="W347" i="4"/>
  <c r="W346" i="4"/>
  <c r="W345" i="4"/>
  <c r="W344" i="4"/>
  <c r="W343" i="4"/>
  <c r="W342" i="4"/>
  <c r="W341" i="4"/>
  <c r="W340" i="4"/>
  <c r="W339" i="4"/>
  <c r="W338" i="4"/>
  <c r="W337" i="4"/>
  <c r="W336" i="4"/>
  <c r="W335" i="4"/>
  <c r="W334" i="4"/>
  <c r="W333" i="4"/>
  <c r="W332" i="4"/>
  <c r="W331" i="4"/>
  <c r="W330" i="4"/>
  <c r="W329" i="4"/>
  <c r="W328" i="4"/>
  <c r="W327" i="4"/>
  <c r="W326" i="4"/>
  <c r="W325" i="4"/>
  <c r="W324" i="4"/>
  <c r="W323" i="4"/>
  <c r="W322" i="4"/>
  <c r="W321" i="4"/>
  <c r="W320" i="4"/>
  <c r="W319" i="4"/>
  <c r="W318" i="4"/>
  <c r="W317" i="4"/>
  <c r="W316" i="4"/>
  <c r="W315" i="4"/>
  <c r="W314" i="4"/>
  <c r="W313" i="4"/>
  <c r="W312" i="4"/>
  <c r="W311" i="4"/>
  <c r="W310" i="4"/>
  <c r="W309" i="4"/>
  <c r="W308" i="4"/>
  <c r="W307" i="4"/>
  <c r="W306" i="4"/>
  <c r="W305" i="4"/>
  <c r="W304" i="4"/>
  <c r="W303" i="4"/>
  <c r="W302" i="4"/>
  <c r="W301" i="4"/>
  <c r="W300" i="4"/>
  <c r="W299" i="4"/>
  <c r="W298" i="4"/>
  <c r="W297" i="4"/>
  <c r="W296" i="4"/>
  <c r="W295" i="4"/>
  <c r="W294" i="4"/>
  <c r="W293" i="4"/>
  <c r="W292" i="4"/>
  <c r="W291" i="4"/>
  <c r="W290" i="4"/>
  <c r="W289" i="4"/>
  <c r="W288" i="4"/>
  <c r="W287" i="4"/>
  <c r="W286" i="4"/>
  <c r="W285" i="4"/>
  <c r="W284" i="4"/>
  <c r="W283" i="4"/>
  <c r="W282" i="4"/>
  <c r="W281" i="4"/>
  <c r="W280" i="4"/>
  <c r="W279" i="4"/>
  <c r="W278" i="4"/>
  <c r="W277" i="4"/>
  <c r="W276" i="4"/>
  <c r="W275" i="4"/>
  <c r="W274" i="4"/>
  <c r="W273" i="4"/>
  <c r="W272" i="4"/>
  <c r="W271" i="4"/>
  <c r="W270" i="4"/>
  <c r="W269" i="4"/>
  <c r="W268" i="4"/>
  <c r="W267" i="4"/>
  <c r="W266" i="4"/>
  <c r="W265" i="4"/>
  <c r="W264" i="4"/>
  <c r="W263" i="4"/>
  <c r="W262" i="4"/>
  <c r="W261" i="4"/>
  <c r="W260" i="4"/>
  <c r="W259" i="4"/>
  <c r="W258" i="4"/>
  <c r="W257" i="4"/>
  <c r="W256" i="4"/>
  <c r="W255" i="4"/>
  <c r="W254" i="4"/>
  <c r="W253" i="4"/>
  <c r="W252" i="4"/>
  <c r="W251" i="4"/>
  <c r="W250" i="4"/>
  <c r="W249" i="4"/>
  <c r="W248" i="4"/>
  <c r="W247" i="4"/>
  <c r="W246" i="4"/>
  <c r="W245" i="4"/>
  <c r="W244" i="4"/>
  <c r="W243" i="4"/>
  <c r="W242" i="4"/>
  <c r="W241" i="4"/>
  <c r="W240" i="4"/>
  <c r="W239" i="4"/>
  <c r="W238" i="4"/>
  <c r="W237" i="4"/>
  <c r="W235" i="4"/>
  <c r="W234" i="4"/>
  <c r="W233" i="4"/>
  <c r="W232" i="4"/>
  <c r="W231" i="4"/>
  <c r="W230" i="4"/>
  <c r="W229" i="4"/>
  <c r="W228" i="4"/>
  <c r="W227" i="4"/>
  <c r="W226" i="4"/>
  <c r="W225" i="4"/>
  <c r="M225" i="4"/>
  <c r="W224" i="4"/>
  <c r="M224" i="4"/>
  <c r="W223" i="4"/>
  <c r="M223" i="4"/>
  <c r="W222" i="4"/>
  <c r="M222" i="4"/>
  <c r="W221" i="4"/>
  <c r="M221" i="4"/>
  <c r="W220" i="4"/>
  <c r="M220" i="4"/>
  <c r="W219" i="4"/>
  <c r="L219" i="4"/>
  <c r="M219" i="4" s="1"/>
  <c r="W218" i="4"/>
  <c r="M218" i="4"/>
  <c r="W217" i="4"/>
  <c r="M217" i="4"/>
  <c r="W216" i="4"/>
  <c r="M216" i="4"/>
  <c r="W215" i="4"/>
  <c r="W214" i="4"/>
  <c r="W213" i="4"/>
  <c r="W212" i="4"/>
  <c r="W211" i="4"/>
  <c r="W210" i="4"/>
  <c r="M210" i="4"/>
  <c r="W209" i="4"/>
  <c r="M209" i="4"/>
  <c r="W208" i="4"/>
  <c r="M208" i="4"/>
  <c r="W207" i="4"/>
  <c r="M207" i="4"/>
  <c r="W206" i="4"/>
  <c r="M206" i="4"/>
  <c r="W205" i="4"/>
  <c r="W204" i="4"/>
  <c r="M204" i="4"/>
  <c r="W203" i="4"/>
  <c r="M203" i="4"/>
  <c r="W202" i="4"/>
  <c r="M202" i="4"/>
  <c r="W201" i="4"/>
  <c r="M201" i="4"/>
  <c r="W200" i="4"/>
  <c r="M200" i="4"/>
  <c r="W199" i="4"/>
  <c r="M199" i="4"/>
  <c r="W198" i="4"/>
  <c r="M198" i="4"/>
  <c r="W197" i="4"/>
  <c r="M197" i="4"/>
  <c r="W196" i="4"/>
  <c r="M196" i="4"/>
  <c r="W195" i="4"/>
  <c r="M195" i="4"/>
  <c r="W194" i="4"/>
  <c r="M194" i="4"/>
  <c r="W193" i="4"/>
  <c r="M193" i="4"/>
  <c r="W192" i="4"/>
  <c r="M192" i="4"/>
  <c r="W191" i="4"/>
  <c r="M191" i="4"/>
  <c r="W190" i="4"/>
  <c r="M190" i="4"/>
  <c r="W189" i="4"/>
  <c r="M189" i="4"/>
  <c r="W188" i="4"/>
  <c r="M188" i="4"/>
  <c r="W187" i="4"/>
  <c r="M187" i="4"/>
  <c r="W186" i="4"/>
  <c r="M186" i="4"/>
  <c r="W185" i="4"/>
  <c r="M185" i="4"/>
  <c r="W184" i="4"/>
  <c r="M184" i="4"/>
  <c r="W183" i="4"/>
  <c r="W182" i="4"/>
  <c r="M182" i="4"/>
  <c r="W181" i="4"/>
  <c r="W180" i="4"/>
  <c r="M180" i="4"/>
  <c r="W179" i="4"/>
  <c r="M179" i="4"/>
  <c r="W178" i="4"/>
  <c r="M178" i="4"/>
  <c r="W177" i="4"/>
  <c r="M177" i="4"/>
  <c r="W176" i="4"/>
  <c r="W175" i="4"/>
  <c r="W174" i="4"/>
  <c r="M174" i="4"/>
  <c r="W173" i="4"/>
  <c r="M173" i="4"/>
  <c r="W172" i="4"/>
  <c r="M172" i="4"/>
  <c r="W171" i="4"/>
  <c r="M171" i="4"/>
  <c r="W170" i="4"/>
  <c r="M170" i="4"/>
  <c r="W169" i="4"/>
  <c r="M169" i="4"/>
  <c r="W168" i="4"/>
  <c r="M168" i="4"/>
  <c r="W167" i="4"/>
  <c r="M167" i="4"/>
  <c r="W166" i="4"/>
  <c r="M166" i="4"/>
  <c r="W165" i="4"/>
  <c r="M165" i="4"/>
  <c r="W164" i="4"/>
  <c r="M164" i="4"/>
  <c r="W163" i="4"/>
  <c r="M163" i="4"/>
  <c r="W162" i="4"/>
  <c r="M162" i="4"/>
  <c r="W161" i="4"/>
  <c r="M161" i="4"/>
  <c r="W160" i="4"/>
  <c r="M160" i="4"/>
  <c r="W159" i="4"/>
  <c r="M159" i="4"/>
  <c r="W158" i="4"/>
  <c r="W157" i="4"/>
  <c r="W156" i="4"/>
  <c r="W155" i="4"/>
  <c r="W154" i="4"/>
  <c r="W153" i="4"/>
  <c r="W152" i="4"/>
  <c r="W151" i="4"/>
  <c r="W150" i="4"/>
  <c r="W149" i="4"/>
  <c r="M149" i="4"/>
  <c r="W148" i="4"/>
  <c r="W147" i="4"/>
  <c r="W146" i="4"/>
  <c r="W145" i="4"/>
  <c r="W144" i="4"/>
  <c r="W143" i="4"/>
  <c r="W142" i="4"/>
  <c r="W141" i="4"/>
  <c r="W140" i="4"/>
  <c r="W139" i="4"/>
  <c r="M139" i="4"/>
  <c r="W138" i="4"/>
  <c r="W137" i="4"/>
  <c r="W136" i="4"/>
  <c r="W135" i="4"/>
  <c r="W134" i="4"/>
  <c r="M134" i="4"/>
  <c r="W133" i="4"/>
  <c r="W132" i="4"/>
  <c r="M132" i="4"/>
  <c r="W131" i="4"/>
  <c r="W130" i="4"/>
  <c r="M130" i="4"/>
  <c r="L130" i="4"/>
  <c r="W129" i="4"/>
  <c r="M129" i="4"/>
  <c r="W128" i="4"/>
  <c r="M128" i="4"/>
  <c r="G128" i="4"/>
  <c r="W127" i="4"/>
  <c r="M127" i="4"/>
  <c r="G127" i="4"/>
  <c r="W126" i="4"/>
  <c r="M126" i="4"/>
  <c r="G126" i="4"/>
  <c r="W125" i="4"/>
  <c r="M125" i="4"/>
  <c r="G125" i="4"/>
  <c r="W124" i="4"/>
  <c r="M124" i="4"/>
  <c r="G124" i="4"/>
  <c r="W123" i="4"/>
  <c r="M123" i="4"/>
  <c r="G123" i="4"/>
  <c r="W122" i="4"/>
  <c r="M122" i="4"/>
  <c r="G122" i="4"/>
  <c r="W121" i="4"/>
  <c r="W120" i="4"/>
  <c r="W119" i="4"/>
  <c r="W118" i="4"/>
  <c r="W117" i="4"/>
  <c r="W116" i="4"/>
  <c r="W115" i="4"/>
  <c r="W114" i="4"/>
  <c r="W113" i="4"/>
  <c r="W112" i="4"/>
  <c r="W111" i="4"/>
  <c r="W110" i="4"/>
  <c r="W109" i="4"/>
  <c r="W108" i="4"/>
  <c r="W107" i="4"/>
  <c r="W106" i="4"/>
  <c r="W105" i="4"/>
  <c r="W104" i="4"/>
  <c r="W103" i="4"/>
  <c r="W102" i="4"/>
  <c r="W101" i="4"/>
  <c r="W100" i="4"/>
  <c r="W99" i="4"/>
  <c r="W98" i="4"/>
  <c r="W97" i="4"/>
  <c r="W96" i="4"/>
  <c r="W95" i="4"/>
  <c r="W94" i="4"/>
  <c r="W93" i="4"/>
  <c r="W92" i="4"/>
  <c r="W91" i="4"/>
  <c r="W90" i="4"/>
  <c r="W89" i="4"/>
  <c r="W88" i="4"/>
  <c r="W87" i="4"/>
  <c r="W86" i="4"/>
  <c r="W85" i="4"/>
  <c r="W84" i="4"/>
  <c r="W83" i="4"/>
  <c r="W82" i="4"/>
  <c r="W81" i="4"/>
  <c r="W80" i="4"/>
  <c r="W79" i="4"/>
  <c r="W78" i="4"/>
  <c r="W77" i="4"/>
  <c r="W76" i="4"/>
  <c r="W75" i="4"/>
  <c r="W74" i="4"/>
  <c r="W73" i="4"/>
  <c r="W72" i="4"/>
  <c r="W71" i="4"/>
  <c r="W70" i="4"/>
  <c r="W69" i="4"/>
  <c r="W68" i="4"/>
  <c r="W67" i="4"/>
  <c r="W66" i="4"/>
  <c r="W65" i="4"/>
  <c r="M65" i="4"/>
  <c r="W64" i="4"/>
  <c r="M64" i="4"/>
  <c r="W63" i="4"/>
  <c r="M63" i="4"/>
  <c r="W62" i="4"/>
  <c r="M62" i="4"/>
  <c r="W61" i="4"/>
  <c r="M61" i="4"/>
  <c r="W60" i="4"/>
  <c r="M60" i="4"/>
  <c r="W59" i="4"/>
  <c r="M59" i="4"/>
  <c r="W58" i="4"/>
  <c r="M58" i="4"/>
  <c r="W57" i="4"/>
  <c r="M57" i="4"/>
  <c r="W56" i="4"/>
  <c r="M56" i="4"/>
  <c r="W55" i="4"/>
  <c r="G55" i="4"/>
  <c r="W54" i="4"/>
  <c r="M54" i="4"/>
  <c r="G54" i="4"/>
  <c r="W53" i="4"/>
  <c r="M53" i="4"/>
  <c r="G53" i="4"/>
  <c r="W52" i="4"/>
  <c r="M52" i="4"/>
  <c r="G52" i="4"/>
  <c r="W51" i="4"/>
  <c r="M51" i="4"/>
  <c r="G51" i="4"/>
  <c r="W50" i="4"/>
  <c r="M50" i="4"/>
  <c r="G50" i="4"/>
  <c r="W49" i="4"/>
  <c r="M49" i="4"/>
  <c r="G49" i="4"/>
  <c r="W48" i="4"/>
  <c r="M48" i="4"/>
  <c r="G48" i="4"/>
  <c r="W47" i="4"/>
  <c r="M47" i="4"/>
  <c r="G47" i="4"/>
  <c r="W46" i="4"/>
  <c r="M46" i="4"/>
  <c r="G46" i="4"/>
  <c r="W45" i="4"/>
  <c r="M45" i="4"/>
  <c r="G45" i="4"/>
  <c r="W44" i="4"/>
  <c r="M44" i="4"/>
  <c r="G44" i="4"/>
  <c r="W43" i="4"/>
  <c r="M43" i="4"/>
  <c r="G43" i="4"/>
  <c r="W42" i="4"/>
  <c r="M42" i="4"/>
  <c r="G42" i="4"/>
  <c r="W41" i="4"/>
  <c r="M41" i="4"/>
  <c r="G41" i="4"/>
  <c r="W40" i="4"/>
  <c r="M40" i="4"/>
  <c r="G40" i="4"/>
  <c r="W39" i="4"/>
  <c r="M39" i="4"/>
  <c r="G39" i="4"/>
  <c r="W38" i="4"/>
  <c r="M38" i="4"/>
  <c r="G38" i="4"/>
  <c r="W37" i="4"/>
  <c r="M37" i="4"/>
  <c r="G37" i="4"/>
  <c r="W36" i="4"/>
  <c r="M36" i="4"/>
  <c r="G36" i="4"/>
  <c r="W35" i="4"/>
  <c r="M35" i="4"/>
  <c r="G35" i="4"/>
  <c r="W34" i="4"/>
  <c r="M34" i="4"/>
  <c r="G34" i="4"/>
  <c r="W33" i="4"/>
  <c r="M33" i="4"/>
  <c r="G33" i="4"/>
  <c r="W32" i="4"/>
  <c r="M32" i="4"/>
  <c r="G32" i="4"/>
  <c r="W31" i="4"/>
  <c r="M31" i="4"/>
  <c r="G31" i="4"/>
  <c r="W30" i="4"/>
  <c r="M30" i="4"/>
  <c r="G30" i="4"/>
  <c r="W29" i="4"/>
  <c r="M29" i="4"/>
  <c r="G29" i="4"/>
  <c r="W28" i="4"/>
  <c r="M28" i="4"/>
  <c r="G28" i="4"/>
  <c r="W27" i="4"/>
  <c r="M27" i="4"/>
  <c r="G27" i="4"/>
  <c r="W26" i="4"/>
  <c r="M26" i="4"/>
  <c r="G26" i="4"/>
  <c r="W25" i="4"/>
  <c r="M25" i="4"/>
  <c r="G25" i="4"/>
  <c r="W24" i="4"/>
  <c r="M24" i="4"/>
  <c r="G24" i="4"/>
  <c r="W23" i="4"/>
  <c r="M23" i="4"/>
  <c r="G23" i="4"/>
  <c r="W22" i="4"/>
  <c r="M22" i="4"/>
  <c r="G22" i="4"/>
  <c r="W21" i="4"/>
  <c r="M21" i="4"/>
  <c r="G21" i="4"/>
  <c r="W20" i="4"/>
  <c r="M20" i="4"/>
  <c r="G20" i="4"/>
  <c r="W19" i="4"/>
  <c r="M19" i="4"/>
  <c r="G19" i="4"/>
  <c r="W18" i="4"/>
  <c r="M18" i="4"/>
  <c r="G18" i="4"/>
  <c r="W17" i="4"/>
  <c r="M17" i="4"/>
  <c r="G17" i="4"/>
  <c r="W16" i="4"/>
  <c r="M16" i="4"/>
  <c r="G16" i="4"/>
  <c r="W15" i="4"/>
  <c r="M15" i="4"/>
  <c r="G15" i="4"/>
  <c r="W14" i="4"/>
  <c r="M14" i="4"/>
  <c r="G14" i="4"/>
  <c r="W13" i="4"/>
  <c r="M13" i="4"/>
  <c r="G13" i="4"/>
  <c r="W12" i="4"/>
  <c r="M12" i="4"/>
  <c r="G12" i="4"/>
  <c r="W11" i="4"/>
  <c r="M11" i="4"/>
  <c r="G11" i="4"/>
  <c r="W10" i="4"/>
  <c r="M10" i="4"/>
  <c r="G10" i="4"/>
  <c r="W9" i="4"/>
  <c r="M9" i="4"/>
  <c r="G9" i="4"/>
  <c r="W8" i="4"/>
  <c r="M8" i="4"/>
  <c r="G8" i="4"/>
  <c r="W7" i="4"/>
  <c r="M7" i="4"/>
  <c r="G7" i="4"/>
  <c r="W6" i="4"/>
  <c r="M6" i="4"/>
  <c r="G6" i="4"/>
  <c r="W5" i="4"/>
  <c r="M5" i="4"/>
  <c r="G5" i="4"/>
  <c r="W4" i="4"/>
  <c r="M4" i="4"/>
  <c r="G4" i="4"/>
  <c r="AH694" i="3"/>
  <c r="AG694" i="3"/>
  <c r="AF694" i="3"/>
  <c r="AD694" i="3"/>
  <c r="AC694" i="3"/>
  <c r="AB694" i="3"/>
  <c r="AH693" i="3"/>
  <c r="AG693" i="3"/>
  <c r="AF693" i="3"/>
  <c r="AD693" i="3"/>
  <c r="AC693" i="3"/>
  <c r="AB693" i="3"/>
  <c r="AG692" i="3"/>
  <c r="AH692" i="3" s="1"/>
  <c r="AF692" i="3"/>
  <c r="AD692" i="3"/>
  <c r="AC692" i="3"/>
  <c r="AB692" i="3"/>
  <c r="AH691" i="3"/>
  <c r="AG691" i="3"/>
  <c r="AF691" i="3"/>
  <c r="AD691" i="3"/>
  <c r="AC691" i="3"/>
  <c r="AB691" i="3"/>
  <c r="AG690" i="3"/>
  <c r="AF690" i="3"/>
  <c r="AD690" i="3"/>
  <c r="AB690" i="3"/>
  <c r="AG689" i="3"/>
  <c r="AF689" i="3"/>
  <c r="AD689" i="3"/>
  <c r="AB689" i="3"/>
  <c r="AG688" i="3"/>
  <c r="AF688" i="3"/>
  <c r="AD688" i="3"/>
  <c r="AB688" i="3"/>
  <c r="AG687" i="3"/>
  <c r="AF687" i="3"/>
  <c r="AD687" i="3"/>
  <c r="AB687" i="3"/>
  <c r="AG686" i="3"/>
  <c r="AF686" i="3"/>
  <c r="AD686" i="3"/>
  <c r="AB686" i="3"/>
  <c r="AG685" i="3"/>
  <c r="AF685" i="3"/>
  <c r="AE685" i="3"/>
  <c r="AD685" i="3"/>
  <c r="AC685" i="3"/>
  <c r="AB685" i="3"/>
  <c r="AG684" i="3"/>
  <c r="AF684" i="3"/>
  <c r="AE684" i="3"/>
  <c r="AD684" i="3"/>
  <c r="AC684" i="3"/>
  <c r="AB684" i="3"/>
  <c r="AG683" i="3"/>
  <c r="AF683" i="3"/>
  <c r="AE683" i="3"/>
  <c r="AD683" i="3"/>
  <c r="AA683" i="3"/>
  <c r="T683" i="3"/>
  <c r="AC683" i="3" s="1"/>
  <c r="AB683" i="3" s="1"/>
  <c r="AG682" i="3"/>
  <c r="AF682" i="3"/>
  <c r="AE682" i="3"/>
  <c r="AD682" i="3"/>
  <c r="AB682" i="3"/>
  <c r="AA682" i="3"/>
  <c r="T682" i="3"/>
  <c r="AC682" i="3" s="1"/>
  <c r="AG681" i="3"/>
  <c r="AF681" i="3"/>
  <c r="AE681" i="3"/>
  <c r="AD681" i="3"/>
  <c r="AB681" i="3"/>
  <c r="AA681" i="3"/>
  <c r="AC681" i="3" s="1"/>
  <c r="T681" i="3"/>
  <c r="AG680" i="3"/>
  <c r="AF680" i="3"/>
  <c r="AE680" i="3"/>
  <c r="AD680" i="3"/>
  <c r="AA680" i="3"/>
  <c r="T680" i="3"/>
  <c r="AC680" i="3" s="1"/>
  <c r="AB680" i="3" s="1"/>
  <c r="AG679" i="3"/>
  <c r="AF679" i="3"/>
  <c r="AE679" i="3"/>
  <c r="AD679" i="3"/>
  <c r="AA679" i="3"/>
  <c r="T679" i="3"/>
  <c r="AC679" i="3" s="1"/>
  <c r="AB679" i="3" s="1"/>
  <c r="AG678" i="3"/>
  <c r="AF678" i="3"/>
  <c r="AE678" i="3"/>
  <c r="AD678" i="3"/>
  <c r="AA678" i="3"/>
  <c r="T678" i="3"/>
  <c r="AC678" i="3" s="1"/>
  <c r="AB678" i="3" s="1"/>
  <c r="AG677" i="3"/>
  <c r="AF677" i="3"/>
  <c r="AE677" i="3"/>
  <c r="AD677" i="3"/>
  <c r="AB677" i="3"/>
  <c r="AA677" i="3"/>
  <c r="T677" i="3"/>
  <c r="AC677" i="3" s="1"/>
  <c r="AG676" i="3"/>
  <c r="AF676" i="3"/>
  <c r="AE676" i="3"/>
  <c r="AD676" i="3"/>
  <c r="AA676" i="3"/>
  <c r="T676" i="3"/>
  <c r="AC676" i="3" s="1"/>
  <c r="AB676" i="3" s="1"/>
  <c r="AG675" i="3"/>
  <c r="AF675" i="3"/>
  <c r="AE675" i="3"/>
  <c r="AD675" i="3"/>
  <c r="AB675" i="3"/>
  <c r="AA675" i="3"/>
  <c r="AC675" i="3" s="1"/>
  <c r="T675" i="3"/>
  <c r="AG674" i="3"/>
  <c r="AF674" i="3"/>
  <c r="AE674" i="3"/>
  <c r="AD674" i="3"/>
  <c r="AB674" i="3"/>
  <c r="AA674" i="3"/>
  <c r="T674" i="3"/>
  <c r="AC674" i="3" s="1"/>
  <c r="AG673" i="3"/>
  <c r="AF673" i="3"/>
  <c r="AE673" i="3"/>
  <c r="AD673" i="3"/>
  <c r="AB673" i="3"/>
  <c r="AA673" i="3"/>
  <c r="T673" i="3"/>
  <c r="AC673" i="3" s="1"/>
  <c r="AG672" i="3"/>
  <c r="AF672" i="3"/>
  <c r="AE672" i="3"/>
  <c r="AD672" i="3"/>
  <c r="AA672" i="3"/>
  <c r="T672" i="3"/>
  <c r="AC672" i="3" s="1"/>
  <c r="AB672" i="3" s="1"/>
  <c r="AG671" i="3"/>
  <c r="AF671" i="3"/>
  <c r="AE671" i="3"/>
  <c r="AD671" i="3"/>
  <c r="AA671" i="3"/>
  <c r="T671" i="3"/>
  <c r="AC671" i="3" s="1"/>
  <c r="AB671" i="3" s="1"/>
  <c r="AH670" i="3"/>
  <c r="AG670" i="3"/>
  <c r="AF670" i="3"/>
  <c r="AE670" i="3"/>
  <c r="AD670" i="3"/>
  <c r="AB670" i="3"/>
  <c r="AA670" i="3"/>
  <c r="AG669" i="3"/>
  <c r="AH669" i="3" s="1"/>
  <c r="AF669" i="3"/>
  <c r="AE669" i="3"/>
  <c r="AD669" i="3"/>
  <c r="AC669" i="3"/>
  <c r="AB669" i="3"/>
  <c r="AA669" i="3"/>
  <c r="AG668" i="3"/>
  <c r="AH668" i="3" s="1"/>
  <c r="AF668" i="3"/>
  <c r="AE668" i="3"/>
  <c r="AD668" i="3"/>
  <c r="AC668" i="3"/>
  <c r="AB668" i="3"/>
  <c r="AA668" i="3"/>
  <c r="AG667" i="3"/>
  <c r="AH667" i="3" s="1"/>
  <c r="AF667" i="3"/>
  <c r="AE667" i="3"/>
  <c r="AD667" i="3"/>
  <c r="AC667" i="3"/>
  <c r="AB667" i="3"/>
  <c r="AA667" i="3"/>
  <c r="AG666" i="3"/>
  <c r="AH666" i="3" s="1"/>
  <c r="AF666" i="3"/>
  <c r="AE666" i="3"/>
  <c r="AD666" i="3"/>
  <c r="AC666" i="3"/>
  <c r="AB666" i="3"/>
  <c r="AA666" i="3"/>
  <c r="AG665" i="3"/>
  <c r="AH665" i="3" s="1"/>
  <c r="AF665" i="3"/>
  <c r="AE665" i="3"/>
  <c r="AD665" i="3"/>
  <c r="AC665" i="3"/>
  <c r="AB665" i="3"/>
  <c r="AA665" i="3"/>
  <c r="AG664" i="3"/>
  <c r="AF664" i="3"/>
  <c r="AE664" i="3"/>
  <c r="AD664" i="3"/>
  <c r="AA664" i="3"/>
  <c r="T664" i="3"/>
  <c r="AC664" i="3" s="1"/>
  <c r="AB664" i="3" s="1"/>
  <c r="AG663" i="3"/>
  <c r="AH663" i="3" s="1"/>
  <c r="AF663" i="3"/>
  <c r="AE663" i="3"/>
  <c r="AD663" i="3"/>
  <c r="AC663" i="3"/>
  <c r="AB663" i="3"/>
  <c r="AA663" i="3"/>
  <c r="AG662" i="3"/>
  <c r="AH662" i="3" s="1"/>
  <c r="AF662" i="3"/>
  <c r="AE662" i="3"/>
  <c r="AD662" i="3"/>
  <c r="AC662" i="3"/>
  <c r="AB662" i="3"/>
  <c r="AA662" i="3"/>
  <c r="T662" i="3"/>
  <c r="AG661" i="3"/>
  <c r="AH661" i="3" s="1"/>
  <c r="AF661" i="3"/>
  <c r="AE661" i="3"/>
  <c r="AD661" i="3"/>
  <c r="AC661" i="3"/>
  <c r="AB661" i="3" s="1"/>
  <c r="AA661" i="3"/>
  <c r="T661" i="3"/>
  <c r="AG660" i="3"/>
  <c r="AH660" i="3" s="1"/>
  <c r="AF660" i="3"/>
  <c r="AE660" i="3"/>
  <c r="AD660" i="3"/>
  <c r="AB660" i="3"/>
  <c r="AA660" i="3"/>
  <c r="T660" i="3"/>
  <c r="AC660" i="3" s="1"/>
  <c r="AG659" i="3"/>
  <c r="AF659" i="3"/>
  <c r="AE659" i="3"/>
  <c r="AD659" i="3"/>
  <c r="AC659" i="3"/>
  <c r="AH659" i="3" s="1"/>
  <c r="AB659" i="3"/>
  <c r="AA659" i="3"/>
  <c r="T659" i="3"/>
  <c r="AG658" i="3"/>
  <c r="AF658" i="3"/>
  <c r="AE658" i="3"/>
  <c r="AD658" i="3"/>
  <c r="AC658" i="3"/>
  <c r="AB658" i="3"/>
  <c r="AA658" i="3"/>
  <c r="T658" i="3"/>
  <c r="AG657" i="3"/>
  <c r="AH657" i="3" s="1"/>
  <c r="AF657" i="3"/>
  <c r="AE657" i="3"/>
  <c r="AD657" i="3"/>
  <c r="AC657" i="3"/>
  <c r="AB657" i="3" s="1"/>
  <c r="AA657" i="3"/>
  <c r="T657" i="3"/>
  <c r="AG656" i="3"/>
  <c r="AF656" i="3"/>
  <c r="AE656" i="3"/>
  <c r="AD656" i="3"/>
  <c r="AA656" i="3"/>
  <c r="T656" i="3"/>
  <c r="AC656" i="3" s="1"/>
  <c r="AG655" i="3"/>
  <c r="AH655" i="3" s="1"/>
  <c r="AF655" i="3"/>
  <c r="AE655" i="3"/>
  <c r="AD655" i="3"/>
  <c r="AA655" i="3"/>
  <c r="T655" i="3"/>
  <c r="AB655" i="3" s="1"/>
  <c r="AG654" i="3"/>
  <c r="AH654" i="3" s="1"/>
  <c r="AF654" i="3"/>
  <c r="AE654" i="3"/>
  <c r="AD654" i="3"/>
  <c r="AA654" i="3"/>
  <c r="T654" i="3"/>
  <c r="AB654" i="3" s="1"/>
  <c r="AG653" i="3"/>
  <c r="AH653" i="3" s="1"/>
  <c r="AF653" i="3"/>
  <c r="AE653" i="3"/>
  <c r="AD653" i="3"/>
  <c r="AA653" i="3"/>
  <c r="T653" i="3"/>
  <c r="AC653" i="3" s="1"/>
  <c r="AB653" i="3" s="1"/>
  <c r="AG652" i="3"/>
  <c r="AF652" i="3"/>
  <c r="AE652" i="3"/>
  <c r="AD652" i="3"/>
  <c r="AA652" i="3"/>
  <c r="T652" i="3"/>
  <c r="AC652" i="3" s="1"/>
  <c r="AB652" i="3" s="1"/>
  <c r="AG651" i="3"/>
  <c r="AF651" i="3"/>
  <c r="AE651" i="3"/>
  <c r="AD651" i="3"/>
  <c r="AA651" i="3"/>
  <c r="T651" i="3"/>
  <c r="AC651" i="3" s="1"/>
  <c r="AH650" i="3"/>
  <c r="AG650" i="3"/>
  <c r="AF650" i="3"/>
  <c r="AE650" i="3"/>
  <c r="AD650" i="3"/>
  <c r="AA650" i="3"/>
  <c r="T650" i="3"/>
  <c r="AC650" i="3" s="1"/>
  <c r="AB650" i="3" s="1"/>
  <c r="AG649" i="3"/>
  <c r="AF649" i="3"/>
  <c r="AE649" i="3"/>
  <c r="AD649" i="3"/>
  <c r="AA649" i="3"/>
  <c r="T649" i="3"/>
  <c r="AC649" i="3" s="1"/>
  <c r="AG648" i="3"/>
  <c r="AF648" i="3"/>
  <c r="AE648" i="3"/>
  <c r="AD648" i="3"/>
  <c r="AC648" i="3"/>
  <c r="AB648" i="3"/>
  <c r="AA648" i="3"/>
  <c r="T648" i="3"/>
  <c r="AG647" i="3"/>
  <c r="AH647" i="3" s="1"/>
  <c r="AF647" i="3"/>
  <c r="AE647" i="3"/>
  <c r="AD647" i="3"/>
  <c r="AC647" i="3"/>
  <c r="AB647" i="3"/>
  <c r="AA647" i="3"/>
  <c r="T647" i="3"/>
  <c r="AG646" i="3"/>
  <c r="AF646" i="3"/>
  <c r="AE646" i="3"/>
  <c r="AD646" i="3"/>
  <c r="AC646" i="3"/>
  <c r="AB646" i="3" s="1"/>
  <c r="AA646" i="3"/>
  <c r="T646" i="3"/>
  <c r="AG645" i="3"/>
  <c r="AH645" i="3" s="1"/>
  <c r="AF645" i="3"/>
  <c r="AE645" i="3"/>
  <c r="AD645" i="3"/>
  <c r="AA645" i="3"/>
  <c r="T645" i="3"/>
  <c r="AB645" i="3" s="1"/>
  <c r="AG644" i="3"/>
  <c r="AH644" i="3" s="1"/>
  <c r="AF644" i="3"/>
  <c r="AE644" i="3"/>
  <c r="AD644" i="3"/>
  <c r="AA644" i="3"/>
  <c r="T644" i="3"/>
  <c r="AC644" i="3" s="1"/>
  <c r="AB644" i="3" s="1"/>
  <c r="AG643" i="3"/>
  <c r="AH643" i="3" s="1"/>
  <c r="AF643" i="3"/>
  <c r="AE643" i="3"/>
  <c r="AD643" i="3"/>
  <c r="AB643" i="3"/>
  <c r="AA643" i="3"/>
  <c r="T643" i="3"/>
  <c r="AG642" i="3"/>
  <c r="AH642" i="3" s="1"/>
  <c r="AF642" i="3"/>
  <c r="AE642" i="3"/>
  <c r="AD642" i="3"/>
  <c r="AA642" i="3"/>
  <c r="T642" i="3"/>
  <c r="AC642" i="3" s="1"/>
  <c r="AB642" i="3" s="1"/>
  <c r="AH641" i="3"/>
  <c r="AG641" i="3"/>
  <c r="AF641" i="3"/>
  <c r="AE641" i="3"/>
  <c r="AD641" i="3"/>
  <c r="AC641" i="3"/>
  <c r="AB641" i="3" s="1"/>
  <c r="AA641" i="3"/>
  <c r="AG640" i="3"/>
  <c r="AH640" i="3" s="1"/>
  <c r="AF640" i="3"/>
  <c r="AE640" i="3"/>
  <c r="AD640" i="3"/>
  <c r="AC640" i="3"/>
  <c r="AB640" i="3" s="1"/>
  <c r="AA640" i="3"/>
  <c r="AG639" i="3"/>
  <c r="AH639" i="3" s="1"/>
  <c r="AF639" i="3"/>
  <c r="AE639" i="3"/>
  <c r="AD639" i="3"/>
  <c r="AC639" i="3"/>
  <c r="AB639" i="3" s="1"/>
  <c r="AA639" i="3"/>
  <c r="AG638" i="3"/>
  <c r="AH638" i="3" s="1"/>
  <c r="AF638" i="3"/>
  <c r="AE638" i="3"/>
  <c r="AD638" i="3"/>
  <c r="AC638" i="3"/>
  <c r="AB638" i="3" s="1"/>
  <c r="AA638" i="3"/>
  <c r="AH637" i="3"/>
  <c r="AG637" i="3"/>
  <c r="AF637" i="3"/>
  <c r="AE637" i="3"/>
  <c r="AD637" i="3"/>
  <c r="AC637" i="3"/>
  <c r="AB637" i="3" s="1"/>
  <c r="AA637" i="3"/>
  <c r="AG636" i="3"/>
  <c r="AH636" i="3" s="1"/>
  <c r="AF636" i="3"/>
  <c r="AE636" i="3"/>
  <c r="AD636" i="3"/>
  <c r="AC636" i="3"/>
  <c r="AB636" i="3" s="1"/>
  <c r="AA636" i="3"/>
  <c r="AG635" i="3"/>
  <c r="AF635" i="3"/>
  <c r="AE635" i="3"/>
  <c r="AD635" i="3"/>
  <c r="AC635" i="3"/>
  <c r="AB635" i="3" s="1"/>
  <c r="AA635" i="3"/>
  <c r="AG634" i="3"/>
  <c r="AH634" i="3" s="1"/>
  <c r="AF634" i="3"/>
  <c r="AE634" i="3"/>
  <c r="AD634" i="3"/>
  <c r="AC634" i="3"/>
  <c r="AB634" i="3" s="1"/>
  <c r="AA634" i="3"/>
  <c r="AH633" i="3"/>
  <c r="AG633" i="3"/>
  <c r="AF633" i="3"/>
  <c r="AE633" i="3"/>
  <c r="AD633" i="3"/>
  <c r="AC633" i="3"/>
  <c r="AB633" i="3" s="1"/>
  <c r="AA633" i="3"/>
  <c r="AG632" i="3"/>
  <c r="AH632" i="3" s="1"/>
  <c r="AF632" i="3"/>
  <c r="AE632" i="3"/>
  <c r="AD632" i="3"/>
  <c r="AC632" i="3"/>
  <c r="AB632" i="3" s="1"/>
  <c r="AA632" i="3"/>
  <c r="AG631" i="3"/>
  <c r="AH631" i="3" s="1"/>
  <c r="AF631" i="3"/>
  <c r="AE631" i="3"/>
  <c r="AD631" i="3"/>
  <c r="AC631" i="3"/>
  <c r="AB631" i="3" s="1"/>
  <c r="AA631" i="3"/>
  <c r="AG630" i="3"/>
  <c r="AH630" i="3" s="1"/>
  <c r="AF630" i="3"/>
  <c r="AE630" i="3"/>
  <c r="AD630" i="3"/>
  <c r="AC630" i="3"/>
  <c r="AB630" i="3" s="1"/>
  <c r="AA630" i="3"/>
  <c r="AH629" i="3"/>
  <c r="AG629" i="3"/>
  <c r="AF629" i="3"/>
  <c r="AE629" i="3"/>
  <c r="AD629" i="3"/>
  <c r="AC629" i="3"/>
  <c r="AB629" i="3" s="1"/>
  <c r="AA629" i="3"/>
  <c r="AG628" i="3"/>
  <c r="AH628" i="3" s="1"/>
  <c r="AF628" i="3"/>
  <c r="AE628" i="3"/>
  <c r="AD628" i="3"/>
  <c r="AC628" i="3"/>
  <c r="AB628" i="3" s="1"/>
  <c r="AA628" i="3"/>
  <c r="AG627" i="3"/>
  <c r="AF627" i="3"/>
  <c r="AE627" i="3"/>
  <c r="AD627" i="3"/>
  <c r="AC627" i="3"/>
  <c r="AB627" i="3" s="1"/>
  <c r="AA627" i="3"/>
  <c r="AG626" i="3"/>
  <c r="AH626" i="3" s="1"/>
  <c r="AF626" i="3"/>
  <c r="AE626" i="3"/>
  <c r="AD626" i="3"/>
  <c r="AC626" i="3"/>
  <c r="AB626" i="3" s="1"/>
  <c r="AA626" i="3"/>
  <c r="AH625" i="3"/>
  <c r="AG625" i="3"/>
  <c r="AF625" i="3"/>
  <c r="AE625" i="3"/>
  <c r="AD625" i="3"/>
  <c r="AC625" i="3"/>
  <c r="AB625" i="3" s="1"/>
  <c r="AA625" i="3"/>
  <c r="AG624" i="3"/>
  <c r="AH624" i="3" s="1"/>
  <c r="AF624" i="3"/>
  <c r="AE624" i="3"/>
  <c r="AD624" i="3"/>
  <c r="AC624" i="3"/>
  <c r="AB624" i="3" s="1"/>
  <c r="AA624" i="3"/>
  <c r="AG623" i="3"/>
  <c r="AH623" i="3" s="1"/>
  <c r="AF623" i="3"/>
  <c r="AE623" i="3"/>
  <c r="AD623" i="3"/>
  <c r="AC623" i="3"/>
  <c r="AB623" i="3" s="1"/>
  <c r="AA623" i="3"/>
  <c r="AG622" i="3"/>
  <c r="AH622" i="3" s="1"/>
  <c r="AF622" i="3"/>
  <c r="AE622" i="3"/>
  <c r="AD622" i="3"/>
  <c r="AC622" i="3"/>
  <c r="AB622" i="3" s="1"/>
  <c r="AA622" i="3"/>
  <c r="AH621" i="3"/>
  <c r="AG621" i="3"/>
  <c r="AF621" i="3"/>
  <c r="AE621" i="3"/>
  <c r="AD621" i="3"/>
  <c r="AC621" i="3"/>
  <c r="AB621" i="3" s="1"/>
  <c r="AA621" i="3"/>
  <c r="AG620" i="3"/>
  <c r="AH620" i="3" s="1"/>
  <c r="AF620" i="3"/>
  <c r="AE620" i="3"/>
  <c r="AD620" i="3"/>
  <c r="AC620" i="3"/>
  <c r="AB620" i="3" s="1"/>
  <c r="AA620" i="3"/>
  <c r="AG619" i="3"/>
  <c r="AF619" i="3"/>
  <c r="AE619" i="3"/>
  <c r="AD619" i="3"/>
  <c r="AC619" i="3"/>
  <c r="AB619" i="3" s="1"/>
  <c r="AA619" i="3"/>
  <c r="AG618" i="3"/>
  <c r="AH618" i="3" s="1"/>
  <c r="AF618" i="3"/>
  <c r="AE618" i="3"/>
  <c r="AD618" i="3"/>
  <c r="AC618" i="3"/>
  <c r="AB618" i="3" s="1"/>
  <c r="AA618" i="3"/>
  <c r="AH617" i="3"/>
  <c r="AG617" i="3"/>
  <c r="AF617" i="3"/>
  <c r="AE617" i="3"/>
  <c r="AD617" i="3"/>
  <c r="AC617" i="3"/>
  <c r="AB617" i="3" s="1"/>
  <c r="AA617" i="3"/>
  <c r="AG616" i="3"/>
  <c r="AH616" i="3" s="1"/>
  <c r="AF616" i="3"/>
  <c r="AE616" i="3"/>
  <c r="AD616" i="3"/>
  <c r="AC616" i="3"/>
  <c r="AB616" i="3" s="1"/>
  <c r="AA616" i="3"/>
  <c r="AH615" i="3"/>
  <c r="AG615" i="3"/>
  <c r="AF615" i="3"/>
  <c r="AE615" i="3"/>
  <c r="AD615" i="3"/>
  <c r="AC615" i="3"/>
  <c r="AB615" i="3" s="1"/>
  <c r="AA615" i="3"/>
  <c r="AG614" i="3"/>
  <c r="AH614" i="3" s="1"/>
  <c r="AF614" i="3"/>
  <c r="AE614" i="3"/>
  <c r="AD614" i="3"/>
  <c r="AC614" i="3"/>
  <c r="AB614" i="3" s="1"/>
  <c r="AA614" i="3"/>
  <c r="AH613" i="3"/>
  <c r="AG613" i="3"/>
  <c r="AF613" i="3"/>
  <c r="AE613" i="3"/>
  <c r="AD613" i="3"/>
  <c r="AC613" i="3"/>
  <c r="AB613" i="3" s="1"/>
  <c r="AA613" i="3"/>
  <c r="AG612" i="3"/>
  <c r="AH612" i="3" s="1"/>
  <c r="AF612" i="3"/>
  <c r="AE612" i="3"/>
  <c r="AD612" i="3"/>
  <c r="AC612" i="3"/>
  <c r="AB612" i="3" s="1"/>
  <c r="AA612" i="3"/>
  <c r="AG611" i="3"/>
  <c r="AF611" i="3"/>
  <c r="AE611" i="3"/>
  <c r="AD611" i="3"/>
  <c r="AC611" i="3"/>
  <c r="AB611" i="3" s="1"/>
  <c r="AA611" i="3"/>
  <c r="AG610" i="3"/>
  <c r="AH610" i="3" s="1"/>
  <c r="AF610" i="3"/>
  <c r="AE610" i="3"/>
  <c r="AD610" i="3"/>
  <c r="AC610" i="3"/>
  <c r="AB610" i="3" s="1"/>
  <c r="AA610" i="3"/>
  <c r="AH609" i="3"/>
  <c r="AG609" i="3"/>
  <c r="AF609" i="3"/>
  <c r="AE609" i="3"/>
  <c r="AD609" i="3"/>
  <c r="AC609" i="3"/>
  <c r="AB609" i="3" s="1"/>
  <c r="AA609" i="3"/>
  <c r="AG608" i="3"/>
  <c r="AH608" i="3" s="1"/>
  <c r="AF608" i="3"/>
  <c r="AE608" i="3"/>
  <c r="AD608" i="3"/>
  <c r="AC608" i="3"/>
  <c r="AB608" i="3" s="1"/>
  <c r="AA608" i="3"/>
  <c r="AH607" i="3"/>
  <c r="AG607" i="3"/>
  <c r="AF607" i="3"/>
  <c r="AE607" i="3"/>
  <c r="AD607" i="3"/>
  <c r="AC607" i="3"/>
  <c r="AB607" i="3" s="1"/>
  <c r="AA607" i="3"/>
  <c r="AG606" i="3"/>
  <c r="AH606" i="3" s="1"/>
  <c r="AF606" i="3"/>
  <c r="AE606" i="3"/>
  <c r="AD606" i="3"/>
  <c r="AC606" i="3"/>
  <c r="AB606" i="3" s="1"/>
  <c r="AA606" i="3"/>
  <c r="AH605" i="3"/>
  <c r="AG605" i="3"/>
  <c r="AF605" i="3"/>
  <c r="AE605" i="3"/>
  <c r="AD605" i="3"/>
  <c r="AC605" i="3"/>
  <c r="AB605" i="3" s="1"/>
  <c r="AA605" i="3"/>
  <c r="AG604" i="3"/>
  <c r="AH604" i="3" s="1"/>
  <c r="AF604" i="3"/>
  <c r="AE604" i="3"/>
  <c r="AD604" i="3"/>
  <c r="AC604" i="3"/>
  <c r="AB604" i="3" s="1"/>
  <c r="AA604" i="3"/>
  <c r="AH603" i="3"/>
  <c r="AG603" i="3"/>
  <c r="AF603" i="3"/>
  <c r="AE603" i="3"/>
  <c r="AD603" i="3"/>
  <c r="AC603" i="3"/>
  <c r="AB603" i="3" s="1"/>
  <c r="AA603" i="3"/>
  <c r="AG602" i="3"/>
  <c r="AH602" i="3" s="1"/>
  <c r="AF602" i="3"/>
  <c r="AE602" i="3"/>
  <c r="AD602" i="3"/>
  <c r="AC602" i="3"/>
  <c r="AB602" i="3" s="1"/>
  <c r="AA602" i="3"/>
  <c r="AH601" i="3"/>
  <c r="AG601" i="3"/>
  <c r="AF601" i="3"/>
  <c r="AE601" i="3"/>
  <c r="AD601" i="3"/>
  <c r="AC601" i="3"/>
  <c r="AB601" i="3" s="1"/>
  <c r="AA601" i="3"/>
  <c r="AG600" i="3"/>
  <c r="AH600" i="3" s="1"/>
  <c r="AF600" i="3"/>
  <c r="AE600" i="3"/>
  <c r="AD600" i="3"/>
  <c r="AC600" i="3"/>
  <c r="AB600" i="3" s="1"/>
  <c r="AA600" i="3"/>
  <c r="AH599" i="3"/>
  <c r="AG599" i="3"/>
  <c r="AF599" i="3"/>
  <c r="AE599" i="3"/>
  <c r="AD599" i="3"/>
  <c r="AC599" i="3"/>
  <c r="AB599" i="3" s="1"/>
  <c r="AA599" i="3"/>
  <c r="AG598" i="3"/>
  <c r="AH598" i="3" s="1"/>
  <c r="AF598" i="3"/>
  <c r="AE598" i="3"/>
  <c r="AD598" i="3"/>
  <c r="AC598" i="3"/>
  <c r="AB598" i="3" s="1"/>
  <c r="AA598" i="3"/>
  <c r="AH597" i="3"/>
  <c r="AG597" i="3"/>
  <c r="AF597" i="3"/>
  <c r="AE597" i="3"/>
  <c r="AD597" i="3"/>
  <c r="AC597" i="3"/>
  <c r="AB597" i="3" s="1"/>
  <c r="AA597" i="3"/>
  <c r="AG596" i="3"/>
  <c r="AH596" i="3" s="1"/>
  <c r="AF596" i="3"/>
  <c r="AE596" i="3"/>
  <c r="AD596" i="3"/>
  <c r="AC596" i="3"/>
  <c r="AB596" i="3" s="1"/>
  <c r="AA596" i="3"/>
  <c r="AG595" i="3"/>
  <c r="AF595" i="3"/>
  <c r="AE595" i="3"/>
  <c r="AD595" i="3"/>
  <c r="AC595" i="3"/>
  <c r="AB595" i="3" s="1"/>
  <c r="AA595" i="3"/>
  <c r="AG594" i="3"/>
  <c r="AH594" i="3" s="1"/>
  <c r="AF594" i="3"/>
  <c r="AE594" i="3"/>
  <c r="AD594" i="3"/>
  <c r="AC594" i="3"/>
  <c r="AB594" i="3" s="1"/>
  <c r="AA594" i="3"/>
  <c r="AH593" i="3"/>
  <c r="AG593" i="3"/>
  <c r="AF593" i="3"/>
  <c r="AE593" i="3"/>
  <c r="AD593" i="3"/>
  <c r="AC593" i="3"/>
  <c r="AB593" i="3" s="1"/>
  <c r="AA593" i="3"/>
  <c r="AH592" i="3"/>
  <c r="AG592" i="3"/>
  <c r="AF592" i="3"/>
  <c r="AE592" i="3"/>
  <c r="AD592" i="3"/>
  <c r="AC592" i="3"/>
  <c r="AB592" i="3" s="1"/>
  <c r="AA592" i="3"/>
  <c r="AG591" i="3"/>
  <c r="AH591" i="3" s="1"/>
  <c r="AF591" i="3"/>
  <c r="AE591" i="3"/>
  <c r="AD591" i="3"/>
  <c r="AC591" i="3"/>
  <c r="AB591" i="3" s="1"/>
  <c r="AA591" i="3"/>
  <c r="AG590" i="3"/>
  <c r="AH590" i="3" s="1"/>
  <c r="AF590" i="3"/>
  <c r="AE590" i="3"/>
  <c r="AD590" i="3"/>
  <c r="AC590" i="3"/>
  <c r="AB590" i="3" s="1"/>
  <c r="AA590" i="3"/>
  <c r="AH589" i="3"/>
  <c r="AG589" i="3"/>
  <c r="AF589" i="3"/>
  <c r="AE589" i="3"/>
  <c r="AD589" i="3"/>
  <c r="AC589" i="3"/>
  <c r="AB589" i="3" s="1"/>
  <c r="AA589" i="3"/>
  <c r="AG588" i="3"/>
  <c r="AH588" i="3" s="1"/>
  <c r="AF588" i="3"/>
  <c r="AE588" i="3"/>
  <c r="AD588" i="3"/>
  <c r="AC588" i="3"/>
  <c r="AB588" i="3" s="1"/>
  <c r="AA588" i="3"/>
  <c r="AG587" i="3"/>
  <c r="AF587" i="3"/>
  <c r="AE587" i="3"/>
  <c r="AD587" i="3"/>
  <c r="AC587" i="3"/>
  <c r="AB587" i="3" s="1"/>
  <c r="AA587" i="3"/>
  <c r="AG586" i="3"/>
  <c r="AH586" i="3" s="1"/>
  <c r="AF586" i="3"/>
  <c r="AE586" i="3"/>
  <c r="AD586" i="3"/>
  <c r="AC586" i="3"/>
  <c r="AB586" i="3" s="1"/>
  <c r="AA586" i="3"/>
  <c r="AH585" i="3"/>
  <c r="AG585" i="3"/>
  <c r="AF585" i="3"/>
  <c r="AE585" i="3"/>
  <c r="AD585" i="3"/>
  <c r="AC585" i="3"/>
  <c r="AB585" i="3" s="1"/>
  <c r="AA585" i="3"/>
  <c r="AH584" i="3"/>
  <c r="AG584" i="3"/>
  <c r="AF584" i="3"/>
  <c r="AE584" i="3"/>
  <c r="AD584" i="3"/>
  <c r="AC584" i="3"/>
  <c r="AB584" i="3" s="1"/>
  <c r="AA584" i="3"/>
  <c r="AH583" i="3"/>
  <c r="AG583" i="3"/>
  <c r="AF583" i="3"/>
  <c r="AE583" i="3"/>
  <c r="AD583" i="3"/>
  <c r="AC583" i="3"/>
  <c r="AB583" i="3" s="1"/>
  <c r="AA583" i="3"/>
  <c r="AG582" i="3"/>
  <c r="AH582" i="3" s="1"/>
  <c r="AF582" i="3"/>
  <c r="AE582" i="3"/>
  <c r="AD582" i="3"/>
  <c r="AC582" i="3"/>
  <c r="AB582" i="3" s="1"/>
  <c r="AA582" i="3"/>
  <c r="AH581" i="3"/>
  <c r="AG581" i="3"/>
  <c r="AF581" i="3"/>
  <c r="AE581" i="3"/>
  <c r="AD581" i="3"/>
  <c r="AC581" i="3"/>
  <c r="AB581" i="3" s="1"/>
  <c r="AA581" i="3"/>
  <c r="AG580" i="3"/>
  <c r="AH580" i="3" s="1"/>
  <c r="AF580" i="3"/>
  <c r="AE580" i="3"/>
  <c r="AD580" i="3"/>
  <c r="AC580" i="3"/>
  <c r="AB580" i="3" s="1"/>
  <c r="AA580" i="3"/>
  <c r="AG579" i="3"/>
  <c r="AF579" i="3"/>
  <c r="AE579" i="3"/>
  <c r="AD579" i="3"/>
  <c r="AC579" i="3"/>
  <c r="AB579" i="3" s="1"/>
  <c r="AA579" i="3"/>
  <c r="AG578" i="3"/>
  <c r="AH578" i="3" s="1"/>
  <c r="AF578" i="3"/>
  <c r="AE578" i="3"/>
  <c r="AD578" i="3"/>
  <c r="AC578" i="3"/>
  <c r="AB578" i="3" s="1"/>
  <c r="AA578" i="3"/>
  <c r="AH577" i="3"/>
  <c r="AG577" i="3"/>
  <c r="AF577" i="3"/>
  <c r="AE577" i="3"/>
  <c r="AD577" i="3"/>
  <c r="AC577" i="3"/>
  <c r="AB577" i="3" s="1"/>
  <c r="AA577" i="3"/>
  <c r="AH576" i="3"/>
  <c r="AG576" i="3"/>
  <c r="AF576" i="3"/>
  <c r="AE576" i="3"/>
  <c r="AD576" i="3"/>
  <c r="AC576" i="3"/>
  <c r="AB576" i="3" s="1"/>
  <c r="AA576" i="3"/>
  <c r="AH575" i="3"/>
  <c r="AG575" i="3"/>
  <c r="AF575" i="3"/>
  <c r="AE575" i="3"/>
  <c r="AD575" i="3"/>
  <c r="AC575" i="3"/>
  <c r="AB575" i="3" s="1"/>
  <c r="AA575" i="3"/>
  <c r="AG574" i="3"/>
  <c r="AH574" i="3" s="1"/>
  <c r="AF574" i="3"/>
  <c r="AE574" i="3"/>
  <c r="AD574" i="3"/>
  <c r="AC574" i="3"/>
  <c r="AB574" i="3" s="1"/>
  <c r="AA574" i="3"/>
  <c r="AG573" i="3"/>
  <c r="AF573" i="3"/>
  <c r="AE573" i="3"/>
  <c r="AD573" i="3"/>
  <c r="AC573" i="3"/>
  <c r="AH573" i="3" s="1"/>
  <c r="AB573" i="3"/>
  <c r="AA573" i="3"/>
  <c r="AG572" i="3"/>
  <c r="AF572" i="3"/>
  <c r="AE572" i="3"/>
  <c r="AD572" i="3"/>
  <c r="AC572" i="3"/>
  <c r="AH572" i="3" s="1"/>
  <c r="AB572" i="3"/>
  <c r="AA572" i="3"/>
  <c r="AG571" i="3"/>
  <c r="AF571" i="3"/>
  <c r="AE571" i="3"/>
  <c r="AD571" i="3"/>
  <c r="AC571" i="3"/>
  <c r="AH571" i="3" s="1"/>
  <c r="AB571" i="3"/>
  <c r="AA571" i="3"/>
  <c r="AG570" i="3"/>
  <c r="AF570" i="3"/>
  <c r="AE570" i="3"/>
  <c r="AD570" i="3"/>
  <c r="AC570" i="3"/>
  <c r="AH570" i="3" s="1"/>
  <c r="AB570" i="3"/>
  <c r="AA570" i="3"/>
  <c r="AG569" i="3"/>
  <c r="AF569" i="3"/>
  <c r="AE569" i="3"/>
  <c r="AD569" i="3"/>
  <c r="AC569" i="3"/>
  <c r="AH569" i="3" s="1"/>
  <c r="AB569" i="3"/>
  <c r="AA569" i="3"/>
  <c r="AG568" i="3"/>
  <c r="AF568" i="3"/>
  <c r="AE568" i="3"/>
  <c r="AD568" i="3"/>
  <c r="AC568" i="3"/>
  <c r="AH568" i="3" s="1"/>
  <c r="AB568" i="3"/>
  <c r="AA568" i="3"/>
  <c r="AG567" i="3"/>
  <c r="AF567" i="3"/>
  <c r="AE567" i="3"/>
  <c r="AD567" i="3"/>
  <c r="AC567" i="3"/>
  <c r="AH567" i="3" s="1"/>
  <c r="AB567" i="3"/>
  <c r="AA567" i="3"/>
  <c r="AG566" i="3"/>
  <c r="AF566" i="3"/>
  <c r="AE566" i="3"/>
  <c r="AD566" i="3"/>
  <c r="AC566" i="3"/>
  <c r="AH566" i="3" s="1"/>
  <c r="AB566" i="3"/>
  <c r="AA566" i="3"/>
  <c r="AG565" i="3"/>
  <c r="AF565" i="3"/>
  <c r="AE565" i="3"/>
  <c r="AD565" i="3"/>
  <c r="AC565" i="3"/>
  <c r="AH565" i="3" s="1"/>
  <c r="AB565" i="3"/>
  <c r="AA565" i="3"/>
  <c r="AG564" i="3"/>
  <c r="AF564" i="3"/>
  <c r="AE564" i="3"/>
  <c r="AD564" i="3"/>
  <c r="AC564" i="3"/>
  <c r="AH564" i="3" s="1"/>
  <c r="AB564" i="3"/>
  <c r="AA564" i="3"/>
  <c r="AG563" i="3"/>
  <c r="AF563" i="3"/>
  <c r="AE563" i="3"/>
  <c r="AD563" i="3"/>
  <c r="AC563" i="3"/>
  <c r="AH563" i="3" s="1"/>
  <c r="AB563" i="3"/>
  <c r="AA563" i="3"/>
  <c r="AG562" i="3"/>
  <c r="AF562" i="3"/>
  <c r="AE562" i="3"/>
  <c r="AD562" i="3"/>
  <c r="AC562" i="3"/>
  <c r="AH562" i="3" s="1"/>
  <c r="AB562" i="3"/>
  <c r="AA562" i="3"/>
  <c r="AG561" i="3"/>
  <c r="AF561" i="3"/>
  <c r="AE561" i="3"/>
  <c r="AD561" i="3"/>
  <c r="AC561" i="3"/>
  <c r="AH561" i="3" s="1"/>
  <c r="AB561" i="3"/>
  <c r="AA561" i="3"/>
  <c r="AH560" i="3"/>
  <c r="AG560" i="3"/>
  <c r="AF560" i="3"/>
  <c r="AE560" i="3"/>
  <c r="AD560" i="3"/>
  <c r="AA560" i="3"/>
  <c r="AG559" i="3"/>
  <c r="AF559" i="3"/>
  <c r="AE559" i="3"/>
  <c r="AD559" i="3"/>
  <c r="AC559" i="3"/>
  <c r="AH559" i="3" s="1"/>
  <c r="AB559" i="3"/>
  <c r="AA559" i="3"/>
  <c r="AG558" i="3"/>
  <c r="AF558" i="3"/>
  <c r="AE558" i="3"/>
  <c r="AD558" i="3"/>
  <c r="AC558" i="3"/>
  <c r="AH558" i="3" s="1"/>
  <c r="AB558" i="3"/>
  <c r="AA558" i="3"/>
  <c r="AG557" i="3"/>
  <c r="AF557" i="3"/>
  <c r="AE557" i="3"/>
  <c r="AD557" i="3"/>
  <c r="AC557" i="3"/>
  <c r="AH557" i="3" s="1"/>
  <c r="AB557" i="3"/>
  <c r="AA557" i="3"/>
  <c r="AH556" i="3"/>
  <c r="AG556" i="3"/>
  <c r="AF556" i="3"/>
  <c r="AE556" i="3"/>
  <c r="AD556" i="3"/>
  <c r="AB556" i="3"/>
  <c r="AA556" i="3"/>
  <c r="T556" i="3"/>
  <c r="AG555" i="3"/>
  <c r="AF555" i="3"/>
  <c r="AE555" i="3"/>
  <c r="AD555" i="3"/>
  <c r="AC555" i="3"/>
  <c r="AH555" i="3" s="1"/>
  <c r="AB555" i="3"/>
  <c r="AA555" i="3"/>
  <c r="T555" i="3"/>
  <c r="AG554" i="3"/>
  <c r="AH554" i="3" s="1"/>
  <c r="AF554" i="3"/>
  <c r="AE554" i="3"/>
  <c r="AD554" i="3"/>
  <c r="AC554" i="3"/>
  <c r="AB554" i="3" s="1"/>
  <c r="AA554" i="3"/>
  <c r="T554" i="3"/>
  <c r="AG553" i="3"/>
  <c r="AF553" i="3"/>
  <c r="AE553" i="3"/>
  <c r="AD553" i="3"/>
  <c r="AA553" i="3"/>
  <c r="T553" i="3"/>
  <c r="AC553" i="3" s="1"/>
  <c r="AG552" i="3"/>
  <c r="AH552" i="3" s="1"/>
  <c r="AF552" i="3"/>
  <c r="AE552" i="3"/>
  <c r="AD552" i="3"/>
  <c r="AA552" i="3"/>
  <c r="T552" i="3"/>
  <c r="AB552" i="3" s="1"/>
  <c r="AG551" i="3"/>
  <c r="AH551" i="3" s="1"/>
  <c r="AF551" i="3"/>
  <c r="AE551" i="3"/>
  <c r="AD551" i="3"/>
  <c r="AA551" i="3"/>
  <c r="T551" i="3"/>
  <c r="AC551" i="3" s="1"/>
  <c r="AB551" i="3" s="1"/>
  <c r="AH550" i="3"/>
  <c r="AG550" i="3"/>
  <c r="AF550" i="3"/>
  <c r="AE550" i="3"/>
  <c r="AD550" i="3"/>
  <c r="AA550" i="3"/>
  <c r="T550" i="3"/>
  <c r="AB550" i="3" s="1"/>
  <c r="AG549" i="3"/>
  <c r="AF549" i="3"/>
  <c r="AE549" i="3"/>
  <c r="AD549" i="3"/>
  <c r="AA549" i="3"/>
  <c r="T549" i="3"/>
  <c r="AC549" i="3" s="1"/>
  <c r="AB549" i="3" s="1"/>
  <c r="AG548" i="3"/>
  <c r="AH548" i="3" s="1"/>
  <c r="AF548" i="3"/>
  <c r="AE548" i="3"/>
  <c r="AD548" i="3"/>
  <c r="AC548" i="3"/>
  <c r="AB548" i="3" s="1"/>
  <c r="AA548" i="3"/>
  <c r="T548" i="3"/>
  <c r="AH547" i="3"/>
  <c r="AG547" i="3"/>
  <c r="AF547" i="3"/>
  <c r="AE547" i="3"/>
  <c r="AD547" i="3"/>
  <c r="AB547" i="3"/>
  <c r="AA547" i="3"/>
  <c r="T547" i="3"/>
  <c r="AH546" i="3"/>
  <c r="AG546" i="3"/>
  <c r="AF546" i="3"/>
  <c r="AE546" i="3"/>
  <c r="AD546" i="3"/>
  <c r="AB546" i="3"/>
  <c r="AA546" i="3"/>
  <c r="T546" i="3"/>
  <c r="AH545" i="3"/>
  <c r="AG545" i="3"/>
  <c r="AF545" i="3"/>
  <c r="AE545" i="3"/>
  <c r="AD545" i="3"/>
  <c r="AB545" i="3"/>
  <c r="AA545" i="3"/>
  <c r="T545" i="3"/>
  <c r="AC545" i="3" s="1"/>
  <c r="AG544" i="3"/>
  <c r="AF544" i="3"/>
  <c r="AE544" i="3"/>
  <c r="AD544" i="3"/>
  <c r="AC544" i="3"/>
  <c r="AB544" i="3" s="1"/>
  <c r="AA544" i="3"/>
  <c r="T544" i="3"/>
  <c r="AG543" i="3"/>
  <c r="AH543" i="3" s="1"/>
  <c r="AF543" i="3"/>
  <c r="AE543" i="3"/>
  <c r="AD543" i="3"/>
  <c r="AB543" i="3"/>
  <c r="AA543" i="3"/>
  <c r="T543" i="3"/>
  <c r="AG542" i="3"/>
  <c r="AF542" i="3"/>
  <c r="AE542" i="3"/>
  <c r="AD542" i="3"/>
  <c r="AA542" i="3"/>
  <c r="T542" i="3"/>
  <c r="AC542" i="3" s="1"/>
  <c r="AB542" i="3" s="1"/>
  <c r="AG541" i="3"/>
  <c r="AH541" i="3" s="1"/>
  <c r="AF541" i="3"/>
  <c r="AE541" i="3"/>
  <c r="AD541" i="3"/>
  <c r="AC541" i="3"/>
  <c r="AB541" i="3" s="1"/>
  <c r="AA541" i="3"/>
  <c r="T541" i="3"/>
  <c r="AG540" i="3"/>
  <c r="AH540" i="3" s="1"/>
  <c r="AF540" i="3"/>
  <c r="AE540" i="3"/>
  <c r="AD540" i="3"/>
  <c r="AA540" i="3"/>
  <c r="T540" i="3"/>
  <c r="AC540" i="3" s="1"/>
  <c r="AB540" i="3" s="1"/>
  <c r="AG539" i="3"/>
  <c r="AF539" i="3"/>
  <c r="AE539" i="3"/>
  <c r="AD539" i="3"/>
  <c r="AA539" i="3"/>
  <c r="T539" i="3"/>
  <c r="AC539" i="3" s="1"/>
  <c r="AB539" i="3" s="1"/>
  <c r="AG538" i="3"/>
  <c r="AF538" i="3"/>
  <c r="AE538" i="3"/>
  <c r="AD538" i="3"/>
  <c r="AA538" i="3"/>
  <c r="T538" i="3"/>
  <c r="AC538" i="3" s="1"/>
  <c r="AB538" i="3" s="1"/>
  <c r="AG537" i="3"/>
  <c r="AH537" i="3" s="1"/>
  <c r="AF537" i="3"/>
  <c r="AE537" i="3"/>
  <c r="AD537" i="3"/>
  <c r="AA537" i="3"/>
  <c r="T537" i="3"/>
  <c r="AB537" i="3" s="1"/>
  <c r="AG536" i="3"/>
  <c r="AH536" i="3" s="1"/>
  <c r="AF536" i="3"/>
  <c r="AE536" i="3"/>
  <c r="AD536" i="3"/>
  <c r="AC536" i="3"/>
  <c r="AB536" i="3"/>
  <c r="AA536" i="3"/>
  <c r="T536" i="3"/>
  <c r="AG535" i="3"/>
  <c r="AF535" i="3"/>
  <c r="AE535" i="3"/>
  <c r="AD535" i="3"/>
  <c r="AA535" i="3"/>
  <c r="T535" i="3"/>
  <c r="AC535" i="3" s="1"/>
  <c r="AG534" i="3"/>
  <c r="AH534" i="3" s="1"/>
  <c r="AF534" i="3"/>
  <c r="AE534" i="3"/>
  <c r="AD534" i="3"/>
  <c r="AC534" i="3"/>
  <c r="AB534" i="3" s="1"/>
  <c r="AA534" i="3"/>
  <c r="T534" i="3"/>
  <c r="AG533" i="3"/>
  <c r="AF533" i="3"/>
  <c r="AE533" i="3"/>
  <c r="AD533" i="3"/>
  <c r="AA533" i="3"/>
  <c r="T533" i="3"/>
  <c r="AC533" i="3" s="1"/>
  <c r="AB533" i="3" s="1"/>
  <c r="AG532" i="3"/>
  <c r="AH532" i="3" s="1"/>
  <c r="AF532" i="3"/>
  <c r="AE532" i="3"/>
  <c r="AD532" i="3"/>
  <c r="AC532" i="3"/>
  <c r="AB532" i="3" s="1"/>
  <c r="AA532" i="3"/>
  <c r="T532" i="3"/>
  <c r="AG531" i="3"/>
  <c r="AH531" i="3" s="1"/>
  <c r="AF531" i="3"/>
  <c r="AE531" i="3"/>
  <c r="AD531" i="3"/>
  <c r="AA531" i="3"/>
  <c r="T531" i="3"/>
  <c r="AC531" i="3" s="1"/>
  <c r="AB531" i="3" s="1"/>
  <c r="AG530" i="3"/>
  <c r="AF530" i="3"/>
  <c r="AE530" i="3"/>
  <c r="AD530" i="3"/>
  <c r="AA530" i="3"/>
  <c r="T530" i="3"/>
  <c r="AC530" i="3" s="1"/>
  <c r="AB530" i="3" s="1"/>
  <c r="AH529" i="3"/>
  <c r="AG529" i="3"/>
  <c r="AF529" i="3"/>
  <c r="AE529" i="3"/>
  <c r="AD529" i="3"/>
  <c r="AA529" i="3"/>
  <c r="AH528" i="3"/>
  <c r="AG528" i="3"/>
  <c r="AF528" i="3"/>
  <c r="AE528" i="3"/>
  <c r="AD528" i="3"/>
  <c r="AA528" i="3"/>
  <c r="T528" i="3"/>
  <c r="AB528" i="3" s="1"/>
  <c r="AH527" i="3"/>
  <c r="AG527" i="3"/>
  <c r="AF527" i="3"/>
  <c r="AE527" i="3"/>
  <c r="AD527" i="3"/>
  <c r="AA527" i="3"/>
  <c r="T527" i="3"/>
  <c r="AB527" i="3" s="1"/>
  <c r="AG526" i="3"/>
  <c r="AF526" i="3"/>
  <c r="AE526" i="3"/>
  <c r="AD526" i="3"/>
  <c r="AA526" i="3"/>
  <c r="T526" i="3"/>
  <c r="AC526" i="3" s="1"/>
  <c r="AB526" i="3" s="1"/>
  <c r="AG525" i="3"/>
  <c r="AH525" i="3" s="1"/>
  <c r="AF525" i="3"/>
  <c r="AE525" i="3"/>
  <c r="AD525" i="3"/>
  <c r="AC525" i="3"/>
  <c r="AB525" i="3"/>
  <c r="AA525" i="3"/>
  <c r="T525" i="3"/>
  <c r="AG524" i="3"/>
  <c r="AF524" i="3"/>
  <c r="AE524" i="3"/>
  <c r="AD524" i="3"/>
  <c r="AA524" i="3"/>
  <c r="T524" i="3"/>
  <c r="AC524" i="3" s="1"/>
  <c r="AG523" i="3"/>
  <c r="AH523" i="3" s="1"/>
  <c r="AF523" i="3"/>
  <c r="AE523" i="3"/>
  <c r="AD523" i="3"/>
  <c r="AC523" i="3"/>
  <c r="AB523" i="3" s="1"/>
  <c r="AA523" i="3"/>
  <c r="T523" i="3"/>
  <c r="AG522" i="3"/>
  <c r="AH522" i="3" s="1"/>
  <c r="AF522" i="3"/>
  <c r="AE522" i="3"/>
  <c r="AD522" i="3"/>
  <c r="AB522" i="3"/>
  <c r="AA522" i="3"/>
  <c r="T522" i="3"/>
  <c r="AG521" i="3"/>
  <c r="AH521" i="3" s="1"/>
  <c r="AF521" i="3"/>
  <c r="AE521" i="3"/>
  <c r="AD521" i="3"/>
  <c r="AA521" i="3"/>
  <c r="T521" i="3"/>
  <c r="AC521" i="3" s="1"/>
  <c r="AB521" i="3" s="1"/>
  <c r="AG520" i="3"/>
  <c r="AF520" i="3"/>
  <c r="AE520" i="3"/>
  <c r="AD520" i="3"/>
  <c r="AA520" i="3"/>
  <c r="T520" i="3"/>
  <c r="AC520" i="3" s="1"/>
  <c r="AG519" i="3"/>
  <c r="AH519" i="3" s="1"/>
  <c r="AF519" i="3"/>
  <c r="AE519" i="3"/>
  <c r="AD519" i="3"/>
  <c r="AA519" i="3"/>
  <c r="T519" i="3"/>
  <c r="AB519" i="3" s="1"/>
  <c r="AG518" i="3"/>
  <c r="AH518" i="3" s="1"/>
  <c r="AF518" i="3"/>
  <c r="AE518" i="3"/>
  <c r="AD518" i="3"/>
  <c r="AB518" i="3"/>
  <c r="AA518" i="3"/>
  <c r="T518" i="3"/>
  <c r="AC518" i="3" s="1"/>
  <c r="AH517" i="3"/>
  <c r="AG517" i="3"/>
  <c r="AF517" i="3"/>
  <c r="AE517" i="3"/>
  <c r="AD517" i="3"/>
  <c r="AB517" i="3"/>
  <c r="AA517" i="3"/>
  <c r="T517" i="3"/>
  <c r="AH516" i="3"/>
  <c r="AG516" i="3"/>
  <c r="AF516" i="3"/>
  <c r="AE516" i="3"/>
  <c r="AD516" i="3"/>
  <c r="AB516" i="3"/>
  <c r="AA516" i="3"/>
  <c r="T516" i="3"/>
  <c r="AG515" i="3"/>
  <c r="AF515" i="3"/>
  <c r="AE515" i="3"/>
  <c r="AD515" i="3"/>
  <c r="AC515" i="3"/>
  <c r="AH515" i="3" s="1"/>
  <c r="AB515" i="3"/>
  <c r="AA515" i="3"/>
  <c r="T515" i="3"/>
  <c r="AG514" i="3"/>
  <c r="AF514" i="3"/>
  <c r="AE514" i="3"/>
  <c r="AD514" i="3"/>
  <c r="AC514" i="3"/>
  <c r="AB514" i="3" s="1"/>
  <c r="AA514" i="3"/>
  <c r="T514" i="3"/>
  <c r="AG513" i="3"/>
  <c r="AH513" i="3" s="1"/>
  <c r="AF513" i="3"/>
  <c r="AE513" i="3"/>
  <c r="AD513" i="3"/>
  <c r="AC513" i="3"/>
  <c r="AB513" i="3"/>
  <c r="AA513" i="3"/>
  <c r="T513" i="3"/>
  <c r="AG512" i="3"/>
  <c r="AH512" i="3" s="1"/>
  <c r="AF512" i="3"/>
  <c r="AE512" i="3"/>
  <c r="AD512" i="3"/>
  <c r="AC512" i="3"/>
  <c r="AB512" i="3" s="1"/>
  <c r="AA512" i="3"/>
  <c r="T512" i="3"/>
  <c r="AH511" i="3"/>
  <c r="AG511" i="3"/>
  <c r="AF511" i="3"/>
  <c r="AE511" i="3"/>
  <c r="AD511" i="3"/>
  <c r="AB511" i="3"/>
  <c r="AA511" i="3"/>
  <c r="T511" i="3"/>
  <c r="AH510" i="3"/>
  <c r="AG510" i="3"/>
  <c r="AF510" i="3"/>
  <c r="AE510" i="3"/>
  <c r="AD510" i="3"/>
  <c r="AC510" i="3"/>
  <c r="AB510" i="3" s="1"/>
  <c r="AA510" i="3"/>
  <c r="T510" i="3"/>
  <c r="AH509" i="3"/>
  <c r="AG509" i="3"/>
  <c r="AF509" i="3"/>
  <c r="AE509" i="3"/>
  <c r="AD509" i="3"/>
  <c r="AB509" i="3"/>
  <c r="AA509" i="3"/>
  <c r="T509" i="3"/>
  <c r="AC509" i="3" s="1"/>
  <c r="AG508" i="3"/>
  <c r="AF508" i="3"/>
  <c r="AE508" i="3"/>
  <c r="AD508" i="3"/>
  <c r="AA508" i="3"/>
  <c r="T508" i="3"/>
  <c r="AC508" i="3" s="1"/>
  <c r="AG507" i="3"/>
  <c r="AH507" i="3" s="1"/>
  <c r="AF507" i="3"/>
  <c r="AE507" i="3"/>
  <c r="AD507" i="3"/>
  <c r="AC507" i="3"/>
  <c r="AB507" i="3"/>
  <c r="AA507" i="3"/>
  <c r="T507" i="3"/>
  <c r="AG506" i="3"/>
  <c r="AF506" i="3"/>
  <c r="AE506" i="3"/>
  <c r="AD506" i="3"/>
  <c r="AA506" i="3"/>
  <c r="T506" i="3"/>
  <c r="AC506" i="3" s="1"/>
  <c r="AB506" i="3" s="1"/>
  <c r="AG505" i="3"/>
  <c r="AF505" i="3"/>
  <c r="AE505" i="3"/>
  <c r="AD505" i="3"/>
  <c r="AA505" i="3"/>
  <c r="T505" i="3"/>
  <c r="AC505" i="3" s="1"/>
  <c r="AH504" i="3"/>
  <c r="AG504" i="3"/>
  <c r="AF504" i="3"/>
  <c r="AE504" i="3"/>
  <c r="AD504" i="3"/>
  <c r="AA504" i="3"/>
  <c r="T504" i="3"/>
  <c r="AC504" i="3" s="1"/>
  <c r="AB504" i="3" s="1"/>
  <c r="AG503" i="3"/>
  <c r="AF503" i="3"/>
  <c r="AE503" i="3"/>
  <c r="AD503" i="3"/>
  <c r="AA503" i="3"/>
  <c r="T503" i="3"/>
  <c r="AC503" i="3" s="1"/>
  <c r="AG502" i="3"/>
  <c r="AH502" i="3" s="1"/>
  <c r="AF502" i="3"/>
  <c r="AE502" i="3"/>
  <c r="AD502" i="3"/>
  <c r="AC502" i="3"/>
  <c r="AB502" i="3" s="1"/>
  <c r="AA502" i="3"/>
  <c r="T502" i="3"/>
  <c r="AG501" i="3"/>
  <c r="AF501" i="3"/>
  <c r="AE501" i="3"/>
  <c r="AD501" i="3"/>
  <c r="AA501" i="3"/>
  <c r="T501" i="3"/>
  <c r="AC501" i="3" s="1"/>
  <c r="AH500" i="3"/>
  <c r="AG500" i="3"/>
  <c r="AF500" i="3"/>
  <c r="AE500" i="3"/>
  <c r="AD500" i="3"/>
  <c r="AA500" i="3"/>
  <c r="AG499" i="3"/>
  <c r="AF499" i="3"/>
  <c r="AE499" i="3"/>
  <c r="AD499" i="3"/>
  <c r="AC499" i="3"/>
  <c r="AB499" i="3" s="1"/>
  <c r="AA499" i="3"/>
  <c r="T499" i="3"/>
  <c r="AG498" i="3"/>
  <c r="AF498" i="3"/>
  <c r="AE498" i="3"/>
  <c r="AD498" i="3"/>
  <c r="AC498" i="3"/>
  <c r="AB498" i="3" s="1"/>
  <c r="AA498" i="3"/>
  <c r="T498" i="3"/>
  <c r="AG497" i="3"/>
  <c r="AF497" i="3"/>
  <c r="AE497" i="3"/>
  <c r="AD497" i="3"/>
  <c r="AA497" i="3"/>
  <c r="T497" i="3"/>
  <c r="AC497" i="3" s="1"/>
  <c r="AG496" i="3"/>
  <c r="AH496" i="3" s="1"/>
  <c r="AF496" i="3"/>
  <c r="AE496" i="3"/>
  <c r="AD496" i="3"/>
  <c r="AC496" i="3"/>
  <c r="AB496" i="3" s="1"/>
  <c r="AA496" i="3"/>
  <c r="T496" i="3"/>
  <c r="AG495" i="3"/>
  <c r="AH495" i="3" s="1"/>
  <c r="AF495" i="3"/>
  <c r="AE495" i="3"/>
  <c r="AD495" i="3"/>
  <c r="AB495" i="3"/>
  <c r="AA495" i="3"/>
  <c r="T495" i="3"/>
  <c r="AC495" i="3" s="1"/>
  <c r="AG494" i="3"/>
  <c r="AH494" i="3" s="1"/>
  <c r="AF494" i="3"/>
  <c r="AE494" i="3"/>
  <c r="AD494" i="3"/>
  <c r="AC494" i="3"/>
  <c r="AB494" i="3" s="1"/>
  <c r="AA494" i="3"/>
  <c r="T494" i="3"/>
  <c r="AG493" i="3"/>
  <c r="AF493" i="3"/>
  <c r="AE493" i="3"/>
  <c r="AD493" i="3"/>
  <c r="AA493" i="3"/>
  <c r="T493" i="3"/>
  <c r="AC493" i="3" s="1"/>
  <c r="AG492" i="3"/>
  <c r="AH492" i="3" s="1"/>
  <c r="AF492" i="3"/>
  <c r="AE492" i="3"/>
  <c r="AD492" i="3"/>
  <c r="AA492" i="3"/>
  <c r="T492" i="3"/>
  <c r="AG491" i="3"/>
  <c r="AF491" i="3"/>
  <c r="AE491" i="3"/>
  <c r="AD491" i="3"/>
  <c r="AA491" i="3"/>
  <c r="T491" i="3"/>
  <c r="AC491" i="3" s="1"/>
  <c r="AB491" i="3" s="1"/>
  <c r="AG490" i="3"/>
  <c r="AF490" i="3"/>
  <c r="AE490" i="3"/>
  <c r="AD490" i="3"/>
  <c r="AA490" i="3"/>
  <c r="T490" i="3"/>
  <c r="AC490" i="3" s="1"/>
  <c r="AG489" i="3"/>
  <c r="AH489" i="3" s="1"/>
  <c r="AF489" i="3"/>
  <c r="AE489" i="3"/>
  <c r="AD489" i="3"/>
  <c r="AA489" i="3"/>
  <c r="T489" i="3"/>
  <c r="AB489" i="3" s="1"/>
  <c r="AG488" i="3"/>
  <c r="AH488" i="3" s="1"/>
  <c r="AF488" i="3"/>
  <c r="AE488" i="3"/>
  <c r="AD488" i="3"/>
  <c r="AA488" i="3"/>
  <c r="T488" i="3"/>
  <c r="AB488" i="3" s="1"/>
  <c r="AG487" i="3"/>
  <c r="AH487" i="3" s="1"/>
  <c r="AF487" i="3"/>
  <c r="AE487" i="3"/>
  <c r="AD487" i="3"/>
  <c r="AC487" i="3"/>
  <c r="AB487" i="3"/>
  <c r="AA487" i="3"/>
  <c r="T487" i="3"/>
  <c r="AG486" i="3"/>
  <c r="AF486" i="3"/>
  <c r="AE486" i="3"/>
  <c r="AD486" i="3"/>
  <c r="AA486" i="3"/>
  <c r="T486" i="3"/>
  <c r="AC486" i="3" s="1"/>
  <c r="AB486" i="3" s="1"/>
  <c r="AG485" i="3"/>
  <c r="AF485" i="3"/>
  <c r="AE485" i="3"/>
  <c r="AD485" i="3"/>
  <c r="AA485" i="3"/>
  <c r="T485" i="3"/>
  <c r="AC485" i="3" s="1"/>
  <c r="AH484" i="3"/>
  <c r="AG484" i="3"/>
  <c r="AC484" i="3" s="1"/>
  <c r="AF484" i="3"/>
  <c r="AE484" i="3"/>
  <c r="AD484" i="3"/>
  <c r="AA484" i="3"/>
  <c r="T484" i="3"/>
  <c r="AB484" i="3" s="1"/>
  <c r="AG483" i="3"/>
  <c r="AF483" i="3"/>
  <c r="AE483" i="3"/>
  <c r="AD483" i="3"/>
  <c r="AA483" i="3"/>
  <c r="T483" i="3"/>
  <c r="AC483" i="3" s="1"/>
  <c r="AG482" i="3"/>
  <c r="AH482" i="3" s="1"/>
  <c r="AF482" i="3"/>
  <c r="AE482" i="3"/>
  <c r="AD482" i="3"/>
  <c r="AC482" i="3"/>
  <c r="AB482" i="3" s="1"/>
  <c r="AA482" i="3"/>
  <c r="T482" i="3"/>
  <c r="AG481" i="3"/>
  <c r="AF481" i="3"/>
  <c r="AE481" i="3"/>
  <c r="AD481" i="3"/>
  <c r="AA481" i="3"/>
  <c r="T481" i="3"/>
  <c r="AC481" i="3" s="1"/>
  <c r="AG480" i="3"/>
  <c r="AF480" i="3"/>
  <c r="AE480" i="3"/>
  <c r="AD480" i="3"/>
  <c r="AC480" i="3"/>
  <c r="AB480" i="3" s="1"/>
  <c r="AA480" i="3"/>
  <c r="T480" i="3"/>
  <c r="AG479" i="3"/>
  <c r="AF479" i="3"/>
  <c r="AE479" i="3"/>
  <c r="AD479" i="3"/>
  <c r="AC479" i="3"/>
  <c r="AB479" i="3" s="1"/>
  <c r="AA479" i="3"/>
  <c r="T479" i="3"/>
  <c r="AH478" i="3"/>
  <c r="AG478" i="3"/>
  <c r="AF478" i="3"/>
  <c r="AE478" i="3"/>
  <c r="AD478" i="3"/>
  <c r="AC478" i="3"/>
  <c r="AB478" i="3"/>
  <c r="AA478" i="3"/>
  <c r="T478" i="3"/>
  <c r="AG477" i="3"/>
  <c r="AH477" i="3" s="1"/>
  <c r="AF477" i="3"/>
  <c r="AE477" i="3"/>
  <c r="AD477" i="3"/>
  <c r="AC477" i="3"/>
  <c r="AB477" i="3" s="1"/>
  <c r="AA477" i="3"/>
  <c r="T477" i="3"/>
  <c r="AG476" i="3"/>
  <c r="AF476" i="3"/>
  <c r="AE476" i="3"/>
  <c r="AD476" i="3"/>
  <c r="AA476" i="3"/>
  <c r="T476" i="3"/>
  <c r="AG475" i="3"/>
  <c r="AH475" i="3" s="1"/>
  <c r="AF475" i="3"/>
  <c r="AE475" i="3"/>
  <c r="AD475" i="3"/>
  <c r="AC475" i="3"/>
  <c r="AB475" i="3" s="1"/>
  <c r="AA475" i="3"/>
  <c r="T475" i="3"/>
  <c r="AG474" i="3"/>
  <c r="AF474" i="3"/>
  <c r="AE474" i="3"/>
  <c r="AD474" i="3"/>
  <c r="AA474" i="3"/>
  <c r="T474" i="3"/>
  <c r="AC474" i="3" s="1"/>
  <c r="AB474" i="3" s="1"/>
  <c r="AG473" i="3"/>
  <c r="AF473" i="3"/>
  <c r="AE473" i="3"/>
  <c r="AD473" i="3"/>
  <c r="AA473" i="3"/>
  <c r="T473" i="3"/>
  <c r="AH472" i="3"/>
  <c r="AG472" i="3"/>
  <c r="AF472" i="3"/>
  <c r="AE472" i="3"/>
  <c r="AD472" i="3"/>
  <c r="AC472" i="3"/>
  <c r="AB472" i="3"/>
  <c r="AA472" i="3"/>
  <c r="T472" i="3"/>
  <c r="AG471" i="3"/>
  <c r="AF471" i="3"/>
  <c r="AE471" i="3"/>
  <c r="AD471" i="3"/>
  <c r="AC471" i="3"/>
  <c r="AB471" i="3"/>
  <c r="AA471" i="3"/>
  <c r="T471" i="3"/>
  <c r="AG470" i="3"/>
  <c r="AF470" i="3"/>
  <c r="AE470" i="3"/>
  <c r="AD470" i="3"/>
  <c r="AC470" i="3"/>
  <c r="AB470" i="3" s="1"/>
  <c r="AA470" i="3"/>
  <c r="T470" i="3"/>
  <c r="AH469" i="3"/>
  <c r="AG469" i="3"/>
  <c r="AF469" i="3"/>
  <c r="AE469" i="3"/>
  <c r="AD469" i="3"/>
  <c r="AC469" i="3"/>
  <c r="AB469" i="3" s="1"/>
  <c r="AA469" i="3"/>
  <c r="T469" i="3"/>
  <c r="AH468" i="3"/>
  <c r="AG468" i="3"/>
  <c r="AC468" i="3" s="1"/>
  <c r="AF468" i="3"/>
  <c r="AE468" i="3"/>
  <c r="AD468" i="3"/>
  <c r="AB468" i="3"/>
  <c r="AA468" i="3"/>
  <c r="T468" i="3"/>
  <c r="AH467" i="3"/>
  <c r="AG467" i="3"/>
  <c r="AF467" i="3"/>
  <c r="AE467" i="3"/>
  <c r="AD467" i="3"/>
  <c r="AC467" i="3"/>
  <c r="AA467" i="3"/>
  <c r="T467" i="3"/>
  <c r="AB467" i="3" s="1"/>
  <c r="AG466" i="3"/>
  <c r="AH466" i="3" s="1"/>
  <c r="AF466" i="3"/>
  <c r="AE466" i="3"/>
  <c r="AD466" i="3"/>
  <c r="AC466" i="3"/>
  <c r="AB466" i="3" s="1"/>
  <c r="AA466" i="3"/>
  <c r="T466" i="3"/>
  <c r="AG465" i="3"/>
  <c r="AH465" i="3" s="1"/>
  <c r="AF465" i="3"/>
  <c r="AE465" i="3"/>
  <c r="AD465" i="3"/>
  <c r="AA465" i="3"/>
  <c r="T465" i="3"/>
  <c r="AB465" i="3" s="1"/>
  <c r="AG464" i="3"/>
  <c r="AH464" i="3" s="1"/>
  <c r="AF464" i="3"/>
  <c r="AE464" i="3"/>
  <c r="AD464" i="3"/>
  <c r="AC464" i="3"/>
  <c r="AB464" i="3"/>
  <c r="AA464" i="3"/>
  <c r="AG463" i="3"/>
  <c r="AF463" i="3"/>
  <c r="AE463" i="3"/>
  <c r="AD463" i="3"/>
  <c r="AA463" i="3"/>
  <c r="AG462" i="3"/>
  <c r="AF462" i="3"/>
  <c r="AE462" i="3"/>
  <c r="AD462" i="3"/>
  <c r="AC462" i="3"/>
  <c r="AB462" i="3" s="1"/>
  <c r="AA462" i="3"/>
  <c r="T462" i="3"/>
  <c r="T463" i="3" s="1"/>
  <c r="AC463" i="3" s="1"/>
  <c r="AB463" i="3" s="1"/>
  <c r="AG461" i="3"/>
  <c r="AH461" i="3" s="1"/>
  <c r="AF461" i="3"/>
  <c r="AE461" i="3"/>
  <c r="AD461" i="3"/>
  <c r="AC461" i="3"/>
  <c r="AB461" i="3" s="1"/>
  <c r="AA461" i="3"/>
  <c r="T461" i="3"/>
  <c r="AH460" i="3"/>
  <c r="AG460" i="3"/>
  <c r="AF460" i="3"/>
  <c r="AE460" i="3"/>
  <c r="AD460" i="3"/>
  <c r="AA460" i="3"/>
  <c r="T460" i="3"/>
  <c r="AC460" i="3" s="1"/>
  <c r="AB460" i="3" s="1"/>
  <c r="AG459" i="3"/>
  <c r="AH459" i="3" s="1"/>
  <c r="AF459" i="3"/>
  <c r="AE459" i="3"/>
  <c r="AD459" i="3"/>
  <c r="AA459" i="3"/>
  <c r="T459" i="3"/>
  <c r="AC459" i="3" s="1"/>
  <c r="AB459" i="3" s="1"/>
  <c r="AG458" i="3"/>
  <c r="AH458" i="3" s="1"/>
  <c r="AF458" i="3"/>
  <c r="AE458" i="3"/>
  <c r="AD458" i="3"/>
  <c r="AA458" i="3"/>
  <c r="T458" i="3"/>
  <c r="AC458" i="3" s="1"/>
  <c r="AB458" i="3" s="1"/>
  <c r="AG457" i="3"/>
  <c r="AF457" i="3"/>
  <c r="AE457" i="3"/>
  <c r="AD457" i="3"/>
  <c r="AA457" i="3"/>
  <c r="T457" i="3"/>
  <c r="AC457" i="3" s="1"/>
  <c r="AB457" i="3" s="1"/>
  <c r="AG456" i="3"/>
  <c r="AF456" i="3"/>
  <c r="AE456" i="3"/>
  <c r="AD456" i="3"/>
  <c r="AB456" i="3"/>
  <c r="AA456" i="3"/>
  <c r="T456" i="3"/>
  <c r="AC456" i="3" s="1"/>
  <c r="AG455" i="3"/>
  <c r="AF455" i="3"/>
  <c r="AE455" i="3"/>
  <c r="AD455" i="3"/>
  <c r="AA455" i="3"/>
  <c r="T455" i="3"/>
  <c r="AC455" i="3" s="1"/>
  <c r="AB455" i="3" s="1"/>
  <c r="AG454" i="3"/>
  <c r="AF454" i="3"/>
  <c r="AE454" i="3"/>
  <c r="AD454" i="3"/>
  <c r="AB454" i="3"/>
  <c r="AA454" i="3"/>
  <c r="T454" i="3"/>
  <c r="AC454" i="3" s="1"/>
  <c r="AG453" i="3"/>
  <c r="AF453" i="3"/>
  <c r="AE453" i="3"/>
  <c r="AD453" i="3"/>
  <c r="AB453" i="3"/>
  <c r="AA453" i="3"/>
  <c r="T453" i="3"/>
  <c r="AC453" i="3" s="1"/>
  <c r="AG452" i="3"/>
  <c r="AF452" i="3"/>
  <c r="AE452" i="3"/>
  <c r="AD452" i="3"/>
  <c r="AB452" i="3"/>
  <c r="AA452" i="3"/>
  <c r="T452" i="3"/>
  <c r="AC452" i="3" s="1"/>
  <c r="AG451" i="3"/>
  <c r="AF451" i="3"/>
  <c r="AE451" i="3"/>
  <c r="AD451" i="3"/>
  <c r="AB451" i="3"/>
  <c r="AA451" i="3"/>
  <c r="T451" i="3"/>
  <c r="AC451" i="3" s="1"/>
  <c r="AG450" i="3"/>
  <c r="AF450" i="3"/>
  <c r="AE450" i="3"/>
  <c r="AD450" i="3"/>
  <c r="AA450" i="3"/>
  <c r="T450" i="3"/>
  <c r="AC450" i="3" s="1"/>
  <c r="AB450" i="3" s="1"/>
  <c r="AG449" i="3"/>
  <c r="AF449" i="3"/>
  <c r="AE449" i="3"/>
  <c r="AD449" i="3"/>
  <c r="AA449" i="3"/>
  <c r="T449" i="3"/>
  <c r="AC449" i="3" s="1"/>
  <c r="AB449" i="3" s="1"/>
  <c r="AG448" i="3"/>
  <c r="AF448" i="3"/>
  <c r="AE448" i="3"/>
  <c r="AD448" i="3"/>
  <c r="AB448" i="3"/>
  <c r="AA448" i="3"/>
  <c r="T448" i="3"/>
  <c r="AC448" i="3" s="1"/>
  <c r="AG447" i="3"/>
  <c r="AF447" i="3"/>
  <c r="AE447" i="3"/>
  <c r="AD447" i="3"/>
  <c r="AA447" i="3"/>
  <c r="T447" i="3"/>
  <c r="AC447" i="3" s="1"/>
  <c r="AB447" i="3" s="1"/>
  <c r="AG446" i="3"/>
  <c r="AF446" i="3"/>
  <c r="AE446" i="3"/>
  <c r="AD446" i="3"/>
  <c r="AB446" i="3"/>
  <c r="AA446" i="3"/>
  <c r="T446" i="3"/>
  <c r="AC446" i="3" s="1"/>
  <c r="AG445" i="3"/>
  <c r="AF445" i="3"/>
  <c r="AE445" i="3"/>
  <c r="AD445" i="3"/>
  <c r="AB445" i="3"/>
  <c r="AA445" i="3"/>
  <c r="T445" i="3"/>
  <c r="AC445" i="3" s="1"/>
  <c r="AG444" i="3"/>
  <c r="AF444" i="3"/>
  <c r="AE444" i="3"/>
  <c r="AD444" i="3"/>
  <c r="AB444" i="3"/>
  <c r="AA444" i="3"/>
  <c r="T444" i="3"/>
  <c r="AC444" i="3" s="1"/>
  <c r="AG443" i="3"/>
  <c r="AF443" i="3"/>
  <c r="AE443" i="3"/>
  <c r="AD443" i="3"/>
  <c r="AB443" i="3"/>
  <c r="AA443" i="3"/>
  <c r="T443" i="3"/>
  <c r="AC443" i="3" s="1"/>
  <c r="AG442" i="3"/>
  <c r="AF442" i="3"/>
  <c r="AE442" i="3"/>
  <c r="AD442" i="3"/>
  <c r="AA442" i="3"/>
  <c r="T442" i="3"/>
  <c r="AC442" i="3" s="1"/>
  <c r="AB442" i="3" s="1"/>
  <c r="AG441" i="3"/>
  <c r="AF441" i="3"/>
  <c r="AE441" i="3"/>
  <c r="AD441" i="3"/>
  <c r="AA441" i="3"/>
  <c r="T441" i="3"/>
  <c r="AC441" i="3" s="1"/>
  <c r="AB441" i="3" s="1"/>
  <c r="AG440" i="3"/>
  <c r="AF440" i="3"/>
  <c r="AE440" i="3"/>
  <c r="AD440" i="3"/>
  <c r="AB440" i="3"/>
  <c r="AA440" i="3"/>
  <c r="T440" i="3"/>
  <c r="AC440" i="3" s="1"/>
  <c r="AG439" i="3"/>
  <c r="AF439" i="3"/>
  <c r="AE439" i="3"/>
  <c r="AD439" i="3"/>
  <c r="AA439" i="3"/>
  <c r="T439" i="3"/>
  <c r="AC439" i="3" s="1"/>
  <c r="AB439" i="3" s="1"/>
  <c r="AG438" i="3"/>
  <c r="AF438" i="3"/>
  <c r="AE438" i="3"/>
  <c r="AD438" i="3"/>
  <c r="AB438" i="3"/>
  <c r="AA438" i="3"/>
  <c r="T438" i="3"/>
  <c r="AC438" i="3" s="1"/>
  <c r="AG437" i="3"/>
  <c r="AF437" i="3"/>
  <c r="AE437" i="3"/>
  <c r="AD437" i="3"/>
  <c r="AB437" i="3"/>
  <c r="AA437" i="3"/>
  <c r="T437" i="3"/>
  <c r="AC437" i="3" s="1"/>
  <c r="AG436" i="3"/>
  <c r="AF436" i="3"/>
  <c r="AE436" i="3"/>
  <c r="AD436" i="3"/>
  <c r="AB436" i="3"/>
  <c r="AA436" i="3"/>
  <c r="T436" i="3"/>
  <c r="AC436" i="3" s="1"/>
  <c r="AG435" i="3"/>
  <c r="AF435" i="3"/>
  <c r="AE435" i="3"/>
  <c r="AD435" i="3"/>
  <c r="AA435" i="3"/>
  <c r="T435" i="3"/>
  <c r="AG434" i="3"/>
  <c r="AF434" i="3"/>
  <c r="AE434" i="3"/>
  <c r="AD434" i="3"/>
  <c r="AA434" i="3"/>
  <c r="T434" i="3"/>
  <c r="AC434" i="3" s="1"/>
  <c r="AB434" i="3" s="1"/>
  <c r="AG433" i="3"/>
  <c r="AF433" i="3"/>
  <c r="AE433" i="3"/>
  <c r="AD433" i="3"/>
  <c r="AA433" i="3"/>
  <c r="T433" i="3"/>
  <c r="AC433" i="3" s="1"/>
  <c r="AB433" i="3" s="1"/>
  <c r="AG432" i="3"/>
  <c r="AF432" i="3"/>
  <c r="AE432" i="3"/>
  <c r="AD432" i="3"/>
  <c r="AB432" i="3"/>
  <c r="AA432" i="3"/>
  <c r="T432" i="3"/>
  <c r="AC432" i="3" s="1"/>
  <c r="AG431" i="3"/>
  <c r="AF431" i="3"/>
  <c r="AE431" i="3"/>
  <c r="AD431" i="3"/>
  <c r="AA431" i="3"/>
  <c r="AC431" i="3" s="1"/>
  <c r="AG430" i="3"/>
  <c r="AF430" i="3"/>
  <c r="AE430" i="3"/>
  <c r="AD430" i="3"/>
  <c r="AC430" i="3"/>
  <c r="AB430" i="3" s="1"/>
  <c r="AA430" i="3"/>
  <c r="T430" i="3"/>
  <c r="AG429" i="3"/>
  <c r="AF429" i="3"/>
  <c r="AE429" i="3"/>
  <c r="AD429" i="3"/>
  <c r="AA429" i="3"/>
  <c r="T429" i="3"/>
  <c r="AC429" i="3" s="1"/>
  <c r="AB429" i="3" s="1"/>
  <c r="AG428" i="3"/>
  <c r="AF428" i="3"/>
  <c r="AE428" i="3"/>
  <c r="AD428" i="3"/>
  <c r="AC428" i="3"/>
  <c r="AB428" i="3" s="1"/>
  <c r="AA428" i="3"/>
  <c r="T428" i="3"/>
  <c r="AG427" i="3"/>
  <c r="AF427" i="3"/>
  <c r="AE427" i="3"/>
  <c r="AD427" i="3"/>
  <c r="AA427" i="3"/>
  <c r="T427" i="3"/>
  <c r="AC427" i="3" s="1"/>
  <c r="AB427" i="3" s="1"/>
  <c r="AG426" i="3"/>
  <c r="AF426" i="3"/>
  <c r="AE426" i="3"/>
  <c r="AD426" i="3"/>
  <c r="AA426" i="3"/>
  <c r="T426" i="3"/>
  <c r="AC426" i="3" s="1"/>
  <c r="AB426" i="3" s="1"/>
  <c r="AG425" i="3"/>
  <c r="AF425" i="3"/>
  <c r="AE425" i="3"/>
  <c r="AD425" i="3"/>
  <c r="AC425" i="3"/>
  <c r="AB425" i="3" s="1"/>
  <c r="AA425" i="3"/>
  <c r="T425" i="3"/>
  <c r="AG424" i="3"/>
  <c r="AF424" i="3"/>
  <c r="AE424" i="3"/>
  <c r="AD424" i="3"/>
  <c r="AA424" i="3"/>
  <c r="T424" i="3"/>
  <c r="AC424" i="3" s="1"/>
  <c r="AB424" i="3" s="1"/>
  <c r="AG423" i="3"/>
  <c r="AF423" i="3"/>
  <c r="AE423" i="3"/>
  <c r="AD423" i="3"/>
  <c r="AC423" i="3"/>
  <c r="AB423" i="3" s="1"/>
  <c r="AA423" i="3"/>
  <c r="T423" i="3"/>
  <c r="AG422" i="3"/>
  <c r="AF422" i="3"/>
  <c r="AE422" i="3"/>
  <c r="AD422" i="3"/>
  <c r="AC422" i="3"/>
  <c r="AB422" i="3" s="1"/>
  <c r="AA422" i="3"/>
  <c r="T422" i="3"/>
  <c r="AG421" i="3"/>
  <c r="AF421" i="3"/>
  <c r="AE421" i="3"/>
  <c r="AD421" i="3"/>
  <c r="AA421" i="3"/>
  <c r="T421" i="3"/>
  <c r="AC421" i="3" s="1"/>
  <c r="AB421" i="3" s="1"/>
  <c r="AG420" i="3"/>
  <c r="AF420" i="3"/>
  <c r="AE420" i="3"/>
  <c r="AD420" i="3"/>
  <c r="AA420" i="3"/>
  <c r="T420" i="3"/>
  <c r="AG419" i="3"/>
  <c r="AF419" i="3"/>
  <c r="AE419" i="3"/>
  <c r="AD419" i="3"/>
  <c r="AA419" i="3"/>
  <c r="T419" i="3"/>
  <c r="AC419" i="3" s="1"/>
  <c r="AB419" i="3" s="1"/>
  <c r="AG418" i="3"/>
  <c r="AF418" i="3"/>
  <c r="AE418" i="3"/>
  <c r="AD418" i="3"/>
  <c r="AA418" i="3"/>
  <c r="T418" i="3"/>
  <c r="AC418" i="3" s="1"/>
  <c r="AB418" i="3" s="1"/>
  <c r="AG417" i="3"/>
  <c r="AF417" i="3"/>
  <c r="AE417" i="3"/>
  <c r="AD417" i="3"/>
  <c r="AC417" i="3"/>
  <c r="AB417" i="3" s="1"/>
  <c r="AA417" i="3"/>
  <c r="T417" i="3"/>
  <c r="AG416" i="3"/>
  <c r="AF416" i="3"/>
  <c r="AE416" i="3"/>
  <c r="AD416" i="3"/>
  <c r="AA416" i="3"/>
  <c r="T416" i="3"/>
  <c r="AC416" i="3" s="1"/>
  <c r="AB416" i="3" s="1"/>
  <c r="AG415" i="3"/>
  <c r="AF415" i="3"/>
  <c r="AE415" i="3"/>
  <c r="AD415" i="3"/>
  <c r="AC415" i="3"/>
  <c r="AB415" i="3" s="1"/>
  <c r="AA415" i="3"/>
  <c r="T415" i="3"/>
  <c r="AG414" i="3"/>
  <c r="AF414" i="3"/>
  <c r="AE414" i="3"/>
  <c r="AD414" i="3"/>
  <c r="AC414" i="3"/>
  <c r="AB414" i="3" s="1"/>
  <c r="AA414" i="3"/>
  <c r="T414" i="3"/>
  <c r="AG413" i="3"/>
  <c r="AF413" i="3"/>
  <c r="AE413" i="3"/>
  <c r="AD413" i="3"/>
  <c r="AA413" i="3"/>
  <c r="T413" i="3"/>
  <c r="AC413" i="3" s="1"/>
  <c r="AB413" i="3" s="1"/>
  <c r="AG412" i="3"/>
  <c r="AF412" i="3"/>
  <c r="AE412" i="3"/>
  <c r="AD412" i="3"/>
  <c r="AA412" i="3"/>
  <c r="T412" i="3"/>
  <c r="AG411" i="3"/>
  <c r="AF411" i="3"/>
  <c r="AE411" i="3"/>
  <c r="AD411" i="3"/>
  <c r="AA411" i="3"/>
  <c r="T411" i="3"/>
  <c r="AC411" i="3" s="1"/>
  <c r="AB411" i="3" s="1"/>
  <c r="AG410" i="3"/>
  <c r="AF410" i="3"/>
  <c r="AE410" i="3"/>
  <c r="AD410" i="3"/>
  <c r="AA410" i="3"/>
  <c r="T410" i="3"/>
  <c r="AC410" i="3" s="1"/>
  <c r="AB410" i="3" s="1"/>
  <c r="AG409" i="3"/>
  <c r="AF409" i="3"/>
  <c r="AE409" i="3"/>
  <c r="AD409" i="3"/>
  <c r="AA409" i="3"/>
  <c r="T409" i="3"/>
  <c r="AC409" i="3" s="1"/>
  <c r="AB409" i="3" s="1"/>
  <c r="AG408" i="3"/>
  <c r="AF408" i="3"/>
  <c r="AE408" i="3"/>
  <c r="AD408" i="3"/>
  <c r="AA408" i="3"/>
  <c r="AC408" i="3" s="1"/>
  <c r="T408" i="3"/>
  <c r="AB408" i="3" s="1"/>
  <c r="AG407" i="3"/>
  <c r="AF407" i="3"/>
  <c r="AE407" i="3"/>
  <c r="AD407" i="3"/>
  <c r="AA407" i="3"/>
  <c r="AC407" i="3" s="1"/>
  <c r="T407" i="3"/>
  <c r="AB407" i="3" s="1"/>
  <c r="AG406" i="3"/>
  <c r="AF406" i="3"/>
  <c r="AE406" i="3"/>
  <c r="AD406" i="3"/>
  <c r="AA406" i="3"/>
  <c r="T406" i="3"/>
  <c r="AC406" i="3" s="1"/>
  <c r="AB406" i="3" s="1"/>
  <c r="AG405" i="3"/>
  <c r="AF405" i="3"/>
  <c r="AE405" i="3"/>
  <c r="AD405" i="3"/>
  <c r="AA405" i="3"/>
  <c r="T405" i="3"/>
  <c r="AC405" i="3" s="1"/>
  <c r="AB405" i="3" s="1"/>
  <c r="AG404" i="3"/>
  <c r="AF404" i="3"/>
  <c r="AE404" i="3"/>
  <c r="AD404" i="3"/>
  <c r="AA404" i="3"/>
  <c r="T404" i="3"/>
  <c r="AC404" i="3" s="1"/>
  <c r="AB404" i="3" s="1"/>
  <c r="AG403" i="3"/>
  <c r="AF403" i="3"/>
  <c r="AE403" i="3"/>
  <c r="AD403" i="3"/>
  <c r="AA403" i="3"/>
  <c r="AC403" i="3" s="1"/>
  <c r="T403" i="3"/>
  <c r="AB403" i="3" s="1"/>
  <c r="AG402" i="3"/>
  <c r="AF402" i="3"/>
  <c r="AE402" i="3"/>
  <c r="AD402" i="3"/>
  <c r="AA402" i="3"/>
  <c r="T402" i="3"/>
  <c r="AC402" i="3" s="1"/>
  <c r="AB402" i="3" s="1"/>
  <c r="AG401" i="3"/>
  <c r="AF401" i="3"/>
  <c r="AE401" i="3"/>
  <c r="AD401" i="3"/>
  <c r="AA401" i="3"/>
  <c r="T401" i="3"/>
  <c r="AC401" i="3" s="1"/>
  <c r="AB401" i="3" s="1"/>
  <c r="AG400" i="3"/>
  <c r="AF400" i="3"/>
  <c r="AE400" i="3"/>
  <c r="AD400" i="3"/>
  <c r="AA400" i="3"/>
  <c r="T400" i="3"/>
  <c r="AC400" i="3" s="1"/>
  <c r="AB400" i="3" s="1"/>
  <c r="AG399" i="3"/>
  <c r="AF399" i="3"/>
  <c r="AE399" i="3"/>
  <c r="AD399" i="3"/>
  <c r="AA399" i="3"/>
  <c r="T399" i="3"/>
  <c r="AC399" i="3" s="1"/>
  <c r="AB399" i="3" s="1"/>
  <c r="AG398" i="3"/>
  <c r="AF398" i="3"/>
  <c r="AE398" i="3"/>
  <c r="AD398" i="3"/>
  <c r="AA398" i="3"/>
  <c r="T398" i="3"/>
  <c r="AC398" i="3" s="1"/>
  <c r="AB398" i="3" s="1"/>
  <c r="AG397" i="3"/>
  <c r="AF397" i="3"/>
  <c r="AE397" i="3"/>
  <c r="AD397" i="3"/>
  <c r="AA397" i="3"/>
  <c r="T397" i="3"/>
  <c r="AC397" i="3" s="1"/>
  <c r="AB397" i="3" s="1"/>
  <c r="AG396" i="3"/>
  <c r="AF396" i="3"/>
  <c r="AE396" i="3"/>
  <c r="AD396" i="3"/>
  <c r="AA396" i="3"/>
  <c r="T396" i="3"/>
  <c r="AB396" i="3" s="1"/>
  <c r="AG395" i="3"/>
  <c r="AF395" i="3"/>
  <c r="AE395" i="3"/>
  <c r="AD395" i="3"/>
  <c r="AC395" i="3"/>
  <c r="AB395" i="3" s="1"/>
  <c r="AA395" i="3"/>
  <c r="T395" i="3"/>
  <c r="AG394" i="3"/>
  <c r="AF394" i="3"/>
  <c r="AE394" i="3"/>
  <c r="AD394" i="3"/>
  <c r="AC394" i="3"/>
  <c r="AB394" i="3" s="1"/>
  <c r="AA394" i="3"/>
  <c r="T394" i="3"/>
  <c r="AG393" i="3"/>
  <c r="AF393" i="3"/>
  <c r="AE393" i="3"/>
  <c r="AD393" i="3"/>
  <c r="AC393" i="3"/>
  <c r="AA393" i="3"/>
  <c r="AB393" i="3" s="1"/>
  <c r="T393" i="3"/>
  <c r="AG392" i="3"/>
  <c r="AF392" i="3"/>
  <c r="AE392" i="3"/>
  <c r="AD392" i="3"/>
  <c r="AA392" i="3"/>
  <c r="AC392" i="3" s="1"/>
  <c r="AG391" i="3"/>
  <c r="AF391" i="3"/>
  <c r="AE391" i="3"/>
  <c r="AD391" i="3"/>
  <c r="AC391" i="3"/>
  <c r="AB391" i="3"/>
  <c r="AA391" i="3"/>
  <c r="AG390" i="3"/>
  <c r="AF390" i="3"/>
  <c r="AE390" i="3"/>
  <c r="AD390" i="3"/>
  <c r="AC390" i="3"/>
  <c r="AB390" i="3" s="1"/>
  <c r="AA390" i="3"/>
  <c r="T390" i="3"/>
  <c r="AG389" i="3"/>
  <c r="AF389" i="3"/>
  <c r="AE389" i="3"/>
  <c r="AD389" i="3"/>
  <c r="AC389" i="3"/>
  <c r="AA389" i="3"/>
  <c r="AB389" i="3" s="1"/>
  <c r="T389" i="3"/>
  <c r="AG388" i="3"/>
  <c r="AF388" i="3"/>
  <c r="AE388" i="3"/>
  <c r="AD388" i="3"/>
  <c r="AC388" i="3"/>
  <c r="AA388" i="3"/>
  <c r="AB388" i="3" s="1"/>
  <c r="T388" i="3"/>
  <c r="AG387" i="3"/>
  <c r="AF387" i="3"/>
  <c r="AE387" i="3"/>
  <c r="AD387" i="3"/>
  <c r="AC387" i="3"/>
  <c r="AB387" i="3" s="1"/>
  <c r="AA387" i="3"/>
  <c r="T387" i="3"/>
  <c r="AG386" i="3"/>
  <c r="AF386" i="3"/>
  <c r="AE386" i="3"/>
  <c r="AD386" i="3"/>
  <c r="AC386" i="3"/>
  <c r="AA386" i="3"/>
  <c r="AB386" i="3" s="1"/>
  <c r="T386" i="3"/>
  <c r="AG385" i="3"/>
  <c r="AF385" i="3"/>
  <c r="AE385" i="3"/>
  <c r="AD385" i="3"/>
  <c r="AC385" i="3"/>
  <c r="AB385" i="3" s="1"/>
  <c r="AA385" i="3"/>
  <c r="T385" i="3"/>
  <c r="AG384" i="3"/>
  <c r="AF384" i="3"/>
  <c r="AE384" i="3"/>
  <c r="AD384" i="3"/>
  <c r="AA384" i="3"/>
  <c r="AB384" i="3" s="1"/>
  <c r="T384" i="3"/>
  <c r="AG383" i="3"/>
  <c r="AF383" i="3"/>
  <c r="AE383" i="3"/>
  <c r="AD383" i="3"/>
  <c r="AC383" i="3"/>
  <c r="AB383" i="3" s="1"/>
  <c r="AA383" i="3"/>
  <c r="T383" i="3"/>
  <c r="AG382" i="3"/>
  <c r="AF382" i="3"/>
  <c r="AE382" i="3"/>
  <c r="AD382" i="3"/>
  <c r="AC382" i="3"/>
  <c r="AB382" i="3" s="1"/>
  <c r="AA382" i="3"/>
  <c r="T382" i="3"/>
  <c r="AG381" i="3"/>
  <c r="AF381" i="3"/>
  <c r="AE381" i="3"/>
  <c r="AD381" i="3"/>
  <c r="AC381" i="3"/>
  <c r="AB381" i="3" s="1"/>
  <c r="AA381" i="3"/>
  <c r="T381" i="3"/>
  <c r="AG380" i="3"/>
  <c r="AF380" i="3"/>
  <c r="AE380" i="3"/>
  <c r="AD380" i="3"/>
  <c r="AC380" i="3"/>
  <c r="AB380" i="3" s="1"/>
  <c r="AA380" i="3"/>
  <c r="T380" i="3"/>
  <c r="AG379" i="3"/>
  <c r="AF379" i="3"/>
  <c r="AE379" i="3"/>
  <c r="AD379" i="3"/>
  <c r="AC379" i="3"/>
  <c r="AB379" i="3" s="1"/>
  <c r="AA379" i="3"/>
  <c r="T379" i="3"/>
  <c r="AG378" i="3"/>
  <c r="AF378" i="3"/>
  <c r="AE378" i="3"/>
  <c r="AD378" i="3"/>
  <c r="AC378" i="3"/>
  <c r="AA378" i="3"/>
  <c r="AB378" i="3" s="1"/>
  <c r="T378" i="3"/>
  <c r="AG377" i="3"/>
  <c r="AF377" i="3"/>
  <c r="AE377" i="3"/>
  <c r="AD377" i="3"/>
  <c r="AC377" i="3"/>
  <c r="AA377" i="3"/>
  <c r="AB377" i="3" s="1"/>
  <c r="AG376" i="3"/>
  <c r="AF376" i="3"/>
  <c r="AE376" i="3"/>
  <c r="AD376" i="3"/>
  <c r="AC376" i="3"/>
  <c r="AB376" i="3"/>
  <c r="AA376" i="3"/>
  <c r="AG375" i="3"/>
  <c r="AF375" i="3"/>
  <c r="AE375" i="3"/>
  <c r="AD375" i="3"/>
  <c r="AC375" i="3"/>
  <c r="AA375" i="3"/>
  <c r="AB375" i="3" s="1"/>
  <c r="AG374" i="3"/>
  <c r="AF374" i="3"/>
  <c r="AE374" i="3"/>
  <c r="AD374" i="3"/>
  <c r="AC374" i="3"/>
  <c r="AB374" i="3"/>
  <c r="AA374" i="3"/>
  <c r="AG373" i="3"/>
  <c r="AF373" i="3"/>
  <c r="AE373" i="3"/>
  <c r="AD373" i="3"/>
  <c r="AC373" i="3"/>
  <c r="AA373" i="3"/>
  <c r="AB373" i="3" s="1"/>
  <c r="AG372" i="3"/>
  <c r="AF372" i="3"/>
  <c r="AE372" i="3"/>
  <c r="AD372" i="3"/>
  <c r="AC372" i="3"/>
  <c r="AA372" i="3"/>
  <c r="AB372" i="3" s="1"/>
  <c r="AG371" i="3"/>
  <c r="AF371" i="3"/>
  <c r="AE371" i="3"/>
  <c r="AD371" i="3"/>
  <c r="AC371" i="3"/>
  <c r="AA371" i="3"/>
  <c r="AB371" i="3" s="1"/>
  <c r="AG370" i="3"/>
  <c r="AF370" i="3"/>
  <c r="AE370" i="3"/>
  <c r="AD370" i="3"/>
  <c r="AC370" i="3"/>
  <c r="AA370" i="3"/>
  <c r="T370" i="3"/>
  <c r="AB370" i="3" s="1"/>
  <c r="AG369" i="3"/>
  <c r="AF369" i="3"/>
  <c r="AE369" i="3"/>
  <c r="AD369" i="3"/>
  <c r="AA369" i="3"/>
  <c r="T369" i="3"/>
  <c r="AC369" i="3" s="1"/>
  <c r="AG368" i="3"/>
  <c r="AF368" i="3"/>
  <c r="AE368" i="3"/>
  <c r="AD368" i="3"/>
  <c r="AB368" i="3"/>
  <c r="AA368" i="3"/>
  <c r="T368" i="3"/>
  <c r="AC368" i="3" s="1"/>
  <c r="AG367" i="3"/>
  <c r="AF367" i="3"/>
  <c r="AE367" i="3"/>
  <c r="AD367" i="3"/>
  <c r="AB367" i="3"/>
  <c r="AA367" i="3"/>
  <c r="T367" i="3"/>
  <c r="AC367" i="3" s="1"/>
  <c r="AG366" i="3"/>
  <c r="AF366" i="3"/>
  <c r="AE366" i="3"/>
  <c r="AD366" i="3"/>
  <c r="AC366" i="3"/>
  <c r="AB366" i="3"/>
  <c r="AA366" i="3"/>
  <c r="AG365" i="3"/>
  <c r="AF365" i="3"/>
  <c r="AE365" i="3"/>
  <c r="AD365" i="3"/>
  <c r="AC365" i="3"/>
  <c r="AA365" i="3"/>
  <c r="AB365" i="3" s="1"/>
  <c r="T365" i="3"/>
  <c r="AG364" i="3"/>
  <c r="AF364" i="3"/>
  <c r="AE364" i="3"/>
  <c r="AD364" i="3"/>
  <c r="AA364" i="3"/>
  <c r="AB364" i="3" s="1"/>
  <c r="T364" i="3"/>
  <c r="AG363" i="3"/>
  <c r="AF363" i="3"/>
  <c r="AE363" i="3"/>
  <c r="AD363" i="3"/>
  <c r="AC363" i="3"/>
  <c r="AA363" i="3"/>
  <c r="AB363" i="3" s="1"/>
  <c r="T363" i="3"/>
  <c r="AG362" i="3"/>
  <c r="AF362" i="3"/>
  <c r="AE362" i="3"/>
  <c r="AD362" i="3"/>
  <c r="AC362" i="3"/>
  <c r="AA362" i="3"/>
  <c r="AB362" i="3" s="1"/>
  <c r="T362" i="3"/>
  <c r="AG361" i="3"/>
  <c r="AF361" i="3"/>
  <c r="AE361" i="3"/>
  <c r="AD361" i="3"/>
  <c r="AC361" i="3"/>
  <c r="AA361" i="3"/>
  <c r="AB361" i="3" s="1"/>
  <c r="T361" i="3"/>
  <c r="AG360" i="3"/>
  <c r="AF360" i="3"/>
  <c r="AE360" i="3"/>
  <c r="AD360" i="3"/>
  <c r="AC360" i="3"/>
  <c r="AA360" i="3"/>
  <c r="AB360" i="3" s="1"/>
  <c r="T360" i="3"/>
  <c r="AG359" i="3"/>
  <c r="AF359" i="3"/>
  <c r="AE359" i="3"/>
  <c r="AD359" i="3"/>
  <c r="AC359" i="3"/>
  <c r="AA359" i="3"/>
  <c r="AB359" i="3" s="1"/>
  <c r="T359" i="3"/>
  <c r="AG358" i="3"/>
  <c r="AF358" i="3"/>
  <c r="AE358" i="3"/>
  <c r="AD358" i="3"/>
  <c r="AC358" i="3"/>
  <c r="AA358" i="3"/>
  <c r="AB358" i="3" s="1"/>
  <c r="T358" i="3"/>
  <c r="AG357" i="3"/>
  <c r="AF357" i="3"/>
  <c r="AE357" i="3"/>
  <c r="AD357" i="3"/>
  <c r="AC357" i="3"/>
  <c r="AA357" i="3"/>
  <c r="AB357" i="3" s="1"/>
  <c r="T357" i="3"/>
  <c r="AG356" i="3"/>
  <c r="AF356" i="3"/>
  <c r="AE356" i="3"/>
  <c r="AD356" i="3"/>
  <c r="AA356" i="3"/>
  <c r="AB356" i="3" s="1"/>
  <c r="T356" i="3"/>
  <c r="AG355" i="3"/>
  <c r="AF355" i="3"/>
  <c r="AE355" i="3"/>
  <c r="AD355" i="3"/>
  <c r="AC355" i="3"/>
  <c r="AA355" i="3"/>
  <c r="AB355" i="3" s="1"/>
  <c r="T355" i="3"/>
  <c r="AG354" i="3"/>
  <c r="AF354" i="3"/>
  <c r="AE354" i="3"/>
  <c r="AD354" i="3"/>
  <c r="AC354" i="3"/>
  <c r="AA354" i="3"/>
  <c r="AB354" i="3" s="1"/>
  <c r="T354" i="3"/>
  <c r="AG353" i="3"/>
  <c r="AF353" i="3"/>
  <c r="AE353" i="3"/>
  <c r="AD353" i="3"/>
  <c r="AC353" i="3"/>
  <c r="AA353" i="3"/>
  <c r="AB353" i="3" s="1"/>
  <c r="T353" i="3"/>
  <c r="AG352" i="3"/>
  <c r="AF352" i="3"/>
  <c r="AE352" i="3"/>
  <c r="AD352" i="3"/>
  <c r="AC352" i="3"/>
  <c r="AA352" i="3"/>
  <c r="AB352" i="3" s="1"/>
  <c r="T352" i="3"/>
  <c r="AG351" i="3"/>
  <c r="AF351" i="3"/>
  <c r="AE351" i="3"/>
  <c r="AD351" i="3"/>
  <c r="AC351" i="3"/>
  <c r="AA351" i="3"/>
  <c r="AB351" i="3" s="1"/>
  <c r="T351" i="3"/>
  <c r="AG350" i="3"/>
  <c r="AF350" i="3"/>
  <c r="AE350" i="3"/>
  <c r="AD350" i="3"/>
  <c r="AC350" i="3"/>
  <c r="AA350" i="3"/>
  <c r="AB350" i="3" s="1"/>
  <c r="T350" i="3"/>
  <c r="AG349" i="3"/>
  <c r="AF349" i="3"/>
  <c r="AE349" i="3"/>
  <c r="AD349" i="3"/>
  <c r="AC349" i="3"/>
  <c r="AA349" i="3"/>
  <c r="AB349" i="3" s="1"/>
  <c r="T349" i="3"/>
  <c r="AG348" i="3"/>
  <c r="AF348" i="3"/>
  <c r="AE348" i="3"/>
  <c r="AD348" i="3"/>
  <c r="AC348" i="3"/>
  <c r="AA348" i="3"/>
  <c r="AB348" i="3" s="1"/>
  <c r="T348" i="3"/>
  <c r="AG347" i="3"/>
  <c r="AF347" i="3"/>
  <c r="AE347" i="3"/>
  <c r="AD347" i="3"/>
  <c r="AC347" i="3"/>
  <c r="AA347" i="3"/>
  <c r="AB347" i="3" s="1"/>
  <c r="T347" i="3"/>
  <c r="AG346" i="3"/>
  <c r="AF346" i="3"/>
  <c r="AE346" i="3"/>
  <c r="AD346" i="3"/>
  <c r="AC346" i="3"/>
  <c r="AA346" i="3"/>
  <c r="AB346" i="3" s="1"/>
  <c r="T346" i="3"/>
  <c r="AG345" i="3"/>
  <c r="AF345" i="3"/>
  <c r="AE345" i="3"/>
  <c r="AD345" i="3"/>
  <c r="AC345" i="3"/>
  <c r="AA345" i="3"/>
  <c r="AB345" i="3" s="1"/>
  <c r="T345" i="3"/>
  <c r="AG344" i="3"/>
  <c r="AF344" i="3"/>
  <c r="AE344" i="3"/>
  <c r="AD344" i="3"/>
  <c r="AC344" i="3"/>
  <c r="AA344" i="3"/>
  <c r="AB344" i="3" s="1"/>
  <c r="T344" i="3"/>
  <c r="AG343" i="3"/>
  <c r="AF343" i="3"/>
  <c r="AE343" i="3"/>
  <c r="AD343" i="3"/>
  <c r="AA343" i="3"/>
  <c r="AB343" i="3" s="1"/>
  <c r="AG342" i="3"/>
  <c r="AF342" i="3"/>
  <c r="AE342" i="3"/>
  <c r="AD342" i="3"/>
  <c r="AC342" i="3"/>
  <c r="AB342" i="3"/>
  <c r="AA342" i="3"/>
  <c r="AG341" i="3"/>
  <c r="AF341" i="3"/>
  <c r="AE341" i="3"/>
  <c r="AD341" i="3"/>
  <c r="AC341" i="3"/>
  <c r="AB341" i="3" s="1"/>
  <c r="AA341" i="3"/>
  <c r="T341" i="3"/>
  <c r="AG340" i="3"/>
  <c r="AF340" i="3"/>
  <c r="AE340" i="3"/>
  <c r="AD340" i="3"/>
  <c r="AC340" i="3"/>
  <c r="AB340" i="3" s="1"/>
  <c r="AA340" i="3"/>
  <c r="T340" i="3"/>
  <c r="AG339" i="3"/>
  <c r="AF339" i="3"/>
  <c r="AE339" i="3"/>
  <c r="AD339" i="3"/>
  <c r="AC339" i="3"/>
  <c r="AB339" i="3" s="1"/>
  <c r="AA339" i="3"/>
  <c r="T339" i="3"/>
  <c r="AG338" i="3"/>
  <c r="AF338" i="3"/>
  <c r="AE338" i="3"/>
  <c r="AD338" i="3"/>
  <c r="AC338" i="3"/>
  <c r="AB338" i="3" s="1"/>
  <c r="AA338" i="3"/>
  <c r="T338" i="3"/>
  <c r="AG337" i="3"/>
  <c r="AF337" i="3"/>
  <c r="AE337" i="3"/>
  <c r="AD337" i="3"/>
  <c r="AC337" i="3"/>
  <c r="AB337" i="3" s="1"/>
  <c r="AA337" i="3"/>
  <c r="T337" i="3"/>
  <c r="AG336" i="3"/>
  <c r="AF336" i="3"/>
  <c r="AE336" i="3"/>
  <c r="AD336" i="3"/>
  <c r="AC336" i="3"/>
  <c r="AB336" i="3" s="1"/>
  <c r="AA336" i="3"/>
  <c r="T336" i="3"/>
  <c r="AG335" i="3"/>
  <c r="AF335" i="3"/>
  <c r="AE335" i="3"/>
  <c r="AD335" i="3"/>
  <c r="AC335" i="3"/>
  <c r="AB335" i="3" s="1"/>
  <c r="AA335" i="3"/>
  <c r="T335" i="3"/>
  <c r="AG334" i="3"/>
  <c r="AF334" i="3"/>
  <c r="AE334" i="3"/>
  <c r="AD334" i="3"/>
  <c r="AC334" i="3"/>
  <c r="AB334" i="3" s="1"/>
  <c r="AA334" i="3"/>
  <c r="T334" i="3"/>
  <c r="AG333" i="3"/>
  <c r="AF333" i="3"/>
  <c r="AE333" i="3"/>
  <c r="AD333" i="3"/>
  <c r="AC333" i="3"/>
  <c r="AB333" i="3" s="1"/>
  <c r="AA333" i="3"/>
  <c r="T333" i="3"/>
  <c r="AG332" i="3"/>
  <c r="AF332" i="3"/>
  <c r="AE332" i="3"/>
  <c r="AD332" i="3"/>
  <c r="AC332" i="3"/>
  <c r="AB332" i="3" s="1"/>
  <c r="AA332" i="3"/>
  <c r="T332" i="3"/>
  <c r="AG331" i="3"/>
  <c r="AF331" i="3"/>
  <c r="AE331" i="3"/>
  <c r="AD331" i="3"/>
  <c r="AC331" i="3"/>
  <c r="AB331" i="3" s="1"/>
  <c r="AA331" i="3"/>
  <c r="T331" i="3"/>
  <c r="AG330" i="3"/>
  <c r="AF330" i="3"/>
  <c r="AE330" i="3"/>
  <c r="AD330" i="3"/>
  <c r="AC330" i="3"/>
  <c r="AB330" i="3" s="1"/>
  <c r="AA330" i="3"/>
  <c r="T330" i="3"/>
  <c r="AG329" i="3"/>
  <c r="AF329" i="3"/>
  <c r="AE329" i="3"/>
  <c r="AD329" i="3"/>
  <c r="AC329" i="3"/>
  <c r="AB329" i="3" s="1"/>
  <c r="AA329" i="3"/>
  <c r="AG328" i="3"/>
  <c r="AF328" i="3"/>
  <c r="AE328" i="3"/>
  <c r="AD328" i="3"/>
  <c r="AC328" i="3"/>
  <c r="AB328" i="3" s="1"/>
  <c r="AA328" i="3"/>
  <c r="T328" i="3"/>
  <c r="AG327" i="3"/>
  <c r="AF327" i="3"/>
  <c r="AE327" i="3"/>
  <c r="AD327" i="3"/>
  <c r="AC327" i="3"/>
  <c r="AB327" i="3" s="1"/>
  <c r="AA327" i="3"/>
  <c r="T327" i="3"/>
  <c r="AG326" i="3"/>
  <c r="AF326" i="3"/>
  <c r="AE326" i="3"/>
  <c r="AD326" i="3"/>
  <c r="AC326" i="3"/>
  <c r="AB326" i="3" s="1"/>
  <c r="AA326" i="3"/>
  <c r="T326" i="3"/>
  <c r="AG325" i="3"/>
  <c r="AF325" i="3"/>
  <c r="AE325" i="3"/>
  <c r="AD325" i="3"/>
  <c r="AC325" i="3"/>
  <c r="AB325" i="3" s="1"/>
  <c r="AA325" i="3"/>
  <c r="T325" i="3"/>
  <c r="AG324" i="3"/>
  <c r="AF324" i="3"/>
  <c r="AE324" i="3"/>
  <c r="AD324" i="3"/>
  <c r="AC324" i="3"/>
  <c r="AB324" i="3" s="1"/>
  <c r="AA324" i="3"/>
  <c r="T324" i="3"/>
  <c r="AG323" i="3"/>
  <c r="AF323" i="3"/>
  <c r="AE323" i="3"/>
  <c r="AD323" i="3"/>
  <c r="AC323" i="3"/>
  <c r="AB323" i="3" s="1"/>
  <c r="AA323" i="3"/>
  <c r="T323" i="3"/>
  <c r="AG322" i="3"/>
  <c r="AF322" i="3"/>
  <c r="AE322" i="3"/>
  <c r="AD322" i="3"/>
  <c r="AC322" i="3"/>
  <c r="AB322" i="3" s="1"/>
  <c r="AA322" i="3"/>
  <c r="T322" i="3"/>
  <c r="AG321" i="3"/>
  <c r="AF321" i="3"/>
  <c r="AE321" i="3"/>
  <c r="AD321" i="3"/>
  <c r="AC321" i="3"/>
  <c r="AB321" i="3" s="1"/>
  <c r="AA321" i="3"/>
  <c r="T321" i="3"/>
  <c r="AG320" i="3"/>
  <c r="AF320" i="3"/>
  <c r="AE320" i="3"/>
  <c r="AD320" i="3"/>
  <c r="AC320" i="3"/>
  <c r="AB320" i="3" s="1"/>
  <c r="AA320" i="3"/>
  <c r="T320" i="3"/>
  <c r="AG319" i="3"/>
  <c r="AF319" i="3"/>
  <c r="AE319" i="3"/>
  <c r="AD319" i="3"/>
  <c r="AC319" i="3"/>
  <c r="AB319" i="3" s="1"/>
  <c r="AA319" i="3"/>
  <c r="T319" i="3"/>
  <c r="AG318" i="3"/>
  <c r="AF318" i="3"/>
  <c r="AE318" i="3"/>
  <c r="AD318" i="3"/>
  <c r="AC318" i="3"/>
  <c r="AB318" i="3" s="1"/>
  <c r="AA318" i="3"/>
  <c r="T318" i="3"/>
  <c r="AG317" i="3"/>
  <c r="AF317" i="3"/>
  <c r="AE317" i="3"/>
  <c r="AD317" i="3"/>
  <c r="AC317" i="3"/>
  <c r="AB317" i="3" s="1"/>
  <c r="AA317" i="3"/>
  <c r="T317" i="3"/>
  <c r="AG316" i="3"/>
  <c r="AF316" i="3"/>
  <c r="AE316" i="3"/>
  <c r="AD316" i="3"/>
  <c r="AC316" i="3"/>
  <c r="AB316" i="3" s="1"/>
  <c r="AA316" i="3"/>
  <c r="T316" i="3"/>
  <c r="AG315" i="3"/>
  <c r="AF315" i="3"/>
  <c r="AE315" i="3"/>
  <c r="AD315" i="3"/>
  <c r="AC315" i="3"/>
  <c r="AB315" i="3" s="1"/>
  <c r="AA315" i="3"/>
  <c r="AG314" i="3"/>
  <c r="AF314" i="3"/>
  <c r="AE314" i="3"/>
  <c r="AD314" i="3"/>
  <c r="AC314" i="3"/>
  <c r="AB314" i="3"/>
  <c r="AA314" i="3"/>
  <c r="T314" i="3"/>
  <c r="AG313" i="3"/>
  <c r="AF313" i="3"/>
  <c r="AE313" i="3"/>
  <c r="AD313" i="3"/>
  <c r="AC313" i="3"/>
  <c r="AB313" i="3"/>
  <c r="AA313" i="3"/>
  <c r="T313" i="3"/>
  <c r="AG312" i="3"/>
  <c r="AF312" i="3"/>
  <c r="AE312" i="3"/>
  <c r="AD312" i="3"/>
  <c r="AC312" i="3"/>
  <c r="AB312" i="3"/>
  <c r="AA312" i="3"/>
  <c r="T312" i="3"/>
  <c r="AG311" i="3"/>
  <c r="AF311" i="3"/>
  <c r="AE311" i="3"/>
  <c r="AD311" i="3"/>
  <c r="AC311" i="3"/>
  <c r="AB311" i="3"/>
  <c r="AA311" i="3"/>
  <c r="T311" i="3"/>
  <c r="AG310" i="3"/>
  <c r="AF310" i="3"/>
  <c r="AE310" i="3"/>
  <c r="AD310" i="3"/>
  <c r="AC310" i="3"/>
  <c r="AB310" i="3"/>
  <c r="AA310" i="3"/>
  <c r="T310" i="3"/>
  <c r="AG309" i="3"/>
  <c r="AF309" i="3"/>
  <c r="AE309" i="3"/>
  <c r="AD309" i="3"/>
  <c r="AC309" i="3"/>
  <c r="AB309" i="3"/>
  <c r="AA309" i="3"/>
  <c r="T309" i="3"/>
  <c r="AG308" i="3"/>
  <c r="AF308" i="3"/>
  <c r="AE308" i="3"/>
  <c r="AD308" i="3"/>
  <c r="AC308" i="3"/>
  <c r="AB308" i="3"/>
  <c r="AA308" i="3"/>
  <c r="T308" i="3"/>
  <c r="AG307" i="3"/>
  <c r="AF307" i="3"/>
  <c r="AE307" i="3"/>
  <c r="AD307" i="3"/>
  <c r="AC307" i="3"/>
  <c r="AB307" i="3"/>
  <c r="AA307" i="3"/>
  <c r="T307" i="3"/>
  <c r="AG306" i="3"/>
  <c r="AF306" i="3"/>
  <c r="AE306" i="3"/>
  <c r="AD306" i="3"/>
  <c r="AC306" i="3"/>
  <c r="AB306" i="3"/>
  <c r="AA306" i="3"/>
  <c r="T306" i="3"/>
  <c r="AG305" i="3"/>
  <c r="AF305" i="3"/>
  <c r="AE305" i="3"/>
  <c r="AD305" i="3"/>
  <c r="AC305" i="3"/>
  <c r="AB305" i="3"/>
  <c r="AA305" i="3"/>
  <c r="T305" i="3"/>
  <c r="AG304" i="3"/>
  <c r="AF304" i="3"/>
  <c r="AE304" i="3"/>
  <c r="AD304" i="3"/>
  <c r="AC304" i="3"/>
  <c r="AB304" i="3"/>
  <c r="AA304" i="3"/>
  <c r="T304" i="3"/>
  <c r="AG303" i="3"/>
  <c r="AF303" i="3"/>
  <c r="AE303" i="3"/>
  <c r="AD303" i="3"/>
  <c r="AC303" i="3"/>
  <c r="AB303" i="3"/>
  <c r="AA303" i="3"/>
  <c r="T303" i="3"/>
  <c r="AG302" i="3"/>
  <c r="AF302" i="3"/>
  <c r="AE302" i="3"/>
  <c r="AD302" i="3"/>
  <c r="AC302" i="3"/>
  <c r="AB302" i="3"/>
  <c r="AA302" i="3"/>
  <c r="T302" i="3"/>
  <c r="AG301" i="3"/>
  <c r="AF301" i="3"/>
  <c r="AE301" i="3"/>
  <c r="AD301" i="3"/>
  <c r="AC301" i="3"/>
  <c r="AB301" i="3"/>
  <c r="AA301" i="3"/>
  <c r="T301" i="3"/>
  <c r="AG300" i="3"/>
  <c r="AF300" i="3"/>
  <c r="AE300" i="3"/>
  <c r="AD300" i="3"/>
  <c r="AC300" i="3"/>
  <c r="AB300" i="3"/>
  <c r="AA300" i="3"/>
  <c r="T300" i="3"/>
  <c r="AG299" i="3"/>
  <c r="AF299" i="3"/>
  <c r="AE299" i="3"/>
  <c r="AD299" i="3"/>
  <c r="AC299" i="3"/>
  <c r="AB299" i="3"/>
  <c r="AA299" i="3"/>
  <c r="T299" i="3"/>
  <c r="AG298" i="3"/>
  <c r="AF298" i="3"/>
  <c r="AE298" i="3"/>
  <c r="AD298" i="3"/>
  <c r="AC298" i="3"/>
  <c r="AB298" i="3"/>
  <c r="AA298" i="3"/>
  <c r="T298" i="3"/>
  <c r="AG297" i="3"/>
  <c r="AF297" i="3"/>
  <c r="AE297" i="3"/>
  <c r="AD297" i="3"/>
  <c r="AC297" i="3"/>
  <c r="AB297" i="3"/>
  <c r="AA297" i="3"/>
  <c r="T297" i="3"/>
  <c r="AG296" i="3"/>
  <c r="AF296" i="3"/>
  <c r="AE296" i="3"/>
  <c r="AD296" i="3"/>
  <c r="AC296" i="3"/>
  <c r="AB296" i="3"/>
  <c r="AA296" i="3"/>
  <c r="T296" i="3"/>
  <c r="AG295" i="3"/>
  <c r="AF295" i="3"/>
  <c r="AE295" i="3"/>
  <c r="AD295" i="3"/>
  <c r="AC295" i="3"/>
  <c r="AB295" i="3"/>
  <c r="AA295" i="3"/>
  <c r="T295" i="3"/>
  <c r="AG294" i="3"/>
  <c r="AF294" i="3"/>
  <c r="AE294" i="3"/>
  <c r="AD294" i="3"/>
  <c r="AC294" i="3"/>
  <c r="AB294" i="3"/>
  <c r="AA294" i="3"/>
  <c r="T294" i="3"/>
  <c r="AG293" i="3"/>
  <c r="AF293" i="3"/>
  <c r="AE293" i="3"/>
  <c r="AD293" i="3"/>
  <c r="AC293" i="3"/>
  <c r="AB293" i="3"/>
  <c r="AA293" i="3"/>
  <c r="T293" i="3"/>
  <c r="AG292" i="3"/>
  <c r="AF292" i="3"/>
  <c r="AE292" i="3"/>
  <c r="AD292" i="3"/>
  <c r="AC292" i="3"/>
  <c r="AB292" i="3"/>
  <c r="AA292" i="3"/>
  <c r="T292" i="3"/>
  <c r="AG291" i="3"/>
  <c r="AF291" i="3"/>
  <c r="AE291" i="3"/>
  <c r="AD291" i="3"/>
  <c r="AC291" i="3"/>
  <c r="AB291" i="3"/>
  <c r="AA291" i="3"/>
  <c r="T291" i="3"/>
  <c r="AG290" i="3"/>
  <c r="AF290" i="3"/>
  <c r="AE290" i="3"/>
  <c r="AD290" i="3"/>
  <c r="AC290" i="3"/>
  <c r="AB290" i="3"/>
  <c r="AA290" i="3"/>
  <c r="T290" i="3"/>
  <c r="AG289" i="3"/>
  <c r="AF289" i="3"/>
  <c r="AE289" i="3"/>
  <c r="AD289" i="3"/>
  <c r="AC289" i="3"/>
  <c r="AB289" i="3"/>
  <c r="AA289" i="3"/>
  <c r="AG288" i="3"/>
  <c r="AF288" i="3"/>
  <c r="AE288" i="3"/>
  <c r="AD288" i="3"/>
  <c r="AC288" i="3"/>
  <c r="AB288" i="3"/>
  <c r="AA288" i="3"/>
  <c r="AG287" i="3"/>
  <c r="AF287" i="3"/>
  <c r="AE287" i="3"/>
  <c r="AD287" i="3"/>
  <c r="AC287" i="3"/>
  <c r="AB287" i="3" s="1"/>
  <c r="AA287" i="3"/>
  <c r="AG286" i="3"/>
  <c r="AF286" i="3"/>
  <c r="AE286" i="3"/>
  <c r="AD286" i="3"/>
  <c r="AC286" i="3"/>
  <c r="AB286" i="3"/>
  <c r="AA286" i="3"/>
  <c r="AG285" i="3"/>
  <c r="AF285" i="3"/>
  <c r="AE285" i="3"/>
  <c r="AD285" i="3"/>
  <c r="AC285" i="3"/>
  <c r="AB285" i="3" s="1"/>
  <c r="AA285" i="3"/>
  <c r="AG284" i="3"/>
  <c r="AF284" i="3"/>
  <c r="AE284" i="3"/>
  <c r="AD284" i="3"/>
  <c r="AC284" i="3"/>
  <c r="AB284" i="3"/>
  <c r="AA284" i="3"/>
  <c r="AG283" i="3"/>
  <c r="AF283" i="3"/>
  <c r="AE283" i="3"/>
  <c r="AD283" i="3"/>
  <c r="AC283" i="3"/>
  <c r="AB283" i="3" s="1"/>
  <c r="AA283" i="3"/>
  <c r="AG282" i="3"/>
  <c r="AF282" i="3"/>
  <c r="AE282" i="3"/>
  <c r="AD282" i="3"/>
  <c r="AC282" i="3"/>
  <c r="AB282" i="3" s="1"/>
  <c r="AA282" i="3"/>
  <c r="AG281" i="3"/>
  <c r="AF281" i="3"/>
  <c r="AE281" i="3"/>
  <c r="AD281" i="3"/>
  <c r="AC281" i="3"/>
  <c r="AB281" i="3"/>
  <c r="AA281" i="3"/>
  <c r="AG280" i="3"/>
  <c r="AF280" i="3"/>
  <c r="AE280" i="3"/>
  <c r="AD280" i="3"/>
  <c r="AA280" i="3"/>
  <c r="AC280" i="3" s="1"/>
  <c r="AG279" i="3"/>
  <c r="AF279" i="3"/>
  <c r="AE279" i="3"/>
  <c r="AD279" i="3"/>
  <c r="AC279" i="3"/>
  <c r="AA279" i="3"/>
  <c r="AB279" i="3" s="1"/>
  <c r="AG278" i="3"/>
  <c r="AF278" i="3"/>
  <c r="AE278" i="3"/>
  <c r="AD278" i="3"/>
  <c r="AC278" i="3"/>
  <c r="AB278" i="3"/>
  <c r="AA278" i="3"/>
  <c r="AG277" i="3"/>
  <c r="AF277" i="3"/>
  <c r="AE277" i="3"/>
  <c r="AD277" i="3"/>
  <c r="AA277" i="3"/>
  <c r="AB277" i="3" s="1"/>
  <c r="AG276" i="3"/>
  <c r="AF276" i="3"/>
  <c r="AE276" i="3"/>
  <c r="AD276" i="3"/>
  <c r="AC276" i="3"/>
  <c r="AB276" i="3"/>
  <c r="AA276" i="3"/>
  <c r="AG275" i="3"/>
  <c r="AF275" i="3"/>
  <c r="AE275" i="3"/>
  <c r="AD275" i="3"/>
  <c r="AC275" i="3"/>
  <c r="AB275" i="3"/>
  <c r="AA275" i="3"/>
  <c r="AG274" i="3"/>
  <c r="AF274" i="3"/>
  <c r="AE274" i="3"/>
  <c r="AD274" i="3"/>
  <c r="AC274" i="3"/>
  <c r="AB274" i="3" s="1"/>
  <c r="AA274" i="3"/>
  <c r="AG273" i="3"/>
  <c r="AF273" i="3"/>
  <c r="AE273" i="3"/>
  <c r="AD273" i="3"/>
  <c r="AC273" i="3"/>
  <c r="AB273" i="3" s="1"/>
  <c r="AA273" i="3"/>
  <c r="AG272" i="3"/>
  <c r="AF272" i="3"/>
  <c r="AE272" i="3"/>
  <c r="AD272" i="3"/>
  <c r="AC272" i="3"/>
  <c r="AB272" i="3"/>
  <c r="AA272" i="3"/>
  <c r="AG271" i="3"/>
  <c r="AF271" i="3"/>
  <c r="AE271" i="3"/>
  <c r="AD271" i="3"/>
  <c r="AC271" i="3"/>
  <c r="AB271" i="3" s="1"/>
  <c r="AA271" i="3"/>
  <c r="AG270" i="3"/>
  <c r="AF270" i="3"/>
  <c r="AE270" i="3"/>
  <c r="AD270" i="3"/>
  <c r="AC270" i="3"/>
  <c r="AB270" i="3"/>
  <c r="AA270" i="3"/>
  <c r="AG269" i="3"/>
  <c r="AF269" i="3"/>
  <c r="AE269" i="3"/>
  <c r="AD269" i="3"/>
  <c r="AC269" i="3"/>
  <c r="AB269" i="3" s="1"/>
  <c r="AA269" i="3"/>
  <c r="AG268" i="3"/>
  <c r="AF268" i="3"/>
  <c r="AE268" i="3"/>
  <c r="AD268" i="3"/>
  <c r="AC268" i="3"/>
  <c r="AB268" i="3" s="1"/>
  <c r="AA268" i="3"/>
  <c r="AG267" i="3"/>
  <c r="AF267" i="3"/>
  <c r="AE267" i="3"/>
  <c r="AD267" i="3"/>
  <c r="AC267" i="3"/>
  <c r="AB267" i="3" s="1"/>
  <c r="AA267" i="3"/>
  <c r="AG266" i="3"/>
  <c r="AF266" i="3"/>
  <c r="AE266" i="3"/>
  <c r="AD266" i="3"/>
  <c r="AC266" i="3"/>
  <c r="AB266" i="3"/>
  <c r="AA266" i="3"/>
  <c r="AG265" i="3"/>
  <c r="AF265" i="3"/>
  <c r="AE265" i="3"/>
  <c r="AD265" i="3"/>
  <c r="AC265" i="3"/>
  <c r="AB265" i="3"/>
  <c r="AA265" i="3"/>
  <c r="AG264" i="3"/>
  <c r="AF264" i="3"/>
  <c r="AE264" i="3"/>
  <c r="AD264" i="3"/>
  <c r="AC264" i="3"/>
  <c r="AB264" i="3"/>
  <c r="AA264" i="3"/>
  <c r="AG263" i="3"/>
  <c r="AF263" i="3"/>
  <c r="AE263" i="3"/>
  <c r="AD263" i="3"/>
  <c r="AC263" i="3"/>
  <c r="AB263" i="3" s="1"/>
  <c r="AA263" i="3"/>
  <c r="AG262" i="3"/>
  <c r="AF262" i="3"/>
  <c r="AE262" i="3"/>
  <c r="AD262" i="3"/>
  <c r="AC262" i="3"/>
  <c r="AB262" i="3"/>
  <c r="AA262" i="3"/>
  <c r="AG261" i="3"/>
  <c r="AF261" i="3"/>
  <c r="AE261" i="3"/>
  <c r="AD261" i="3"/>
  <c r="AC261" i="3"/>
  <c r="AB261" i="3" s="1"/>
  <c r="AA261" i="3"/>
  <c r="AG260" i="3"/>
  <c r="AF260" i="3"/>
  <c r="AE260" i="3"/>
  <c r="AD260" i="3"/>
  <c r="AC260" i="3"/>
  <c r="AB260" i="3"/>
  <c r="AA260" i="3"/>
  <c r="AG259" i="3"/>
  <c r="AF259" i="3"/>
  <c r="AE259" i="3"/>
  <c r="AD259" i="3"/>
  <c r="AA259" i="3"/>
  <c r="AC259" i="3" s="1"/>
  <c r="AG258" i="3"/>
  <c r="AF258" i="3"/>
  <c r="AE258" i="3"/>
  <c r="AD258" i="3"/>
  <c r="AA258" i="3"/>
  <c r="AC258" i="3" s="1"/>
  <c r="AG257" i="3"/>
  <c r="AF257" i="3"/>
  <c r="AE257" i="3"/>
  <c r="AD257" i="3"/>
  <c r="AC257" i="3"/>
  <c r="AB257" i="3" s="1"/>
  <c r="AA257" i="3"/>
  <c r="AG256" i="3"/>
  <c r="AF256" i="3"/>
  <c r="AE256" i="3"/>
  <c r="AD256" i="3"/>
  <c r="AA256" i="3"/>
  <c r="AC256" i="3" s="1"/>
  <c r="AG255" i="3"/>
  <c r="AF255" i="3"/>
  <c r="AE255" i="3"/>
  <c r="AD255" i="3"/>
  <c r="AC255" i="3"/>
  <c r="AA255" i="3"/>
  <c r="AB255" i="3" s="1"/>
  <c r="AG254" i="3"/>
  <c r="AF254" i="3"/>
  <c r="AE254" i="3"/>
  <c r="AD254" i="3"/>
  <c r="AC254" i="3"/>
  <c r="AB254" i="3"/>
  <c r="AA254" i="3"/>
  <c r="AG253" i="3"/>
  <c r="AF253" i="3"/>
  <c r="AE253" i="3"/>
  <c r="AD253" i="3"/>
  <c r="AC253" i="3"/>
  <c r="AB253" i="3" s="1"/>
  <c r="AA253" i="3"/>
  <c r="AG252" i="3"/>
  <c r="AF252" i="3"/>
  <c r="AE252" i="3"/>
  <c r="AD252" i="3"/>
  <c r="AC252" i="3"/>
  <c r="AB252" i="3" s="1"/>
  <c r="AA252" i="3"/>
  <c r="AG251" i="3"/>
  <c r="AF251" i="3"/>
  <c r="AE251" i="3"/>
  <c r="AD251" i="3"/>
  <c r="AC251" i="3"/>
  <c r="AB251" i="3"/>
  <c r="AA251" i="3"/>
  <c r="AG250" i="3"/>
  <c r="AF250" i="3"/>
  <c r="AE250" i="3"/>
  <c r="AD250" i="3"/>
  <c r="AC250" i="3"/>
  <c r="AB250" i="3" s="1"/>
  <c r="AA250" i="3"/>
  <c r="AG249" i="3"/>
  <c r="AF249" i="3"/>
  <c r="AE249" i="3"/>
  <c r="AD249" i="3"/>
  <c r="AC249" i="3"/>
  <c r="AB249" i="3" s="1"/>
  <c r="AA249" i="3"/>
  <c r="AG248" i="3"/>
  <c r="AF248" i="3"/>
  <c r="AE248" i="3"/>
  <c r="AD248" i="3"/>
  <c r="AC248" i="3"/>
  <c r="AB248" i="3"/>
  <c r="AA248" i="3"/>
  <c r="AG247" i="3"/>
  <c r="AF247" i="3"/>
  <c r="AE247" i="3"/>
  <c r="AD247" i="3"/>
  <c r="AA247" i="3"/>
  <c r="AB247" i="3" s="1"/>
  <c r="AG246" i="3"/>
  <c r="AF246" i="3"/>
  <c r="AE246" i="3"/>
  <c r="AD246" i="3"/>
  <c r="AA246" i="3"/>
  <c r="T246" i="3"/>
  <c r="AC246" i="3" s="1"/>
  <c r="AB246" i="3" s="1"/>
  <c r="AG245" i="3"/>
  <c r="AF245" i="3"/>
  <c r="AE245" i="3"/>
  <c r="AD245" i="3"/>
  <c r="AB245" i="3"/>
  <c r="AA245" i="3"/>
  <c r="T245" i="3"/>
  <c r="AC245" i="3" s="1"/>
  <c r="AG244" i="3"/>
  <c r="AF244" i="3"/>
  <c r="AE244" i="3"/>
  <c r="AD244" i="3"/>
  <c r="AA244" i="3"/>
  <c r="T244" i="3"/>
  <c r="AC244" i="3" s="1"/>
  <c r="AB244" i="3" s="1"/>
  <c r="AG243" i="3"/>
  <c r="AF243" i="3"/>
  <c r="AE243" i="3"/>
  <c r="AD243" i="3"/>
  <c r="AA243" i="3"/>
  <c r="T243" i="3"/>
  <c r="AC243" i="3" s="1"/>
  <c r="AB243" i="3" s="1"/>
  <c r="AG242" i="3"/>
  <c r="AF242" i="3"/>
  <c r="AE242" i="3"/>
  <c r="AD242" i="3"/>
  <c r="AB242" i="3"/>
  <c r="AA242" i="3"/>
  <c r="T242" i="3"/>
  <c r="AC242" i="3" s="1"/>
  <c r="AG241" i="3"/>
  <c r="AF241" i="3"/>
  <c r="AE241" i="3"/>
  <c r="AD241" i="3"/>
  <c r="AB241" i="3"/>
  <c r="AA241" i="3"/>
  <c r="T241" i="3"/>
  <c r="AC241" i="3" s="1"/>
  <c r="AG240" i="3"/>
  <c r="AF240" i="3"/>
  <c r="AE240" i="3"/>
  <c r="AD240" i="3"/>
  <c r="AB240" i="3"/>
  <c r="AA240" i="3"/>
  <c r="T240" i="3"/>
  <c r="AC240" i="3" s="1"/>
  <c r="AG239" i="3"/>
  <c r="AF239" i="3"/>
  <c r="AE239" i="3"/>
  <c r="AD239" i="3"/>
  <c r="AA239" i="3"/>
  <c r="T239" i="3"/>
  <c r="AC239" i="3" s="1"/>
  <c r="AB239" i="3" s="1"/>
  <c r="AG238" i="3"/>
  <c r="AF238" i="3"/>
  <c r="AE238" i="3"/>
  <c r="AD238" i="3"/>
  <c r="AA238" i="3"/>
  <c r="T238" i="3"/>
  <c r="AC238" i="3" s="1"/>
  <c r="AB238" i="3" s="1"/>
  <c r="AG237" i="3"/>
  <c r="AF237" i="3"/>
  <c r="AE237" i="3"/>
  <c r="AD237" i="3"/>
  <c r="AB237" i="3"/>
  <c r="AA237" i="3"/>
  <c r="T237" i="3"/>
  <c r="AC237" i="3" s="1"/>
  <c r="AG236" i="3"/>
  <c r="AF236" i="3"/>
  <c r="AE236" i="3"/>
  <c r="AD236" i="3"/>
  <c r="AA236" i="3"/>
  <c r="T236" i="3"/>
  <c r="AC236" i="3" s="1"/>
  <c r="AB236" i="3" s="1"/>
  <c r="AG235" i="3"/>
  <c r="AF235" i="3"/>
  <c r="AE235" i="3"/>
  <c r="AD235" i="3"/>
  <c r="AA235" i="3"/>
  <c r="T235" i="3"/>
  <c r="AC235" i="3" s="1"/>
  <c r="AB235" i="3" s="1"/>
  <c r="AG234" i="3"/>
  <c r="AF234" i="3"/>
  <c r="AE234" i="3"/>
  <c r="AD234" i="3"/>
  <c r="AB234" i="3"/>
  <c r="AA234" i="3"/>
  <c r="T234" i="3"/>
  <c r="AC234" i="3" s="1"/>
  <c r="AG233" i="3"/>
  <c r="AF233" i="3"/>
  <c r="AE233" i="3"/>
  <c r="AD233" i="3"/>
  <c r="AB233" i="3"/>
  <c r="AA233" i="3"/>
  <c r="T233" i="3"/>
  <c r="AC233" i="3" s="1"/>
  <c r="AG232" i="3"/>
  <c r="AF232" i="3"/>
  <c r="AE232" i="3"/>
  <c r="AD232" i="3"/>
  <c r="AB232" i="3"/>
  <c r="AA232" i="3"/>
  <c r="T232" i="3"/>
  <c r="AC232" i="3" s="1"/>
  <c r="AG231" i="3"/>
  <c r="AF231" i="3"/>
  <c r="AE231" i="3"/>
  <c r="AD231" i="3"/>
  <c r="AA231" i="3"/>
  <c r="AC231" i="3" s="1"/>
  <c r="T231" i="3"/>
  <c r="AG230" i="3"/>
  <c r="AF230" i="3"/>
  <c r="AE230" i="3"/>
  <c r="AD230" i="3"/>
  <c r="AA230" i="3"/>
  <c r="T230" i="3"/>
  <c r="AC230" i="3" s="1"/>
  <c r="AB230" i="3" s="1"/>
  <c r="AG229" i="3"/>
  <c r="AF229" i="3"/>
  <c r="AE229" i="3"/>
  <c r="AD229" i="3"/>
  <c r="AB229" i="3"/>
  <c r="AA229" i="3"/>
  <c r="AC229" i="3" s="1"/>
  <c r="T229" i="3"/>
  <c r="AG228" i="3"/>
  <c r="AF228" i="3"/>
  <c r="AE228" i="3"/>
  <c r="AD228" i="3"/>
  <c r="AA228" i="3"/>
  <c r="AC228" i="3" s="1"/>
  <c r="T228" i="3"/>
  <c r="AG227" i="3"/>
  <c r="AF227" i="3"/>
  <c r="AE227" i="3"/>
  <c r="AD227" i="3"/>
  <c r="AA227" i="3"/>
  <c r="T227" i="3"/>
  <c r="AC227" i="3" s="1"/>
  <c r="AB227" i="3" s="1"/>
  <c r="AG226" i="3"/>
  <c r="AF226" i="3"/>
  <c r="AE226" i="3"/>
  <c r="AD226" i="3"/>
  <c r="AB226" i="3"/>
  <c r="AA226" i="3"/>
  <c r="T226" i="3"/>
  <c r="AC226" i="3" s="1"/>
  <c r="AG225" i="3"/>
  <c r="AF225" i="3"/>
  <c r="AE225" i="3"/>
  <c r="AD225" i="3"/>
  <c r="AC225" i="3"/>
  <c r="AB225" i="3" s="1"/>
  <c r="AA225" i="3"/>
  <c r="T225" i="3"/>
  <c r="AG224" i="3"/>
  <c r="AF224" i="3"/>
  <c r="AE224" i="3"/>
  <c r="AD224" i="3"/>
  <c r="AC224" i="3"/>
  <c r="AB224" i="3" s="1"/>
  <c r="AA224" i="3"/>
  <c r="T224" i="3"/>
  <c r="AG223" i="3"/>
  <c r="AF223" i="3"/>
  <c r="AE223" i="3"/>
  <c r="AD223" i="3"/>
  <c r="AC223" i="3"/>
  <c r="AB223" i="3" s="1"/>
  <c r="AA223" i="3"/>
  <c r="T223" i="3"/>
  <c r="AG222" i="3"/>
  <c r="AF222" i="3"/>
  <c r="AE222" i="3"/>
  <c r="AD222" i="3"/>
  <c r="AC222" i="3"/>
  <c r="AB222" i="3" s="1"/>
  <c r="AA222" i="3"/>
  <c r="T222" i="3"/>
  <c r="AG221" i="3"/>
  <c r="AF221" i="3"/>
  <c r="AE221" i="3"/>
  <c r="AD221" i="3"/>
  <c r="AC221" i="3"/>
  <c r="AB221" i="3" s="1"/>
  <c r="AA221" i="3"/>
  <c r="T221" i="3"/>
  <c r="AG220" i="3"/>
  <c r="AF220" i="3"/>
  <c r="AE220" i="3"/>
  <c r="AD220" i="3"/>
  <c r="AC220" i="3"/>
  <c r="AB220" i="3" s="1"/>
  <c r="AA220" i="3"/>
  <c r="T220" i="3"/>
  <c r="AG219" i="3"/>
  <c r="AF219" i="3"/>
  <c r="AE219" i="3"/>
  <c r="AD219" i="3"/>
  <c r="AC219" i="3"/>
  <c r="AB219" i="3" s="1"/>
  <c r="AA219" i="3"/>
  <c r="T219" i="3"/>
  <c r="AG218" i="3"/>
  <c r="AF218" i="3"/>
  <c r="AE218" i="3"/>
  <c r="AD218" i="3"/>
  <c r="AC218" i="3"/>
  <c r="AB218" i="3" s="1"/>
  <c r="AA218" i="3"/>
  <c r="T218" i="3"/>
  <c r="AG217" i="3"/>
  <c r="AF217" i="3"/>
  <c r="AE217" i="3"/>
  <c r="AD217" i="3"/>
  <c r="AC217" i="3"/>
  <c r="AB217" i="3" s="1"/>
  <c r="AA217" i="3"/>
  <c r="T217" i="3"/>
  <c r="AG216" i="3"/>
  <c r="AF216" i="3"/>
  <c r="AE216" i="3"/>
  <c r="AD216" i="3"/>
  <c r="AC216" i="3"/>
  <c r="AB216" i="3" s="1"/>
  <c r="AA216" i="3"/>
  <c r="T216" i="3"/>
  <c r="AG215" i="3"/>
  <c r="AF215" i="3"/>
  <c r="AE215" i="3"/>
  <c r="AD215" i="3"/>
  <c r="AC215" i="3"/>
  <c r="AB215" i="3" s="1"/>
  <c r="AA215" i="3"/>
  <c r="T215" i="3"/>
  <c r="AG214" i="3"/>
  <c r="AF214" i="3"/>
  <c r="AE214" i="3"/>
  <c r="AD214" i="3"/>
  <c r="AC214" i="3"/>
  <c r="AB214" i="3" s="1"/>
  <c r="AA214" i="3"/>
  <c r="T214" i="3"/>
  <c r="AG213" i="3"/>
  <c r="AF213" i="3"/>
  <c r="AE213" i="3"/>
  <c r="AD213" i="3"/>
  <c r="AC213" i="3"/>
  <c r="AB213" i="3" s="1"/>
  <c r="AA213" i="3"/>
  <c r="T213" i="3"/>
  <c r="AG212" i="3"/>
  <c r="AF212" i="3"/>
  <c r="AE212" i="3"/>
  <c r="AD212" i="3"/>
  <c r="AC212" i="3"/>
  <c r="AB212" i="3" s="1"/>
  <c r="AA212" i="3"/>
  <c r="T212" i="3"/>
  <c r="AG211" i="3"/>
  <c r="AF211" i="3"/>
  <c r="AE211" i="3"/>
  <c r="AD211" i="3"/>
  <c r="AC211" i="3"/>
  <c r="AB211" i="3" s="1"/>
  <c r="AA211" i="3"/>
  <c r="T211" i="3"/>
  <c r="AG210" i="3"/>
  <c r="AF210" i="3"/>
  <c r="AE210" i="3"/>
  <c r="AD210" i="3"/>
  <c r="AC210" i="3"/>
  <c r="AB210" i="3" s="1"/>
  <c r="AA210" i="3"/>
  <c r="T210" i="3"/>
  <c r="AG209" i="3"/>
  <c r="AF209" i="3"/>
  <c r="AE209" i="3"/>
  <c r="AD209" i="3"/>
  <c r="AC209" i="3"/>
  <c r="AB209" i="3" s="1"/>
  <c r="AA209" i="3"/>
  <c r="T209" i="3"/>
  <c r="AG208" i="3"/>
  <c r="AF208" i="3"/>
  <c r="AE208" i="3"/>
  <c r="AD208" i="3"/>
  <c r="AC208" i="3"/>
  <c r="AB208" i="3" s="1"/>
  <c r="AA208" i="3"/>
  <c r="T208" i="3"/>
  <c r="AG207" i="3"/>
  <c r="AF207" i="3"/>
  <c r="AE207" i="3"/>
  <c r="AD207" i="3"/>
  <c r="AC207" i="3"/>
  <c r="AB207" i="3" s="1"/>
  <c r="AA207" i="3"/>
  <c r="T207" i="3"/>
  <c r="AG206" i="3"/>
  <c r="AF206" i="3"/>
  <c r="AE206" i="3"/>
  <c r="AD206" i="3"/>
  <c r="AC206" i="3"/>
  <c r="AB206" i="3" s="1"/>
  <c r="AA206" i="3"/>
  <c r="T206" i="3"/>
  <c r="AG205" i="3"/>
  <c r="AF205" i="3"/>
  <c r="AE205" i="3"/>
  <c r="AD205" i="3"/>
  <c r="AC205" i="3"/>
  <c r="AB205" i="3" s="1"/>
  <c r="AA205" i="3"/>
  <c r="T205" i="3"/>
  <c r="AG204" i="3"/>
  <c r="AF204" i="3"/>
  <c r="AE204" i="3"/>
  <c r="AD204" i="3"/>
  <c r="AC204" i="3"/>
  <c r="AB204" i="3"/>
  <c r="AA204" i="3"/>
  <c r="T204" i="3"/>
  <c r="AG203" i="3"/>
  <c r="AF203" i="3"/>
  <c r="AE203" i="3"/>
  <c r="AD203" i="3"/>
  <c r="AC203" i="3"/>
  <c r="AB203" i="3" s="1"/>
  <c r="AA203" i="3"/>
  <c r="T203" i="3"/>
  <c r="AH203" i="3" s="1"/>
  <c r="S203" i="3"/>
  <c r="N203" i="3"/>
  <c r="AG202" i="3"/>
  <c r="AF202" i="3"/>
  <c r="AE202" i="3"/>
  <c r="AD202" i="3"/>
  <c r="AA202" i="3"/>
  <c r="T202" i="3"/>
  <c r="AC202" i="3" s="1"/>
  <c r="AB202" i="3" s="1"/>
  <c r="N202" i="3"/>
  <c r="AG201" i="3"/>
  <c r="AF201" i="3"/>
  <c r="AE201" i="3"/>
  <c r="AD201" i="3"/>
  <c r="AA201" i="3"/>
  <c r="T201" i="3"/>
  <c r="AC201" i="3" s="1"/>
  <c r="AB201" i="3" s="1"/>
  <c r="N201" i="3"/>
  <c r="AG200" i="3"/>
  <c r="AF200" i="3"/>
  <c r="AE200" i="3"/>
  <c r="AD200" i="3"/>
  <c r="AA200" i="3"/>
  <c r="T200" i="3"/>
  <c r="AC200" i="3" s="1"/>
  <c r="AB200" i="3" s="1"/>
  <c r="N200" i="3"/>
  <c r="AG199" i="3"/>
  <c r="AF199" i="3"/>
  <c r="AE199" i="3"/>
  <c r="AD199" i="3"/>
  <c r="AC199" i="3"/>
  <c r="AB199" i="3"/>
  <c r="AA199" i="3"/>
  <c r="T199" i="3"/>
  <c r="N199" i="3"/>
  <c r="AG198" i="3"/>
  <c r="AF198" i="3"/>
  <c r="AE198" i="3"/>
  <c r="AD198" i="3"/>
  <c r="AC198" i="3"/>
  <c r="AB198" i="3"/>
  <c r="AA198" i="3"/>
  <c r="T198" i="3"/>
  <c r="N198" i="3"/>
  <c r="AG197" i="3"/>
  <c r="AF197" i="3"/>
  <c r="AE197" i="3"/>
  <c r="AD197" i="3"/>
  <c r="AC197" i="3"/>
  <c r="AB197" i="3" s="1"/>
  <c r="AA197" i="3"/>
  <c r="T197" i="3"/>
  <c r="N197" i="3"/>
  <c r="AG196" i="3"/>
  <c r="AF196" i="3"/>
  <c r="AB196" i="3" s="1"/>
  <c r="AE196" i="3"/>
  <c r="AD196" i="3"/>
  <c r="AC196" i="3"/>
  <c r="AA196" i="3"/>
  <c r="T196" i="3"/>
  <c r="N196" i="3"/>
  <c r="AG195" i="3"/>
  <c r="AF195" i="3"/>
  <c r="AE195" i="3"/>
  <c r="AD195" i="3"/>
  <c r="AA195" i="3"/>
  <c r="T195" i="3"/>
  <c r="AC195" i="3" s="1"/>
  <c r="AB195" i="3" s="1"/>
  <c r="N195" i="3"/>
  <c r="AG194" i="3"/>
  <c r="AF194" i="3"/>
  <c r="AC194" i="3" s="1"/>
  <c r="AE194" i="3"/>
  <c r="AD194" i="3"/>
  <c r="AA194" i="3"/>
  <c r="T194" i="3"/>
  <c r="N194" i="3"/>
  <c r="AG193" i="3"/>
  <c r="AF193" i="3"/>
  <c r="AC193" i="3" s="1"/>
  <c r="AE193" i="3"/>
  <c r="AD193" i="3"/>
  <c r="AA193" i="3"/>
  <c r="T193" i="3"/>
  <c r="N193" i="3"/>
  <c r="AG192" i="3"/>
  <c r="AF192" i="3"/>
  <c r="AE192" i="3"/>
  <c r="AD192" i="3"/>
  <c r="AA192" i="3"/>
  <c r="AC192" i="3" s="1"/>
  <c r="AB192" i="3" s="1"/>
  <c r="T192" i="3"/>
  <c r="N192" i="3"/>
  <c r="AG191" i="3"/>
  <c r="AF191" i="3"/>
  <c r="AE191" i="3"/>
  <c r="AD191" i="3"/>
  <c r="AA191" i="3"/>
  <c r="T191" i="3"/>
  <c r="AC191" i="3" s="1"/>
  <c r="AB191" i="3" s="1"/>
  <c r="N191" i="3"/>
  <c r="AG190" i="3"/>
  <c r="AF190" i="3"/>
  <c r="AE190" i="3"/>
  <c r="AD190" i="3"/>
  <c r="AC190" i="3"/>
  <c r="AB190" i="3"/>
  <c r="AA190" i="3"/>
  <c r="T190" i="3"/>
  <c r="N190" i="3"/>
  <c r="AG189" i="3"/>
  <c r="AF189" i="3"/>
  <c r="AE189" i="3"/>
  <c r="AD189" i="3"/>
  <c r="AC189" i="3"/>
  <c r="AB189" i="3"/>
  <c r="AA189" i="3"/>
  <c r="T189" i="3"/>
  <c r="N189" i="3"/>
  <c r="AG188" i="3"/>
  <c r="AF188" i="3"/>
  <c r="AE188" i="3"/>
  <c r="AD188" i="3"/>
  <c r="AC188" i="3"/>
  <c r="AB188" i="3" s="1"/>
  <c r="AA188" i="3"/>
  <c r="T188" i="3"/>
  <c r="N188" i="3"/>
  <c r="AG187" i="3"/>
  <c r="AF187" i="3"/>
  <c r="AC187" i="3" s="1"/>
  <c r="AE187" i="3"/>
  <c r="AD187" i="3"/>
  <c r="AA187" i="3"/>
  <c r="T187" i="3"/>
  <c r="N187" i="3"/>
  <c r="AG186" i="3"/>
  <c r="AF186" i="3"/>
  <c r="AC186" i="3" s="1"/>
  <c r="AE186" i="3"/>
  <c r="AD186" i="3"/>
  <c r="AA186" i="3"/>
  <c r="T186" i="3"/>
  <c r="N186" i="3"/>
  <c r="AG185" i="3"/>
  <c r="AF185" i="3"/>
  <c r="AC185" i="3" s="1"/>
  <c r="AE185" i="3"/>
  <c r="AD185" i="3"/>
  <c r="AA185" i="3"/>
  <c r="T185" i="3"/>
  <c r="N185" i="3"/>
  <c r="AG184" i="3"/>
  <c r="AF184" i="3"/>
  <c r="AE184" i="3"/>
  <c r="AD184" i="3"/>
  <c r="AA184" i="3"/>
  <c r="T184" i="3"/>
  <c r="AC184" i="3" s="1"/>
  <c r="AB184" i="3" s="1"/>
  <c r="N184" i="3"/>
  <c r="AG183" i="3"/>
  <c r="AF183" i="3"/>
  <c r="AE183" i="3"/>
  <c r="AD183" i="3"/>
  <c r="AC183" i="3"/>
  <c r="AB183" i="3"/>
  <c r="AA183" i="3"/>
  <c r="T183" i="3"/>
  <c r="N183" i="3"/>
  <c r="AG182" i="3"/>
  <c r="AF182" i="3"/>
  <c r="AE182" i="3"/>
  <c r="AD182" i="3"/>
  <c r="AC182" i="3"/>
  <c r="AB182" i="3"/>
  <c r="AA182" i="3"/>
  <c r="T182" i="3"/>
  <c r="N182" i="3"/>
  <c r="AG181" i="3"/>
  <c r="AF181" i="3"/>
  <c r="AB181" i="3" s="1"/>
  <c r="AE181" i="3"/>
  <c r="AD181" i="3"/>
  <c r="AC181" i="3"/>
  <c r="AA181" i="3"/>
  <c r="T181" i="3"/>
  <c r="AH181" i="3" s="1"/>
  <c r="N181" i="3"/>
  <c r="AG180" i="3"/>
  <c r="AF180" i="3"/>
  <c r="AC180" i="3" s="1"/>
  <c r="AE180" i="3"/>
  <c r="AD180" i="3"/>
  <c r="AA180" i="3"/>
  <c r="S180" i="3"/>
  <c r="T180" i="3" s="1"/>
  <c r="AH180" i="3" s="1"/>
  <c r="N180" i="3"/>
  <c r="AG179" i="3"/>
  <c r="AF179" i="3"/>
  <c r="AE179" i="3"/>
  <c r="AD179" i="3"/>
  <c r="AA179" i="3"/>
  <c r="T179" i="3"/>
  <c r="AC179" i="3" s="1"/>
  <c r="AB179" i="3" s="1"/>
  <c r="N179" i="3"/>
  <c r="AG178" i="3"/>
  <c r="AF178" i="3"/>
  <c r="AE178" i="3"/>
  <c r="AD178" i="3"/>
  <c r="AC178" i="3"/>
  <c r="AB178" i="3"/>
  <c r="AA178" i="3"/>
  <c r="N178" i="3"/>
  <c r="AG177" i="3"/>
  <c r="AF177" i="3"/>
  <c r="AE177" i="3"/>
  <c r="AD177" i="3"/>
  <c r="AA177" i="3"/>
  <c r="T177" i="3"/>
  <c r="AC177" i="3" s="1"/>
  <c r="AB177" i="3" s="1"/>
  <c r="N177" i="3"/>
  <c r="AG176" i="3"/>
  <c r="AF176" i="3"/>
  <c r="AE176" i="3"/>
  <c r="AD176" i="3"/>
  <c r="AC176" i="3"/>
  <c r="AB176" i="3"/>
  <c r="AA176" i="3"/>
  <c r="T176" i="3"/>
  <c r="N176" i="3"/>
  <c r="AG175" i="3"/>
  <c r="AF175" i="3"/>
  <c r="AE175" i="3"/>
  <c r="AD175" i="3"/>
  <c r="AC175" i="3"/>
  <c r="AB175" i="3"/>
  <c r="AA175" i="3"/>
  <c r="T175" i="3"/>
  <c r="N175" i="3"/>
  <c r="AG174" i="3"/>
  <c r="AF174" i="3"/>
  <c r="AB174" i="3" s="1"/>
  <c r="AE174" i="3"/>
  <c r="AD174" i="3"/>
  <c r="AC174" i="3"/>
  <c r="AA174" i="3"/>
  <c r="T174" i="3"/>
  <c r="N174" i="3"/>
  <c r="AG173" i="3"/>
  <c r="AF173" i="3"/>
  <c r="AE173" i="3"/>
  <c r="AD173" i="3"/>
  <c r="AA173" i="3"/>
  <c r="T173" i="3"/>
  <c r="AC173" i="3" s="1"/>
  <c r="AB173" i="3" s="1"/>
  <c r="N173" i="3"/>
  <c r="AG172" i="3"/>
  <c r="AF172" i="3"/>
  <c r="AC172" i="3" s="1"/>
  <c r="AE172" i="3"/>
  <c r="AD172" i="3"/>
  <c r="AA172" i="3"/>
  <c r="T172" i="3"/>
  <c r="N172" i="3"/>
  <c r="AG171" i="3"/>
  <c r="AF171" i="3"/>
  <c r="AC171" i="3" s="1"/>
  <c r="AE171" i="3"/>
  <c r="AD171" i="3"/>
  <c r="AA171" i="3"/>
  <c r="T171" i="3"/>
  <c r="N171" i="3"/>
  <c r="AG170" i="3"/>
  <c r="AF170" i="3"/>
  <c r="AE170" i="3"/>
  <c r="AD170" i="3"/>
  <c r="AA170" i="3"/>
  <c r="T170" i="3"/>
  <c r="AC170" i="3" s="1"/>
  <c r="AB170" i="3" s="1"/>
  <c r="N170" i="3"/>
  <c r="AG169" i="3"/>
  <c r="AF169" i="3"/>
  <c r="AE169" i="3"/>
  <c r="AD169" i="3"/>
  <c r="AA169" i="3"/>
  <c r="T169" i="3"/>
  <c r="AC169" i="3" s="1"/>
  <c r="AB169" i="3" s="1"/>
  <c r="N169" i="3"/>
  <c r="AG168" i="3"/>
  <c r="AF168" i="3"/>
  <c r="AE168" i="3"/>
  <c r="AD168" i="3"/>
  <c r="AC168" i="3"/>
  <c r="AB168" i="3"/>
  <c r="AA168" i="3"/>
  <c r="T168" i="3"/>
  <c r="N168" i="3"/>
  <c r="AG167" i="3"/>
  <c r="AF167" i="3"/>
  <c r="AE167" i="3"/>
  <c r="AD167" i="3"/>
  <c r="AC167" i="3"/>
  <c r="AB167" i="3"/>
  <c r="AA167" i="3"/>
  <c r="T167" i="3"/>
  <c r="N167" i="3"/>
  <c r="AG166" i="3"/>
  <c r="AF166" i="3"/>
  <c r="AE166" i="3"/>
  <c r="AD166" i="3"/>
  <c r="AC166" i="3"/>
  <c r="AB166" i="3" s="1"/>
  <c r="AA166" i="3"/>
  <c r="T166" i="3"/>
  <c r="N166" i="3"/>
  <c r="AG165" i="3"/>
  <c r="AF165" i="3"/>
  <c r="AC165" i="3" s="1"/>
  <c r="AE165" i="3"/>
  <c r="AD165" i="3"/>
  <c r="AA165" i="3"/>
  <c r="T165" i="3"/>
  <c r="N165" i="3"/>
  <c r="AG164" i="3"/>
  <c r="AF164" i="3"/>
  <c r="AC164" i="3" s="1"/>
  <c r="AE164" i="3"/>
  <c r="AD164" i="3"/>
  <c r="AA164" i="3"/>
  <c r="T164" i="3"/>
  <c r="N164" i="3"/>
  <c r="AG163" i="3"/>
  <c r="AF163" i="3"/>
  <c r="AE163" i="3"/>
  <c r="AD163" i="3"/>
  <c r="AA163" i="3"/>
  <c r="T163" i="3"/>
  <c r="AC163" i="3" s="1"/>
  <c r="AB163" i="3" s="1"/>
  <c r="N163" i="3"/>
  <c r="AG162" i="3"/>
  <c r="AF162" i="3"/>
  <c r="AE162" i="3"/>
  <c r="AD162" i="3"/>
  <c r="AC162" i="3"/>
  <c r="AA162" i="3"/>
  <c r="T162" i="3"/>
  <c r="AB162" i="3" s="1"/>
  <c r="N162" i="3"/>
  <c r="AG161" i="3"/>
  <c r="AF161" i="3"/>
  <c r="AE161" i="3"/>
  <c r="AD161" i="3"/>
  <c r="AC161" i="3"/>
  <c r="AB161" i="3"/>
  <c r="AA161" i="3"/>
  <c r="T161" i="3"/>
  <c r="N161" i="3"/>
  <c r="AG160" i="3"/>
  <c r="AF160" i="3"/>
  <c r="AE160" i="3"/>
  <c r="AD160" i="3"/>
  <c r="AC160" i="3"/>
  <c r="AB160" i="3"/>
  <c r="AA160" i="3"/>
  <c r="T160" i="3"/>
  <c r="N160" i="3"/>
  <c r="AG159" i="3"/>
  <c r="AF159" i="3"/>
  <c r="AE159" i="3"/>
  <c r="AD159" i="3"/>
  <c r="AC159" i="3"/>
  <c r="AB159" i="3"/>
  <c r="AA159" i="3"/>
  <c r="T159" i="3"/>
  <c r="N159" i="3"/>
  <c r="AG158" i="3"/>
  <c r="AF158" i="3"/>
  <c r="AB158" i="3" s="1"/>
  <c r="AE158" i="3"/>
  <c r="AD158" i="3"/>
  <c r="AC158" i="3"/>
  <c r="AA158" i="3"/>
  <c r="T158" i="3"/>
  <c r="N158" i="3"/>
  <c r="AG157" i="3"/>
  <c r="AF157" i="3"/>
  <c r="AE157" i="3"/>
  <c r="AD157" i="3"/>
  <c r="AA157" i="3"/>
  <c r="T157" i="3"/>
  <c r="AC157" i="3" s="1"/>
  <c r="AB157" i="3" s="1"/>
  <c r="N157" i="3"/>
  <c r="AG156" i="3"/>
  <c r="AF156" i="3"/>
  <c r="AC156" i="3" s="1"/>
  <c r="AE156" i="3"/>
  <c r="AD156" i="3"/>
  <c r="AA156" i="3"/>
  <c r="T156" i="3"/>
  <c r="N156" i="3"/>
  <c r="AG155" i="3"/>
  <c r="AF155" i="3"/>
  <c r="AE155" i="3"/>
  <c r="AD155" i="3"/>
  <c r="AA155" i="3"/>
  <c r="T155" i="3"/>
  <c r="AC155" i="3" s="1"/>
  <c r="AB155" i="3" s="1"/>
  <c r="N155" i="3"/>
  <c r="AG154" i="3"/>
  <c r="AF154" i="3"/>
  <c r="AE154" i="3"/>
  <c r="AD154" i="3"/>
  <c r="AC154" i="3"/>
  <c r="AA154" i="3"/>
  <c r="T154" i="3"/>
  <c r="AB154" i="3" s="1"/>
  <c r="N154" i="3"/>
  <c r="AG153" i="3"/>
  <c r="AF153" i="3"/>
  <c r="AE153" i="3"/>
  <c r="AD153" i="3"/>
  <c r="AC153" i="3"/>
  <c r="AB153" i="3"/>
  <c r="AA153" i="3"/>
  <c r="T153" i="3"/>
  <c r="N153" i="3"/>
  <c r="AG152" i="3"/>
  <c r="AF152" i="3"/>
  <c r="AE152" i="3"/>
  <c r="AD152" i="3"/>
  <c r="AC152" i="3"/>
  <c r="AB152" i="3"/>
  <c r="AA152" i="3"/>
  <c r="T152" i="3"/>
  <c r="AH152" i="3" s="1"/>
  <c r="N152" i="3"/>
  <c r="AG151" i="3"/>
  <c r="AF151" i="3"/>
  <c r="AB151" i="3" s="1"/>
  <c r="AE151" i="3"/>
  <c r="AD151" i="3"/>
  <c r="AC151" i="3"/>
  <c r="AA151" i="3"/>
  <c r="T151" i="3"/>
  <c r="N151" i="3"/>
  <c r="AG150" i="3"/>
  <c r="AF150" i="3"/>
  <c r="AE150" i="3"/>
  <c r="AD150" i="3"/>
  <c r="AA150" i="3"/>
  <c r="T150" i="3"/>
  <c r="AC150" i="3" s="1"/>
  <c r="AB150" i="3" s="1"/>
  <c r="N150" i="3"/>
  <c r="AG149" i="3"/>
  <c r="AF149" i="3"/>
  <c r="AE149" i="3"/>
  <c r="AD149" i="3"/>
  <c r="AA149" i="3"/>
  <c r="T149" i="3"/>
  <c r="AC149" i="3" s="1"/>
  <c r="AB149" i="3" s="1"/>
  <c r="N149" i="3"/>
  <c r="AG148" i="3"/>
  <c r="AF148" i="3"/>
  <c r="AC148" i="3" s="1"/>
  <c r="AE148" i="3"/>
  <c r="AD148" i="3"/>
  <c r="AA148" i="3"/>
  <c r="T148" i="3"/>
  <c r="N148" i="3"/>
  <c r="AG147" i="3"/>
  <c r="AF147" i="3"/>
  <c r="AE147" i="3"/>
  <c r="AD147" i="3"/>
  <c r="AC147" i="3"/>
  <c r="AA147" i="3"/>
  <c r="T147" i="3"/>
  <c r="AB147" i="3" s="1"/>
  <c r="N147" i="3"/>
  <c r="AG146" i="3"/>
  <c r="AF146" i="3"/>
  <c r="AE146" i="3"/>
  <c r="AD146" i="3"/>
  <c r="AC146" i="3"/>
  <c r="AB146" i="3"/>
  <c r="AA146" i="3"/>
  <c r="T146" i="3"/>
  <c r="N146" i="3"/>
  <c r="AG145" i="3"/>
  <c r="AF145" i="3"/>
  <c r="AE145" i="3"/>
  <c r="AD145" i="3"/>
  <c r="AC145" i="3"/>
  <c r="AB145" i="3"/>
  <c r="AA145" i="3"/>
  <c r="T145" i="3"/>
  <c r="N145" i="3"/>
  <c r="AG144" i="3"/>
  <c r="AF144" i="3"/>
  <c r="AE144" i="3"/>
  <c r="AD144" i="3"/>
  <c r="AC144" i="3"/>
  <c r="AB144" i="3" s="1"/>
  <c r="AA144" i="3"/>
  <c r="T144" i="3"/>
  <c r="N144" i="3"/>
  <c r="AG143" i="3"/>
  <c r="AF143" i="3"/>
  <c r="AE143" i="3"/>
  <c r="AD143" i="3"/>
  <c r="AC143" i="3"/>
  <c r="AB143" i="3" s="1"/>
  <c r="AA143" i="3"/>
  <c r="T143" i="3"/>
  <c r="N143" i="3"/>
  <c r="AG142" i="3"/>
  <c r="AF142" i="3"/>
  <c r="AE142" i="3"/>
  <c r="AD142" i="3"/>
  <c r="AA142" i="3"/>
  <c r="T142" i="3"/>
  <c r="AC142" i="3" s="1"/>
  <c r="AB142" i="3" s="1"/>
  <c r="N142" i="3"/>
  <c r="AG141" i="3"/>
  <c r="AF141" i="3"/>
  <c r="AC141" i="3" s="1"/>
  <c r="AE141" i="3"/>
  <c r="AD141" i="3"/>
  <c r="AA141" i="3"/>
  <c r="T141" i="3"/>
  <c r="N141" i="3"/>
  <c r="AG140" i="3"/>
  <c r="AF140" i="3"/>
  <c r="AE140" i="3"/>
  <c r="AD140" i="3"/>
  <c r="AA140" i="3"/>
  <c r="T140" i="3"/>
  <c r="AC140" i="3" s="1"/>
  <c r="AB140" i="3" s="1"/>
  <c r="N140" i="3"/>
  <c r="AG139" i="3"/>
  <c r="AF139" i="3"/>
  <c r="AE139" i="3"/>
  <c r="AD139" i="3"/>
  <c r="AC139" i="3"/>
  <c r="AA139" i="3"/>
  <c r="T139" i="3"/>
  <c r="AB139" i="3" s="1"/>
  <c r="N139" i="3"/>
  <c r="AG138" i="3"/>
  <c r="AF138" i="3"/>
  <c r="AE138" i="3"/>
  <c r="AD138" i="3"/>
  <c r="AA138" i="3"/>
  <c r="T138" i="3"/>
  <c r="AC138" i="3" s="1"/>
  <c r="AB138" i="3" s="1"/>
  <c r="N138" i="3"/>
  <c r="AG137" i="3"/>
  <c r="AF137" i="3"/>
  <c r="AE137" i="3"/>
  <c r="AD137" i="3"/>
  <c r="AC137" i="3"/>
  <c r="AB137" i="3"/>
  <c r="AA137" i="3"/>
  <c r="T137" i="3"/>
  <c r="AH137" i="3" s="1"/>
  <c r="N137" i="3"/>
  <c r="AG136" i="3"/>
  <c r="AF136" i="3"/>
  <c r="AB136" i="3" s="1"/>
  <c r="AE136" i="3"/>
  <c r="AD136" i="3"/>
  <c r="AC136" i="3"/>
  <c r="AA136" i="3"/>
  <c r="T136" i="3"/>
  <c r="N136" i="3"/>
  <c r="AG135" i="3"/>
  <c r="AF135" i="3"/>
  <c r="AE135" i="3"/>
  <c r="AD135" i="3"/>
  <c r="AA135" i="3"/>
  <c r="T135" i="3"/>
  <c r="AC135" i="3" s="1"/>
  <c r="AB135" i="3" s="1"/>
  <c r="N135" i="3"/>
  <c r="AG134" i="3"/>
  <c r="AF134" i="3"/>
  <c r="AC134" i="3" s="1"/>
  <c r="AE134" i="3"/>
  <c r="AD134" i="3"/>
  <c r="AA134" i="3"/>
  <c r="T134" i="3"/>
  <c r="N134" i="3"/>
  <c r="AG133" i="3"/>
  <c r="AF133" i="3"/>
  <c r="AC133" i="3" s="1"/>
  <c r="AE133" i="3"/>
  <c r="AD133" i="3"/>
  <c r="AA133" i="3"/>
  <c r="T133" i="3"/>
  <c r="N133" i="3"/>
  <c r="AG132" i="3"/>
  <c r="AF132" i="3"/>
  <c r="AE132" i="3"/>
  <c r="AD132" i="3"/>
  <c r="AA132" i="3"/>
  <c r="T132" i="3"/>
  <c r="AC132" i="3" s="1"/>
  <c r="AB132" i="3" s="1"/>
  <c r="N132" i="3"/>
  <c r="AG131" i="3"/>
  <c r="AF131" i="3"/>
  <c r="AE131" i="3"/>
  <c r="AD131" i="3"/>
  <c r="AA131" i="3"/>
  <c r="T131" i="3"/>
  <c r="AC131" i="3" s="1"/>
  <c r="AB131" i="3" s="1"/>
  <c r="N131" i="3"/>
  <c r="AG130" i="3"/>
  <c r="AF130" i="3"/>
  <c r="AE130" i="3"/>
  <c r="AD130" i="3"/>
  <c r="AC130" i="3"/>
  <c r="AB130" i="3"/>
  <c r="AA130" i="3"/>
  <c r="T130" i="3"/>
  <c r="N130" i="3"/>
  <c r="AG129" i="3"/>
  <c r="AF129" i="3"/>
  <c r="AE129" i="3"/>
  <c r="AD129" i="3"/>
  <c r="AC129" i="3"/>
  <c r="AB129" i="3"/>
  <c r="AA129" i="3"/>
  <c r="T129" i="3"/>
  <c r="N129" i="3"/>
  <c r="AG128" i="3"/>
  <c r="AF128" i="3"/>
  <c r="AB128" i="3" s="1"/>
  <c r="AE128" i="3"/>
  <c r="AD128" i="3"/>
  <c r="AC128" i="3"/>
  <c r="AA128" i="3"/>
  <c r="T128" i="3"/>
  <c r="N128" i="3"/>
  <c r="AG127" i="3"/>
  <c r="AF127" i="3"/>
  <c r="AE127" i="3"/>
  <c r="AD127" i="3"/>
  <c r="AA127" i="3"/>
  <c r="T127" i="3"/>
  <c r="AC127" i="3" s="1"/>
  <c r="AB127" i="3" s="1"/>
  <c r="N127" i="3"/>
  <c r="AG126" i="3"/>
  <c r="AF126" i="3"/>
  <c r="AE126" i="3"/>
  <c r="AD126" i="3"/>
  <c r="AA126" i="3"/>
  <c r="T126" i="3"/>
  <c r="AC126" i="3" s="1"/>
  <c r="AB126" i="3" s="1"/>
  <c r="N126" i="3"/>
  <c r="AG125" i="3"/>
  <c r="AF125" i="3"/>
  <c r="AE125" i="3"/>
  <c r="AD125" i="3"/>
  <c r="AA125" i="3"/>
  <c r="T125" i="3"/>
  <c r="AC125" i="3" s="1"/>
  <c r="AB125" i="3" s="1"/>
  <c r="N125" i="3"/>
  <c r="AG124" i="3"/>
  <c r="AF124" i="3"/>
  <c r="AE124" i="3"/>
  <c r="AD124" i="3"/>
  <c r="AC124" i="3"/>
  <c r="AA124" i="3"/>
  <c r="T124" i="3"/>
  <c r="AH124" i="3" s="1"/>
  <c r="N124" i="3"/>
  <c r="AG123" i="3"/>
  <c r="AF123" i="3"/>
  <c r="AE123" i="3"/>
  <c r="AD123" i="3"/>
  <c r="AC123" i="3"/>
  <c r="AB123" i="3"/>
  <c r="AA123" i="3"/>
  <c r="T123" i="3"/>
  <c r="N123" i="3"/>
  <c r="AG122" i="3"/>
  <c r="AF122" i="3"/>
  <c r="AE122" i="3"/>
  <c r="AD122" i="3"/>
  <c r="AC122" i="3"/>
  <c r="AB122" i="3"/>
  <c r="AA122" i="3"/>
  <c r="T122" i="3"/>
  <c r="N122" i="3"/>
  <c r="AG121" i="3"/>
  <c r="AF121" i="3"/>
  <c r="AE121" i="3"/>
  <c r="AD121" i="3"/>
  <c r="AC121" i="3"/>
  <c r="AB121" i="3" s="1"/>
  <c r="AA121" i="3"/>
  <c r="T121" i="3"/>
  <c r="N121" i="3"/>
  <c r="AG120" i="3"/>
  <c r="AF120" i="3"/>
  <c r="AC120" i="3" s="1"/>
  <c r="AE120" i="3"/>
  <c r="AD120" i="3"/>
  <c r="AA120" i="3"/>
  <c r="T120" i="3"/>
  <c r="AH120" i="3" s="1"/>
  <c r="N120" i="3"/>
  <c r="AH119" i="3"/>
  <c r="AG119" i="3"/>
  <c r="AF119" i="3"/>
  <c r="AE119" i="3"/>
  <c r="AD119" i="3"/>
  <c r="AC119" i="3"/>
  <c r="AA119" i="3"/>
  <c r="T119" i="3"/>
  <c r="AB119" i="3" s="1"/>
  <c r="N119" i="3"/>
  <c r="AG118" i="3"/>
  <c r="AF118" i="3"/>
  <c r="AE118" i="3"/>
  <c r="AD118" i="3"/>
  <c r="AC118" i="3"/>
  <c r="AB118" i="3"/>
  <c r="AA118" i="3"/>
  <c r="AH118" i="3" s="1"/>
  <c r="T118" i="3"/>
  <c r="N118" i="3"/>
  <c r="AH117" i="3"/>
  <c r="AG117" i="3"/>
  <c r="AF117" i="3"/>
  <c r="AB117" i="3" s="1"/>
  <c r="AE117" i="3"/>
  <c r="AD117" i="3"/>
  <c r="AC117" i="3"/>
  <c r="AA117" i="3"/>
  <c r="T117" i="3"/>
  <c r="N117" i="3"/>
  <c r="AG116" i="3"/>
  <c r="AF116" i="3"/>
  <c r="AE116" i="3"/>
  <c r="AD116" i="3"/>
  <c r="AA116" i="3"/>
  <c r="T116" i="3"/>
  <c r="AC116" i="3" s="1"/>
  <c r="AB116" i="3" s="1"/>
  <c r="N116" i="3"/>
  <c r="AG115" i="3"/>
  <c r="AF115" i="3"/>
  <c r="AE115" i="3"/>
  <c r="AD115" i="3"/>
  <c r="AA115" i="3"/>
  <c r="T115" i="3"/>
  <c r="AC115" i="3" s="1"/>
  <c r="AB115" i="3" s="1"/>
  <c r="N115" i="3"/>
  <c r="AH114" i="3"/>
  <c r="AG114" i="3"/>
  <c r="AF114" i="3"/>
  <c r="AE114" i="3"/>
  <c r="AD114" i="3"/>
  <c r="AC114" i="3"/>
  <c r="AA114" i="3"/>
  <c r="T114" i="3"/>
  <c r="AB114" i="3" s="1"/>
  <c r="N114" i="3"/>
  <c r="AG113" i="3"/>
  <c r="AF113" i="3"/>
  <c r="AE113" i="3"/>
  <c r="AD113" i="3"/>
  <c r="AA113" i="3"/>
  <c r="T113" i="3"/>
  <c r="AC113" i="3" s="1"/>
  <c r="AB113" i="3" s="1"/>
  <c r="N113" i="3"/>
  <c r="AG112" i="3"/>
  <c r="AF112" i="3"/>
  <c r="AE112" i="3"/>
  <c r="AD112" i="3"/>
  <c r="AC112" i="3"/>
  <c r="AB112" i="3"/>
  <c r="AA112" i="3"/>
  <c r="AH112" i="3" s="1"/>
  <c r="T112" i="3"/>
  <c r="N112" i="3"/>
  <c r="AG111" i="3"/>
  <c r="AF111" i="3"/>
  <c r="AE111" i="3"/>
  <c r="AD111" i="3"/>
  <c r="AC111" i="3"/>
  <c r="AB111" i="3" s="1"/>
  <c r="AA111" i="3"/>
  <c r="T111" i="3"/>
  <c r="N111" i="3"/>
  <c r="AG110" i="3"/>
  <c r="AF110" i="3"/>
  <c r="AC110" i="3" s="1"/>
  <c r="AE110" i="3"/>
  <c r="AD110" i="3"/>
  <c r="AA110" i="3"/>
  <c r="AH110" i="3" s="1"/>
  <c r="T110" i="3"/>
  <c r="N110" i="3"/>
  <c r="AG109" i="3"/>
  <c r="AF109" i="3"/>
  <c r="AE109" i="3"/>
  <c r="AD109" i="3"/>
  <c r="AA109" i="3"/>
  <c r="T109" i="3"/>
  <c r="AC109" i="3" s="1"/>
  <c r="AB109" i="3" s="1"/>
  <c r="N109" i="3"/>
  <c r="AG108" i="3"/>
  <c r="AF108" i="3"/>
  <c r="AE108" i="3"/>
  <c r="AD108" i="3"/>
  <c r="AA108" i="3"/>
  <c r="T108" i="3"/>
  <c r="AC108" i="3" s="1"/>
  <c r="AB108" i="3" s="1"/>
  <c r="N108" i="3"/>
  <c r="AG107" i="3"/>
  <c r="AF107" i="3"/>
  <c r="AE107" i="3"/>
  <c r="AD107" i="3"/>
  <c r="AC107" i="3"/>
  <c r="AH107" i="3" s="1"/>
  <c r="AB107" i="3"/>
  <c r="AA107" i="3"/>
  <c r="T107" i="3"/>
  <c r="N107" i="3"/>
  <c r="AG106" i="3"/>
  <c r="AH106" i="3" s="1"/>
  <c r="AF106" i="3"/>
  <c r="AE106" i="3"/>
  <c r="AD106" i="3"/>
  <c r="AC106" i="3"/>
  <c r="AB106" i="3" s="1"/>
  <c r="AA106" i="3"/>
  <c r="T106" i="3"/>
  <c r="N106" i="3"/>
  <c r="AG105" i="3"/>
  <c r="AH105" i="3" s="1"/>
  <c r="AE105" i="3"/>
  <c r="AD105" i="3"/>
  <c r="AC105" i="3"/>
  <c r="AB105" i="3" s="1"/>
  <c r="AA105" i="3"/>
  <c r="AG104" i="3"/>
  <c r="AE104" i="3"/>
  <c r="AD104" i="3"/>
  <c r="AC104" i="3"/>
  <c r="AB104" i="3" s="1"/>
  <c r="AA104" i="3"/>
  <c r="AG103" i="3"/>
  <c r="AH103" i="3" s="1"/>
  <c r="AE103" i="3"/>
  <c r="AD103" i="3"/>
  <c r="AC103" i="3"/>
  <c r="AB103" i="3" s="1"/>
  <c r="AA103" i="3"/>
  <c r="AG102" i="3"/>
  <c r="AH102" i="3" s="1"/>
  <c r="AF102" i="3"/>
  <c r="AE102" i="3"/>
  <c r="AD102" i="3"/>
  <c r="AC102" i="3"/>
  <c r="AB102" i="3"/>
  <c r="AA102" i="3"/>
  <c r="AG101" i="3"/>
  <c r="AH101" i="3" s="1"/>
  <c r="AF101" i="3"/>
  <c r="AE101" i="3"/>
  <c r="AD101" i="3"/>
  <c r="AC101" i="3"/>
  <c r="AB101" i="3"/>
  <c r="AA101" i="3"/>
  <c r="AG100" i="3"/>
  <c r="AH100" i="3" s="1"/>
  <c r="AF100" i="3"/>
  <c r="AE100" i="3"/>
  <c r="AD100" i="3"/>
  <c r="AC100" i="3"/>
  <c r="AB100" i="3"/>
  <c r="AA100" i="3"/>
  <c r="AG99" i="3"/>
  <c r="AH99" i="3" s="1"/>
  <c r="AE99" i="3"/>
  <c r="AD99" i="3"/>
  <c r="AC99" i="3"/>
  <c r="AB99" i="3"/>
  <c r="AA99" i="3"/>
  <c r="AG98" i="3"/>
  <c r="AE98" i="3"/>
  <c r="AD98" i="3"/>
  <c r="AC98" i="3"/>
  <c r="AH98" i="3" s="1"/>
  <c r="AB98" i="3"/>
  <c r="AA98" i="3"/>
  <c r="AH97" i="3"/>
  <c r="AG97" i="3"/>
  <c r="AE97" i="3"/>
  <c r="AD97" i="3"/>
  <c r="AC97" i="3"/>
  <c r="AB97" i="3" s="1"/>
  <c r="AA97" i="3"/>
  <c r="AH96" i="3"/>
  <c r="AG96" i="3"/>
  <c r="AE96" i="3"/>
  <c r="AD96" i="3"/>
  <c r="AC96" i="3"/>
  <c r="AB96" i="3"/>
  <c r="AA96" i="3"/>
  <c r="AG95" i="3"/>
  <c r="AH95" i="3" s="1"/>
  <c r="AF95" i="3"/>
  <c r="AE95" i="3"/>
  <c r="AD95" i="3"/>
  <c r="AC95" i="3"/>
  <c r="AB95" i="3"/>
  <c r="AA95" i="3"/>
  <c r="AG94" i="3"/>
  <c r="AH94" i="3" s="1"/>
  <c r="AE94" i="3"/>
  <c r="AD94" i="3"/>
  <c r="AC94" i="3"/>
  <c r="AB94" i="3"/>
  <c r="AA94" i="3"/>
  <c r="AG93" i="3"/>
  <c r="AH93" i="3" s="1"/>
  <c r="AF93" i="3"/>
  <c r="AE93" i="3"/>
  <c r="AD93" i="3"/>
  <c r="AC93" i="3"/>
  <c r="AA93" i="3"/>
  <c r="AB93" i="3" s="1"/>
  <c r="AG92" i="3"/>
  <c r="AH92" i="3" s="1"/>
  <c r="AE92" i="3"/>
  <c r="AD92" i="3"/>
  <c r="AC92" i="3"/>
  <c r="AB92" i="3" s="1"/>
  <c r="AA92" i="3"/>
  <c r="AG91" i="3"/>
  <c r="AE91" i="3"/>
  <c r="AF91" i="3" s="1"/>
  <c r="AD91" i="3"/>
  <c r="AA91" i="3"/>
  <c r="AC91" i="3" s="1"/>
  <c r="AH91" i="3" s="1"/>
  <c r="AG90" i="3"/>
  <c r="AE90" i="3"/>
  <c r="AD90" i="3"/>
  <c r="AC90" i="3"/>
  <c r="AB90" i="3" s="1"/>
  <c r="AA90" i="3"/>
  <c r="AG89" i="3"/>
  <c r="AH89" i="3" s="1"/>
  <c r="AE89" i="3"/>
  <c r="AD89" i="3"/>
  <c r="AC89" i="3"/>
  <c r="AB89" i="3" s="1"/>
  <c r="AA89" i="3"/>
  <c r="AG88" i="3"/>
  <c r="AH88" i="3" s="1"/>
  <c r="AE88" i="3"/>
  <c r="AD88" i="3"/>
  <c r="AC88" i="3"/>
  <c r="AB88" i="3"/>
  <c r="AA88" i="3"/>
  <c r="AG87" i="3"/>
  <c r="AE87" i="3"/>
  <c r="AD87" i="3"/>
  <c r="AC87" i="3"/>
  <c r="AH87" i="3" s="1"/>
  <c r="AB87" i="3"/>
  <c r="AA87" i="3"/>
  <c r="AG86" i="3"/>
  <c r="AE86" i="3"/>
  <c r="AF86" i="3" s="1"/>
  <c r="AD86" i="3"/>
  <c r="AA86" i="3"/>
  <c r="AC86" i="3" s="1"/>
  <c r="AH86" i="3" s="1"/>
  <c r="AG85" i="3"/>
  <c r="AE85" i="3"/>
  <c r="AF85" i="3" s="1"/>
  <c r="AD85" i="3"/>
  <c r="AA85" i="3"/>
  <c r="AC85" i="3" s="1"/>
  <c r="AH85" i="3" s="1"/>
  <c r="AH84" i="3"/>
  <c r="AG84" i="3"/>
  <c r="AE84" i="3"/>
  <c r="AD84" i="3"/>
  <c r="AC84" i="3"/>
  <c r="AB84" i="3" s="1"/>
  <c r="AA84" i="3"/>
  <c r="AH83" i="3"/>
  <c r="AG83" i="3"/>
  <c r="AF83" i="3"/>
  <c r="AE83" i="3"/>
  <c r="AD83" i="3"/>
  <c r="AC83" i="3"/>
  <c r="AA83" i="3"/>
  <c r="AB83" i="3" s="1"/>
  <c r="AH82" i="3"/>
  <c r="AG82" i="3"/>
  <c r="AE82" i="3"/>
  <c r="AD82" i="3"/>
  <c r="AC82" i="3"/>
  <c r="AB82" i="3"/>
  <c r="AA82" i="3"/>
  <c r="AG81" i="3"/>
  <c r="AH81" i="3" s="1"/>
  <c r="AF81" i="3"/>
  <c r="AE81" i="3"/>
  <c r="AD81" i="3"/>
  <c r="AC81" i="3"/>
  <c r="AB81" i="3"/>
  <c r="AA81" i="3"/>
  <c r="AG80" i="3"/>
  <c r="AH80" i="3" s="1"/>
  <c r="AF80" i="3"/>
  <c r="AE80" i="3"/>
  <c r="AD80" i="3"/>
  <c r="AC80" i="3"/>
  <c r="AB80" i="3"/>
  <c r="AA80" i="3"/>
  <c r="AG79" i="3"/>
  <c r="AH79" i="3" s="1"/>
  <c r="AF79" i="3"/>
  <c r="AE79" i="3"/>
  <c r="AD79" i="3"/>
  <c r="AC79" i="3"/>
  <c r="AB79" i="3"/>
  <c r="AA79" i="3"/>
  <c r="AG78" i="3"/>
  <c r="AH78" i="3" s="1"/>
  <c r="AF78" i="3"/>
  <c r="AE78" i="3"/>
  <c r="AD78" i="3"/>
  <c r="AC78" i="3"/>
  <c r="AB78" i="3"/>
  <c r="AA78" i="3"/>
  <c r="AG77" i="3"/>
  <c r="AH77" i="3" s="1"/>
  <c r="AF77" i="3"/>
  <c r="AE77" i="3"/>
  <c r="AD77" i="3"/>
  <c r="AC77" i="3"/>
  <c r="AB77" i="3"/>
  <c r="AA77" i="3"/>
  <c r="AG76" i="3"/>
  <c r="AH76" i="3" s="1"/>
  <c r="AF76" i="3"/>
  <c r="AE76" i="3"/>
  <c r="AD76" i="3"/>
  <c r="AC76" i="3"/>
  <c r="AB76" i="3"/>
  <c r="AA76" i="3"/>
  <c r="AG75" i="3"/>
  <c r="AH75" i="3" s="1"/>
  <c r="AE75" i="3"/>
  <c r="AD75" i="3"/>
  <c r="AC75" i="3"/>
  <c r="AB75" i="3"/>
  <c r="AA75" i="3"/>
  <c r="AG74" i="3"/>
  <c r="AH74" i="3" s="1"/>
  <c r="AE74" i="3"/>
  <c r="AD74" i="3"/>
  <c r="AC74" i="3"/>
  <c r="AB74" i="3" s="1"/>
  <c r="AA74" i="3"/>
  <c r="AG73" i="3"/>
  <c r="AE73" i="3"/>
  <c r="AD73" i="3"/>
  <c r="AC73" i="3"/>
  <c r="AB73" i="3" s="1"/>
  <c r="AA73" i="3"/>
  <c r="AG72" i="3"/>
  <c r="AH72" i="3" s="1"/>
  <c r="AE72" i="3"/>
  <c r="AF72" i="3" s="1"/>
  <c r="AD72" i="3"/>
  <c r="AC72" i="3"/>
  <c r="AB72" i="3"/>
  <c r="AA72" i="3"/>
  <c r="AG71" i="3"/>
  <c r="AH71" i="3" s="1"/>
  <c r="AE71" i="3"/>
  <c r="AF71" i="3" s="1"/>
  <c r="AD71" i="3"/>
  <c r="AC71" i="3"/>
  <c r="AB71" i="3" s="1"/>
  <c r="AA71" i="3"/>
  <c r="AG70" i="3"/>
  <c r="AH70" i="3" s="1"/>
  <c r="AE70" i="3"/>
  <c r="AF70" i="3" s="1"/>
  <c r="AD70" i="3"/>
  <c r="AC70" i="3"/>
  <c r="AB70" i="3"/>
  <c r="AA70" i="3"/>
  <c r="AG69" i="3"/>
  <c r="AH69" i="3" s="1"/>
  <c r="AE69" i="3"/>
  <c r="AD69" i="3"/>
  <c r="AC69" i="3"/>
  <c r="AA69" i="3"/>
  <c r="T69" i="3"/>
  <c r="AB69" i="3" s="1"/>
  <c r="AG68" i="3"/>
  <c r="AE68" i="3"/>
  <c r="AD68" i="3"/>
  <c r="AC68" i="3"/>
  <c r="AB68" i="3" s="1"/>
  <c r="AA68" i="3"/>
  <c r="AG67" i="3"/>
  <c r="AH67" i="3" s="1"/>
  <c r="AE67" i="3"/>
  <c r="AF67" i="3" s="1"/>
  <c r="AD67" i="3"/>
  <c r="AC67" i="3"/>
  <c r="AB67" i="3"/>
  <c r="AA67" i="3"/>
  <c r="AG66" i="3"/>
  <c r="AH66" i="3" s="1"/>
  <c r="AE66" i="3"/>
  <c r="AD66" i="3"/>
  <c r="AC66" i="3"/>
  <c r="AA66" i="3"/>
  <c r="T66" i="3"/>
  <c r="AB66" i="3" s="1"/>
  <c r="AG65" i="3"/>
  <c r="AE65" i="3"/>
  <c r="AD65" i="3"/>
  <c r="AC65" i="3"/>
  <c r="AB65" i="3" s="1"/>
  <c r="AA65" i="3"/>
  <c r="AG64" i="3"/>
  <c r="AH64" i="3" s="1"/>
  <c r="AE64" i="3"/>
  <c r="AD64" i="3"/>
  <c r="AC64" i="3"/>
  <c r="AB64" i="3" s="1"/>
  <c r="AA64" i="3"/>
  <c r="AG63" i="3"/>
  <c r="AH63" i="3" s="1"/>
  <c r="AE63" i="3"/>
  <c r="AD63" i="3"/>
  <c r="AC63" i="3"/>
  <c r="AB63" i="3"/>
  <c r="AA63" i="3"/>
  <c r="AG62" i="3"/>
  <c r="AE62" i="3"/>
  <c r="AD62" i="3"/>
  <c r="AC62" i="3"/>
  <c r="AH62" i="3" s="1"/>
  <c r="AB62" i="3"/>
  <c r="AA62" i="3"/>
  <c r="AH61" i="3"/>
  <c r="AG61" i="3"/>
  <c r="AE61" i="3"/>
  <c r="AF61" i="3" s="1"/>
  <c r="AD61" i="3"/>
  <c r="AC61" i="3"/>
  <c r="AA61" i="3"/>
  <c r="AB61" i="3" s="1"/>
  <c r="AH60" i="3"/>
  <c r="AG60" i="3"/>
  <c r="AE60" i="3"/>
  <c r="AD60" i="3"/>
  <c r="AC60" i="3"/>
  <c r="AB60" i="3" s="1"/>
  <c r="AA60" i="3"/>
  <c r="AH59" i="3"/>
  <c r="AG59" i="3"/>
  <c r="AE59" i="3"/>
  <c r="AD59" i="3"/>
  <c r="AC59" i="3"/>
  <c r="AB59" i="3"/>
  <c r="AA59" i="3"/>
  <c r="AG58" i="3"/>
  <c r="AH58" i="3" s="1"/>
  <c r="AF58" i="3"/>
  <c r="AE58" i="3"/>
  <c r="AD58" i="3"/>
  <c r="AC58" i="3"/>
  <c r="AB58" i="3"/>
  <c r="AA58" i="3"/>
  <c r="AG57" i="3"/>
  <c r="AH57" i="3" s="1"/>
  <c r="AF57" i="3"/>
  <c r="AE57" i="3"/>
  <c r="AD57" i="3"/>
  <c r="AC57" i="3"/>
  <c r="AB57" i="3"/>
  <c r="AA57" i="3"/>
  <c r="AG56" i="3"/>
  <c r="AH56" i="3" s="1"/>
  <c r="AF56" i="3"/>
  <c r="AE56" i="3"/>
  <c r="AD56" i="3"/>
  <c r="AC56" i="3"/>
  <c r="AB56" i="3"/>
  <c r="AA56" i="3"/>
  <c r="AG55" i="3"/>
  <c r="AH55" i="3" s="1"/>
  <c r="AE55" i="3"/>
  <c r="AD55" i="3"/>
  <c r="AC55" i="3"/>
  <c r="AB55" i="3"/>
  <c r="AA55" i="3"/>
  <c r="AG54" i="3"/>
  <c r="AF54" i="3"/>
  <c r="AE54" i="3"/>
  <c r="AD54" i="3"/>
  <c r="AA54" i="3"/>
  <c r="AC54" i="3" s="1"/>
  <c r="AG53" i="3"/>
  <c r="AH53" i="3" s="1"/>
  <c r="AE53" i="3"/>
  <c r="AD53" i="3"/>
  <c r="AC53" i="3"/>
  <c r="AB53" i="3" s="1"/>
  <c r="AA53" i="3"/>
  <c r="AG52" i="3"/>
  <c r="AF52" i="3"/>
  <c r="AE52" i="3"/>
  <c r="AD52" i="3"/>
  <c r="AA52" i="3"/>
  <c r="AC52" i="3" s="1"/>
  <c r="AH52" i="3" s="1"/>
  <c r="AH51" i="3"/>
  <c r="AG51" i="3"/>
  <c r="AF51" i="3"/>
  <c r="AE51" i="3"/>
  <c r="AD51" i="3"/>
  <c r="AC51" i="3"/>
  <c r="AB51" i="3" s="1"/>
  <c r="AA51" i="3"/>
  <c r="AH50" i="3"/>
  <c r="AG50" i="3"/>
  <c r="AF50" i="3"/>
  <c r="AE50" i="3"/>
  <c r="AD50" i="3"/>
  <c r="AC50" i="3"/>
  <c r="AB50" i="3" s="1"/>
  <c r="AA50" i="3"/>
  <c r="AH49" i="3"/>
  <c r="AG49" i="3"/>
  <c r="AF49" i="3"/>
  <c r="AE49" i="3"/>
  <c r="AD49" i="3"/>
  <c r="AC49" i="3"/>
  <c r="AB49" i="3" s="1"/>
  <c r="AA49" i="3"/>
  <c r="AH48" i="3"/>
  <c r="AG48" i="3"/>
  <c r="AF48" i="3"/>
  <c r="AE48" i="3"/>
  <c r="AD48" i="3"/>
  <c r="AC48" i="3"/>
  <c r="AB48" i="3" s="1"/>
  <c r="AA48" i="3"/>
  <c r="AH47" i="3"/>
  <c r="AG47" i="3"/>
  <c r="AF47" i="3"/>
  <c r="AE47" i="3"/>
  <c r="AD47" i="3"/>
  <c r="AC47" i="3"/>
  <c r="AB47" i="3" s="1"/>
  <c r="AA47" i="3"/>
  <c r="AH46" i="3"/>
  <c r="AG46" i="3"/>
  <c r="AF46" i="3"/>
  <c r="AE46" i="3"/>
  <c r="AD46" i="3"/>
  <c r="AC46" i="3"/>
  <c r="AB46" i="3" s="1"/>
  <c r="AA46" i="3"/>
  <c r="AH45" i="3"/>
  <c r="AG45" i="3"/>
  <c r="AF45" i="3"/>
  <c r="AE45" i="3"/>
  <c r="AD45" i="3"/>
  <c r="AC45" i="3"/>
  <c r="AB45" i="3" s="1"/>
  <c r="AA45" i="3"/>
  <c r="AH44" i="3"/>
  <c r="AG44" i="3"/>
  <c r="AF44" i="3"/>
  <c r="AE44" i="3"/>
  <c r="AD44" i="3"/>
  <c r="AC44" i="3"/>
  <c r="AB44" i="3" s="1"/>
  <c r="AA44" i="3"/>
  <c r="AH43" i="3"/>
  <c r="AG43" i="3"/>
  <c r="AF43" i="3"/>
  <c r="AE43" i="3"/>
  <c r="AD43" i="3"/>
  <c r="AC43" i="3"/>
  <c r="AB43" i="3" s="1"/>
  <c r="AA43" i="3"/>
  <c r="AH42" i="3"/>
  <c r="AG42" i="3"/>
  <c r="AF42" i="3"/>
  <c r="AE42" i="3"/>
  <c r="AD42" i="3"/>
  <c r="AC42" i="3"/>
  <c r="AB42" i="3" s="1"/>
  <c r="AA42" i="3"/>
  <c r="AH41" i="3"/>
  <c r="AG41" i="3"/>
  <c r="AF41" i="3"/>
  <c r="AE41" i="3"/>
  <c r="AD41" i="3"/>
  <c r="AC41" i="3"/>
  <c r="AB41" i="3" s="1"/>
  <c r="AA41" i="3"/>
  <c r="AH40" i="3"/>
  <c r="AG40" i="3"/>
  <c r="AF40" i="3"/>
  <c r="AE40" i="3"/>
  <c r="AD40" i="3"/>
  <c r="AC40" i="3"/>
  <c r="AB40" i="3" s="1"/>
  <c r="AA40" i="3"/>
  <c r="AH39" i="3"/>
  <c r="AG39" i="3"/>
  <c r="AF39" i="3"/>
  <c r="AE39" i="3"/>
  <c r="AD39" i="3"/>
  <c r="AC39" i="3"/>
  <c r="AB39" i="3" s="1"/>
  <c r="AA39" i="3"/>
  <c r="AH38" i="3"/>
  <c r="AG38" i="3"/>
  <c r="AF38" i="3"/>
  <c r="AE38" i="3"/>
  <c r="AD38" i="3"/>
  <c r="AC38" i="3"/>
  <c r="AB38" i="3" s="1"/>
  <c r="AA38" i="3"/>
  <c r="AH37" i="3"/>
  <c r="AG37" i="3"/>
  <c r="AF37" i="3"/>
  <c r="AE37" i="3"/>
  <c r="AD37" i="3"/>
  <c r="AC37" i="3"/>
  <c r="AB37" i="3" s="1"/>
  <c r="AA37" i="3"/>
  <c r="AH36" i="3"/>
  <c r="AG36" i="3"/>
  <c r="AF36" i="3"/>
  <c r="AE36" i="3"/>
  <c r="AD36" i="3"/>
  <c r="AC36" i="3"/>
  <c r="AB36" i="3" s="1"/>
  <c r="AA36" i="3"/>
  <c r="AH35" i="3"/>
  <c r="AG35" i="3"/>
  <c r="AF35" i="3"/>
  <c r="AE35" i="3"/>
  <c r="AD35" i="3"/>
  <c r="AC35" i="3"/>
  <c r="AB35" i="3" s="1"/>
  <c r="AA35" i="3"/>
  <c r="AH34" i="3"/>
  <c r="AG34" i="3"/>
  <c r="AF34" i="3"/>
  <c r="AE34" i="3"/>
  <c r="AD34" i="3"/>
  <c r="AC34" i="3"/>
  <c r="AB34" i="3" s="1"/>
  <c r="AA34" i="3"/>
  <c r="AH33" i="3"/>
  <c r="AG33" i="3"/>
  <c r="AF33" i="3"/>
  <c r="AE33" i="3"/>
  <c r="AD33" i="3"/>
  <c r="AC33" i="3"/>
  <c r="AB33" i="3" s="1"/>
  <c r="AA33" i="3"/>
  <c r="AH32" i="3"/>
  <c r="AG32" i="3"/>
  <c r="AF32" i="3"/>
  <c r="AE32" i="3"/>
  <c r="AD32" i="3"/>
  <c r="AC32" i="3"/>
  <c r="AB32" i="3" s="1"/>
  <c r="AA32" i="3"/>
  <c r="AH31" i="3"/>
  <c r="AG31" i="3"/>
  <c r="AF31" i="3"/>
  <c r="AE31" i="3"/>
  <c r="AD31" i="3"/>
  <c r="AC31" i="3"/>
  <c r="AB31" i="3" s="1"/>
  <c r="AA31" i="3"/>
  <c r="AH30" i="3"/>
  <c r="AG30" i="3"/>
  <c r="AF30" i="3"/>
  <c r="AE30" i="3"/>
  <c r="AD30" i="3"/>
  <c r="AC30" i="3"/>
  <c r="AB30" i="3" s="1"/>
  <c r="AA30" i="3"/>
  <c r="AG29" i="3"/>
  <c r="AF29" i="3"/>
  <c r="AE29" i="3"/>
  <c r="AD29" i="3"/>
  <c r="AA29" i="3"/>
  <c r="T29" i="3"/>
  <c r="AC29" i="3" s="1"/>
  <c r="AG28" i="3"/>
  <c r="AF28" i="3"/>
  <c r="AE28" i="3"/>
  <c r="AD28" i="3"/>
  <c r="AA28" i="3"/>
  <c r="T28" i="3"/>
  <c r="AC28" i="3" s="1"/>
  <c r="AB28" i="3" s="1"/>
  <c r="AG27" i="3"/>
  <c r="AH27" i="3" s="1"/>
  <c r="AF27" i="3"/>
  <c r="AE27" i="3"/>
  <c r="AD27" i="3"/>
  <c r="AC27" i="3"/>
  <c r="AB27" i="3" s="1"/>
  <c r="AA27" i="3"/>
  <c r="AG26" i="3"/>
  <c r="AH26" i="3" s="1"/>
  <c r="AF26" i="3"/>
  <c r="AE26" i="3"/>
  <c r="AD26" i="3"/>
  <c r="AC26" i="3"/>
  <c r="AB26" i="3" s="1"/>
  <c r="AA26" i="3"/>
  <c r="AG25" i="3"/>
  <c r="AH25" i="3" s="1"/>
  <c r="AF25" i="3"/>
  <c r="AE25" i="3"/>
  <c r="AD25" i="3"/>
  <c r="AC25" i="3"/>
  <c r="AB25" i="3" s="1"/>
  <c r="AA25" i="3"/>
  <c r="AG24" i="3"/>
  <c r="AF24" i="3"/>
  <c r="AE24" i="3"/>
  <c r="AD24" i="3"/>
  <c r="AA24" i="3"/>
  <c r="T24" i="3"/>
  <c r="AC24" i="3" s="1"/>
  <c r="AB24" i="3" s="1"/>
  <c r="AG23" i="3"/>
  <c r="AF23" i="3"/>
  <c r="AE23" i="3"/>
  <c r="AD23" i="3"/>
  <c r="AA23" i="3"/>
  <c r="T23" i="3"/>
  <c r="AC23" i="3" s="1"/>
  <c r="AG22" i="3"/>
  <c r="AF22" i="3"/>
  <c r="AE22" i="3"/>
  <c r="AD22" i="3"/>
  <c r="AA22" i="3"/>
  <c r="AC22" i="3" s="1"/>
  <c r="T22" i="3"/>
  <c r="AG21" i="3"/>
  <c r="AF21" i="3"/>
  <c r="AE21" i="3"/>
  <c r="AD21" i="3"/>
  <c r="AC21" i="3"/>
  <c r="AH21" i="3" s="1"/>
  <c r="AB21" i="3"/>
  <c r="AA21" i="3"/>
  <c r="T21" i="3"/>
  <c r="AG20" i="3"/>
  <c r="AH20" i="3" s="1"/>
  <c r="AF20" i="3"/>
  <c r="AE20" i="3"/>
  <c r="AD20" i="3"/>
  <c r="AC20" i="3"/>
  <c r="AB20" i="3" s="1"/>
  <c r="AA20" i="3"/>
  <c r="T20" i="3"/>
  <c r="AG19" i="3"/>
  <c r="AF19" i="3"/>
  <c r="AE19" i="3"/>
  <c r="AD19" i="3"/>
  <c r="AC19" i="3"/>
  <c r="AB19" i="3" s="1"/>
  <c r="AA19" i="3"/>
  <c r="T19" i="3"/>
  <c r="AG18" i="3"/>
  <c r="AF18" i="3"/>
  <c r="AE18" i="3"/>
  <c r="AD18" i="3"/>
  <c r="AA18" i="3"/>
  <c r="T18" i="3"/>
  <c r="AC18" i="3" s="1"/>
  <c r="AG17" i="3"/>
  <c r="AH17" i="3" s="1"/>
  <c r="AF17" i="3"/>
  <c r="AE17" i="3"/>
  <c r="AD17" i="3"/>
  <c r="AA17" i="3"/>
  <c r="T17" i="3"/>
  <c r="AC17" i="3" s="1"/>
  <c r="AB17" i="3" s="1"/>
  <c r="AG16" i="3"/>
  <c r="AH16" i="3" s="1"/>
  <c r="AF16" i="3"/>
  <c r="AE16" i="3"/>
  <c r="AD16" i="3"/>
  <c r="AA16" i="3"/>
  <c r="T16" i="3"/>
  <c r="AC16" i="3" s="1"/>
  <c r="AB16" i="3" s="1"/>
  <c r="AG15" i="3"/>
  <c r="AF15" i="3"/>
  <c r="AE15" i="3"/>
  <c r="AD15" i="3"/>
  <c r="AA15" i="3"/>
  <c r="T15" i="3"/>
  <c r="AC15" i="3" s="1"/>
  <c r="AG14" i="3"/>
  <c r="AF14" i="3"/>
  <c r="AE14" i="3"/>
  <c r="AD14" i="3"/>
  <c r="AA14" i="3"/>
  <c r="T14" i="3"/>
  <c r="AC14" i="3" s="1"/>
  <c r="AG13" i="3"/>
  <c r="AF13" i="3"/>
  <c r="AE13" i="3"/>
  <c r="AD13" i="3"/>
  <c r="AC13" i="3"/>
  <c r="AH13" i="3" s="1"/>
  <c r="AB13" i="3"/>
  <c r="AA13" i="3"/>
  <c r="T13" i="3"/>
  <c r="AG12" i="3"/>
  <c r="AH12" i="3" s="1"/>
  <c r="AF12" i="3"/>
  <c r="AE12" i="3"/>
  <c r="AD12" i="3"/>
  <c r="AC12" i="3"/>
  <c r="AB12" i="3" s="1"/>
  <c r="AA12" i="3"/>
  <c r="T12" i="3"/>
  <c r="AG11" i="3"/>
  <c r="AF11" i="3"/>
  <c r="AE11" i="3"/>
  <c r="AD11" i="3"/>
  <c r="AC11" i="3"/>
  <c r="AB11" i="3" s="1"/>
  <c r="AA11" i="3"/>
  <c r="T11" i="3"/>
  <c r="AG10" i="3"/>
  <c r="AF10" i="3"/>
  <c r="AE10" i="3"/>
  <c r="AD10" i="3"/>
  <c r="AA10" i="3"/>
  <c r="AC10" i="3" s="1"/>
  <c r="T10" i="3"/>
  <c r="AG9" i="3"/>
  <c r="AF9" i="3"/>
  <c r="AE9" i="3"/>
  <c r="AD9" i="3"/>
  <c r="AA9" i="3"/>
  <c r="T9" i="3"/>
  <c r="AC9" i="3" s="1"/>
  <c r="AB9" i="3" s="1"/>
  <c r="AG8" i="3"/>
  <c r="AF8" i="3"/>
  <c r="AE8" i="3"/>
  <c r="AD8" i="3"/>
  <c r="AA8" i="3"/>
  <c r="T8" i="3"/>
  <c r="AC8" i="3" s="1"/>
  <c r="AB8" i="3" s="1"/>
  <c r="AG7" i="3"/>
  <c r="AF7" i="3"/>
  <c r="AE7" i="3"/>
  <c r="AD7" i="3"/>
  <c r="AA7" i="3"/>
  <c r="T7" i="3"/>
  <c r="AC7" i="3" s="1"/>
  <c r="AG6" i="3"/>
  <c r="AF6" i="3"/>
  <c r="AE6" i="3"/>
  <c r="AD6" i="3"/>
  <c r="AA6" i="3"/>
  <c r="AC6" i="3" s="1"/>
  <c r="T6" i="3"/>
  <c r="AG5" i="3"/>
  <c r="AF5" i="3"/>
  <c r="AE5" i="3"/>
  <c r="AD5" i="3"/>
  <c r="AC5" i="3"/>
  <c r="AH5" i="3" s="1"/>
  <c r="AB5" i="3"/>
  <c r="AA5" i="3"/>
  <c r="T5" i="3"/>
  <c r="AG4" i="3"/>
  <c r="AH4" i="3" s="1"/>
  <c r="AF4" i="3"/>
  <c r="AE4" i="3"/>
  <c r="AD4" i="3"/>
  <c r="AC4" i="3"/>
  <c r="AB4" i="3" s="1"/>
  <c r="AA4" i="3"/>
  <c r="T4" i="3"/>
  <c r="AG3" i="3"/>
  <c r="AF3" i="3"/>
  <c r="AE3" i="3"/>
  <c r="AD3" i="3"/>
  <c r="AC3" i="3"/>
  <c r="AB3" i="3" s="1"/>
  <c r="AA3" i="3"/>
  <c r="T3" i="3"/>
  <c r="AG2" i="3"/>
  <c r="AF2" i="3"/>
  <c r="AE2" i="3"/>
  <c r="AD2" i="3"/>
  <c r="AA2" i="3"/>
  <c r="AC2" i="3" s="1"/>
  <c r="T2" i="3"/>
  <c r="H21" i="1"/>
  <c r="J20" i="1"/>
  <c r="J19" i="1"/>
  <c r="J18" i="1"/>
  <c r="F18" i="1"/>
  <c r="J17" i="1"/>
  <c r="J16" i="1"/>
  <c r="J15" i="1"/>
  <c r="J14" i="1"/>
  <c r="F14" i="1"/>
  <c r="J13" i="1"/>
  <c r="J12" i="1"/>
  <c r="F12" i="1"/>
  <c r="J11" i="1"/>
  <c r="J10" i="1"/>
  <c r="J9" i="1"/>
  <c r="J8" i="1"/>
  <c r="J7" i="1"/>
  <c r="F7" i="1"/>
  <c r="J6" i="1"/>
  <c r="J5" i="1"/>
  <c r="J4" i="1"/>
  <c r="F4" i="1"/>
  <c r="J3" i="1" l="1"/>
  <c r="AH14" i="3"/>
  <c r="AB14" i="3"/>
  <c r="AB18" i="3"/>
  <c r="AH18" i="3"/>
  <c r="AH6" i="3"/>
  <c r="AB6" i="3"/>
  <c r="AH8" i="3"/>
  <c r="AB10" i="3"/>
  <c r="AH10" i="3"/>
  <c r="AH22" i="3"/>
  <c r="AB22" i="3"/>
  <c r="AH24" i="3"/>
  <c r="AH28" i="3"/>
  <c r="AB15" i="3"/>
  <c r="AH15" i="3"/>
  <c r="AB29" i="3"/>
  <c r="AH29" i="3"/>
  <c r="AB2" i="3"/>
  <c r="AH2" i="3"/>
  <c r="AB7" i="3"/>
  <c r="AH7" i="3"/>
  <c r="AB23" i="3"/>
  <c r="AH23" i="3"/>
  <c r="AH9" i="3"/>
  <c r="AH54" i="3"/>
  <c r="AC343" i="3"/>
  <c r="AB420" i="3"/>
  <c r="AC420" i="3"/>
  <c r="AH470" i="3"/>
  <c r="T500" i="3"/>
  <c r="AB500" i="3" s="1"/>
  <c r="AB503" i="3"/>
  <c r="AH503" i="3"/>
  <c r="AH506" i="3"/>
  <c r="AB85" i="3"/>
  <c r="AB86" i="3"/>
  <c r="AB124" i="3"/>
  <c r="AC247" i="3"/>
  <c r="AB259" i="3"/>
  <c r="AC435" i="3"/>
  <c r="AB435" i="3"/>
  <c r="AB497" i="3"/>
  <c r="AH497" i="3"/>
  <c r="AH508" i="3"/>
  <c r="AB508" i="3"/>
  <c r="AF66" i="3"/>
  <c r="AF69" i="3"/>
  <c r="AB231" i="3"/>
  <c r="AB258" i="3"/>
  <c r="AB481" i="3"/>
  <c r="AH481" i="3"/>
  <c r="AB520" i="3"/>
  <c r="AH520" i="3"/>
  <c r="AH65" i="3"/>
  <c r="AH68" i="3"/>
  <c r="AH73" i="3"/>
  <c r="AH90" i="3"/>
  <c r="AH104" i="3"/>
  <c r="AB133" i="3"/>
  <c r="AB148" i="3"/>
  <c r="AB171" i="3"/>
  <c r="AB185" i="3"/>
  <c r="AB193" i="3"/>
  <c r="AC277" i="3"/>
  <c r="AC356" i="3"/>
  <c r="AC364" i="3"/>
  <c r="AC384" i="3"/>
  <c r="AC476" i="3"/>
  <c r="AB476" i="3" s="1"/>
  <c r="AH476" i="3"/>
  <c r="AB501" i="3"/>
  <c r="AH501" i="3"/>
  <c r="AH3" i="3"/>
  <c r="AH11" i="3"/>
  <c r="AH19" i="3"/>
  <c r="AB54" i="3"/>
  <c r="AB110" i="3"/>
  <c r="AB120" i="3"/>
  <c r="AB134" i="3"/>
  <c r="AB141" i="3"/>
  <c r="AB156" i="3"/>
  <c r="AB164" i="3"/>
  <c r="AB172" i="3"/>
  <c r="AB180" i="3"/>
  <c r="AB186" i="3"/>
  <c r="AB194" i="3"/>
  <c r="AB412" i="3"/>
  <c r="AC412" i="3"/>
  <c r="AB485" i="3"/>
  <c r="AH485" i="3"/>
  <c r="AB490" i="3"/>
  <c r="AH490" i="3"/>
  <c r="AH524" i="3"/>
  <c r="AB524" i="3"/>
  <c r="AB535" i="3"/>
  <c r="AH535" i="3"/>
  <c r="AB52" i="3"/>
  <c r="AB91" i="3"/>
  <c r="AB165" i="3"/>
  <c r="AB187" i="3"/>
  <c r="AB228" i="3"/>
  <c r="AB256" i="3"/>
  <c r="AH463" i="3"/>
  <c r="AB505" i="3"/>
  <c r="AH505" i="3"/>
  <c r="AB280" i="3"/>
  <c r="AB369" i="3"/>
  <c r="AH474" i="3"/>
  <c r="AH493" i="3"/>
  <c r="AB493" i="3"/>
  <c r="AB483" i="3"/>
  <c r="AH483" i="3"/>
  <c r="AH486" i="3"/>
  <c r="AH491" i="3"/>
  <c r="AH462" i="3"/>
  <c r="AH514" i="3"/>
  <c r="AC473" i="3"/>
  <c r="AB473" i="3" s="1"/>
  <c r="AH479" i="3"/>
  <c r="AB492" i="3"/>
  <c r="AH498" i="3"/>
  <c r="AH530" i="3"/>
  <c r="AH539" i="3"/>
  <c r="AH549" i="3"/>
  <c r="AB392" i="3"/>
  <c r="AH480" i="3"/>
  <c r="AH499" i="3"/>
  <c r="AH538" i="3"/>
  <c r="T560" i="3"/>
  <c r="AB560" i="3" s="1"/>
  <c r="AH649" i="3"/>
  <c r="AB649" i="3"/>
  <c r="AH652" i="3"/>
  <c r="AH544" i="3"/>
  <c r="AB431" i="3"/>
  <c r="AH471" i="3"/>
  <c r="T529" i="3"/>
  <c r="AB529" i="3" s="1"/>
  <c r="AH526" i="3"/>
  <c r="AH533" i="3"/>
  <c r="AH542" i="3"/>
  <c r="AB553" i="3"/>
  <c r="AH553" i="3"/>
  <c r="AB656" i="3"/>
  <c r="AH656" i="3"/>
  <c r="AB651" i="3"/>
  <c r="AH651" i="3"/>
  <c r="AH658" i="3"/>
  <c r="AH579" i="3"/>
  <c r="AH587" i="3"/>
  <c r="AH595" i="3"/>
  <c r="AH611" i="3"/>
  <c r="AH619" i="3"/>
  <c r="AH627" i="3"/>
  <c r="AH635" i="3"/>
  <c r="AH646" i="3"/>
  <c r="AH664" i="3"/>
  <c r="AH648" i="3"/>
  <c r="I21" i="1" l="1"/>
  <c r="F2" i="1"/>
  <c r="J2" i="1"/>
  <c r="J21" i="1" s="1"/>
  <c r="AH473" i="3"/>
</calcChain>
</file>

<file path=xl/sharedStrings.xml><?xml version="1.0" encoding="utf-8"?>
<sst xmlns="http://schemas.openxmlformats.org/spreadsheetml/2006/main" count="48304" uniqueCount="2572">
  <si>
    <t>NOMBRE DEL PROYECTO</t>
  </si>
  <si>
    <t>BPIN</t>
  </si>
  <si>
    <t>CÓDIGO PROYECTO SEGPLAN</t>
  </si>
  <si>
    <t>PRESUPUESTO INICIAL 2025</t>
  </si>
  <si>
    <t>TOTAL PAA ACTUAL</t>
  </si>
  <si>
    <t>DIFERENCIA</t>
  </si>
  <si>
    <t>ACTIVIDAD META</t>
  </si>
  <si>
    <t xml:space="preserve">VALOR OPERACIÓN </t>
  </si>
  <si>
    <t>TOTAL COMPROMETIDO</t>
  </si>
  <si>
    <t>TOTAL PAGADO</t>
  </si>
  <si>
    <t>Formación en capacidades democráticas en interrelación con la cualificación de la participación incidente; con enfoques de cultura ciudadana, democrática y de paz Bogotá D.C.</t>
  </si>
  <si>
    <t>1. Formar 120.000 ciudadanos en sus capacidades democráticas para incidir en la construcción de una cultura democrática, ciudadana y de paz</t>
  </si>
  <si>
    <t>2. Implementar 35 iniciativas de producción de información pertinente para el análisis y divulgación de información sobre participación ciudadana</t>
  </si>
  <si>
    <t>Fortalecimiento de la gestión institucional del IDPAC en el marco de la ejecución del Plan de Desarrollo de  Bogotá D.C</t>
  </si>
  <si>
    <t>2. Realizar el 100% de la estrategia de adquisición de capacidad tecnológica</t>
  </si>
  <si>
    <t>3. Realizar el 100% de la estrategia  de la estrategia de Contratación de la adecuación y dotación de la sede del IDPAC</t>
  </si>
  <si>
    <t>1. Realizar el 100% de la estrategia de contratación de talento humano para los procesos de apoyo, gerencia y evaluación</t>
  </si>
  <si>
    <t>Construcción de Ciudadanía Activa Crece La Participación en el Territorio con Promoción, Información e Innovación en Bogotá D.C.</t>
  </si>
  <si>
    <t>2024110010254</t>
  </si>
  <si>
    <t>8146</t>
  </si>
  <si>
    <t>1. Elaborar 1 lineamiento(s) con la metodologia y cronograma para la implementacion de los Presupuestos Participativos</t>
  </si>
  <si>
    <t>2. Fortalecer 1 sistema(s) informativo y de comunicación del Distrito</t>
  </si>
  <si>
    <t>3. Entregar 1.550 Incentivo(s) para estimular y promover la participación incidente</t>
  </si>
  <si>
    <t>4. Suscribir 70 Pacto(s) ciudadanos de convivencia</t>
  </si>
  <si>
    <t>5. ejecutar 400 obras con Saldo Pedagogico</t>
  </si>
  <si>
    <t>Implementación de acciones de innovación social que promuevan la participación incidente y la solución de problemas públicos Bogotá D.C.</t>
  </si>
  <si>
    <t xml:space="preserve"> 1. Implementar el 100% de la estrategia de diseños metodológicos e implementación de la innovación social en escenarios de participación ciudadana y solución de problemas públicos</t>
  </si>
  <si>
    <t>2. Implementar el 100% de la estrategia de incentivos y desarrollo de prototipos que promuevan la innovación social en escenarios de participación y solución de problemas públicos</t>
  </si>
  <si>
    <t>Implementación de mecanismos de participación que potencian el desarrollo territorial Bogotá D.C.</t>
  </si>
  <si>
    <t>1. Realizar (3) Jornadas Únicas Electorales</t>
  </si>
  <si>
    <t>2. Fortalecer 450 instancias formales y no formales de participación aplicando el modelo de fortalecimiento</t>
  </si>
  <si>
    <t>3. Aplicar a 2000 organizaciones sociales, comunales, medios comunitarios, de propiedad horizontal el modelo de fortalecimiento</t>
  </si>
  <si>
    <t>4. Implementar el 100% de los planes de acción de las políticas públicas a cargo del IDPAC</t>
  </si>
  <si>
    <t>Implementación del aprovechamiento en bienes fiscales y en zonas de cesión de carácter comunitario en Bogotá D.C.</t>
  </si>
  <si>
    <t>1. Implementar el 100% de la estrategia de inspección, control y vigilancia del 
 aprovechamiento económico de los bienes fiscales de carácter comunitario</t>
  </si>
  <si>
    <t>2. Desarrollar 1 protocolo para la implementación del aprovechamiento económico en bienes fiscales y en zonas de cesión de carácter comunitario.</t>
  </si>
  <si>
    <t>3. Generar 1 informe de diagnóstico y plan de acción.</t>
  </si>
  <si>
    <t>TOTAL</t>
  </si>
  <si>
    <t>CODIGO INTERNO IDPAC</t>
  </si>
  <si>
    <t>OBJETIVO ESTRATÉGICO</t>
  </si>
  <si>
    <t xml:space="preserve">PROGRAMA  PLAN DE DESARROLLO </t>
  </si>
  <si>
    <t>NOMBRE RUBRO</t>
  </si>
  <si>
    <t>CODIGO PRESUPUESTAL</t>
  </si>
  <si>
    <t>BDPP</t>
  </si>
  <si>
    <t>DESCRIPCION PROYECTO DE INVERSION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</si>
  <si>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</si>
  <si>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</si>
  <si>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</si>
  <si>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</si>
  <si>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</si>
  <si>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</si>
  <si>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</si>
  <si>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</si>
  <si>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</si>
  <si>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</si>
  <si>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</si>
  <si>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VALOR TOTAL ESTIMADO
ACTUAL</t>
  </si>
  <si>
    <t>ÁREA O DEPENDENCIA RESPONSABLE</t>
  </si>
  <si>
    <t>POSPRE
(Posición Presupuestal)</t>
  </si>
  <si>
    <t>ELEMENTO PEP
(Plan de la Estructura del Proyecto)</t>
  </si>
  <si>
    <t>TRAZADOR PRESUPUESTAL</t>
  </si>
  <si>
    <t>¿SE REQUIEREN VIGENCIAS FUTURAS?</t>
  </si>
  <si>
    <t>ESTADO DE LA SOLICITUD DE VIGENCIAS FUTURAS</t>
  </si>
  <si>
    <t>No. Solicitud</t>
  </si>
  <si>
    <t>Valor modificación</t>
  </si>
  <si>
    <t>Valor Operaciòn</t>
  </si>
  <si>
    <t>Valor definitivo PAA</t>
  </si>
  <si>
    <t>Se modifica?</t>
  </si>
  <si>
    <t>MOD 2</t>
  </si>
  <si>
    <t>DIF</t>
  </si>
  <si>
    <t>C1</t>
  </si>
  <si>
    <t>05_Bogotá confía en su gobierno</t>
  </si>
  <si>
    <t>39 _Camino hacia una democracia deliberativa con un gobierno cercano a la gente y con participación ciudadana</t>
  </si>
  <si>
    <t>O23011745012024007901031</t>
  </si>
  <si>
    <t>O230117450120240079</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</si>
  <si>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</si>
  <si>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TPIEG - Igualdad y Equidad de Género.</t>
  </si>
  <si>
    <t>NO</t>
  </si>
  <si>
    <t>N/A</t>
  </si>
  <si>
    <t>O232020200991119_Otros servicios de la administración pública n.c.p.</t>
  </si>
  <si>
    <t>C2</t>
  </si>
  <si>
    <t>Prestar los servicios Profesionales para realizar convenios solidarios para regularizar el aprovechamiento en bienes fiscales y en zonas de cesión de carácter comunitarioen el marco del proyecto de inversión 8025.</t>
  </si>
  <si>
    <t>ENERO</t>
  </si>
  <si>
    <t>FEBRERO</t>
  </si>
  <si>
    <t>CCE-16 Contratación Directa</t>
  </si>
  <si>
    <t>1-100-F001_VA-Recursos distrito</t>
  </si>
  <si>
    <t>Subdirección de Asuntos Comunales</t>
  </si>
  <si>
    <t>20/0220/0101/45010310079</t>
  </si>
  <si>
    <t>C3</t>
  </si>
  <si>
    <t>Prestar los servicios Profesionales  para realizar convenios solidarios para regularizar el aprovechamiento en bienes fiscales y en zonas de cesión de carácter comunitarioen el marco del proyecto de inversión 8025.</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</si>
  <si>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</si>
  <si>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</si>
  <si>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</si>
  <si>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</si>
  <si>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</si>
  <si>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</si>
  <si>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</si>
  <si>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</si>
  <si>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</si>
  <si>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</si>
  <si>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</si>
  <si>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</si>
  <si>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</si>
  <si>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</si>
  <si>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</si>
  <si>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</si>
  <si>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</si>
  <si>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</si>
  <si>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</si>
  <si>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</si>
  <si>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</si>
  <si>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</si>
  <si>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</si>
  <si>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</si>
  <si>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</si>
  <si>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</si>
  <si>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33_Fortalecimiento institucional para un gobierno confiable</t>
  </si>
  <si>
    <t>O23011745992024019407023</t>
  </si>
  <si>
    <t>O230117459920240194</t>
  </si>
  <si>
    <t>Meta 368 Implementar 1 estrategia para fortalecimiento de la gestión institucional y operativa</t>
  </si>
  <si>
    <t>Prestar los servicios profesionales para efectuar el seguimiento a los procedimientos asociados al Modelo Integrado de Planeación y Gestión, al procedimiento pre y postcontractual, y otros asuntos de carácter administrativo del Proceso de Gestión Contractual.</t>
  </si>
  <si>
    <t>febrero</t>
  </si>
  <si>
    <t xml:space="preserve">Gestión Contractual </t>
  </si>
  <si>
    <t>O232020200883990_Otros servicios profesionales, técnicos y empresariales n.c.p.</t>
  </si>
  <si>
    <t>PM/0220/0107/45990230194</t>
  </si>
  <si>
    <t>C30</t>
  </si>
  <si>
    <t>Prestar los servicios de asesoría,  para realizar seguimiento, vigilancia y control de los proyectos de inversión, así como de los recursos de funcionamiento, en el marco de la Gestión contractual del IDPAC.</t>
  </si>
  <si>
    <t>enero</t>
  </si>
  <si>
    <t>C31</t>
  </si>
  <si>
    <t>Prestar los servicios profesionales para gestionar el uso integral de las plataformas transaccionales de compra pública e implementación efectiva de las prácticas y estrategias de análisis de datos y abastecimiento estratégico en el IDPAC.</t>
  </si>
  <si>
    <t>C32</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</si>
  <si>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</si>
  <si>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C33</t>
  </si>
  <si>
    <t>Prestar los servicios de asesoría,  para realizar orientación jurídica en el desarrollo de la política de compras y contratación pública encaminadas al fortalecimiento de la capacidad institucional del IDPAC.</t>
  </si>
  <si>
    <t>C34</t>
  </si>
  <si>
    <t>Prestar los servicios profesionales  para adelantar jurídicamente el desarrollo de los procedimientos adelantados por el Proceso de Gestión Contractual del Instituto Distrital de la Participación y Acción Comunal.</t>
  </si>
  <si>
    <t>C35</t>
  </si>
  <si>
    <t>Prestar los servicios profesionales para acompañar jurídicamente el desarrollo de los procedimientos precontractuales y contractuales adelantados por el Proceso de Gestión Contractual</t>
  </si>
  <si>
    <t>C36</t>
  </si>
  <si>
    <t>Prestar los servicios profesionales  para realizar la estructuración técnica, económica y financiera de los trámites contractuales adelantados por el Proceso de Gestión Contractual del Instituto Distrital de la Participación y Acción Comunal</t>
  </si>
  <si>
    <t>C37</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</si>
  <si>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</si>
  <si>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O232020200668014
Servicios de gestión documental</t>
  </si>
  <si>
    <t>C38</t>
  </si>
  <si>
    <t>Prestar los servicios profesionales para acompañar jurídicamente el desarrollo de los procedimientos precontractuales, contractuales y postcontractuales adelantados por el Proceso de Gestión Contractual.</t>
  </si>
  <si>
    <t>C39</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</si>
  <si>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</si>
  <si>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C40</t>
  </si>
  <si>
    <t>Prestar los servicios profesionales para adelantar labores administrativas, de capacitación y administración de las bases de datos asociadas al Proceso de gestión contractual.</t>
  </si>
  <si>
    <t>C41</t>
  </si>
  <si>
    <t>Prestar los servicios profesionales para adelantar jurídicamente el desarrollo de los procedimientos adelantados por el Proceso de Gestión Contractual del Instituto Distrital de la Participación y Acción Comunal.</t>
  </si>
  <si>
    <t>C42</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</si>
  <si>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</si>
  <si>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Dirección General</t>
  </si>
  <si>
    <t>C43</t>
  </si>
  <si>
    <t>C44</t>
  </si>
  <si>
    <t>Prestar los servicios de apoyo a la gestión para realizar labores técnicas y operativas en el desarrollo de los procedimientos de gestión documental de la Oficina Jurídica</t>
  </si>
  <si>
    <t xml:space="preserve">Oficina Juridica </t>
  </si>
  <si>
    <t>C45</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</si>
  <si>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</si>
  <si>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</si>
  <si>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</si>
  <si>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C47</t>
  </si>
  <si>
    <t>C48</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</si>
  <si>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</si>
  <si>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t>
  </si>
  <si>
    <t>C50</t>
  </si>
  <si>
    <t>C51</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</si>
  <si>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</si>
  <si>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O232020200883990
Otros servicios profesionales, técnicos y empresar</t>
  </si>
  <si>
    <t>C52</t>
  </si>
  <si>
    <t>Prestar los servicios profesionales para apoyar técnicamente en seguimiento de los proyectos de inversión y del presupuesto de funcionamiento a cargo del IDPAC.</t>
  </si>
  <si>
    <t>Secretaría General</t>
  </si>
  <si>
    <t>C53</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</si>
  <si>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</si>
  <si>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t>
  </si>
  <si>
    <t>Prestar los servicios profesionales para acompañar la gestión administrativa y presupuestal de los proyectos de inversión y del presupuesto de funcionamiento a cargo de la Secretaría General del IDPAC</t>
  </si>
  <si>
    <t>C55</t>
  </si>
  <si>
    <t>Prestar los servicios de apoyo a la gestión a la Oficina Jurídica del Instituto para el trámite y control de documentos legales.</t>
  </si>
  <si>
    <t>marzo</t>
  </si>
  <si>
    <t>C56</t>
  </si>
  <si>
    <t>Prestar los servicios profesionales para tramitar los asuntos administrativos del Proceso de Gestión del Talento Humano especialmente las actividades relacionadas con la Salud y Seguridad en el Trabajo SG-SST del IDPAC.</t>
  </si>
  <si>
    <t xml:space="preserve">Gestión del Talento Humano </t>
  </si>
  <si>
    <t>C57</t>
  </si>
  <si>
    <t>Prestar los servicios profesionales para ejecutar las actividades propias de la Gestión del Talento Humano del IDPAC, para el cumplimiento de las metas institucionales.</t>
  </si>
  <si>
    <t>C58</t>
  </si>
  <si>
    <t>Prestar los servicios de asesoría en la articulación, seguimiento y control de los procesos de Gestión de Talento Humano, Gestión Documental y Gestión Bienes, Servicios e Infraestructura, responsabilidad de la Secretaría General del IDPAC.</t>
  </si>
  <si>
    <t>C59</t>
  </si>
  <si>
    <t>C60</t>
  </si>
  <si>
    <t>Prestar los servicios profesionales para apoyar las actividades requeridas a fin de avanzar en el cumplimiento de metas estratégicas de la gestión del Talento Humano del IDPAC.</t>
  </si>
  <si>
    <t>C61</t>
  </si>
  <si>
    <t>C62</t>
  </si>
  <si>
    <t>C63</t>
  </si>
  <si>
    <t>Prestar los servicios profesionales a la Dirección General para el acompañamiento de las actividades institucionales y la articulación con las diferentes áreas misionales del IDPAC y/o Entidades Distritales requeridas.</t>
  </si>
  <si>
    <t>C64</t>
  </si>
  <si>
    <t>Prestar los servicios de asesoría para elaborar, revisar y/o emitir recomendaciones de carácter administrativas requeridas por la Dirección General</t>
  </si>
  <si>
    <t>C65</t>
  </si>
  <si>
    <t>Prestar los servicios profesionales especializados para el seguimiento y análisis de cumplimiento de los planes de acción de las políticas públicas.</t>
  </si>
  <si>
    <t xml:space="preserve">Oficina Asesora de Planeacion </t>
  </si>
  <si>
    <t>C66</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</si>
  <si>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</si>
  <si>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t>
  </si>
  <si>
    <t xml:space="preserve">Prestar los servicios profesionales para la implementación del nuevo modelo de operación por procesos y las políticas de gestión y desempeño, brindando la asistencia técnica a todos los procesos bajo la normatividad vigente. </t>
  </si>
  <si>
    <t>C68</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</si>
  <si>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</si>
  <si>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C69</t>
  </si>
  <si>
    <t>C70</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</si>
  <si>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</si>
  <si>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   - </t>
  </si>
  <si>
    <t>C71</t>
  </si>
  <si>
    <t>Prestar los servicios profesionales para realizar seguimiento e informes sobre el cumplimiento al plan estratégico institucional  así como apoyar la ejecución presupestal y/o de gestión de los proyectos de inversión.</t>
  </si>
  <si>
    <t>C72</t>
  </si>
  <si>
    <t>C73</t>
  </si>
  <si>
    <t>C74</t>
  </si>
  <si>
    <t>C75</t>
  </si>
  <si>
    <t>Prestar los servicios profesionales para asegurar, controlar, ejecutar y brindar soporte a las herramientas y desarrollos generados por el proceso de gestión de tecnologías de la información del Instituto Distrital de la Participación y Acción Comunal (IDPAC).</t>
  </si>
  <si>
    <t>Tics</t>
  </si>
  <si>
    <t>C76</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</si>
  <si>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</si>
  <si>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</si>
  <si>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</si>
  <si>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C78</t>
  </si>
  <si>
    <t>Prestar los servicios profesionales, para la administración de servidores bajo la plataforma Windows Server y sus componentes en el proceso de Gestión de las Tecnologías de la información del Instituto Distrital de la Participación y Acción Comunal (IDPAC)</t>
  </si>
  <si>
    <t>C79</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</si>
  <si>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</si>
  <si>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C80</t>
  </si>
  <si>
    <t>Prestar los servicios profesionales para acompañar y desarrollar las actividades requeridas en el Proceso de Bienes, Servicios e Infraestructura del Instituto.</t>
  </si>
  <si>
    <t xml:space="preserve">Gestión de Bienes, Servicios e Infraestructura </t>
  </si>
  <si>
    <t>C81</t>
  </si>
  <si>
    <t>Prestar los servicios profesionales para apoyar las actividades asociadas a los reportes del Plan de Austeridad y solicitudes de los Organismos de Control Internos y Externos que tiene a cargo el proceso de Bienes, Servicios e Infraestructura</t>
  </si>
  <si>
    <t>C82</t>
  </si>
  <si>
    <t>Prestar los servicios profesionales para realizar las actividades desde el componente juridico en materia de contratación de la Secretaría General.</t>
  </si>
  <si>
    <t>C83</t>
  </si>
  <si>
    <t xml:space="preserve">Prestar los servicios profesionales para acompañar el desarrollo de las actividades de la Secretaría General en sus diferentes Procesos de Gestión. </t>
  </si>
  <si>
    <t>C84</t>
  </si>
  <si>
    <t>Prestar los servicios profesionales para hacer seguimiento y control del cumplimiento de las metas asociadas a la Secretaría General del IDPAC</t>
  </si>
  <si>
    <t>C85</t>
  </si>
  <si>
    <t>C86</t>
  </si>
  <si>
    <t xml:space="preserve">Prestar los servicios de apoyo a la gestión para acompañar el cierre de los expedientes contractuales y demás actividades operativas y administrativas del proceso Gestión Contractual del Instituto. </t>
  </si>
  <si>
    <t>C87</t>
  </si>
  <si>
    <t>C88</t>
  </si>
  <si>
    <t>C89</t>
  </si>
  <si>
    <t xml:space="preserve">Prestar los servicios de apoyo a la gestión para acompañar las actividades operativas y administrativas concernientes al proceso de Servicio a la Ciudadanía del Instituto. </t>
  </si>
  <si>
    <t>Atención al Ciudadano</t>
  </si>
  <si>
    <t>C90</t>
  </si>
  <si>
    <t xml:space="preserve">Prestar los servicios profesionales para acompañar el desarrollo de los procedimientos propios de la Secretaría General del Instituto. </t>
  </si>
  <si>
    <t>C91</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</si>
  <si>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</si>
  <si>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t>
  </si>
  <si>
    <t>Prestar los servicios profesionales para acompañar a la Secretaría General en los temas relacionados con la Gestión Financiera del Instituto.</t>
  </si>
  <si>
    <t>C93</t>
  </si>
  <si>
    <t>Prestar los servicios profesionales para llevar a cabo el desarrollo de los procedimientos propios de la Secretaría General del Instituto y demás asuntos de competencia del área.</t>
  </si>
  <si>
    <t>C94</t>
  </si>
  <si>
    <t>Prestar los servicios profesionales para asesorar, realizar y apoyar el seguimiento y gestión de las actividades que adelanta el Instituto en lo concerniente a las tecnologías de la información.</t>
  </si>
  <si>
    <t>C95</t>
  </si>
  <si>
    <t>Prestar los servicios de apoyo a la gestión para realizar, corregir y mantener  el  desarrollo del software,  Frontend y Backend, en el proceso de Gestión de las Tecnologías de la Información del   Instituto Distrital de la Participación y Acción Comunal (IDPAC).</t>
  </si>
  <si>
    <t>C96</t>
  </si>
  <si>
    <t xml:space="preserve">Prestar los servicios de apoyo a la gestión </t>
  </si>
  <si>
    <t>junio</t>
  </si>
  <si>
    <t xml:space="preserve">   -   </t>
  </si>
  <si>
    <t>C97</t>
  </si>
  <si>
    <t>Prestar los servicios de apoyo a la gestión para realizar el desarrollo de las funcionalidades adicionales del Sistema de Gestión Documental Orfeo, del Instituto Distrital de la Participación y Acción Comunal (IDPAC)".</t>
  </si>
  <si>
    <t>C98</t>
  </si>
  <si>
    <t>Prestar los servicios de apoyo a la gestión para acompañar los trámites administrativos y operativos del proceso de Gestión Contractual del Instituto.</t>
  </si>
  <si>
    <t>C99</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</si>
  <si>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</si>
  <si>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C100</t>
  </si>
  <si>
    <t xml:space="preserve">Prestar los servicios profesionales para la articulación entre la Secretaría General y las respectivas áreas, en temas relacionados con la Gestión Financiera del Instituto. </t>
  </si>
  <si>
    <t>C101</t>
  </si>
  <si>
    <t>C102</t>
  </si>
  <si>
    <t>O23011745992024019409007</t>
  </si>
  <si>
    <t>43210000
81110000
43223100
43200000
60101725</t>
  </si>
  <si>
    <t>Adquisición, instalación y puesta en funcionamiento de sistemas de información, tecnología o infraestrutura tecnológica.</t>
  </si>
  <si>
    <t>Seleccion abreviada - acuerdo marco</t>
  </si>
  <si>
    <t>O23201010030302
Maquinaria de informática y sus partes, piezas y accesorios</t>
  </si>
  <si>
    <t>PM/0220/0109/45990070194</t>
  </si>
  <si>
    <t>C103</t>
  </si>
  <si>
    <t>O23011745992024019408011</t>
  </si>
  <si>
    <t>Ahorro - Fortalecimiento Institucional- Circular Externa SDH 000002 de fecha 10 de enero de 2025 "Plan de Austeridad en el Gasto Distrital 2025-2027"</t>
  </si>
  <si>
    <t xml:space="preserve"> -</t>
  </si>
  <si>
    <t>O2320202005040154129
Otros servicios especializados de la construcción</t>
  </si>
  <si>
    <t>PM/0220/0108/45990110194</t>
  </si>
  <si>
    <t>C104</t>
  </si>
  <si>
    <t>C105</t>
  </si>
  <si>
    <t>O23011745022024021202034</t>
  </si>
  <si>
    <t>O230117450220240212</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</si>
  <si>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</si>
  <si>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Prestar los servicios profesionales de manera temporal, para la gestión administrativa y sistematización de la información de la escuela</t>
  </si>
  <si>
    <t>Gerencia Escuela de la Participación</t>
  </si>
  <si>
    <t>20/0220/0102/45020340212</t>
  </si>
  <si>
    <t xml:space="preserve">TPCC- Cultura Ciudadana
TPIEG - Igualdad y Equidad de Género
TPGE - Grupos étnicos
TPJ – Juventud
TPPD - Población con Discapacidad </t>
  </si>
  <si>
    <t>C106</t>
  </si>
  <si>
    <t>C107</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</si>
  <si>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</si>
  <si>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t>
  </si>
  <si>
    <t>Prestar los servicios profesionales de manera temporal   para gestionar, administrar y adecuar la plataforma de formación virtual de la Escuela de la Participación.</t>
  </si>
  <si>
    <t>C109</t>
  </si>
  <si>
    <t>C110</t>
  </si>
  <si>
    <t>Prestar los servicios de apoyo a la gestión, para brindar asistencia técnica de la plataforma moodle y apoyo en el diseño de piezas gráficas y comunicativas para los procesos de formación que adelanta la Gerencia de Escuela de Participación.</t>
  </si>
  <si>
    <t>C111</t>
  </si>
  <si>
    <t>C112</t>
  </si>
  <si>
    <t>Prestación de servicios profesionales, de manera temporal, para la creacion de los contenidos pedagogicos de los programas y proyectos que desarrolla la Gerencia de la Escuela de la Participación</t>
  </si>
  <si>
    <t>C113</t>
  </si>
  <si>
    <t>C114</t>
  </si>
  <si>
    <t>Prestar los servicios profesionales, de manera temporal   para la planificación, diseño e implementacion de las actividades y metodologias de formacion que adelanta la Gerencia de Escuela de Participación.</t>
  </si>
  <si>
    <t>C115</t>
  </si>
  <si>
    <t>Prestar los servicios profesionales de manera temporal, para el desarrollo de los procesos de formación virtual, virtual asistida y presencial, asegurando que se ajusten a los estándares de la Escuela de Participación.</t>
  </si>
  <si>
    <t>C116</t>
  </si>
  <si>
    <t>Prestar los servicios profesionales  para la implementacion de las actividades y metodologias de formacion que adelanta la Gerencia de Escuela de Participación.</t>
  </si>
  <si>
    <t>Marzo</t>
  </si>
  <si>
    <t>O232020200992913  Servicios de educación para la formación y el trab</t>
  </si>
  <si>
    <t>C117</t>
  </si>
  <si>
    <t>Prestar los servicios profesionales para la proyeccion e implementación de contenidos pedagógicos de la Escuela de Participación.</t>
  </si>
  <si>
    <t>C118</t>
  </si>
  <si>
    <t>Prestar servicios profesionales para desarrollar procesos de sistematización y reporte de las actividades que adelanta la Gerencia de Escuela de Participación.</t>
  </si>
  <si>
    <t>MARZO</t>
  </si>
  <si>
    <t>O232020200883990  Otros servicios profesionales, técnicos y empresar</t>
  </si>
  <si>
    <t>TPCC- Cultura Ciudadana
TPIEG - Igualdad y Equidad de Género</t>
  </si>
  <si>
    <t>C119</t>
  </si>
  <si>
    <t>Prestar los servicios profesionales   para la planificación, diseño e implementacion de las actividades y metodologias de formacion que adelanta la Gerencia de Escuela de Participación.</t>
  </si>
  <si>
    <t>C120</t>
  </si>
  <si>
    <t>Prestar los servicios profesionales, de manera temporal   para el diseño e implementacion de las actividades y metodologias de formacion que adelanta la Gerencia de Escuela de Participación.</t>
  </si>
  <si>
    <t>C121</t>
  </si>
  <si>
    <t>Prestar servicios profesionales para apoyar a la Gerencia en el liderazgo y seguimiento de los procesos contractuales, administrativos y financieros competencia de la Gerencia de la Escuela de Participación.la de Participación.</t>
  </si>
  <si>
    <t>C122</t>
  </si>
  <si>
    <t>Prestar los servicios profesionales de manera temporal, para realizar el diseño audiovisual de los contenidos y publicaciones de la Gerencia de Escuela de Participación.</t>
  </si>
  <si>
    <t>C123</t>
  </si>
  <si>
    <t>C124</t>
  </si>
  <si>
    <t>Prestar los servicios de apoyo, de manera temporal y  para realizar la sistematizacion de los resultados de la Escuela de la Participación.</t>
  </si>
  <si>
    <t>C125</t>
  </si>
  <si>
    <t>Prestar los servicios de apoyo, de manera temporal y  para el desarrollo de actividades presenciales de la Escuela de la Participación.</t>
  </si>
  <si>
    <t>C126</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</si>
  <si>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</si>
  <si>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t>
  </si>
  <si>
    <t>Prestar servicios profesionales para el diseño y proyeccion de los contenidos pedagogicos de la Gerencia de Escuela de Participación</t>
  </si>
  <si>
    <t>C128</t>
  </si>
  <si>
    <t>Prestar los servicios de profesionales   para gestionar, desarrollar y realizar seguimiento a las alianzas de la Escuela de la Participación.</t>
  </si>
  <si>
    <t>C129</t>
  </si>
  <si>
    <t>Prestar los servicios profesionales, de manera temporal   para gestionar y desarrollar estrategias mediante las cuales se puedan fortalecer las alianzas de la Escuela de la Participación.</t>
  </si>
  <si>
    <t>C130</t>
  </si>
  <si>
    <t>Prestar los servicios profesionales, de manera temporal y  para realizar seguimiento a la planeación y ejecución financiera, presupuestal y contractual de la Gerencia de la Escuela de la Participación</t>
  </si>
  <si>
    <t>C131</t>
  </si>
  <si>
    <t>C132</t>
  </si>
  <si>
    <t>C133</t>
  </si>
  <si>
    <t>C134</t>
  </si>
  <si>
    <t>Prestar los servicios profesionales, de manera temporal y  para realizar seguimiento a los procesos contractuales, administrativos y financieros de la gerencia de la Escuela de la Participación.</t>
  </si>
  <si>
    <t>C135</t>
  </si>
  <si>
    <t>C136</t>
  </si>
  <si>
    <t>Prestar los servicios profesionales  para diseñar, promocionar y comunicar las piezas gráficas requeridas por la Gerencia de Escuela de Participación.</t>
  </si>
  <si>
    <t>C137</t>
  </si>
  <si>
    <t>Prestar los servicios profesionales de manera temporal   para la implementación de estrategias de alianzas y redes de la Gerencia de Escuela de la Participación.</t>
  </si>
  <si>
    <t>C138</t>
  </si>
  <si>
    <t>Prestar servicios de apoyo a la gestión para fortalecer la implementación de actividades en las diferentes modalidades de formación que brinda la Gerencia de Escuela de la Participación.</t>
  </si>
  <si>
    <t>C139</t>
  </si>
  <si>
    <t>Prestar los servicios profesionales de manera temporal   para la implementación de actividades y modalidades de formación que brinda la Gerencia de Escuela de la Participación.</t>
  </si>
  <si>
    <t>C140</t>
  </si>
  <si>
    <t>Prestar los servicios profesionales   para la implementación de actividades y modalidades de formación que brinda la Gerencia de Escuela de la Participación.</t>
  </si>
  <si>
    <t>C141</t>
  </si>
  <si>
    <t>C142</t>
  </si>
  <si>
    <t>C143</t>
  </si>
  <si>
    <t>C144</t>
  </si>
  <si>
    <t>Prestar servicios profesionales de forma temporal , para desarrollar actividades de monitoreo, gestión integral y análisis jurídico en los aspectos contractuales, administrativos y financieros competencia de la Gerencia de la Escuela de Participación</t>
  </si>
  <si>
    <t>C145</t>
  </si>
  <si>
    <t>Prestar servicios profesionales para contribuir en el desarrollo e implementación de actividades formativas en todas sus modalidades, así como apoyar las acciones que adelanta el Observatorio de la participación ciudadana</t>
  </si>
  <si>
    <t>C146</t>
  </si>
  <si>
    <t>C147</t>
  </si>
  <si>
    <t>C148</t>
  </si>
  <si>
    <t>C149</t>
  </si>
  <si>
    <t>Prestar servicios profesionales de forma temporal , para gestionar y contribuir a la realización del seguimiento y control de los temas contractuales, administrativos y financieros que son competencia de la Gerencia de la Escuela de Participación</t>
  </si>
  <si>
    <t>C150</t>
  </si>
  <si>
    <t>Prestar servicios profesionales para la creación y desarrollo de contenidos pedagógicos destinados a los procesos formativos de la Gerencia de la Escuela de Participación</t>
  </si>
  <si>
    <t>C151</t>
  </si>
  <si>
    <t>Prestar servicios profesionales para apoyar el desarrollo de las actividades de monitoreo, revisión y ajuste de los procesos relacionados con los aspectos contractuales, presupuestales y administrativos que adelanta la Gerencia de la Escuela de Participación</t>
  </si>
  <si>
    <t>C152</t>
  </si>
  <si>
    <t>C153</t>
  </si>
  <si>
    <t>Prestar los servicios profesionales para coadyudar en la implementación de las distintas modalidades de los procesos formativos de la Gerencia de la Escuela de la Participación</t>
  </si>
  <si>
    <t>C154</t>
  </si>
  <si>
    <t>C155</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</si>
  <si>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</si>
  <si>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C156</t>
  </si>
  <si>
    <t>C157</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</si>
  <si>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</si>
  <si>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t>
  </si>
  <si>
    <t>C159</t>
  </si>
  <si>
    <t>Prestar servicios profesionales para diseñar e implementar actividades y diversas modalidades de formación que desarrolla la Gerencia de la Escuela de la Participación</t>
  </si>
  <si>
    <t>C160</t>
  </si>
  <si>
    <t>C161</t>
  </si>
  <si>
    <t>C162</t>
  </si>
  <si>
    <t>C163</t>
  </si>
  <si>
    <t>C164</t>
  </si>
  <si>
    <t>Prestar servicios de apoyo a la gestión para colaborar en desarrollo de las actividades operativas propias de los procesos formativos liderados por la Gerencia de la Escuela de Participación</t>
  </si>
  <si>
    <t>C165</t>
  </si>
  <si>
    <t>C166</t>
  </si>
  <si>
    <t>C167</t>
  </si>
  <si>
    <t>C168</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</si>
  <si>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</si>
  <si>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t>
  </si>
  <si>
    <t>C170</t>
  </si>
  <si>
    <t>C171</t>
  </si>
  <si>
    <t>C172</t>
  </si>
  <si>
    <t>Prestar servicios profesionales de manera temporal , para colaborar en la preparación, seguimiento y organización de los documentos y tareas relacionadas con los procesos contractuales, financieros y administrativos de la Gerencia de la Escuela de Participación</t>
  </si>
  <si>
    <t>C173</t>
  </si>
  <si>
    <t>Prestar servicios profesionales para adelantar procesos de formación, conforme a la misión, metas y objetivos institucionales de la Gerencia de la Escuela de Participación, en materia de cultura democrática, ciudadana y de paz</t>
  </si>
  <si>
    <t>C174</t>
  </si>
  <si>
    <t>Prestar servicios profesionales para contribuir al desarrollo de procesos formativos con enfoque en cultura democrática, ciudadana y de paz, mediante las diferentes modalidades implementadas por la Gerencia de la Escuela de Participación</t>
  </si>
  <si>
    <t>C175</t>
  </si>
  <si>
    <t>C176</t>
  </si>
  <si>
    <t>C177</t>
  </si>
  <si>
    <t>C178</t>
  </si>
  <si>
    <t>80141600;80141900;80111600;81141600;30111900;72103300;72102900</t>
  </si>
  <si>
    <t>Bolsa acciones afirmativas</t>
  </si>
  <si>
    <t>Enero</t>
  </si>
  <si>
    <t>CCE-06 Selección Abreviada Menor Cuantía</t>
  </si>
  <si>
    <t>C179</t>
  </si>
  <si>
    <t>C180</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</si>
  <si>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t>
  </si>
  <si>
    <t>Prestar servicios profesionales para realizar acciones de comunicación y/o divulgación de las iniciativas de la Escuela de Participación y el Observatorio</t>
  </si>
  <si>
    <t>C181</t>
  </si>
  <si>
    <t>Prestar servicios profesionales para apoyar en el equipo técnico y administrativo del Observatorio de la participación ciudadana</t>
  </si>
  <si>
    <t>C182</t>
  </si>
  <si>
    <t>Prestar servicios profesionales para la creación de contenidos relacionados con las tendencias de participación desarroladas por el Observatorio de Participación Ciudadana</t>
  </si>
  <si>
    <t>C183</t>
  </si>
  <si>
    <t>C184</t>
  </si>
  <si>
    <t>Prestar servicios profesionales para desarrollar labores administrativas del Observatorio y la Gerencia Escuela de Participación</t>
  </si>
  <si>
    <t>C185</t>
  </si>
  <si>
    <t>Prestar servicios profesionales para la producción, analísis y visualización de datos y contenidos del Observatorio de Participación Ciudadana</t>
  </si>
  <si>
    <t>C186</t>
  </si>
  <si>
    <t>Prestar servicios profesionales para la creación de contenidos relacionados con las dinámicas de participación desaroladas por el Observatorio de Participación Ciudadana</t>
  </si>
  <si>
    <t>C187</t>
  </si>
  <si>
    <t>Prestar servicios de apoyo a la gestión de manera temporal , para llevar a cabo la sistematización de la información de la Gerencia escuela y el Observatorio</t>
  </si>
  <si>
    <t>C188</t>
  </si>
  <si>
    <t>Prestar los servicios profesionales para la recolección de insumos que soportan el análisis de datos de los procesos que adelanta la Gerencia de Escuela de la Participación</t>
  </si>
  <si>
    <t>C189</t>
  </si>
  <si>
    <t>Prestar los servicios profesionales para la articulación y enlace entre planeación y la administración de la entidad y el Observatorio de Gerencia de Escuela de la Participación</t>
  </si>
  <si>
    <t>C190</t>
  </si>
  <si>
    <t>Prestar servicios profesionales de manera temporal , para adelantar la sistematización de la información de la Gerencia escuela y el Observatorio</t>
  </si>
  <si>
    <t>C191</t>
  </si>
  <si>
    <t>Prestar los servicios profesionales para desarrollar actividades presenciales de territorialización de los servicios del Observatorio y de la Gerencia de Escuela</t>
  </si>
  <si>
    <t>C192</t>
  </si>
  <si>
    <t>Prestar los servicios profesionales para realizar el seguimiento, sistematización y reporte de las actividades y tareas adelantadas por el Observatorio de Participación Ciudadana.</t>
  </si>
  <si>
    <t>C193</t>
  </si>
  <si>
    <t>Prestar los servicios profesionales para la construcción y análisis de datos de información geográfica, así como la generación de contenidos para el Observatorio de Participación Ciudadana.</t>
  </si>
  <si>
    <t>C194</t>
  </si>
  <si>
    <t>Prestar servicios profesionales, de manera temporal , para adelantar gestion juridica contractual y administrativa del Observatorio y la Gerencia de la Escuela de Participación</t>
  </si>
  <si>
    <t>C195</t>
  </si>
  <si>
    <t>Prestar los servicios profesionales para desarrollar tareas administrativas y financieras del Observatorio y la Gerencia Escuela</t>
  </si>
  <si>
    <t>C196</t>
  </si>
  <si>
    <t>C197</t>
  </si>
  <si>
    <t>C198</t>
  </si>
  <si>
    <t>Prestar los servicios profesionales para fortalecer en territorio la oferta de servicios del Observatorio y de la Gerencia Escuela</t>
  </si>
  <si>
    <t>C199</t>
  </si>
  <si>
    <t>Prestar los servicios profesionales de manera temporal, para la creación de estrategias de comunicación y posicionamiento de la Escuela y la entidad</t>
  </si>
  <si>
    <t>C200</t>
  </si>
  <si>
    <t>Prestar los servicios profesionales de manera temporal, para el desarrollo de estrategias de comunicación y posicionamiento de la Escuela y la entidad</t>
  </si>
  <si>
    <t>C201</t>
  </si>
  <si>
    <t>C202</t>
  </si>
  <si>
    <t>C203</t>
  </si>
  <si>
    <t>O23011745022024023806022</t>
  </si>
  <si>
    <t>O230117450220240238</t>
  </si>
  <si>
    <t>Meta 421 Implementar un (1) modelo de gobernanza democrática que amplíe el alcance de la participación de la ciudadanía organizaciones sociales y comunales de primer segundo y tercer grado en todas las decisiones públicas del gobierno distrital.</t>
  </si>
  <si>
    <t>Prestar los servicios profesionales    para acompañar las labores administrativas y de seguimiento del presupuesto del proyecto de inversión de la SFOS.</t>
  </si>
  <si>
    <t>Febrero</t>
  </si>
  <si>
    <t>Subdirección de Fortalecimiento de la  Organización Social</t>
  </si>
  <si>
    <t>20/0220/0106/45020220238</t>
  </si>
  <si>
    <t xml:space="preserve">TPIEG - Igualdad y Equidad de Género
TPGE - Grupos étnicos
TPJ – Juventud
TPPD - Población con Discapacidad </t>
  </si>
  <si>
    <t>C204</t>
  </si>
  <si>
    <t xml:space="preserve">Prestar los servicios profesionales en el seguimiento de la información relacionada con las organizaciones sociales y medios comunitarios a través de la plataforma de la Participación y la plataforma VOTEC </t>
  </si>
  <si>
    <t xml:space="preserve">Enero </t>
  </si>
  <si>
    <t>C205</t>
  </si>
  <si>
    <t>Prestar los servicios profesionales  para mantenimiento y soporte desde el componente TICS las funcionalidades y ajustes de la plataforma VOTEC y plataforma de la participación.</t>
  </si>
  <si>
    <t>C206</t>
  </si>
  <si>
    <t>Prestación de servicios profesionales para el diseño web y/o desarrollo que sean requeridos para aplicarlos en la plataforma VOTEC y la plataforma de la participación.</t>
  </si>
  <si>
    <t>C207</t>
  </si>
  <si>
    <t>Prestar los servicios profesionales  dirigidas a las actividades   presupuestales y financieras del proyecto de inversión de la SFOS.</t>
  </si>
  <si>
    <t>TPIEG - Igualdad y Equidad de Género
TPGE - Grupos étnicos
TPJ – Juventud
TPPD - Población con Discapacidad</t>
  </si>
  <si>
    <t>C208</t>
  </si>
  <si>
    <t>Prestar los servicios profesionales para apoyar el proceso de planeación y gestión, planes de mejoramiento y reportes a las actividades propias de la Subdirección.</t>
  </si>
  <si>
    <t>C209</t>
  </si>
  <si>
    <t>O23011745022024023801029</t>
  </si>
  <si>
    <t>Meta 414 Ejecutar el 100% de las acciones que garanticen el cumplimiento de los productos en las Políticas Públicas Distritales a cargo de IDPAC con enfoque de género poblacional y diferencial..</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</si>
  <si>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</si>
  <si>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20/0220/0101/45020290238</t>
  </si>
  <si>
    <t>TPIEG - Igualdad y Equidad de Género
TPPD - Población con Discapacidad</t>
  </si>
  <si>
    <t>C210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</si>
  <si>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</si>
  <si>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C211</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</si>
  <si>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</si>
  <si>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C212</t>
  </si>
  <si>
    <t>C213</t>
  </si>
  <si>
    <t>C214</t>
  </si>
  <si>
    <t>Prestar los servicios profesionales  para el acompañamiento a las organizaciones sociales en el equipo de nuevas expresiones, aplicando herramientas que con lleven a la identificación, caracterización, vinculación y participación de esta población.</t>
  </si>
  <si>
    <t>TPIEG - Igualdad y Equidad de Género</t>
  </si>
  <si>
    <t>C215</t>
  </si>
  <si>
    <t>C216</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</si>
  <si>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</si>
  <si>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C217</t>
  </si>
  <si>
    <t xml:space="preserve">Prestar los servicios profesionales  para el apoyo administrativo, logístico y operativo en las diferentes actividades desarrolladas por la subdirección de fortalecimiento. </t>
  </si>
  <si>
    <t>C218</t>
  </si>
  <si>
    <t>C219</t>
  </si>
  <si>
    <t>Prestar los servicios profesionales  para el acompañamiento a los medios comunitarios y alternativos, en la implementación del modelo de fortalecimiento en el marco de su política pública..</t>
  </si>
  <si>
    <t>C220</t>
  </si>
  <si>
    <t>C221</t>
  </si>
  <si>
    <t>Prestar los servicios profesionales para articular las acciones de fortalecimiento en los procesos, actuaciones y verificaciones juridicas para garantizar el funcionamiento de la Subdirección de fortalecimiento de la Organización Social.</t>
  </si>
  <si>
    <t xml:space="preserve">TPIEG - Igualdad y Equidad de Género
TPGE - Grupos étnicos
TPIEG - Igualdad y Equidad de Género
TPJ – Juventud
TPPD - Población con Discapacidad </t>
  </si>
  <si>
    <t>C222</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</si>
  <si>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</si>
  <si>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</si>
  <si>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</si>
  <si>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C224</t>
  </si>
  <si>
    <t>Prestar los servicios profesionales  para realizar seguimiento a los asuntos transversales de los procesos misionales y administrativos de la Subdirección,</t>
  </si>
  <si>
    <t>C225</t>
  </si>
  <si>
    <t xml:space="preserve">Prestar servicios profesionales para el seguimiento y control de los productos de políticas públicas y del modelo de fortalecimiento institucional. </t>
  </si>
  <si>
    <t xml:space="preserve">TPIEG - Igualdad y Equidad de Género
TPGE - Grupos étnicos 
TPJ – Juventud
TPPD - Población con Discapacidad </t>
  </si>
  <si>
    <t>C226</t>
  </si>
  <si>
    <t>Prestar los servicios profesionales para gestionar los trámites jurídicos de la Subdirección de Fortalecimiento y sus gerencias.</t>
  </si>
  <si>
    <t>C227</t>
  </si>
  <si>
    <t>C228</t>
  </si>
  <si>
    <t>Prestar los servicios profesionales  para  gestionar y realizar seguimiento a las acciones orientadas al fortalecimiento de  medios comunitarios y alternativos del distrito capital.</t>
  </si>
  <si>
    <t>C229</t>
  </si>
  <si>
    <t>C230</t>
  </si>
  <si>
    <t>Prestar los servicios profesionales para el acompañamiento a los medios comunitarios y alternativos, en la implementación del modelo de fortalecimiento..</t>
  </si>
  <si>
    <t>C231</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</si>
  <si>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</si>
  <si>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C232</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</si>
  <si>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</si>
  <si>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</si>
  <si>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</si>
  <si>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t>
  </si>
  <si>
    <t>C235</t>
  </si>
  <si>
    <t>C236</t>
  </si>
  <si>
    <t>C237</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</si>
  <si>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</si>
  <si>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t>
  </si>
  <si>
    <t>C239</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</si>
  <si>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</si>
  <si>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 xml:space="preserve">TPIEG - Igualdad y Equidad de Género.
TPGE - Grupos étnicos 
TPJ – Juventud
TPPD - Población con Discapacidad </t>
  </si>
  <si>
    <t>C240</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</si>
  <si>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</si>
  <si>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t>
  </si>
  <si>
    <t>Prestar los servicios profesionales de asesoría, para realizar la revisión del componente jurídico de los documentos generados por la subdirección de fortalecimiento y sus gerenciasen el marco del cumplimiento de su misionalidad.</t>
  </si>
  <si>
    <t>C242</t>
  </si>
  <si>
    <t>Prestar los servicios profesionales  para el acompañamiento a las organizaciones sociales enfocadas en las personas con discapacidad y personas cuidadoras, asi como prestar apoyo juridico a SFOS en las mesas distritales y locales.</t>
  </si>
  <si>
    <t>C243</t>
  </si>
  <si>
    <t xml:space="preserve">TPPD - Población con Discapacidad </t>
  </si>
  <si>
    <t>C244</t>
  </si>
  <si>
    <t>C245</t>
  </si>
  <si>
    <t>Prestación de servicios profesionales para apoyar la coordinación del equipo de nuevas expresiones desde las políticas públicas dirigidas a la participación de los diferentes grupos poblacionales de la ciudad.</t>
  </si>
  <si>
    <t>C246</t>
  </si>
  <si>
    <t>PRESTAR LOS SERVICIOS LOGÍSTICOS Y OPERATIVOS NECESARIOS, PARA LA
ORGANIZACIÓN Y EJECUCIÓN DE ACTIVIDADES Y EVENTOS INSTITUCIONALES
REALIZADOS POR EL IDPAC</t>
  </si>
  <si>
    <t xml:space="preserve">MARZO </t>
  </si>
  <si>
    <t>C247</t>
  </si>
  <si>
    <t>Recursos destinados para el pago de pasivos exigibles a cargo de la Subdirección de Fortalecimietno</t>
  </si>
  <si>
    <t>abril</t>
  </si>
  <si>
    <t>C248</t>
  </si>
  <si>
    <t>43201800
43211600
43211500
45111608
43211708 
43211706</t>
  </si>
  <si>
    <t>Entregar incentivos a a las organizaciones sociales y medios comunitarios por valor de 6.000.000.</t>
  </si>
  <si>
    <t>septiembre</t>
  </si>
  <si>
    <t>CCE-99 Selección Abreviada - Acuerdo Marco</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</si>
  <si>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</si>
  <si>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</si>
  <si>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</si>
  <si>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</si>
  <si>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</si>
  <si>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</si>
  <si>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</si>
  <si>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</si>
  <si>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</si>
  <si>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</si>
  <si>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</si>
  <si>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</si>
  <si>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</si>
  <si>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</si>
  <si>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</si>
  <si>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</si>
  <si>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</si>
  <si>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</si>
  <si>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</si>
  <si>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</si>
  <si>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</si>
  <si>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</si>
  <si>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</si>
  <si>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</si>
  <si>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</si>
  <si>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</si>
  <si>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</si>
  <si>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</si>
  <si>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</si>
  <si>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</si>
  <si>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</si>
  <si>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</si>
  <si>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Gerencia de Etnias</t>
  </si>
  <si>
    <t>C280</t>
  </si>
  <si>
    <t>Aunar esfuerzos para dar cumplimiento a las medidas contempladas con la comunidad GITANA en el articulo 202 del plan de desarrollo 2024-2027- conpes 40</t>
  </si>
  <si>
    <t>C281</t>
  </si>
  <si>
    <t>Aunar esfuerzos para dar cumplimiento a las medidas contempladas en el  articulo 202 del plan de desarrollo 2024-2027-conpes 37 con el Cabildo Muisca de suba</t>
  </si>
  <si>
    <t>C282</t>
  </si>
  <si>
    <t>Aunar esfuerzos para dar cumplimiento a las medidas contempladas en el Articulo  10 del Decreto 842 del 2019 con los pueblos Indígenas  para desarrollar y efectuar las actividades del Encuentro de Pueblos Indígenas.</t>
  </si>
  <si>
    <t>C283</t>
  </si>
  <si>
    <t>Aunar esfuerzo para dar cumplimiento a las medidas contempladas en el  Acuerdo 175 del 2005,  desarrollar y efectuar las actividades necesarias para conmemorar el día nacional de la afrocolombianidad y el Articulo 202 del Plan de Desarrollo 2024-2027 - Conpes 39.</t>
  </si>
  <si>
    <t>C284</t>
  </si>
  <si>
    <t>Aunar esfuerzos para dar cumplimiento a las medidas contempladas en el Articulo 3 del Decreto 459 del 2022 con el pueblo raizal  para desarrollar y efectuar las actividades de la semana raizal y el articulo 202 del plan de desarrollo 2024-2027- Conpes 38.</t>
  </si>
  <si>
    <t>C285</t>
  </si>
  <si>
    <t>Aunar esfuerzos para dar cumplimiento a las medidas contempladas con la comunidad palenquera para desarrollar y efectuar las actividades de la semana palenquera y el articulo 202 del plan de desarrollo 2024-2027- Conpes 39.</t>
  </si>
  <si>
    <t>C286</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</si>
  <si>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</si>
  <si>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C287</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</si>
  <si>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</si>
  <si>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t>
  </si>
  <si>
    <t>Pago del pasivo exigible del Contrato 996 de 2022</t>
  </si>
  <si>
    <t>C289</t>
  </si>
  <si>
    <t>Prestar servicios profesionales para promover y fortalecer la participación de la juventud a nivel local y distrital a través del acompañamiento técnico en el marco de sistema distrital de juventud.</t>
  </si>
  <si>
    <t>Gerencia de Juventud</t>
  </si>
  <si>
    <t>C290</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</si>
  <si>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</si>
  <si>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t>
  </si>
  <si>
    <t>TPIEG - Igualdad y Equidad de Género
TPJ – Juventud</t>
  </si>
  <si>
    <t>C292</t>
  </si>
  <si>
    <t>Prestar los servicios de apoyo a la gestión para el fomento de la participación juvenil en los procesos estratégicos de la Gerencia y en el marco del Sistema Distrital de Juventud, en las localidades asignadas por el supervisor.</t>
  </si>
  <si>
    <t>C293</t>
  </si>
  <si>
    <t>C294</t>
  </si>
  <si>
    <t>C295</t>
  </si>
  <si>
    <t>C296</t>
  </si>
  <si>
    <t>C297</t>
  </si>
  <si>
    <t>C298</t>
  </si>
  <si>
    <t>Prestar los servicios profesionales para  realizar el seguimiento y el reporte de los procesos, acciones y metas de la Gerencia de Juventud y la respectiva consolidación de la información.</t>
  </si>
  <si>
    <t>C299</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</si>
  <si>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</si>
  <si>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t>
  </si>
  <si>
    <t>Prestar los servicios profesionales para realizar las actividades administrativas y financieras requeridas por la Gerencia de Juventud.</t>
  </si>
  <si>
    <t>C301</t>
  </si>
  <si>
    <t>C302</t>
  </si>
  <si>
    <t>C303</t>
  </si>
  <si>
    <t>C304</t>
  </si>
  <si>
    <t>C305</t>
  </si>
  <si>
    <t>Prestar servicios profesionales para hacer seguimiento a la implementación del Modelo de Fortalecimiento a Organizaciones Sociales y la entrega de incentivos.</t>
  </si>
  <si>
    <t>"TPIEG - Igualdad y Equidad de Género
TPJ – Juventud"</t>
  </si>
  <si>
    <t>C306</t>
  </si>
  <si>
    <t>FEBRERP</t>
  </si>
  <si>
    <t>C307</t>
  </si>
  <si>
    <t>Prestar servicios profesionales para realizar acompañamiento jurídico en el desarrollo de los procesos estrategicos y las acciones que realiza la Gerencia de Juventud</t>
  </si>
  <si>
    <t>C308</t>
  </si>
  <si>
    <t>Prestar servicios profesionales para implementar las estrategias de comunicación requeridas por la Gerencia de Juventud.</t>
  </si>
  <si>
    <t>C309</t>
  </si>
  <si>
    <t>C310</t>
  </si>
  <si>
    <t>SEPTIEMBRE</t>
  </si>
  <si>
    <t>OCTUBRE</t>
  </si>
  <si>
    <t>C311</t>
  </si>
  <si>
    <t>C312</t>
  </si>
  <si>
    <t>C313</t>
  </si>
  <si>
    <t>C314</t>
  </si>
  <si>
    <t>Apoyo Logistico eventos de Juventud y barrismo , Asamblea distrital juventud y agendas locales.</t>
  </si>
  <si>
    <t xml:space="preserve">Marzo </t>
  </si>
  <si>
    <t>C315</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</si>
  <si>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</si>
  <si>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</si>
  <si>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</si>
  <si>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 xml:space="preserve">Gerencia de Mujer y Genero </t>
  </si>
  <si>
    <t>C317</t>
  </si>
  <si>
    <t>C318</t>
  </si>
  <si>
    <t>C319</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</si>
  <si>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</si>
  <si>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t>
  </si>
  <si>
    <t>C321</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</si>
  <si>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</si>
  <si>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t>
  </si>
  <si>
    <t>Prestar servicios profesionales  para implementar las acciones que den cumplimiento a la política publica LGTBI, su seguimiento y reportes, así como para promover, acompañar y asistir los espacios de participación de  sectores LGTBIQ+ del distrito capital.</t>
  </si>
  <si>
    <t>C323</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</si>
  <si>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</si>
  <si>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t>
  </si>
  <si>
    <t>C325</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</si>
  <si>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</si>
  <si>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C326</t>
  </si>
  <si>
    <t>C327</t>
  </si>
  <si>
    <t>C328</t>
  </si>
  <si>
    <t>Cumplimiento a la acción afirmativa en garantía de las comunidades de mujer afrodescendientes que garnticen su participación en espacios y fechas emblemáticas.</t>
  </si>
  <si>
    <t>Abril</t>
  </si>
  <si>
    <t>C329</t>
  </si>
  <si>
    <t>C330</t>
  </si>
  <si>
    <t>C331</t>
  </si>
  <si>
    <t>C332</t>
  </si>
  <si>
    <t>C333</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</si>
  <si>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</si>
  <si>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Octubre</t>
  </si>
  <si>
    <t>Diciembre</t>
  </si>
  <si>
    <t>C334</t>
  </si>
  <si>
    <t>C335</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</si>
  <si>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</si>
  <si>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C336</t>
  </si>
  <si>
    <t>C337</t>
  </si>
  <si>
    <t>C338</t>
  </si>
  <si>
    <t>C339</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</si>
  <si>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</si>
  <si>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C340</t>
  </si>
  <si>
    <t>C341</t>
  </si>
  <si>
    <t>C342</t>
  </si>
  <si>
    <t>66 _Camino hacia una democracia deliberativa con un gobierno cercano a la gente y con participación ciudadana</t>
  </si>
  <si>
    <t>C343</t>
  </si>
  <si>
    <t>C344</t>
  </si>
  <si>
    <t>40 _Camino hacia una democracia deliberativa con un gobierno cercano a la gente y con participación ciudadana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</si>
  <si>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</si>
  <si>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</si>
  <si>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C345</t>
  </si>
  <si>
    <t>41 _Camino hacia una democracia deliberativa con un gobierno cercano a la gente y con participación ciudadana</t>
  </si>
  <si>
    <t>C346</t>
  </si>
  <si>
    <t>42 _Camino hacia una democracia deliberativa con un gobierno cercano a la gente y con participación ciudadana</t>
  </si>
  <si>
    <t>C347</t>
  </si>
  <si>
    <t>43 _Camino hacia una democracia deliberativa con un gobierno cercano a la gente y con participación ciudadana</t>
  </si>
  <si>
    <t>C348</t>
  </si>
  <si>
    <t>44 _Camino hacia una democracia deliberativa con un gobierno cercano a la gente y con participación ciudadana</t>
  </si>
  <si>
    <t>C349</t>
  </si>
  <si>
    <t>45 _Camino hacia una democracia deliberativa con un gobierno cercano a la gente y con participación ciudadana</t>
  </si>
  <si>
    <t>C350</t>
  </si>
  <si>
    <t>46 _Camino hacia una democracia deliberativa con un gobierno cercano a la gente y con participación ciudadana</t>
  </si>
  <si>
    <t>C351</t>
  </si>
  <si>
    <t>47 _Camino hacia una democracia deliberativa con un gobierno cercano a la gente y con participación ciudadana</t>
  </si>
  <si>
    <t>C352</t>
  </si>
  <si>
    <t>48 _Camino hacia una democracia deliberativa con un gobierno cercano a la gente y con participación ciudadana</t>
  </si>
  <si>
    <t>C353</t>
  </si>
  <si>
    <t>49 _Camino hacia una democracia deliberativa con un gobierno cercano a la gente y con participación ciudadana</t>
  </si>
  <si>
    <t>C354</t>
  </si>
  <si>
    <t>50 _Camino hacia una democracia deliberativa con un gobierno cercano a la gente y con participación ciudadana</t>
  </si>
  <si>
    <t>C355</t>
  </si>
  <si>
    <t>51 _Camino hacia una democracia deliberativa con un gobierno cercano a la gente y con participación ciudadana</t>
  </si>
  <si>
    <t>C356</t>
  </si>
  <si>
    <t>52 _Camino hacia una democracia deliberativa con un gobierno cercano a la gente y con participación ciudadana</t>
  </si>
  <si>
    <t>C357</t>
  </si>
  <si>
    <t>53 _Camino hacia una democracia deliberativa con un gobierno cercano a la gente y con participación ciudadana</t>
  </si>
  <si>
    <t>C358</t>
  </si>
  <si>
    <t>54 _Camino hacia una democracia deliberativa con un gobierno cercano a la gente y con participación ciudadana</t>
  </si>
  <si>
    <t>C359</t>
  </si>
  <si>
    <t>55 _Camino hacia una democracia deliberativa con un gobierno cercano a la gente y con participación ciudadana</t>
  </si>
  <si>
    <t>C360</t>
  </si>
  <si>
    <t>56 _Camino hacia una democracia deliberativa con un gobierno cercano a la gente y con participación ciudadana</t>
  </si>
  <si>
    <t>C361</t>
  </si>
  <si>
    <t>57 _Camino hacia una democracia deliberativa con un gobierno cercano a la gente y con participación ciudadana</t>
  </si>
  <si>
    <t>C362</t>
  </si>
  <si>
    <t>58 _Camino hacia una democracia deliberativa con un gobierno cercano a la gente y con participación ciudadana</t>
  </si>
  <si>
    <t>C363</t>
  </si>
  <si>
    <t>59 _Camino hacia una democracia deliberativa con un gobierno cercano a la gente y con participación ciudadana</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</si>
  <si>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</si>
  <si>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t>
  </si>
  <si>
    <t>60 _Camino hacia una democracia deliberativa con un gobierno cercano a la gente y con participación ciudadana</t>
  </si>
  <si>
    <t>C365</t>
  </si>
  <si>
    <t>61 _Camino hacia una democracia deliberativa con un gobierno cercano a la gente y con participación ciudadana</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</si>
  <si>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</si>
  <si>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t>
  </si>
  <si>
    <t>62 _Camino hacia una democracia deliberativa con un gobierno cercano a la gente y con participación ciudadana</t>
  </si>
  <si>
    <t>C367</t>
  </si>
  <si>
    <t>63 _Camino hacia una democracia deliberativa con un gobierno cercano a la gente y con participación ciudadana</t>
  </si>
  <si>
    <t>C368</t>
  </si>
  <si>
    <t>64 _Camino hacia una democracia deliberativa con un gobierno cercano a la gente y con participación ciudadana</t>
  </si>
  <si>
    <t>C369</t>
  </si>
  <si>
    <t>65 _Camino hacia una democracia deliberativa con un gobierno cercano a la gente y con participación ciudadana</t>
  </si>
  <si>
    <t>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</si>
  <si>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C370</t>
  </si>
  <si>
    <t>67 _Camino hacia una democracia deliberativa con un gobierno cercano a la gente y con participación ciudadana</t>
  </si>
  <si>
    <t xml:space="preserve">Prestar servicios profesionales para que brinde soporte juridico y técnico a la Gerencia de Instancias en los asuntos de su competencia, asi como en los procesos y procedimientos precontractuales, contractuales y postcontractuales. </t>
  </si>
  <si>
    <t>C371</t>
  </si>
  <si>
    <t>68 _Camino hacia una democracia deliberativa con un gobierno cercano a la gente y con participación ciudadana</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</si>
  <si>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</si>
  <si>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t>
  </si>
  <si>
    <t>69 _Camino hacia una democracia deliberativa con un gobierno cercano a la gente y con participación ciudadana</t>
  </si>
  <si>
    <t>C373</t>
  </si>
  <si>
    <t>70 _Camino hacia una democracia deliberativa con un gobierno cercano a la gente y con participación ciudadana</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</si>
  <si>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</si>
  <si>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t>
  </si>
  <si>
    <t>71 _Camino hacia una democracia deliberativa con un gobierno cercano a la gente y con participación ciudadana</t>
  </si>
  <si>
    <t>C375</t>
  </si>
  <si>
    <t>72 _Camino hacia una democracia deliberativa con un gobierno cercano a la gente y con participación ciudadana</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</si>
  <si>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</si>
  <si>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C376</t>
  </si>
  <si>
    <t>73 _Camino hacia una democracia deliberativa con un gobierno cercano a la gente y con participación ciudadana</t>
  </si>
  <si>
    <t xml:space="preserve">Prestar servicios profesionales para apoyar a la Gerencia de Instancias y Mecanismos de Participación en la elaboración de instrumentos de control, seguimiento de peticiones, metas, MIPG y de planeación. </t>
  </si>
  <si>
    <t>C377</t>
  </si>
  <si>
    <t>74 _Camino hacia una democracia deliberativa con un gobierno cercano a la gente y con participación ciudadana</t>
  </si>
  <si>
    <t>Prestar los servicios logísticos y operativos necesarios, para la organización y ejecución de actividades y eventos institucionales realizados por el IDPAC</t>
  </si>
  <si>
    <t>C378</t>
  </si>
  <si>
    <t>75 _Camino hacia una democracia deliberativa con un gobierno cercano a la gente y con participación ciudadana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</si>
  <si>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</si>
  <si>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Mayo</t>
  </si>
  <si>
    <t>O232020200664114</t>
  </si>
  <si>
    <t>C379</t>
  </si>
  <si>
    <t>76 _Camino hacia una democracia deliberativa con un gobierno cercano a la gente y con participación ciudadana</t>
  </si>
  <si>
    <t xml:space="preserve">Incentivos para las instancias de participación </t>
  </si>
  <si>
    <t xml:space="preserve">Septiembre </t>
  </si>
  <si>
    <t>Noviembre</t>
  </si>
  <si>
    <t>C380</t>
  </si>
  <si>
    <t>C381</t>
  </si>
  <si>
    <t>Prestar los servicios profesionales para implementar el modelo de fortalecimiento con organizaciones de propiedad horizontal y comunales de los distintos  niveles en el marco del proyecto de inversión 8131. </t>
  </si>
  <si>
    <t>C382</t>
  </si>
  <si>
    <t>C383</t>
  </si>
  <si>
    <t>Prestar los servicios de apoyo a la gestión para implementar el modelo de fortalecimiento con organizaciones de propiedad horizontal y comunales de los distintos  niveles en el marco del proyecto de inversión 8131. </t>
  </si>
  <si>
    <t>C384</t>
  </si>
  <si>
    <t>C385</t>
  </si>
  <si>
    <t>Prestar los servicios  de apoyo a la gestión para implementar el modelo de fortalecimiento con organizaciones de propiedad horizontal y comunales de los distintos  niveles en el marco del proyecto de inversión 8131. </t>
  </si>
  <si>
    <t>C386</t>
  </si>
  <si>
    <t>Prestar los servicios profesionales  para implementar el modelo de fortalecimiento con organizaciones de propiedad horizontal y comunales de los distintos  niveles en el marco del proyecto de inversión 8131. </t>
  </si>
  <si>
    <t>C387</t>
  </si>
  <si>
    <t>C388</t>
  </si>
  <si>
    <t>Prestar los servicios profesionales para realizar seguimiento a la Política Publica Comunal y de formulación de la Política pública de Propiedad Horizontal en el marco del proyecto de inversión 8131.</t>
  </si>
  <si>
    <t>C389</t>
  </si>
  <si>
    <t>C390</t>
  </si>
  <si>
    <t>C391</t>
  </si>
  <si>
    <t>C392</t>
  </si>
  <si>
    <t>C393</t>
  </si>
  <si>
    <t>C394</t>
  </si>
  <si>
    <t>C395</t>
  </si>
  <si>
    <t>C396</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</si>
  <si>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</si>
  <si>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t>
  </si>
  <si>
    <t>C398</t>
  </si>
  <si>
    <t>C399</t>
  </si>
  <si>
    <t>C400</t>
  </si>
  <si>
    <t>C401</t>
  </si>
  <si>
    <t>C402</t>
  </si>
  <si>
    <t>C403</t>
  </si>
  <si>
    <t>Prestar los servicios profesionales  para implementar del modelo de fortalecimiento con organizaciones de propiedad horizontal y comunales de los distintos  niveles en el marco del proyecto de inversión 8131. </t>
  </si>
  <si>
    <t>C404</t>
  </si>
  <si>
    <t>C405</t>
  </si>
  <si>
    <t>C406</t>
  </si>
  <si>
    <t>C407</t>
  </si>
  <si>
    <t>Prestar los servicios profesionales para implementar el modelo de fortalecimiento con organizaciones de propiedad horizontal y comunales de los distinto niveles en el marco del proyecto de inversión 8131. </t>
  </si>
  <si>
    <t>C408</t>
  </si>
  <si>
    <t>C409</t>
  </si>
  <si>
    <t>C410</t>
  </si>
  <si>
    <t>C411</t>
  </si>
  <si>
    <t>C412</t>
  </si>
  <si>
    <t>C413</t>
  </si>
  <si>
    <t>C414</t>
  </si>
  <si>
    <t>C415</t>
  </si>
  <si>
    <t>C416</t>
  </si>
  <si>
    <t>C417</t>
  </si>
  <si>
    <t>C418</t>
  </si>
  <si>
    <t>C419</t>
  </si>
  <si>
    <t>C420</t>
  </si>
  <si>
    <t>C421</t>
  </si>
  <si>
    <t>C422</t>
  </si>
  <si>
    <t>C423</t>
  </si>
  <si>
    <t>C424</t>
  </si>
  <si>
    <t>C425</t>
  </si>
  <si>
    <t>C426</t>
  </si>
  <si>
    <t>C427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</si>
  <si>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</si>
  <si>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C428</t>
  </si>
  <si>
    <t>C429</t>
  </si>
  <si>
    <t>COMPRA DE IMPRESORA Y SCANER</t>
  </si>
  <si>
    <t>C430</t>
  </si>
  <si>
    <t>Prestación de servicios logísticos y operativos para la organización y ejecución de las actividades y eventos institucionales realizados por el IDPAC</t>
  </si>
  <si>
    <t>C431</t>
  </si>
  <si>
    <t>CONTRATAR LOS SERVICIOS PARA LA INSTALACIÓN, CONFIGURACIÓN Y PUESTAEN FUNCIONAMIENTO DEL SERVICIO DE CONECTIVIDAD E INTERNET DE LAS ORGANIZACIONES COMUNALES DE PRIMER Y SEGUNDO GRADO EN EL DISTRITO
CAPITAL COMO UN MECANISMO PARA SU FORTALECIMIENTO.</t>
  </si>
  <si>
    <t>C432</t>
  </si>
  <si>
    <t>C433</t>
  </si>
  <si>
    <t>Prestar los servicios profesionales  para desarrollar acciones de fortalecimiento y actividades encaminadas a las instancias de participación de propiedad horizontal en el marco del modelo de fortalecimiento del proyecto de inversión 8131.</t>
  </si>
  <si>
    <t>C434</t>
  </si>
  <si>
    <t>C435</t>
  </si>
  <si>
    <t>Prestar los servicios profesionales para realizar  la jornada electroral de los consejos locales de Propiedad horizontalen el marco del proyecto de inversión 8131.</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</si>
  <si>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</si>
  <si>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</si>
  <si>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</si>
  <si>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</si>
  <si>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</si>
  <si>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</si>
  <si>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</si>
  <si>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</si>
  <si>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</si>
  <si>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</si>
  <si>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</si>
  <si>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</si>
  <si>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</si>
  <si>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</si>
  <si>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</si>
  <si>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</si>
  <si>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</si>
  <si>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</si>
  <si>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</si>
  <si>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</si>
  <si>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</si>
  <si>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</si>
  <si>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O23011745022024025406032</t>
  </si>
  <si>
    <t>O230117450220240254</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</si>
  <si>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</si>
  <si>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C458</t>
  </si>
  <si>
    <t>C459</t>
  </si>
  <si>
    <t>C460</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</si>
  <si>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</si>
  <si>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CCE-16 Contratacion Directa</t>
  </si>
  <si>
    <t>1-100-F001_Va-Recursos distrito</t>
  </si>
  <si>
    <t>Subdireccion de Promocion de la Participacion</t>
  </si>
  <si>
    <t>20/0220/0106/45020320254</t>
  </si>
  <si>
    <t>C461</t>
  </si>
  <si>
    <t>C462</t>
  </si>
  <si>
    <t>C463</t>
  </si>
  <si>
    <t>O23011745022024025401021</t>
  </si>
  <si>
    <t>43201800
43211600
43211500 
45111608 
43211708  
43211706</t>
  </si>
  <si>
    <t>ADQUISICION DE ELEMENTOS TECNOLOGICOS Y ACCESORIOS PARA LA ENTREGA DE INCENTIVOS</t>
  </si>
  <si>
    <t>CCE-99 SELECCIÓN ABREVIADA- ACUERDO MARCO DE PRECIOS</t>
  </si>
  <si>
    <t>o232020200991119_otros servicios de la administracion publica n.c.p.</t>
  </si>
  <si>
    <t>C464</t>
  </si>
  <si>
    <t>Prestar los servicios profesionales para asesorar los proyectos estrategicos que lidera la Subdireccion 
 de Promocion de la Participacion.</t>
  </si>
  <si>
    <t>o232020200883990_otros servicios profesionales, tecnicos y empresariales n.c.p.</t>
  </si>
  <si>
    <t>C465</t>
  </si>
  <si>
    <t>Prestacion de servicios profesionales  para asesorar las actividades en materia presupuestal y financiera de los incentivos para promover la participacion incidente.</t>
  </si>
  <si>
    <t>C466</t>
  </si>
  <si>
    <t>Prestar los servicios profesionales de para asesorar las actividades en materia presupuestal y financiera 
 de los incentivos para promover la participacion incidente</t>
  </si>
  <si>
    <t>C467</t>
  </si>
  <si>
    <t>Prestar los servicios de apoyo a la gestion para la implementacion de los proyectos estrategicos en 
 materia de participacion incidente.</t>
  </si>
  <si>
    <t>C468</t>
  </si>
  <si>
    <t>Prestar los servicios de apoyo a la gestion  para acompañar las actividades de planeacion, reportes y demas acciones relacionadas con la entrega de incentivos.</t>
  </si>
  <si>
    <t>C469</t>
  </si>
  <si>
    <t>Prestar los servicios de apoyo a la gestion para organizar los asuntos logisticos y administrativos de 
 la Subdireccion de Promocion de Participacion.</t>
  </si>
  <si>
    <t>C470</t>
  </si>
  <si>
    <t>C471</t>
  </si>
  <si>
    <t>Prestar los servicios profesionales para realizar el acompañamiento y seguimiento juridico en las 
 actividades relacionadas con los procedimientos de los proyectos estrategicos de 
 la Subdireccion de Promocion de la Participacion</t>
  </si>
  <si>
    <t>C472</t>
  </si>
  <si>
    <t>Prestación de servicios profesionales para el apoyo en la elaboración de reportes técnicos, análisis y seguimiento a la política pública de participación ciudadana e incidente, a cargo de la Subdirección de Promoción de la Participación, con el propósito de fortalecer y promover la participación efectiva.</t>
  </si>
  <si>
    <t>C473</t>
  </si>
  <si>
    <t>Prestar los servicios profesionales  para acompañar el desarrollo y la implementacion de los sistemas 
de informacion para la participacion incidente.</t>
  </si>
  <si>
    <t>C474</t>
  </si>
  <si>
    <t>C475</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</si>
  <si>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</si>
  <si>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t>
  </si>
  <si>
    <t>Prestar los servicios de apoyo a la gestion en la gestion administrativa de la Subdireccion de 
Promocion de la Participacion.</t>
  </si>
  <si>
    <t>C477</t>
  </si>
  <si>
    <t>Prestar los servicios profesionales para realizar seguimiento, diseñar, sistematizar y articular las 
 actividades de la Subdireccion de Promocion con otras entidades del orden 
 distrital y local.</t>
  </si>
  <si>
    <t xml:space="preserve">  -</t>
  </si>
  <si>
    <t>C478</t>
  </si>
  <si>
    <t>C479</t>
  </si>
  <si>
    <t>Prestar los servicios profesionales  para asesorar la articulacion institucional desde la Subdireccion de 
Promocion de la Participacion, asi como el relacionamiento y seguimiento de los 
procesos misionales de la entidad.</t>
  </si>
  <si>
    <t>C480</t>
  </si>
  <si>
    <t>Prestacion de servicios de apoyo a la gestion para acompañar la implementacion 
de los proyectos estrategicos que lidera la Subdireccion de Promocion de la 
Participacion</t>
  </si>
  <si>
    <t>C481</t>
  </si>
  <si>
    <t>C482</t>
  </si>
  <si>
    <t>C483</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</si>
  <si>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</si>
  <si>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C484</t>
  </si>
  <si>
    <t>C485</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</si>
  <si>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</si>
  <si>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C486</t>
  </si>
  <si>
    <t>C487</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</si>
  <si>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</si>
  <si>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C488</t>
  </si>
  <si>
    <t>C489</t>
  </si>
  <si>
    <t>C490</t>
  </si>
  <si>
    <t>C491</t>
  </si>
  <si>
    <t>C492</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</si>
  <si>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</si>
  <si>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C493</t>
  </si>
  <si>
    <t>C494</t>
  </si>
  <si>
    <t>C495</t>
  </si>
  <si>
    <t>C496</t>
  </si>
  <si>
    <t>C497</t>
  </si>
  <si>
    <t>Prestar los servicios profesionales para adelantar y realizar el acompañamiento y seguimiento a las 
actividades relacionadas con los procesos y procedimientos de los proyectos 
estrategicos de la Subdireccion de Promocion de la Participacion.</t>
  </si>
  <si>
    <t>C498</t>
  </si>
  <si>
    <t>C499</t>
  </si>
  <si>
    <t>C500</t>
  </si>
  <si>
    <t>O23011745022024025406001</t>
  </si>
  <si>
    <t>Prestar los servicios profesionales para orientar el equipo de la 
 estrategia "impactando", realizando seguimiento y articulacion 
 interna como externa.</t>
  </si>
  <si>
    <t>TPIEG - Igualdad y Equidad de Género.
TPGE - Grupos étnicos 
TPJ – Juventud
TPPD - Población con Discapacidad 
TPCP - Construcción de paz</t>
  </si>
  <si>
    <t>C501</t>
  </si>
  <si>
    <t>Prestar los servicios profesionales para ejecutar la estrategia "impactando", en las diferentes 
 localidades del Distrito Capital</t>
  </si>
  <si>
    <t>C502</t>
  </si>
  <si>
    <t>Prestar los servicios profesionales  para adelantar la implementacion y reportes que sean necesarios 
en el marco del proyecto estrategico "impactando"</t>
  </si>
  <si>
    <t>C503</t>
  </si>
  <si>
    <t>Prestar los servicios profesionales para la consolidacion y elaboracion de los reportes necesarios del 
proyecto estrategico "impactando".</t>
  </si>
  <si>
    <t>C504</t>
  </si>
  <si>
    <t>Prestar los servicios profesionales para atender los procesos de pactos con participacion, que se 
adelanten desde la Subdireccion de Promocion de la Participacion.</t>
  </si>
  <si>
    <t>C505</t>
  </si>
  <si>
    <t>Prestar los servicios de apoyo a la gestion  para asistir a la gestion de la estrategia "impactando" con participacion que se adelanten desde la Subdireccion de Promocion de la
Participacion.</t>
  </si>
  <si>
    <t>C506</t>
  </si>
  <si>
    <t>C507</t>
  </si>
  <si>
    <t>C508</t>
  </si>
  <si>
    <t>C509</t>
  </si>
  <si>
    <t>C510</t>
  </si>
  <si>
    <t>Prestar los servicios de apoyo para acompañar la implementacion de los pactos que lidera la Subdireccion de Promocion de la Participacion.</t>
  </si>
  <si>
    <t>C511</t>
  </si>
  <si>
    <t>Prestar los servicios profesionales  para gestionar el desarrollo de pactos bajo el modelo de gobierno colaborativo.</t>
  </si>
  <si>
    <t>C512</t>
  </si>
  <si>
    <t>Prestar los servicios de apoyo a la gestion para acompañar el desarrollo de los proyectos estrategicos de la Subdireccion de Promocion de la Participacion en la estrategia "impactando"</t>
  </si>
  <si>
    <t>C513</t>
  </si>
  <si>
    <t>Prestar los servicios profesionales  para apoyar a la Subdireccion de Promocion de la Participacion en la orientacion y aplicacion de politicas, objetivos estrategicos, planes y programas</t>
  </si>
  <si>
    <t>C514</t>
  </si>
  <si>
    <t>C515</t>
  </si>
  <si>
    <t>Prestar los servicios profesionalespara promover los proyectos estrategicos que lidera la Subdireccion de Promocion de la Participacion en relacion con la estrategia 
 "impactando"</t>
  </si>
  <si>
    <t>C516</t>
  </si>
  <si>
    <t>Prestar los servicios profesionales especializados para asesorar a la Subdireccion de Promocion 
 de la Participacion, de acuerdo con los lineamientos de la Direccion General de la 
 entidad</t>
  </si>
  <si>
    <t>C517</t>
  </si>
  <si>
    <t>Prestar los servicios profesionales  para apoyar al equipo de la estrategia "impactando", realizando la 
articulacion correspondiente, asi como el seguimiento y consolidacion de la 
planeacion estrategica de la Subdireccion de Promocion de la Participacion.</t>
  </si>
  <si>
    <t>C518</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</si>
  <si>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</si>
  <si>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t>
  </si>
  <si>
    <t>C520</t>
  </si>
  <si>
    <t>Prestar los servicios profesionales para implementar las acciones y actividades requeridas en torno a 
la estrategia "impactando" de la Subdireccion de Promocion de la Participacion en 
las diferentes localidades del Distrito Capital.</t>
  </si>
  <si>
    <t>C521</t>
  </si>
  <si>
    <t>Prestar los servicios profesionales para atender y acompañar los procesos de pactos con participacion ciudadana que se adelantan en la Subdireccion de Promocion de la Participacion.</t>
  </si>
  <si>
    <t>C522</t>
  </si>
  <si>
    <t>Prestar los servicios profesionales  para realizar la divulgacion de los servicios y actividades requeridas en torno a la estrategia "impactando" de la Subdireccion de Promocion de la Participacion en las diferentes localidades del Distrito Capital</t>
  </si>
  <si>
    <t>C523</t>
  </si>
  <si>
    <t>C524</t>
  </si>
  <si>
    <t>C525</t>
  </si>
  <si>
    <t>Prestar los servicios profesionales  para ejecutar y desarrollar las actividades de los proyectos estrategicos originados con ocasion a la estrategia "impactando" que lidera la Subdireccion de Promocion de la Participacion.</t>
  </si>
  <si>
    <t>C526</t>
  </si>
  <si>
    <t>Prestar los servicios profesionales en los 
 procesos de articulacion interinstitucional en materia de promocion de la participacion ciudadana que gestionen en el marco del proyecto estrategico "impactando"</t>
  </si>
  <si>
    <t>C527</t>
  </si>
  <si>
    <t>Prestar los servicios profesionales para gestionar y articular los proyectos misionales que se deriven de la estrategia impactando que lidera la Subdireccion de Promocion de la Participacion</t>
  </si>
  <si>
    <t>C528</t>
  </si>
  <si>
    <t>C529</t>
  </si>
  <si>
    <t>O23011745022024025405001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</si>
  <si>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</si>
  <si>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 xml:space="preserve">Gerencia de Proyectos </t>
  </si>
  <si>
    <t>C530</t>
  </si>
  <si>
    <t>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</si>
  <si>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Gerencia de Proyectos</t>
  </si>
  <si>
    <t>C531</t>
  </si>
  <si>
    <t>Prestar los servicios Profesionales de manera temporal   para brindar asesoria juridica a la Gerencia de Proyectos dentro de la metodologia obras con saldo Pedagogico.</t>
  </si>
  <si>
    <t>C532</t>
  </si>
  <si>
    <t>Prestar los servicios Profesionales para realizar reportes en los procesos de planeacion de Gerencia de Proyectos en las fases de ejecucion, seguimiento y evaluacion al Sistema integrado de Gestion en desarrollo de la metodologia obras Con Saldo Pedagogico.</t>
  </si>
  <si>
    <t>C533</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</si>
  <si>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</si>
  <si>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t>
  </si>
  <si>
    <t>Prestacion de servicios de apoyo a la gestion para la realizar la gestion documental y de archivo de la Gerencia de Proyectos, en desarrollo de la metodologia "obras Con Saldo Pedagogico Para el Cuidado y la Participacion Ciudadana"</t>
  </si>
  <si>
    <t>C535</t>
  </si>
  <si>
    <t>Prestacion de servicios de apoyo a la gestion de manera temporal   para atender, realizar y adelantar labores asistenciales, organizacion de agendas, sistematizacion y seguimiento a las peticiones, quejas y requerimientos allegados a la Gerencia de Proyectos.</t>
  </si>
  <si>
    <t>C536</t>
  </si>
  <si>
    <t>Prestacion de servicios profesionales para apoyar la coordinación y supervision del componente tecnico, el despliegue en territorio de la metodologia obras con saldo pedagogico implementada por la Gerencia de Proyectos del IDPAC.</t>
  </si>
  <si>
    <t>C537</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</si>
  <si>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</si>
  <si>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t>
  </si>
  <si>
    <t>C539</t>
  </si>
  <si>
    <t>Prestacion de servicios profesionales para asistir el componente tecnico y el despliegue en territorio, en desarrollo de la metodologia obras con saldo pedagogico implementada por la Gerencia de Proyectos del IDPAC.</t>
  </si>
  <si>
    <t>C540</t>
  </si>
  <si>
    <t>C541</t>
  </si>
  <si>
    <t>Prestar los servicios Profesionales para dar acompañamiento y apoyo en el componente tecnico para el despliegue en territorio en desarrollo de la metodologia obras Con Saldo Pedagogico implementada por la Gerencia de Proyectos del IDPAC</t>
  </si>
  <si>
    <t>C542</t>
  </si>
  <si>
    <t>C543</t>
  </si>
  <si>
    <t>C544</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</si>
  <si>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</si>
  <si>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</si>
  <si>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</si>
  <si>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C546</t>
  </si>
  <si>
    <t>C547</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</si>
  <si>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</si>
  <si>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</si>
  <si>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</si>
  <si>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</si>
  <si>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</si>
  <si>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C550</t>
  </si>
  <si>
    <t>Prestar los servicios de apoyo a la gestion para monitorear la promocion de procesos de movilizacion social y logistica que se requieran en desarrollo del modelo de Participacion obras con saldo Pedagogico para el Cuidado y la Participacion Ciudadana.</t>
  </si>
  <si>
    <t>C551</t>
  </si>
  <si>
    <t>Prestar los servicios de apoyo a la gestion para realizar la promocion de la movilizacion social y logistica que se requieran en desarrollo del modelo de Participacion obras con saldo Pedagogico implementada por la Gerencia de Proyectos del IDPAC</t>
  </si>
  <si>
    <t>C552</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</si>
  <si>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</si>
  <si>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C553</t>
  </si>
  <si>
    <t>Prestar los servicios de apoyo a la gestion para realizar la promocion de procesos de movilizacion social y logistica que se requiera la Gerencia de Proyectos en el marco del desarrollo de la metodologia obras con saldo Pedagogico.</t>
  </si>
  <si>
    <t>C554</t>
  </si>
  <si>
    <t>C555</t>
  </si>
  <si>
    <t>Prestar los servicios asistenciales para la organizacion y promocion de actividades ludicas y de construccion necesarias para llevar a cabo el modelo de obras con Saldo Pedagogico que implementa la Gerencia de Proyectos del IDPAC</t>
  </si>
  <si>
    <t>C556</t>
  </si>
  <si>
    <t>80141600;80141900;80111600;81141600</t>
  </si>
  <si>
    <t xml:space="preserve">interventoria tecnica, legal, contable, social y ambiental para las obras con Saldo Pedagogico </t>
  </si>
  <si>
    <t>CCE-02 Licitacion publica</t>
  </si>
  <si>
    <t>C557</t>
  </si>
  <si>
    <t>Prestar los servicios logisticos y operativos necesarios, para la organizacion y ejecucion de actividades y eventos institucionales realizados por el iDPaC.</t>
  </si>
  <si>
    <t>Junio</t>
  </si>
  <si>
    <t>CCE-06 Seleccion abreviada Menor Cuantia</t>
  </si>
  <si>
    <t>C558</t>
  </si>
  <si>
    <t>Prestacion de servicios de apoyo a la gestion  para monitorear la promocion de procesos de movilizacion social y logistica que se requieran en desarrollo del modelo de Participacion obras con saldo Pedagogico para el Cuidado y la Participacion Ciudadana.</t>
  </si>
  <si>
    <t>C559</t>
  </si>
  <si>
    <t>C560</t>
  </si>
  <si>
    <t>Suscribir convenios solidarios con las Juntas de accion Comunal con el fin de ejecutar  la obra con Saldo Pedagogico</t>
  </si>
  <si>
    <t>C561</t>
  </si>
  <si>
    <t>C562</t>
  </si>
  <si>
    <t>C563</t>
  </si>
  <si>
    <t>C564</t>
  </si>
  <si>
    <t>C565</t>
  </si>
  <si>
    <t>C566</t>
  </si>
  <si>
    <t>C567</t>
  </si>
  <si>
    <t>C568</t>
  </si>
  <si>
    <t>C569</t>
  </si>
  <si>
    <t>C570</t>
  </si>
  <si>
    <t>C571</t>
  </si>
  <si>
    <t>C572</t>
  </si>
  <si>
    <t>C573</t>
  </si>
  <si>
    <t>C574</t>
  </si>
  <si>
    <t>C575</t>
  </si>
  <si>
    <t>C576</t>
  </si>
  <si>
    <t>C577</t>
  </si>
  <si>
    <t>C578</t>
  </si>
  <si>
    <t>C579</t>
  </si>
  <si>
    <t>C580</t>
  </si>
  <si>
    <t>C581</t>
  </si>
  <si>
    <t>C582</t>
  </si>
  <si>
    <t>C583</t>
  </si>
  <si>
    <t>C584</t>
  </si>
  <si>
    <t>C585</t>
  </si>
  <si>
    <t>C586</t>
  </si>
  <si>
    <t>C587</t>
  </si>
  <si>
    <t>C588</t>
  </si>
  <si>
    <t>C589</t>
  </si>
  <si>
    <t>C590</t>
  </si>
  <si>
    <t>C591</t>
  </si>
  <si>
    <t>C592</t>
  </si>
  <si>
    <t>C593</t>
  </si>
  <si>
    <t>C594</t>
  </si>
  <si>
    <t>C595</t>
  </si>
  <si>
    <t>C596</t>
  </si>
  <si>
    <t>C597</t>
  </si>
  <si>
    <t>C598</t>
  </si>
  <si>
    <t>C599</t>
  </si>
  <si>
    <t>C600</t>
  </si>
  <si>
    <t>C601</t>
  </si>
  <si>
    <t>C602</t>
  </si>
  <si>
    <t>C603</t>
  </si>
  <si>
    <t>C604</t>
  </si>
  <si>
    <t>C605</t>
  </si>
  <si>
    <t>C606</t>
  </si>
  <si>
    <t>C607</t>
  </si>
  <si>
    <t>C608</t>
  </si>
  <si>
    <t>C609</t>
  </si>
  <si>
    <t>C610</t>
  </si>
  <si>
    <t>C611</t>
  </si>
  <si>
    <t>C612</t>
  </si>
  <si>
    <t>C613</t>
  </si>
  <si>
    <t>C614</t>
  </si>
  <si>
    <t>C615</t>
  </si>
  <si>
    <t>C616</t>
  </si>
  <si>
    <t>C617</t>
  </si>
  <si>
    <t>C618</t>
  </si>
  <si>
    <t>C619</t>
  </si>
  <si>
    <t>C620</t>
  </si>
  <si>
    <t>C621</t>
  </si>
  <si>
    <t>C622</t>
  </si>
  <si>
    <t>C623</t>
  </si>
  <si>
    <t>C624</t>
  </si>
  <si>
    <t>C625</t>
  </si>
  <si>
    <t>C626</t>
  </si>
  <si>
    <t>C627</t>
  </si>
  <si>
    <t>C628</t>
  </si>
  <si>
    <t>C629</t>
  </si>
  <si>
    <t>C630</t>
  </si>
  <si>
    <t>C631</t>
  </si>
  <si>
    <t>C632</t>
  </si>
  <si>
    <t>C633</t>
  </si>
  <si>
    <t>C634</t>
  </si>
  <si>
    <t>C635</t>
  </si>
  <si>
    <t>C636</t>
  </si>
  <si>
    <t>C637</t>
  </si>
  <si>
    <t>C638</t>
  </si>
  <si>
    <t>C639</t>
  </si>
  <si>
    <t>C640</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</si>
  <si>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</si>
  <si>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</si>
  <si>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C641</t>
  </si>
  <si>
    <t>O23011745022024025407017</t>
  </si>
  <si>
    <t>Prestar los servicios profesionales  para brindar acompañamiento jurídico en los diferentes procesos contractuales y legales que sean de competencia de la Oficina Asesora de Comunicaciones</t>
  </si>
  <si>
    <t>Oficina Asesora de Comunicaciones</t>
  </si>
  <si>
    <t>20/0220/0107/45020170254</t>
  </si>
  <si>
    <t>C642</t>
  </si>
  <si>
    <t>Prestar los servicios profesionales para realizar actividades administrativas, elaborar y realizar seguimiento a los planes e informes institucionales, gestión documental, análisis estadístico y monitoreo de medios de la Oficina Asesora de Comunicaciones.</t>
  </si>
  <si>
    <t>C643</t>
  </si>
  <si>
    <t>Prestar los servicios de apoyo a la gestión para realizar el apoyo a la gestión documental, actualización de archivo en coordinación con la Oficina Asesora de Comunicaciones. </t>
  </si>
  <si>
    <t>C644</t>
  </si>
  <si>
    <t>C645</t>
  </si>
  <si>
    <t>C646</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</si>
  <si>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</si>
  <si>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t>
  </si>
  <si>
    <t>Prestar los servicios profesionales para apoyar la coordinación de la estrategia de comunicación interna y apoyar las distintas actividades que promuevan la participación del IDPAC en coordinación con la Oficina Asesora de Comunicaciones.</t>
  </si>
  <si>
    <t>C648</t>
  </si>
  <si>
    <t>Prestar los servicios de apoyo a la gestión  para realizar el guion técnico, edición, manejo de cámara, dron, planimetría, y producción de piezas audiovisuales que requiera la Oficina Asesora de Comunicaciones del IDPAC.  </t>
  </si>
  <si>
    <t>C649</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</si>
  <si>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</si>
  <si>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t>
  </si>
  <si>
    <t>Prestar los servicios profesionales para estructurar el diseño y diagramación de documentos, publicaciones técnicas, así como la producción y generación de piezas gráficas, en el marco del plan estratégico de comunicaciones de la entidad. </t>
  </si>
  <si>
    <t>C651</t>
  </si>
  <si>
    <t>C652</t>
  </si>
  <si>
    <t>C653</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</si>
  <si>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</si>
  <si>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t>
  </si>
  <si>
    <t>Prestar los servicios profesionales para apoyar la coordinación del equipo y cubrimiento periodístico, y la planeación de estrategias de difusión de las actividades institucionales del IDPAC, acorde a los lineamientos de la Oficina Asesora de Comunicaciones.</t>
  </si>
  <si>
    <t>C655</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</si>
  <si>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</si>
  <si>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</si>
  <si>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</si>
  <si>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</si>
  <si>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</si>
  <si>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t>
  </si>
  <si>
    <t>Prestar los servicios de apoyo a la gestión para asistir la producción técnica y emisión de la programación de la emisora virtual del Distrito DC Radio que contribuya a Implementar el Plan Estratégico de Comunicaciones. </t>
  </si>
  <si>
    <t>C659</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</si>
  <si>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</si>
  <si>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</si>
  <si>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</si>
  <si>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</si>
  <si>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</si>
  <si>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t>
  </si>
  <si>
    <t>14111500, 44103100, 44121600, 44121700, 44122000, 441221900, 81141600;30111900;72103300;72102900, 82171500, 82101905, 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</si>
  <si>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</si>
  <si>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C663</t>
  </si>
  <si>
    <t xml:space="preserve"> Prestar los servicios de Agencia de medios y Pauta digital como apoyo para las campañas y demás actividades de la oficina Asesora de Comunicaciones, del Instituto Distrital de la Participación y Acción Comunal.</t>
  </si>
  <si>
    <t>_</t>
  </si>
  <si>
    <t>C664</t>
  </si>
  <si>
    <t xml:space="preserve"> EFECTUAR LA TRANSMISIÓN DE LA RENDICIÓN DE CUENTAS DEL INSTITUTO DISTRITAL DE LA PARTICIPACIÓN Y ACCIÓN COMUNAL IDPAC POR SEÑAL DE TELEVISIÓN ABIERTA REGIONAL</t>
  </si>
  <si>
    <t>CCE-16 Contratación Directa (Con ofertas) por contrato interadministrativo entre entidades estatales.</t>
  </si>
  <si>
    <t>C665</t>
  </si>
  <si>
    <t>80141900;80111600;81141600;30111900;72103300;72102900</t>
  </si>
  <si>
    <t>Prestar los servicios logísticos y operativos necesarios, para la organización y ejecución de actividades y eventos institucionales realizados por el IDPAC.</t>
  </si>
  <si>
    <t>C666</t>
  </si>
  <si>
    <t>Prestar los servicios para garantizar la difusión en internet de la emisora DC Radio con capacidad simultáneos de 8.000 oyentes para el Instituto Distrital de la Participación y Acción Comunal - IDPAC.</t>
  </si>
  <si>
    <t>C667</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</si>
  <si>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</si>
  <si>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t>
  </si>
  <si>
    <t xml:space="preserve"> 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</si>
  <si>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C669</t>
  </si>
  <si>
    <t>C670</t>
  </si>
  <si>
    <t>36_ Innovación Pública para la generación de confianza ciudadana</t>
  </si>
  <si>
    <t>O23011745022024032203001</t>
  </si>
  <si>
    <t>O230117450220240322</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</si>
  <si>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</si>
  <si>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Prestar servicios profesionales de manera temporal, para apoyar a la Gerencia en el liderazgo, fortalecimiento y seguimiento al desarrollo de las actividades de competencia del Laboratorio de Innovacion en la Participación</t>
  </si>
  <si>
    <t>20/0220/0103/45020010322</t>
  </si>
  <si>
    <t>C671</t>
  </si>
  <si>
    <t>C672</t>
  </si>
  <si>
    <t>C673</t>
  </si>
  <si>
    <t>C674</t>
  </si>
  <si>
    <t>Prestar servicios profesionales para la creación de estrategias innovadoras que fortalezcan el desempeño del Laboratorio de Innovacion en la Participación</t>
  </si>
  <si>
    <t>C675</t>
  </si>
  <si>
    <t>C676</t>
  </si>
  <si>
    <t>C677</t>
  </si>
  <si>
    <t>Prestar servicios de apoyo a la gestión  para operar mecanismos de participación que fortalezcan los clubes de la democracia</t>
  </si>
  <si>
    <t>C678</t>
  </si>
  <si>
    <t>C679</t>
  </si>
  <si>
    <t>Prestar servicios de apoyo a la gestión para hacer seguimiento a las estrategias innovadoras que fortalezcan el desempeño del Laboratorio de Innovacion en la Participación</t>
  </si>
  <si>
    <t>C680</t>
  </si>
  <si>
    <t>C681</t>
  </si>
  <si>
    <t xml:space="preserve">Prestar servicios de apoyo a la gestió para la puesta en marcha de inicaitivas y estrategias innovadoras que fortalezcan el desempeño del Laboratorio de Innovacion en la Participación </t>
  </si>
  <si>
    <t>C682</t>
  </si>
  <si>
    <t>45111600; 52161500</t>
  </si>
  <si>
    <t>Adquirir a título de compraventa elementos técnologicos para incentivar organizaciones sociales beneficiarias en el marco del desarrollo de la convocatoria Chikaná</t>
  </si>
  <si>
    <t>C683</t>
  </si>
  <si>
    <t>Prestar los servicios profesionales para estructurar procesos de contratación de la Secretaría General.</t>
  </si>
  <si>
    <t>C684</t>
  </si>
  <si>
    <t>Prestar servicios profesionales de manera temporal, para realizar acciones de comunicación y/o divulgación de las iniciativas del Laboratorio de innovación</t>
  </si>
  <si>
    <t>C685</t>
  </si>
  <si>
    <t>C686</t>
  </si>
  <si>
    <t>C687</t>
  </si>
  <si>
    <t>C688</t>
  </si>
  <si>
    <t>C689</t>
  </si>
  <si>
    <t>C690</t>
  </si>
  <si>
    <t>Prestar los servicios profesionales para fortalecer la oferta territorial e institucional de servicios del Observatorio y de la Gerencia Escuela</t>
  </si>
  <si>
    <t>C691</t>
  </si>
  <si>
    <t>C692</t>
  </si>
  <si>
    <t>Prestar los servicios de profesionales   para gestionar las solicitudes precontractuales y poscontractuales de la Gerencia de Escuela</t>
  </si>
  <si>
    <t>C693</t>
  </si>
  <si>
    <t>Prestar los servicios profesionales para el clumplimiento de las actividades de formación presencial de la Gerencia Escuela de la Participación</t>
  </si>
  <si>
    <t>C694</t>
  </si>
  <si>
    <t>C695</t>
  </si>
  <si>
    <t>C696</t>
  </si>
  <si>
    <t>C697</t>
  </si>
  <si>
    <t>C698</t>
  </si>
  <si>
    <t>C699</t>
  </si>
  <si>
    <t>C700</t>
  </si>
  <si>
    <t>C701</t>
  </si>
  <si>
    <t>C702</t>
  </si>
  <si>
    <t>C703</t>
  </si>
  <si>
    <t>C704</t>
  </si>
  <si>
    <t>C705</t>
  </si>
  <si>
    <t>C706</t>
  </si>
  <si>
    <t xml:space="preserve">VALOR TOTAL  ESTIMADO </t>
  </si>
  <si>
    <t>1. Implementar el 100% de la estrategia de inspección, control y vigilancia del 
aprovechamiento económico de los bienes fiscales de carácter comunitario</t>
  </si>
  <si>
    <t>Prestar los servicios de apoyo a la gestión para realizar convenios solidarios para regularizar el aprovechamiento en bienes fiscales y en zonas de cesión de carácter comunitarioen el marco del proyecto de inversión 8025.</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</si>
  <si>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</si>
  <si>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</si>
  <si>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profesionales para coordinar actividades requeridas a fin de avanzar en el cumplimiento de metas estratégicas de la gestión del Talento Humano del IDPAC.</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</si>
  <si>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</si>
  <si>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realizar acciones y metodologías de intervención de clima laboral y transformación de cultura organizacional del IDPAC.</t>
  </si>
  <si>
    <t>Prestar los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</si>
  <si>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</si>
  <si>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los servicios profesionales para orientar y hacer seguimiento a la funcionalidad de la herramienta SIGPARTICIPO y atender los requerimientos de los procesos y/o depedencias en la captura, reporte y calidad de la información que produce la entidad, así como el cargue correcto de planes, programas y proyectos en el aplicativo.</t>
  </si>
  <si>
    <t>Prestar los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</si>
  <si>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</si>
  <si>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</si>
  <si>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</si>
  <si>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</si>
  <si>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Prestar los servicios profesionales en la Oficina de Control Interno, para realizar actividades de evaluación, seguimiento y auditoria en temas financieros, de gestión y de control interno, acorde con los roles de la Oficina y el Plan Anual de Auditoria Interna de la vigencia 2024..</t>
  </si>
  <si>
    <t>Prestar los servicios profesionales para realizar el soporte técnico y actualización, diagnostico y parametrización de los módulos que soportan las actividades de los procesos de apoyo de la entidad, Proceso de gestión de tecnologías  de la información del Instituto Distrital de la Participación y Acción Comunal (IDPAC).</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</si>
  <si>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</si>
  <si>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apoyar la gestión de las actividades que adelanta el Instituto en lo concerniente a las tecnologías de la información de la Participación y Acción Comunal (IDPAC).</t>
  </si>
  <si>
    <t>Prestar los servicios profesionales para realizar y atender soporte de primer nivel en equipos de cómputo, puntos de voz, redes y demás recursos TIC  en el proceso de Gestión de las Tecnologías de la información del  Instituto Distrital de la Participación y Acción Comunal (IDPAC).</t>
  </si>
  <si>
    <t>Prestar los servicios profesionales para acompañar y desarrollar las actividades precontractuales, contractuales y postcontractuales requeridas en el Proceso de Gestión de Recursos Físicos del Instituto</t>
  </si>
  <si>
    <t xml:space="preserve">Prestar los servicios profesionales para acompañar el desarrollo de los procedimientos propios del Proceso de Gestión de Bienes, Servicios e Infraestructura, del Instituto. </t>
  </si>
  <si>
    <t>Prestar los servicios profesionales para la articulación entre la Secretaría General y las respectivas áreas, en temas relacionados con la Gestión Financiera del Instituto.</t>
  </si>
  <si>
    <t>Prestar los servicios profesionales para asesorar, realizar y liderar el seguimiento y gestión de las actividades que adelanta el Instituto en lo concerniente a las tecnologías de la información.</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</si>
  <si>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</si>
  <si>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 xml:space="preserve">Prestar los servicios profesionales para acompañar la planeación, la ejecución y el seguimiento de las actividades propias de la Secretaría General del Instituto. </t>
  </si>
  <si>
    <t>Fortalecimiento Institucional</t>
  </si>
  <si>
    <t>72000000
72100000
72101500
72101507</t>
  </si>
  <si>
    <t>Adecuación y Mejoramiento de la Infraestructura Física de la Sede Principal del IDPAC 
(Otros servicios especializados de la construcción)</t>
  </si>
  <si>
    <t>Prestar servicios profesionales de forma temporal , para desarrollar los procesos de formacion y herramientas de accesibilidad competencia de la Gerencia de la Escuela de Participación</t>
  </si>
  <si>
    <t>Prestar servicios profesionales de manera temporal , para diseñar, desarrollar y ejecutar los procesos de formación que adelanta la Gerencia de Escuela de Participación en la distintas modalidades.</t>
  </si>
  <si>
    <t>Prestar los servicios profesionales, de manera temporal   para desarrollar y hacer seguimiento a la estrategia de alianzas y redes que adelanta la Gerencia de Escuela de Participación.</t>
  </si>
  <si>
    <t>Prestar los servicios profesionales, de manera temporal para la generación de contenidos pedagógicos de la Escuela de Participación.</t>
  </si>
  <si>
    <t>Prestar los servicios profesionales, de manera temporal   para la implementacion de las actividades y metodologias de formacion que adelanta la Gerencia de Escuela de Participación.</t>
  </si>
  <si>
    <t>Prestar los servicios profesionales, de manera temporal, para la proyeccion e implementación de contenidos pedagógicos de la Escuela de Participación.</t>
  </si>
  <si>
    <t>Prestar servicios profesionales, de manera temporal   para desarrollar procesos de sistematización y reporte de las actividades que adelanta la Gerencia de Escuela de Participación.</t>
  </si>
  <si>
    <t>Prestar servicios profesionales de forma temporal , para liderar y analizar jurídicamente los procesos contractuales, administrativos y financieros competencia de la Gerencia de la Escuela de Participación.</t>
  </si>
  <si>
    <t>Prestar los servicios profesionales de manera temporal   para el diseño e implementación de metodologías y didácticas en las diferentes modalidades de formación competencia de la Gerencia de Escuela de Participación.</t>
  </si>
  <si>
    <t>Prestar servicios profesionales de manera temporal, para el diseño y proyeccion de los contenidos pedagogicos de la Gerencia de Escuela de Participación</t>
  </si>
  <si>
    <t>Prestar los servicios de profesionales de manera temporal   para gestionar, desarrollar y realizar seguimiento a las alianzas de la Escuela de la Participación.</t>
  </si>
  <si>
    <t>Prestar los servicios profesionales, de manera temporal   para implementar estrategias de comunicacion requeridas por la Gerencia de Escuela de Participación.</t>
  </si>
  <si>
    <t>Prestar servicios de apoyo a la gestión, de manera temporal,  para diseñar e implementar actividades en las diferentes modalidades de formación que brinda la Gerencia de Escuela de la Participación.</t>
  </si>
  <si>
    <t>Prestar los servicios profesionales, de manera temporal y  para realizar el seguimiento, sistematización y reportes requeridos por la Escuela de la Participación.</t>
  </si>
  <si>
    <t>Prestar los servicios profesionales, de manera temporal y  para diseñar y desarrollar contenidos pedagogicos en las diferentes modalidades de formación de la Gerencia de la Escuela de la Participación.</t>
  </si>
  <si>
    <t>Prestar los servicios profesionales, de manera temporal   para diseñar, promocionar y comunicar las piezas gráficas requeridas por la Gerencia de Escuela de Participación.</t>
  </si>
  <si>
    <t>Prestar servicios de apoyo a la gestión, de manera temporal,  para fortalecer la implementación de actividades en las diferentes modalidades de formación que brinda la Gerencia de Escuela de la Participación.</t>
  </si>
  <si>
    <t>Prestar los servicios profesionales de manera temporal, para la gestión, implementación y seguimiento de la estrategia de alianzas y redes de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</si>
  <si>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</si>
  <si>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</si>
  <si>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profesionales de forma temporal , para contribuir en el desarrollo e implementación de actividades formativas en todas sus modalidades, así como apoyar las acciones que adelanta el Observatorio de la participación ciudadana</t>
  </si>
  <si>
    <t>Prestar servicios de apoyo a la gestión, de manera temporal,  para colaborar en la ejecución y desarrollo de las actividades asociadas a las diversas modalidades de formación ofrecidas por la Gerencia de la Escuela de Participación</t>
  </si>
  <si>
    <t>Prestar servicios de apoyo a la gestión, de manera temporal , ejecutar tareas relacionadas con el seguimiento y la gestión operativa de los aspectos contractuales, administrativos y financieros de la Gerencia de la Escuela de Participación</t>
  </si>
  <si>
    <t>Prestar servicios profesionales de forma temporal , para llevar a cabo actividades de seguimiento y administración integral de los aspectos contractuales, operativos y financieros relacionados con las funciones de la Gerencia de la Escuela de Participación</t>
  </si>
  <si>
    <t>Prestar servicios profesionales de forma temporal , para la creación y desarrollo de contenidos pedagógicos destinados a los procesos formativos de la Gerencia de la Escuela de Participación</t>
  </si>
  <si>
    <t>Prestar servicios profesionales de forma temporal , para apoyar el desarrollo de las actividades de monitoreo, revisión y ajuste de los procesos relacionados con los aspectos contractuales, presupuestales y administrativos que adelanta la Gerencia de la Escuela de Participación</t>
  </si>
  <si>
    <t>Prestar servicios de apoyo a la gestión, de manera temporal , para coadyuvar en la ejecución de tareas de los procesos relacionados con los aspectos contractuales, presupuestales y administrativos que adelanta la Gerencia de la Escuela de Participación</t>
  </si>
  <si>
    <t>Prestar los servicios profesionales de manera temporal   para coadyudar en la implementación de las distintas modalidades de los procesos formativos de la Gerencia de la Escuela de la Participación</t>
  </si>
  <si>
    <t>Prestar servicios de apoyo a la gestión de forma temporal , para colaborar en la implementación de tareas relacionadas con los procesos contractuales, presupuestarios y administrativos gestionados por la Gerencia de la Escuela de Participación</t>
  </si>
  <si>
    <t>Prestar servicios profesionales de forma temporal , para proyectar, gestionar y hacer seguimiento a los documentos y actividades propias de los procesos relacionados con los aspectos contractuales, presupuestales y administrativos que requiera la Gerencia de la Escuela de Participación</t>
  </si>
  <si>
    <t>Prestar los servicios profesionales de manera temporal, para propiciar, concertar y desarrollar espacios y procesos de formación en las diferentes modalidades que brinda la Escuela de Participación</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</si>
  <si>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</si>
  <si>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Prestar servicios de apoyo a la gestión, de manera temporal , para colaborar en la implementación de actividades y el desarrollo logístico de acciones en las diversas modalidades de formación ofrecidas por la Gerencia de la Escuela de Participación</t>
  </si>
  <si>
    <t>Prestar servicios profesionales de forma temporal , para diseñar e implementar actividades y diversas modalidades de formación que desarrolla la Gerencia de la Escuela de la Participación</t>
  </si>
  <si>
    <t>Prestar servicios de apoyo a la gestión, de manera temporal , para para asistir en la ejecución de actividades operativas relacionadas con las diferentes modalidades de formación que se imparten en la Gerencia de la Escuela de Participación</t>
  </si>
  <si>
    <t>Prestar servicios de apoyo a la gestión, de manera temporal , para colaborar en la organización y desarrollo de las actividades propias de los procesos formativos que lleva a cabo la Gerencia de la Escuela de Participación</t>
  </si>
  <si>
    <t>Prestar servicios profesionales de manera temporal , para asistir en la elaboración, gestión y control de los documentos y actividades vinculados a los procesos contractuales, financieros y administrativos de la Gerencia de la Escuela de Participación</t>
  </si>
  <si>
    <t>Prestar servicios de apoyo a la gestión, de manera temporal, para proveer acompañamiento y asistencia en los aspectos operativos de las actividades relacionadas con el desarrollo de los procesos formativos que adelanta la Gerencia de la Escuela de Participación</t>
  </si>
  <si>
    <t>Prestar servicios de apoyo a la gestión, de manera temporal , para colaborar en desarrollo de las actividades operativas propias de los procesos formativos liderados por la Gerencia de la Escuela de Participación</t>
  </si>
  <si>
    <t>Prestar servicios profesionales de forma temporal , para desarrollar, con enfoque en cultura democrática, ciudadana y de paz, los procesos de formación que adelanta la Gerencia de la Escuela de Participación en las diferentes modalidades</t>
  </si>
  <si>
    <t>Prestar servicios de apoyo a la gestión, de manera temporal , para implementar acciones formativas que fortalezcan las competencias y capacidades democráticas de los ciudadanos a los que forma la</t>
  </si>
  <si>
    <t>Prestar servicios profesionales de manera temporal , para diseñar e implementar procesos de formación en sus diversas modalidades, integrando un enfoque de fortalecimiento en cultura democrática, ciudadana y de paz, promovidos por la Gerencia de la Escuela de Participación</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</si>
  <si>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</si>
  <si>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Prestar servicios profesionales de manera temporal , para implementar procesos formativos en diferentes modalidades, de acuerdo con las metas y misionalidad competencia de la Gerencia de la Escuela de Participación</t>
  </si>
  <si>
    <t>Prestar servicios profesionales de manera temporal , para desarrollar procesos de formación en diversas modalidades, alineados con los objetivos y funciones de la Gerencia de la Escuela de Participación</t>
  </si>
  <si>
    <t>Prestar servicios profesionales de forma temporal , para adelantar procesos de formación, conforme a la misión, metas y objetivos institucionales de la Gerencia de la Escuela de Participación, en materia de cultura democrática, ciudadana y de paz</t>
  </si>
  <si>
    <t>Prestar servicios profesionales de manera temporal , para contribuir al desarrollo de procesos formativos con enfoque en cultura democrática, ciudadana y de paz, mediante las diferentes modalidades implementadas por la Gerencia de la Escuela de Participación</t>
  </si>
  <si>
    <t>Prestar servicios profesionales de manera temporal , para contribuir al desarrollo de una estrategia de innovación en la participación ciudadana en el marco de la Escuela de la Participación</t>
  </si>
  <si>
    <t>Prestar servicios profesionales de manera temporal, para realizar acciones de comunicación y/o divulgación de las iniciativas de la Escuela de Participación y el Observatorio</t>
  </si>
  <si>
    <t>Otras necesidades de contratación de la escuela de la Participación</t>
  </si>
  <si>
    <t>Prestar servicios profesionales de manera temporal, para liderar el equipo técnico y administrativo del Observatorio de la participación ciudadana</t>
  </si>
  <si>
    <t>Prestar servicios profesionales de manera temporal, para la creación de contenidos relacionados con las tendencias de participación desarroladas por el Observatorio de Participación Ciudadana</t>
  </si>
  <si>
    <t>Prestar servicios profesionales de manera temporal, para el desarrollo de la línea de seguimiento de agendas y repertorios de acción colectiva del Observatorio de Participación Ciudadana</t>
  </si>
  <si>
    <t>Prestar servicios profesionales de manera temporal, para desarrollar labores administrativas del Observatorio y la Gerencia Escuela de Participación</t>
  </si>
  <si>
    <t>Prestar servicios profesionales de manera temporal, para la producción, analísis y visualización de datos y contenidos del Observatorio de Participación Ciudadana</t>
  </si>
  <si>
    <t>Prestar servicios profesionales de manera temporal , para la creación de contenidos relacionados con las dinámicas de participación desaroladas por el Observatorio de Participación Ciudadana</t>
  </si>
  <si>
    <t>Prestar los servicios profesionales de manera temporal, para la recolección de insumos que soportan el análisis de datos de los procesos que adelanta la Gerencia de Escuela de la Participación</t>
  </si>
  <si>
    <t>Prestar los servicios profesionales de manera temporal, para la articulación y enlace entre planeación y la administración de la entidad y el Observatorio de Gerencia de Escuela de la Participación</t>
  </si>
  <si>
    <t>Prestar los servicios profesionales de manera temporal, para desarrollar actividades presenciales de territorialización de los servicios del Observatorio y de la Gerencia de Escuela</t>
  </si>
  <si>
    <t>Prestar los servicios profesionales de manera temporal, para realizar el seguimiento, sistematización y reporte de las actividades y tareas adelantadas por el Observatorio de Participación Ciudadana.</t>
  </si>
  <si>
    <t>Prestar los servicios profesionales de manera temporal, para la construcción y análisis de datos de información geográfica, así como la generación de contenidos para el Observatorio de Participación Ciudadana.</t>
  </si>
  <si>
    <t>Prestar los servicios profesionales de manera temporal, para desarrollar tareas administrativas y financieras del Observatorio y la Gerencia Escuela</t>
  </si>
  <si>
    <t>Prestar los servicios profesionales de manera temporal, para desarrollar alianzas y estrategias de creación de redes para el Observatorio y la Gerencia Escuela</t>
  </si>
  <si>
    <t>Prestar los servicios profesionales de manera temporal, para gestionar desde el componente jurídico actividades contractuales y administrativas del Observatorio y la Gerencia Escuela</t>
  </si>
  <si>
    <t>Prestar los servicios profesionales de manera temporal, para fortalecer en territorio la oferta de servicios del Observatorio y de la Gerencia Escuela</t>
  </si>
  <si>
    <t>Prestación de servicios profesionales, de manera temporal, para la creacion de los contenidos pedagogicos de los programas y proyectos que desarrolla la Escuela de la Participación y el Observatorio de la Participación</t>
  </si>
  <si>
    <t>Otras necesidades de contratación del observatorio</t>
  </si>
  <si>
    <t>Prestar los servicios profesionales   para la implementación de la política pública de medios comunitarios  para la participación, identificación, caracterización, vinculación y acompañamiento de los procesos de fortalecimiento propios de esta politica</t>
  </si>
  <si>
    <t>Prestar los servicios de apoyo a la gestión para el acompañamiento a las organizaciones sociales en el equipo de nuevas expresiones aplicando herramientas que con lleven a la identificación, caracterización, vinculación y participación de esta población.</t>
  </si>
  <si>
    <t>Prestar los servicios profesionales para planear y aplicar estrategias desde la política pública de medios para la participación, identificación, caracterización, vinculación y acompañamiento de los procesos de fortalecimiento de medios comunitarios y alternativos del distrito.</t>
  </si>
  <si>
    <t>Prestar los servicios profesionales para el acompañamiento a los medios comunitarios y alternativos, en la implementación del modelo de fortalecimiento.</t>
  </si>
  <si>
    <t>Prestación de servicios profesionales en la Gerencia de etnias del IDPAC para el apoyo en la implementación, seguimiento, reporte y sistematización requeridos para el cumplimiento de política pública de las comunidades negras / afrocolombianos y Palenquera, así como el apoyo a la supervisión de los contratos</t>
  </si>
  <si>
    <t>Prestación de servicios profesionales en la Gerencia de etnias del IDPAC para el apoyo en la implementación, seguimiento, reporte y sistematización requeridos para el cumplimiento de política pública de los pueblos  Gitano o Rrom e Indigenas, así como el apoyo a la supervisión de los contratos</t>
  </si>
  <si>
    <t>Prestación de servicios profesionales en la Gerencia de etnias del IDPAC para el apoyo en la implementación, seguimiento, reporte y sistematización requeridos para el cumplimiento de política pública del Pueblo Raizal, así como el apoyo a la supervisión de los contratos</t>
  </si>
  <si>
    <t>Prestacion de servicios Profesionales especializado para conceptuar, capacitar e implementar la linea tecnica diferencial en las estrategias de fortalecimiento de organizaciones, participacion territorial e intancias de las comunidades NARP   y pueblos Indigenas y Gitano.</t>
  </si>
  <si>
    <t>Prestacion de servicios Profesionales especializado  para ejecutar desde la perspectiva de la conducta y diversidad del comportamiento humano para analizar,  conceptuar y e implementar la linea tecnica diferencial en las estrategias de fortalecimiento de organizaciones, participacion territorial e intancias de las comunidades  y pueblos etnicos.</t>
  </si>
  <si>
    <t>Prestación de servicios de apoyo a la gestión, para desarrollar procesos de participación, Organización, fortalecimiento e instancia de la comunidad Comunidades Negras / Afrocolombianos de las localidades de  Ciudad Bolivar, Bosa  y/o  las que sean asignadas por el supervisor.</t>
  </si>
  <si>
    <t>Prestación de servicios de apoyo a la gestión,  para desarrollar procesos de participación, Organización, fortalecimiento e instancia de los Pueblos indigenas 
en las localidades de los Martires, kennedy y/o de las que sean asignadas por el supervisor.</t>
  </si>
  <si>
    <t>Prestación de servicios de apoyo a la gestión, para desarrollar procesos de participación, Organización, fortalecimiento  e instancias de los pueblos  indígenas 
en las localidades de Barrios Unidos y Teusaquillo y/o de las que sean asignadas por el supervisor.</t>
  </si>
  <si>
    <t>Prestación de servicios de apoyo a la gestión, para desarrollar procesos de participación, Organización, fortalecimiento  e instancias con las comunidades negras y  afrocolombianas residente en las localidades  Engativá,Suba  y/o las que sean asignadas por el supervisor.</t>
  </si>
  <si>
    <t>Prestación de servicios de apoyo a la gestión,  para desarrollar procesos de participación, Organización, fortalecimiento  e instancias con las comunidades negras y  afrocolombianas residente en las localidades  Antonio Nariño, Santa Fe y/o las que sean asignadas por el supervisor.</t>
  </si>
  <si>
    <t xml:space="preserve"> Prestación de servicios de apoyo a la gestión, para desarrollar procesos de participación, Organización, fortalecimiento  e instancias de los pueblos indigenas de las localidades de Candelaria / Usme y/o  las que sean asignadas por el supervisor.</t>
  </si>
  <si>
    <t>Prestación de servicios de apoyo a la gestión, para desarrollar procesos de participación, Organización, fortalecimiento  e instancias de los pueblos  indígenas en las localidades de Chapinero, Santa Fe y/o de las que sean asignadas por el supervisor.</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</si>
  <si>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</si>
  <si>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Prestación de servicios de apoyo a la gestión,  para desarrollar procesos de participación, Organización, fortalecimiento  e instancias con las comunidades negras y afrocolombianas de las localidades de Kennedy, Tunjuelito y/o  las que sean asignadas por el supervisor.</t>
  </si>
  <si>
    <t>Prestación de servicios de apoyo a la gestión, para desarrollar procesos de participación, Organización, fortalecimiento  e instancias comunidades negras y afrocolombianas de las localidades de  Fontibon, Martires  y/o  las que sean asignadas por el supervisor.</t>
  </si>
  <si>
    <t>Prestación de servicios de apoyo a la gestión,  para desarrollar procesos de participación, Organización, fortalecimiento e instancia de los Pueblos indigenas 
en las localidades de los San Cristobal, Bosa y/o de las que sean asignadas por el supervisor.</t>
  </si>
  <si>
    <t>Prestación de servicios de apoyo a la gestión,  para desarrollar procesos de participación, Organización, fortalecimiento e instancia de los Pueblos indigenas 
en las localidades de los Usaquen; Fontibón y/o de las que sean asignadas por el supervisor.</t>
  </si>
  <si>
    <t>Prestación de servicios de apoyo a la gestión,  para desarrollar procesos de participación, Organización, fortalecimiento  e instancias comunidades negras y afrocolombianas de las localidades de Usme, Rafael Uribe Uribe  y/o  las que sean asignadas por el supervisor.</t>
  </si>
  <si>
    <t>Prestación de servicios de apoyo a la gestión,  para desarrollar procesos de participación, Organización, fortalecimiento e instancia de los Pueblos indigenas 
en las localidades de los Ciudad Bolivar,Tunjuelito y/o de las que sean asignadas por el supervisor.</t>
  </si>
  <si>
    <t>Prestación de servicios de apoyo a la gestión,  para desarrollar procesos de participación, Organización, fortalecimiento  e instancias  de los pueblos indigenas de las localidades de  Engativa / Puente Aranda y/o  las que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</si>
  <si>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</si>
  <si>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Prestacion de  servicios Profesionales para desarrollar procesos de participación, Organización,fortalecimiento e instancias de las comunidades Negras, Afrocolombianas residentes en las localidades de San Cristóbal, Candelaria y/o de las que sean asignadas por el supervisor.</t>
  </si>
  <si>
    <t>Prestacion de  servicios Profesionales para desarrollar procesos de participación, Organización,fortalecimiento e instancias de los Pueblos Gitano  residentes en las localidades de   Puente Aranda y Kennedy y/o de las que sean asignadas por el supervisor.</t>
  </si>
  <si>
    <t>Prestacion de  servicios profesionales, para desarrollar procesos de  de participación Organización ,fortalecimiento e instancias  de la comunidad Palenquera residente en Bogota.</t>
  </si>
  <si>
    <t>Prestacion de  servicios Profesionales para desarrollar procesos de participación, Organización,fortalecimiento e instancias de los pueblos indigenas residentes en las localidades  de  Rafael Uribe Uribe, Antonio Nariño y Suba y/o de las que sean asignadas por el supervisor.</t>
  </si>
  <si>
    <t>Prestacion de  servicios Profesionales para desarrollar procesos de participación, Organización,fortalecimiento e instancias de las comunidades Negras, Afrocolombianas residentes en las localidades de Barrios unidos / Teusaquillo  y Puente Aranda y/o las que sean asignadas por el supervisor.</t>
  </si>
  <si>
    <t>Prestación de servicios profesionales para realizar los procesos y procedimientos administrativos, pre-contractuales, contractuales y post contractuales que se adelanten y gestionar la correcta ejecución presupuestal de la Gerencia de Etnias.</t>
  </si>
  <si>
    <t xml:space="preserve">Prestación de servicios profesionales  para desarrollar procesos de participación, Organización y fortalecimiento  de la comunidad etnica residente en bogota </t>
  </si>
  <si>
    <t>Prestación de servicios profesionales en temas relacionados con los  asuntos jurídicos de la Gerencia de Etnias.</t>
  </si>
  <si>
    <t xml:space="preserve">Prestación de servicios profesionales para el apoyo jurídico, desde la perspectiva intercultural, y el fortalecimiento en las diferentes organizaciones sociales poblacionales, para el fortalecimiento de la comunidad etnica recidente en Bogota. </t>
  </si>
  <si>
    <t xml:space="preserve">Prestar los servicios de apoyo a la gestión para el fomento de la participación juvenil en los procesos estratégicos de la Gerencia y en el marco del Sistema Distrital de Juventud, en las localidades asignadas por el supervisor.
</t>
  </si>
  <si>
    <t xml:space="preserve">Prestar los servicios de apoyo a la gestión para realizar acciones de acompañamiento y apoyo a las organizaciones sociales juveniles e instancias de participación en la implementación del Sistema Distrital de Juventud. </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</si>
  <si>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</si>
  <si>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Apoyo Logistico eventos Gerencia de Mujer y Genero.</t>
  </si>
  <si>
    <t xml:space="preserve">Servicios de un profesional para acompañar jurídicamente el desarrollo de la planeación y estructuración de los procesos de contratación adelantados por la Gerencia de Instancias y Mecanismos de Participación.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</si>
  <si>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</si>
  <si>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</si>
  <si>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Servicios de un profesional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</si>
  <si>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</si>
  <si>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Servicios de un profesional para que brinde soporte juridico y técnico a la Gerencia de Instancias en los asuntos de su competencia, asi como en los procesos y procedimientos precontractuales, contractuales y postcontractuales. </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</si>
  <si>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</si>
  <si>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Servicios de un profesional para que brinde soporte juridico y técnico a la Gerencia de Instancias y Mecanismos de Participación en los asuntos de su competencia, asi como en el seguimiento a la implementación de la política pública de participación ciudadana. </t>
  </si>
  <si>
    <t>Servicios de un profesional para orientar el desarrollo del modelo de fortalecimiento a instancias de participación ciudadana en cada  una de sus etapas en las localidades que le sean asignadas, así como el seguimiento a los</t>
  </si>
  <si>
    <t xml:space="preserve">Servicios de un profesional para prestar servicios profesionales para apoyar a la Gerencia de Instancias y Mecanismos de Participación en la elaboración de instrumentos de control, seguimiento de peticiones, metas, MIPG y de planeación. </t>
  </si>
  <si>
    <t>Prestar los servicios de apoyo a la gestión  para implementar del modelo de fortalecimiento con organizaciones de propiedad horizontal y comunales de los distintos  niveles en el marco del proyecto de inversión 8131. </t>
  </si>
  <si>
    <t>Prestar los servicios de apoyo a la gestión  para implementar el modelo de fortalecimiento con organizaciones de propiedad horizontal y comunales de los distintos  niveles en el marco del proyecto de inversión 8131. </t>
  </si>
  <si>
    <t>Prestar los servicios profesionales para desarrollar acciones de fortalecimiento y actividades encaminadas a las instancias de participación de propiedad horizontal en el marco del modelo de fortalecimiento del proyecto de inversión 8131.</t>
  </si>
  <si>
    <t>Prestar los servicios de apoyo a la gestion  para realizar seguimiento a la Política Publica Comunal y de formulación de la Política pública de Propiedad Horizontal en el marco del proyecto de inversión 8131.</t>
  </si>
  <si>
    <t>Prestar los servicios profesionales a para realizar  la jornada electroral de los consejos locales de Propiedad horizontalen el marco del proyecto de inversión 8131.</t>
  </si>
  <si>
    <t>Prestar los servicios profesionales  para realizar  la jornada electroral de los consejos locales de Propiedad horizontalen el marco del proyecto de inversión 8131.</t>
  </si>
  <si>
    <t>Prestar los servicios de apoyo a la gestion  para realizar  la jornada electroral de los consejos locales de Propiedad horizontalen el marco del proyecto de inversión 8131.</t>
  </si>
  <si>
    <t>Prestar los servicios de apoyo a la gestión para implementar del modelo de fortalecimiento con organizaciones de propiedad horizontal y comunales de los distintos  niveles en el marco del proyecto de inversión 8131. </t>
  </si>
  <si>
    <t>Prestar los servicios profesionales de manera temporal  para realizar seguimiento a la Politica Publica de Participacion 
incidente y acompañar la estrategia de Gobierno abierto y planeacion 
participativa</t>
  </si>
  <si>
    <t>Prestar los servicios profesionales de manera temporal  para acompañar y orientar a las alcaldias Locales y entidades del  distrito sobre la estrategia de Gobierno abierto y planeacion participativa.</t>
  </si>
  <si>
    <t>Prestar los servicios profesionales para desarrollar la estrategia de Gobierno abierto y la plataforma de Bogota abierta.</t>
  </si>
  <si>
    <t>Prestar los servicios profesionales de  para articular las acciones de los proyectos estrategicos que esten 
encaminados al cumplimiento de los procesos misionales que lidera la 
Subdireccion de Promocion de la Participacion</t>
  </si>
  <si>
    <t>Prestar servicios para articular las acciones de los proyectos estrategicos que esten encaminados al cumplimiento de los procesos misionales que lidera la 
Subdireccion de Promocion de la Participacion</t>
  </si>
  <si>
    <t>Julio</t>
  </si>
  <si>
    <t>Prestar los servicios profesionales  para asesorar los proyectos estrategicos que lidera la Subdireccion 
de Promocion de la Participacion.</t>
  </si>
  <si>
    <t>Prestar los servicios profesionales de para asesorar las actividades en materia presupuestal y financiera 
de los incentivos para promover la participacion incidente</t>
  </si>
  <si>
    <t>Prestar los servicios de apoyo a la gestion  para la implementacion de los proyectos estrategicos en 
materia de participacion incidente.</t>
  </si>
  <si>
    <t>Prestar los servicios de apoyo a la gestion  para organizar los asuntos logisticos y administrativos de 
la Subdireccion de Promocion de Participacion.</t>
  </si>
  <si>
    <t>Prestar los servicios de apoyo a la gestion de manera temporal para realizar seguimiento a los temas administrativos 
encaminados al fortalecimiento y promocion de la participacion ciudadana que son 
de competencia de la Subdireccion de Promocion de la Participacion</t>
  </si>
  <si>
    <t>Prestar los servicios profesionales para realizar el acompañamiento y seguimiento juridico en las 
actividades relacionadas con los procedimientos de los proyectos estrategicos de 
la Subdireccion de Promocion de la Participacion</t>
  </si>
  <si>
    <t>Prestar los servicios profesionales de manera temporal, ,, para articular las acciones y metodologías en pro de estimular y promover la participación incidente</t>
  </si>
  <si>
    <t>Prestar los servicios de apoyo a la gestion  para adelantar labores administrativas requeridas por la 
Subdireccion de Promocion de la Participacion</t>
  </si>
  <si>
    <t>Prestar los servicios profesionales para asesorar juridicamente los proyectos estrategicos de la 
Subdireccion de Promocion de la Participacion</t>
  </si>
  <si>
    <t>Prestar los servicios profesionales  para realizar seguimiento, diseñar, sistematizar y articular las 
actividades de la Subdireccion de Promocion con otras entidades del orden 
distrital y local.</t>
  </si>
  <si>
    <t>Prestar los servicios profesionales  para acompañar y gestionar la ejecucion de los proyectos 
estrategicos que lidera la Subdireccion de Promocion de la Participacion</t>
  </si>
  <si>
    <t>Prestar los servicios  para asistir en las actividades estrategicas de la Subdireccion de Promocion de la Participacion.</t>
  </si>
  <si>
    <t>Prestar los servicios profesionales  para articular y gestionar los procesos y procedimientos propios que 
tiene a su cargo la Subdireccion de Promocion de la Participacion</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</si>
  <si>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</si>
  <si>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</si>
  <si>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de apoyo a la gestion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</si>
  <si>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de apoyo a la gestion para adelantar y realizar las actividades relacionadas con los procedimientos de los proyectos estrategicos de la Subdireccion de Promocion de la Participacion.</t>
  </si>
  <si>
    <t>Prestacion de servicios en las actividades relacionadas con los procedimientos de los proyectos estrategicos de la Subdireccion de Promocion de la Participacion.</t>
  </si>
  <si>
    <t>Prestar los servicios profesionales para coordinar el equipo de la 
estrategia "impactando", realizando seguimiento y articulacion 
interna como externa.</t>
  </si>
  <si>
    <t>Prestar los servicios profesionales  para ejecutar la estrategia "impactando", en las diferentes 
localidades del Distrito Capital</t>
  </si>
  <si>
    <t>Prestar los servicios de apoyo a la gestion  realizando gestion territorial y atendiendo los procesos de pactos, que se adelanten desde la Subdireccion de Promocion de la Participacion</t>
  </si>
  <si>
    <t>Prestar los servicios profesionales para realizar gestion territorial, ejecutando los procesos de pactos 
con participacion, que se adelanten desde la Subdireccion de Promocion de la 
Participacion.</t>
  </si>
  <si>
    <t>Prestar los servicios profesionales para realizar gestion territorial de la estrategia "impactando" que se 
adelanten desde la Subdireccion de Promocion de la Participacion.</t>
  </si>
  <si>
    <t>Prestar los servicios de apoyo a la gestion en los procesos de pactos con participacion ciudadana, 
organizaciones y entidades del Distrito Capital.</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</si>
  <si>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</si>
  <si>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</si>
  <si>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especializados  para asesorar a la Subdireccion de Promocion 
de la Participacion, de acuerdo con los lineamientos de la Direccion General de la 
entidad</t>
  </si>
  <si>
    <t>Prestar los servicios de apoyo a la gestion para asistir la construccion de acuerdos en el marco de la 
estrategia "impactando", liderada por el iDPaC.</t>
  </si>
  <si>
    <t>Prestar los servicios profesionales  para realizar la divulgacion de las actividades misionales y  derivadas de los proyectos misionales de la Subdireccion de Promocion de la Participacion.</t>
  </si>
  <si>
    <t>Prestar los servicios de apoyo a la gestion  para acompañar las actividades y acciones derivadas de la estrategia "impactando" a cargo de la Subdireccion de Promocion de la Participacion.</t>
  </si>
  <si>
    <t>Prestar los servicios profesionales en los 
procesos de articulacion interinstitucional en materia de promocion de la participacion ciudadana que gestionen en el marco del proyecto estrategico "impactando"</t>
  </si>
  <si>
    <t>Prestar los servicios profesionales con en los  procesos de articulacion interinstitucional en materia de promocion de la participacion ciudadana que gestionen en el marco del proyecto estrategico "impactando"</t>
  </si>
  <si>
    <t xml:space="preserve">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 </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</si>
  <si>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</si>
  <si>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</si>
  <si>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Prestacion de servicios de apoyo a la gestion de manera temporal   para  la realizar la gestion documental y de archivo de la Gerencia de Proyectos, en desarrollo de la metodologia "obras Con Saldo Pedagogico Para el Cuidado y la Participacion Ciudadana"</t>
  </si>
  <si>
    <t>Prestacion de servicios  profesionales de manera temporal   para  coordinar y apoyar la supervision del componente tecnico,  el despliegue en territorio de la metodologia obras con saldo pedagogico implementada por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</si>
  <si>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</si>
  <si>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</si>
  <si>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Prestacion de servicios  profesionales de manera temporal   para asistir el componente tecnico y el despliegue en territorio, en desarrollo de la metodologia obras con saldo pedagogico implementada por la Gerencia de Proyectos del iDPaC.</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</si>
  <si>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</si>
  <si>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Prestar los servicios Profesionales de manera temporal   para dar acompañamiento y apoyo en el componente tecnico para el despliegue en territorio en desarrollo de la metodologia obras Con Saldo Pedagogico implementada por la Gerencia de Proyectos del iDPaC</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</si>
  <si>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</si>
  <si>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</si>
  <si>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</si>
  <si>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</si>
  <si>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Prestar los servicios de apoyo a la gestion de manera temporal    para monitorear la promocion de procesos de movilizacion social y logistica que se requieran en desarrollo del modelo de Participacion obras con saldo Pedagogico para el Cuidado y la Participacion Ciudadana.</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</si>
  <si>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</si>
  <si>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Prestar los servicios asistenciales de manera temporal   para realizar el acompañamiento y promocion de actividades sociales y logisticas requeridas para implementar el modelo de obras con Saldo Pedagogico gestionado por la Gerencia de Proyectos del iDPaC.</t>
  </si>
  <si>
    <t>Prestar los servicios asistenciales de manera temporal   para la organizacion y promocion de actividades ludicas y de construccion necesarias para llevar a cabo el modelo de obras con Saldo Pedagogico que implementa la Gerencia de Proyectos del iDPaC</t>
  </si>
  <si>
    <t>Agosto</t>
  </si>
  <si>
    <t>Prestar los servicios profesionales  para realizar actividades administrativas, elaborar y realizar seguimiento a los planes e informes institucionales, gestión documental, análisis estadístico y monitoreo de medios de la Oficina Asesora de Comunicaciones. </t>
  </si>
  <si>
    <t>Prestar los servicios profesionales para la administración y edición de los contenidos de las páginas web de la entidad. </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</si>
  <si>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 </t>
  </si>
  <si>
    <t xml:space="preserve">Prestar los servicios profesionales para coordinar la estrategia  de comunicación interna y apoyar las distintas actividades que promuevan la participación del IDPAC en coordinación con la Oficina Asesora de Comunicaciones. </t>
  </si>
  <si>
    <t xml:space="preserve">Prestar los servicios profesionales de apoyo a la gestión para estructurar el diseño y diagramación de documentos, publicaciones técnicas, así como la producción y generación de piezas gráficas animadas,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</si>
  <si>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</si>
  <si>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</si>
  <si>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coordinar el equipo y cubrimiento periodístico, y la planeación de estrategias de difusión de las actividades institucionales del IDPAC, acorde a los lineamientos de la Oficina Asesora de Comunicaciones. </t>
  </si>
  <si>
    <t xml:space="preserve"> 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</si>
  <si>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Profesional para efectuar cubrimiento periodístico del Instituto considerando la definición de los objetivos, iniciativas, el público a llegar y demás aspectos que se indiquen a partir del Plan Estratégico de Comunicaciones.</t>
  </si>
  <si>
    <t>Prestar servicios profesionales de manera temporal, para liderar, fortalecer y hacer seguimiento al desarrollo de las actividades de competencia del Laboratorio de Innovacion en la Participación</t>
  </si>
  <si>
    <t>Prestar servicios profesionales de manera temporal, para el fortalecimiento a los clubes de la democracia, asi como para la organización y seguimiento al proyecto de caja de herramientas</t>
  </si>
  <si>
    <t>Prestar servicios de apoyo a la gestión de manera temporal , para llevar a cabo actividades innovadoras que fortalezcan el Laboratorio de Innovacion en la Participación</t>
  </si>
  <si>
    <t>Prestar servicios profesionales de manera temporal , para el acompañamiento y seguimiento a las actividades innovadoras que se desarrollan en el Laboratorio de Innovacion - PARTICILAB</t>
  </si>
  <si>
    <t>Prestar servicios profesionales de manera temporal , para la creación de estrategias innovadoras que fortalezcan el desempeño del Laboratorio de Innovacion en la Participación</t>
  </si>
  <si>
    <t>Prestar servicios profesionales de manera temporal , para generar mecanismos de participación que fortalezcan los clubes de la democracia</t>
  </si>
  <si>
    <t>Prestar servicios de apoyo a la gestión de manera temporal , para llevar a cabo actividades de sistematizacion de estrategias desarrolladas en el Laboratorio de Innovacion en la Participación</t>
  </si>
  <si>
    <t>Prestar servicios de apoyo a la gestión de manera temporal, para operar mecanismos de participación que fortalezcan los clubes de la democracia</t>
  </si>
  <si>
    <t>Prestar servicios de apoyo a la gestión de manera temporal, para coadyuvar en la creación de estrategias innovadoras que fortalezcan el desempeño del Laboratorio de Innovacion en la Participación</t>
  </si>
  <si>
    <t>Prestar servicios de apoyo a la gestión de manera temporal , para hacer seguimiento a las estrategias innovadoras que fortalezcan el desempeño del Laboratorio de Innovacion en la Participación</t>
  </si>
  <si>
    <t>Otras necesidades de contratación</t>
  </si>
  <si>
    <t xml:space="preserve">Prestar servicios de apoyo a la gestión de manera temporal, para la puesta en marcha de inicaitivas y estrategias innovadoras que fortalezcan el desempeño del Laboratorio de Innovacion en la Participación </t>
  </si>
  <si>
    <t xml:space="preserve">Recursos para dar cumplimiento a los objetivos de la Gerencia </t>
  </si>
  <si>
    <t>Prestar los servicios de apoyo a la gestión para la Planeación y publicación estratégica de los contenidos en las redes sociales y lo que se requiera en virtud del cubrimiento periodístico que realiza la Oficina Asesora de Comunicaciones.</t>
  </si>
  <si>
    <t>PLANEACIÓN ESTRATÉGICA</t>
  </si>
  <si>
    <t>Código: IDPAC-DE-FT-03
Versión: 05
Páginas 1 de 1
Fecha: 10/07/2024</t>
  </si>
  <si>
    <t>SOLICITUD MODIFICACIÓN PLAN DE ADQUISICIONES DE INVERSIÓN</t>
  </si>
  <si>
    <t>TIPO DE SOLICITUD
 (*) En la primera línea se debe registrar la Información Actual del PAA</t>
  </si>
  <si>
    <t>CÓDIGO CONTRACTUAL (Interno)</t>
  </si>
  <si>
    <t>DESCRIPCIÓN 
 (Descripción general del bien o servicio a contratar)</t>
  </si>
  <si>
    <t>DURACIÓN DEL CONTRATO
 (número)</t>
  </si>
  <si>
    <t>DURACIÓN DEL CONTRATO
  (intervalo: días - 0, meses - 1, años - 2)</t>
  </si>
  <si>
    <t>MODALIDAD DE SELECCIÓN</t>
  </si>
  <si>
    <t>FUENTE DE LOS RECURSOS
 (FONDO)</t>
  </si>
  <si>
    <t>VALOR MENSUAL ESTIMADO</t>
  </si>
  <si>
    <t>VALOR TOTAL ESTIMADO</t>
  </si>
  <si>
    <t>POSPRE
 (Posición Presupuestal)</t>
  </si>
  <si>
    <t>ELEMENTO PEP
 (Plan de la Estructura del Proyecto)</t>
  </si>
  <si>
    <t>JUSTIFICACION DE LA MODIFICACION DEL PAA</t>
  </si>
  <si>
    <t>Nombre del proyecto</t>
  </si>
  <si>
    <t>SEPGPLAN</t>
  </si>
  <si>
    <t>N SOLICITUD</t>
  </si>
  <si>
    <t>FECHA DE SOLICITUD</t>
  </si>
  <si>
    <t>Modificación propuesta</t>
  </si>
  <si>
    <t>Prestar servicios profesionales para desarrollar los procesos de formacion y herramientas de accesibilidad competencia de la Gerencia de la Escuela de Participación</t>
  </si>
  <si>
    <t xml:space="preserve">Formación en capacidades democráticas en interrelación con la cualificación de la participación incidente; con enfoques de cultura ciudadana, democrática y de paz Bogotá D.C.
</t>
  </si>
  <si>
    <t>Prestar servicios profesionales para diseñar, desarrollar y ejecutar los procesos de formación que adelanta la Gerencia de Escuela de Participación en la distintas modalidades.</t>
  </si>
  <si>
    <t>Prestar los servicios profesionales para desarrollar y hacer seguimiento a la estrategia de alianzas y redes que adelanta la Gerencia de Escuela de Participación.</t>
  </si>
  <si>
    <t>Prestar los servicios profesionales la para la generación de contenidos pedagógicos de la Escuela de Participación.</t>
  </si>
  <si>
    <t>Prestar los servicios profesionales para el diseño e implementación de metodologías y didácticas en las diferentes modalidades de formación competencia de la Gerencia de Escuela de Participación.</t>
  </si>
  <si>
    <t>Prestar servicios de apoyo a la gestión  para diseñar e implementar actividades en las diferentes modalidades de formación que brinda la Gerencia de Escuela de la Participación.</t>
  </si>
  <si>
    <t>Prestar los servicios profesionales para realizar el seguimiento, sistematización y reportes requeridos por la Escuela de la Participación.</t>
  </si>
  <si>
    <t>Prestar los servicios profesionales y  para diseñar y desarrollar contenidos pedagogicos en las diferentes modalidades de formación de la Gerencia de la Escuela de la Participación.</t>
  </si>
  <si>
    <t>Prestar servicios de apoyo a la gestión  para colaborar en la ejecución y desarrollo de las actividades asociadas a las diversas modalidades de formación ofrecidas por la Gerencia de la Escuela de Participación</t>
  </si>
  <si>
    <t>Prestar servicios de apoyo a la gestión ejecutar tareas relacionadas con el seguimiento y la gestión operativa de los aspectos contractuales, administrativos y financieros de la Gerencia de la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</si>
  <si>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</si>
  <si>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servicios de apoyo a la gestión para colaborar en la implementación de actividades y el desarrollo logístico de acciones en las diversas modalidades de formación ofrecidas por la Gerencia de la Escuela de Participación</t>
  </si>
  <si>
    <t>Prestar servicios de apoyo a la gestión para colaborar en la organización y desarrollo de las actividades propias de los procesos formativos que lleva a cabo la Gerencia de la Escuela de Participación</t>
  </si>
  <si>
    <t>Prestar servicios de apoyo a la gestión para proveer acompañamiento y asistencia en los aspectos operativos de las actividades relacionadas con el desarrollo de los procesos formativos que adelanta la Gerencia de la Escuela de Participación</t>
  </si>
  <si>
    <t>Prestar servicios de apoyo a la gestión con autonomía técnica y administrativa, para implementar acciones formativas que fortalezcan las competencias y capacidades democráticas de los ciudadanos a los que forma la Escuela</t>
  </si>
  <si>
    <t>Prestar servicios profesionales  para diseñar e implementar procesos de formación en sus diversas modalidades, integrando un enfoque de fortalecimiento en cultura democrática, ciudadana y de paz, promovidos por la Gerencia de la Escuela de Participación</t>
  </si>
  <si>
    <t>Prestar servicios profesionales para implementar procesos formativos en diferentes modalidades, de acuerdo con las metas y misionalidad competencia de la Gerencia de la Escuela de Participación</t>
  </si>
  <si>
    <t>Prestar servicios profesionales para desarrollar procesos de formación en diversas modalidades, alineados con los objetivos y funciones de la Gerencia de la Escuela de Participación</t>
  </si>
  <si>
    <t>Prestar los servicios profesionales  para gestionar desde el componente jurídico actividades contractuales y administrativas del Observatorio y la Gerencia Escuela</t>
  </si>
  <si>
    <t>Inclusión de un nuevo concepto</t>
  </si>
  <si>
    <t>Nuevas necesidades de contratación de la Escuela</t>
  </si>
  <si>
    <t>Prestar servicios de apoyo a la gestión  para llevar a cabo actividades innovadoras que fortalezcan el Laboratorio de Innovacion en la Participación</t>
  </si>
  <si>
    <t>Prestar servicios profesionales para el acompañamiento y seguimiento a las actividades innovadoras que se desarrollan en el Laboratorio de Innovacion - PARTICILAB</t>
  </si>
  <si>
    <t>Prestar servicios profesionales para generar mecanismos de participación que fortalezcan los clubes de la democracia</t>
  </si>
  <si>
    <t>Prestar servicios de apoyo a la gestión  para llevar a cabo actividades de sistematizacion de estrategias desarrolladas en el Laboratorio de Innovacion en la Participación</t>
  </si>
  <si>
    <t>Prestar servicios de apoyo a la gestión  para coadyuvar en la creación de estrategias innovadoras que fortalezcan el desempeño del Laboratorio de Innovacion en la Participación</t>
  </si>
  <si>
    <t>Inclusión de nuevo concepto</t>
  </si>
  <si>
    <t>Nuevas necesidades de  contratacion de la Escuela</t>
  </si>
  <si>
    <t>Se modifica plazo y valor y fecha estimada de inicio y presentacion</t>
  </si>
  <si>
    <t>Se modifica plazo y valor total</t>
  </si>
  <si>
    <t>Se modifica plazo y valor total y descripcion</t>
  </si>
  <si>
    <t>ELIMINACION DE CONCEPTO</t>
  </si>
  <si>
    <t>SE ELIMINA LINEA</t>
  </si>
  <si>
    <t>Se modifica valor total</t>
  </si>
  <si>
    <t>Se modifica plazo y valor total, fecha de presentacion</t>
  </si>
  <si>
    <t>Se modifica plazo y valor total y presentacion de ofertas</t>
  </si>
  <si>
    <t>se modifica la descripcion</t>
  </si>
  <si>
    <t>Prestar los servicios profesionales con en los procesos de articulacion interinstitucional en materia de promocion de la participacion ciudadana que gestionen en el marco del proyecto estrategico "impactando"</t>
  </si>
  <si>
    <t>SE REALIZA LA MODIFICACIÓN DEL OBJETO Y LA FECHA ESTIMADA DE INICIO DE PROCESO DE SELECCIÓN.</t>
  </si>
  <si>
    <t>SE REALIZA LA MODIFICACIÓN DEL OBJETO.</t>
  </si>
  <si>
    <t>SE REALIZA LA MODIFICACIÓN DEL OBJETO, DURACIÓN DEL CONTRATO Y VALOR TOTAL ESTIMADO</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</si>
  <si>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</si>
  <si>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Prestar los servicios Profesionales para dar acompañamiento, apoyo y supervision en el componente tecnico para el despliegue en territorio en desarrollo de la metodologia obras Con Saldo Pedagogico implementada por la Gerencia de Proyectos del IDPAC.</t>
  </si>
  <si>
    <t>Prestar los servicios asistenciales para realizar el acompañamiento y promocion de actividades sociales y logisticas requeridas para implementar el modelo de obras con Saldo Pedagogico implementado por la Gerencia de Proyectos del IDPAC.</t>
  </si>
  <si>
    <t>Suscribir convenios solidarios con las Juntas de accion Comunal con el fin de ejecutar la obra con Saldo Pedagogico</t>
  </si>
  <si>
    <t>Se modifica la descripción y valor estimado mensual</t>
  </si>
  <si>
    <t>Se modifica valor estimado mensual</t>
  </si>
  <si>
    <t>Prestar los servicios profesionales para la administración y edición de los contenidos de las páginas web de la entidad.</t>
  </si>
  <si>
    <t>Se modifica la duración del contrato</t>
  </si>
  <si>
    <t>Inclusión de Nuevo Concepto</t>
  </si>
  <si>
    <t>Se modifica la descripción</t>
  </si>
  <si>
    <t>Se modifica valor</t>
  </si>
  <si>
    <t>Prestar servicios de apoyo a la gestión para para asistir en la ejecución de actividades operativas relacionadas con las diferentes modalidades de formación que se imparten en la Gerencia de la Escuela de Participación</t>
  </si>
  <si>
    <t>Modificación por las nuevas necesidades de contratación de la Escuela</t>
  </si>
  <si>
    <t>Se ajustan los honorarios de acuerdo a las necesidades actuales de la oficina.</t>
  </si>
  <si>
    <t>Se ajustan los honorarios y el tiempo de acuerdo a las necesidades actuales de la oficina.</t>
  </si>
  <si>
    <t>Se ajusta el objeto, los honorarios, el área y el tiempo de acuerdo a las necesidades actuales de la oficina.</t>
  </si>
  <si>
    <t>Se ajusta el objeto, los honorarios y el tiempo de acuerdo a las necesidades actuales de la oficina.</t>
  </si>
  <si>
    <t>Se ajusta el objeto de acuerdo a las necesidades actuales de la oficina.</t>
  </si>
  <si>
    <t>Se ajusta el tiempo de acuerdo a las necesidades actuales de la oficina.</t>
  </si>
  <si>
    <t>Se ajusta el objeto y el área de acuerdo a las necesidades actuales de la Secretaría General.</t>
  </si>
  <si>
    <t>Se ajusta el área o dependencia responsables de acuerdo a las necesidades actuales del Instituto.</t>
  </si>
  <si>
    <t>Se ajusta el objeto y los honorarios de acuerdo a las necesidades actuales de la oficina.</t>
  </si>
  <si>
    <t>Se crea la línea por necesidades del servicio en la Secretaría General</t>
  </si>
  <si>
    <t>Se realiza un ajuste en el perfil a contratar, conforme a las obligaciones contractuales requeridas. Se modifican también las fechas de inicio, así como la duración del contrato y los honorarios.</t>
  </si>
  <si>
    <t>Se realiza un ajuste en el perfil a contratar, conforme a las obligaciones contractuales requeridas. Se modifica también la duración del contrato y los honorarios.</t>
  </si>
  <si>
    <t>Se realiza un ajuste en el perfil a contratar, conforme a las obligaciones contractuales requeridas. Se modifica también  la duración del contrato.</t>
  </si>
  <si>
    <t>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t>
  </si>
  <si>
    <t>Se realiza un ajuste en el perfil a contratar, conforme a las obligaciones contractuales requeridas y se modifican también las fechas de inicio por la necesidad del servicio</t>
  </si>
  <si>
    <t>Eliminación de Concepto</t>
  </si>
  <si>
    <t>La línea queda en ceros, teniendo en cuenta que esta contratación será contemplada dentro de otro ítem de este listado</t>
  </si>
  <si>
    <t>NUEVO SALDO</t>
  </si>
  <si>
    <t>Se modifica el plazo delcontrato considerando las necesidades de contratación de la Subdirección de asuntos comunales</t>
  </si>
  <si>
    <t>Se modifica el valor destinado a esta linea y se asigna a una nueva linea para contrato de prestacion de servicios de acuerdo con las  necesidades de contratación de la Subdirección de asuntos comunales</t>
  </si>
  <si>
    <t>Nuevas necesidades de contratación de la Subdirección de asuntos comunales</t>
  </si>
  <si>
    <t xml:space="preserve">se modifica el plazo y valor de los honorarios </t>
  </si>
  <si>
    <t>se modifica el plazo y valor de los honorarios y destina los recursos restantes para las  lineas C406 C411 C391</t>
  </si>
  <si>
    <t xml:space="preserve">Recursos para dar cumplimiento a los objetivos de la Subdirecciòn de asuntos comunales </t>
  </si>
  <si>
    <t xml:space="preserve">se modifica objeto de la liena y se destina recursos para las lineas C406, C411, C391  y queda con el saldo restante </t>
  </si>
  <si>
    <t>Se elimina la linea y se destina los recursos a las lineas C406, C411 Y C391</t>
  </si>
  <si>
    <t>Se cambia duracion del contrato y honorarios, se destina  1,300,000 a la linea C228 Y 13,741,192  a la linea C230</t>
  </si>
  <si>
    <t xml:space="preserve">Se cambia el objeto del contrato, la duracion de contrato y el valor de los honorarios. </t>
  </si>
  <si>
    <t xml:space="preserve">Se modifica la duraciòn del contrato </t>
  </si>
  <si>
    <t>Se modifica el objeto del contrato</t>
  </si>
  <si>
    <t xml:space="preserve">Se modifica el valor, se pasa 8758808 ala linea 230 y continua con el restante. </t>
  </si>
  <si>
    <t xml:space="preserve">Se cambia el objeto , los honorarios mensuales, el plazo y el valor restante 869.536 se suma al valor de la bolsa logistica </t>
  </si>
  <si>
    <t>Prestar servicios profesionales para acompañar jurídicamente el desarrollo de la planeación y estructuración de los procesos de contratación adelantados por la Gerencia de Instancias y Mecanismos de Participación</t>
  </si>
  <si>
    <t>SE SOLICITA MODIFICACIÓN DESCRIPCIÓN Y VALOR TOTAL ESTIMADO, EL SALDO POR VALOR DE  22,000,000 TRASLADAR AL NUEVO COMPONENTE</t>
  </si>
  <si>
    <t xml:space="preserve">SE SOLICITA MODIFICACIÓN DESCRIPCIÓN </t>
  </si>
  <si>
    <t>SE SOLICITA MODIFICACIÓN DESCRIPCION, VALOR MENSUAL  ESTIMADO, VALOR TOTAL ESTIMADO DEL CONTRATO,  EL SALDO POR VALOR DE  1.200.000 TRALADAR AL NUEVO COMPONENTE</t>
  </si>
  <si>
    <t>SE SOLICITA MODIFICACIÓN EN DURACIÓN  DEL CONTRATO, VALOR MENSUAL  ESTIMADO Y VALOR TOTAL ESTIMADO,TOMAR DEL COMPONENTE C365 3.400.000</t>
  </si>
  <si>
    <t>SE SOLICITA MODIFICACIÓN EN LA DESCRIPCION, EN EL  VALOR TOTAL ESTIMADO, EL SALDO POR VALOR 13.500.000 TRASLADAR AL COMPONENTE C363 3.400.000 Y LOS 10.100.000 AL COMPONENTE NUEVO</t>
  </si>
  <si>
    <t>SE SOLICITA MODIFICACIÓN EN DESCRIPCIÓN, VALOR MENSUAL  ESTIMADO YVALOR TOTAL ESTIMADO, EL SALDO POR VALOR DE  857.994 TRALADAR AL NUEVO COMPONENTE</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</si>
  <si>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</si>
  <si>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</si>
  <si>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 xml:space="preserve">SE SOLICITA MODIFICACIÓN POR CAMBIO PERFIL, DESCRIPCION, POSPRE, DURACIÓN DEL CONTRATO, DESCRIPCIÓN , VALOR MENSUAL  ESTIMADO , VALOR TOTAL ESTIMADO, POSPRE, EL SALDO POR VALOR 224.262 TRASLADAR AL NUEVO COMPONENTE </t>
  </si>
  <si>
    <t xml:space="preserve">SE SOLICITA MODIFICACIÓN EN: DSCRIPCIÓN DURACIÓN  DEL CONTRATO, VALOR TOTAL ESTIMADO, EL SALDO POR VALOR 10.000.000 TRASLADAR AL NUEVO COMPONENTE </t>
  </si>
  <si>
    <t>SE SOLICITA MODIFICACIÓN  CORRECIÓN AL VALOR MENSUAL  ESTIMADO</t>
  </si>
  <si>
    <t>EL VALOR DE 44.382.256  ESTA CONFORMANADO  POR LOS SALDOS POR VALOR POR 224.262 DE LA LINEA C375,  3.200.000 DE LA LÍNEA 365 Y 10.100.000,C355 1.200.000,C369 857.994 Y c342 22.000.000</t>
  </si>
  <si>
    <t>Prestación de servicios de apoyo a la gestión, para desarrollar procesos de participación, Organización y fortalecimiento  de las comunidades Negras / Afrocolombianos de las localidades que sean asignadas por el supervisor.</t>
  </si>
  <si>
    <t>MODIFICO OBJETO 
MODIFICO VALOR HONORARIOS
MODIFICO PLAZO</t>
  </si>
  <si>
    <t xml:space="preserve">Prestación de servicios profesionales para el apoyo jurídico, desde la perspectiva intercultural, y el fortalecimiento en las diferentes organizaciones sociales  poblacionales, para el fortalecimiento de la comunidad etnica residente en Bogota. </t>
  </si>
  <si>
    <t xml:space="preserve">MODIFICO VALOR MENSUAL TOTAL Y PLAZO </t>
  </si>
  <si>
    <t>Se elimina la linea y se destinan los rcursos a las lineas C 254, 55, 257, 258, 278 Y 279</t>
  </si>
  <si>
    <t xml:space="preserve">Recurso para cumplir con los objetivos de la gerencia de etnias </t>
  </si>
  <si>
    <t xml:space="preserve">Se cambia el objeto de la liena y se destina   5670000 alas lineas C 254, 55, 257, 258, 278 Y 279 y el resto de recursos continuan en la linea con el nuevo objeto </t>
  </si>
  <si>
    <t>Nuevas necesidades de contratación de la Subdirección de Asuntos Comunales</t>
  </si>
  <si>
    <t>(**) En los casos requeridos inserte las filas necesarias.</t>
  </si>
  <si>
    <t>JUSTIFICACION GENERAL U OBSERVACIONES</t>
  </si>
  <si>
    <t>Visto Bueno - Dirección General:</t>
  </si>
  <si>
    <t>Comité de Adquisiciones y Compras N°</t>
  </si>
  <si>
    <t>Fecha:</t>
  </si>
  <si>
    <t>CODIGO CONTRACTUAL (interno) adquisición</t>
  </si>
  <si>
    <t>FECHA ESTIMADA DE INICIO DEL PROCESO DE SELECCIÓN</t>
  </si>
  <si>
    <t>FECHA ESTIMADA DE INICIO DE EJECUCIÓN 
 (MES)</t>
  </si>
  <si>
    <t>DURACIÓN ESTIMADA DEL CONTRATO
 (días o meses)</t>
  </si>
  <si>
    <t>FUENTE DE FINANCIACIÓN</t>
  </si>
  <si>
    <t>VALOR ESTIMADO MENSUAL</t>
  </si>
  <si>
    <t xml:space="preserve">VALOR ESTIMADO ANUAL </t>
  </si>
  <si>
    <t>RUBRO</t>
  </si>
  <si>
    <t>REQUIERE VIGENCIAS FUTURAS</t>
  </si>
  <si>
    <t>ESTADO DE LA SOLICTUD DE LA VIGENCIA FUTURO</t>
  </si>
  <si>
    <t>DATOS DEL CONTACTO</t>
  </si>
  <si>
    <t>MODIFICAC.</t>
  </si>
  <si>
    <t>GRUPO</t>
  </si>
  <si>
    <t>A1</t>
  </si>
  <si>
    <t>Adquirir las dotaciones compuestas de calzado y vestuario completo para los funcionarios y funcionarias del Instituto Distrital de la Participación y Acción Comunal –IDPAC con derecho a ella, correspondiente a la vigencia fiscal 2024</t>
  </si>
  <si>
    <t>Grandes superficies Mínima Cuantía</t>
  </si>
  <si>
    <t>1-100-F001-VA-Recursos distrito</t>
  </si>
  <si>
    <t>O2120201002082823313-Chaquetas o sacos, excepto de cuero y plástico para mujer</t>
  </si>
  <si>
    <t>Gestión del Talento Humano</t>
  </si>
  <si>
    <t>A2</t>
  </si>
  <si>
    <t>Contratar el servicio de envío de correos masivos y mensajería de texto para las plataformas y diferentes áreas que adelantas campañas informativas en el IDPAC.</t>
  </si>
  <si>
    <t>Contratación Directa
 Contrato Interadministrativo</t>
  </si>
  <si>
    <t>O21202020080484392 Servicios de software en línea (on-line)</t>
  </si>
  <si>
    <t>Tecnologías</t>
  </si>
  <si>
    <t>A3</t>
  </si>
  <si>
    <t>Contratar el sistema de rastreo satelital para los vehículos de propiedad del IDPAC</t>
  </si>
  <si>
    <t>Mínima Cuantía</t>
  </si>
  <si>
    <t>O21202020080585250-Servicios de protección (guardas de seguridad)</t>
  </si>
  <si>
    <t>Gestión de bienes, servicios e infraestructura</t>
  </si>
  <si>
    <t>A4</t>
  </si>
  <si>
    <t>A5</t>
  </si>
  <si>
    <t>Contratar la prestación de servicio integral de aseo y cafetería en las instalaciones del IDPAC y sus sedes, incluyendo el suministro de insumos y elementos necesarios para prestar el servicio.</t>
  </si>
  <si>
    <t>Selección Abreviada
 Acuerdo Marco</t>
  </si>
  <si>
    <t>O21202020080585330-Servicios de limpieza general</t>
  </si>
  <si>
    <t>A6</t>
  </si>
  <si>
    <t>82000000;82120000;82121700;82121701;82000000;82120000;82121500;82121503</t>
  </si>
  <si>
    <t>Prestar el servicio de impresión, fotocopiado y scanner de documentos, mediante la figura outsourcing para las sedes e instalaciones del Instituto Distrital de la Participación y Acción Comunal</t>
  </si>
  <si>
    <t>Selección abreviada- subasta inversa</t>
  </si>
  <si>
    <t>O21202020080585951-Servicios de copia y reproducción</t>
  </si>
  <si>
    <t>A7</t>
  </si>
  <si>
    <t>O2120201002082823401-Blusas y camisas de tejidos planos mezclados, para mujer</t>
  </si>
  <si>
    <t>A8</t>
  </si>
  <si>
    <t>Prestar servicios de apoyo a la gestión para realizar actividades relacionadas con la operación y mantenimiento de las bodegas, almacenamiento, disposición de mercancías y despacho de bienes solicitados por las diferentes dependencias del IDPAC.</t>
  </si>
  <si>
    <t>Contratación Directa</t>
  </si>
  <si>
    <t>O21202020080585954-Servicios de preparación de documentos y otros servicios especializados de apoyo a oficina</t>
  </si>
  <si>
    <t>A9</t>
  </si>
  <si>
    <t>Prestar los servicios profesionales para apoyar y gestionar las actividades documentales y administrativas de carácter institucional en los asuntos requeridos por la Dirección General de la entidad.</t>
  </si>
  <si>
    <t>A10</t>
  </si>
  <si>
    <t>O2120201002092933001-Calzado de cuero para hombre</t>
  </si>
  <si>
    <t>A11</t>
  </si>
  <si>
    <t>Prestar los servicios de apoyo a la gestión para acompañar la gestión administrativa y de gestión documental de los trámites adelantados por el Proceso de Gestión Contractual del Instituto Distrital de la Participación y Acción Comunal.</t>
  </si>
  <si>
    <t>Gestión Contractual</t>
  </si>
  <si>
    <t>A12</t>
  </si>
  <si>
    <t>O2120201002092933003-Calzado de cuero para mujer</t>
  </si>
  <si>
    <t>A13</t>
  </si>
  <si>
    <t>A14</t>
  </si>
  <si>
    <t>A15</t>
  </si>
  <si>
    <t>Contratar el Mantenimiento y renovación de licenciamiento de Check Point</t>
  </si>
  <si>
    <t>Subasta Inversa</t>
  </si>
  <si>
    <t>O2120202008078715302 Servicio de mantenimiento y reparación de equipo de transmisión de datos/módems y de comunicaciones (como enrutadores, puentes, etc.)</t>
  </si>
  <si>
    <t>A16</t>
  </si>
  <si>
    <t>A17</t>
  </si>
  <si>
    <t>A18</t>
  </si>
  <si>
    <t>O2120201003083899998-Artículos n.c.p. para escritorio y
 oficina</t>
  </si>
  <si>
    <t>Almacén</t>
  </si>
  <si>
    <t>A19</t>
  </si>
  <si>
    <t>A20</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</si>
  <si>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</si>
  <si>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O21202020090292920-Servicios de apoyo educativo</t>
  </si>
  <si>
    <t>A21</t>
  </si>
  <si>
    <t>Selección Abreviada Acuerdo Marco de Precios</t>
  </si>
  <si>
    <t>O21202020090393199-Otros servicios sanitarios n.c.p.</t>
  </si>
  <si>
    <t>A22</t>
  </si>
  <si>
    <t>Contratar la recarga, mantenimiento y actividades conexas para el funcionamiento de los extintores del Instituto</t>
  </si>
  <si>
    <t>Mínima cuantía</t>
  </si>
  <si>
    <t>A23</t>
  </si>
  <si>
    <t>A24</t>
  </si>
  <si>
    <t>A25</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</si>
  <si>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</si>
  <si>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O21202020090696590-Otros servicios deportivos y recreativos</t>
  </si>
  <si>
    <t>A26</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</si>
  <si>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</si>
  <si>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mayo</t>
  </si>
  <si>
    <t>Selección Abreviada Menor cuantía</t>
  </si>
  <si>
    <t>O212020200701030471347 "Servicio de seguro obligatorio de accidentes de tránsito (SOAT)</t>
  </si>
  <si>
    <t>A27</t>
  </si>
  <si>
    <t>A28</t>
  </si>
  <si>
    <t>O21201010030302-Maquinaria de informática y sus partes, piezas y accesorios</t>
  </si>
  <si>
    <t>A29</t>
  </si>
  <si>
    <t>Mantenimiento de las UPS, aires acondicionados y sistemas antiincendio del Instituto Distrital de la Participación y Acción Comunal</t>
  </si>
  <si>
    <t>O21202020080787130-Servicios de mantenimiento y reparación de computadores y equipos periféricos</t>
  </si>
  <si>
    <t>A30</t>
  </si>
  <si>
    <t>O2120201003033331101-Gasolina motor corriente</t>
  </si>
  <si>
    <t>A31</t>
  </si>
  <si>
    <t>A32</t>
  </si>
  <si>
    <t>O2120201004024299991-Artículos n.c.p. de ferretería y
 cerrajería</t>
  </si>
  <si>
    <t>Gestión de Bienes, Servicios e Infraestructura</t>
  </si>
  <si>
    <t>A33</t>
  </si>
  <si>
    <t>Renovar el servicio de soporte técnico, actualización y mantenimiento de la Suite Versión Empresarial - SIGPARTICIPO</t>
  </si>
  <si>
    <t>O21202010040747813-Paquetes de software de administración de bases de datos</t>
  </si>
  <si>
    <t>A34</t>
  </si>
  <si>
    <t>O21202010040747829-Paquetes de software de otras aplicaciones</t>
  </si>
  <si>
    <t>A35</t>
  </si>
  <si>
    <t>O21202020060565116-Servicios de transporte por carretera de correspondencia y paquetes</t>
  </si>
  <si>
    <t>Gestión Documental</t>
  </si>
  <si>
    <t>A36</t>
  </si>
  <si>
    <t>Ahorro del 1% en el agregado “Adquisición de Bienes y Servicios” del Presupuesto de Gastos de Funcionamiento - Circular Externa SDH 000002 de fecha 10 de enero de 2025 "Plan de Austeridad en el Gasto Distrital 2025-2027"</t>
  </si>
  <si>
    <t>-</t>
  </si>
  <si>
    <t>A37</t>
  </si>
  <si>
    <t>Servicio de Seguros Sociales de Riesgos Laborales</t>
  </si>
  <si>
    <t>A38</t>
  </si>
  <si>
    <t>O212020200701030571351-Servicios de seguros de vehículos automotores</t>
  </si>
  <si>
    <t>A39</t>
  </si>
  <si>
    <t>O212020200701030571354-Servicios de seguros contra incendio, terremoto o sustracción</t>
  </si>
  <si>
    <t>A40</t>
  </si>
  <si>
    <t>O212020200701030571355-Servicios de seguros generales de responsabilidad civil</t>
  </si>
  <si>
    <t>A41</t>
  </si>
  <si>
    <t>O2120201002082822205-Camisas de fibras artificiales y sintéticas en tejido de punto para hombre</t>
  </si>
  <si>
    <t>A42</t>
  </si>
  <si>
    <t>O212020200701030571359-Otros servicios de seguros distintos de los seguros de vida n.c.p.</t>
  </si>
  <si>
    <t>A43</t>
  </si>
  <si>
    <t>Servicios de administración de fondos de pensiones</t>
  </si>
  <si>
    <t>A44</t>
  </si>
  <si>
    <t>O21202020070272111-Servicios de alquiler o arrendamiento con o sin opción de compra, relativos a bienes inmuebles residenciales (vivienda) propios o arrendados</t>
  </si>
  <si>
    <t>A45</t>
  </si>
  <si>
    <t>O21202020070373390-Derechos de uso de otros productos de propiedad intelectual</t>
  </si>
  <si>
    <t>A46</t>
  </si>
  <si>
    <t>A47</t>
  </si>
  <si>
    <t>Adquisición de certificados de firma digital requeridos por el IDPAC, para el adecuado cumplimiento de los parámetros de integración y seguridad de la información en la gestión administrativa</t>
  </si>
  <si>
    <t>A48</t>
  </si>
  <si>
    <t>Realizar el mantenimiento y administración del sistema contable Zbox de manera temporal, para el Instituto Distrital de la participación y Acción Comunal.</t>
  </si>
  <si>
    <t>O21202020080383112-Servicios de consultoría en gestión financiera</t>
  </si>
  <si>
    <t>Contabilidad</t>
  </si>
  <si>
    <t>A49</t>
  </si>
  <si>
    <t>O2120201002082823109-Pantalones de paño para hombre</t>
  </si>
  <si>
    <t>A50</t>
  </si>
  <si>
    <t>Prestar los servicios profesionales para apoyar las actividades del proceso de Gestión Financiera del Instituto.</t>
  </si>
  <si>
    <t>O21202020080383990-'Otros servicios profesionales, técnicos y empresariales n.c.p.</t>
  </si>
  <si>
    <t>Tesorería</t>
  </si>
  <si>
    <t>A51</t>
  </si>
  <si>
    <t>Prestar los servicios profesionales para apoyar las acciones jurídicas y contractuales a la Secretaría General del Instituto en los asuntos de su competencia, sus procesos de gestión y sus proyectos de inversión.</t>
  </si>
  <si>
    <t>A52</t>
  </si>
  <si>
    <t>O2120201002082823117-Chaquetas o sacos, excepto de cuero y plástico para hombre</t>
  </si>
  <si>
    <t>A53</t>
  </si>
  <si>
    <t>Prestar los servicios profesionales para brindar el apoyo técnico requerido para la ejecución de acciones contables que contribuyan al cumplimiento de los compromisos financieros adquiridos por el Instituto Distrital de la participación y Acción Comunal.</t>
  </si>
  <si>
    <t>A54</t>
  </si>
  <si>
    <t>O2120201002082823309-Pantalones o slaks de paño, para mujer</t>
  </si>
  <si>
    <t>A55</t>
  </si>
  <si>
    <t>O21202020080484110-Servicios de operadores (conexión)</t>
  </si>
  <si>
    <t>A56</t>
  </si>
  <si>
    <t>Servicio de telefonia Fija</t>
  </si>
  <si>
    <t>A57</t>
  </si>
  <si>
    <t>A58</t>
  </si>
  <si>
    <t>A59</t>
  </si>
  <si>
    <t>A60</t>
  </si>
  <si>
    <t>julio</t>
  </si>
  <si>
    <t>A61</t>
  </si>
  <si>
    <t>Adquisición de licenciamiento de la suite Adobe Creative Cloud</t>
  </si>
  <si>
    <t>A62</t>
  </si>
  <si>
    <t>Adquisición de licenciamiento office 365 y licencias de Power Bi Professional</t>
  </si>
  <si>
    <t>A63</t>
  </si>
  <si>
    <t>Renovación del licenciamiento Argis</t>
  </si>
  <si>
    <t>A64</t>
  </si>
  <si>
    <t>agosto</t>
  </si>
  <si>
    <t>A65</t>
  </si>
  <si>
    <t>N!A</t>
  </si>
  <si>
    <t>A66</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</si>
  <si>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</si>
  <si>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CCE-10 – Mínima Cuantía</t>
  </si>
  <si>
    <t>O2120202008078714199-Servicio de mantenimiento y reparación de vehículos automotores n.c.p.</t>
  </si>
  <si>
    <t>A67</t>
  </si>
  <si>
    <t>Prestar los servicios profesionales para acompañar a la Secretaría General en los temas relacionados con la Oficina Asesora de Planeación del Instituto.</t>
  </si>
  <si>
    <t>A68</t>
  </si>
  <si>
    <t>Prestar los servicios de apoyo a la gestión para desarrollar las actividades operativas en cumplimiento de los procedimientos de la Tesorería del Instituto Distrital de la Participación y Acción Comunal (IDPAC).</t>
  </si>
  <si>
    <t>A69</t>
  </si>
  <si>
    <t>A70</t>
  </si>
  <si>
    <t>A71</t>
  </si>
  <si>
    <t>Prestar los servicios profesionales para brindar apoyo jurídico en la revisión y trámite de los procesos contractuales de la Secretaría General del Instituto.</t>
  </si>
  <si>
    <t>A72</t>
  </si>
  <si>
    <t>Prestar los servicios de apoyo a la gestión para apoyar la recepción y trámite de documentos, gestión de bases de datos y demás actividades operativas requeridas por la Secretaría General</t>
  </si>
  <si>
    <t>A73</t>
  </si>
  <si>
    <t>A74</t>
  </si>
  <si>
    <t>Prestar los servicios profesionales para apoyar la gestión administrativa del proceso de servicio a la ciudadanía del Instituto Distrital de la Participación y Acción.</t>
  </si>
  <si>
    <t>A75</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</si>
  <si>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</si>
  <si>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t>
  </si>
  <si>
    <t>A77</t>
  </si>
  <si>
    <t>Prestar los servicios de apoyo a la gestión para realizar las actividades en correspondencia y en el proceso de gestión documental del Instituto Distrital de la Participación y Acción Comunal.</t>
  </si>
  <si>
    <t>A78</t>
  </si>
  <si>
    <t>Prestar los servicios de apoyo a la gestión para atender las actividades de correspondencia y del proceso de gestión documental en el Instituto Distrital de la Participación y Acción Comunal.</t>
  </si>
  <si>
    <t>A79</t>
  </si>
  <si>
    <t>Prestar los servicios profesionales para ejecutar actividades archivísticas en el proceso de gestión documental del Instituto Distrital de Participación y Acción Comunal.</t>
  </si>
  <si>
    <t>A80</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</si>
  <si>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</si>
  <si>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t>
  </si>
  <si>
    <t>Prestar los servicios profesionales para desempeñar actividades administrativas y operativas relacionadas con el proceso de gestión documental en el Instituto Distrital de la Participación y Acción Comunal.</t>
  </si>
  <si>
    <t>A82</t>
  </si>
  <si>
    <t>Prestar los servicios de apoyo a la gestión para llevar a cabo el desarrollo de las actividades administrativas y operativas en la Secretaria General del Instituto Distrital de la Participación y Acción Comunal.</t>
  </si>
  <si>
    <t>A83</t>
  </si>
  <si>
    <t>Prestar los servicios profesionales para acompañar la ejecución de los trámites precontractuales, contractuales, y postcontractuales de los contratistas que hacen parte del Proceso de Gestión Contractual.</t>
  </si>
  <si>
    <t>A84</t>
  </si>
  <si>
    <t>Prestar los servicios profesionales para realizar el seguimiento y control de los procesos asociados a la Secretaría General del Instituto.</t>
  </si>
  <si>
    <t>Secretaría general</t>
  </si>
  <si>
    <t>A85</t>
  </si>
  <si>
    <t>Prestar los servicios profesionales para brindar soporte jurídico en los procesos precontractuales y contractuales, adelantados por el Proceso de Gestión Contractual del Instituto Distrital de la Participación y Acción Comunal</t>
  </si>
  <si>
    <t>A86</t>
  </si>
  <si>
    <t>Prestar los servicios profesionales para acompañar la ejecución de los planes y programas del proceso de Gestión del Talento Humano del Instituto.</t>
  </si>
  <si>
    <t>A87</t>
  </si>
  <si>
    <t>A88</t>
  </si>
  <si>
    <t>A89</t>
  </si>
  <si>
    <t>Prestar los servicios profesionales para acompañar al proceso de gestión financiera del Instituto, en la ejecución de los procedimientos propios de la Tesorería.</t>
  </si>
  <si>
    <t>A90</t>
  </si>
  <si>
    <t>O2180151-Impuesto sobre vehículos</t>
  </si>
  <si>
    <t>A91</t>
  </si>
  <si>
    <t>Prestar los servicios profesionales para acompañar la formulación, ejecución, evaluación de los planes, programas, proyectos y de las acciones de mejora asociadas que involucren a la Secretaría General y sus procesos de apoyo.</t>
  </si>
  <si>
    <t>A92</t>
  </si>
  <si>
    <t>A93</t>
  </si>
  <si>
    <t>Para Servicios de preparación de documentos y otros servicios especializados de apoyo a oficina</t>
  </si>
  <si>
    <t>A94</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</si>
  <si>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</si>
  <si>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t>
  </si>
  <si>
    <t>A96</t>
  </si>
  <si>
    <t>A97</t>
  </si>
  <si>
    <t>A98</t>
  </si>
  <si>
    <t>Código: IDPAC-PE-FT-24
Versión: 02
Páginas 1 de 1
Fecha: 08/02/2021</t>
  </si>
  <si>
    <t>SOLICITUD MODIFICACIÓN PLAN DE ADQUISICIONES FUNCIONAMIENTO</t>
  </si>
  <si>
    <t xml:space="preserve">DATOS DEL SOLICITANTE </t>
  </si>
  <si>
    <t>Nombre:</t>
  </si>
  <si>
    <t xml:space="preserve">Yuly Marcela Barajas Aguilera </t>
  </si>
  <si>
    <t>Cargo: Secretaria General</t>
  </si>
  <si>
    <t>Dependencia:</t>
  </si>
  <si>
    <t>N° de Radicado</t>
  </si>
  <si>
    <t>SOLICITUD MODIFICACION PLAN DE ADQUSICIONES</t>
  </si>
  <si>
    <t>FUNCIONAMIENTO</t>
  </si>
  <si>
    <r>
      <rPr>
        <b/>
        <sz val="11"/>
        <color rgb="FFFFFFFF"/>
        <rFont val="Museo Sans Condensed"/>
      </rPr>
      <t xml:space="preserve">Tipo de solicitud 
</t>
    </r>
    <r>
      <rPr>
        <b/>
        <sz val="9"/>
        <color theme="0"/>
        <rFont val="Museo Sans Condensed"/>
      </rPr>
      <t>(*) En la primera línea se debe registrar la Información Actual del PAA</t>
    </r>
  </si>
  <si>
    <t>Código Contractual
(Interno)</t>
  </si>
  <si>
    <t xml:space="preserve">Código UNSPSC </t>
  </si>
  <si>
    <t>Descripción 
(Descripción general del bien o servicio a contratar)</t>
  </si>
  <si>
    <t>Fecha estimada de inicio de proceso de selección</t>
  </si>
  <si>
    <t>Fecha estimada de inicio de ejecución</t>
  </si>
  <si>
    <t>Duración estimada del contrato en meses</t>
  </si>
  <si>
    <t xml:space="preserve">Modalidad de selección </t>
  </si>
  <si>
    <t>Valor mensual</t>
  </si>
  <si>
    <t>Valor estimado en la vigencia actual</t>
  </si>
  <si>
    <t>Justificación de la modificación del PAA</t>
  </si>
  <si>
    <t>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</si>
  <si>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Se modifica el objeto, el valor y el tiempo de acuerdo a las necesidades actuales de la contratación</t>
  </si>
  <si>
    <t>Se crea la línea debido a las necesidades actuales de la contratación</t>
  </si>
  <si>
    <t>Adición y prórroga al contrato No. 003 de 2024, cuyo objeto consiste en: Contratar el arrendamiento del inmueble destinado al almacenamiento de Archivo Central del IDPAC.</t>
  </si>
  <si>
    <t>Contratar el arrendamiento del inmueble destinado al almacenamiento de Archivo Central del IDPAC</t>
  </si>
  <si>
    <t xml:space="preserve">Fecha: </t>
  </si>
  <si>
    <r>
      <rPr>
        <b/>
        <sz val="11"/>
        <color rgb="FFFFFFFF"/>
        <rFont val="Museo Sans Condensed"/>
      </rPr>
      <t xml:space="preserve">Tipo de solicitud 
</t>
    </r>
    <r>
      <rPr>
        <b/>
        <sz val="9"/>
        <color theme="0"/>
        <rFont val="Museo Sans Condensed"/>
      </rPr>
      <t>(*) En la primera línea se debe registrar la Información Actual del PAA</t>
    </r>
  </si>
  <si>
    <t>Información Actual</t>
  </si>
  <si>
    <t xml:space="preserve">febrero </t>
  </si>
  <si>
    <t>Modificación en el objeto contractual para atañirse a las nuevas directrices institucionales y cambio en el código POSPRE para ajustarse a las necesidades financieras</t>
  </si>
  <si>
    <t>c135</t>
  </si>
  <si>
    <t>c136</t>
  </si>
  <si>
    <t>c164</t>
  </si>
  <si>
    <t xml:space="preserve">Modificación en el objeto contractual para atañirse a las nuevas directrices institucionales </t>
  </si>
  <si>
    <t>Prestar los servicios profesionales para asesorar juridicamente los proyectos estrategicos de la 
 Subdireccion de Promocion de la Participacion</t>
  </si>
  <si>
    <t>Prestar los servicios de apoyo a la gestion para asistir la construccion de acuerdos en el marco de la 
 estrategia "impactando", liderada por el iDPaC.</t>
  </si>
  <si>
    <t>Prestar los servicios profesionales para coordinar el equipo de la 
 estrategia "impactando", realizando seguimiento y articulacion 
 interna como externa.</t>
  </si>
  <si>
    <t>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</si>
  <si>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</si>
  <si>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</si>
  <si>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Prestacion de servicios de apoyo a la gestion de manera temporal para la realizar la gestion documental y de archivo de la Gerencia de Proyectos, en desarrollo de la metodologia "obras Con Saldo Pedagogico Para el Cuidado y la Participacion Ciudadana"</t>
  </si>
  <si>
    <t>Prestacion de servicios profesionales de manera temporal para coordinar y apoyar la supervision del componente tecnico, el despliegue en territorio de la metodologia obras con saldo pedagogico implementada por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</si>
  <si>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</si>
  <si>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</si>
  <si>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Prestacion de servicios profesionales de manera temporal para asistir el componente tecnico y el despliegue en territorio, en desarrollo de la metodologia obras con saldo pedagogico implementada por la Gerencia de Proyectos del iDPaC.</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</si>
  <si>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</si>
  <si>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Prestar los servicios Profesionales de manera temporal para dar acompañamiento y apoyo en el componente tecnico para el despliegue en territorio en desarrollo de la metodologia obras Con Saldo Pedagogico implementada por la Gerencia de Proyectos del iDPaC</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</si>
  <si>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</si>
  <si>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</si>
  <si>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</si>
  <si>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restar los servicios de apoyo a la gestion de manera temporal para monitorear la promocion de procesos de movilizacion social y logistica que se requieran en desarrollo del modelo de Participacion obras con saldo Pedagogico para el Cuidado y la Participacion Ciudadana.</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</si>
  <si>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</si>
  <si>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Prestar los servicios asistenciales de manera temporal para realizar el acompañamiento y promocion de actividades sociales y logisticas requeridas para implementar el modelo de obras con Saldo Pedagogico gestionado por la Gerencia de Proyectos del iDPaC.</t>
  </si>
  <si>
    <t>Prestar los servicios asistenciales de manera temporal para la organizacion y promocion de actividades ludicas y de construccion necesarias para llevar a cabo el modelo de obras con Saldo Pedagogico que implementa la Gerencia de Proyectos del iDPaC</t>
  </si>
  <si>
    <t>Prestar los servicios profesionales para coordinar el equipo y cubrimiento periodístico, y la planeación de estrategias de difusión de las actividades institucionales del IDPAC, acorde a los lineamientos de la Oficina Asesora de Comunicaciones.</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</si>
  <si>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</si>
  <si>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para coordinar la estrategia de comunicación interna y apoyar las distintas actividades que promuevan la participación del IDPAC en coordinación con la Oficina Asesora de Comunicaciones.</t>
  </si>
  <si>
    <t>SALDO</t>
  </si>
  <si>
    <t>DESCRIPCIÓN
 (Descripción general del bien o servicio a contratar)</t>
  </si>
  <si>
    <t>SEPGPLAN CÓDIGO</t>
  </si>
  <si>
    <t>2. Socializar el Protocolo para el desarrollo de actividades susceptibles de aprovechamiento económico con las Juntas de Acción Comunal, ASOJUNTAS y Federación de Acción Comunal de Bogotá</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</si>
  <si>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</si>
  <si>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Se solicita ajustar las lineas para Nuevas necesidades de contratación de la Subdirección de asuntos comunales</t>
  </si>
  <si>
    <t>1. Apoyar con información la expedición o suscripción de trámite de acuerdo con el protocolo establecido para tal fin.</t>
  </si>
  <si>
    <t>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</si>
  <si>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</si>
  <si>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</si>
  <si>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3. Elaborar los documentos técnicos derivados de la identificación de acciones de aprovechamiento económico.</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</si>
  <si>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</si>
  <si>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</si>
  <si>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</si>
  <si>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Oficina Juridica</t>
  </si>
  <si>
    <t>Fortalecimiento de la gestión institucional del IDPAC en el marco de la ejecución del Plan de Desarrollo de Bogotá D.C.</t>
  </si>
  <si>
    <t>Se modifica el valor estimado, el tiempo de duración y la fecha estimada del inicio de la ejecución de la prestación del servicio, de acuerdo a las necesidades actuales de la contratación.</t>
  </si>
  <si>
    <t>Prestar los servicios profesionales al proceso de Control Interno Disciplinario del Instituto, ejecutando los procedimientos propios del área, contribuyendo al cumplimiento de las obligaciones jurídicas y administrativas de la entidad.</t>
  </si>
  <si>
    <t>Control Interno Disciplinario</t>
  </si>
  <si>
    <t>Se modifica el objeto, el valor estimado, el tiempo de duración, el área y la fecha estimada del inicio de la ejecución de la prestación del servicio, de acuerdo a las necesidades actuales de la contratación.</t>
  </si>
  <si>
    <t>Prestar los servicios profesionales para la ejecución del teletrabajo en el IDPAC y hacer acompañamiento a los procesos que lo requieran asociados con la gestión del talento humano del Instituto Distrital de la Participación y Acción Comunal</t>
  </si>
  <si>
    <t>Se modifica el valor estimado y la fecha estimada del inicio de la ejecución de la prestación del servicio, de acuerdo a las necesidades actuales de la contratación.</t>
  </si>
  <si>
    <t>Prestar los servicios de apoyo a la gestión para realizar seguimiento a los informes de órganos de control y derechos de petición de la Secretaría General del Instituto.</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</si>
  <si>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</si>
  <si>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Se modifica el valor estimado de acuerdo a las necesidades actuales de la contratación.</t>
  </si>
  <si>
    <t>3. Realizar el 100% de la estrategia de la estrategia de Contratación de la adecuación y dotación de la sede del IDPAC</t>
  </si>
  <si>
    <t>72000000
 72100000
 72101500
 72101507</t>
  </si>
  <si>
    <t>Adecuación y Mejoramiento de la Infraestructura Física de la Sede Principal del IDPAC
 (Otros servicios especializados de la construcción)</t>
  </si>
  <si>
    <t>O2320202005040154129
 Otros servicios especializados de la construcción</t>
  </si>
  <si>
    <t>Adecuación y Mejoramiento de la Infraestructura Física de la Sede Principal del IDPAC</t>
  </si>
  <si>
    <t>Proceso de Menor Cuantía</t>
  </si>
  <si>
    <t>Se modifica el objeto, la fecha estimada del inicio de la ejecución del proceso y la modalidad de selección, de acuerdo a las necesidades actuales de la contratación.</t>
  </si>
  <si>
    <t>O232020200883990
 Otros servicios profesionales, técnicos y empresar</t>
  </si>
  <si>
    <t>Nuevo saldo</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</si>
  <si>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</si>
  <si>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Se modifica el objeto y la fecha estimada del inicio de la ejecución de acuerdo a las necesidades actuales de la contratación.</t>
  </si>
  <si>
    <t>Prestar los servicios profesionales en la Oficina de Control Interno, para realizar actividades de evaluación, seguimiento y auditoria en temas estratégicos y misionales, acorde con los roles de la Oficina y el Plan Anual de Auditoria Interna de la vigencia 2025.</t>
  </si>
  <si>
    <t>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t>
  </si>
  <si>
    <t>Oficina Asesora de Planeacion</t>
  </si>
  <si>
    <t>Prestar los servicios profesionales para realizar el estudio de cargas de personal de la entidad</t>
  </si>
  <si>
    <t>O232020200992913 Servicios de educación para la formación y el trab</t>
  </si>
  <si>
    <t>Reducción en el plazo en conformidad con el CRP</t>
  </si>
  <si>
    <t>Actualización del plazo por las nuevas necesidades de la contratación</t>
  </si>
  <si>
    <t>O232020200883990 Otros servicios profesionales, técnicos y empresar</t>
  </si>
  <si>
    <t>Eliminar línea</t>
  </si>
  <si>
    <t>No se requiere la línea</t>
  </si>
  <si>
    <t>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t>
  </si>
  <si>
    <t>Creación de la línea por las nuevas necesidades de la contratación</t>
  </si>
  <si>
    <t>Prestar los servicios profesionales, de manera temporal para implementar estrategias de comunicacion requeridas por la Gerencia de Escuela de Participación.</t>
  </si>
  <si>
    <t>Prestar servicios de apoyo a la gestión para diseñar e implementar actividades en las diferentes modalidades de formación que brinda la Gerencia de Escuela de la Participación.</t>
  </si>
  <si>
    <t>Modificación por nuevas necesidades de contratación</t>
  </si>
  <si>
    <t>Reducción en el valor en conformidad con la necesidad contractual</t>
  </si>
  <si>
    <t>Prestar los servicios profesionales y para diseñar y desarrollar contenidos pedagogicos en las diferentes modalidades de formación de la Gerencia de la Escuela de la Participación.</t>
  </si>
  <si>
    <t>Adición y prórroga al contrato 111 de 2025: "Prestar los servicios profesionales de manera temporal para la implementación de estrategias de alianzas y redes de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</si>
  <si>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</si>
  <si>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</si>
  <si>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de apoyo a la gestión para colaborar en la ejecución y desarrollo de las actividades asociadas a las diversas modalidades de formación ofrecidas por la Gerencia de la Escuela de Participación</t>
  </si>
  <si>
    <t>Prestar servicios profesionales para diseñar e implementar procesos de formación en sus diversas modalidades, integrando un enfoque de fortalecimiento en cultura democrática, ciudadana y de paz, promovidos por la Gerencia de la Escuela de Participación</t>
  </si>
  <si>
    <t>reducción del plazo por ajuste al CRP</t>
  </si>
  <si>
    <t>Prestar los servicios de apoyo para el desarrollo de actividades de formación de la Escuela de la Participación.</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</si>
  <si>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</si>
  <si>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</si>
  <si>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servicios profesionales para proyectar, gestionar y hacer seguimiento a los procesos presupuestales y administrativos que requiera la Gerencia de la Escuela de Participación</t>
  </si>
  <si>
    <t>Prestar los servicios profesionales para acompañar y llevar a cabo las actividades de formacion que adelanta la Gerencia de Escuela de Participación.</t>
  </si>
  <si>
    <t>Prestar los servicios profesionales para la gestión sistematización de la información de la escuela</t>
  </si>
  <si>
    <t>Prestar los servicios profesionales para desarrollar procesos de formación en las diferentes modalidades de formación</t>
  </si>
  <si>
    <t>Prestar para desarrollar procesos de formación en las diferentes modalidades que ofrece la Escuela</t>
  </si>
  <si>
    <t>Prestar servicios de apoyo a la gestión para llevar a cabo actividades de sistematizacion de estrategias desarrolladas en la Escuela</t>
  </si>
  <si>
    <t>reducción basado en el crp</t>
  </si>
  <si>
    <t>Prestar los servicios profesionales para gestionar desde el componente jurídico actividades contractuales y administrativas del Observatorio y la Gerencia Escuela</t>
  </si>
  <si>
    <t>Información Acutal</t>
  </si>
  <si>
    <t>1. Implementar el 100% de la estrategia de diseños metodológicos e implementación de la innovación social en escenarios de participación ciudadana y solución de problemas públicos</t>
  </si>
  <si>
    <t>Se hace la modificación basado en reajuste contra el CRP</t>
  </si>
  <si>
    <t>Modificación Propuesta</t>
  </si>
  <si>
    <t>Nuevas necesidades de contratación de la Gerencia Escuela de la Participación</t>
  </si>
  <si>
    <t>Eliminar concepto</t>
  </si>
  <si>
    <t>Prestar servicios de apoyo a la gestión para llevar a cabo actividades de sistematizacion de estrategias desarrolladas en el Laboratorio de Innovacion en la Participación</t>
  </si>
  <si>
    <t>Modificación en el código UNSPC</t>
  </si>
  <si>
    <t>Prestar servicios de apoyo a la gestión para coadyuvar en la creación de estrategias innovadoras que fortalezcan el desempeño del Laboratorio de Innovacion en la Participación</t>
  </si>
  <si>
    <t>Modificación en el código UNSPC y en duración del contrato basado en las nuevas necesidades de contratación</t>
  </si>
  <si>
    <t>Prestar servicios de apoyo a la gestión para llevar a cabo actividades innovadoras que fortalezcan el Laboratorio de Innovacion en la Participación</t>
  </si>
  <si>
    <t>Ajuste respecto a las nuevas necesidades de contratación de la escuela</t>
  </si>
  <si>
    <t>Prestar los servicios de apoyo a la gestión para el fomento de la participación juvenil en los procesos estratégicos y misionales de la Gerencia, en las localidades asignadas por el supervisor.</t>
  </si>
  <si>
    <t>Se cambia la duración del contrato, el objeto y el valor de los honorarios. SE DESTINA LOS RECURSOS A LA LINEA C297</t>
  </si>
  <si>
    <t>c296</t>
  </si>
  <si>
    <t>Prestar los servicios de apoyo a la gestión para realizar acciones de acompañamiento y apoyo a las organizaciones sociales juveniles e instancias de participación en la implementación del Sistema Distrital de Juventud.</t>
  </si>
  <si>
    <t>Se cambia la duración del contrato y el valor de los honorarios. SE DESTINAN LOS RECURSOS A LA LINEA C297.</t>
  </si>
  <si>
    <t>Septiembre</t>
  </si>
  <si>
    <t>Recursos disponibles para las necesidades de la Gerencia de Juventud</t>
  </si>
  <si>
    <t>Se cambia el objeto de la Linea y se destinan 5752000 a la linea c297 Y se destinan 3156000 a la linea C291.</t>
  </si>
  <si>
    <t>Se cambia la duración del contrato.</t>
  </si>
  <si>
    <t>Prestar los servicios profesionales para la implementación de la política pública de medios comunitarios para la participación, identificación, caracterización, vinculación y acompañamiento de los procesos de fortalecimiento propios de esta politica</t>
  </si>
  <si>
    <t>Subdirección de Fortalecimiento de la Organización Social</t>
  </si>
  <si>
    <t>modifica honorarios y plazo</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</si>
  <si>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</si>
  <si>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expreiones , asi como prestar apoyo juridico a la subdireccion de fortalecimiento de la organización social.</t>
  </si>
  <si>
    <t>modificamos plazo objeto y valor</t>
  </si>
  <si>
    <t>modificamos plazo</t>
  </si>
  <si>
    <t>Prestar los servicios de apoyo a la gestión para realizar actividades administrativas relacionadas con el control de correspondencia y organización documental del equipo de medios comunitarios y alternativos de la SFOS.</t>
  </si>
  <si>
    <t>modificamos plazo objeto y valor de honorarios</t>
  </si>
  <si>
    <t>Prestar los servicios de apoyo a la gestión para realizar actividades administrativas relacionadas con el control de correspondencia y organización documental que sean requeridas por la SFOS.</t>
  </si>
  <si>
    <t>Para cumplir con las necesidades de la subdireccion de fortalecimiento</t>
  </si>
  <si>
    <t>SE SOLICITA MODIFICACIÓN: FECHA ESTIMADA DE INICIO DEL PROCESO DE SELECCIÓN, FECHA ESTIMADA DE PRESENTACION DE OFERTAS, VALOR MENSUAL,Y VALOR TOTAL ESTIMADO.</t>
  </si>
  <si>
    <t>C.FLOREZ</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</si>
  <si>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</si>
  <si>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SE SOLICITA MODIFICACIÓN: DESCRIPCIÓN,FECHA ESTIMADA DE INICIO DEL PROCESO DE SELECCIÓN, FECHA ESTIMADA DE PRESENTACION DE OFERTAS , DURACIÓN DEL CONTRATO, VALOR MENSUAL,Y VALOR TOTAL ESTIMADO.</t>
  </si>
  <si>
    <t>PAOLA GARZÓN MORA</t>
  </si>
  <si>
    <t>SE SOLICITA MODIFICACIÓN: FECHA ESTIMADA DE INICIO DEL PROCESO DE SELECCIÓN, FECHA ESTIMADA DE PRESENTACION DE OFERTAS , DURACIÓN DEL CONTRATO, VALOR MENSUAL,Y VALOR TOTAL ESTIMADO.</t>
  </si>
  <si>
    <t>KAREN SIERRA</t>
  </si>
  <si>
    <t>Realizar procesos de participación ciudadana en las localidades, mediante el acompañamiento y fortalecimiento de las instancias formales y no formales, en el marco del modelo de intervención territorial, y la promoción de mecanismos de incidencia ciudadana</t>
  </si>
  <si>
    <t>SE SOLICITA MODIFICACIÓN: DESCRIPCIÓN , FECHA ESTIMADA DE INICIO DEL PROCESO DE SELECCIÓN, FECHA ESTIMADA DE PRESENTACION DE OFERTAS , DURACIÓN DEL CONTRATO, VALOR MENSUAL,Y VALOR TOTAL ESTIMADo.</t>
  </si>
  <si>
    <t>OSWALDO CORTES</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</si>
  <si>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</si>
  <si>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SE SOLICITA MODIFICACIÓN: DESCRIPCIÓN ,FECHA ESTIMADA DE INICIO DEL PROCESO DE SELECCIÓN, FECHA ESTIMADA DE PRESENTACION DE OFERTAS, VALOR MENSUAL,Y VALOR TOTAL ESTIMADO.</t>
  </si>
  <si>
    <t>DUVAR SABOGAL</t>
  </si>
  <si>
    <t>SE SOLICITA MODIFICACIÓN: DESCRIPCIÓN , FECHA ESTIMADA DE INICIO DEL PROCESO DE SELECCIÓN, FECHA ESTIMADA DE PRESENTACION DE OFERTAS, VALOR MENSUAL,Y VALOR TOTAL ESTIMADO.</t>
  </si>
  <si>
    <t>HERNANDO RAUL RODRIGUEZ</t>
  </si>
  <si>
    <t>SE SOLICITA MODIFICACIÓN:DESCRIPCIÓN ,FECHA ESTIMADA DE INICIO DEL PROCESO DE SELECCIÓN, FECHA ESTIMADA DE PRESENTACION DE OFERTASVALOR MENSUAL,Y VALOR TOTAL ESTIMADO.</t>
  </si>
  <si>
    <t>MAURICIO VELASQUEZ</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</si>
  <si>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</si>
  <si>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SE SOLICITA MODIFICACIÓN: DESCRIPCIÓN, FECHA ESTIMADA DE INICIO DEL PROCESO DE SELECCIÓN, FECHA ESTIMADA DE PRESENTACION DE OFERTAS , DURACIÓN DEL CONTRATO, VALOR MENSUAL,Y VALOR TOTAL ESTIMADO,</t>
  </si>
  <si>
    <t>1-Realizar (3) Jornadas Ünicas Electorales</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</si>
  <si>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</si>
  <si>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</si>
  <si>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ABRIL</t>
  </si>
  <si>
    <t>SE SOLICITA MODIFICACIÓN EN: DESCRIPCIÓN, FECHA ESTIMADA DE INICIO DEL PROCESO DE SELECCIÓN Y FECHA ESTIMADA DE PRESENTACION DE OFERTAS</t>
  </si>
  <si>
    <t>Prestar servicios profesionales para que brinde soporte jurídico y técnico a la Gerencia de Instancias y Mecanismos de Participación en los asuntos de su competencia, así como en el seguimiento a la implementación de la política pública de participación ciudadana.</t>
  </si>
  <si>
    <t>Prestar servicios profesionales para que brinde soporte técnico a la Gerencia de Instancias y Mecanismos de Participación en los asuntos de su competencia, así como en el seguimiento a la implementación de la política pública de participación ciudadana.</t>
  </si>
  <si>
    <t>SE SOLICITA MODIFICACIÓN EN: DESCRIPCIÓN FECHA ESTIMADA DE INICIO DEL PROCESO DE SELECCIÓN Y FECHA ESTIMADA DE PRESENTACION DE OFERTAS, VALOR MENSUAL Y VALOR TOTAL</t>
  </si>
  <si>
    <t>FE BRERO</t>
  </si>
  <si>
    <t>JORGE YEPES</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</si>
  <si>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</si>
  <si>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SE SOLICITA MODIFICACIÓN EN: DESCRIPCIÓN FECHA ESTIMADA DE INICIO DEL PROCESO DE SELECCIÓN Y FECHA ESTIMADA DE PRESENTACION DE OFERTAS</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</si>
  <si>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</si>
  <si>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JULIETH SLGADO</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</si>
  <si>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</si>
  <si>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DISNEY SNCHEZ</t>
  </si>
  <si>
    <t>DISNEY SANCHEZ</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</si>
  <si>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</si>
  <si>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t>
  </si>
  <si>
    <t>Jack TOBON</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</si>
  <si>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</si>
  <si>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MODIFICACIÓN SOLICITADA: DESCRIPCIÓN, FECHA ESTIMADA DE INICIO DEL PROCESO DE SELECCIÓN,FECHA ESTIMADA DE PRESENTACION DE OFERTAS, VALOR MENSUAL, VALOR TOTAl</t>
  </si>
  <si>
    <t>JENNY BAQUERO</t>
  </si>
  <si>
    <t>MODIFICACIÓN SOLICITADA: DESCRIPCIÓN, FECHA ESTIMADA DE INICIO DEL PROCESO DE SELECCIÓN,FECHA ESTIMADA DE PRESENTACION DE OFERTAS, VALOR MENSUAL, VALOR TOTAR</t>
  </si>
  <si>
    <t>YAZMIN CORTES</t>
  </si>
  <si>
    <t>Prestar servicios para realizar actividades de fortalecimiento a las instancias de participación ciudadana en articulación con el modelo de intervención territorial, impulsando los mecanismos de promoción para la participación incidente en las localidades</t>
  </si>
  <si>
    <t>MODIFICACIÓN SOLICITADA: DESCRIPCIÓN, FECHA ESTIMADA DE INICIO DEL PROCESO DE SELECCIÓN, FECHA ESTIMADA DE PRESENTACION DE OFERTAS</t>
  </si>
  <si>
    <t>Recursos para dar cumplimiento a los objetivos de la Gerencia</t>
  </si>
  <si>
    <t>SE SOLICITA MODIFICACIÓN: se destinan recursos para las modificaciones requeridas de las lineas indicadas en la presente solicitud. Los recursos sobrantes continuan en la linea.</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</si>
  <si>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</si>
  <si>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Se modifica el objeto, el plazo y el valor de los honorarios de acuerdo con las necesidades de la Gerencia.</t>
  </si>
  <si>
    <t>Prestación de servicios profesionales en la Gerencia de etnias del IDPAC para el apoyo en la implementación, seguimiento, reporte y sistematización requeridos para el cumplimiento de política pública de los pueblos Gitano o Rrom e Indigenas, así como el apoyo a la supervisión de los contratos</t>
  </si>
  <si>
    <t>Prestación de servicios de apoyo a la gestión, para desarrollar procesos de fortalecimiento de las comunidades Negras / Afrocolombianos de las localidades que sean asignadas por el supervisor.</t>
  </si>
  <si>
    <t>se modifica objeto plazo y honorarios</t>
  </si>
  <si>
    <t>Prestacion de servicios Profesionales especializado para conceptuar, capacitar e implementar la linea tecnica diferencial en las estrategias de fortalecimiento de organizaciones, participacion territorial e intancias de las comunidades NARP y pueblos Indigenas y Gitano.</t>
  </si>
  <si>
    <t>Prestacion de servicios Profesionales especializado para ejecutar desde la perspectiva de la conducta y diversidad del comportamiento humano para analizar, conceptuar y e implementar la linea tecnica diferencial en las estrategias de fortalecimiento de organizaciones, participacion territorial e intancias de las comunidades y pueblos etnicos.</t>
  </si>
  <si>
    <t>Prestar los servicios de apoyo a la gestión, para desarrollar procesos de participación, Organización y fortalecimiento de la comunidadv raizal de las localidades que sean asignadas por el supervisor.</t>
  </si>
  <si>
    <t>CAMBIA OBJETO, VALOR Y PLAZO</t>
  </si>
  <si>
    <t>Prestación de servicios de apoyo a la gestión, para desarrollar procesos de participación, Organización y fortalecimiento de las comunidades Negras / Afrocolombianos de las localidades que sean asignadas por el supervisor.</t>
  </si>
  <si>
    <t>Prestar los servicios de apoyo a la gestión, para desarrollar procesos de fortalecimiento de las comunidades etnicas de las localidades que sean asignadas por el supervisor.</t>
  </si>
  <si>
    <t>CAMBIO OBJETO</t>
  </si>
  <si>
    <t>CAMBIO OBJERO</t>
  </si>
  <si>
    <t>Prestación de servicios de apoyo a la gestión, para desarrollar procesos de participación, Organización, fortalecimiento e instancias de los pueblos indígenas 
 en las localidades de Barrios Unidos y Teusaquillo y/o de las que sean asignadas por el supervisor.</t>
  </si>
  <si>
    <t>Prestación de servicios de apoyo a la gestión, para desarrollar los procesos de participación, Organización y fortalecimiento de los pueblos indígenas 
 en las localidades que le sean asignadas por el supervisor</t>
  </si>
  <si>
    <t>Se cambia el objeto y el plazo de acuerdo con las necesidades de la gerencia</t>
  </si>
  <si>
    <t>Prestar los servicios de apoyo a la gestión, para desarrollar procesos de participación, Organización y fortalecimiento de las comunidades etnicas de las localidades que sean asignadas por el supervisor.</t>
  </si>
  <si>
    <t>Se cambia el objeto de acuerdo con las necesidades de la gerencia</t>
  </si>
  <si>
    <t>Prestación de servicios de apoyo a la gestión, para desarrollar y realizar seguimiento a los procesos de participación, Organización y fortalecimiento de las comunidades Negras / Afrocolombianos de las localidades que sean asignadas por el supervisor.</t>
  </si>
  <si>
    <t>SE MODIFICA EL OBJETO</t>
  </si>
  <si>
    <t>Prestación de servicios de apoyo a la gestión, para desarrollar procesos de participación, Organización, fortalecimiento e instancias de los pueblos indigenas de las localidades de Candelaria / Usme y/o las que sean asignadas por el supervisor.</t>
  </si>
  <si>
    <t>Prestación de servicios de apoyo a la gestión, para el desarrollo y seguimiento a los procesos de participación, Organización, fortalecimiento e instancias de los pueblos indígenas 
 en las localidades que le sean asignadas por el supervisor</t>
  </si>
  <si>
    <t>Se cambia el objeto, valor y el plazo de acuerdo con las necesidades de la gerencia</t>
  </si>
  <si>
    <t>Prestación de servicios de apoyo a la gestión, para desarrollar procesos de participación, Organización, fortalecimiento e instancias de los pueblos indígenas en las localidades de Chapinero, Santa Fe y/o de las que sean asignadas por el supervisor.</t>
  </si>
  <si>
    <t>Prestar los servicios profesionales, para desarrollar procesos de fortalecimiento de las comunidades etnicas de las localidades que sean asignadas por el supervisor.</t>
  </si>
  <si>
    <t>Se cambia el objeto, valor y el plazo de acuerdo con las necesidades de la gerencia (VALOR AJUSTADO AL RANGO DE PROFESIONAL EN LA TABLA DE HONORARIOS 2025)</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</si>
  <si>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</si>
  <si>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ELIMINAR LINEA</t>
  </si>
  <si>
    <t>Prestación de servicios de apoyo a la gestión, para desarrollar procesos de participación, Organización, fortalecimiento e instancias con las comunidades negras y afrocolombianas de las localidades de Kennedy, Tunjuelito y/o las que sean asignadas por el supervisor.</t>
  </si>
  <si>
    <t>Prestación de servicios de apoyo a la gestión, para desarrollar procesos de participación, Organización, fortalecimiento e instancias comunidades negras y afrocolombianas de las localidades de Fontibon, Martires y/o las que sean asignadas por el supervisor.</t>
  </si>
  <si>
    <t>Prestación de servicios de apoyo a la gestión, para desarrollar procesos de participación, Organización, fortalecimiento e instancia de los Pueblos indigenas 
 en las localidades de los San Cristobal, Bosa y/o de las que sean asignadas por el supervisor.</t>
  </si>
  <si>
    <t>Prestación de servicios de apoyo a la gestión, para desarrollar procesos de fortalecimiento e instancias de los pueblos indígenas 
 en las localidades que le sean asignadas por el supervisor</t>
  </si>
  <si>
    <t>Prestación de servicios de apoyo a la gestión, para desarrollar procesos de participación, Organización, fortalecimiento e instancia de los Pueblos indigenas 
 en las localidades de los Usaquen; Fontibón y/o de las que sean asignadas por el supervisor.</t>
  </si>
  <si>
    <t>Prestación de servicios de apoyo a la gestión, para desarrollar procesos de participación, Organización, fortalecimiento e instancias comunidades negras y afrocolombianas de las localidades de Usme, Rafael Uribe Uribe y/o las que sean asignadas por el supervisor.</t>
  </si>
  <si>
    <t>Prestación de servicios de apoyo a la gestión, para desarrollar procesos de participación, Organización, fortalecimiento e instancia de los Pueblos indigenas 
 en las localidades de los Ciudad Bolivar,Tunjuelito y/o de las que sean asignadas por el supervisor.</t>
  </si>
  <si>
    <t>Prestación de servicios de apoyo a la gestión, para desarrollar procesos de participación, Organización, fortalecimiento e instancias de los pueblos indigenas de las localidades de Engativa / Puente Aranda y/o las que sean asignadas por el supervisor.</t>
  </si>
  <si>
    <t>Prestación de servicios de apoyo a la gestión, para desarrollar y hacer seguimiento procesos de participación, Organización y fortalecimiento de las comunidades Negras / Afrocolombianos de las localidades que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</si>
  <si>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</si>
  <si>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SE ELIMINA LA LINEA</t>
  </si>
  <si>
    <t>Prestacion de servicios Profesionales para desarrollar procesos de participación, Organización,fortalecimiento e instancias de las comunidades Negras, Afrocolombianas residentes en las localidades de San Cristóbal, Candelaria y/o de las que sean asignadas por el supervisor.</t>
  </si>
  <si>
    <t>CAMBIA OBJETO Y VALOR</t>
  </si>
  <si>
    <t>Prestacion de servicios Profesionales para desarrollar procesos de participación, Organización,fortalecimiento e instancias de los Pueblos Gitano residentes en las localidades de Puente Aranda y Kennedy y/o de las que sean asignadas por el supervisor.</t>
  </si>
  <si>
    <t>Prestacion de servicios profesionales, para desarrollar procesos de de participación Organización ,fortalecimiento e instancias de la comunidad Palenquera residente en Bogota.</t>
  </si>
  <si>
    <t>Prestacion de servicios Profesionales para desarrollar procesos de participación, Organización,fortalecimiento e instancias de los pueblos indigenas residentes en las localidades de Rafael Uribe Uribe, Antonio Nariño y Suba y/o de las que sean asignadas por el supervisor.</t>
  </si>
  <si>
    <t>RECURSOS DESTINADOS A LAS NECESIDADES DE LA GERENCIA DE ETNIAS</t>
  </si>
  <si>
    <t>Prestacion de servicios Profesionales para desarrollar procesos de participación, Organización,fortalecimiento e instancias de las comunidades Negras, Afrocolombianas residentes en las localidades de Barrios unidos / Teusaquillo y Puente Aranda y/o las que sean asignadas por el supervisor.</t>
  </si>
  <si>
    <t>Prestación de servicios de apoyo a la gestión, para desarrollar procesos de participación, Organización y fortalecimiento del pueblo gitano de las localidades que sean asignadas por el supervisor.</t>
  </si>
  <si>
    <t>CAMBIA OBJETO Y VALOR Y PLAZO</t>
  </si>
  <si>
    <t>Recurso para cumplir con los objetivos de la gerencia de etnias</t>
  </si>
  <si>
    <t>Prestación de servicios de apoyo a la gestión, para desarrollar y hacer seguimiento procesos de participación, Organización y fortalecimiento de la comunidad raizal de las localidades que le sean asignadas por el supervisor.</t>
  </si>
  <si>
    <t>Prestación de servicios profesionales en temas relacionados con los asuntos jurídicos de la Gerencia de Etnias.</t>
  </si>
  <si>
    <t>Prestación de servicios profesionales para acompañar las acciones de fortalecimiento de las organizaciones sociales y demás procesos operativos que se requieran en el marco del proceso de participación de las comunidades étnicas en las 20 localidades</t>
  </si>
  <si>
    <t>Prestación de servicios profesionales para el apoyo jurídico, desde la perspectiva intercultural, y el fortalecimiento en las diferentes organizaciones sociales poblacionales, para el fortalecimiento de la comunidad etnica residente en Bogota.</t>
  </si>
  <si>
    <t>CAMBIAR VALOR</t>
  </si>
  <si>
    <t>Prestar servicios profesionales para implementar las acciones que den cumplimiento a la política publica LGTBI, su seguimiento y reportes, así como para promover, acompañar y asistir los espacios de participación de sectores LGTBIQ+ del distrito capital.</t>
  </si>
  <si>
    <t>Gerencia de Mujer y Genero</t>
  </si>
  <si>
    <t>No es necesario el ítem, los recursos se redirigen a nueva necesidad</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</si>
  <si>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</si>
  <si>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Por necesidad del servicio se requiere este perfil or la experiencia y profesión, en virtud de lo cual se ajusta va eliminando ítems e incluyendo el nuevo</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</si>
  <si>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</si>
  <si>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Es necesario disminuir el tiempo de contratación y reprogramar inicio de contratación. Los recursos libres se redirigen a nueva contratación</t>
  </si>
  <si>
    <t>C 318</t>
  </si>
  <si>
    <t>C 324</t>
  </si>
  <si>
    <t>C 326</t>
  </si>
  <si>
    <t>C 327</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</si>
  <si>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</si>
  <si>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C 329</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</si>
  <si>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</si>
  <si>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C 330</t>
  </si>
  <si>
    <t>C 331</t>
  </si>
  <si>
    <t>C 334</t>
  </si>
  <si>
    <t>Es necesario ajustar honorarios por perfil</t>
  </si>
  <si>
    <t>C 341</t>
  </si>
  <si>
    <t>Es necesario disminuir recursos por tener necesidad de equipo territorial</t>
  </si>
  <si>
    <t>Eliminación línea</t>
  </si>
  <si>
    <t>Prestar los servicios profesionales para implementar el modelo de fortalecimiento con organizaciones de propiedad horizontal y comunales de los distintos niveles en el marco del proyecto de inversión 8131.</t>
  </si>
  <si>
    <t>Prestar los servicios profesionales para implementar el modelo de fortalecimiento de las organizaciones comunales de primer y segundo grado en el marco del proyecto de inversión 8131.</t>
  </si>
  <si>
    <t>Prestar los servicios de apoyo a la gestión para implementar del modelo de fortalecimiento con organizaciones de propiedad horizontal y comunales de los distintos niveles en el marco del proyecto de inversión 8131.</t>
  </si>
  <si>
    <t>Prestar los servicios profesionales para implementar el modelo de fortalecimiento con organizaciones de propiedad horizontal y comunales de los distinto niveles en el marco del proyecto de inversión 8131.</t>
  </si>
  <si>
    <t>Prestar los servicios profesionales para implementar acciones requeridas para la ejecución, desarrollo el modelo de fortalecimiento de las organizaciones comunales de primer y segundo grado en el marco del proyecto de inversión 8131.</t>
  </si>
  <si>
    <t>Recursos para dar cumplimiento a los objetivos de la Subdirecciòn de asuntos comunales</t>
  </si>
  <si>
    <t>Prestar los servicios profesionales para realizar acciones para el mejoramiento a través del desarrollo de la ruta de fortalecimiento de las organizaciones comunales de primer y segundo grado en el marco del proyecto de inversión 8131.</t>
  </si>
  <si>
    <t>Prestar los servicios de apoyo a la gestión para implementar el modelo de fortalecimiento con organizaciones de propiedad horizontal y comunales de los distintos niveles en el marco del proyecto de inversión 8131.</t>
  </si>
  <si>
    <t>Prestar los servicios de apoyo a la gestión para el acompañamiento a las organizaciones de propiedad horizontal y comunales de los distintos niveles e implementar el modelo de fortalecimiento en el marco del proyecto de inversión 8131.</t>
  </si>
  <si>
    <t>Prestar los servicios profesionales para implementar el modelo de fortalecimiento con el fin de robustecer procesos internos y externos de las organizaciones comunales de primer y segundo grado en el marco del proyecto de inversión 8131.</t>
  </si>
  <si>
    <t>Prestar los servicios profesionales para realizar la socialización y pedagogía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</si>
  <si>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implementar el modelo de fortalecimiento para robustecer procesos internos y externos de las organizaciones comunales de primer y segundo grado del proyecto de inversión 8131.</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</si>
  <si>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</si>
  <si>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Prestar los servicios profesionales para realizar actividades transversales y desarrollar acciones que faciliten la construcción y seguimiento de las políticas públicas en el marco del proyecto de inversión 8131.</t>
  </si>
  <si>
    <t>Prestar los servicios profesionales para realizar acciones encaminadas a las instancias de participación de propiedad horizontal en el marco del modelo de fortalecimiento del proyecto de inversión 8131.</t>
  </si>
  <si>
    <t>Prestar los servicios de apoyo a la gestion para realizar seguimiento a la Política Publica Comunal y de formulación de la Política pública de Propiedad Horizontal en el marco del proyecto de inversión 8131.</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</si>
  <si>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</si>
  <si>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asesorar y realizar el seguimiento a los proyectos estratégicos de la subdirección de asuntos comunales en el marco del proyecto de inversión 8131.</t>
  </si>
  <si>
    <t>Prestar los servicios profesionales a para realizar la jornada electroral de los consejos locales de Propiedad horizontalen el marco del proyecto de inversión 8131.</t>
  </si>
  <si>
    <t>Prestar los servicios de apoyo a la gestión para desarrollar, acompañar y realizar el proceso electoral de los consejos locales de Propiedad horizontal en el marco del proyecto de inversión 8131.</t>
  </si>
  <si>
    <t>Prestar los servicios profesionales para realizar la jornada electroral de los consejos locales de Propiedad horizontalen el marco del proyecto de inversión 8131.</t>
  </si>
  <si>
    <t>Prestar los servicios de apoyo a la gestión para desarrollar y acompañar el proceso electoral de los consejos locales de Propiedad horizontal en el marco del proyecto de inversión 8131.</t>
  </si>
  <si>
    <t>Prestar los servicios de apoyo a la gestion para acompañar la jornada electroral de los consejos locales de Propiedad horizontalen el marco del proyecto de inversión 8131.</t>
  </si>
  <si>
    <t>Prestar los servicios de apoyo a la gestion para realizar la jornada electroral de los consejos locales de Propiedad horizontalen el marco del proyecto de inversión 8131.</t>
  </si>
  <si>
    <t>Eliminar Linea</t>
  </si>
  <si>
    <t>Se solicita Eliminar las lineas para Nuevas necesidades de contratación de la Subdirección de asuntos comunales</t>
  </si>
  <si>
    <t>Se solicita Eliminar as lineas para Nuevas necesidades de contratación de la Subdirección de asuntos comunales</t>
  </si>
  <si>
    <t>Prestar los servicios para asistir en las actividades estrategicas de la Subdireccion de Promocion de la Participacion.</t>
  </si>
  <si>
    <t>Prestar los servicios de apoyo a la gestión para asistir en las actividades estrategicas de la Subdireccion de Promocion de la Participacion.</t>
  </si>
  <si>
    <t>SE MODIFICA PLAZO Y VALOR TOTAL</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</si>
  <si>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</si>
  <si>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</si>
  <si>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SE MODIFCA DESCRIPCION</t>
  </si>
  <si>
    <t>Prestar los servicios profesionales de manera temporal para acompañar y orientar a las alcaldias Locales y entidades del distrito sobre la estrategia de Gobierno abierto y planeacion participativa.</t>
  </si>
  <si>
    <t>Prestar los servicios profesionales para acompañar y orientar a las alcaldias Locales y entidades del distrito sobre la estrategia de Gobierno abierto y planeacion participativa.</t>
  </si>
  <si>
    <t>SE MODIDICA DESCRIPCION, VALOR MENSUAL, PLAZO, VALOR TOTAL</t>
  </si>
  <si>
    <t>Prestar los servicios de apoyo a la gestion para acompañar las actividades y acciones derivadas de la estrategia "impactando" a cargo de la Subdireccion de Promocion de la Participacion.</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</si>
  <si>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</si>
  <si>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de apoyo a la gestion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</si>
  <si>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</si>
  <si>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SE MODIFICA DESCRIPCION, PLAZO, VALOR MENSUAL, VALOR TOTAL</t>
  </si>
  <si>
    <t>Prestar los servicios de apoyo a la gestion realizando gestion territorial y atendiendo los procesos de pactos, que se adelanten desde la Subdireccion de Promocion de la Participacion</t>
  </si>
  <si>
    <t>Prestar los servicios profesionales para articular y gestionar los procesos y procedimientos propios que 
 tiene a su cargo la Subdireccion de Promocion de la Participacion</t>
  </si>
  <si>
    <t>Prestar los servicios de apoyo a la gestion en los procesos de pactos con participacion ciudadana, 
 organizaciones y entidades del Distrito Capital.</t>
  </si>
  <si>
    <t>Prestar los servicios profesionales para realizar y gestionar la concertacion de los pactos territoriales 
 que son de competencia de la Subdireccion de Promocion de la Participacion en 
 las diferentes localidades del Distrito Capital.</t>
  </si>
  <si>
    <t>Prestar los servicios de apoyo a la gestion de manera temporal para realizar seguimiento a los temas administrativos 
 encaminados al fortalecimiento y promocion de la participacion ciudadana que son 
 de competencia de la Subdireccion de Promocion de la Participacion</t>
  </si>
  <si>
    <t>Prestar los servicios profesionales para realizar seguimiento a los temas administrativos encaminados al fortalecimiento y promocion de la participacion ciudadana que son de competencia de la Subdireccion de Promocion de la Participacion</t>
  </si>
  <si>
    <t>Prestar los servicios profesionales de manera temporal para realizar seguimiento a la Politica Publica de Participacion 
 incidente y acompañar la estrategia de Gobierno abierto y planeacion 
 participativa</t>
  </si>
  <si>
    <t>Prestar los servicios profesionales para realizar seguimiento a la Politica Publica de Participacion 
 incidente y acompañar la estrategia de Gobierno abierto y planeacion 
 participativa</t>
  </si>
  <si>
    <t>Prestar los servicios profesionales para realizar gestion territorial, ejecutando los procesos de pactos 
 con participacion, que se adelanten desde la Subdireccion de Promocion de la 
 Participacion.</t>
  </si>
  <si>
    <t>SE MODIFICA PLAZO, VALOR MENSUAL, VALOR TOTAL</t>
  </si>
  <si>
    <t>Prestar los servicios profesionales de para articular las acciones de los proyectos estrategicos que esten 
 encaminados al cumplimiento de los procesos misionales que lidera la 
 Subdireccion de Promocion de la Participacion</t>
  </si>
  <si>
    <t>Prestación de servicios profesionales para apoyar en la organización y gestion de las acciones y proyectos estratégicos de la Subdirección de Promoción de la Participación,</t>
  </si>
  <si>
    <t>Prestar servicios para articular las acciones de los proyectos estrategicos que esten encaminados al cumplimiento de los procesos misionales que lidera la 
 Subdireccion de Promocion de la Participacion</t>
  </si>
  <si>
    <t>SE MODIFICA VALOR TOTAL</t>
  </si>
  <si>
    <t>Prestar los servicios profesionales para acompañar y gestionar la ejecucion de los proyectos 
 estrategicos que lidera la Subdireccion de Promocion de la Participacion</t>
  </si>
  <si>
    <t>Prestar servicios profesionales en materia jurídica para los proyectos estratégicos de la Subdirección de Promoción de la Participación, garantizando el cumplimiento de la normativa vigente.</t>
  </si>
  <si>
    <t>Prestar los servicios de apoyo a la gestion para adelantar labores administrativas requeridas por la 
 Subdireccion de Promocion de la Participacion</t>
  </si>
  <si>
    <t>Prestar los servicios de apoyo a la gestión en los procesos administrativos de la Subdirección de Promoción de la Participación, en materia de participación incidente.</t>
  </si>
  <si>
    <t>Prestar los servicios profesionales para realizar gestion territorial de la estrategia "impactando" que se 
 adelanten desde la Subdireccion de Promocion de la Participacion.</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</si>
  <si>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</si>
  <si>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SE MODIFICA DESCRIPCION, PLAZO, VALOR TOTAL</t>
  </si>
  <si>
    <t>Prestar los servicios profesionales para realizar la divulgacion de las actividades misionales y derivadas de los proyectos misionales de la Subdireccion de Promocion de la Participacion.</t>
  </si>
  <si>
    <t>SE MODIFICA VALOR MENSUAL, PLAZO, VALOR TOTAL</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</si>
  <si>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</si>
  <si>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SE REALIZA LA MODIFICACIÓN DELVALOR MENSUAL ESTIMADO,VALOR TOTAL ESTIMADO Y FECHA ESTIMADA DE INICIO DEL PROCESO DE SELECCIÓN.</t>
  </si>
  <si>
    <t>Prestar los servicios Profesionales para dar acompañamiento, apoyo tecnico y validacion al equipo de la Gerencia de Proyectos para el despliegue en territorio en el desarrollo de la metodologia obras Con Saldo Pedagogico del IDPAC.</t>
  </si>
  <si>
    <t>Prestar los servicios de apoyo a la gestion para realizar la generación de procesos de movilizacion social en el territorio y logistica que se requieran en desarrollo de la metodologia obras con saldo Pedagogico de la gerencia de Proyectos del IDPAC.</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</si>
  <si>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</si>
  <si>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t>
  </si>
  <si>
    <t>ELIMINACIÓN LINEA</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</si>
  <si>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</si>
  <si>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</si>
  <si>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Se modifica descripción, valor mensual estimado, valor total estimado, fecha estimada de inicio</t>
  </si>
  <si>
    <t>Prestar los servicios profesionales de apoyo a la gestión para estructurar el diseño y diagramación de documentos, publicaciones técnicas, así como la producción y generación de piezas gráficas animadas, en el marco del plan estratégico de comunicaciones de la entidad.</t>
  </si>
  <si>
    <t>Se modifica valor total estimado, duración de contrato y fecha estimada de inicio</t>
  </si>
  <si>
    <t>Profesional para efectuar cubrimiento periodistico del Instituto consiederando la definiciión de los objetivos, iniciativas, el público a llegar y emás aspectos que se indiquen a partir del Plan Estratégico de Comunicaciones</t>
  </si>
  <si>
    <t>Se modifica el valor estimado mensual y el valor total estimado</t>
  </si>
  <si>
    <t>Prestar los servicios de apoyo a la gestión para la planeación y publicación estratégica de los contenidos en la redes sociales y lo que se requiera en virtud del cubrimiento periodistica que realiza la Oficina Asesora de Comunicaciones</t>
  </si>
  <si>
    <t>O232020200883990_Otros servicios de la administración pública n.c.p.</t>
  </si>
  <si>
    <t>Se modifica POSPRE (Posición presupuestal)</t>
  </si>
  <si>
    <t>Prestar los servicios profesionales para la administración y edición de los contenidos de las paginas web</t>
  </si>
  <si>
    <t>Se modifica fecha estimada de inicio, duración de contrato y valor total estimado</t>
  </si>
  <si>
    <t>Tipo de solicitud 
 (*) En la primera línea se debe registrar la Información Actual del PAA</t>
  </si>
  <si>
    <t>Código Contractual
 (Interno)</t>
  </si>
  <si>
    <t>Código UNSPSC</t>
  </si>
  <si>
    <t>Descripción 
 (Descripción general del bien o servicio a contratar)</t>
  </si>
  <si>
    <t>Modalidad de selección</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</si>
  <si>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</si>
  <si>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Licitación Pública</t>
  </si>
  <si>
    <t>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</si>
  <si>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Se modifica el objeto y el valor estimado, de acuerdo con las necesidades actuales de la contratación</t>
  </si>
  <si>
    <t>Se hace necesario crear la línea de acuerdo con las nuevas necesidades de la contratación del servicio</t>
  </si>
  <si>
    <t>Contratar el Mantenimiento y renovación licenciamiento WiFi</t>
  </si>
  <si>
    <t>43222600;43222610</t>
  </si>
  <si>
    <t>Contratar el mantenimiento, soporte y renovación de Smartnet, Switches Cisco y WiFi propiedad del IDPAC</t>
  </si>
  <si>
    <t>Se hace necesario unificar las líneas A16 y A19 (comité 2) de acuerdo a las nuevas necesidades de la contratación del servicio.</t>
  </si>
  <si>
    <t>Contratar el Mantenimiento, Soporte y Renovación de Smartnet, Switches Cisco</t>
  </si>
  <si>
    <t>15101506
 15101505</t>
  </si>
  <si>
    <t>Compra de combustible para el adecuado funcionamiento del parque automotor propiedad del Instituto Distrital de la Participación y Acción Comunal.</t>
  </si>
  <si>
    <t>Se hace necesario ajustar la línea de acuerdo a las necesidades actuales de la contratación del servicio.</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</si>
  <si>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</si>
  <si>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</si>
  <si>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ACUERDO MARCO-SELECCIÓN ABREVIADA</t>
  </si>
  <si>
    <t>Se disminuye el valor estimado de acuerdo con las proyecciones de la nueva contratación del servicio.</t>
  </si>
  <si>
    <t>Publicación de avisos de conformidad al artículo 212 del Código Sustantivo del Trabajo</t>
  </si>
  <si>
    <t>Se hace necesario crear la línea para cumplir con una obligación de tipo normativo por fallecimiento de un empleado público del Instituto.</t>
  </si>
  <si>
    <t>02120201003023262002 carteles y avisos</t>
  </si>
  <si>
    <t>Adición No. 2 y prórroga de la orden de compra No. 117303 cuyo objeto es: “Compra de combustible para el adecuado funcionamiento del parque automotor propiedad del Instituto Distrital de la Participación y Acción Comunal.”</t>
  </si>
  <si>
    <t>Se hace necesario ajustar la línea de acuerdo a las nuevas necesidades del servicio</t>
  </si>
  <si>
    <t>Prestar los servicios profesionales para realizar el apoyo y soporte integral en materia tributaria y contable que requiera la entidad.</t>
  </si>
  <si>
    <t>Prestar los servicios profesionales para realizar el seguimiento y control de los procedimientos de Bienes, Servicios e Infraestructura del Instituto.</t>
  </si>
  <si>
    <t>Se ajusta la línea de conformidad con las nuevas necesidades del Instituto</t>
  </si>
  <si>
    <t>Para servicios profesionales, técnicos y empresariales n.c.p.</t>
  </si>
  <si>
    <t>14111500, 14111600,14111800,42131602, 42132205, 42291613, 43201800, 43202000, 44101600, 44103103, 44103105, 44111515, 44111800, 44121500, 44121600, 44121700, 44121800, 44121900, 44121905, 44122011, 44122100, 44122101</t>
  </si>
  <si>
    <t>Contratar el suministro de elementos de papelería, útiles de escritorio, tóner y cartuchos requeridos por el Instituto Distrital de la Participación y Acción Comunal.</t>
  </si>
  <si>
    <t>De acuerdo a las proyecciones del consumo, se hace necesario ajustar el valor estimado.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</si>
  <si>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</si>
  <si>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</si>
  <si>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Se hace necesaria la modificación de la presente línea con el fin de contar con el servicio correspondiente mientras se adelanta el proceso nuevo para la contratación de la respectiva vigencia.</t>
  </si>
  <si>
    <t>ACINPRO autoriza y faculta a la emisora online para utilizar efectivamente o tener la posibilidad de realizar la ejecución o comunicación pública de los fonogramas e interpretaciones artísticas o ejecuciones pertenecientes únicamente a sus afiliados.</t>
  </si>
  <si>
    <t>Se elimina la línea teniendo en cuenta que este gasto será asumido por el proyecto de inversión 8146</t>
  </si>
  <si>
    <t>Se modifica el objeto, el valor estimado y en general la línea, de acuerdo con las necesidades actuales de la contratación del servicio.</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</si>
  <si>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</si>
  <si>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Derechos de uso de otros productos de propiedad intelectual</t>
  </si>
  <si>
    <t>nuevo saldo del rubro</t>
  </si>
  <si>
    <t>Yuly Marcela Barajas Aguilera
 Directora general encargada</t>
  </si>
  <si>
    <t>TIPO DE SOLICITUD
(*) En la primera línea se debe registrar la Información Actual del PAA</t>
  </si>
  <si>
    <t>Total 8025</t>
  </si>
  <si>
    <t>Total 8066</t>
  </si>
  <si>
    <t>Total 8080</t>
  </si>
  <si>
    <t>Total 8131</t>
  </si>
  <si>
    <t>Total 8146</t>
  </si>
  <si>
    <t>Total 8238</t>
  </si>
  <si>
    <t>DESCRIPCIÓN 
(Descripción general del bien o servicio a contratar)</t>
  </si>
  <si>
    <t xml:space="preserve">VALOR TOTAL ESTIMADO </t>
  </si>
  <si>
    <t>AÑO</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</si>
  <si>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</si>
  <si>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 xml:space="preserve">ADICIÓN </t>
  </si>
  <si>
    <t>Formar, 120000, Ciudadanos, en sus capacidades democráticas para incidir en la construcción de una cultura democrática, ciudadana y de paz</t>
  </si>
  <si>
    <t>Ejecutar, 400, Obra(s), con saldo pdeagógico</t>
  </si>
  <si>
    <t>SUM of VALOR TOTAL ESTIMADO
ACTUAL</t>
  </si>
  <si>
    <t>Total general</t>
  </si>
  <si>
    <t>(Todas)</t>
  </si>
  <si>
    <t>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</si>
  <si>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 xml:space="preserve">MAYO </t>
  </si>
  <si>
    <t>80141600
80141900
80111600
81141600
30111900
72103300
72102900</t>
  </si>
  <si>
    <t>CCE-02 Licitación Pública</t>
  </si>
  <si>
    <t>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</si>
  <si>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 xml:space="preserve">Pago factura pasivo Exigible EMPRESA DE TELECOMUNICACIONES DE BOGOTÁ S.A. E.S.P. - ETB S.A. </t>
  </si>
  <si>
    <t>Prestar los servicios de apoyo a la gestión para el acompañamiento a los medios comunitarios y alternativos, en la implementación del modelo de fortalecimiento</t>
  </si>
  <si>
    <t>MAYO</t>
  </si>
  <si>
    <t>LICITACION PUBLICA</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</si>
  <si>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</si>
  <si>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</si>
  <si>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Prestar los servicios de apoyo a la gestión, para desarrollar los procesos de fortaleciiento de las comunidades etnicas de las localidades que le sean asignadas por el supervisor</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</si>
  <si>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</si>
  <si>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C707</t>
  </si>
  <si>
    <t>C708</t>
  </si>
  <si>
    <t>2024110010212</t>
  </si>
  <si>
    <t>Prestar servicios de apoyo a la gestión para llevar a cabo actividades de formación de la Gerencia de Escuela de la Participación</t>
  </si>
  <si>
    <t>Prestar los servicios profesionales para la ejecución de actividades de formación en el marco de la Gerencia Escuela de la Participación</t>
  </si>
  <si>
    <t>Prestar servicios de apoyo a la gestión para desarrollar procesos de formación en diversas modalidades, alineados con los objetivos y funciones de la Gerencia de la Escuela de Participación</t>
  </si>
  <si>
    <t>Prestar los servicios de apoyo a la gestión para acompañar y llevar a cabo las actividades de formacion que adelanta la Gerencia de Escuela de Participación.</t>
  </si>
  <si>
    <t>C709</t>
  </si>
  <si>
    <t>Prestar los servicios profesionales para producir una línea de publicidad y elementos gráficos de la Gerencia Escuela de la Particiapción</t>
  </si>
  <si>
    <t>Prestar los servicios profesionales para la ejecución de tareas administrativas y misionales de la Escuela de la Participación</t>
  </si>
  <si>
    <t>Prestar los servicios profesionales para el desarrollo de actividades pedagógicas en torno al Observatorio y la Gerencia Escuela</t>
  </si>
  <si>
    <t>C710</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</si>
  <si>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</si>
  <si>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C712</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</si>
  <si>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</si>
  <si>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</si>
  <si>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</si>
  <si>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estructurar el diseño y diagramación de documentos, publicaciones técnicas, producción y generación de piezas gráficas de acuerdo a las necesidades de la Oficina Asesora de Comunicaciones del IDPAC</t>
  </si>
  <si>
    <t xml:space="preserve">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</si>
  <si>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Profesional para efectuar cubrimiento periodistico del Instituto considerando la definición de los objetivos, iniciativas, el público a llegar y demás aspectos que se indiquen a partir del Plan Estratégico de Comunicaciones </t>
  </si>
  <si>
    <t>Prestar los servicios Profesionales para acompañar desde el componente tecnico el desarrollo en territorio de todas las fases de  la metodologia obras Con Saldo Pedagogico implementada por la Gerencia de Proyectos del IDPAC</t>
  </si>
  <si>
    <t xml:space="preserve">Abril </t>
  </si>
  <si>
    <t>Prestacion de servicios profesionales para asistir el componente tecnico en el desrrollo en territorio de las convocatorias Obras con saldo pedagogico lideradas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</si>
  <si>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</si>
  <si>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gestion para realizar el acompañamiento, ejecucion en el despliegue de actividades en cada una de las etapas de las convocatorias de obras Con Saldo pedagogico de la Gerencia de proyectos del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</si>
  <si>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</si>
  <si>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</si>
  <si>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</si>
  <si>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JUNIO</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</si>
  <si>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</si>
  <si>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C711</t>
  </si>
  <si>
    <t xml:space="preserve">Aunar esfuerzos para llevar a cabo la conmemoración del día Distrital de las Mujeres Negras Afrocolombianas. En el marco  de lo establecido en el Decreto 295 de 2022. </t>
  </si>
  <si>
    <t>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</si>
  <si>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SI</t>
  </si>
  <si>
    <t>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t>
  </si>
  <si>
    <t xml:space="preserve">Subdireccion de Fortalecimiento de la Organización Social </t>
  </si>
  <si>
    <t>C713</t>
  </si>
  <si>
    <t>2024110010238</t>
  </si>
  <si>
    <t>NUEVO</t>
  </si>
  <si>
    <t>C714</t>
  </si>
  <si>
    <t>81141601;90100000;80141607</t>
  </si>
  <si>
    <t>Apoyo Logistico y operativo en cumplimiento de las acciones afirmativas y política pública, que requieren despliegue en territorio en el marco de fechas, eventos y conmemoraciones emblemáticas para el sector LGBTI</t>
  </si>
  <si>
    <t xml:space="preserve">CCE-10 Minima Cuantia </t>
  </si>
  <si>
    <t>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t>
  </si>
  <si>
    <t xml:space="preserve">Servicios de apoyo a la gestión para el fortalecimiento del Sistema Distrital de Participación en el marco de la Jornada Única Electoral, con el fin de promover la participación ciudadana, la transparencia y el fortalecimiento de la democracia en Bogotá. </t>
  </si>
  <si>
    <t>Prestacion de servicios profesionales para acompañar el componente tecnico de las OSP en territorio en las diferentes etapas de las convocatorias lideradas por la Gerencia de Proyectos del IDPAC</t>
  </si>
  <si>
    <t>C715</t>
  </si>
  <si>
    <t>C716</t>
  </si>
  <si>
    <t>C717</t>
  </si>
  <si>
    <t>Prestacion de servicios profesionales para acompañar el componente tecnico que acompaña las obras con saldo pedagogico en territorio en las diferentes etapas de las convocatorias lideradas por la Gerencia de Proyectos del IDPAC</t>
  </si>
  <si>
    <t>5 mese y 15 dias</t>
  </si>
  <si>
    <t>Prestar servicios profesionales para acompañar, proyectar y dinamizar la participacion activa con las organizaciones sociales, comunales y comunitarias desde el componente social dentro de la metodologia obras Con Saldo Pedagogico de la Gerencia de Proyectos del iDPaC.</t>
  </si>
  <si>
    <t>Prestar los servicios de apoyo a la gestion para acompañar los procesos de movilizacion social en el territorio y logistica que se requieran en desarrollo de las metodologias de obras con saldo Pedagogico de la gerencia de Proyectos del IDPAC.</t>
  </si>
  <si>
    <t>C465-1</t>
  </si>
  <si>
    <t>ADICION Y PRORROGA AL CONTRATO 041-2025 Prestación de servicios profesionales para asesorar las actividades en materia presupuestal y financiera de los incentivos para promover la participación incidente.</t>
  </si>
  <si>
    <t>C466-1</t>
  </si>
  <si>
    <t>ADICION Y PRORROGA AL CONTRATO 026-2025 Prestar los servicios profesionales de para asesorar las actividades en materia presupuestal y financiera de los incentivos para promover la participación incidente</t>
  </si>
  <si>
    <t>C467-1</t>
  </si>
  <si>
    <t>ADICION Y PRORROGA AL CONTRATO 209-2025 restar los servicios de apoyo a la gestion para la implementacion de los proyectos estrategicos en materia de participacion incidente.</t>
  </si>
  <si>
    <t>C469-1</t>
  </si>
  <si>
    <t>ADICION Y PRORROGA AL CONTRATO 237-2025 Prestar los servicios de apoyo a la gestion para organizar los asuntos logisticos y administrativos de la Subdireccion de Promocion de Participacion.</t>
  </si>
  <si>
    <t>C487-1</t>
  </si>
  <si>
    <t>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</si>
  <si>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C497-1</t>
  </si>
  <si>
    <t>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</si>
  <si>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C504-1</t>
  </si>
  <si>
    <t>ADICION Y PRORROGA AL CONTRATO 098-2025 Prestar los servicios profesionales para atender los procesos de pactos con participacion, que se adelanten desde la Subdireccion de Promocion de la Participacion.</t>
  </si>
  <si>
    <t>C505-1</t>
  </si>
  <si>
    <t>ADICION Y PRORROGA AL CONTRATO 085-2025 	Prestar los servicios de apoyo a la gestion para asistir a la gestion de la estrategia impactando con participacion que se adelanten desde la Subdireccion de Promocion de la Participacion.</t>
  </si>
  <si>
    <t>C526-1</t>
  </si>
  <si>
    <t>ADICION Y PRORROGA AL CONTRATO 027-2025 Prestar los servicios profesionales en los procesos de articulacion interinstitucional en materia de promocion de la participacion ciudadana que gestionen en el marco del proyecto estrategico impactando</t>
  </si>
  <si>
    <t>Prestación de servicios profesionales para orientar estratégicamente al equipo de la estrategia 'Impactando', realizando seguimiento a las dinámicas territoriales y promoviendo la articulación institucional y comunitaria, tanto interna como externamente.</t>
  </si>
  <si>
    <t>Prestación de servicios profesionales para apoyar en la organización y gestion de las acciones y proyectos estratégicos de la Subdirección de Promoción de la Participación</t>
  </si>
  <si>
    <t>Prestar los servicios profesionales para apoyar la divulgación de las actividades relacionadas con los proyectos misionales de la Subdirección de Promoción de la Participación.</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</si>
  <si>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</si>
  <si>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</si>
  <si>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 xml:space="preserve"> Prestacion de servicios de apoyo a la gestión para acompañar las actividades de planeación, reportes y demás acciones relacionadas con la entrega de incentivos.</t>
  </si>
  <si>
    <t>Prestar los servicios de apoyo a la gestión para la construcción de contenidos con énfasis de salud pública para el obsveratorio de la participación y para la Gerencia Escuela.</t>
  </si>
  <si>
    <t>Secretaría General Teléfono 2417900 Ext 2100 2101</t>
  </si>
  <si>
    <t>'1-100-F001-VA-Recursos distrito</t>
  </si>
  <si>
    <t>Prestar los servicios profesionales para acompañar las actividades estratégicas del Servicio a la Ciudadanía y del proceso de Gestión del Talento Humano del Instituto.</t>
  </si>
  <si>
    <t>A102</t>
  </si>
  <si>
    <t>Prestar los servicios profesionales para tramitar los asuntos administrativos del Proceso de Gestión del Talento Humano especialmente los relacionados con la Salud y Seguridad en el Trabajo SG-SST del IDPAC.</t>
  </si>
  <si>
    <t>A101</t>
  </si>
  <si>
    <t>A100</t>
  </si>
  <si>
    <t xml:space="preserve">Mínima Cuantía </t>
  </si>
  <si>
    <t xml:space="preserve">agosto </t>
  </si>
  <si>
    <t>Contratar el suministro  de repuestos para el mantenimiento correctivo de computadores de escritorio, portátiles y elementos de TI</t>
  </si>
  <si>
    <t>43211500
 43211600
 43211700</t>
  </si>
  <si>
    <t>A99</t>
  </si>
  <si>
    <t>Licitación  Pública</t>
  </si>
  <si>
    <t xml:space="preserve">julio </t>
  </si>
  <si>
    <t>Pago por contribución semaforización -  vehículos del IDPAC</t>
  </si>
  <si>
    <t>SELEC. ABREV.  MARCO DE PRECIOS</t>
  </si>
  <si>
    <t xml:space="preserve">Prestar los servicios de apoyo a la gestión para desarrollar las actividades administrativas y operativas en cumplimiento de los procedimientos de la Tesorería del Instituto. </t>
  </si>
  <si>
    <t xml:space="preserve">Secretaría General  </t>
  </si>
  <si>
    <t xml:space="preserve">enero </t>
  </si>
  <si>
    <t>Prestar los servicios de apoyo a la gestión para efectuar las actividades de gestión documental, control y cierre de los expedientes contractuales y demás actividades operativas del proceso de Gestión Contractual del IDPAC</t>
  </si>
  <si>
    <t xml:space="preserve">Secretaría General </t>
  </si>
  <si>
    <t xml:space="preserve">O21202020080383113 – Servicios de consultoría en administración del recurso humano </t>
  </si>
  <si>
    <t xml:space="preserve">Concursos públicos (convocatoria DISTRITO) </t>
  </si>
  <si>
    <t>Renovación, soporte  y licenciamiento del sistema Backup y recuperación y el sistema  Vmware.</t>
  </si>
  <si>
    <t>Selección Abreviada
Acuerdo Marco</t>
  </si>
  <si>
    <t>noviembre</t>
  </si>
  <si>
    <t>Renovación de  servicios de NUBE para el servicio de portales,  procesamiento y almacenamiento en los sistemas del Instituto Distrital de la Participación y Acción Comunal.</t>
  </si>
  <si>
    <t>O21202020080484290  Otros servicios de telecomunicaciones vía Internet</t>
  </si>
  <si>
    <t>Renovar el soporte tecnico para el protocolo IPV6,  asignado al Instituto Distrital de la Participación y Acción Comunal – IDPAC</t>
  </si>
  <si>
    <t>Contratar la prestación de servicios de canales de comunicación, datos,  internet y telefonía IP para el Instituto Distrital de la Participación y Acción Comunal"</t>
  </si>
  <si>
    <t xml:space="preserve">Contratación Directa
</t>
  </si>
  <si>
    <t xml:space="preserve">Internet  para los funcionarios teletrabajo </t>
  </si>
  <si>
    <t>O21202020080484120      Servicios de telefonía fija (acceso)</t>
  </si>
  <si>
    <t xml:space="preserve">Contratación Directa </t>
  </si>
  <si>
    <t xml:space="preserve">Pago del servicio de telefonia movil </t>
  </si>
  <si>
    <t xml:space="preserve">Minima cuantia </t>
  </si>
  <si>
    <t>Contratación Directa
Contrato Interadministrativo</t>
  </si>
  <si>
    <t>O2120202007010671640    Servicios de administración de fondos de pensiones</t>
  </si>
  <si>
    <t>O212020200701030371332  Servicios de seguros sociales de riesgos laborales</t>
  </si>
  <si>
    <t>77111508 </t>
  </si>
  <si>
    <t>Renovar el licenciamiento de las licencias Antivirus  del Instituto</t>
  </si>
  <si>
    <t>O2120201004024299991-Artículos n.c.p. de ferretería y
cerrajería</t>
  </si>
  <si>
    <t>octubre</t>
  </si>
  <si>
    <t xml:space="preserve">Contratar el mantenimiento de las Impresoras, el escáner y el  plotter Con que cuenta el Instituto Distrital de la participacion y accion Comunal </t>
  </si>
  <si>
    <t>15101506
15101505</t>
  </si>
  <si>
    <t>Adición al contrato número 921 de 2024 cuyo objeto es Contratar el suministro de repuestos para el mantenimiento correctivo de computadores de escritorio, portátiles y elementos de TI.</t>
  </si>
  <si>
    <t>O21202020090494231      Servicios generales de recolección de desechos res</t>
  </si>
  <si>
    <t xml:space="preserve">Servicios generales de recolección de desechos </t>
  </si>
  <si>
    <t>O21202020090494110      Servicios de alcantarillado y tratamiento de aguas</t>
  </si>
  <si>
    <t xml:space="preserve"> Servicios de alcantarillado y tratamiento de aguas</t>
  </si>
  <si>
    <t>Compra de elementos de protección personal de apoyo a la gestión   el Sistema de Gestión de Seguridad y Salud en el Trabajo – SGSST, del Instituto Distrital de la Participación y Acción Comunal – IDPAC</t>
  </si>
  <si>
    <t>O2120201003083899998-Artículos n.c.p. para escritorio y
oficina</t>
  </si>
  <si>
    <t xml:space="preserve">Contratar el Mantenimiento, equipos activos de red </t>
  </si>
  <si>
    <t>O21202020080686330      Servicios de distribución de agua por tubería (a c</t>
  </si>
  <si>
    <t xml:space="preserve">Servicios de distribución de agua por tubería </t>
  </si>
  <si>
    <t>O21202020080686312      Servicios de distribución de electricidad (a comis</t>
  </si>
  <si>
    <t xml:space="preserve">Servicios de distribución de electricidad </t>
  </si>
  <si>
    <t xml:space="preserve">Dirección General </t>
  </si>
  <si>
    <t>Tiene modificación?</t>
  </si>
  <si>
    <t>MODIFICACIÓN COMITÉ PAA 18 DE JUNIO DE 2025</t>
  </si>
  <si>
    <t>PRESUPUESTO A 18 DE JUNIO DE 2025</t>
  </si>
  <si>
    <t>C718</t>
  </si>
  <si>
    <t>C719</t>
  </si>
  <si>
    <t>C720</t>
  </si>
  <si>
    <t>C721</t>
  </si>
  <si>
    <t>C722</t>
  </si>
  <si>
    <t>C723</t>
  </si>
  <si>
    <t>C724</t>
  </si>
  <si>
    <t>C725</t>
  </si>
  <si>
    <t>C726</t>
  </si>
  <si>
    <t>C727</t>
  </si>
  <si>
    <t>C728</t>
  </si>
  <si>
    <t>C729</t>
  </si>
  <si>
    <t>C730</t>
  </si>
  <si>
    <t>C731</t>
  </si>
  <si>
    <t>C732</t>
  </si>
  <si>
    <t>C733</t>
  </si>
  <si>
    <t>C734</t>
  </si>
  <si>
    <t>C735</t>
  </si>
  <si>
    <t>C736</t>
  </si>
  <si>
    <t>C737</t>
  </si>
  <si>
    <t>C738</t>
  </si>
  <si>
    <t>C739</t>
  </si>
  <si>
    <t>C740</t>
  </si>
  <si>
    <t>C741</t>
  </si>
  <si>
    <t>C742</t>
  </si>
  <si>
    <t>C743</t>
  </si>
  <si>
    <t>C744</t>
  </si>
  <si>
    <t>C745</t>
  </si>
  <si>
    <t>C746</t>
  </si>
  <si>
    <t>C747</t>
  </si>
  <si>
    <t>C748</t>
  </si>
  <si>
    <t>C749</t>
  </si>
  <si>
    <t>C750</t>
  </si>
  <si>
    <t>C751</t>
  </si>
  <si>
    <t>C752</t>
  </si>
  <si>
    <t>C753</t>
  </si>
  <si>
    <t>C754</t>
  </si>
  <si>
    <t>C755</t>
  </si>
  <si>
    <t>C756</t>
  </si>
  <si>
    <t>C757</t>
  </si>
  <si>
    <t>C758</t>
  </si>
  <si>
    <t>C759</t>
  </si>
  <si>
    <t>C760</t>
  </si>
  <si>
    <t>C761</t>
  </si>
  <si>
    <t>C762</t>
  </si>
  <si>
    <t>C763</t>
  </si>
  <si>
    <t>C764</t>
  </si>
  <si>
    <t>C765</t>
  </si>
  <si>
    <t>C766</t>
  </si>
  <si>
    <t>C767</t>
  </si>
  <si>
    <t>C768</t>
  </si>
  <si>
    <t>C769</t>
  </si>
  <si>
    <t>C770</t>
  </si>
  <si>
    <t>C771</t>
  </si>
  <si>
    <t>C772</t>
  </si>
  <si>
    <t>C773</t>
  </si>
  <si>
    <t>C774</t>
  </si>
  <si>
    <t>C775</t>
  </si>
  <si>
    <t>C776</t>
  </si>
  <si>
    <t>C777</t>
  </si>
  <si>
    <t>C778</t>
  </si>
  <si>
    <t>C779</t>
  </si>
  <si>
    <t>C780</t>
  </si>
  <si>
    <t>C781</t>
  </si>
  <si>
    <t>C782</t>
  </si>
  <si>
    <t>C783</t>
  </si>
  <si>
    <t>C784</t>
  </si>
  <si>
    <t>C785</t>
  </si>
  <si>
    <t>C786</t>
  </si>
  <si>
    <t>C787</t>
  </si>
  <si>
    <t>C788</t>
  </si>
  <si>
    <t>C789</t>
  </si>
  <si>
    <t>C790</t>
  </si>
  <si>
    <t>C791</t>
  </si>
  <si>
    <t>C792</t>
  </si>
  <si>
    <t>C793</t>
  </si>
  <si>
    <t>C794</t>
  </si>
  <si>
    <t>C795</t>
  </si>
  <si>
    <t>C796</t>
  </si>
  <si>
    <t>C797</t>
  </si>
  <si>
    <t>C798</t>
  </si>
  <si>
    <t>C799</t>
  </si>
  <si>
    <t>C800</t>
  </si>
  <si>
    <t>C801</t>
  </si>
  <si>
    <t>C802</t>
  </si>
  <si>
    <t>C803</t>
  </si>
  <si>
    <t>C804</t>
  </si>
  <si>
    <t>C805</t>
  </si>
  <si>
    <t>C806</t>
  </si>
  <si>
    <t>C807</t>
  </si>
  <si>
    <t>C808</t>
  </si>
  <si>
    <t>C809</t>
  </si>
  <si>
    <t>C810</t>
  </si>
  <si>
    <t>C811</t>
  </si>
  <si>
    <t>C812</t>
  </si>
  <si>
    <t>C813</t>
  </si>
  <si>
    <t>C814</t>
  </si>
  <si>
    <t>C815</t>
  </si>
  <si>
    <t>C816</t>
  </si>
  <si>
    <t>C817</t>
  </si>
  <si>
    <t>C818</t>
  </si>
  <si>
    <t>C819</t>
  </si>
  <si>
    <t>C820</t>
  </si>
  <si>
    <t>Pago pasivo exigible contrato 718-2023</t>
  </si>
  <si>
    <t>JULIO</t>
  </si>
  <si>
    <t>Prestar servicios profesionales para acompañar jurídicamente el desarrollo de la planeación y estructuración de los procesos de contratación adelantados por la Gerencia de 
Instancias y Mecanismos de Participación.</t>
  </si>
  <si>
    <t>Contratar a precios fijos unitarios sin formula de ajuste KITS pedagógico para fortalecer las organizaciones comunales de primer y segundo grado en el distrito capital</t>
  </si>
  <si>
    <t xml:space="preserve">Subasta Inversa 
</t>
  </si>
  <si>
    <t>1-100-F001_VA-Recursos  y distrito</t>
  </si>
  <si>
    <t>Prestar los servicios profesionales para asesorar la articulación institucional desde la Subdireccion de asuntos comunales asi como el relacionamiento y seguimiento de los procesos misionales de la entidad.</t>
  </si>
  <si>
    <t>C464-1</t>
  </si>
  <si>
    <t>Adicion y prorroga contrato 049-2025 Prestar los servicios profesionales  para asesorar los proyectos estrategicos que lidera la Subdireccion de Promocion de la Participacion.</t>
  </si>
  <si>
    <t>C513-1</t>
  </si>
  <si>
    <t>Adicion y prorroga contrato 089-2025 Prestar los servicios profesionales  para apoyar a la Subdireccion de Promocion de la Participacion en la orientacion y aplicacion de politicas, objetivos estrategicos, planes y programas</t>
  </si>
  <si>
    <t>Contratar la interventoría técnica, legal, contable, social y ambiental para la ejecución de los convenios solidarios se deriven de la Convocatoria de Obras con Saldo Pedagógico de la vigencia 2025.</t>
  </si>
  <si>
    <t>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</si>
  <si>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</si>
  <si>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</si>
  <si>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6 MESES</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</si>
  <si>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</si>
  <si>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</si>
  <si>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</si>
  <si>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logisticos y operativos necesarios, para la organizacion y ejecucion de actividades y eventos institucionales realizados en el desarrollo del convenio interadministrativo FDLS-CVNI-833-2024, suscrito entre el IDPAC Y el fondo de desarrollo local de San Cristobal</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</si>
  <si>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</si>
  <si>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</si>
  <si>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</si>
  <si>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profesionales para desarrollar actividades de monitoreo, gestión integral y análisis jurídico en los aspectos contractuales, administrativos y financieros competencia de la Gerencia de la Escuela de Participación</t>
  </si>
  <si>
    <t>Prestar servicios de apoyo a la gestión  para colaborar en la implementación de tareas relacionadas con los procesos contractuales, presupuestarios y administrativos gestionados por la Gerencia de la Escuela de Participación</t>
  </si>
  <si>
    <t>3-100-I017 VA Convenios</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</si>
  <si>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</si>
  <si>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</si>
  <si>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 xml:space="preserve">Prestar los servicios Profesionales  para realizar Elaborar los documentos técnicos derivados de la identificación de acciones de aprovechamiento económico  de la subdirección de asuntos comunales. </t>
  </si>
  <si>
    <t xml:space="preserve"> 1-100-F001_VA-Recursos distrito</t>
  </si>
  <si>
    <t xml:space="preserve">Prestar los servicios profesionales para la estructuración y consolidación de respuestas de derechos de petición y requerimientos de entes de control, de los procesos de la Secretaría General. </t>
  </si>
  <si>
    <t>A103</t>
  </si>
  <si>
    <t>PRESUPUESTO VIGENTE 2025</t>
  </si>
  <si>
    <t>TOTAL PAA V7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</si>
</sst>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 #,##0;[Red]\-&quot;$&quot;\ #,##0"/>
    <numFmt numFmtId="42" formatCode="_-&quot;$&quot;\ * #,##0_-;\-&quot;$&quot;\ * #,##0_-;_-&quot;$&quot;\ * &quot;-&quot;_-;_-@_-"/>
    <numFmt numFmtId="44" formatCode="_-&quot;$&quot;\ * #,##0.00_-;\-&quot;$&quot;\ * #,##0.00_-;_-&quot;$&quot;\ * &quot;-&quot;??_-;_-@_-"/>
    <numFmt numFmtId="43" formatCode="_-* #,##0.00_-;\-* #,##0.00_-;_-* &quot;-&quot;??_-;_-@_-"/>
    <numFmt numFmtId="165" formatCode="_-* #,##0.00_-;\-* #,##0.00_-;_-* &quot;-&quot;??_-;_-@"/>
    <numFmt numFmtId="166" formatCode="_-&quot;$&quot;\ * #,##0_-;\-&quot;$&quot;\ * #,##0_-;_-&quot;$&quot;\ * &quot;-&quot;_-;_-@"/>
    <numFmt numFmtId="167" formatCode="_-&quot;$&quot;\ * #,##0_-;\-&quot;$&quot;\ * #,##0_-;_-&quot;$&quot;\ * &quot;-&quot;??_-;_-@"/>
    <numFmt numFmtId="168" formatCode="_(* #,##0_);_(* \(#,##0\);_(* &quot;-&quot;??_);_(@_)"/>
    <numFmt numFmtId="169" formatCode="&quot;$&quot;#,##0.00"/>
    <numFmt numFmtId="170" formatCode="_-&quot;$&quot;\ * #,##0.00_-;\-&quot;$&quot;\ * #,##0.00_-;_-&quot;$&quot;\ * &quot;-&quot;??_-;_-@"/>
    <numFmt numFmtId="171" formatCode="d/m/yyyy"/>
    <numFmt numFmtId="172" formatCode="_-&quot;$&quot;* #,##0.00_-;\-&quot;$&quot;* #,##0.00_-;_-&quot;$&quot;* &quot;-&quot;??_-;_-@"/>
    <numFmt numFmtId="173" formatCode="#,##0_ ;\-#,##0\ "/>
    <numFmt numFmtId="174" formatCode="&quot;$&quot;\ #,##0.00"/>
    <numFmt numFmtId="175" formatCode="&quot;$&quot;\ #,##0"/>
    <numFmt numFmtId="176" formatCode="_(* #,##0.0_);_(* \(#,##0.0\);_(* &quot;-&quot;??_);_(@_)"/>
    <numFmt numFmtId="177" formatCode="_-[$$-240A]\ * #,##0_-;\-[$$-240A]\ * #,##0_-;_-[$$-240A]\ * &quot;-&quot;_-;_-@"/>
    <numFmt numFmtId="178" formatCode="_-* #,##0_-;\-* #,##0_-;_-* &quot;-&quot;??_-;_-@"/>
    <numFmt numFmtId="179" formatCode="_(&quot;$&quot;\ * #,##0_);_(&quot;$&quot;\ * \(#,##0\);_(&quot;$&quot;\ * &quot;-&quot;??_);_(@_)"/>
    <numFmt numFmtId="180" formatCode="&quot;$&quot;#,##0"/>
    <numFmt numFmtId="181" formatCode="dd/mm/yyyy"/>
    <numFmt numFmtId="182" formatCode="_-* #,##0_-;\-* #,##0_-;_-* &quot;-&quot;??_-;_-@_-"/>
    <numFmt numFmtId="184" formatCode="_-&quot;$&quot;\ * #,##0_-;\-&quot;$&quot;\ * #,##0_-;_-&quot;$&quot;\ * &quot;-&quot;??_-;_-@_-"/>
    <numFmt numFmtId="188" formatCode="_-* #,##0.00_-;\-* #,##0.00_-;_-* &quot;-&quot;??_-;_-@_-"/>
  </numFmts>
  <fonts count="55">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9"/>
      <color theme="1"/>
      <name val="Arial"/>
      <family val="2"/>
    </font>
    <font>
      <sz val="9"/>
      <color theme="1"/>
      <name val="Aptos Narrow"/>
      <family val="2"/>
    </font>
    <font>
      <sz val="11"/>
      <name val="Aptos Narrow"/>
      <family val="2"/>
    </font>
    <font>
      <b/>
      <sz val="9"/>
      <color theme="1"/>
      <name val="Aptos Narrow"/>
      <family val="2"/>
    </font>
    <font>
      <b/>
      <sz val="10"/>
      <color rgb="FFFFFFFF"/>
      <name val="Arial"/>
      <family val="2"/>
    </font>
    <font>
      <sz val="10"/>
      <color rgb="FFFFFFFF"/>
      <name val="Arial"/>
      <family val="2"/>
    </font>
    <font>
      <sz val="10"/>
      <color theme="1"/>
      <name val="Aptos Narrow"/>
      <family val="2"/>
    </font>
    <font>
      <b/>
      <sz val="10"/>
      <color theme="1"/>
      <name val="Arial"/>
      <family val="2"/>
    </font>
    <font>
      <b/>
      <sz val="10"/>
      <color theme="1"/>
      <name val="Aptos Narrow"/>
      <family val="2"/>
    </font>
    <font>
      <sz val="10"/>
      <color theme="1"/>
      <name val="Arial"/>
      <family val="2"/>
    </font>
    <font>
      <sz val="11"/>
      <color theme="1"/>
      <name val="Aptos Narrow"/>
      <family val="2"/>
    </font>
    <font>
      <sz val="11"/>
      <color rgb="FF000000"/>
      <name val="Arial"/>
      <family val="2"/>
    </font>
    <font>
      <sz val="10"/>
      <color theme="1"/>
      <name val="Museo Sans Condensed"/>
    </font>
    <font>
      <sz val="11"/>
      <color rgb="FF000000"/>
      <name val="&quot;Aptos Narrow&quot;"/>
    </font>
    <font>
      <sz val="11"/>
      <color theme="1"/>
      <name val="Aptos Narrow"/>
      <family val="2"/>
      <scheme val="minor"/>
    </font>
    <font>
      <sz val="12"/>
      <color theme="1"/>
      <name val="Arial"/>
      <family val="2"/>
    </font>
    <font>
      <b/>
      <sz val="12"/>
      <color theme="1"/>
      <name val="Arial"/>
      <family val="2"/>
    </font>
    <font>
      <b/>
      <sz val="12"/>
      <color rgb="FFFFFFFF"/>
      <name val="Arial"/>
      <family val="2"/>
    </font>
    <font>
      <b/>
      <sz val="12"/>
      <color rgb="FF000000"/>
      <name val="Arial"/>
      <family val="2"/>
    </font>
    <font>
      <sz val="11"/>
      <color rgb="FF000000"/>
      <name val="Arial"/>
      <family val="2"/>
    </font>
    <font>
      <sz val="12"/>
      <color rgb="FF000000"/>
      <name val="Arial"/>
      <family val="2"/>
    </font>
    <font>
      <sz val="10"/>
      <color rgb="FF000000"/>
      <name val="Museo Sans Condensed"/>
    </font>
    <font>
      <sz val="11"/>
      <color rgb="FF000000"/>
      <name val="Aptos Narrow"/>
      <family val="2"/>
    </font>
    <font>
      <sz val="10"/>
      <color rgb="FF000000"/>
      <name val="Arial"/>
      <family val="2"/>
    </font>
    <font>
      <sz val="11"/>
      <color rgb="FF000000"/>
      <name val="Aptos"/>
      <family val="2"/>
    </font>
    <font>
      <sz val="11"/>
      <color rgb="FF000000"/>
      <name val="Calibri"/>
      <family val="2"/>
    </font>
    <font>
      <sz val="11"/>
      <color theme="1"/>
      <name val="Arial"/>
      <family val="2"/>
    </font>
    <font>
      <sz val="11"/>
      <color theme="1"/>
      <name val="Calibri"/>
      <family val="2"/>
    </font>
    <font>
      <sz val="12"/>
      <color rgb="FFFF0000"/>
      <name val="Arial"/>
      <family val="2"/>
    </font>
    <font>
      <sz val="11"/>
      <color theme="1"/>
      <name val="Arial"/>
      <family val="2"/>
    </font>
    <font>
      <b/>
      <sz val="11"/>
      <color theme="1"/>
      <name val="Museo Sans Condensed"/>
    </font>
    <font>
      <sz val="11"/>
      <color theme="1"/>
      <name val="Museo Sans Condensed"/>
    </font>
    <font>
      <b/>
      <sz val="11"/>
      <color rgb="FFFFFFFF"/>
      <name val="Museo Sans Condensed"/>
    </font>
    <font>
      <sz val="11"/>
      <color theme="1"/>
      <name val="Abadi"/>
      <family val="2"/>
    </font>
    <font>
      <sz val="12"/>
      <color theme="1"/>
      <name val="Abadi"/>
      <family val="2"/>
    </font>
    <font>
      <b/>
      <sz val="11"/>
      <color rgb="FFFFFFFF"/>
      <name val="Arial"/>
      <family val="2"/>
    </font>
    <font>
      <sz val="11"/>
      <color rgb="FF000000"/>
      <name val="&quot;Aptos Narrow&quot;"/>
    </font>
    <font>
      <sz val="16"/>
      <color theme="1"/>
      <name val="Arial"/>
      <family val="2"/>
    </font>
    <font>
      <sz val="11"/>
      <color rgb="FFFF0000"/>
      <name val="Arial"/>
      <family val="2"/>
    </font>
    <font>
      <b/>
      <sz val="12"/>
      <color theme="0"/>
      <name val="Arial"/>
      <family val="2"/>
    </font>
    <font>
      <b/>
      <sz val="12"/>
      <color rgb="FF0000CC"/>
      <name val="Arial"/>
      <family val="2"/>
    </font>
    <font>
      <sz val="11"/>
      <color rgb="FFFF0000"/>
      <name val="&quot;Aptos Narrow&quot;"/>
    </font>
    <font>
      <b/>
      <sz val="11"/>
      <color theme="1"/>
      <name val="Arial"/>
      <family val="2"/>
    </font>
    <font>
      <b/>
      <sz val="9"/>
      <color theme="0"/>
      <name val="Museo Sans Condensed"/>
    </font>
    <font>
      <sz val="10"/>
      <color theme="1"/>
      <name val="Aptos Narrow"/>
      <family val="2"/>
    </font>
    <font>
      <sz val="10"/>
      <name val="Arial"/>
      <family val="2"/>
    </font>
    <font>
      <sz val="10"/>
      <color rgb="FFFF0000"/>
      <name val="Arial"/>
      <family val="2"/>
    </font>
    <font>
      <sz val="11"/>
      <color theme="1"/>
      <name val="Aptos Narrow"/>
      <family val="2"/>
      <scheme val="minor"/>
    </font>
    <font>
      <sz val="11"/>
      <color theme="1"/>
      <name val="Aptos Narrow"/>
      <scheme val="minor"/>
    </font>
    <font>
      <sz val="8"/>
      <name val="Aptos Narrow"/>
      <scheme val="minor"/>
    </font>
    <font>
      <sz val="12"/>
      <name val="Arial"/>
      <family val="2"/>
    </font>
  </fonts>
  <fills count="14">
    <fill>
      <patternFill patternType="none"/>
    </fill>
    <fill>
      <patternFill patternType="gray125"/>
    </fill>
    <fill>
      <patternFill patternType="solid">
        <fgColor rgb="FFF2F2F2"/>
        <bgColor rgb="FFF2F2F2"/>
      </patternFill>
    </fill>
    <fill>
      <patternFill patternType="solid">
        <fgColor rgb="FFC00000"/>
        <bgColor rgb="FFC00000"/>
      </patternFill>
    </fill>
    <fill>
      <patternFill patternType="solid">
        <fgColor rgb="FFFFFFFF"/>
        <bgColor rgb="FFFFFFFF"/>
      </patternFill>
    </fill>
    <fill>
      <patternFill patternType="solid">
        <fgColor rgb="FFFFFF00"/>
        <bgColor rgb="FFFFFF00"/>
      </patternFill>
    </fill>
    <fill>
      <patternFill patternType="solid">
        <fgColor rgb="FF00FFFF"/>
        <bgColor rgb="FF00FFFF"/>
      </patternFill>
    </fill>
    <fill>
      <patternFill patternType="solid">
        <fgColor rgb="FFC9DAF8"/>
        <bgColor rgb="FFC9DAF8"/>
      </patternFill>
    </fill>
    <fill>
      <patternFill patternType="solid">
        <fgColor theme="0"/>
        <bgColor theme="0"/>
      </patternFill>
    </fill>
    <fill>
      <patternFill patternType="solid">
        <fgColor rgb="FFE7E6E6"/>
        <bgColor rgb="FFE7E6E6"/>
      </patternFill>
    </fill>
    <fill>
      <patternFill patternType="solid">
        <fgColor theme="0"/>
        <bgColor rgb="FFFFFFFF"/>
      </patternFill>
    </fill>
    <fill>
      <patternFill patternType="solid">
        <fgColor theme="0"/>
        <bgColor indexed="64"/>
      </patternFill>
    </fill>
    <fill>
      <patternFill patternType="solid">
        <fgColor theme="0"/>
        <bgColor rgb="FFFFFF00"/>
      </patternFill>
    </fill>
    <fill>
      <patternFill patternType="solid">
        <fgColor theme="0"/>
        <bgColor rgb="FF00FF00"/>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ABABAB"/>
      </left>
      <right/>
      <top style="thin">
        <color rgb="FFABABAB"/>
      </top>
      <bottom/>
      <diagonal/>
    </border>
    <border>
      <left style="thin">
        <color indexed="65"/>
      </left>
      <right/>
      <top style="thin">
        <color rgb="FFABABAB"/>
      </top>
      <bottom/>
      <diagonal/>
    </border>
    <border>
      <left style="thin">
        <color rgb="FFABABAB"/>
      </left>
      <right/>
      <top style="thin">
        <color indexed="65"/>
      </top>
      <bottom/>
      <diagonal/>
    </border>
    <border>
      <left style="thin">
        <color rgb="FFABABAB"/>
      </left>
      <right/>
      <top/>
      <bottom/>
      <diagonal/>
    </border>
    <border>
      <left style="thin">
        <color rgb="FFABABAB"/>
      </left>
      <right/>
      <top style="thin">
        <color rgb="FFABABAB"/>
      </top>
      <bottom style="thin">
        <color rgb="FFABABAB"/>
      </bottom>
      <diagonal/>
    </border>
    <border>
      <left style="thin">
        <color indexed="65"/>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rgb="FFABABAB"/>
      </left>
      <right style="thin">
        <color rgb="FFABABAB"/>
      </right>
      <top style="thin">
        <color rgb="FFABABAB"/>
      </top>
      <bottom/>
      <diagonal/>
    </border>
    <border>
      <left style="thin">
        <color rgb="FFABABAB"/>
      </left>
      <right style="thin">
        <color rgb="FFABABAB"/>
      </right>
      <top/>
      <bottom/>
      <diagonal/>
    </border>
  </borders>
  <cellStyleXfs count="21">
    <xf numFmtId="0" fontId="0" fillId="0" borderId="0"/>
    <xf numFmtId="42" fontId="3" fillId="0" borderId="14" applyFont="0" applyFill="0" applyBorder="0" applyAlignment="0" applyProtection="0"/>
    <xf numFmtId="43" fontId="51" fillId="0" borderId="0" applyFont="0" applyFill="0" applyBorder="0" applyAlignment="0" applyProtection="0"/>
    <xf numFmtId="0" fontId="2" fillId="0" borderId="14"/>
    <xf numFmtId="44" fontId="2" fillId="0" borderId="14" applyFont="0" applyFill="0" applyBorder="0" applyAlignment="0" applyProtection="0"/>
    <xf numFmtId="0" fontId="2" fillId="0" borderId="14"/>
    <xf numFmtId="0" fontId="2" fillId="0" borderId="14"/>
    <xf numFmtId="0" fontId="49" fillId="0" borderId="14"/>
    <xf numFmtId="43"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3" fontId="2" fillId="0" borderId="14" applyFont="0" applyFill="0" applyBorder="0" applyAlignment="0" applyProtection="0"/>
    <xf numFmtId="44" fontId="52" fillId="0" borderId="0" applyFont="0" applyFill="0" applyBorder="0" applyAlignment="0" applyProtection="0"/>
    <xf numFmtId="0" fontId="52" fillId="0" borderId="14"/>
    <xf numFmtId="0" fontId="1" fillId="0" borderId="14"/>
    <xf numFmtId="0" fontId="1" fillId="0" borderId="14"/>
    <xf numFmtId="188" fontId="1" fillId="0" borderId="14" applyFont="0" applyFill="0" applyBorder="0" applyAlignment="0" applyProtection="0"/>
    <xf numFmtId="0" fontId="1" fillId="0" borderId="14"/>
  </cellStyleXfs>
  <cellXfs count="622">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horizontal="center" vertical="center" wrapText="1"/>
    </xf>
    <xf numFmtId="0" fontId="4" fillId="2"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0" fontId="5" fillId="0" borderId="0" xfId="0" applyFont="1" applyAlignment="1">
      <alignment horizontal="center"/>
    </xf>
    <xf numFmtId="0" fontId="5" fillId="2" borderId="1" xfId="0" applyFont="1" applyFill="1" applyBorder="1" applyAlignment="1">
      <alignment horizontal="center" vertical="center" wrapText="1"/>
    </xf>
    <xf numFmtId="165" fontId="5" fillId="0" borderId="3" xfId="0" applyNumberFormat="1" applyFont="1" applyBorder="1" applyAlignment="1">
      <alignment horizontal="center" vertical="center"/>
    </xf>
    <xf numFmtId="0" fontId="5" fillId="0" borderId="1" xfId="0" applyFont="1" applyBorder="1" applyAlignment="1">
      <alignment horizontal="center" vertical="center" wrapText="1"/>
    </xf>
    <xf numFmtId="165"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0" fontId="5" fillId="0" borderId="3" xfId="0" applyFont="1" applyBorder="1" applyAlignment="1">
      <alignment horizontal="center" vertical="center" wrapText="1"/>
    </xf>
    <xf numFmtId="4" fontId="5" fillId="0" borderId="3" xfId="0" applyNumberFormat="1" applyFont="1" applyBorder="1" applyAlignment="1">
      <alignment horizontal="center" vertical="center"/>
    </xf>
    <xf numFmtId="4" fontId="5" fillId="2" borderId="8" xfId="0" applyNumberFormat="1" applyFont="1" applyFill="1" applyBorder="1" applyAlignment="1">
      <alignment horizontal="center" vertical="center"/>
    </xf>
    <xf numFmtId="0" fontId="5" fillId="0" borderId="5" xfId="0" applyFont="1" applyBorder="1" applyAlignment="1">
      <alignment horizontal="center" vertical="center" wrapText="1"/>
    </xf>
    <xf numFmtId="165" fontId="5" fillId="0" borderId="5" xfId="0" applyNumberFormat="1" applyFont="1" applyBorder="1" applyAlignment="1">
      <alignment horizontal="center" vertical="center"/>
    </xf>
    <xf numFmtId="4" fontId="5" fillId="0" borderId="5" xfId="0" applyNumberFormat="1" applyFont="1" applyBorder="1" applyAlignment="1">
      <alignment horizontal="center" vertical="center"/>
    </xf>
    <xf numFmtId="0" fontId="7" fillId="0" borderId="1" xfId="0" applyFont="1" applyBorder="1" applyAlignment="1">
      <alignment vertical="center" wrapText="1"/>
    </xf>
    <xf numFmtId="0" fontId="7" fillId="0" borderId="2" xfId="0" applyFont="1" applyBorder="1" applyAlignment="1">
      <alignment vertical="center" wrapText="1"/>
    </xf>
    <xf numFmtId="165" fontId="7" fillId="0" borderId="1" xfId="0" applyNumberFormat="1" applyFont="1" applyBorder="1" applyAlignment="1">
      <alignment vertical="center" wrapText="1"/>
    </xf>
    <xf numFmtId="165" fontId="7" fillId="0" borderId="1" xfId="0" applyNumberFormat="1" applyFont="1" applyBorder="1" applyAlignment="1">
      <alignment horizontal="center"/>
    </xf>
    <xf numFmtId="0" fontId="7" fillId="0" borderId="0" xfId="0" applyFont="1" applyAlignment="1">
      <alignment horizontal="center"/>
    </xf>
    <xf numFmtId="0" fontId="5" fillId="0" borderId="0" xfId="0" applyFont="1"/>
    <xf numFmtId="0" fontId="8" fillId="3" borderId="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10" fillId="0" borderId="0" xfId="0" applyFont="1" applyAlignment="1">
      <alignment horizontal="center" vertical="center" wrapText="1"/>
    </xf>
    <xf numFmtId="4" fontId="11" fillId="0" borderId="0" xfId="0" applyNumberFormat="1" applyFont="1" applyAlignment="1">
      <alignment horizontal="center" vertical="center" wrapText="1"/>
    </xf>
    <xf numFmtId="4" fontId="12" fillId="0" borderId="0" xfId="0" applyNumberFormat="1" applyFont="1" applyAlignment="1">
      <alignment horizontal="center" vertical="center" wrapText="1"/>
    </xf>
    <xf numFmtId="0" fontId="11" fillId="0" borderId="0" xfId="0" applyFont="1" applyAlignment="1">
      <alignment horizontal="center" vertical="center" wrapText="1"/>
    </xf>
    <xf numFmtId="0" fontId="13" fillId="4" borderId="1" xfId="0" applyFont="1" applyFill="1" applyBorder="1" applyAlignment="1">
      <alignment horizontal="center" vertical="center"/>
    </xf>
    <xf numFmtId="0" fontId="13" fillId="4" borderId="1" xfId="0" applyFont="1" applyFill="1" applyBorder="1" applyAlignment="1">
      <alignment horizontal="center" vertical="center" wrapText="1"/>
    </xf>
    <xf numFmtId="1" fontId="13" fillId="4" borderId="1" xfId="0" applyNumberFormat="1"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4" fillId="0" borderId="1" xfId="0" applyFont="1" applyBorder="1" applyAlignment="1">
      <alignment horizontal="center" vertical="center" wrapText="1"/>
    </xf>
    <xf numFmtId="0" fontId="13" fillId="4" borderId="8" xfId="0" applyFont="1" applyFill="1" applyBorder="1" applyAlignment="1">
      <alignment horizontal="center" vertical="center" wrapText="1"/>
    </xf>
    <xf numFmtId="166" fontId="13" fillId="4" borderId="1" xfId="0" applyNumberFormat="1" applyFont="1" applyFill="1" applyBorder="1" applyAlignment="1">
      <alignment horizontal="center" vertical="center" wrapText="1"/>
    </xf>
    <xf numFmtId="166" fontId="13" fillId="4" borderId="1" xfId="0" applyNumberFormat="1" applyFont="1" applyFill="1" applyBorder="1" applyAlignment="1">
      <alignment horizontal="center" vertical="center"/>
    </xf>
    <xf numFmtId="4" fontId="13" fillId="4" borderId="1" xfId="0" applyNumberFormat="1" applyFont="1" applyFill="1" applyBorder="1" applyAlignment="1">
      <alignment horizontal="center" vertical="center" wrapText="1"/>
    </xf>
    <xf numFmtId="167" fontId="13" fillId="4" borderId="1" xfId="0" applyNumberFormat="1"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6" xfId="0" applyFont="1" applyFill="1" applyBorder="1" applyAlignment="1">
      <alignment horizontal="center" vertical="center" wrapText="1"/>
    </xf>
    <xf numFmtId="2" fontId="13" fillId="4" borderId="1" xfId="0" applyNumberFormat="1" applyFont="1" applyFill="1" applyBorder="1" applyAlignment="1">
      <alignment horizontal="center" vertical="center" wrapText="1"/>
    </xf>
    <xf numFmtId="0" fontId="13" fillId="5" borderId="1" xfId="0" applyFont="1" applyFill="1" applyBorder="1" applyAlignment="1">
      <alignment horizontal="center" vertical="center"/>
    </xf>
    <xf numFmtId="6" fontId="13" fillId="4" borderId="1" xfId="0" applyNumberFormat="1" applyFont="1" applyFill="1" applyBorder="1" applyAlignment="1">
      <alignment horizontal="center" vertical="center" wrapText="1"/>
    </xf>
    <xf numFmtId="169" fontId="13" fillId="4" borderId="1" xfId="0" applyNumberFormat="1" applyFont="1" applyFill="1" applyBorder="1" applyAlignment="1">
      <alignment horizontal="center" vertical="center" wrapText="1"/>
    </xf>
    <xf numFmtId="3" fontId="13" fillId="4" borderId="1" xfId="0" applyNumberFormat="1" applyFont="1" applyFill="1" applyBorder="1" applyAlignment="1">
      <alignment horizontal="center" vertical="center" wrapText="1"/>
    </xf>
    <xf numFmtId="172" fontId="10" fillId="4" borderId="1" xfId="0" applyNumberFormat="1" applyFont="1" applyFill="1" applyBorder="1" applyAlignment="1">
      <alignment horizontal="center" vertical="center"/>
    </xf>
    <xf numFmtId="169" fontId="13" fillId="4" borderId="1" xfId="0" applyNumberFormat="1" applyFont="1" applyFill="1" applyBorder="1" applyAlignment="1">
      <alignment horizontal="center" vertical="center"/>
    </xf>
    <xf numFmtId="169" fontId="10" fillId="4" borderId="1" xfId="0" applyNumberFormat="1" applyFont="1" applyFill="1" applyBorder="1" applyAlignment="1">
      <alignment horizontal="center" vertical="center"/>
    </xf>
    <xf numFmtId="0" fontId="10" fillId="4" borderId="13" xfId="0" applyFont="1" applyFill="1" applyBorder="1" applyAlignment="1">
      <alignment horizontal="center" vertical="center"/>
    </xf>
    <xf numFmtId="167" fontId="13" fillId="4" borderId="1" xfId="0" applyNumberFormat="1" applyFont="1" applyFill="1" applyBorder="1" applyAlignment="1">
      <alignment horizontal="center" vertical="center"/>
    </xf>
    <xf numFmtId="167" fontId="16" fillId="4" borderId="1" xfId="0" applyNumberFormat="1" applyFont="1" applyFill="1" applyBorder="1" applyAlignment="1">
      <alignment horizontal="center" vertical="center"/>
    </xf>
    <xf numFmtId="173" fontId="13" fillId="4" borderId="1" xfId="0" applyNumberFormat="1" applyFont="1" applyFill="1" applyBorder="1" applyAlignment="1">
      <alignment horizontal="center" vertical="center" wrapText="1"/>
    </xf>
    <xf numFmtId="169" fontId="16" fillId="4" borderId="1" xfId="0" applyNumberFormat="1" applyFont="1" applyFill="1" applyBorder="1" applyAlignment="1">
      <alignment horizontal="center" vertical="center" wrapText="1"/>
    </xf>
    <xf numFmtId="0" fontId="13" fillId="4" borderId="13" xfId="0" applyFont="1" applyFill="1" applyBorder="1" applyAlignment="1">
      <alignment horizontal="center" vertical="center"/>
    </xf>
    <xf numFmtId="17" fontId="13" fillId="4" borderId="1" xfId="0" applyNumberFormat="1" applyFont="1" applyFill="1" applyBorder="1" applyAlignment="1">
      <alignment horizontal="center" vertical="center" wrapText="1"/>
    </xf>
    <xf numFmtId="17" fontId="13" fillId="4" borderId="1" xfId="0" applyNumberFormat="1" applyFont="1" applyFill="1" applyBorder="1" applyAlignment="1">
      <alignment horizontal="center" vertical="center"/>
    </xf>
    <xf numFmtId="6" fontId="13" fillId="4" borderId="1" xfId="0" applyNumberFormat="1" applyFont="1" applyFill="1" applyBorder="1" applyAlignment="1">
      <alignment horizontal="center" vertical="center"/>
    </xf>
    <xf numFmtId="0" fontId="10" fillId="4" borderId="1" xfId="0" applyFont="1" applyFill="1" applyBorder="1" applyAlignment="1">
      <alignment horizontal="center" vertical="center"/>
    </xf>
    <xf numFmtId="170" fontId="13" fillId="4" borderId="1" xfId="0" applyNumberFormat="1" applyFont="1" applyFill="1" applyBorder="1" applyAlignment="1">
      <alignment horizontal="center" vertical="center" wrapText="1"/>
    </xf>
    <xf numFmtId="0" fontId="13" fillId="4" borderId="11" xfId="0" applyFont="1" applyFill="1" applyBorder="1" applyAlignment="1">
      <alignment horizontal="center" vertical="center"/>
    </xf>
    <xf numFmtId="170" fontId="13" fillId="4" borderId="11" xfId="0" applyNumberFormat="1" applyFont="1" applyFill="1" applyBorder="1" applyAlignment="1">
      <alignment horizontal="center" vertical="center" wrapText="1"/>
    </xf>
    <xf numFmtId="0" fontId="13" fillId="4" borderId="8" xfId="0" applyFont="1" applyFill="1" applyBorder="1" applyAlignment="1">
      <alignment horizontal="center" vertical="center"/>
    </xf>
    <xf numFmtId="170" fontId="13" fillId="4" borderId="8" xfId="0" applyNumberFormat="1" applyFont="1" applyFill="1" applyBorder="1" applyAlignment="1">
      <alignment horizontal="center" vertical="center" wrapText="1"/>
    </xf>
    <xf numFmtId="0" fontId="13" fillId="4" borderId="12"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15" xfId="0" applyFont="1" applyFill="1" applyBorder="1" applyAlignment="1">
      <alignment horizontal="center" vertical="center"/>
    </xf>
    <xf numFmtId="170" fontId="13" fillId="4" borderId="16" xfId="0" applyNumberFormat="1" applyFont="1" applyFill="1" applyBorder="1" applyAlignment="1">
      <alignment horizontal="center" vertical="center" wrapText="1"/>
    </xf>
    <xf numFmtId="170" fontId="13" fillId="4" borderId="15" xfId="0" applyNumberFormat="1" applyFont="1" applyFill="1" applyBorder="1" applyAlignment="1">
      <alignment horizontal="center" vertical="center" wrapText="1"/>
    </xf>
    <xf numFmtId="170" fontId="13" fillId="4" borderId="1" xfId="0" applyNumberFormat="1" applyFont="1" applyFill="1" applyBorder="1" applyAlignment="1">
      <alignment horizontal="center" vertical="center"/>
    </xf>
    <xf numFmtId="175" fontId="13" fillId="4" borderId="1" xfId="0" applyNumberFormat="1" applyFont="1" applyFill="1" applyBorder="1" applyAlignment="1">
      <alignment horizontal="center" vertical="center" wrapText="1"/>
    </xf>
    <xf numFmtId="4" fontId="15" fillId="4" borderId="1" xfId="0" applyNumberFormat="1" applyFont="1" applyFill="1" applyBorder="1" applyAlignment="1">
      <alignment horizontal="center" vertical="center" wrapText="1"/>
    </xf>
    <xf numFmtId="4" fontId="10" fillId="0" borderId="0" xfId="0" applyNumberFormat="1" applyFont="1" applyAlignment="1">
      <alignment horizontal="center" vertical="center" wrapText="1"/>
    </xf>
    <xf numFmtId="0" fontId="17" fillId="0" borderId="0" xfId="0" applyFont="1" applyAlignment="1">
      <alignment horizontal="center" vertical="center" wrapText="1"/>
    </xf>
    <xf numFmtId="4" fontId="18" fillId="0" borderId="0" xfId="0" applyNumberFormat="1" applyFont="1"/>
    <xf numFmtId="167" fontId="10" fillId="0" borderId="0" xfId="0" applyNumberFormat="1" applyFont="1" applyAlignment="1">
      <alignment horizontal="center" vertical="center" wrapText="1"/>
    </xf>
    <xf numFmtId="168" fontId="10" fillId="0" borderId="0" xfId="0" applyNumberFormat="1" applyFont="1" applyAlignment="1">
      <alignment horizontal="center" vertical="center" wrapText="1"/>
    </xf>
    <xf numFmtId="165" fontId="10" fillId="0" borderId="0" xfId="0" applyNumberFormat="1" applyFont="1" applyAlignment="1">
      <alignment horizontal="center" vertical="center" wrapText="1"/>
    </xf>
    <xf numFmtId="170" fontId="10" fillId="0" borderId="0" xfId="0" applyNumberFormat="1" applyFont="1" applyAlignment="1">
      <alignment horizontal="center" vertical="center" wrapText="1"/>
    </xf>
    <xf numFmtId="169" fontId="10" fillId="0" borderId="0" xfId="0" applyNumberFormat="1" applyFont="1" applyAlignment="1">
      <alignment horizontal="center" vertical="center" wrapText="1"/>
    </xf>
    <xf numFmtId="166" fontId="10" fillId="0" borderId="0" xfId="0" applyNumberFormat="1" applyFont="1" applyAlignment="1">
      <alignment horizontal="center" vertical="center" wrapText="1"/>
    </xf>
    <xf numFmtId="172" fontId="13" fillId="4" borderId="1" xfId="0" applyNumberFormat="1" applyFont="1" applyFill="1" applyBorder="1" applyAlignment="1">
      <alignment horizontal="center" vertical="center" wrapText="1"/>
    </xf>
    <xf numFmtId="174" fontId="10" fillId="0" borderId="0" xfId="0" applyNumberFormat="1" applyFont="1" applyAlignment="1">
      <alignment horizontal="center" vertical="center" wrapText="1"/>
    </xf>
    <xf numFmtId="0" fontId="13" fillId="0" borderId="0" xfId="0" applyFont="1" applyAlignment="1">
      <alignment horizontal="center" vertical="center" wrapText="1"/>
    </xf>
    <xf numFmtId="169" fontId="13" fillId="4" borderId="11" xfId="0" applyNumberFormat="1" applyFont="1" applyFill="1" applyBorder="1" applyAlignment="1">
      <alignment horizontal="center" vertical="center"/>
    </xf>
    <xf numFmtId="170" fontId="13" fillId="4" borderId="12" xfId="0" applyNumberFormat="1" applyFont="1" applyFill="1" applyBorder="1" applyAlignment="1">
      <alignment horizontal="center" vertical="center" wrapText="1"/>
    </xf>
    <xf numFmtId="169" fontId="13" fillId="4" borderId="15" xfId="0" applyNumberFormat="1" applyFont="1" applyFill="1" applyBorder="1" applyAlignment="1">
      <alignment horizontal="center" vertical="center"/>
    </xf>
    <xf numFmtId="0" fontId="13" fillId="5" borderId="1" xfId="0" applyFont="1" applyFill="1" applyBorder="1" applyAlignment="1">
      <alignment horizontal="center" vertical="center" wrapText="1"/>
    </xf>
    <xf numFmtId="1" fontId="13" fillId="5" borderId="1" xfId="0" applyNumberFormat="1" applyFont="1" applyFill="1" applyBorder="1" applyAlignment="1">
      <alignment horizontal="center" vertical="center" wrapText="1"/>
    </xf>
    <xf numFmtId="170" fontId="13" fillId="5" borderId="1" xfId="0" applyNumberFormat="1" applyFont="1" applyFill="1" applyBorder="1" applyAlignment="1">
      <alignment horizontal="center" vertical="center" wrapText="1"/>
    </xf>
    <xf numFmtId="167" fontId="13" fillId="5" borderId="1" xfId="0" applyNumberFormat="1" applyFont="1" applyFill="1" applyBorder="1" applyAlignment="1">
      <alignment horizontal="center" vertical="center"/>
    </xf>
    <xf numFmtId="4" fontId="13" fillId="0" borderId="0" xfId="0" applyNumberFormat="1" applyFont="1" applyAlignment="1">
      <alignment horizontal="center" vertical="center" wrapText="1"/>
    </xf>
    <xf numFmtId="4" fontId="10" fillId="6" borderId="13" xfId="0" applyNumberFormat="1" applyFont="1" applyFill="1" applyBorder="1" applyAlignment="1">
      <alignment horizontal="center" vertical="center" wrapText="1"/>
    </xf>
    <xf numFmtId="4" fontId="13" fillId="6" borderId="13" xfId="0" applyNumberFormat="1" applyFont="1" applyFill="1" applyBorder="1" applyAlignment="1">
      <alignment horizontal="center" vertical="center" wrapText="1"/>
    </xf>
    <xf numFmtId="167" fontId="10" fillId="6" borderId="13" xfId="0" applyNumberFormat="1" applyFont="1" applyFill="1" applyBorder="1" applyAlignment="1">
      <alignment horizontal="center" vertical="center" wrapText="1"/>
    </xf>
    <xf numFmtId="6" fontId="10" fillId="0" borderId="0" xfId="0" applyNumberFormat="1" applyFont="1" applyAlignment="1">
      <alignment horizontal="center" vertical="center" wrapText="1"/>
    </xf>
    <xf numFmtId="0" fontId="13" fillId="7" borderId="1" xfId="0" applyFont="1" applyFill="1" applyBorder="1" applyAlignment="1">
      <alignment horizontal="center" vertical="center"/>
    </xf>
    <xf numFmtId="0" fontId="13" fillId="7" borderId="1" xfId="0" applyFont="1" applyFill="1" applyBorder="1" applyAlignment="1">
      <alignment horizontal="center" vertical="center" wrapText="1"/>
    </xf>
    <xf numFmtId="1" fontId="13" fillId="7" borderId="1" xfId="0" applyNumberFormat="1" applyFont="1" applyFill="1" applyBorder="1" applyAlignment="1">
      <alignment horizontal="center" vertical="center" wrapText="1"/>
    </xf>
    <xf numFmtId="2" fontId="13" fillId="7" borderId="1" xfId="0" applyNumberFormat="1" applyFont="1" applyFill="1" applyBorder="1" applyAlignment="1">
      <alignment horizontal="center" vertical="center" wrapText="1"/>
    </xf>
    <xf numFmtId="0" fontId="19" fillId="7" borderId="1" xfId="0" applyFont="1" applyFill="1" applyBorder="1" applyAlignment="1">
      <alignment horizontal="center" vertical="center" wrapText="1"/>
    </xf>
    <xf numFmtId="168" fontId="13" fillId="7" borderId="1" xfId="0" applyNumberFormat="1" applyFont="1" applyFill="1" applyBorder="1" applyAlignment="1">
      <alignment horizontal="center" vertical="center" wrapText="1"/>
    </xf>
    <xf numFmtId="6" fontId="13" fillId="7" borderId="1" xfId="0" applyNumberFormat="1" applyFont="1" applyFill="1" applyBorder="1" applyAlignment="1">
      <alignment horizontal="center" vertical="center" wrapText="1"/>
    </xf>
    <xf numFmtId="6" fontId="13" fillId="0" borderId="0" xfId="0" applyNumberFormat="1" applyFont="1" applyAlignment="1">
      <alignment horizontal="center" vertical="center" wrapText="1"/>
    </xf>
    <xf numFmtId="170" fontId="13" fillId="0" borderId="0" xfId="0" applyNumberFormat="1" applyFont="1" applyAlignment="1">
      <alignment horizontal="center" vertical="center" wrapText="1"/>
    </xf>
    <xf numFmtId="167" fontId="13" fillId="0" borderId="0" xfId="0" applyNumberFormat="1" applyFont="1" applyAlignment="1">
      <alignment horizontal="center" vertical="center" wrapText="1"/>
    </xf>
    <xf numFmtId="49" fontId="13" fillId="7" borderId="1" xfId="0" applyNumberFormat="1"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6" fillId="4" borderId="13" xfId="0" applyFont="1" applyFill="1" applyBorder="1" applyAlignment="1">
      <alignment horizontal="center" vertical="center"/>
    </xf>
    <xf numFmtId="0" fontId="16" fillId="8" borderId="13" xfId="0" applyFont="1" applyFill="1" applyBorder="1"/>
    <xf numFmtId="0" fontId="19" fillId="8" borderId="1" xfId="0" applyFont="1" applyFill="1" applyBorder="1" applyAlignment="1">
      <alignment horizontal="center"/>
    </xf>
    <xf numFmtId="0" fontId="21" fillId="3" borderId="1"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16" fillId="8" borderId="13"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1" xfId="0" applyFont="1" applyFill="1" applyBorder="1" applyAlignment="1">
      <alignment horizontal="center" vertical="center"/>
    </xf>
    <xf numFmtId="167" fontId="24" fillId="4" borderId="1" xfId="0" applyNumberFormat="1" applyFont="1" applyFill="1" applyBorder="1" applyAlignment="1">
      <alignment horizontal="center" vertical="center" wrapText="1"/>
    </xf>
    <xf numFmtId="0" fontId="24" fillId="4" borderId="13" xfId="0" applyFont="1" applyFill="1" applyBorder="1" applyAlignment="1">
      <alignment horizontal="center" vertical="center" wrapText="1"/>
    </xf>
    <xf numFmtId="166" fontId="24" fillId="4" borderId="1" xfId="0" applyNumberFormat="1" applyFont="1" applyFill="1" applyBorder="1" applyAlignment="1">
      <alignment horizontal="center" vertical="center" wrapText="1"/>
    </xf>
    <xf numFmtId="165" fontId="24" fillId="4" borderId="1" xfId="0" applyNumberFormat="1" applyFont="1" applyFill="1" applyBorder="1" applyAlignment="1">
      <alignment horizontal="center" vertical="center" wrapText="1"/>
    </xf>
    <xf numFmtId="1" fontId="24" fillId="4" borderId="1" xfId="0" applyNumberFormat="1" applyFont="1" applyFill="1" applyBorder="1" applyAlignment="1">
      <alignment horizontal="center" vertical="center" wrapText="1"/>
    </xf>
    <xf numFmtId="0" fontId="23" fillId="4" borderId="1" xfId="0" applyFont="1" applyFill="1" applyBorder="1" applyAlignment="1">
      <alignment horizontal="center" vertical="center"/>
    </xf>
    <xf numFmtId="0" fontId="25" fillId="4" borderId="13" xfId="0" applyFont="1" applyFill="1" applyBorder="1" applyAlignment="1">
      <alignment horizontal="center" vertical="center"/>
    </xf>
    <xf numFmtId="0" fontId="26" fillId="4" borderId="1" xfId="0" applyFont="1" applyFill="1" applyBorder="1" applyAlignment="1">
      <alignment horizontal="center" vertical="center"/>
    </xf>
    <xf numFmtId="6" fontId="24" fillId="4" borderId="1" xfId="0" applyNumberFormat="1" applyFont="1" applyFill="1" applyBorder="1" applyAlignment="1">
      <alignment horizontal="center" vertical="center" wrapText="1"/>
    </xf>
    <xf numFmtId="0" fontId="27" fillId="4" borderId="1" xfId="0" applyFont="1" applyFill="1" applyBorder="1" applyAlignment="1">
      <alignment horizontal="center" vertical="center"/>
    </xf>
    <xf numFmtId="0" fontId="24" fillId="4" borderId="16" xfId="0" applyFont="1" applyFill="1" applyBorder="1" applyAlignment="1">
      <alignment horizontal="center" vertical="center" wrapText="1"/>
    </xf>
    <xf numFmtId="0" fontId="24" fillId="0" borderId="5" xfId="0" applyFont="1" applyBorder="1" applyAlignment="1">
      <alignment horizontal="center" vertical="center"/>
    </xf>
    <xf numFmtId="0" fontId="24" fillId="4" borderId="15" xfId="0" applyFont="1" applyFill="1" applyBorder="1" applyAlignment="1">
      <alignment horizontal="center" vertical="center"/>
    </xf>
    <xf numFmtId="0" fontId="24" fillId="4" borderId="25" xfId="0" applyFont="1" applyFill="1" applyBorder="1" applyAlignment="1">
      <alignment horizontal="center" vertical="center"/>
    </xf>
    <xf numFmtId="170" fontId="24" fillId="4" borderId="25" xfId="0" applyNumberFormat="1" applyFont="1" applyFill="1" applyBorder="1" applyAlignment="1">
      <alignment horizontal="center" vertical="center"/>
    </xf>
    <xf numFmtId="167" fontId="24" fillId="4" borderId="25" xfId="0" applyNumberFormat="1" applyFont="1" applyFill="1" applyBorder="1" applyAlignment="1">
      <alignment horizontal="center" vertical="center"/>
    </xf>
    <xf numFmtId="0" fontId="24" fillId="0" borderId="24" xfId="0" applyFont="1" applyBorder="1" applyAlignment="1">
      <alignment horizontal="center" vertical="center"/>
    </xf>
    <xf numFmtId="49" fontId="24" fillId="4" borderId="1" xfId="0" applyNumberFormat="1" applyFont="1" applyFill="1" applyBorder="1" applyAlignment="1">
      <alignment horizontal="center" vertical="center" wrapText="1"/>
    </xf>
    <xf numFmtId="171" fontId="23" fillId="4" borderId="13" xfId="0" applyNumberFormat="1" applyFont="1" applyFill="1" applyBorder="1" applyAlignment="1">
      <alignment horizontal="center" vertical="center"/>
    </xf>
    <xf numFmtId="0" fontId="22" fillId="0" borderId="5" xfId="0" applyFont="1" applyBorder="1" applyAlignment="1">
      <alignment horizontal="center" vertical="center"/>
    </xf>
    <xf numFmtId="0" fontId="28" fillId="0" borderId="24" xfId="0" applyFont="1" applyBorder="1" applyAlignment="1">
      <alignment horizontal="center" vertical="center"/>
    </xf>
    <xf numFmtId="0" fontId="17" fillId="0" borderId="24" xfId="0" applyFont="1" applyBorder="1" applyAlignment="1">
      <alignment horizontal="center" vertical="center"/>
    </xf>
    <xf numFmtId="0" fontId="24" fillId="0" borderId="5" xfId="0" applyFont="1" applyBorder="1" applyAlignment="1">
      <alignment horizontal="center" vertical="center" wrapText="1"/>
    </xf>
    <xf numFmtId="0" fontId="24" fillId="4" borderId="15" xfId="0" applyFont="1" applyFill="1" applyBorder="1" applyAlignment="1">
      <alignment horizontal="center" vertical="center" wrapText="1"/>
    </xf>
    <xf numFmtId="0" fontId="24" fillId="4" borderId="25" xfId="0" applyFont="1" applyFill="1" applyBorder="1" applyAlignment="1">
      <alignment horizontal="center" vertical="center" wrapText="1"/>
    </xf>
    <xf numFmtId="0" fontId="17" fillId="0" borderId="24" xfId="0" applyFont="1" applyBorder="1" applyAlignment="1">
      <alignment horizontal="center" vertical="center" wrapText="1"/>
    </xf>
    <xf numFmtId="0" fontId="24" fillId="0" borderId="24" xfId="0" applyFont="1" applyBorder="1" applyAlignment="1">
      <alignment horizontal="center" vertical="center" wrapText="1"/>
    </xf>
    <xf numFmtId="170" fontId="24" fillId="4" borderId="25" xfId="0" applyNumberFormat="1" applyFont="1" applyFill="1" applyBorder="1" applyAlignment="1">
      <alignment horizontal="center" vertical="center" wrapText="1"/>
    </xf>
    <xf numFmtId="167" fontId="24" fillId="4" borderId="25" xfId="0" applyNumberFormat="1" applyFont="1" applyFill="1" applyBorder="1" applyAlignment="1">
      <alignment horizontal="center" vertical="center" wrapText="1"/>
    </xf>
    <xf numFmtId="171" fontId="23" fillId="4" borderId="13" xfId="0" applyNumberFormat="1" applyFont="1" applyFill="1" applyBorder="1" applyAlignment="1">
      <alignment horizontal="center" vertical="center" wrapText="1"/>
    </xf>
    <xf numFmtId="0" fontId="24" fillId="4" borderId="11" xfId="0" applyFont="1" applyFill="1" applyBorder="1" applyAlignment="1">
      <alignment horizontal="center" vertical="center" wrapText="1"/>
    </xf>
    <xf numFmtId="0" fontId="14" fillId="0" borderId="5" xfId="0" applyFont="1" applyBorder="1"/>
    <xf numFmtId="3" fontId="24" fillId="4" borderId="1" xfId="0" applyNumberFormat="1" applyFont="1" applyFill="1" applyBorder="1" applyAlignment="1">
      <alignment horizontal="center" vertical="center" wrapText="1"/>
    </xf>
    <xf numFmtId="168" fontId="24" fillId="4" borderId="1" xfId="0" applyNumberFormat="1" applyFont="1" applyFill="1" applyBorder="1" applyAlignment="1">
      <alignment horizontal="center" vertical="center" wrapText="1"/>
    </xf>
    <xf numFmtId="0" fontId="27" fillId="4" borderId="13" xfId="0" applyFont="1" applyFill="1" applyBorder="1" applyAlignment="1">
      <alignment horizontal="center" vertical="center"/>
    </xf>
    <xf numFmtId="0" fontId="23" fillId="4" borderId="13" xfId="0" applyFont="1" applyFill="1" applyBorder="1" applyAlignment="1">
      <alignment horizontal="center" vertical="center"/>
    </xf>
    <xf numFmtId="176" fontId="24" fillId="4" borderId="1" xfId="0" applyNumberFormat="1"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174" fontId="24"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vertical="center"/>
    </xf>
    <xf numFmtId="171" fontId="29" fillId="0" borderId="0" xfId="0" applyNumberFormat="1" applyFont="1" applyAlignment="1">
      <alignment horizontal="center" vertical="center"/>
    </xf>
    <xf numFmtId="170" fontId="24" fillId="4" borderId="1" xfId="0" applyNumberFormat="1" applyFont="1" applyFill="1" applyBorder="1" applyAlignment="1">
      <alignment horizontal="center" vertical="center"/>
    </xf>
    <xf numFmtId="0" fontId="29" fillId="0" borderId="1" xfId="0" applyFont="1" applyBorder="1" applyAlignment="1">
      <alignment horizontal="center" vertical="center"/>
    </xf>
    <xf numFmtId="0" fontId="24" fillId="4" borderId="8" xfId="0" applyFont="1" applyFill="1" applyBorder="1" applyAlignment="1">
      <alignment horizontal="center" vertical="center"/>
    </xf>
    <xf numFmtId="170" fontId="24" fillId="4" borderId="1" xfId="0" applyNumberFormat="1" applyFont="1" applyFill="1" applyBorder="1" applyAlignment="1">
      <alignment horizontal="center" vertical="center" wrapText="1"/>
    </xf>
    <xf numFmtId="169" fontId="24" fillId="4" borderId="1" xfId="0" applyNumberFormat="1" applyFont="1" applyFill="1" applyBorder="1" applyAlignment="1">
      <alignment horizontal="center" vertical="center"/>
    </xf>
    <xf numFmtId="0" fontId="24" fillId="4" borderId="11" xfId="0" applyFont="1" applyFill="1" applyBorder="1" applyAlignment="1">
      <alignment horizontal="center" vertical="center"/>
    </xf>
    <xf numFmtId="0" fontId="24" fillId="0" borderId="3" xfId="0" applyFont="1" applyBorder="1" applyAlignment="1">
      <alignment horizontal="center" vertical="center" wrapText="1"/>
    </xf>
    <xf numFmtId="166" fontId="24" fillId="0" borderId="1" xfId="0" applyNumberFormat="1" applyFont="1" applyBorder="1" applyAlignment="1">
      <alignment horizontal="center" vertical="center" wrapText="1"/>
    </xf>
    <xf numFmtId="170" fontId="24" fillId="0" borderId="1" xfId="0" applyNumberFormat="1" applyFont="1" applyBorder="1" applyAlignment="1">
      <alignment horizontal="center" vertical="center" wrapText="1"/>
    </xf>
    <xf numFmtId="171" fontId="24" fillId="0" borderId="1" xfId="0" applyNumberFormat="1" applyFont="1" applyBorder="1" applyAlignment="1">
      <alignment horizontal="center" vertical="center" wrapText="1"/>
    </xf>
    <xf numFmtId="0" fontId="23" fillId="0" borderId="1" xfId="0" applyFont="1" applyBorder="1" applyAlignment="1">
      <alignment horizontal="center" vertical="center"/>
    </xf>
    <xf numFmtId="166" fontId="23" fillId="0" borderId="1" xfId="0" applyNumberFormat="1" applyFont="1" applyBorder="1" applyAlignment="1">
      <alignment horizontal="center" vertical="center" wrapText="1"/>
    </xf>
    <xf numFmtId="170" fontId="23" fillId="0" borderId="1" xfId="0" applyNumberFormat="1" applyFont="1" applyBorder="1" applyAlignment="1">
      <alignment horizontal="center" vertical="center" wrapText="1"/>
    </xf>
    <xf numFmtId="166" fontId="29" fillId="0" borderId="1" xfId="0" applyNumberFormat="1" applyFont="1" applyBorder="1" applyAlignment="1">
      <alignment horizontal="center" vertical="center"/>
    </xf>
    <xf numFmtId="169" fontId="24"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170" fontId="24" fillId="0" borderId="1" xfId="0" applyNumberFormat="1" applyFont="1" applyBorder="1" applyAlignment="1">
      <alignment horizontal="center" vertical="center"/>
    </xf>
    <xf numFmtId="0" fontId="24" fillId="0" borderId="3" xfId="0" applyFont="1" applyBorder="1" applyAlignment="1">
      <alignment horizontal="center" vertical="center"/>
    </xf>
    <xf numFmtId="170" fontId="24" fillId="0" borderId="3" xfId="0" applyNumberFormat="1" applyFont="1" applyBorder="1" applyAlignment="1">
      <alignment horizontal="center" vertical="center" wrapText="1"/>
    </xf>
    <xf numFmtId="0" fontId="22" fillId="0" borderId="3" xfId="0" applyFont="1" applyBorder="1" applyAlignment="1">
      <alignment horizontal="center" vertical="center"/>
    </xf>
    <xf numFmtId="0" fontId="29" fillId="0" borderId="3" xfId="0" applyFont="1" applyBorder="1" applyAlignment="1">
      <alignment horizontal="center" vertical="center"/>
    </xf>
    <xf numFmtId="170" fontId="29" fillId="0" borderId="1" xfId="0" applyNumberFormat="1" applyFont="1" applyBorder="1" applyAlignment="1">
      <alignment horizontal="center" vertical="center"/>
    </xf>
    <xf numFmtId="0" fontId="19" fillId="0" borderId="7" xfId="0" applyFont="1" applyBorder="1" applyAlignment="1">
      <alignment horizontal="center" vertical="center"/>
    </xf>
    <xf numFmtId="0" fontId="19" fillId="4" borderId="25" xfId="0" applyFont="1" applyFill="1" applyBorder="1" applyAlignment="1">
      <alignment horizontal="center" vertical="center"/>
    </xf>
    <xf numFmtId="174" fontId="19" fillId="4" borderId="25" xfId="0" applyNumberFormat="1" applyFont="1" applyFill="1" applyBorder="1" applyAlignment="1">
      <alignment horizontal="center" vertical="center"/>
    </xf>
    <xf numFmtId="174" fontId="19" fillId="4" borderId="25" xfId="0" applyNumberFormat="1" applyFont="1" applyFill="1" applyBorder="1" applyAlignment="1">
      <alignment horizontal="left" vertical="center"/>
    </xf>
    <xf numFmtId="0" fontId="19" fillId="4" borderId="25" xfId="0" applyFont="1" applyFill="1" applyBorder="1" applyAlignment="1">
      <alignment vertical="center"/>
    </xf>
    <xf numFmtId="0" fontId="30" fillId="4" borderId="13" xfId="0" applyFont="1" applyFill="1" applyBorder="1" applyAlignment="1">
      <alignment horizontal="center" vertical="center"/>
    </xf>
    <xf numFmtId="171" fontId="13" fillId="4" borderId="13" xfId="0" applyNumberFormat="1" applyFont="1" applyFill="1" applyBorder="1" applyAlignment="1">
      <alignment horizontal="center" vertical="center"/>
    </xf>
    <xf numFmtId="0" fontId="19" fillId="0" borderId="5" xfId="0" applyFont="1" applyBorder="1" applyAlignment="1">
      <alignment horizontal="center" vertical="center"/>
    </xf>
    <xf numFmtId="0" fontId="19" fillId="0" borderId="24" xfId="0" applyFont="1" applyBorder="1" applyAlignment="1">
      <alignment vertical="center"/>
    </xf>
    <xf numFmtId="0" fontId="19" fillId="0" borderId="24" xfId="0" applyFont="1" applyBorder="1" applyAlignment="1">
      <alignment horizontal="center" vertical="center"/>
    </xf>
    <xf numFmtId="174" fontId="19" fillId="0" borderId="24" xfId="0" applyNumberFormat="1" applyFont="1" applyBorder="1" applyAlignment="1">
      <alignment horizontal="center" vertical="center"/>
    </xf>
    <xf numFmtId="0" fontId="19" fillId="4" borderId="1" xfId="0" applyFont="1" applyFill="1" applyBorder="1" applyAlignment="1">
      <alignment horizontal="center" wrapText="1"/>
    </xf>
    <xf numFmtId="0" fontId="19" fillId="4" borderId="1" xfId="0" applyFont="1" applyFill="1" applyBorder="1" applyAlignment="1">
      <alignment wrapText="1"/>
    </xf>
    <xf numFmtId="174" fontId="19" fillId="4" borderId="1" xfId="0" applyNumberFormat="1" applyFont="1" applyFill="1" applyBorder="1" applyAlignment="1">
      <alignment horizontal="center" wrapText="1"/>
    </xf>
    <xf numFmtId="174" fontId="19" fillId="4" borderId="1" xfId="0" applyNumberFormat="1" applyFont="1" applyFill="1" applyBorder="1" applyAlignment="1">
      <alignment horizontal="right" wrapText="1"/>
    </xf>
    <xf numFmtId="0" fontId="31" fillId="4" borderId="1" xfId="0" applyFont="1" applyFill="1" applyBorder="1"/>
    <xf numFmtId="0" fontId="16" fillId="4" borderId="13" xfId="0" applyFont="1" applyFill="1" applyBorder="1"/>
    <xf numFmtId="0" fontId="31" fillId="4" borderId="1" xfId="0" applyFont="1" applyFill="1" applyBorder="1" applyAlignment="1">
      <alignment horizontal="center" vertical="center"/>
    </xf>
    <xf numFmtId="166" fontId="19" fillId="4" borderId="1" xfId="0" applyNumberFormat="1" applyFont="1" applyFill="1" applyBorder="1" applyAlignment="1">
      <alignment horizontal="center" wrapText="1"/>
    </xf>
    <xf numFmtId="177" fontId="19" fillId="4" borderId="1" xfId="0" applyNumberFormat="1" applyFont="1" applyFill="1" applyBorder="1" applyAlignment="1">
      <alignment horizontal="right" wrapText="1"/>
    </xf>
    <xf numFmtId="0" fontId="19" fillId="4" borderId="1" xfId="0" applyFont="1" applyFill="1" applyBorder="1"/>
    <xf numFmtId="0" fontId="19" fillId="0" borderId="26" xfId="0" applyFont="1" applyBorder="1"/>
    <xf numFmtId="0" fontId="14" fillId="0" borderId="27" xfId="0" applyFont="1" applyBorder="1" applyAlignment="1">
      <alignment horizontal="center" vertical="center"/>
    </xf>
    <xf numFmtId="0" fontId="14" fillId="4" borderId="28" xfId="0" applyFont="1" applyFill="1" applyBorder="1"/>
    <xf numFmtId="170" fontId="14" fillId="4" borderId="28" xfId="0" applyNumberFormat="1" applyFont="1" applyFill="1" applyBorder="1"/>
    <xf numFmtId="0" fontId="20" fillId="4" borderId="13" xfId="0" applyFont="1" applyFill="1" applyBorder="1" applyAlignment="1">
      <alignment horizontal="center" vertical="center" wrapText="1"/>
    </xf>
    <xf numFmtId="0" fontId="20" fillId="4" borderId="15" xfId="0" applyFont="1" applyFill="1" applyBorder="1" applyAlignment="1">
      <alignment vertical="top" wrapText="1"/>
    </xf>
    <xf numFmtId="0" fontId="21" fillId="3" borderId="1" xfId="0" applyFont="1" applyFill="1" applyBorder="1"/>
    <xf numFmtId="0" fontId="21" fillId="4" borderId="13" xfId="0" applyFont="1" applyFill="1" applyBorder="1" applyAlignment="1">
      <alignment horizontal="center" vertical="center" wrapText="1"/>
    </xf>
    <xf numFmtId="0" fontId="18" fillId="0" borderId="0" xfId="0" applyFont="1" applyAlignment="1">
      <alignment horizontal="center" vertical="center" wrapText="1"/>
    </xf>
    <xf numFmtId="0" fontId="19" fillId="4" borderId="1" xfId="0" applyFont="1" applyFill="1" applyBorder="1" applyAlignment="1">
      <alignment horizontal="center"/>
    </xf>
    <xf numFmtId="0" fontId="30" fillId="4" borderId="24" xfId="0" applyFont="1" applyFill="1" applyBorder="1" applyAlignment="1">
      <alignment horizontal="center" wrapText="1"/>
    </xf>
    <xf numFmtId="170" fontId="31" fillId="4" borderId="1" xfId="0" applyNumberFormat="1" applyFont="1" applyFill="1" applyBorder="1" applyAlignment="1">
      <alignment horizontal="center" vertical="center"/>
    </xf>
    <xf numFmtId="0" fontId="34" fillId="0" borderId="1" xfId="0" applyFont="1" applyBorder="1" applyAlignment="1">
      <alignment horizontal="center" vertical="center" wrapText="1"/>
    </xf>
    <xf numFmtId="167" fontId="31" fillId="4" borderId="1" xfId="0" applyNumberFormat="1" applyFont="1" applyFill="1" applyBorder="1" applyAlignment="1">
      <alignment horizontal="center" vertical="center"/>
    </xf>
    <xf numFmtId="167" fontId="34" fillId="0" borderId="1" xfId="0" applyNumberFormat="1" applyFont="1" applyBorder="1" applyAlignment="1">
      <alignment horizontal="center" vertical="center"/>
    </xf>
    <xf numFmtId="170" fontId="31" fillId="4" borderId="13" xfId="0" applyNumberFormat="1" applyFont="1" applyFill="1" applyBorder="1" applyAlignment="1">
      <alignment horizontal="center" vertical="center"/>
    </xf>
    <xf numFmtId="0" fontId="36" fillId="3" borderId="1" xfId="0" applyFont="1" applyFill="1" applyBorder="1" applyAlignment="1">
      <alignment horizontal="center" vertical="center" wrapText="1"/>
    </xf>
    <xf numFmtId="1" fontId="36" fillId="3" borderId="1" xfId="0" applyNumberFormat="1" applyFont="1" applyFill="1" applyBorder="1" applyAlignment="1">
      <alignment horizontal="center" vertical="center" wrapText="1"/>
    </xf>
    <xf numFmtId="167" fontId="36" fillId="3" borderId="1" xfId="0" applyNumberFormat="1" applyFont="1" applyFill="1" applyBorder="1" applyAlignment="1">
      <alignment horizontal="center" vertical="center" wrapText="1"/>
    </xf>
    <xf numFmtId="170" fontId="36" fillId="3" borderId="11" xfId="0" applyNumberFormat="1" applyFont="1" applyFill="1" applyBorder="1" applyAlignment="1">
      <alignment horizontal="center" vertical="center" wrapText="1"/>
    </xf>
    <xf numFmtId="0" fontId="37" fillId="9" borderId="1" xfId="0" applyFont="1" applyFill="1" applyBorder="1" applyAlignment="1">
      <alignment horizontal="center" vertical="center"/>
    </xf>
    <xf numFmtId="0" fontId="37" fillId="9" borderId="1" xfId="0" applyFont="1" applyFill="1" applyBorder="1" applyAlignment="1">
      <alignment horizontal="center" vertical="center" wrapText="1"/>
    </xf>
    <xf numFmtId="1" fontId="37" fillId="9" borderId="1" xfId="0" applyNumberFormat="1" applyFont="1" applyFill="1" applyBorder="1" applyAlignment="1">
      <alignment horizontal="center" vertical="center"/>
    </xf>
    <xf numFmtId="167" fontId="37" fillId="9" borderId="1" xfId="0" applyNumberFormat="1" applyFont="1" applyFill="1" applyBorder="1" applyAlignment="1">
      <alignment horizontal="center" vertical="center"/>
    </xf>
    <xf numFmtId="179" fontId="37" fillId="9" borderId="1" xfId="0" applyNumberFormat="1" applyFont="1" applyFill="1" applyBorder="1" applyAlignment="1">
      <alignment horizontal="center" vertical="center" wrapText="1"/>
    </xf>
    <xf numFmtId="170" fontId="37" fillId="9" borderId="1" xfId="0" applyNumberFormat="1" applyFont="1" applyFill="1" applyBorder="1" applyAlignment="1">
      <alignment horizontal="center" vertical="center" wrapText="1"/>
    </xf>
    <xf numFmtId="0" fontId="38" fillId="9" borderId="1" xfId="0" applyFont="1" applyFill="1" applyBorder="1" applyAlignment="1">
      <alignment horizontal="center" vertical="center" wrapText="1"/>
    </xf>
    <xf numFmtId="167" fontId="37" fillId="9" borderId="1" xfId="0" applyNumberFormat="1" applyFont="1" applyFill="1" applyBorder="1" applyAlignment="1">
      <alignment horizontal="center" vertical="center" wrapText="1"/>
    </xf>
    <xf numFmtId="3" fontId="37" fillId="9" borderId="1" xfId="0" applyNumberFormat="1" applyFont="1" applyFill="1" applyBorder="1" applyAlignment="1">
      <alignment horizontal="center" vertical="center" wrapText="1"/>
    </xf>
    <xf numFmtId="1" fontId="37" fillId="9" borderId="1" xfId="0" applyNumberFormat="1" applyFont="1" applyFill="1" applyBorder="1" applyAlignment="1">
      <alignment horizontal="center" vertical="center" wrapText="1"/>
    </xf>
    <xf numFmtId="178" fontId="37" fillId="9" borderId="1" xfId="0" applyNumberFormat="1" applyFont="1" applyFill="1" applyBorder="1" applyAlignment="1">
      <alignment horizontal="center" vertical="center" wrapText="1"/>
    </xf>
    <xf numFmtId="167" fontId="36" fillId="3" borderId="1" xfId="0" applyNumberFormat="1" applyFont="1" applyFill="1" applyBorder="1" applyAlignment="1">
      <alignment horizontal="center" vertical="center"/>
    </xf>
    <xf numFmtId="171" fontId="35" fillId="4" borderId="1" xfId="0" applyNumberFormat="1" applyFont="1" applyFill="1" applyBorder="1" applyAlignment="1">
      <alignment horizontal="center" vertical="center"/>
    </xf>
    <xf numFmtId="0" fontId="37" fillId="4" borderId="1" xfId="0" applyFont="1" applyFill="1" applyBorder="1" applyAlignment="1">
      <alignment horizontal="center" vertical="center"/>
    </xf>
    <xf numFmtId="0" fontId="38" fillId="4" borderId="1" xfId="0" applyFont="1" applyFill="1" applyBorder="1" applyAlignment="1">
      <alignment horizontal="center" vertical="center" wrapText="1"/>
    </xf>
    <xf numFmtId="1" fontId="37" fillId="4" borderId="1" xfId="0" applyNumberFormat="1" applyFont="1" applyFill="1" applyBorder="1" applyAlignment="1">
      <alignment horizontal="center" vertical="center"/>
    </xf>
    <xf numFmtId="0" fontId="37" fillId="4" borderId="1" xfId="0" applyFont="1" applyFill="1" applyBorder="1" applyAlignment="1">
      <alignment horizontal="center" vertical="center" wrapText="1"/>
    </xf>
    <xf numFmtId="167" fontId="37" fillId="4" borderId="1" xfId="0" applyNumberFormat="1" applyFont="1" applyFill="1" applyBorder="1" applyAlignment="1">
      <alignment horizontal="center" vertical="center"/>
    </xf>
    <xf numFmtId="179" fontId="31" fillId="4" borderId="1" xfId="0" applyNumberFormat="1" applyFont="1" applyFill="1" applyBorder="1" applyAlignment="1">
      <alignment horizontal="center" vertical="center"/>
    </xf>
    <xf numFmtId="170" fontId="37" fillId="4" borderId="1" xfId="0" applyNumberFormat="1" applyFont="1" applyFill="1" applyBorder="1" applyAlignment="1">
      <alignment horizontal="center" vertical="center" wrapText="1"/>
    </xf>
    <xf numFmtId="167" fontId="37" fillId="4" borderId="1" xfId="0" applyNumberFormat="1" applyFont="1" applyFill="1" applyBorder="1" applyAlignment="1">
      <alignment horizontal="center" vertical="center" wrapText="1"/>
    </xf>
    <xf numFmtId="3" fontId="31" fillId="4" borderId="1" xfId="0" applyNumberFormat="1" applyFont="1" applyFill="1" applyBorder="1" applyAlignment="1">
      <alignment horizontal="center" vertical="center"/>
    </xf>
    <xf numFmtId="175" fontId="24" fillId="4" borderId="1" xfId="0" applyNumberFormat="1" applyFont="1" applyFill="1" applyBorder="1" applyAlignment="1">
      <alignment horizontal="center" vertical="center" wrapText="1"/>
    </xf>
    <xf numFmtId="170" fontId="24" fillId="4" borderId="8" xfId="0" applyNumberFormat="1" applyFont="1" applyFill="1" applyBorder="1" applyAlignment="1">
      <alignment horizontal="center" vertical="center"/>
    </xf>
    <xf numFmtId="167" fontId="24" fillId="4" borderId="8" xfId="0" applyNumberFormat="1" applyFont="1" applyFill="1" applyBorder="1" applyAlignment="1">
      <alignment horizontal="center" vertical="center"/>
    </xf>
    <xf numFmtId="0" fontId="24" fillId="0" borderId="21" xfId="0" applyFont="1" applyBorder="1" applyAlignment="1">
      <alignment horizontal="center" vertical="center"/>
    </xf>
    <xf numFmtId="0" fontId="29" fillId="4" borderId="1" xfId="0" applyFont="1" applyFill="1" applyBorder="1" applyAlignment="1">
      <alignment horizontal="center" vertical="center"/>
    </xf>
    <xf numFmtId="0" fontId="29" fillId="0" borderId="2" xfId="0" applyFont="1" applyBorder="1" applyAlignment="1">
      <alignment horizontal="center" vertical="center"/>
    </xf>
    <xf numFmtId="174" fontId="29" fillId="0" borderId="2" xfId="0" applyNumberFormat="1" applyFont="1" applyBorder="1" applyAlignment="1">
      <alignment horizontal="center" vertical="center"/>
    </xf>
    <xf numFmtId="166" fontId="24" fillId="0" borderId="3" xfId="0" applyNumberFormat="1" applyFont="1" applyBorder="1" applyAlignment="1">
      <alignment horizontal="center" vertical="center" wrapText="1"/>
    </xf>
    <xf numFmtId="169" fontId="24" fillId="0" borderId="1" xfId="0" applyNumberFormat="1" applyFont="1" applyBorder="1" applyAlignment="1">
      <alignment horizontal="center" vertical="center"/>
    </xf>
    <xf numFmtId="0" fontId="29" fillId="0" borderId="17" xfId="0" applyFont="1" applyBorder="1" applyAlignment="1">
      <alignment horizontal="center" vertical="center"/>
    </xf>
    <xf numFmtId="180" fontId="24" fillId="0" borderId="1" xfId="0" applyNumberFormat="1" applyFont="1" applyBorder="1" applyAlignment="1">
      <alignment horizontal="center" vertical="center"/>
    </xf>
    <xf numFmtId="173" fontId="24" fillId="0" borderId="1" xfId="0" applyNumberFormat="1" applyFont="1" applyBorder="1" applyAlignment="1">
      <alignment horizontal="center" vertical="center" wrapText="1"/>
    </xf>
    <xf numFmtId="0" fontId="19" fillId="0" borderId="1" xfId="0" applyFont="1" applyBorder="1" applyAlignment="1">
      <alignment horizontal="center" vertical="center"/>
    </xf>
    <xf numFmtId="0" fontId="19" fillId="4" borderId="8" xfId="0" applyFont="1" applyFill="1" applyBorder="1" applyAlignment="1">
      <alignment horizontal="center" vertical="center"/>
    </xf>
    <xf numFmtId="174" fontId="19" fillId="4" borderId="8" xfId="0" applyNumberFormat="1" applyFont="1" applyFill="1" applyBorder="1" applyAlignment="1">
      <alignment horizontal="center" vertical="center"/>
    </xf>
    <xf numFmtId="174" fontId="19" fillId="4" borderId="8" xfId="0" applyNumberFormat="1" applyFont="1" applyFill="1" applyBorder="1" applyAlignment="1">
      <alignment horizontal="left" vertical="center"/>
    </xf>
    <xf numFmtId="0" fontId="19" fillId="4" borderId="8" xfId="0" applyFont="1" applyFill="1" applyBorder="1" applyAlignment="1">
      <alignment vertical="center"/>
    </xf>
    <xf numFmtId="0" fontId="19" fillId="0" borderId="21" xfId="0" applyFont="1" applyBorder="1" applyAlignment="1">
      <alignment horizontal="center" vertical="center"/>
    </xf>
    <xf numFmtId="0" fontId="16" fillId="8" borderId="13" xfId="0" applyFont="1" applyFill="1" applyBorder="1" applyAlignment="1">
      <alignment horizontal="center" vertical="center"/>
    </xf>
    <xf numFmtId="170" fontId="16" fillId="8" borderId="13" xfId="0" applyNumberFormat="1" applyFont="1" applyFill="1" applyBorder="1"/>
    <xf numFmtId="0" fontId="16" fillId="8" borderId="13" xfId="0" applyFont="1" applyFill="1" applyBorder="1" applyAlignment="1">
      <alignment wrapText="1"/>
    </xf>
    <xf numFmtId="0" fontId="16" fillId="4" borderId="13"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21" xfId="0" applyFont="1" applyFill="1" applyBorder="1" applyAlignment="1">
      <alignment horizontal="center" vertical="center" wrapText="1"/>
    </xf>
    <xf numFmtId="165" fontId="39" fillId="3" borderId="21" xfId="0" applyNumberFormat="1" applyFont="1" applyFill="1" applyBorder="1" applyAlignment="1">
      <alignment horizontal="center" vertical="center" wrapText="1"/>
    </xf>
    <xf numFmtId="0" fontId="40" fillId="0" borderId="0" xfId="0" applyFont="1" applyAlignment="1">
      <alignment horizontal="center" vertical="center" wrapText="1"/>
    </xf>
    <xf numFmtId="1" fontId="39" fillId="3" borderId="21" xfId="0" applyNumberFormat="1" applyFont="1" applyFill="1" applyBorder="1" applyAlignment="1">
      <alignment horizontal="center" vertical="center" wrapText="1"/>
    </xf>
    <xf numFmtId="0" fontId="33" fillId="0" borderId="5" xfId="0" applyFont="1" applyBorder="1" applyAlignment="1">
      <alignment horizontal="center" vertical="center" wrapText="1"/>
    </xf>
    <xf numFmtId="0" fontId="15" fillId="4" borderId="24" xfId="0" applyFont="1" applyFill="1" applyBorder="1" applyAlignment="1">
      <alignment horizontal="center" vertical="center" wrapText="1"/>
    </xf>
    <xf numFmtId="165" fontId="15" fillId="4" borderId="24" xfId="0" applyNumberFormat="1" applyFont="1" applyFill="1" applyBorder="1" applyAlignment="1">
      <alignment horizontal="center" vertical="center" wrapText="1"/>
    </xf>
    <xf numFmtId="4" fontId="15" fillId="4" borderId="24" xfId="0" applyNumberFormat="1" applyFont="1" applyFill="1" applyBorder="1" applyAlignment="1">
      <alignment horizontal="center" vertical="center" wrapText="1"/>
    </xf>
    <xf numFmtId="0" fontId="33" fillId="0" borderId="24"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24" xfId="0" applyFont="1" applyBorder="1" applyAlignment="1">
      <alignment horizontal="center" vertical="center" wrapText="1"/>
    </xf>
    <xf numFmtId="1" fontId="40" fillId="0" borderId="24" xfId="0" applyNumberFormat="1" applyFont="1" applyBorder="1" applyAlignment="1">
      <alignment horizontal="center" vertical="center" wrapText="1"/>
    </xf>
    <xf numFmtId="0" fontId="33" fillId="5" borderId="5" xfId="0" applyFont="1" applyFill="1" applyBorder="1" applyAlignment="1">
      <alignment horizontal="center" vertical="center" wrapText="1"/>
    </xf>
    <xf numFmtId="0" fontId="15" fillId="5" borderId="24" xfId="0" applyFont="1" applyFill="1" applyBorder="1" applyAlignment="1">
      <alignment horizontal="center" vertical="center" wrapText="1"/>
    </xf>
    <xf numFmtId="165" fontId="15" fillId="5" borderId="24" xfId="0" applyNumberFormat="1" applyFont="1" applyFill="1" applyBorder="1" applyAlignment="1">
      <alignment horizontal="center" vertical="center" wrapText="1"/>
    </xf>
    <xf numFmtId="4" fontId="15" fillId="5" borderId="24" xfId="0" applyNumberFormat="1" applyFont="1" applyFill="1" applyBorder="1" applyAlignment="1">
      <alignment horizontal="center" vertical="center" wrapText="1"/>
    </xf>
    <xf numFmtId="0" fontId="33" fillId="5" borderId="24" xfId="0" applyFont="1" applyFill="1" applyBorder="1" applyAlignment="1">
      <alignment horizontal="center" vertical="center" wrapText="1"/>
    </xf>
    <xf numFmtId="0" fontId="40" fillId="5" borderId="0" xfId="0" applyFont="1" applyFill="1" applyAlignment="1">
      <alignment horizontal="center" vertical="center" wrapText="1"/>
    </xf>
    <xf numFmtId="0" fontId="40" fillId="5" borderId="5" xfId="0" applyFont="1" applyFill="1" applyBorder="1" applyAlignment="1">
      <alignment horizontal="center" vertical="center" wrapText="1"/>
    </xf>
    <xf numFmtId="0" fontId="40" fillId="5" borderId="24" xfId="0" applyFont="1" applyFill="1" applyBorder="1" applyAlignment="1">
      <alignment horizontal="center" vertical="center" wrapText="1"/>
    </xf>
    <xf numFmtId="1" fontId="40" fillId="5" borderId="24" xfId="0"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15" fillId="4" borderId="1" xfId="0" applyFont="1" applyFill="1" applyBorder="1" applyAlignment="1">
      <alignment horizontal="center" vertical="center" wrapText="1"/>
    </xf>
    <xf numFmtId="165" fontId="15" fillId="4" borderId="1" xfId="0" applyNumberFormat="1" applyFont="1" applyFill="1" applyBorder="1" applyAlignment="1">
      <alignment horizontal="center" vertical="center" wrapText="1"/>
    </xf>
    <xf numFmtId="0" fontId="40" fillId="0" borderId="1" xfId="0" applyFont="1" applyBorder="1" applyAlignment="1">
      <alignment horizontal="center" vertical="center" wrapText="1"/>
    </xf>
    <xf numFmtId="1" fontId="40"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 fontId="15" fillId="4" borderId="1" xfId="0" applyNumberFormat="1" applyFont="1" applyFill="1" applyBorder="1" applyAlignment="1">
      <alignment horizontal="center" vertical="center" wrapText="1"/>
    </xf>
    <xf numFmtId="166" fontId="15" fillId="4" borderId="1" xfId="0" applyNumberFormat="1" applyFont="1" applyFill="1" applyBorder="1" applyAlignment="1">
      <alignment horizontal="center" vertical="center" wrapText="1"/>
    </xf>
    <xf numFmtId="167" fontId="15" fillId="4" borderId="1" xfId="0" applyNumberFormat="1" applyFont="1" applyFill="1" applyBorder="1" applyAlignment="1">
      <alignment horizontal="center" vertical="center" wrapText="1"/>
    </xf>
    <xf numFmtId="6" fontId="15" fillId="4" borderId="1" xfId="0" applyNumberFormat="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0" fontId="33" fillId="4" borderId="1" xfId="0" applyFont="1" applyFill="1" applyBorder="1" applyAlignment="1">
      <alignment horizontal="center" vertical="center" wrapText="1"/>
    </xf>
    <xf numFmtId="11" fontId="15" fillId="4" borderId="1" xfId="0" applyNumberFormat="1" applyFont="1" applyFill="1" applyBorder="1" applyAlignment="1">
      <alignment horizontal="center" vertical="center" wrapText="1"/>
    </xf>
    <xf numFmtId="0" fontId="33" fillId="4" borderId="5" xfId="0" applyFont="1" applyFill="1" applyBorder="1" applyAlignment="1">
      <alignment horizontal="center" vertical="center" wrapText="1"/>
    </xf>
    <xf numFmtId="6" fontId="15" fillId="4" borderId="24" xfId="0" applyNumberFormat="1" applyFont="1" applyFill="1" applyBorder="1" applyAlignment="1">
      <alignment horizontal="center" vertical="center" wrapText="1"/>
    </xf>
    <xf numFmtId="11" fontId="15" fillId="5" borderId="24" xfId="0" applyNumberFormat="1" applyFont="1" applyFill="1" applyBorder="1" applyAlignment="1">
      <alignment horizontal="center" vertical="center" wrapText="1"/>
    </xf>
    <xf numFmtId="6" fontId="15" fillId="5" borderId="24" xfId="0" applyNumberFormat="1" applyFont="1" applyFill="1" applyBorder="1" applyAlignment="1">
      <alignment horizontal="center" vertical="center" wrapText="1"/>
    </xf>
    <xf numFmtId="11" fontId="15" fillId="4" borderId="24" xfId="0" applyNumberFormat="1" applyFont="1" applyFill="1" applyBorder="1" applyAlignment="1">
      <alignment horizontal="center" vertical="center" wrapText="1"/>
    </xf>
    <xf numFmtId="0" fontId="41" fillId="0" borderId="5" xfId="0" applyFont="1" applyBorder="1" applyAlignment="1">
      <alignment horizontal="center" vertical="center" wrapText="1"/>
    </xf>
    <xf numFmtId="165" fontId="17" fillId="0" borderId="24" xfId="0" applyNumberFormat="1" applyFont="1" applyBorder="1" applyAlignment="1">
      <alignment horizontal="center" vertical="center" wrapText="1"/>
    </xf>
    <xf numFmtId="4" fontId="17" fillId="0" borderId="24" xfId="0" applyNumberFormat="1" applyFont="1" applyBorder="1" applyAlignment="1">
      <alignment horizontal="center" vertical="center" wrapText="1"/>
    </xf>
    <xf numFmtId="1" fontId="17" fillId="0" borderId="0" xfId="0" applyNumberFormat="1" applyFont="1" applyAlignment="1">
      <alignment horizontal="center" vertical="center" wrapText="1"/>
    </xf>
    <xf numFmtId="3" fontId="17" fillId="0" borderId="24" xfId="0" applyNumberFormat="1" applyFont="1" applyBorder="1" applyAlignment="1">
      <alignment horizontal="center" vertical="center" wrapText="1"/>
    </xf>
    <xf numFmtId="0" fontId="17" fillId="0" borderId="5" xfId="0" applyFont="1" applyBorder="1" applyAlignment="1">
      <alignment horizontal="center" vertical="center" wrapText="1"/>
    </xf>
    <xf numFmtId="165" fontId="14" fillId="0" borderId="1" xfId="0" applyNumberFormat="1" applyFont="1" applyBorder="1" applyAlignment="1">
      <alignment horizontal="center" vertical="center" wrapText="1"/>
    </xf>
    <xf numFmtId="0" fontId="14" fillId="0" borderId="0" xfId="0" applyFont="1" applyAlignment="1">
      <alignment horizontal="center" vertical="center" wrapText="1"/>
    </xf>
    <xf numFmtId="1" fontId="14" fillId="0" borderId="0" xfId="0" applyNumberFormat="1" applyFont="1" applyAlignment="1">
      <alignment horizontal="center" vertical="center" wrapText="1"/>
    </xf>
    <xf numFmtId="0" fontId="39" fillId="3" borderId="1" xfId="0" applyFont="1" applyFill="1" applyBorder="1" applyAlignment="1">
      <alignment horizontal="center" wrapText="1"/>
    </xf>
    <xf numFmtId="0" fontId="39" fillId="3" borderId="21" xfId="0" applyFont="1" applyFill="1" applyBorder="1" applyAlignment="1">
      <alignment horizontal="center" wrapText="1"/>
    </xf>
    <xf numFmtId="0" fontId="39" fillId="3" borderId="19" xfId="0" applyFont="1" applyFill="1" applyBorder="1" applyAlignment="1">
      <alignment horizontal="center" wrapText="1"/>
    </xf>
    <xf numFmtId="0" fontId="30" fillId="4" borderId="5" xfId="0" applyFont="1" applyFill="1" applyBorder="1" applyAlignment="1">
      <alignment wrapText="1"/>
    </xf>
    <xf numFmtId="0" fontId="19" fillId="4" borderId="24" xfId="0" applyFont="1" applyFill="1" applyBorder="1" applyAlignment="1">
      <alignment horizontal="center" wrapText="1"/>
    </xf>
    <xf numFmtId="0" fontId="23" fillId="4" borderId="24" xfId="0" applyFont="1" applyFill="1" applyBorder="1" applyAlignment="1">
      <alignment horizontal="center" wrapText="1"/>
    </xf>
    <xf numFmtId="3" fontId="23" fillId="4" borderId="24" xfId="0" applyNumberFormat="1" applyFont="1" applyFill="1" applyBorder="1" applyAlignment="1">
      <alignment horizontal="center" wrapText="1"/>
    </xf>
    <xf numFmtId="3" fontId="30" fillId="4" borderId="24" xfId="0" applyNumberFormat="1" applyFont="1" applyFill="1" applyBorder="1" applyAlignment="1">
      <alignment horizontal="center" wrapText="1"/>
    </xf>
    <xf numFmtId="0" fontId="30" fillId="4" borderId="21" xfId="0" applyFont="1" applyFill="1" applyBorder="1" applyAlignment="1">
      <alignment horizontal="center" wrapText="1"/>
    </xf>
    <xf numFmtId="0" fontId="42" fillId="4" borderId="24" xfId="0" applyFont="1" applyFill="1" applyBorder="1" applyAlignment="1">
      <alignment horizontal="center" wrapText="1"/>
    </xf>
    <xf numFmtId="0" fontId="33" fillId="4" borderId="24" xfId="0" applyFont="1" applyFill="1" applyBorder="1" applyAlignment="1">
      <alignment horizontal="center" wrapText="1"/>
    </xf>
    <xf numFmtId="0" fontId="33" fillId="4" borderId="5" xfId="0" applyFont="1" applyFill="1" applyBorder="1" applyAlignment="1">
      <alignment horizontal="center" wrapText="1"/>
    </xf>
    <xf numFmtId="0" fontId="39" fillId="3" borderId="24" xfId="0" applyFont="1" applyFill="1" applyBorder="1" applyAlignment="1">
      <alignment horizontal="right" wrapText="1"/>
    </xf>
    <xf numFmtId="181" fontId="30" fillId="4" borderId="24" xfId="0" applyNumberFormat="1" applyFont="1" applyFill="1" applyBorder="1" applyAlignment="1">
      <alignment horizontal="right" wrapText="1"/>
    </xf>
    <xf numFmtId="0" fontId="13" fillId="0" borderId="1" xfId="0" applyFont="1" applyBorder="1" applyAlignment="1">
      <alignment horizontal="center" vertical="center" wrapText="1"/>
    </xf>
    <xf numFmtId="0" fontId="26" fillId="0" borderId="0" xfId="0" applyFont="1" applyAlignment="1">
      <alignment horizontal="center" vertical="center" wrapText="1"/>
    </xf>
    <xf numFmtId="0" fontId="18" fillId="4" borderId="0" xfId="0" applyFont="1" applyFill="1" applyAlignment="1">
      <alignment horizontal="center" vertical="center" wrapText="1"/>
    </xf>
    <xf numFmtId="0" fontId="18" fillId="4" borderId="0" xfId="0" applyFont="1" applyFill="1"/>
    <xf numFmtId="3" fontId="33" fillId="0" borderId="0" xfId="0" applyNumberFormat="1" applyFont="1"/>
    <xf numFmtId="3" fontId="18" fillId="0" borderId="0" xfId="0" applyNumberFormat="1" applyFont="1"/>
    <xf numFmtId="0" fontId="43" fillId="3" borderId="1" xfId="0" applyFont="1" applyFill="1" applyBorder="1" applyAlignment="1">
      <alignment horizontal="center" vertical="center" wrapText="1"/>
    </xf>
    <xf numFmtId="170" fontId="43" fillId="3"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center" vertical="center"/>
    </xf>
    <xf numFmtId="167" fontId="19" fillId="4" borderId="1" xfId="0" applyNumberFormat="1" applyFont="1" applyFill="1" applyBorder="1" applyAlignment="1">
      <alignment horizontal="center" vertical="center" wrapText="1"/>
    </xf>
    <xf numFmtId="0" fontId="32" fillId="4" borderId="13" xfId="0" applyFont="1" applyFill="1" applyBorder="1" applyAlignment="1">
      <alignment horizontal="center" vertical="center" wrapText="1"/>
    </xf>
    <xf numFmtId="0" fontId="14" fillId="4" borderId="1" xfId="0" applyFont="1" applyFill="1" applyBorder="1" applyAlignment="1">
      <alignment horizontal="center" vertical="center"/>
    </xf>
    <xf numFmtId="0" fontId="25" fillId="4" borderId="13" xfId="0" applyFont="1" applyFill="1" applyBorder="1"/>
    <xf numFmtId="0" fontId="32" fillId="0" borderId="5" xfId="0" applyFont="1" applyBorder="1" applyAlignment="1">
      <alignment horizontal="center"/>
    </xf>
    <xf numFmtId="0" fontId="32" fillId="4" borderId="15" xfId="0" applyFont="1" applyFill="1" applyBorder="1" applyAlignment="1">
      <alignment horizontal="center"/>
    </xf>
    <xf numFmtId="0" fontId="32" fillId="4" borderId="25" xfId="0" applyFont="1" applyFill="1" applyBorder="1" applyAlignment="1">
      <alignment horizontal="center"/>
    </xf>
    <xf numFmtId="170" fontId="32" fillId="4" borderId="25" xfId="0" applyNumberFormat="1" applyFont="1" applyFill="1" applyBorder="1" applyAlignment="1">
      <alignment horizontal="center"/>
    </xf>
    <xf numFmtId="167" fontId="32" fillId="4" borderId="25" xfId="0" applyNumberFormat="1" applyFont="1" applyFill="1" applyBorder="1" applyAlignment="1">
      <alignment horizontal="center"/>
    </xf>
    <xf numFmtId="0" fontId="32" fillId="0" borderId="24" xfId="0" applyFont="1" applyBorder="1" applyAlignment="1">
      <alignment horizontal="center"/>
    </xf>
    <xf numFmtId="49" fontId="19" fillId="4" borderId="1" xfId="0" applyNumberFormat="1" applyFont="1" applyFill="1" applyBorder="1" applyAlignment="1">
      <alignment horizontal="center" vertical="center" wrapText="1"/>
    </xf>
    <xf numFmtId="0" fontId="19" fillId="0" borderId="5" xfId="0" applyFont="1" applyBorder="1" applyAlignment="1">
      <alignment horizontal="center"/>
    </xf>
    <xf numFmtId="0" fontId="44" fillId="0" borderId="5" xfId="0" applyFont="1" applyBorder="1" applyAlignment="1">
      <alignment horizontal="center"/>
    </xf>
    <xf numFmtId="0" fontId="24" fillId="4" borderId="25" xfId="0" applyFont="1" applyFill="1" applyBorder="1" applyAlignment="1">
      <alignment horizontal="center"/>
    </xf>
    <xf numFmtId="0" fontId="24" fillId="4" borderId="15" xfId="0" applyFont="1" applyFill="1" applyBorder="1" applyAlignment="1">
      <alignment horizontal="center"/>
    </xf>
    <xf numFmtId="0" fontId="19" fillId="4" borderId="25" xfId="0" applyFont="1" applyFill="1" applyBorder="1" applyAlignment="1">
      <alignment horizontal="center"/>
    </xf>
    <xf numFmtId="170" fontId="24" fillId="4" borderId="25" xfId="0" applyNumberFormat="1" applyFont="1" applyFill="1" applyBorder="1" applyAlignment="1">
      <alignment horizontal="center"/>
    </xf>
    <xf numFmtId="167" fontId="24" fillId="4" borderId="25" xfId="0" applyNumberFormat="1" applyFont="1" applyFill="1" applyBorder="1" applyAlignment="1">
      <alignment horizontal="center"/>
    </xf>
    <xf numFmtId="0" fontId="19" fillId="4" borderId="15" xfId="0" applyFont="1" applyFill="1" applyBorder="1" applyAlignment="1">
      <alignment horizontal="center"/>
    </xf>
    <xf numFmtId="0" fontId="28" fillId="0" borderId="24" xfId="0" applyFont="1" applyBorder="1"/>
    <xf numFmtId="0" fontId="32" fillId="4" borderId="25" xfId="0" applyFont="1" applyFill="1" applyBorder="1"/>
    <xf numFmtId="0" fontId="45" fillId="0" borderId="24" xfId="0" applyFont="1" applyBorder="1"/>
    <xf numFmtId="0" fontId="32" fillId="0" borderId="24" xfId="0" applyFont="1" applyBorder="1" applyAlignment="1">
      <alignment horizontal="left"/>
    </xf>
    <xf numFmtId="1" fontId="19" fillId="4" borderId="1" xfId="0" applyNumberFormat="1" applyFont="1" applyFill="1" applyBorder="1" applyAlignment="1">
      <alignment horizontal="center" vertical="center" wrapText="1"/>
    </xf>
    <xf numFmtId="0" fontId="30" fillId="4" borderId="1" xfId="0" applyFont="1" applyFill="1" applyBorder="1" applyAlignment="1">
      <alignment horizontal="center" vertical="center"/>
    </xf>
    <xf numFmtId="0" fontId="16" fillId="4" borderId="13" xfId="0" applyFont="1" applyFill="1" applyBorder="1" applyAlignment="1">
      <alignment vertical="center"/>
    </xf>
    <xf numFmtId="166" fontId="19" fillId="4" borderId="1" xfId="0" applyNumberFormat="1" applyFont="1" applyFill="1" applyBorder="1" applyAlignment="1">
      <alignment horizontal="center" vertical="center" wrapText="1"/>
    </xf>
    <xf numFmtId="165" fontId="19" fillId="4" borderId="1" xfId="0" applyNumberFormat="1" applyFont="1" applyFill="1" applyBorder="1" applyAlignment="1">
      <alignment horizontal="right" vertical="center" wrapText="1"/>
    </xf>
    <xf numFmtId="0" fontId="32" fillId="4" borderId="1" xfId="0" applyFont="1" applyFill="1" applyBorder="1" applyAlignment="1">
      <alignment horizontal="center" vertical="center"/>
    </xf>
    <xf numFmtId="0" fontId="30" fillId="4" borderId="1" xfId="0" applyFont="1" applyFill="1" applyBorder="1" applyAlignment="1">
      <alignment horizontal="center" vertical="center" wrapText="1"/>
    </xf>
    <xf numFmtId="6" fontId="19" fillId="4" borderId="1" xfId="0" applyNumberFormat="1" applyFont="1" applyFill="1" applyBorder="1" applyAlignment="1">
      <alignment horizontal="center" vertical="center" wrapText="1"/>
    </xf>
    <xf numFmtId="3" fontId="19" fillId="4" borderId="1" xfId="0" applyNumberFormat="1" applyFont="1" applyFill="1" applyBorder="1" applyAlignment="1">
      <alignment horizontal="center" wrapText="1"/>
    </xf>
    <xf numFmtId="6" fontId="19" fillId="4" borderId="1" xfId="0" applyNumberFormat="1" applyFont="1" applyFill="1" applyBorder="1" applyAlignment="1">
      <alignment horizontal="center" wrapText="1"/>
    </xf>
    <xf numFmtId="168" fontId="19" fillId="4" borderId="1" xfId="0" applyNumberFormat="1" applyFont="1" applyFill="1" applyBorder="1" applyAlignment="1">
      <alignment horizontal="center" vertical="center" wrapText="1"/>
    </xf>
    <xf numFmtId="176" fontId="19" fillId="4" borderId="1" xfId="0" applyNumberFormat="1" applyFont="1" applyFill="1" applyBorder="1" applyAlignment="1">
      <alignment horizontal="center" vertical="center" wrapText="1"/>
    </xf>
    <xf numFmtId="0" fontId="19" fillId="0" borderId="1" xfId="0" applyFont="1" applyBorder="1" applyAlignment="1">
      <alignment horizontal="center" wrapText="1"/>
    </xf>
    <xf numFmtId="0" fontId="19" fillId="0" borderId="1" xfId="0" applyFont="1" applyBorder="1"/>
    <xf numFmtId="0" fontId="19" fillId="0" borderId="1" xfId="0" applyFont="1" applyBorder="1" applyAlignment="1">
      <alignment wrapText="1"/>
    </xf>
    <xf numFmtId="174" fontId="19" fillId="0" borderId="1" xfId="0" applyNumberFormat="1" applyFont="1" applyBorder="1" applyAlignment="1">
      <alignment horizontal="center" wrapText="1"/>
    </xf>
    <xf numFmtId="0" fontId="19" fillId="0" borderId="2" xfId="0" applyFont="1" applyBorder="1" applyAlignment="1">
      <alignment horizontal="center" wrapText="1"/>
    </xf>
    <xf numFmtId="0" fontId="31" fillId="0" borderId="0" xfId="0" applyFont="1" applyAlignment="1">
      <alignment horizontal="center" vertical="center" wrapText="1"/>
    </xf>
    <xf numFmtId="0" fontId="31" fillId="0" borderId="0" xfId="0" applyFont="1" applyAlignment="1">
      <alignment horizontal="center" vertical="center"/>
    </xf>
    <xf numFmtId="171" fontId="31" fillId="0" borderId="0" xfId="0" applyNumberFormat="1" applyFont="1"/>
    <xf numFmtId="170" fontId="19" fillId="4" borderId="1" xfId="0" applyNumberFormat="1" applyFont="1" applyFill="1" applyBorder="1" applyAlignment="1">
      <alignment horizontal="center"/>
    </xf>
    <xf numFmtId="0" fontId="19" fillId="0" borderId="1" xfId="0" applyFont="1" applyBorder="1" applyAlignment="1">
      <alignment horizontal="center" vertical="center" wrapText="1"/>
    </xf>
    <xf numFmtId="0" fontId="31" fillId="0" borderId="1" xfId="0" applyFont="1" applyBorder="1" applyAlignment="1">
      <alignment horizontal="center" vertical="center"/>
    </xf>
    <xf numFmtId="170" fontId="19" fillId="4" borderId="1" xfId="0" applyNumberFormat="1" applyFont="1" applyFill="1" applyBorder="1" applyAlignment="1">
      <alignment horizontal="center" vertical="center"/>
    </xf>
    <xf numFmtId="0" fontId="19" fillId="0" borderId="2" xfId="0" applyFont="1" applyBorder="1" applyAlignment="1">
      <alignment horizontal="center" vertical="center" wrapText="1"/>
    </xf>
    <xf numFmtId="171" fontId="31" fillId="0" borderId="0" xfId="0" applyNumberFormat="1" applyFont="1" applyAlignment="1">
      <alignment horizontal="center" vertical="center"/>
    </xf>
    <xf numFmtId="0" fontId="19" fillId="0" borderId="1" xfId="0" applyFont="1" applyBorder="1" applyAlignment="1">
      <alignment horizontal="center"/>
    </xf>
    <xf numFmtId="0" fontId="19" fillId="4" borderId="11" xfId="0" applyFont="1" applyFill="1" applyBorder="1" applyAlignment="1">
      <alignment horizontal="center" wrapText="1"/>
    </xf>
    <xf numFmtId="170" fontId="19" fillId="4" borderId="1" xfId="0" applyNumberFormat="1" applyFont="1" applyFill="1" applyBorder="1" applyAlignment="1">
      <alignment horizontal="center" wrapText="1"/>
    </xf>
    <xf numFmtId="169" fontId="19" fillId="4" borderId="1" xfId="0" applyNumberFormat="1" applyFont="1" applyFill="1" applyBorder="1" applyAlignment="1">
      <alignment horizontal="right"/>
    </xf>
    <xf numFmtId="0" fontId="19" fillId="4" borderId="8" xfId="0" applyFont="1" applyFill="1" applyBorder="1"/>
    <xf numFmtId="0" fontId="19" fillId="4" borderId="11" xfId="0" applyFont="1" applyFill="1" applyBorder="1" applyAlignment="1">
      <alignment horizontal="center"/>
    </xf>
    <xf numFmtId="0" fontId="19" fillId="4" borderId="11" xfId="0" applyFont="1" applyFill="1" applyBorder="1"/>
    <xf numFmtId="0" fontId="19" fillId="0" borderId="3" xfId="0" applyFont="1" applyBorder="1" applyAlignment="1">
      <alignment horizontal="center" wrapText="1"/>
    </xf>
    <xf numFmtId="166" fontId="19" fillId="0" borderId="1" xfId="0" applyNumberFormat="1" applyFont="1" applyBorder="1" applyAlignment="1">
      <alignment horizontal="center" wrapText="1"/>
    </xf>
    <xf numFmtId="170" fontId="19" fillId="0" borderId="1" xfId="0" applyNumberFormat="1" applyFont="1" applyBorder="1" applyAlignment="1">
      <alignment wrapText="1"/>
    </xf>
    <xf numFmtId="171" fontId="19" fillId="0" borderId="1" xfId="0" applyNumberFormat="1" applyFont="1" applyBorder="1" applyAlignment="1">
      <alignment wrapText="1"/>
    </xf>
    <xf numFmtId="166" fontId="19" fillId="0" borderId="1" xfId="0" applyNumberFormat="1" applyFont="1" applyBorder="1" applyAlignment="1">
      <alignment horizontal="right" wrapText="1"/>
    </xf>
    <xf numFmtId="0" fontId="30" fillId="0" borderId="1" xfId="0" applyFont="1" applyBorder="1" applyAlignment="1">
      <alignment horizontal="center"/>
    </xf>
    <xf numFmtId="166" fontId="30" fillId="0" borderId="1" xfId="0" applyNumberFormat="1" applyFont="1" applyBorder="1" applyAlignment="1">
      <alignment horizontal="right" wrapText="1"/>
    </xf>
    <xf numFmtId="170" fontId="30" fillId="0" borderId="1" xfId="0" applyNumberFormat="1" applyFont="1" applyBorder="1" applyAlignment="1">
      <alignment horizontal="right" wrapText="1"/>
    </xf>
    <xf numFmtId="166" fontId="31" fillId="0" borderId="1" xfId="0" applyNumberFormat="1" applyFont="1" applyBorder="1"/>
    <xf numFmtId="169" fontId="19" fillId="0" borderId="1" xfId="0" applyNumberFormat="1" applyFont="1" applyBorder="1" applyAlignment="1">
      <alignment wrapText="1"/>
    </xf>
    <xf numFmtId="0" fontId="44" fillId="0" borderId="1" xfId="0" applyFont="1" applyBorder="1" applyAlignment="1">
      <alignment horizontal="center"/>
    </xf>
    <xf numFmtId="170" fontId="19" fillId="0" borderId="1" xfId="0" applyNumberFormat="1" applyFont="1" applyBorder="1" applyAlignment="1">
      <alignment horizontal="center" wrapText="1"/>
    </xf>
    <xf numFmtId="170" fontId="19" fillId="0" borderId="1" xfId="0" applyNumberFormat="1" applyFont="1" applyBorder="1" applyAlignment="1">
      <alignment horizontal="center"/>
    </xf>
    <xf numFmtId="0" fontId="19" fillId="0" borderId="3" xfId="0" applyFont="1" applyBorder="1" applyAlignment="1">
      <alignment horizontal="center"/>
    </xf>
    <xf numFmtId="170" fontId="19" fillId="0" borderId="3" xfId="0" applyNumberFormat="1" applyFont="1" applyBorder="1" applyAlignment="1">
      <alignment horizontal="center" wrapText="1"/>
    </xf>
    <xf numFmtId="0" fontId="44" fillId="0" borderId="3" xfId="0" applyFont="1" applyBorder="1" applyAlignment="1">
      <alignment horizontal="center"/>
    </xf>
    <xf numFmtId="170" fontId="19" fillId="0" borderId="1" xfId="0" applyNumberFormat="1" applyFont="1" applyBorder="1" applyAlignment="1">
      <alignment horizontal="right" wrapText="1"/>
    </xf>
    <xf numFmtId="0" fontId="19" fillId="0" borderId="3" xfId="0" applyFont="1" applyBorder="1" applyAlignment="1">
      <alignment horizontal="center" vertical="center" wrapText="1"/>
    </xf>
    <xf numFmtId="0" fontId="31" fillId="0" borderId="3" xfId="0" applyFont="1" applyBorder="1" applyAlignment="1">
      <alignment horizontal="center" vertical="center"/>
    </xf>
    <xf numFmtId="170" fontId="19" fillId="0" borderId="3" xfId="0" applyNumberFormat="1" applyFont="1" applyBorder="1" applyAlignment="1">
      <alignment horizontal="center" vertical="center" wrapText="1"/>
    </xf>
    <xf numFmtId="0" fontId="19" fillId="0" borderId="3" xfId="0" applyFont="1" applyBorder="1" applyAlignment="1">
      <alignment horizontal="center" vertical="center"/>
    </xf>
    <xf numFmtId="0" fontId="31" fillId="0" borderId="1" xfId="0" applyFont="1" applyBorder="1"/>
    <xf numFmtId="170" fontId="31" fillId="0" borderId="1" xfId="0" applyNumberFormat="1" applyFont="1" applyBorder="1"/>
    <xf numFmtId="0" fontId="18" fillId="0" borderId="0" xfId="0" applyFont="1" applyAlignment="1">
      <alignment horizontal="center" vertical="center"/>
    </xf>
    <xf numFmtId="4" fontId="33" fillId="0" borderId="0" xfId="0" applyNumberFormat="1" applyFont="1" applyAlignment="1">
      <alignment horizontal="center" vertical="center"/>
    </xf>
    <xf numFmtId="0" fontId="46" fillId="0" borderId="1" xfId="0" applyFont="1" applyBorder="1" applyAlignment="1">
      <alignment horizontal="center" vertical="center" wrapText="1"/>
    </xf>
    <xf numFmtId="0" fontId="46" fillId="0" borderId="1" xfId="0" applyFont="1" applyBorder="1" applyAlignment="1">
      <alignment horizontal="center" vertical="center"/>
    </xf>
    <xf numFmtId="4" fontId="33" fillId="0" borderId="1" xfId="0" applyNumberFormat="1" applyFont="1" applyBorder="1" applyAlignment="1">
      <alignment horizontal="center" vertical="center"/>
    </xf>
    <xf numFmtId="4" fontId="18" fillId="0" borderId="1" xfId="0" applyNumberFormat="1" applyFont="1" applyBorder="1" applyAlignment="1">
      <alignment horizontal="center" vertical="center"/>
    </xf>
    <xf numFmtId="3" fontId="33" fillId="0" borderId="0" xfId="0" applyNumberFormat="1" applyFont="1" applyAlignment="1">
      <alignment horizontal="center" vertical="center"/>
    </xf>
    <xf numFmtId="3" fontId="18" fillId="0" borderId="0" xfId="0" applyNumberFormat="1" applyFont="1" applyAlignment="1">
      <alignment horizontal="center" vertical="center"/>
    </xf>
    <xf numFmtId="3" fontId="19" fillId="0" borderId="24" xfId="0" applyNumberFormat="1" applyFont="1" applyBorder="1" applyAlignment="1">
      <alignment horizontal="center"/>
    </xf>
    <xf numFmtId="0" fontId="0" fillId="0" borderId="38" xfId="0" applyBorder="1"/>
    <xf numFmtId="0" fontId="0" fillId="0" borderId="39" xfId="0" applyBorder="1"/>
    <xf numFmtId="0" fontId="0" fillId="0" borderId="38" xfId="0" pivotButton="1" applyBorder="1"/>
    <xf numFmtId="1" fontId="0" fillId="0" borderId="38" xfId="0" applyNumberFormat="1" applyBorder="1"/>
    <xf numFmtId="0" fontId="0" fillId="0" borderId="40" xfId="0" applyBorder="1"/>
    <xf numFmtId="0" fontId="0" fillId="0" borderId="41" xfId="0" applyBorder="1"/>
    <xf numFmtId="1" fontId="0" fillId="0" borderId="42" xfId="0" applyNumberFormat="1" applyBorder="1"/>
    <xf numFmtId="0" fontId="0" fillId="0" borderId="43" xfId="0" applyBorder="1"/>
    <xf numFmtId="0" fontId="0" fillId="0" borderId="44" xfId="0" pivotButton="1" applyBorder="1"/>
    <xf numFmtId="0" fontId="0" fillId="0" borderId="44" xfId="0" applyBorder="1"/>
    <xf numFmtId="0" fontId="0" fillId="0" borderId="45" xfId="0" applyBorder="1"/>
    <xf numFmtId="0" fontId="13" fillId="10" borderId="1" xfId="0" applyFont="1" applyFill="1" applyBorder="1" applyAlignment="1">
      <alignment horizontal="center" vertical="center" wrapText="1"/>
    </xf>
    <xf numFmtId="1" fontId="13" fillId="10" borderId="1" xfId="0" applyNumberFormat="1" applyFont="1" applyFill="1" applyBorder="1" applyAlignment="1">
      <alignment horizontal="center" vertical="center" wrapText="1"/>
    </xf>
    <xf numFmtId="4" fontId="13" fillId="10" borderId="1" xfId="0" applyNumberFormat="1"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13" fillId="10" borderId="21" xfId="0" applyFont="1" applyFill="1" applyBorder="1" applyAlignment="1">
      <alignment horizontal="center" vertical="center" wrapText="1"/>
    </xf>
    <xf numFmtId="0" fontId="13" fillId="10" borderId="14" xfId="0" applyFont="1" applyFill="1" applyBorder="1" applyAlignment="1">
      <alignment horizontal="center" vertical="center" wrapText="1"/>
    </xf>
    <xf numFmtId="167" fontId="13" fillId="10" borderId="1" xfId="0" applyNumberFormat="1" applyFont="1" applyFill="1" applyBorder="1" applyAlignment="1">
      <alignment horizontal="center" vertical="center" wrapText="1"/>
    </xf>
    <xf numFmtId="0" fontId="13" fillId="11" borderId="37" xfId="0" applyFont="1" applyFill="1" applyBorder="1" applyAlignment="1">
      <alignment horizontal="center" vertical="center" wrapText="1"/>
    </xf>
    <xf numFmtId="0" fontId="50" fillId="10" borderId="13" xfId="0" applyFont="1" applyFill="1" applyBorder="1" applyAlignment="1">
      <alignment horizontal="center" vertical="center" wrapText="1"/>
    </xf>
    <xf numFmtId="0" fontId="50" fillId="10" borderId="0" xfId="0" applyFont="1" applyFill="1" applyAlignment="1">
      <alignment horizontal="center" vertical="center" wrapText="1"/>
    </xf>
    <xf numFmtId="0" fontId="30" fillId="0" borderId="14" xfId="3" applyFont="1"/>
    <xf numFmtId="4" fontId="2" fillId="0" borderId="14" xfId="3" applyNumberFormat="1" applyAlignment="1">
      <alignment horizontal="right"/>
    </xf>
    <xf numFmtId="0" fontId="30" fillId="0" borderId="37" xfId="3" applyFont="1" applyBorder="1" applyAlignment="1">
      <alignment horizontal="left"/>
    </xf>
    <xf numFmtId="0" fontId="2" fillId="0" borderId="14" xfId="3" applyAlignment="1">
      <alignment horizontal="left"/>
    </xf>
    <xf numFmtId="0" fontId="30" fillId="0" borderId="37" xfId="3" applyFont="1" applyBorder="1"/>
    <xf numFmtId="0" fontId="2" fillId="0" borderId="14" xfId="3"/>
    <xf numFmtId="182" fontId="30" fillId="0" borderId="37" xfId="14" applyNumberFormat="1" applyFont="1" applyBorder="1" applyAlignment="1">
      <alignment horizontal="right"/>
    </xf>
    <xf numFmtId="182" fontId="30" fillId="4" borderId="37" xfId="14" applyNumberFormat="1" applyFont="1" applyFill="1" applyBorder="1" applyAlignment="1">
      <alignment horizontal="right"/>
    </xf>
    <xf numFmtId="0" fontId="30" fillId="4" borderId="37" xfId="3" quotePrefix="1" applyFont="1" applyFill="1" applyBorder="1" applyAlignment="1">
      <alignment horizontal="center"/>
    </xf>
    <xf numFmtId="0" fontId="30" fillId="4" borderId="37" xfId="3" applyFont="1" applyFill="1" applyBorder="1" applyAlignment="1">
      <alignment horizontal="left"/>
    </xf>
    <xf numFmtId="0" fontId="30" fillId="4" borderId="37" xfId="3" applyFont="1" applyFill="1" applyBorder="1" applyAlignment="1">
      <alignment horizontal="center"/>
    </xf>
    <xf numFmtId="0" fontId="15" fillId="4" borderId="37" xfId="3" applyFont="1" applyFill="1" applyBorder="1" applyAlignment="1">
      <alignment horizontal="center"/>
    </xf>
    <xf numFmtId="0" fontId="30" fillId="4" borderId="37" xfId="3" applyFont="1" applyFill="1" applyBorder="1" applyAlignment="1">
      <alignment horizontal="center" wrapText="1"/>
    </xf>
    <xf numFmtId="0" fontId="30" fillId="4" borderId="37" xfId="3" applyFont="1" applyFill="1" applyBorder="1"/>
    <xf numFmtId="182" fontId="30" fillId="4" borderId="37" xfId="14" applyNumberFormat="1" applyFont="1" applyFill="1" applyBorder="1" applyAlignment="1">
      <alignment horizontal="center"/>
    </xf>
    <xf numFmtId="182" fontId="15" fillId="4" borderId="37" xfId="14" applyNumberFormat="1" applyFont="1" applyFill="1" applyBorder="1" applyAlignment="1">
      <alignment horizontal="right"/>
    </xf>
    <xf numFmtId="0" fontId="15" fillId="4" borderId="37" xfId="3" applyFont="1" applyFill="1" applyBorder="1" applyAlignment="1">
      <alignment horizontal="left"/>
    </xf>
    <xf numFmtId="1" fontId="30" fillId="4" borderId="37" xfId="3" applyNumberFormat="1" applyFont="1" applyFill="1" applyBorder="1" applyAlignment="1">
      <alignment horizontal="center"/>
    </xf>
    <xf numFmtId="0" fontId="15" fillId="4" borderId="37" xfId="3" applyFont="1" applyFill="1" applyBorder="1"/>
    <xf numFmtId="0" fontId="30" fillId="0" borderId="37" xfId="3" applyFont="1" applyBorder="1" applyAlignment="1">
      <alignment horizontal="center"/>
    </xf>
    <xf numFmtId="0" fontId="2" fillId="0" borderId="14" xfId="3" applyAlignment="1">
      <alignment horizontal="center"/>
    </xf>
    <xf numFmtId="1" fontId="0" fillId="0" borderId="0" xfId="0" applyNumberFormat="1"/>
    <xf numFmtId="43" fontId="0" fillId="0" borderId="0" xfId="2" applyFont="1"/>
    <xf numFmtId="2" fontId="13" fillId="10" borderId="1" xfId="0" applyNumberFormat="1" applyFont="1" applyFill="1" applyBorder="1" applyAlignment="1">
      <alignment horizontal="center" vertical="center" wrapText="1"/>
    </xf>
    <xf numFmtId="0" fontId="48" fillId="10" borderId="14" xfId="0" applyFont="1" applyFill="1" applyBorder="1" applyAlignment="1">
      <alignment horizontal="center" vertical="center" wrapText="1"/>
    </xf>
    <xf numFmtId="14" fontId="13" fillId="10" borderId="1" xfId="0" applyNumberFormat="1" applyFont="1" applyFill="1" applyBorder="1" applyAlignment="1">
      <alignment horizontal="center" vertical="center" wrapText="1"/>
    </xf>
    <xf numFmtId="4" fontId="48" fillId="10" borderId="1" xfId="0" applyNumberFormat="1" applyFont="1" applyFill="1" applyBorder="1" applyAlignment="1">
      <alignment horizontal="center" vertical="center" wrapText="1"/>
    </xf>
    <xf numFmtId="167" fontId="48" fillId="10" borderId="1" xfId="0" applyNumberFormat="1" applyFont="1" applyFill="1" applyBorder="1" applyAlignment="1">
      <alignment horizontal="center" vertical="center" wrapText="1"/>
    </xf>
    <xf numFmtId="4" fontId="48" fillId="10" borderId="14" xfId="0" applyNumberFormat="1" applyFont="1" applyFill="1" applyBorder="1" applyAlignment="1">
      <alignment horizontal="center" vertical="center" wrapText="1"/>
    </xf>
    <xf numFmtId="4" fontId="48" fillId="10" borderId="0" xfId="0" applyNumberFormat="1" applyFont="1" applyFill="1" applyAlignment="1">
      <alignment horizontal="center" vertical="center" wrapText="1"/>
    </xf>
    <xf numFmtId="4" fontId="15" fillId="10" borderId="15" xfId="0" applyNumberFormat="1" applyFont="1" applyFill="1" applyBorder="1" applyAlignment="1">
      <alignment horizontal="center" vertical="center" wrapText="1"/>
    </xf>
    <xf numFmtId="0" fontId="13" fillId="10" borderId="37" xfId="0" applyFont="1" applyFill="1" applyBorder="1" applyAlignment="1">
      <alignment horizontal="center" vertical="center" wrapText="1"/>
    </xf>
    <xf numFmtId="49" fontId="13" fillId="10" borderId="37" xfId="0" applyNumberFormat="1" applyFont="1" applyFill="1" applyBorder="1" applyAlignment="1">
      <alignment horizontal="center" vertical="center" wrapText="1"/>
    </xf>
    <xf numFmtId="0" fontId="13" fillId="10" borderId="0" xfId="0" applyFont="1" applyFill="1" applyAlignment="1">
      <alignment horizontal="center" vertical="center" wrapText="1"/>
    </xf>
    <xf numFmtId="1" fontId="13" fillId="10" borderId="37" xfId="0" applyNumberFormat="1" applyFont="1" applyFill="1" applyBorder="1" applyAlignment="1">
      <alignment horizontal="center" vertical="center" wrapText="1"/>
    </xf>
    <xf numFmtId="166" fontId="13" fillId="10" borderId="37"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6" fillId="0" borderId="7" xfId="0" applyFont="1" applyBorder="1"/>
    <xf numFmtId="0" fontId="6" fillId="0" borderId="5" xfId="0" applyFont="1" applyBorder="1"/>
    <xf numFmtId="165" fontId="5" fillId="0" borderId="7" xfId="0" applyNumberFormat="1" applyFont="1" applyBorder="1" applyAlignment="1">
      <alignment horizontal="center" vertical="center"/>
    </xf>
    <xf numFmtId="0" fontId="4" fillId="2" borderId="3" xfId="0" applyFont="1" applyFill="1" applyBorder="1" applyAlignment="1">
      <alignment horizontal="center" vertical="center" wrapText="1"/>
    </xf>
    <xf numFmtId="1" fontId="5" fillId="2" borderId="3" xfId="0" applyNumberFormat="1" applyFont="1" applyFill="1" applyBorder="1" applyAlignment="1">
      <alignment horizontal="center" vertical="center"/>
    </xf>
    <xf numFmtId="165" fontId="5" fillId="2" borderId="4" xfId="0" applyNumberFormat="1" applyFont="1" applyFill="1" applyBorder="1" applyAlignment="1">
      <alignment horizontal="center" vertical="center"/>
    </xf>
    <xf numFmtId="0" fontId="6" fillId="0" borderId="9" xfId="0" applyFont="1" applyBorder="1"/>
    <xf numFmtId="0" fontId="6" fillId="0" borderId="6" xfId="0" applyFont="1" applyBorder="1"/>
    <xf numFmtId="165" fontId="5" fillId="2" borderId="3" xfId="0" applyNumberFormat="1" applyFont="1" applyFill="1" applyBorder="1" applyAlignment="1">
      <alignment horizontal="center" vertical="center"/>
    </xf>
    <xf numFmtId="165" fontId="5" fillId="0" borderId="3" xfId="0" applyNumberFormat="1" applyFont="1" applyBorder="1" applyAlignment="1">
      <alignment vertical="center"/>
    </xf>
    <xf numFmtId="1" fontId="4" fillId="0" borderId="3" xfId="0" applyNumberFormat="1" applyFont="1" applyBorder="1" applyAlignment="1">
      <alignment horizontal="center" vertical="center"/>
    </xf>
    <xf numFmtId="1" fontId="5" fillId="0" borderId="3" xfId="0" applyNumberFormat="1" applyFont="1" applyBorder="1" applyAlignment="1">
      <alignment horizontal="center" vertical="center"/>
    </xf>
    <xf numFmtId="165" fontId="5" fillId="0" borderId="3" xfId="0" applyNumberFormat="1" applyFont="1" applyBorder="1" applyAlignment="1">
      <alignment horizontal="center" vertical="center"/>
    </xf>
    <xf numFmtId="49" fontId="4" fillId="2" borderId="3"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1" fontId="4" fillId="2" borderId="3" xfId="0" applyNumberFormat="1" applyFont="1" applyFill="1" applyBorder="1" applyAlignment="1">
      <alignment horizontal="center" vertical="center"/>
    </xf>
    <xf numFmtId="1" fontId="5" fillId="2" borderId="4" xfId="0" applyNumberFormat="1" applyFont="1" applyFill="1" applyBorder="1" applyAlignment="1">
      <alignment horizontal="center" vertical="center"/>
    </xf>
    <xf numFmtId="0" fontId="14" fillId="4" borderId="2" xfId="0" applyFont="1" applyFill="1" applyBorder="1"/>
    <xf numFmtId="0" fontId="6" fillId="0" borderId="20" xfId="0" applyFont="1" applyBorder="1"/>
    <xf numFmtId="0" fontId="6" fillId="0" borderId="21" xfId="0" applyFont="1" applyBorder="1"/>
    <xf numFmtId="0" fontId="21" fillId="3" borderId="32" xfId="0" applyFont="1" applyFill="1" applyBorder="1" applyAlignment="1">
      <alignment horizontal="center"/>
    </xf>
    <xf numFmtId="0" fontId="6" fillId="0" borderId="33" xfId="0" applyFont="1" applyBorder="1"/>
    <xf numFmtId="0" fontId="6" fillId="0" borderId="34" xfId="0" applyFont="1" applyBorder="1"/>
    <xf numFmtId="0" fontId="19" fillId="4" borderId="2" xfId="0" applyFont="1" applyFill="1" applyBorder="1" applyAlignment="1">
      <alignment horizontal="center"/>
    </xf>
    <xf numFmtId="171" fontId="20" fillId="4" borderId="2" xfId="0" applyNumberFormat="1" applyFont="1" applyFill="1" applyBorder="1" applyAlignment="1">
      <alignment horizontal="center"/>
    </xf>
    <xf numFmtId="0" fontId="19" fillId="8" borderId="17" xfId="0" applyFont="1" applyFill="1" applyBorder="1" applyAlignment="1">
      <alignment horizontal="center"/>
    </xf>
    <xf numFmtId="0" fontId="6" fillId="0" borderId="18" xfId="0" applyFont="1" applyBorder="1"/>
    <xf numFmtId="0" fontId="6" fillId="0" borderId="19" xfId="0" applyFont="1" applyBorder="1"/>
    <xf numFmtId="0" fontId="6" fillId="0" borderId="22" xfId="0" applyFont="1" applyBorder="1"/>
    <xf numFmtId="0" fontId="6" fillId="0" borderId="23" xfId="0" applyFont="1" applyBorder="1"/>
    <xf numFmtId="0" fontId="6" fillId="0" borderId="24" xfId="0" applyFont="1" applyBorder="1"/>
    <xf numFmtId="0" fontId="20" fillId="0" borderId="2" xfId="0" applyFont="1" applyBorder="1" applyAlignment="1">
      <alignment horizontal="center" vertical="center" wrapText="1"/>
    </xf>
    <xf numFmtId="0" fontId="19" fillId="8" borderId="3" xfId="0" applyFont="1" applyFill="1" applyBorder="1" applyAlignment="1">
      <alignment horizontal="center" vertical="center" wrapText="1"/>
    </xf>
    <xf numFmtId="0" fontId="20" fillId="4" borderId="29" xfId="0" applyFont="1" applyFill="1" applyBorder="1" applyAlignment="1">
      <alignment vertical="top" wrapText="1"/>
    </xf>
    <xf numFmtId="0" fontId="6" fillId="0" borderId="30" xfId="0" applyFont="1" applyBorder="1"/>
    <xf numFmtId="0" fontId="6" fillId="0" borderId="31" xfId="0" applyFont="1" applyBorder="1"/>
    <xf numFmtId="0" fontId="21" fillId="3" borderId="2" xfId="0" applyFont="1" applyFill="1" applyBorder="1"/>
    <xf numFmtId="0" fontId="36" fillId="3" borderId="2" xfId="0" applyFont="1" applyFill="1" applyBorder="1" applyAlignment="1">
      <alignment horizontal="center" vertical="center" wrapText="1"/>
    </xf>
    <xf numFmtId="0" fontId="34" fillId="0" borderId="2" xfId="0" applyFont="1" applyBorder="1" applyAlignment="1">
      <alignment horizontal="center" vertical="center" wrapText="1"/>
    </xf>
    <xf numFmtId="0" fontId="31" fillId="4" borderId="17" xfId="0" applyFont="1" applyFill="1" applyBorder="1" applyAlignment="1">
      <alignment horizontal="center" vertical="center"/>
    </xf>
    <xf numFmtId="0" fontId="35" fillId="0" borderId="3" xfId="0" applyFont="1" applyBorder="1" applyAlignment="1">
      <alignment horizontal="center" vertical="center" wrapText="1"/>
    </xf>
    <xf numFmtId="0" fontId="31" fillId="4" borderId="2" xfId="0" applyFont="1" applyFill="1" applyBorder="1" applyAlignment="1">
      <alignment horizontal="center" vertical="center"/>
    </xf>
    <xf numFmtId="0" fontId="31" fillId="4" borderId="32" xfId="0" applyFont="1" applyFill="1" applyBorder="1" applyAlignment="1">
      <alignment horizontal="center" vertical="center"/>
    </xf>
    <xf numFmtId="0" fontId="34" fillId="4" borderId="35" xfId="0" applyFont="1" applyFill="1" applyBorder="1" applyAlignment="1">
      <alignment horizontal="center" vertical="center"/>
    </xf>
    <xf numFmtId="0" fontId="6" fillId="0" borderId="36" xfId="0" applyFont="1" applyBorder="1"/>
    <xf numFmtId="0" fontId="31" fillId="4" borderId="35" xfId="0" applyFont="1" applyFill="1" applyBorder="1" applyAlignment="1">
      <alignment horizontal="center" vertical="center"/>
    </xf>
    <xf numFmtId="0" fontId="36" fillId="3" borderId="2" xfId="0" applyFont="1" applyFill="1" applyBorder="1" applyAlignment="1">
      <alignment horizontal="center" vertical="center"/>
    </xf>
    <xf numFmtId="0" fontId="35" fillId="4" borderId="2" xfId="0" applyFont="1" applyFill="1" applyBorder="1" applyAlignment="1">
      <alignment horizontal="center" vertical="center"/>
    </xf>
    <xf numFmtId="0" fontId="30" fillId="4" borderId="20" xfId="0" applyFont="1" applyFill="1" applyBorder="1" applyAlignment="1">
      <alignment horizontal="center" wrapText="1"/>
    </xf>
    <xf numFmtId="0" fontId="39" fillId="3" borderId="2" xfId="0" applyFont="1" applyFill="1" applyBorder="1" applyAlignment="1">
      <alignment horizontal="center" wrapText="1"/>
    </xf>
    <xf numFmtId="0" fontId="17" fillId="0" borderId="0" xfId="0" applyFont="1" applyAlignment="1">
      <alignment horizontal="left" wrapText="1"/>
    </xf>
    <xf numFmtId="0" fontId="0" fillId="0" borderId="0" xfId="0"/>
    <xf numFmtId="0" fontId="39" fillId="3" borderId="20" xfId="0" applyFont="1" applyFill="1" applyBorder="1" applyAlignment="1">
      <alignment horizontal="center" wrapText="1"/>
    </xf>
    <xf numFmtId="0" fontId="19" fillId="4" borderId="3" xfId="0" applyFont="1" applyFill="1" applyBorder="1" applyAlignment="1">
      <alignment horizontal="center" vertical="center" wrapText="1"/>
    </xf>
    <xf numFmtId="0" fontId="19" fillId="8" borderId="2" xfId="0" applyFont="1" applyFill="1" applyBorder="1" applyAlignment="1">
      <alignment horizontal="center"/>
    </xf>
    <xf numFmtId="0" fontId="0" fillId="0" borderId="45" xfId="0" applyNumberFormat="1" applyBorder="1"/>
    <xf numFmtId="0" fontId="0" fillId="0" borderId="46" xfId="0" applyNumberFormat="1" applyBorder="1"/>
    <xf numFmtId="0" fontId="0" fillId="0" borderId="44" xfId="0" applyNumberFormat="1" applyBorder="1"/>
    <xf numFmtId="0" fontId="13" fillId="0" borderId="0" xfId="0" applyFont="1" applyAlignment="1">
      <alignment horizontal="left" vertical="center"/>
    </xf>
    <xf numFmtId="0" fontId="13" fillId="11" borderId="0" xfId="0" applyFont="1" applyFill="1" applyAlignment="1">
      <alignment horizontal="center" vertical="center" wrapText="1"/>
    </xf>
    <xf numFmtId="0" fontId="0" fillId="11" borderId="0" xfId="0" applyFill="1" applyAlignment="1">
      <alignment horizontal="center" vertical="center" wrapText="1"/>
    </xf>
    <xf numFmtId="0" fontId="8" fillId="3" borderId="34"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4" borderId="31" xfId="0" applyFont="1" applyFill="1" applyBorder="1" applyAlignment="1">
      <alignment horizontal="center" vertical="center" wrapText="1"/>
    </xf>
    <xf numFmtId="1" fontId="13" fillId="4" borderId="15" xfId="0" applyNumberFormat="1" applyFont="1" applyFill="1" applyBorder="1" applyAlignment="1">
      <alignment horizontal="center" vertical="center" wrapText="1"/>
    </xf>
    <xf numFmtId="166" fontId="13" fillId="4" borderId="15" xfId="0" applyNumberFormat="1" applyFont="1" applyFill="1" applyBorder="1" applyAlignment="1">
      <alignment horizontal="center" vertical="center" wrapText="1"/>
    </xf>
    <xf numFmtId="4" fontId="13" fillId="4" borderId="15" xfId="0" applyNumberFormat="1" applyFont="1" applyFill="1" applyBorder="1" applyAlignment="1">
      <alignment horizontal="center" vertical="center" wrapText="1"/>
    </xf>
    <xf numFmtId="167" fontId="13" fillId="10" borderId="37" xfId="0" applyNumberFormat="1" applyFont="1" applyFill="1" applyBorder="1" applyAlignment="1">
      <alignment horizontal="center" vertical="center" wrapText="1"/>
    </xf>
    <xf numFmtId="2" fontId="13" fillId="10" borderId="37" xfId="0" applyNumberFormat="1" applyFont="1" applyFill="1" applyBorder="1" applyAlignment="1">
      <alignment horizontal="center" vertical="center" wrapText="1"/>
    </xf>
    <xf numFmtId="0" fontId="13" fillId="12" borderId="37" xfId="0" applyFont="1" applyFill="1" applyBorder="1" applyAlignment="1">
      <alignment horizontal="center" vertical="center" wrapText="1"/>
    </xf>
    <xf numFmtId="0" fontId="13" fillId="10" borderId="37" xfId="3" applyFont="1" applyFill="1" applyBorder="1" applyAlignment="1">
      <alignment horizontal="center" vertical="center" wrapText="1"/>
    </xf>
    <xf numFmtId="1" fontId="13" fillId="10" borderId="37" xfId="3" applyNumberFormat="1" applyFont="1" applyFill="1" applyBorder="1" applyAlignment="1">
      <alignment horizontal="center" vertical="center" wrapText="1"/>
    </xf>
    <xf numFmtId="166" fontId="13" fillId="10" borderId="37" xfId="3" applyNumberFormat="1" applyFont="1" applyFill="1" applyBorder="1" applyAlignment="1">
      <alignment horizontal="center" vertical="center" wrapText="1"/>
    </xf>
    <xf numFmtId="0" fontId="14" fillId="11" borderId="37" xfId="3" applyFont="1" applyFill="1" applyBorder="1" applyAlignment="1">
      <alignment horizontal="center" vertical="center" wrapText="1"/>
    </xf>
    <xf numFmtId="6" fontId="13" fillId="10" borderId="37" xfId="0" applyNumberFormat="1" applyFont="1" applyFill="1" applyBorder="1" applyAlignment="1">
      <alignment horizontal="center" vertical="center" wrapText="1"/>
    </xf>
    <xf numFmtId="3" fontId="13" fillId="10" borderId="37" xfId="0" applyNumberFormat="1" applyFont="1" applyFill="1" applyBorder="1" applyAlignment="1">
      <alignment horizontal="center" vertical="center" wrapText="1"/>
    </xf>
    <xf numFmtId="171" fontId="13" fillId="10" borderId="37" xfId="0" applyNumberFormat="1" applyFont="1" applyFill="1" applyBorder="1" applyAlignment="1">
      <alignment horizontal="center" vertical="center" wrapText="1"/>
    </xf>
    <xf numFmtId="173" fontId="13" fillId="10" borderId="37" xfId="0" applyNumberFormat="1" applyFont="1" applyFill="1" applyBorder="1" applyAlignment="1">
      <alignment horizontal="center" vertical="center" wrapText="1"/>
    </xf>
    <xf numFmtId="17" fontId="13" fillId="10" borderId="37" xfId="0" applyNumberFormat="1" applyFont="1" applyFill="1" applyBorder="1" applyAlignment="1">
      <alignment horizontal="center" vertical="center" wrapText="1"/>
    </xf>
    <xf numFmtId="0" fontId="13" fillId="13" borderId="37" xfId="0" applyFont="1" applyFill="1" applyBorder="1" applyAlignment="1">
      <alignment horizontal="center" vertical="center" wrapText="1"/>
    </xf>
    <xf numFmtId="170" fontId="13" fillId="10" borderId="37" xfId="0" applyNumberFormat="1" applyFont="1" applyFill="1" applyBorder="1" applyAlignment="1">
      <alignment horizontal="center" vertical="center" wrapText="1"/>
    </xf>
    <xf numFmtId="0" fontId="49" fillId="11" borderId="37" xfId="0" applyFont="1" applyFill="1" applyBorder="1" applyAlignment="1">
      <alignment horizontal="center" vertical="center" wrapText="1"/>
    </xf>
    <xf numFmtId="0" fontId="54" fillId="10" borderId="37" xfId="0" applyFont="1" applyFill="1" applyBorder="1" applyAlignment="1">
      <alignment horizontal="center" vertical="center" wrapText="1"/>
    </xf>
    <xf numFmtId="1" fontId="54" fillId="10" borderId="37" xfId="0" applyNumberFormat="1" applyFont="1" applyFill="1" applyBorder="1" applyAlignment="1">
      <alignment horizontal="center" vertical="center" wrapText="1"/>
    </xf>
    <xf numFmtId="184" fontId="13" fillId="10" borderId="37" xfId="15" applyNumberFormat="1" applyFont="1" applyFill="1" applyBorder="1" applyAlignment="1">
      <alignment horizontal="center" vertical="center" wrapText="1"/>
    </xf>
    <xf numFmtId="184" fontId="50" fillId="10" borderId="37" xfId="15" applyNumberFormat="1" applyFont="1" applyFill="1" applyBorder="1" applyAlignment="1">
      <alignment horizontal="center" vertical="center" wrapText="1"/>
    </xf>
    <xf numFmtId="184" fontId="13" fillId="11" borderId="37" xfId="15" applyNumberFormat="1" applyFont="1" applyFill="1" applyBorder="1" applyAlignment="1">
      <alignment horizontal="center" vertical="center" wrapText="1"/>
    </xf>
    <xf numFmtId="166" fontId="13" fillId="11" borderId="1" xfId="20" applyNumberFormat="1" applyFont="1" applyFill="1" applyBorder="1" applyAlignment="1">
      <alignment horizontal="center" vertical="center" wrapText="1"/>
    </xf>
    <xf numFmtId="1" fontId="13" fillId="11" borderId="1" xfId="20" applyNumberFormat="1" applyFont="1" applyFill="1" applyBorder="1" applyAlignment="1">
      <alignment horizontal="center" vertical="center" wrapText="1"/>
    </xf>
    <xf numFmtId="166" fontId="13" fillId="11" borderId="1" xfId="20" applyNumberFormat="1" applyFont="1" applyFill="1" applyBorder="1" applyAlignment="1">
      <alignment horizontal="center" vertical="center"/>
    </xf>
    <xf numFmtId="0" fontId="13" fillId="11" borderId="21" xfId="20" applyFont="1" applyFill="1" applyBorder="1" applyAlignment="1">
      <alignment horizontal="center" vertical="center" wrapText="1"/>
    </xf>
    <xf numFmtId="0" fontId="13" fillId="11" borderId="1" xfId="20" applyFont="1" applyFill="1" applyBorder="1" applyAlignment="1">
      <alignment horizontal="center" vertical="center" wrapText="1"/>
    </xf>
    <xf numFmtId="0" fontId="13" fillId="10" borderId="16" xfId="20" applyFont="1" applyFill="1" applyBorder="1" applyAlignment="1">
      <alignment horizontal="center" vertical="center" wrapText="1"/>
    </xf>
    <xf numFmtId="4" fontId="13" fillId="11" borderId="1" xfId="20" applyNumberFormat="1" applyFont="1" applyFill="1" applyBorder="1" applyAlignment="1">
      <alignment horizontal="center" vertical="center" wrapText="1"/>
    </xf>
    <xf numFmtId="0" fontId="13" fillId="10" borderId="37" xfId="20" applyFont="1" applyFill="1" applyBorder="1" applyAlignment="1">
      <alignment horizontal="center" vertical="center" wrapText="1"/>
    </xf>
    <xf numFmtId="0" fontId="13" fillId="10" borderId="21" xfId="20" applyFont="1" applyFill="1" applyBorder="1" applyAlignment="1">
      <alignment horizontal="center" vertical="center" wrapText="1"/>
    </xf>
    <xf numFmtId="0" fontId="13" fillId="10" borderId="1" xfId="20" applyFont="1" applyFill="1" applyBorder="1" applyAlignment="1">
      <alignment horizontal="center" vertical="center" wrapText="1"/>
    </xf>
    <xf numFmtId="1" fontId="13" fillId="10" borderId="1" xfId="20" applyNumberFormat="1" applyFont="1" applyFill="1" applyBorder="1" applyAlignment="1">
      <alignment horizontal="center" vertical="center" wrapText="1"/>
    </xf>
    <xf numFmtId="166" fontId="13" fillId="10" borderId="1" xfId="20" applyNumberFormat="1" applyFont="1" applyFill="1" applyBorder="1" applyAlignment="1">
      <alignment horizontal="center" vertical="center" wrapText="1"/>
    </xf>
    <xf numFmtId="166" fontId="13" fillId="10" borderId="1" xfId="20" applyNumberFormat="1" applyFont="1" applyFill="1" applyBorder="1" applyAlignment="1">
      <alignment horizontal="center" vertical="center"/>
    </xf>
    <xf numFmtId="4" fontId="13" fillId="10" borderId="1" xfId="20" applyNumberFormat="1" applyFont="1" applyFill="1" applyBorder="1" applyAlignment="1">
      <alignment horizontal="center" vertical="center" wrapText="1"/>
    </xf>
    <xf numFmtId="0" fontId="13" fillId="10" borderId="21" xfId="20" applyFont="1" applyFill="1" applyBorder="1" applyAlignment="1">
      <alignment horizontal="center" vertical="center" wrapText="1"/>
    </xf>
    <xf numFmtId="0" fontId="13" fillId="10" borderId="1" xfId="20" applyFont="1" applyFill="1" applyBorder="1" applyAlignment="1">
      <alignment horizontal="center" vertical="center" wrapText="1"/>
    </xf>
    <xf numFmtId="1" fontId="13" fillId="10" borderId="1" xfId="20" applyNumberFormat="1" applyFont="1" applyFill="1" applyBorder="1" applyAlignment="1">
      <alignment horizontal="center" vertical="center" wrapText="1"/>
    </xf>
    <xf numFmtId="166" fontId="13" fillId="10" borderId="1" xfId="20" applyNumberFormat="1" applyFont="1" applyFill="1" applyBorder="1" applyAlignment="1">
      <alignment horizontal="center" vertical="center" wrapText="1"/>
    </xf>
    <xf numFmtId="166" fontId="13" fillId="10" borderId="1" xfId="20" applyNumberFormat="1" applyFont="1" applyFill="1" applyBorder="1" applyAlignment="1">
      <alignment horizontal="center" vertical="center"/>
    </xf>
    <xf numFmtId="4" fontId="13" fillId="10" borderId="1" xfId="20" applyNumberFormat="1" applyFont="1" applyFill="1" applyBorder="1" applyAlignment="1">
      <alignment horizontal="center" vertical="center" wrapText="1"/>
    </xf>
    <xf numFmtId="0" fontId="13" fillId="10" borderId="16" xfId="20" applyFont="1" applyFill="1" applyBorder="1" applyAlignment="1">
      <alignment horizontal="center" vertical="center" wrapText="1"/>
    </xf>
    <xf numFmtId="0" fontId="13" fillId="11" borderId="1" xfId="20" applyFont="1" applyFill="1" applyBorder="1" applyAlignment="1">
      <alignment horizontal="center" vertical="center" wrapText="1"/>
    </xf>
    <xf numFmtId="0" fontId="13" fillId="10" borderId="1" xfId="20" applyFont="1" applyFill="1" applyBorder="1" applyAlignment="1">
      <alignment horizontal="center" vertical="center" wrapText="1"/>
    </xf>
    <xf numFmtId="1" fontId="13" fillId="10" borderId="1" xfId="20" applyNumberFormat="1" applyFont="1" applyFill="1" applyBorder="1" applyAlignment="1">
      <alignment horizontal="center" vertical="center" wrapText="1"/>
    </xf>
    <xf numFmtId="166" fontId="13" fillId="10" borderId="1" xfId="20" applyNumberFormat="1" applyFont="1" applyFill="1" applyBorder="1" applyAlignment="1">
      <alignment horizontal="center" vertical="center" wrapText="1"/>
    </xf>
    <xf numFmtId="166" fontId="13" fillId="10" borderId="1" xfId="20" applyNumberFormat="1" applyFont="1" applyFill="1" applyBorder="1" applyAlignment="1">
      <alignment horizontal="center" vertical="center"/>
    </xf>
    <xf numFmtId="4" fontId="13" fillId="10" borderId="1" xfId="20" applyNumberFormat="1" applyFont="1" applyFill="1" applyBorder="1" applyAlignment="1">
      <alignment horizontal="center" vertical="center" wrapText="1"/>
    </xf>
    <xf numFmtId="0" fontId="13" fillId="10" borderId="1" xfId="20" applyFont="1" applyFill="1" applyBorder="1" applyAlignment="1">
      <alignment horizontal="center" vertical="center" wrapText="1"/>
    </xf>
    <xf numFmtId="1" fontId="13" fillId="10" borderId="1" xfId="20" applyNumberFormat="1" applyFont="1" applyFill="1" applyBorder="1" applyAlignment="1">
      <alignment horizontal="center" vertical="center" wrapText="1"/>
    </xf>
    <xf numFmtId="166" fontId="13" fillId="10" borderId="1" xfId="20" applyNumberFormat="1" applyFont="1" applyFill="1" applyBorder="1" applyAlignment="1">
      <alignment horizontal="center" vertical="center" wrapText="1"/>
    </xf>
    <xf numFmtId="166" fontId="13" fillId="10" borderId="1" xfId="20" applyNumberFormat="1" applyFont="1" applyFill="1" applyBorder="1" applyAlignment="1">
      <alignment horizontal="center" vertical="center"/>
    </xf>
    <xf numFmtId="4" fontId="13" fillId="10" borderId="1" xfId="20" applyNumberFormat="1" applyFont="1" applyFill="1" applyBorder="1" applyAlignment="1">
      <alignment horizontal="center" vertical="center" wrapText="1"/>
    </xf>
    <xf numFmtId="0" fontId="13" fillId="10" borderId="15" xfId="20" applyFont="1" applyFill="1" applyBorder="1" applyAlignment="1">
      <alignment horizontal="center" vertical="center" wrapText="1"/>
    </xf>
    <xf numFmtId="0" fontId="13" fillId="10" borderId="1" xfId="20" applyFont="1" applyFill="1" applyBorder="1" applyAlignment="1">
      <alignment horizontal="center" vertical="center" wrapText="1"/>
    </xf>
    <xf numFmtId="1" fontId="13" fillId="10" borderId="1" xfId="20" applyNumberFormat="1" applyFont="1" applyFill="1" applyBorder="1" applyAlignment="1">
      <alignment horizontal="center" vertical="center" wrapText="1"/>
    </xf>
    <xf numFmtId="166" fontId="13" fillId="10" borderId="1" xfId="20" applyNumberFormat="1" applyFont="1" applyFill="1" applyBorder="1" applyAlignment="1">
      <alignment horizontal="center" vertical="center" wrapText="1"/>
    </xf>
    <xf numFmtId="166" fontId="13" fillId="10" borderId="1" xfId="20" applyNumberFormat="1" applyFont="1" applyFill="1" applyBorder="1" applyAlignment="1">
      <alignment horizontal="center" vertical="center"/>
    </xf>
    <xf numFmtId="4" fontId="13" fillId="10" borderId="1" xfId="20" applyNumberFormat="1" applyFont="1" applyFill="1" applyBorder="1" applyAlignment="1">
      <alignment horizontal="center" vertical="center" wrapText="1"/>
    </xf>
    <xf numFmtId="0" fontId="43" fillId="3" borderId="37" xfId="3" applyFont="1" applyFill="1" applyBorder="1" applyAlignment="1">
      <alignment horizontal="center" vertical="center" wrapText="1"/>
    </xf>
    <xf numFmtId="4" fontId="43" fillId="3" borderId="37" xfId="3" applyNumberFormat="1" applyFont="1" applyFill="1" applyBorder="1" applyAlignment="1">
      <alignment horizontal="right" vertical="center" wrapText="1"/>
    </xf>
  </cellXfs>
  <cellStyles count="21">
    <cellStyle name="Millares" xfId="2" builtinId="3"/>
    <cellStyle name="Millares 2" xfId="14" xr:uid="{F48714F3-74AF-4F71-855E-AFEB7FA65CFA}"/>
    <cellStyle name="Millares 2 10 2 2 4" xfId="8" xr:uid="{CEDE8203-7996-4526-9FB3-E2DD4E875816}"/>
    <cellStyle name="Millares 2 10 2 2 4 2" xfId="19" xr:uid="{972454C4-AD16-4334-99F5-A38A5B473602}"/>
    <cellStyle name="Moneda" xfId="15" builtinId="4"/>
    <cellStyle name="Moneda [0] 2" xfId="1" xr:uid="{4B7FA355-3694-4C02-850E-3FEDDC0174B0}"/>
    <cellStyle name="Moneda 2" xfId="4" xr:uid="{7CFB6EF7-574D-4EDC-BAF4-D4317742BC1A}"/>
    <cellStyle name="Moneda 3" xfId="10" xr:uid="{1434D75D-65C6-4A8E-907A-F9BA6CD50955}"/>
    <cellStyle name="Moneda 4" xfId="11" xr:uid="{AB690C8E-70FF-4ADD-B3EA-08F2E55796A1}"/>
    <cellStyle name="Moneda 5" xfId="9" xr:uid="{D00C56AE-1AA4-41D3-9958-85B8F07A0C4E}"/>
    <cellStyle name="Moneda 6" xfId="12" xr:uid="{9BC11AFF-4C54-4F9C-9264-821694F3BD8C}"/>
    <cellStyle name="Moneda 7" xfId="13" xr:uid="{FA652F91-9A0B-4A40-82B5-BADEECA82AE6}"/>
    <cellStyle name="Normal" xfId="0" builtinId="0"/>
    <cellStyle name="Normal 2" xfId="3" xr:uid="{0E3A039D-1F30-432E-A229-0F6657608260}"/>
    <cellStyle name="Normal 2 10" xfId="5" xr:uid="{F27A713D-B5B1-46C2-A9E6-C4302D641A6D}"/>
    <cellStyle name="Normal 2 11 3" xfId="6" xr:uid="{F0A9F57E-2D42-4709-A418-F2E4CD1DEB77}"/>
    <cellStyle name="Normal 2 11 3 2" xfId="20" xr:uid="{026DCA92-3B68-49ED-B3F6-F766EAD8145A}"/>
    <cellStyle name="Normal 2 2" xfId="18" xr:uid="{2851B0D4-2E08-4FCC-997F-0F229817DE71}"/>
    <cellStyle name="Normal 3" xfId="17" xr:uid="{852583FF-3798-4996-9E70-06B3C504B997}"/>
    <cellStyle name="Normal 5" xfId="16" xr:uid="{8C77B0E2-A6F1-47D1-AEA4-8F2DACF47F8E}"/>
    <cellStyle name="Normal 5 2" xfId="7" xr:uid="{A74BC93E-DFEB-4FE1-A21B-A12281EA8696}"/>
  </cellStyles>
  <dxfs count="6">
    <dxf>
      <fill>
        <patternFill patternType="solid">
          <fgColor rgb="FFD9D9D9"/>
          <bgColor rgb="FFD9D9D9"/>
        </patternFill>
      </fill>
    </dxf>
    <dxf>
      <fill>
        <patternFill patternType="solid">
          <fgColor rgb="FFD9D9D9"/>
          <bgColor rgb="FFD9D9D9"/>
        </patternFill>
      </fill>
    </dxf>
    <dxf>
      <fill>
        <patternFill patternType="solid">
          <fgColor rgb="FFD9D9D9"/>
          <bgColor rgb="FFD9D9D9"/>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1504950</xdr:colOff>
      <xdr:row>0</xdr:row>
      <xdr:rowOff>0</xdr:rowOff>
    </xdr:from>
    <xdr:ext cx="3114675" cy="1133475"/>
    <xdr:pic>
      <xdr:nvPicPr>
        <xdr:cNvPr id="2" name="image1.jp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666750</xdr:colOff>
      <xdr:row>0</xdr:row>
      <xdr:rowOff>180975</xdr:rowOff>
    </xdr:from>
    <xdr:ext cx="2095500" cy="771525"/>
    <xdr:pic>
      <xdr:nvPicPr>
        <xdr:cNvPr id="2" name="image1.jp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228600</xdr:colOff>
      <xdr:row>14</xdr:row>
      <xdr:rowOff>104775</xdr:rowOff>
    </xdr:from>
    <xdr:ext cx="1685925" cy="600075"/>
    <xdr:pic>
      <xdr:nvPicPr>
        <xdr:cNvPr id="3" name="image2.png" title="Imagen">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666750</xdr:colOff>
      <xdr:row>0</xdr:row>
      <xdr:rowOff>180975</xdr:rowOff>
    </xdr:from>
    <xdr:ext cx="2095500" cy="771525"/>
    <xdr:pic>
      <xdr:nvPicPr>
        <xdr:cNvPr id="2" name="image1.jp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228600</xdr:colOff>
      <xdr:row>16</xdr:row>
      <xdr:rowOff>104775</xdr:rowOff>
    </xdr:from>
    <xdr:ext cx="1685925" cy="600075"/>
    <xdr:pic>
      <xdr:nvPicPr>
        <xdr:cNvPr id="3" name="image2.png" title="Imagen">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1504950</xdr:colOff>
      <xdr:row>0</xdr:row>
      <xdr:rowOff>0</xdr:rowOff>
    </xdr:from>
    <xdr:ext cx="3114675" cy="1133475"/>
    <xdr:pic>
      <xdr:nvPicPr>
        <xdr:cNvPr id="2" name="image1.jp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1266825</xdr:colOff>
      <xdr:row>0</xdr:row>
      <xdr:rowOff>123825</xdr:rowOff>
    </xdr:from>
    <xdr:ext cx="3114675" cy="1133475"/>
    <xdr:pic>
      <xdr:nvPicPr>
        <xdr:cNvPr id="2" name="image1.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atos\Downloads\Versio&#769;n%204%20PAA.xlsx" TargetMode="External"/><Relationship Id="rId1" Type="http://schemas.openxmlformats.org/officeDocument/2006/relationships/externalLinkPath" Target="/Datos/Downloads/Versio&#769;n%204%20PA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atos\Documents\IDPAC\1.%20EJECUCIONES%20PRESUPUESTALES\2025\5.%20MAYO%202025\31%20MAYO%202025\Seguimiento%20ejecuci&#243;n%20presupuestal%202025%2031052025.xlsx" TargetMode="External"/><Relationship Id="rId1" Type="http://schemas.openxmlformats.org/officeDocument/2006/relationships/externalLinkPath" Target="/Datos/Documents/IDPAC/1.%20EJECUCIONES%20PRESUPUESTALES/2025/5.%20MAYO%202025/31%20MAYO%202025/Seguimiento%20ejecuci&#243;n%20presupuestal%202025%203105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IDADES PROYECTOS"/>
      <sheetName val="Hoja1"/>
      <sheetName val="PAA INVERSIÓN TOTAL DEL COMITÉ "/>
      <sheetName val=" PAA INICIAL INVERSIÓN"/>
      <sheetName val="MOD PAA INVERSIÓN 25 DE FEBRERO"/>
      <sheetName val="PAA CONSOLIDADO FTO"/>
      <sheetName val="MOD PAA FUNCIONAMIENTO 25 DE FE"/>
      <sheetName val="MOD PAA FUNCIONAMIENTO"/>
      <sheetName val="MOD PAA INVERSIÓN"/>
      <sheetName val=" PAA INVER COMITÉ 20 MARZO"/>
      <sheetName val="PAA FUNCIONAMIENTO 20 MARZO"/>
      <sheetName val=" AJUSTES INV 20 MAR"/>
      <sheetName val="AJUSTES FTO 20 MARZO"/>
      <sheetName val="CONSOLIDADO METAS"/>
      <sheetName val="Copia de MOD PAA INVERSIÓN"/>
      <sheetName val="CONSOLIDADO AREA"/>
      <sheetName val="ARCHIVO CONTRATOS"/>
      <sheetName val="PIIP AJUSTES"/>
      <sheetName val="Hoja 9"/>
      <sheetName val="GESTIÓN DEL PRESUPUESTO"/>
      <sheetName val="FICHA EBI SEGPLAN"/>
    </sheetNames>
    <sheetDataSet>
      <sheetData sheetId="0"/>
      <sheetData sheetId="1"/>
      <sheetData sheetId="2"/>
      <sheetData sheetId="3"/>
      <sheetData sheetId="4">
        <row r="1">
          <cell r="B1"/>
          <cell r="C1"/>
          <cell r="D1" t="str">
            <v>PLANEACIÓN ESTRATÉGICA</v>
          </cell>
          <cell r="E1"/>
          <cell r="F1"/>
          <cell r="G1"/>
          <cell r="H1"/>
          <cell r="I1"/>
          <cell r="J1"/>
          <cell r="K1"/>
          <cell r="L1"/>
          <cell r="M1"/>
          <cell r="N1"/>
          <cell r="O1"/>
          <cell r="P1"/>
          <cell r="Q1" t="str">
            <v>Código: IDPAC-DE-FT-03
Versión: 05
Páginas 1 de 1
Fecha: 10/07/2024</v>
          </cell>
          <cell r="R1"/>
          <cell r="S1"/>
          <cell r="T1"/>
          <cell r="U1"/>
          <cell r="V1"/>
          <cell r="W1"/>
          <cell r="X1"/>
        </row>
        <row r="2">
          <cell r="B2"/>
          <cell r="C2"/>
          <cell r="D2" t="str">
            <v>SOLICITUD MODIFICACIÓN PLAN DE ADQUISICIONES DE INVERSIÓN</v>
          </cell>
          <cell r="E2"/>
          <cell r="F2"/>
          <cell r="G2"/>
          <cell r="H2"/>
          <cell r="I2"/>
          <cell r="J2"/>
          <cell r="K2"/>
          <cell r="L2"/>
          <cell r="M2"/>
          <cell r="N2"/>
          <cell r="O2"/>
          <cell r="P2"/>
          <cell r="Q2"/>
          <cell r="R2"/>
          <cell r="S2"/>
          <cell r="T2"/>
          <cell r="U2"/>
          <cell r="V2"/>
          <cell r="W2"/>
        </row>
        <row r="3">
          <cell r="B3" t="str">
            <v>CÓDIGO CONTRACTUAL (Interno)</v>
          </cell>
          <cell r="C3" t="str">
            <v>META PROYECTO DE INVERSIÓN</v>
          </cell>
          <cell r="D3" t="str">
            <v>CÓDIGO UNSPSC</v>
          </cell>
          <cell r="E3" t="str">
            <v>DESCRIPCIÓN 
 (Descripción general del bien o servicio a contratar)</v>
          </cell>
          <cell r="F3" t="str">
            <v>FECHA ESTIMADA DE INICIO DEL PROCESO DE SELECCIÓN (mes)</v>
          </cell>
          <cell r="G3" t="str">
            <v>FECHA ESTIMADA DE PRESENTACION DE OFERTAS (mes)</v>
          </cell>
          <cell r="H3" t="str">
            <v>DURACIÓN DEL CONTRATO
 (número)</v>
          </cell>
          <cell r="I3" t="str">
            <v>DURACIÓN DEL CONTRATO
  (intervalo: días - 0, meses - 1, años - 2)</v>
          </cell>
          <cell r="J3" t="str">
            <v>MODALIDAD DE SELECCIÓN</v>
          </cell>
          <cell r="K3" t="str">
            <v>FUENTE DE LOS RECURSOS
 (FONDO)</v>
          </cell>
          <cell r="L3" t="str">
            <v>VALOR MENSUAL ESTIMADO</v>
          </cell>
          <cell r="M3" t="str">
            <v>VALOR TOTAL ESTIMADO</v>
          </cell>
          <cell r="N3" t="str">
            <v>ÁREA O DEPENDENCIA RESPONSABLE</v>
          </cell>
          <cell r="O3" t="str">
            <v>POSPRE
 (Posición Presupuestal)</v>
          </cell>
          <cell r="P3" t="str">
            <v>ELEMENTO PEP
 (Plan de la Estructura del Proyecto)</v>
          </cell>
          <cell r="Q3" t="str">
            <v>JUSTIFICACION DE LA MODIFICACION DEL PAA</v>
          </cell>
          <cell r="R3" t="str">
            <v>Nombre del proyecto</v>
          </cell>
          <cell r="S3" t="str">
            <v>SEPGPLAN</v>
          </cell>
          <cell r="T3" t="str">
            <v>BPIN</v>
          </cell>
          <cell r="U3" t="str">
            <v>N SOLICITUD</v>
          </cell>
          <cell r="V3" t="str">
            <v>FECHA DE SOLICITUD</v>
          </cell>
          <cell r="W3"/>
          <cell r="X3" t="str">
            <v>TIPO DE SOLICITUD
 (*) En la primera línea se debe registrar la Información Actual del PAA</v>
          </cell>
        </row>
        <row r="4">
          <cell r="B4" t="str">
            <v>C106</v>
          </cell>
          <cell r="C4" t="str">
            <v>1. Formar 120.000 ciudadanos en sus capacidades democráticas para incidir en la construcción de una cultura democrática, ciudadana y de paz</v>
          </cell>
          <cell r="D4">
            <v>80111600</v>
          </cell>
          <cell r="E4" t="str">
            <v>Prestar servicios profesionales para desarrollar los procesos de formacion y herramientas de accesibilidad competencia de la Gerencia de la Escuela de Participación</v>
          </cell>
          <cell r="F4" t="str">
            <v>FEBRERO</v>
          </cell>
          <cell r="G4" t="str">
            <v>FEBRERO</v>
          </cell>
          <cell r="H4">
            <v>6</v>
          </cell>
          <cell r="I4">
            <v>1</v>
          </cell>
          <cell r="J4" t="str">
            <v>CCE-16 Contratación Directa</v>
          </cell>
          <cell r="K4" t="str">
            <v>1-100-F001_VA-Recursos distrito</v>
          </cell>
          <cell r="L4">
            <v>5000000</v>
          </cell>
          <cell r="M4">
            <v>30000000</v>
          </cell>
          <cell r="N4" t="str">
            <v>Gerencia Escuela de la Participación</v>
          </cell>
          <cell r="O4" t="str">
            <v>O232020200992913  Servicios de educación para la formación y el trab</v>
          </cell>
          <cell r="P4" t="str">
            <v>20/0220/0102/45020340212</v>
          </cell>
          <cell r="Q4"/>
          <cell r="R4" t="str">
            <v xml:space="preserve">Formación en capacidades democráticas en interrelación con la cualificación de la participación incidente; con enfoques de cultura ciudadana, democrática y de paz Bogotá D.C.
</v>
          </cell>
          <cell r="S4">
            <v>8080</v>
          </cell>
          <cell r="T4">
            <v>2024110010212</v>
          </cell>
          <cell r="U4">
            <v>1</v>
          </cell>
          <cell r="V4"/>
          <cell r="W4">
            <v>1</v>
          </cell>
          <cell r="X4" t="str">
            <v>Modificación propuesta</v>
          </cell>
        </row>
        <row r="5">
          <cell r="B5" t="str">
            <v>C109</v>
          </cell>
          <cell r="C5" t="str">
            <v>1. Formar 120.000 ciudadanos en sus capacidades democráticas para incidir en la construcción de una cultura democrática, ciudadana y de paz</v>
          </cell>
          <cell r="D5">
            <v>80111600</v>
          </cell>
          <cell r="E5" t="str">
            <v>Prestar servicios profesionales para diseñar, desarrollar y ejecutar los procesos de formación que adelanta la Gerencia de Escuela de Participación en la distintas modalidades.</v>
          </cell>
          <cell r="F5" t="str">
            <v>MARZO</v>
          </cell>
          <cell r="G5" t="str">
            <v>MARZO</v>
          </cell>
          <cell r="H5">
            <v>4</v>
          </cell>
          <cell r="I5">
            <v>1</v>
          </cell>
          <cell r="J5" t="str">
            <v>CCE-16 Contratación Directa</v>
          </cell>
          <cell r="K5" t="str">
            <v>1-100-F001_VA-Recursos distrito</v>
          </cell>
          <cell r="L5">
            <v>4000000</v>
          </cell>
          <cell r="M5">
            <v>16000000</v>
          </cell>
          <cell r="N5" t="str">
            <v>Gerencia Escuela de la Participación</v>
          </cell>
          <cell r="O5" t="str">
            <v>O232020200992913  Servicios de educación para la formación y el trab</v>
          </cell>
          <cell r="P5" t="str">
            <v>20/0220/0102/45020340212</v>
          </cell>
          <cell r="Q5"/>
          <cell r="R5" t="str">
            <v xml:space="preserve">Formación en capacidades democráticas en interrelación con la cualificación de la participación incidente; con enfoques de cultura ciudadana, democrática y de paz Bogotá D.C.
</v>
          </cell>
          <cell r="S5">
            <v>8080</v>
          </cell>
          <cell r="T5">
            <v>2024110010212</v>
          </cell>
          <cell r="U5">
            <v>1</v>
          </cell>
          <cell r="V5"/>
          <cell r="W5">
            <v>1</v>
          </cell>
          <cell r="X5" t="str">
            <v>Modificación propuesta</v>
          </cell>
        </row>
        <row r="6">
          <cell r="B6" t="str">
            <v>C111</v>
          </cell>
          <cell r="C6" t="str">
            <v>1. Formar 120.000 ciudadanos en sus capacidades democráticas para incidir en la construcción de una cultura democrática, ciudadana y de paz</v>
          </cell>
          <cell r="D6">
            <v>80111600</v>
          </cell>
          <cell r="E6" t="str">
            <v>Prestar los servicios profesionales para desarrollar y hacer seguimiento a la estrategia de alianzas y redes que adelanta la Gerencia de Escuela de Participación.</v>
          </cell>
          <cell r="F6" t="str">
            <v>FEBRERO</v>
          </cell>
          <cell r="G6" t="str">
            <v>FEBRERO</v>
          </cell>
          <cell r="H6">
            <v>5</v>
          </cell>
          <cell r="I6">
            <v>1</v>
          </cell>
          <cell r="J6" t="str">
            <v>CCE-16 Contratación Directa</v>
          </cell>
          <cell r="K6" t="str">
            <v>1-100-F001_VA-Recursos distrito</v>
          </cell>
          <cell r="L6">
            <v>5000000</v>
          </cell>
          <cell r="M6">
            <v>25000000</v>
          </cell>
          <cell r="N6" t="str">
            <v>Gerencia Escuela de la Participación</v>
          </cell>
          <cell r="O6" t="str">
            <v>O232020200883990  Otros servicios profesionales, técnicos y empresar</v>
          </cell>
          <cell r="P6" t="str">
            <v>20/0220/0102/45020340212</v>
          </cell>
          <cell r="Q6"/>
          <cell r="R6" t="str">
            <v xml:space="preserve">Formación en capacidades democráticas en interrelación con la cualificación de la participación incidente; con enfoques de cultura ciudadana, democrática y de paz Bogotá D.C.
</v>
          </cell>
          <cell r="S6">
            <v>8080</v>
          </cell>
          <cell r="T6">
            <v>2024110010212</v>
          </cell>
          <cell r="U6">
            <v>1</v>
          </cell>
          <cell r="V6"/>
          <cell r="W6">
            <v>1</v>
          </cell>
          <cell r="X6" t="str">
            <v>Modificación propuesta</v>
          </cell>
        </row>
        <row r="7">
          <cell r="B7" t="str">
            <v>C113</v>
          </cell>
          <cell r="C7" t="str">
            <v>1. Formar 120.000 ciudadanos en sus capacidades democráticas para incidir en la construcción de una cultura democrática, ciudadana y de paz</v>
          </cell>
          <cell r="D7">
            <v>80111600</v>
          </cell>
          <cell r="E7" t="str">
            <v>Prestar los servicios profesionales la para la generación de contenidos pedagógicos de la Escuela de Participación.</v>
          </cell>
          <cell r="F7" t="str">
            <v>MARZO</v>
          </cell>
          <cell r="G7" t="str">
            <v>MARZO</v>
          </cell>
          <cell r="H7">
            <v>4</v>
          </cell>
          <cell r="I7">
            <v>1</v>
          </cell>
          <cell r="J7" t="str">
            <v>CCE-16 Contratación Directa</v>
          </cell>
          <cell r="K7" t="str">
            <v>1-100-F001_VA-Recursos distrito</v>
          </cell>
          <cell r="L7">
            <v>4000000</v>
          </cell>
          <cell r="M7">
            <v>16000000</v>
          </cell>
          <cell r="N7" t="str">
            <v>Gerencia Escuela de la Participación</v>
          </cell>
          <cell r="O7" t="str">
            <v>O232020200992913  Servicios de educación para la formación y el trab</v>
          </cell>
          <cell r="P7" t="str">
            <v>20/0220/0102/45020340212</v>
          </cell>
          <cell r="Q7"/>
          <cell r="R7" t="str">
            <v xml:space="preserve">Formación en capacidades democráticas en interrelación con la cualificación de la participación incidente; con enfoques de cultura ciudadana, democrática y de paz Bogotá D.C.
</v>
          </cell>
          <cell r="S7">
            <v>8080</v>
          </cell>
          <cell r="T7">
            <v>2024110010212</v>
          </cell>
          <cell r="U7">
            <v>1</v>
          </cell>
          <cell r="V7"/>
          <cell r="W7">
            <v>1</v>
          </cell>
          <cell r="X7" t="str">
            <v>Modificación propuesta</v>
          </cell>
        </row>
        <row r="8">
          <cell r="B8" t="str">
            <v>C116</v>
          </cell>
          <cell r="C8" t="str">
            <v>1. Formar 120.000 ciudadanos en sus capacidades democráticas para incidir en la construcción de una cultura democrática, ciudadana y de paz</v>
          </cell>
          <cell r="D8">
            <v>80111600</v>
          </cell>
          <cell r="E8" t="str">
            <v>Prestar los servicios profesionales  para la implementacion de las actividades y metodologias de formacion que adelanta la Gerencia de Escuela de Participación.</v>
          </cell>
          <cell r="F8" t="str">
            <v>Marzo</v>
          </cell>
          <cell r="G8" t="str">
            <v>Marzo</v>
          </cell>
          <cell r="H8">
            <v>4</v>
          </cell>
          <cell r="I8">
            <v>1</v>
          </cell>
          <cell r="J8" t="str">
            <v>CCE-16 Contratación Directa</v>
          </cell>
          <cell r="K8" t="str">
            <v>1-100-F001_VA-Recursos distrito</v>
          </cell>
          <cell r="L8">
            <v>4000000</v>
          </cell>
          <cell r="M8">
            <v>16000000</v>
          </cell>
          <cell r="N8" t="str">
            <v>Gerencia Escuela de la Participación</v>
          </cell>
          <cell r="O8" t="str">
            <v>O232020200992913  Servicios de educación para la formación y el trab</v>
          </cell>
          <cell r="P8" t="str">
            <v>20/0220/0102/45020340212</v>
          </cell>
          <cell r="Q8"/>
          <cell r="R8" t="str">
            <v xml:space="preserve">Formación en capacidades democráticas en interrelación con la cualificación de la participación incidente; con enfoques de cultura ciudadana, democrática y de paz Bogotá D.C.
</v>
          </cell>
          <cell r="S8">
            <v>8080</v>
          </cell>
          <cell r="T8">
            <v>2024110010212</v>
          </cell>
          <cell r="U8">
            <v>1</v>
          </cell>
          <cell r="V8"/>
          <cell r="W8">
            <v>1</v>
          </cell>
          <cell r="X8" t="str">
            <v>Modificación propuesta</v>
          </cell>
        </row>
        <row r="9">
          <cell r="B9" t="str">
            <v>C117</v>
          </cell>
          <cell r="C9" t="str">
            <v>1. Formar 120.000 ciudadanos en sus capacidades democráticas para incidir en la construcción de una cultura democrática, ciudadana y de paz</v>
          </cell>
          <cell r="D9">
            <v>80111600</v>
          </cell>
          <cell r="E9" t="str">
            <v>Prestar los servicios profesionales para la proyeccion e implementación de contenidos pedagógicos de la Escuela de Participación.</v>
          </cell>
          <cell r="F9" t="str">
            <v>FEBRERO</v>
          </cell>
          <cell r="G9" t="str">
            <v>FEBRERO</v>
          </cell>
          <cell r="H9">
            <v>5</v>
          </cell>
          <cell r="I9">
            <v>1</v>
          </cell>
          <cell r="J9" t="str">
            <v>CCE-16 Contratación Directa</v>
          </cell>
          <cell r="K9" t="str">
            <v>1-100-F001_VA-Recursos distrito</v>
          </cell>
          <cell r="L9">
            <v>6000000</v>
          </cell>
          <cell r="M9">
            <v>30000000</v>
          </cell>
          <cell r="N9" t="str">
            <v>Gerencia Escuela de la Participación</v>
          </cell>
          <cell r="O9" t="str">
            <v>O232020200992913  Servicios de educación para la formación y el trab</v>
          </cell>
          <cell r="P9" t="str">
            <v>20/0220/0102/45020340212</v>
          </cell>
          <cell r="Q9"/>
          <cell r="R9" t="str">
            <v xml:space="preserve">Formación en capacidades democráticas en interrelación con la cualificación de la participación incidente; con enfoques de cultura ciudadana, democrática y de paz Bogotá D.C.
</v>
          </cell>
          <cell r="S9">
            <v>8080</v>
          </cell>
          <cell r="T9">
            <v>2024110010212</v>
          </cell>
          <cell r="U9">
            <v>1</v>
          </cell>
          <cell r="V9"/>
          <cell r="W9">
            <v>1</v>
          </cell>
          <cell r="X9" t="str">
            <v>Modificación propuesta</v>
          </cell>
        </row>
        <row r="10">
          <cell r="B10" t="str">
            <v>C118</v>
          </cell>
          <cell r="C10" t="str">
            <v>1. Formar 120.000 ciudadanos en sus capacidades democráticas para incidir en la construcción de una cultura democrática, ciudadana y de paz</v>
          </cell>
          <cell r="D10">
            <v>80111600</v>
          </cell>
          <cell r="E10" t="str">
            <v>Prestar servicios profesionales para desarrollar procesos de sistematización y reporte de las actividades que adelanta la Gerencia de Escuela de Participación.</v>
          </cell>
          <cell r="F10" t="str">
            <v>MARZO</v>
          </cell>
          <cell r="G10" t="str">
            <v>MARZO</v>
          </cell>
          <cell r="H10">
            <v>10</v>
          </cell>
          <cell r="I10">
            <v>1</v>
          </cell>
          <cell r="J10" t="str">
            <v>CCE-16 Contratación Directa</v>
          </cell>
          <cell r="K10" t="str">
            <v>1-100-F001_VA-Recursos distrito</v>
          </cell>
          <cell r="L10">
            <v>6000000</v>
          </cell>
          <cell r="M10">
            <v>60000000</v>
          </cell>
          <cell r="N10" t="str">
            <v>Gerencia Escuela de la Participación</v>
          </cell>
          <cell r="O10" t="str">
            <v>O232020200883990  Otros servicios profesionales, técnicos y empresar</v>
          </cell>
          <cell r="P10" t="str">
            <v>20/0220/0102/45020340212</v>
          </cell>
          <cell r="Q10"/>
          <cell r="R10" t="str">
            <v xml:space="preserve">Formación en capacidades democráticas en interrelación con la cualificación de la participación incidente; con enfoques de cultura ciudadana, democrática y de paz Bogotá D.C.
</v>
          </cell>
          <cell r="S10">
            <v>8080</v>
          </cell>
          <cell r="T10">
            <v>2024110010212</v>
          </cell>
          <cell r="U10">
            <v>1</v>
          </cell>
          <cell r="V10"/>
          <cell r="W10">
            <v>1</v>
          </cell>
          <cell r="X10" t="str">
            <v>Modificación propuesta</v>
          </cell>
        </row>
        <row r="11">
          <cell r="B11" t="str">
            <v>C119</v>
          </cell>
          <cell r="C11" t="str">
            <v>1. Formar 120.000 ciudadanos en sus capacidades democráticas para incidir en la construcción de una cultura democrática, ciudadana y de paz</v>
          </cell>
          <cell r="D11">
            <v>80111600</v>
          </cell>
          <cell r="E11" t="str">
            <v>Prestar los servicios profesionales   para la planificación, diseño e implementacion de las actividades y metodologias de formacion que adelanta la Gerencia de Escuela de Participación.</v>
          </cell>
          <cell r="F11" t="str">
            <v>FEBRERO</v>
          </cell>
          <cell r="G11" t="str">
            <v>FEBRERO</v>
          </cell>
          <cell r="H11">
            <v>10</v>
          </cell>
          <cell r="I11">
            <v>1</v>
          </cell>
          <cell r="J11" t="str">
            <v>CCE-16 Contratación Directa</v>
          </cell>
          <cell r="K11" t="str">
            <v>1-100-F001_VA-Recursos distrito</v>
          </cell>
          <cell r="L11">
            <v>6000000</v>
          </cell>
          <cell r="M11">
            <v>60000000</v>
          </cell>
          <cell r="N11" t="str">
            <v>Gerencia Escuela de la Participación</v>
          </cell>
          <cell r="O11" t="str">
            <v>O232020200992913  Servicios de educación para la formación y el trab</v>
          </cell>
          <cell r="P11" t="str">
            <v>20/0220/0102/45020340212</v>
          </cell>
          <cell r="Q11"/>
          <cell r="R11" t="str">
            <v xml:space="preserve">Formación en capacidades democráticas en interrelación con la cualificación de la participación incidente; con enfoques de cultura ciudadana, democrática y de paz Bogotá D.C.
</v>
          </cell>
          <cell r="S11">
            <v>8080</v>
          </cell>
          <cell r="T11">
            <v>2024110010212</v>
          </cell>
          <cell r="U11">
            <v>1</v>
          </cell>
          <cell r="V11"/>
          <cell r="W11">
            <v>1</v>
          </cell>
          <cell r="X11" t="str">
            <v>Modificación propuesta</v>
          </cell>
        </row>
        <row r="12">
          <cell r="B12" t="str">
            <v>C121</v>
          </cell>
          <cell r="C12" t="str">
            <v>1. Formar 120.000 ciudadanos en sus capacidades democráticas para incidir en la construcción de una cultura democrática, ciudadana y de paz</v>
          </cell>
          <cell r="D12">
            <v>80111600</v>
          </cell>
          <cell r="E12" t="str">
            <v>Prestar servicios profesionales para apoyar a la Gerencia en el liderazgo y seguimiento de los procesos contractuales, administrativos y financieros competencia de la Gerencia de la Escuela de Participación.la de Participación.</v>
          </cell>
          <cell r="F12" t="str">
            <v>ENERO</v>
          </cell>
          <cell r="G12" t="str">
            <v>ENERO</v>
          </cell>
          <cell r="H12">
            <v>6</v>
          </cell>
          <cell r="I12">
            <v>1</v>
          </cell>
          <cell r="J12" t="str">
            <v>CCE-16 Contratación Directa</v>
          </cell>
          <cell r="K12" t="str">
            <v>1-100-F001_VA-Recursos distrito</v>
          </cell>
          <cell r="L12">
            <v>7300000</v>
          </cell>
          <cell r="M12">
            <v>43800000</v>
          </cell>
          <cell r="N12" t="str">
            <v>Gerencia Escuela de la Participación</v>
          </cell>
          <cell r="O12" t="str">
            <v>O232020200883990  Otros servicios profesionales, técnicos y empresar</v>
          </cell>
          <cell r="P12" t="str">
            <v>20/0220/0102/45020340212</v>
          </cell>
          <cell r="Q12"/>
          <cell r="R12" t="str">
            <v xml:space="preserve">Formación en capacidades democráticas en interrelación con la cualificación de la participación incidente; con enfoques de cultura ciudadana, democrática y de paz Bogotá D.C.
</v>
          </cell>
          <cell r="S12">
            <v>8080</v>
          </cell>
          <cell r="T12">
            <v>2024110010212</v>
          </cell>
          <cell r="U12">
            <v>1</v>
          </cell>
          <cell r="V12"/>
          <cell r="W12">
            <v>1</v>
          </cell>
          <cell r="X12" t="str">
            <v>Modificación propuesta</v>
          </cell>
        </row>
        <row r="13">
          <cell r="B13" t="str">
            <v>C122</v>
          </cell>
          <cell r="C13" t="str">
            <v>1. Formar 120.000 ciudadanos en sus capacidades democráticas para incidir en la construcción de una cultura democrática, ciudadana y de paz</v>
          </cell>
          <cell r="D13">
            <v>80111600</v>
          </cell>
          <cell r="E13" t="str">
            <v>Prestar los servicios profesionales de manera temporal, para realizar el diseño audiovisual de los contenidos y publicaciones de la Gerencia de Escuela de Participación.</v>
          </cell>
          <cell r="F13" t="str">
            <v>FEBRERO</v>
          </cell>
          <cell r="G13" t="str">
            <v>FEBRERO</v>
          </cell>
          <cell r="H13">
            <v>5</v>
          </cell>
          <cell r="I13">
            <v>1</v>
          </cell>
          <cell r="J13" t="str">
            <v>CCE-16 Contratación Directa</v>
          </cell>
          <cell r="K13" t="str">
            <v>1-100-F001_VA-Recursos distrito</v>
          </cell>
          <cell r="L13">
            <v>5000000</v>
          </cell>
          <cell r="M13">
            <v>25000000</v>
          </cell>
          <cell r="N13" t="str">
            <v>Gerencia Escuela de la Participación</v>
          </cell>
          <cell r="O13" t="str">
            <v>O232020200992913  Servicios de educación para la formación y el trab</v>
          </cell>
          <cell r="P13" t="str">
            <v>20/0220/0102/45020340212</v>
          </cell>
          <cell r="Q13"/>
          <cell r="R13" t="str">
            <v xml:space="preserve">Formación en capacidades democráticas en interrelación con la cualificación de la participación incidente; con enfoques de cultura ciudadana, democrática y de paz Bogotá D.C.
</v>
          </cell>
          <cell r="S13">
            <v>8080</v>
          </cell>
          <cell r="T13">
            <v>2024110010212</v>
          </cell>
          <cell r="U13">
            <v>1</v>
          </cell>
          <cell r="V13"/>
          <cell r="W13">
            <v>1</v>
          </cell>
          <cell r="X13" t="str">
            <v>Modificación propuesta</v>
          </cell>
        </row>
        <row r="14">
          <cell r="B14" t="str">
            <v>C123</v>
          </cell>
          <cell r="C14" t="str">
            <v>1. Formar 120.000 ciudadanos en sus capacidades democráticas para incidir en la construcción de una cultura democrática, ciudadana y de paz</v>
          </cell>
          <cell r="D14">
            <v>80111600</v>
          </cell>
          <cell r="E14" t="str">
            <v>Prestar los servicios profesionales para el diseño e implementación de metodologías y didácticas en las diferentes modalidades de formación competencia de la Gerencia de Escuela de Participación.</v>
          </cell>
          <cell r="F14" t="str">
            <v>Marzo</v>
          </cell>
          <cell r="G14" t="str">
            <v>Marzo</v>
          </cell>
          <cell r="H14">
            <v>5</v>
          </cell>
          <cell r="I14">
            <v>1</v>
          </cell>
          <cell r="J14" t="str">
            <v>CCE-16 Contratación Directa</v>
          </cell>
          <cell r="K14" t="str">
            <v>1-100-F001_VA-Recursos distrito</v>
          </cell>
          <cell r="L14">
            <v>7000000</v>
          </cell>
          <cell r="M14">
            <v>35000000</v>
          </cell>
          <cell r="N14" t="str">
            <v>Gerencia Escuela de la Participación</v>
          </cell>
          <cell r="O14" t="str">
            <v>O232020200992913  Servicios de educación para la formación y el trab</v>
          </cell>
          <cell r="P14" t="str">
            <v>20/0220/0102/45020340212</v>
          </cell>
          <cell r="Q14"/>
          <cell r="R14" t="str">
            <v xml:space="preserve">Formación en capacidades democráticas en interrelación con la cualificación de la participación incidente; con enfoques de cultura ciudadana, democrática y de paz Bogotá D.C.
</v>
          </cell>
          <cell r="S14">
            <v>8080</v>
          </cell>
          <cell r="T14">
            <v>2024110010212</v>
          </cell>
          <cell r="U14">
            <v>1</v>
          </cell>
          <cell r="V14"/>
          <cell r="W14">
            <v>1</v>
          </cell>
          <cell r="X14" t="str">
            <v>Modificación propuesta</v>
          </cell>
        </row>
        <row r="15">
          <cell r="B15" t="str">
            <v>C127</v>
          </cell>
          <cell r="C15" t="str">
            <v>1. Formar 120.000 ciudadanos en sus capacidades democráticas para incidir en la construcción de una cultura democrática, ciudadana y de paz</v>
          </cell>
          <cell r="D15">
            <v>80111600</v>
          </cell>
          <cell r="E15" t="str">
            <v>Prestar servicios profesionales para el diseño y proyeccion de los contenidos pedagogicos de la Gerencia de Escuela de Participación</v>
          </cell>
          <cell r="F15" t="str">
            <v>MARZO</v>
          </cell>
          <cell r="G15" t="str">
            <v>MARZO</v>
          </cell>
          <cell r="H15">
            <v>4</v>
          </cell>
          <cell r="I15">
            <v>1</v>
          </cell>
          <cell r="J15" t="str">
            <v>CCE-16 Contratación Directa</v>
          </cell>
          <cell r="K15" t="str">
            <v>1-100-F001_VA-Recursos distrito</v>
          </cell>
          <cell r="L15">
            <v>4000000</v>
          </cell>
          <cell r="M15">
            <v>16000000</v>
          </cell>
          <cell r="N15" t="str">
            <v>Gerencia Escuela de la Participación</v>
          </cell>
          <cell r="O15" t="str">
            <v>O232020200992913  Servicios de educación para la formación y el trab</v>
          </cell>
          <cell r="P15" t="str">
            <v>20/0220/0102/45020340212</v>
          </cell>
          <cell r="Q15"/>
          <cell r="R15" t="str">
            <v xml:space="preserve">Formación en capacidades democráticas en interrelación con la cualificación de la participación incidente; con enfoques de cultura ciudadana, democrática y de paz Bogotá D.C.
</v>
          </cell>
          <cell r="S15">
            <v>8080</v>
          </cell>
          <cell r="T15">
            <v>2024110010212</v>
          </cell>
          <cell r="U15">
            <v>1</v>
          </cell>
          <cell r="V15"/>
          <cell r="W15">
            <v>1</v>
          </cell>
          <cell r="X15" t="str">
            <v>Modificación propuesta</v>
          </cell>
        </row>
        <row r="16">
          <cell r="B16" t="str">
            <v>C132</v>
          </cell>
          <cell r="C16" t="str">
            <v>1. Formar 120.000 ciudadanos en sus capacidades democráticas para incidir en la construcción de una cultura democrática, ciudadana y de paz</v>
          </cell>
          <cell r="D16">
            <v>80111600</v>
          </cell>
          <cell r="E16" t="str">
            <v>Prestar servicios de apoyo a la gestión  para diseñar e implementar actividades en las diferentes modalidades de formación que brinda la Gerencia de Escuela de la Participación.</v>
          </cell>
          <cell r="F16" t="str">
            <v>FEBRERO</v>
          </cell>
          <cell r="G16" t="str">
            <v>FEBRERO</v>
          </cell>
          <cell r="H16">
            <v>5</v>
          </cell>
          <cell r="I16">
            <v>1</v>
          </cell>
          <cell r="J16" t="str">
            <v>CCE-16 Contratación Directa</v>
          </cell>
          <cell r="K16" t="str">
            <v>1-100-F001_VA-Recursos distrito</v>
          </cell>
          <cell r="L16">
            <v>3600000</v>
          </cell>
          <cell r="M16">
            <v>18000000</v>
          </cell>
          <cell r="N16" t="str">
            <v>Gerencia Escuela de la Participación</v>
          </cell>
          <cell r="O16" t="str">
            <v>O232020200992913  Servicios de educación para la formación y el trab</v>
          </cell>
          <cell r="P16" t="str">
            <v>20/0220/0102/45020340212</v>
          </cell>
          <cell r="Q16"/>
          <cell r="R16" t="str">
            <v xml:space="preserve">Formación en capacidades democráticas en interrelación con la cualificación de la participación incidente; con enfoques de cultura ciudadana, democrática y de paz Bogotá D.C.
</v>
          </cell>
          <cell r="S16">
            <v>8080</v>
          </cell>
          <cell r="T16">
            <v>2024110010212</v>
          </cell>
          <cell r="U16">
            <v>1</v>
          </cell>
          <cell r="V16"/>
          <cell r="W16">
            <v>1</v>
          </cell>
          <cell r="X16" t="str">
            <v>Modificación propuesta</v>
          </cell>
        </row>
        <row r="17">
          <cell r="B17" t="str">
            <v>C133</v>
          </cell>
          <cell r="C17" t="str">
            <v>1. Formar 120.000 ciudadanos en sus capacidades democráticas para incidir en la construcción de una cultura democrática, ciudadana y de paz</v>
          </cell>
          <cell r="D17">
            <v>80111600</v>
          </cell>
          <cell r="E17" t="str">
            <v>Prestar los servicios profesionales para realizar el seguimiento, sistematización y reportes requeridos por la Escuela de la Participación.</v>
          </cell>
          <cell r="F17" t="str">
            <v>FEBRERO</v>
          </cell>
          <cell r="G17" t="str">
            <v>FEBRERO</v>
          </cell>
          <cell r="H17">
            <v>5</v>
          </cell>
          <cell r="I17">
            <v>1</v>
          </cell>
          <cell r="J17" t="str">
            <v>CCE-16 Contratación Directa</v>
          </cell>
          <cell r="K17" t="str">
            <v>1-100-F001_VA-Recursos distrito</v>
          </cell>
          <cell r="L17">
            <v>5500000</v>
          </cell>
          <cell r="M17">
            <v>27500000</v>
          </cell>
          <cell r="N17" t="str">
            <v>Gerencia Escuela de la Participación</v>
          </cell>
          <cell r="O17" t="str">
            <v>O232020200991119_Otros servicios de la administración pública n.c.p.</v>
          </cell>
          <cell r="P17" t="str">
            <v>20/0220/0102/45020340212</v>
          </cell>
          <cell r="Q17"/>
          <cell r="R17" t="str">
            <v xml:space="preserve">Formación en capacidades democráticas en interrelación con la cualificación de la participación incidente; con enfoques de cultura ciudadana, democrática y de paz Bogotá D.C.
</v>
          </cell>
          <cell r="S17">
            <v>8080</v>
          </cell>
          <cell r="T17">
            <v>2024110010212</v>
          </cell>
          <cell r="U17">
            <v>1</v>
          </cell>
          <cell r="V17"/>
          <cell r="W17">
            <v>1</v>
          </cell>
          <cell r="X17" t="str">
            <v>Modificación propuesta</v>
          </cell>
        </row>
        <row r="18">
          <cell r="B18" t="str">
            <v>C135</v>
          </cell>
          <cell r="C18" t="str">
            <v>1. Formar 120.000 ciudadanos en sus capacidades democráticas para incidir en la construcción de una cultura democrática, ciudadana y de paz</v>
          </cell>
          <cell r="D18">
            <v>80111600</v>
          </cell>
          <cell r="E18" t="str">
            <v>Prestar los servicios profesionales y  para diseñar y desarrollar contenidos pedagogicos en las diferentes modalidades de formación de la Gerencia de la Escuela de la Participación.</v>
          </cell>
          <cell r="F18" t="str">
            <v>FEBRERO</v>
          </cell>
          <cell r="G18" t="str">
            <v>FEBRERO</v>
          </cell>
          <cell r="H18">
            <v>4</v>
          </cell>
          <cell r="I18">
            <v>1</v>
          </cell>
          <cell r="J18" t="str">
            <v>CCE-16 Contratación Directa</v>
          </cell>
          <cell r="K18" t="str">
            <v>1-100-F001_VA-Recursos distrito</v>
          </cell>
          <cell r="L18">
            <v>4500000</v>
          </cell>
          <cell r="M18">
            <v>18000000</v>
          </cell>
          <cell r="N18" t="str">
            <v>Gerencia Escuela de la Participación</v>
          </cell>
          <cell r="O18" t="str">
            <v>O232020200992913  Servicios de educación para la formación y el trab</v>
          </cell>
          <cell r="P18" t="str">
            <v>20/0220/0102/45020340212</v>
          </cell>
          <cell r="Q18"/>
          <cell r="R18" t="str">
            <v xml:space="preserve">Formación en capacidades democráticas en interrelación con la cualificación de la participación incidente; con enfoques de cultura ciudadana, democrática y de paz Bogotá D.C.
</v>
          </cell>
          <cell r="S18">
            <v>8080</v>
          </cell>
          <cell r="T18">
            <v>2024110010212</v>
          </cell>
          <cell r="U18">
            <v>1</v>
          </cell>
          <cell r="V18"/>
          <cell r="W18">
            <v>1</v>
          </cell>
          <cell r="X18" t="str">
            <v>Modificación propuesta</v>
          </cell>
        </row>
        <row r="19">
          <cell r="B19" t="str">
            <v>C136</v>
          </cell>
          <cell r="C19" t="str">
            <v>1. Formar 120.000 ciudadanos en sus capacidades democráticas para incidir en la construcción de una cultura democrática, ciudadana y de paz</v>
          </cell>
          <cell r="D19">
            <v>80111600</v>
          </cell>
          <cell r="E19" t="str">
            <v>Prestar los servicios profesionales  para diseñar, promocionar y comunicar las piezas gráficas requeridas por la Gerencia de Escuela de Participación.</v>
          </cell>
          <cell r="F19" t="str">
            <v>FEBRERO</v>
          </cell>
          <cell r="G19" t="str">
            <v>FEBRERO</v>
          </cell>
          <cell r="H19">
            <v>10</v>
          </cell>
          <cell r="I19">
            <v>1</v>
          </cell>
          <cell r="J19" t="str">
            <v>CCE-16 Contratación Directa</v>
          </cell>
          <cell r="K19" t="str">
            <v>1-100-F001_VA-Recursos distrito</v>
          </cell>
          <cell r="L19">
            <v>6000000</v>
          </cell>
          <cell r="M19">
            <v>60000000</v>
          </cell>
          <cell r="N19" t="str">
            <v>Gerencia Escuela de la Participación</v>
          </cell>
          <cell r="O19" t="str">
            <v>O232020200883990  Otros servicios profesionales, técnicos y empresar</v>
          </cell>
          <cell r="P19" t="str">
            <v>20/0220/0102/45020340212</v>
          </cell>
          <cell r="Q19"/>
          <cell r="R19" t="str">
            <v xml:space="preserve">Formación en capacidades democráticas en interrelación con la cualificación de la participación incidente; con enfoques de cultura ciudadana, democrática y de paz Bogotá D.C.
</v>
          </cell>
          <cell r="S19">
            <v>8080</v>
          </cell>
          <cell r="T19">
            <v>2024110010212</v>
          </cell>
          <cell r="U19">
            <v>1</v>
          </cell>
          <cell r="V19"/>
          <cell r="W19">
            <v>1</v>
          </cell>
          <cell r="X19" t="str">
            <v>Modificación propuesta</v>
          </cell>
        </row>
        <row r="20">
          <cell r="B20" t="str">
            <v>C138</v>
          </cell>
          <cell r="C20" t="str">
            <v>1. Formar 120.000 ciudadanos en sus capacidades democráticas para incidir en la construcción de una cultura democrática, ciudadana y de paz</v>
          </cell>
          <cell r="D20">
            <v>80111600</v>
          </cell>
          <cell r="E20" t="str">
            <v>Prestar servicios de apoyo a la gestión para fortalecer la implementación de actividades en las diferentes modalidades de formación que brinda la Gerencia de Escuela de la Participación.</v>
          </cell>
          <cell r="F20" t="str">
            <v>FEBRERO</v>
          </cell>
          <cell r="G20" t="str">
            <v>FEBRERO</v>
          </cell>
          <cell r="H20">
            <v>5</v>
          </cell>
          <cell r="I20">
            <v>1</v>
          </cell>
          <cell r="J20" t="str">
            <v>CCE-16 Contratación Directa</v>
          </cell>
          <cell r="K20" t="str">
            <v>1-100-F001_VA-Recursos distrito</v>
          </cell>
          <cell r="L20">
            <v>3600000</v>
          </cell>
          <cell r="M20">
            <v>18000000</v>
          </cell>
          <cell r="N20" t="str">
            <v>Gerencia Escuela de la Participación</v>
          </cell>
          <cell r="O20" t="str">
            <v>O232020200992913  Servicios de educación para la formación y el trab</v>
          </cell>
          <cell r="P20" t="str">
            <v>20/0220/0102/45020340212</v>
          </cell>
          <cell r="Q20"/>
          <cell r="R20" t="str">
            <v xml:space="preserve">Formación en capacidades democráticas en interrelación con la cualificación de la participación incidente; con enfoques de cultura ciudadana, democrática y de paz Bogotá D.C.
</v>
          </cell>
          <cell r="S20">
            <v>8080</v>
          </cell>
          <cell r="T20">
            <v>2024110010212</v>
          </cell>
          <cell r="U20">
            <v>1</v>
          </cell>
          <cell r="V20"/>
          <cell r="W20">
            <v>1</v>
          </cell>
          <cell r="X20" t="str">
            <v>Modificación propuesta</v>
          </cell>
        </row>
        <row r="21">
          <cell r="B21" t="str">
            <v>C140</v>
          </cell>
          <cell r="C21" t="str">
            <v>1. Formar 120.000 ciudadanos en sus capacidades democráticas para incidir en la construcción de una cultura democrática, ciudadana y de paz</v>
          </cell>
          <cell r="D21">
            <v>80111600</v>
          </cell>
          <cell r="E21" t="str">
            <v>Prestar los servicios profesionales   para la implementación de actividades y modalidades de formación que brinda la Gerencia de Escuela de la Participación.</v>
          </cell>
          <cell r="F21" t="str">
            <v>MARZO</v>
          </cell>
          <cell r="G21" t="str">
            <v>MARZO</v>
          </cell>
          <cell r="H21">
            <v>4</v>
          </cell>
          <cell r="I21">
            <v>1</v>
          </cell>
          <cell r="J21" t="str">
            <v>CCE-16 Contratación Directa</v>
          </cell>
          <cell r="K21" t="str">
            <v>1-100-F001_VA-Recursos distrito</v>
          </cell>
          <cell r="L21">
            <v>5000000</v>
          </cell>
          <cell r="M21">
            <v>20000000</v>
          </cell>
          <cell r="N21" t="str">
            <v>Gerencia Escuela de la Participación</v>
          </cell>
          <cell r="O21" t="str">
            <v>O232020200992913  Servicios de educación para la formación y el trab</v>
          </cell>
          <cell r="P21" t="str">
            <v>20/0220/0102/45020340212</v>
          </cell>
          <cell r="Q21"/>
          <cell r="R21" t="str">
            <v xml:space="preserve">Formación en capacidades democráticas en interrelación con la cualificación de la participación incidente; con enfoques de cultura ciudadana, democrática y de paz Bogotá D.C.
</v>
          </cell>
          <cell r="S21">
            <v>8080</v>
          </cell>
          <cell r="T21">
            <v>2024110010212</v>
          </cell>
          <cell r="U21">
            <v>1</v>
          </cell>
          <cell r="V21"/>
          <cell r="W21">
            <v>1</v>
          </cell>
          <cell r="X21" t="str">
            <v>Modificación propuesta</v>
          </cell>
        </row>
        <row r="22">
          <cell r="B22" t="str">
            <v>C145</v>
          </cell>
          <cell r="C22" t="str">
            <v>1. Formar 120.000 ciudadanos en sus capacidades democráticas para incidir en la construcción de una cultura democrática, ciudadana y de paz</v>
          </cell>
          <cell r="D22">
            <v>80111600</v>
          </cell>
          <cell r="E22" t="str">
            <v>Prestar servicios profesionales para contribuir en el desarrollo e implementación de actividades formativas en todas sus modalidades, así como apoyar las acciones que adelanta el Observatorio de la participación ciudadana</v>
          </cell>
          <cell r="F22" t="str">
            <v>FEBRERO</v>
          </cell>
          <cell r="G22" t="str">
            <v>FEBRERO</v>
          </cell>
          <cell r="H22">
            <v>8</v>
          </cell>
          <cell r="I22">
            <v>1</v>
          </cell>
          <cell r="J22" t="str">
            <v>CCE-16 Contratación Directa</v>
          </cell>
          <cell r="K22" t="str">
            <v>1-100-F001_VA-Recursos distrito</v>
          </cell>
          <cell r="L22">
            <v>7000000</v>
          </cell>
          <cell r="M22">
            <v>56000000</v>
          </cell>
          <cell r="N22" t="str">
            <v>Gerencia Escuela de la Participación</v>
          </cell>
          <cell r="O22" t="str">
            <v>O232020200992913  Servicios de educación para la formación y el trab</v>
          </cell>
          <cell r="P22" t="str">
            <v>20/0220/0102/45020340212</v>
          </cell>
          <cell r="Q22"/>
          <cell r="R22" t="str">
            <v xml:space="preserve">Formación en capacidades democráticas en interrelación con la cualificación de la participación incidente; con enfoques de cultura ciudadana, democrática y de paz Bogotá D.C.
</v>
          </cell>
          <cell r="S22">
            <v>8080</v>
          </cell>
          <cell r="T22">
            <v>2024110010212</v>
          </cell>
          <cell r="U22">
            <v>1</v>
          </cell>
          <cell r="V22"/>
          <cell r="W22">
            <v>1</v>
          </cell>
          <cell r="X22" t="str">
            <v>Modificación propuesta</v>
          </cell>
        </row>
        <row r="23">
          <cell r="B23" t="str">
            <v>C146</v>
          </cell>
          <cell r="C23" t="str">
            <v>1. Formar 120.000 ciudadanos en sus capacidades democráticas para incidir en la construcción de una cultura democrática, ciudadana y de paz</v>
          </cell>
          <cell r="D23">
            <v>80111600</v>
          </cell>
          <cell r="E23" t="str">
            <v>Prestar servicios de apoyo a la gestión  para colaborar en la ejecución y desarrollo de las actividades asociadas a las diversas modalidades de formación ofrecidas por la Gerencia de la Escuela de Participación</v>
          </cell>
          <cell r="F23" t="str">
            <v>MARZO</v>
          </cell>
          <cell r="G23" t="str">
            <v>MARZO</v>
          </cell>
          <cell r="H23">
            <v>4</v>
          </cell>
          <cell r="I23">
            <v>1</v>
          </cell>
          <cell r="J23" t="str">
            <v>CCE-16 Contratación Directa</v>
          </cell>
          <cell r="K23" t="str">
            <v>1-100-F001_VA-Recursos distrito</v>
          </cell>
          <cell r="L23">
            <v>2253000</v>
          </cell>
          <cell r="M23">
            <v>9012000</v>
          </cell>
          <cell r="N23" t="str">
            <v>Gerencia Escuela de la Participación</v>
          </cell>
          <cell r="O23" t="str">
            <v>O232020200992913  Servicios de educación para la formación y el trab</v>
          </cell>
          <cell r="P23" t="str">
            <v>20/0220/0102/45020340212</v>
          </cell>
          <cell r="Q23"/>
          <cell r="R23" t="str">
            <v xml:space="preserve">Formación en capacidades democráticas en interrelación con la cualificación de la participación incidente; con enfoques de cultura ciudadana, democrática y de paz Bogotá D.C.
</v>
          </cell>
          <cell r="S23">
            <v>8080</v>
          </cell>
          <cell r="T23">
            <v>2024110010212</v>
          </cell>
          <cell r="U23">
            <v>1</v>
          </cell>
          <cell r="V23"/>
          <cell r="W23">
            <v>1</v>
          </cell>
          <cell r="X23" t="str">
            <v>Modificación propuesta</v>
          </cell>
        </row>
        <row r="24">
          <cell r="B24" t="str">
            <v>C147</v>
          </cell>
          <cell r="C24" t="str">
            <v>1. Formar 120.000 ciudadanos en sus capacidades democráticas para incidir en la construcción de una cultura democrática, ciudadana y de paz</v>
          </cell>
          <cell r="D24">
            <v>80111600</v>
          </cell>
          <cell r="E24" t="str">
            <v>Prestar servicios de apoyo a la gestión ejecutar tareas relacionadas con el seguimiento y la gestión operativa de los aspectos contractuales, administrativos y financieros de la Gerencia de la Escuela de Participación</v>
          </cell>
          <cell r="F24" t="str">
            <v>MARZO</v>
          </cell>
          <cell r="G24" t="str">
            <v>MARZO</v>
          </cell>
          <cell r="H24">
            <v>4</v>
          </cell>
          <cell r="I24">
            <v>1</v>
          </cell>
          <cell r="J24" t="str">
            <v>CCE-16 Contratación Directa</v>
          </cell>
          <cell r="K24" t="str">
            <v>1-100-F001_VA-Recursos distrito</v>
          </cell>
          <cell r="L24">
            <v>2253000</v>
          </cell>
          <cell r="M24">
            <v>9012000</v>
          </cell>
          <cell r="N24" t="str">
            <v>Gerencia Escuela de la Participación</v>
          </cell>
          <cell r="O24" t="str">
            <v>O232020200883990  Otros servicios profesionales, técnicos y empresar</v>
          </cell>
          <cell r="P24" t="str">
            <v>20/0220/0102/45020340212</v>
          </cell>
          <cell r="Q24"/>
          <cell r="R24" t="str">
            <v xml:space="preserve">Formación en capacidades democráticas en interrelación con la cualificación de la participación incidente; con enfoques de cultura ciudadana, democrática y de paz Bogotá D.C.
</v>
          </cell>
          <cell r="S24">
            <v>8080</v>
          </cell>
          <cell r="T24">
            <v>2024110010212</v>
          </cell>
          <cell r="U24">
            <v>1</v>
          </cell>
          <cell r="V24"/>
          <cell r="W24">
            <v>1</v>
          </cell>
          <cell r="X24" t="str">
            <v>Modificación propuesta</v>
          </cell>
        </row>
        <row r="25">
          <cell r="B25" t="str">
            <v>C150</v>
          </cell>
          <cell r="C25" t="str">
            <v>1. Formar 120.000 ciudadanos en sus capacidades democráticas para incidir en la construcción de una cultura democrática, ciudadana y de paz</v>
          </cell>
          <cell r="D25">
            <v>80111600</v>
          </cell>
          <cell r="E25" t="str">
            <v>Prestar servicios profesionales para la creación y desarrollo de contenidos pedagógicos destinados a los procesos formativos de la Gerencia de la Escuela de Participación</v>
          </cell>
          <cell r="F25" t="str">
            <v>FEBRERO</v>
          </cell>
          <cell r="G25" t="str">
            <v>FEBRERO</v>
          </cell>
          <cell r="H25">
            <v>5</v>
          </cell>
          <cell r="I25">
            <v>1</v>
          </cell>
          <cell r="J25" t="str">
            <v>CCE-16 Contratación Directa</v>
          </cell>
          <cell r="K25" t="str">
            <v>1-100-F001_VA-Recursos distrito</v>
          </cell>
          <cell r="L25">
            <v>7000000</v>
          </cell>
          <cell r="M25">
            <v>35000000</v>
          </cell>
          <cell r="N25" t="str">
            <v>Gerencia Escuela de la Participación</v>
          </cell>
          <cell r="O25" t="str">
            <v>O232020200992913  Servicios de educación para la formación y el trab</v>
          </cell>
          <cell r="P25" t="str">
            <v>20/0220/0102/45020340212</v>
          </cell>
          <cell r="Q25"/>
          <cell r="R25" t="str">
            <v xml:space="preserve">Formación en capacidades democráticas en interrelación con la cualificación de la participación incidente; con enfoques de cultura ciudadana, democrática y de paz Bogotá D.C.
</v>
          </cell>
          <cell r="S25">
            <v>8080</v>
          </cell>
          <cell r="T25">
            <v>2024110010212</v>
          </cell>
          <cell r="U25">
            <v>1</v>
          </cell>
          <cell r="V25"/>
          <cell r="W25">
            <v>1</v>
          </cell>
          <cell r="X25" t="str">
            <v>Modificación propuesta</v>
          </cell>
        </row>
        <row r="26">
          <cell r="B26" t="str">
            <v>C151</v>
          </cell>
          <cell r="C26" t="str">
            <v>1. Formar 120.000 ciudadanos en sus capacidades democráticas para incidir en la construcción de una cultura democrática, ciudadana y de paz</v>
          </cell>
          <cell r="D26">
            <v>80111600</v>
          </cell>
          <cell r="E26" t="str">
            <v>Prestar servicios profesionales para apoyar el desarrollo de las actividades de monitoreo, revisión y ajuste de los procesos relacionados con los aspectos contractuales, presupuestales y administrativos que adelanta la Gerencia de la Escuela de Participación</v>
          </cell>
          <cell r="F26" t="str">
            <v>FEBRERO</v>
          </cell>
          <cell r="G26" t="str">
            <v>FEBRERO</v>
          </cell>
          <cell r="H26">
            <v>5</v>
          </cell>
          <cell r="I26">
            <v>1</v>
          </cell>
          <cell r="J26" t="str">
            <v>CCE-16 Contratación Directa</v>
          </cell>
          <cell r="K26" t="str">
            <v>1-100-F001_VA-Recursos distrito</v>
          </cell>
          <cell r="L26">
            <v>5000000</v>
          </cell>
          <cell r="M26">
            <v>25000000</v>
          </cell>
          <cell r="N26" t="str">
            <v>Gerencia Escuela de la Participación</v>
          </cell>
          <cell r="O26" t="str">
            <v>O232020200883990  Otros servicios profesionales, técnicos y empresar</v>
          </cell>
          <cell r="P26" t="str">
            <v>20/0220/0102/45020340212</v>
          </cell>
          <cell r="Q26"/>
          <cell r="R26" t="str">
            <v xml:space="preserve">Formación en capacidades democráticas en interrelación con la cualificación de la participación incidente; con enfoques de cultura ciudadana, democrática y de paz Bogotá D.C.
</v>
          </cell>
          <cell r="S26">
            <v>8080</v>
          </cell>
          <cell r="T26">
            <v>2024110010212</v>
          </cell>
          <cell r="U26">
            <v>1</v>
          </cell>
          <cell r="V26"/>
          <cell r="W26">
            <v>1</v>
          </cell>
          <cell r="X26" t="str">
            <v>Modificación propuesta</v>
          </cell>
        </row>
        <row r="27">
          <cell r="B27" t="str">
            <v>C152</v>
          </cell>
          <cell r="C27" t="str">
            <v>1. Formar 120.000 ciudadanos en sus capacidades democráticas para incidir en la construcción de una cultura democrática, ciudadana y de paz</v>
          </cell>
          <cell r="D27">
            <v>80111600</v>
          </cell>
          <cell r="E27" t="str">
            <v>Prestar servicios de apoyo a la gestión para coadyuvar en la ejecución de tareas de los procesos relacionados con los aspectos contractuales, presupuestales y administrativos que adelanta la Gerencia de la Escuela de Participación</v>
          </cell>
          <cell r="F27" t="str">
            <v>FEBRERO</v>
          </cell>
          <cell r="G27" t="str">
            <v>FEBRERO</v>
          </cell>
          <cell r="H27">
            <v>5</v>
          </cell>
          <cell r="I27">
            <v>1</v>
          </cell>
          <cell r="J27" t="str">
            <v>CCE-16 Contratación Directa</v>
          </cell>
          <cell r="K27" t="str">
            <v>1-100-F001_VA-Recursos distrito</v>
          </cell>
          <cell r="L27">
            <v>3600000</v>
          </cell>
          <cell r="M27">
            <v>18000000</v>
          </cell>
          <cell r="N27" t="str">
            <v>Gerencia Escuela de la Participación</v>
          </cell>
          <cell r="O27" t="str">
            <v>O232020200991119_Otros servicios de la administración pública n.c.p.</v>
          </cell>
          <cell r="P27" t="str">
            <v>20/0220/0102/45020340212</v>
          </cell>
          <cell r="Q27"/>
          <cell r="R27" t="str">
            <v xml:space="preserve">Formación en capacidades democráticas en interrelación con la cualificación de la participación incidente; con enfoques de cultura ciudadana, democrática y de paz Bogotá D.C.
</v>
          </cell>
          <cell r="S27">
            <v>8080</v>
          </cell>
          <cell r="T27">
            <v>2024110010212</v>
          </cell>
          <cell r="U27">
            <v>1</v>
          </cell>
          <cell r="V27"/>
          <cell r="W27">
            <v>1</v>
          </cell>
          <cell r="X27" t="str">
            <v>Modificación propuesta</v>
          </cell>
        </row>
        <row r="28">
          <cell r="B28" t="str">
            <v>C153</v>
          </cell>
          <cell r="C28" t="str">
            <v>1. Formar 120.000 ciudadanos en sus capacidades democráticas para incidir en la construcción de una cultura democrática, ciudadana y de paz</v>
          </cell>
          <cell r="D28">
            <v>80111600</v>
          </cell>
          <cell r="E28" t="str">
            <v>Prestar los servicios profesionales para coadyudar en la implementación de las distintas modalidades de los procesos formativos de la Gerencia de la Escuela de la Participación</v>
          </cell>
          <cell r="F28" t="str">
            <v>ENERO</v>
          </cell>
          <cell r="G28" t="str">
            <v>ENERO</v>
          </cell>
          <cell r="H28">
            <v>6</v>
          </cell>
          <cell r="I28">
            <v>1</v>
          </cell>
          <cell r="J28" t="str">
            <v>CCE-16 Contratación Directa</v>
          </cell>
          <cell r="K28" t="str">
            <v>1-100-F001_VA-Recursos distrito</v>
          </cell>
          <cell r="L28">
            <v>5860000</v>
          </cell>
          <cell r="M28">
            <v>35160000</v>
          </cell>
          <cell r="N28" t="str">
            <v>Gerencia Escuela de la Participación</v>
          </cell>
          <cell r="O28" t="str">
            <v>O232020200992913  Servicios de educación para la formación y el trab</v>
          </cell>
          <cell r="P28" t="str">
            <v>20/0220/0102/45020340212</v>
          </cell>
          <cell r="Q28"/>
          <cell r="R28" t="str">
            <v xml:space="preserve">Formación en capacidades democráticas en interrelación con la cualificación de la participación incidente; con enfoques de cultura ciudadana, democrática y de paz Bogotá D.C.
</v>
          </cell>
          <cell r="S28">
            <v>8080</v>
          </cell>
          <cell r="T28">
            <v>2024110010212</v>
          </cell>
          <cell r="U28">
            <v>1</v>
          </cell>
          <cell r="V28"/>
          <cell r="W28">
            <v>1</v>
          </cell>
          <cell r="X28" t="str">
            <v>Modificación propuesta</v>
          </cell>
        </row>
        <row r="29">
          <cell r="B29" t="str">
            <v>C155</v>
          </cell>
          <cell r="C29" t="str">
            <v>1. Formar 120.000 ciudadanos en sus capacidades democráticas para incidir en la construcción de una cultura democrática, ciudadana y de paz</v>
          </cell>
          <cell r="D29">
            <v>80111600</v>
          </cell>
          <cell r="E29" t="str">
            <v>Prestar servicios profesionales para proyectar, gestionar y hacer seguimiento a los documentos y actividades propias de los procesos relacionados con los aspectos contractuales, presupuestales y administrativos que requiera la Gerencia de la Escuela de Participación</v>
          </cell>
          <cell r="F29" t="str">
            <v>FEBRERO</v>
          </cell>
          <cell r="G29" t="str">
            <v>FEBRERO</v>
          </cell>
          <cell r="H29">
            <v>5</v>
          </cell>
          <cell r="I29">
            <v>1</v>
          </cell>
          <cell r="J29" t="str">
            <v>CCE-16 Contratación Directa</v>
          </cell>
          <cell r="K29" t="str">
            <v>1-100-F001_VA-Recursos distrito</v>
          </cell>
          <cell r="L29">
            <v>7000000</v>
          </cell>
          <cell r="M29">
            <v>35000000</v>
          </cell>
          <cell r="N29" t="str">
            <v>Gerencia Escuela de la Participación</v>
          </cell>
          <cell r="O29" t="str">
            <v>O232020200991119_Otros servicios de la administración pública n.c.p.</v>
          </cell>
          <cell r="P29" t="str">
            <v>20/0220/0102/45020340212</v>
          </cell>
          <cell r="Q29"/>
          <cell r="R29" t="str">
            <v xml:space="preserve">Formación en capacidades democráticas en interrelación con la cualificación de la participación incidente; con enfoques de cultura ciudadana, democrática y de paz Bogotá D.C.
</v>
          </cell>
          <cell r="S29">
            <v>8080</v>
          </cell>
          <cell r="T29">
            <v>2024110010212</v>
          </cell>
          <cell r="U29">
            <v>1</v>
          </cell>
          <cell r="V29"/>
          <cell r="W29">
            <v>1</v>
          </cell>
          <cell r="X29" t="str">
            <v>Modificación propuesta</v>
          </cell>
        </row>
        <row r="30">
          <cell r="B30" t="str">
            <v>C157</v>
          </cell>
          <cell r="C30" t="str">
            <v>1. Formar 120.000 ciudadanos en sus capacidades democráticas para incidir en la construcción de una cultura democrática, ciudadana y de paz</v>
          </cell>
          <cell r="D30">
            <v>80111600</v>
          </cell>
          <cell r="E30" t="str">
            <v>Prestar servicios de apoyo para colaborar en la gestión y elaboración de documentos, así como en el desarrollo de actividades propias de los procesos relacionados con los aspectos contractuales, presupuestales y administrativos de la Gerencia de la Escuela de Participación</v>
          </cell>
          <cell r="F30" t="str">
            <v>FEBRERO</v>
          </cell>
          <cell r="G30" t="str">
            <v>FEBRERO</v>
          </cell>
          <cell r="H30">
            <v>5</v>
          </cell>
          <cell r="I30">
            <v>1</v>
          </cell>
          <cell r="J30" t="str">
            <v>CCE-16 Contratación Directa</v>
          </cell>
          <cell r="K30" t="str">
            <v>1-100-F001_VA-Recursos distrito</v>
          </cell>
          <cell r="L30">
            <v>3600000</v>
          </cell>
          <cell r="M30">
            <v>18000000</v>
          </cell>
          <cell r="N30" t="str">
            <v>Gerencia Escuela de la Participación</v>
          </cell>
          <cell r="O30" t="str">
            <v>O232020200991119_Otros servicios de la administración pública n.c.p.</v>
          </cell>
          <cell r="P30" t="str">
            <v>20/0220/0102/45020340212</v>
          </cell>
          <cell r="Q30"/>
          <cell r="R30" t="str">
            <v xml:space="preserve">Formación en capacidades democráticas en interrelación con la cualificación de la participación incidente; con enfoques de cultura ciudadana, democrática y de paz Bogotá D.C.
</v>
          </cell>
          <cell r="S30">
            <v>8080</v>
          </cell>
          <cell r="T30">
            <v>2024110010212</v>
          </cell>
          <cell r="U30">
            <v>1</v>
          </cell>
          <cell r="V30"/>
          <cell r="W30">
            <v>1</v>
          </cell>
          <cell r="X30" t="str">
            <v>Modificación propuesta</v>
          </cell>
        </row>
        <row r="31">
          <cell r="B31" t="str">
            <v>C158</v>
          </cell>
          <cell r="C31" t="str">
            <v>1. Formar 120.000 ciudadanos en sus capacidades democráticas para incidir en la construcción de una cultura democrática, ciudadana y de paz</v>
          </cell>
          <cell r="D31">
            <v>80111600</v>
          </cell>
          <cell r="E31" t="str">
            <v>Prestar servicios de apoyo a la gestión para colaborar en la implementación de actividades y el desarrollo logístico de acciones en las diversas modalidades de formación ofrecidas por la Gerencia de la Escuela de Participación</v>
          </cell>
          <cell r="F31" t="str">
            <v>FEBRERO</v>
          </cell>
          <cell r="G31" t="str">
            <v>FEBRERO</v>
          </cell>
          <cell r="H31">
            <v>5</v>
          </cell>
          <cell r="I31">
            <v>1</v>
          </cell>
          <cell r="J31" t="str">
            <v>CCE-16 Contratación Directa</v>
          </cell>
          <cell r="K31" t="str">
            <v>1-100-F001_VA-Recursos distrito</v>
          </cell>
          <cell r="L31">
            <v>2253000</v>
          </cell>
          <cell r="M31">
            <v>11265000</v>
          </cell>
          <cell r="N31" t="str">
            <v>Gerencia Escuela de la Participación</v>
          </cell>
          <cell r="O31" t="str">
            <v>O232020200991119_Otros servicios de la administración pública n.c.p.</v>
          </cell>
          <cell r="P31" t="str">
            <v>20/0220/0102/45020340212</v>
          </cell>
          <cell r="Q31"/>
          <cell r="R31" t="str">
            <v xml:space="preserve">Formación en capacidades democráticas en interrelación con la cualificación de la participación incidente; con enfoques de cultura ciudadana, democrática y de paz Bogotá D.C.
</v>
          </cell>
          <cell r="S31">
            <v>8080</v>
          </cell>
          <cell r="T31">
            <v>2024110010212</v>
          </cell>
          <cell r="U31">
            <v>1</v>
          </cell>
          <cell r="V31"/>
          <cell r="W31">
            <v>1</v>
          </cell>
          <cell r="X31" t="str">
            <v>Modificación propuesta</v>
          </cell>
        </row>
        <row r="32">
          <cell r="B32" t="str">
            <v>C159</v>
          </cell>
          <cell r="C32" t="str">
            <v>1. Formar 120.000 ciudadanos en sus capacidades democráticas para incidir en la construcción de una cultura democrática, ciudadana y de paz</v>
          </cell>
          <cell r="D32">
            <v>80111600</v>
          </cell>
          <cell r="E32" t="str">
            <v>Prestar servicios profesionales para diseñar e implementar actividades y diversas modalidades de formación que desarrolla la Gerencia de la Escuela de la Participación</v>
          </cell>
          <cell r="F32" t="str">
            <v>FEBRERO</v>
          </cell>
          <cell r="G32" t="str">
            <v>FEBRERO</v>
          </cell>
          <cell r="H32">
            <v>5</v>
          </cell>
          <cell r="I32">
            <v>1</v>
          </cell>
          <cell r="J32" t="str">
            <v>CCE-16 Contratación Directa</v>
          </cell>
          <cell r="K32" t="str">
            <v>1-100-F001_VA-Recursos distrito</v>
          </cell>
          <cell r="L32">
            <v>4000000</v>
          </cell>
          <cell r="M32">
            <v>20000000</v>
          </cell>
          <cell r="N32" t="str">
            <v>Gerencia Escuela de la Participación</v>
          </cell>
          <cell r="O32" t="str">
            <v>O232020200992913  Servicios de educación para la formación y el trab</v>
          </cell>
          <cell r="P32" t="str">
            <v>20/0220/0102/45020340212</v>
          </cell>
          <cell r="Q32"/>
          <cell r="R32" t="str">
            <v xml:space="preserve">Formación en capacidades democráticas en interrelación con la cualificación de la participación incidente; con enfoques de cultura ciudadana, democrática y de paz Bogotá D.C.
</v>
          </cell>
          <cell r="S32">
            <v>8080</v>
          </cell>
          <cell r="T32">
            <v>2024110010212</v>
          </cell>
          <cell r="U32">
            <v>1</v>
          </cell>
          <cell r="V32"/>
          <cell r="W32">
            <v>1</v>
          </cell>
          <cell r="X32" t="str">
            <v>Modificación propuesta</v>
          </cell>
        </row>
        <row r="33">
          <cell r="B33" t="str">
            <v>C161</v>
          </cell>
          <cell r="C33" t="str">
            <v>1. Formar 120.000 ciudadanos en sus capacidades democráticas para incidir en la construcción de una cultura democrática, ciudadana y de paz</v>
          </cell>
          <cell r="D33">
            <v>80111600</v>
          </cell>
          <cell r="E33" t="str">
            <v>Prestar servicios de apoyo a la gestión para colaborar en la organización y desarrollo de las actividades propias de los procesos formativos que lleva a cabo la Gerencia de la Escuela de Participación</v>
          </cell>
          <cell r="F33" t="str">
            <v>FEBRERO</v>
          </cell>
          <cell r="G33" t="str">
            <v>FEBRERO</v>
          </cell>
          <cell r="H33">
            <v>4</v>
          </cell>
          <cell r="I33">
            <v>1</v>
          </cell>
          <cell r="J33" t="str">
            <v>CCE-16 Contratación Directa</v>
          </cell>
          <cell r="K33" t="str">
            <v>1-100-F001_VA-Recursos distrito</v>
          </cell>
          <cell r="L33">
            <v>3500000</v>
          </cell>
          <cell r="M33">
            <v>14000000</v>
          </cell>
          <cell r="N33" t="str">
            <v>Gerencia Escuela de la Participación</v>
          </cell>
          <cell r="O33" t="str">
            <v>O232020200992913  Servicios de educación para la formación y el trab</v>
          </cell>
          <cell r="P33" t="str">
            <v>20/0220/0102/45020340212</v>
          </cell>
          <cell r="Q33"/>
          <cell r="R33" t="str">
            <v xml:space="preserve">Formación en capacidades democráticas en interrelación con la cualificación de la participación incidente; con enfoques de cultura ciudadana, democrática y de paz Bogotá D.C.
</v>
          </cell>
          <cell r="S33">
            <v>8080</v>
          </cell>
          <cell r="T33">
            <v>2024110010212</v>
          </cell>
          <cell r="U33">
            <v>1</v>
          </cell>
          <cell r="V33"/>
          <cell r="W33">
            <v>1</v>
          </cell>
          <cell r="X33" t="str">
            <v>Modificación propuesta</v>
          </cell>
        </row>
        <row r="34">
          <cell r="B34" t="str">
            <v>C163</v>
          </cell>
          <cell r="C34" t="str">
            <v>1. Formar 120.000 ciudadanos en sus capacidades democráticas para incidir en la construcción de una cultura democrática, ciudadana y de paz</v>
          </cell>
          <cell r="D34">
            <v>80111600</v>
          </cell>
          <cell r="E34" t="str">
            <v>Prestar servicios de apoyo a la gestión para proveer acompañamiento y asistencia en los aspectos operativos de las actividades relacionadas con el desarrollo de los procesos formativos que adelanta la Gerencia de la Escuela de Participación</v>
          </cell>
          <cell r="F34" t="str">
            <v>FEBRERO</v>
          </cell>
          <cell r="G34" t="str">
            <v>FEBRERO</v>
          </cell>
          <cell r="H34">
            <v>5</v>
          </cell>
          <cell r="I34">
            <v>1</v>
          </cell>
          <cell r="J34" t="str">
            <v>CCE-16 Contratación Directa</v>
          </cell>
          <cell r="K34" t="str">
            <v>1-100-F001_VA-Recursos distrito</v>
          </cell>
          <cell r="L34">
            <v>2800000</v>
          </cell>
          <cell r="M34">
            <v>14000000</v>
          </cell>
          <cell r="N34" t="str">
            <v>Gerencia Escuela de la Participación</v>
          </cell>
          <cell r="O34" t="str">
            <v>O232020200992913  Servicios de educación para la formación y el trab</v>
          </cell>
          <cell r="P34" t="str">
            <v>20/0220/0102/45020340212</v>
          </cell>
          <cell r="Q34"/>
          <cell r="R34" t="str">
            <v xml:space="preserve">Formación en capacidades democráticas en interrelación con la cualificación de la participación incidente; con enfoques de cultura ciudadana, democrática y de paz Bogotá D.C.
</v>
          </cell>
          <cell r="S34">
            <v>8080</v>
          </cell>
          <cell r="T34">
            <v>2024110010212</v>
          </cell>
          <cell r="U34">
            <v>1</v>
          </cell>
          <cell r="V34"/>
          <cell r="W34">
            <v>1</v>
          </cell>
          <cell r="X34" t="str">
            <v>Modificación propuesta</v>
          </cell>
        </row>
        <row r="35">
          <cell r="B35" t="str">
            <v>C164</v>
          </cell>
          <cell r="C35" t="str">
            <v>1. Formar 120.000 ciudadanos en sus capacidades democráticas para incidir en la construcción de una cultura democrática, ciudadana y de paz</v>
          </cell>
          <cell r="D35">
            <v>80111600</v>
          </cell>
          <cell r="E35" t="str">
            <v>Prestar servicios de apoyo a la gestión para colaborar en desarrollo de las actividades operativas propias de los procesos formativos liderados por la Gerencia de la Escuela de Participación</v>
          </cell>
          <cell r="F35" t="str">
            <v>FEBRERO</v>
          </cell>
          <cell r="G35" t="str">
            <v>FEBRERO</v>
          </cell>
          <cell r="H35">
            <v>5</v>
          </cell>
          <cell r="I35">
            <v>1</v>
          </cell>
          <cell r="J35" t="str">
            <v>CCE-16 Contratación Directa</v>
          </cell>
          <cell r="K35" t="str">
            <v>1-100-F001_VA-Recursos distrito</v>
          </cell>
          <cell r="L35">
            <v>2253000</v>
          </cell>
          <cell r="M35">
            <v>11265000</v>
          </cell>
          <cell r="N35" t="str">
            <v>Gerencia Escuela de la Participación</v>
          </cell>
          <cell r="O35" t="str">
            <v>O232020200992913  Servicios de educación para la formación y el trab</v>
          </cell>
          <cell r="P35" t="str">
            <v>20/0220/0102/45020340212</v>
          </cell>
          <cell r="Q35"/>
          <cell r="R35" t="str">
            <v xml:space="preserve">Formación en capacidades democráticas en interrelación con la cualificación de la participación incidente; con enfoques de cultura ciudadana, democrática y de paz Bogotá D.C.
</v>
          </cell>
          <cell r="S35">
            <v>8080</v>
          </cell>
          <cell r="T35">
            <v>2024110010212</v>
          </cell>
          <cell r="U35">
            <v>1</v>
          </cell>
          <cell r="V35"/>
          <cell r="W35">
            <v>1</v>
          </cell>
          <cell r="X35" t="str">
            <v>Modificación propuesta</v>
          </cell>
        </row>
        <row r="36">
          <cell r="B36" t="str">
            <v>C166</v>
          </cell>
          <cell r="C36" t="str">
            <v>1. Formar 120.000 ciudadanos en sus capacidades democráticas para incidir en la construcción de una cultura democrática, ciudadana y de paz</v>
          </cell>
          <cell r="D36">
            <v>80111600</v>
          </cell>
          <cell r="E36" t="str">
            <v>Prestar servicios de apoyo a la gestión con autonomía técnica y administrativa, para implementar acciones formativas que fortalezcan las competencias y capacidades democráticas de los ciudadanos a los que forma la Escuela</v>
          </cell>
          <cell r="F36" t="str">
            <v>MARZO</v>
          </cell>
          <cell r="G36" t="str">
            <v>MARZO</v>
          </cell>
          <cell r="H36">
            <v>4</v>
          </cell>
          <cell r="I36">
            <v>1</v>
          </cell>
          <cell r="J36" t="str">
            <v>CCE-16 Contratación Directa</v>
          </cell>
          <cell r="K36" t="str">
            <v>1-100-F001_VA-Recursos distrito</v>
          </cell>
          <cell r="L36">
            <v>3000000</v>
          </cell>
          <cell r="M36">
            <v>12000000</v>
          </cell>
          <cell r="N36" t="str">
            <v>Gerencia Escuela de la Participación</v>
          </cell>
          <cell r="O36" t="str">
            <v>O232020200992913  Servicios de educación para la formación y el trab</v>
          </cell>
          <cell r="P36" t="str">
            <v>20/0220/0102/45020340212</v>
          </cell>
          <cell r="Q36"/>
          <cell r="R36" t="str">
            <v xml:space="preserve">Formación en capacidades democráticas en interrelación con la cualificación de la participación incidente; con enfoques de cultura ciudadana, democrática y de paz Bogotá D.C.
</v>
          </cell>
          <cell r="S36">
            <v>8080</v>
          </cell>
          <cell r="T36">
            <v>2024110010212</v>
          </cell>
          <cell r="U36">
            <v>1</v>
          </cell>
          <cell r="V36"/>
          <cell r="W36">
            <v>1</v>
          </cell>
          <cell r="X36" t="str">
            <v>Modificación propuesta</v>
          </cell>
        </row>
        <row r="37">
          <cell r="B37" t="str">
            <v>C167</v>
          </cell>
          <cell r="C37" t="str">
            <v>1. Formar 120.000 ciudadanos en sus capacidades democráticas para incidir en la construcción de una cultura democrática, ciudadana y de paz</v>
          </cell>
          <cell r="D37">
            <v>80111600</v>
          </cell>
          <cell r="E37" t="str">
            <v>Prestar servicios profesionales  para diseñar e implementar procesos de formación en sus diversas modalidades, integrando un enfoque de fortalecimiento en cultura democrática, ciudadana y de paz, promovidos por la Gerencia de la Escuela de Participación</v>
          </cell>
          <cell r="F37" t="str">
            <v>FEBRERO</v>
          </cell>
          <cell r="G37" t="str">
            <v>FEBRERO</v>
          </cell>
          <cell r="H37">
            <v>8</v>
          </cell>
          <cell r="I37">
            <v>1</v>
          </cell>
          <cell r="J37" t="str">
            <v>CCE-16 Contratación Directa</v>
          </cell>
          <cell r="K37" t="str">
            <v>1-100-F001_VA-Recursos distrito</v>
          </cell>
          <cell r="L37">
            <v>5500000</v>
          </cell>
          <cell r="M37">
            <v>44000000</v>
          </cell>
          <cell r="N37" t="str">
            <v>Gerencia Escuela de la Participación</v>
          </cell>
          <cell r="O37" t="str">
            <v>O232020200992913  Servicios de educación para la formación y el trab</v>
          </cell>
          <cell r="P37" t="str">
            <v>20/0220/0102/45020340212</v>
          </cell>
          <cell r="Q37"/>
          <cell r="R37" t="str">
            <v xml:space="preserve">Formación en capacidades democráticas en interrelación con la cualificación de la participación incidente; con enfoques de cultura ciudadana, democrática y de paz Bogotá D.C.
</v>
          </cell>
          <cell r="S37">
            <v>8080</v>
          </cell>
          <cell r="T37">
            <v>2024110010212</v>
          </cell>
          <cell r="U37">
            <v>1</v>
          </cell>
          <cell r="V37"/>
          <cell r="W37">
            <v>1</v>
          </cell>
          <cell r="X37" t="str">
            <v>Modificación propuesta</v>
          </cell>
        </row>
        <row r="38">
          <cell r="B38" t="str">
            <v>C170</v>
          </cell>
          <cell r="C38" t="str">
            <v>1. Formar 120.000 ciudadanos en sus capacidades democráticas para incidir en la construcción de una cultura democrática, ciudadana y de paz</v>
          </cell>
          <cell r="D38">
            <v>80111600</v>
          </cell>
          <cell r="E38" t="str">
            <v>Prestar servicios profesionales para implementar procesos formativos en diferentes modalidades, de acuerdo con las metas y misionalidad competencia de la Gerencia de la Escuela de Participación</v>
          </cell>
          <cell r="F38" t="str">
            <v>MARZO</v>
          </cell>
          <cell r="G38" t="str">
            <v>MARZO</v>
          </cell>
          <cell r="H38">
            <v>4</v>
          </cell>
          <cell r="I38">
            <v>1</v>
          </cell>
          <cell r="J38" t="str">
            <v>CCE-16 Contratación Directa</v>
          </cell>
          <cell r="K38" t="str">
            <v>1-100-F001_VA-Recursos distrito</v>
          </cell>
          <cell r="L38">
            <v>7000000</v>
          </cell>
          <cell r="M38">
            <v>28000000</v>
          </cell>
          <cell r="N38" t="str">
            <v>Gerencia Escuela de la Participación</v>
          </cell>
          <cell r="O38" t="str">
            <v>O232020200992913  Servicios de educación para la formación y el trab</v>
          </cell>
          <cell r="P38" t="str">
            <v>20/0220/0102/45020340212</v>
          </cell>
          <cell r="Q38"/>
          <cell r="R38" t="str">
            <v xml:space="preserve">Formación en capacidades democráticas en interrelación con la cualificación de la participación incidente; con enfoques de cultura ciudadana, democrática y de paz Bogotá D.C.
</v>
          </cell>
          <cell r="S38">
            <v>8080</v>
          </cell>
          <cell r="T38">
            <v>2024110010212</v>
          </cell>
          <cell r="U38">
            <v>1</v>
          </cell>
          <cell r="V38"/>
          <cell r="W38">
            <v>1</v>
          </cell>
          <cell r="X38" t="str">
            <v>Modificación propuesta</v>
          </cell>
        </row>
        <row r="39">
          <cell r="B39" t="str">
            <v>C171</v>
          </cell>
          <cell r="C39" t="str">
            <v>1. Formar 120.000 ciudadanos en sus capacidades democráticas para incidir en la construcción de una cultura democrática, ciudadana y de paz</v>
          </cell>
          <cell r="D39">
            <v>80111600</v>
          </cell>
          <cell r="E39" t="str">
            <v>Prestar servicios profesionales para desarrollar procesos de formación en diversas modalidades, alineados con los objetivos y funciones de la Gerencia de la Escuela de Participación</v>
          </cell>
          <cell r="F39" t="str">
            <v>MARZO</v>
          </cell>
          <cell r="G39" t="str">
            <v>MARZO</v>
          </cell>
          <cell r="H39">
            <v>4</v>
          </cell>
          <cell r="I39">
            <v>1</v>
          </cell>
          <cell r="J39" t="str">
            <v>CCE-16 Contratación Directa</v>
          </cell>
          <cell r="K39" t="str">
            <v>1-100-F001_VA-Recursos distrito</v>
          </cell>
          <cell r="L39">
            <v>5000000</v>
          </cell>
          <cell r="M39">
            <v>20000000</v>
          </cell>
          <cell r="N39" t="str">
            <v>Gerencia Escuela de la Participación</v>
          </cell>
          <cell r="O39" t="str">
            <v>O232020200992913  Servicios de educación para la formación y el trab</v>
          </cell>
          <cell r="P39" t="str">
            <v>20/0220/0102/45020340212</v>
          </cell>
          <cell r="Q39"/>
          <cell r="R39" t="str">
            <v xml:space="preserve">Formación en capacidades democráticas en interrelación con la cualificación de la participación incidente; con enfoques de cultura ciudadana, democrática y de paz Bogotá D.C.
</v>
          </cell>
          <cell r="S39">
            <v>8080</v>
          </cell>
          <cell r="T39">
            <v>2024110010212</v>
          </cell>
          <cell r="U39">
            <v>1</v>
          </cell>
          <cell r="V39"/>
          <cell r="W39">
            <v>1</v>
          </cell>
          <cell r="X39" t="str">
            <v>Modificación propuesta</v>
          </cell>
        </row>
        <row r="40">
          <cell r="B40" t="str">
            <v>C173</v>
          </cell>
          <cell r="C40" t="str">
            <v>1. Formar 120.000 ciudadanos en sus capacidades democráticas para incidir en la construcción de una cultura democrática, ciudadana y de paz</v>
          </cell>
          <cell r="D40">
            <v>80111600</v>
          </cell>
          <cell r="E40" t="str">
            <v>Prestar servicios profesionales para adelantar procesos de formación, conforme a la misión, metas y objetivos institucionales de la Gerencia de la Escuela de Participación, en materia de cultura democrática, ciudadana y de paz</v>
          </cell>
          <cell r="F40" t="str">
            <v>ENERO</v>
          </cell>
          <cell r="G40" t="str">
            <v>ENERO</v>
          </cell>
          <cell r="H40">
            <v>6</v>
          </cell>
          <cell r="I40">
            <v>1</v>
          </cell>
          <cell r="J40" t="str">
            <v>CCE-16 Contratación Directa</v>
          </cell>
          <cell r="K40" t="str">
            <v>1-100-F001_VA-Recursos distrito</v>
          </cell>
          <cell r="L40">
            <v>7000000</v>
          </cell>
          <cell r="M40">
            <v>42000000</v>
          </cell>
          <cell r="N40" t="str">
            <v>Gerencia Escuela de la Participación</v>
          </cell>
          <cell r="O40" t="str">
            <v>O232020200992913  Servicios de educación para la formación y el trab</v>
          </cell>
          <cell r="P40" t="str">
            <v>20/0220/0102/45020340212</v>
          </cell>
          <cell r="Q40"/>
          <cell r="R40" t="str">
            <v xml:space="preserve">Formación en capacidades democráticas en interrelación con la cualificación de la participación incidente; con enfoques de cultura ciudadana, democrática y de paz Bogotá D.C.
</v>
          </cell>
          <cell r="S40">
            <v>8080</v>
          </cell>
          <cell r="T40">
            <v>2024110010212</v>
          </cell>
          <cell r="U40">
            <v>1</v>
          </cell>
          <cell r="V40"/>
          <cell r="W40">
            <v>1</v>
          </cell>
          <cell r="X40" t="str">
            <v>Modificación propuesta</v>
          </cell>
        </row>
        <row r="41">
          <cell r="B41" t="str">
            <v>C174</v>
          </cell>
          <cell r="C41" t="str">
            <v>1. Formar 120.000 ciudadanos en sus capacidades democráticas para incidir en la construcción de una cultura democrática, ciudadana y de paz</v>
          </cell>
          <cell r="D41">
            <v>80111600</v>
          </cell>
          <cell r="E41" t="str">
            <v>Prestar servicios profesionales para contribuir al desarrollo de procesos formativos con enfoque en cultura democrática, ciudadana y de paz, mediante las diferentes modalidades implementadas por la Gerencia de la Escuela de Participación</v>
          </cell>
          <cell r="F41" t="str">
            <v>FEBRERO</v>
          </cell>
          <cell r="G41" t="str">
            <v>FEBRERO</v>
          </cell>
          <cell r="H41">
            <v>6</v>
          </cell>
          <cell r="I41">
            <v>1</v>
          </cell>
          <cell r="J41" t="str">
            <v>CCE-16 Contratación Directa</v>
          </cell>
          <cell r="K41" t="str">
            <v>1-100-F001_VA-Recursos distrito</v>
          </cell>
          <cell r="L41">
            <v>9000000</v>
          </cell>
          <cell r="M41">
            <v>54000000</v>
          </cell>
          <cell r="N41" t="str">
            <v>Gerencia Escuela de la Participación</v>
          </cell>
          <cell r="O41" t="str">
            <v>O232020200992913  Servicios de educación para la formación y el trab</v>
          </cell>
          <cell r="P41" t="str">
            <v>20/0220/0102/45020340212</v>
          </cell>
          <cell r="Q41"/>
          <cell r="R41" t="str">
            <v xml:space="preserve">Formación en capacidades democráticas en interrelación con la cualificación de la participación incidente; con enfoques de cultura ciudadana, democrática y de paz Bogotá D.C.
</v>
          </cell>
          <cell r="S41">
            <v>8080</v>
          </cell>
          <cell r="T41">
            <v>2024110010212</v>
          </cell>
          <cell r="U41">
            <v>1</v>
          </cell>
          <cell r="V41"/>
          <cell r="W41">
            <v>1</v>
          </cell>
          <cell r="X41" t="str">
            <v>Modificación propuesta</v>
          </cell>
        </row>
        <row r="42">
          <cell r="B42" t="str">
            <v>C179</v>
          </cell>
          <cell r="C42" t="str">
            <v>1. Formar 120.000 ciudadanos en sus capacidades democráticas para incidir en la construcción de una cultura democrática, ciudadana y de paz</v>
          </cell>
          <cell r="D42">
            <v>80111671</v>
          </cell>
          <cell r="E42" t="str">
            <v>Otras necesidades de contratación de la escuela de la Participación</v>
          </cell>
          <cell r="F42" t="str">
            <v>Enero</v>
          </cell>
          <cell r="G42" t="str">
            <v>Enero</v>
          </cell>
          <cell r="H42">
            <v>1</v>
          </cell>
          <cell r="I42">
            <v>1</v>
          </cell>
          <cell r="J42" t="str">
            <v>CCE-16 Contratación Directa</v>
          </cell>
          <cell r="K42" t="str">
            <v>1-100-F001_VA-Recursos distrito</v>
          </cell>
          <cell r="L42">
            <v>210486000</v>
          </cell>
          <cell r="M42">
            <v>210486000</v>
          </cell>
          <cell r="N42" t="str">
            <v>Gerencia Escuela de la Participación</v>
          </cell>
          <cell r="O42" t="str">
            <v>O232020200991119_Otros servicios de la administración pública n.c.p.</v>
          </cell>
          <cell r="P42" t="str">
            <v>20/0220/0102/45020340212</v>
          </cell>
          <cell r="Q42"/>
          <cell r="R42" t="str">
            <v xml:space="preserve">Formación en capacidades democráticas en interrelación con la cualificación de la participación incidente; con enfoques de cultura ciudadana, democrática y de paz Bogotá D.C.
</v>
          </cell>
          <cell r="S42">
            <v>8080</v>
          </cell>
          <cell r="T42">
            <v>2024110010212</v>
          </cell>
          <cell r="U42">
            <v>4</v>
          </cell>
          <cell r="V42"/>
          <cell r="W42">
            <v>1</v>
          </cell>
          <cell r="X42" t="str">
            <v>Modificación propuesta</v>
          </cell>
        </row>
        <row r="43">
          <cell r="B43" t="str">
            <v>C181</v>
          </cell>
          <cell r="C43" t="str">
            <v>2. Implementar 35 iniciativas de producción de información pertinente para el análisis y divulgación de información sobre participación ciudadana</v>
          </cell>
          <cell r="D43">
            <v>80111600</v>
          </cell>
          <cell r="E43" t="str">
            <v>Prestar servicios profesionales para apoyar en el equipo técnico y administrativo del Observatorio de la participación ciudadana</v>
          </cell>
          <cell r="F43" t="str">
            <v>FEBRERO</v>
          </cell>
          <cell r="G43" t="str">
            <v>FEBRERO</v>
          </cell>
          <cell r="H43">
            <v>5</v>
          </cell>
          <cell r="I43">
            <v>1</v>
          </cell>
          <cell r="J43" t="str">
            <v>CCE-16 Contratación Directa</v>
          </cell>
          <cell r="K43" t="str">
            <v>1-100-F001_VA-Recursos distrito</v>
          </cell>
          <cell r="L43">
            <v>8000000</v>
          </cell>
          <cell r="M43">
            <v>40000000</v>
          </cell>
          <cell r="N43" t="str">
            <v>Gerencia Escuela de la Participación</v>
          </cell>
          <cell r="O43" t="str">
            <v>O232020200991119_Otros servicios de la administración pública n.c.p.</v>
          </cell>
          <cell r="P43" t="str">
            <v>20/0220/0102/45020340212</v>
          </cell>
          <cell r="Q43"/>
          <cell r="R43" t="str">
            <v xml:space="preserve">Formación en capacidades democráticas en interrelación con la cualificación de la participación incidente; con enfoques de cultura ciudadana, democrática y de paz Bogotá D.C.
</v>
          </cell>
          <cell r="S43">
            <v>8080</v>
          </cell>
          <cell r="T43">
            <v>2024110010212</v>
          </cell>
          <cell r="U43">
            <v>1</v>
          </cell>
          <cell r="V43"/>
          <cell r="W43">
            <v>1</v>
          </cell>
          <cell r="X43" t="str">
            <v>Modificación propuesta</v>
          </cell>
        </row>
        <row r="44">
          <cell r="B44" t="str">
            <v>C182</v>
          </cell>
          <cell r="C44" t="str">
            <v>2. Implementar 35 iniciativas de producción de información pertinente para el análisis y divulgación de información sobre participación ciudadana</v>
          </cell>
          <cell r="D44">
            <v>80111600</v>
          </cell>
          <cell r="E44" t="str">
            <v>Prestar servicios profesionales para la creación de contenidos relacionados con las tendencias de participación desarroladas por el Observatorio de Participación Ciudadana</v>
          </cell>
          <cell r="F44" t="str">
            <v>MARZO</v>
          </cell>
          <cell r="G44" t="str">
            <v>MARZO</v>
          </cell>
          <cell r="H44">
            <v>4</v>
          </cell>
          <cell r="I44">
            <v>1</v>
          </cell>
          <cell r="J44" t="str">
            <v>CCE-16 Contratación Directa</v>
          </cell>
          <cell r="K44" t="str">
            <v>1-100-F001_VA-Recursos distrito</v>
          </cell>
          <cell r="L44">
            <v>6400000</v>
          </cell>
          <cell r="M44">
            <v>25600000</v>
          </cell>
          <cell r="N44" t="str">
            <v>Gerencia Escuela de la Participación</v>
          </cell>
          <cell r="O44" t="str">
            <v>O232020200883990  Otros servicios profesionales, técnicos y empresar</v>
          </cell>
          <cell r="P44" t="str">
            <v>20/0220/0102/45020340212</v>
          </cell>
          <cell r="Q44"/>
          <cell r="R44" t="str">
            <v xml:space="preserve">Formación en capacidades democráticas en interrelación con la cualificación de la participación incidente; con enfoques de cultura ciudadana, democrática y de paz Bogotá D.C.
</v>
          </cell>
          <cell r="S44">
            <v>8080</v>
          </cell>
          <cell r="T44">
            <v>2024110010212</v>
          </cell>
          <cell r="U44">
            <v>1</v>
          </cell>
          <cell r="V44"/>
          <cell r="W44">
            <v>1</v>
          </cell>
          <cell r="X44" t="str">
            <v>Modificación propuesta</v>
          </cell>
        </row>
        <row r="45">
          <cell r="B45" t="str">
            <v>C185</v>
          </cell>
          <cell r="C45" t="str">
            <v>2. Implementar 35 iniciativas de producción de información pertinente para el análisis y divulgación de información sobre participación ciudadana</v>
          </cell>
          <cell r="D45">
            <v>80111600</v>
          </cell>
          <cell r="E45" t="str">
            <v>Prestar servicios profesionales para la producción, analísis y visualización de datos y contenidos del Observatorio de Participación Ciudadana</v>
          </cell>
          <cell r="F45" t="str">
            <v>FEBRERO</v>
          </cell>
          <cell r="G45" t="str">
            <v>FEBRERO</v>
          </cell>
          <cell r="H45">
            <v>5</v>
          </cell>
          <cell r="I45">
            <v>1</v>
          </cell>
          <cell r="J45" t="str">
            <v>CCE-16 Contratación Directa</v>
          </cell>
          <cell r="K45" t="str">
            <v>1-100-F001_VA-Recursos distrito</v>
          </cell>
          <cell r="L45">
            <v>6400000</v>
          </cell>
          <cell r="M45">
            <v>32000000</v>
          </cell>
          <cell r="N45" t="str">
            <v>Gerencia Escuela de la Participación</v>
          </cell>
          <cell r="O45" t="str">
            <v>O232020200991119_Otros servicios de la administración pública n.c.p.</v>
          </cell>
          <cell r="P45" t="str">
            <v>20/0220/0102/45020340212</v>
          </cell>
          <cell r="Q45"/>
          <cell r="R45" t="str">
            <v xml:space="preserve">Formación en capacidades democráticas en interrelación con la cualificación de la participación incidente; con enfoques de cultura ciudadana, democrática y de paz Bogotá D.C.
</v>
          </cell>
          <cell r="S45">
            <v>8080</v>
          </cell>
          <cell r="T45">
            <v>2024110010212</v>
          </cell>
          <cell r="U45">
            <v>1</v>
          </cell>
          <cell r="V45"/>
          <cell r="W45">
            <v>1</v>
          </cell>
          <cell r="X45" t="str">
            <v>Modificación propuesta</v>
          </cell>
        </row>
        <row r="46">
          <cell r="B46" t="str">
            <v>C186</v>
          </cell>
          <cell r="C46" t="str">
            <v>2. Implementar 35 iniciativas de producción de información pertinente para el análisis y divulgación de información sobre participación ciudadana</v>
          </cell>
          <cell r="D46">
            <v>80111600</v>
          </cell>
          <cell r="E46" t="str">
            <v>Prestar servicios profesionales para la creación de contenidos relacionados con las dinámicas de participación desaroladas por el Observatorio de Participación Ciudadana</v>
          </cell>
          <cell r="F46" t="str">
            <v>FEBRERO</v>
          </cell>
          <cell r="G46" t="str">
            <v>FEBRERO</v>
          </cell>
          <cell r="H46">
            <v>5</v>
          </cell>
          <cell r="I46">
            <v>1</v>
          </cell>
          <cell r="J46" t="str">
            <v>CCE-16 Contratación Directa</v>
          </cell>
          <cell r="K46" t="str">
            <v>1-100-F001_VA-Recursos distrito</v>
          </cell>
          <cell r="L46">
            <v>8000000</v>
          </cell>
          <cell r="M46">
            <v>40000000</v>
          </cell>
          <cell r="N46" t="str">
            <v>Gerencia Escuela de la Participación</v>
          </cell>
          <cell r="O46" t="str">
            <v>O232020200991119_Otros servicios de la administración pública n.c.p.</v>
          </cell>
          <cell r="P46" t="str">
            <v>20/0220/0102/45020340212</v>
          </cell>
          <cell r="Q46"/>
          <cell r="R46" t="str">
            <v xml:space="preserve">Formación en capacidades democráticas en interrelación con la cualificación de la participación incidente; con enfoques de cultura ciudadana, democrática y de paz Bogotá D.C.
</v>
          </cell>
          <cell r="S46">
            <v>8080</v>
          </cell>
          <cell r="T46">
            <v>2024110010212</v>
          </cell>
          <cell r="U46">
            <v>1</v>
          </cell>
          <cell r="V46"/>
          <cell r="W46">
            <v>1</v>
          </cell>
          <cell r="X46" t="str">
            <v>Modificación propuesta</v>
          </cell>
        </row>
        <row r="47">
          <cell r="B47" t="str">
            <v>C188</v>
          </cell>
          <cell r="C47" t="str">
            <v>2. Implementar 35 iniciativas de producción de información pertinente para el análisis y divulgación de información sobre participación ciudadana</v>
          </cell>
          <cell r="D47">
            <v>80111600</v>
          </cell>
          <cell r="E47" t="str">
            <v>Prestar los servicios profesionales para la recolección de insumos que soportan el análisis de datos de los procesos que adelanta la Gerencia de Escuela de la Participación</v>
          </cell>
          <cell r="F47" t="str">
            <v>MARZO</v>
          </cell>
          <cell r="G47" t="str">
            <v>MARZO</v>
          </cell>
          <cell r="H47">
            <v>4</v>
          </cell>
          <cell r="I47">
            <v>1</v>
          </cell>
          <cell r="J47" t="str">
            <v>CCE-16 Contratación Directa</v>
          </cell>
          <cell r="K47" t="str">
            <v>1-100-F001_VA-Recursos distrito</v>
          </cell>
          <cell r="L47">
            <v>4500000</v>
          </cell>
          <cell r="M47">
            <v>18000000</v>
          </cell>
          <cell r="N47" t="str">
            <v>Gerencia Escuela de la Participación</v>
          </cell>
          <cell r="O47" t="str">
            <v>O232020200883990  Otros servicios profesionales, técnicos y empresar</v>
          </cell>
          <cell r="P47" t="str">
            <v>20/0220/0102/45020340212</v>
          </cell>
          <cell r="Q47"/>
          <cell r="R47" t="str">
            <v xml:space="preserve">Formación en capacidades democráticas en interrelación con la cualificación de la participación incidente; con enfoques de cultura ciudadana, democrática y de paz Bogotá D.C.
</v>
          </cell>
          <cell r="S47">
            <v>8080</v>
          </cell>
          <cell r="T47">
            <v>2024110010212</v>
          </cell>
          <cell r="U47">
            <v>1</v>
          </cell>
          <cell r="V47"/>
          <cell r="W47">
            <v>1</v>
          </cell>
          <cell r="X47" t="str">
            <v>Modificación propuesta</v>
          </cell>
        </row>
        <row r="48">
          <cell r="B48" t="str">
            <v>C189</v>
          </cell>
          <cell r="C48" t="str">
            <v>2. Implementar 35 iniciativas de producción de información pertinente para el análisis y divulgación de información sobre participación ciudadana</v>
          </cell>
          <cell r="D48">
            <v>80111600</v>
          </cell>
          <cell r="E48" t="str">
            <v>Prestar los servicios profesionales para la articulación y enlace entre planeación y la administración de la entidad y el Observatorio de Gerencia de Escuela de la Participación</v>
          </cell>
          <cell r="F48" t="str">
            <v>MARZO</v>
          </cell>
          <cell r="G48" t="str">
            <v>MARZO</v>
          </cell>
          <cell r="H48">
            <v>4</v>
          </cell>
          <cell r="I48">
            <v>1</v>
          </cell>
          <cell r="J48" t="str">
            <v>CCE-16 Contratación Directa</v>
          </cell>
          <cell r="K48" t="str">
            <v>1-100-F001_VA-Recursos distrito</v>
          </cell>
          <cell r="L48">
            <v>6500000</v>
          </cell>
          <cell r="M48">
            <v>26000000</v>
          </cell>
          <cell r="N48" t="str">
            <v>Gerencia Escuela de la Participación</v>
          </cell>
          <cell r="O48" t="str">
            <v>O232020200883990  Otros servicios profesionales, técnicos y empresar</v>
          </cell>
          <cell r="P48" t="str">
            <v>20/0220/0102/45020340212</v>
          </cell>
          <cell r="Q48"/>
          <cell r="R48" t="str">
            <v xml:space="preserve">Formación en capacidades democráticas en interrelación con la cualificación de la participación incidente; con enfoques de cultura ciudadana, democrática y de paz Bogotá D.C.
</v>
          </cell>
          <cell r="S48">
            <v>8080</v>
          </cell>
          <cell r="T48">
            <v>2024110010212</v>
          </cell>
          <cell r="U48">
            <v>1</v>
          </cell>
          <cell r="V48"/>
          <cell r="W48">
            <v>1</v>
          </cell>
          <cell r="X48" t="str">
            <v>Modificación propuesta</v>
          </cell>
        </row>
        <row r="49">
          <cell r="B49" t="str">
            <v>C192</v>
          </cell>
          <cell r="C49" t="str">
            <v>2. Implementar 35 iniciativas de producción de información pertinente para el análisis y divulgación de información sobre participación ciudadana</v>
          </cell>
          <cell r="D49">
            <v>80111600</v>
          </cell>
          <cell r="E49" t="str">
            <v>Prestar los servicios profesionales para realizar el seguimiento, sistematización y reporte de las actividades y tareas adelantadas por el Observatorio de Participación Ciudadana.</v>
          </cell>
          <cell r="F49" t="str">
            <v>MARZO</v>
          </cell>
          <cell r="G49" t="str">
            <v>MARZO</v>
          </cell>
          <cell r="H49">
            <v>4</v>
          </cell>
          <cell r="I49">
            <v>1</v>
          </cell>
          <cell r="J49" t="str">
            <v>CCE-16 Contratación Directa</v>
          </cell>
          <cell r="K49" t="str">
            <v>1-100-F001_VA-Recursos distrito</v>
          </cell>
          <cell r="L49">
            <v>4500000</v>
          </cell>
          <cell r="M49">
            <v>18000000</v>
          </cell>
          <cell r="N49" t="str">
            <v>Gerencia Escuela de la Participación</v>
          </cell>
          <cell r="O49" t="str">
            <v>O232020200991119_Otros servicios de la administración pública n.c.p.</v>
          </cell>
          <cell r="P49" t="str">
            <v>20/0220/0102/45020340212</v>
          </cell>
          <cell r="Q49"/>
          <cell r="R49" t="str">
            <v xml:space="preserve">Formación en capacidades democráticas en interrelación con la cualificación de la participación incidente; con enfoques de cultura ciudadana, democrática y de paz Bogotá D.C.
</v>
          </cell>
          <cell r="S49">
            <v>8080</v>
          </cell>
          <cell r="T49">
            <v>2024110010212</v>
          </cell>
          <cell r="U49">
            <v>1</v>
          </cell>
          <cell r="V49"/>
          <cell r="W49">
            <v>1</v>
          </cell>
          <cell r="X49" t="str">
            <v>Modificación propuesta</v>
          </cell>
        </row>
        <row r="50">
          <cell r="B50" t="str">
            <v>C193</v>
          </cell>
          <cell r="C50" t="str">
            <v>2. Implementar 35 iniciativas de producción de información pertinente para el análisis y divulgación de información sobre participación ciudadana</v>
          </cell>
          <cell r="D50">
            <v>80111600</v>
          </cell>
          <cell r="E50" t="str">
            <v>Prestar los servicios profesionales para la construcción y análisis de datos de información geográfica, así como la generación de contenidos para el Observatorio de Participación Ciudadana.</v>
          </cell>
          <cell r="F50" t="str">
            <v>ENERO</v>
          </cell>
          <cell r="G50" t="str">
            <v>ENERO</v>
          </cell>
          <cell r="H50">
            <v>4</v>
          </cell>
          <cell r="I50">
            <v>1</v>
          </cell>
          <cell r="J50" t="str">
            <v>CCE-16 Contratación Directa</v>
          </cell>
          <cell r="K50" t="str">
            <v>1-100-F001_VA-Recursos distrito</v>
          </cell>
          <cell r="L50">
            <v>5000000</v>
          </cell>
          <cell r="M50">
            <v>20000000</v>
          </cell>
          <cell r="N50" t="str">
            <v>Gerencia Escuela de la Participación</v>
          </cell>
          <cell r="O50" t="str">
            <v>O232020200991119_Otros servicios de la administración pública n.c.p.</v>
          </cell>
          <cell r="P50" t="str">
            <v>20/0220/0102/45020340212</v>
          </cell>
          <cell r="Q50"/>
          <cell r="R50" t="str">
            <v xml:space="preserve">Formación en capacidades democráticas en interrelación con la cualificación de la participación incidente; con enfoques de cultura ciudadana, democrática y de paz Bogotá D.C.
</v>
          </cell>
          <cell r="S50">
            <v>8080</v>
          </cell>
          <cell r="T50">
            <v>2024110010212</v>
          </cell>
          <cell r="U50">
            <v>1</v>
          </cell>
          <cell r="V50"/>
          <cell r="W50">
            <v>1</v>
          </cell>
          <cell r="X50" t="str">
            <v>Modificación propuesta</v>
          </cell>
        </row>
        <row r="51">
          <cell r="B51" t="str">
            <v>C195</v>
          </cell>
          <cell r="C51" t="str">
            <v>2. Implementar 35 iniciativas de producción de información pertinente para el análisis y divulgación de información sobre participación ciudadana</v>
          </cell>
          <cell r="D51">
            <v>80111600</v>
          </cell>
          <cell r="E51" t="str">
            <v>Prestar los servicios profesionales para desarrollar tareas administrativas y financieras del Observatorio y la Gerencia Escuela</v>
          </cell>
          <cell r="F51" t="str">
            <v>MARZO</v>
          </cell>
          <cell r="G51" t="str">
            <v>MARZO</v>
          </cell>
          <cell r="H51">
            <v>5</v>
          </cell>
          <cell r="I51">
            <v>1</v>
          </cell>
          <cell r="J51" t="str">
            <v>CCE-16 Contratación Directa</v>
          </cell>
          <cell r="K51" t="str">
            <v>1-100-F001_VA-Recursos distrito</v>
          </cell>
          <cell r="L51">
            <v>4500000</v>
          </cell>
          <cell r="M51">
            <v>22500000</v>
          </cell>
          <cell r="N51" t="str">
            <v>Gerencia Escuela de la Participación</v>
          </cell>
          <cell r="O51" t="str">
            <v>O232020200991119_Otros servicios de la administración pública n.c.p.</v>
          </cell>
          <cell r="P51" t="str">
            <v>20/0220/0102/45020340212</v>
          </cell>
          <cell r="Q51"/>
          <cell r="R51" t="str">
            <v xml:space="preserve">Formación en capacidades democráticas en interrelación con la cualificación de la participación incidente; con enfoques de cultura ciudadana, democrática y de paz Bogotá D.C.
</v>
          </cell>
          <cell r="S51">
            <v>8080</v>
          </cell>
          <cell r="T51">
            <v>2024110010212</v>
          </cell>
          <cell r="U51">
            <v>1</v>
          </cell>
          <cell r="V51"/>
          <cell r="W51">
            <v>1</v>
          </cell>
          <cell r="X51" t="str">
            <v>Modificación propuesta</v>
          </cell>
        </row>
        <row r="52">
          <cell r="B52" t="str">
            <v>C197</v>
          </cell>
          <cell r="C52" t="str">
            <v>2. Implementar 35 iniciativas de producción de información pertinente para el análisis y divulgación de información sobre participación ciudadana</v>
          </cell>
          <cell r="D52">
            <v>80111600</v>
          </cell>
          <cell r="E52" t="str">
            <v>Prestar los servicios profesionales  para gestionar desde el componente jurídico actividades contractuales y administrativas del Observatorio y la Gerencia Escuela</v>
          </cell>
          <cell r="F52" t="str">
            <v>FEBRERO</v>
          </cell>
          <cell r="G52" t="str">
            <v>FEBRERO</v>
          </cell>
          <cell r="H52">
            <v>4</v>
          </cell>
          <cell r="I52">
            <v>1</v>
          </cell>
          <cell r="J52" t="str">
            <v>CCE-16 Contratación Directa</v>
          </cell>
          <cell r="K52" t="str">
            <v>1-100-F001_VA-Recursos distrito</v>
          </cell>
          <cell r="L52">
            <v>7000000</v>
          </cell>
          <cell r="M52">
            <v>28000000</v>
          </cell>
          <cell r="N52" t="str">
            <v>Gerencia Escuela de la Participación</v>
          </cell>
          <cell r="O52" t="str">
            <v>O232020200991119_Otros servicios de la administración pública n.c.p.</v>
          </cell>
          <cell r="P52" t="str">
            <v>20/0220/0102/45020340212</v>
          </cell>
          <cell r="Q52"/>
          <cell r="R52" t="str">
            <v xml:space="preserve">Formación en capacidades democráticas en interrelación con la cualificación de la participación incidente; con enfoques de cultura ciudadana, democrática y de paz Bogotá D.C.
</v>
          </cell>
          <cell r="S52">
            <v>8080</v>
          </cell>
          <cell r="T52">
            <v>2024110010212</v>
          </cell>
          <cell r="U52">
            <v>1</v>
          </cell>
          <cell r="V52"/>
          <cell r="W52">
            <v>1</v>
          </cell>
          <cell r="X52" t="str">
            <v>Modificación propuesta</v>
          </cell>
        </row>
        <row r="53">
          <cell r="B53" t="str">
            <v>C198</v>
          </cell>
          <cell r="C53" t="str">
            <v>2. Implementar 35 iniciativas de producción de información pertinente para el análisis y divulgación de información sobre participación ciudadana</v>
          </cell>
          <cell r="D53">
            <v>80111600</v>
          </cell>
          <cell r="E53" t="str">
            <v>Prestar los servicios profesionales para fortalecer en territorio la oferta de servicios del Observatorio y de la Gerencia Escuela</v>
          </cell>
          <cell r="F53" t="str">
            <v>FEBRERO</v>
          </cell>
          <cell r="G53" t="str">
            <v>FEBRERO</v>
          </cell>
          <cell r="H53">
            <v>5</v>
          </cell>
          <cell r="I53">
            <v>1</v>
          </cell>
          <cell r="J53" t="str">
            <v>CCE-16 Contratación Directa</v>
          </cell>
          <cell r="K53" t="str">
            <v>1-100-F001_VA-Recursos distrito</v>
          </cell>
          <cell r="L53">
            <v>5000000</v>
          </cell>
          <cell r="M53">
            <v>25000000</v>
          </cell>
          <cell r="N53" t="str">
            <v>Gerencia Escuela de la Participación</v>
          </cell>
          <cell r="O53" t="str">
            <v>O232020200883990  Otros servicios profesionales, técnicos y empresar</v>
          </cell>
          <cell r="P53" t="str">
            <v>20/0220/0102/45020340212</v>
          </cell>
          <cell r="Q53"/>
          <cell r="R53" t="str">
            <v xml:space="preserve">Formación en capacidades democráticas en interrelación con la cualificación de la participación incidente; con enfoques de cultura ciudadana, democrática y de paz Bogotá D.C.
</v>
          </cell>
          <cell r="S53">
            <v>8080</v>
          </cell>
          <cell r="T53">
            <v>2024110010212</v>
          </cell>
          <cell r="U53">
            <v>1</v>
          </cell>
          <cell r="V53"/>
          <cell r="W53">
            <v>1</v>
          </cell>
          <cell r="X53" t="str">
            <v>Modificación propuesta</v>
          </cell>
        </row>
        <row r="54">
          <cell r="B54" t="str">
            <v>C690</v>
          </cell>
          <cell r="C54" t="str">
            <v>2. Implementar 35 iniciativas de producción de información pertinente para el análisis y divulgación de información sobre participación ciudadana</v>
          </cell>
          <cell r="D54">
            <v>80111600</v>
          </cell>
          <cell r="E54" t="str">
            <v>Prestar los servicios profesionales para fortalecer la oferta territorial e institucional de servicios del Observatorio y de la Gerencia Escuela</v>
          </cell>
          <cell r="F54" t="str">
            <v>FEBRERO</v>
          </cell>
          <cell r="G54" t="str">
            <v>FEBRERO</v>
          </cell>
          <cell r="H54">
            <v>6</v>
          </cell>
          <cell r="I54">
            <v>1</v>
          </cell>
          <cell r="J54" t="str">
            <v>CCE-16 Contratación Directa</v>
          </cell>
          <cell r="K54" t="str">
            <v>1-100-F001_VA-Recursos distrito</v>
          </cell>
          <cell r="L54">
            <v>4000000</v>
          </cell>
          <cell r="M54">
            <v>24000000</v>
          </cell>
          <cell r="N54" t="str">
            <v>Gerencia Escuela de la Participación</v>
          </cell>
          <cell r="O54" t="str">
            <v>O232020200883990  Otros servicios profesionales, técnicos y empresar</v>
          </cell>
          <cell r="P54" t="str">
            <v>20/0220/0102/45020340212</v>
          </cell>
          <cell r="Q54" t="str">
            <v>Nuevas necesidades de contratación de la Escuela</v>
          </cell>
          <cell r="R54" t="str">
            <v xml:space="preserve">Formación en capacidades democráticas en interrelación con la cualificación de la participación incidente; con enfoques de cultura ciudadana, democrática y de paz Bogotá D.C.
</v>
          </cell>
          <cell r="S54">
            <v>8080</v>
          </cell>
          <cell r="T54">
            <v>2024110010212</v>
          </cell>
          <cell r="U54">
            <v>1</v>
          </cell>
          <cell r="V54"/>
          <cell r="W54">
            <v>1</v>
          </cell>
          <cell r="X54" t="str">
            <v>Inclusión de un nuevo concepto</v>
          </cell>
        </row>
        <row r="55">
          <cell r="B55" t="str">
            <v>C202</v>
          </cell>
          <cell r="C55" t="str">
            <v>2. Implementar 35 iniciativas de producción de información pertinente para el análisis y divulgación de información sobre participación ciudadana</v>
          </cell>
          <cell r="D55">
            <v>80111600</v>
          </cell>
          <cell r="E55" t="str">
            <v>Otras necesidades de contratación del observatorio</v>
          </cell>
          <cell r="F55" t="str">
            <v>Enero</v>
          </cell>
          <cell r="G55" t="str">
            <v>Enero</v>
          </cell>
          <cell r="H55">
            <v>1</v>
          </cell>
          <cell r="I55">
            <v>1</v>
          </cell>
          <cell r="J55" t="str">
            <v>CCE-16 Contratación Directa</v>
          </cell>
          <cell r="K55" t="str">
            <v>1-100-F001_VA-Recursos distrito</v>
          </cell>
          <cell r="L55">
            <v>41900000</v>
          </cell>
          <cell r="M55">
            <v>41900000</v>
          </cell>
          <cell r="N55" t="str">
            <v>Gerencia Escuela de la Participación</v>
          </cell>
          <cell r="O55" t="str">
            <v>O232020200991119_Otros servicios de la administración pública n.c.p.</v>
          </cell>
          <cell r="P55" t="str">
            <v>20/0220/0102/45020340212</v>
          </cell>
          <cell r="Q55"/>
          <cell r="R55" t="str">
            <v xml:space="preserve">Formación en capacidades democráticas en interrelación con la cualificación de la participación incidente; con enfoques de cultura ciudadana, democrática y de paz Bogotá D.C.
</v>
          </cell>
          <cell r="S55">
            <v>8080</v>
          </cell>
          <cell r="T55">
            <v>2024110010212</v>
          </cell>
          <cell r="U55">
            <v>4</v>
          </cell>
          <cell r="V55"/>
          <cell r="W55">
            <v>1</v>
          </cell>
          <cell r="X55" t="str">
            <v>Modificación propuesta</v>
          </cell>
        </row>
        <row r="56">
          <cell r="B56" t="str">
            <v>C670</v>
          </cell>
          <cell r="C56" t="str">
            <v xml:space="preserve"> 1. Implementar el 100% de la estrategia de diseños metodológicos e implementación de la innovación social en escenarios de participación ciudadana y solución de problemas públicos</v>
          </cell>
          <cell r="D56">
            <v>80111600</v>
          </cell>
          <cell r="E56" t="str">
            <v>Prestar servicios profesionales de manera temporal, para apoyar a la Gerencia en el liderazgo, fortalecimiento y seguimiento al desarrollo de las actividades de competencia del Laboratorio de Innovacion en la Participación</v>
          </cell>
          <cell r="F56" t="str">
            <v>Febrero</v>
          </cell>
          <cell r="G56" t="str">
            <v>Febrero</v>
          </cell>
          <cell r="H56">
            <v>6</v>
          </cell>
          <cell r="I56">
            <v>1</v>
          </cell>
          <cell r="J56" t="str">
            <v>CCE-16 Contratación Directa</v>
          </cell>
          <cell r="K56" t="str">
            <v>1-100-F001_VA-Recursos distrito</v>
          </cell>
          <cell r="L56">
            <v>9000000</v>
          </cell>
          <cell r="M56">
            <v>54000000</v>
          </cell>
          <cell r="N56" t="str">
            <v>Gerencia Escuela de la Participación</v>
          </cell>
          <cell r="O56" t="str">
            <v>O232020200991119_Otros servicios de la administración pública n.c.p.</v>
          </cell>
          <cell r="P56" t="str">
            <v>20/0220/0103/45020010322</v>
          </cell>
          <cell r="Q56"/>
          <cell r="R56" t="str">
            <v>Implementación de acciones de innovación social que promuevan la participación incidente y la solución de problemas públicos Bogotá D.C.</v>
          </cell>
          <cell r="S56">
            <v>8238</v>
          </cell>
          <cell r="T56">
            <v>2024110010322</v>
          </cell>
          <cell r="U56">
            <v>2</v>
          </cell>
          <cell r="V56"/>
          <cell r="W56">
            <v>1</v>
          </cell>
          <cell r="X56" t="str">
            <v>Modificación propuesta</v>
          </cell>
        </row>
        <row r="57">
          <cell r="B57" t="str">
            <v>C672</v>
          </cell>
          <cell r="C57" t="str">
            <v xml:space="preserve"> 1. Implementar el 100% de la estrategia de diseños metodológicos e implementación de la innovación social en escenarios de participación ciudadana y solución de problemas públicos</v>
          </cell>
          <cell r="D57">
            <v>80111602</v>
          </cell>
          <cell r="E57" t="str">
            <v>Prestar servicios de apoyo a la gestión  para llevar a cabo actividades innovadoras que fortalezcan el Laboratorio de Innovacion en la Participación</v>
          </cell>
          <cell r="F57" t="str">
            <v>Febrero</v>
          </cell>
          <cell r="G57" t="str">
            <v>Febrero</v>
          </cell>
          <cell r="H57">
            <v>5</v>
          </cell>
          <cell r="I57">
            <v>1</v>
          </cell>
          <cell r="J57" t="str">
            <v>CCE-16 Contratación Directa</v>
          </cell>
          <cell r="K57" t="str">
            <v>1-100-F001_VA-Recursos distrito</v>
          </cell>
          <cell r="L57">
            <v>3600000</v>
          </cell>
          <cell r="M57">
            <v>18000000</v>
          </cell>
          <cell r="N57" t="str">
            <v>Gerencia Escuela de la Participación</v>
          </cell>
          <cell r="O57" t="str">
            <v>O232020200991119_Otros servicios de la administración pública n.c.p.</v>
          </cell>
          <cell r="P57" t="str">
            <v>20/0220/0103/45020010322</v>
          </cell>
          <cell r="Q57"/>
          <cell r="R57" t="str">
            <v>Implementación de acciones de innovación social que promuevan la participación incidente y la solución de problemas públicos Bogotá D.C.</v>
          </cell>
          <cell r="S57">
            <v>8238</v>
          </cell>
          <cell r="T57">
            <v>2024110010322</v>
          </cell>
          <cell r="U57">
            <v>2</v>
          </cell>
          <cell r="V57"/>
          <cell r="W57">
            <v>1</v>
          </cell>
          <cell r="X57" t="str">
            <v>Modificación propuesta</v>
          </cell>
        </row>
        <row r="58">
          <cell r="B58" t="str">
            <v>C673</v>
          </cell>
          <cell r="C58" t="str">
            <v xml:space="preserve"> 1. Implementar el 100% de la estrategia de diseños metodológicos e implementación de la innovación social en escenarios de participación ciudadana y solución de problemas públicos</v>
          </cell>
          <cell r="D58">
            <v>80111603</v>
          </cell>
          <cell r="E58" t="str">
            <v>Prestar servicios profesionales para el acompañamiento y seguimiento a las actividades innovadoras que se desarrollan en el Laboratorio de Innovacion - PARTICILAB</v>
          </cell>
          <cell r="F58" t="str">
            <v>Febrero</v>
          </cell>
          <cell r="G58" t="str">
            <v>Febrero</v>
          </cell>
          <cell r="H58">
            <v>5</v>
          </cell>
          <cell r="I58">
            <v>1</v>
          </cell>
          <cell r="J58" t="str">
            <v>CCE-16 Contratación Directa</v>
          </cell>
          <cell r="K58" t="str">
            <v>1-100-F001_VA-Recursos distrito</v>
          </cell>
          <cell r="L58">
            <v>5500000</v>
          </cell>
          <cell r="M58">
            <v>27500000</v>
          </cell>
          <cell r="N58" t="str">
            <v>Gerencia Escuela de la Participación</v>
          </cell>
          <cell r="O58" t="str">
            <v>O232020200991119_Otros servicios de la administración pública n.c.p.</v>
          </cell>
          <cell r="P58" t="str">
            <v>20/0220/0103/45020010322</v>
          </cell>
          <cell r="Q58"/>
          <cell r="R58" t="str">
            <v>Implementación de acciones de innovación social que promuevan la participación incidente y la solución de problemas públicos Bogotá D.C.</v>
          </cell>
          <cell r="S58">
            <v>8238</v>
          </cell>
          <cell r="T58">
            <v>2024110010322</v>
          </cell>
          <cell r="U58">
            <v>2</v>
          </cell>
          <cell r="V58"/>
          <cell r="W58">
            <v>1</v>
          </cell>
          <cell r="X58" t="str">
            <v>Modificación propuesta</v>
          </cell>
        </row>
        <row r="59">
          <cell r="B59" t="str">
            <v>C675</v>
          </cell>
          <cell r="C59" t="str">
            <v xml:space="preserve"> 1. Implementar el 100% de la estrategia de diseños metodológicos e implementación de la innovación social en escenarios de participación ciudadana y solución de problemas públicos</v>
          </cell>
          <cell r="D59">
            <v>80111605</v>
          </cell>
          <cell r="E59" t="str">
            <v>Prestar servicios profesionales para generar mecanismos de participación que fortalezcan los clubes de la democracia</v>
          </cell>
          <cell r="F59" t="str">
            <v>MARZO</v>
          </cell>
          <cell r="G59" t="str">
            <v>MARZO</v>
          </cell>
          <cell r="H59">
            <v>4</v>
          </cell>
          <cell r="I59">
            <v>1</v>
          </cell>
          <cell r="J59" t="str">
            <v>CCE-16 Contratación Directa</v>
          </cell>
          <cell r="K59" t="str">
            <v>1-100-F001_VA-Recursos distrito</v>
          </cell>
          <cell r="L59">
            <v>5500000</v>
          </cell>
          <cell r="M59">
            <v>22000000</v>
          </cell>
          <cell r="N59" t="str">
            <v>Gerencia Escuela de la Participación</v>
          </cell>
          <cell r="O59" t="str">
            <v>O232020200991119_Otros servicios de la administración pública n.c.p.</v>
          </cell>
          <cell r="P59" t="str">
            <v>20/0220/0103/45020010322</v>
          </cell>
          <cell r="Q59"/>
          <cell r="R59" t="str">
            <v>Implementación de acciones de innovación social que promuevan la participación incidente y la solución de problemas públicos Bogotá D.C.</v>
          </cell>
          <cell r="S59">
            <v>8238</v>
          </cell>
          <cell r="T59">
            <v>2024110010322</v>
          </cell>
          <cell r="U59">
            <v>2</v>
          </cell>
          <cell r="V59"/>
          <cell r="W59">
            <v>1</v>
          </cell>
          <cell r="X59" t="str">
            <v>Modificación propuesta</v>
          </cell>
        </row>
        <row r="60">
          <cell r="B60" t="str">
            <v>C676</v>
          </cell>
          <cell r="C60" t="str">
            <v xml:space="preserve"> 1. Implementar el 100% de la estrategia de diseños metodológicos e implementación de la innovación social en escenarios de participación ciudadana y solución de problemas públicos</v>
          </cell>
          <cell r="D60">
            <v>80111606</v>
          </cell>
          <cell r="E60" t="str">
            <v>Prestar servicios de apoyo a la gestión  para llevar a cabo actividades de sistematizacion de estrategias desarrolladas en el Laboratorio de Innovacion en la Participación</v>
          </cell>
          <cell r="F60" t="str">
            <v>Febrero</v>
          </cell>
          <cell r="G60" t="str">
            <v>Febrero</v>
          </cell>
          <cell r="H60">
            <v>4</v>
          </cell>
          <cell r="I60">
            <v>1</v>
          </cell>
          <cell r="J60" t="str">
            <v>CCE-16 Contratación Directa</v>
          </cell>
          <cell r="K60" t="str">
            <v>1-100-F001_VA-Recursos distrito</v>
          </cell>
          <cell r="L60">
            <v>3600000</v>
          </cell>
          <cell r="M60">
            <v>14400000</v>
          </cell>
          <cell r="N60" t="str">
            <v>Gerencia Escuela de la Participación</v>
          </cell>
          <cell r="O60" t="str">
            <v>O232020200991119_Otros servicios de la administración pública n.c.p.</v>
          </cell>
          <cell r="P60" t="str">
            <v>20/0220/0103/45020010322</v>
          </cell>
          <cell r="Q60"/>
          <cell r="R60" t="str">
            <v>Implementación de acciones de innovación social que promuevan la participación incidente y la solución de problemas públicos Bogotá D.C.</v>
          </cell>
          <cell r="S60">
            <v>8238</v>
          </cell>
          <cell r="T60">
            <v>2024110010322</v>
          </cell>
          <cell r="U60">
            <v>2</v>
          </cell>
          <cell r="V60"/>
          <cell r="W60">
            <v>1</v>
          </cell>
          <cell r="X60" t="str">
            <v>Modificación propuesta</v>
          </cell>
        </row>
        <row r="61">
          <cell r="B61" t="str">
            <v>C677</v>
          </cell>
          <cell r="C61" t="str">
            <v xml:space="preserve"> 1. Implementar el 100% de la estrategia de diseños metodológicos e implementación de la innovación social en escenarios de participación ciudadana y solución de problemas públicos</v>
          </cell>
          <cell r="D61">
            <v>80111607</v>
          </cell>
          <cell r="E61" t="str">
            <v>Prestar servicios de apoyo a la gestión  para operar mecanismos de participación que fortalezcan los clubes de la democracia</v>
          </cell>
          <cell r="F61" t="str">
            <v>Febrero</v>
          </cell>
          <cell r="G61" t="str">
            <v>Febrero</v>
          </cell>
          <cell r="H61">
            <v>4</v>
          </cell>
          <cell r="I61">
            <v>1</v>
          </cell>
          <cell r="J61" t="str">
            <v>CCE-16 Contratación Directa</v>
          </cell>
          <cell r="K61" t="str">
            <v>1-100-F001_VA-Recursos distrito</v>
          </cell>
          <cell r="L61">
            <v>3150000</v>
          </cell>
          <cell r="M61">
            <v>12600000</v>
          </cell>
          <cell r="N61" t="str">
            <v>Gerencia Escuela de la Participación</v>
          </cell>
          <cell r="O61" t="str">
            <v>O232020200991119_Otros servicios de la administración pública n.c.p.</v>
          </cell>
          <cell r="P61" t="str">
            <v>20/0220/0103/45020010322</v>
          </cell>
          <cell r="Q61"/>
          <cell r="R61" t="str">
            <v>Implementación de acciones de innovación social que promuevan la participación incidente y la solución de problemas públicos Bogotá D.C.</v>
          </cell>
          <cell r="S61">
            <v>8238</v>
          </cell>
          <cell r="T61">
            <v>2024110010322</v>
          </cell>
          <cell r="U61">
            <v>2</v>
          </cell>
          <cell r="V61"/>
          <cell r="W61">
            <v>1</v>
          </cell>
          <cell r="X61" t="str">
            <v>Modificación propuesta</v>
          </cell>
        </row>
        <row r="62">
          <cell r="B62" t="str">
            <v>C678</v>
          </cell>
          <cell r="C62" t="str">
            <v xml:space="preserve"> 1. Implementar el 100% de la estrategia de diseños metodológicos e implementación de la innovación social en escenarios de participación ciudadana y solución de problemas públicos</v>
          </cell>
          <cell r="D62">
            <v>80111608</v>
          </cell>
          <cell r="E62" t="str">
            <v>Prestar servicios de apoyo a la gestión  para coadyuvar en la creación de estrategias innovadoras que fortalezcan el desempeño del Laboratorio de Innovacion en la Participación</v>
          </cell>
          <cell r="F62" t="str">
            <v>Febrero</v>
          </cell>
          <cell r="G62" t="str">
            <v>Febrero</v>
          </cell>
          <cell r="H62">
            <v>5</v>
          </cell>
          <cell r="I62">
            <v>1</v>
          </cell>
          <cell r="J62" t="str">
            <v>CCE-16 Contratación Directa</v>
          </cell>
          <cell r="K62" t="str">
            <v>1-100-F001_VA-Recursos distrito</v>
          </cell>
          <cell r="L62">
            <v>3500000</v>
          </cell>
          <cell r="M62">
            <v>17500000</v>
          </cell>
          <cell r="N62" t="str">
            <v>Gerencia Escuela de la Participación</v>
          </cell>
          <cell r="O62" t="str">
            <v>O232020200991119_Otros servicios de la administración pública n.c.p.</v>
          </cell>
          <cell r="P62" t="str">
            <v>20/0220/0103/45020010322</v>
          </cell>
          <cell r="Q62"/>
          <cell r="R62" t="str">
            <v>Implementación de acciones de innovación social que promuevan la participación incidente y la solución de problemas públicos Bogotá D.C.</v>
          </cell>
          <cell r="S62">
            <v>8238</v>
          </cell>
          <cell r="T62">
            <v>2024110010322</v>
          </cell>
          <cell r="U62">
            <v>2</v>
          </cell>
          <cell r="V62"/>
          <cell r="W62">
            <v>1</v>
          </cell>
          <cell r="X62" t="str">
            <v>Modificación propuesta</v>
          </cell>
        </row>
        <row r="63">
          <cell r="B63" t="str">
            <v>C679</v>
          </cell>
          <cell r="C63" t="str">
            <v xml:space="preserve"> 1. Implementar el 100% de la estrategia de diseños metodológicos e implementación de la innovación social en escenarios de participación ciudadana y solución de problemas públicos</v>
          </cell>
          <cell r="D63">
            <v>80111609</v>
          </cell>
          <cell r="E63" t="str">
            <v>Prestar servicios de apoyo a la gestión para hacer seguimiento a las estrategias innovadoras que fortalezcan el desempeño del Laboratorio de Innovacion en la Participación</v>
          </cell>
          <cell r="F63" t="str">
            <v>MARZO</v>
          </cell>
          <cell r="G63" t="str">
            <v>MARZO</v>
          </cell>
          <cell r="H63">
            <v>4</v>
          </cell>
          <cell r="I63">
            <v>1</v>
          </cell>
          <cell r="J63" t="str">
            <v>CCE-16 Contratación Directa</v>
          </cell>
          <cell r="K63" t="str">
            <v>1-100-F001_VA-Recursos distrito</v>
          </cell>
          <cell r="L63">
            <v>3000000</v>
          </cell>
          <cell r="M63">
            <v>12000000</v>
          </cell>
          <cell r="N63" t="str">
            <v>Gerencia Escuela de la Participación</v>
          </cell>
          <cell r="O63" t="str">
            <v>O232020200991119_Otros servicios de la administración pública n.c.p.</v>
          </cell>
          <cell r="P63" t="str">
            <v>20/0220/0103/45020010322</v>
          </cell>
          <cell r="Q63"/>
          <cell r="R63" t="str">
            <v>Implementación de acciones de innovación social que promuevan la participación incidente y la solución de problemas públicos Bogotá D.C.</v>
          </cell>
          <cell r="S63">
            <v>8238</v>
          </cell>
          <cell r="T63">
            <v>2024110010322</v>
          </cell>
          <cell r="U63">
            <v>2</v>
          </cell>
          <cell r="V63"/>
          <cell r="W63">
            <v>1</v>
          </cell>
          <cell r="X63" t="str">
            <v>Modificación propuesta</v>
          </cell>
        </row>
        <row r="64">
          <cell r="B64" t="str">
            <v>C684</v>
          </cell>
          <cell r="C64" t="str">
            <v xml:space="preserve"> 1. Implementar el 100% de la estrategia de diseños metodológicos e implementación de la innovación social en escenarios de participación ciudadana y solución de problemas públicos</v>
          </cell>
          <cell r="D64">
            <v>80111609</v>
          </cell>
          <cell r="E64" t="str">
            <v>Prestar servicios profesionales de manera temporal, para realizar acciones de comunicación y/o divulgación de las iniciativas del Laboratorio de innovación</v>
          </cell>
          <cell r="F64" t="str">
            <v>MARZO</v>
          </cell>
          <cell r="G64" t="str">
            <v>MARZO</v>
          </cell>
          <cell r="H64">
            <v>5</v>
          </cell>
          <cell r="I64">
            <v>1</v>
          </cell>
          <cell r="J64" t="str">
            <v>CCE-16 Contratación Directa</v>
          </cell>
          <cell r="K64" t="str">
            <v>1-100-F001_VA-Recursos distrito</v>
          </cell>
          <cell r="L64">
            <v>4500000</v>
          </cell>
          <cell r="M64">
            <v>22500000</v>
          </cell>
          <cell r="N64" t="str">
            <v>Gerencia Escuela de la Participación</v>
          </cell>
          <cell r="O64" t="str">
            <v>O232020200991119_Otros servicios de la administración pública n.c.p.</v>
          </cell>
          <cell r="P64" t="str">
            <v>20/0220/0103/45020010322</v>
          </cell>
          <cell r="Q64" t="str">
            <v>Nuevas necesidades de  contratacion de la Escuela</v>
          </cell>
          <cell r="R64" t="str">
            <v>Implementación de acciones de innovación social que promuevan la participación incidente y la solución de problemas públicos Bogotá D.C.</v>
          </cell>
          <cell r="S64">
            <v>8238</v>
          </cell>
          <cell r="T64">
            <v>2024110010322</v>
          </cell>
          <cell r="U64">
            <v>2</v>
          </cell>
          <cell r="V64"/>
          <cell r="W64">
            <v>1</v>
          </cell>
          <cell r="X64" t="str">
            <v>Inclusión de nuevo concepto</v>
          </cell>
        </row>
        <row r="65">
          <cell r="B65" t="str">
            <v>C681</v>
          </cell>
          <cell r="C65" t="str">
            <v>2. Implementar el 100% de la estrategia de incentivos y desarrollo de prototipos que promuevan la innovación social en escenarios de participación y solución de problemas públicos</v>
          </cell>
          <cell r="D65">
            <v>80111600</v>
          </cell>
          <cell r="E65" t="str">
            <v xml:space="preserve">Prestar servicios de apoyo a la gestió para la puesta en marcha de inicaitivas y estrategias innovadoras que fortalezcan el desempeño del Laboratorio de Innovacion en la Participación </v>
          </cell>
          <cell r="F65" t="str">
            <v>Febrero</v>
          </cell>
          <cell r="G65" t="str">
            <v>Febrero</v>
          </cell>
          <cell r="H65">
            <v>6</v>
          </cell>
          <cell r="I65">
            <v>1</v>
          </cell>
          <cell r="J65" t="str">
            <v>CCE-16 Contratación Directa</v>
          </cell>
          <cell r="K65" t="str">
            <v>1-100-F001_VA-Recursos distrito</v>
          </cell>
          <cell r="L65">
            <v>3310000</v>
          </cell>
          <cell r="M65">
            <v>19860000</v>
          </cell>
          <cell r="N65" t="str">
            <v>Gerencia Escuela de la Participación</v>
          </cell>
          <cell r="O65" t="str">
            <v>O232020200991119_Otros servicios de la administración pública n.c.p.</v>
          </cell>
          <cell r="P65" t="str">
            <v>20/0220/0103/45020010322</v>
          </cell>
          <cell r="Q65"/>
          <cell r="R65" t="str">
            <v>Implementación de acciones de innovación social que promuevan la participación incidente y la solución de problemas públicos Bogotá D.C.</v>
          </cell>
          <cell r="S65">
            <v>8238</v>
          </cell>
          <cell r="T65">
            <v>2024110010322</v>
          </cell>
          <cell r="U65">
            <v>2</v>
          </cell>
          <cell r="V65"/>
          <cell r="W65">
            <v>1</v>
          </cell>
          <cell r="X65" t="str">
            <v>Modificación propuesta</v>
          </cell>
        </row>
        <row r="66">
          <cell r="B66" t="str">
            <v>C471</v>
          </cell>
          <cell r="C66" t="str">
            <v>3. Entregar 1.550 Incentivo(s) para estimular y promover la participación incidente</v>
          </cell>
          <cell r="D66">
            <v>80111601</v>
          </cell>
          <cell r="E66" t="str">
            <v>Prestar los servicios profesionales para realizar el acompañamiento y seguimiento juridico en las 
 actividades relacionadas con los procedimientos de los proyectos estrategicos de 
 la Subdireccion de Promocion de la Participacion</v>
          </cell>
          <cell r="F66" t="str">
            <v>Febrero</v>
          </cell>
          <cell r="G66" t="str">
            <v>Febrero</v>
          </cell>
          <cell r="H66">
            <v>8</v>
          </cell>
          <cell r="I66">
            <v>1</v>
          </cell>
          <cell r="J66" t="str">
            <v>CCE-16 Contratacion Directa</v>
          </cell>
          <cell r="K66" t="str">
            <v>1-100-F001_Va-Recursos distrito</v>
          </cell>
          <cell r="L66">
            <v>9000000</v>
          </cell>
          <cell r="M66">
            <v>72000000</v>
          </cell>
          <cell r="N66" t="str">
            <v>Subdireccion de Promocion de la Participacion</v>
          </cell>
          <cell r="O66" t="str">
            <v>o232020200883990_otros servicios profesionales, tecnicos y empresariales n.c.p.</v>
          </cell>
          <cell r="P66" t="str">
            <v>20/0220/0106/45020320254</v>
          </cell>
          <cell r="Q66" t="str">
            <v>Se modifica plazo y valor y fecha estimada de inicio y presentacion</v>
          </cell>
          <cell r="R66" t="str">
            <v>Construcción de Ciudadanía Activa Crece La Participación en el Territorio con Promoción, Información e Innovación en Bogotá D.C.</v>
          </cell>
          <cell r="S66">
            <v>8146</v>
          </cell>
          <cell r="T66" t="str">
            <v>2024110010254</v>
          </cell>
          <cell r="U66">
            <v>3</v>
          </cell>
          <cell r="V66">
            <v>45712</v>
          </cell>
          <cell r="W66">
            <v>1</v>
          </cell>
          <cell r="X66" t="str">
            <v>Modificación propuesta</v>
          </cell>
        </row>
        <row r="67">
          <cell r="B67" t="str">
            <v>C488</v>
          </cell>
          <cell r="C67" t="str">
            <v>3. Entregar 1.550 Incentivo(s) para estimular y promover la participación incidente</v>
          </cell>
          <cell r="D67">
            <v>80111601</v>
          </cell>
          <cell r="E67"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67" t="str">
            <v>Febrero</v>
          </cell>
          <cell r="G67" t="str">
            <v>Febrero</v>
          </cell>
          <cell r="H67">
            <v>4</v>
          </cell>
          <cell r="I67">
            <v>1</v>
          </cell>
          <cell r="J67" t="str">
            <v>CCE-16 Contratacion Directa</v>
          </cell>
          <cell r="K67" t="str">
            <v>1-100-F001_Va-Recursos distrito</v>
          </cell>
          <cell r="L67">
            <v>4500000</v>
          </cell>
          <cell r="M67">
            <v>18000000</v>
          </cell>
          <cell r="N67" t="str">
            <v>Subdireccion de Promocion de la Participacion</v>
          </cell>
          <cell r="O67" t="str">
            <v>o232020200883990_otros servicios profesionales, tecnicos y empresariales n.c.p.</v>
          </cell>
          <cell r="P67" t="str">
            <v>20/0220/0106/45020320254</v>
          </cell>
          <cell r="Q67" t="str">
            <v>Se modifica plazo y valor total</v>
          </cell>
          <cell r="R67" t="str">
            <v>Construcción de Ciudadanía Activa Crece La Participación en el Territorio con Promoción, Información e Innovación en Bogotá D.C.</v>
          </cell>
          <cell r="S67">
            <v>8146</v>
          </cell>
          <cell r="T67" t="str">
            <v>2024110010254</v>
          </cell>
          <cell r="U67">
            <v>3</v>
          </cell>
          <cell r="V67">
            <v>45712</v>
          </cell>
          <cell r="W67">
            <v>1</v>
          </cell>
          <cell r="X67" t="str">
            <v>Modificación propuesta</v>
          </cell>
        </row>
        <row r="68">
          <cell r="B68" t="str">
            <v>C464</v>
          </cell>
          <cell r="C68" t="str">
            <v>3. Entregar 1.550 Incentivo(s) para estimular y promover la participación incidente</v>
          </cell>
          <cell r="D68">
            <v>80111601</v>
          </cell>
          <cell r="E68" t="str">
            <v>Prestar los servicios profesionales para asesorar los proyectos estrategicos que lidera la Subdireccion 
 de Promocion de la Participacion.</v>
          </cell>
          <cell r="F68" t="str">
            <v>Febrero</v>
          </cell>
          <cell r="G68" t="str">
            <v>Febrero</v>
          </cell>
          <cell r="H68">
            <v>9</v>
          </cell>
          <cell r="I68">
            <v>1</v>
          </cell>
          <cell r="J68" t="str">
            <v>CCE-16 Contratacion Directa</v>
          </cell>
          <cell r="K68" t="str">
            <v>1-100-F001_Va-Recursos distrito</v>
          </cell>
          <cell r="L68">
            <v>9000000</v>
          </cell>
          <cell r="M68">
            <v>81000000</v>
          </cell>
          <cell r="N68" t="str">
            <v>Subdireccion de Promocion de la Participacion</v>
          </cell>
          <cell r="O68" t="str">
            <v>o232020200883990_otros servicios profesionales, tecnicos y empresariales n.c.p.</v>
          </cell>
          <cell r="P68" t="str">
            <v>20/0220/0106/45020320254</v>
          </cell>
          <cell r="Q68" t="str">
            <v>Se modifica plazo y valor total</v>
          </cell>
          <cell r="R68" t="str">
            <v>Construcción de Ciudadanía Activa Crece La Participación en el Territorio con Promoción, Información e Innovación en Bogotá D.C.</v>
          </cell>
          <cell r="S68">
            <v>8146</v>
          </cell>
          <cell r="T68" t="str">
            <v>2024110010254</v>
          </cell>
          <cell r="U68">
            <v>3</v>
          </cell>
          <cell r="V68">
            <v>45712</v>
          </cell>
          <cell r="W68">
            <v>1</v>
          </cell>
          <cell r="X68" t="str">
            <v>Modificación propuesta</v>
          </cell>
        </row>
        <row r="69">
          <cell r="B69" t="str">
            <v>C483</v>
          </cell>
          <cell r="C69" t="str">
            <v>3. Entregar 1.550 Incentivo(s) para estimular y promover la participación incidente</v>
          </cell>
          <cell r="D69">
            <v>80111601</v>
          </cell>
          <cell r="E69"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69" t="str">
            <v>Febrero</v>
          </cell>
          <cell r="G69" t="str">
            <v>Febrero</v>
          </cell>
          <cell r="H69">
            <v>5</v>
          </cell>
          <cell r="I69">
            <v>1</v>
          </cell>
          <cell r="J69" t="str">
            <v>CCE-16 Contratacion Directa</v>
          </cell>
          <cell r="K69" t="str">
            <v>1-100-F001_Va-Recursos distrito</v>
          </cell>
          <cell r="L69">
            <v>4000000</v>
          </cell>
          <cell r="M69">
            <v>20000000</v>
          </cell>
          <cell r="N69" t="str">
            <v>Subdireccion de Promocion de la Participacion</v>
          </cell>
          <cell r="O69" t="str">
            <v>o232020200883990_otros servicios profesionales, tecnicos y empresariales n.c.p.</v>
          </cell>
          <cell r="P69" t="str">
            <v>20/0220/0106/45020320254</v>
          </cell>
          <cell r="Q69" t="str">
            <v>Se modifica plazo y valor total</v>
          </cell>
          <cell r="R69" t="str">
            <v>Construcción de Ciudadanía Activa Crece La Participación en el Territorio con Promoción, Información e Innovación en Bogotá D.C.</v>
          </cell>
          <cell r="S69">
            <v>8146</v>
          </cell>
          <cell r="T69" t="str">
            <v>2024110010254</v>
          </cell>
          <cell r="U69">
            <v>3</v>
          </cell>
          <cell r="V69">
            <v>45712</v>
          </cell>
          <cell r="W69">
            <v>1</v>
          </cell>
          <cell r="X69" t="str">
            <v>Modificación propuesta</v>
          </cell>
        </row>
        <row r="70">
          <cell r="B70" t="str">
            <v>C469</v>
          </cell>
          <cell r="C70" t="str">
            <v>3. Entregar 1.550 Incentivo(s) para estimular y promover la participación incidente</v>
          </cell>
          <cell r="D70">
            <v>80111601</v>
          </cell>
          <cell r="E70" t="str">
            <v>Prestar los servicios de apoyo a la gestion para organizar los asuntos logisticos y administrativos de 
 la Subdireccion de Promocion de Participacion.</v>
          </cell>
          <cell r="F70" t="str">
            <v>Febrero</v>
          </cell>
          <cell r="G70" t="str">
            <v>Febrero</v>
          </cell>
          <cell r="H70">
            <v>7</v>
          </cell>
          <cell r="I70">
            <v>1</v>
          </cell>
          <cell r="J70" t="str">
            <v>CCE-16 Contratacion Directa</v>
          </cell>
          <cell r="K70" t="str">
            <v>1-100-F001_Va-Recursos distrito</v>
          </cell>
          <cell r="L70">
            <v>3156000</v>
          </cell>
          <cell r="M70">
            <v>22092000</v>
          </cell>
          <cell r="N70" t="str">
            <v>Subdireccion de Promocion de la Participacion</v>
          </cell>
          <cell r="O70" t="str">
            <v>o232020200883990_otros servicios profesionales, tecnicos y empresariales n.c.p.</v>
          </cell>
          <cell r="P70" t="str">
            <v>20/0220/0106/45020320254</v>
          </cell>
          <cell r="Q70" t="str">
            <v>Se modifica plazo y valor y fecha estimada de inicio y presentacion</v>
          </cell>
          <cell r="R70" t="str">
            <v>Construcción de Ciudadanía Activa Crece La Participación en el Territorio con Promoción, Información e Innovación en Bogotá D.C.</v>
          </cell>
          <cell r="S70">
            <v>8146</v>
          </cell>
          <cell r="T70" t="str">
            <v>2024110010254</v>
          </cell>
          <cell r="U70">
            <v>3</v>
          </cell>
          <cell r="V70">
            <v>45712</v>
          </cell>
          <cell r="W70">
            <v>1</v>
          </cell>
          <cell r="X70" t="str">
            <v>Modificación propuesta</v>
          </cell>
        </row>
        <row r="71">
          <cell r="B71" t="str">
            <v>C487</v>
          </cell>
          <cell r="C71" t="str">
            <v>3. Entregar 1.550 Incentivo(s) para estimular y promover la participación incidente</v>
          </cell>
          <cell r="D71">
            <v>80111601</v>
          </cell>
          <cell r="E71"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71" t="str">
            <v>Febrero</v>
          </cell>
          <cell r="G71" t="str">
            <v>Febrero</v>
          </cell>
          <cell r="H71">
            <v>8</v>
          </cell>
          <cell r="I71">
            <v>1</v>
          </cell>
          <cell r="J71" t="str">
            <v>CCE-16 Contratacion Directa</v>
          </cell>
          <cell r="K71" t="str">
            <v>1-100-F001_Va-Recursos distrito</v>
          </cell>
          <cell r="L71">
            <v>4500000</v>
          </cell>
          <cell r="M71">
            <v>36000000</v>
          </cell>
          <cell r="N71" t="str">
            <v>Subdireccion de Promocion de la Participacion</v>
          </cell>
          <cell r="O71" t="str">
            <v>o232020200883990_otros servicios profesionales, tecnicos y empresariales n.c.p.</v>
          </cell>
          <cell r="P71" t="str">
            <v>20/0220/0106/45020320254</v>
          </cell>
          <cell r="Q71" t="str">
            <v>Se modifica plazo y valor total</v>
          </cell>
          <cell r="R71" t="str">
            <v>Construcción de Ciudadanía Activa Crece La Participación en el Territorio con Promoción, Información e Innovación en Bogotá D.C.</v>
          </cell>
          <cell r="S71">
            <v>8146</v>
          </cell>
          <cell r="T71" t="str">
            <v>2024110010254</v>
          </cell>
          <cell r="U71">
            <v>3</v>
          </cell>
          <cell r="V71">
            <v>45712</v>
          </cell>
          <cell r="W71">
            <v>1</v>
          </cell>
          <cell r="X71" t="str">
            <v>Modificación propuesta</v>
          </cell>
        </row>
        <row r="72">
          <cell r="B72" t="str">
            <v>C467</v>
          </cell>
          <cell r="C72" t="str">
            <v>3. Entregar 1.550 Incentivo(s) para estimular y promover la participación incidente</v>
          </cell>
          <cell r="D72">
            <v>80111601</v>
          </cell>
          <cell r="E72" t="str">
            <v>Prestar los servicios de apoyo a la gestion para la implementacion de los proyectos estrategicos en 
 materia de participacion incidente.</v>
          </cell>
          <cell r="F72" t="str">
            <v>Febrero</v>
          </cell>
          <cell r="G72" t="str">
            <v>Febrero</v>
          </cell>
          <cell r="H72">
            <v>6.5</v>
          </cell>
          <cell r="I72">
            <v>1</v>
          </cell>
          <cell r="J72" t="str">
            <v>CCE-16 Contratacion Directa</v>
          </cell>
          <cell r="K72" t="str">
            <v>1-100-F001_Va-Recursos distrito</v>
          </cell>
          <cell r="L72">
            <v>3156000</v>
          </cell>
          <cell r="M72">
            <v>20514000</v>
          </cell>
          <cell r="N72" t="str">
            <v>Subdireccion de Promocion de la Participacion</v>
          </cell>
          <cell r="O72" t="str">
            <v>o232020200883990_otros servicios profesionales, tecnicos y empresariales n.c.p.</v>
          </cell>
          <cell r="P72" t="str">
            <v>20/0220/0106/45020320254</v>
          </cell>
          <cell r="Q72" t="str">
            <v>Se modifica plazo y valor total</v>
          </cell>
          <cell r="R72" t="str">
            <v>Construcción de Ciudadanía Activa Crece La Participación en el Territorio con Promoción, Información e Innovación en Bogotá D.C.</v>
          </cell>
          <cell r="S72">
            <v>8146</v>
          </cell>
          <cell r="T72" t="str">
            <v>2024110010254</v>
          </cell>
          <cell r="U72">
            <v>3</v>
          </cell>
          <cell r="V72">
            <v>45712</v>
          </cell>
          <cell r="W72">
            <v>1</v>
          </cell>
          <cell r="X72" t="str">
            <v>Modificación propuesta</v>
          </cell>
        </row>
        <row r="73">
          <cell r="B73" t="str">
            <v>C466</v>
          </cell>
          <cell r="C73" t="str">
            <v>3. Entregar 1.550 Incentivo(s) para estimular y promover la participación incidente</v>
          </cell>
          <cell r="D73">
            <v>80111601</v>
          </cell>
          <cell r="E73" t="str">
            <v>Prestar los servicios profesionales de para asesorar las actividades en materia presupuestal y financiera 
 de los incentivos para promover la participacion incidente</v>
          </cell>
          <cell r="F73" t="str">
            <v>Febrero</v>
          </cell>
          <cell r="G73" t="str">
            <v>Febrero</v>
          </cell>
          <cell r="H73">
            <v>8</v>
          </cell>
          <cell r="I73">
            <v>1</v>
          </cell>
          <cell r="J73" t="str">
            <v>CCE-16 Contratacion Directa</v>
          </cell>
          <cell r="K73" t="str">
            <v>1-100-F001_Va-Recursos distrito</v>
          </cell>
          <cell r="L73">
            <v>8000000</v>
          </cell>
          <cell r="M73">
            <v>64000000</v>
          </cell>
          <cell r="N73" t="str">
            <v>Subdireccion de Promocion de la Participacion</v>
          </cell>
          <cell r="O73" t="str">
            <v>o232020200883990_otros servicios profesionales, tecnicos y empresariales n.c.p.</v>
          </cell>
          <cell r="P73" t="str">
            <v>20/0220/0106/45020320254</v>
          </cell>
          <cell r="Q73" t="str">
            <v>Se modifica plazo y valor total</v>
          </cell>
          <cell r="R73" t="str">
            <v>Construcción de Ciudadanía Activa Crece La Participación en el Territorio con Promoción, Información e Innovación en Bogotá D.C.</v>
          </cell>
          <cell r="S73">
            <v>8146</v>
          </cell>
          <cell r="T73" t="str">
            <v>2024110010254</v>
          </cell>
          <cell r="U73">
            <v>3</v>
          </cell>
          <cell r="V73">
            <v>45712</v>
          </cell>
          <cell r="W73">
            <v>1</v>
          </cell>
          <cell r="X73" t="str">
            <v>Modificación propuesta</v>
          </cell>
        </row>
        <row r="74">
          <cell r="B74" t="str">
            <v>C472</v>
          </cell>
          <cell r="C74" t="str">
            <v>3. Entregar 1.550 Incentivo(s) para estimular y promover la participación incidente</v>
          </cell>
          <cell r="D74">
            <v>80111601</v>
          </cell>
          <cell r="E74" t="str">
            <v>Prestación de servicios profesionales para el apoyo en la elaboración de reportes técnicos, análisis y seguimiento a la política pública de participación ciudadana e incidente, a cargo de la Subdirección de Promoción de la Participación, con el propósito de fortalecer y promover la participación efectiva.</v>
          </cell>
          <cell r="F74" t="str">
            <v>Febrero</v>
          </cell>
          <cell r="G74" t="str">
            <v>Febrero</v>
          </cell>
          <cell r="H74">
            <v>7</v>
          </cell>
          <cell r="I74">
            <v>1</v>
          </cell>
          <cell r="J74" t="str">
            <v>CCE-16 Contratacion Directa</v>
          </cell>
          <cell r="K74" t="str">
            <v>1-100-F001_Va-Recursos distrito</v>
          </cell>
          <cell r="L74">
            <v>6000000</v>
          </cell>
          <cell r="M74">
            <v>42000000</v>
          </cell>
          <cell r="N74" t="str">
            <v>Subdireccion de Promocion de la Participacion</v>
          </cell>
          <cell r="O74" t="str">
            <v>o232020200883990_otros servicios profesionales, tecnicos y empresariales n.c.p.</v>
          </cell>
          <cell r="P74" t="str">
            <v>20/0220/0106/45020320254</v>
          </cell>
          <cell r="Q74" t="str">
            <v>Se modifica plazo y valor total y descripcion</v>
          </cell>
          <cell r="R74" t="str">
            <v>Construcción de Ciudadanía Activa Crece La Participación en el Territorio con Promoción, Información e Innovación en Bogotá D.C.</v>
          </cell>
          <cell r="S74">
            <v>8146</v>
          </cell>
          <cell r="T74" t="str">
            <v>2024110010254</v>
          </cell>
          <cell r="U74">
            <v>3</v>
          </cell>
          <cell r="V74">
            <v>45712</v>
          </cell>
          <cell r="W74">
            <v>1</v>
          </cell>
          <cell r="X74" t="str">
            <v>Modificación propuesta</v>
          </cell>
        </row>
        <row r="75">
          <cell r="B75" t="str">
            <v>C475</v>
          </cell>
          <cell r="C75" t="str">
            <v>3. Entregar 1.550 Incentivo(s) para estimular y promover la participación incidente</v>
          </cell>
          <cell r="D75">
            <v>80111601</v>
          </cell>
          <cell r="E75" t="str">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v>
          </cell>
          <cell r="F75" t="str">
            <v>Febrero</v>
          </cell>
          <cell r="G75" t="str">
            <v>Febrero</v>
          </cell>
          <cell r="H75">
            <v>6</v>
          </cell>
          <cell r="I75">
            <v>1</v>
          </cell>
          <cell r="J75" t="str">
            <v>CCE-16 Contratacion Directa</v>
          </cell>
          <cell r="K75" t="str">
            <v>1-100-F001_Va-Recursos distrito</v>
          </cell>
          <cell r="L75">
            <v>10000000</v>
          </cell>
          <cell r="M75">
            <v>60000000</v>
          </cell>
          <cell r="N75" t="str">
            <v>Subdireccion de Promocion de la Participacion</v>
          </cell>
          <cell r="O75" t="str">
            <v>o232020200883990_otros servicios profesionales, tecnicos y empresariales n.c.p.</v>
          </cell>
          <cell r="P75" t="str">
            <v>20/0220/0106/45020320254</v>
          </cell>
          <cell r="Q75" t="str">
            <v>Se modifica plazo y valor total y descripcion</v>
          </cell>
          <cell r="R75" t="str">
            <v>Construcción de Ciudadanía Activa Crece La Participación en el Territorio con Promoción, Información e Innovación en Bogotá D.C.</v>
          </cell>
          <cell r="S75">
            <v>8146</v>
          </cell>
          <cell r="T75" t="str">
            <v>2024110010254</v>
          </cell>
          <cell r="U75">
            <v>3</v>
          </cell>
          <cell r="V75">
            <v>45712</v>
          </cell>
          <cell r="W75">
            <v>1</v>
          </cell>
          <cell r="X75" t="str">
            <v>Modificación propuesta</v>
          </cell>
        </row>
        <row r="76">
          <cell r="B76" t="str">
            <v>C477</v>
          </cell>
          <cell r="C76" t="str">
            <v>3. Entregar 1.550 Incentivo(s) para estimular y promover la participación incidente</v>
          </cell>
          <cell r="D76">
            <v>80111601</v>
          </cell>
          <cell r="E76" t="str">
            <v>Prestar los servicios profesionales para realizar seguimiento, diseñar, sistematizar y articular las 
 actividades de la Subdireccion de Promocion con otras entidades del orden 
 distrital y local.</v>
          </cell>
          <cell r="F76" t="str">
            <v>Marzo</v>
          </cell>
          <cell r="G76" t="str">
            <v>Marzo</v>
          </cell>
          <cell r="H76">
            <v>4</v>
          </cell>
          <cell r="I76">
            <v>1</v>
          </cell>
          <cell r="J76" t="str">
            <v>CCE-16 Contratacion Directa</v>
          </cell>
          <cell r="K76" t="str">
            <v>1-100-F001_Va-Recursos distrito</v>
          </cell>
          <cell r="L76" t="str">
            <v xml:space="preserve">  -</v>
          </cell>
          <cell r="M76" t="str">
            <v xml:space="preserve">  -</v>
          </cell>
          <cell r="N76" t="str">
            <v>Subdireccion de Promocion de la Participacion</v>
          </cell>
          <cell r="O76" t="str">
            <v>o232020200883990_otros servicios profesionales, tecnicos y empresariales n.c.p.</v>
          </cell>
          <cell r="P76" t="str">
            <v>20/0220/0106/45020320254</v>
          </cell>
          <cell r="Q76" t="str">
            <v>SE ELIMINA LINEA</v>
          </cell>
          <cell r="R76" t="str">
            <v>Construcción de Ciudadanía Activa Crece La Participación en el Territorio con Promoción, Información e Innovación en Bogotá D.C.</v>
          </cell>
          <cell r="S76">
            <v>8146</v>
          </cell>
          <cell r="T76" t="str">
            <v>2024110010254</v>
          </cell>
          <cell r="U76">
            <v>3</v>
          </cell>
          <cell r="V76">
            <v>45712</v>
          </cell>
          <cell r="W76">
            <v>1</v>
          </cell>
          <cell r="X76" t="str">
            <v>ELIMINACION DE CONCEPTO</v>
          </cell>
        </row>
        <row r="77">
          <cell r="B77" t="str">
            <v>C491</v>
          </cell>
          <cell r="C77" t="str">
            <v>3. Entregar 1.550 Incentivo(s) para estimular y promover la participación incidente</v>
          </cell>
          <cell r="D77">
            <v>80111601</v>
          </cell>
          <cell r="E77"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77" t="str">
            <v>Febrero</v>
          </cell>
          <cell r="G77" t="str">
            <v>Febrero</v>
          </cell>
          <cell r="H77">
            <v>9</v>
          </cell>
          <cell r="I77">
            <v>1</v>
          </cell>
          <cell r="J77" t="str">
            <v>CCE-16 Contratacion Directa</v>
          </cell>
          <cell r="K77" t="str">
            <v>1-100-F001_Va-Recursos distrito</v>
          </cell>
          <cell r="L77">
            <v>4000000</v>
          </cell>
          <cell r="M77">
            <v>36000000</v>
          </cell>
          <cell r="N77" t="str">
            <v>Subdireccion de Promocion de la Participacion</v>
          </cell>
          <cell r="O77" t="str">
            <v>o232020200883990_otros servicios profesionales, tecnicos y empresariales n.c.p.</v>
          </cell>
          <cell r="P77" t="str">
            <v>20/0220/0106/45020320254</v>
          </cell>
          <cell r="Q77" t="str">
            <v>Se modifica plazo y valor total</v>
          </cell>
          <cell r="R77" t="str">
            <v>Construcción de Ciudadanía Activa Crece La Participación en el Territorio con Promoción, Información e Innovación en Bogotá D.C.</v>
          </cell>
          <cell r="S77">
            <v>8146</v>
          </cell>
          <cell r="T77" t="str">
            <v>2024110010254</v>
          </cell>
          <cell r="U77">
            <v>3</v>
          </cell>
          <cell r="V77">
            <v>45712</v>
          </cell>
          <cell r="W77">
            <v>1</v>
          </cell>
          <cell r="X77" t="str">
            <v>Modificación propuesta</v>
          </cell>
        </row>
        <row r="78">
          <cell r="B78" t="str">
            <v>C499</v>
          </cell>
          <cell r="C78" t="str">
            <v>3. Entregar 1.550 Incentivo(s) para estimular y promover la participación incidente</v>
          </cell>
          <cell r="D78">
            <v>80111601</v>
          </cell>
          <cell r="E78" t="str">
            <v>Prestacion de servicios en las actividades relacionadas con los procedimientos de los proyectos estrategicos de la Subdireccion de Promocion de la Participacion.</v>
          </cell>
          <cell r="F78" t="str">
            <v>Julio</v>
          </cell>
          <cell r="G78" t="str">
            <v>Julio</v>
          </cell>
          <cell r="H78">
            <v>1</v>
          </cell>
          <cell r="I78">
            <v>1</v>
          </cell>
          <cell r="J78" t="str">
            <v>CCE-16 Contratacion Directa</v>
          </cell>
          <cell r="K78" t="str">
            <v>1-100-F001_Va-Recursos distrito</v>
          </cell>
          <cell r="L78" t="str">
            <v xml:space="preserve">  -</v>
          </cell>
          <cell r="M78">
            <v>296696000</v>
          </cell>
          <cell r="N78" t="str">
            <v>Subdireccion de Promocion de la Participacion</v>
          </cell>
          <cell r="O78" t="str">
            <v>o232020200883990_otros servicios profesionales, tecnicos y empresariales n.c.p.</v>
          </cell>
          <cell r="P78" t="str">
            <v>20/0220/0106/45020320254</v>
          </cell>
          <cell r="Q78" t="str">
            <v>Se modifica valor total</v>
          </cell>
          <cell r="R78" t="str">
            <v>Construcción de Ciudadanía Activa Crece La Participación en el Territorio con Promoción, Información e Innovación en Bogotá D.C.</v>
          </cell>
          <cell r="S78">
            <v>8146</v>
          </cell>
          <cell r="T78" t="str">
            <v>2024110010254</v>
          </cell>
          <cell r="U78">
            <v>3</v>
          </cell>
          <cell r="V78">
            <v>45712</v>
          </cell>
          <cell r="W78">
            <v>1</v>
          </cell>
          <cell r="X78" t="str">
            <v>Modificación propuesta</v>
          </cell>
        </row>
        <row r="79">
          <cell r="B79" t="str">
            <v>C527</v>
          </cell>
          <cell r="C79" t="str">
            <v>4. Suscribir 70 Pacto(s) ciudadanos de convivencia</v>
          </cell>
          <cell r="D79">
            <v>80111601</v>
          </cell>
          <cell r="E79" t="str">
            <v>Prestar los servicios profesionales para gestionar y articular los proyectos misionales que se deriven de la estrategia impactando que lidera la Subdireccion de Promocion de la Participacion</v>
          </cell>
          <cell r="F79" t="str">
            <v>Febrero</v>
          </cell>
          <cell r="G79" t="str">
            <v>Febrero</v>
          </cell>
          <cell r="H79">
            <v>6</v>
          </cell>
          <cell r="I79">
            <v>1</v>
          </cell>
          <cell r="J79" t="str">
            <v>CCE-16 Contratacion Directa</v>
          </cell>
          <cell r="K79" t="str">
            <v>1-100-F001_Va-Recursos distrito</v>
          </cell>
          <cell r="L79">
            <v>5000000</v>
          </cell>
          <cell r="M79">
            <v>30000000</v>
          </cell>
          <cell r="N79" t="str">
            <v>Subdireccion de Promocion de la Participacion</v>
          </cell>
          <cell r="O79" t="str">
            <v>o232020200883990_otros servicios profesionales, tecnicos y empresariales n.c.p.</v>
          </cell>
          <cell r="P79" t="str">
            <v>20/0220/0106/45020320254</v>
          </cell>
          <cell r="Q79" t="str">
            <v>Se modifica plazo y valor total, fecha de presentacion</v>
          </cell>
          <cell r="R79" t="str">
            <v>Construcción de Ciudadanía Activa Crece La Participación en el Territorio con Promoción, Información e Innovación en Bogotá D.C.</v>
          </cell>
          <cell r="S79">
            <v>8146</v>
          </cell>
          <cell r="T79" t="str">
            <v>2024110010254</v>
          </cell>
          <cell r="U79">
            <v>3</v>
          </cell>
          <cell r="V79">
            <v>45712</v>
          </cell>
          <cell r="W79">
            <v>1</v>
          </cell>
          <cell r="X79" t="str">
            <v>Modificación propuesta</v>
          </cell>
        </row>
        <row r="80">
          <cell r="B80" t="str">
            <v>C516</v>
          </cell>
          <cell r="C80" t="str">
            <v>4. Suscribir 70 Pacto(s) ciudadanos de convivencia</v>
          </cell>
          <cell r="D80">
            <v>80111601</v>
          </cell>
          <cell r="E80" t="str">
            <v>Prestar los servicios profesionales especializados para asesorar a la Subdireccion de Promocion 
 de la Participacion, de acuerdo con los lineamientos de la Direccion General de la 
 entidad</v>
          </cell>
          <cell r="F80" t="str">
            <v>Febrero</v>
          </cell>
          <cell r="G80" t="str">
            <v>Febrero</v>
          </cell>
          <cell r="H80">
            <v>5</v>
          </cell>
          <cell r="I80">
            <v>1</v>
          </cell>
          <cell r="J80" t="str">
            <v>CCE-16 Contratacion Directa</v>
          </cell>
          <cell r="K80" t="str">
            <v>1-100-F001_Va-Recursos distrito</v>
          </cell>
          <cell r="L80">
            <v>9000000</v>
          </cell>
          <cell r="M80">
            <v>45000000</v>
          </cell>
          <cell r="N80" t="str">
            <v>Subdireccion de Promocion de la Participacion</v>
          </cell>
          <cell r="O80" t="str">
            <v>o232020200883990_otros servicios profesionales, tecnicos y empresariales n.c.p.</v>
          </cell>
          <cell r="P80" t="str">
            <v>20/0220/0106/45020320254</v>
          </cell>
          <cell r="Q80" t="str">
            <v>Se modifica plazo y valor total</v>
          </cell>
          <cell r="R80" t="str">
            <v>Construcción de Ciudadanía Activa Crece La Participación en el Territorio con Promoción, Información e Innovación en Bogotá D.C.</v>
          </cell>
          <cell r="S80">
            <v>8146</v>
          </cell>
          <cell r="T80" t="str">
            <v>2024110010254</v>
          </cell>
          <cell r="U80">
            <v>3</v>
          </cell>
          <cell r="V80">
            <v>45712</v>
          </cell>
          <cell r="W80">
            <v>1</v>
          </cell>
          <cell r="X80" t="str">
            <v>Modificación propuesta</v>
          </cell>
        </row>
        <row r="81">
          <cell r="B81" t="str">
            <v>C526</v>
          </cell>
          <cell r="C81" t="str">
            <v>4. Suscribir 70 Pacto(s) ciudadanos de convivencia</v>
          </cell>
          <cell r="D81">
            <v>80111601</v>
          </cell>
          <cell r="E81" t="str">
            <v>Prestar los servicios profesionales en los 
 procesos de articulacion interinstitucional en materia de promocion de la participacion ciudadana que gestionen en el marco del proyecto estrategico "impactando"</v>
          </cell>
          <cell r="F81" t="str">
            <v>Febrero</v>
          </cell>
          <cell r="G81" t="str">
            <v>Febrero</v>
          </cell>
          <cell r="H81">
            <v>7</v>
          </cell>
          <cell r="I81">
            <v>1</v>
          </cell>
          <cell r="J81" t="str">
            <v>CCE-16 Contratacion Directa</v>
          </cell>
          <cell r="K81" t="str">
            <v>1-100-F001_Va-Recursos distrito</v>
          </cell>
          <cell r="L81">
            <v>6000000</v>
          </cell>
          <cell r="M81">
            <v>42000000</v>
          </cell>
          <cell r="N81" t="str">
            <v>Subdireccion de Promocion de la Participacion</v>
          </cell>
          <cell r="O81" t="str">
            <v>o232020200883990_otros servicios profesionales, tecnicos y empresariales n.c.p.</v>
          </cell>
          <cell r="P81" t="str">
            <v>20/0220/0106/45020320254</v>
          </cell>
          <cell r="Q81" t="str">
            <v>Se modifica plazo y valor total</v>
          </cell>
          <cell r="R81" t="str">
            <v>Construcción de Ciudadanía Activa Crece La Participación en el Territorio con Promoción, Información e Innovación en Bogotá D.C.</v>
          </cell>
          <cell r="S81">
            <v>8146</v>
          </cell>
          <cell r="T81" t="str">
            <v>2024110010254</v>
          </cell>
          <cell r="U81">
            <v>3</v>
          </cell>
          <cell r="V81">
            <v>45712</v>
          </cell>
          <cell r="W81">
            <v>1</v>
          </cell>
          <cell r="X81" t="str">
            <v>Modificación propuesta</v>
          </cell>
        </row>
        <row r="82">
          <cell r="B82" t="str">
            <v>C510</v>
          </cell>
          <cell r="C82" t="str">
            <v>4. Suscribir 70 Pacto(s) ciudadanos de convivencia</v>
          </cell>
          <cell r="D82">
            <v>80111601</v>
          </cell>
          <cell r="E82" t="str">
            <v>Prestar los servicios de apoyo para acompañar la implementacion de los pactos que lidera la Subdireccion de Promocion de la Participacion.</v>
          </cell>
          <cell r="F82" t="str">
            <v>Febrero</v>
          </cell>
          <cell r="G82" t="str">
            <v>Febrero</v>
          </cell>
          <cell r="H82">
            <v>6</v>
          </cell>
          <cell r="I82">
            <v>1</v>
          </cell>
          <cell r="J82" t="str">
            <v>CCE-16 Contratacion Directa</v>
          </cell>
          <cell r="K82" t="str">
            <v>1-100-F001_Va-Recursos distrito</v>
          </cell>
          <cell r="L82">
            <v>2253000</v>
          </cell>
          <cell r="M82">
            <v>13518000</v>
          </cell>
          <cell r="N82" t="str">
            <v>Subdireccion de Promocion de la Participacion</v>
          </cell>
          <cell r="O82" t="str">
            <v>o232020200883990_otros servicios profesionales, tecnicos y empresariales n.c.p.</v>
          </cell>
          <cell r="P82" t="str">
            <v>20/0220/0106/45020320254</v>
          </cell>
          <cell r="Q82" t="str">
            <v>Se modifica plazo y valor total, fecha de presentacion</v>
          </cell>
          <cell r="R82" t="str">
            <v>Construcción de Ciudadanía Activa Crece La Participación en el Territorio con Promoción, Información e Innovación en Bogotá D.C.</v>
          </cell>
          <cell r="S82">
            <v>8146</v>
          </cell>
          <cell r="T82" t="str">
            <v>2024110010254</v>
          </cell>
          <cell r="U82">
            <v>3</v>
          </cell>
          <cell r="V82">
            <v>45712</v>
          </cell>
          <cell r="W82">
            <v>1</v>
          </cell>
          <cell r="X82" t="str">
            <v>Modificación propuesta</v>
          </cell>
        </row>
        <row r="83">
          <cell r="B83" t="str">
            <v>C521</v>
          </cell>
          <cell r="C83" t="str">
            <v>4. Suscribir 70 Pacto(s) ciudadanos de convivencia</v>
          </cell>
          <cell r="D83">
            <v>80111601</v>
          </cell>
          <cell r="E83" t="str">
            <v>Prestar los servicios profesionales para atender y acompañar los procesos de pactos con participacion ciudadana que se adelantan en la Subdireccion de Promocion de la Participacion.</v>
          </cell>
          <cell r="F83" t="str">
            <v>Febrero</v>
          </cell>
          <cell r="G83" t="str">
            <v>Febrero</v>
          </cell>
          <cell r="H83">
            <v>5</v>
          </cell>
          <cell r="I83">
            <v>1</v>
          </cell>
          <cell r="J83" t="str">
            <v>CCE-16 Contratacion Directa</v>
          </cell>
          <cell r="K83" t="str">
            <v>1-100-F001_Va-Recursos distrito</v>
          </cell>
          <cell r="L83">
            <v>5500000</v>
          </cell>
          <cell r="M83">
            <v>27500000</v>
          </cell>
          <cell r="N83" t="str">
            <v>Subdireccion de Promocion de la Participacion</v>
          </cell>
          <cell r="O83" t="str">
            <v>o232020200883990_otros servicios profesionales, tecnicos y empresariales n.c.p.</v>
          </cell>
          <cell r="P83" t="str">
            <v>20/0220/0106/45020320254</v>
          </cell>
          <cell r="Q83" t="str">
            <v>Se modifica plazo y valor total, fecha de presentacion</v>
          </cell>
          <cell r="R83" t="str">
            <v>Construcción de Ciudadanía Activa Crece La Participación en el Territorio con Promoción, Información e Innovación en Bogotá D.C.</v>
          </cell>
          <cell r="S83">
            <v>8146</v>
          </cell>
          <cell r="T83" t="str">
            <v>2024110010254</v>
          </cell>
          <cell r="U83">
            <v>3</v>
          </cell>
          <cell r="V83">
            <v>45712</v>
          </cell>
          <cell r="W83">
            <v>1</v>
          </cell>
          <cell r="X83" t="str">
            <v>Modificación propuesta</v>
          </cell>
        </row>
        <row r="84">
          <cell r="B84" t="str">
            <v>C515</v>
          </cell>
          <cell r="C84" t="str">
            <v>4. Suscribir 70 Pacto(s) ciudadanos de convivencia</v>
          </cell>
          <cell r="D84">
            <v>80111601</v>
          </cell>
          <cell r="E84" t="str">
            <v>Prestar los servicios profesionalespara promover los proyectos estrategicos que lidera la Subdireccion de Promocion de la Participacion en relacion con la estrategia 
 "impactando"</v>
          </cell>
          <cell r="F84" t="str">
            <v>Marzo</v>
          </cell>
          <cell r="G84" t="str">
            <v>Marzo</v>
          </cell>
          <cell r="H84">
            <v>8</v>
          </cell>
          <cell r="I84">
            <v>1</v>
          </cell>
          <cell r="J84" t="str">
            <v>CCE-16 Contratacion Directa</v>
          </cell>
          <cell r="K84" t="str">
            <v>1-100-F001_Va-Recursos distrito</v>
          </cell>
          <cell r="L84">
            <v>4500000</v>
          </cell>
          <cell r="M84">
            <v>36000000</v>
          </cell>
          <cell r="N84" t="str">
            <v>Subdireccion de Promocion de la Participacion</v>
          </cell>
          <cell r="O84" t="str">
            <v>o232020200883990_otros servicios profesionales, tecnicos y empresariales n.c.p.</v>
          </cell>
          <cell r="P84" t="str">
            <v>20/0220/0106/45020320254</v>
          </cell>
          <cell r="Q84" t="str">
            <v>Se modifica plazo y valor total y presentacion de ofertas</v>
          </cell>
          <cell r="R84" t="str">
            <v>Construcción de Ciudadanía Activa Crece La Participación en el Territorio con Promoción, Información e Innovación en Bogotá D.C.</v>
          </cell>
          <cell r="S84">
            <v>8146</v>
          </cell>
          <cell r="T84" t="str">
            <v>2024110010254</v>
          </cell>
          <cell r="U84">
            <v>3</v>
          </cell>
          <cell r="V84">
            <v>45712</v>
          </cell>
          <cell r="W84">
            <v>1</v>
          </cell>
          <cell r="X84" t="str">
            <v>Modificación propuesta</v>
          </cell>
        </row>
        <row r="85">
          <cell r="B85" t="str">
            <v>C518</v>
          </cell>
          <cell r="C85" t="str">
            <v>4. Suscribir 70 Pacto(s) ciudadanos de convivencia</v>
          </cell>
          <cell r="D85">
            <v>80111601</v>
          </cell>
          <cell r="E85" t="str">
            <v>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v>
          </cell>
          <cell r="F85" t="str">
            <v>Marzo</v>
          </cell>
          <cell r="G85" t="str">
            <v>Marzo</v>
          </cell>
          <cell r="H85">
            <v>8</v>
          </cell>
          <cell r="I85">
            <v>1</v>
          </cell>
          <cell r="J85" t="str">
            <v>CCE-16 Contratacion Directa</v>
          </cell>
          <cell r="K85" t="str">
            <v>1-100-F001_Va-Recursos distrito</v>
          </cell>
          <cell r="L85">
            <v>4500000</v>
          </cell>
          <cell r="M85">
            <v>36000000</v>
          </cell>
          <cell r="N85" t="str">
            <v>Subdireccion de Promocion de la Participacion</v>
          </cell>
          <cell r="O85" t="str">
            <v>o232020200883990_otros servicios profesionales, tecnicos y empresariales n.c.p.</v>
          </cell>
          <cell r="P85" t="str">
            <v>20/0220/0106/45020320254</v>
          </cell>
          <cell r="Q85" t="str">
            <v>Se modifica plazo y valor total y descripcion</v>
          </cell>
          <cell r="R85" t="str">
            <v>Construcción de Ciudadanía Activa Crece La Participación en el Territorio con Promoción, Información e Innovación en Bogotá D.C.</v>
          </cell>
          <cell r="S85">
            <v>8146</v>
          </cell>
          <cell r="T85" t="str">
            <v>2024110010254</v>
          </cell>
          <cell r="U85">
            <v>3</v>
          </cell>
          <cell r="V85">
            <v>45712</v>
          </cell>
          <cell r="W85">
            <v>1</v>
          </cell>
          <cell r="X85" t="str">
            <v>Modificación propuesta</v>
          </cell>
        </row>
        <row r="86">
          <cell r="B86" t="str">
            <v>C501</v>
          </cell>
          <cell r="C86" t="str">
            <v>4. Suscribir 70 Pacto(s) ciudadanos de convivencia</v>
          </cell>
          <cell r="D86">
            <v>80111601</v>
          </cell>
          <cell r="E86" t="str">
            <v>Prestar los servicios profesionales para ejecutar la estrategia "impactando", en las diferentes 
 localidades del Distrito Capital</v>
          </cell>
          <cell r="F86" t="str">
            <v>Febrero</v>
          </cell>
          <cell r="G86" t="str">
            <v>Febrero</v>
          </cell>
          <cell r="H86">
            <v>6</v>
          </cell>
          <cell r="I86">
            <v>1</v>
          </cell>
          <cell r="J86" t="str">
            <v>CCE-16 Contratacion Directa</v>
          </cell>
          <cell r="K86" t="str">
            <v>1-100-F001_Va-Recursos distrito</v>
          </cell>
          <cell r="L86">
            <v>4633000</v>
          </cell>
          <cell r="M86">
            <v>27798000</v>
          </cell>
          <cell r="N86" t="str">
            <v>Subdireccion de Promocion de la Participacion</v>
          </cell>
          <cell r="O86" t="str">
            <v>o232020200883990_otros servicios profesionales, tecnicos y empresariales n.c.p.</v>
          </cell>
          <cell r="P86" t="str">
            <v>20/0220/0106/45020320254</v>
          </cell>
          <cell r="Q86" t="str">
            <v>Se modifica plazo y valor total</v>
          </cell>
          <cell r="R86" t="str">
            <v>Construcción de Ciudadanía Activa Crece La Participación en el Territorio con Promoción, Información e Innovación en Bogotá D.C.</v>
          </cell>
          <cell r="S86">
            <v>8146</v>
          </cell>
          <cell r="T86" t="str">
            <v>2024110010254</v>
          </cell>
          <cell r="U86">
            <v>3</v>
          </cell>
          <cell r="V86">
            <v>45712</v>
          </cell>
          <cell r="W86">
            <v>1</v>
          </cell>
          <cell r="X86" t="str">
            <v>Modificación propuesta</v>
          </cell>
        </row>
        <row r="87">
          <cell r="B87" t="str">
            <v>C500</v>
          </cell>
          <cell r="C87" t="str">
            <v>4. Suscribir 70 Pacto(s) ciudadanos de convivencia</v>
          </cell>
          <cell r="D87">
            <v>80111601</v>
          </cell>
          <cell r="E87" t="str">
            <v>Prestar los servicios profesionales para orientar el equipo de la 
 estrategia "impactando", realizando seguimiento y articulacion 
 interna como externa.</v>
          </cell>
          <cell r="F87" t="str">
            <v>Febrero</v>
          </cell>
          <cell r="G87" t="str">
            <v>Febrero</v>
          </cell>
          <cell r="H87">
            <v>6</v>
          </cell>
          <cell r="I87">
            <v>1</v>
          </cell>
          <cell r="J87" t="str">
            <v>CCE-16 Contratacion Directa</v>
          </cell>
          <cell r="K87" t="str">
            <v>1-100-F001_Va-Recursos distrito</v>
          </cell>
          <cell r="L87">
            <v>6000000</v>
          </cell>
          <cell r="M87">
            <v>36000000</v>
          </cell>
          <cell r="N87" t="str">
            <v>Subdireccion de Promocion de la Participacion</v>
          </cell>
          <cell r="O87" t="str">
            <v>o232020200883990_otros servicios profesionales, tecnicos y empresariales n.c.p.</v>
          </cell>
          <cell r="P87" t="str">
            <v>20/0220/0106/45020320254</v>
          </cell>
          <cell r="Q87" t="str">
            <v>se modifica la descripcion</v>
          </cell>
          <cell r="R87" t="str">
            <v>Construcción de Ciudadanía Activa Crece La Participación en el Territorio con Promoción, Información e Innovación en Bogotá D.C.</v>
          </cell>
          <cell r="S87">
            <v>8146</v>
          </cell>
          <cell r="T87" t="str">
            <v>2024110010254</v>
          </cell>
          <cell r="U87">
            <v>3</v>
          </cell>
          <cell r="V87">
            <v>45712</v>
          </cell>
          <cell r="W87">
            <v>1</v>
          </cell>
          <cell r="X87" t="str">
            <v>Modificación propuesta</v>
          </cell>
        </row>
        <row r="88">
          <cell r="B88" t="str">
            <v>C528</v>
          </cell>
          <cell r="C88" t="str">
            <v>4. Suscribir 70 Pacto(s) ciudadanos de convivencia</v>
          </cell>
          <cell r="D88">
            <v>80111601</v>
          </cell>
          <cell r="E88" t="str">
            <v>Prestar los servicios profesionales con en los procesos de articulacion interinstitucional en materia de promocion de la participacion ciudadana que gestionen en el marco del proyecto estrategico "impactando"</v>
          </cell>
          <cell r="F88" t="str">
            <v>Julio</v>
          </cell>
          <cell r="G88" t="str">
            <v>Julio</v>
          </cell>
          <cell r="H88">
            <v>1</v>
          </cell>
          <cell r="I88">
            <v>1</v>
          </cell>
          <cell r="J88" t="str">
            <v>CCE-16 Contratacion Directa</v>
          </cell>
          <cell r="K88" t="str">
            <v>1-100-F001_Va-Recursos distrito</v>
          </cell>
          <cell r="L88" t="str">
            <v xml:space="preserve">  -</v>
          </cell>
          <cell r="M88">
            <v>41380000</v>
          </cell>
          <cell r="N88" t="str">
            <v>Subdireccion de Promocion de la Participacion</v>
          </cell>
          <cell r="O88" t="str">
            <v>o232020200883990_otros servicios profesionales, tecnicos y empresariales n.c.p.</v>
          </cell>
          <cell r="P88" t="str">
            <v>20/0220/0106/45020320254</v>
          </cell>
          <cell r="Q88" t="str">
            <v>Se modifica valor total</v>
          </cell>
          <cell r="R88" t="str">
            <v>Construcción de Ciudadanía Activa Crece La Participación en el Territorio con Promoción, Información e Innovación en Bogotá D.C.</v>
          </cell>
          <cell r="S88">
            <v>8146</v>
          </cell>
          <cell r="T88" t="str">
            <v>2024110010254</v>
          </cell>
          <cell r="U88">
            <v>3</v>
          </cell>
          <cell r="V88">
            <v>45712</v>
          </cell>
          <cell r="W88">
            <v>1</v>
          </cell>
          <cell r="X88" t="str">
            <v>Modificación propuesta</v>
          </cell>
        </row>
        <row r="89">
          <cell r="B89" t="str">
            <v>C530</v>
          </cell>
          <cell r="C89" t="str">
            <v>5. ejecutar 400 obras con Saldo Pedagogico</v>
          </cell>
          <cell r="D89">
            <v>80111600</v>
          </cell>
          <cell r="E89" t="str">
            <v>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v>
          </cell>
          <cell r="F89" t="str">
            <v>Febrero</v>
          </cell>
          <cell r="G89" t="str">
            <v>Febrero</v>
          </cell>
          <cell r="H89">
            <v>6</v>
          </cell>
          <cell r="I89">
            <v>1</v>
          </cell>
          <cell r="J89" t="str">
            <v>CCE-16 Contratacion Directa</v>
          </cell>
          <cell r="K89" t="str">
            <v>1-100-F001_Va-Recursos distrito</v>
          </cell>
          <cell r="L89">
            <v>5300000</v>
          </cell>
          <cell r="M89">
            <v>31800000</v>
          </cell>
          <cell r="N89" t="str">
            <v>Gerencia de Proyectos</v>
          </cell>
          <cell r="O89" t="str">
            <v>o232020200883990_otros servicios profesionales, tecnicos y empresariales n.c.p.</v>
          </cell>
          <cell r="P89" t="str">
            <v>20/0220/0106/45020320254</v>
          </cell>
          <cell r="Q89" t="str">
            <v>SE REALIZA LA MODIFICACIÓN DEL OBJETO Y LA FECHA ESTIMADA DE INICIO DE PROCESO DE SELECCIÓN.</v>
          </cell>
          <cell r="R89" t="str">
            <v>Construcción de Ciudadanía Activa Crece La Participación en el Territorio con Promoción, Información e Innovación en Bogotá D.C.</v>
          </cell>
          <cell r="S89">
            <v>8146</v>
          </cell>
          <cell r="T89" t="str">
            <v>2024110010254</v>
          </cell>
          <cell r="U89">
            <v>3</v>
          </cell>
          <cell r="V89">
            <v>45712</v>
          </cell>
          <cell r="W89">
            <v>1</v>
          </cell>
          <cell r="X89" t="str">
            <v>Modificación propuesta</v>
          </cell>
        </row>
        <row r="90">
          <cell r="B90" t="str">
            <v>C532</v>
          </cell>
          <cell r="C90" t="str">
            <v>5. ejecutar 400 obras con Saldo Pedagogico</v>
          </cell>
          <cell r="D90">
            <v>80111600</v>
          </cell>
          <cell r="E90" t="str">
            <v>Prestar los servicios Profesionales para realizar reportes en los procesos de planeacion de Gerencia de Proyectos en las fases de ejecucion, seguimiento y evaluacion al Sistema integrado de Gestion en desarrollo de la metodologia obras Con Saldo Pedagogico.</v>
          </cell>
          <cell r="F90" t="str">
            <v>Febrero</v>
          </cell>
          <cell r="G90" t="str">
            <v>Febrero</v>
          </cell>
          <cell r="H90">
            <v>6</v>
          </cell>
          <cell r="I90">
            <v>1</v>
          </cell>
          <cell r="J90" t="str">
            <v>CCE-16 Contratacion Directa</v>
          </cell>
          <cell r="K90" t="str">
            <v>1-100-F001_Va-Recursos distrito</v>
          </cell>
          <cell r="L90">
            <v>4700000</v>
          </cell>
          <cell r="M90">
            <v>28200000</v>
          </cell>
          <cell r="N90" t="str">
            <v>Gerencia de Proyectos</v>
          </cell>
          <cell r="O90" t="str">
            <v>o232020200883990_otros servicios profesionales, tecnicos y empresariales n.c.p.</v>
          </cell>
          <cell r="P90" t="str">
            <v>20/0220/0106/45020320254</v>
          </cell>
          <cell r="Q90" t="str">
            <v>SE REALIZA LA MODIFICACIÓN DEL OBJETO.</v>
          </cell>
          <cell r="R90" t="str">
            <v>Construcción de Ciudadanía Activa Crece La Participación en el Territorio con Promoción, Información e Innovación en Bogotá D.C.</v>
          </cell>
          <cell r="S90">
            <v>8146</v>
          </cell>
          <cell r="T90" t="str">
            <v>2024110010254</v>
          </cell>
          <cell r="U90">
            <v>3</v>
          </cell>
          <cell r="V90">
            <v>45712</v>
          </cell>
          <cell r="W90">
            <v>1</v>
          </cell>
          <cell r="X90" t="str">
            <v>Modificación propuesta</v>
          </cell>
        </row>
        <row r="91">
          <cell r="B91" t="str">
            <v>C533</v>
          </cell>
          <cell r="C91" t="str">
            <v>5. ejecutar 400 obras con Saldo Pedagogico</v>
          </cell>
          <cell r="D91">
            <v>80111600</v>
          </cell>
          <cell r="E91" t="str">
            <v>Prestacion de servicios de apoyo a la gestion para llevar a cabo la gestion documental, la transferencia documental al archivo SeCaP y el archivo de la Gerencia de Proyectos, en el marco de la metodologia "obras Con Saldo Pedagogico Para el Cuidado y la Participacion Ciudadana".</v>
          </cell>
          <cell r="F91" t="str">
            <v>Febrero</v>
          </cell>
          <cell r="G91" t="str">
            <v>Febrero</v>
          </cell>
          <cell r="H91">
            <v>6</v>
          </cell>
          <cell r="I91">
            <v>1</v>
          </cell>
          <cell r="J91" t="str">
            <v>CCE-16 Contratacion Directa</v>
          </cell>
          <cell r="K91" t="str">
            <v>1-100-F001_Va-Recursos distrito</v>
          </cell>
          <cell r="L91">
            <v>3000000</v>
          </cell>
          <cell r="M91">
            <v>18000000</v>
          </cell>
          <cell r="N91" t="str">
            <v>Gerencia de Proyectos</v>
          </cell>
          <cell r="O91" t="str">
            <v>o232020200883990_otros servicios profesionales, tecnicos y empresariales n.c.p.</v>
          </cell>
          <cell r="P91" t="str">
            <v>20/0220/0106/45020320254</v>
          </cell>
          <cell r="Q91" t="str">
            <v>SE REALIZA LA MODIFICACIÓN DEL OBJETO.</v>
          </cell>
          <cell r="R91" t="str">
            <v>Construcción de Ciudadanía Activa Crece La Participación en el Territorio con Promoción, Información e Innovación en Bogotá D.C.</v>
          </cell>
          <cell r="S91">
            <v>8146</v>
          </cell>
          <cell r="T91" t="str">
            <v>2024110010254</v>
          </cell>
          <cell r="U91">
            <v>3</v>
          </cell>
          <cell r="V91">
            <v>45712</v>
          </cell>
          <cell r="W91">
            <v>1</v>
          </cell>
          <cell r="X91" t="str">
            <v>Modificación propuesta</v>
          </cell>
        </row>
        <row r="92">
          <cell r="B92" t="str">
            <v>C534</v>
          </cell>
          <cell r="C92" t="str">
            <v>5. ejecutar 400 obras con Saldo Pedagogico</v>
          </cell>
          <cell r="D92">
            <v>80111600</v>
          </cell>
          <cell r="E92" t="str">
            <v>Prestacion de servicios de apoyo a la gestion para la realizar la gestion documental y de archivo de la Gerencia de Proyectos, en desarrollo de la metodologia "obras Con Saldo Pedagogico Para el Cuidado y la Participacion Ciudadana"</v>
          </cell>
          <cell r="F92" t="str">
            <v>Febrero</v>
          </cell>
          <cell r="G92" t="str">
            <v>Febrero</v>
          </cell>
          <cell r="H92">
            <v>6</v>
          </cell>
          <cell r="I92">
            <v>1</v>
          </cell>
          <cell r="J92" t="str">
            <v>CCE-16 Contratacion Directa</v>
          </cell>
          <cell r="K92" t="str">
            <v>1-100-F001_Va-Recursos distrito</v>
          </cell>
          <cell r="L92">
            <v>3000000</v>
          </cell>
          <cell r="M92">
            <v>18000000</v>
          </cell>
          <cell r="N92" t="str">
            <v>Gerencia de Proyectos</v>
          </cell>
          <cell r="O92" t="str">
            <v>o232020200883990_otros servicios profesionales, tecnicos y empresariales n.c.p.</v>
          </cell>
          <cell r="P92" t="str">
            <v>20/0220/0106/45020320254</v>
          </cell>
          <cell r="Q92" t="str">
            <v>SE REALIZA LA MODIFICACIÓN DEL OBJETO.</v>
          </cell>
          <cell r="R92" t="str">
            <v>Construcción de Ciudadanía Activa Crece La Participación en el Territorio con Promoción, Información e Innovación en Bogotá D.C.</v>
          </cell>
          <cell r="S92">
            <v>8146</v>
          </cell>
          <cell r="T92" t="str">
            <v>2024110010254</v>
          </cell>
          <cell r="U92">
            <v>3</v>
          </cell>
          <cell r="V92">
            <v>45712</v>
          </cell>
          <cell r="W92">
            <v>1</v>
          </cell>
          <cell r="X92" t="str">
            <v>Modificación propuesta</v>
          </cell>
        </row>
        <row r="93">
          <cell r="B93" t="str">
            <v>C536</v>
          </cell>
          <cell r="C93" t="str">
            <v>5. ejecutar 400 obras con Saldo Pedagogico</v>
          </cell>
          <cell r="D93">
            <v>80111600</v>
          </cell>
          <cell r="E93" t="str">
            <v>Prestacion de servicios profesionales para apoyar la coordinación y supervision del componente tecnico, el despliegue en territorio de la metodologia obras con saldo pedagogico implementada por la Gerencia de Proyectos del IDPAC.</v>
          </cell>
          <cell r="F93" t="str">
            <v>Febrero</v>
          </cell>
          <cell r="G93" t="str">
            <v>Febrero</v>
          </cell>
          <cell r="H93">
            <v>10</v>
          </cell>
          <cell r="I93">
            <v>1</v>
          </cell>
          <cell r="J93" t="str">
            <v>CCE-16 Contratacion Directa</v>
          </cell>
          <cell r="K93" t="str">
            <v>1-100-F001_Va-Recursos distrito</v>
          </cell>
          <cell r="L93">
            <v>7000000</v>
          </cell>
          <cell r="M93">
            <v>70000000</v>
          </cell>
          <cell r="N93" t="str">
            <v>Gerencia de Proyectos</v>
          </cell>
          <cell r="O93" t="str">
            <v>o232020200991119_otros servicios de la administracion publica n.c.p.</v>
          </cell>
          <cell r="P93" t="str">
            <v>20/0220/0106/45020320254</v>
          </cell>
          <cell r="Q93" t="str">
            <v>SE REALIZA LA MODIFICACIÓN DEL OBJETO, DURACIÓN DEL CONTRATO Y VALOR TOTAL ESTIMADO</v>
          </cell>
          <cell r="R93" t="str">
            <v>Construcción de Ciudadanía Activa Crece La Participación en el Territorio con Promoción, Información e Innovación en Bogotá D.C.</v>
          </cell>
          <cell r="S93">
            <v>8146</v>
          </cell>
          <cell r="T93" t="str">
            <v>2024110010254</v>
          </cell>
          <cell r="U93">
            <v>3</v>
          </cell>
          <cell r="V93">
            <v>45712</v>
          </cell>
          <cell r="W93">
            <v>1</v>
          </cell>
          <cell r="X93" t="str">
            <v>Modificación propuesta</v>
          </cell>
        </row>
        <row r="94">
          <cell r="B94" t="str">
            <v>C537</v>
          </cell>
          <cell r="C94" t="str">
            <v>5. ejecutar 400 obras con Saldo Pedagogico</v>
          </cell>
          <cell r="D94">
            <v>80111600</v>
          </cell>
          <cell r="E94" t="str">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F94" t="str">
            <v>Febrero</v>
          </cell>
          <cell r="G94" t="str">
            <v>Febrero</v>
          </cell>
          <cell r="H94">
            <v>6</v>
          </cell>
          <cell r="I94">
            <v>1</v>
          </cell>
          <cell r="J94" t="str">
            <v>CCE-16 Contratacion Directa</v>
          </cell>
          <cell r="K94" t="str">
            <v>1-100-F001_Va-Recursos distrito</v>
          </cell>
          <cell r="L94">
            <v>4000000</v>
          </cell>
          <cell r="M94">
            <v>24000000</v>
          </cell>
          <cell r="N94" t="str">
            <v>Gerencia de Proyectos</v>
          </cell>
          <cell r="O94" t="str">
            <v>o232020200991119_otros servicios de la administracion publica n.c.p.</v>
          </cell>
          <cell r="P94" t="str">
            <v>20/0220/0106/45020320254</v>
          </cell>
          <cell r="Q94" t="str">
            <v>SE REALIZA LA MODIFICACIÓN DEL OBJETO Y LA FECHA ESTIMADA DE INICIO DE PROCESO DE SELECCIÓN.</v>
          </cell>
          <cell r="R94" t="str">
            <v>Construcción de Ciudadanía Activa Crece La Participación en el Territorio con Promoción, Información e Innovación en Bogotá D.C.</v>
          </cell>
          <cell r="S94">
            <v>8146</v>
          </cell>
          <cell r="T94" t="str">
            <v>2024110010254</v>
          </cell>
          <cell r="U94">
            <v>3</v>
          </cell>
          <cell r="V94">
            <v>45712</v>
          </cell>
          <cell r="W94">
            <v>1</v>
          </cell>
          <cell r="X94" t="str">
            <v>Modificación propuesta</v>
          </cell>
        </row>
        <row r="95">
          <cell r="B95" t="str">
            <v>C538</v>
          </cell>
          <cell r="C95" t="str">
            <v>5. ejecutar 400 obras con Saldo Pedagogico</v>
          </cell>
          <cell r="D95">
            <v>80111600</v>
          </cell>
          <cell r="E95" t="str">
            <v>Prestacion de servicios profesionales para realizar el desarrollo, ejecucion y despliegue de acciones desde el componente ambiental, en las diferentes actividades realizadas como parte de la metodologia obras Con Saldo pedagogico Para el Cuidado y la Participacion Ciudadana.</v>
          </cell>
          <cell r="F95" t="str">
            <v>Febrero</v>
          </cell>
          <cell r="G95" t="str">
            <v>Febrero</v>
          </cell>
          <cell r="H95">
            <v>6</v>
          </cell>
          <cell r="I95">
            <v>1</v>
          </cell>
          <cell r="J95" t="str">
            <v>CCE-16 Contratacion Directa</v>
          </cell>
          <cell r="K95" t="str">
            <v>1-100-F001_Va-Recursos distrito</v>
          </cell>
          <cell r="L95">
            <v>5000000</v>
          </cell>
          <cell r="M95">
            <v>30000000</v>
          </cell>
          <cell r="N95" t="str">
            <v>Gerencia de Proyectos</v>
          </cell>
          <cell r="O95" t="str">
            <v>o232020200991119_otros servicios de la administracion publica n.c.p.</v>
          </cell>
          <cell r="P95" t="str">
            <v>20/0220/0106/45020320254</v>
          </cell>
          <cell r="Q95" t="str">
            <v>SE REALIZA LA MODIFICACIÓN DEL OBJETO.</v>
          </cell>
          <cell r="R95" t="str">
            <v>Construcción de Ciudadanía Activa Crece La Participación en el Territorio con Promoción, Información e Innovación en Bogotá D.C.</v>
          </cell>
          <cell r="S95">
            <v>8146</v>
          </cell>
          <cell r="T95" t="str">
            <v>2024110010254</v>
          </cell>
          <cell r="U95">
            <v>3</v>
          </cell>
          <cell r="V95">
            <v>45712</v>
          </cell>
          <cell r="W95">
            <v>1</v>
          </cell>
          <cell r="X95" t="str">
            <v>Modificación propuesta</v>
          </cell>
        </row>
        <row r="96">
          <cell r="B96" t="str">
            <v>C539</v>
          </cell>
          <cell r="C96" t="str">
            <v>5. ejecutar 400 obras con Saldo Pedagogico</v>
          </cell>
          <cell r="D96">
            <v>80111600</v>
          </cell>
          <cell r="E96" t="str">
            <v>Prestacion de servicios profesionales para asistir el componente tecnico y el despliegue en territorio, en desarrollo de la metodologia obras con saldo pedagogico implementada por la Gerencia de Proyectos del IDPAC.</v>
          </cell>
          <cell r="F96" t="str">
            <v>Febrero</v>
          </cell>
          <cell r="G96" t="str">
            <v>Febrero</v>
          </cell>
          <cell r="H96">
            <v>6</v>
          </cell>
          <cell r="I96">
            <v>1</v>
          </cell>
          <cell r="J96" t="str">
            <v>CCE-16 Contratacion Directa</v>
          </cell>
          <cell r="K96" t="str">
            <v>1-100-F001_Va-Recursos distrito</v>
          </cell>
          <cell r="L96">
            <v>6300000</v>
          </cell>
          <cell r="M96">
            <v>37800000</v>
          </cell>
          <cell r="N96" t="str">
            <v>Gerencia de Proyectos</v>
          </cell>
          <cell r="O96" t="str">
            <v>o232020200991119_otros servicios de la administracion publica n.c.p.</v>
          </cell>
          <cell r="P96" t="str">
            <v>20/0220/0106/45020320254</v>
          </cell>
          <cell r="Q96" t="str">
            <v>SE REALIZA LA MODIFICACIÓN DEL OBJETO.</v>
          </cell>
          <cell r="R96" t="str">
            <v>Construcción de Ciudadanía Activa Crece La Participación en el Territorio con Promoción, Información e Innovación en Bogotá D.C.</v>
          </cell>
          <cell r="S96">
            <v>8146</v>
          </cell>
          <cell r="T96" t="str">
            <v>2024110010254</v>
          </cell>
          <cell r="U96">
            <v>3</v>
          </cell>
          <cell r="V96">
            <v>45712</v>
          </cell>
          <cell r="W96">
            <v>1</v>
          </cell>
          <cell r="X96" t="str">
            <v>Modificación propuesta</v>
          </cell>
        </row>
        <row r="97">
          <cell r="B97" t="str">
            <v>C540</v>
          </cell>
          <cell r="C97" t="str">
            <v>5. ejecutar 400 obras con Saldo Pedagogico</v>
          </cell>
          <cell r="D97">
            <v>80111600</v>
          </cell>
          <cell r="E97" t="str">
            <v>Prestar los servicios Profesionales para dar acompañamiento, apoyo y supervision en el componente tecnico para el despliegue en territorio en desarrollo de la metodologia obras Con Saldo Pedagogico implementada por la Gerencia de Proyectos del IDPAC.</v>
          </cell>
          <cell r="F97" t="str">
            <v>Febrero</v>
          </cell>
          <cell r="G97" t="str">
            <v>Febrero</v>
          </cell>
          <cell r="H97">
            <v>6</v>
          </cell>
          <cell r="I97">
            <v>1</v>
          </cell>
          <cell r="J97" t="str">
            <v>CCE-16 Contratacion Directa</v>
          </cell>
          <cell r="K97" t="str">
            <v>1-100-F001_Va-Recursos distrito</v>
          </cell>
          <cell r="L97">
            <v>6000000</v>
          </cell>
          <cell r="M97">
            <v>36000000</v>
          </cell>
          <cell r="N97" t="str">
            <v>Gerencia de Proyectos</v>
          </cell>
          <cell r="O97" t="str">
            <v>o232020200991119_otros servicios de la administracion publica n.c.p.</v>
          </cell>
          <cell r="P97" t="str">
            <v>20/0220/0106/45020320254</v>
          </cell>
          <cell r="Q97" t="str">
            <v>SE REALIZA LA MODIFICACIÓN DEL OBJETO.</v>
          </cell>
          <cell r="R97" t="str">
            <v>Construcción de Ciudadanía Activa Crece La Participación en el Territorio con Promoción, Información e Innovación en Bogotá D.C.</v>
          </cell>
          <cell r="S97">
            <v>8146</v>
          </cell>
          <cell r="T97" t="str">
            <v>2024110010254</v>
          </cell>
          <cell r="U97">
            <v>3</v>
          </cell>
          <cell r="V97">
            <v>45712</v>
          </cell>
          <cell r="W97">
            <v>1</v>
          </cell>
          <cell r="X97" t="str">
            <v>Modificación propuesta</v>
          </cell>
        </row>
        <row r="98">
          <cell r="B98" t="str">
            <v>C541</v>
          </cell>
          <cell r="C98" t="str">
            <v>5. ejecutar 400 obras con Saldo Pedagogico</v>
          </cell>
          <cell r="D98">
            <v>80111600</v>
          </cell>
          <cell r="E98" t="str">
            <v>Prestar los servicios Profesionales para dar acompañamiento y apoyo en el componente tecnico para el despliegue en territorio en desarrollo de la metodologia obras Con Saldo Pedagogico implementada por la Gerencia de Proyectos del IDPAC</v>
          </cell>
          <cell r="F98" t="str">
            <v>Febrero</v>
          </cell>
          <cell r="G98" t="str">
            <v>Febrero</v>
          </cell>
          <cell r="H98">
            <v>10</v>
          </cell>
          <cell r="I98">
            <v>1</v>
          </cell>
          <cell r="J98" t="str">
            <v>CCE-16 Contratacion Directa</v>
          </cell>
          <cell r="K98" t="str">
            <v>1-100-F001_Va-Recursos distrito</v>
          </cell>
          <cell r="L98">
            <v>4700000</v>
          </cell>
          <cell r="M98">
            <v>47000000</v>
          </cell>
          <cell r="N98" t="str">
            <v>Gerencia de Proyectos</v>
          </cell>
          <cell r="O98" t="str">
            <v>o232020200991119_otros servicios de la administracion publica n.c.p.</v>
          </cell>
          <cell r="P98" t="str">
            <v>20/0220/0106/45020320254</v>
          </cell>
          <cell r="Q98" t="str">
            <v>SE REALIZA LA MODIFICACIÓN DEL OBJETO.</v>
          </cell>
          <cell r="R98" t="str">
            <v>Construcción de Ciudadanía Activa Crece La Participación en el Territorio con Promoción, Información e Innovación en Bogotá D.C.</v>
          </cell>
          <cell r="S98">
            <v>8146</v>
          </cell>
          <cell r="T98" t="str">
            <v>2024110010254</v>
          </cell>
          <cell r="U98">
            <v>3</v>
          </cell>
          <cell r="V98">
            <v>45712</v>
          </cell>
          <cell r="W98">
            <v>1</v>
          </cell>
          <cell r="X98" t="str">
            <v>Modificación propuesta</v>
          </cell>
        </row>
        <row r="99">
          <cell r="B99" t="str">
            <v>C542</v>
          </cell>
          <cell r="C99" t="str">
            <v>5. ejecutar 400 obras con Saldo Pedagogico</v>
          </cell>
          <cell r="D99">
            <v>80111600</v>
          </cell>
          <cell r="E99" t="str">
            <v>Prestar los servicios Profesionales para dar acompañamiento y apoyo en el componente tecnico para el despliegue en territorio en desarrollo de la metodologia obras Con Saldo Pedagogico implementada por la Gerencia de Proyectos del IDPAC</v>
          </cell>
          <cell r="F99" t="str">
            <v>Febrero</v>
          </cell>
          <cell r="G99" t="str">
            <v>Febrero</v>
          </cell>
          <cell r="H99">
            <v>10</v>
          </cell>
          <cell r="I99">
            <v>1</v>
          </cell>
          <cell r="J99" t="str">
            <v>CCE-16 Contratacion Directa</v>
          </cell>
          <cell r="K99" t="str">
            <v>1-100-F001_Va-Recursos distrito</v>
          </cell>
          <cell r="L99">
            <v>5000000</v>
          </cell>
          <cell r="M99">
            <v>50000000</v>
          </cell>
          <cell r="N99" t="str">
            <v>Gerencia de Proyectos</v>
          </cell>
          <cell r="O99" t="str">
            <v>o232020200991119_otros servicios de la administracion publica n.c.p.</v>
          </cell>
          <cell r="P99" t="str">
            <v>20/0220/0106/45020320254</v>
          </cell>
          <cell r="Q99" t="str">
            <v>SE REALIZA LA MODIFICACIÓN DEL OBJETO, DURACIÓN DEL CONTRATO Y VALOR TOTAL ESTIMADO</v>
          </cell>
          <cell r="R99" t="str">
            <v>Construcción de Ciudadanía Activa Crece La Participación en el Territorio con Promoción, Información e Innovación en Bogotá D.C.</v>
          </cell>
          <cell r="S99">
            <v>8146</v>
          </cell>
          <cell r="T99" t="str">
            <v>2024110010254</v>
          </cell>
          <cell r="U99">
            <v>3</v>
          </cell>
          <cell r="V99">
            <v>45712</v>
          </cell>
          <cell r="W99">
            <v>1</v>
          </cell>
          <cell r="X99" t="str">
            <v>Modificación propuesta</v>
          </cell>
        </row>
        <row r="100">
          <cell r="B100" t="str">
            <v>C543</v>
          </cell>
          <cell r="C100" t="str">
            <v>5. ejecutar 400 obras con Saldo Pedagogico</v>
          </cell>
          <cell r="D100">
            <v>80111600</v>
          </cell>
          <cell r="E100" t="str">
            <v>Prestar los servicios Profesionales para dar acompañamiento y apoyo en el componente tecnico para el despliegue en territorio en desarrollo de la metodologia obras Con Saldo Pedagogico implementada por la Gerencia de Proyectos del IDPAC</v>
          </cell>
          <cell r="F100" t="str">
            <v>Febrero</v>
          </cell>
          <cell r="G100" t="str">
            <v>Febrero</v>
          </cell>
          <cell r="H100">
            <v>6</v>
          </cell>
          <cell r="I100">
            <v>1</v>
          </cell>
          <cell r="J100" t="str">
            <v>CCE-16 Contratacion Directa</v>
          </cell>
          <cell r="K100" t="str">
            <v>1-100-F001_Va-Recursos distrito</v>
          </cell>
          <cell r="L100">
            <v>5000000</v>
          </cell>
          <cell r="M100">
            <v>30000000</v>
          </cell>
          <cell r="N100" t="str">
            <v>Gerencia de Proyectos</v>
          </cell>
          <cell r="O100" t="str">
            <v>o232020200991119_otros servicios de la administracion publica n.c.p.</v>
          </cell>
          <cell r="P100" t="str">
            <v>20/0220/0106/45020320254</v>
          </cell>
          <cell r="Q100" t="str">
            <v>SE REALIZA LA MODIFICACIÓN DEL OBJETO.</v>
          </cell>
          <cell r="R100" t="str">
            <v>Construcción de Ciudadanía Activa Crece La Participación en el Territorio con Promoción, Información e Innovación en Bogotá D.C.</v>
          </cell>
          <cell r="S100">
            <v>8146</v>
          </cell>
          <cell r="T100" t="str">
            <v>2024110010254</v>
          </cell>
          <cell r="U100">
            <v>3</v>
          </cell>
          <cell r="V100">
            <v>45712</v>
          </cell>
          <cell r="W100">
            <v>1</v>
          </cell>
          <cell r="X100" t="str">
            <v>Modificación propuesta</v>
          </cell>
        </row>
        <row r="101">
          <cell r="B101" t="str">
            <v>C544</v>
          </cell>
          <cell r="C101" t="str">
            <v>5. ejecutar 400 obras con Saldo Pedagogico</v>
          </cell>
          <cell r="D101">
            <v>80111600</v>
          </cell>
          <cell r="E101" t="str">
            <v>Prestar servicios profesionales para monitorear, planificar, administrar y ejecutar la participacion activa con las organizaciones sociales, comunales y comunitarias desde el componente social dentro de la metodologia obras Con Saldo Pedagogico de la Gerencia de Proyectos del iDPaC.</v>
          </cell>
          <cell r="F101" t="str">
            <v>Febrero</v>
          </cell>
          <cell r="G101" t="str">
            <v>Febrero</v>
          </cell>
          <cell r="H101">
            <v>6</v>
          </cell>
          <cell r="I101">
            <v>1</v>
          </cell>
          <cell r="J101" t="str">
            <v>CCE-16 Contratacion Directa</v>
          </cell>
          <cell r="K101" t="str">
            <v>1-100-F001_Va-Recursos distrito</v>
          </cell>
          <cell r="L101">
            <v>6000000</v>
          </cell>
          <cell r="M101">
            <v>36000000</v>
          </cell>
          <cell r="N101" t="str">
            <v>Gerencia de Proyectos</v>
          </cell>
          <cell r="O101" t="str">
            <v>o232020200991119_otros servicios de la administracion publica n.c.p.</v>
          </cell>
          <cell r="P101" t="str">
            <v>20/0220/0106/45020320254</v>
          </cell>
          <cell r="Q101" t="str">
            <v>SE REALIZA LA MODIFICACIÓN DEL OBJETO.</v>
          </cell>
          <cell r="R101" t="str">
            <v>Construcción de Ciudadanía Activa Crece La Participación en el Territorio con Promoción, Información e Innovación en Bogotá D.C.</v>
          </cell>
          <cell r="S101">
            <v>8146</v>
          </cell>
          <cell r="T101" t="str">
            <v>2024110010254</v>
          </cell>
          <cell r="U101">
            <v>3</v>
          </cell>
          <cell r="V101">
            <v>45712</v>
          </cell>
          <cell r="W101">
            <v>1</v>
          </cell>
          <cell r="X101" t="str">
            <v>Modificación propuesta</v>
          </cell>
        </row>
        <row r="102">
          <cell r="B102" t="str">
            <v>C545</v>
          </cell>
          <cell r="C102" t="str">
            <v>5. ejecutar 400 obras con Saldo Pedagogico</v>
          </cell>
          <cell r="D102">
            <v>80111600</v>
          </cell>
          <cell r="E102" t="str">
            <v>Prestacion de servicios profesionales para articular y apoyar la participacion de organizaciones sociales, comunales y comunitarias en proyectos de la metodologia desde el componente social en obras con Saldo Pedagogico, dentro de la Gerencia de Proyectos del iDPaC.</v>
          </cell>
          <cell r="F102" t="str">
            <v>Febrero</v>
          </cell>
          <cell r="G102" t="str">
            <v>Febrero</v>
          </cell>
          <cell r="H102">
            <v>4</v>
          </cell>
          <cell r="I102">
            <v>1</v>
          </cell>
          <cell r="J102" t="str">
            <v>CCE-16 Contratacion Directa</v>
          </cell>
          <cell r="K102" t="str">
            <v>1-100-F001_Va-Recursos distrito</v>
          </cell>
          <cell r="L102">
            <v>4800000</v>
          </cell>
          <cell r="M102">
            <v>19200000</v>
          </cell>
          <cell r="N102" t="str">
            <v>Gerencia de Proyectos</v>
          </cell>
          <cell r="O102" t="str">
            <v>o232020200991119_otros servicios de la administracion publica n.c.p.</v>
          </cell>
          <cell r="P102" t="str">
            <v>20/0220/0106/45020320254</v>
          </cell>
          <cell r="Q102" t="str">
            <v>SE REALIZA LA MODIFICACIÓN DEL OBJETO, DURACIÓN DEL CONTRATO Y VALOR TOTAL ESTIMADO</v>
          </cell>
          <cell r="R102" t="str">
            <v>Construcción de Ciudadanía Activa Crece La Participación en el Territorio con Promoción, Información e Innovación en Bogotá D.C.</v>
          </cell>
          <cell r="S102">
            <v>8146</v>
          </cell>
          <cell r="T102" t="str">
            <v>2024110010254</v>
          </cell>
          <cell r="U102">
            <v>3</v>
          </cell>
          <cell r="V102">
            <v>45712</v>
          </cell>
          <cell r="W102">
            <v>1</v>
          </cell>
          <cell r="X102" t="str">
            <v>Modificación propuesta</v>
          </cell>
        </row>
        <row r="103">
          <cell r="B103" t="str">
            <v>C546</v>
          </cell>
          <cell r="C103" t="str">
            <v>5. ejecutar 400 obras con Saldo Pedagogico</v>
          </cell>
          <cell r="D103">
            <v>80111600</v>
          </cell>
          <cell r="E103" t="str">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F103" t="str">
            <v>Febrero</v>
          </cell>
          <cell r="G103" t="str">
            <v>Febrero</v>
          </cell>
          <cell r="H103">
            <v>10</v>
          </cell>
          <cell r="I103">
            <v>1</v>
          </cell>
          <cell r="J103" t="str">
            <v>CCE-16 Contratacion Directa</v>
          </cell>
          <cell r="K103" t="str">
            <v>1-100-F001_Va-Recursos distrito</v>
          </cell>
          <cell r="L103">
            <v>4000000</v>
          </cell>
          <cell r="M103">
            <v>40000000</v>
          </cell>
          <cell r="N103" t="str">
            <v>Gerencia de Proyectos</v>
          </cell>
          <cell r="O103" t="str">
            <v>o232020200991119_otros servicios de la administracion publica n.c.p.</v>
          </cell>
          <cell r="P103" t="str">
            <v>20/0220/0106/45020320254</v>
          </cell>
          <cell r="Q103" t="str">
            <v>SE REALIZA LA MODIFICACIÓN DEL OBJETO, DURACIÓN DEL CONTRATO Y VALOR TOTAL ESTIMADO</v>
          </cell>
          <cell r="R103" t="str">
            <v>Construcción de Ciudadanía Activa Crece La Participación en el Territorio con Promoción, Información e Innovación en Bogotá D.C.</v>
          </cell>
          <cell r="S103">
            <v>8146</v>
          </cell>
          <cell r="T103" t="str">
            <v>2024110010254</v>
          </cell>
          <cell r="U103">
            <v>3</v>
          </cell>
          <cell r="V103">
            <v>45712</v>
          </cell>
          <cell r="W103">
            <v>1</v>
          </cell>
          <cell r="X103" t="str">
            <v>Modificación propuesta</v>
          </cell>
        </row>
        <row r="104">
          <cell r="B104" t="str">
            <v>C547</v>
          </cell>
          <cell r="C104" t="str">
            <v>5. ejecutar 400 obras con Saldo Pedagogico</v>
          </cell>
          <cell r="D104">
            <v>80111600</v>
          </cell>
          <cell r="E104" t="str">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F104" t="str">
            <v>Febrero</v>
          </cell>
          <cell r="G104" t="str">
            <v>Febrero</v>
          </cell>
          <cell r="H104">
            <v>6</v>
          </cell>
          <cell r="I104">
            <v>1</v>
          </cell>
          <cell r="J104" t="str">
            <v>CCE-16 Contratacion Directa</v>
          </cell>
          <cell r="K104" t="str">
            <v>1-100-F001_Va-Recursos distrito</v>
          </cell>
          <cell r="L104">
            <v>4000000</v>
          </cell>
          <cell r="M104">
            <v>24000000</v>
          </cell>
          <cell r="N104" t="str">
            <v>Gerencia de Proyectos</v>
          </cell>
          <cell r="O104" t="str">
            <v>o232020200991119_otros servicios de la administracion publica n.c.p.</v>
          </cell>
          <cell r="P104" t="str">
            <v>20/0220/0106/45020320254</v>
          </cell>
          <cell r="Q104" t="str">
            <v>SE REALIZA LA MODIFICACIÓN DEL OBJETO.</v>
          </cell>
          <cell r="R104" t="str">
            <v>Construcción de Ciudadanía Activa Crece La Participación en el Territorio con Promoción, Información e Innovación en Bogotá D.C.</v>
          </cell>
          <cell r="S104">
            <v>8146</v>
          </cell>
          <cell r="T104" t="str">
            <v>2024110010254</v>
          </cell>
          <cell r="U104">
            <v>3</v>
          </cell>
          <cell r="V104">
            <v>45712</v>
          </cell>
          <cell r="W104">
            <v>1</v>
          </cell>
          <cell r="X104" t="str">
            <v>Modificación propuesta</v>
          </cell>
        </row>
        <row r="105">
          <cell r="B105" t="str">
            <v>C548</v>
          </cell>
          <cell r="C105" t="str">
            <v>5. ejecutar 400 obras con Saldo Pedagogico</v>
          </cell>
          <cell r="D105">
            <v>80111600</v>
          </cell>
          <cell r="E105" t="str">
            <v>Prestar servicios profesionales para realizar la articulacion y realizar la participacion incidente con las organizaciones sociales, comunales y comunitarias desde el componente social dentro de la metodologia obras Con Saldo pedagogico de la Gerencia de Proyectos del IDPAC</v>
          </cell>
          <cell r="F105" t="str">
            <v>Febrero</v>
          </cell>
          <cell r="G105" t="str">
            <v>Febrero</v>
          </cell>
          <cell r="H105">
            <v>6</v>
          </cell>
          <cell r="I105">
            <v>1</v>
          </cell>
          <cell r="J105" t="str">
            <v>CCE-16 Contratacion Directa</v>
          </cell>
          <cell r="K105" t="str">
            <v>1-100-F001_Va-Recursos distrito</v>
          </cell>
          <cell r="L105">
            <v>4000000</v>
          </cell>
          <cell r="M105">
            <v>24000000</v>
          </cell>
          <cell r="N105" t="str">
            <v>Gerencia de Proyectos</v>
          </cell>
          <cell r="O105" t="str">
            <v>o232020200991119_otros servicios de la administracion publica n.c.p.</v>
          </cell>
          <cell r="P105" t="str">
            <v>20/0220/0106/45020320254</v>
          </cell>
          <cell r="Q105" t="str">
            <v>SE REALIZA LA MODIFICACIÓN DEL OBJETO.</v>
          </cell>
          <cell r="R105" t="str">
            <v>Construcción de Ciudadanía Activa Crece La Participación en el Territorio con Promoción, Información e Innovación en Bogotá D.C.</v>
          </cell>
          <cell r="S105">
            <v>8146</v>
          </cell>
          <cell r="T105" t="str">
            <v>2024110010254</v>
          </cell>
          <cell r="U105">
            <v>3</v>
          </cell>
          <cell r="V105">
            <v>45712</v>
          </cell>
          <cell r="W105">
            <v>1</v>
          </cell>
          <cell r="X105" t="str">
            <v>Modificación propuesta</v>
          </cell>
        </row>
        <row r="106">
          <cell r="B106" t="str">
            <v>C549</v>
          </cell>
          <cell r="C106" t="str">
            <v>5. ejecutar 400 obras con Saldo Pedagogico</v>
          </cell>
          <cell r="D106">
            <v>80111600</v>
          </cell>
          <cell r="E106" t="str">
            <v>Prestar los servicios de apoyo a la gestion para realizar el desarrollo, ejecucion y despliegue de acciones desde el componente social, en las diferentes etapas que se realizan como parte de la metodologia obras Con Saldo pedagogico Para el Cuidado y la Participacion Ciudadana.</v>
          </cell>
          <cell r="F106" t="str">
            <v>Febrero</v>
          </cell>
          <cell r="G106" t="str">
            <v>Febrero</v>
          </cell>
          <cell r="H106">
            <v>5</v>
          </cell>
          <cell r="I106">
            <v>1</v>
          </cell>
          <cell r="J106" t="str">
            <v>CCE-16 Contratacion Directa</v>
          </cell>
          <cell r="K106" t="str">
            <v>1-100-F001_Va-Recursos distrito</v>
          </cell>
          <cell r="L106">
            <v>3600000</v>
          </cell>
          <cell r="M106">
            <v>18000000</v>
          </cell>
          <cell r="N106" t="str">
            <v>Gerencia de Proyectos</v>
          </cell>
          <cell r="O106" t="str">
            <v>o232020200991119_otros servicios de la administracion publica n.c.p.</v>
          </cell>
          <cell r="P106" t="str">
            <v>20/0220/0106/45020320254</v>
          </cell>
          <cell r="Q106" t="str">
            <v>SE REALIZA LA MODIFICACIÓN DEL OBJETO.</v>
          </cell>
          <cell r="R106" t="str">
            <v>Construcción de Ciudadanía Activa Crece La Participación en el Territorio con Promoción, Información e Innovación en Bogotá D.C.</v>
          </cell>
          <cell r="S106">
            <v>8146</v>
          </cell>
          <cell r="T106" t="str">
            <v>2024110010254</v>
          </cell>
          <cell r="U106">
            <v>3</v>
          </cell>
          <cell r="V106">
            <v>45712</v>
          </cell>
          <cell r="W106">
            <v>1</v>
          </cell>
          <cell r="X106" t="str">
            <v>Modificación propuesta</v>
          </cell>
        </row>
        <row r="107">
          <cell r="B107" t="str">
            <v>C550</v>
          </cell>
          <cell r="C107" t="str">
            <v>5. ejecutar 400 obras con Saldo Pedagogico</v>
          </cell>
          <cell r="D107">
            <v>80111600</v>
          </cell>
          <cell r="E107" t="str">
            <v>Prestar los servicios de apoyo a la gestion para monitorear la promocion de procesos de movilizacion social y logistica que se requieran en desarrollo del modelo de Participacion obras con saldo Pedagogico para el Cuidado y la Participacion Ciudadana.</v>
          </cell>
          <cell r="F107" t="str">
            <v>Febrero</v>
          </cell>
          <cell r="G107" t="str">
            <v>Febrero</v>
          </cell>
          <cell r="H107">
            <v>6</v>
          </cell>
          <cell r="I107">
            <v>1</v>
          </cell>
          <cell r="J107" t="str">
            <v>CCE-16 Contratacion Directa</v>
          </cell>
          <cell r="K107" t="str">
            <v>1-100-F001_Va-Recursos distrito</v>
          </cell>
          <cell r="L107">
            <v>3600000</v>
          </cell>
          <cell r="M107">
            <v>21600000</v>
          </cell>
          <cell r="N107" t="str">
            <v>Gerencia de Proyectos</v>
          </cell>
          <cell r="O107" t="str">
            <v>o232020200991119_otros servicios de la administracion publica n.c.p.</v>
          </cell>
          <cell r="P107" t="str">
            <v>20/0220/0106/45020320254</v>
          </cell>
          <cell r="Q107" t="str">
            <v>SE REALIZA LA MODIFICACIÓN DEL OBJETO.</v>
          </cell>
          <cell r="R107" t="str">
            <v>Construcción de Ciudadanía Activa Crece La Participación en el Territorio con Promoción, Información e Innovación en Bogotá D.C.</v>
          </cell>
          <cell r="S107">
            <v>8146</v>
          </cell>
          <cell r="T107" t="str">
            <v>2024110010254</v>
          </cell>
          <cell r="U107">
            <v>3</v>
          </cell>
          <cell r="V107">
            <v>45712</v>
          </cell>
          <cell r="W107">
            <v>1</v>
          </cell>
          <cell r="X107" t="str">
            <v>Modificación propuesta</v>
          </cell>
        </row>
        <row r="108">
          <cell r="B108" t="str">
            <v>C551</v>
          </cell>
          <cell r="C108" t="str">
            <v>5. ejecutar 400 obras con Saldo Pedagogico</v>
          </cell>
          <cell r="D108">
            <v>80111600</v>
          </cell>
          <cell r="E108" t="str">
            <v>Prestar los servicios de apoyo a la gestion para realizar la promocion de la movilizacion social y logistica que se requieran en desarrollo del modelo de Participacion obras con saldo Pedagogico implementada por la Gerencia de Proyectos del IDPAC</v>
          </cell>
          <cell r="F108" t="str">
            <v>Febrero</v>
          </cell>
          <cell r="G108" t="str">
            <v>Febrero</v>
          </cell>
          <cell r="H108">
            <v>10</v>
          </cell>
          <cell r="I108">
            <v>1</v>
          </cell>
          <cell r="J108" t="str">
            <v>CCE-16 Contratacion Directa</v>
          </cell>
          <cell r="K108" t="str">
            <v>1-100-F001_Va-Recursos distrito</v>
          </cell>
          <cell r="L108">
            <v>3000000</v>
          </cell>
          <cell r="M108">
            <v>30000000</v>
          </cell>
          <cell r="N108" t="str">
            <v>Gerencia de Proyectos</v>
          </cell>
          <cell r="O108" t="str">
            <v>o232020200991119_otros servicios de la administracion publica n.c.p.</v>
          </cell>
          <cell r="P108" t="str">
            <v>20/0220/0106/45020320254</v>
          </cell>
          <cell r="Q108" t="str">
            <v>SE REALIZA LA MODIFICACIÓN DEL OBJETO, DURACIÓN DEL CONTRATO Y VALOR TOTAL ESTIMADO</v>
          </cell>
          <cell r="R108" t="str">
            <v>Construcción de Ciudadanía Activa Crece La Participación en el Territorio con Promoción, Información e Innovación en Bogotá D.C.</v>
          </cell>
          <cell r="S108">
            <v>8146</v>
          </cell>
          <cell r="T108" t="str">
            <v>2024110010254</v>
          </cell>
          <cell r="U108">
            <v>3</v>
          </cell>
          <cell r="V108">
            <v>45712</v>
          </cell>
          <cell r="W108">
            <v>1</v>
          </cell>
          <cell r="X108" t="str">
            <v>Modificación propuesta</v>
          </cell>
        </row>
        <row r="109">
          <cell r="B109" t="str">
            <v>C552</v>
          </cell>
          <cell r="C109" t="str">
            <v>5. ejecutar 400 obras con Saldo Pedagogico</v>
          </cell>
          <cell r="D109">
            <v>80111600</v>
          </cell>
          <cell r="E109" t="str">
            <v>Prestar los servicios de apoyo a la gestion para realizar la promocion de procesos de movilizacion social,Tecnica y logistica que se requieran en desarrollo de las etapas de la metodologia obras con saldo Pedagogico implementada por la Gerencia de Proyectos del IDPAC.</v>
          </cell>
          <cell r="F109" t="str">
            <v>Febrero</v>
          </cell>
          <cell r="G109" t="str">
            <v>Febrero</v>
          </cell>
          <cell r="H109">
            <v>6</v>
          </cell>
          <cell r="I109">
            <v>1</v>
          </cell>
          <cell r="J109" t="str">
            <v>CCE-16 Contratacion Directa</v>
          </cell>
          <cell r="K109" t="str">
            <v>1-100-F001_Va-Recursos distrito</v>
          </cell>
          <cell r="L109">
            <v>3000000</v>
          </cell>
          <cell r="M109">
            <v>18000000</v>
          </cell>
          <cell r="N109" t="str">
            <v>Gerencia de Proyectos</v>
          </cell>
          <cell r="O109" t="str">
            <v>o232020200991119_otros servicios de la administracion publica n.c.p.</v>
          </cell>
          <cell r="P109" t="str">
            <v>20/0220/0106/45020320254</v>
          </cell>
          <cell r="Q109" t="str">
            <v>SE REALIZA LA MODIFICACIÓN DEL OBJETO.</v>
          </cell>
          <cell r="R109" t="str">
            <v>Construcción de Ciudadanía Activa Crece La Participación en el Territorio con Promoción, Información e Innovación en Bogotá D.C.</v>
          </cell>
          <cell r="S109">
            <v>8146</v>
          </cell>
          <cell r="T109" t="str">
            <v>2024110010254</v>
          </cell>
          <cell r="U109">
            <v>3</v>
          </cell>
          <cell r="V109">
            <v>45712</v>
          </cell>
          <cell r="W109">
            <v>1</v>
          </cell>
          <cell r="X109" t="str">
            <v>Modificación propuesta</v>
          </cell>
        </row>
        <row r="110">
          <cell r="B110" t="str">
            <v>C553</v>
          </cell>
          <cell r="C110" t="str">
            <v>5. ejecutar 400 obras con Saldo Pedagogico</v>
          </cell>
          <cell r="D110">
            <v>80111600</v>
          </cell>
          <cell r="E110" t="str">
            <v>Prestar los servicios de apoyo a la gestion para realizar la promocion de procesos de movilizacion social y logistica que se requiera la Gerencia de Proyectos en el marco del desarrollo de la metodologia obras con saldo Pedagogico.</v>
          </cell>
          <cell r="F110" t="str">
            <v>Febrero</v>
          </cell>
          <cell r="G110" t="str">
            <v>Febrero</v>
          </cell>
          <cell r="H110">
            <v>6</v>
          </cell>
          <cell r="I110">
            <v>1</v>
          </cell>
          <cell r="J110" t="str">
            <v>CCE-16 Contratacion Directa</v>
          </cell>
          <cell r="K110" t="str">
            <v>1-100-F001_Va-Recursos distrito</v>
          </cell>
          <cell r="L110">
            <v>3000000</v>
          </cell>
          <cell r="M110">
            <v>18000000</v>
          </cell>
          <cell r="N110" t="str">
            <v>Gerencia de Proyectos</v>
          </cell>
          <cell r="O110" t="str">
            <v>o232020200991119_otros servicios de la administracion publica n.c.p.</v>
          </cell>
          <cell r="P110" t="str">
            <v>20/0220/0106/45020320254</v>
          </cell>
          <cell r="Q110" t="str">
            <v>SE REALIZA LA MODIFICACIÓN DEL OBJETO.</v>
          </cell>
          <cell r="R110" t="str">
            <v>Construcción de Ciudadanía Activa Crece La Participación en el Territorio con Promoción, Información e Innovación en Bogotá D.C.</v>
          </cell>
          <cell r="S110">
            <v>8146</v>
          </cell>
          <cell r="T110" t="str">
            <v>2024110010254</v>
          </cell>
          <cell r="U110">
            <v>3</v>
          </cell>
          <cell r="V110">
            <v>45712</v>
          </cell>
          <cell r="W110">
            <v>1</v>
          </cell>
          <cell r="X110" t="str">
            <v>Modificación propuesta</v>
          </cell>
        </row>
        <row r="111">
          <cell r="B111" t="str">
            <v>C554</v>
          </cell>
          <cell r="C111" t="str">
            <v>5. ejecutar 400 obras con Saldo Pedagogico</v>
          </cell>
          <cell r="D111">
            <v>80111600</v>
          </cell>
          <cell r="E111" t="str">
            <v>Prestar los servicios asistenciales para realizar el acompañamiento y promocion de actividades sociales y logisticas requeridas para implementar el modelo de obras con Saldo Pedagogico implementado por la Gerencia de Proyectos del IDPAC.</v>
          </cell>
          <cell r="F111" t="str">
            <v>Febrero</v>
          </cell>
          <cell r="G111" t="str">
            <v>Febrero</v>
          </cell>
          <cell r="H111">
            <v>6</v>
          </cell>
          <cell r="I111">
            <v>1</v>
          </cell>
          <cell r="J111" t="str">
            <v>CCE-16 Contratacion Directa</v>
          </cell>
          <cell r="K111" t="str">
            <v>1-100-F001_Va-Recursos distrito</v>
          </cell>
          <cell r="L111">
            <v>2500000</v>
          </cell>
          <cell r="M111">
            <v>15000000</v>
          </cell>
          <cell r="N111" t="str">
            <v>Gerencia de Proyectos</v>
          </cell>
          <cell r="O111" t="str">
            <v>o232020200991119_otros servicios de la administracion publica n.c.p.</v>
          </cell>
          <cell r="P111" t="str">
            <v>20/0220/0106/45020320254</v>
          </cell>
          <cell r="Q111" t="str">
            <v>SE REALIZA LA MODIFICACIÓN DEL OBJETO.</v>
          </cell>
          <cell r="R111" t="str">
            <v>Construcción de Ciudadanía Activa Crece La Participación en el Territorio con Promoción, Información e Innovación en Bogotá D.C.</v>
          </cell>
          <cell r="S111">
            <v>8146</v>
          </cell>
          <cell r="T111" t="str">
            <v>2024110010254</v>
          </cell>
          <cell r="U111">
            <v>3</v>
          </cell>
          <cell r="V111">
            <v>45712</v>
          </cell>
          <cell r="W111">
            <v>1</v>
          </cell>
          <cell r="X111" t="str">
            <v>Modificación propuesta</v>
          </cell>
        </row>
        <row r="112">
          <cell r="B112" t="str">
            <v>C555</v>
          </cell>
          <cell r="C112" t="str">
            <v>5. ejecutar 400 obras con Saldo Pedagogico</v>
          </cell>
          <cell r="D112">
            <v>80111600</v>
          </cell>
          <cell r="E112" t="str">
            <v>Prestar los servicios asistenciales para la organizacion y promocion de actividades ludicas y de construccion necesarias para llevar a cabo el modelo de obras con Saldo Pedagogico que implementa la Gerencia de Proyectos del IDPAC</v>
          </cell>
          <cell r="F112" t="str">
            <v>Febrero</v>
          </cell>
          <cell r="G112" t="str">
            <v>Febrero</v>
          </cell>
          <cell r="H112">
            <v>5</v>
          </cell>
          <cell r="I112">
            <v>1</v>
          </cell>
          <cell r="J112" t="str">
            <v>CCE-16 Contratacion Directa</v>
          </cell>
          <cell r="K112" t="str">
            <v>1-100-F001_Va-Recursos distrito</v>
          </cell>
          <cell r="L112">
            <v>2250000</v>
          </cell>
          <cell r="M112">
            <v>11250000</v>
          </cell>
          <cell r="N112" t="str">
            <v>Gerencia de Proyectos</v>
          </cell>
          <cell r="O112" t="str">
            <v>o232020200991119_otros servicios de la administracion publica n.c.p.</v>
          </cell>
          <cell r="P112" t="str">
            <v>20/0220/0106/45020320254</v>
          </cell>
          <cell r="Q112" t="str">
            <v>SE REALIZA LA MODIFICACIÓN DEL OBJETO, DURACIÓN DEL CONTRATO Y VALOR TOTAL ESTIMADO</v>
          </cell>
          <cell r="R112" t="str">
            <v>Construcción de Ciudadanía Activa Crece La Participación en el Territorio con Promoción, Información e Innovación en Bogotá D.C.</v>
          </cell>
          <cell r="S112">
            <v>8146</v>
          </cell>
          <cell r="T112" t="str">
            <v>2024110010254</v>
          </cell>
          <cell r="U112">
            <v>3</v>
          </cell>
          <cell r="V112">
            <v>45712</v>
          </cell>
          <cell r="W112">
            <v>1</v>
          </cell>
          <cell r="X112" t="str">
            <v>Modificación propuesta</v>
          </cell>
        </row>
        <row r="113">
          <cell r="B113" t="str">
            <v>C559</v>
          </cell>
          <cell r="C113" t="str">
            <v>5. ejecutar 400 obras con Saldo Pedagogico</v>
          </cell>
          <cell r="D113" t="str">
            <v>80141600;80141900;80111600;81141600</v>
          </cell>
          <cell r="E113" t="str">
            <v>Suscribir convenios solidarios con las Juntas de accion Comunal con el fin de ejecutar la obra con Saldo Pedagogico</v>
          </cell>
          <cell r="F113" t="str">
            <v>Agosto</v>
          </cell>
          <cell r="G113" t="str">
            <v>Agosto</v>
          </cell>
          <cell r="H113">
            <v>1</v>
          </cell>
          <cell r="I113">
            <v>1</v>
          </cell>
          <cell r="J113" t="str">
            <v>CCE-16 Contratacion Directa</v>
          </cell>
          <cell r="K113" t="str">
            <v>1-100-F001_Va-Recursos distrito</v>
          </cell>
          <cell r="L113" t="str">
            <v xml:space="preserve">  -</v>
          </cell>
          <cell r="M113">
            <v>179550000</v>
          </cell>
          <cell r="N113" t="str">
            <v>Gerencia de Proyectos</v>
          </cell>
          <cell r="O113" t="str">
            <v>o232020200991119_otros servicios de la administracion publica n.c.p.</v>
          </cell>
          <cell r="P113" t="str">
            <v>20/0220/0106/45020320254</v>
          </cell>
          <cell r="Q113" t="str">
            <v>VALOR TOTAL ESTIMADO</v>
          </cell>
          <cell r="R113" t="str">
            <v>Construcción de Ciudadanía Activa Crece La Participación en el Territorio con Promoción, Información e Innovación en Bogotá D.C.</v>
          </cell>
          <cell r="S113">
            <v>8146</v>
          </cell>
          <cell r="T113" t="str">
            <v>2024110010254</v>
          </cell>
          <cell r="U113">
            <v>3</v>
          </cell>
          <cell r="V113">
            <v>45712</v>
          </cell>
          <cell r="W113">
            <v>1</v>
          </cell>
          <cell r="X113" t="str">
            <v>Modificación propuesta</v>
          </cell>
        </row>
        <row r="114">
          <cell r="B114" t="str">
            <v>C654</v>
          </cell>
          <cell r="C114" t="str">
            <v>2. Fortalecer 1 sistema(s) informativo y de comunicación del Distrito</v>
          </cell>
          <cell r="D114">
            <v>80111600</v>
          </cell>
          <cell r="E114" t="str">
            <v>Prestar los servicios profesionales para apoyar la coordinación del equipo y cubrimiento periodístico, y la planeación de estrategias de difusión de las actividades institucionales del IDPAC, acorde a los lineamientos de la Oficina Asesora de Comunicaciones.</v>
          </cell>
          <cell r="F114" t="str">
            <v>Febrero</v>
          </cell>
          <cell r="G114" t="str">
            <v>Febrero</v>
          </cell>
          <cell r="H114">
            <v>5</v>
          </cell>
          <cell r="I114">
            <v>1</v>
          </cell>
          <cell r="J114" t="str">
            <v>CCE-16 Contratacion Directa</v>
          </cell>
          <cell r="K114" t="str">
            <v>1-100-F001_VA-Recursos distrito</v>
          </cell>
          <cell r="L114">
            <v>4800000</v>
          </cell>
          <cell r="M114">
            <v>24000000</v>
          </cell>
          <cell r="N114" t="str">
            <v>Oficina Asesora de Comunicaciones</v>
          </cell>
          <cell r="O114" t="str">
            <v>O232020200991119_Otros servicios de la administración pública n.c.p.</v>
          </cell>
          <cell r="P114" t="str">
            <v>20/0220/0107/45020170254</v>
          </cell>
          <cell r="Q114" t="str">
            <v>Se modifica la descripción y valor estimado mensual</v>
          </cell>
          <cell r="R114" t="str">
            <v>Construcción de Ciudadanía Activa Crece La Participación en el Territorio con Promoción, Información e Innovación en Bogotá D.C.</v>
          </cell>
          <cell r="S114">
            <v>8146</v>
          </cell>
          <cell r="T114" t="str">
            <v>2024110010254</v>
          </cell>
          <cell r="U114">
            <v>3</v>
          </cell>
          <cell r="V114">
            <v>45712</v>
          </cell>
          <cell r="W114">
            <v>1</v>
          </cell>
          <cell r="X114" t="str">
            <v>Modificación propuesta</v>
          </cell>
        </row>
        <row r="115">
          <cell r="B115" t="str">
            <v>C642</v>
          </cell>
          <cell r="C115" t="str">
            <v>2. Fortalecer 1 sistema(s) informativo y de comunicación del Distrito</v>
          </cell>
          <cell r="D115">
            <v>80111600</v>
          </cell>
          <cell r="E115" t="str">
            <v>Prestar los servicios profesionales para realizar actividades administrativas, elaborar y realizar seguimiento a los planes e informes institucionales, gestión documental, análisis estadístico y monitoreo de medios de la Oficina Asesora de Comunicaciones.</v>
          </cell>
          <cell r="F115" t="str">
            <v>Febrero</v>
          </cell>
          <cell r="G115" t="str">
            <v>Febrero</v>
          </cell>
          <cell r="H115">
            <v>5</v>
          </cell>
          <cell r="I115">
            <v>1</v>
          </cell>
          <cell r="J115" t="str">
            <v>CCE-16 Contratacion Directa</v>
          </cell>
          <cell r="K115" t="str">
            <v>1-100-F001_VA-Recursos distrito</v>
          </cell>
          <cell r="L115">
            <v>6500000</v>
          </cell>
          <cell r="M115">
            <v>32500000</v>
          </cell>
          <cell r="N115" t="str">
            <v>Oficina Asesora de Comunicaciones</v>
          </cell>
          <cell r="O115" t="str">
            <v>O232020200991119_Otros servicios de la administración pública n.c.p.</v>
          </cell>
          <cell r="P115" t="str">
            <v>20/0220/0107/45020170254</v>
          </cell>
          <cell r="Q115" t="str">
            <v>Se modifica valor estimado mensual</v>
          </cell>
          <cell r="R115" t="str">
            <v>Construcción de Ciudadanía Activa Crece La Participación en el Territorio con Promoción, Información e Innovación en Bogotá D.C.</v>
          </cell>
          <cell r="S115">
            <v>8146</v>
          </cell>
          <cell r="T115" t="str">
            <v>2024110010254</v>
          </cell>
          <cell r="U115">
            <v>3</v>
          </cell>
          <cell r="V115">
            <v>45712</v>
          </cell>
          <cell r="W115">
            <v>1</v>
          </cell>
          <cell r="X115" t="str">
            <v>Modificación propuesta</v>
          </cell>
        </row>
        <row r="116">
          <cell r="B116" t="str">
            <v>C644</v>
          </cell>
          <cell r="C116" t="str">
            <v>2. Fortalecer 1 sistema(s) informativo y de comunicación del Distrito</v>
          </cell>
          <cell r="D116">
            <v>80111600</v>
          </cell>
          <cell r="E116" t="str">
            <v>Prestar los servicios profesionales para la administración y edición de los contenidos de las páginas web de la entidad.</v>
          </cell>
          <cell r="F116" t="str">
            <v>Febrero</v>
          </cell>
          <cell r="G116" t="str">
            <v>Febrero</v>
          </cell>
          <cell r="H116">
            <v>2</v>
          </cell>
          <cell r="I116">
            <v>1</v>
          </cell>
          <cell r="J116" t="str">
            <v>CCE-16 Contratacion Directa</v>
          </cell>
          <cell r="K116" t="str">
            <v>1-100-F001_VA-Recursos distrito</v>
          </cell>
          <cell r="L116">
            <v>4508000</v>
          </cell>
          <cell r="M116">
            <v>9016000</v>
          </cell>
          <cell r="N116" t="str">
            <v>Oficina Asesora de Comunicaciones</v>
          </cell>
          <cell r="O116" t="str">
            <v>O232020200991119_Otros servicios de la administración pública n.c.p.</v>
          </cell>
          <cell r="P116" t="str">
            <v>20/0220/0107/45020170254</v>
          </cell>
          <cell r="Q116" t="str">
            <v>Se modifica la duración del contrato</v>
          </cell>
          <cell r="R116" t="str">
            <v>Construcción de Ciudadanía Activa Crece La Participación en el Territorio con Promoción, Información e Innovación en Bogotá D.C.</v>
          </cell>
          <cell r="S116">
            <v>8146</v>
          </cell>
          <cell r="T116" t="str">
            <v>2024110010254</v>
          </cell>
          <cell r="U116">
            <v>3</v>
          </cell>
          <cell r="V116">
            <v>45712</v>
          </cell>
          <cell r="W116">
            <v>1</v>
          </cell>
          <cell r="X116" t="str">
            <v>Modificación propuesta</v>
          </cell>
        </row>
        <row r="117">
          <cell r="B117" t="str">
            <v>C653</v>
          </cell>
          <cell r="C117" t="str">
            <v>2. Fortalecer 1 sistema(s) informativo y de comunicación del Distrito</v>
          </cell>
          <cell r="D117">
            <v>80111600</v>
          </cell>
          <cell r="E117" t="str">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v>
          </cell>
          <cell r="F117" t="str">
            <v>Febrero</v>
          </cell>
          <cell r="G117" t="str">
            <v>Febrero</v>
          </cell>
          <cell r="H117">
            <v>3</v>
          </cell>
          <cell r="I117">
            <v>1</v>
          </cell>
          <cell r="J117" t="str">
            <v>CCE-16 Contratacion Directa</v>
          </cell>
          <cell r="K117" t="str">
            <v>1-100-F001_VA-Recursos distrito</v>
          </cell>
          <cell r="L117">
            <v>6500000</v>
          </cell>
          <cell r="M117">
            <v>19500000</v>
          </cell>
          <cell r="N117" t="str">
            <v>Oficina Asesora de Comunicaciones</v>
          </cell>
          <cell r="O117" t="str">
            <v>O232020200991119_Otros servicios de la administración pública n.c.p.</v>
          </cell>
          <cell r="P117" t="str">
            <v>20/0220/0107/45020170254</v>
          </cell>
          <cell r="Q117" t="str">
            <v>Se modifica la duración del contrato</v>
          </cell>
          <cell r="R117" t="str">
            <v>Construcción de Ciudadanía Activa Crece La Participación en el Territorio con Promoción, Información e Innovación en Bogotá D.C.</v>
          </cell>
          <cell r="S117">
            <v>8146</v>
          </cell>
          <cell r="T117" t="str">
            <v>2024110010254</v>
          </cell>
          <cell r="U117">
            <v>3</v>
          </cell>
          <cell r="V117">
            <v>45712</v>
          </cell>
          <cell r="W117">
            <v>1</v>
          </cell>
          <cell r="X117" t="str">
            <v>Modificación propuesta</v>
          </cell>
        </row>
        <row r="118">
          <cell r="B118" t="str">
            <v>C691</v>
          </cell>
          <cell r="C118" t="str">
            <v>2. Fortalecer 1 sistema(s) informativo y de comunicación del Distrito</v>
          </cell>
          <cell r="D118">
            <v>80111600</v>
          </cell>
          <cell r="E118" t="str">
            <v>Prestar los servicios de apoyo a la gestión para la Planeación y publicación estratégica de los contenidos en las redes sociales y lo que se requiera en virtud del cubrimiento periodístico que realiza la Oficina Asesora de Comunicaciones.</v>
          </cell>
          <cell r="F118" t="str">
            <v>Febrero</v>
          </cell>
          <cell r="G118" t="str">
            <v>Febrero</v>
          </cell>
          <cell r="H118">
            <v>5</v>
          </cell>
          <cell r="I118">
            <v>1</v>
          </cell>
          <cell r="J118" t="str">
            <v>CCE-16 Contratación Directa</v>
          </cell>
          <cell r="K118" t="str">
            <v>1-100-F001_VA-Recursos distrito</v>
          </cell>
          <cell r="L118">
            <v>3600000</v>
          </cell>
          <cell r="M118">
            <v>18000000</v>
          </cell>
          <cell r="N118" t="str">
            <v>Oficina Asesora de Comunicaciones</v>
          </cell>
          <cell r="O118" t="str">
            <v>O232020200883990_Otros servicios profesionales, técnicos y empresariales n.c.p.</v>
          </cell>
          <cell r="P118" t="str">
            <v>20/0220/0106/45020320254</v>
          </cell>
          <cell r="Q118"/>
          <cell r="R118" t="str">
            <v>Construcción de Ciudadanía Activa Crece La Participación en el Territorio con Promoción, Información e Innovación en Bogotá D.C.</v>
          </cell>
          <cell r="S118">
            <v>8146</v>
          </cell>
          <cell r="T118" t="str">
            <v>2024110010254</v>
          </cell>
          <cell r="U118">
            <v>3</v>
          </cell>
          <cell r="V118">
            <v>45712</v>
          </cell>
          <cell r="W118">
            <v>1</v>
          </cell>
          <cell r="X118" t="str">
            <v>Inclusión de Nuevo Concepto</v>
          </cell>
        </row>
        <row r="119">
          <cell r="B119" t="str">
            <v>C667</v>
          </cell>
          <cell r="C119" t="str">
            <v>2. Fortalecer 1 sistema(s) informativo y de comunicación del Distrito</v>
          </cell>
          <cell r="D119">
            <v>43222610</v>
          </cell>
          <cell r="E119" t="str">
            <v>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v>
          </cell>
          <cell r="F119" t="str">
            <v>Marzo</v>
          </cell>
          <cell r="G119" t="str">
            <v>Marzo</v>
          </cell>
          <cell r="H119">
            <v>5</v>
          </cell>
          <cell r="I119">
            <v>1</v>
          </cell>
          <cell r="J119" t="str">
            <v>CCE-06 Seleccion abreviada Menor Cuantia</v>
          </cell>
          <cell r="K119" t="str">
            <v>1-100-F001_VA-Recursos distrito</v>
          </cell>
          <cell r="L119" t="str">
            <v>_</v>
          </cell>
          <cell r="M119">
            <v>5500000</v>
          </cell>
          <cell r="N119" t="str">
            <v>Oficina Asesora de Comunicaciones</v>
          </cell>
          <cell r="O119" t="str">
            <v>O232020200991119_Otros servicios de la administración pública n.c.p.</v>
          </cell>
          <cell r="P119" t="str">
            <v>20/0220/0107/45020170254</v>
          </cell>
          <cell r="Q119" t="str">
            <v>Se modifica la descripción</v>
          </cell>
          <cell r="R119" t="str">
            <v>Construcción de Ciudadanía Activa Crece La Participación en el Territorio con Promoción, Información e Innovación en Bogotá D.C.</v>
          </cell>
          <cell r="S119">
            <v>8146</v>
          </cell>
          <cell r="T119" t="str">
            <v>2024110010254</v>
          </cell>
          <cell r="U119">
            <v>3</v>
          </cell>
          <cell r="V119">
            <v>45712</v>
          </cell>
          <cell r="W119">
            <v>1</v>
          </cell>
          <cell r="X119" t="str">
            <v>Modificación propuesta</v>
          </cell>
        </row>
        <row r="120">
          <cell r="B120" t="str">
            <v>C647</v>
          </cell>
          <cell r="C120" t="str">
            <v>2. Fortalecer 1 sistema(s) informativo y de comunicación del Distrito</v>
          </cell>
          <cell r="D120">
            <v>80111600</v>
          </cell>
          <cell r="E120" t="str">
            <v>Prestar los servicios profesionales para apoyar la coordinación de la estrategia de comunicación interna y apoyar las distintas actividades que promuevan la participación del IDPAC en coordinación con la Oficina Asesora de Comunicaciones.</v>
          </cell>
          <cell r="F120" t="str">
            <v>Abril</v>
          </cell>
          <cell r="G120" t="str">
            <v>Abril</v>
          </cell>
          <cell r="H120">
            <v>5</v>
          </cell>
          <cell r="I120">
            <v>1</v>
          </cell>
          <cell r="J120" t="str">
            <v>CCE-16 Contratacion Directa</v>
          </cell>
          <cell r="K120" t="str">
            <v>1-100-F001_VA-Recursos distrito</v>
          </cell>
          <cell r="L120">
            <v>4700000</v>
          </cell>
          <cell r="M120">
            <v>23500000</v>
          </cell>
          <cell r="N120" t="str">
            <v>Oficina Asesora de Comunicaciones</v>
          </cell>
          <cell r="O120" t="str">
            <v>O232020200991119_Otros servicios de la administración pública n.c.p.</v>
          </cell>
          <cell r="P120" t="str">
            <v>20/0220/0107/45020170254</v>
          </cell>
          <cell r="Q120" t="str">
            <v>Se modifica la descripción</v>
          </cell>
          <cell r="R120" t="str">
            <v>Construcción de Ciudadanía Activa Crece La Participación en el Territorio con Promoción, Información e Innovación en Bogotá D.C.</v>
          </cell>
          <cell r="S120">
            <v>8146</v>
          </cell>
          <cell r="T120" t="str">
            <v>2024110010254</v>
          </cell>
          <cell r="U120">
            <v>3</v>
          </cell>
          <cell r="V120">
            <v>45712</v>
          </cell>
          <cell r="W120">
            <v>1</v>
          </cell>
          <cell r="X120" t="str">
            <v>Modificación propuesta</v>
          </cell>
        </row>
        <row r="121">
          <cell r="B121" t="str">
            <v>C669</v>
          </cell>
          <cell r="C121" t="str">
            <v>2. Fortalecer 1 sistema(s) informativo y de comunicación del Distrito</v>
          </cell>
          <cell r="D121">
            <v>80111600</v>
          </cell>
          <cell r="E121" t="str">
            <v>Profesional para efectuar cubrimiento periodístico del Instituto considerando la definición de los objetivos, iniciativas, el público a llegar y demás aspectos que se indiquen a partir del Plan Estratégico de Comunicaciones.</v>
          </cell>
          <cell r="F121" t="str">
            <v>Abril</v>
          </cell>
          <cell r="G121" t="str">
            <v>Abril</v>
          </cell>
          <cell r="H121">
            <v>1</v>
          </cell>
          <cell r="I121">
            <v>1</v>
          </cell>
          <cell r="J121" t="str">
            <v>CCE-16 Contratacion Directa</v>
          </cell>
          <cell r="K121" t="str">
            <v>1-100-F001_VA-Recursos distrito</v>
          </cell>
          <cell r="L121">
            <v>19909460</v>
          </cell>
          <cell r="M121">
            <v>19909460</v>
          </cell>
          <cell r="N121" t="str">
            <v>Oficina Asesora de Comunicaciones</v>
          </cell>
          <cell r="O121" t="str">
            <v>O232020200991119_Otros servicios de la administración pública n.c.p.</v>
          </cell>
          <cell r="P121" t="str">
            <v>20/0220/0107/45020170254</v>
          </cell>
          <cell r="Q121" t="str">
            <v>Se modifica valor</v>
          </cell>
          <cell r="R121" t="str">
            <v>Construcción de Ciudadanía Activa Crece La Participación en el Territorio con Promoción, Información e Innovación en Bogotá D.C.</v>
          </cell>
          <cell r="S121">
            <v>8146</v>
          </cell>
          <cell r="T121" t="str">
            <v>2024110010254</v>
          </cell>
          <cell r="U121">
            <v>3</v>
          </cell>
          <cell r="V121">
            <v>45712</v>
          </cell>
          <cell r="W121">
            <v>1</v>
          </cell>
          <cell r="X121" t="str">
            <v>Modificación propuesta</v>
          </cell>
        </row>
        <row r="122">
          <cell r="B122" t="str">
            <v>C128</v>
          </cell>
          <cell r="C122" t="str">
            <v>1. Formar 120.000 ciudadanos en sus capacidades democráticas para incidir en la construcción de una cultura democrática, ciudadana y de paz</v>
          </cell>
          <cell r="D122">
            <v>80111600</v>
          </cell>
          <cell r="E122" t="str">
            <v>Prestar los servicios de profesionales   para gestionar, desarrollar y realizar seguimiento a las alianzas de la Escuela de la Participación.</v>
          </cell>
          <cell r="F122" t="str">
            <v>MARZO</v>
          </cell>
          <cell r="G122" t="str">
            <v>MARZO</v>
          </cell>
          <cell r="H122">
            <v>8</v>
          </cell>
          <cell r="I122">
            <v>1</v>
          </cell>
          <cell r="J122" t="str">
            <v>CCE-16 Contratación Directa</v>
          </cell>
          <cell r="K122" t="str">
            <v>1-100-F001_VA-Recursos distrito</v>
          </cell>
          <cell r="L122">
            <v>7000000</v>
          </cell>
          <cell r="M122">
            <v>56000000</v>
          </cell>
          <cell r="N122" t="str">
            <v>Gerencia Escuela de la Participación</v>
          </cell>
          <cell r="O122" t="str">
            <v>O232020200883990  Otros servicios profesionales, técnicos y empresar</v>
          </cell>
          <cell r="P122" t="str">
            <v>20/0220/0102/45020340212</v>
          </cell>
          <cell r="Q122"/>
          <cell r="R122" t="str">
            <v xml:space="preserve">Formación en capacidades democráticas en interrelación con la cualificación de la participación incidente; con enfoques de cultura ciudadana, democrática y de paz Bogotá D.C.
</v>
          </cell>
          <cell r="S122">
            <v>8080</v>
          </cell>
          <cell r="T122">
            <v>2024110010212</v>
          </cell>
          <cell r="U122">
            <v>4</v>
          </cell>
          <cell r="V122"/>
          <cell r="W122">
            <v>1</v>
          </cell>
          <cell r="X122" t="str">
            <v>Modificación propuesta</v>
          </cell>
        </row>
        <row r="123">
          <cell r="B123" t="str">
            <v>C160</v>
          </cell>
          <cell r="C123" t="str">
            <v>1. Formar 120.000 ciudadanos en sus capacidades democráticas para incidir en la construcción de una cultura democrática, ciudadana y de paz</v>
          </cell>
          <cell r="D123">
            <v>80111600</v>
          </cell>
          <cell r="E123" t="str">
            <v>Prestar servicios de apoyo a la gestión para para asistir en la ejecución de actividades operativas relacionadas con las diferentes modalidades de formación que se imparten en la Gerencia de la Escuela de Participación</v>
          </cell>
          <cell r="F123" t="str">
            <v>Marzo</v>
          </cell>
          <cell r="G123" t="str">
            <v>Marzo</v>
          </cell>
          <cell r="H123">
            <v>7</v>
          </cell>
          <cell r="I123">
            <v>1</v>
          </cell>
          <cell r="J123" t="str">
            <v>CCE-16 Contratación Directa</v>
          </cell>
          <cell r="K123" t="str">
            <v>1-100-F001_VA-Recursos distrito</v>
          </cell>
          <cell r="L123">
            <v>2500000</v>
          </cell>
          <cell r="M123">
            <v>17500000</v>
          </cell>
          <cell r="N123" t="str">
            <v>Gerencia Escuela de la Participación</v>
          </cell>
          <cell r="O123" t="str">
            <v>O232020200992913  Servicios de educación para la formación y el trab</v>
          </cell>
          <cell r="P123" t="str">
            <v>20/0220/0102/45020340212</v>
          </cell>
          <cell r="Q123"/>
          <cell r="R123" t="str">
            <v xml:space="preserve">Formación en capacidades democráticas en interrelación con la cualificación de la participación incidente; con enfoques de cultura ciudadana, democrática y de paz Bogotá D.C.
</v>
          </cell>
          <cell r="S123">
            <v>8080</v>
          </cell>
          <cell r="T123">
            <v>2024110010212</v>
          </cell>
          <cell r="U123">
            <v>4</v>
          </cell>
          <cell r="V123"/>
          <cell r="W123">
            <v>1</v>
          </cell>
          <cell r="X123" t="str">
            <v>Modificación propuesta</v>
          </cell>
        </row>
        <row r="124">
          <cell r="B124" t="str">
            <v>C692</v>
          </cell>
          <cell r="C124" t="str">
            <v>1. Formar 120.000 ciudadanos en sus capacidades democráticas para incidir en la construcción de una cultura democrática, ciudadana y de paz</v>
          </cell>
          <cell r="D124">
            <v>80111600</v>
          </cell>
          <cell r="E124" t="str">
            <v>Prestar los servicios de profesionales   para gestionar las solicitudes precontractuales y poscontractuales de la Gerencia de Escuela</v>
          </cell>
          <cell r="F124" t="str">
            <v>FEBRERO</v>
          </cell>
          <cell r="G124" t="str">
            <v>FEBRERO</v>
          </cell>
          <cell r="H124">
            <v>6</v>
          </cell>
          <cell r="I124">
            <v>1</v>
          </cell>
          <cell r="J124" t="str">
            <v>CCE-16 Contratación Directa</v>
          </cell>
          <cell r="K124" t="str">
            <v>1-100-F001_VA-Recursos distrito</v>
          </cell>
          <cell r="L124">
            <v>7000000</v>
          </cell>
          <cell r="M124">
            <v>42000000</v>
          </cell>
          <cell r="N124" t="str">
            <v>Gerencia Escuela de la Participación</v>
          </cell>
          <cell r="O124" t="str">
            <v>O232020200991119_Otros servicios de la administración pública n.c.p.</v>
          </cell>
          <cell r="P124" t="str">
            <v>20/0220/0102/45020340212</v>
          </cell>
          <cell r="Q124" t="str">
            <v>Modificación por las nuevas necesidades de contratación de la Escuela</v>
          </cell>
          <cell r="R124" t="str">
            <v xml:space="preserve">Formación en capacidades democráticas en interrelación con la cualificación de la participación incidente; con enfoques de cultura ciudadana, democrática y de paz Bogotá D.C.
</v>
          </cell>
          <cell r="S124">
            <v>8080</v>
          </cell>
          <cell r="T124">
            <v>2024110010212</v>
          </cell>
          <cell r="U124">
            <v>4</v>
          </cell>
          <cell r="V124"/>
          <cell r="W124">
            <v>1</v>
          </cell>
          <cell r="X124" t="str">
            <v>Inclusión de un nuevo concepto</v>
          </cell>
        </row>
        <row r="125">
          <cell r="B125" t="str">
            <v>C693</v>
          </cell>
          <cell r="C125" t="str">
            <v>1. Formar 120.000 ciudadanos en sus capacidades democráticas para incidir en la construcción de una cultura democrática, ciudadana y de paz</v>
          </cell>
          <cell r="D125">
            <v>80111600</v>
          </cell>
          <cell r="E125" t="str">
            <v>Prestar los servicios profesionales para el clumplimiento de las actividades de formación presencial de la Gerencia Escuela de la Participación</v>
          </cell>
          <cell r="F125" t="str">
            <v>FEBRERO</v>
          </cell>
          <cell r="G125" t="str">
            <v>FEBRERO</v>
          </cell>
          <cell r="H125">
            <v>5</v>
          </cell>
          <cell r="I125">
            <v>1</v>
          </cell>
          <cell r="J125" t="str">
            <v>CCE-16 Contratación Directa</v>
          </cell>
          <cell r="K125" t="str">
            <v>1-100-F001_VA-Recursos distrito</v>
          </cell>
          <cell r="L125">
            <v>5000000</v>
          </cell>
          <cell r="M125">
            <v>25000000</v>
          </cell>
          <cell r="N125" t="str">
            <v>Gerencia Escuela de la Participación</v>
          </cell>
          <cell r="O125" t="str">
            <v>O232020200883990  Otros servicios profesionales, técnicos y empresar</v>
          </cell>
          <cell r="P125" t="str">
            <v>20/0220/0102/45020340212</v>
          </cell>
          <cell r="Q125"/>
          <cell r="R125" t="str">
            <v xml:space="preserve">Formación en capacidades democráticas en interrelación con la cualificación de la participación incidente; con enfoques de cultura ciudadana, democrática y de paz Bogotá D.C.
</v>
          </cell>
          <cell r="S125">
            <v>8080</v>
          </cell>
          <cell r="T125">
            <v>2024110010212</v>
          </cell>
          <cell r="U125">
            <v>4</v>
          </cell>
          <cell r="V125"/>
          <cell r="W125">
            <v>1</v>
          </cell>
          <cell r="X125" t="str">
            <v>Inclusión de un nuevo concepto</v>
          </cell>
        </row>
        <row r="126">
          <cell r="B126" t="str">
            <v>C180</v>
          </cell>
          <cell r="C126" t="str">
            <v>2. Implementar 35 iniciativas de producción de información pertinente para el análisis y divulgación de información sobre participación ciudadana</v>
          </cell>
          <cell r="D126">
            <v>80111600</v>
          </cell>
          <cell r="E126" t="str">
            <v>Prestar servicios profesionales para realizar acciones de comunicación y/o divulgación de las iniciativas de la Escuela de Participación y el Observatorio</v>
          </cell>
          <cell r="F126" t="str">
            <v>MARZO</v>
          </cell>
          <cell r="G126" t="str">
            <v>MARZO</v>
          </cell>
          <cell r="H126">
            <v>6</v>
          </cell>
          <cell r="I126">
            <v>1</v>
          </cell>
          <cell r="J126" t="str">
            <v>CCE-16 Contratación Directa</v>
          </cell>
          <cell r="K126" t="str">
            <v>1-100-F001_VA-Recursos distrito</v>
          </cell>
          <cell r="L126">
            <v>5000000</v>
          </cell>
          <cell r="M126">
            <v>30000000</v>
          </cell>
          <cell r="N126" t="str">
            <v>Gerencia Escuela de la Participación</v>
          </cell>
          <cell r="O126" t="str">
            <v>O232020200883990  Otros servicios profesionales, técnicos y empresar</v>
          </cell>
          <cell r="P126" t="str">
            <v>20/0220/0102/45020340212</v>
          </cell>
          <cell r="Q126"/>
          <cell r="R126" t="str">
            <v xml:space="preserve">Formación en capacidades democráticas en interrelación con la cualificación de la participación incidente; con enfoques de cultura ciudadana, democrática y de paz Bogotá D.C.
</v>
          </cell>
          <cell r="S126">
            <v>8080</v>
          </cell>
          <cell r="T126">
            <v>2024110010212</v>
          </cell>
          <cell r="U126">
            <v>4</v>
          </cell>
          <cell r="V126"/>
          <cell r="W126">
            <v>1</v>
          </cell>
          <cell r="X126" t="str">
            <v>Modificación propuesta</v>
          </cell>
        </row>
        <row r="127">
          <cell r="B127" t="str">
            <v>C184</v>
          </cell>
          <cell r="C127" t="str">
            <v>2. Implementar 35 iniciativas de producción de información pertinente para el análisis y divulgación de información sobre participación ciudadana</v>
          </cell>
          <cell r="D127">
            <v>80111600</v>
          </cell>
          <cell r="E127" t="str">
            <v>Prestar servicios profesionales para desarrollar labores administrativas del Observatorio y la Gerencia Escuela de Participación</v>
          </cell>
          <cell r="F127" t="str">
            <v>MARZO</v>
          </cell>
          <cell r="G127" t="str">
            <v>MARZO</v>
          </cell>
          <cell r="H127">
            <v>5</v>
          </cell>
          <cell r="I127">
            <v>1</v>
          </cell>
          <cell r="J127" t="str">
            <v>CCE-16 Contratación Directa</v>
          </cell>
          <cell r="K127" t="str">
            <v>1-100-F001_VA-Recursos distrito</v>
          </cell>
          <cell r="L127">
            <v>4000000</v>
          </cell>
          <cell r="M127">
            <v>20000000</v>
          </cell>
          <cell r="N127" t="str">
            <v>Gerencia Escuela de la Participación</v>
          </cell>
          <cell r="O127" t="str">
            <v>O232020200883990  Otros servicios profesionales, técnicos y empresar</v>
          </cell>
          <cell r="P127" t="str">
            <v>20/0220/0102/45020340212</v>
          </cell>
          <cell r="Q127"/>
          <cell r="R127" t="str">
            <v xml:space="preserve">Formación en capacidades democráticas en interrelación con la cualificación de la participación incidente; con enfoques de cultura ciudadana, democrática y de paz Bogotá D.C.
</v>
          </cell>
          <cell r="S127">
            <v>8080</v>
          </cell>
          <cell r="T127">
            <v>2024110010212</v>
          </cell>
          <cell r="U127">
            <v>4</v>
          </cell>
          <cell r="V127"/>
          <cell r="W127">
            <v>1</v>
          </cell>
          <cell r="X127" t="str">
            <v>Modificación propuesta</v>
          </cell>
        </row>
        <row r="128">
          <cell r="B128" t="str">
            <v>C191</v>
          </cell>
          <cell r="C128" t="str">
            <v>2. Implementar 35 iniciativas de producción de información pertinente para el análisis y divulgación de información sobre participación ciudadana</v>
          </cell>
          <cell r="D128">
            <v>80111600</v>
          </cell>
          <cell r="E128" t="str">
            <v>Prestar los servicios profesionales para desarrollar actividades presenciales de territorialización de los servicios del Observatorio y de la Gerencia de Escuela</v>
          </cell>
          <cell r="F128" t="str">
            <v>MARZO</v>
          </cell>
          <cell r="G128" t="str">
            <v>MARZO</v>
          </cell>
          <cell r="H128">
            <v>6</v>
          </cell>
          <cell r="I128">
            <v>1</v>
          </cell>
          <cell r="J128" t="str">
            <v>CCE-16 Contratación Directa</v>
          </cell>
          <cell r="K128" t="str">
            <v>1-100-F001_VA-Recursos distrito</v>
          </cell>
          <cell r="L128">
            <v>6000000</v>
          </cell>
          <cell r="M128">
            <v>36000000</v>
          </cell>
          <cell r="N128" t="str">
            <v>Gerencia Escuela de la Participación</v>
          </cell>
          <cell r="O128" t="str">
            <v>O232020200883990  Otros servicios profesionales, técnicos y empresar</v>
          </cell>
          <cell r="P128" t="str">
            <v>20/0220/0102/45020340212</v>
          </cell>
          <cell r="Q128"/>
          <cell r="R128" t="str">
            <v xml:space="preserve">Formación en capacidades democráticas en interrelación con la cualificación de la participación incidente; con enfoques de cultura ciudadana, democrática y de paz Bogotá D.C.
</v>
          </cell>
          <cell r="S128">
            <v>8080</v>
          </cell>
          <cell r="T128">
            <v>2024110010212</v>
          </cell>
          <cell r="U128">
            <v>4</v>
          </cell>
          <cell r="V128"/>
          <cell r="W128">
            <v>1</v>
          </cell>
          <cell r="X128" t="str">
            <v>Modificación propuesta</v>
          </cell>
        </row>
        <row r="129">
          <cell r="B129" t="str">
            <v>C674</v>
          </cell>
          <cell r="C129" t="str">
            <v xml:space="preserve"> 1. Implementar el 100% de la estrategia de diseños metodológicos e implementación de la innovación social en escenarios de participación ciudadana y solución de problemas públicos</v>
          </cell>
          <cell r="D129">
            <v>80111604</v>
          </cell>
          <cell r="E129" t="str">
            <v>Prestar servicios profesionales para la creación de estrategias innovadoras que fortalezcan el desempeño del Laboratorio de Innovacion en la Participación</v>
          </cell>
          <cell r="F129" t="str">
            <v>MARZO</v>
          </cell>
          <cell r="G129" t="str">
            <v>MARZO</v>
          </cell>
          <cell r="H129">
            <v>6</v>
          </cell>
          <cell r="I129">
            <v>1</v>
          </cell>
          <cell r="J129" t="str">
            <v>CCE-16 Contratación Directa</v>
          </cell>
          <cell r="K129" t="str">
            <v>1-100-F001_VA-Recursos distrito</v>
          </cell>
          <cell r="L129">
            <v>5500000</v>
          </cell>
          <cell r="M129">
            <v>33000000</v>
          </cell>
          <cell r="N129" t="str">
            <v>Gerencia Escuela de la Participación</v>
          </cell>
          <cell r="O129" t="str">
            <v>O232020200991119_Otros servicios de la administración pública n.c.p.</v>
          </cell>
          <cell r="P129" t="str">
            <v>20/0220/0103/45020010322</v>
          </cell>
          <cell r="Q129"/>
          <cell r="R129" t="str">
            <v>Implementación de acciones de innovación social que promuevan la participación incidente y la solución de problemas públicos Bogotá D.C.</v>
          </cell>
          <cell r="S129">
            <v>8238</v>
          </cell>
          <cell r="T129">
            <v>2024110010322</v>
          </cell>
          <cell r="U129">
            <v>5</v>
          </cell>
          <cell r="V129"/>
          <cell r="W129">
            <v>1</v>
          </cell>
          <cell r="X129" t="str">
            <v>Modificación propuesta</v>
          </cell>
        </row>
        <row r="130">
          <cell r="B130" t="str">
            <v>C680</v>
          </cell>
          <cell r="C130" t="str">
            <v xml:space="preserve"> 1. Implementar el 100% de la estrategia de diseños metodológicos e implementación de la innovación social en escenarios de participación ciudadana y solución de problemas públicos</v>
          </cell>
          <cell r="D130">
            <v>80111610</v>
          </cell>
          <cell r="E130" t="str">
            <v>Otras necesidades de contratación</v>
          </cell>
          <cell r="F130" t="str">
            <v>Febrero</v>
          </cell>
          <cell r="G130" t="str">
            <v>Febrero</v>
          </cell>
          <cell r="H130">
            <v>6</v>
          </cell>
          <cell r="I130">
            <v>1</v>
          </cell>
          <cell r="J130" t="str">
            <v>CCE-16 Contratación Directa</v>
          </cell>
          <cell r="K130" t="str">
            <v>1-100-F001_VA-Recursos distrito</v>
          </cell>
          <cell r="L130">
            <v>33590000</v>
          </cell>
          <cell r="M130">
            <v>33590000</v>
          </cell>
          <cell r="N130" t="str">
            <v>Gerencia Escuela de la Participación</v>
          </cell>
          <cell r="O130" t="str">
            <v>O232020200991119_Otros servicios de la administración pública n.c.p.</v>
          </cell>
          <cell r="P130" t="str">
            <v>20/0220/0103/45020010322</v>
          </cell>
          <cell r="Q130"/>
          <cell r="R130" t="str">
            <v>Implementación de acciones de innovación social que promuevan la participación incidente y la solución de problemas públicos Bogotá D.C.</v>
          </cell>
          <cell r="S130">
            <v>8238</v>
          </cell>
          <cell r="T130">
            <v>2024110010322</v>
          </cell>
          <cell r="U130">
            <v>5</v>
          </cell>
          <cell r="V130"/>
          <cell r="W130">
            <v>1</v>
          </cell>
          <cell r="X130" t="str">
            <v>Modificación propuesta</v>
          </cell>
        </row>
        <row r="131">
          <cell r="B131" t="str">
            <v>C51</v>
          </cell>
          <cell r="C131" t="str">
            <v>1. Realizar el 100% de la estrategia de contratación de talento humano para los procesos de apoyo, gerencia y evaluación</v>
          </cell>
          <cell r="D131">
            <v>80111600</v>
          </cell>
          <cell r="E131" t="str">
            <v>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v>
          </cell>
          <cell r="F131" t="str">
            <v>febrero</v>
          </cell>
          <cell r="G131" t="str">
            <v>febrero</v>
          </cell>
          <cell r="H131">
            <v>10</v>
          </cell>
          <cell r="I131">
            <v>1</v>
          </cell>
          <cell r="J131" t="str">
            <v>CCE-16 Contratación Directa</v>
          </cell>
          <cell r="K131" t="str">
            <v>1-100-F001_VA-Recursos distrito</v>
          </cell>
          <cell r="L131">
            <v>7000000</v>
          </cell>
          <cell r="M131">
            <v>70000000</v>
          </cell>
          <cell r="N131" t="str">
            <v xml:space="preserve">Oficina Juridica </v>
          </cell>
          <cell r="O131" t="str">
            <v>O232020200883990
Otros servicios profesionales, técnicos y empresar</v>
          </cell>
          <cell r="P131" t="str">
            <v>PM/0220/0107/45990230194</v>
          </cell>
          <cell r="Q131" t="str">
            <v>Se ajustan los honorarios de acuerdo a las necesidades actuales de la oficina.</v>
          </cell>
          <cell r="R131" t="str">
            <v>Fortalecimiento de la gestión institucional del IDPAC en el marco de la ejecución del Plan de Desarrollo de  Bogotá D.C</v>
          </cell>
          <cell r="S131">
            <v>8066</v>
          </cell>
          <cell r="T131">
            <v>2024110010194</v>
          </cell>
          <cell r="U131">
            <v>6</v>
          </cell>
          <cell r="V131"/>
          <cell r="W131">
            <v>1</v>
          </cell>
          <cell r="X131" t="str">
            <v>Modificación propuesta</v>
          </cell>
        </row>
        <row r="132">
          <cell r="B132" t="str">
            <v>C53</v>
          </cell>
          <cell r="C132" t="str">
            <v>1. Realizar el 100% de la estrategia de contratación de talento humano para los procesos de apoyo, gerencia y evaluación</v>
          </cell>
          <cell r="D132">
            <v>80111600</v>
          </cell>
          <cell r="E132" t="str">
            <v>Prestar los servicios profesionales para realizar actividades relacionadas con recopilación, análisis, procesamiento de bases de datos y generación de reportes e informes que se generan en el marco del fortalecimiento de los procesos administrativos y operativos de la entidad.</v>
          </cell>
          <cell r="F132" t="str">
            <v>febrero</v>
          </cell>
          <cell r="G132" t="str">
            <v>febrero</v>
          </cell>
          <cell r="H132">
            <v>9</v>
          </cell>
          <cell r="I132">
            <v>1</v>
          </cell>
          <cell r="J132" t="str">
            <v>CCE-16 Contratación Directa</v>
          </cell>
          <cell r="K132" t="str">
            <v>1-100-F001_VA-Recursos distrito</v>
          </cell>
          <cell r="L132">
            <v>8000000</v>
          </cell>
          <cell r="M132">
            <v>72000000</v>
          </cell>
          <cell r="N132" t="str">
            <v>Secretaría General</v>
          </cell>
          <cell r="O132" t="str">
            <v>O232020200883990
Otros servicios profesionales, técnicos y empresar</v>
          </cell>
          <cell r="P132" t="str">
            <v>PM/0220/0107/45990230194</v>
          </cell>
          <cell r="Q132" t="str">
            <v>Se ajustan los honorarios y el tiempo de acuerdo a las necesidades actuales de la oficina.</v>
          </cell>
          <cell r="R132" t="str">
            <v>Fortalecimiento de la gestión institucional del IDPAC en el marco de la ejecución del Plan de Desarrollo de  Bogotá D.C</v>
          </cell>
          <cell r="S132">
            <v>8066</v>
          </cell>
          <cell r="T132">
            <v>2024110010194</v>
          </cell>
          <cell r="U132">
            <v>6</v>
          </cell>
          <cell r="V132"/>
          <cell r="W132">
            <v>1</v>
          </cell>
          <cell r="X132" t="str">
            <v>Modificación propuesta</v>
          </cell>
        </row>
        <row r="133">
          <cell r="B133" t="str">
            <v>C55</v>
          </cell>
          <cell r="C133" t="str">
            <v>1. Realizar el 100% de la estrategia de contratación de talento humano para los procesos de apoyo, gerencia y evaluación</v>
          </cell>
          <cell r="D133">
            <v>80111600</v>
          </cell>
          <cell r="E133" t="str">
            <v>Prestar los servicios de apoyo a la gestión a la Oficina Jurídica del Instituto para el trámite y control de documentos legales.</v>
          </cell>
          <cell r="F133" t="str">
            <v>marzo</v>
          </cell>
          <cell r="G133" t="str">
            <v>marzo</v>
          </cell>
          <cell r="H133">
            <v>10</v>
          </cell>
          <cell r="I133">
            <v>1</v>
          </cell>
          <cell r="J133" t="str">
            <v>CCE-16 Contratación Directa</v>
          </cell>
          <cell r="K133" t="str">
            <v>1-100-F001_VA-Recursos distrito</v>
          </cell>
          <cell r="L133">
            <v>3000000</v>
          </cell>
          <cell r="M133">
            <v>30000000</v>
          </cell>
          <cell r="N133" t="str">
            <v xml:space="preserve">Oficina Juridica </v>
          </cell>
          <cell r="O133" t="str">
            <v>O232020200883990
Otros servicios profesionales, técnicos y empresar</v>
          </cell>
          <cell r="P133" t="str">
            <v>PM/0220/0107/45990230194</v>
          </cell>
          <cell r="Q133" t="str">
            <v>Se ajusta el objeto, los honorarios, el área y el tiempo de acuerdo a las necesidades actuales de la oficina.</v>
          </cell>
          <cell r="R133" t="str">
            <v>Fortalecimiento de la gestión institucional del IDPAC en el marco de la ejecución del Plan de Desarrollo de  Bogotá D.C</v>
          </cell>
          <cell r="S133">
            <v>8066</v>
          </cell>
          <cell r="T133">
            <v>2024110010194</v>
          </cell>
          <cell r="U133">
            <v>6</v>
          </cell>
          <cell r="V133"/>
          <cell r="W133">
            <v>1</v>
          </cell>
          <cell r="X133" t="str">
            <v>Modificación propuesta</v>
          </cell>
        </row>
        <row r="134">
          <cell r="B134" t="str">
            <v>C56</v>
          </cell>
          <cell r="C134" t="str">
            <v>1. Realizar el 100% de la estrategia de contratación de talento humano para los procesos de apoyo, gerencia y evaluación</v>
          </cell>
          <cell r="D134">
            <v>80111600</v>
          </cell>
          <cell r="E134" t="str">
            <v>Prestar los servicios profesionales para tramitar los asuntos administrativos del Proceso de Gestión del Talento Humano especialmente las actividades relacionadas con la Salud y Seguridad en el Trabajo SG-SST del IDPAC.</v>
          </cell>
          <cell r="F134" t="str">
            <v>febrero</v>
          </cell>
          <cell r="G134" t="str">
            <v>febrero</v>
          </cell>
          <cell r="H134">
            <v>2</v>
          </cell>
          <cell r="I134">
            <v>1</v>
          </cell>
          <cell r="J134" t="str">
            <v>CCE-16 Contratación Directa</v>
          </cell>
          <cell r="K134" t="str">
            <v>1-100-F001_VA-Recursos distrito</v>
          </cell>
          <cell r="L134">
            <v>5000000</v>
          </cell>
          <cell r="M134">
            <v>10000000</v>
          </cell>
          <cell r="N134" t="str">
            <v xml:space="preserve">Gestión del Talento Humano </v>
          </cell>
          <cell r="O134" t="str">
            <v>O232020200883990
Otros servicios profesionales, técnicos y empresar</v>
          </cell>
          <cell r="P134" t="str">
            <v>PM/0220/0107/45990230194</v>
          </cell>
          <cell r="Q134" t="str">
            <v>Se ajusta el objeto, los honorarios y el tiempo de acuerdo a las necesidades actuales de la oficina.</v>
          </cell>
          <cell r="R134" t="str">
            <v>Fortalecimiento de la gestión institucional del IDPAC en el marco de la ejecución del Plan de Desarrollo de  Bogotá D.C</v>
          </cell>
          <cell r="S134">
            <v>8066</v>
          </cell>
          <cell r="T134">
            <v>2024110010194</v>
          </cell>
          <cell r="U134">
            <v>6</v>
          </cell>
          <cell r="V134"/>
          <cell r="W134">
            <v>1</v>
          </cell>
          <cell r="X134" t="str">
            <v>Modificación propuesta</v>
          </cell>
        </row>
        <row r="135">
          <cell r="B135" t="str">
            <v>C57</v>
          </cell>
          <cell r="C135" t="str">
            <v>1. Realizar el 100% de la estrategia de contratación de talento humano para los procesos de apoyo, gerencia y evaluación</v>
          </cell>
          <cell r="D135">
            <v>80111600</v>
          </cell>
          <cell r="E135" t="str">
            <v>Prestar los servicios profesionales para ejecutar las actividades propias de la Gestión del Talento Humano del IDPAC, para el cumplimiento de las metas institucionales.</v>
          </cell>
          <cell r="F135" t="str">
            <v>febrero</v>
          </cell>
          <cell r="G135" t="str">
            <v>febrero</v>
          </cell>
          <cell r="H135">
            <v>6</v>
          </cell>
          <cell r="I135">
            <v>1</v>
          </cell>
          <cell r="J135" t="str">
            <v>CCE-16 Contratación Directa</v>
          </cell>
          <cell r="K135" t="str">
            <v>1-100-F001_VA-Recursos distrito</v>
          </cell>
          <cell r="L135">
            <v>7600000</v>
          </cell>
          <cell r="M135">
            <v>45600000</v>
          </cell>
          <cell r="N135" t="str">
            <v xml:space="preserve">Gestión del Talento Humano </v>
          </cell>
          <cell r="O135" t="str">
            <v>O232020200883990
Otros servicios profesionales, técnicos y empresar</v>
          </cell>
          <cell r="P135" t="str">
            <v>PM/0220/0107/45990230194</v>
          </cell>
          <cell r="Q135" t="str">
            <v>Se ajusta el objeto de acuerdo a las necesidades actuales de la oficina.</v>
          </cell>
          <cell r="R135" t="str">
            <v>Fortalecimiento de la gestión institucional del IDPAC en el marco de la ejecución del Plan de Desarrollo de  Bogotá D.C</v>
          </cell>
          <cell r="S135">
            <v>8066</v>
          </cell>
          <cell r="T135">
            <v>2024110010194</v>
          </cell>
          <cell r="U135">
            <v>6</v>
          </cell>
          <cell r="V135"/>
          <cell r="W135">
            <v>1</v>
          </cell>
          <cell r="X135" t="str">
            <v>Modificación propuesta</v>
          </cell>
        </row>
        <row r="136">
          <cell r="B136" t="str">
            <v>C60</v>
          </cell>
          <cell r="C136" t="str">
            <v>1. Realizar el 100% de la estrategia de contratación de talento humano para los procesos de apoyo, gerencia y evaluación</v>
          </cell>
          <cell r="D136">
            <v>80111600</v>
          </cell>
          <cell r="E136" t="str">
            <v>Prestar los servicios profesionales para apoyar las actividades requeridas a fin de avanzar en el cumplimiento de metas estratégicas de la gestión del Talento Humano del IDPAC.</v>
          </cell>
          <cell r="F136" t="str">
            <v>febrero</v>
          </cell>
          <cell r="G136" t="str">
            <v>febrero</v>
          </cell>
          <cell r="H136">
            <v>7</v>
          </cell>
          <cell r="I136">
            <v>1</v>
          </cell>
          <cell r="J136" t="str">
            <v>CCE-16 Contratación Directa</v>
          </cell>
          <cell r="K136" t="str">
            <v>1-100-F001_VA-Recursos distrito</v>
          </cell>
          <cell r="L136">
            <v>5000000</v>
          </cell>
          <cell r="M136">
            <v>35000000</v>
          </cell>
          <cell r="N136" t="str">
            <v xml:space="preserve">Gestión del Talento Humano </v>
          </cell>
          <cell r="O136" t="str">
            <v>O232020200883990
Otros servicios profesionales, técnicos y empresar</v>
          </cell>
          <cell r="P136" t="str">
            <v>PM/0220/0107/45990230194</v>
          </cell>
          <cell r="Q136" t="str">
            <v>Se ajusta el objeto de acuerdo a las necesidades actuales de la oficina.</v>
          </cell>
          <cell r="R136" t="str">
            <v>Fortalecimiento de la gestión institucional del IDPAC en el marco de la ejecución del Plan de Desarrollo de  Bogotá D.C</v>
          </cell>
          <cell r="S136">
            <v>8066</v>
          </cell>
          <cell r="T136">
            <v>2024110010194</v>
          </cell>
          <cell r="U136">
            <v>6</v>
          </cell>
          <cell r="V136"/>
          <cell r="W136">
            <v>1</v>
          </cell>
          <cell r="X136" t="str">
            <v>Modificación propuesta</v>
          </cell>
        </row>
        <row r="137">
          <cell r="B137" t="str">
            <v>C80</v>
          </cell>
          <cell r="C137" t="str">
            <v>1. Realizar el 100% de la estrategia de contratación de talento humano para los procesos de apoyo, gerencia y evaluación</v>
          </cell>
          <cell r="D137">
            <v>80111600</v>
          </cell>
          <cell r="E137" t="str">
            <v>Prestar los servicios profesionales para acompañar y desarrollar las actividades requeridas en el Proceso de Bienes, Servicios e Infraestructura del Instituto.</v>
          </cell>
          <cell r="F137" t="str">
            <v>febrero</v>
          </cell>
          <cell r="G137" t="str">
            <v>febrero</v>
          </cell>
          <cell r="H137">
            <v>6</v>
          </cell>
          <cell r="I137">
            <v>1</v>
          </cell>
          <cell r="J137" t="str">
            <v>CCE-16 Contratación Directa</v>
          </cell>
          <cell r="K137" t="str">
            <v>1-100-F001_VA-Recursos distrito</v>
          </cell>
          <cell r="L137">
            <v>4508000</v>
          </cell>
          <cell r="M137">
            <v>27048000</v>
          </cell>
          <cell r="N137" t="str">
            <v xml:space="preserve">Gestión de Bienes, Servicios e Infraestructura </v>
          </cell>
          <cell r="O137" t="str">
            <v>O232020200883990
Otros servicios profesionales, técnicos y empresar</v>
          </cell>
          <cell r="P137" t="str">
            <v>PM/0220/0107/45990230194</v>
          </cell>
          <cell r="Q137" t="str">
            <v>Se ajusta el objeto de acuerdo a las necesidades actuales de la oficina.</v>
          </cell>
          <cell r="R137" t="str">
            <v>Fortalecimiento de la gestión institucional del IDPAC en el marco de la ejecución del Plan de Desarrollo de  Bogotá D.C</v>
          </cell>
          <cell r="S137">
            <v>8066</v>
          </cell>
          <cell r="T137">
            <v>2024110010194</v>
          </cell>
          <cell r="U137">
            <v>6</v>
          </cell>
          <cell r="V137"/>
          <cell r="W137">
            <v>1</v>
          </cell>
          <cell r="X137" t="str">
            <v>Modificación propuesta</v>
          </cell>
        </row>
        <row r="138">
          <cell r="B138" t="str">
            <v>C84</v>
          </cell>
          <cell r="C138" t="str">
            <v>1. Realizar el 100% de la estrategia de contratación de talento humano para los procesos de apoyo, gerencia y evaluación</v>
          </cell>
          <cell r="D138">
            <v>80111600</v>
          </cell>
          <cell r="E138" t="str">
            <v>Prestar los servicios profesionales para hacer seguimiento y control del cumplimiento de las metas asociadas a la Secretaría General del IDPAC</v>
          </cell>
          <cell r="F138" t="str">
            <v>febrero</v>
          </cell>
          <cell r="G138" t="str">
            <v>febrero</v>
          </cell>
          <cell r="H138">
            <v>6</v>
          </cell>
          <cell r="I138">
            <v>1</v>
          </cell>
          <cell r="J138" t="str">
            <v>CCE-16 Contratación Directa</v>
          </cell>
          <cell r="K138" t="str">
            <v>1-100-F001_VA-Recursos distrito</v>
          </cell>
          <cell r="L138">
            <v>6000000</v>
          </cell>
          <cell r="M138">
            <v>36000000</v>
          </cell>
          <cell r="N138" t="str">
            <v>Secretaría General</v>
          </cell>
          <cell r="O138" t="str">
            <v>O232020200883990
Otros servicios profesionales, técnicos y empresar</v>
          </cell>
          <cell r="P138" t="str">
            <v>PM/0220/0107/45990230194</v>
          </cell>
          <cell r="Q138" t="str">
            <v>Se ajusta el tiempo de acuerdo a las necesidades actuales de la oficina.</v>
          </cell>
          <cell r="R138" t="str">
            <v>Fortalecimiento de la gestión institucional del IDPAC en el marco de la ejecución del Plan de Desarrollo de  Bogotá D.C</v>
          </cell>
          <cell r="S138">
            <v>8066</v>
          </cell>
          <cell r="T138">
            <v>2024110010194</v>
          </cell>
          <cell r="U138">
            <v>6</v>
          </cell>
          <cell r="V138"/>
          <cell r="W138">
            <v>1</v>
          </cell>
          <cell r="X138" t="str">
            <v>Modificación propuesta</v>
          </cell>
        </row>
        <row r="139">
          <cell r="B139" t="str">
            <v>C85</v>
          </cell>
          <cell r="C139" t="str">
            <v>1. Realizar el 100% de la estrategia de contratación de talento humano para los procesos de apoyo, gerencia y evaluación</v>
          </cell>
          <cell r="D139">
            <v>80111600</v>
          </cell>
          <cell r="E139" t="str">
            <v>Prestar los servicios profesionales para realizar las actividades desde el componente juridico en materia de contratación de la Secretaría General.</v>
          </cell>
          <cell r="F139" t="str">
            <v>febrero</v>
          </cell>
          <cell r="G139" t="str">
            <v>febrero</v>
          </cell>
          <cell r="H139">
            <v>7</v>
          </cell>
          <cell r="I139">
            <v>1</v>
          </cell>
          <cell r="J139" t="str">
            <v>CCE-16 Contratación Directa</v>
          </cell>
          <cell r="K139" t="str">
            <v>1-100-F001_VA-Recursos distrito</v>
          </cell>
          <cell r="L139">
            <v>8000000</v>
          </cell>
          <cell r="M139">
            <v>56000000</v>
          </cell>
          <cell r="N139" t="str">
            <v xml:space="preserve">Gestión Contractual </v>
          </cell>
          <cell r="O139" t="str">
            <v>O232020200883990
Otros servicios profesionales, técnicos y empresar</v>
          </cell>
          <cell r="P139" t="str">
            <v>PM/0220/0107/45990230194</v>
          </cell>
          <cell r="Q139" t="str">
            <v>Se ajusta el tiempo de acuerdo a las necesidades actuales de la oficina.</v>
          </cell>
          <cell r="R139" t="str">
            <v>Fortalecimiento de la gestión institucional del IDPAC en el marco de la ejecución del Plan de Desarrollo de  Bogotá D.C</v>
          </cell>
          <cell r="S139">
            <v>8066</v>
          </cell>
          <cell r="T139">
            <v>2024110010194</v>
          </cell>
          <cell r="U139">
            <v>6</v>
          </cell>
          <cell r="V139"/>
          <cell r="W139">
            <v>1</v>
          </cell>
          <cell r="X139" t="str">
            <v>Modificación propuesta</v>
          </cell>
        </row>
        <row r="140">
          <cell r="B140" t="str">
            <v>C90</v>
          </cell>
          <cell r="C140" t="str">
            <v>1. Realizar el 100% de la estrategia de contratación de talento humano para los procesos de apoyo, gerencia y evaluación</v>
          </cell>
          <cell r="D140">
            <v>80111600</v>
          </cell>
          <cell r="E140" t="str">
            <v xml:space="preserve">Prestar los servicios profesionales para acompañar el desarrollo de los procedimientos propios de la Secretaría General del Instituto. </v>
          </cell>
          <cell r="F140" t="str">
            <v>febrero</v>
          </cell>
          <cell r="G140" t="str">
            <v>febrero</v>
          </cell>
          <cell r="H140">
            <v>9</v>
          </cell>
          <cell r="I140">
            <v>1</v>
          </cell>
          <cell r="J140" t="str">
            <v>CCE-16 Contratación Directa</v>
          </cell>
          <cell r="K140" t="str">
            <v>1-100-F001_VA-Recursos distrito</v>
          </cell>
          <cell r="L140">
            <v>7000000</v>
          </cell>
          <cell r="M140">
            <v>63000000</v>
          </cell>
          <cell r="N140" t="str">
            <v>Secretaría General</v>
          </cell>
          <cell r="O140" t="str">
            <v>O232020200883990
Otros servicios profesionales, técnicos y empresar</v>
          </cell>
          <cell r="P140" t="str">
            <v>PM/0220/0107/45990230194</v>
          </cell>
          <cell r="Q140" t="str">
            <v>Se ajusta el objeto, los honorarios, el área y el tiempo de acuerdo a las necesidades actuales de la oficina.</v>
          </cell>
          <cell r="R140" t="str">
            <v>Fortalecimiento de la gestión institucional del IDPAC en el marco de la ejecución del Plan de Desarrollo de  Bogotá D.C</v>
          </cell>
          <cell r="S140">
            <v>8066</v>
          </cell>
          <cell r="T140">
            <v>2024110010194</v>
          </cell>
          <cell r="U140">
            <v>6</v>
          </cell>
          <cell r="V140"/>
          <cell r="W140">
            <v>1</v>
          </cell>
          <cell r="X140" t="str">
            <v>Modificación propuesta</v>
          </cell>
        </row>
        <row r="141">
          <cell r="B141" t="str">
            <v>C92</v>
          </cell>
          <cell r="C141" t="str">
            <v>1. Realizar el 100% de la estrategia de contratación de talento humano para los procesos de apoyo, gerencia y evaluación</v>
          </cell>
          <cell r="D141">
            <v>80111600</v>
          </cell>
          <cell r="E141" t="str">
            <v>Prestar los servicios profesionales para acompañar a la Secretaría General en los temas relacionados con la Gestión Financiera del Instituto.</v>
          </cell>
          <cell r="F141" t="str">
            <v>febrero</v>
          </cell>
          <cell r="G141" t="str">
            <v>febrero</v>
          </cell>
          <cell r="H141">
            <v>9</v>
          </cell>
          <cell r="I141">
            <v>1</v>
          </cell>
          <cell r="J141" t="str">
            <v>CCE-16 Contratación Directa</v>
          </cell>
          <cell r="K141" t="str">
            <v>1-100-F001_VA-Recursos distrito</v>
          </cell>
          <cell r="L141">
            <v>8000000</v>
          </cell>
          <cell r="M141">
            <v>72000000</v>
          </cell>
          <cell r="N141" t="str">
            <v>Secretaría General</v>
          </cell>
          <cell r="O141" t="str">
            <v>O232020200883990
Otros servicios profesionales, técnicos y empresar</v>
          </cell>
          <cell r="P141" t="str">
            <v>PM/0220/0107/45990230194</v>
          </cell>
          <cell r="Q141" t="str">
            <v>Se ajusta el objeto y el área de acuerdo a las necesidades actuales de la Secretaría General.</v>
          </cell>
          <cell r="R141" t="str">
            <v>Fortalecimiento de la gestión institucional del IDPAC en el marco de la ejecución del Plan de Desarrollo de  Bogotá D.C</v>
          </cell>
          <cell r="S141">
            <v>8066</v>
          </cell>
          <cell r="T141">
            <v>2024110010194</v>
          </cell>
          <cell r="U141">
            <v>6</v>
          </cell>
          <cell r="V141"/>
          <cell r="W141">
            <v>1</v>
          </cell>
          <cell r="X141" t="str">
            <v>Modificación propuesta</v>
          </cell>
        </row>
        <row r="142">
          <cell r="B142" t="str">
            <v>C99</v>
          </cell>
          <cell r="C142" t="str">
            <v>1. Realizar el 100% de la estrategia de contratación de talento humano para los procesos de apoyo, gerencia y evaluación</v>
          </cell>
          <cell r="D142">
            <v>80111600</v>
          </cell>
          <cell r="E142" t="str">
            <v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v>
          </cell>
          <cell r="F142" t="str">
            <v>febrero</v>
          </cell>
          <cell r="G142" t="str">
            <v>febrero</v>
          </cell>
          <cell r="H142">
            <v>7</v>
          </cell>
          <cell r="I142">
            <v>1</v>
          </cell>
          <cell r="J142" t="str">
            <v>CCE-16 Contratación Directa</v>
          </cell>
          <cell r="K142" t="str">
            <v>1-100-F001_VA-Recursos distrito</v>
          </cell>
          <cell r="L142">
            <v>7500000</v>
          </cell>
          <cell r="M142">
            <v>52500000</v>
          </cell>
          <cell r="N142" t="str">
            <v>Secretaría General</v>
          </cell>
          <cell r="O142" t="str">
            <v>O232020200883990
Otros servicios profesionales, técnicos y empresar</v>
          </cell>
          <cell r="P142" t="str">
            <v>PM/0220/0107/45990230194</v>
          </cell>
          <cell r="Q142" t="str">
            <v>Se ajustan los honorarios y el tiempo de acuerdo a las necesidades actuales de la oficina.</v>
          </cell>
          <cell r="R142" t="str">
            <v>Fortalecimiento de la gestión institucional del IDPAC en el marco de la ejecución del Plan de Desarrollo de  Bogotá D.C</v>
          </cell>
          <cell r="S142">
            <v>8066</v>
          </cell>
          <cell r="T142">
            <v>2024110010194</v>
          </cell>
          <cell r="U142">
            <v>6</v>
          </cell>
          <cell r="V142"/>
          <cell r="W142">
            <v>1</v>
          </cell>
          <cell r="X142" t="str">
            <v>Modificación propuesta</v>
          </cell>
        </row>
        <row r="143">
          <cell r="B143" t="str">
            <v>C100</v>
          </cell>
          <cell r="C143" t="str">
            <v>1. Realizar el 100% de la estrategia de contratación de talento humano para los procesos de apoyo, gerencia y evaluación</v>
          </cell>
          <cell r="D143">
            <v>80111600</v>
          </cell>
          <cell r="E143" t="str">
            <v xml:space="preserve">Prestar los servicios profesionales para la articulación entre la Secretaría General y las respectivas áreas, en temas relacionados con la Gestión Financiera del Instituto. </v>
          </cell>
          <cell r="F143" t="str">
            <v>febrero</v>
          </cell>
          <cell r="G143" t="str">
            <v>febrero</v>
          </cell>
          <cell r="H143">
            <v>6</v>
          </cell>
          <cell r="I143">
            <v>1</v>
          </cell>
          <cell r="J143" t="str">
            <v>CCE-16 Contratación Directa</v>
          </cell>
          <cell r="K143" t="str">
            <v>1-100-F001_VA-Recursos distrito</v>
          </cell>
          <cell r="L143">
            <v>9000000</v>
          </cell>
          <cell r="M143">
            <v>54000000</v>
          </cell>
          <cell r="N143" t="str">
            <v>Secretaría General</v>
          </cell>
          <cell r="O143" t="str">
            <v>O232020200883990
Otros servicios profesionales, técnicos y empresar</v>
          </cell>
          <cell r="P143" t="str">
            <v>PM/0220/0107/45990230194</v>
          </cell>
          <cell r="Q143" t="str">
            <v>Se ajusta el objeto, los honorarios y el tiempo de acuerdo a las necesidades actuales de la oficina.</v>
          </cell>
          <cell r="R143" t="str">
            <v>Fortalecimiento de la gestión institucional del IDPAC en el marco de la ejecución del Plan de Desarrollo de  Bogotá D.C</v>
          </cell>
          <cell r="S143">
            <v>8066</v>
          </cell>
          <cell r="T143">
            <v>2024110010194</v>
          </cell>
          <cell r="U143">
            <v>6</v>
          </cell>
          <cell r="V143"/>
          <cell r="W143">
            <v>1</v>
          </cell>
          <cell r="X143" t="str">
            <v>Modificación propuesta</v>
          </cell>
        </row>
        <row r="144">
          <cell r="B144" t="str">
            <v>C82</v>
          </cell>
          <cell r="C144" t="str">
            <v>1. Realizar el 100% de la estrategia de contratación de talento humano para los procesos de apoyo, gerencia y evaluación</v>
          </cell>
          <cell r="D144">
            <v>80111600</v>
          </cell>
          <cell r="E144" t="str">
            <v>Prestar los servicios profesionales para realizar las actividades desde el componente juridico en materia de contratación de la Secretaría General.</v>
          </cell>
          <cell r="F144" t="str">
            <v>febrero</v>
          </cell>
          <cell r="G144" t="str">
            <v>febrero</v>
          </cell>
          <cell r="H144">
            <v>6</v>
          </cell>
          <cell r="I144">
            <v>1</v>
          </cell>
          <cell r="J144" t="str">
            <v>CCE-16 Contratación Directa</v>
          </cell>
          <cell r="K144" t="str">
            <v>1-100-F001_VA-Recursos distrito</v>
          </cell>
          <cell r="L144">
            <v>8300000</v>
          </cell>
          <cell r="M144">
            <v>49800000</v>
          </cell>
          <cell r="N144" t="str">
            <v xml:space="preserve">Gestión de Bienes, Servicios e Infraestructura </v>
          </cell>
          <cell r="O144" t="str">
            <v>O232020200883990
Otros servicios profesionales, técnicos y empresar</v>
          </cell>
          <cell r="P144" t="str">
            <v>PM/0220/0107/45990230194</v>
          </cell>
          <cell r="Q144" t="str">
            <v>Se ajusta el área o dependencia responsables de acuerdo a las necesidades actuales del Instituto.</v>
          </cell>
          <cell r="R144" t="str">
            <v>Fortalecimiento de la gestión institucional del IDPAC en el marco de la ejecución del Plan de Desarrollo de  Bogotá D.C</v>
          </cell>
          <cell r="S144">
            <v>8066</v>
          </cell>
          <cell r="T144">
            <v>2024110010194</v>
          </cell>
          <cell r="U144">
            <v>6</v>
          </cell>
          <cell r="V144"/>
          <cell r="W144">
            <v>1</v>
          </cell>
          <cell r="X144" t="str">
            <v>Modificación propuesta</v>
          </cell>
        </row>
        <row r="145">
          <cell r="B145" t="str">
            <v>C76</v>
          </cell>
          <cell r="C145" t="str">
            <v>1. Realizar el 100% de la estrategia de contratación de talento humano para los procesos de apoyo, gerencia y evaluación</v>
          </cell>
          <cell r="D145">
            <v>80111600</v>
          </cell>
          <cell r="E145" t="str">
            <v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v>
          </cell>
          <cell r="F145" t="str">
            <v>febrero</v>
          </cell>
          <cell r="G145" t="str">
            <v>febrero</v>
          </cell>
          <cell r="H145">
            <v>6</v>
          </cell>
          <cell r="I145">
            <v>1</v>
          </cell>
          <cell r="J145" t="str">
            <v>CCE-16 Contratación Directa</v>
          </cell>
          <cell r="K145" t="str">
            <v>1-100-F001_VA-Recursos distrito</v>
          </cell>
          <cell r="L145">
            <v>4300000</v>
          </cell>
          <cell r="M145">
            <v>25800000</v>
          </cell>
          <cell r="N145" t="str">
            <v>Tics</v>
          </cell>
          <cell r="O145" t="str">
            <v>O232020200883990_Otros servicios profesionales, técnicos y empresariales n.c.p.</v>
          </cell>
          <cell r="P145" t="str">
            <v>PM/0220/0107/45990230194</v>
          </cell>
          <cell r="Q145" t="str">
            <v>Se ajusta el objeto y los honorarios de acuerdo a las necesidades actuales de la oficina.</v>
          </cell>
          <cell r="R145" t="str">
            <v>Fortalecimiento de la gestión institucional del IDPAC en el marco de la ejecución del Plan de Desarrollo de  Bogotá D.C</v>
          </cell>
          <cell r="S145">
            <v>8066</v>
          </cell>
          <cell r="T145">
            <v>2024110010194</v>
          </cell>
          <cell r="U145">
            <v>6</v>
          </cell>
          <cell r="V145"/>
          <cell r="W145">
            <v>1</v>
          </cell>
          <cell r="X145" t="str">
            <v>Modificación propuesta</v>
          </cell>
        </row>
        <row r="146">
          <cell r="B146" t="str">
            <v>C94</v>
          </cell>
          <cell r="C146" t="str">
            <v>1. Realizar el 100% de la estrategia de contratación de talento humano para los procesos de apoyo, gerencia y evaluación</v>
          </cell>
          <cell r="D146">
            <v>80111600</v>
          </cell>
          <cell r="E146" t="str">
            <v>Prestar los servicios profesionales para asesorar, realizar y apoyar el seguimiento y gestión de las actividades que adelanta el Instituto en lo concerniente a las tecnologías de la información.</v>
          </cell>
          <cell r="F146" t="str">
            <v>febrero</v>
          </cell>
          <cell r="G146" t="str">
            <v>febrero</v>
          </cell>
          <cell r="H146">
            <v>7</v>
          </cell>
          <cell r="I146">
            <v>1</v>
          </cell>
          <cell r="J146" t="str">
            <v>CCE-16 Contratación Directa</v>
          </cell>
          <cell r="K146" t="str">
            <v>1-100-F001_VA-Recursos distrito</v>
          </cell>
          <cell r="L146">
            <v>9000000</v>
          </cell>
          <cell r="M146">
            <v>63000000</v>
          </cell>
          <cell r="N146" t="str">
            <v>Tics</v>
          </cell>
          <cell r="O146" t="str">
            <v>O232020200883990_Otros servicios profesionales, técnicos y empresariales n.c.p.</v>
          </cell>
          <cell r="P146" t="str">
            <v>PM/0220/0107/45990230194</v>
          </cell>
          <cell r="Q146" t="str">
            <v>Se ajusta el objeto de acuerdo a las necesidades actuales de la oficina.</v>
          </cell>
          <cell r="R146" t="str">
            <v>Fortalecimiento de la gestión institucional del IDPAC en el marco de la ejecución del Plan de Desarrollo de  Bogotá D.C</v>
          </cell>
          <cell r="S146">
            <v>8066</v>
          </cell>
          <cell r="T146">
            <v>2024110010194</v>
          </cell>
          <cell r="U146">
            <v>6</v>
          </cell>
          <cell r="V146"/>
          <cell r="W146">
            <v>1</v>
          </cell>
          <cell r="X146" t="str">
            <v>Modificación propuesta</v>
          </cell>
        </row>
        <row r="147">
          <cell r="B147" t="str">
            <v>C77</v>
          </cell>
          <cell r="C147" t="str">
            <v>1. Realizar el 100% de la estrategia de contratación de talento humano para los procesos de apoyo, gerencia y evaluación</v>
          </cell>
          <cell r="D147">
            <v>80111600</v>
          </cell>
          <cell r="E147" t="str">
            <v>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v>
          </cell>
          <cell r="F147" t="str">
            <v>febrero</v>
          </cell>
          <cell r="G147" t="str">
            <v>febrero</v>
          </cell>
          <cell r="H147">
            <v>5.7</v>
          </cell>
          <cell r="I147">
            <v>1</v>
          </cell>
          <cell r="J147" t="str">
            <v>CCE-16 Contratación Directa</v>
          </cell>
          <cell r="K147" t="str">
            <v>1-100-F001_VA-Recursos distrito</v>
          </cell>
          <cell r="L147">
            <v>3330000</v>
          </cell>
          <cell r="M147">
            <v>18981000</v>
          </cell>
          <cell r="N147" t="str">
            <v>Tics</v>
          </cell>
          <cell r="O147" t="str">
            <v>O232020200883990_Otros servicios profesionales, técnicos y empresariales n.c.p.</v>
          </cell>
          <cell r="P147" t="str">
            <v>PM/0220/0107/45990230194</v>
          </cell>
          <cell r="Q147" t="str">
            <v>Se ajusta el objeto, los honorarios y el tiempo de acuerdo a las necesidades actuales de la oficina.</v>
          </cell>
          <cell r="R147" t="str">
            <v>Fortalecimiento de la gestión institucional del IDPAC en el marco de la ejecución del Plan de Desarrollo de  Bogotá D.C</v>
          </cell>
          <cell r="S147">
            <v>8066</v>
          </cell>
          <cell r="T147">
            <v>2024110010194</v>
          </cell>
          <cell r="U147">
            <v>6</v>
          </cell>
          <cell r="V147"/>
          <cell r="W147">
            <v>1</v>
          </cell>
          <cell r="X147" t="str">
            <v>Modificación propuesta</v>
          </cell>
        </row>
        <row r="148">
          <cell r="B148" t="str">
            <v>C78</v>
          </cell>
          <cell r="C148" t="str">
            <v>1. Realizar el 100% de la estrategia de contratación de talento humano para los procesos de apoyo, gerencia y evaluación</v>
          </cell>
          <cell r="D148">
            <v>80111600</v>
          </cell>
          <cell r="E148" t="str">
            <v>Prestar los servicios profesionales, para la administración de servidores bajo la plataforma Windows Server y sus componentes en el proceso de Gestión de las Tecnologías de la información del Instituto Distrital de la Participación y Acción Comunal (IDPAC)</v>
          </cell>
          <cell r="F148" t="str">
            <v>febrero</v>
          </cell>
          <cell r="G148" t="str">
            <v>febrero</v>
          </cell>
          <cell r="H148">
            <v>6</v>
          </cell>
          <cell r="I148">
            <v>1</v>
          </cell>
          <cell r="J148" t="str">
            <v>CCE-16 Contratación Directa</v>
          </cell>
          <cell r="K148" t="str">
            <v>1-100-F001_VA-Recursos distrito</v>
          </cell>
          <cell r="L148">
            <v>5000000</v>
          </cell>
          <cell r="M148">
            <v>30000000</v>
          </cell>
          <cell r="N148" t="str">
            <v>Tics</v>
          </cell>
          <cell r="O148" t="str">
            <v>O232020200883990_Otros servicios profesionales, técnicos y empresariales n.c.p.</v>
          </cell>
          <cell r="P148" t="str">
            <v>PM/0220/0107/45990230194</v>
          </cell>
          <cell r="Q148" t="str">
            <v>Se ajusta el objeto y los honorarios de acuerdo a las necesidades actuales de la oficina.</v>
          </cell>
          <cell r="R148" t="str">
            <v>Fortalecimiento de la gestión institucional del IDPAC en el marco de la ejecución del Plan de Desarrollo de  Bogotá D.C</v>
          </cell>
          <cell r="S148">
            <v>8066</v>
          </cell>
          <cell r="T148">
            <v>2024110010194</v>
          </cell>
          <cell r="U148">
            <v>6</v>
          </cell>
          <cell r="V148"/>
          <cell r="W148">
            <v>1</v>
          </cell>
          <cell r="X148" t="str">
            <v>Modificación propuesta</v>
          </cell>
        </row>
        <row r="149">
          <cell r="B149" t="str">
            <v>C75</v>
          </cell>
          <cell r="C149" t="str">
            <v>1. Realizar el 100% de la estrategia de contratación de talento humano para los procesos de apoyo, gerencia y evaluación</v>
          </cell>
          <cell r="D149">
            <v>80111600</v>
          </cell>
          <cell r="E149" t="str">
            <v>Prestar los servicios profesionales para asegurar, controlar, ejecutar y brindar soporte a las herramientas y desarrollos generados por el proceso de gestión de tecnologías de la información del Instituto Distrital de la Participación y Acción Comunal (IDPAC).</v>
          </cell>
          <cell r="F149" t="str">
            <v>febrero</v>
          </cell>
          <cell r="G149" t="str">
            <v>febrero</v>
          </cell>
          <cell r="H149">
            <v>6</v>
          </cell>
          <cell r="I149">
            <v>1</v>
          </cell>
          <cell r="J149" t="str">
            <v>CCE-16 Contratación Directa</v>
          </cell>
          <cell r="K149" t="str">
            <v>1-100-F001_VA-Recursos distrito</v>
          </cell>
          <cell r="L149">
            <v>2900000</v>
          </cell>
          <cell r="M149">
            <v>17400000</v>
          </cell>
          <cell r="N149" t="str">
            <v>Tics</v>
          </cell>
          <cell r="O149" t="str">
            <v>O232020200883990_Otros servicios profesionales, técnicos y empresariales n.c.p.</v>
          </cell>
          <cell r="P149" t="str">
            <v>PM/0220/0107/45990230194</v>
          </cell>
          <cell r="Q149" t="str">
            <v>Se ajusta el objeto, los honorarios y el tiempo de acuerdo a las necesidades actuales de la oficina.</v>
          </cell>
          <cell r="R149" t="str">
            <v>Fortalecimiento de la gestión institucional del IDPAC en el marco de la ejecución del Plan de Desarrollo de  Bogotá D.C</v>
          </cell>
          <cell r="S149">
            <v>8066</v>
          </cell>
          <cell r="T149">
            <v>2024110010194</v>
          </cell>
          <cell r="U149">
            <v>6</v>
          </cell>
          <cell r="V149"/>
          <cell r="W149">
            <v>1</v>
          </cell>
          <cell r="X149" t="str">
            <v>Modificación propuesta</v>
          </cell>
        </row>
        <row r="150">
          <cell r="B150" t="str">
            <v>C79</v>
          </cell>
          <cell r="C150" t="str">
            <v>1. Realizar el 100% de la estrategia de contratación de talento humano para los procesos de apoyo, gerencia y evaluación</v>
          </cell>
          <cell r="D150">
            <v>80111600</v>
          </cell>
          <cell r="E150" t="str">
            <v>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v>
          </cell>
          <cell r="F150" t="str">
            <v>febrero</v>
          </cell>
          <cell r="G150" t="str">
            <v>febrero</v>
          </cell>
          <cell r="H150">
            <v>6</v>
          </cell>
          <cell r="I150">
            <v>1</v>
          </cell>
          <cell r="J150" t="str">
            <v>CCE-16 Contratación Directa</v>
          </cell>
          <cell r="K150" t="str">
            <v>1-100-F001_VA-Recursos distrito</v>
          </cell>
          <cell r="L150">
            <v>8000000</v>
          </cell>
          <cell r="M150">
            <v>48000000</v>
          </cell>
          <cell r="N150" t="str">
            <v>Tics</v>
          </cell>
          <cell r="O150" t="str">
            <v>O232020200883990_Otros servicios profesionales, técnicos y empresariales n.c.p.</v>
          </cell>
          <cell r="P150" t="str">
            <v>PM/0220/0107/45990230194</v>
          </cell>
          <cell r="Q150" t="str">
            <v>Se ajusta el objeto, los honorarios y el tiempo de acuerdo a las necesidades actuales de la oficina.</v>
          </cell>
          <cell r="R150" t="str">
            <v>Fortalecimiento de la gestión institucional del IDPAC en el marco de la ejecución del Plan de Desarrollo de  Bogotá D.C</v>
          </cell>
          <cell r="S150">
            <v>8066</v>
          </cell>
          <cell r="T150">
            <v>2024110010194</v>
          </cell>
          <cell r="U150">
            <v>6</v>
          </cell>
          <cell r="V150"/>
          <cell r="W150">
            <v>1</v>
          </cell>
          <cell r="X150" t="str">
            <v>Modificación propuesta</v>
          </cell>
        </row>
        <row r="151">
          <cell r="B151" t="str">
            <v>C683</v>
          </cell>
          <cell r="C151" t="str">
            <v>1. Realizar el 100% de la estrategia de contratación de talento humano para los procesos de apoyo, gerencia y evaluación</v>
          </cell>
          <cell r="D151">
            <v>80111600</v>
          </cell>
          <cell r="E151" t="str">
            <v>Prestar los servicios profesionales para estructurar procesos de contratación de la Secretaría General.</v>
          </cell>
          <cell r="F151" t="str">
            <v>febrero</v>
          </cell>
          <cell r="G151" t="str">
            <v>febrero</v>
          </cell>
          <cell r="H151">
            <v>6</v>
          </cell>
          <cell r="I151">
            <v>1</v>
          </cell>
          <cell r="J151" t="str">
            <v>CCE-16 Contratación Directa</v>
          </cell>
          <cell r="K151" t="str">
            <v>1-100-F001_VA-Recursos distrito</v>
          </cell>
          <cell r="L151">
            <v>6000000</v>
          </cell>
          <cell r="M151">
            <v>36000000</v>
          </cell>
          <cell r="N151" t="str">
            <v>Secretaría General</v>
          </cell>
          <cell r="O151" t="str">
            <v>O232020200883990
Otros servicios profesionales, técnicos y empresar</v>
          </cell>
          <cell r="P151" t="str">
            <v>PM/0220/0107/45990230194</v>
          </cell>
          <cell r="Q151" t="str">
            <v>Se crea la línea por necesidades del servicio en la Secretaría General</v>
          </cell>
          <cell r="R151" t="str">
            <v>Fortalecimiento de la gestión institucional del IDPAC en el marco de la ejecución del Plan de Desarrollo de  Bogotá D.C</v>
          </cell>
          <cell r="S151">
            <v>8066</v>
          </cell>
          <cell r="T151">
            <v>2024110010194</v>
          </cell>
          <cell r="U151">
            <v>6</v>
          </cell>
          <cell r="V151"/>
          <cell r="W151">
            <v>1</v>
          </cell>
          <cell r="X151" t="str">
            <v>Inclusión de Nuevo Concepto</v>
          </cell>
        </row>
        <row r="152">
          <cell r="B152" t="str">
            <v>C65</v>
          </cell>
          <cell r="C152" t="str">
            <v>1. Realizar el 100% de la estrategia de contratación de talento humano para los procesos de apoyo, gerencia y evaluación</v>
          </cell>
          <cell r="D152">
            <v>80111600</v>
          </cell>
          <cell r="E152" t="str">
            <v>Prestar los servicios profesionales especializados para el seguimiento y análisis de cumplimiento de los planes de acción de las políticas públicas.</v>
          </cell>
          <cell r="F152" t="str">
            <v>febrero</v>
          </cell>
          <cell r="G152" t="str">
            <v>febrero</v>
          </cell>
          <cell r="H152">
            <v>6</v>
          </cell>
          <cell r="I152">
            <v>1</v>
          </cell>
          <cell r="J152" t="str">
            <v>CCE-16 Contratación Directa</v>
          </cell>
          <cell r="K152" t="str">
            <v>1-100-F001_VA-Recursos distrito</v>
          </cell>
          <cell r="L152">
            <v>8000000</v>
          </cell>
          <cell r="M152">
            <v>48000000</v>
          </cell>
          <cell r="N152" t="str">
            <v xml:space="preserve">Oficina Asesora de Planeacion </v>
          </cell>
          <cell r="O152" t="str">
            <v>O232020200883990
Otros servicios profesionales, técnicos y empresar</v>
          </cell>
          <cell r="P152" t="str">
            <v>PM/0220/0107/45990230194</v>
          </cell>
          <cell r="Q152" t="str">
            <v>Se realiza un ajuste en el perfil a contratar, conforme a las obligaciones contractuales requeridas. Se modifican también las fechas de inicio, así como la duración del contrato y los honorarios.</v>
          </cell>
          <cell r="R152" t="str">
            <v>Fortalecimiento de la gestión institucional del IDPAC en el marco de la ejecución del Plan de Desarrollo de  Bogotá D.C</v>
          </cell>
          <cell r="S152">
            <v>8066</v>
          </cell>
          <cell r="T152">
            <v>2024110010194</v>
          </cell>
          <cell r="U152">
            <v>6</v>
          </cell>
          <cell r="V152"/>
          <cell r="W152">
            <v>1</v>
          </cell>
          <cell r="X152" t="str">
            <v>Modificación propuesta</v>
          </cell>
        </row>
        <row r="153">
          <cell r="B153" t="str">
            <v>C66</v>
          </cell>
          <cell r="C153" t="str">
            <v>1. Realizar el 100% de la estrategia de contratación de talento humano para los procesos de apoyo, gerencia y evaluación</v>
          </cell>
          <cell r="D153">
            <v>80111600</v>
          </cell>
          <cell r="E153" t="str">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v>
          </cell>
          <cell r="F153" t="str">
            <v>febrero</v>
          </cell>
          <cell r="G153" t="str">
            <v>febrero</v>
          </cell>
          <cell r="H153">
            <v>5</v>
          </cell>
          <cell r="I153">
            <v>1</v>
          </cell>
          <cell r="J153" t="str">
            <v>CCE-16 Contratación Directa</v>
          </cell>
          <cell r="K153" t="str">
            <v>1-100-F001_VA-Recursos distrito</v>
          </cell>
          <cell r="L153">
            <v>6000000</v>
          </cell>
          <cell r="M153">
            <v>30000000</v>
          </cell>
          <cell r="N153" t="str">
            <v xml:space="preserve">Oficina Asesora de Planeacion </v>
          </cell>
          <cell r="O153" t="str">
            <v>O232020200883990
Otros servicios profesionales, técnicos y empresar</v>
          </cell>
          <cell r="P153" t="str">
            <v>PM/0220/0107/45990230194</v>
          </cell>
          <cell r="Q153" t="str">
            <v>Se realiza un ajuste en el perfil a contratar, conforme a las obligaciones contractuales requeridas. Se modifica también la duración del contrato y los honorarios.</v>
          </cell>
          <cell r="R153" t="str">
            <v>Fortalecimiento de la gestión institucional del IDPAC en el marco de la ejecución del Plan de Desarrollo de  Bogotá D.C</v>
          </cell>
          <cell r="S153">
            <v>8066</v>
          </cell>
          <cell r="T153">
            <v>2024110010194</v>
          </cell>
          <cell r="U153">
            <v>6</v>
          </cell>
          <cell r="V153"/>
          <cell r="W153">
            <v>1</v>
          </cell>
          <cell r="X153" t="str">
            <v>Modificación propuesta</v>
          </cell>
        </row>
        <row r="154">
          <cell r="B154" t="str">
            <v>C68</v>
          </cell>
          <cell r="C154" t="str">
            <v>1. Realizar el 100% de la estrategia de contratación de talento humano para los procesos de apoyo, gerencia y evaluación</v>
          </cell>
          <cell r="D154">
            <v>80111600</v>
          </cell>
          <cell r="E154" t="str">
            <v>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v>
          </cell>
          <cell r="F154" t="str">
            <v>febrero</v>
          </cell>
          <cell r="G154" t="str">
            <v>febrero</v>
          </cell>
          <cell r="H154">
            <v>5</v>
          </cell>
          <cell r="I154">
            <v>1</v>
          </cell>
          <cell r="J154" t="str">
            <v>CCE-16 Contratación Directa</v>
          </cell>
          <cell r="K154" t="str">
            <v>1-100-F001_VA-Recursos distrito</v>
          </cell>
          <cell r="L154">
            <v>3800000</v>
          </cell>
          <cell r="M154">
            <v>19000000</v>
          </cell>
          <cell r="N154" t="str">
            <v xml:space="preserve">Oficina Asesora de Planeacion </v>
          </cell>
          <cell r="O154" t="str">
            <v>O232020200883990
Otros servicios profesionales, técnicos y empresar</v>
          </cell>
          <cell r="P154" t="str">
            <v>PM/0220/0107/45990230194</v>
          </cell>
          <cell r="Q154" t="str">
            <v>Se realiza un ajuste en el perfil a contratar, conforme a las obligaciones contractuales requeridas. Se modifica también  la duración del contrato.</v>
          </cell>
          <cell r="R154" t="str">
            <v>Fortalecimiento de la gestión institucional del IDPAC en el marco de la ejecución del Plan de Desarrollo de  Bogotá D.C</v>
          </cell>
          <cell r="S154">
            <v>8066</v>
          </cell>
          <cell r="T154">
            <v>2024110010194</v>
          </cell>
          <cell r="U154">
            <v>6</v>
          </cell>
          <cell r="V154"/>
          <cell r="W154">
            <v>1</v>
          </cell>
          <cell r="X154" t="str">
            <v>Modificación propuesta</v>
          </cell>
        </row>
        <row r="155">
          <cell r="B155" t="str">
            <v>C69</v>
          </cell>
          <cell r="C155" t="str">
            <v>1. Realizar el 100% de la estrategia de contratación de talento humano para los procesos de apoyo, gerencia y evaluación</v>
          </cell>
          <cell r="D155">
            <v>80111600</v>
          </cell>
          <cell r="E155" t="str">
            <v>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v>
          </cell>
          <cell r="F155" t="str">
            <v>marzo</v>
          </cell>
          <cell r="G155" t="str">
            <v>marzo</v>
          </cell>
          <cell r="H155">
            <v>6</v>
          </cell>
          <cell r="I155">
            <v>1</v>
          </cell>
          <cell r="J155" t="str">
            <v>CCE-16 Contratación Directa</v>
          </cell>
          <cell r="K155" t="str">
            <v>1-100-F001_VA-Recursos distrito</v>
          </cell>
          <cell r="L155">
            <v>6000000</v>
          </cell>
          <cell r="M155">
            <v>36000000</v>
          </cell>
          <cell r="N155" t="str">
            <v xml:space="preserve">Oficina Asesora de Planeacion </v>
          </cell>
          <cell r="O155" t="str">
            <v>O232020200883990
Otros servicios profesionales, técnicos y empresar</v>
          </cell>
          <cell r="P155" t="str">
            <v>PM/0220/0107/45990230194</v>
          </cell>
          <cell r="Q155" t="str">
            <v>Se realiza un ajuste en el perfil a contratar, conforme a las obligaciones contractuales requeridas y se modifican también las fechas de inicio por la necesidad del servicio</v>
          </cell>
          <cell r="R155" t="str">
            <v>Fortalecimiento de la gestión institucional del IDPAC en el marco de la ejecución del Plan de Desarrollo de  Bogotá D.C</v>
          </cell>
          <cell r="S155">
            <v>8066</v>
          </cell>
          <cell r="T155">
            <v>2024110010194</v>
          </cell>
          <cell r="U155">
            <v>6</v>
          </cell>
          <cell r="V155"/>
          <cell r="W155">
            <v>1</v>
          </cell>
          <cell r="X155" t="str">
            <v>Modificación propuesta</v>
          </cell>
        </row>
        <row r="156">
          <cell r="B156" t="str">
            <v>C70</v>
          </cell>
          <cell r="C156" t="str">
            <v>1. Realizar el 100% de la estrategia de contratación de talento humano para los procesos de apoyo, gerencia y evaluación</v>
          </cell>
          <cell r="D156">
            <v>80111600</v>
          </cell>
          <cell r="E156" t="str">
            <v>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v>
          </cell>
          <cell r="F156" t="str">
            <v>marzo</v>
          </cell>
          <cell r="G156" t="str">
            <v>marzo</v>
          </cell>
          <cell r="H156">
            <v>2</v>
          </cell>
          <cell r="I156">
            <v>1</v>
          </cell>
          <cell r="J156" t="str">
            <v>CCE-16 Contratación Directa</v>
          </cell>
          <cell r="K156" t="str">
            <v>1-100-F001_VA-Recursos distrito</v>
          </cell>
          <cell r="L156">
            <v>0</v>
          </cell>
          <cell r="M156">
            <v>0</v>
          </cell>
          <cell r="N156" t="str">
            <v xml:space="preserve">Oficina Asesora de Planeacion </v>
          </cell>
          <cell r="O156" t="str">
            <v>O232020200883990
Otros servicios profesionales, técnicos y empresar</v>
          </cell>
          <cell r="P156" t="str">
            <v>PM/0220/0107/45990230194</v>
          </cell>
          <cell r="Q156" t="str">
            <v>La línea queda en ceros, teniendo en cuenta que esta contratación será contemplada dentro de otro ítem de este listado</v>
          </cell>
          <cell r="R156" t="str">
            <v>Fortalecimiento de la gestión institucional del IDPAC en el marco de la ejecución del Plan de Desarrollo de  Bogotá D.C</v>
          </cell>
          <cell r="S156">
            <v>8066</v>
          </cell>
          <cell r="T156">
            <v>2024110010194</v>
          </cell>
          <cell r="U156">
            <v>6</v>
          </cell>
          <cell r="V156"/>
          <cell r="W156">
            <v>1</v>
          </cell>
          <cell r="X156" t="str">
            <v>Eliminación de Concepto</v>
          </cell>
        </row>
        <row r="157">
          <cell r="B157" t="str">
            <v>C71</v>
          </cell>
          <cell r="C157" t="str">
            <v>1. Realizar el 100% de la estrategia de contratación de talento humano para los procesos de apoyo, gerencia y evaluación</v>
          </cell>
          <cell r="D157">
            <v>80111600</v>
          </cell>
          <cell r="E157" t="str">
            <v>Prestar los servicios profesionales para realizar seguimiento e informes sobre el cumplimiento al plan estratégico institucional  así como apoyar la ejecución presupestal y/o de gestión de los proyectos de inversión.</v>
          </cell>
          <cell r="F157" t="str">
            <v>marzo</v>
          </cell>
          <cell r="G157" t="str">
            <v>marzo</v>
          </cell>
          <cell r="H157">
            <v>7</v>
          </cell>
          <cell r="I157">
            <v>1</v>
          </cell>
          <cell r="J157" t="str">
            <v>CCE-16 Contratación Directa</v>
          </cell>
          <cell r="K157" t="str">
            <v>1-100-F001_VA-Recursos distrito</v>
          </cell>
          <cell r="L157">
            <v>7300000</v>
          </cell>
          <cell r="M157">
            <v>51100000</v>
          </cell>
          <cell r="N157" t="str">
            <v xml:space="preserve">Oficina Asesora de Planeacion </v>
          </cell>
          <cell r="O157" t="str">
            <v>O232020200883990
Otros servicios profesionales, técnicos y empresar</v>
          </cell>
          <cell r="P157" t="str">
            <v>PM/0220/0107/45990230194</v>
          </cell>
          <cell r="Q157" t="str">
            <v>Se realiza un ajuste en el perfil a contratar, conforme a las obligaciones contractuales requeridas y se modifican también las fechas de inicio por la necesidad del servicio</v>
          </cell>
          <cell r="R157" t="str">
            <v>Fortalecimiento de la gestión institucional del IDPAC en el marco de la ejecución del Plan de Desarrollo de  Bogotá D.C</v>
          </cell>
          <cell r="S157">
            <v>8066</v>
          </cell>
          <cell r="T157">
            <v>2024110010194</v>
          </cell>
          <cell r="U157">
            <v>6</v>
          </cell>
          <cell r="V157"/>
          <cell r="W157">
            <v>1</v>
          </cell>
          <cell r="X157" t="str">
            <v>Modificación propuesta</v>
          </cell>
        </row>
        <row r="158">
          <cell r="B158" t="str">
            <v>C101</v>
          </cell>
          <cell r="C158" t="str">
            <v>1. Realizar el 100% de la estrategia de contratación de talento humano para los procesos de apoyo, gerencia y evaluación</v>
          </cell>
          <cell r="D158">
            <v>80111600</v>
          </cell>
          <cell r="E158" t="str">
            <v>Fortalecimiento Institucional</v>
          </cell>
          <cell r="F158" t="str">
            <v>junio</v>
          </cell>
          <cell r="G158" t="str">
            <v>junio</v>
          </cell>
          <cell r="H158">
            <v>1</v>
          </cell>
          <cell r="I158">
            <v>1</v>
          </cell>
          <cell r="J158" t="str">
            <v>CCE-16 Contratación Directa</v>
          </cell>
          <cell r="K158" t="str">
            <v>1-100-F001_VA-Recursos distrito</v>
          </cell>
          <cell r="L158">
            <v>0</v>
          </cell>
          <cell r="M158">
            <v>71897000</v>
          </cell>
          <cell r="N158" t="str">
            <v>Secretaría General</v>
          </cell>
          <cell r="O158" t="str">
            <v>O232020200883990
Otros servicios profesionales, técnicos y empresar</v>
          </cell>
          <cell r="P158" t="str">
            <v>PM/0220/0107/45990230194</v>
          </cell>
          <cell r="Q158" t="str">
            <v>NUEVO SALDO</v>
          </cell>
          <cell r="R158" t="str">
            <v>Fortalecimiento de la gestión institucional del IDPAC en el marco de la ejecución del Plan de Desarrollo de  Bogotá D.C</v>
          </cell>
          <cell r="S158">
            <v>8066</v>
          </cell>
          <cell r="T158">
            <v>2024110010194</v>
          </cell>
          <cell r="U158">
            <v>6</v>
          </cell>
          <cell r="V158"/>
          <cell r="W158">
            <v>1</v>
          </cell>
          <cell r="X158" t="str">
            <v>Modificación propuesta</v>
          </cell>
        </row>
        <row r="159">
          <cell r="B159" t="str">
            <v>C383</v>
          </cell>
          <cell r="C159" t="str">
            <v>3. Aplicar a 2000 organizaciones sociales, comunales, medios comunitarios, de propiedad horizontal el modelo de fortalecimiento</v>
          </cell>
          <cell r="D159">
            <v>80111600</v>
          </cell>
          <cell r="E159" t="str">
            <v>Prestar los servicios de apoyo a la gestión para implementar el modelo de fortalecimiento con organizaciones de propiedad horizontal y comunales de los distintos  niveles en el marco del proyecto de inversión 8131. </v>
          </cell>
          <cell r="F159" t="str">
            <v>FEBRERO</v>
          </cell>
          <cell r="G159" t="str">
            <v>FEBRERO</v>
          </cell>
          <cell r="H159">
            <v>5</v>
          </cell>
          <cell r="I159">
            <v>1</v>
          </cell>
          <cell r="J159" t="str">
            <v>CCE-16 Contratación Directa</v>
          </cell>
          <cell r="K159" t="str">
            <v>1-100-F001_VA-Recursos distrito</v>
          </cell>
          <cell r="L159">
            <v>3600000</v>
          </cell>
          <cell r="M159">
            <v>18000000</v>
          </cell>
          <cell r="N159" t="str">
            <v>Subdirección de Asuntos Comunales</v>
          </cell>
          <cell r="O159" t="str">
            <v>O232020200991119_Otros servicios de la administración pública n.c.p.</v>
          </cell>
          <cell r="P159" t="str">
            <v>20/0220/0106/45020220238</v>
          </cell>
          <cell r="Q159" t="str">
            <v>Se modifica el plazo delcontrato considerando las necesidades de contratación de la Subdirección de asuntos comunales</v>
          </cell>
          <cell r="R159" t="str">
            <v>Implementación de mecanismos de participación que potencian el desarrollo territorial Bogotá D.C.</v>
          </cell>
          <cell r="S159">
            <v>8131</v>
          </cell>
          <cell r="T159">
            <v>2024110010238</v>
          </cell>
          <cell r="U159">
            <v>7</v>
          </cell>
          <cell r="V159">
            <v>45712</v>
          </cell>
          <cell r="W159">
            <v>1</v>
          </cell>
          <cell r="X159" t="str">
            <v>Modificación propuesta</v>
          </cell>
        </row>
        <row r="160">
          <cell r="B160" t="str">
            <v>C385</v>
          </cell>
          <cell r="C160" t="str">
            <v>3. Aplicar a 2000 organizaciones sociales, comunales, medios comunitarios, de propiedad horizontal el modelo de fortalecimiento</v>
          </cell>
          <cell r="D160">
            <v>80111600</v>
          </cell>
          <cell r="E160" t="str">
            <v>Prestar los servicios  de apoyo a la gestión para implementar el modelo de fortalecimiento con organizaciones de propiedad horizontal y comunales de los distintos  niveles en el marco del proyecto de inversión 8131. </v>
          </cell>
          <cell r="F160" t="str">
            <v>FEBRERO</v>
          </cell>
          <cell r="G160" t="str">
            <v>FEBRERO</v>
          </cell>
          <cell r="H160">
            <v>5</v>
          </cell>
          <cell r="I160">
            <v>1</v>
          </cell>
          <cell r="J160" t="str">
            <v>CCE-16 Contratación Directa</v>
          </cell>
          <cell r="K160" t="str">
            <v>1-100-F001_VA-Recursos distrito</v>
          </cell>
          <cell r="L160">
            <v>3156000</v>
          </cell>
          <cell r="M160">
            <v>15780000</v>
          </cell>
          <cell r="N160" t="str">
            <v>Subdirección de Asuntos Comunales</v>
          </cell>
          <cell r="O160" t="str">
            <v>O232020200991119_Otros servicios de la administración pública n.c.p.</v>
          </cell>
          <cell r="P160" t="str">
            <v>20/0220/0106/45020220238</v>
          </cell>
          <cell r="Q160" t="str">
            <v>Se modifica el plazo delcontrato considerando las necesidades de contratación de la Subdirección de asuntos comunales</v>
          </cell>
          <cell r="R160" t="str">
            <v>Implementación de mecanismos de participación que potencian el desarrollo territorial Bogotá D.C.</v>
          </cell>
          <cell r="S160">
            <v>8131</v>
          </cell>
          <cell r="T160">
            <v>2024110010238</v>
          </cell>
          <cell r="U160">
            <v>7</v>
          </cell>
          <cell r="V160">
            <v>45712</v>
          </cell>
          <cell r="W160">
            <v>1</v>
          </cell>
          <cell r="X160" t="str">
            <v>Modificación propuesta</v>
          </cell>
        </row>
        <row r="161">
          <cell r="B161" t="str">
            <v>C387</v>
          </cell>
          <cell r="C161" t="str">
            <v>3. Aplicar a 2000 organizaciones sociales, comunales, medios comunitarios, de propiedad horizontal el modelo de fortalecimiento</v>
          </cell>
          <cell r="D161">
            <v>80111600</v>
          </cell>
          <cell r="E161" t="str">
            <v>Prestar los servicios profesionales  para implementar el modelo de fortalecimiento con organizaciones de propiedad horizontal y comunales de los distintos  niveles en el marco del proyecto de inversión 8131. </v>
          </cell>
          <cell r="F161" t="str">
            <v>FEBRERO</v>
          </cell>
          <cell r="G161" t="str">
            <v>FEBRERO</v>
          </cell>
          <cell r="H161">
            <v>5</v>
          </cell>
          <cell r="I161">
            <v>1</v>
          </cell>
          <cell r="J161" t="str">
            <v>CCE-16 Contratación Directa</v>
          </cell>
          <cell r="K161" t="str">
            <v>1-100-F001_VA-Recursos distrito</v>
          </cell>
          <cell r="L161">
            <v>5200000</v>
          </cell>
          <cell r="M161">
            <v>26000000</v>
          </cell>
          <cell r="N161" t="str">
            <v>Subdirección de Asuntos Comunales</v>
          </cell>
          <cell r="O161" t="str">
            <v>O232020200991119_Otros servicios de la administración pública n.c.p.</v>
          </cell>
          <cell r="P161" t="str">
            <v>20/0220/0106/45020220238</v>
          </cell>
          <cell r="Q161" t="str">
            <v>Se modifica el plazo delcontrato considerando las necesidades de contratación de la Subdirección de asuntos comunales</v>
          </cell>
          <cell r="R161" t="str">
            <v>Implementación de mecanismos de participación que potencian el desarrollo territorial Bogotá D.C.</v>
          </cell>
          <cell r="S161">
            <v>8131</v>
          </cell>
          <cell r="T161">
            <v>2024110010238</v>
          </cell>
          <cell r="U161">
            <v>7</v>
          </cell>
          <cell r="V161">
            <v>45712</v>
          </cell>
          <cell r="W161">
            <v>1</v>
          </cell>
          <cell r="X161" t="str">
            <v>Modificación propuesta</v>
          </cell>
        </row>
        <row r="162">
          <cell r="B162" t="str">
            <v>C388</v>
          </cell>
          <cell r="C162" t="str">
            <v>4. Implementar el 100% de los planes de acción de las políticas públicas a cargo del IDPAC</v>
          </cell>
          <cell r="D162">
            <v>80111600</v>
          </cell>
          <cell r="E162" t="str">
            <v>Prestar los servicios profesionales para realizar seguimiento a la Política Publica Comunal y de formulación de la Política pública de Propiedad Horizontal en el marco del proyecto de inversión 8131.</v>
          </cell>
          <cell r="F162" t="str">
            <v>FEBRERO</v>
          </cell>
          <cell r="G162" t="str">
            <v>FEBRERO</v>
          </cell>
          <cell r="H162">
            <v>5</v>
          </cell>
          <cell r="I162">
            <v>1</v>
          </cell>
          <cell r="J162" t="str">
            <v>CCE-16 Contratación Directa</v>
          </cell>
          <cell r="K162" t="str">
            <v>1-100-F001_VA-Recursos distrito</v>
          </cell>
          <cell r="L162">
            <v>6500000</v>
          </cell>
          <cell r="M162">
            <v>32500000</v>
          </cell>
          <cell r="N162" t="str">
            <v>Subdirección de Asuntos Comunales</v>
          </cell>
          <cell r="O162" t="str">
            <v>O232020200991119_Otros servicios de la administración pública n.c.p.</v>
          </cell>
          <cell r="P162" t="str">
            <v>20/0220/0101/45020290238</v>
          </cell>
          <cell r="Q162" t="str">
            <v>Se modifica el plazo delcontrato considerando las necesidades de contratación de la Subdirección de asuntos comunales</v>
          </cell>
          <cell r="R162" t="str">
            <v>Implementación de mecanismos de participación que potencian el desarrollo territorial Bogotá D.C.</v>
          </cell>
          <cell r="S162">
            <v>8131</v>
          </cell>
          <cell r="T162">
            <v>2024110010238</v>
          </cell>
          <cell r="U162">
            <v>7</v>
          </cell>
          <cell r="V162">
            <v>45712</v>
          </cell>
          <cell r="W162">
            <v>1</v>
          </cell>
          <cell r="X162" t="str">
            <v>Modificación propuesta</v>
          </cell>
        </row>
        <row r="163">
          <cell r="B163" t="str">
            <v>C402</v>
          </cell>
          <cell r="C163" t="str">
            <v>4. Implementar el 100% de los planes de acción de las políticas públicas a cargo del IDPAC</v>
          </cell>
          <cell r="D163">
            <v>80111600</v>
          </cell>
          <cell r="E163" t="str">
            <v>Prestar los servicios profesionales para realizar seguimiento a la Política Publica Comunal y de formulación de la Política pública de Propiedad Horizontal en el marco del proyecto de inversión 8131.</v>
          </cell>
          <cell r="F163" t="str">
            <v>FEBRERO</v>
          </cell>
          <cell r="G163" t="str">
            <v>FEBRERO</v>
          </cell>
          <cell r="H163">
            <v>5</v>
          </cell>
          <cell r="I163">
            <v>1</v>
          </cell>
          <cell r="J163" t="str">
            <v>CCE-16 Contratación Directa</v>
          </cell>
          <cell r="K163" t="str">
            <v>1-100-F001_VA-Recursos distrito</v>
          </cell>
          <cell r="L163">
            <v>6000000</v>
          </cell>
          <cell r="M163">
            <v>30000000</v>
          </cell>
          <cell r="N163" t="str">
            <v>Subdirección de Asuntos Comunales</v>
          </cell>
          <cell r="O163" t="str">
            <v>O232020200991119_Otros servicios de la administración pública n.c.p.</v>
          </cell>
          <cell r="P163" t="str">
            <v>20/0220/0101/45020290238</v>
          </cell>
          <cell r="Q163" t="str">
            <v>Se modifica el plazo delcontrato considerando las necesidades de contratación de la Subdirección de asuntos comunales</v>
          </cell>
          <cell r="R163" t="str">
            <v>Implementación de mecanismos de participación que potencian el desarrollo territorial Bogotá D.C.</v>
          </cell>
          <cell r="S163">
            <v>8131</v>
          </cell>
          <cell r="T163">
            <v>2024110010238</v>
          </cell>
          <cell r="U163">
            <v>7</v>
          </cell>
          <cell r="V163">
            <v>45712</v>
          </cell>
          <cell r="W163">
            <v>1</v>
          </cell>
          <cell r="X163" t="str">
            <v>Modificación propuesta</v>
          </cell>
        </row>
        <row r="164">
          <cell r="B164" t="str">
            <v>C407</v>
          </cell>
          <cell r="C164" t="str">
            <v>3. Aplicar a 2000 organizaciones sociales, comunales, medios comunitarios, de propiedad horizontal el modelo de fortalecimiento</v>
          </cell>
          <cell r="D164">
            <v>80111600</v>
          </cell>
          <cell r="E164" t="str">
            <v>Prestar los servicios profesionales para implementar el modelo de fortalecimiento con organizaciones de propiedad horizontal y comunales de los distinto niveles en el marco del proyecto de inversión 8131. </v>
          </cell>
          <cell r="F164" t="str">
            <v>FEBRERO</v>
          </cell>
          <cell r="G164" t="str">
            <v>FEBRERO</v>
          </cell>
          <cell r="H164">
            <v>5</v>
          </cell>
          <cell r="I164">
            <v>1</v>
          </cell>
          <cell r="J164" t="str">
            <v>CCE-16 Contratación Directa</v>
          </cell>
          <cell r="K164" t="str">
            <v>1-100-F001_VA-Recursos distrito</v>
          </cell>
          <cell r="L164">
            <v>8000000</v>
          </cell>
          <cell r="M164">
            <v>40000000</v>
          </cell>
          <cell r="N164" t="str">
            <v>Subdirección de Asuntos Comunales</v>
          </cell>
          <cell r="O164" t="str">
            <v>O232020200991119_Otros servicios de la administración pública n.c.p.</v>
          </cell>
          <cell r="P164" t="str">
            <v>20/0220/0106/45020220238</v>
          </cell>
          <cell r="Q164" t="str">
            <v>Se modifica el plazo delcontrato considerando las necesidades de contratación de la Subdirección de asuntos comunales</v>
          </cell>
          <cell r="R164" t="str">
            <v>Implementación de mecanismos de participación que potencian el desarrollo territorial Bogotá D.C.</v>
          </cell>
          <cell r="S164">
            <v>8131</v>
          </cell>
          <cell r="T164">
            <v>2024110010238</v>
          </cell>
          <cell r="U164">
            <v>7</v>
          </cell>
          <cell r="V164">
            <v>45712</v>
          </cell>
          <cell r="W164">
            <v>1</v>
          </cell>
          <cell r="X164" t="str">
            <v>Modificación propuesta</v>
          </cell>
        </row>
        <row r="165">
          <cell r="B165" t="str">
            <v>C434</v>
          </cell>
          <cell r="C165" t="str">
            <v>4. Implementar el 100% de los planes de acción de las políticas públicas a cargo del IDPAC</v>
          </cell>
          <cell r="D165">
            <v>80111600</v>
          </cell>
          <cell r="E165" t="str">
            <v>Prestar los servicios profesionales para realizar seguimiento a la Política Publica Comunal y de formulación de la Política pública de Propiedad Horizontal en el marco del proyecto de inversión 8131.</v>
          </cell>
          <cell r="F165" t="str">
            <v>FEBRERO</v>
          </cell>
          <cell r="G165" t="str">
            <v>FEBRERO</v>
          </cell>
          <cell r="H165">
            <v>5</v>
          </cell>
          <cell r="I165">
            <v>1</v>
          </cell>
          <cell r="J165" t="str">
            <v>CCE-16 Contratación Directa</v>
          </cell>
          <cell r="K165" t="str">
            <v>1-100-F001_VA-Recursos distrito</v>
          </cell>
          <cell r="L165">
            <v>4200000</v>
          </cell>
          <cell r="M165">
            <v>21000000</v>
          </cell>
          <cell r="N165" t="str">
            <v>Subdirección de Asuntos Comunales</v>
          </cell>
          <cell r="O165" t="str">
            <v>O232020200991119_Otros servicios de la administración pública n.c.p.</v>
          </cell>
          <cell r="P165" t="str">
            <v>20/0220/0101/45020290238</v>
          </cell>
          <cell r="Q165" t="str">
            <v>Se modifica el plazo delcontrato considerando las necesidades de contratación de la Subdirección de asuntos comunales</v>
          </cell>
          <cell r="R165" t="str">
            <v>Implementación de mecanismos de participación que potencian el desarrollo territorial Bogotá D.C.</v>
          </cell>
          <cell r="S165">
            <v>8131</v>
          </cell>
          <cell r="T165">
            <v>2024110010238</v>
          </cell>
          <cell r="U165">
            <v>7</v>
          </cell>
          <cell r="V165">
            <v>45712</v>
          </cell>
          <cell r="W165">
            <v>1</v>
          </cell>
          <cell r="X165" t="str">
            <v>Modificación propuesta</v>
          </cell>
        </row>
        <row r="166">
          <cell r="B166" t="str">
            <v>C430</v>
          </cell>
          <cell r="C166" t="str">
            <v>3. Aplicar a 2000 organizaciones sociales, comunales, medios comunitarios, de propiedad horizontal el modelo de fortalecimiento</v>
          </cell>
          <cell r="D166">
            <v>80111600</v>
          </cell>
          <cell r="E166" t="str">
            <v>Prestación de servicios logísticos y operativos para la organización y ejecución de las actividades y eventos institucionales realizados por el IDPAC</v>
          </cell>
          <cell r="F166" t="str">
            <v>FEBRERO</v>
          </cell>
          <cell r="G166" t="str">
            <v>FEBRERO</v>
          </cell>
          <cell r="H166">
            <v>9</v>
          </cell>
          <cell r="I166">
            <v>1</v>
          </cell>
          <cell r="J166" t="str">
            <v>CCE-16 Contratación Directa</v>
          </cell>
          <cell r="K166" t="str">
            <v>1-100-F001_VA-Recursos distrito</v>
          </cell>
          <cell r="L166">
            <v>900000000</v>
          </cell>
          <cell r="M166">
            <v>900000000</v>
          </cell>
          <cell r="N166" t="str">
            <v>Subdirección de Asuntos Comunales</v>
          </cell>
          <cell r="O166" t="str">
            <v>O232020200991119_Otros servicios de la administración pública n.c.p.</v>
          </cell>
          <cell r="P166" t="str">
            <v>20/0220/0106/45020220238</v>
          </cell>
          <cell r="Q166" t="str">
            <v>Se modifica el valor destinado a esta linea y se asigna a una nueva linea para contrato de prestacion de servicios de acuerdo con las  necesidades de contratación de la Subdirección de asuntos comunales</v>
          </cell>
          <cell r="R166" t="str">
            <v>Implementación de mecanismos de participación que potencian el desarrollo territorial Bogotá D.C.</v>
          </cell>
          <cell r="S166">
            <v>8131</v>
          </cell>
          <cell r="T166">
            <v>2024110010238</v>
          </cell>
          <cell r="U166">
            <v>7</v>
          </cell>
          <cell r="V166">
            <v>45712</v>
          </cell>
          <cell r="W166">
            <v>1</v>
          </cell>
          <cell r="X166" t="str">
            <v>Modificación propuesta</v>
          </cell>
        </row>
        <row r="167">
          <cell r="B167" t="str">
            <v>C685</v>
          </cell>
          <cell r="C167" t="str">
            <v>4. Implementar el 100% de los planes de acción de las políticas públicas a cargo del IDPAC</v>
          </cell>
          <cell r="D167">
            <v>80111600</v>
          </cell>
          <cell r="E167" t="str">
            <v>Prestar los servicios profesionales para realizar seguimiento a la Política Publica Comunal y de formulación de la Política pública de Propiedad Horizontal en el marco del proyecto de inversión 8131.</v>
          </cell>
          <cell r="F167" t="str">
            <v>FEBRERO</v>
          </cell>
          <cell r="G167" t="str">
            <v>FEBRERO</v>
          </cell>
          <cell r="H167">
            <v>5</v>
          </cell>
          <cell r="I167">
            <v>1</v>
          </cell>
          <cell r="J167" t="str">
            <v>CCE-16 Contratación Directa</v>
          </cell>
          <cell r="K167" t="str">
            <v>1-100-F001_VA-Recursos distrito</v>
          </cell>
          <cell r="L167">
            <v>4300000</v>
          </cell>
          <cell r="M167">
            <v>21500000</v>
          </cell>
          <cell r="N167" t="str">
            <v>Subdirección de Asuntos Comunales</v>
          </cell>
          <cell r="O167" t="str">
            <v>O232020200991119_Otros servicios de la administración pública n.c.p.</v>
          </cell>
          <cell r="P167" t="str">
            <v>20/0220/0101/45020290238</v>
          </cell>
          <cell r="Q167" t="str">
            <v>Nuevas necesidades de contratación de la Subdirección de asuntos comunales</v>
          </cell>
          <cell r="R167" t="str">
            <v>Implementación de mecanismos de participación que potencian el desarrollo territorial Bogotá D.C.</v>
          </cell>
          <cell r="S167">
            <v>8131</v>
          </cell>
          <cell r="T167">
            <v>2024110010238</v>
          </cell>
          <cell r="U167">
            <v>7</v>
          </cell>
          <cell r="V167">
            <v>45712</v>
          </cell>
          <cell r="W167">
            <v>1</v>
          </cell>
          <cell r="X167" t="str">
            <v>Inclusión de Nuevo Concepto</v>
          </cell>
        </row>
        <row r="168">
          <cell r="B168" t="str">
            <v>C686</v>
          </cell>
          <cell r="C168" t="str">
            <v>3. Aplicar a 2000 organizaciones sociales, comunales, medios comunitarios, de propiedad horizontal el modelo de fortalecimiento</v>
          </cell>
          <cell r="D168">
            <v>80111600</v>
          </cell>
          <cell r="E168" t="str">
            <v>Prestar los servicios de apoyo a la gestión para implementar el modelo de fortalecimiento con organizaciones de propiedad horizontal y comunales de los distintos  niveles en el marco del proyecto de inversión 8131. </v>
          </cell>
          <cell r="F168" t="str">
            <v>FEBRERO</v>
          </cell>
          <cell r="G168" t="str">
            <v>FEBRERO</v>
          </cell>
          <cell r="H168">
            <v>6</v>
          </cell>
          <cell r="I168">
            <v>1</v>
          </cell>
          <cell r="J168" t="str">
            <v>CCE-16 Contratación Directa</v>
          </cell>
          <cell r="K168" t="str">
            <v>1-100-F001_VA-Recursos distrito</v>
          </cell>
          <cell r="L168">
            <v>2900000</v>
          </cell>
          <cell r="M168">
            <v>17400000</v>
          </cell>
          <cell r="N168" t="str">
            <v>Subdirección de Asuntos Comunales</v>
          </cell>
          <cell r="O168" t="str">
            <v>O232020200991119_Otros servicios de la administración pública n.c.p.</v>
          </cell>
          <cell r="P168" t="str">
            <v>20/0220/0106/45020220238</v>
          </cell>
          <cell r="Q168" t="str">
            <v>Nuevas necesidades de contratación de la Subdirección de asuntos comunales</v>
          </cell>
          <cell r="R168" t="str">
            <v>Implementación de mecanismos de participación que potencian el desarrollo territorial Bogotá D.C.</v>
          </cell>
          <cell r="S168">
            <v>8131</v>
          </cell>
          <cell r="T168">
            <v>2024110010238</v>
          </cell>
          <cell r="U168">
            <v>7</v>
          </cell>
          <cell r="V168">
            <v>45712</v>
          </cell>
          <cell r="W168">
            <v>1</v>
          </cell>
          <cell r="X168" t="str">
            <v>Inclusión de Nuevo Concepto</v>
          </cell>
        </row>
        <row r="169">
          <cell r="B169" t="str">
            <v>C687</v>
          </cell>
          <cell r="C169" t="str">
            <v>3. Aplicar a 2000 organizaciones sociales, comunales, medios comunitarios, de propiedad horizontal el modelo de fortalecimiento</v>
          </cell>
          <cell r="D169">
            <v>80111600</v>
          </cell>
          <cell r="E169" t="str">
            <v>Prestar los servicios de apoyo a la gestión para implementar el modelo de fortalecimiento con organizaciones de propiedad horizontal y comunales de los distintos  niveles en el marco del proyecto de inversión 8131. </v>
          </cell>
          <cell r="F169" t="str">
            <v>FEBRERO</v>
          </cell>
          <cell r="G169" t="str">
            <v>FEBRERO</v>
          </cell>
          <cell r="H169">
            <v>6</v>
          </cell>
          <cell r="I169">
            <v>1</v>
          </cell>
          <cell r="J169" t="str">
            <v>CCE-16 Contratación Directa</v>
          </cell>
          <cell r="K169" t="str">
            <v>1-100-F001_VA-Recursos distrito</v>
          </cell>
          <cell r="L169">
            <v>2964000</v>
          </cell>
          <cell r="M169">
            <v>17784000</v>
          </cell>
          <cell r="N169" t="str">
            <v>Subdirección de Asuntos Comunales</v>
          </cell>
          <cell r="O169" t="str">
            <v>O232020200991119_Otros servicios de la administración pública n.c.p.</v>
          </cell>
          <cell r="P169" t="str">
            <v>20/0220/0106/45020220238</v>
          </cell>
          <cell r="Q169" t="str">
            <v>Nuevas necesidades de contratación de la Subdirección de asuntos comunales</v>
          </cell>
          <cell r="R169" t="str">
            <v>Implementación de mecanismos de participación que potencian el desarrollo territorial Bogotá D.C.</v>
          </cell>
          <cell r="S169">
            <v>8131</v>
          </cell>
          <cell r="T169">
            <v>2024110010238</v>
          </cell>
          <cell r="U169">
            <v>7</v>
          </cell>
          <cell r="V169">
            <v>45712</v>
          </cell>
          <cell r="W169">
            <v>1</v>
          </cell>
          <cell r="X169" t="str">
            <v>Inclusión de Nuevo Concepto</v>
          </cell>
        </row>
        <row r="170">
          <cell r="B170" t="str">
            <v>C688</v>
          </cell>
          <cell r="C170" t="str">
            <v>4. Implementar el 100% de los planes de acción de las políticas públicas a cargo del IDPAC</v>
          </cell>
          <cell r="D170">
            <v>80111600</v>
          </cell>
          <cell r="E170" t="str">
            <v>Prestar los servicios profesionales para realizar seguimiento a la Política Publica Comunal y de formulación de la Política pública de Propiedad Horizontal en el marco del proyecto de inversión 8131.</v>
          </cell>
          <cell r="F170" t="str">
            <v>FEBRERO</v>
          </cell>
          <cell r="G170" t="str">
            <v>FEBRERO</v>
          </cell>
          <cell r="H170">
            <v>5</v>
          </cell>
          <cell r="I170">
            <v>1</v>
          </cell>
          <cell r="J170" t="str">
            <v>CCE-16 Contratación Directa</v>
          </cell>
          <cell r="K170" t="str">
            <v>1-100-F001_VA-Recursos distrito</v>
          </cell>
          <cell r="L170">
            <v>4500000</v>
          </cell>
          <cell r="M170">
            <v>22500000</v>
          </cell>
          <cell r="N170" t="str">
            <v>Subdirección de Asuntos Comunales</v>
          </cell>
          <cell r="O170" t="str">
            <v>O232020200991119_Otros servicios de la administración pública n.c.p.</v>
          </cell>
          <cell r="P170" t="str">
            <v>20/0220/0101/45020290238</v>
          </cell>
          <cell r="Q170" t="str">
            <v>Nuevas necesidades de contratación de la Subdirección de asuntos comunales</v>
          </cell>
          <cell r="R170" t="str">
            <v>Implementación de mecanismos de participación que potencian el desarrollo territorial Bogotá D.C.</v>
          </cell>
          <cell r="S170">
            <v>8131</v>
          </cell>
          <cell r="T170">
            <v>2024110010238</v>
          </cell>
          <cell r="U170">
            <v>7</v>
          </cell>
          <cell r="V170">
            <v>45712</v>
          </cell>
          <cell r="W170">
            <v>1</v>
          </cell>
          <cell r="X170" t="str">
            <v>Inclusión de Nuevo Concepto</v>
          </cell>
        </row>
        <row r="171">
          <cell r="B171" t="str">
            <v>C406</v>
          </cell>
          <cell r="C171" t="str">
            <v>3. Aplicar a 2000 organizaciones sociales, comunales, medios comunitarios, de propiedad horizontal el modelo de fortalecimiento</v>
          </cell>
          <cell r="D171">
            <v>80111600</v>
          </cell>
          <cell r="E171" t="str">
            <v>Prestar los servicios profesionales para implementar el modelo de fortalecimiento con organizaciones de propiedad horizontal y comunales de los distinto niveles en el marco del proyecto de inversión 8131. </v>
          </cell>
          <cell r="F171" t="str">
            <v>ENERO</v>
          </cell>
          <cell r="G171" t="str">
            <v>FEBRERO</v>
          </cell>
          <cell r="H171">
            <v>10</v>
          </cell>
          <cell r="I171">
            <v>1</v>
          </cell>
          <cell r="J171" t="str">
            <v>CCE-16 Contratación Directa</v>
          </cell>
          <cell r="K171" t="str">
            <v>1-100-F001_VA-Recursos distrito</v>
          </cell>
          <cell r="L171">
            <v>6000000</v>
          </cell>
          <cell r="M171">
            <v>60000000</v>
          </cell>
          <cell r="N171" t="str">
            <v>Subdirección de Asuntos Comunales</v>
          </cell>
          <cell r="O171" t="str">
            <v>O232020200991119_Otros servicios de la administración pública n.c.p.</v>
          </cell>
          <cell r="P171" t="str">
            <v>20/0220/0106/45020220238</v>
          </cell>
          <cell r="Q171" t="str">
            <v xml:space="preserve">se modifica el plazo y valor de los honorarios </v>
          </cell>
          <cell r="R171" t="str">
            <v>Implementación de mecanismos de participación que potencian el desarrollo territorial Bogotá D.C.</v>
          </cell>
          <cell r="S171">
            <v>8131</v>
          </cell>
          <cell r="T171">
            <v>2024110010238</v>
          </cell>
          <cell r="U171">
            <v>7</v>
          </cell>
          <cell r="V171">
            <v>45712</v>
          </cell>
          <cell r="W171">
            <v>1</v>
          </cell>
          <cell r="X171" t="str">
            <v>Modificación propuesta</v>
          </cell>
        </row>
        <row r="172">
          <cell r="B172" t="str">
            <v>C411</v>
          </cell>
          <cell r="C172" t="str">
            <v>3. Aplicar a 2000 organizaciones sociales, comunales, medios comunitarios, de propiedad horizontal el modelo de fortalecimiento</v>
          </cell>
          <cell r="D172">
            <v>80111600</v>
          </cell>
          <cell r="E172" t="str">
            <v>Prestar los servicios profesionales  para implementar el modelo de fortalecimiento con organizaciones de propiedad horizontal y comunales de los distintos  niveles en el marco del proyecto de inversión 8131. </v>
          </cell>
          <cell r="F172" t="str">
            <v>FEBRERO</v>
          </cell>
          <cell r="G172" t="str">
            <v>FEBRERO</v>
          </cell>
          <cell r="H172">
            <v>10</v>
          </cell>
          <cell r="I172">
            <v>1</v>
          </cell>
          <cell r="J172" t="str">
            <v>CCE-16 Contratación Directa</v>
          </cell>
          <cell r="K172" t="str">
            <v>1-100-F001_VA-Recursos distrito</v>
          </cell>
          <cell r="L172">
            <v>4500000</v>
          </cell>
          <cell r="M172">
            <v>45000000</v>
          </cell>
          <cell r="N172" t="str">
            <v>Subdirección de Asuntos Comunales</v>
          </cell>
          <cell r="O172" t="str">
            <v>O232020200991119_Otros servicios de la administración pública n.c.p.</v>
          </cell>
          <cell r="P172" t="str">
            <v>20/0220/0106/45020220238</v>
          </cell>
          <cell r="Q172" t="str">
            <v xml:space="preserve">se modifica el plazo y valor de los honorarios </v>
          </cell>
          <cell r="R172" t="str">
            <v>Implementación de mecanismos de participación que potencian el desarrollo territorial Bogotá D.C.</v>
          </cell>
          <cell r="S172">
            <v>8131</v>
          </cell>
          <cell r="T172">
            <v>2024110010238</v>
          </cell>
          <cell r="U172">
            <v>7</v>
          </cell>
          <cell r="V172">
            <v>45712</v>
          </cell>
          <cell r="W172">
            <v>1</v>
          </cell>
          <cell r="X172" t="str">
            <v>Modificación propuesta</v>
          </cell>
        </row>
        <row r="173">
          <cell r="B173" t="str">
            <v>C391</v>
          </cell>
          <cell r="C173" t="str">
            <v>3. Aplicar a 2000 organizaciones sociales, comunales, medios comunitarios, de propiedad horizontal el modelo de fortalecimiento</v>
          </cell>
          <cell r="D173">
            <v>80111600</v>
          </cell>
          <cell r="E173" t="str">
            <v>Prestar los servicios profesionales para implementar el modelo de fortalecimiento con organizaciones de propiedad horizontal y comunales de los distinto niveles en el marco del proyecto de inversión 8131. </v>
          </cell>
          <cell r="F173" t="str">
            <v>ENERO</v>
          </cell>
          <cell r="G173" t="str">
            <v>FEBRERO</v>
          </cell>
          <cell r="H173">
            <v>10</v>
          </cell>
          <cell r="I173">
            <v>1</v>
          </cell>
          <cell r="J173" t="str">
            <v>CCE-16 Contratación Directa</v>
          </cell>
          <cell r="K173" t="str">
            <v>1-100-F001_VA-Recursos distrito</v>
          </cell>
          <cell r="L173">
            <v>6000000</v>
          </cell>
          <cell r="M173">
            <v>60000000</v>
          </cell>
          <cell r="N173" t="str">
            <v>Subdirección de Asuntos Comunales</v>
          </cell>
          <cell r="O173" t="str">
            <v>O232020200991119_Otros servicios de la administración pública n.c.p.</v>
          </cell>
          <cell r="P173" t="str">
            <v>20/0220/0106/45020220238</v>
          </cell>
          <cell r="Q173" t="str">
            <v xml:space="preserve">se modifica el plazo y valor de los honorarios </v>
          </cell>
          <cell r="R173" t="str">
            <v>Implementación de mecanismos de participación que potencian el desarrollo territorial Bogotá D.C.</v>
          </cell>
          <cell r="S173">
            <v>8131</v>
          </cell>
          <cell r="T173">
            <v>2024110010238</v>
          </cell>
          <cell r="U173">
            <v>7</v>
          </cell>
          <cell r="V173">
            <v>45712</v>
          </cell>
          <cell r="W173">
            <v>1</v>
          </cell>
          <cell r="X173" t="str">
            <v>Modificación propuesta</v>
          </cell>
        </row>
        <row r="174">
          <cell r="B174" t="str">
            <v>C419</v>
          </cell>
          <cell r="C174" t="str">
            <v>3. Aplicar a 2000 organizaciones sociales, comunales, medios comunitarios, de propiedad horizontal el modelo de fortalecimiento</v>
          </cell>
          <cell r="D174">
            <v>80111600</v>
          </cell>
          <cell r="E174" t="str">
            <v>Prestar los servicios profesionales para implementar el modelo de fortalecimiento con organizaciones de propiedad horizontal y comunales de los distintos  niveles en el marco del proyecto de inversión 8131. </v>
          </cell>
          <cell r="F174" t="str">
            <v>FEBRERO</v>
          </cell>
          <cell r="G174" t="str">
            <v>MARZO</v>
          </cell>
          <cell r="H174">
            <v>5</v>
          </cell>
          <cell r="I174">
            <v>1</v>
          </cell>
          <cell r="J174" t="str">
            <v>CCE-16 Contratación Directa</v>
          </cell>
          <cell r="K174" t="str">
            <v>1-100-F001_VA-Recursos distrito</v>
          </cell>
          <cell r="L174">
            <v>5500000</v>
          </cell>
          <cell r="M174">
            <v>27500000</v>
          </cell>
          <cell r="N174" t="str">
            <v>Subdirección de Asuntos Comunales</v>
          </cell>
          <cell r="O174" t="str">
            <v>O232020200991119_Otros servicios de la administración pública n.c.p.</v>
          </cell>
          <cell r="P174" t="str">
            <v>20/0220/0106/45020220238</v>
          </cell>
          <cell r="Q174" t="str">
            <v>se modifica el plazo y valor de los honorarios y destina los recursos restantes para las  lineas C406 C411 C391</v>
          </cell>
          <cell r="R174" t="str">
            <v>Implementación de mecanismos de participación que potencian el desarrollo territorial Bogotá D.C.</v>
          </cell>
          <cell r="S174">
            <v>8131</v>
          </cell>
          <cell r="T174">
            <v>2024110010238</v>
          </cell>
          <cell r="U174">
            <v>7</v>
          </cell>
          <cell r="V174">
            <v>45712</v>
          </cell>
          <cell r="W174">
            <v>1</v>
          </cell>
          <cell r="X174" t="str">
            <v>Modificación propuesta</v>
          </cell>
        </row>
        <row r="175">
          <cell r="B175" t="str">
            <v>C392</v>
          </cell>
          <cell r="C175" t="str">
            <v>3. Aplicar a 2000 organizaciones sociales, comunales, medios comunitarios, de propiedad horizontal el modelo de fortalecimiento</v>
          </cell>
          <cell r="D175">
            <v>80111600</v>
          </cell>
          <cell r="E175" t="str">
            <v xml:space="preserve">Recursos para dar cumplimiento a los objetivos de la Subdirecciòn de asuntos comunales </v>
          </cell>
          <cell r="F175" t="str">
            <v>FEBRERO</v>
          </cell>
          <cell r="G175" t="str">
            <v>MARZO</v>
          </cell>
          <cell r="H175">
            <v>1</v>
          </cell>
          <cell r="I175">
            <v>1</v>
          </cell>
          <cell r="J175" t="str">
            <v>CCE-16 Contratación Directa</v>
          </cell>
          <cell r="K175" t="str">
            <v>1-100-F001_VA-Recursos distrito</v>
          </cell>
          <cell r="L175">
            <v>4800000</v>
          </cell>
          <cell r="M175">
            <v>8500000</v>
          </cell>
          <cell r="N175" t="str">
            <v>Subdirección de Asuntos Comunales</v>
          </cell>
          <cell r="O175" t="str">
            <v>O232020200991119_Otros servicios de la administración pública n.c.p.</v>
          </cell>
          <cell r="P175" t="str">
            <v>20/0220/0106/45020220238</v>
          </cell>
          <cell r="Q175" t="str">
            <v xml:space="preserve">se modifica objeto de la liena y se destina recursos para las lineas C406, C411, C391  y queda con el saldo restante </v>
          </cell>
          <cell r="R175" t="str">
            <v>Implementación de mecanismos de participación que potencian el desarrollo territorial Bogotá D.C.</v>
          </cell>
          <cell r="S175">
            <v>8131</v>
          </cell>
          <cell r="T175">
            <v>2024110010238</v>
          </cell>
          <cell r="U175">
            <v>7</v>
          </cell>
          <cell r="V175">
            <v>45712</v>
          </cell>
          <cell r="W175">
            <v>1</v>
          </cell>
          <cell r="X175" t="str">
            <v>Modificación propuesta</v>
          </cell>
        </row>
        <row r="176">
          <cell r="B176" t="str">
            <v>C395</v>
          </cell>
          <cell r="C176" t="str">
            <v>3. Aplicar a 2000 organizaciones sociales, comunales, medios comunitarios, de propiedad horizontal el modelo de fortalecimiento</v>
          </cell>
          <cell r="D176">
            <v>80111600</v>
          </cell>
          <cell r="E176" t="str">
            <v>Prestar los servicios profesionales para implementar el modelo de fortalecimiento con organizaciones de propiedad horizontal y comunales de los distintos  niveles en el marco del proyecto de inversión 8131. </v>
          </cell>
          <cell r="F176" t="str">
            <v>ENERO</v>
          </cell>
          <cell r="G176" t="str">
            <v>FEBRERO</v>
          </cell>
          <cell r="H176">
            <v>6</v>
          </cell>
          <cell r="I176">
            <v>1</v>
          </cell>
          <cell r="J176" t="str">
            <v>CCE-16 Contratación Directa</v>
          </cell>
          <cell r="K176" t="str">
            <v>1-100-F001_VA-Recursos distrito</v>
          </cell>
          <cell r="L176">
            <v>3900000</v>
          </cell>
          <cell r="M176">
            <v>23400000</v>
          </cell>
          <cell r="N176" t="str">
            <v>Subdirección de Asuntos Comunales</v>
          </cell>
          <cell r="O176" t="str">
            <v>O232020200991119_Otros servicios de la administración pública n.c.p.</v>
          </cell>
          <cell r="P176" t="str">
            <v>20/0220/0106/45020220238</v>
          </cell>
          <cell r="Q176" t="str">
            <v>Se elimina la linea y se destina los recursos a las lineas C406, C411 Y C391</v>
          </cell>
          <cell r="R176" t="str">
            <v>Implementación de mecanismos de participación que potencian el desarrollo territorial Bogotá D.C.</v>
          </cell>
          <cell r="S176">
            <v>8131</v>
          </cell>
          <cell r="T176">
            <v>2024110010238</v>
          </cell>
          <cell r="U176">
            <v>7</v>
          </cell>
          <cell r="V176">
            <v>45712</v>
          </cell>
          <cell r="W176">
            <v>1</v>
          </cell>
          <cell r="X176" t="str">
            <v>Eliminación de Concepto</v>
          </cell>
        </row>
        <row r="177">
          <cell r="B177" t="str">
            <v>C203</v>
          </cell>
          <cell r="C177" t="str">
            <v>3. Aplicar a 2000 organizaciones sociales, comunales, medios comunitarios, de propiedad horizontal el modelo de fortalecimiento</v>
          </cell>
          <cell r="D177">
            <v>80111600</v>
          </cell>
          <cell r="E177" t="str">
            <v>Prestar los servicios profesionales    para acompañar las labores administrativas y de seguimiento del presupuesto del proyecto de inversión de la SFOS.</v>
          </cell>
          <cell r="F177" t="str">
            <v>Febrero</v>
          </cell>
          <cell r="G177" t="str">
            <v>Febrero</v>
          </cell>
          <cell r="H177">
            <v>6</v>
          </cell>
          <cell r="I177">
            <v>1</v>
          </cell>
          <cell r="J177" t="str">
            <v>CCE-16 Contratación Directa</v>
          </cell>
          <cell r="K177" t="str">
            <v>1-100-F001_VA-Recursos distrito</v>
          </cell>
          <cell r="L177">
            <v>4766308</v>
          </cell>
          <cell r="M177">
            <v>28597848</v>
          </cell>
          <cell r="N177" t="str">
            <v>Subdirección de Fortalecimiento de la  Organización Social</v>
          </cell>
          <cell r="O177" t="str">
            <v>O232020200883990_Otros servicios profesionales, técnicos y empresariales n.c.p.</v>
          </cell>
          <cell r="P177" t="str">
            <v>20/0220/0106/45020220238</v>
          </cell>
          <cell r="Q177" t="str">
            <v>Se cambia duracion del contrato y honorarios, se destina  1,300,000 a la linea C228 Y 13,741,192  a la linea C230</v>
          </cell>
          <cell r="R177" t="str">
            <v>Implementación de mecanismos de participación que potencian el desarrollo territorial Bogotá D.C.</v>
          </cell>
          <cell r="S177">
            <v>8131</v>
          </cell>
          <cell r="T177">
            <v>2024110010238</v>
          </cell>
          <cell r="U177">
            <v>7</v>
          </cell>
          <cell r="V177">
            <v>45712</v>
          </cell>
          <cell r="W177">
            <v>1</v>
          </cell>
          <cell r="X177" t="str">
            <v>Modificación propuesta</v>
          </cell>
        </row>
        <row r="178">
          <cell r="B178" t="str">
            <v>C228</v>
          </cell>
          <cell r="C178" t="str">
            <v>3. Aplicar a 2000 organizaciones sociales, comunales, medios comunitarios, de propiedad horizontal el modelo de fortalecimiento</v>
          </cell>
          <cell r="D178">
            <v>80111600</v>
          </cell>
          <cell r="E178" t="str">
            <v>Prestar los servicios profesionales  para  gestionar y realizar seguimiento a las acciones orientadas al fortalecimiento de  medios comunitarios y alternativos del distrito capital.</v>
          </cell>
          <cell r="F178" t="str">
            <v>FEBRERO</v>
          </cell>
          <cell r="G178" t="str">
            <v>FEBRERO</v>
          </cell>
          <cell r="H178">
            <v>5</v>
          </cell>
          <cell r="I178">
            <v>1</v>
          </cell>
          <cell r="J178" t="str">
            <v>CCE-16 Contratación Directa</v>
          </cell>
          <cell r="K178" t="str">
            <v>1-100-F001_VA-Recursos distrito</v>
          </cell>
          <cell r="L178">
            <v>7000000</v>
          </cell>
          <cell r="M178">
            <v>35000000</v>
          </cell>
          <cell r="N178" t="str">
            <v>Subdirección de Fortalecimiento de la  Organización Social</v>
          </cell>
          <cell r="O178" t="str">
            <v>O232020200991119_Otros servicios de la administración pública n.c.p.</v>
          </cell>
          <cell r="P178" t="str">
            <v>20/0220/0106/45020220238</v>
          </cell>
          <cell r="Q178" t="str">
            <v xml:space="preserve">Se cambia el objeto del contrato, la duracion de contrato y el valor de los honorarios. </v>
          </cell>
          <cell r="R178" t="str">
            <v>Implementación de mecanismos de participación que potencian el desarrollo territorial Bogotá D.C.</v>
          </cell>
          <cell r="S178">
            <v>8131</v>
          </cell>
          <cell r="T178">
            <v>2024110010238</v>
          </cell>
          <cell r="U178">
            <v>7</v>
          </cell>
          <cell r="V178">
            <v>45712</v>
          </cell>
          <cell r="W178">
            <v>1</v>
          </cell>
          <cell r="X178" t="str">
            <v>Modificación propuesta</v>
          </cell>
        </row>
        <row r="179">
          <cell r="B179" t="str">
            <v>C230</v>
          </cell>
          <cell r="C179" t="str">
            <v>3. Aplicar a 2000 organizaciones sociales, comunales, medios comunitarios, de propiedad horizontal el modelo de fortalecimiento</v>
          </cell>
          <cell r="D179">
            <v>80111600</v>
          </cell>
          <cell r="E179" t="str">
            <v>Prestar los servicios profesionales para el acompañamiento a los medios comunitarios y alternativos, en la implementación del modelo de fortalecimiento..</v>
          </cell>
          <cell r="F179" t="str">
            <v>FEBRERO</v>
          </cell>
          <cell r="G179" t="str">
            <v>FEBRERO</v>
          </cell>
          <cell r="H179">
            <v>10</v>
          </cell>
          <cell r="I179">
            <v>1</v>
          </cell>
          <cell r="J179" t="str">
            <v>CCE-16 Contratación Directa</v>
          </cell>
          <cell r="K179" t="str">
            <v>1-100-F001_VA-Recursos distrito</v>
          </cell>
          <cell r="L179">
            <v>5000000</v>
          </cell>
          <cell r="M179">
            <v>50000000</v>
          </cell>
          <cell r="N179" t="str">
            <v>Subdirección de Fortalecimiento de la  Organización Social</v>
          </cell>
          <cell r="O179" t="str">
            <v>O232020200991119_Otros servicios de la administración pública n.c.p.</v>
          </cell>
          <cell r="P179" t="str">
            <v>20/0220/0106/45020220238</v>
          </cell>
          <cell r="Q179" t="str">
            <v xml:space="preserve">Se modifica la duraciòn del contrato </v>
          </cell>
          <cell r="R179" t="str">
            <v>Implementación de mecanismos de participación que potencian el desarrollo territorial Bogotá D.C.</v>
          </cell>
          <cell r="S179">
            <v>8131</v>
          </cell>
          <cell r="T179">
            <v>2024110010238</v>
          </cell>
          <cell r="U179">
            <v>7</v>
          </cell>
          <cell r="V179">
            <v>45712</v>
          </cell>
          <cell r="W179">
            <v>1</v>
          </cell>
          <cell r="X179" t="str">
            <v>Modificación propuesta</v>
          </cell>
        </row>
        <row r="180">
          <cell r="B180" t="str">
            <v>C240</v>
          </cell>
          <cell r="C180" t="str">
            <v>3. Aplicar a 2000 organizaciones sociales, comunales, medios comunitarios, de propiedad horizontal el modelo de fortalecimiento</v>
          </cell>
          <cell r="D180">
            <v>80111600</v>
          </cell>
          <cell r="E180" t="str">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v>
          </cell>
          <cell r="F180" t="str">
            <v>FEBRERO</v>
          </cell>
          <cell r="G180" t="str">
            <v>FEBRERO</v>
          </cell>
          <cell r="H180">
            <v>6</v>
          </cell>
          <cell r="I180">
            <v>1</v>
          </cell>
          <cell r="J180" t="str">
            <v>CCE-16 Contratación Directa</v>
          </cell>
          <cell r="K180" t="str">
            <v>1-100-F001_VA-Recursos distrito</v>
          </cell>
          <cell r="L180">
            <v>4400000</v>
          </cell>
          <cell r="M180">
            <v>26400000</v>
          </cell>
          <cell r="N180" t="str">
            <v>Subdirección de Fortalecimiento de la  Organización Social</v>
          </cell>
          <cell r="O180" t="str">
            <v>O232020200991119_Otros servicios de la administración pública n.c.p.</v>
          </cell>
          <cell r="P180" t="str">
            <v>20/0220/0106/45020220238</v>
          </cell>
          <cell r="Q180" t="str">
            <v>Se modifica el objeto del contrato</v>
          </cell>
          <cell r="R180" t="str">
            <v>Implementación de mecanismos de participación que potencian el desarrollo territorial Bogotá D.C.</v>
          </cell>
          <cell r="S180">
            <v>8131</v>
          </cell>
          <cell r="T180">
            <v>2024110010238</v>
          </cell>
          <cell r="U180">
            <v>7</v>
          </cell>
          <cell r="V180">
            <v>45712</v>
          </cell>
          <cell r="W180">
            <v>1</v>
          </cell>
          <cell r="X180" t="str">
            <v>Modificación propuesta</v>
          </cell>
        </row>
        <row r="181">
          <cell r="B181" t="str">
            <v>C246</v>
          </cell>
          <cell r="C181" t="str">
            <v>3. Aplicar a 2000 organizaciones sociales, comunales, medios comunitarios, de propiedad horizontal el modelo de fortalecimiento</v>
          </cell>
          <cell r="D181" t="str">
            <v>80141600;80141900;80111600;81141600;30111900;72103300;72102900</v>
          </cell>
          <cell r="E181" t="str">
            <v>PRESTAR LOS SERVICIOS LOGÍSTICOS Y OPERATIVOS NECESARIOS, PARA LA
ORGANIZACIÓN Y EJECUCIÓN DE ACTIVIDADES Y EVENTOS INSTITUCIONALES
REALIZADOS POR EL IDPAC</v>
          </cell>
          <cell r="F181" t="str">
            <v xml:space="preserve">MARZO </v>
          </cell>
          <cell r="G181" t="str">
            <v xml:space="preserve">MARZO </v>
          </cell>
          <cell r="H181">
            <v>9</v>
          </cell>
          <cell r="I181">
            <v>1</v>
          </cell>
          <cell r="J181" t="str">
            <v>CCE-06 Selección Abreviada Menor Cuantía</v>
          </cell>
          <cell r="K181" t="str">
            <v>1-100-F001_VA-Recursos distrito</v>
          </cell>
          <cell r="L181"/>
          <cell r="M181">
            <v>316377036</v>
          </cell>
          <cell r="N181" t="str">
            <v>Subdirección de Fortalecimiento de la  Organización Social</v>
          </cell>
          <cell r="O181" t="str">
            <v>O232020200991119_Otros servicios de la administración pública n.c.p.</v>
          </cell>
          <cell r="P181" t="str">
            <v>20/0220/0106/45020220238</v>
          </cell>
          <cell r="Q181" t="str">
            <v xml:space="preserve">Se modifica el valor, se pasa 8758808 ala linea 230 y continua con el restante. </v>
          </cell>
          <cell r="R181" t="str">
            <v>Implementación de mecanismos de participación que potencian el desarrollo territorial Bogotá D.C.</v>
          </cell>
          <cell r="S181">
            <v>8131</v>
          </cell>
          <cell r="T181">
            <v>2024110010238</v>
          </cell>
          <cell r="U181">
            <v>7</v>
          </cell>
          <cell r="V181">
            <v>45712</v>
          </cell>
          <cell r="W181">
            <v>1</v>
          </cell>
          <cell r="X181" t="str">
            <v>Modificación propuesta</v>
          </cell>
        </row>
        <row r="182">
          <cell r="B182" t="str">
            <v>C227</v>
          </cell>
          <cell r="C182" t="str">
            <v>3. Aplicar a 2000 organizaciones sociales, comunales, medios comunitarios, de propiedad horizontal el modelo de fortalecimiento</v>
          </cell>
          <cell r="D182">
            <v>80111600</v>
          </cell>
          <cell r="E182" t="str">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v>
          </cell>
          <cell r="F182" t="str">
            <v>febrero</v>
          </cell>
          <cell r="G182" t="str">
            <v>marzo</v>
          </cell>
          <cell r="H182">
            <v>8</v>
          </cell>
          <cell r="I182">
            <v>1</v>
          </cell>
          <cell r="J182" t="str">
            <v>CCE-16 Contratación Directa</v>
          </cell>
          <cell r="K182" t="str">
            <v>1-100-F001_VA-Recursos distrito</v>
          </cell>
          <cell r="L182">
            <v>4766308</v>
          </cell>
          <cell r="M182">
            <v>38130464</v>
          </cell>
          <cell r="N182" t="str">
            <v>Subdirección de Fortalecimiento de la  Organización Social</v>
          </cell>
          <cell r="O182" t="str">
            <v>O232020200991119_Otros servicios de la administración pública n.c.p.</v>
          </cell>
          <cell r="P182" t="str">
            <v>20/0220/0106/45020220238</v>
          </cell>
          <cell r="Q182" t="str">
            <v xml:space="preserve">Se cambia el objeto , los honorarios mensuales, el plazo y el valor restante 869.536 se suma al valor de la bolsa logistica </v>
          </cell>
          <cell r="R182" t="str">
            <v>Implementación de mecanismos de participación que potencian el desarrollo territorial Bogotá D.C.</v>
          </cell>
          <cell r="S182">
            <v>8131</v>
          </cell>
          <cell r="T182">
            <v>2024110010238</v>
          </cell>
          <cell r="U182">
            <v>7</v>
          </cell>
          <cell r="V182">
            <v>45712</v>
          </cell>
          <cell r="W182">
            <v>1</v>
          </cell>
          <cell r="X182" t="str">
            <v>Modificación propuesta</v>
          </cell>
        </row>
        <row r="183">
          <cell r="B183" t="str">
            <v>C342</v>
          </cell>
          <cell r="C183" t="str">
            <v>2. Fortalecer 450 instancias formales y no formales de participación aplicando el modelo de fortalecimiento</v>
          </cell>
          <cell r="D183">
            <v>80111600</v>
          </cell>
          <cell r="E183" t="str">
            <v>Prestar servicios profesionales para acompañar jurídicamente el desarrollo de la planeación y estructuración de los procesos de contratación adelantados por la Gerencia de Instancias y Mecanismos de Participación</v>
          </cell>
          <cell r="F183" t="str">
            <v>Enero</v>
          </cell>
          <cell r="G183" t="str">
            <v>Febrero</v>
          </cell>
          <cell r="H183">
            <v>6</v>
          </cell>
          <cell r="I183">
            <v>1</v>
          </cell>
          <cell r="J183" t="str">
            <v>CCE-16 Contratación Directa</v>
          </cell>
          <cell r="K183" t="str">
            <v>1-100-F001_VA-Recursos distrito</v>
          </cell>
          <cell r="L183">
            <v>5500000</v>
          </cell>
          <cell r="M183">
            <v>33000000</v>
          </cell>
          <cell r="N183" t="str">
            <v>Gerencia de Instancias y Mecanismos de Participación</v>
          </cell>
          <cell r="O183" t="str">
            <v>O232020200883990_Otros servicios profesionales, técnicos y empresariales n.c.p.</v>
          </cell>
          <cell r="P183" t="str">
            <v>20/0220/0106/45020220238</v>
          </cell>
          <cell r="Q183" t="str">
            <v>SE SOLICITA MODIFICACIÓN DESCRIPCIÓN Y VALOR TOTAL ESTIMADO, EL SALDO POR VALOR DE  22,000,000 TRASLADAR AL NUEVO COMPONENTE</v>
          </cell>
          <cell r="R183" t="str">
            <v>Implementación de mecanismos de participación que potencian el desarrollo territorial Bogotá D.C.</v>
          </cell>
          <cell r="S183">
            <v>8131</v>
          </cell>
          <cell r="T183">
            <v>2024110010238</v>
          </cell>
          <cell r="U183">
            <v>7</v>
          </cell>
          <cell r="V183">
            <v>45712</v>
          </cell>
          <cell r="W183">
            <v>1</v>
          </cell>
          <cell r="X183" t="str">
            <v>Modificación propuesta</v>
          </cell>
        </row>
        <row r="184">
          <cell r="B184" t="str">
            <v>C343</v>
          </cell>
          <cell r="C184" t="str">
            <v>2. Fortalecer 450 instancias formales y no formales de participación aplicando el modelo de fortalecimiento</v>
          </cell>
          <cell r="D184">
            <v>80111601</v>
          </cell>
          <cell r="E184"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4" t="str">
            <v>Enero</v>
          </cell>
          <cell r="G184" t="str">
            <v>Febrero</v>
          </cell>
          <cell r="H184">
            <v>6</v>
          </cell>
          <cell r="I184">
            <v>1</v>
          </cell>
          <cell r="J184" t="str">
            <v>CCE-16 Contratación Directa</v>
          </cell>
          <cell r="K184" t="str">
            <v>1-100-F001_VA-Recursos distrito</v>
          </cell>
          <cell r="L184">
            <v>3400000</v>
          </cell>
          <cell r="M184">
            <v>20400000</v>
          </cell>
          <cell r="N184" t="str">
            <v>Gerencia de Instancias y Mecanismos de Participación</v>
          </cell>
          <cell r="O184" t="str">
            <v>O232020200991119_Otros servicios de la administración pública n.c.p.</v>
          </cell>
          <cell r="P184" t="str">
            <v>20/0220/0106/45020220238</v>
          </cell>
          <cell r="Q184" t="str">
            <v xml:space="preserve">SE SOLICITA MODIFICACIÓN DESCRIPCIÓN </v>
          </cell>
          <cell r="R184" t="str">
            <v>Implementación de mecanismos de participación que potencian el desarrollo territorial Bogotá D.C.</v>
          </cell>
          <cell r="S184">
            <v>8131</v>
          </cell>
          <cell r="T184">
            <v>2024110010238</v>
          </cell>
          <cell r="U184">
            <v>7</v>
          </cell>
          <cell r="V184">
            <v>45712</v>
          </cell>
          <cell r="W184">
            <v>1</v>
          </cell>
          <cell r="X184" t="str">
            <v>Modificación propuesta</v>
          </cell>
        </row>
        <row r="185">
          <cell r="B185" t="str">
            <v>C344</v>
          </cell>
          <cell r="C185" t="str">
            <v>2. Fortalecer 450 instancias formales y no formales de participación aplicando el modelo de fortalecimiento</v>
          </cell>
          <cell r="D185">
            <v>80111601</v>
          </cell>
          <cell r="E18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5" t="str">
            <v>Enero</v>
          </cell>
          <cell r="G185" t="str">
            <v>Febrero</v>
          </cell>
          <cell r="H185">
            <v>6</v>
          </cell>
          <cell r="I185">
            <v>1</v>
          </cell>
          <cell r="J185" t="str">
            <v>CCE-16 Contratación Directa</v>
          </cell>
          <cell r="K185" t="str">
            <v>1-100-F001_VA-Recursos distrito</v>
          </cell>
          <cell r="L185">
            <v>3400000</v>
          </cell>
          <cell r="M185">
            <v>20400000</v>
          </cell>
          <cell r="N185" t="str">
            <v>Gerencia de Instancias y Mecanismos de Participación</v>
          </cell>
          <cell r="O185" t="str">
            <v>O232020200991119_Otros servicios de la administración pública n.c.p.</v>
          </cell>
          <cell r="P185" t="str">
            <v>20/0220/0106/45020220238</v>
          </cell>
          <cell r="Q185" t="str">
            <v xml:space="preserve">SE SOLICITA MODIFICACIÓN DESCRIPCIÓN </v>
          </cell>
          <cell r="R185" t="str">
            <v>Implementación de mecanismos de participación que potencian el desarrollo territorial Bogotá D.C.</v>
          </cell>
          <cell r="S185">
            <v>8131</v>
          </cell>
          <cell r="T185">
            <v>2024110010238</v>
          </cell>
          <cell r="U185">
            <v>7</v>
          </cell>
          <cell r="V185">
            <v>45712</v>
          </cell>
          <cell r="W185">
            <v>1</v>
          </cell>
          <cell r="X185" t="str">
            <v>Modificación propuesta</v>
          </cell>
        </row>
        <row r="186">
          <cell r="B186" t="str">
            <v>C345</v>
          </cell>
          <cell r="C186" t="str">
            <v>2. Fortalecer 450 instancias formales y no formales de participación aplicando el modelo de fortalecimiento</v>
          </cell>
          <cell r="D186">
            <v>80111601</v>
          </cell>
          <cell r="E186"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6" t="str">
            <v>Enero</v>
          </cell>
          <cell r="G186" t="str">
            <v>Febrero</v>
          </cell>
          <cell r="H186">
            <v>6</v>
          </cell>
          <cell r="I186">
            <v>1</v>
          </cell>
          <cell r="J186" t="str">
            <v>CCE-16 Contratación Directa</v>
          </cell>
          <cell r="K186" t="str">
            <v>1-100-F001_VA-Recursos distrito</v>
          </cell>
          <cell r="L186">
            <v>3400000</v>
          </cell>
          <cell r="M186">
            <v>20400000</v>
          </cell>
          <cell r="N186" t="str">
            <v>Gerencia de Instancias y Mecanismos de Participación</v>
          </cell>
          <cell r="O186" t="str">
            <v>O232020200991119_Otros servicios de la administración pública n.c.p.</v>
          </cell>
          <cell r="P186" t="str">
            <v>20/0220/0106/45020220238</v>
          </cell>
          <cell r="Q186" t="str">
            <v xml:space="preserve">SE SOLICITA MODIFICACIÓN DESCRIPCIÓN </v>
          </cell>
          <cell r="R186" t="str">
            <v>Implementación de mecanismos de participación que potencian el desarrollo territorial Bogotá D.C.</v>
          </cell>
          <cell r="S186">
            <v>8131</v>
          </cell>
          <cell r="T186">
            <v>2024110010238</v>
          </cell>
          <cell r="U186">
            <v>7</v>
          </cell>
          <cell r="V186">
            <v>45712</v>
          </cell>
          <cell r="W186">
            <v>1</v>
          </cell>
          <cell r="X186" t="str">
            <v>Modificación propuesta</v>
          </cell>
        </row>
        <row r="187">
          <cell r="B187" t="str">
            <v>C346</v>
          </cell>
          <cell r="C187" t="str">
            <v>2. Fortalecer 450 instancias formales y no formales de participación aplicando el modelo de fortalecimiento</v>
          </cell>
          <cell r="D187">
            <v>80111601</v>
          </cell>
          <cell r="E187"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7" t="str">
            <v>Enero</v>
          </cell>
          <cell r="G187" t="str">
            <v>Febrero</v>
          </cell>
          <cell r="H187">
            <v>6</v>
          </cell>
          <cell r="I187">
            <v>1</v>
          </cell>
          <cell r="J187" t="str">
            <v>CCE-16 Contratación Directa</v>
          </cell>
          <cell r="K187" t="str">
            <v>1-100-F001_VA-Recursos distrito</v>
          </cell>
          <cell r="L187">
            <v>3400000</v>
          </cell>
          <cell r="M187">
            <v>20400000</v>
          </cell>
          <cell r="N187" t="str">
            <v>Gerencia de Instancias y Mecanismos de Participación</v>
          </cell>
          <cell r="O187" t="str">
            <v>O232020200991119_Otros servicios de la administración pública n.c.p.</v>
          </cell>
          <cell r="P187" t="str">
            <v>20/0220/0106/45020220238</v>
          </cell>
          <cell r="Q187" t="str">
            <v xml:space="preserve">SE SOLICITA MODIFICACIÓN DESCRIPCIÓN </v>
          </cell>
          <cell r="R187" t="str">
            <v>Implementación de mecanismos de participación que potencian el desarrollo territorial Bogotá D.C.</v>
          </cell>
          <cell r="S187">
            <v>8131</v>
          </cell>
          <cell r="T187">
            <v>2024110010238</v>
          </cell>
          <cell r="U187">
            <v>7</v>
          </cell>
          <cell r="V187">
            <v>45712</v>
          </cell>
          <cell r="W187">
            <v>1</v>
          </cell>
          <cell r="X187" t="str">
            <v>Modificación propuesta</v>
          </cell>
        </row>
        <row r="188">
          <cell r="B188" t="str">
            <v>C347</v>
          </cell>
          <cell r="C188" t="str">
            <v>2. Fortalecer 450 instancias formales y no formales de participación aplicando el modelo de fortalecimiento</v>
          </cell>
          <cell r="D188">
            <v>80111601</v>
          </cell>
          <cell r="E188"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8" t="str">
            <v>Enero</v>
          </cell>
          <cell r="G188" t="str">
            <v>Febrero</v>
          </cell>
          <cell r="H188">
            <v>6</v>
          </cell>
          <cell r="I188">
            <v>1</v>
          </cell>
          <cell r="J188" t="str">
            <v>CCE-16 Contratación Directa</v>
          </cell>
          <cell r="K188" t="str">
            <v>1-100-F001_VA-Recursos distrito</v>
          </cell>
          <cell r="L188">
            <v>3400000</v>
          </cell>
          <cell r="M188">
            <v>20400000</v>
          </cell>
          <cell r="N188" t="str">
            <v>Gerencia de Instancias y Mecanismos de Participación</v>
          </cell>
          <cell r="O188" t="str">
            <v>O232020200991119_Otros servicios de la administración pública n.c.p.</v>
          </cell>
          <cell r="P188" t="str">
            <v>20/0220/0106/45020220238</v>
          </cell>
          <cell r="Q188" t="str">
            <v xml:space="preserve">SE SOLICITA MODIFICACIÓN DESCRIPCIÓN </v>
          </cell>
          <cell r="R188" t="str">
            <v>Implementación de mecanismos de participación que potencian el desarrollo territorial Bogotá D.C.</v>
          </cell>
          <cell r="S188">
            <v>8131</v>
          </cell>
          <cell r="T188">
            <v>2024110010238</v>
          </cell>
          <cell r="U188">
            <v>7</v>
          </cell>
          <cell r="V188">
            <v>45712</v>
          </cell>
          <cell r="W188">
            <v>1</v>
          </cell>
          <cell r="X188" t="str">
            <v>Modificación propuesta</v>
          </cell>
        </row>
        <row r="189">
          <cell r="B189" t="str">
            <v>C348</v>
          </cell>
          <cell r="C189" t="str">
            <v>2. Fortalecer 450 instancias formales y no formales de participación aplicando el modelo de fortalecimiento</v>
          </cell>
          <cell r="D189">
            <v>80111601</v>
          </cell>
          <cell r="E189"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9" t="str">
            <v>Enero</v>
          </cell>
          <cell r="G189" t="str">
            <v>Febrero</v>
          </cell>
          <cell r="H189">
            <v>6</v>
          </cell>
          <cell r="I189">
            <v>1</v>
          </cell>
          <cell r="J189" t="str">
            <v>CCE-16 Contratación Directa</v>
          </cell>
          <cell r="K189" t="str">
            <v>1-100-F001_VA-Recursos distrito</v>
          </cell>
          <cell r="L189">
            <v>3400000</v>
          </cell>
          <cell r="M189">
            <v>20400000</v>
          </cell>
          <cell r="N189" t="str">
            <v>Gerencia de Instancias y Mecanismos de Participación</v>
          </cell>
          <cell r="O189" t="str">
            <v>O232020200991119_Otros servicios de la administración pública n.c.p.</v>
          </cell>
          <cell r="P189" t="str">
            <v>20/0220/0106/45020220238</v>
          </cell>
          <cell r="Q189" t="str">
            <v xml:space="preserve">SE SOLICITA MODIFICACIÓN DESCRIPCIÓN </v>
          </cell>
          <cell r="R189" t="str">
            <v>Implementación de mecanismos de participación que potencian el desarrollo territorial Bogotá D.C.</v>
          </cell>
          <cell r="S189">
            <v>8131</v>
          </cell>
          <cell r="T189">
            <v>2024110010238</v>
          </cell>
          <cell r="U189">
            <v>7</v>
          </cell>
          <cell r="V189">
            <v>45712</v>
          </cell>
          <cell r="W189">
            <v>1</v>
          </cell>
          <cell r="X189" t="str">
            <v>Modificación propuesta</v>
          </cell>
        </row>
        <row r="190">
          <cell r="B190" t="str">
            <v>C349</v>
          </cell>
          <cell r="C190" t="str">
            <v>2. Fortalecer 450 instancias formales y no formales de participación aplicando el modelo de fortalecimiento</v>
          </cell>
          <cell r="D190">
            <v>80111601</v>
          </cell>
          <cell r="E190"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0" t="str">
            <v>Enero</v>
          </cell>
          <cell r="G190" t="str">
            <v>Febrero</v>
          </cell>
          <cell r="H190">
            <v>6</v>
          </cell>
          <cell r="I190">
            <v>1</v>
          </cell>
          <cell r="J190" t="str">
            <v>CCE-16 Contratación Directa</v>
          </cell>
          <cell r="K190" t="str">
            <v>1-100-F001_VA-Recursos distrito</v>
          </cell>
          <cell r="L190">
            <v>3400000</v>
          </cell>
          <cell r="M190">
            <v>20400000</v>
          </cell>
          <cell r="N190" t="str">
            <v>Gerencia de Instancias y Mecanismos de Participación</v>
          </cell>
          <cell r="O190" t="str">
            <v>O232020200991119_Otros servicios de la administración pública n.c.p.</v>
          </cell>
          <cell r="P190" t="str">
            <v>20/0220/0106/45020220238</v>
          </cell>
          <cell r="Q190" t="str">
            <v xml:space="preserve">SE SOLICITA MODIFICACIÓN DESCRIPCIÓN </v>
          </cell>
          <cell r="R190" t="str">
            <v>Implementación de mecanismos de participación que potencian el desarrollo territorial Bogotá D.C.</v>
          </cell>
          <cell r="S190">
            <v>8131</v>
          </cell>
          <cell r="T190">
            <v>2024110010238</v>
          </cell>
          <cell r="U190">
            <v>7</v>
          </cell>
          <cell r="V190">
            <v>45712</v>
          </cell>
          <cell r="W190">
            <v>1</v>
          </cell>
          <cell r="X190" t="str">
            <v>Modificación propuesta</v>
          </cell>
        </row>
        <row r="191">
          <cell r="B191" t="str">
            <v>C350</v>
          </cell>
          <cell r="C191" t="str">
            <v>2. Fortalecer 450 instancias formales y no formales de participación aplicando el modelo de fortalecimiento</v>
          </cell>
          <cell r="D191">
            <v>80111601</v>
          </cell>
          <cell r="E19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1" t="str">
            <v>Enero</v>
          </cell>
          <cell r="G191" t="str">
            <v>Febrero</v>
          </cell>
          <cell r="H191">
            <v>6</v>
          </cell>
          <cell r="I191">
            <v>1</v>
          </cell>
          <cell r="J191" t="str">
            <v>CCE-16 Contratación Directa</v>
          </cell>
          <cell r="K191" t="str">
            <v>1-100-F001_VA-Recursos distrito</v>
          </cell>
          <cell r="L191">
            <v>3400000</v>
          </cell>
          <cell r="M191">
            <v>20400000</v>
          </cell>
          <cell r="N191" t="str">
            <v>Gerencia de Instancias y Mecanismos de Participación</v>
          </cell>
          <cell r="O191" t="str">
            <v>O232020200991119_Otros servicios de la administración pública n.c.p.</v>
          </cell>
          <cell r="P191" t="str">
            <v>20/0220/0106/45020220238</v>
          </cell>
          <cell r="Q191" t="str">
            <v xml:space="preserve">SE SOLICITA MODIFICACIÓN DESCRIPCIÓN </v>
          </cell>
          <cell r="R191" t="str">
            <v>Implementación de mecanismos de participación que potencian el desarrollo territorial Bogotá D.C.</v>
          </cell>
          <cell r="S191">
            <v>8131</v>
          </cell>
          <cell r="T191">
            <v>2024110010238</v>
          </cell>
          <cell r="U191">
            <v>7</v>
          </cell>
          <cell r="V191">
            <v>45712</v>
          </cell>
          <cell r="W191">
            <v>1</v>
          </cell>
          <cell r="X191" t="str">
            <v>Modificación propuesta</v>
          </cell>
        </row>
        <row r="192">
          <cell r="B192" t="str">
            <v>C351</v>
          </cell>
          <cell r="C192" t="str">
            <v>2. Fortalecer 450 instancias formales y no formales de participación aplicando el modelo de fortalecimiento</v>
          </cell>
          <cell r="D192">
            <v>80111601</v>
          </cell>
          <cell r="E192"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2" t="str">
            <v>Enero</v>
          </cell>
          <cell r="G192" t="str">
            <v>Febrero</v>
          </cell>
          <cell r="H192">
            <v>6</v>
          </cell>
          <cell r="I192">
            <v>1</v>
          </cell>
          <cell r="J192" t="str">
            <v>CCE-16 Contratación Directa</v>
          </cell>
          <cell r="K192" t="str">
            <v>1-100-F001_VA-Recursos distrito</v>
          </cell>
          <cell r="L192">
            <v>3400000</v>
          </cell>
          <cell r="M192">
            <v>20400000</v>
          </cell>
          <cell r="N192" t="str">
            <v>Gerencia de Instancias y Mecanismos de Participación</v>
          </cell>
          <cell r="O192" t="str">
            <v>O232020200991119_Otros servicios de la administración pública n.c.p.</v>
          </cell>
          <cell r="P192" t="str">
            <v>20/0220/0106/45020220238</v>
          </cell>
          <cell r="Q192" t="str">
            <v xml:space="preserve">SE SOLICITA MODIFICACIÓN DESCRIPCIÓN </v>
          </cell>
          <cell r="R192" t="str">
            <v>Implementación de mecanismos de participación que potencian el desarrollo territorial Bogotá D.C.</v>
          </cell>
          <cell r="S192">
            <v>8131</v>
          </cell>
          <cell r="T192">
            <v>2024110010238</v>
          </cell>
          <cell r="U192">
            <v>7</v>
          </cell>
          <cell r="V192">
            <v>45712</v>
          </cell>
          <cell r="W192">
            <v>1</v>
          </cell>
          <cell r="X192" t="str">
            <v>Modificación propuesta</v>
          </cell>
        </row>
        <row r="193">
          <cell r="B193" t="str">
            <v>C352</v>
          </cell>
          <cell r="C193" t="str">
            <v>2. Fortalecer 450 instancias formales y no formales de participación aplicando el modelo de fortalecimiento</v>
          </cell>
          <cell r="D193">
            <v>80111601</v>
          </cell>
          <cell r="E19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3" t="str">
            <v>Enero</v>
          </cell>
          <cell r="G193" t="str">
            <v>Febrero</v>
          </cell>
          <cell r="H193">
            <v>6</v>
          </cell>
          <cell r="I193">
            <v>1</v>
          </cell>
          <cell r="J193" t="str">
            <v>CCE-16 Contratación Directa</v>
          </cell>
          <cell r="K193" t="str">
            <v>1-100-F001_VA-Recursos distrito</v>
          </cell>
          <cell r="L193">
            <v>3400000</v>
          </cell>
          <cell r="M193">
            <v>20400000</v>
          </cell>
          <cell r="N193" t="str">
            <v>Gerencia de Instancias y Mecanismos de Participación</v>
          </cell>
          <cell r="O193" t="str">
            <v>O232020200991119_Otros servicios de la administración pública n.c.p.</v>
          </cell>
          <cell r="P193" t="str">
            <v>20/0220/0106/45020220238</v>
          </cell>
          <cell r="Q193" t="str">
            <v xml:space="preserve">SE SOLICITA MODIFICACIÓN DESCRIPCIÓN </v>
          </cell>
          <cell r="R193" t="str">
            <v>Implementación de mecanismos de participación que potencian el desarrollo territorial Bogotá D.C.</v>
          </cell>
          <cell r="S193">
            <v>8131</v>
          </cell>
          <cell r="T193">
            <v>2024110010238</v>
          </cell>
          <cell r="U193">
            <v>7</v>
          </cell>
          <cell r="V193">
            <v>45712</v>
          </cell>
          <cell r="W193">
            <v>1</v>
          </cell>
          <cell r="X193" t="str">
            <v>Modificación propuesta</v>
          </cell>
        </row>
        <row r="194">
          <cell r="B194" t="str">
            <v>C353</v>
          </cell>
          <cell r="C194" t="str">
            <v>2. Fortalecer 450 instancias formales y no formales de participación aplicando el modelo de fortalecimiento</v>
          </cell>
          <cell r="D194">
            <v>80111601</v>
          </cell>
          <cell r="E194"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4" t="str">
            <v>Enero</v>
          </cell>
          <cell r="G194" t="str">
            <v>Febrero</v>
          </cell>
          <cell r="H194">
            <v>6</v>
          </cell>
          <cell r="I194">
            <v>1</v>
          </cell>
          <cell r="J194" t="str">
            <v>CCE-16 Contratación Directa</v>
          </cell>
          <cell r="K194" t="str">
            <v>1-100-F001_VA-Recursos distrito</v>
          </cell>
          <cell r="L194">
            <v>3400000</v>
          </cell>
          <cell r="M194">
            <v>20400000</v>
          </cell>
          <cell r="N194" t="str">
            <v>Gerencia de Instancias y Mecanismos de Participación</v>
          </cell>
          <cell r="O194" t="str">
            <v>O232020200991119_Otros servicios de la administración pública n.c.p.</v>
          </cell>
          <cell r="P194" t="str">
            <v>20/0220/0106/45020220238</v>
          </cell>
          <cell r="Q194" t="str">
            <v xml:space="preserve">SE SOLICITA MODIFICACIÓN DESCRIPCIÓN </v>
          </cell>
          <cell r="R194" t="str">
            <v>Implementación de mecanismos de participación que potencian el desarrollo territorial Bogotá D.C.</v>
          </cell>
          <cell r="S194">
            <v>8131</v>
          </cell>
          <cell r="T194">
            <v>2024110010238</v>
          </cell>
          <cell r="U194">
            <v>7</v>
          </cell>
          <cell r="V194">
            <v>45712</v>
          </cell>
          <cell r="W194">
            <v>1</v>
          </cell>
          <cell r="X194" t="str">
            <v>Modificación propuesta</v>
          </cell>
        </row>
        <row r="195">
          <cell r="B195" t="str">
            <v>C354</v>
          </cell>
          <cell r="C195" t="str">
            <v>2. Fortalecer 450 instancias formales y no formales de participación aplicando el modelo de fortalecimiento</v>
          </cell>
          <cell r="D195">
            <v>80111601</v>
          </cell>
          <cell r="E19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5" t="str">
            <v>Enero</v>
          </cell>
          <cell r="G195" t="str">
            <v>Febrero</v>
          </cell>
          <cell r="H195">
            <v>6</v>
          </cell>
          <cell r="I195">
            <v>1</v>
          </cell>
          <cell r="J195" t="str">
            <v>CCE-16 Contratación Directa</v>
          </cell>
          <cell r="K195" t="str">
            <v>1-100-F001_VA-Recursos distrito</v>
          </cell>
          <cell r="L195">
            <v>3400000</v>
          </cell>
          <cell r="M195">
            <v>20400000</v>
          </cell>
          <cell r="N195" t="str">
            <v>Gerencia de Instancias y Mecanismos de Participación</v>
          </cell>
          <cell r="O195" t="str">
            <v>O232020200991119_Otros servicios de la administración pública n.c.p.</v>
          </cell>
          <cell r="P195" t="str">
            <v>20/0220/0106/45020220238</v>
          </cell>
          <cell r="Q195" t="str">
            <v xml:space="preserve">SE SOLICITA MODIFICACIÓN DESCRIPCIÓN </v>
          </cell>
          <cell r="R195" t="str">
            <v>Implementación de mecanismos de participación que potencian el desarrollo territorial Bogotá D.C.</v>
          </cell>
          <cell r="S195">
            <v>8131</v>
          </cell>
          <cell r="T195">
            <v>2024110010238</v>
          </cell>
          <cell r="U195">
            <v>7</v>
          </cell>
          <cell r="V195">
            <v>45712</v>
          </cell>
          <cell r="W195">
            <v>1</v>
          </cell>
          <cell r="X195" t="str">
            <v>Modificación propuesta</v>
          </cell>
        </row>
        <row r="196">
          <cell r="B196" t="str">
            <v>C355</v>
          </cell>
          <cell r="C196" t="str">
            <v>2. Fortalecer 450 instancias formales y no formales de participación aplicando el modelo de fortalecimiento</v>
          </cell>
          <cell r="D196">
            <v>80111600</v>
          </cell>
          <cell r="E196"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6" t="str">
            <v>Febrero</v>
          </cell>
          <cell r="G196" t="str">
            <v>Marzo</v>
          </cell>
          <cell r="H196">
            <v>6</v>
          </cell>
          <cell r="I196">
            <v>6</v>
          </cell>
          <cell r="J196" t="str">
            <v>CCE-16 Contratación Directa</v>
          </cell>
          <cell r="K196" t="str">
            <v>1-100-F001_VA-Recursos distrito</v>
          </cell>
          <cell r="L196">
            <v>3200000</v>
          </cell>
          <cell r="M196">
            <v>19200000</v>
          </cell>
          <cell r="N196" t="str">
            <v>Gerencia de Instancias y Mecanismos de Participación</v>
          </cell>
          <cell r="O196" t="str">
            <v>O232020200991119_Otros servicios de la administración pública n.c.p.</v>
          </cell>
          <cell r="P196" t="str">
            <v>20/0220/0106/45020220238</v>
          </cell>
          <cell r="Q196" t="str">
            <v>SE SOLICITA MODIFICACIÓN DESCRIPCION, VALOR MENSUAL  ESTIMADO, VALOR TOTAL ESTIMADO DEL CONTRATO,  EL SALDO POR VALOR DE  1.200.000 TRALADAR AL NUEVO COMPONENTE</v>
          </cell>
          <cell r="R196" t="str">
            <v>Implementación de mecanismos de participación que potencian el desarrollo territorial Bogotá D.C.</v>
          </cell>
          <cell r="S196">
            <v>8131</v>
          </cell>
          <cell r="T196">
            <v>2024110010238</v>
          </cell>
          <cell r="U196">
            <v>7</v>
          </cell>
          <cell r="V196">
            <v>45712</v>
          </cell>
          <cell r="W196">
            <v>1</v>
          </cell>
          <cell r="X196" t="str">
            <v>Modificación propuesta</v>
          </cell>
        </row>
        <row r="197">
          <cell r="B197" t="str">
            <v>C356</v>
          </cell>
          <cell r="C197" t="str">
            <v>2. Fortalecer 450 instancias formales y no formales de participación aplicando el modelo de fortalecimiento</v>
          </cell>
          <cell r="D197">
            <v>80111601</v>
          </cell>
          <cell r="E197"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7" t="str">
            <v>Enero</v>
          </cell>
          <cell r="G197" t="str">
            <v>Febrero</v>
          </cell>
          <cell r="H197">
            <v>6</v>
          </cell>
          <cell r="I197">
            <v>1</v>
          </cell>
          <cell r="J197" t="str">
            <v>CCE-16 Contratación Directa</v>
          </cell>
          <cell r="K197" t="str">
            <v>1-100-F001_VA-Recursos distrito</v>
          </cell>
          <cell r="L197">
            <v>3400000</v>
          </cell>
          <cell r="M197">
            <v>20400000</v>
          </cell>
          <cell r="N197" t="str">
            <v>Gerencia de Instancias y Mecanismos de Participación</v>
          </cell>
          <cell r="O197" t="str">
            <v>O232020200991119_Otros servicios de la administración pública n.c.p.</v>
          </cell>
          <cell r="P197" t="str">
            <v>20/0220/0106/45020220238</v>
          </cell>
          <cell r="Q197" t="str">
            <v xml:space="preserve">SE SOLICITA MODIFICACIÓN DESCRIPCIÓN </v>
          </cell>
          <cell r="R197" t="str">
            <v>Implementación de mecanismos de participación que potencian el desarrollo territorial Bogotá D.C.</v>
          </cell>
          <cell r="S197">
            <v>8131</v>
          </cell>
          <cell r="T197">
            <v>2024110010238</v>
          </cell>
          <cell r="U197">
            <v>7</v>
          </cell>
          <cell r="V197">
            <v>45712</v>
          </cell>
          <cell r="W197">
            <v>1</v>
          </cell>
          <cell r="X197" t="str">
            <v>Modificación propuesta</v>
          </cell>
        </row>
        <row r="198">
          <cell r="B198" t="str">
            <v>C357</v>
          </cell>
          <cell r="C198" t="str">
            <v>2. Fortalecer 450 instancias formales y no formales de participación aplicando el modelo de fortalecimiento</v>
          </cell>
          <cell r="D198">
            <v>80111601</v>
          </cell>
          <cell r="E198"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8" t="str">
            <v>Enero</v>
          </cell>
          <cell r="G198" t="str">
            <v>Febrero</v>
          </cell>
          <cell r="H198">
            <v>6</v>
          </cell>
          <cell r="I198">
            <v>1</v>
          </cell>
          <cell r="J198" t="str">
            <v>CCE-16 Contratación Directa</v>
          </cell>
          <cell r="K198" t="str">
            <v>1-100-F001_VA-Recursos distrito</v>
          </cell>
          <cell r="L198">
            <v>3400000</v>
          </cell>
          <cell r="M198">
            <v>20400000</v>
          </cell>
          <cell r="N198" t="str">
            <v>Gerencia de Instancias y Mecanismos de Participación</v>
          </cell>
          <cell r="O198" t="str">
            <v>O232020200991119_Otros servicios de la administración pública n.c.p.</v>
          </cell>
          <cell r="P198" t="str">
            <v>20/0220/0106/45020220238</v>
          </cell>
          <cell r="Q198" t="str">
            <v xml:space="preserve">SE SOLICITA MODIFICACIÓN DESCRIPCIÓN </v>
          </cell>
          <cell r="R198" t="str">
            <v>Implementación de mecanismos de participación que potencian el desarrollo territorial Bogotá D.C.</v>
          </cell>
          <cell r="S198">
            <v>8131</v>
          </cell>
          <cell r="T198">
            <v>2024110010238</v>
          </cell>
          <cell r="U198">
            <v>7</v>
          </cell>
          <cell r="V198">
            <v>45712</v>
          </cell>
          <cell r="W198">
            <v>1</v>
          </cell>
          <cell r="X198" t="str">
            <v>Modificación propuesta</v>
          </cell>
        </row>
        <row r="199">
          <cell r="B199" t="str">
            <v>C358</v>
          </cell>
          <cell r="C199" t="str">
            <v>2. Fortalecer 450 instancias formales y no formales de participación aplicando el modelo de fortalecimiento</v>
          </cell>
          <cell r="D199">
            <v>80111601</v>
          </cell>
          <cell r="E199"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9" t="str">
            <v>Enero</v>
          </cell>
          <cell r="G199" t="str">
            <v>Febrero</v>
          </cell>
          <cell r="H199">
            <v>6</v>
          </cell>
          <cell r="I199">
            <v>1</v>
          </cell>
          <cell r="J199" t="str">
            <v>CCE-16 Contratación Directa</v>
          </cell>
          <cell r="K199" t="str">
            <v>1-100-F001_VA-Recursos distrito</v>
          </cell>
          <cell r="L199">
            <v>3400000</v>
          </cell>
          <cell r="M199">
            <v>20400000</v>
          </cell>
          <cell r="N199" t="str">
            <v>Gerencia de Instancias y Mecanismos de Participación</v>
          </cell>
          <cell r="O199" t="str">
            <v>O232020200991119_Otros servicios de la administración pública n.c.p.</v>
          </cell>
          <cell r="P199" t="str">
            <v>20/0220/0106/45020220238</v>
          </cell>
          <cell r="Q199" t="str">
            <v xml:space="preserve">SE SOLICITA MODIFICACIÓN DESCRIPCIÓN </v>
          </cell>
          <cell r="R199" t="str">
            <v>Implementación de mecanismos de participación que potencian el desarrollo territorial Bogotá D.C.</v>
          </cell>
          <cell r="S199">
            <v>8131</v>
          </cell>
          <cell r="T199">
            <v>2024110010238</v>
          </cell>
          <cell r="U199">
            <v>7</v>
          </cell>
          <cell r="V199">
            <v>45712</v>
          </cell>
          <cell r="W199">
            <v>1</v>
          </cell>
          <cell r="X199" t="str">
            <v>Modificación propuesta</v>
          </cell>
        </row>
        <row r="200">
          <cell r="B200" t="str">
            <v>C359</v>
          </cell>
          <cell r="C200" t="str">
            <v>2. Fortalecer 450 instancias formales y no formales de participación aplicando el modelo de fortalecimiento</v>
          </cell>
          <cell r="D200">
            <v>80111601</v>
          </cell>
          <cell r="E200"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0" t="str">
            <v>Enero</v>
          </cell>
          <cell r="G200" t="str">
            <v>Febrero</v>
          </cell>
          <cell r="H200">
            <v>6</v>
          </cell>
          <cell r="I200">
            <v>1</v>
          </cell>
          <cell r="J200" t="str">
            <v>CCE-16 Contratación Directa</v>
          </cell>
          <cell r="K200" t="str">
            <v>1-100-F001_VA-Recursos distrito</v>
          </cell>
          <cell r="L200">
            <v>3400000</v>
          </cell>
          <cell r="M200">
            <v>20400000</v>
          </cell>
          <cell r="N200" t="str">
            <v>Gerencia de Instancias y Mecanismos de Participación</v>
          </cell>
          <cell r="O200" t="str">
            <v>O232020200991119_Otros servicios de la administración pública n.c.p.</v>
          </cell>
          <cell r="P200" t="str">
            <v>20/0220/0106/45020220238</v>
          </cell>
          <cell r="Q200" t="str">
            <v xml:space="preserve">SE SOLICITA MODIFICACIÓN DESCRIPCIÓN </v>
          </cell>
          <cell r="R200" t="str">
            <v>Implementación de mecanismos de participación que potencian el desarrollo territorial Bogotá D.C.</v>
          </cell>
          <cell r="S200">
            <v>8131</v>
          </cell>
          <cell r="T200">
            <v>2024110010238</v>
          </cell>
          <cell r="U200">
            <v>7</v>
          </cell>
          <cell r="V200">
            <v>45712</v>
          </cell>
          <cell r="W200">
            <v>1</v>
          </cell>
          <cell r="X200" t="str">
            <v>Modificación propuesta</v>
          </cell>
        </row>
        <row r="201">
          <cell r="B201" t="str">
            <v>C360</v>
          </cell>
          <cell r="C201" t="str">
            <v>2. Fortalecer 450 instancias formales y no formales de participación aplicando el modelo de fortalecimiento</v>
          </cell>
          <cell r="D201">
            <v>80111601</v>
          </cell>
          <cell r="E20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1" t="str">
            <v>Enero</v>
          </cell>
          <cell r="G201" t="str">
            <v>Febrero</v>
          </cell>
          <cell r="H201">
            <v>6</v>
          </cell>
          <cell r="I201">
            <v>1</v>
          </cell>
          <cell r="J201" t="str">
            <v>CCE-16 Contratación Directa</v>
          </cell>
          <cell r="K201" t="str">
            <v>1-100-F001_VA-Recursos distrito</v>
          </cell>
          <cell r="L201">
            <v>3400000</v>
          </cell>
          <cell r="M201">
            <v>20400000</v>
          </cell>
          <cell r="N201" t="str">
            <v>Gerencia de Instancias y Mecanismos de Participación</v>
          </cell>
          <cell r="O201" t="str">
            <v>O232020200991119_Otros servicios de la administración pública n.c.p.</v>
          </cell>
          <cell r="P201" t="str">
            <v>20/0220/0106/45020220238</v>
          </cell>
          <cell r="Q201" t="str">
            <v xml:space="preserve">SE SOLICITA MODIFICACIÓN DESCRIPCIÓN </v>
          </cell>
          <cell r="R201" t="str">
            <v>Implementación de mecanismos de participación que potencian el desarrollo territorial Bogotá D.C.</v>
          </cell>
          <cell r="S201">
            <v>8131</v>
          </cell>
          <cell r="T201">
            <v>2024110010238</v>
          </cell>
          <cell r="U201">
            <v>7</v>
          </cell>
          <cell r="V201">
            <v>45712</v>
          </cell>
          <cell r="W201">
            <v>1</v>
          </cell>
          <cell r="X201" t="str">
            <v>Modificación propuesta</v>
          </cell>
        </row>
        <row r="202">
          <cell r="B202" t="str">
            <v>C361</v>
          </cell>
          <cell r="C202" t="str">
            <v>2. Fortalecer 450 instancias formales y no formales de participación aplicando el modelo de fortalecimiento</v>
          </cell>
          <cell r="D202">
            <v>80111601</v>
          </cell>
          <cell r="E202"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2" t="str">
            <v>Enero</v>
          </cell>
          <cell r="G202" t="str">
            <v>Febrero</v>
          </cell>
          <cell r="H202">
            <v>6</v>
          </cell>
          <cell r="I202">
            <v>1</v>
          </cell>
          <cell r="J202" t="str">
            <v>CCE-16 Contratación Directa</v>
          </cell>
          <cell r="K202" t="str">
            <v>1-100-F001_VA-Recursos distrito</v>
          </cell>
          <cell r="L202">
            <v>3400000</v>
          </cell>
          <cell r="M202">
            <v>20400000</v>
          </cell>
          <cell r="N202" t="str">
            <v>Gerencia de Instancias y Mecanismos de Participación</v>
          </cell>
          <cell r="O202" t="str">
            <v>O232020200991119_Otros servicios de la administración pública n.c.p.</v>
          </cell>
          <cell r="P202" t="str">
            <v>20/0220/0106/45020220238</v>
          </cell>
          <cell r="Q202" t="str">
            <v xml:space="preserve">SE SOLICITA MODIFICACIÓN DESCRIPCIÓN </v>
          </cell>
          <cell r="R202" t="str">
            <v>Implementación de mecanismos de participación que potencian el desarrollo territorial Bogotá D.C.</v>
          </cell>
          <cell r="S202">
            <v>8131</v>
          </cell>
          <cell r="T202">
            <v>2024110010238</v>
          </cell>
          <cell r="U202">
            <v>7</v>
          </cell>
          <cell r="V202">
            <v>45712</v>
          </cell>
          <cell r="W202">
            <v>1</v>
          </cell>
          <cell r="X202" t="str">
            <v>Modificación propuesta</v>
          </cell>
        </row>
        <row r="203">
          <cell r="B203" t="str">
            <v>C362</v>
          </cell>
          <cell r="C203" t="str">
            <v>2. Fortalecer 450 instancias formales y no formales de participación aplicando el modelo de fortalecimiento</v>
          </cell>
          <cell r="D203">
            <v>80111601</v>
          </cell>
          <cell r="E20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3" t="str">
            <v>Enero</v>
          </cell>
          <cell r="G203" t="str">
            <v>Febrero</v>
          </cell>
          <cell r="H203">
            <v>6</v>
          </cell>
          <cell r="I203">
            <v>1</v>
          </cell>
          <cell r="J203" t="str">
            <v>CCE-16 Contratación Directa</v>
          </cell>
          <cell r="K203" t="str">
            <v>1-100-F001_VA-Recursos distrito</v>
          </cell>
          <cell r="L203">
            <v>3400000</v>
          </cell>
          <cell r="M203">
            <v>20400000</v>
          </cell>
          <cell r="N203" t="str">
            <v>Gerencia de Instancias y Mecanismos de Participación</v>
          </cell>
          <cell r="O203" t="str">
            <v>O232020200991119_Otros servicios de la administración pública n.c.p.</v>
          </cell>
          <cell r="P203" t="str">
            <v>20/0220/0106/45020220238</v>
          </cell>
          <cell r="Q203" t="str">
            <v xml:space="preserve">SE SOLICITA MODIFICACIÓN DESCRIPCIÓN </v>
          </cell>
          <cell r="R203" t="str">
            <v>Implementación de mecanismos de participación que potencian el desarrollo territorial Bogotá D.C.</v>
          </cell>
          <cell r="S203">
            <v>8131</v>
          </cell>
          <cell r="T203">
            <v>2024110010238</v>
          </cell>
          <cell r="U203">
            <v>7</v>
          </cell>
          <cell r="V203">
            <v>45712</v>
          </cell>
          <cell r="W203">
            <v>1</v>
          </cell>
          <cell r="X203" t="str">
            <v>Modificación propuesta</v>
          </cell>
        </row>
        <row r="204">
          <cell r="B204" t="str">
            <v>C363</v>
          </cell>
          <cell r="C204" t="str">
            <v>1. Realizar (3) Jornadas Únicas Electorales</v>
          </cell>
          <cell r="D204">
            <v>80111600</v>
          </cell>
          <cell r="E204" t="str">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v>
          </cell>
          <cell r="F204" t="str">
            <v>Enero</v>
          </cell>
          <cell r="G204" t="str">
            <v>Febrero</v>
          </cell>
          <cell r="H204">
            <v>7</v>
          </cell>
          <cell r="I204">
            <v>7</v>
          </cell>
          <cell r="J204" t="str">
            <v>CCE-16 Contratación Directa</v>
          </cell>
          <cell r="K204" t="str">
            <v>1-100-F001_VA-Recursos distrito</v>
          </cell>
          <cell r="L204">
            <v>2200000</v>
          </cell>
          <cell r="M204">
            <v>15400000</v>
          </cell>
          <cell r="N204" t="str">
            <v>Gerencia de Instancias y Mecanismos de Participación</v>
          </cell>
          <cell r="O204" t="str">
            <v>O232020200991119_Otros servicios de la administración pública n.c.p.</v>
          </cell>
          <cell r="P204" t="str">
            <v>20/0220/0106/45020220238</v>
          </cell>
          <cell r="Q204" t="str">
            <v>SE SOLICITA MODIFICACIÓN EN DURACIÓN  DEL CONTRATO, VALOR MENSUAL  ESTIMADO Y VALOR TOTAL ESTIMADO,TOMAR DEL COMPONENTE C365 3.400.000</v>
          </cell>
          <cell r="R204" t="str">
            <v>Implementación de mecanismos de participación que potencian el desarrollo territorial Bogotá D.C.</v>
          </cell>
          <cell r="S204">
            <v>8131</v>
          </cell>
          <cell r="T204">
            <v>2024110010238</v>
          </cell>
          <cell r="U204">
            <v>7</v>
          </cell>
          <cell r="V204">
            <v>45712</v>
          </cell>
          <cell r="W204">
            <v>1</v>
          </cell>
          <cell r="X204" t="str">
            <v>Modificación propuesta</v>
          </cell>
        </row>
        <row r="205">
          <cell r="B205" t="str">
            <v>C364</v>
          </cell>
          <cell r="C205" t="str">
            <v>1. Realizar (3) Jornadas Únicas Electorales</v>
          </cell>
          <cell r="D205">
            <v>80111600</v>
          </cell>
          <cell r="E205" t="str">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v>
          </cell>
          <cell r="F205" t="str">
            <v>Enero</v>
          </cell>
          <cell r="G205" t="str">
            <v>Febrero</v>
          </cell>
          <cell r="H205">
            <v>6</v>
          </cell>
          <cell r="I205">
            <v>1</v>
          </cell>
          <cell r="J205" t="str">
            <v>CCE-16 Contratación Directa</v>
          </cell>
          <cell r="K205" t="str">
            <v>1-100-F001_VA-Recursos distrito</v>
          </cell>
          <cell r="L205">
            <v>2000000</v>
          </cell>
          <cell r="M205">
            <v>12000000</v>
          </cell>
          <cell r="N205" t="str">
            <v>Gerencia de Instancias y Mecanismos de Participación</v>
          </cell>
          <cell r="O205" t="str">
            <v>O232020200991119_Otros servicios de la administración pública n.c.p.</v>
          </cell>
          <cell r="P205" t="str">
            <v>20/0220/0106/45020220238</v>
          </cell>
          <cell r="Q205" t="str">
            <v xml:space="preserve">SE SOLICITA MODIFICACIÓN DESCRIPCIÓN </v>
          </cell>
          <cell r="R205" t="str">
            <v>Implementación de mecanismos de participación que potencian el desarrollo territorial Bogotá D.C.</v>
          </cell>
          <cell r="S205">
            <v>8131</v>
          </cell>
          <cell r="T205">
            <v>2024110010238</v>
          </cell>
          <cell r="U205">
            <v>7</v>
          </cell>
          <cell r="V205">
            <v>45712</v>
          </cell>
          <cell r="W205">
            <v>1</v>
          </cell>
          <cell r="X205" t="str">
            <v>Modificación propuesta</v>
          </cell>
        </row>
        <row r="206">
          <cell r="B206" t="str">
            <v>C365</v>
          </cell>
          <cell r="C206" t="str">
            <v>2. Fortalecer 450 instancias formales y no formales de participación aplicando el modelo de fortalecimiento</v>
          </cell>
          <cell r="D206">
            <v>80111600</v>
          </cell>
          <cell r="E206"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6" t="str">
            <v>Febrero</v>
          </cell>
          <cell r="G206" t="str">
            <v>Febrero</v>
          </cell>
          <cell r="H206">
            <v>7</v>
          </cell>
          <cell r="I206">
            <v>7</v>
          </cell>
          <cell r="J206" t="str">
            <v>CCE-16 Contratación Directa</v>
          </cell>
          <cell r="K206" t="str">
            <v>1-100-F001_VA-Recursos distrito</v>
          </cell>
          <cell r="L206">
            <v>4500000</v>
          </cell>
          <cell r="M206">
            <v>31500000</v>
          </cell>
          <cell r="N206" t="str">
            <v>Gerencia de Instancias y Mecanismos de Participación</v>
          </cell>
          <cell r="O206" t="str">
            <v>O232020200883990_Otros servicios profesionales, técnicos y empresariales n.c.p.</v>
          </cell>
          <cell r="P206" t="str">
            <v>20/0220/0106/45020220238</v>
          </cell>
          <cell r="Q206" t="str">
            <v>SE SOLICITA MODIFICACIÓN EN LA DESCRIPCION, EN EL  VALOR TOTAL ESTIMADO, EL SALDO POR VALOR 13.500.000 TRASLADAR AL COMPONENTE C363 3.400.000 Y LOS 10.100.000 AL COMPONENTE NUEVO</v>
          </cell>
          <cell r="R206" t="str">
            <v>Implementación de mecanismos de participación que potencian el desarrollo territorial Bogotá D.C.</v>
          </cell>
          <cell r="S206">
            <v>8131</v>
          </cell>
          <cell r="T206">
            <v>2024110010238</v>
          </cell>
          <cell r="U206">
            <v>7</v>
          </cell>
          <cell r="V206">
            <v>45712</v>
          </cell>
          <cell r="W206">
            <v>1</v>
          </cell>
          <cell r="X206" t="str">
            <v>Modificación propuesta</v>
          </cell>
        </row>
        <row r="207">
          <cell r="B207" t="str">
            <v>C366</v>
          </cell>
          <cell r="C207" t="str">
            <v>2. Fortalecer 450 instancias formales y no formales de participación aplicando el modelo de fortalecimiento</v>
          </cell>
          <cell r="D207">
            <v>80111600</v>
          </cell>
          <cell r="E207"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7" t="str">
            <v>Febrero</v>
          </cell>
          <cell r="G207" t="str">
            <v>Marzo</v>
          </cell>
          <cell r="H207">
            <v>6</v>
          </cell>
          <cell r="I207">
            <v>1</v>
          </cell>
          <cell r="J207" t="str">
            <v>CCE-16 Contratación Directa</v>
          </cell>
          <cell r="K207" t="str">
            <v>1-100-F001_VA-Recursos distrito</v>
          </cell>
          <cell r="L207">
            <v>4200000</v>
          </cell>
          <cell r="M207">
            <v>25200000</v>
          </cell>
          <cell r="N207" t="str">
            <v>Gerencia de Instancias y Mecanismos de Participación</v>
          </cell>
          <cell r="O207" t="str">
            <v>O232020200883990_Otros servicios profesionales, técnicos y empresariales n.c.p.</v>
          </cell>
          <cell r="P207" t="str">
            <v>20/0220/0106/45020220238</v>
          </cell>
          <cell r="Q207" t="str">
            <v xml:space="preserve">SE SOLICITA MODIFICACIÓN DESCRIPCIÓN </v>
          </cell>
          <cell r="R207" t="str">
            <v>Implementación de mecanismos de participación que potencian el desarrollo territorial Bogotá D.C.</v>
          </cell>
          <cell r="S207">
            <v>8131</v>
          </cell>
          <cell r="T207">
            <v>2024110010238</v>
          </cell>
          <cell r="U207">
            <v>7</v>
          </cell>
          <cell r="V207">
            <v>45712</v>
          </cell>
          <cell r="W207">
            <v>1</v>
          </cell>
          <cell r="X207" t="str">
            <v>Modificación propuesta</v>
          </cell>
        </row>
        <row r="208">
          <cell r="B208" t="str">
            <v>C367</v>
          </cell>
          <cell r="C208" t="str">
            <v>2. Fortalecer 450 instancias formales y no formales de participación aplicando el modelo de fortalecimiento</v>
          </cell>
          <cell r="D208">
            <v>80111600</v>
          </cell>
          <cell r="E208"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8" t="str">
            <v>Febrero</v>
          </cell>
          <cell r="G208" t="str">
            <v>Marzo</v>
          </cell>
          <cell r="H208">
            <v>6</v>
          </cell>
          <cell r="I208">
            <v>1</v>
          </cell>
          <cell r="J208" t="str">
            <v>CCE-16 Contratación Directa</v>
          </cell>
          <cell r="K208" t="str">
            <v>1-100-F001_VA-Recursos distrito</v>
          </cell>
          <cell r="L208">
            <v>4200000</v>
          </cell>
          <cell r="M208">
            <v>25200000</v>
          </cell>
          <cell r="N208" t="str">
            <v>Gerencia de Instancias y Mecanismos de Participación</v>
          </cell>
          <cell r="O208" t="str">
            <v>O232020200883990_Otros servicios profesionales, técnicos y empresariales n.c.p.</v>
          </cell>
          <cell r="P208" t="str">
            <v>20/0220/0106/45020220238</v>
          </cell>
          <cell r="Q208" t="str">
            <v xml:space="preserve">SE SOLICITA MODIFICACIÓN DESCRIPCIÓN </v>
          </cell>
          <cell r="R208" t="str">
            <v>Implementación de mecanismos de participación que potencian el desarrollo territorial Bogotá D.C.</v>
          </cell>
          <cell r="S208">
            <v>8131</v>
          </cell>
          <cell r="T208">
            <v>2024110010238</v>
          </cell>
          <cell r="U208">
            <v>7</v>
          </cell>
          <cell r="V208">
            <v>45712</v>
          </cell>
          <cell r="W208">
            <v>1</v>
          </cell>
          <cell r="X208" t="str">
            <v>Modificación propuesta</v>
          </cell>
        </row>
        <row r="209">
          <cell r="B209" t="str">
            <v>C368</v>
          </cell>
          <cell r="C209" t="str">
            <v>2. Fortalecer 450 instancias formales y no formales de participación aplicando el modelo de fortalecimiento</v>
          </cell>
          <cell r="D209">
            <v>80111600</v>
          </cell>
          <cell r="E209"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9" t="str">
            <v>Febrero</v>
          </cell>
          <cell r="G209" t="str">
            <v>Marzo</v>
          </cell>
          <cell r="H209">
            <v>6</v>
          </cell>
          <cell r="I209">
            <v>1</v>
          </cell>
          <cell r="J209" t="str">
            <v>CCE-16 Contratación Directa</v>
          </cell>
          <cell r="K209" t="str">
            <v>1-100-F001_VA-Recursos distrito</v>
          </cell>
          <cell r="L209">
            <v>4200000</v>
          </cell>
          <cell r="M209">
            <v>25200000</v>
          </cell>
          <cell r="N209" t="str">
            <v>Gerencia de Instancias y Mecanismos de Participación</v>
          </cell>
          <cell r="O209" t="str">
            <v>O232020200883990_Otros servicios profesionales, técnicos y empresariales n.c.p.</v>
          </cell>
          <cell r="P209" t="str">
            <v>20/0220/0106/45020220238</v>
          </cell>
          <cell r="Q209" t="str">
            <v xml:space="preserve">SE SOLICITA MODIFICACIÓN DESCRIPCIÓN </v>
          </cell>
          <cell r="R209" t="str">
            <v>Implementación de mecanismos de participación que potencian el desarrollo territorial Bogotá D.C.</v>
          </cell>
          <cell r="S209">
            <v>8131</v>
          </cell>
          <cell r="T209">
            <v>2024110010238</v>
          </cell>
          <cell r="U209">
            <v>7</v>
          </cell>
          <cell r="V209">
            <v>45712</v>
          </cell>
          <cell r="W209">
            <v>1</v>
          </cell>
          <cell r="X209" t="str">
            <v>Modificación propuesta</v>
          </cell>
        </row>
        <row r="210">
          <cell r="B210" t="str">
            <v>C369</v>
          </cell>
          <cell r="C210" t="str">
            <v>1. Realizar (3) Jornadas Únicas Electorales</v>
          </cell>
          <cell r="D210">
            <v>80111600</v>
          </cell>
          <cell r="E210" t="str">
            <v>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F210" t="str">
            <v>Febrero</v>
          </cell>
          <cell r="G210" t="str">
            <v>Marzo</v>
          </cell>
          <cell r="H210">
            <v>6</v>
          </cell>
          <cell r="I210">
            <v>1</v>
          </cell>
          <cell r="J210" t="str">
            <v>CCE-16 Contratación Directa</v>
          </cell>
          <cell r="K210" t="str">
            <v>1-100-F001_VA-Recursos distrito</v>
          </cell>
          <cell r="L210">
            <v>4057001</v>
          </cell>
          <cell r="M210">
            <v>24342006</v>
          </cell>
          <cell r="N210" t="str">
            <v>Gerencia de Instancias y Mecanismos de Participación</v>
          </cell>
          <cell r="O210" t="str">
            <v>O232020200883990_Otros servicios profesionales, técnicos y empresariales n.c.p.</v>
          </cell>
          <cell r="P210" t="str">
            <v>20/0220/0106/45020220238</v>
          </cell>
          <cell r="Q210" t="str">
            <v>SE SOLICITA MODIFICACIÓN EN DESCRIPCIÓN, VALOR MENSUAL  ESTIMADO YVALOR TOTAL ESTIMADO, EL SALDO POR VALOR DE  857.994 TRALADAR AL NUEVO COMPONENTE</v>
          </cell>
          <cell r="R210" t="str">
            <v>Implementación de mecanismos de participación que potencian el desarrollo territorial Bogotá D.C.</v>
          </cell>
          <cell r="S210">
            <v>8131</v>
          </cell>
          <cell r="T210">
            <v>2024110010238</v>
          </cell>
          <cell r="U210">
            <v>7</v>
          </cell>
          <cell r="V210">
            <v>45712</v>
          </cell>
          <cell r="W210">
            <v>1</v>
          </cell>
          <cell r="X210" t="str">
            <v>Modificación propuesta</v>
          </cell>
        </row>
        <row r="211">
          <cell r="B211" t="str">
            <v>C370</v>
          </cell>
          <cell r="C211" t="str">
            <v>1. Realizar (3) Jornadas Únicas Electorales</v>
          </cell>
          <cell r="D211">
            <v>80111600</v>
          </cell>
          <cell r="E211" t="str">
            <v xml:space="preserve">Prestar servicios profesionales para que brinde soporte juridico y técnico a la Gerencia de Instancias en los asuntos de su competencia, asi como en los procesos y procedimientos precontractuales, contractuales y postcontractuales. </v>
          </cell>
          <cell r="F211" t="str">
            <v xml:space="preserve">Marzo </v>
          </cell>
          <cell r="G211" t="str">
            <v>Abril</v>
          </cell>
          <cell r="H211">
            <v>6</v>
          </cell>
          <cell r="I211">
            <v>1</v>
          </cell>
          <cell r="J211" t="str">
            <v>CCE-16 Contratación Directa</v>
          </cell>
          <cell r="K211" t="str">
            <v>1-100-F001_VA-Recursos distrito</v>
          </cell>
          <cell r="L211">
            <v>4200000</v>
          </cell>
          <cell r="M211">
            <v>25200000</v>
          </cell>
          <cell r="N211" t="str">
            <v>Gerencia de Instancias y Mecanismos de Participación</v>
          </cell>
          <cell r="O211" t="str">
            <v>O232020200883990_Otros servicios profesionales, técnicos y empresariales n.c.p.</v>
          </cell>
          <cell r="P211" t="str">
            <v>20/0220/0106/45020220238</v>
          </cell>
          <cell r="Q211" t="str">
            <v xml:space="preserve">SE SOLICITA MODIFICACIÓN DESCRIPCIÓN </v>
          </cell>
          <cell r="R211" t="str">
            <v>Implementación de mecanismos de participación que potencian el desarrollo territorial Bogotá D.C.</v>
          </cell>
          <cell r="S211">
            <v>8131</v>
          </cell>
          <cell r="T211">
            <v>2024110010238</v>
          </cell>
          <cell r="U211">
            <v>7</v>
          </cell>
          <cell r="V211">
            <v>45712</v>
          </cell>
          <cell r="W211">
            <v>1</v>
          </cell>
          <cell r="X211" t="str">
            <v>Modificación propuesta</v>
          </cell>
        </row>
        <row r="212">
          <cell r="B212" t="str">
            <v>C371</v>
          </cell>
          <cell r="C212" t="str">
            <v>1. Realizar (3) Jornadas Únicas Electorales</v>
          </cell>
          <cell r="D212">
            <v>80111600</v>
          </cell>
          <cell r="E212" t="str">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F212" t="str">
            <v>Febrero</v>
          </cell>
          <cell r="G212" t="str">
            <v>Marzo</v>
          </cell>
          <cell r="H212">
            <v>6</v>
          </cell>
          <cell r="I212">
            <v>1</v>
          </cell>
          <cell r="J212" t="str">
            <v>CCE-16 Contratación Directa</v>
          </cell>
          <cell r="K212" t="str">
            <v>1-100-F001_VA-Recursos distrito</v>
          </cell>
          <cell r="L212">
            <v>4200000</v>
          </cell>
          <cell r="M212">
            <v>25200000</v>
          </cell>
          <cell r="N212" t="str">
            <v>Gerencia de Instancias y Mecanismos de Participación</v>
          </cell>
          <cell r="O212" t="str">
            <v>O232020200883990_Otros servicios profesionales, técnicos y empresariales n.c.p.</v>
          </cell>
          <cell r="P212" t="str">
            <v>20/0220/0106/45020220238</v>
          </cell>
          <cell r="Q212" t="str">
            <v xml:space="preserve">SE SOLICITA MODIFICACIÓN DESCRIPCIÓN </v>
          </cell>
          <cell r="R212" t="str">
            <v>Implementación de mecanismos de participación que potencian el desarrollo territorial Bogotá D.C.</v>
          </cell>
          <cell r="S212">
            <v>8131</v>
          </cell>
          <cell r="T212">
            <v>2024110010238</v>
          </cell>
          <cell r="U212">
            <v>7</v>
          </cell>
          <cell r="V212">
            <v>45712</v>
          </cell>
          <cell r="W212">
            <v>1</v>
          </cell>
          <cell r="X212" t="str">
            <v>Modificación propuesta</v>
          </cell>
        </row>
        <row r="213">
          <cell r="B213" t="str">
            <v>C372</v>
          </cell>
          <cell r="C213" t="str">
            <v>1. Realizar (3) Jornadas Únicas Electorales</v>
          </cell>
          <cell r="D213">
            <v>80111600</v>
          </cell>
          <cell r="E213" t="str">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F213" t="str">
            <v>Febrero</v>
          </cell>
          <cell r="G213" t="str">
            <v>Marzo</v>
          </cell>
          <cell r="H213">
            <v>6</v>
          </cell>
          <cell r="I213">
            <v>1</v>
          </cell>
          <cell r="J213" t="str">
            <v>CCE-16 Contratación Directa</v>
          </cell>
          <cell r="K213" t="str">
            <v>1-100-F001_VA-Recursos distrito</v>
          </cell>
          <cell r="L213">
            <v>4200000</v>
          </cell>
          <cell r="M213">
            <v>25200000</v>
          </cell>
          <cell r="N213" t="str">
            <v>Gerencia de Instancias y Mecanismos de Participación</v>
          </cell>
          <cell r="O213" t="str">
            <v>O232020200883990_Otros servicios profesionales, técnicos y empresariales n.c.p.</v>
          </cell>
          <cell r="P213" t="str">
            <v>20/0220/0106/45020220238</v>
          </cell>
          <cell r="Q213" t="str">
            <v xml:space="preserve">SE SOLICITA MODIFICACIÓN DESCRIPCIÓN </v>
          </cell>
          <cell r="R213" t="str">
            <v>Implementación de mecanismos de participación que potencian el desarrollo territorial Bogotá D.C.</v>
          </cell>
          <cell r="S213">
            <v>8131</v>
          </cell>
          <cell r="T213">
            <v>2024110010238</v>
          </cell>
          <cell r="U213">
            <v>7</v>
          </cell>
          <cell r="V213">
            <v>45712</v>
          </cell>
          <cell r="W213">
            <v>1</v>
          </cell>
          <cell r="X213" t="str">
            <v>Modificación propuesta</v>
          </cell>
        </row>
        <row r="214">
          <cell r="B214" t="str">
            <v>C373</v>
          </cell>
          <cell r="C214" t="str">
            <v>1. Realizar (3) Jornadas Únicas Electorales</v>
          </cell>
          <cell r="D214">
            <v>80111600</v>
          </cell>
          <cell r="E214" t="str">
            <v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v>
          </cell>
          <cell r="F214" t="str">
            <v>Febrero</v>
          </cell>
          <cell r="G214" t="str">
            <v>Marzo</v>
          </cell>
          <cell r="H214">
            <v>6</v>
          </cell>
          <cell r="I214">
            <v>1</v>
          </cell>
          <cell r="J214" t="str">
            <v>CCE-16 Contratación Directa</v>
          </cell>
          <cell r="K214" t="str">
            <v>1-100-F001_VA-Recursos distrito</v>
          </cell>
          <cell r="L214">
            <v>4200000</v>
          </cell>
          <cell r="M214">
            <v>25200000</v>
          </cell>
          <cell r="N214" t="str">
            <v>Gerencia de Instancias y Mecanismos de Participación</v>
          </cell>
          <cell r="O214" t="str">
            <v>O232020200883990_Otros servicios profesionales, técnicos y empresariales n.c.p.</v>
          </cell>
          <cell r="P214" t="str">
            <v>20/0220/0106/45020220238</v>
          </cell>
          <cell r="Q214" t="str">
            <v xml:space="preserve">SE SOLICITA MODIFICACIÓN DESCRIPCIÓN </v>
          </cell>
          <cell r="R214" t="str">
            <v>Implementación de mecanismos de participación que potencian el desarrollo territorial Bogotá D.C.</v>
          </cell>
          <cell r="S214">
            <v>8131</v>
          </cell>
          <cell r="T214">
            <v>2024110010238</v>
          </cell>
          <cell r="U214">
            <v>7</v>
          </cell>
          <cell r="V214">
            <v>45712</v>
          </cell>
          <cell r="W214">
            <v>1</v>
          </cell>
          <cell r="X214" t="str">
            <v>Modificación propuesta</v>
          </cell>
        </row>
        <row r="215">
          <cell r="B215" t="str">
            <v>C374</v>
          </cell>
          <cell r="C215" t="str">
            <v>1. Realizar (3) Jornadas Únicas Electorales</v>
          </cell>
          <cell r="D215">
            <v>80111600</v>
          </cell>
          <cell r="E215" t="str">
            <v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v>
          </cell>
          <cell r="F215" t="str">
            <v>Febrero</v>
          </cell>
          <cell r="G215" t="str">
            <v>Marzo</v>
          </cell>
          <cell r="H215">
            <v>6</v>
          </cell>
          <cell r="I215">
            <v>1</v>
          </cell>
          <cell r="J215" t="str">
            <v>CCE-16 Contratación Directa</v>
          </cell>
          <cell r="K215" t="str">
            <v>1-100-F001_VA-Recursos distrito</v>
          </cell>
          <cell r="L215">
            <v>4200000</v>
          </cell>
          <cell r="M215">
            <v>25200000</v>
          </cell>
          <cell r="N215" t="str">
            <v>Gerencia de Instancias y Mecanismos de Participación</v>
          </cell>
          <cell r="O215" t="str">
            <v>O232020200883990_Otros servicios profesionales, técnicos y empresariales n.c.p.</v>
          </cell>
          <cell r="P215" t="str">
            <v>20/0220/0106/45020220238</v>
          </cell>
          <cell r="Q215" t="str">
            <v xml:space="preserve">SE SOLICITA MODIFICACIÓN DESCRIPCIÓN </v>
          </cell>
          <cell r="R215" t="str">
            <v>Implementación de mecanismos de participación que potencian el desarrollo territorial Bogotá D.C.</v>
          </cell>
          <cell r="S215">
            <v>8131</v>
          </cell>
          <cell r="T215">
            <v>2024110010238</v>
          </cell>
          <cell r="U215">
            <v>7</v>
          </cell>
          <cell r="V215">
            <v>45712</v>
          </cell>
          <cell r="W215">
            <v>1</v>
          </cell>
          <cell r="X215" t="str">
            <v>Modificación propuesta</v>
          </cell>
        </row>
        <row r="216">
          <cell r="B216" t="str">
            <v>C375</v>
          </cell>
          <cell r="C216" t="str">
            <v>1. Realizar (3) Jornadas Únicas Electorales</v>
          </cell>
          <cell r="D216">
            <v>80111600</v>
          </cell>
          <cell r="E216" t="str">
            <v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v>
          </cell>
          <cell r="F216" t="str">
            <v>Febrero</v>
          </cell>
          <cell r="G216" t="str">
            <v>Marzo</v>
          </cell>
          <cell r="H216">
            <v>6</v>
          </cell>
          <cell r="I216">
            <v>1</v>
          </cell>
          <cell r="J216" t="str">
            <v>CCE-16 Contratación Directa</v>
          </cell>
          <cell r="K216" t="str">
            <v>1-100-F001_VA-Recursos distrito</v>
          </cell>
          <cell r="L216">
            <v>3812623</v>
          </cell>
          <cell r="M216">
            <v>22875738</v>
          </cell>
          <cell r="N216" t="str">
            <v>Gerencia de Instancias y Mecanismos de Participación</v>
          </cell>
          <cell r="O216" t="str">
            <v>O232020200991119_Otros servicios de la administración pública n.c.p.</v>
          </cell>
          <cell r="P216" t="str">
            <v>20/0220/0106/45020220238</v>
          </cell>
          <cell r="Q216" t="str">
            <v xml:space="preserve">SE SOLICITA MODIFICACIÓN POR CAMBIO PERFIL, DESCRIPCION, POSPRE, DURACIÓN DEL CONTRATO, DESCRIPCIÓN , VALOR MENSUAL  ESTIMADO , VALOR TOTAL ESTIMADO, POSPRE, EL SALDO POR VALOR 224.262 TRASLADAR AL NUEVO COMPONENTE </v>
          </cell>
          <cell r="R216" t="str">
            <v>Implementación de mecanismos de participación que potencian el desarrollo territorial Bogotá D.C.</v>
          </cell>
          <cell r="S216">
            <v>8131</v>
          </cell>
          <cell r="T216">
            <v>2024110010238</v>
          </cell>
          <cell r="U216">
            <v>7</v>
          </cell>
          <cell r="V216">
            <v>45712</v>
          </cell>
          <cell r="W216">
            <v>1</v>
          </cell>
          <cell r="X216" t="str">
            <v>Modificación propuesta</v>
          </cell>
        </row>
        <row r="217">
          <cell r="B217" t="str">
            <v>C376</v>
          </cell>
          <cell r="C217" t="str">
            <v>2. Fortalecer 450 instancias formales y no formales de participación aplicando el modelo de fortalecimiento</v>
          </cell>
          <cell r="D217">
            <v>80111600</v>
          </cell>
          <cell r="E217" t="str">
            <v xml:space="preserve">Prestar servicios profesionales para apoyar a la Gerencia de Instancias y Mecanismos de Participación en la elaboración de instrumentos de control, seguimiento de peticiones, metas, MIPG y de planeación. </v>
          </cell>
          <cell r="F217" t="str">
            <v>Febrero</v>
          </cell>
          <cell r="G217" t="str">
            <v>Marzo</v>
          </cell>
          <cell r="H217">
            <v>5</v>
          </cell>
          <cell r="I217">
            <v>1</v>
          </cell>
          <cell r="J217" t="str">
            <v>CCE-16 Contratación Directa</v>
          </cell>
          <cell r="K217" t="str">
            <v>1-100-F001_VA-Recursos distrito</v>
          </cell>
          <cell r="L217">
            <v>10000000</v>
          </cell>
          <cell r="M217">
            <v>50000000</v>
          </cell>
          <cell r="N217" t="str">
            <v>Gerencia de Instancias y Mecanismos de Participación</v>
          </cell>
          <cell r="O217" t="str">
            <v>O232020200883990_Otros servicios profesionales, técnicos y empresariales n.c.p.</v>
          </cell>
          <cell r="P217" t="str">
            <v>20/0220/0106/45020220238</v>
          </cell>
          <cell r="Q217" t="str">
            <v xml:space="preserve">SE SOLICITA MODIFICACIÓN EN: DSCRIPCIÓN DURACIÓN  DEL CONTRATO, VALOR TOTAL ESTIMADO, EL SALDO POR VALOR 10.000.000 TRASLADAR AL NUEVO COMPONENTE </v>
          </cell>
          <cell r="R217" t="str">
            <v>Implementación de mecanismos de participación que potencian el desarrollo territorial Bogotá D.C.</v>
          </cell>
          <cell r="S217">
            <v>8131</v>
          </cell>
          <cell r="T217">
            <v>2024110010238</v>
          </cell>
          <cell r="U217">
            <v>7</v>
          </cell>
          <cell r="V217">
            <v>45712</v>
          </cell>
          <cell r="W217">
            <v>1</v>
          </cell>
          <cell r="X217" t="str">
            <v>Modificación propuesta</v>
          </cell>
        </row>
        <row r="218">
          <cell r="B218" t="str">
            <v>C377</v>
          </cell>
          <cell r="C218" t="str">
            <v>2. Fortalecer 450 instancias formales y no formales de participación aplicando el modelo de fortalecimiento</v>
          </cell>
          <cell r="D218">
            <v>80111600</v>
          </cell>
          <cell r="E218" t="str">
            <v>Prestar los servicios logísticos y operativos necesarios, para la organización y ejecución de actividades y eventos institucionales realizados por el IDPAC</v>
          </cell>
          <cell r="F218" t="str">
            <v xml:space="preserve">Marzo </v>
          </cell>
          <cell r="G218" t="str">
            <v>marzo</v>
          </cell>
          <cell r="H218">
            <v>9</v>
          </cell>
          <cell r="I218">
            <v>1</v>
          </cell>
          <cell r="J218" t="str">
            <v>CCE-06 Selección Abreviada Menor Cuantía</v>
          </cell>
          <cell r="K218" t="str">
            <v>1-100-F001_VA-Recursos distrito</v>
          </cell>
          <cell r="L218">
            <v>33769045</v>
          </cell>
          <cell r="M218">
            <v>33769045</v>
          </cell>
          <cell r="N218" t="str">
            <v>Gerencia de Instancias y Mecanismos de Participación</v>
          </cell>
          <cell r="O218" t="str">
            <v>O232020200991119_Otros servicios de la administración pública n.c.p.</v>
          </cell>
          <cell r="P218" t="str">
            <v>20/0220/0106/45020220238</v>
          </cell>
          <cell r="Q218" t="str">
            <v>SE SOLICITA MODIFICACIÓN  CORRECIÓN AL VALOR MENSUAL  ESTIMADO</v>
          </cell>
          <cell r="R218" t="str">
            <v>Implementación de mecanismos de participación que potencian el desarrollo territorial Bogotá D.C.</v>
          </cell>
          <cell r="S218">
            <v>8131</v>
          </cell>
          <cell r="T218">
            <v>2024110010238</v>
          </cell>
          <cell r="U218">
            <v>7</v>
          </cell>
          <cell r="V218">
            <v>45712</v>
          </cell>
          <cell r="W218">
            <v>1</v>
          </cell>
          <cell r="X218" t="str">
            <v>Modificación propuesta</v>
          </cell>
        </row>
        <row r="219">
          <cell r="B219" t="str">
            <v>C689</v>
          </cell>
          <cell r="C219" t="str">
            <v>2. Fortalecer 450 instancias formales y no formales de participación aplicando el modelo de fortalecimiento</v>
          </cell>
          <cell r="D219">
            <v>80111600</v>
          </cell>
          <cell r="E219" t="str">
            <v xml:space="preserve">Recursos para dar cumplimiento a los objetivos de la Gerencia </v>
          </cell>
          <cell r="F219" t="str">
            <v>Marzo</v>
          </cell>
          <cell r="G219" t="str">
            <v>Abril</v>
          </cell>
          <cell r="H219">
            <v>1</v>
          </cell>
          <cell r="I219">
            <v>1</v>
          </cell>
          <cell r="J219" t="str">
            <v>CCE-16 Contratación Directa</v>
          </cell>
          <cell r="K219" t="str">
            <v>1-100-F001_VA-Recursos distrito</v>
          </cell>
          <cell r="L219">
            <v>44382256</v>
          </cell>
          <cell r="M219">
            <v>44382256</v>
          </cell>
          <cell r="N219" t="str">
            <v>Gerencia de Instancias y Mecanismos de Participación</v>
          </cell>
          <cell r="O219" t="str">
            <v>O232020200991119_Otros servicios de la administración pública n.c.p.</v>
          </cell>
          <cell r="P219" t="str">
            <v>20/0220/0106/45020220238</v>
          </cell>
          <cell r="Q219" t="str">
            <v>EL VALOR DE 44.382.256  ESTA CONFORMANADO  POR LOS SALDOS POR VALOR POR 224.262 DE LA LINEA C375,  3.200.000 DE LA LÍNEA 365 Y 10.100.000,C355 1.200.000,C369 857.994 Y c342 22.000.000</v>
          </cell>
          <cell r="R219" t="str">
            <v>Implementación de mecanismos de participación que potencian el desarrollo territorial Bogotá D.C.</v>
          </cell>
          <cell r="S219">
            <v>8131</v>
          </cell>
          <cell r="T219">
            <v>2024110010238</v>
          </cell>
          <cell r="U219">
            <v>7</v>
          </cell>
          <cell r="V219">
            <v>45712</v>
          </cell>
          <cell r="W219">
            <v>1</v>
          </cell>
          <cell r="X219" t="str">
            <v>Inclusión de Nuevo Concepto</v>
          </cell>
        </row>
        <row r="220">
          <cell r="B220" t="str">
            <v>C254</v>
          </cell>
          <cell r="C220" t="str">
            <v>2. Fortalecer 450 instancias formales y no formales de participación aplicando el modelo de fortalecimiento</v>
          </cell>
          <cell r="D220">
            <v>80111600</v>
          </cell>
          <cell r="E220" t="str">
            <v>Prestación de servicios de apoyo a la gestión, para desarrollar procesos de participación, Organización y fortalecimiento  de las comunidades Negras / Afrocolombianos de las localidades que sean asignadas por el supervisor.</v>
          </cell>
          <cell r="F220" t="str">
            <v>Febrero</v>
          </cell>
          <cell r="G220" t="str">
            <v>FEBRERO</v>
          </cell>
          <cell r="H220">
            <v>5</v>
          </cell>
          <cell r="I220">
            <v>1</v>
          </cell>
          <cell r="J220" t="str">
            <v>CCE-16 Contratación Directa</v>
          </cell>
          <cell r="K220" t="str">
            <v>1-100-F001_VA-Recursos distrito</v>
          </cell>
          <cell r="L220">
            <v>2300000</v>
          </cell>
          <cell r="M220">
            <v>11500000</v>
          </cell>
          <cell r="N220" t="str">
            <v>Gerencia de Etnias</v>
          </cell>
          <cell r="O220" t="str">
            <v>O232020200991119_Otros servicios de la administración pública n.c.p.</v>
          </cell>
          <cell r="P220" t="str">
            <v>20/0220/0106/45020220238</v>
          </cell>
          <cell r="Q220" t="str">
            <v>MODIFICO OBJETO 
MODIFICO VALOR HONORARIOS
MODIFICO PLAZO</v>
          </cell>
          <cell r="R220" t="str">
            <v>Implementación de mecanismos de participación que potencian el desarrollo territorial Bogotá D.C.</v>
          </cell>
          <cell r="S220">
            <v>8131</v>
          </cell>
          <cell r="T220">
            <v>2024110010238</v>
          </cell>
          <cell r="U220">
            <v>7</v>
          </cell>
          <cell r="V220">
            <v>45712</v>
          </cell>
          <cell r="W220">
            <v>1</v>
          </cell>
          <cell r="X220" t="str">
            <v>Modificación propuesta</v>
          </cell>
        </row>
        <row r="221">
          <cell r="B221" t="str">
            <v>C255</v>
          </cell>
          <cell r="C221" t="str">
            <v>2. Fortalecer 450 instancias formales y no formales de participación aplicando el modelo de fortalecimiento</v>
          </cell>
          <cell r="D221">
            <v>80111600</v>
          </cell>
          <cell r="E221" t="str">
            <v>Prestación de servicios de apoyo a la gestión, para desarrollar procesos de participación, Organización y fortalecimiento  de las comunidades Negras / Afrocolombianos de las localidades que sean asignadas por el supervisor.</v>
          </cell>
          <cell r="F221" t="str">
            <v>Febrero</v>
          </cell>
          <cell r="G221" t="str">
            <v>FEBRERO</v>
          </cell>
          <cell r="H221">
            <v>5</v>
          </cell>
          <cell r="I221">
            <v>1</v>
          </cell>
          <cell r="J221" t="str">
            <v>CCE-16 Contratación Directa</v>
          </cell>
          <cell r="K221" t="str">
            <v>1-100-F001_VA-Recursos distrito</v>
          </cell>
          <cell r="L221">
            <v>2650000</v>
          </cell>
          <cell r="M221">
            <v>13250000</v>
          </cell>
          <cell r="N221" t="str">
            <v>Gerencia de Etnias</v>
          </cell>
          <cell r="O221" t="str">
            <v>O232020200991119_Otros servicios de la administración pública n.c.p.</v>
          </cell>
          <cell r="P221" t="str">
            <v>20/0220/0106/45020220238</v>
          </cell>
          <cell r="Q221" t="str">
            <v>MODIFICO OBJETO 
MODIFICO VALOR HONORARIOS
MODIFICO PLAZO</v>
          </cell>
          <cell r="R221" t="str">
            <v>Implementación de mecanismos de participación que potencian el desarrollo territorial Bogotá D.C.</v>
          </cell>
          <cell r="S221">
            <v>8131</v>
          </cell>
          <cell r="T221">
            <v>2024110010238</v>
          </cell>
          <cell r="U221">
            <v>7</v>
          </cell>
          <cell r="V221">
            <v>45712</v>
          </cell>
          <cell r="W221">
            <v>1</v>
          </cell>
          <cell r="X221" t="str">
            <v>Modificación propuesta</v>
          </cell>
        </row>
        <row r="222">
          <cell r="B222" t="str">
            <v>C257</v>
          </cell>
          <cell r="C222" t="str">
            <v>2. Fortalecer 450 instancias formales y no formales de participación aplicando el modelo de fortalecimiento</v>
          </cell>
          <cell r="D222">
            <v>80111600</v>
          </cell>
          <cell r="E222" t="str">
            <v>Prestación de servicios de apoyo a la gestión, para desarrollar procesos de participación, Organización y fortalecimiento  de las comunidades Negras / Afrocolombianos de las localidades que sean asignadas por el supervisor.</v>
          </cell>
          <cell r="F222" t="str">
            <v>Febrero</v>
          </cell>
          <cell r="G222" t="str">
            <v>FEBRERO</v>
          </cell>
          <cell r="H222">
            <v>7</v>
          </cell>
          <cell r="I222">
            <v>1</v>
          </cell>
          <cell r="J222" t="str">
            <v>CCE-16 Contratación Directa</v>
          </cell>
          <cell r="K222" t="str">
            <v>1-100-F001_VA-Recursos distrito</v>
          </cell>
          <cell r="L222">
            <v>2500000</v>
          </cell>
          <cell r="M222">
            <v>17500000</v>
          </cell>
          <cell r="N222" t="str">
            <v>Gerencia de Etnias</v>
          </cell>
          <cell r="O222" t="str">
            <v>O232020200991119_Otros servicios de la administración pública n.c.p.</v>
          </cell>
          <cell r="P222" t="str">
            <v>20/0220/0106/45020220238</v>
          </cell>
          <cell r="Q222" t="str">
            <v>MODIFICO OBJETO 
MODIFICO VALOR HONORARIOS
MODIFICO PLAZO</v>
          </cell>
          <cell r="R222" t="str">
            <v>Implementación de mecanismos de participación que potencian el desarrollo territorial Bogotá D.C.</v>
          </cell>
          <cell r="S222">
            <v>8131</v>
          </cell>
          <cell r="T222">
            <v>2024110010238</v>
          </cell>
          <cell r="U222">
            <v>7</v>
          </cell>
          <cell r="V222">
            <v>45712</v>
          </cell>
          <cell r="W222">
            <v>1</v>
          </cell>
          <cell r="X222" t="str">
            <v>Modificación propuesta</v>
          </cell>
        </row>
        <row r="223">
          <cell r="B223" t="str">
            <v>C258</v>
          </cell>
          <cell r="C223" t="str">
            <v>2. Fortalecer 450 instancias formales y no formales de participación aplicando el modelo de fortalecimiento</v>
          </cell>
          <cell r="D223">
            <v>80111600</v>
          </cell>
          <cell r="E223" t="str">
            <v>Prestación de servicios de apoyo a la gestión, para desarrollar procesos de participación, Organización y fortalecimiento  de las comunidades Negras / Afrocolombianos de las localidades que sean asignadas por el supervisor.</v>
          </cell>
          <cell r="F223" t="str">
            <v>Febrero</v>
          </cell>
          <cell r="G223" t="str">
            <v>FEBRERO</v>
          </cell>
          <cell r="H223">
            <v>5</v>
          </cell>
          <cell r="I223">
            <v>1</v>
          </cell>
          <cell r="J223" t="str">
            <v>CCE-16 Contratación Directa</v>
          </cell>
          <cell r="K223" t="str">
            <v>1-100-F001_VA-Recursos distrito</v>
          </cell>
          <cell r="L223">
            <v>3100000</v>
          </cell>
          <cell r="M223">
            <v>15500000</v>
          </cell>
          <cell r="N223" t="str">
            <v>Gerencia de Etnias</v>
          </cell>
          <cell r="O223" t="str">
            <v>O232020200991119_Otros servicios de la administración pública n.c.p.</v>
          </cell>
          <cell r="P223" t="str">
            <v>20/0220/0106/45020220238</v>
          </cell>
          <cell r="Q223" t="str">
            <v>MODIFICO OBJETO 
MODIFICO VALOR HONORARIOS
MODIFICO PLAZO</v>
          </cell>
          <cell r="R223" t="str">
            <v>Implementación de mecanismos de participación que potencian el desarrollo territorial Bogotá D.C.</v>
          </cell>
          <cell r="S223">
            <v>8131</v>
          </cell>
          <cell r="T223">
            <v>2024110010238</v>
          </cell>
          <cell r="U223">
            <v>7</v>
          </cell>
          <cell r="V223">
            <v>45712</v>
          </cell>
          <cell r="W223">
            <v>1</v>
          </cell>
          <cell r="X223" t="str">
            <v>Modificación propuesta</v>
          </cell>
        </row>
        <row r="224">
          <cell r="B224" t="str">
            <v>C278</v>
          </cell>
          <cell r="C224" t="str">
            <v>2. Fortalecer 450 instancias formales y no formales de participación aplicando el modelo de fortalecimiento</v>
          </cell>
          <cell r="D224">
            <v>80111600</v>
          </cell>
          <cell r="E224" t="str">
            <v xml:space="preserve">Prestación de servicios profesionales para el apoyo jurídico, desde la perspectiva intercultural, y el fortalecimiento en las diferentes organizaciones sociales  poblacionales, para el fortalecimiento de la comunidad etnica residente en Bogota. </v>
          </cell>
          <cell r="F224" t="str">
            <v>Febrero</v>
          </cell>
          <cell r="G224" t="str">
            <v>FEBRERO</v>
          </cell>
          <cell r="H224">
            <v>5</v>
          </cell>
          <cell r="I224">
            <v>1</v>
          </cell>
          <cell r="J224" t="str">
            <v>CCE-16 Contratación Directa</v>
          </cell>
          <cell r="K224" t="str">
            <v>1-100-F001_VA-Recursos distrito</v>
          </cell>
          <cell r="L224">
            <v>4700000</v>
          </cell>
          <cell r="M224">
            <v>23500000</v>
          </cell>
          <cell r="N224" t="str">
            <v>Gerencia de Etnias</v>
          </cell>
          <cell r="O224" t="str">
            <v>O232020200991119_Otros servicios de la administración pública n.c.p.</v>
          </cell>
          <cell r="P224" t="str">
            <v>20/0220/0106/45020220238</v>
          </cell>
          <cell r="Q224" t="str">
            <v xml:space="preserve">MODIFICO VALOR MENSUAL TOTAL Y PLAZO </v>
          </cell>
          <cell r="R224" t="str">
            <v>Implementación de mecanismos de participación que potencian el desarrollo territorial Bogotá D.C.</v>
          </cell>
          <cell r="S224">
            <v>8131</v>
          </cell>
          <cell r="T224">
            <v>2024110010238</v>
          </cell>
          <cell r="U224">
            <v>7</v>
          </cell>
          <cell r="V224">
            <v>45712</v>
          </cell>
          <cell r="W224">
            <v>1</v>
          </cell>
          <cell r="X224" t="str">
            <v>Modificación propuesta</v>
          </cell>
        </row>
        <row r="225">
          <cell r="B225" t="str">
            <v>C279</v>
          </cell>
          <cell r="C225" t="str">
            <v>2. Fortalecer 450 instancias formales y no formales de participación aplicando el modelo de fortalecimiento</v>
          </cell>
          <cell r="D225">
            <v>80111600</v>
          </cell>
          <cell r="E225" t="str">
            <v>Prestación de servicios profesionales para acompañar las acciones de fortalecimiento de las organizaciones sociales y demás procesos operativos que se requieran en el marco del proceso de participación de las comunidades étnicas en las 20 localidades de Bogotá </v>
          </cell>
          <cell r="F225" t="str">
            <v>Febrero</v>
          </cell>
          <cell r="G225" t="str">
            <v>FEBRERO</v>
          </cell>
          <cell r="H225">
            <v>5</v>
          </cell>
          <cell r="I225">
            <v>1</v>
          </cell>
          <cell r="J225" t="str">
            <v>CCE-16 Contratación Directa</v>
          </cell>
          <cell r="K225" t="str">
            <v>1-100-F001_VA-Recursos distrito</v>
          </cell>
          <cell r="L225">
            <v>4700000</v>
          </cell>
          <cell r="M225">
            <v>23500000</v>
          </cell>
          <cell r="N225" t="str">
            <v>Gerencia de Etnias</v>
          </cell>
          <cell r="O225" t="str">
            <v>O232020200991119_Otros servicios de la administración pública n.c.p.</v>
          </cell>
          <cell r="P225" t="str">
            <v>20/0220/0106/45020220238</v>
          </cell>
          <cell r="Q225"/>
          <cell r="R225" t="str">
            <v>Implementación de mecanismos de participación que potencian el desarrollo territorial Bogotá D.C.</v>
          </cell>
          <cell r="S225">
            <v>8131</v>
          </cell>
          <cell r="T225">
            <v>2024110010238</v>
          </cell>
          <cell r="U225">
            <v>7</v>
          </cell>
          <cell r="V225">
            <v>45712</v>
          </cell>
          <cell r="W225">
            <v>1</v>
          </cell>
          <cell r="X225" t="str">
            <v>Modificación propuesta</v>
          </cell>
        </row>
        <row r="226">
          <cell r="B226" t="str">
            <v>C261</v>
          </cell>
          <cell r="C226" t="str">
            <v>2. Fortalecer 450 instancias formales y no formales de participación aplicando el modelo de fortalecimiento</v>
          </cell>
          <cell r="D226">
            <v>80111600</v>
          </cell>
          <cell r="E226" t="str">
            <v>Prestación de servicios de apoyo a la gestión, para desarrollar procesos de participación, Organización, fortalecimiento  e instancias con la comunidad raizal residente en Bogotá y  en las localidades Chapinero,  Teusaquillo, Engativa  y/o las que sean asignadas por el supervisor.</v>
          </cell>
          <cell r="F226" t="str">
            <v>Febrero</v>
          </cell>
          <cell r="G226" t="str">
            <v>FEBRERO</v>
          </cell>
          <cell r="H226">
            <v>6</v>
          </cell>
          <cell r="I226">
            <v>1</v>
          </cell>
          <cell r="J226" t="str">
            <v>CCE-16 Contratación Directa</v>
          </cell>
          <cell r="K226" t="str">
            <v>1-100-F001_VA-Recursos distrito</v>
          </cell>
          <cell r="L226">
            <v>3710000</v>
          </cell>
          <cell r="M226">
            <v>29680000</v>
          </cell>
          <cell r="N226" t="str">
            <v>Gerencia de Etnias</v>
          </cell>
          <cell r="O226" t="str">
            <v>O232020200991119_Otros servicios de la administración pública n.c.p.</v>
          </cell>
          <cell r="P226" t="str">
            <v>20/0220/0106/45020220238</v>
          </cell>
          <cell r="Q226" t="str">
            <v>Se elimina la linea y se destinan los rcursos a las lineas C 254, 55, 257, 258, 278 Y 279</v>
          </cell>
          <cell r="R226" t="str">
            <v>Implementación de mecanismos de participación que potencian el desarrollo territorial Bogotá D.C.</v>
          </cell>
          <cell r="S226">
            <v>8131</v>
          </cell>
          <cell r="T226">
            <v>2024110010238</v>
          </cell>
          <cell r="U226">
            <v>7</v>
          </cell>
          <cell r="V226">
            <v>45712</v>
          </cell>
          <cell r="W226">
            <v>1</v>
          </cell>
          <cell r="X226" t="str">
            <v>Eliminación de Concepto</v>
          </cell>
        </row>
        <row r="227">
          <cell r="B227" t="str">
            <v>C276</v>
          </cell>
          <cell r="C227" t="str">
            <v>2. Fortalecer 450 instancias formales y no formales de participación aplicando el modelo de fortalecimiento</v>
          </cell>
          <cell r="D227">
            <v>80111600</v>
          </cell>
          <cell r="E227" t="str">
            <v xml:space="preserve">Recurso para cumplir con los objetivos de la gerencia de etnias </v>
          </cell>
          <cell r="F227"/>
          <cell r="G227"/>
          <cell r="H227"/>
          <cell r="I227"/>
          <cell r="J227" t="str">
            <v>CCE-16 Contratación Directa</v>
          </cell>
          <cell r="K227" t="str">
            <v>1-100-F001_VA-Recursos distrito</v>
          </cell>
          <cell r="L227"/>
          <cell r="M227">
            <v>12130000</v>
          </cell>
          <cell r="N227" t="str">
            <v>Gerencia de Etnias</v>
          </cell>
          <cell r="O227" t="str">
            <v>O232020200991119_Otros servicios de la administración pública n.c.p.</v>
          </cell>
          <cell r="P227" t="str">
            <v>20/0220/0106/45020220238</v>
          </cell>
          <cell r="Q227" t="str">
            <v xml:space="preserve">Se cambia el objeto de la liena y se destina   5670000 alas lineas C 254, 55, 257, 258, 278 Y 279 y el resto de recursos continuan en la linea con el nuevo objeto </v>
          </cell>
          <cell r="R227" t="str">
            <v>Implementación de mecanismos de participación que potencian el desarrollo territorial Bogotá D.C.</v>
          </cell>
          <cell r="S227">
            <v>8131</v>
          </cell>
          <cell r="T227">
            <v>2024110010238</v>
          </cell>
          <cell r="U227">
            <v>7</v>
          </cell>
          <cell r="V227">
            <v>45712</v>
          </cell>
          <cell r="W227">
            <v>1</v>
          </cell>
          <cell r="X227" t="str">
            <v>Modificación propuesta</v>
          </cell>
        </row>
        <row r="228">
          <cell r="B228" t="str">
            <v>C24</v>
          </cell>
          <cell r="C228" t="str">
            <v>1. Implementar el 100% de la estrategia de inspección, control y vigilancia del 
 aprovechamiento económico de los bienes fiscales de carácter comunitario</v>
          </cell>
          <cell r="D228">
            <v>80111600</v>
          </cell>
          <cell r="E228" t="str">
            <v>Prestar los servicios Profesionales para realizar convenios solidarios para regularizar el aprovechamiento en bienes fiscales y en zonas de cesión de carácter comunitarioen el marco del proyecto de inversión 8025.</v>
          </cell>
          <cell r="F228" t="str">
            <v>ENERO</v>
          </cell>
          <cell r="G228" t="str">
            <v>FEBRERO</v>
          </cell>
          <cell r="H228">
            <v>3</v>
          </cell>
          <cell r="I228">
            <v>1</v>
          </cell>
          <cell r="J228" t="str">
            <v>CCE-16 Contratación Directa</v>
          </cell>
          <cell r="K228" t="str">
            <v>1-100-F001_VA-Recursos distrito</v>
          </cell>
          <cell r="L228">
            <v>3719000</v>
          </cell>
          <cell r="M228">
            <v>11157000</v>
          </cell>
          <cell r="N228" t="str">
            <v>Subdirección de Asuntos Comunales</v>
          </cell>
          <cell r="O228" t="str">
            <v>O232020200991119_Otros servicios de la administración pública n.c.p.</v>
          </cell>
          <cell r="P228" t="str">
            <v>20/0220/0101/45010310079</v>
          </cell>
          <cell r="Q228" t="str">
            <v>Nuevas necesidades de contratación de la Subdirección de Asuntos Comunales</v>
          </cell>
          <cell r="R228" t="str">
            <v>Implementación del aprovechamiento en bienes fiscales y en zonas de cesión de carácter comunitario en Bogotá D.C.</v>
          </cell>
          <cell r="S228">
            <v>8025</v>
          </cell>
          <cell r="T228">
            <v>2024110010079</v>
          </cell>
          <cell r="U228">
            <v>8</v>
          </cell>
          <cell r="V228">
            <v>45713</v>
          </cell>
          <cell r="W228">
            <v>1</v>
          </cell>
          <cell r="X228" t="str">
            <v>Modificación propuesta</v>
          </cell>
        </row>
        <row r="229">
          <cell r="B229" t="str">
            <v>C25</v>
          </cell>
          <cell r="C229" t="str">
            <v>1. Implementar el 100% de la estrategia de inspección, control y vigilancia del 
 aprovechamiento económico de los bienes fiscales de carácter comunitario</v>
          </cell>
          <cell r="D229">
            <v>80111600</v>
          </cell>
          <cell r="E229" t="str">
            <v>Prestar los servicios Profesionales para realizar convenios solidarios para regularizar el aprovechamiento en bienes fiscales y en zonas de cesión de carácter comunitarioen el marco del proyecto de inversión 8025.</v>
          </cell>
          <cell r="F229" t="str">
            <v>ENERO</v>
          </cell>
          <cell r="G229" t="str">
            <v>FEBRERO</v>
          </cell>
          <cell r="H229">
            <v>5</v>
          </cell>
          <cell r="I229">
            <v>1</v>
          </cell>
          <cell r="J229" t="str">
            <v>CCE-16 Contratación Directa</v>
          </cell>
          <cell r="K229" t="str">
            <v>1-100-F001_VA-Recursos distrito</v>
          </cell>
          <cell r="L229">
            <v>8000000</v>
          </cell>
          <cell r="M229">
            <v>40000000</v>
          </cell>
          <cell r="N229" t="str">
            <v>Subdirección de Asuntos Comunales</v>
          </cell>
          <cell r="O229" t="str">
            <v>O232020200991119_Otros servicios de la administración pública n.c.p.</v>
          </cell>
          <cell r="P229" t="str">
            <v>20/0220/0101/45010310079</v>
          </cell>
          <cell r="Q229" t="str">
            <v>Nuevas necesidades de contratación de la Subdirección de Asuntos Comunales</v>
          </cell>
          <cell r="R229" t="str">
            <v>Implementación del aprovechamiento en bienes fiscales y en zonas de cesión de carácter comunitario en Bogotá D.C.</v>
          </cell>
          <cell r="S229">
            <v>8025</v>
          </cell>
          <cell r="T229">
            <v>2024110010079</v>
          </cell>
          <cell r="U229">
            <v>8</v>
          </cell>
          <cell r="V229">
            <v>45713</v>
          </cell>
          <cell r="W229">
            <v>1</v>
          </cell>
          <cell r="X229" t="str">
            <v>Modificación propuesta</v>
          </cell>
        </row>
        <row r="230">
          <cell r="B230" t="str">
            <v>C26</v>
          </cell>
          <cell r="C230" t="str">
            <v>1. Implementar el 100% de la estrategia de inspección, control y vigilancia del 
 aprovechamiento económico de los bienes fiscales de carácter comunitario</v>
          </cell>
          <cell r="D230">
            <v>80111600</v>
          </cell>
          <cell r="E230" t="str">
            <v>Prestar los servicios Profesionales para realizar convenios solidarios para regularizar el aprovechamiento en bienes fiscales y en zonas de cesión de carácter comunitarioen el marco del proyecto de inversión 8025.</v>
          </cell>
          <cell r="F230" t="str">
            <v>ENERO</v>
          </cell>
          <cell r="G230" t="str">
            <v>FEBRERO</v>
          </cell>
          <cell r="H230">
            <v>10</v>
          </cell>
          <cell r="I230">
            <v>1</v>
          </cell>
          <cell r="J230" t="str">
            <v>CCE-16 Contratación Directa</v>
          </cell>
          <cell r="K230" t="str">
            <v>1-100-F001_VA-Recursos distrito</v>
          </cell>
          <cell r="L230">
            <v>6000000</v>
          </cell>
          <cell r="M230">
            <v>60000000</v>
          </cell>
          <cell r="N230" t="str">
            <v>Subdirección de Asuntos Comunales</v>
          </cell>
          <cell r="O230" t="str">
            <v>O232020200991119_Otros servicios de la administración pública n.c.p.</v>
          </cell>
          <cell r="P230" t="str">
            <v>20/0220/0101/45010310079</v>
          </cell>
          <cell r="Q230" t="str">
            <v>Nuevas necesidades de contratación de la Subdirección de Asuntos Comunales</v>
          </cell>
          <cell r="R230" t="str">
            <v>Implementación del aprovechamiento en bienes fiscales y en zonas de cesión de carácter comunitario en Bogotá D.C.</v>
          </cell>
          <cell r="S230">
            <v>8025</v>
          </cell>
          <cell r="T230">
            <v>2024110010079</v>
          </cell>
          <cell r="U230">
            <v>8</v>
          </cell>
          <cell r="V230">
            <v>45713</v>
          </cell>
          <cell r="W230">
            <v>1</v>
          </cell>
          <cell r="X230" t="str">
            <v>Modificación propuesta</v>
          </cell>
        </row>
        <row r="231">
          <cell r="B231" t="str">
            <v>C21</v>
          </cell>
          <cell r="C231" t="str">
            <v>1. Implementar el 100% de la estrategia de inspección, control y vigilancia del 
 aprovechamiento económico de los bienes fiscales de carácter comunitario</v>
          </cell>
          <cell r="D231">
            <v>80111600</v>
          </cell>
          <cell r="E231" t="str">
            <v>Prestar los servicios de apoyo a la gestión para realizar convenios solidarios para regularizar el aprovechamiento en bienes fiscales y en zonas de cesión de carácter comunitarioen el marco del proyecto de inversión 8025.</v>
          </cell>
          <cell r="F231" t="str">
            <v>ENERO</v>
          </cell>
          <cell r="G231" t="str">
            <v>FEBRERO</v>
          </cell>
          <cell r="H231">
            <v>4</v>
          </cell>
          <cell r="I231">
            <v>1</v>
          </cell>
          <cell r="J231" t="str">
            <v>CCE-16 Contratación Directa</v>
          </cell>
          <cell r="K231" t="str">
            <v>1-100-F001_VA-Recursos distrito</v>
          </cell>
          <cell r="L231">
            <v>3575000</v>
          </cell>
          <cell r="M231">
            <v>14300000</v>
          </cell>
          <cell r="N231" t="str">
            <v>Subdirección de Asuntos Comunales</v>
          </cell>
          <cell r="O231" t="str">
            <v>O232020200991119_Otros servicios de la administración pública n.c.p.</v>
          </cell>
          <cell r="P231" t="str">
            <v>20/0220/0101/45010310079</v>
          </cell>
          <cell r="Q231" t="str">
            <v>Nuevas necesidades de contratación de la Subdirección de Asuntos Comunales</v>
          </cell>
          <cell r="R231" t="str">
            <v>Implementación del aprovechamiento en bienes fiscales y en zonas de cesión de carácter comunitario en Bogotá D.C.</v>
          </cell>
          <cell r="S231">
            <v>8025</v>
          </cell>
          <cell r="T231">
            <v>2024110010079</v>
          </cell>
          <cell r="U231">
            <v>8</v>
          </cell>
          <cell r="V231">
            <v>45713</v>
          </cell>
          <cell r="W231">
            <v>1</v>
          </cell>
          <cell r="X231" t="str">
            <v>Modificación propuesta</v>
          </cell>
        </row>
        <row r="232">
          <cell r="B232" t="str">
            <v>C9</v>
          </cell>
          <cell r="C232" t="str">
            <v>1. Implementar el 100% de la estrategia de inspección, control y vigilancia del 
 aprovechamiento económico de los bienes fiscales de carácter comunitario</v>
          </cell>
          <cell r="D232">
            <v>80111600</v>
          </cell>
          <cell r="E232" t="str">
            <v>Prestar los servicios Profesionales para realizar convenios solidarios para regularizar el aprovechamiento en bienes fiscales y en zonas de cesión de carácter comunitarioen el marco del proyecto de inversión 8025.</v>
          </cell>
          <cell r="F232" t="str">
            <v>ENERO</v>
          </cell>
          <cell r="G232" t="str">
            <v>FEBRERO</v>
          </cell>
          <cell r="H232">
            <v>5</v>
          </cell>
          <cell r="I232">
            <v>1</v>
          </cell>
          <cell r="J232" t="str">
            <v>CCE-16 Contratación Directa</v>
          </cell>
          <cell r="K232" t="str">
            <v>1-100-F001_VA-Recursos distrito</v>
          </cell>
          <cell r="L232">
            <v>4500000</v>
          </cell>
          <cell r="M232">
            <v>22500000</v>
          </cell>
          <cell r="N232" t="str">
            <v>Subdirección de Asuntos Comunales</v>
          </cell>
          <cell r="O232" t="str">
            <v>O232020200991119_Otros servicios de la administración pública n.c.p.</v>
          </cell>
          <cell r="P232" t="str">
            <v>20/0220/0101/45010310079</v>
          </cell>
          <cell r="Q232" t="str">
            <v>Nuevas necesidades de contratación de la Subdirección de Asuntos Comunales</v>
          </cell>
          <cell r="R232" t="str">
            <v>Implementación del aprovechamiento en bienes fiscales y en zonas de cesión de carácter comunitario en Bogotá D.C.</v>
          </cell>
          <cell r="S232">
            <v>8025</v>
          </cell>
          <cell r="T232">
            <v>2024110010079</v>
          </cell>
          <cell r="U232">
            <v>8</v>
          </cell>
          <cell r="V232">
            <v>45713</v>
          </cell>
          <cell r="W232">
            <v>1</v>
          </cell>
          <cell r="X232" t="str">
            <v>Modificación propuesta</v>
          </cell>
        </row>
        <row r="233">
          <cell r="B233" t="str">
            <v>C2</v>
          </cell>
          <cell r="C233" t="str">
            <v>1. Implementar el 100% de la estrategia de inspección, control y vigilancia del 
 aprovechamiento económico de los bienes fiscales de carácter comunitario</v>
          </cell>
          <cell r="D233">
            <v>80111600</v>
          </cell>
          <cell r="E233" t="str">
            <v>Prestar los servicios Profesionales para realizar convenios solidarios para regularizar el aprovechamiento en bienes fiscales y en zonas de cesión de carácter comunitarioen el marco del proyecto de inversión 8025.</v>
          </cell>
          <cell r="F233" t="str">
            <v>ENERO</v>
          </cell>
          <cell r="G233" t="str">
            <v>FEBRERO</v>
          </cell>
          <cell r="H233">
            <v>5</v>
          </cell>
          <cell r="I233">
            <v>1</v>
          </cell>
          <cell r="J233" t="str">
            <v>CCE-16 Contratación Directa</v>
          </cell>
          <cell r="K233" t="str">
            <v>1-100-F001_VA-Recursos distrito</v>
          </cell>
          <cell r="L233">
            <v>5000000</v>
          </cell>
          <cell r="M233">
            <v>25000000</v>
          </cell>
          <cell r="N233" t="str">
            <v>Subdirección de Asuntos Comunales</v>
          </cell>
          <cell r="O233" t="str">
            <v>O232020200991119_Otros servicios de la administración pública n.c.p.</v>
          </cell>
          <cell r="P233" t="str">
            <v>20/0220/0101/45010310079</v>
          </cell>
          <cell r="Q233" t="str">
            <v>Nuevas necesidades de contratación de la Subdirección de Asuntos Comunales</v>
          </cell>
          <cell r="R233" t="str">
            <v>Implementación del aprovechamiento en bienes fiscales y en zonas de cesión de carácter comunitario en Bogotá D.C.</v>
          </cell>
          <cell r="S233">
            <v>8025</v>
          </cell>
          <cell r="T233">
            <v>2024110010079</v>
          </cell>
          <cell r="U233">
            <v>8</v>
          </cell>
          <cell r="V233">
            <v>45713</v>
          </cell>
          <cell r="W233">
            <v>1</v>
          </cell>
          <cell r="X233" t="str">
            <v>Modificación propuesta</v>
          </cell>
        </row>
        <row r="234">
          <cell r="B234" t="str">
            <v>C5</v>
          </cell>
          <cell r="C234" t="str">
            <v>1. Implementar el 100% de la estrategia de inspección, control y vigilancia del 
 aprovechamiento económico de los bienes fiscales de carácter comunitario</v>
          </cell>
          <cell r="D234">
            <v>80111600</v>
          </cell>
          <cell r="E234" t="str">
            <v>Prestar los servicios Profesionales para realizar convenios solidarios para regularizar el aprovechamiento en bienes fiscales y en zonas de cesión de carácter comunitarioen el marco del proyecto de inversión 8025.</v>
          </cell>
          <cell r="F234" t="str">
            <v>ENERO</v>
          </cell>
          <cell r="G234" t="str">
            <v>FEBRERO</v>
          </cell>
          <cell r="H234">
            <v>5</v>
          </cell>
          <cell r="I234">
            <v>1</v>
          </cell>
          <cell r="J234" t="str">
            <v>CCE-16 Contratación Directa</v>
          </cell>
          <cell r="K234" t="str">
            <v>1-100-F001_VA-Recursos distrito</v>
          </cell>
          <cell r="L234">
            <v>6000000</v>
          </cell>
          <cell r="M234">
            <v>30000000</v>
          </cell>
          <cell r="N234" t="str">
            <v>Subdirección de Asuntos Comunales</v>
          </cell>
          <cell r="O234" t="str">
            <v>O232020200991119_Otros servicios de la administración pública n.c.p.</v>
          </cell>
          <cell r="P234" t="str">
            <v>20/0220/0101/45010310079</v>
          </cell>
          <cell r="Q234" t="str">
            <v>Nuevas necesidades de contratación de la Subdirección de Asuntos Comunales</v>
          </cell>
          <cell r="R234" t="str">
            <v>Implementación del aprovechamiento en bienes fiscales y en zonas de cesión de carácter comunitario en Bogotá D.C.</v>
          </cell>
          <cell r="S234">
            <v>8025</v>
          </cell>
          <cell r="T234">
            <v>2024110010079</v>
          </cell>
          <cell r="U234">
            <v>8</v>
          </cell>
          <cell r="V234">
            <v>45713</v>
          </cell>
          <cell r="W234">
            <v>1</v>
          </cell>
          <cell r="X234" t="str">
            <v>Modificación propuesta</v>
          </cell>
        </row>
        <row r="235">
          <cell r="B235" t="str">
            <v>C1</v>
          </cell>
          <cell r="C235" t="str">
            <v>1. Implementar el 100% de la estrategia de inspección, control y vigilancia del 
 aprovechamiento económico de los bienes fiscales de carácter comunitario</v>
          </cell>
          <cell r="D235">
            <v>80111600</v>
          </cell>
          <cell r="E235" t="str">
            <v>Prestar los servicios Profesionales para realizar convenios solidarios para regularizar el aprovechamiento en bienes fiscales y en zonas de cesión de carácter comunitarioen el marco del proyecto de inversión 8025.</v>
          </cell>
          <cell r="F235" t="str">
            <v>ENERO</v>
          </cell>
          <cell r="G235" t="str">
            <v>FEBRERO</v>
          </cell>
          <cell r="H235">
            <v>5</v>
          </cell>
          <cell r="I235">
            <v>1</v>
          </cell>
          <cell r="J235" t="str">
            <v>CCE-16 Contratación Directa</v>
          </cell>
          <cell r="K235" t="str">
            <v>1-100-F001_VA-Recursos distrito</v>
          </cell>
          <cell r="L235">
            <v>4700000</v>
          </cell>
          <cell r="M235">
            <v>23500000</v>
          </cell>
          <cell r="N235" t="str">
            <v>Subdirección de Asuntos Comunales</v>
          </cell>
          <cell r="O235" t="str">
            <v>O232020200991119_Otros servicios de la administración pública n.c.p.</v>
          </cell>
          <cell r="P235" t="str">
            <v>20/0220/0101/45010310079</v>
          </cell>
          <cell r="Q235" t="str">
            <v>Nuevas necesidades de contratación de la Subdirección de Asuntos Comunales</v>
          </cell>
          <cell r="R235" t="str">
            <v>Implementación del aprovechamiento en bienes fiscales y en zonas de cesión de carácter comunitario en Bogotá D.C.</v>
          </cell>
          <cell r="S235">
            <v>8025</v>
          </cell>
          <cell r="T235">
            <v>2024110010079</v>
          </cell>
          <cell r="U235">
            <v>8</v>
          </cell>
          <cell r="V235">
            <v>45713</v>
          </cell>
          <cell r="W235">
            <v>1</v>
          </cell>
          <cell r="X235" t="str">
            <v>Modificación propuesta</v>
          </cell>
        </row>
        <row r="236">
          <cell r="B236"/>
          <cell r="C236"/>
          <cell r="D236"/>
          <cell r="E236"/>
          <cell r="F236"/>
          <cell r="G236"/>
          <cell r="H236"/>
          <cell r="I236"/>
          <cell r="J236"/>
          <cell r="K236"/>
          <cell r="L236"/>
          <cell r="M236"/>
          <cell r="N236"/>
          <cell r="O236"/>
          <cell r="P236"/>
          <cell r="Q236"/>
          <cell r="R236"/>
          <cell r="S236"/>
          <cell r="T236"/>
          <cell r="U236"/>
          <cell r="V236"/>
          <cell r="W236"/>
          <cell r="X236"/>
        </row>
        <row r="237">
          <cell r="B237"/>
          <cell r="C237"/>
          <cell r="D237"/>
          <cell r="E237"/>
          <cell r="F237"/>
          <cell r="G237"/>
          <cell r="H237"/>
          <cell r="I237"/>
          <cell r="J237"/>
          <cell r="K237"/>
          <cell r="L237"/>
          <cell r="M237"/>
          <cell r="N237"/>
          <cell r="O237"/>
          <cell r="P237"/>
          <cell r="Q237"/>
          <cell r="R237"/>
          <cell r="S237"/>
          <cell r="T237"/>
          <cell r="U237"/>
          <cell r="V237"/>
          <cell r="W237">
            <v>0</v>
          </cell>
          <cell r="X237"/>
        </row>
        <row r="238">
          <cell r="B238"/>
          <cell r="C238"/>
          <cell r="D238"/>
          <cell r="E238"/>
          <cell r="F238"/>
          <cell r="G238"/>
          <cell r="H238"/>
          <cell r="I238"/>
          <cell r="J238"/>
          <cell r="K238"/>
          <cell r="L238"/>
          <cell r="M238"/>
          <cell r="N238"/>
          <cell r="O238"/>
          <cell r="P238"/>
          <cell r="Q238"/>
          <cell r="R238"/>
          <cell r="S238"/>
          <cell r="T238"/>
          <cell r="U238"/>
          <cell r="V238"/>
          <cell r="W238">
            <v>0</v>
          </cell>
          <cell r="X238" t="str">
            <v>(**) En los casos requeridos inserte las filas necesarias.</v>
          </cell>
        </row>
        <row r="239">
          <cell r="B239"/>
          <cell r="C239"/>
          <cell r="D239"/>
          <cell r="E239"/>
          <cell r="F239"/>
          <cell r="G239"/>
          <cell r="H239"/>
          <cell r="I239"/>
          <cell r="J239"/>
          <cell r="K239"/>
          <cell r="L239"/>
          <cell r="M239"/>
          <cell r="N239"/>
          <cell r="O239"/>
          <cell r="P239"/>
          <cell r="Q239"/>
          <cell r="R239"/>
          <cell r="S239"/>
          <cell r="T239"/>
          <cell r="U239"/>
          <cell r="V239"/>
          <cell r="W239">
            <v>0</v>
          </cell>
          <cell r="X239" t="str">
            <v>JUSTIFICACION GENERAL U OBSERVACIONES</v>
          </cell>
        </row>
        <row r="240">
          <cell r="B240"/>
          <cell r="C240"/>
          <cell r="D240"/>
          <cell r="E240"/>
          <cell r="F240" t="str">
            <v>Comité de Adquisiciones y Compras N°</v>
          </cell>
          <cell r="G240"/>
          <cell r="H240"/>
          <cell r="I240"/>
          <cell r="J240">
            <v>2</v>
          </cell>
          <cell r="K240"/>
          <cell r="L240"/>
          <cell r="M240"/>
          <cell r="N240"/>
          <cell r="O240" t="str">
            <v>Fecha:</v>
          </cell>
          <cell r="P240">
            <v>45706</v>
          </cell>
          <cell r="Q240"/>
          <cell r="R240"/>
          <cell r="S240"/>
          <cell r="T240"/>
          <cell r="U240"/>
          <cell r="V240"/>
          <cell r="W240">
            <v>0</v>
          </cell>
          <cell r="X240" t="str">
            <v>Visto Bueno - Dirección General:</v>
          </cell>
        </row>
        <row r="241">
          <cell r="W241">
            <v>0</v>
          </cell>
          <cell r="X241"/>
        </row>
        <row r="242">
          <cell r="W242">
            <v>0</v>
          </cell>
          <cell r="X242"/>
        </row>
        <row r="243">
          <cell r="W243">
            <v>0</v>
          </cell>
          <cell r="X243"/>
        </row>
        <row r="244">
          <cell r="W244">
            <v>0</v>
          </cell>
          <cell r="X244"/>
        </row>
        <row r="245">
          <cell r="W245">
            <v>0</v>
          </cell>
          <cell r="X245"/>
        </row>
        <row r="246">
          <cell r="W246">
            <v>0</v>
          </cell>
          <cell r="X246"/>
        </row>
        <row r="247">
          <cell r="W247">
            <v>0</v>
          </cell>
          <cell r="X247"/>
        </row>
        <row r="248">
          <cell r="W248">
            <v>0</v>
          </cell>
          <cell r="X248"/>
        </row>
        <row r="249">
          <cell r="W249">
            <v>0</v>
          </cell>
          <cell r="X249"/>
        </row>
        <row r="250">
          <cell r="W250">
            <v>0</v>
          </cell>
          <cell r="X250"/>
        </row>
        <row r="251">
          <cell r="W251">
            <v>0</v>
          </cell>
          <cell r="X251"/>
        </row>
        <row r="252">
          <cell r="W252">
            <v>0</v>
          </cell>
          <cell r="X252"/>
        </row>
        <row r="253">
          <cell r="W253">
            <v>0</v>
          </cell>
          <cell r="X253"/>
        </row>
        <row r="254">
          <cell r="W254">
            <v>0</v>
          </cell>
          <cell r="X254"/>
        </row>
        <row r="255">
          <cell r="W255">
            <v>0</v>
          </cell>
          <cell r="X255"/>
        </row>
        <row r="256">
          <cell r="W256">
            <v>0</v>
          </cell>
          <cell r="X256"/>
        </row>
        <row r="257">
          <cell r="W257">
            <v>0</v>
          </cell>
          <cell r="X257"/>
        </row>
        <row r="258">
          <cell r="W258">
            <v>0</v>
          </cell>
          <cell r="X258"/>
        </row>
        <row r="259">
          <cell r="W259">
            <v>0</v>
          </cell>
          <cell r="X259"/>
        </row>
        <row r="260">
          <cell r="W260">
            <v>0</v>
          </cell>
          <cell r="X260"/>
        </row>
        <row r="261">
          <cell r="W261">
            <v>0</v>
          </cell>
          <cell r="X261"/>
        </row>
        <row r="262">
          <cell r="W262">
            <v>0</v>
          </cell>
          <cell r="X262"/>
        </row>
        <row r="263">
          <cell r="W263">
            <v>0</v>
          </cell>
          <cell r="X263"/>
        </row>
        <row r="264">
          <cell r="W264">
            <v>0</v>
          </cell>
          <cell r="X264"/>
        </row>
        <row r="265">
          <cell r="W265">
            <v>0</v>
          </cell>
          <cell r="X265"/>
        </row>
        <row r="266">
          <cell r="W266">
            <v>0</v>
          </cell>
          <cell r="X266"/>
        </row>
        <row r="267">
          <cell r="W267">
            <v>0</v>
          </cell>
          <cell r="X267"/>
        </row>
        <row r="268">
          <cell r="W268">
            <v>0</v>
          </cell>
          <cell r="X268"/>
        </row>
        <row r="269">
          <cell r="W269">
            <v>0</v>
          </cell>
          <cell r="X269"/>
        </row>
        <row r="270">
          <cell r="W270">
            <v>0</v>
          </cell>
          <cell r="X270"/>
        </row>
        <row r="271">
          <cell r="W271">
            <v>0</v>
          </cell>
          <cell r="X271"/>
        </row>
        <row r="272">
          <cell r="W272">
            <v>0</v>
          </cell>
          <cell r="X272"/>
        </row>
        <row r="273">
          <cell r="W273">
            <v>0</v>
          </cell>
          <cell r="X273"/>
        </row>
        <row r="274">
          <cell r="W274">
            <v>0</v>
          </cell>
          <cell r="X274"/>
        </row>
        <row r="275">
          <cell r="W275">
            <v>0</v>
          </cell>
          <cell r="X275"/>
        </row>
        <row r="276">
          <cell r="W276">
            <v>0</v>
          </cell>
          <cell r="X276"/>
        </row>
        <row r="277">
          <cell r="W277">
            <v>0</v>
          </cell>
          <cell r="X277"/>
        </row>
        <row r="278">
          <cell r="W278">
            <v>0</v>
          </cell>
          <cell r="X278"/>
        </row>
        <row r="279">
          <cell r="W279">
            <v>0</v>
          </cell>
          <cell r="X279"/>
        </row>
        <row r="280">
          <cell r="W280">
            <v>0</v>
          </cell>
          <cell r="X280"/>
        </row>
        <row r="281">
          <cell r="W281">
            <v>0</v>
          </cell>
          <cell r="X281"/>
        </row>
        <row r="282">
          <cell r="W282">
            <v>0</v>
          </cell>
          <cell r="X282"/>
        </row>
        <row r="283">
          <cell r="W283">
            <v>0</v>
          </cell>
          <cell r="X283"/>
        </row>
        <row r="284">
          <cell r="W284">
            <v>0</v>
          </cell>
          <cell r="X284"/>
        </row>
        <row r="285">
          <cell r="W285">
            <v>0</v>
          </cell>
          <cell r="X285"/>
        </row>
        <row r="286">
          <cell r="W286">
            <v>0</v>
          </cell>
          <cell r="X286"/>
        </row>
        <row r="287">
          <cell r="W287">
            <v>0</v>
          </cell>
          <cell r="X287"/>
        </row>
        <row r="288">
          <cell r="W288">
            <v>0</v>
          </cell>
          <cell r="X288"/>
        </row>
        <row r="289">
          <cell r="W289">
            <v>0</v>
          </cell>
          <cell r="X289"/>
        </row>
        <row r="290">
          <cell r="W290">
            <v>0</v>
          </cell>
          <cell r="X290"/>
        </row>
        <row r="291">
          <cell r="W291">
            <v>0</v>
          </cell>
          <cell r="X291"/>
        </row>
        <row r="292">
          <cell r="W292">
            <v>0</v>
          </cell>
          <cell r="X292"/>
        </row>
        <row r="293">
          <cell r="W293">
            <v>0</v>
          </cell>
          <cell r="X293"/>
        </row>
        <row r="294">
          <cell r="W294">
            <v>0</v>
          </cell>
          <cell r="X294"/>
        </row>
        <row r="295">
          <cell r="W295">
            <v>0</v>
          </cell>
          <cell r="X295"/>
        </row>
        <row r="296">
          <cell r="W296">
            <v>0</v>
          </cell>
          <cell r="X296"/>
        </row>
        <row r="297">
          <cell r="W297">
            <v>0</v>
          </cell>
          <cell r="X297"/>
        </row>
        <row r="298">
          <cell r="W298">
            <v>0</v>
          </cell>
          <cell r="X298"/>
        </row>
        <row r="299">
          <cell r="W299">
            <v>0</v>
          </cell>
          <cell r="X299"/>
        </row>
        <row r="300">
          <cell r="W300">
            <v>0</v>
          </cell>
          <cell r="X300"/>
        </row>
        <row r="301">
          <cell r="W301">
            <v>0</v>
          </cell>
          <cell r="X301"/>
        </row>
        <row r="302">
          <cell r="W302">
            <v>0</v>
          </cell>
          <cell r="X302"/>
        </row>
        <row r="303">
          <cell r="W303">
            <v>0</v>
          </cell>
          <cell r="X303"/>
        </row>
        <row r="304">
          <cell r="W304">
            <v>0</v>
          </cell>
          <cell r="X304"/>
        </row>
        <row r="305">
          <cell r="W305">
            <v>0</v>
          </cell>
          <cell r="X305"/>
        </row>
        <row r="306">
          <cell r="W306">
            <v>0</v>
          </cell>
          <cell r="X306"/>
        </row>
        <row r="307">
          <cell r="W307">
            <v>0</v>
          </cell>
          <cell r="X307"/>
        </row>
        <row r="308">
          <cell r="W308">
            <v>0</v>
          </cell>
          <cell r="X308"/>
        </row>
        <row r="309">
          <cell r="W309">
            <v>0</v>
          </cell>
          <cell r="X309"/>
        </row>
        <row r="310">
          <cell r="W310">
            <v>0</v>
          </cell>
          <cell r="X310"/>
        </row>
        <row r="311">
          <cell r="W311">
            <v>0</v>
          </cell>
          <cell r="X311"/>
        </row>
        <row r="312">
          <cell r="W312">
            <v>0</v>
          </cell>
          <cell r="X312"/>
        </row>
        <row r="313">
          <cell r="W313">
            <v>0</v>
          </cell>
          <cell r="X313"/>
        </row>
        <row r="314">
          <cell r="W314">
            <v>0</v>
          </cell>
          <cell r="X314"/>
        </row>
        <row r="315">
          <cell r="W315">
            <v>0</v>
          </cell>
          <cell r="X315"/>
        </row>
        <row r="316">
          <cell r="W316">
            <v>0</v>
          </cell>
          <cell r="X316"/>
        </row>
        <row r="317">
          <cell r="W317">
            <v>0</v>
          </cell>
          <cell r="X317"/>
        </row>
        <row r="318">
          <cell r="W318">
            <v>0</v>
          </cell>
          <cell r="X318"/>
        </row>
        <row r="319">
          <cell r="W319">
            <v>0</v>
          </cell>
          <cell r="X319"/>
        </row>
        <row r="320">
          <cell r="W320">
            <v>0</v>
          </cell>
          <cell r="X320"/>
        </row>
        <row r="321">
          <cell r="W321">
            <v>0</v>
          </cell>
          <cell r="X321"/>
        </row>
        <row r="322">
          <cell r="W322">
            <v>0</v>
          </cell>
          <cell r="X322"/>
        </row>
        <row r="323">
          <cell r="W323">
            <v>0</v>
          </cell>
          <cell r="X323"/>
        </row>
        <row r="324">
          <cell r="W324">
            <v>0</v>
          </cell>
          <cell r="X324"/>
        </row>
        <row r="325">
          <cell r="W325">
            <v>0</v>
          </cell>
          <cell r="X325"/>
        </row>
        <row r="326">
          <cell r="W326">
            <v>0</v>
          </cell>
          <cell r="X326"/>
        </row>
        <row r="327">
          <cell r="W327">
            <v>0</v>
          </cell>
          <cell r="X327"/>
        </row>
        <row r="328">
          <cell r="W328">
            <v>0</v>
          </cell>
          <cell r="X328"/>
        </row>
        <row r="329">
          <cell r="W329">
            <v>0</v>
          </cell>
          <cell r="X329"/>
        </row>
        <row r="330">
          <cell r="W330">
            <v>0</v>
          </cell>
          <cell r="X330"/>
        </row>
        <row r="331">
          <cell r="W331">
            <v>0</v>
          </cell>
          <cell r="X331"/>
        </row>
        <row r="332">
          <cell r="W332">
            <v>0</v>
          </cell>
          <cell r="X332"/>
        </row>
        <row r="333">
          <cell r="W333">
            <v>0</v>
          </cell>
          <cell r="X333"/>
        </row>
        <row r="334">
          <cell r="W334">
            <v>0</v>
          </cell>
          <cell r="X334"/>
        </row>
        <row r="335">
          <cell r="W335">
            <v>0</v>
          </cell>
          <cell r="X335"/>
        </row>
        <row r="336">
          <cell r="W336">
            <v>0</v>
          </cell>
          <cell r="X336"/>
        </row>
        <row r="337">
          <cell r="W337">
            <v>0</v>
          </cell>
          <cell r="X337"/>
        </row>
        <row r="338">
          <cell r="W338">
            <v>0</v>
          </cell>
          <cell r="X338"/>
        </row>
        <row r="339">
          <cell r="W339">
            <v>0</v>
          </cell>
          <cell r="X339"/>
        </row>
        <row r="340">
          <cell r="W340">
            <v>0</v>
          </cell>
          <cell r="X340"/>
        </row>
        <row r="341">
          <cell r="W341">
            <v>0</v>
          </cell>
          <cell r="X341"/>
        </row>
        <row r="342">
          <cell r="W342">
            <v>0</v>
          </cell>
          <cell r="X342"/>
        </row>
        <row r="343">
          <cell r="W343">
            <v>0</v>
          </cell>
          <cell r="X343"/>
        </row>
        <row r="344">
          <cell r="W344">
            <v>0</v>
          </cell>
          <cell r="X344"/>
        </row>
        <row r="345">
          <cell r="W345">
            <v>0</v>
          </cell>
          <cell r="X345"/>
        </row>
        <row r="346">
          <cell r="W346">
            <v>0</v>
          </cell>
          <cell r="X346"/>
        </row>
        <row r="347">
          <cell r="W347">
            <v>0</v>
          </cell>
          <cell r="X347"/>
        </row>
        <row r="348">
          <cell r="W348">
            <v>0</v>
          </cell>
          <cell r="X348"/>
        </row>
        <row r="349">
          <cell r="W349">
            <v>0</v>
          </cell>
          <cell r="X349"/>
        </row>
        <row r="350">
          <cell r="W350">
            <v>0</v>
          </cell>
          <cell r="X350"/>
        </row>
        <row r="351">
          <cell r="W351">
            <v>0</v>
          </cell>
          <cell r="X351"/>
        </row>
        <row r="352">
          <cell r="W352">
            <v>0</v>
          </cell>
          <cell r="X352"/>
        </row>
        <row r="353">
          <cell r="W353">
            <v>0</v>
          </cell>
          <cell r="X353"/>
        </row>
        <row r="354">
          <cell r="W354">
            <v>0</v>
          </cell>
          <cell r="X354"/>
        </row>
        <row r="355">
          <cell r="W355">
            <v>0</v>
          </cell>
          <cell r="X355"/>
        </row>
        <row r="356">
          <cell r="W356">
            <v>0</v>
          </cell>
          <cell r="X356"/>
        </row>
        <row r="357">
          <cell r="W357">
            <v>0</v>
          </cell>
          <cell r="X357"/>
        </row>
        <row r="358">
          <cell r="W358">
            <v>0</v>
          </cell>
          <cell r="X358"/>
        </row>
        <row r="359">
          <cell r="W359">
            <v>0</v>
          </cell>
          <cell r="X359"/>
        </row>
        <row r="360">
          <cell r="W360">
            <v>0</v>
          </cell>
          <cell r="X360"/>
        </row>
        <row r="361">
          <cell r="W361">
            <v>0</v>
          </cell>
          <cell r="X361"/>
        </row>
        <row r="362">
          <cell r="W362">
            <v>0</v>
          </cell>
          <cell r="X362"/>
        </row>
        <row r="363">
          <cell r="W363">
            <v>0</v>
          </cell>
          <cell r="X363"/>
        </row>
        <row r="364">
          <cell r="W364">
            <v>0</v>
          </cell>
          <cell r="X364"/>
        </row>
        <row r="365">
          <cell r="W365">
            <v>0</v>
          </cell>
          <cell r="X365"/>
        </row>
        <row r="366">
          <cell r="W366">
            <v>0</v>
          </cell>
          <cell r="X366"/>
        </row>
        <row r="367">
          <cell r="W367">
            <v>0</v>
          </cell>
          <cell r="X367"/>
        </row>
        <row r="368">
          <cell r="W368">
            <v>0</v>
          </cell>
          <cell r="X368"/>
        </row>
        <row r="369">
          <cell r="W369">
            <v>0</v>
          </cell>
          <cell r="X369"/>
        </row>
        <row r="370">
          <cell r="W370">
            <v>0</v>
          </cell>
          <cell r="X370"/>
        </row>
        <row r="371">
          <cell r="W371">
            <v>0</v>
          </cell>
          <cell r="X371"/>
        </row>
        <row r="372">
          <cell r="W372">
            <v>0</v>
          </cell>
          <cell r="X372"/>
        </row>
        <row r="373">
          <cell r="W373">
            <v>0</v>
          </cell>
          <cell r="X373"/>
        </row>
        <row r="374">
          <cell r="W374">
            <v>0</v>
          </cell>
          <cell r="X374"/>
        </row>
        <row r="375">
          <cell r="W375">
            <v>0</v>
          </cell>
          <cell r="X375"/>
        </row>
        <row r="376">
          <cell r="W376">
            <v>0</v>
          </cell>
          <cell r="X376"/>
        </row>
        <row r="377">
          <cell r="W377">
            <v>0</v>
          </cell>
          <cell r="X377"/>
        </row>
        <row r="378">
          <cell r="W378">
            <v>0</v>
          </cell>
          <cell r="X378"/>
        </row>
        <row r="379">
          <cell r="W379">
            <v>0</v>
          </cell>
          <cell r="X379"/>
        </row>
        <row r="380">
          <cell r="W380">
            <v>0</v>
          </cell>
          <cell r="X380"/>
        </row>
        <row r="381">
          <cell r="W381">
            <v>0</v>
          </cell>
          <cell r="X381"/>
        </row>
        <row r="382">
          <cell r="W382">
            <v>0</v>
          </cell>
          <cell r="X382"/>
        </row>
        <row r="383">
          <cell r="W383">
            <v>0</v>
          </cell>
          <cell r="X383"/>
        </row>
        <row r="384">
          <cell r="W384">
            <v>0</v>
          </cell>
          <cell r="X384"/>
        </row>
        <row r="385">
          <cell r="W385">
            <v>0</v>
          </cell>
          <cell r="X385"/>
        </row>
        <row r="386">
          <cell r="W386">
            <v>0</v>
          </cell>
          <cell r="X386"/>
        </row>
        <row r="387">
          <cell r="W387">
            <v>0</v>
          </cell>
          <cell r="X387"/>
        </row>
        <row r="388">
          <cell r="W388">
            <v>0</v>
          </cell>
          <cell r="X388"/>
        </row>
        <row r="389">
          <cell r="W389">
            <v>0</v>
          </cell>
          <cell r="X389"/>
        </row>
        <row r="390">
          <cell r="W390">
            <v>0</v>
          </cell>
          <cell r="X390"/>
        </row>
        <row r="391">
          <cell r="W391">
            <v>0</v>
          </cell>
          <cell r="X391"/>
        </row>
        <row r="392">
          <cell r="W392">
            <v>0</v>
          </cell>
          <cell r="X392"/>
        </row>
        <row r="393">
          <cell r="W393">
            <v>0</v>
          </cell>
          <cell r="X393"/>
        </row>
        <row r="394">
          <cell r="W394">
            <v>0</v>
          </cell>
          <cell r="X394"/>
        </row>
        <row r="395">
          <cell r="W395">
            <v>0</v>
          </cell>
          <cell r="X395"/>
        </row>
        <row r="396">
          <cell r="W396">
            <v>0</v>
          </cell>
          <cell r="X396"/>
        </row>
        <row r="397">
          <cell r="W397">
            <v>0</v>
          </cell>
          <cell r="X397"/>
        </row>
        <row r="398">
          <cell r="W398">
            <v>0</v>
          </cell>
          <cell r="X398"/>
        </row>
        <row r="399">
          <cell r="W399">
            <v>0</v>
          </cell>
          <cell r="X399"/>
        </row>
        <row r="400">
          <cell r="W400">
            <v>0</v>
          </cell>
          <cell r="X400"/>
        </row>
        <row r="401">
          <cell r="W401">
            <v>0</v>
          </cell>
          <cell r="X401"/>
        </row>
        <row r="402">
          <cell r="W402">
            <v>0</v>
          </cell>
          <cell r="X402"/>
        </row>
        <row r="403">
          <cell r="W403">
            <v>0</v>
          </cell>
          <cell r="X403"/>
        </row>
        <row r="404">
          <cell r="W404">
            <v>0</v>
          </cell>
          <cell r="X404"/>
        </row>
        <row r="405">
          <cell r="W405">
            <v>0</v>
          </cell>
          <cell r="X405"/>
        </row>
        <row r="406">
          <cell r="W406">
            <v>0</v>
          </cell>
          <cell r="X406"/>
        </row>
        <row r="407">
          <cell r="W407">
            <v>0</v>
          </cell>
          <cell r="X407"/>
        </row>
        <row r="408">
          <cell r="W408">
            <v>0</v>
          </cell>
          <cell r="X408"/>
        </row>
        <row r="409">
          <cell r="W409">
            <v>0</v>
          </cell>
          <cell r="X409"/>
        </row>
        <row r="410">
          <cell r="W410">
            <v>0</v>
          </cell>
          <cell r="X410"/>
        </row>
        <row r="411">
          <cell r="W411">
            <v>0</v>
          </cell>
          <cell r="X411"/>
        </row>
        <row r="412">
          <cell r="W412">
            <v>0</v>
          </cell>
          <cell r="X412"/>
        </row>
        <row r="413">
          <cell r="W413">
            <v>0</v>
          </cell>
          <cell r="X413"/>
        </row>
        <row r="414">
          <cell r="W414">
            <v>0</v>
          </cell>
          <cell r="X414"/>
        </row>
        <row r="415">
          <cell r="W415">
            <v>0</v>
          </cell>
          <cell r="X415"/>
        </row>
        <row r="416">
          <cell r="W416">
            <v>0</v>
          </cell>
          <cell r="X416"/>
        </row>
        <row r="417">
          <cell r="W417">
            <v>0</v>
          </cell>
          <cell r="X417"/>
        </row>
        <row r="418">
          <cell r="W418">
            <v>0</v>
          </cell>
          <cell r="X418"/>
        </row>
        <row r="419">
          <cell r="W419">
            <v>0</v>
          </cell>
          <cell r="X419"/>
        </row>
        <row r="420">
          <cell r="W420">
            <v>0</v>
          </cell>
          <cell r="X420"/>
        </row>
        <row r="421">
          <cell r="W421">
            <v>0</v>
          </cell>
          <cell r="X421"/>
        </row>
        <row r="422">
          <cell r="W422">
            <v>0</v>
          </cell>
          <cell r="X422"/>
        </row>
        <row r="423">
          <cell r="W423">
            <v>0</v>
          </cell>
          <cell r="X423"/>
        </row>
        <row r="424">
          <cell r="W424">
            <v>0</v>
          </cell>
          <cell r="X424"/>
        </row>
        <row r="425">
          <cell r="W425">
            <v>0</v>
          </cell>
          <cell r="X425"/>
        </row>
        <row r="426">
          <cell r="W426">
            <v>0</v>
          </cell>
          <cell r="X426"/>
        </row>
        <row r="427">
          <cell r="W427">
            <v>0</v>
          </cell>
          <cell r="X427"/>
        </row>
        <row r="428">
          <cell r="W428">
            <v>0</v>
          </cell>
          <cell r="X428"/>
        </row>
        <row r="429">
          <cell r="W429">
            <v>0</v>
          </cell>
          <cell r="X429"/>
        </row>
        <row r="430">
          <cell r="W430">
            <v>0</v>
          </cell>
          <cell r="X430"/>
        </row>
        <row r="431">
          <cell r="W431">
            <v>0</v>
          </cell>
          <cell r="X431"/>
        </row>
        <row r="432">
          <cell r="W432">
            <v>0</v>
          </cell>
          <cell r="X432"/>
        </row>
        <row r="433">
          <cell r="W433">
            <v>0</v>
          </cell>
          <cell r="X433"/>
        </row>
        <row r="434">
          <cell r="W434">
            <v>0</v>
          </cell>
          <cell r="X434"/>
        </row>
        <row r="435">
          <cell r="W435">
            <v>0</v>
          </cell>
          <cell r="X435"/>
        </row>
        <row r="436">
          <cell r="W436">
            <v>0</v>
          </cell>
          <cell r="X436"/>
        </row>
        <row r="437">
          <cell r="W437">
            <v>0</v>
          </cell>
          <cell r="X437"/>
        </row>
        <row r="438">
          <cell r="W438">
            <v>0</v>
          </cell>
          <cell r="X438"/>
        </row>
        <row r="439">
          <cell r="W439">
            <v>0</v>
          </cell>
          <cell r="X439"/>
        </row>
        <row r="440">
          <cell r="W440">
            <v>0</v>
          </cell>
          <cell r="X440"/>
        </row>
        <row r="441">
          <cell r="W441">
            <v>0</v>
          </cell>
          <cell r="X441"/>
        </row>
        <row r="442">
          <cell r="W442">
            <v>0</v>
          </cell>
          <cell r="X442"/>
        </row>
        <row r="443">
          <cell r="W443">
            <v>0</v>
          </cell>
          <cell r="X443"/>
        </row>
        <row r="444">
          <cell r="W444">
            <v>0</v>
          </cell>
          <cell r="X444"/>
        </row>
        <row r="445">
          <cell r="W445">
            <v>0</v>
          </cell>
          <cell r="X445"/>
        </row>
        <row r="446">
          <cell r="W446">
            <v>0</v>
          </cell>
          <cell r="X446"/>
        </row>
        <row r="447">
          <cell r="W447">
            <v>0</v>
          </cell>
          <cell r="X447"/>
        </row>
        <row r="448">
          <cell r="W448">
            <v>0</v>
          </cell>
          <cell r="X448"/>
        </row>
        <row r="449">
          <cell r="W449">
            <v>0</v>
          </cell>
          <cell r="X449"/>
        </row>
        <row r="450">
          <cell r="W450">
            <v>0</v>
          </cell>
          <cell r="X450"/>
        </row>
        <row r="451">
          <cell r="W451">
            <v>0</v>
          </cell>
          <cell r="X451"/>
        </row>
        <row r="452">
          <cell r="W452">
            <v>0</v>
          </cell>
          <cell r="X452"/>
        </row>
        <row r="453">
          <cell r="W453">
            <v>0</v>
          </cell>
          <cell r="X453"/>
        </row>
        <row r="454">
          <cell r="W454">
            <v>0</v>
          </cell>
          <cell r="X454"/>
        </row>
        <row r="455">
          <cell r="W455">
            <v>0</v>
          </cell>
          <cell r="X455"/>
        </row>
        <row r="456">
          <cell r="W456">
            <v>0</v>
          </cell>
          <cell r="X456"/>
        </row>
        <row r="457">
          <cell r="W457">
            <v>0</v>
          </cell>
          <cell r="X457"/>
        </row>
        <row r="458">
          <cell r="W458">
            <v>0</v>
          </cell>
          <cell r="X458"/>
        </row>
        <row r="459">
          <cell r="W459">
            <v>0</v>
          </cell>
          <cell r="X459"/>
        </row>
        <row r="460">
          <cell r="W460">
            <v>0</v>
          </cell>
          <cell r="X460"/>
        </row>
        <row r="461">
          <cell r="W461">
            <v>0</v>
          </cell>
          <cell r="X461"/>
        </row>
        <row r="462">
          <cell r="W462">
            <v>0</v>
          </cell>
          <cell r="X462"/>
        </row>
        <row r="463">
          <cell r="W463">
            <v>0</v>
          </cell>
          <cell r="X463"/>
        </row>
        <row r="464">
          <cell r="W464">
            <v>0</v>
          </cell>
          <cell r="X464"/>
        </row>
        <row r="465">
          <cell r="W465">
            <v>0</v>
          </cell>
          <cell r="X465"/>
        </row>
        <row r="466">
          <cell r="W466">
            <v>0</v>
          </cell>
          <cell r="X466"/>
        </row>
        <row r="467">
          <cell r="W467">
            <v>0</v>
          </cell>
          <cell r="X467"/>
        </row>
        <row r="468">
          <cell r="W468">
            <v>0</v>
          </cell>
          <cell r="X468"/>
        </row>
        <row r="469">
          <cell r="W469">
            <v>0</v>
          </cell>
          <cell r="X469"/>
        </row>
        <row r="470">
          <cell r="W470">
            <v>0</v>
          </cell>
          <cell r="X470"/>
        </row>
        <row r="471">
          <cell r="W471">
            <v>0</v>
          </cell>
          <cell r="X471"/>
        </row>
        <row r="472">
          <cell r="W472">
            <v>0</v>
          </cell>
          <cell r="X472"/>
        </row>
        <row r="473">
          <cell r="W473">
            <v>0</v>
          </cell>
          <cell r="X473"/>
        </row>
        <row r="474">
          <cell r="W474">
            <v>0</v>
          </cell>
          <cell r="X474"/>
        </row>
        <row r="475">
          <cell r="W475">
            <v>0</v>
          </cell>
          <cell r="X475"/>
        </row>
        <row r="476">
          <cell r="W476">
            <v>0</v>
          </cell>
          <cell r="X476"/>
        </row>
        <row r="477">
          <cell r="W477">
            <v>0</v>
          </cell>
          <cell r="X477"/>
        </row>
        <row r="478">
          <cell r="W478">
            <v>0</v>
          </cell>
          <cell r="X478"/>
        </row>
        <row r="479">
          <cell r="W479">
            <v>0</v>
          </cell>
          <cell r="X479"/>
        </row>
        <row r="480">
          <cell r="W480">
            <v>0</v>
          </cell>
          <cell r="X480"/>
        </row>
        <row r="481">
          <cell r="W481">
            <v>0</v>
          </cell>
          <cell r="X481"/>
        </row>
        <row r="482">
          <cell r="W482">
            <v>0</v>
          </cell>
          <cell r="X482"/>
        </row>
        <row r="483">
          <cell r="W483">
            <v>0</v>
          </cell>
          <cell r="X483"/>
        </row>
        <row r="484">
          <cell r="W484">
            <v>0</v>
          </cell>
          <cell r="X484"/>
        </row>
        <row r="485">
          <cell r="W485">
            <v>0</v>
          </cell>
          <cell r="X485"/>
        </row>
        <row r="486">
          <cell r="W486">
            <v>0</v>
          </cell>
          <cell r="X486"/>
        </row>
        <row r="487">
          <cell r="W487">
            <v>0</v>
          </cell>
          <cell r="X487"/>
        </row>
        <row r="488">
          <cell r="W488">
            <v>0</v>
          </cell>
          <cell r="X488"/>
        </row>
        <row r="489">
          <cell r="W489">
            <v>0</v>
          </cell>
          <cell r="X489"/>
        </row>
        <row r="490">
          <cell r="W490">
            <v>0</v>
          </cell>
          <cell r="X490"/>
        </row>
        <row r="491">
          <cell r="W491">
            <v>0</v>
          </cell>
          <cell r="X491"/>
        </row>
        <row r="492">
          <cell r="W492">
            <v>0</v>
          </cell>
          <cell r="X492"/>
        </row>
        <row r="493">
          <cell r="W493">
            <v>0</v>
          </cell>
          <cell r="X493"/>
        </row>
        <row r="494">
          <cell r="W494">
            <v>0</v>
          </cell>
          <cell r="X494"/>
        </row>
        <row r="495">
          <cell r="W495">
            <v>0</v>
          </cell>
          <cell r="X495"/>
        </row>
        <row r="496">
          <cell r="W496">
            <v>0</v>
          </cell>
          <cell r="X496"/>
        </row>
        <row r="497">
          <cell r="W497">
            <v>0</v>
          </cell>
          <cell r="X497"/>
        </row>
        <row r="498">
          <cell r="W498">
            <v>0</v>
          </cell>
          <cell r="X498"/>
        </row>
        <row r="499">
          <cell r="W499">
            <v>0</v>
          </cell>
          <cell r="X499"/>
        </row>
        <row r="500">
          <cell r="W500">
            <v>0</v>
          </cell>
          <cell r="X500"/>
        </row>
        <row r="501">
          <cell r="W501">
            <v>0</v>
          </cell>
          <cell r="X501"/>
        </row>
        <row r="502">
          <cell r="W502">
            <v>0</v>
          </cell>
          <cell r="X502"/>
        </row>
        <row r="503">
          <cell r="W503">
            <v>0</v>
          </cell>
          <cell r="X503"/>
        </row>
        <row r="504">
          <cell r="W504">
            <v>0</v>
          </cell>
          <cell r="X504"/>
        </row>
        <row r="505">
          <cell r="W505">
            <v>0</v>
          </cell>
          <cell r="X505"/>
        </row>
        <row r="506">
          <cell r="W506">
            <v>0</v>
          </cell>
          <cell r="X506"/>
        </row>
        <row r="507">
          <cell r="W507">
            <v>0</v>
          </cell>
          <cell r="X507"/>
        </row>
        <row r="508">
          <cell r="W508">
            <v>0</v>
          </cell>
          <cell r="X508"/>
        </row>
        <row r="509">
          <cell r="W509">
            <v>0</v>
          </cell>
          <cell r="X509"/>
        </row>
        <row r="510">
          <cell r="W510">
            <v>0</v>
          </cell>
          <cell r="X510"/>
        </row>
        <row r="511">
          <cell r="W511">
            <v>0</v>
          </cell>
          <cell r="X511"/>
        </row>
        <row r="512">
          <cell r="W512">
            <v>0</v>
          </cell>
          <cell r="X512"/>
        </row>
        <row r="513">
          <cell r="W513">
            <v>0</v>
          </cell>
          <cell r="X513"/>
        </row>
        <row r="514">
          <cell r="W514">
            <v>0</v>
          </cell>
          <cell r="X514"/>
        </row>
        <row r="515">
          <cell r="W515">
            <v>0</v>
          </cell>
          <cell r="X515"/>
        </row>
        <row r="516">
          <cell r="W516">
            <v>0</v>
          </cell>
          <cell r="X516"/>
        </row>
        <row r="517">
          <cell r="W517">
            <v>0</v>
          </cell>
          <cell r="X517"/>
        </row>
        <row r="518">
          <cell r="W518">
            <v>0</v>
          </cell>
          <cell r="X518"/>
        </row>
        <row r="519">
          <cell r="W519">
            <v>0</v>
          </cell>
          <cell r="X519"/>
        </row>
        <row r="520">
          <cell r="W520">
            <v>0</v>
          </cell>
          <cell r="X520"/>
        </row>
        <row r="521">
          <cell r="W521">
            <v>0</v>
          </cell>
          <cell r="X521"/>
        </row>
        <row r="522">
          <cell r="W522">
            <v>0</v>
          </cell>
          <cell r="X522"/>
        </row>
        <row r="523">
          <cell r="W523">
            <v>0</v>
          </cell>
          <cell r="X523"/>
        </row>
        <row r="524">
          <cell r="W524">
            <v>0</v>
          </cell>
          <cell r="X524"/>
        </row>
        <row r="525">
          <cell r="W525">
            <v>0</v>
          </cell>
          <cell r="X525"/>
        </row>
        <row r="526">
          <cell r="W526">
            <v>0</v>
          </cell>
          <cell r="X526"/>
        </row>
        <row r="527">
          <cell r="W527">
            <v>0</v>
          </cell>
          <cell r="X527"/>
        </row>
        <row r="528">
          <cell r="W528">
            <v>0</v>
          </cell>
          <cell r="X528"/>
        </row>
        <row r="529">
          <cell r="W529">
            <v>0</v>
          </cell>
          <cell r="X529"/>
        </row>
        <row r="530">
          <cell r="W530">
            <v>0</v>
          </cell>
          <cell r="X530"/>
        </row>
        <row r="531">
          <cell r="W531">
            <v>0</v>
          </cell>
          <cell r="X531"/>
        </row>
        <row r="532">
          <cell r="W532">
            <v>0</v>
          </cell>
          <cell r="X532"/>
        </row>
        <row r="533">
          <cell r="W533">
            <v>0</v>
          </cell>
          <cell r="X533"/>
        </row>
        <row r="534">
          <cell r="W534">
            <v>0</v>
          </cell>
          <cell r="X534"/>
        </row>
        <row r="535">
          <cell r="W535">
            <v>0</v>
          </cell>
          <cell r="X535"/>
        </row>
        <row r="536">
          <cell r="W536">
            <v>0</v>
          </cell>
          <cell r="X536"/>
        </row>
        <row r="537">
          <cell r="W537">
            <v>0</v>
          </cell>
          <cell r="X537"/>
        </row>
        <row r="538">
          <cell r="W538">
            <v>0</v>
          </cell>
          <cell r="X538"/>
        </row>
        <row r="539">
          <cell r="W539">
            <v>0</v>
          </cell>
          <cell r="X539"/>
        </row>
        <row r="540">
          <cell r="W540">
            <v>0</v>
          </cell>
          <cell r="X540"/>
        </row>
        <row r="541">
          <cell r="W541">
            <v>0</v>
          </cell>
          <cell r="X541"/>
        </row>
        <row r="542">
          <cell r="W542">
            <v>0</v>
          </cell>
          <cell r="X542"/>
        </row>
        <row r="543">
          <cell r="W543">
            <v>0</v>
          </cell>
          <cell r="X543"/>
        </row>
        <row r="544">
          <cell r="W544">
            <v>0</v>
          </cell>
          <cell r="X544"/>
        </row>
        <row r="545">
          <cell r="W545">
            <v>0</v>
          </cell>
          <cell r="X545"/>
        </row>
        <row r="546">
          <cell r="W546">
            <v>0</v>
          </cell>
          <cell r="X546"/>
        </row>
        <row r="547">
          <cell r="W547">
            <v>0</v>
          </cell>
          <cell r="X547"/>
        </row>
        <row r="548">
          <cell r="W548">
            <v>0</v>
          </cell>
          <cell r="X548"/>
        </row>
        <row r="549">
          <cell r="W549">
            <v>0</v>
          </cell>
          <cell r="X549"/>
        </row>
        <row r="550">
          <cell r="W550">
            <v>0</v>
          </cell>
          <cell r="X550"/>
        </row>
        <row r="551">
          <cell r="W551">
            <v>0</v>
          </cell>
          <cell r="X551"/>
        </row>
        <row r="552">
          <cell r="W552">
            <v>0</v>
          </cell>
          <cell r="X552"/>
        </row>
        <row r="553">
          <cell r="W553">
            <v>0</v>
          </cell>
          <cell r="X553"/>
        </row>
        <row r="554">
          <cell r="W554">
            <v>0</v>
          </cell>
          <cell r="X554"/>
        </row>
        <row r="555">
          <cell r="W555">
            <v>0</v>
          </cell>
          <cell r="X555"/>
        </row>
        <row r="556">
          <cell r="W556">
            <v>0</v>
          </cell>
          <cell r="X556"/>
        </row>
        <row r="557">
          <cell r="W557">
            <v>0</v>
          </cell>
          <cell r="X557"/>
        </row>
        <row r="558">
          <cell r="W558">
            <v>0</v>
          </cell>
          <cell r="X558"/>
        </row>
        <row r="559">
          <cell r="W559">
            <v>0</v>
          </cell>
          <cell r="X559"/>
        </row>
        <row r="560">
          <cell r="W560">
            <v>0</v>
          </cell>
          <cell r="X560"/>
        </row>
        <row r="561">
          <cell r="W561">
            <v>0</v>
          </cell>
          <cell r="X561"/>
        </row>
        <row r="562">
          <cell r="W562">
            <v>0</v>
          </cell>
          <cell r="X562"/>
        </row>
        <row r="563">
          <cell r="W563">
            <v>0</v>
          </cell>
          <cell r="X563"/>
        </row>
        <row r="564">
          <cell r="W564">
            <v>0</v>
          </cell>
          <cell r="X564"/>
        </row>
        <row r="565">
          <cell r="W565">
            <v>0</v>
          </cell>
          <cell r="X565"/>
        </row>
        <row r="566">
          <cell r="W566">
            <v>0</v>
          </cell>
          <cell r="X566"/>
        </row>
        <row r="567">
          <cell r="W567">
            <v>0</v>
          </cell>
          <cell r="X567"/>
        </row>
        <row r="568">
          <cell r="W568">
            <v>0</v>
          </cell>
          <cell r="X568"/>
        </row>
        <row r="569">
          <cell r="W569">
            <v>0</v>
          </cell>
          <cell r="X569"/>
        </row>
        <row r="570">
          <cell r="W570">
            <v>0</v>
          </cell>
          <cell r="X570"/>
        </row>
        <row r="571">
          <cell r="W571">
            <v>0</v>
          </cell>
          <cell r="X571"/>
        </row>
        <row r="572">
          <cell r="W572">
            <v>0</v>
          </cell>
          <cell r="X572"/>
        </row>
        <row r="573">
          <cell r="W573">
            <v>0</v>
          </cell>
          <cell r="X573"/>
        </row>
        <row r="574">
          <cell r="W574">
            <v>0</v>
          </cell>
          <cell r="X574"/>
        </row>
        <row r="575">
          <cell r="W575">
            <v>0</v>
          </cell>
          <cell r="X575"/>
        </row>
        <row r="576">
          <cell r="W576">
            <v>0</v>
          </cell>
          <cell r="X576"/>
        </row>
        <row r="577">
          <cell r="W577">
            <v>0</v>
          </cell>
          <cell r="X577"/>
        </row>
        <row r="578">
          <cell r="W578">
            <v>0</v>
          </cell>
          <cell r="X578"/>
        </row>
        <row r="579">
          <cell r="W579">
            <v>0</v>
          </cell>
          <cell r="X579"/>
        </row>
        <row r="580">
          <cell r="W580">
            <v>0</v>
          </cell>
          <cell r="X580"/>
        </row>
        <row r="581">
          <cell r="W581">
            <v>0</v>
          </cell>
          <cell r="X581"/>
        </row>
        <row r="582">
          <cell r="W582">
            <v>0</v>
          </cell>
          <cell r="X582"/>
        </row>
        <row r="583">
          <cell r="W583">
            <v>0</v>
          </cell>
          <cell r="X583"/>
        </row>
        <row r="584">
          <cell r="W584">
            <v>0</v>
          </cell>
          <cell r="X584"/>
        </row>
        <row r="585">
          <cell r="W585">
            <v>0</v>
          </cell>
          <cell r="X585"/>
        </row>
        <row r="586">
          <cell r="W586">
            <v>0</v>
          </cell>
          <cell r="X586"/>
        </row>
        <row r="587">
          <cell r="W587">
            <v>0</v>
          </cell>
          <cell r="X587"/>
        </row>
        <row r="588">
          <cell r="W588">
            <v>0</v>
          </cell>
          <cell r="X588"/>
        </row>
        <row r="589">
          <cell r="W589">
            <v>0</v>
          </cell>
          <cell r="X589"/>
        </row>
        <row r="590">
          <cell r="W590">
            <v>0</v>
          </cell>
          <cell r="X590"/>
        </row>
        <row r="591">
          <cell r="W591">
            <v>0</v>
          </cell>
          <cell r="X591"/>
        </row>
        <row r="592">
          <cell r="W592">
            <v>0</v>
          </cell>
          <cell r="X592"/>
        </row>
        <row r="593">
          <cell r="W593">
            <v>0</v>
          </cell>
          <cell r="X593"/>
        </row>
        <row r="594">
          <cell r="W594">
            <v>0</v>
          </cell>
          <cell r="X594"/>
        </row>
        <row r="595">
          <cell r="W595">
            <v>0</v>
          </cell>
          <cell r="X595"/>
        </row>
        <row r="596">
          <cell r="W596">
            <v>0</v>
          </cell>
          <cell r="X596"/>
        </row>
        <row r="597">
          <cell r="W597">
            <v>0</v>
          </cell>
          <cell r="X597"/>
        </row>
        <row r="598">
          <cell r="W598">
            <v>0</v>
          </cell>
          <cell r="X598"/>
        </row>
        <row r="599">
          <cell r="W599">
            <v>0</v>
          </cell>
          <cell r="X599"/>
        </row>
        <row r="600">
          <cell r="W600">
            <v>0</v>
          </cell>
          <cell r="X600"/>
        </row>
        <row r="601">
          <cell r="W601">
            <v>0</v>
          </cell>
          <cell r="X601"/>
        </row>
        <row r="602">
          <cell r="W602">
            <v>0</v>
          </cell>
          <cell r="X602"/>
        </row>
        <row r="603">
          <cell r="W603">
            <v>0</v>
          </cell>
          <cell r="X603"/>
        </row>
        <row r="604">
          <cell r="W604">
            <v>0</v>
          </cell>
          <cell r="X604"/>
        </row>
        <row r="605">
          <cell r="W605">
            <v>0</v>
          </cell>
          <cell r="X605"/>
        </row>
        <row r="606">
          <cell r="W606">
            <v>0</v>
          </cell>
          <cell r="X606"/>
        </row>
        <row r="607">
          <cell r="W607">
            <v>0</v>
          </cell>
          <cell r="X607"/>
        </row>
        <row r="608">
          <cell r="W608">
            <v>0</v>
          </cell>
          <cell r="X608"/>
        </row>
        <row r="609">
          <cell r="W609">
            <v>0</v>
          </cell>
          <cell r="X609"/>
        </row>
        <row r="610">
          <cell r="W610">
            <v>0</v>
          </cell>
          <cell r="X610"/>
        </row>
        <row r="611">
          <cell r="W611">
            <v>0</v>
          </cell>
          <cell r="X611"/>
        </row>
        <row r="612">
          <cell r="W612">
            <v>0</v>
          </cell>
          <cell r="X612"/>
        </row>
        <row r="613">
          <cell r="W613">
            <v>0</v>
          </cell>
          <cell r="X613"/>
        </row>
        <row r="614">
          <cell r="W614">
            <v>0</v>
          </cell>
          <cell r="X614"/>
        </row>
        <row r="615">
          <cell r="W615">
            <v>0</v>
          </cell>
          <cell r="X615"/>
        </row>
        <row r="616">
          <cell r="W616">
            <v>0</v>
          </cell>
          <cell r="X616"/>
        </row>
        <row r="617">
          <cell r="W617">
            <v>0</v>
          </cell>
          <cell r="X617"/>
        </row>
        <row r="618">
          <cell r="W618">
            <v>0</v>
          </cell>
          <cell r="X618"/>
        </row>
        <row r="619">
          <cell r="W619">
            <v>0</v>
          </cell>
          <cell r="X619"/>
        </row>
        <row r="620">
          <cell r="W620">
            <v>0</v>
          </cell>
          <cell r="X620"/>
        </row>
        <row r="621">
          <cell r="W621">
            <v>0</v>
          </cell>
          <cell r="X621"/>
        </row>
        <row r="622">
          <cell r="W622">
            <v>0</v>
          </cell>
          <cell r="X622"/>
        </row>
        <row r="623">
          <cell r="W623">
            <v>0</v>
          </cell>
          <cell r="X623"/>
        </row>
        <row r="624">
          <cell r="W624">
            <v>0</v>
          </cell>
          <cell r="X624"/>
        </row>
        <row r="625">
          <cell r="W625">
            <v>0</v>
          </cell>
          <cell r="X625"/>
        </row>
        <row r="626">
          <cell r="W626">
            <v>0</v>
          </cell>
          <cell r="X626"/>
        </row>
        <row r="627">
          <cell r="W627">
            <v>0</v>
          </cell>
          <cell r="X627"/>
        </row>
        <row r="628">
          <cell r="W628">
            <v>0</v>
          </cell>
          <cell r="X628"/>
        </row>
        <row r="629">
          <cell r="W629">
            <v>0</v>
          </cell>
          <cell r="X629"/>
        </row>
        <row r="630">
          <cell r="W630">
            <v>0</v>
          </cell>
          <cell r="X630"/>
        </row>
        <row r="631">
          <cell r="W631">
            <v>0</v>
          </cell>
          <cell r="X631"/>
        </row>
        <row r="632">
          <cell r="W632">
            <v>0</v>
          </cell>
          <cell r="X632"/>
        </row>
        <row r="633">
          <cell r="W633">
            <v>0</v>
          </cell>
          <cell r="X633"/>
        </row>
        <row r="634">
          <cell r="W634">
            <v>0</v>
          </cell>
          <cell r="X634"/>
        </row>
        <row r="635">
          <cell r="W635">
            <v>0</v>
          </cell>
          <cell r="X635"/>
        </row>
        <row r="636">
          <cell r="W636">
            <v>0</v>
          </cell>
          <cell r="X636"/>
        </row>
        <row r="637">
          <cell r="W637">
            <v>0</v>
          </cell>
          <cell r="X637"/>
        </row>
        <row r="638">
          <cell r="W638">
            <v>0</v>
          </cell>
          <cell r="X638"/>
        </row>
        <row r="639">
          <cell r="W639">
            <v>0</v>
          </cell>
          <cell r="X639"/>
        </row>
        <row r="640">
          <cell r="W640">
            <v>0</v>
          </cell>
          <cell r="X640"/>
        </row>
        <row r="641">
          <cell r="W641">
            <v>0</v>
          </cell>
          <cell r="X641"/>
        </row>
        <row r="642">
          <cell r="W642">
            <v>0</v>
          </cell>
          <cell r="X642"/>
        </row>
        <row r="643">
          <cell r="W643">
            <v>0</v>
          </cell>
          <cell r="X643"/>
        </row>
        <row r="644">
          <cell r="W644">
            <v>0</v>
          </cell>
          <cell r="X644"/>
        </row>
        <row r="645">
          <cell r="W645">
            <v>0</v>
          </cell>
          <cell r="X645"/>
        </row>
        <row r="646">
          <cell r="W646">
            <v>0</v>
          </cell>
          <cell r="X646"/>
        </row>
        <row r="647">
          <cell r="W647">
            <v>0</v>
          </cell>
          <cell r="X647"/>
        </row>
        <row r="648">
          <cell r="W648">
            <v>0</v>
          </cell>
          <cell r="X648"/>
        </row>
        <row r="649">
          <cell r="W649">
            <v>0</v>
          </cell>
          <cell r="X649"/>
        </row>
        <row r="650">
          <cell r="W650">
            <v>0</v>
          </cell>
          <cell r="X650"/>
        </row>
        <row r="651">
          <cell r="W651">
            <v>0</v>
          </cell>
          <cell r="X651"/>
        </row>
        <row r="652">
          <cell r="W652">
            <v>0</v>
          </cell>
          <cell r="X652"/>
        </row>
        <row r="653">
          <cell r="W653">
            <v>0</v>
          </cell>
          <cell r="X653"/>
        </row>
        <row r="654">
          <cell r="W654">
            <v>0</v>
          </cell>
          <cell r="X654"/>
        </row>
        <row r="655">
          <cell r="W655">
            <v>0</v>
          </cell>
          <cell r="X655"/>
        </row>
        <row r="656">
          <cell r="W656">
            <v>0</v>
          </cell>
          <cell r="X656"/>
        </row>
        <row r="657">
          <cell r="W657">
            <v>0</v>
          </cell>
          <cell r="X657"/>
        </row>
        <row r="658">
          <cell r="W658">
            <v>0</v>
          </cell>
          <cell r="X658"/>
        </row>
        <row r="659">
          <cell r="W659">
            <v>0</v>
          </cell>
          <cell r="X659"/>
        </row>
        <row r="660">
          <cell r="W660">
            <v>0</v>
          </cell>
          <cell r="X660"/>
        </row>
        <row r="661">
          <cell r="W661">
            <v>0</v>
          </cell>
          <cell r="X661"/>
        </row>
        <row r="662">
          <cell r="W662">
            <v>0</v>
          </cell>
          <cell r="X662"/>
        </row>
        <row r="663">
          <cell r="W663">
            <v>0</v>
          </cell>
          <cell r="X663"/>
        </row>
        <row r="664">
          <cell r="W664">
            <v>0</v>
          </cell>
          <cell r="X664"/>
        </row>
        <row r="665">
          <cell r="W665">
            <v>0</v>
          </cell>
          <cell r="X665"/>
        </row>
        <row r="666">
          <cell r="W666">
            <v>0</v>
          </cell>
          <cell r="X666"/>
        </row>
        <row r="667">
          <cell r="W667">
            <v>0</v>
          </cell>
          <cell r="X667"/>
        </row>
        <row r="668">
          <cell r="W668">
            <v>0</v>
          </cell>
          <cell r="X668"/>
        </row>
        <row r="669">
          <cell r="W669">
            <v>0</v>
          </cell>
          <cell r="X669"/>
        </row>
        <row r="670">
          <cell r="W670">
            <v>0</v>
          </cell>
          <cell r="X670"/>
        </row>
        <row r="671">
          <cell r="W671">
            <v>0</v>
          </cell>
          <cell r="X671"/>
        </row>
        <row r="672">
          <cell r="W672">
            <v>0</v>
          </cell>
          <cell r="X672"/>
        </row>
        <row r="673">
          <cell r="W673">
            <v>0</v>
          </cell>
          <cell r="X673"/>
        </row>
        <row r="674">
          <cell r="W674">
            <v>0</v>
          </cell>
          <cell r="X674"/>
        </row>
        <row r="675">
          <cell r="W675">
            <v>0</v>
          </cell>
          <cell r="X675"/>
        </row>
        <row r="676">
          <cell r="W676">
            <v>0</v>
          </cell>
          <cell r="X676"/>
        </row>
        <row r="677">
          <cell r="W677">
            <v>0</v>
          </cell>
          <cell r="X677"/>
        </row>
        <row r="678">
          <cell r="W678">
            <v>0</v>
          </cell>
          <cell r="X678"/>
        </row>
        <row r="679">
          <cell r="W679">
            <v>0</v>
          </cell>
          <cell r="X679"/>
        </row>
        <row r="680">
          <cell r="W680">
            <v>0</v>
          </cell>
          <cell r="X680"/>
        </row>
        <row r="681">
          <cell r="W681">
            <v>0</v>
          </cell>
          <cell r="X681"/>
        </row>
        <row r="682">
          <cell r="W682">
            <v>0</v>
          </cell>
          <cell r="X682"/>
        </row>
        <row r="683">
          <cell r="W683">
            <v>0</v>
          </cell>
          <cell r="X683"/>
        </row>
        <row r="684">
          <cell r="W684">
            <v>0</v>
          </cell>
          <cell r="X684"/>
        </row>
        <row r="685">
          <cell r="W685">
            <v>0</v>
          </cell>
          <cell r="X685"/>
        </row>
        <row r="686">
          <cell r="W686">
            <v>0</v>
          </cell>
          <cell r="X686"/>
        </row>
        <row r="687">
          <cell r="W687">
            <v>0</v>
          </cell>
          <cell r="X687"/>
        </row>
        <row r="688">
          <cell r="W688">
            <v>0</v>
          </cell>
          <cell r="X688"/>
        </row>
        <row r="689">
          <cell r="W689">
            <v>0</v>
          </cell>
          <cell r="X689"/>
        </row>
        <row r="690">
          <cell r="W690">
            <v>0</v>
          </cell>
          <cell r="X690"/>
        </row>
        <row r="691">
          <cell r="W691">
            <v>0</v>
          </cell>
          <cell r="X691"/>
        </row>
        <row r="692">
          <cell r="W692">
            <v>0</v>
          </cell>
          <cell r="X692"/>
        </row>
        <row r="693">
          <cell r="W693">
            <v>0</v>
          </cell>
          <cell r="X693"/>
        </row>
        <row r="694">
          <cell r="W694">
            <v>0</v>
          </cell>
          <cell r="X694"/>
        </row>
        <row r="695">
          <cell r="W695">
            <v>0</v>
          </cell>
          <cell r="X695"/>
        </row>
        <row r="696">
          <cell r="W696">
            <v>0</v>
          </cell>
          <cell r="X696"/>
        </row>
        <row r="697">
          <cell r="W697">
            <v>0</v>
          </cell>
          <cell r="X697"/>
        </row>
        <row r="698">
          <cell r="W698">
            <v>0</v>
          </cell>
          <cell r="X698"/>
        </row>
        <row r="699">
          <cell r="W699">
            <v>0</v>
          </cell>
          <cell r="X699"/>
        </row>
        <row r="700">
          <cell r="W700">
            <v>0</v>
          </cell>
          <cell r="X700"/>
        </row>
        <row r="701">
          <cell r="W701">
            <v>0</v>
          </cell>
          <cell r="X701"/>
        </row>
        <row r="702">
          <cell r="W702">
            <v>0</v>
          </cell>
          <cell r="X702"/>
        </row>
        <row r="703">
          <cell r="W703">
            <v>0</v>
          </cell>
          <cell r="X703"/>
        </row>
        <row r="704">
          <cell r="W704">
            <v>0</v>
          </cell>
          <cell r="X704"/>
        </row>
        <row r="705">
          <cell r="W705">
            <v>0</v>
          </cell>
          <cell r="X705"/>
        </row>
        <row r="706">
          <cell r="W706">
            <v>0</v>
          </cell>
          <cell r="X706"/>
        </row>
        <row r="707">
          <cell r="W707">
            <v>0</v>
          </cell>
          <cell r="X707"/>
        </row>
        <row r="708">
          <cell r="W708">
            <v>0</v>
          </cell>
          <cell r="X708"/>
        </row>
        <row r="709">
          <cell r="W709">
            <v>0</v>
          </cell>
          <cell r="X709"/>
        </row>
        <row r="710">
          <cell r="W710">
            <v>0</v>
          </cell>
          <cell r="X710"/>
        </row>
        <row r="711">
          <cell r="W711">
            <v>0</v>
          </cell>
          <cell r="X711"/>
        </row>
        <row r="712">
          <cell r="W712">
            <v>0</v>
          </cell>
          <cell r="X712"/>
        </row>
        <row r="713">
          <cell r="W713">
            <v>0</v>
          </cell>
          <cell r="X713"/>
        </row>
        <row r="714">
          <cell r="W714">
            <v>0</v>
          </cell>
          <cell r="X714"/>
        </row>
        <row r="715">
          <cell r="W715">
            <v>0</v>
          </cell>
          <cell r="X715"/>
        </row>
        <row r="716">
          <cell r="W716">
            <v>0</v>
          </cell>
          <cell r="X716"/>
        </row>
        <row r="717">
          <cell r="W717">
            <v>0</v>
          </cell>
          <cell r="X717"/>
        </row>
        <row r="718">
          <cell r="W718">
            <v>0</v>
          </cell>
          <cell r="X718"/>
        </row>
        <row r="719">
          <cell r="W719">
            <v>0</v>
          </cell>
          <cell r="X719"/>
        </row>
        <row r="720">
          <cell r="W720">
            <v>0</v>
          </cell>
          <cell r="X720"/>
        </row>
        <row r="721">
          <cell r="W721">
            <v>0</v>
          </cell>
          <cell r="X721"/>
        </row>
        <row r="722">
          <cell r="W722">
            <v>0</v>
          </cell>
          <cell r="X722"/>
        </row>
        <row r="723">
          <cell r="W723">
            <v>0</v>
          </cell>
          <cell r="X723"/>
        </row>
        <row r="724">
          <cell r="W724">
            <v>0</v>
          </cell>
          <cell r="X724"/>
        </row>
        <row r="725">
          <cell r="W725">
            <v>0</v>
          </cell>
          <cell r="X725"/>
        </row>
        <row r="726">
          <cell r="W726">
            <v>0</v>
          </cell>
          <cell r="X726"/>
        </row>
        <row r="727">
          <cell r="W727">
            <v>0</v>
          </cell>
          <cell r="X727"/>
        </row>
        <row r="728">
          <cell r="W728">
            <v>0</v>
          </cell>
          <cell r="X728"/>
        </row>
        <row r="729">
          <cell r="W729">
            <v>0</v>
          </cell>
          <cell r="X729"/>
        </row>
        <row r="730">
          <cell r="W730">
            <v>0</v>
          </cell>
          <cell r="X730"/>
        </row>
        <row r="731">
          <cell r="W731">
            <v>0</v>
          </cell>
          <cell r="X731"/>
        </row>
        <row r="732">
          <cell r="W732">
            <v>0</v>
          </cell>
          <cell r="X732"/>
        </row>
        <row r="733">
          <cell r="W733">
            <v>0</v>
          </cell>
          <cell r="X733"/>
        </row>
        <row r="734">
          <cell r="W734">
            <v>0</v>
          </cell>
          <cell r="X734"/>
        </row>
        <row r="735">
          <cell r="W735">
            <v>0</v>
          </cell>
          <cell r="X735"/>
        </row>
        <row r="736">
          <cell r="W736">
            <v>0</v>
          </cell>
          <cell r="X736"/>
        </row>
        <row r="737">
          <cell r="W737">
            <v>0</v>
          </cell>
          <cell r="X737"/>
        </row>
        <row r="738">
          <cell r="W738">
            <v>0</v>
          </cell>
          <cell r="X738"/>
        </row>
        <row r="739">
          <cell r="W739">
            <v>0</v>
          </cell>
          <cell r="X739"/>
        </row>
        <row r="740">
          <cell r="W740">
            <v>0</v>
          </cell>
          <cell r="X740"/>
        </row>
        <row r="741">
          <cell r="W741">
            <v>0</v>
          </cell>
          <cell r="X741"/>
        </row>
        <row r="742">
          <cell r="W742">
            <v>0</v>
          </cell>
          <cell r="X742"/>
        </row>
        <row r="743">
          <cell r="W743">
            <v>0</v>
          </cell>
          <cell r="X743"/>
        </row>
        <row r="744">
          <cell r="W744">
            <v>0</v>
          </cell>
          <cell r="X744"/>
        </row>
        <row r="745">
          <cell r="W745">
            <v>0</v>
          </cell>
          <cell r="X745"/>
        </row>
        <row r="746">
          <cell r="W746">
            <v>0</v>
          </cell>
          <cell r="X746"/>
        </row>
        <row r="747">
          <cell r="W747">
            <v>0</v>
          </cell>
          <cell r="X747"/>
        </row>
        <row r="748">
          <cell r="W748">
            <v>0</v>
          </cell>
          <cell r="X748"/>
        </row>
        <row r="749">
          <cell r="W749">
            <v>0</v>
          </cell>
          <cell r="X749"/>
        </row>
        <row r="750">
          <cell r="W750">
            <v>0</v>
          </cell>
          <cell r="X750"/>
        </row>
        <row r="751">
          <cell r="W751">
            <v>0</v>
          </cell>
          <cell r="X751"/>
        </row>
        <row r="752">
          <cell r="W752">
            <v>0</v>
          </cell>
          <cell r="X752"/>
        </row>
        <row r="753">
          <cell r="W753">
            <v>0</v>
          </cell>
          <cell r="X753"/>
        </row>
        <row r="754">
          <cell r="W754">
            <v>0</v>
          </cell>
          <cell r="X754"/>
        </row>
        <row r="755">
          <cell r="W755">
            <v>0</v>
          </cell>
          <cell r="X755"/>
        </row>
        <row r="756">
          <cell r="W756">
            <v>0</v>
          </cell>
          <cell r="X756"/>
        </row>
        <row r="757">
          <cell r="W757">
            <v>0</v>
          </cell>
          <cell r="X757"/>
        </row>
        <row r="758">
          <cell r="W758">
            <v>0</v>
          </cell>
          <cell r="X758"/>
        </row>
        <row r="759">
          <cell r="W759">
            <v>0</v>
          </cell>
          <cell r="X759"/>
        </row>
        <row r="760">
          <cell r="W760">
            <v>0</v>
          </cell>
          <cell r="X760"/>
        </row>
        <row r="761">
          <cell r="W761">
            <v>0</v>
          </cell>
          <cell r="X761"/>
        </row>
        <row r="762">
          <cell r="W762">
            <v>0</v>
          </cell>
          <cell r="X762"/>
        </row>
        <row r="763">
          <cell r="W763">
            <v>0</v>
          </cell>
          <cell r="X763"/>
        </row>
        <row r="764">
          <cell r="W764">
            <v>0</v>
          </cell>
          <cell r="X764"/>
        </row>
        <row r="765">
          <cell r="W765">
            <v>0</v>
          </cell>
          <cell r="X765"/>
        </row>
        <row r="766">
          <cell r="W766">
            <v>0</v>
          </cell>
          <cell r="X766"/>
        </row>
        <row r="767">
          <cell r="W767">
            <v>0</v>
          </cell>
          <cell r="X767"/>
        </row>
        <row r="768">
          <cell r="W768">
            <v>0</v>
          </cell>
          <cell r="X768"/>
        </row>
        <row r="769">
          <cell r="W769">
            <v>0</v>
          </cell>
          <cell r="X769"/>
        </row>
        <row r="770">
          <cell r="W770">
            <v>0</v>
          </cell>
          <cell r="X770"/>
        </row>
        <row r="771">
          <cell r="W771">
            <v>0</v>
          </cell>
          <cell r="X771"/>
        </row>
        <row r="772">
          <cell r="W772">
            <v>0</v>
          </cell>
          <cell r="X772"/>
        </row>
        <row r="773">
          <cell r="W773">
            <v>0</v>
          </cell>
          <cell r="X773"/>
        </row>
        <row r="774">
          <cell r="W774">
            <v>0</v>
          </cell>
          <cell r="X774"/>
        </row>
        <row r="775">
          <cell r="W775">
            <v>0</v>
          </cell>
          <cell r="X775"/>
        </row>
        <row r="776">
          <cell r="W776">
            <v>0</v>
          </cell>
          <cell r="X776"/>
        </row>
        <row r="777">
          <cell r="W777">
            <v>0</v>
          </cell>
          <cell r="X777"/>
        </row>
        <row r="778">
          <cell r="W778">
            <v>0</v>
          </cell>
          <cell r="X778"/>
        </row>
        <row r="779">
          <cell r="W779">
            <v>0</v>
          </cell>
          <cell r="X779"/>
        </row>
        <row r="780">
          <cell r="W780">
            <v>0</v>
          </cell>
          <cell r="X780"/>
        </row>
        <row r="781">
          <cell r="W781">
            <v>0</v>
          </cell>
          <cell r="X781"/>
        </row>
        <row r="782">
          <cell r="W782">
            <v>0</v>
          </cell>
          <cell r="X782"/>
        </row>
        <row r="783">
          <cell r="W783">
            <v>0</v>
          </cell>
          <cell r="X783"/>
        </row>
        <row r="784">
          <cell r="W784">
            <v>0</v>
          </cell>
          <cell r="X784"/>
        </row>
        <row r="785">
          <cell r="W785">
            <v>0</v>
          </cell>
          <cell r="X785"/>
        </row>
        <row r="786">
          <cell r="W786">
            <v>0</v>
          </cell>
          <cell r="X786"/>
        </row>
        <row r="787">
          <cell r="W787">
            <v>0</v>
          </cell>
          <cell r="X787"/>
        </row>
        <row r="788">
          <cell r="W788">
            <v>0</v>
          </cell>
          <cell r="X788"/>
        </row>
        <row r="789">
          <cell r="W789">
            <v>0</v>
          </cell>
          <cell r="X789"/>
        </row>
        <row r="790">
          <cell r="W790">
            <v>0</v>
          </cell>
          <cell r="X790"/>
        </row>
        <row r="791">
          <cell r="W791">
            <v>0</v>
          </cell>
          <cell r="X791"/>
        </row>
        <row r="792">
          <cell r="W792">
            <v>0</v>
          </cell>
          <cell r="X792"/>
        </row>
        <row r="793">
          <cell r="W793">
            <v>0</v>
          </cell>
          <cell r="X793"/>
        </row>
        <row r="794">
          <cell r="W794">
            <v>0</v>
          </cell>
          <cell r="X794"/>
        </row>
        <row r="795">
          <cell r="W795">
            <v>0</v>
          </cell>
          <cell r="X795"/>
        </row>
        <row r="796">
          <cell r="W796">
            <v>0</v>
          </cell>
          <cell r="X796"/>
        </row>
        <row r="797">
          <cell r="W797">
            <v>0</v>
          </cell>
          <cell r="X797"/>
        </row>
        <row r="798">
          <cell r="W798">
            <v>0</v>
          </cell>
          <cell r="X798"/>
        </row>
        <row r="799">
          <cell r="W799">
            <v>0</v>
          </cell>
          <cell r="X799"/>
        </row>
        <row r="800">
          <cell r="W800">
            <v>0</v>
          </cell>
          <cell r="X800"/>
        </row>
        <row r="801">
          <cell r="W801">
            <v>0</v>
          </cell>
          <cell r="X801"/>
        </row>
        <row r="802">
          <cell r="W802">
            <v>0</v>
          </cell>
          <cell r="X802"/>
        </row>
        <row r="803">
          <cell r="W803">
            <v>0</v>
          </cell>
          <cell r="X803"/>
        </row>
        <row r="804">
          <cell r="W804">
            <v>0</v>
          </cell>
          <cell r="X804"/>
        </row>
        <row r="805">
          <cell r="W805">
            <v>0</v>
          </cell>
          <cell r="X805"/>
        </row>
        <row r="806">
          <cell r="W806">
            <v>0</v>
          </cell>
          <cell r="X806"/>
        </row>
        <row r="807">
          <cell r="W807">
            <v>0</v>
          </cell>
          <cell r="X807"/>
        </row>
        <row r="808">
          <cell r="W808">
            <v>0</v>
          </cell>
          <cell r="X808"/>
        </row>
        <row r="809">
          <cell r="W809">
            <v>0</v>
          </cell>
          <cell r="X809"/>
        </row>
        <row r="810">
          <cell r="W810">
            <v>0</v>
          </cell>
          <cell r="X810"/>
        </row>
        <row r="811">
          <cell r="W811">
            <v>0</v>
          </cell>
          <cell r="X811"/>
        </row>
        <row r="812">
          <cell r="W812">
            <v>0</v>
          </cell>
          <cell r="X812"/>
        </row>
        <row r="813">
          <cell r="W813">
            <v>0</v>
          </cell>
          <cell r="X813"/>
        </row>
        <row r="814">
          <cell r="W814">
            <v>0</v>
          </cell>
          <cell r="X814"/>
        </row>
        <row r="815">
          <cell r="W815">
            <v>0</v>
          </cell>
          <cell r="X815"/>
        </row>
        <row r="816">
          <cell r="W816">
            <v>0</v>
          </cell>
          <cell r="X816"/>
        </row>
        <row r="817">
          <cell r="W817">
            <v>0</v>
          </cell>
          <cell r="X817"/>
        </row>
        <row r="818">
          <cell r="W818">
            <v>0</v>
          </cell>
          <cell r="X818"/>
        </row>
        <row r="819">
          <cell r="W819">
            <v>0</v>
          </cell>
          <cell r="X819"/>
        </row>
        <row r="820">
          <cell r="W820">
            <v>0</v>
          </cell>
          <cell r="X820"/>
        </row>
        <row r="821">
          <cell r="W821">
            <v>0</v>
          </cell>
          <cell r="X821"/>
        </row>
        <row r="822">
          <cell r="W822">
            <v>0</v>
          </cell>
          <cell r="X822"/>
        </row>
        <row r="823">
          <cell r="W823">
            <v>0</v>
          </cell>
          <cell r="X823"/>
        </row>
        <row r="824">
          <cell r="W824">
            <v>0</v>
          </cell>
          <cell r="X824"/>
        </row>
        <row r="825">
          <cell r="W825">
            <v>0</v>
          </cell>
          <cell r="X825"/>
        </row>
        <row r="826">
          <cell r="W826">
            <v>0</v>
          </cell>
          <cell r="X826"/>
        </row>
        <row r="827">
          <cell r="W827">
            <v>0</v>
          </cell>
          <cell r="X827"/>
        </row>
        <row r="828">
          <cell r="W828">
            <v>0</v>
          </cell>
          <cell r="X828"/>
        </row>
        <row r="829">
          <cell r="W829">
            <v>0</v>
          </cell>
          <cell r="X829"/>
        </row>
        <row r="830">
          <cell r="W830">
            <v>0</v>
          </cell>
          <cell r="X830"/>
        </row>
        <row r="831">
          <cell r="W831">
            <v>0</v>
          </cell>
          <cell r="X831"/>
        </row>
        <row r="832">
          <cell r="W832">
            <v>0</v>
          </cell>
          <cell r="X832"/>
        </row>
        <row r="833">
          <cell r="W833">
            <v>0</v>
          </cell>
          <cell r="X833"/>
        </row>
        <row r="834">
          <cell r="W834">
            <v>0</v>
          </cell>
          <cell r="X834"/>
        </row>
        <row r="835">
          <cell r="W835">
            <v>0</v>
          </cell>
          <cell r="X835"/>
        </row>
        <row r="836">
          <cell r="W836">
            <v>0</v>
          </cell>
          <cell r="X836"/>
        </row>
        <row r="837">
          <cell r="W837">
            <v>0</v>
          </cell>
          <cell r="X837"/>
        </row>
        <row r="838">
          <cell r="W838">
            <v>0</v>
          </cell>
          <cell r="X838"/>
        </row>
        <row r="839">
          <cell r="W839">
            <v>0</v>
          </cell>
          <cell r="X839"/>
        </row>
        <row r="840">
          <cell r="W840">
            <v>0</v>
          </cell>
          <cell r="X840"/>
        </row>
        <row r="841">
          <cell r="W841">
            <v>0</v>
          </cell>
          <cell r="X841"/>
        </row>
        <row r="842">
          <cell r="W842">
            <v>0</v>
          </cell>
          <cell r="X842"/>
        </row>
        <row r="843">
          <cell r="W843">
            <v>0</v>
          </cell>
          <cell r="X843"/>
        </row>
        <row r="844">
          <cell r="W844">
            <v>0</v>
          </cell>
          <cell r="X844"/>
        </row>
        <row r="845">
          <cell r="W845">
            <v>0</v>
          </cell>
          <cell r="X845"/>
        </row>
        <row r="846">
          <cell r="W846">
            <v>0</v>
          </cell>
          <cell r="X846"/>
        </row>
        <row r="847">
          <cell r="W847">
            <v>0</v>
          </cell>
          <cell r="X847"/>
        </row>
        <row r="848">
          <cell r="W848">
            <v>0</v>
          </cell>
          <cell r="X848"/>
        </row>
        <row r="849">
          <cell r="W849">
            <v>0</v>
          </cell>
          <cell r="X849"/>
        </row>
        <row r="850">
          <cell r="W850">
            <v>0</v>
          </cell>
          <cell r="X850"/>
        </row>
        <row r="851">
          <cell r="W851">
            <v>0</v>
          </cell>
          <cell r="X851"/>
        </row>
        <row r="852">
          <cell r="W852">
            <v>0</v>
          </cell>
          <cell r="X852"/>
        </row>
        <row r="853">
          <cell r="W853">
            <v>0</v>
          </cell>
          <cell r="X853"/>
        </row>
        <row r="854">
          <cell r="W854">
            <v>0</v>
          </cell>
          <cell r="X854"/>
        </row>
        <row r="855">
          <cell r="W855">
            <v>0</v>
          </cell>
          <cell r="X855"/>
        </row>
        <row r="856">
          <cell r="W856">
            <v>0</v>
          </cell>
          <cell r="X856"/>
        </row>
        <row r="857">
          <cell r="W857">
            <v>0</v>
          </cell>
          <cell r="X857"/>
        </row>
        <row r="858">
          <cell r="W858">
            <v>0</v>
          </cell>
          <cell r="X858"/>
        </row>
        <row r="859">
          <cell r="W859">
            <v>0</v>
          </cell>
          <cell r="X859"/>
        </row>
        <row r="860">
          <cell r="W860">
            <v>0</v>
          </cell>
          <cell r="X860"/>
        </row>
        <row r="861">
          <cell r="W861">
            <v>0</v>
          </cell>
          <cell r="X861"/>
        </row>
        <row r="862">
          <cell r="W862">
            <v>0</v>
          </cell>
          <cell r="X862"/>
        </row>
        <row r="863">
          <cell r="W863">
            <v>0</v>
          </cell>
          <cell r="X863"/>
        </row>
        <row r="864">
          <cell r="W864">
            <v>0</v>
          </cell>
          <cell r="X864"/>
        </row>
        <row r="865">
          <cell r="W865">
            <v>0</v>
          </cell>
          <cell r="X865"/>
        </row>
        <row r="866">
          <cell r="W866">
            <v>0</v>
          </cell>
          <cell r="X866"/>
        </row>
        <row r="867">
          <cell r="W867">
            <v>0</v>
          </cell>
          <cell r="X867"/>
        </row>
        <row r="868">
          <cell r="W868">
            <v>0</v>
          </cell>
          <cell r="X868"/>
        </row>
        <row r="869">
          <cell r="W869">
            <v>0</v>
          </cell>
          <cell r="X869"/>
        </row>
        <row r="870">
          <cell r="W870">
            <v>0</v>
          </cell>
          <cell r="X870"/>
        </row>
        <row r="871">
          <cell r="W871">
            <v>0</v>
          </cell>
          <cell r="X871"/>
        </row>
        <row r="872">
          <cell r="W872">
            <v>0</v>
          </cell>
          <cell r="X872"/>
        </row>
        <row r="873">
          <cell r="W873">
            <v>0</v>
          </cell>
          <cell r="X873"/>
        </row>
        <row r="874">
          <cell r="W874">
            <v>0</v>
          </cell>
          <cell r="X874"/>
        </row>
        <row r="875">
          <cell r="W875">
            <v>0</v>
          </cell>
          <cell r="X875"/>
        </row>
        <row r="876">
          <cell r="W876">
            <v>0</v>
          </cell>
          <cell r="X876"/>
        </row>
      </sheetData>
      <sheetData sheetId="5"/>
      <sheetData sheetId="6"/>
      <sheetData sheetId="7"/>
      <sheetData sheetId="8">
        <row r="1">
          <cell r="A1"/>
          <cell r="B1"/>
          <cell r="M1"/>
        </row>
        <row r="2">
          <cell r="A2"/>
          <cell r="B2"/>
          <cell r="M2"/>
        </row>
        <row r="3">
          <cell r="A3" t="str">
            <v>TIPO DE SOLICITUD
 (*) En la primera línea se debe registrar la Información Actual del PAA</v>
          </cell>
          <cell r="B3" t="str">
            <v>CÓDIGO CONTRACTUAL (Interno)</v>
          </cell>
          <cell r="M3" t="str">
            <v>VALOR TOTAL ESTIMADO</v>
          </cell>
        </row>
        <row r="4">
          <cell r="A4" t="str">
            <v>Información Actual</v>
          </cell>
          <cell r="B4" t="str">
            <v>C106</v>
          </cell>
          <cell r="M4">
            <v>-30000000</v>
          </cell>
        </row>
        <row r="5">
          <cell r="A5" t="str">
            <v>Modificación propuesta</v>
          </cell>
          <cell r="B5" t="str">
            <v>C106</v>
          </cell>
          <cell r="M5">
            <v>30000000</v>
          </cell>
        </row>
        <row r="6">
          <cell r="A6" t="str">
            <v>Información Actual</v>
          </cell>
          <cell r="B6" t="str">
            <v>C109</v>
          </cell>
          <cell r="M6">
            <v>-16000000</v>
          </cell>
        </row>
        <row r="7">
          <cell r="A7" t="str">
            <v>Modificación propuesta</v>
          </cell>
          <cell r="B7" t="str">
            <v>C109</v>
          </cell>
          <cell r="M7">
            <v>16000000</v>
          </cell>
        </row>
        <row r="8">
          <cell r="A8" t="str">
            <v>Información Actual</v>
          </cell>
          <cell r="B8" t="str">
            <v>C111</v>
          </cell>
          <cell r="M8">
            <v>-25000000</v>
          </cell>
        </row>
        <row r="9">
          <cell r="A9" t="str">
            <v>Modificación propuesta</v>
          </cell>
          <cell r="B9" t="str">
            <v>C111</v>
          </cell>
          <cell r="M9">
            <v>25000000</v>
          </cell>
        </row>
        <row r="10">
          <cell r="A10" t="str">
            <v>Información Actual</v>
          </cell>
          <cell r="B10" t="str">
            <v>C113</v>
          </cell>
          <cell r="M10">
            <v>-16000000</v>
          </cell>
        </row>
        <row r="11">
          <cell r="A11" t="str">
            <v>Modificación propuesta</v>
          </cell>
          <cell r="B11" t="str">
            <v>C113</v>
          </cell>
          <cell r="M11">
            <v>16000000</v>
          </cell>
        </row>
        <row r="12">
          <cell r="A12" t="str">
            <v>Información Actual</v>
          </cell>
          <cell r="B12" t="str">
            <v>C116</v>
          </cell>
          <cell r="M12">
            <v>-16000000</v>
          </cell>
        </row>
        <row r="13">
          <cell r="A13" t="str">
            <v>Modificación propuesta</v>
          </cell>
          <cell r="B13" t="str">
            <v>C116</v>
          </cell>
          <cell r="M13">
            <v>16000000</v>
          </cell>
        </row>
        <row r="14">
          <cell r="A14" t="str">
            <v>Información Actual</v>
          </cell>
          <cell r="B14" t="str">
            <v>C117</v>
          </cell>
          <cell r="M14">
            <v>-30000000</v>
          </cell>
        </row>
        <row r="15">
          <cell r="A15" t="str">
            <v>Modificación propuesta</v>
          </cell>
          <cell r="B15" t="str">
            <v>C117</v>
          </cell>
          <cell r="M15">
            <v>30000000</v>
          </cell>
        </row>
        <row r="16">
          <cell r="A16" t="str">
            <v>Información Actual</v>
          </cell>
          <cell r="B16" t="str">
            <v>C118</v>
          </cell>
          <cell r="M16">
            <v>-24000000</v>
          </cell>
        </row>
        <row r="17">
          <cell r="A17" t="str">
            <v>Modificación propuesta</v>
          </cell>
          <cell r="B17" t="str">
            <v>C118</v>
          </cell>
          <cell r="M17">
            <v>60000000</v>
          </cell>
        </row>
        <row r="18">
          <cell r="A18" t="str">
            <v>Información Actual</v>
          </cell>
          <cell r="B18" t="str">
            <v>C119</v>
          </cell>
          <cell r="M18">
            <v>-25000000</v>
          </cell>
        </row>
        <row r="19">
          <cell r="A19" t="str">
            <v>Modificación propuesta</v>
          </cell>
          <cell r="B19" t="str">
            <v>C119</v>
          </cell>
          <cell r="M19">
            <v>60000000</v>
          </cell>
        </row>
        <row r="20">
          <cell r="A20" t="str">
            <v>Información Actual</v>
          </cell>
          <cell r="B20" t="str">
            <v>C121</v>
          </cell>
          <cell r="M20">
            <v>-43800000</v>
          </cell>
        </row>
        <row r="21">
          <cell r="A21" t="str">
            <v>Modificación propuesta</v>
          </cell>
          <cell r="B21" t="str">
            <v>C121</v>
          </cell>
          <cell r="M21">
            <v>43800000</v>
          </cell>
        </row>
        <row r="22">
          <cell r="A22" t="str">
            <v>Información Actual</v>
          </cell>
          <cell r="B22" t="str">
            <v>C122</v>
          </cell>
          <cell r="M22">
            <v>-25000000</v>
          </cell>
        </row>
        <row r="23">
          <cell r="A23" t="str">
            <v>Modificación propuesta</v>
          </cell>
          <cell r="B23" t="str">
            <v>C122</v>
          </cell>
          <cell r="M23">
            <v>25000000</v>
          </cell>
        </row>
        <row r="24">
          <cell r="A24" t="str">
            <v>Información Actual</v>
          </cell>
          <cell r="B24" t="str">
            <v>C123</v>
          </cell>
          <cell r="M24">
            <v>-28000000</v>
          </cell>
        </row>
        <row r="25">
          <cell r="A25" t="str">
            <v>Modificación propuesta</v>
          </cell>
          <cell r="B25" t="str">
            <v>C123</v>
          </cell>
          <cell r="M25">
            <v>35000000</v>
          </cell>
        </row>
        <row r="26">
          <cell r="A26" t="str">
            <v>Información Actual</v>
          </cell>
          <cell r="B26" t="str">
            <v>C127</v>
          </cell>
          <cell r="M26">
            <v>-16000000</v>
          </cell>
        </row>
        <row r="27">
          <cell r="A27" t="str">
            <v>Modificación propuesta</v>
          </cell>
          <cell r="B27" t="str">
            <v>C127</v>
          </cell>
          <cell r="M27">
            <v>16000000</v>
          </cell>
        </row>
        <row r="28">
          <cell r="A28" t="str">
            <v>Información Actual</v>
          </cell>
          <cell r="B28" t="str">
            <v>C132</v>
          </cell>
          <cell r="M28">
            <v>-18000000</v>
          </cell>
        </row>
        <row r="29">
          <cell r="A29" t="str">
            <v>Modificación propuesta</v>
          </cell>
          <cell r="B29" t="str">
            <v>C132</v>
          </cell>
          <cell r="M29">
            <v>18000000</v>
          </cell>
        </row>
        <row r="30">
          <cell r="A30" t="str">
            <v>Información Actual</v>
          </cell>
          <cell r="B30" t="str">
            <v>C133</v>
          </cell>
          <cell r="M30">
            <v>-27500000</v>
          </cell>
        </row>
        <row r="31">
          <cell r="A31" t="str">
            <v>Modificación propuesta</v>
          </cell>
          <cell r="B31" t="str">
            <v>C133</v>
          </cell>
          <cell r="M31">
            <v>27500000</v>
          </cell>
        </row>
        <row r="32">
          <cell r="A32" t="str">
            <v>Información Actual</v>
          </cell>
          <cell r="B32" t="str">
            <v>c135</v>
          </cell>
          <cell r="M32">
            <v>-18000000</v>
          </cell>
        </row>
        <row r="33">
          <cell r="A33" t="str">
            <v>Modificación propuesta</v>
          </cell>
          <cell r="B33" t="str">
            <v>C135</v>
          </cell>
          <cell r="M33">
            <v>18000000</v>
          </cell>
        </row>
        <row r="34">
          <cell r="A34" t="str">
            <v>Información Actual</v>
          </cell>
          <cell r="B34" t="str">
            <v>c136</v>
          </cell>
          <cell r="M34">
            <v>-24000000</v>
          </cell>
        </row>
        <row r="35">
          <cell r="A35" t="str">
            <v>Modificación propuesta</v>
          </cell>
          <cell r="B35" t="str">
            <v>C136</v>
          </cell>
          <cell r="M35">
            <v>60000000</v>
          </cell>
        </row>
        <row r="36">
          <cell r="A36" t="str">
            <v>Información Actual</v>
          </cell>
          <cell r="B36" t="str">
            <v>C138</v>
          </cell>
          <cell r="M36">
            <v>-18000000</v>
          </cell>
        </row>
        <row r="37">
          <cell r="A37" t="str">
            <v>Modificación propuesta</v>
          </cell>
          <cell r="B37" t="str">
            <v>C138</v>
          </cell>
          <cell r="M37">
            <v>18000000</v>
          </cell>
        </row>
        <row r="38">
          <cell r="A38" t="str">
            <v>Información Actual</v>
          </cell>
          <cell r="B38" t="str">
            <v>C140</v>
          </cell>
          <cell r="M38">
            <v>-20000000</v>
          </cell>
        </row>
        <row r="39">
          <cell r="A39" t="str">
            <v>Modificación propuesta</v>
          </cell>
          <cell r="B39" t="str">
            <v>C140</v>
          </cell>
          <cell r="M39">
            <v>20000000</v>
          </cell>
        </row>
        <row r="40">
          <cell r="A40" t="str">
            <v>Información Actual</v>
          </cell>
          <cell r="B40" t="str">
            <v>C145</v>
          </cell>
          <cell r="M40">
            <v>-56000000</v>
          </cell>
        </row>
        <row r="41">
          <cell r="A41" t="str">
            <v>Modificación propuesta</v>
          </cell>
          <cell r="B41" t="str">
            <v>C145</v>
          </cell>
          <cell r="M41">
            <v>56000000</v>
          </cell>
        </row>
        <row r="42">
          <cell r="A42" t="str">
            <v>Información Actual</v>
          </cell>
          <cell r="B42" t="str">
            <v>C146</v>
          </cell>
          <cell r="M42">
            <v>-9012000</v>
          </cell>
        </row>
        <row r="43">
          <cell r="A43" t="str">
            <v>Modificación propuesta</v>
          </cell>
          <cell r="B43" t="str">
            <v>C146</v>
          </cell>
          <cell r="M43">
            <v>9012000</v>
          </cell>
        </row>
        <row r="44">
          <cell r="A44" t="str">
            <v>Información Actual</v>
          </cell>
          <cell r="B44" t="str">
            <v>C147</v>
          </cell>
          <cell r="M44">
            <v>-9012000</v>
          </cell>
        </row>
        <row r="45">
          <cell r="A45" t="str">
            <v>Modificación propuesta</v>
          </cell>
          <cell r="B45" t="str">
            <v>C147</v>
          </cell>
          <cell r="M45">
            <v>9012000</v>
          </cell>
        </row>
        <row r="46">
          <cell r="A46" t="str">
            <v>Información Actual</v>
          </cell>
          <cell r="B46" t="str">
            <v>C150</v>
          </cell>
          <cell r="M46">
            <v>-35000000</v>
          </cell>
        </row>
        <row r="47">
          <cell r="A47" t="str">
            <v>Modificación propuesta</v>
          </cell>
          <cell r="B47" t="str">
            <v>C150</v>
          </cell>
          <cell r="M47">
            <v>35000000</v>
          </cell>
        </row>
        <row r="48">
          <cell r="A48" t="str">
            <v>Información Actual</v>
          </cell>
          <cell r="B48" t="str">
            <v>C151</v>
          </cell>
          <cell r="M48">
            <v>-33000000</v>
          </cell>
        </row>
        <row r="49">
          <cell r="A49" t="str">
            <v>Modificación propuesta</v>
          </cell>
          <cell r="B49" t="str">
            <v>C151</v>
          </cell>
          <cell r="M49">
            <v>25000000</v>
          </cell>
        </row>
        <row r="50">
          <cell r="A50" t="str">
            <v>Información Actual</v>
          </cell>
          <cell r="B50" t="str">
            <v>C152</v>
          </cell>
          <cell r="M50">
            <v>-18000000</v>
          </cell>
        </row>
        <row r="51">
          <cell r="A51" t="str">
            <v>Modificación propuesta</v>
          </cell>
          <cell r="B51" t="str">
            <v>C152</v>
          </cell>
          <cell r="M51">
            <v>18000000</v>
          </cell>
        </row>
        <row r="52">
          <cell r="A52" t="str">
            <v>Información Actual</v>
          </cell>
          <cell r="B52" t="str">
            <v>C153</v>
          </cell>
          <cell r="M52">
            <v>-35160000</v>
          </cell>
        </row>
        <row r="53">
          <cell r="A53" t="str">
            <v>Modificación propuesta</v>
          </cell>
          <cell r="B53" t="str">
            <v>C153</v>
          </cell>
          <cell r="M53">
            <v>35160000</v>
          </cell>
        </row>
        <row r="54">
          <cell r="A54" t="str">
            <v>Información Actual</v>
          </cell>
          <cell r="B54" t="str">
            <v>C155</v>
          </cell>
          <cell r="M54">
            <v>-35000000</v>
          </cell>
        </row>
        <row r="55">
          <cell r="A55" t="str">
            <v>Modificación propuesta</v>
          </cell>
          <cell r="B55" t="str">
            <v>C155</v>
          </cell>
          <cell r="M55">
            <v>35000000</v>
          </cell>
        </row>
        <row r="56">
          <cell r="A56" t="str">
            <v>Información Actual</v>
          </cell>
          <cell r="B56" t="str">
            <v>C157</v>
          </cell>
          <cell r="M56">
            <v>-18000000</v>
          </cell>
        </row>
        <row r="57">
          <cell r="A57" t="str">
            <v>Modificación propuesta</v>
          </cell>
          <cell r="B57" t="str">
            <v>C157</v>
          </cell>
          <cell r="M57">
            <v>18000000</v>
          </cell>
        </row>
        <row r="58">
          <cell r="A58" t="str">
            <v>Información Actual</v>
          </cell>
          <cell r="B58" t="str">
            <v>C158</v>
          </cell>
          <cell r="M58">
            <v>-11265000</v>
          </cell>
        </row>
        <row r="59">
          <cell r="A59" t="str">
            <v>Modificación propuesta</v>
          </cell>
          <cell r="B59" t="str">
            <v>C158</v>
          </cell>
          <cell r="M59">
            <v>11265000</v>
          </cell>
        </row>
        <row r="60">
          <cell r="A60" t="str">
            <v>Información Actual</v>
          </cell>
          <cell r="B60" t="str">
            <v>C159</v>
          </cell>
          <cell r="M60">
            <v>-20000000</v>
          </cell>
        </row>
        <row r="61">
          <cell r="A61" t="str">
            <v>Modificación propuesta</v>
          </cell>
          <cell r="B61" t="str">
            <v>C159</v>
          </cell>
          <cell r="M61">
            <v>20000000</v>
          </cell>
        </row>
        <row r="62">
          <cell r="A62" t="str">
            <v>Información Actual</v>
          </cell>
          <cell r="B62" t="str">
            <v>C161</v>
          </cell>
          <cell r="M62">
            <v>-14000000</v>
          </cell>
        </row>
        <row r="63">
          <cell r="A63" t="str">
            <v>Modificación propuesta</v>
          </cell>
          <cell r="B63" t="str">
            <v>C161</v>
          </cell>
          <cell r="M63">
            <v>14000000</v>
          </cell>
        </row>
        <row r="64">
          <cell r="A64" t="str">
            <v>Información Actual</v>
          </cell>
          <cell r="B64" t="str">
            <v>C163</v>
          </cell>
          <cell r="M64">
            <v>-14000000</v>
          </cell>
        </row>
        <row r="65">
          <cell r="A65" t="str">
            <v>Modificación propuesta</v>
          </cell>
          <cell r="B65" t="str">
            <v>C163</v>
          </cell>
          <cell r="M65">
            <v>14000000</v>
          </cell>
        </row>
        <row r="66">
          <cell r="A66" t="str">
            <v>Información Actual</v>
          </cell>
          <cell r="B66" t="str">
            <v>c164</v>
          </cell>
          <cell r="M66">
            <v>-11265000</v>
          </cell>
        </row>
        <row r="67">
          <cell r="A67" t="str">
            <v>Modificación propuesta</v>
          </cell>
          <cell r="B67" t="str">
            <v>C164</v>
          </cell>
          <cell r="M67">
            <v>11265000</v>
          </cell>
        </row>
        <row r="68">
          <cell r="A68" t="str">
            <v>Información Actual</v>
          </cell>
          <cell r="B68" t="str">
            <v>C166</v>
          </cell>
          <cell r="M68">
            <v>-12000000</v>
          </cell>
        </row>
        <row r="69">
          <cell r="A69" t="str">
            <v>Modificación propuesta</v>
          </cell>
          <cell r="B69" t="str">
            <v>C166</v>
          </cell>
          <cell r="M69">
            <v>12000000</v>
          </cell>
        </row>
        <row r="70">
          <cell r="A70" t="str">
            <v>Información Actual</v>
          </cell>
          <cell r="B70" t="str">
            <v>C167</v>
          </cell>
          <cell r="M70">
            <v>-44000000</v>
          </cell>
        </row>
        <row r="71">
          <cell r="A71" t="str">
            <v>Modificación propuesta</v>
          </cell>
          <cell r="B71" t="str">
            <v>C167</v>
          </cell>
          <cell r="M71">
            <v>44000000</v>
          </cell>
        </row>
        <row r="72">
          <cell r="A72" t="str">
            <v>Información Actual</v>
          </cell>
          <cell r="B72" t="str">
            <v>C170</v>
          </cell>
          <cell r="M72">
            <v>-28000000</v>
          </cell>
        </row>
        <row r="73">
          <cell r="A73" t="str">
            <v>Modificación propuesta</v>
          </cell>
          <cell r="B73" t="str">
            <v>C170</v>
          </cell>
          <cell r="M73">
            <v>28000000</v>
          </cell>
        </row>
        <row r="74">
          <cell r="A74" t="str">
            <v>Información Actual</v>
          </cell>
          <cell r="B74" t="str">
            <v>C171</v>
          </cell>
          <cell r="M74">
            <v>-20000000</v>
          </cell>
        </row>
        <row r="75">
          <cell r="A75" t="str">
            <v>Modificación propuesta</v>
          </cell>
          <cell r="B75" t="str">
            <v>C171</v>
          </cell>
          <cell r="M75">
            <v>20000000</v>
          </cell>
        </row>
        <row r="76">
          <cell r="A76" t="str">
            <v>Información Actual</v>
          </cell>
          <cell r="B76" t="str">
            <v>C173</v>
          </cell>
          <cell r="M76">
            <v>-42000000</v>
          </cell>
        </row>
        <row r="77">
          <cell r="A77" t="str">
            <v>Modificación propuesta</v>
          </cell>
          <cell r="B77" t="str">
            <v>C173</v>
          </cell>
          <cell r="M77">
            <v>42000000</v>
          </cell>
        </row>
        <row r="78">
          <cell r="A78" t="str">
            <v>Información Actual</v>
          </cell>
          <cell r="B78" t="str">
            <v>C174</v>
          </cell>
          <cell r="M78">
            <v>-54000000</v>
          </cell>
        </row>
        <row r="79">
          <cell r="A79" t="str">
            <v>Modificación propuesta</v>
          </cell>
          <cell r="B79" t="str">
            <v>C174</v>
          </cell>
          <cell r="M79">
            <v>54000000</v>
          </cell>
        </row>
        <row r="80">
          <cell r="A80" t="str">
            <v>Información Actual</v>
          </cell>
          <cell r="B80" t="str">
            <v>C179</v>
          </cell>
          <cell r="M80">
            <v>-418986000</v>
          </cell>
        </row>
        <row r="81">
          <cell r="A81" t="str">
            <v>Modificación propuesta</v>
          </cell>
          <cell r="B81" t="str">
            <v>C179</v>
          </cell>
          <cell r="M81">
            <v>210486000</v>
          </cell>
        </row>
        <row r="82">
          <cell r="A82" t="str">
            <v>Información Actual</v>
          </cell>
          <cell r="B82" t="str">
            <v>C181</v>
          </cell>
          <cell r="M82">
            <v>-40000000</v>
          </cell>
        </row>
        <row r="83">
          <cell r="A83" t="str">
            <v>Modificación propuesta</v>
          </cell>
          <cell r="B83" t="str">
            <v>C181</v>
          </cell>
          <cell r="M83">
            <v>40000000</v>
          </cell>
        </row>
        <row r="84">
          <cell r="A84" t="str">
            <v>Información Actual</v>
          </cell>
          <cell r="B84" t="str">
            <v>C182</v>
          </cell>
          <cell r="M84">
            <v>-25600000</v>
          </cell>
        </row>
        <row r="85">
          <cell r="A85" t="str">
            <v>Modificación propuesta</v>
          </cell>
          <cell r="B85" t="str">
            <v>C182</v>
          </cell>
          <cell r="M85">
            <v>25600000</v>
          </cell>
        </row>
        <row r="86">
          <cell r="A86" t="str">
            <v>Información Actual</v>
          </cell>
          <cell r="B86" t="str">
            <v>C185</v>
          </cell>
          <cell r="M86">
            <v>-32000000</v>
          </cell>
        </row>
        <row r="87">
          <cell r="A87" t="str">
            <v>Modificación propuesta</v>
          </cell>
          <cell r="B87" t="str">
            <v>C185</v>
          </cell>
          <cell r="M87">
            <v>32000000</v>
          </cell>
        </row>
        <row r="88">
          <cell r="A88" t="str">
            <v>Información Actual</v>
          </cell>
          <cell r="B88" t="str">
            <v>C186</v>
          </cell>
          <cell r="M88">
            <v>-40000000</v>
          </cell>
        </row>
        <row r="89">
          <cell r="A89" t="str">
            <v>Modificación propuesta</v>
          </cell>
          <cell r="B89" t="str">
            <v>C186</v>
          </cell>
          <cell r="M89">
            <v>40000000</v>
          </cell>
        </row>
        <row r="90">
          <cell r="A90" t="str">
            <v>Información Actual</v>
          </cell>
          <cell r="B90" t="str">
            <v>C188</v>
          </cell>
          <cell r="M90">
            <v>-18000000</v>
          </cell>
        </row>
        <row r="91">
          <cell r="A91" t="str">
            <v>Modificación propuesta</v>
          </cell>
          <cell r="B91" t="str">
            <v>C188</v>
          </cell>
          <cell r="M91">
            <v>18000000</v>
          </cell>
        </row>
        <row r="92">
          <cell r="A92" t="str">
            <v>Información Actual</v>
          </cell>
          <cell r="B92" t="str">
            <v>C189</v>
          </cell>
          <cell r="M92">
            <v>-26000000</v>
          </cell>
        </row>
        <row r="93">
          <cell r="A93" t="str">
            <v>Modificación propuesta</v>
          </cell>
          <cell r="B93" t="str">
            <v>C189</v>
          </cell>
          <cell r="M93">
            <v>26000000</v>
          </cell>
        </row>
        <row r="94">
          <cell r="A94" t="str">
            <v>Información Actual</v>
          </cell>
          <cell r="B94" t="str">
            <v>C192</v>
          </cell>
          <cell r="M94">
            <v>-18000000</v>
          </cell>
        </row>
        <row r="95">
          <cell r="A95" t="str">
            <v>Modificación propuesta</v>
          </cell>
          <cell r="B95" t="str">
            <v>C192</v>
          </cell>
          <cell r="M95">
            <v>18000000</v>
          </cell>
        </row>
        <row r="96">
          <cell r="A96" t="str">
            <v>Información Actual</v>
          </cell>
          <cell r="B96" t="str">
            <v>C193</v>
          </cell>
          <cell r="M96">
            <v>-20000000</v>
          </cell>
        </row>
        <row r="97">
          <cell r="A97" t="str">
            <v>Modificación propuesta</v>
          </cell>
          <cell r="B97" t="str">
            <v>C193</v>
          </cell>
          <cell r="M97">
            <v>20000000</v>
          </cell>
        </row>
        <row r="98">
          <cell r="A98" t="str">
            <v>Información Actual</v>
          </cell>
          <cell r="B98" t="str">
            <v>C195</v>
          </cell>
          <cell r="M98">
            <v>-22500000</v>
          </cell>
        </row>
        <row r="99">
          <cell r="A99" t="str">
            <v>Modificación propuesta</v>
          </cell>
          <cell r="B99" t="str">
            <v>C195</v>
          </cell>
          <cell r="M99">
            <v>22500000</v>
          </cell>
        </row>
        <row r="100">
          <cell r="A100" t="str">
            <v>Información Actual</v>
          </cell>
          <cell r="B100" t="str">
            <v>C197</v>
          </cell>
          <cell r="M100">
            <v>-28000000</v>
          </cell>
        </row>
        <row r="101">
          <cell r="A101" t="str">
            <v>Modificación propuesta</v>
          </cell>
          <cell r="B101" t="str">
            <v>C197</v>
          </cell>
          <cell r="M101">
            <v>28000000</v>
          </cell>
        </row>
        <row r="102">
          <cell r="A102" t="str">
            <v>Información Actual</v>
          </cell>
          <cell r="B102" t="str">
            <v>C198</v>
          </cell>
          <cell r="M102">
            <v>-25000000</v>
          </cell>
        </row>
        <row r="103">
          <cell r="A103" t="str">
            <v>Modificación propuesta</v>
          </cell>
          <cell r="B103" t="str">
            <v>C198</v>
          </cell>
          <cell r="M103">
            <v>25000000</v>
          </cell>
        </row>
        <row r="104">
          <cell r="A104" t="str">
            <v>Inclusión de un nuevo concepto</v>
          </cell>
          <cell r="B104">
            <v>8</v>
          </cell>
          <cell r="M104">
            <v>24000000</v>
          </cell>
        </row>
        <row r="105">
          <cell r="A105" t="str">
            <v>Información Actual</v>
          </cell>
          <cell r="B105" t="str">
            <v>C202</v>
          </cell>
          <cell r="M105">
            <v>-94700000</v>
          </cell>
        </row>
        <row r="106">
          <cell r="A106" t="str">
            <v>Modificación propuesta</v>
          </cell>
          <cell r="B106" t="str">
            <v>C202</v>
          </cell>
          <cell r="M106">
            <v>41900000</v>
          </cell>
        </row>
        <row r="107">
          <cell r="A107" t="str">
            <v>Información Actual</v>
          </cell>
          <cell r="B107" t="str">
            <v>C670</v>
          </cell>
          <cell r="M107">
            <v>-54000000</v>
          </cell>
        </row>
        <row r="108">
          <cell r="A108" t="str">
            <v>Modificación propuesta</v>
          </cell>
          <cell r="B108" t="str">
            <v>C670</v>
          </cell>
          <cell r="M108">
            <v>54000000</v>
          </cell>
        </row>
        <row r="109">
          <cell r="A109" t="str">
            <v>Información Actual</v>
          </cell>
          <cell r="B109" t="str">
            <v>C672</v>
          </cell>
          <cell r="M109">
            <v>-18000000</v>
          </cell>
        </row>
        <row r="110">
          <cell r="A110" t="str">
            <v>Modificación propuesta</v>
          </cell>
          <cell r="B110" t="str">
            <v>C672</v>
          </cell>
          <cell r="M110">
            <v>18000000</v>
          </cell>
        </row>
        <row r="111">
          <cell r="A111" t="str">
            <v>Información Actual</v>
          </cell>
          <cell r="B111" t="str">
            <v>C673</v>
          </cell>
          <cell r="M111">
            <v>-27500000</v>
          </cell>
        </row>
        <row r="112">
          <cell r="A112" t="str">
            <v>Modificación propuesta</v>
          </cell>
          <cell r="B112" t="str">
            <v>C673</v>
          </cell>
          <cell r="M112">
            <v>27500000</v>
          </cell>
        </row>
        <row r="113">
          <cell r="A113" t="str">
            <v>Información Actual</v>
          </cell>
          <cell r="B113" t="str">
            <v>C675</v>
          </cell>
          <cell r="M113">
            <v>-22000000</v>
          </cell>
        </row>
        <row r="114">
          <cell r="A114" t="str">
            <v>Modificación propuesta</v>
          </cell>
          <cell r="B114" t="str">
            <v>C675</v>
          </cell>
          <cell r="M114">
            <v>22000000</v>
          </cell>
        </row>
        <row r="115">
          <cell r="A115" t="str">
            <v>Información Actual</v>
          </cell>
          <cell r="B115" t="str">
            <v>C676</v>
          </cell>
          <cell r="M115">
            <v>-14400000</v>
          </cell>
        </row>
        <row r="116">
          <cell r="A116" t="str">
            <v>Modificación propuesta</v>
          </cell>
          <cell r="B116" t="str">
            <v>C676</v>
          </cell>
          <cell r="M116">
            <v>14400000</v>
          </cell>
        </row>
        <row r="117">
          <cell r="A117" t="str">
            <v>Información Actual</v>
          </cell>
          <cell r="B117" t="str">
            <v>C677</v>
          </cell>
          <cell r="M117">
            <v>-12600000</v>
          </cell>
        </row>
        <row r="118">
          <cell r="A118" t="str">
            <v>Modificación propuesta</v>
          </cell>
          <cell r="B118" t="str">
            <v>C677</v>
          </cell>
          <cell r="M118">
            <v>12600000</v>
          </cell>
        </row>
        <row r="119">
          <cell r="A119" t="str">
            <v>Información Actual</v>
          </cell>
          <cell r="B119" t="str">
            <v>C678</v>
          </cell>
          <cell r="M119">
            <v>-17500000</v>
          </cell>
        </row>
        <row r="120">
          <cell r="A120" t="str">
            <v>Modificación propuesta</v>
          </cell>
          <cell r="B120" t="str">
            <v>C678</v>
          </cell>
          <cell r="M120">
            <v>17500000</v>
          </cell>
        </row>
        <row r="121">
          <cell r="A121" t="str">
            <v>Información Actual</v>
          </cell>
          <cell r="B121" t="str">
            <v>C679</v>
          </cell>
          <cell r="M121">
            <v>-12000000</v>
          </cell>
        </row>
        <row r="122">
          <cell r="A122" t="str">
            <v>Modificación propuesta</v>
          </cell>
          <cell r="B122" t="str">
            <v>C679</v>
          </cell>
          <cell r="M122">
            <v>12000000</v>
          </cell>
        </row>
        <row r="123">
          <cell r="A123" t="str">
            <v>Inclusión de nuevo concepto</v>
          </cell>
          <cell r="B123">
            <v>2</v>
          </cell>
          <cell r="M123">
            <v>22500000</v>
          </cell>
        </row>
        <row r="124">
          <cell r="A124" t="str">
            <v>Información Actual</v>
          </cell>
          <cell r="B124" t="str">
            <v>C681</v>
          </cell>
          <cell r="M124">
            <v>-19860000</v>
          </cell>
        </row>
        <row r="125">
          <cell r="A125" t="str">
            <v>Modificación propuesta</v>
          </cell>
          <cell r="B125" t="str">
            <v>C681</v>
          </cell>
          <cell r="M125">
            <v>19860000</v>
          </cell>
        </row>
        <row r="126">
          <cell r="A126" t="str">
            <v>Información Actual</v>
          </cell>
          <cell r="B126" t="str">
            <v>C471</v>
          </cell>
          <cell r="M126">
            <v>99000000</v>
          </cell>
        </row>
        <row r="127">
          <cell r="A127" t="str">
            <v>Modificación propuesta</v>
          </cell>
          <cell r="B127" t="str">
            <v>C471</v>
          </cell>
          <cell r="M127">
            <v>72000000</v>
          </cell>
        </row>
        <row r="128">
          <cell r="A128" t="str">
            <v>Información Actual</v>
          </cell>
          <cell r="B128" t="str">
            <v>C488</v>
          </cell>
          <cell r="M128">
            <v>27000000</v>
          </cell>
        </row>
        <row r="129">
          <cell r="A129" t="str">
            <v>Modificación propuesta</v>
          </cell>
          <cell r="B129" t="str">
            <v>C488</v>
          </cell>
          <cell r="M129">
            <v>18000000</v>
          </cell>
        </row>
        <row r="130">
          <cell r="A130" t="str">
            <v>Información Actual</v>
          </cell>
          <cell r="B130" t="str">
            <v>C464</v>
          </cell>
          <cell r="M130">
            <v>99000000</v>
          </cell>
        </row>
        <row r="131">
          <cell r="A131" t="str">
            <v>Modificación propuesta</v>
          </cell>
          <cell r="B131" t="str">
            <v>C464</v>
          </cell>
          <cell r="M131">
            <v>81000000</v>
          </cell>
        </row>
        <row r="132">
          <cell r="A132" t="str">
            <v>Información Actual</v>
          </cell>
          <cell r="B132" t="str">
            <v>C483</v>
          </cell>
          <cell r="M132">
            <v>24000000</v>
          </cell>
        </row>
        <row r="133">
          <cell r="A133" t="str">
            <v>Modificación propuesta</v>
          </cell>
          <cell r="B133" t="str">
            <v>C483</v>
          </cell>
          <cell r="M133">
            <v>20000000</v>
          </cell>
        </row>
        <row r="134">
          <cell r="A134" t="str">
            <v>Información Actual</v>
          </cell>
          <cell r="B134" t="str">
            <v>C469</v>
          </cell>
          <cell r="M134">
            <v>18936000</v>
          </cell>
        </row>
        <row r="135">
          <cell r="A135" t="str">
            <v>Modificación propuesta</v>
          </cell>
          <cell r="B135" t="str">
            <v>C469</v>
          </cell>
          <cell r="M135">
            <v>22092000</v>
          </cell>
        </row>
        <row r="136">
          <cell r="A136" t="str">
            <v>Información Actual</v>
          </cell>
          <cell r="B136" t="str">
            <v>C487</v>
          </cell>
          <cell r="M136">
            <v>40500000</v>
          </cell>
        </row>
        <row r="137">
          <cell r="A137" t="str">
            <v>Modificación propuesta</v>
          </cell>
          <cell r="B137" t="str">
            <v>C487</v>
          </cell>
          <cell r="M137">
            <v>36000000</v>
          </cell>
        </row>
        <row r="138">
          <cell r="A138" t="str">
            <v>Información Actual</v>
          </cell>
          <cell r="B138" t="str">
            <v>C467</v>
          </cell>
          <cell r="M138">
            <v>12624000</v>
          </cell>
        </row>
        <row r="139">
          <cell r="A139" t="str">
            <v>Modificación propuesta</v>
          </cell>
          <cell r="B139" t="str">
            <v>C467</v>
          </cell>
          <cell r="M139">
            <v>20514000</v>
          </cell>
        </row>
        <row r="140">
          <cell r="A140" t="str">
            <v>Información Actual</v>
          </cell>
          <cell r="B140" t="str">
            <v>C466</v>
          </cell>
          <cell r="M140">
            <v>72000000</v>
          </cell>
        </row>
        <row r="141">
          <cell r="A141" t="str">
            <v>Modificación propuesta</v>
          </cell>
          <cell r="B141" t="str">
            <v>C466</v>
          </cell>
          <cell r="M141">
            <v>64000000</v>
          </cell>
        </row>
        <row r="142">
          <cell r="A142" t="str">
            <v>Información Actual</v>
          </cell>
          <cell r="B142" t="str">
            <v>C472</v>
          </cell>
          <cell r="M142">
            <v>36000000</v>
          </cell>
        </row>
        <row r="143">
          <cell r="A143" t="str">
            <v>Modificación propuesta</v>
          </cell>
          <cell r="B143" t="str">
            <v>C472</v>
          </cell>
          <cell r="M143">
            <v>42000000</v>
          </cell>
        </row>
        <row r="144">
          <cell r="A144" t="str">
            <v>Información Actual</v>
          </cell>
          <cell r="B144" t="str">
            <v>C475</v>
          </cell>
          <cell r="M144">
            <v>36000000</v>
          </cell>
        </row>
        <row r="145">
          <cell r="A145" t="str">
            <v>Modificación propuesta</v>
          </cell>
          <cell r="B145" t="str">
            <v>C475</v>
          </cell>
          <cell r="M145">
            <v>60000000</v>
          </cell>
        </row>
        <row r="146">
          <cell r="A146" t="str">
            <v>Información Actual</v>
          </cell>
          <cell r="B146" t="str">
            <v>C477</v>
          </cell>
          <cell r="M146">
            <v>18000000</v>
          </cell>
        </row>
        <row r="147">
          <cell r="A147" t="str">
            <v>ELIMINACION DE CONCEPTO</v>
          </cell>
          <cell r="B147" t="str">
            <v>C477</v>
          </cell>
          <cell r="M147" t="str">
            <v xml:space="preserve">  -</v>
          </cell>
        </row>
        <row r="148">
          <cell r="A148" t="str">
            <v>Información Actual</v>
          </cell>
          <cell r="B148" t="str">
            <v>C491</v>
          </cell>
          <cell r="M148">
            <v>24000000</v>
          </cell>
        </row>
        <row r="149">
          <cell r="A149" t="str">
            <v>Modificación propuesta</v>
          </cell>
          <cell r="B149" t="str">
            <v>C491</v>
          </cell>
          <cell r="M149">
            <v>36000000</v>
          </cell>
        </row>
        <row r="150">
          <cell r="A150" t="str">
            <v>Información Actual</v>
          </cell>
          <cell r="B150" t="str">
            <v>C499</v>
          </cell>
          <cell r="M150">
            <v>261242000</v>
          </cell>
        </row>
        <row r="151">
          <cell r="A151" t="str">
            <v>Modificación propuesta</v>
          </cell>
          <cell r="B151" t="str">
            <v>C499</v>
          </cell>
          <cell r="M151">
            <v>296696000</v>
          </cell>
        </row>
        <row r="152">
          <cell r="A152" t="str">
            <v>Información Actual</v>
          </cell>
          <cell r="B152" t="str">
            <v>C527</v>
          </cell>
          <cell r="M152">
            <v>20000000</v>
          </cell>
        </row>
        <row r="153">
          <cell r="A153" t="str">
            <v>Modificación propuesta</v>
          </cell>
          <cell r="B153" t="str">
            <v>C527</v>
          </cell>
          <cell r="M153">
            <v>30000000</v>
          </cell>
        </row>
        <row r="154">
          <cell r="A154" t="str">
            <v>Información Actual</v>
          </cell>
          <cell r="B154" t="str">
            <v>C516</v>
          </cell>
          <cell r="M154">
            <v>54000000</v>
          </cell>
        </row>
        <row r="155">
          <cell r="A155" t="str">
            <v>Modificación propuesta</v>
          </cell>
          <cell r="B155" t="str">
            <v>C516</v>
          </cell>
          <cell r="M155">
            <v>45000000</v>
          </cell>
        </row>
        <row r="156">
          <cell r="A156" t="str">
            <v>Información Actual</v>
          </cell>
          <cell r="B156" t="str">
            <v>C526</v>
          </cell>
          <cell r="M156">
            <v>48000000</v>
          </cell>
        </row>
        <row r="157">
          <cell r="A157" t="str">
            <v>Modificación propuesta</v>
          </cell>
          <cell r="B157" t="str">
            <v>C526</v>
          </cell>
          <cell r="M157">
            <v>42000000</v>
          </cell>
        </row>
        <row r="158">
          <cell r="A158" t="str">
            <v>Información Actual</v>
          </cell>
          <cell r="B158" t="str">
            <v>C510</v>
          </cell>
          <cell r="M158">
            <v>9012000</v>
          </cell>
        </row>
        <row r="159">
          <cell r="A159" t="str">
            <v>Modificación propuesta</v>
          </cell>
          <cell r="B159" t="str">
            <v>C510</v>
          </cell>
          <cell r="M159">
            <v>13518000</v>
          </cell>
        </row>
        <row r="160">
          <cell r="A160" t="str">
            <v>Información Actual</v>
          </cell>
          <cell r="B160" t="str">
            <v>C521</v>
          </cell>
          <cell r="M160">
            <v>22000000</v>
          </cell>
        </row>
        <row r="161">
          <cell r="A161" t="str">
            <v>Modificación propuesta</v>
          </cell>
          <cell r="B161" t="str">
            <v>C521</v>
          </cell>
          <cell r="M161">
            <v>27500000</v>
          </cell>
        </row>
        <row r="162">
          <cell r="A162" t="str">
            <v>Información Actual</v>
          </cell>
          <cell r="B162" t="str">
            <v>C515</v>
          </cell>
          <cell r="M162">
            <v>27000000</v>
          </cell>
        </row>
        <row r="163">
          <cell r="A163" t="str">
            <v>Modificación propuesta</v>
          </cell>
          <cell r="B163" t="str">
            <v>C515</v>
          </cell>
          <cell r="M163">
            <v>36000000</v>
          </cell>
        </row>
        <row r="164">
          <cell r="A164" t="str">
            <v>Información Actual</v>
          </cell>
          <cell r="B164" t="str">
            <v>C518</v>
          </cell>
          <cell r="M164">
            <v>9012000</v>
          </cell>
        </row>
        <row r="165">
          <cell r="A165" t="str">
            <v>Modificación propuesta</v>
          </cell>
          <cell r="B165" t="str">
            <v>C518</v>
          </cell>
          <cell r="M165">
            <v>36000000</v>
          </cell>
        </row>
        <row r="166">
          <cell r="A166" t="str">
            <v>Información Actual</v>
          </cell>
          <cell r="B166" t="str">
            <v>C501</v>
          </cell>
          <cell r="M166">
            <v>27000000</v>
          </cell>
        </row>
        <row r="167">
          <cell r="A167" t="str">
            <v>Modificación propuesta</v>
          </cell>
          <cell r="B167" t="str">
            <v>C501</v>
          </cell>
          <cell r="M167">
            <v>27798000</v>
          </cell>
        </row>
        <row r="168">
          <cell r="A168" t="str">
            <v>Información Actual</v>
          </cell>
          <cell r="B168" t="str">
            <v>C500</v>
          </cell>
          <cell r="M168">
            <v>36000000</v>
          </cell>
        </row>
        <row r="169">
          <cell r="A169" t="str">
            <v>Modificación propuesta</v>
          </cell>
          <cell r="B169" t="str">
            <v>C500</v>
          </cell>
          <cell r="M169">
            <v>36000000</v>
          </cell>
        </row>
        <row r="170">
          <cell r="A170" t="str">
            <v>Información Actual</v>
          </cell>
          <cell r="B170" t="str">
            <v>C528</v>
          </cell>
          <cell r="M170">
            <v>83172000</v>
          </cell>
        </row>
        <row r="171">
          <cell r="A171" t="str">
            <v>Modificación propuesta</v>
          </cell>
          <cell r="B171" t="str">
            <v>C528</v>
          </cell>
          <cell r="M171">
            <v>41380000</v>
          </cell>
        </row>
        <row r="172">
          <cell r="A172" t="str">
            <v>Información Actual</v>
          </cell>
          <cell r="B172" t="str">
            <v>C530</v>
          </cell>
          <cell r="M172">
            <v>31800000</v>
          </cell>
        </row>
        <row r="173">
          <cell r="A173" t="str">
            <v>Modificación propuesta</v>
          </cell>
          <cell r="B173" t="str">
            <v>C530</v>
          </cell>
          <cell r="M173">
            <v>31800000</v>
          </cell>
        </row>
        <row r="174">
          <cell r="A174" t="str">
            <v>Información Actual</v>
          </cell>
          <cell r="B174" t="str">
            <v>C532</v>
          </cell>
          <cell r="M174">
            <v>28200000</v>
          </cell>
        </row>
        <row r="175">
          <cell r="A175" t="str">
            <v>Modificación propuesta</v>
          </cell>
          <cell r="B175" t="str">
            <v>C532</v>
          </cell>
          <cell r="M175">
            <v>28200000</v>
          </cell>
        </row>
        <row r="176">
          <cell r="A176" t="str">
            <v>Información Actual</v>
          </cell>
          <cell r="B176" t="str">
            <v>C533</v>
          </cell>
          <cell r="M176">
            <v>18000000</v>
          </cell>
        </row>
        <row r="177">
          <cell r="A177" t="str">
            <v>Modificación propuesta</v>
          </cell>
          <cell r="B177" t="str">
            <v>C533</v>
          </cell>
          <cell r="M177">
            <v>18000000</v>
          </cell>
        </row>
        <row r="178">
          <cell r="A178" t="str">
            <v>Información Actual</v>
          </cell>
          <cell r="B178" t="str">
            <v>C534</v>
          </cell>
          <cell r="M178">
            <v>18000000</v>
          </cell>
        </row>
        <row r="179">
          <cell r="A179" t="str">
            <v>Modificación propuesta</v>
          </cell>
          <cell r="B179" t="str">
            <v>C534</v>
          </cell>
          <cell r="M179">
            <v>18000000</v>
          </cell>
        </row>
        <row r="180">
          <cell r="A180" t="str">
            <v>Información Actual</v>
          </cell>
          <cell r="B180" t="str">
            <v>C536</v>
          </cell>
          <cell r="M180">
            <v>42000000</v>
          </cell>
        </row>
        <row r="181">
          <cell r="A181" t="str">
            <v>Modificación propuesta</v>
          </cell>
          <cell r="B181" t="str">
            <v>C536</v>
          </cell>
          <cell r="M181">
            <v>70000000</v>
          </cell>
        </row>
        <row r="182">
          <cell r="A182" t="str">
            <v>Información Actual</v>
          </cell>
          <cell r="B182" t="str">
            <v>C537</v>
          </cell>
          <cell r="M182">
            <v>24000000</v>
          </cell>
        </row>
        <row r="183">
          <cell r="A183" t="str">
            <v>Modificación propuesta</v>
          </cell>
          <cell r="B183" t="str">
            <v>C537</v>
          </cell>
          <cell r="M183">
            <v>24000000</v>
          </cell>
        </row>
        <row r="184">
          <cell r="A184" t="str">
            <v>Información Actual</v>
          </cell>
          <cell r="B184" t="str">
            <v>C538</v>
          </cell>
          <cell r="M184">
            <v>30000000</v>
          </cell>
        </row>
        <row r="185">
          <cell r="A185" t="str">
            <v>Modificación propuesta</v>
          </cell>
          <cell r="B185" t="str">
            <v>C538</v>
          </cell>
          <cell r="M185">
            <v>30000000</v>
          </cell>
        </row>
        <row r="186">
          <cell r="A186" t="str">
            <v>Información Actual</v>
          </cell>
          <cell r="B186" t="str">
            <v>C539</v>
          </cell>
          <cell r="M186">
            <v>37800000</v>
          </cell>
        </row>
        <row r="187">
          <cell r="A187" t="str">
            <v>Modificación propuesta</v>
          </cell>
          <cell r="B187" t="str">
            <v>C539</v>
          </cell>
          <cell r="M187">
            <v>37800000</v>
          </cell>
        </row>
        <row r="188">
          <cell r="A188" t="str">
            <v>Información Actual</v>
          </cell>
          <cell r="B188" t="str">
            <v>C540</v>
          </cell>
          <cell r="M188">
            <v>36000000</v>
          </cell>
        </row>
        <row r="189">
          <cell r="A189" t="str">
            <v>Modificación propuesta</v>
          </cell>
          <cell r="B189" t="str">
            <v>C540</v>
          </cell>
          <cell r="M189">
            <v>36000000</v>
          </cell>
        </row>
        <row r="190">
          <cell r="A190" t="str">
            <v>Información Actual</v>
          </cell>
          <cell r="B190" t="str">
            <v>C541</v>
          </cell>
          <cell r="M190">
            <v>47000000</v>
          </cell>
        </row>
        <row r="191">
          <cell r="A191" t="str">
            <v>Modificación propuesta</v>
          </cell>
          <cell r="B191" t="str">
            <v>C541</v>
          </cell>
          <cell r="M191">
            <v>47000000</v>
          </cell>
        </row>
        <row r="192">
          <cell r="A192" t="str">
            <v>Información Actual</v>
          </cell>
          <cell r="B192" t="str">
            <v>C542</v>
          </cell>
          <cell r="M192">
            <v>30000000</v>
          </cell>
        </row>
        <row r="193">
          <cell r="A193" t="str">
            <v>Modificación propuesta</v>
          </cell>
          <cell r="B193" t="str">
            <v>C542</v>
          </cell>
          <cell r="M193">
            <v>50000000</v>
          </cell>
        </row>
        <row r="194">
          <cell r="A194" t="str">
            <v>Información Actual</v>
          </cell>
          <cell r="B194" t="str">
            <v>C543</v>
          </cell>
          <cell r="M194">
            <v>30000000</v>
          </cell>
        </row>
        <row r="195">
          <cell r="A195" t="str">
            <v>Modificación propuesta</v>
          </cell>
          <cell r="B195" t="str">
            <v>C543</v>
          </cell>
          <cell r="M195">
            <v>30000000</v>
          </cell>
        </row>
        <row r="196">
          <cell r="A196" t="str">
            <v>Información Actual</v>
          </cell>
          <cell r="B196" t="str">
            <v>C544</v>
          </cell>
          <cell r="M196">
            <v>36000000</v>
          </cell>
        </row>
        <row r="197">
          <cell r="A197" t="str">
            <v>Modificación propuesta</v>
          </cell>
          <cell r="B197" t="str">
            <v>C544</v>
          </cell>
          <cell r="M197">
            <v>36000000</v>
          </cell>
        </row>
        <row r="198">
          <cell r="A198" t="str">
            <v>Información Actual</v>
          </cell>
          <cell r="B198" t="str">
            <v>C545</v>
          </cell>
          <cell r="M198">
            <v>28800000</v>
          </cell>
        </row>
        <row r="199">
          <cell r="A199" t="str">
            <v>Modificación propuesta</v>
          </cell>
          <cell r="B199" t="str">
            <v>C545</v>
          </cell>
          <cell r="M199">
            <v>19200000</v>
          </cell>
        </row>
        <row r="200">
          <cell r="A200" t="str">
            <v>Información Actual</v>
          </cell>
          <cell r="B200" t="str">
            <v>C546</v>
          </cell>
          <cell r="M200">
            <v>24000000</v>
          </cell>
        </row>
        <row r="201">
          <cell r="A201" t="str">
            <v>Modificación propuesta</v>
          </cell>
          <cell r="B201" t="str">
            <v>C546</v>
          </cell>
          <cell r="M201">
            <v>40000000</v>
          </cell>
        </row>
        <row r="202">
          <cell r="A202" t="str">
            <v>Información Actual</v>
          </cell>
          <cell r="B202" t="str">
            <v>C547</v>
          </cell>
          <cell r="M202">
            <v>24000000</v>
          </cell>
        </row>
        <row r="203">
          <cell r="A203" t="str">
            <v>Modificación propuesta</v>
          </cell>
          <cell r="B203" t="str">
            <v>C547</v>
          </cell>
          <cell r="M203">
            <v>24000000</v>
          </cell>
        </row>
        <row r="204">
          <cell r="A204" t="str">
            <v>Información Actual</v>
          </cell>
          <cell r="B204" t="str">
            <v>C548</v>
          </cell>
          <cell r="M204">
            <v>24000000</v>
          </cell>
        </row>
        <row r="205">
          <cell r="A205" t="str">
            <v>Modificación propuesta</v>
          </cell>
          <cell r="B205" t="str">
            <v>C548</v>
          </cell>
          <cell r="M205">
            <v>24000000</v>
          </cell>
        </row>
        <row r="206">
          <cell r="A206" t="str">
            <v>Información Actual</v>
          </cell>
          <cell r="B206" t="str">
            <v>C549</v>
          </cell>
          <cell r="M206">
            <v>21600000</v>
          </cell>
        </row>
        <row r="207">
          <cell r="A207" t="str">
            <v>Modificación propuesta</v>
          </cell>
          <cell r="B207" t="str">
            <v>C549</v>
          </cell>
          <cell r="M207">
            <v>18000000</v>
          </cell>
        </row>
        <row r="208">
          <cell r="A208" t="str">
            <v>Información Actual</v>
          </cell>
          <cell r="B208" t="str">
            <v>C550</v>
          </cell>
          <cell r="M208">
            <v>21600000</v>
          </cell>
        </row>
        <row r="209">
          <cell r="A209" t="str">
            <v>Modificación propuesta</v>
          </cell>
          <cell r="B209" t="str">
            <v>C550</v>
          </cell>
          <cell r="M209">
            <v>21600000</v>
          </cell>
        </row>
        <row r="210">
          <cell r="A210" t="str">
            <v>Información Actual</v>
          </cell>
          <cell r="B210" t="str">
            <v>C551</v>
          </cell>
          <cell r="M210">
            <v>18000000</v>
          </cell>
        </row>
        <row r="211">
          <cell r="A211" t="str">
            <v>Modificación propuesta</v>
          </cell>
          <cell r="B211" t="str">
            <v>C551</v>
          </cell>
          <cell r="M211">
            <v>30000000</v>
          </cell>
        </row>
        <row r="212">
          <cell r="A212" t="str">
            <v>Información Actual</v>
          </cell>
          <cell r="B212" t="str">
            <v>C552</v>
          </cell>
          <cell r="M212">
            <v>18000000</v>
          </cell>
        </row>
        <row r="213">
          <cell r="A213" t="str">
            <v>Modificación propuesta</v>
          </cell>
          <cell r="B213" t="str">
            <v>C552</v>
          </cell>
          <cell r="M213">
            <v>18000000</v>
          </cell>
        </row>
        <row r="214">
          <cell r="A214" t="str">
            <v>Información Actual</v>
          </cell>
          <cell r="B214" t="str">
            <v>C553</v>
          </cell>
          <cell r="M214">
            <v>18000000</v>
          </cell>
        </row>
        <row r="215">
          <cell r="A215" t="str">
            <v>Modificación propuesta</v>
          </cell>
          <cell r="B215" t="str">
            <v>C553</v>
          </cell>
          <cell r="M215">
            <v>18000000</v>
          </cell>
        </row>
        <row r="216">
          <cell r="A216" t="str">
            <v>Información Actual</v>
          </cell>
          <cell r="B216" t="str">
            <v>C554</v>
          </cell>
          <cell r="M216">
            <v>15000000</v>
          </cell>
        </row>
        <row r="217">
          <cell r="A217" t="str">
            <v>Modificación propuesta</v>
          </cell>
          <cell r="B217" t="str">
            <v>C554</v>
          </cell>
          <cell r="M217">
            <v>15000000</v>
          </cell>
        </row>
        <row r="218">
          <cell r="A218" t="str">
            <v>Información Actual</v>
          </cell>
          <cell r="B218" t="str">
            <v>C555</v>
          </cell>
          <cell r="M218">
            <v>13500000</v>
          </cell>
        </row>
        <row r="219">
          <cell r="A219" t="str">
            <v>Modificación propuesta</v>
          </cell>
          <cell r="B219" t="str">
            <v>C555</v>
          </cell>
          <cell r="M219">
            <v>11250000</v>
          </cell>
        </row>
        <row r="220">
          <cell r="A220" t="str">
            <v>Información Actual</v>
          </cell>
          <cell r="B220" t="str">
            <v>C559</v>
          </cell>
          <cell r="M220">
            <v>240100000</v>
          </cell>
        </row>
        <row r="221">
          <cell r="A221" t="str">
            <v>Modificación propuesta</v>
          </cell>
          <cell r="B221" t="str">
            <v>C559</v>
          </cell>
          <cell r="M221">
            <v>179550000</v>
          </cell>
        </row>
        <row r="222">
          <cell r="A222" t="str">
            <v>Información Actual</v>
          </cell>
          <cell r="B222" t="str">
            <v>C654</v>
          </cell>
          <cell r="M222">
            <v>22500000</v>
          </cell>
        </row>
        <row r="223">
          <cell r="A223" t="str">
            <v>Modificación propuesta</v>
          </cell>
          <cell r="B223" t="str">
            <v>C654</v>
          </cell>
          <cell r="M223">
            <v>24000000</v>
          </cell>
        </row>
        <row r="224">
          <cell r="A224" t="str">
            <v>Información Actual</v>
          </cell>
          <cell r="B224" t="str">
            <v>C642</v>
          </cell>
          <cell r="M224">
            <v>27500000</v>
          </cell>
        </row>
        <row r="225">
          <cell r="A225" t="str">
            <v>Modificación propuesta</v>
          </cell>
          <cell r="B225" t="str">
            <v>C642</v>
          </cell>
          <cell r="M225">
            <v>32500000</v>
          </cell>
        </row>
        <row r="226">
          <cell r="A226" t="str">
            <v>Información Actual</v>
          </cell>
          <cell r="B226" t="str">
            <v>C644</v>
          </cell>
          <cell r="M226">
            <v>22540000</v>
          </cell>
        </row>
        <row r="227">
          <cell r="A227" t="str">
            <v>Modificación propuesta</v>
          </cell>
          <cell r="B227" t="str">
            <v>C644</v>
          </cell>
          <cell r="M227">
            <v>9016000</v>
          </cell>
        </row>
        <row r="228">
          <cell r="A228" t="str">
            <v>Información Actual</v>
          </cell>
          <cell r="B228" t="str">
            <v>C653</v>
          </cell>
          <cell r="M228">
            <v>32500000</v>
          </cell>
        </row>
        <row r="229">
          <cell r="A229" t="str">
            <v>Modificación propuesta</v>
          </cell>
          <cell r="B229" t="str">
            <v>C653</v>
          </cell>
          <cell r="M229">
            <v>19500000</v>
          </cell>
        </row>
        <row r="230">
          <cell r="A230" t="str">
            <v>Inclusión de Nuevo Concepto</v>
          </cell>
          <cell r="B230">
            <v>9</v>
          </cell>
          <cell r="M230">
            <v>18000000</v>
          </cell>
        </row>
        <row r="231">
          <cell r="A231" t="str">
            <v>Información Actual</v>
          </cell>
          <cell r="B231" t="str">
            <v>C667</v>
          </cell>
          <cell r="M231">
            <v>5500000</v>
          </cell>
        </row>
        <row r="232">
          <cell r="A232" t="str">
            <v>Modificación propuesta</v>
          </cell>
          <cell r="B232" t="str">
            <v>C667</v>
          </cell>
          <cell r="M232">
            <v>5500000</v>
          </cell>
        </row>
        <row r="233">
          <cell r="A233" t="str">
            <v>Información Actual</v>
          </cell>
          <cell r="B233" t="str">
            <v>C647</v>
          </cell>
          <cell r="M233">
            <v>23500000</v>
          </cell>
        </row>
        <row r="234">
          <cell r="A234" t="str">
            <v>Modificación propuesta</v>
          </cell>
          <cell r="B234" t="str">
            <v>C647</v>
          </cell>
          <cell r="M234">
            <v>23500000</v>
          </cell>
        </row>
        <row r="235">
          <cell r="A235" t="str">
            <v>Información Actual</v>
          </cell>
          <cell r="B235" t="str">
            <v>C669</v>
          </cell>
          <cell r="M235">
            <v>17885460</v>
          </cell>
        </row>
        <row r="236">
          <cell r="A236" t="str">
            <v>Modificación propuesta</v>
          </cell>
          <cell r="B236" t="str">
            <v>C669</v>
          </cell>
          <cell r="M236">
            <v>19909460</v>
          </cell>
        </row>
        <row r="237">
          <cell r="A237" t="str">
            <v>Información Actual</v>
          </cell>
          <cell r="B237" t="str">
            <v>C128</v>
          </cell>
          <cell r="M237">
            <v>-28000000</v>
          </cell>
        </row>
        <row r="238">
          <cell r="A238" t="str">
            <v>Modificación propuesta</v>
          </cell>
          <cell r="B238" t="str">
            <v>C128</v>
          </cell>
          <cell r="M238">
            <v>56000000</v>
          </cell>
        </row>
        <row r="239">
          <cell r="A239" t="str">
            <v>Información Actual</v>
          </cell>
          <cell r="B239" t="str">
            <v>C160</v>
          </cell>
          <cell r="M239">
            <v>-10000000</v>
          </cell>
        </row>
        <row r="240">
          <cell r="A240" t="str">
            <v>Modificación propuesta</v>
          </cell>
          <cell r="B240" t="str">
            <v>C160</v>
          </cell>
          <cell r="M240">
            <v>17500000</v>
          </cell>
        </row>
        <row r="241">
          <cell r="A241" t="str">
            <v>Inclusión de un nuevo concepto</v>
          </cell>
          <cell r="B241">
            <v>10</v>
          </cell>
          <cell r="M241">
            <v>42000000</v>
          </cell>
        </row>
        <row r="242">
          <cell r="A242" t="str">
            <v>Inclusión de un nuevo concepto</v>
          </cell>
          <cell r="B242">
            <v>11</v>
          </cell>
          <cell r="M242">
            <v>25000000</v>
          </cell>
        </row>
        <row r="243">
          <cell r="A243" t="str">
            <v>Información Actual</v>
          </cell>
          <cell r="B243" t="str">
            <v>C180</v>
          </cell>
          <cell r="M243">
            <v>-20000000</v>
          </cell>
        </row>
        <row r="244">
          <cell r="A244" t="str">
            <v>Modificación propuesta</v>
          </cell>
          <cell r="B244" t="str">
            <v>C180</v>
          </cell>
          <cell r="M244">
            <v>30000000</v>
          </cell>
        </row>
        <row r="245">
          <cell r="A245" t="str">
            <v>Información Actual</v>
          </cell>
          <cell r="B245" t="str">
            <v>C184</v>
          </cell>
          <cell r="M245">
            <v>-16000000</v>
          </cell>
        </row>
        <row r="246">
          <cell r="A246" t="str">
            <v>Modificación propuesta</v>
          </cell>
          <cell r="B246" t="str">
            <v>C184</v>
          </cell>
          <cell r="M246">
            <v>20000000</v>
          </cell>
        </row>
        <row r="247">
          <cell r="A247" t="str">
            <v>Información Actual</v>
          </cell>
          <cell r="B247" t="str">
            <v>C191</v>
          </cell>
          <cell r="M247">
            <v>-21200000</v>
          </cell>
        </row>
        <row r="248">
          <cell r="A248" t="str">
            <v>Modificación propuesta</v>
          </cell>
          <cell r="B248" t="str">
            <v>C191</v>
          </cell>
          <cell r="M248">
            <v>36000000</v>
          </cell>
        </row>
        <row r="249">
          <cell r="A249" t="str">
            <v>Información Actual</v>
          </cell>
          <cell r="B249" t="str">
            <v>C674</v>
          </cell>
          <cell r="M249">
            <v>-27500000</v>
          </cell>
        </row>
        <row r="250">
          <cell r="A250" t="str">
            <v>Modificación propuesta</v>
          </cell>
          <cell r="B250" t="str">
            <v>C674</v>
          </cell>
          <cell r="M250">
            <v>33000000</v>
          </cell>
        </row>
        <row r="251">
          <cell r="A251" t="str">
            <v>Información Actual</v>
          </cell>
          <cell r="B251" t="str">
            <v>C680</v>
          </cell>
          <cell r="M251">
            <v>-39090000</v>
          </cell>
        </row>
        <row r="252">
          <cell r="A252" t="str">
            <v>Modificación propuesta</v>
          </cell>
          <cell r="B252" t="str">
            <v>C680</v>
          </cell>
          <cell r="M252">
            <v>33590000</v>
          </cell>
        </row>
        <row r="253">
          <cell r="A253" t="str">
            <v>Información Actual</v>
          </cell>
          <cell r="B253" t="str">
            <v>C51</v>
          </cell>
          <cell r="M253">
            <v>-100000000</v>
          </cell>
        </row>
        <row r="254">
          <cell r="A254" t="str">
            <v>Modificación propuesta</v>
          </cell>
          <cell r="B254" t="str">
            <v>C51</v>
          </cell>
          <cell r="M254">
            <v>70000000</v>
          </cell>
        </row>
        <row r="255">
          <cell r="A255" t="str">
            <v>Información Actual</v>
          </cell>
          <cell r="B255" t="str">
            <v>C53</v>
          </cell>
          <cell r="M255">
            <v>-49000000</v>
          </cell>
        </row>
        <row r="256">
          <cell r="A256" t="str">
            <v>Modificación propuesta</v>
          </cell>
          <cell r="B256" t="str">
            <v>C53</v>
          </cell>
          <cell r="M256">
            <v>72000000</v>
          </cell>
        </row>
        <row r="257">
          <cell r="A257" t="str">
            <v>Información Actual</v>
          </cell>
          <cell r="B257" t="str">
            <v>C55</v>
          </cell>
          <cell r="M257">
            <v>-30000000</v>
          </cell>
        </row>
        <row r="258">
          <cell r="A258" t="str">
            <v>Modificación propuesta</v>
          </cell>
          <cell r="B258" t="str">
            <v>C55</v>
          </cell>
          <cell r="M258">
            <v>30000000</v>
          </cell>
        </row>
        <row r="259">
          <cell r="A259" t="str">
            <v>Información Actual</v>
          </cell>
          <cell r="B259" t="str">
            <v>C56</v>
          </cell>
          <cell r="M259">
            <v>-18032000</v>
          </cell>
        </row>
        <row r="260">
          <cell r="A260" t="str">
            <v>Modificación propuesta</v>
          </cell>
          <cell r="B260" t="str">
            <v>C56</v>
          </cell>
          <cell r="M260">
            <v>10000000</v>
          </cell>
        </row>
        <row r="261">
          <cell r="A261" t="str">
            <v>Información Actual</v>
          </cell>
          <cell r="B261" t="str">
            <v>C57</v>
          </cell>
          <cell r="M261">
            <v>-45600000</v>
          </cell>
        </row>
        <row r="262">
          <cell r="A262" t="str">
            <v>Modificación propuesta</v>
          </cell>
          <cell r="B262" t="str">
            <v>C57</v>
          </cell>
          <cell r="M262">
            <v>45600000</v>
          </cell>
        </row>
        <row r="263">
          <cell r="A263" t="str">
            <v>Información Actual</v>
          </cell>
          <cell r="B263" t="str">
            <v>C60</v>
          </cell>
          <cell r="M263">
            <v>-35000000</v>
          </cell>
        </row>
        <row r="264">
          <cell r="A264" t="str">
            <v>Modificación propuesta</v>
          </cell>
          <cell r="B264" t="str">
            <v>C60</v>
          </cell>
          <cell r="M264">
            <v>35000000</v>
          </cell>
        </row>
        <row r="265">
          <cell r="A265" t="str">
            <v>Información Actual</v>
          </cell>
          <cell r="B265" t="str">
            <v>C80</v>
          </cell>
          <cell r="M265">
            <v>-27048000</v>
          </cell>
        </row>
        <row r="266">
          <cell r="A266" t="str">
            <v>Modificación propuesta</v>
          </cell>
          <cell r="B266" t="str">
            <v>C80</v>
          </cell>
          <cell r="M266">
            <v>27048000</v>
          </cell>
        </row>
        <row r="267">
          <cell r="A267" t="str">
            <v>Información Actual</v>
          </cell>
          <cell r="B267" t="str">
            <v>C84</v>
          </cell>
          <cell r="M267">
            <v>-48000000</v>
          </cell>
        </row>
        <row r="268">
          <cell r="A268" t="str">
            <v>Modificación propuesta</v>
          </cell>
          <cell r="B268" t="str">
            <v>C84</v>
          </cell>
          <cell r="M268">
            <v>36000000</v>
          </cell>
        </row>
        <row r="269">
          <cell r="A269" t="str">
            <v>Información Actual</v>
          </cell>
          <cell r="B269" t="str">
            <v>C85</v>
          </cell>
          <cell r="M269">
            <v>-48000000</v>
          </cell>
        </row>
        <row r="270">
          <cell r="A270" t="str">
            <v>Modificación propuesta</v>
          </cell>
          <cell r="B270" t="str">
            <v>C85</v>
          </cell>
          <cell r="M270">
            <v>56000000</v>
          </cell>
        </row>
        <row r="271">
          <cell r="A271" t="str">
            <v>Información Actual</v>
          </cell>
          <cell r="B271" t="str">
            <v>C90</v>
          </cell>
          <cell r="M271">
            <v>-33000000</v>
          </cell>
        </row>
        <row r="272">
          <cell r="A272" t="str">
            <v>Modificación propuesta</v>
          </cell>
          <cell r="B272" t="str">
            <v>C90</v>
          </cell>
          <cell r="M272">
            <v>63000000</v>
          </cell>
        </row>
        <row r="273">
          <cell r="A273" t="str">
            <v>Información Actual</v>
          </cell>
          <cell r="B273" t="str">
            <v>C92</v>
          </cell>
          <cell r="M273">
            <v>-72000000</v>
          </cell>
        </row>
        <row r="274">
          <cell r="A274" t="str">
            <v>Modificación propuesta</v>
          </cell>
          <cell r="B274" t="str">
            <v>C92</v>
          </cell>
          <cell r="M274">
            <v>72000000</v>
          </cell>
        </row>
        <row r="275">
          <cell r="A275" t="str">
            <v>Información Actual</v>
          </cell>
          <cell r="B275" t="str">
            <v>C99</v>
          </cell>
          <cell r="M275">
            <v>-72000000</v>
          </cell>
        </row>
        <row r="276">
          <cell r="A276" t="str">
            <v>Modificación propuesta</v>
          </cell>
          <cell r="B276" t="str">
            <v>C99</v>
          </cell>
          <cell r="M276">
            <v>52500000</v>
          </cell>
        </row>
        <row r="277">
          <cell r="A277" t="str">
            <v>Información Actual</v>
          </cell>
          <cell r="B277" t="str">
            <v>C100</v>
          </cell>
          <cell r="M277">
            <v>-54000000</v>
          </cell>
        </row>
        <row r="278">
          <cell r="A278" t="str">
            <v>Modificación propuesta</v>
          </cell>
          <cell r="B278" t="str">
            <v>C100</v>
          </cell>
          <cell r="M278">
            <v>54000000</v>
          </cell>
        </row>
        <row r="279">
          <cell r="A279" t="str">
            <v>Información Actual</v>
          </cell>
          <cell r="B279" t="str">
            <v>C82</v>
          </cell>
          <cell r="M279">
            <v>-49800000</v>
          </cell>
        </row>
        <row r="280">
          <cell r="A280" t="str">
            <v>Modificación propuesta</v>
          </cell>
          <cell r="B280" t="str">
            <v>C82</v>
          </cell>
          <cell r="M280">
            <v>49800000</v>
          </cell>
        </row>
        <row r="281">
          <cell r="A281" t="str">
            <v>Información Actual</v>
          </cell>
          <cell r="B281" t="str">
            <v>C76</v>
          </cell>
          <cell r="M281">
            <v>-27900000</v>
          </cell>
        </row>
        <row r="282">
          <cell r="A282" t="str">
            <v>Modificación propuesta</v>
          </cell>
          <cell r="B282" t="str">
            <v>C76</v>
          </cell>
          <cell r="M282">
            <v>25800000</v>
          </cell>
        </row>
        <row r="283">
          <cell r="A283" t="str">
            <v>Información Actual</v>
          </cell>
          <cell r="B283" t="str">
            <v>C94</v>
          </cell>
          <cell r="M283">
            <v>-63000000</v>
          </cell>
        </row>
        <row r="284">
          <cell r="A284" t="str">
            <v>Modificación propuesta</v>
          </cell>
          <cell r="B284" t="str">
            <v>C94</v>
          </cell>
          <cell r="M284">
            <v>63000000</v>
          </cell>
        </row>
        <row r="285">
          <cell r="A285" t="str">
            <v>Información Actual</v>
          </cell>
          <cell r="B285" t="str">
            <v>C77</v>
          </cell>
          <cell r="M285">
            <v>-21720000</v>
          </cell>
        </row>
        <row r="286">
          <cell r="A286" t="str">
            <v>Modificación propuesta</v>
          </cell>
          <cell r="B286" t="str">
            <v>C77</v>
          </cell>
          <cell r="M286">
            <v>18981000</v>
          </cell>
        </row>
        <row r="287">
          <cell r="A287" t="str">
            <v>Información Actual</v>
          </cell>
          <cell r="B287" t="str">
            <v>C78</v>
          </cell>
          <cell r="M287">
            <v>-48000000</v>
          </cell>
        </row>
        <row r="288">
          <cell r="A288" t="str">
            <v>Modificación propuesta</v>
          </cell>
          <cell r="B288" t="str">
            <v>C78</v>
          </cell>
          <cell r="M288">
            <v>30000000</v>
          </cell>
        </row>
        <row r="289">
          <cell r="A289" t="str">
            <v>Información Actual</v>
          </cell>
          <cell r="B289" t="str">
            <v>C75</v>
          </cell>
          <cell r="M289">
            <v>-18400000</v>
          </cell>
        </row>
        <row r="290">
          <cell r="A290" t="str">
            <v>Modificación propuesta</v>
          </cell>
          <cell r="B290" t="str">
            <v>C75</v>
          </cell>
          <cell r="M290">
            <v>17400000</v>
          </cell>
        </row>
        <row r="291">
          <cell r="A291" t="str">
            <v>Información Actual</v>
          </cell>
          <cell r="B291" t="str">
            <v>C79</v>
          </cell>
          <cell r="M291">
            <v>-24342000</v>
          </cell>
        </row>
        <row r="292">
          <cell r="A292" t="str">
            <v>Modificación propuesta</v>
          </cell>
          <cell r="B292" t="str">
            <v>C79</v>
          </cell>
          <cell r="M292">
            <v>48000000</v>
          </cell>
        </row>
        <row r="293">
          <cell r="A293" t="str">
            <v>Inclusión de Nuevo Concepto</v>
          </cell>
          <cell r="B293">
            <v>1</v>
          </cell>
          <cell r="M293">
            <v>36000000</v>
          </cell>
        </row>
        <row r="294">
          <cell r="A294" t="str">
            <v>Información Actual</v>
          </cell>
          <cell r="B294" t="str">
            <v>C65</v>
          </cell>
          <cell r="M294">
            <v>-20200000</v>
          </cell>
        </row>
        <row r="295">
          <cell r="A295" t="str">
            <v>Modificación propuesta</v>
          </cell>
          <cell r="B295" t="str">
            <v>C65</v>
          </cell>
          <cell r="M295">
            <v>48000000</v>
          </cell>
        </row>
        <row r="296">
          <cell r="A296" t="str">
            <v>Información Actual</v>
          </cell>
          <cell r="B296" t="str">
            <v>C66</v>
          </cell>
          <cell r="M296">
            <v>-48000000</v>
          </cell>
        </row>
        <row r="297">
          <cell r="A297" t="str">
            <v>Modificación propuesta</v>
          </cell>
          <cell r="B297" t="str">
            <v>C66</v>
          </cell>
          <cell r="M297">
            <v>30000000</v>
          </cell>
        </row>
        <row r="298">
          <cell r="A298" t="str">
            <v>Información Actual</v>
          </cell>
          <cell r="B298" t="str">
            <v>C68</v>
          </cell>
          <cell r="M298">
            <v>-25200000</v>
          </cell>
        </row>
        <row r="299">
          <cell r="A299" t="str">
            <v>Modificación propuesta</v>
          </cell>
          <cell r="B299" t="str">
            <v>C68</v>
          </cell>
          <cell r="M299">
            <v>19000000</v>
          </cell>
        </row>
        <row r="300">
          <cell r="A300" t="str">
            <v>Información Actual</v>
          </cell>
          <cell r="B300" t="str">
            <v>C69</v>
          </cell>
          <cell r="M300">
            <v>-28800000</v>
          </cell>
        </row>
        <row r="301">
          <cell r="A301" t="str">
            <v>Modificación propuesta</v>
          </cell>
          <cell r="B301" t="str">
            <v>C69</v>
          </cell>
          <cell r="M301">
            <v>36000000</v>
          </cell>
        </row>
        <row r="302">
          <cell r="A302" t="str">
            <v>Información Actual</v>
          </cell>
          <cell r="B302" t="str">
            <v>C70</v>
          </cell>
          <cell r="M302">
            <v>-11400000</v>
          </cell>
        </row>
        <row r="303">
          <cell r="A303" t="str">
            <v>Eliminación de Concepto</v>
          </cell>
          <cell r="B303" t="str">
            <v>C70</v>
          </cell>
          <cell r="M303">
            <v>0</v>
          </cell>
        </row>
        <row r="304">
          <cell r="A304" t="str">
            <v>Información Actual</v>
          </cell>
          <cell r="B304" t="str">
            <v>C71</v>
          </cell>
          <cell r="M304">
            <v>-50400000</v>
          </cell>
        </row>
        <row r="305">
          <cell r="A305" t="str">
            <v>Modificación propuesta</v>
          </cell>
          <cell r="B305" t="str">
            <v>C71</v>
          </cell>
          <cell r="M305">
            <v>51100000</v>
          </cell>
        </row>
        <row r="306">
          <cell r="A306" t="str">
            <v>Información Actual</v>
          </cell>
          <cell r="B306" t="str">
            <v>C101</v>
          </cell>
          <cell r="M306">
            <v>-99284000</v>
          </cell>
        </row>
        <row r="307">
          <cell r="A307" t="str">
            <v>Modificación propuesta</v>
          </cell>
          <cell r="B307" t="str">
            <v>C101</v>
          </cell>
          <cell r="M307">
            <v>71897000</v>
          </cell>
        </row>
        <row r="308">
          <cell r="A308" t="str">
            <v>Información Actual</v>
          </cell>
          <cell r="B308" t="str">
            <v>C383</v>
          </cell>
          <cell r="M308">
            <v>21600000</v>
          </cell>
        </row>
        <row r="309">
          <cell r="A309" t="str">
            <v>Modificación propuesta</v>
          </cell>
          <cell r="B309" t="str">
            <v>C383</v>
          </cell>
          <cell r="M309">
            <v>18000000</v>
          </cell>
        </row>
        <row r="310">
          <cell r="A310" t="str">
            <v>Información Actual</v>
          </cell>
          <cell r="B310" t="str">
            <v>C385</v>
          </cell>
          <cell r="M310">
            <v>18936000</v>
          </cell>
        </row>
        <row r="311">
          <cell r="A311" t="str">
            <v>Modificación propuesta</v>
          </cell>
          <cell r="B311" t="str">
            <v>C385</v>
          </cell>
          <cell r="M311">
            <v>15780000</v>
          </cell>
        </row>
        <row r="312">
          <cell r="A312" t="str">
            <v>Información Actual</v>
          </cell>
          <cell r="B312" t="str">
            <v>C387</v>
          </cell>
          <cell r="M312">
            <v>31200000</v>
          </cell>
        </row>
        <row r="313">
          <cell r="A313" t="str">
            <v>Modificación propuesta</v>
          </cell>
          <cell r="B313" t="str">
            <v>C387</v>
          </cell>
          <cell r="M313">
            <v>26000000</v>
          </cell>
        </row>
        <row r="314">
          <cell r="A314" t="str">
            <v>Información Actual</v>
          </cell>
          <cell r="B314" t="str">
            <v>C388</v>
          </cell>
          <cell r="M314">
            <v>42000000</v>
          </cell>
        </row>
        <row r="315">
          <cell r="A315" t="str">
            <v>Modificación propuesta</v>
          </cell>
          <cell r="B315" t="str">
            <v>C388</v>
          </cell>
          <cell r="M315">
            <v>32500000</v>
          </cell>
        </row>
        <row r="316">
          <cell r="A316" t="str">
            <v>Información Actual</v>
          </cell>
          <cell r="B316" t="str">
            <v>C402</v>
          </cell>
          <cell r="M316">
            <v>36000000</v>
          </cell>
        </row>
        <row r="317">
          <cell r="A317" t="str">
            <v>Modificación propuesta</v>
          </cell>
          <cell r="B317" t="str">
            <v>C402</v>
          </cell>
          <cell r="M317">
            <v>30000000</v>
          </cell>
        </row>
        <row r="318">
          <cell r="A318" t="str">
            <v>Información Actual</v>
          </cell>
          <cell r="B318" t="str">
            <v>C407</v>
          </cell>
          <cell r="M318">
            <v>64000000</v>
          </cell>
        </row>
        <row r="319">
          <cell r="A319" t="str">
            <v>Modificación propuesta</v>
          </cell>
          <cell r="B319" t="str">
            <v>C407</v>
          </cell>
          <cell r="M319">
            <v>40000000</v>
          </cell>
        </row>
        <row r="320">
          <cell r="A320" t="str">
            <v>Información Actual</v>
          </cell>
          <cell r="B320" t="str">
            <v>C434</v>
          </cell>
          <cell r="M320">
            <v>25200000</v>
          </cell>
        </row>
        <row r="321">
          <cell r="A321" t="str">
            <v>Modificación propuesta</v>
          </cell>
          <cell r="B321" t="str">
            <v>C434</v>
          </cell>
          <cell r="M321">
            <v>21000000</v>
          </cell>
        </row>
        <row r="322">
          <cell r="A322" t="str">
            <v>Información Actual</v>
          </cell>
          <cell r="B322" t="str">
            <v>C430</v>
          </cell>
          <cell r="M322">
            <v>923528000</v>
          </cell>
        </row>
        <row r="323">
          <cell r="A323" t="str">
            <v>Modificación propuesta</v>
          </cell>
          <cell r="B323" t="str">
            <v>C430</v>
          </cell>
          <cell r="M323">
            <v>900000000</v>
          </cell>
        </row>
        <row r="324">
          <cell r="A324" t="str">
            <v>Inclusión de Nuevo Concepto</v>
          </cell>
          <cell r="B324">
            <v>3</v>
          </cell>
          <cell r="M324">
            <v>21500000</v>
          </cell>
        </row>
        <row r="325">
          <cell r="A325" t="str">
            <v>Inclusión de Nuevo Concepto</v>
          </cell>
          <cell r="B325">
            <v>4</v>
          </cell>
          <cell r="M325">
            <v>17400000</v>
          </cell>
        </row>
        <row r="326">
          <cell r="A326" t="str">
            <v>Inclusión de Nuevo Concepto</v>
          </cell>
          <cell r="B326">
            <v>5</v>
          </cell>
          <cell r="M326">
            <v>17784000</v>
          </cell>
        </row>
        <row r="327">
          <cell r="A327" t="str">
            <v>Inclusión de Nuevo Concepto</v>
          </cell>
          <cell r="B327">
            <v>6</v>
          </cell>
          <cell r="M327">
            <v>22500000</v>
          </cell>
        </row>
        <row r="328">
          <cell r="A328" t="str">
            <v>Información Actual</v>
          </cell>
          <cell r="B328" t="str">
            <v>C406</v>
          </cell>
          <cell r="M328">
            <v>45000000</v>
          </cell>
        </row>
        <row r="329">
          <cell r="A329" t="str">
            <v>Modificación propuesta</v>
          </cell>
          <cell r="B329" t="str">
            <v>C406</v>
          </cell>
          <cell r="M329">
            <v>60000000</v>
          </cell>
        </row>
        <row r="330">
          <cell r="A330" t="str">
            <v>Información Actual</v>
          </cell>
          <cell r="B330" t="str">
            <v>C411</v>
          </cell>
          <cell r="M330">
            <v>42000000</v>
          </cell>
        </row>
        <row r="331">
          <cell r="A331" t="str">
            <v>Modificación propuesta</v>
          </cell>
          <cell r="B331" t="str">
            <v>C411</v>
          </cell>
          <cell r="M331">
            <v>45000000</v>
          </cell>
        </row>
        <row r="332">
          <cell r="A332" t="str">
            <v>Información Actual</v>
          </cell>
          <cell r="B332" t="str">
            <v>C391</v>
          </cell>
          <cell r="M332">
            <v>31200000</v>
          </cell>
        </row>
        <row r="333">
          <cell r="A333" t="str">
            <v>Modificación propuesta</v>
          </cell>
          <cell r="B333" t="str">
            <v>C391</v>
          </cell>
          <cell r="M333">
            <v>60000000</v>
          </cell>
        </row>
        <row r="334">
          <cell r="A334" t="str">
            <v>Información Actual</v>
          </cell>
          <cell r="B334" t="str">
            <v>C419</v>
          </cell>
          <cell r="M334">
            <v>31200000</v>
          </cell>
        </row>
        <row r="335">
          <cell r="A335" t="str">
            <v>Modificación propuesta</v>
          </cell>
          <cell r="B335" t="str">
            <v>C419</v>
          </cell>
          <cell r="M335">
            <v>27500000</v>
          </cell>
        </row>
        <row r="336">
          <cell r="A336" t="str">
            <v>Información Actual</v>
          </cell>
          <cell r="B336" t="str">
            <v>C392</v>
          </cell>
          <cell r="M336">
            <v>28200000</v>
          </cell>
        </row>
        <row r="337">
          <cell r="A337" t="str">
            <v>Modificación propuesta</v>
          </cell>
          <cell r="B337" t="str">
            <v>C392</v>
          </cell>
          <cell r="M337">
            <v>8500000</v>
          </cell>
        </row>
        <row r="338">
          <cell r="A338" t="str">
            <v>Eliminación de Concepto</v>
          </cell>
          <cell r="B338" t="str">
            <v>C395</v>
          </cell>
          <cell r="M338">
            <v>23400000</v>
          </cell>
        </row>
        <row r="339">
          <cell r="A339" t="str">
            <v>Información Actual</v>
          </cell>
          <cell r="B339" t="str">
            <v>C203</v>
          </cell>
          <cell r="M339">
            <v>43639040</v>
          </cell>
        </row>
        <row r="340">
          <cell r="A340" t="str">
            <v>Modificación propuesta</v>
          </cell>
          <cell r="B340" t="str">
            <v>C203</v>
          </cell>
          <cell r="M340">
            <v>28597848</v>
          </cell>
        </row>
        <row r="341">
          <cell r="A341" t="str">
            <v>Información Actual</v>
          </cell>
          <cell r="B341" t="str">
            <v>C228</v>
          </cell>
          <cell r="M341">
            <v>31200000</v>
          </cell>
        </row>
        <row r="342">
          <cell r="A342" t="str">
            <v>Modificación propuesta</v>
          </cell>
          <cell r="B342" t="str">
            <v>C228</v>
          </cell>
          <cell r="M342">
            <v>35000000</v>
          </cell>
        </row>
        <row r="343">
          <cell r="A343" t="str">
            <v>Información Actual</v>
          </cell>
          <cell r="B343" t="str">
            <v>C230</v>
          </cell>
          <cell r="M343">
            <v>30000000</v>
          </cell>
        </row>
        <row r="344">
          <cell r="A344" t="str">
            <v>Modificación propuesta</v>
          </cell>
          <cell r="B344" t="str">
            <v>C230</v>
          </cell>
          <cell r="M344">
            <v>50000000</v>
          </cell>
        </row>
        <row r="345">
          <cell r="A345" t="str">
            <v>Información Actual</v>
          </cell>
          <cell r="B345" t="str">
            <v>C240</v>
          </cell>
          <cell r="M345">
            <v>26400000</v>
          </cell>
        </row>
        <row r="346">
          <cell r="A346" t="str">
            <v>Modificación propuesta</v>
          </cell>
          <cell r="B346" t="str">
            <v>C240</v>
          </cell>
          <cell r="M346">
            <v>26400000</v>
          </cell>
        </row>
        <row r="347">
          <cell r="A347" t="str">
            <v>Información Actual</v>
          </cell>
          <cell r="B347" t="str">
            <v>C246</v>
          </cell>
          <cell r="M347">
            <v>324266308</v>
          </cell>
        </row>
        <row r="348">
          <cell r="A348" t="str">
            <v>Modificación propuesta</v>
          </cell>
          <cell r="B348" t="str">
            <v>C246</v>
          </cell>
          <cell r="M348">
            <v>316377036</v>
          </cell>
        </row>
        <row r="349">
          <cell r="A349" t="str">
            <v>Información Actual</v>
          </cell>
          <cell r="B349" t="str">
            <v>C227</v>
          </cell>
          <cell r="M349">
            <v>39000000</v>
          </cell>
        </row>
        <row r="350">
          <cell r="A350" t="str">
            <v>Modificación propuesta</v>
          </cell>
          <cell r="B350" t="str">
            <v>C227</v>
          </cell>
          <cell r="M350">
            <v>38130464</v>
          </cell>
        </row>
        <row r="351">
          <cell r="A351" t="str">
            <v>Información Actual</v>
          </cell>
          <cell r="B351" t="str">
            <v>C342</v>
          </cell>
          <cell r="M351">
            <v>55000000</v>
          </cell>
        </row>
        <row r="352">
          <cell r="A352" t="str">
            <v>Modificación propuesta</v>
          </cell>
          <cell r="B352" t="str">
            <v>C342</v>
          </cell>
          <cell r="M352">
            <v>33000000</v>
          </cell>
        </row>
        <row r="353">
          <cell r="A353" t="str">
            <v>Información Actual</v>
          </cell>
          <cell r="B353" t="str">
            <v>C343</v>
          </cell>
          <cell r="M353">
            <v>20400000</v>
          </cell>
        </row>
        <row r="354">
          <cell r="A354" t="str">
            <v>Modificación propuesta</v>
          </cell>
          <cell r="B354" t="str">
            <v>C343</v>
          </cell>
          <cell r="M354">
            <v>20400000</v>
          </cell>
        </row>
        <row r="355">
          <cell r="A355" t="str">
            <v>Información Actual</v>
          </cell>
          <cell r="B355" t="str">
            <v>C344</v>
          </cell>
          <cell r="M355">
            <v>20400000</v>
          </cell>
        </row>
        <row r="356">
          <cell r="A356" t="str">
            <v>Modificación propuesta</v>
          </cell>
          <cell r="B356" t="str">
            <v>C344</v>
          </cell>
          <cell r="M356">
            <v>20400000</v>
          </cell>
        </row>
        <row r="357">
          <cell r="A357" t="str">
            <v>Información Actual</v>
          </cell>
          <cell r="B357" t="str">
            <v>C345</v>
          </cell>
          <cell r="M357">
            <v>20400000</v>
          </cell>
        </row>
        <row r="358">
          <cell r="A358" t="str">
            <v>Modificación propuesta</v>
          </cell>
          <cell r="B358" t="str">
            <v>C345</v>
          </cell>
          <cell r="M358">
            <v>20400000</v>
          </cell>
        </row>
        <row r="359">
          <cell r="A359" t="str">
            <v>Información Actual</v>
          </cell>
          <cell r="B359" t="str">
            <v>C346</v>
          </cell>
          <cell r="M359">
            <v>20400000</v>
          </cell>
        </row>
        <row r="360">
          <cell r="A360" t="str">
            <v>Modificación propuesta</v>
          </cell>
          <cell r="B360" t="str">
            <v>C346</v>
          </cell>
          <cell r="M360">
            <v>20400000</v>
          </cell>
        </row>
        <row r="361">
          <cell r="A361" t="str">
            <v>Información Actual</v>
          </cell>
          <cell r="B361" t="str">
            <v>C347</v>
          </cell>
          <cell r="M361">
            <v>20400000</v>
          </cell>
        </row>
        <row r="362">
          <cell r="A362" t="str">
            <v>Modificación propuesta</v>
          </cell>
          <cell r="B362" t="str">
            <v>C347</v>
          </cell>
          <cell r="M362">
            <v>20400000</v>
          </cell>
        </row>
        <row r="363">
          <cell r="A363" t="str">
            <v>Información Actual</v>
          </cell>
          <cell r="B363" t="str">
            <v>C348</v>
          </cell>
          <cell r="M363">
            <v>20400000</v>
          </cell>
        </row>
        <row r="364">
          <cell r="A364" t="str">
            <v>Modificación propuesta</v>
          </cell>
          <cell r="B364" t="str">
            <v>C348</v>
          </cell>
          <cell r="M364">
            <v>20400000</v>
          </cell>
        </row>
        <row r="365">
          <cell r="A365" t="str">
            <v>Información Actual</v>
          </cell>
          <cell r="B365" t="str">
            <v>C349</v>
          </cell>
          <cell r="M365">
            <v>20400000</v>
          </cell>
        </row>
        <row r="366">
          <cell r="A366" t="str">
            <v>Modificación propuesta</v>
          </cell>
          <cell r="B366" t="str">
            <v>C349</v>
          </cell>
          <cell r="M366">
            <v>20400000</v>
          </cell>
        </row>
        <row r="367">
          <cell r="A367" t="str">
            <v>Información Actual</v>
          </cell>
          <cell r="B367" t="str">
            <v>C350</v>
          </cell>
          <cell r="M367">
            <v>20400000</v>
          </cell>
        </row>
        <row r="368">
          <cell r="A368" t="str">
            <v>Modificación propuesta</v>
          </cell>
          <cell r="B368" t="str">
            <v>C350</v>
          </cell>
          <cell r="M368">
            <v>20400000</v>
          </cell>
        </row>
        <row r="369">
          <cell r="A369" t="str">
            <v>Información Actual</v>
          </cell>
          <cell r="B369" t="str">
            <v>C351</v>
          </cell>
          <cell r="M369">
            <v>20400000</v>
          </cell>
        </row>
        <row r="370">
          <cell r="A370" t="str">
            <v>Modificación propuesta</v>
          </cell>
          <cell r="B370" t="str">
            <v>C351</v>
          </cell>
          <cell r="M370">
            <v>20400000</v>
          </cell>
        </row>
        <row r="371">
          <cell r="A371" t="str">
            <v>Información Actual</v>
          </cell>
          <cell r="B371" t="str">
            <v>C352</v>
          </cell>
          <cell r="M371">
            <v>20400000</v>
          </cell>
        </row>
        <row r="372">
          <cell r="A372" t="str">
            <v>Modificación propuesta</v>
          </cell>
          <cell r="B372" t="str">
            <v>C352</v>
          </cell>
          <cell r="M372">
            <v>20400000</v>
          </cell>
        </row>
        <row r="373">
          <cell r="A373" t="str">
            <v>Información Actual</v>
          </cell>
          <cell r="B373" t="str">
            <v>C353</v>
          </cell>
          <cell r="M373">
            <v>20400000</v>
          </cell>
        </row>
        <row r="374">
          <cell r="A374" t="str">
            <v>Modificación propuesta</v>
          </cell>
          <cell r="B374" t="str">
            <v>C353</v>
          </cell>
          <cell r="M374">
            <v>20400000</v>
          </cell>
        </row>
        <row r="375">
          <cell r="A375" t="str">
            <v>Información Actual</v>
          </cell>
          <cell r="B375" t="str">
            <v>C354</v>
          </cell>
          <cell r="M375">
            <v>20400000</v>
          </cell>
        </row>
        <row r="376">
          <cell r="A376" t="str">
            <v>Modificación propuesta</v>
          </cell>
          <cell r="B376" t="str">
            <v>C354</v>
          </cell>
          <cell r="M376">
            <v>20400000</v>
          </cell>
        </row>
        <row r="377">
          <cell r="A377" t="str">
            <v>Información Actual</v>
          </cell>
          <cell r="B377" t="str">
            <v>C355</v>
          </cell>
          <cell r="M377">
            <v>20400000</v>
          </cell>
        </row>
        <row r="378">
          <cell r="A378" t="str">
            <v>Modificación propuesta</v>
          </cell>
          <cell r="B378" t="str">
            <v>C355</v>
          </cell>
          <cell r="M378">
            <v>19200000</v>
          </cell>
        </row>
        <row r="379">
          <cell r="A379" t="str">
            <v>Información Actual</v>
          </cell>
          <cell r="B379" t="str">
            <v>C356</v>
          </cell>
          <cell r="M379">
            <v>20400000</v>
          </cell>
        </row>
        <row r="380">
          <cell r="A380" t="str">
            <v>Modificación propuesta</v>
          </cell>
          <cell r="B380" t="str">
            <v>C356</v>
          </cell>
          <cell r="M380">
            <v>20400000</v>
          </cell>
        </row>
        <row r="381">
          <cell r="A381" t="str">
            <v>Información Actual</v>
          </cell>
          <cell r="B381" t="str">
            <v>C357</v>
          </cell>
          <cell r="M381">
            <v>20400000</v>
          </cell>
        </row>
        <row r="382">
          <cell r="A382" t="str">
            <v>Modificación propuesta</v>
          </cell>
          <cell r="B382" t="str">
            <v>C357</v>
          </cell>
          <cell r="M382">
            <v>20400000</v>
          </cell>
        </row>
        <row r="383">
          <cell r="A383" t="str">
            <v>Información Actual</v>
          </cell>
          <cell r="B383" t="str">
            <v>C358</v>
          </cell>
          <cell r="M383">
            <v>20400000</v>
          </cell>
        </row>
        <row r="384">
          <cell r="A384" t="str">
            <v>Modificación propuesta</v>
          </cell>
          <cell r="B384" t="str">
            <v>C358</v>
          </cell>
          <cell r="M384">
            <v>20400000</v>
          </cell>
        </row>
        <row r="385">
          <cell r="A385" t="str">
            <v>Información Actual</v>
          </cell>
          <cell r="B385" t="str">
            <v>C359</v>
          </cell>
          <cell r="M385">
            <v>20400000</v>
          </cell>
        </row>
        <row r="386">
          <cell r="A386" t="str">
            <v>Modificación propuesta</v>
          </cell>
          <cell r="B386" t="str">
            <v>C359</v>
          </cell>
          <cell r="M386">
            <v>20400000</v>
          </cell>
        </row>
        <row r="387">
          <cell r="A387" t="str">
            <v>Información Actual</v>
          </cell>
          <cell r="B387" t="str">
            <v>C360</v>
          </cell>
          <cell r="M387">
            <v>20400000</v>
          </cell>
        </row>
        <row r="388">
          <cell r="A388" t="str">
            <v>Modificación propuesta</v>
          </cell>
          <cell r="B388" t="str">
            <v>C360</v>
          </cell>
          <cell r="M388">
            <v>20400000</v>
          </cell>
        </row>
        <row r="389">
          <cell r="A389" t="str">
            <v>Información Actual</v>
          </cell>
          <cell r="B389" t="str">
            <v>C361</v>
          </cell>
          <cell r="M389">
            <v>20400000</v>
          </cell>
        </row>
        <row r="390">
          <cell r="A390" t="str">
            <v>Modificación propuesta</v>
          </cell>
          <cell r="B390" t="str">
            <v>C361</v>
          </cell>
          <cell r="M390">
            <v>20400000</v>
          </cell>
        </row>
        <row r="391">
          <cell r="A391" t="str">
            <v>Información Actual</v>
          </cell>
          <cell r="B391" t="str">
            <v>C362</v>
          </cell>
          <cell r="M391">
            <v>20400000</v>
          </cell>
        </row>
        <row r="392">
          <cell r="A392" t="str">
            <v>Modificación propuesta</v>
          </cell>
          <cell r="B392" t="str">
            <v>C362</v>
          </cell>
          <cell r="M392">
            <v>20400000</v>
          </cell>
        </row>
        <row r="393">
          <cell r="A393" t="str">
            <v>Información Actual</v>
          </cell>
          <cell r="B393" t="str">
            <v>C363</v>
          </cell>
          <cell r="M393">
            <v>12000000</v>
          </cell>
        </row>
        <row r="394">
          <cell r="A394" t="str">
            <v>Modificación propuesta</v>
          </cell>
          <cell r="B394" t="str">
            <v>C363</v>
          </cell>
          <cell r="M394">
            <v>15400000</v>
          </cell>
        </row>
        <row r="395">
          <cell r="A395" t="str">
            <v>Información Actual</v>
          </cell>
          <cell r="B395" t="str">
            <v>C364</v>
          </cell>
          <cell r="M395">
            <v>12000000</v>
          </cell>
        </row>
        <row r="396">
          <cell r="A396" t="str">
            <v>Modificación propuesta</v>
          </cell>
          <cell r="B396" t="str">
            <v>C364</v>
          </cell>
          <cell r="M396">
            <v>12000000</v>
          </cell>
        </row>
        <row r="397">
          <cell r="A397" t="str">
            <v>Información Actual</v>
          </cell>
          <cell r="B397" t="str">
            <v>C365</v>
          </cell>
          <cell r="M397">
            <v>45000000</v>
          </cell>
        </row>
        <row r="398">
          <cell r="A398" t="str">
            <v>Modificación propuesta</v>
          </cell>
          <cell r="B398" t="str">
            <v>C365</v>
          </cell>
          <cell r="M398">
            <v>31500000</v>
          </cell>
        </row>
        <row r="399">
          <cell r="A399" t="str">
            <v>Información Actual</v>
          </cell>
          <cell r="B399" t="str">
            <v>C366</v>
          </cell>
          <cell r="M399">
            <v>25200000</v>
          </cell>
        </row>
        <row r="400">
          <cell r="A400" t="str">
            <v>Modificación propuesta</v>
          </cell>
          <cell r="B400" t="str">
            <v>C366</v>
          </cell>
          <cell r="M400">
            <v>25200000</v>
          </cell>
        </row>
        <row r="401">
          <cell r="A401" t="str">
            <v>Información Actual</v>
          </cell>
          <cell r="B401" t="str">
            <v>C367</v>
          </cell>
          <cell r="M401">
            <v>25200000</v>
          </cell>
        </row>
        <row r="402">
          <cell r="A402" t="str">
            <v>Modificación propuesta</v>
          </cell>
          <cell r="B402" t="str">
            <v>C367</v>
          </cell>
          <cell r="M402">
            <v>25200000</v>
          </cell>
        </row>
        <row r="403">
          <cell r="A403" t="str">
            <v>Información Actual</v>
          </cell>
          <cell r="B403" t="str">
            <v>C368</v>
          </cell>
          <cell r="M403">
            <v>25200000</v>
          </cell>
        </row>
        <row r="404">
          <cell r="A404" t="str">
            <v>Modificación propuesta</v>
          </cell>
          <cell r="B404" t="str">
            <v>C368</v>
          </cell>
          <cell r="M404">
            <v>25200000</v>
          </cell>
        </row>
        <row r="405">
          <cell r="A405" t="str">
            <v>Información Actual</v>
          </cell>
          <cell r="B405" t="str">
            <v>C369</v>
          </cell>
          <cell r="M405">
            <v>25200000</v>
          </cell>
        </row>
        <row r="406">
          <cell r="A406" t="str">
            <v>Modificación propuesta</v>
          </cell>
          <cell r="B406" t="str">
            <v>C369</v>
          </cell>
          <cell r="M406">
            <v>24342006</v>
          </cell>
        </row>
        <row r="407">
          <cell r="A407" t="str">
            <v>Información Actual</v>
          </cell>
          <cell r="B407" t="str">
            <v>C370</v>
          </cell>
          <cell r="M407">
            <v>25200000</v>
          </cell>
        </row>
        <row r="408">
          <cell r="A408" t="str">
            <v>Modificación propuesta</v>
          </cell>
          <cell r="B408" t="str">
            <v>C370</v>
          </cell>
          <cell r="M408">
            <v>25200000</v>
          </cell>
        </row>
        <row r="409">
          <cell r="A409" t="str">
            <v>Información Actual</v>
          </cell>
          <cell r="B409" t="str">
            <v>C371</v>
          </cell>
          <cell r="M409">
            <v>25200000</v>
          </cell>
        </row>
        <row r="410">
          <cell r="A410" t="str">
            <v>Modificación propuesta</v>
          </cell>
          <cell r="B410" t="str">
            <v>C371</v>
          </cell>
          <cell r="M410">
            <v>25200000</v>
          </cell>
        </row>
        <row r="411">
          <cell r="A411" t="str">
            <v>Información Actual</v>
          </cell>
          <cell r="B411" t="str">
            <v>C372</v>
          </cell>
          <cell r="M411">
            <v>25200000</v>
          </cell>
        </row>
        <row r="412">
          <cell r="A412" t="str">
            <v>Modificación propuesta</v>
          </cell>
          <cell r="B412" t="str">
            <v>C372</v>
          </cell>
          <cell r="M412">
            <v>25200000</v>
          </cell>
        </row>
        <row r="413">
          <cell r="A413" t="str">
            <v>Información Actual</v>
          </cell>
          <cell r="B413" t="str">
            <v>C373</v>
          </cell>
          <cell r="M413">
            <v>25200000</v>
          </cell>
        </row>
        <row r="414">
          <cell r="A414" t="str">
            <v>Modificación propuesta</v>
          </cell>
          <cell r="B414" t="str">
            <v>C373</v>
          </cell>
          <cell r="M414">
            <v>25200000</v>
          </cell>
        </row>
        <row r="415">
          <cell r="A415" t="str">
            <v>Información Actual</v>
          </cell>
          <cell r="B415" t="str">
            <v>C374</v>
          </cell>
          <cell r="M415">
            <v>25200000</v>
          </cell>
        </row>
        <row r="416">
          <cell r="A416" t="str">
            <v>Modificación propuesta</v>
          </cell>
          <cell r="B416" t="str">
            <v>C374</v>
          </cell>
          <cell r="M416">
            <v>25200000</v>
          </cell>
        </row>
        <row r="417">
          <cell r="A417" t="str">
            <v>Información Actual</v>
          </cell>
          <cell r="B417" t="str">
            <v>C375</v>
          </cell>
          <cell r="M417">
            <v>23100000</v>
          </cell>
        </row>
        <row r="418">
          <cell r="A418" t="str">
            <v>Modificación propuesta</v>
          </cell>
          <cell r="B418" t="str">
            <v>C375</v>
          </cell>
          <cell r="M418">
            <v>22875738</v>
          </cell>
        </row>
        <row r="419">
          <cell r="A419" t="str">
            <v>Información Actual</v>
          </cell>
          <cell r="B419" t="str">
            <v>C376</v>
          </cell>
          <cell r="M419">
            <v>60000000</v>
          </cell>
        </row>
        <row r="420">
          <cell r="A420" t="str">
            <v>Modificación propuesta</v>
          </cell>
          <cell r="B420" t="str">
            <v>C376</v>
          </cell>
          <cell r="M420">
            <v>50000000</v>
          </cell>
        </row>
        <row r="421">
          <cell r="A421" t="str">
            <v>Información Actual</v>
          </cell>
          <cell r="B421" t="str">
            <v>C377</v>
          </cell>
          <cell r="M421">
            <v>33769045</v>
          </cell>
        </row>
        <row r="422">
          <cell r="A422" t="str">
            <v>Modificación propuesta</v>
          </cell>
          <cell r="B422" t="str">
            <v>C377</v>
          </cell>
          <cell r="M422">
            <v>33769045</v>
          </cell>
        </row>
        <row r="423">
          <cell r="A423" t="str">
            <v>Inclusión de Nuevo Concepto</v>
          </cell>
          <cell r="B423">
            <v>7</v>
          </cell>
          <cell r="M423">
            <v>44382256</v>
          </cell>
        </row>
        <row r="424">
          <cell r="A424" t="str">
            <v>Información Actual</v>
          </cell>
          <cell r="B424" t="str">
            <v>C254</v>
          </cell>
          <cell r="M424">
            <v>10600000</v>
          </cell>
        </row>
        <row r="425">
          <cell r="A425" t="str">
            <v>Modificación propuesta</v>
          </cell>
          <cell r="B425" t="str">
            <v>C254</v>
          </cell>
          <cell r="M425">
            <v>11500000</v>
          </cell>
        </row>
        <row r="426">
          <cell r="A426" t="str">
            <v>Información Actual</v>
          </cell>
          <cell r="B426" t="str">
            <v>C255</v>
          </cell>
          <cell r="M426">
            <v>10600000</v>
          </cell>
        </row>
        <row r="427">
          <cell r="A427" t="str">
            <v>Modificación propuesta</v>
          </cell>
          <cell r="B427" t="str">
            <v>C255</v>
          </cell>
          <cell r="M427">
            <v>13250000</v>
          </cell>
        </row>
        <row r="428">
          <cell r="A428" t="str">
            <v>Información Actual</v>
          </cell>
          <cell r="B428" t="str">
            <v>C257</v>
          </cell>
          <cell r="M428">
            <v>10600000</v>
          </cell>
        </row>
        <row r="429">
          <cell r="A429" t="str">
            <v>Modificación propuesta</v>
          </cell>
          <cell r="B429" t="str">
            <v>C257</v>
          </cell>
          <cell r="M429">
            <v>17500000</v>
          </cell>
        </row>
        <row r="430">
          <cell r="A430" t="str">
            <v>Información Actual</v>
          </cell>
          <cell r="B430" t="str">
            <v>C258</v>
          </cell>
          <cell r="M430">
            <v>10600000</v>
          </cell>
        </row>
        <row r="431">
          <cell r="A431" t="str">
            <v>Modificación propuesta</v>
          </cell>
          <cell r="B431" t="str">
            <v>C258</v>
          </cell>
          <cell r="M431">
            <v>15500000</v>
          </cell>
        </row>
        <row r="432">
          <cell r="A432" t="str">
            <v>Información Actual</v>
          </cell>
          <cell r="B432" t="str">
            <v>C278</v>
          </cell>
          <cell r="M432">
            <v>13500000</v>
          </cell>
        </row>
        <row r="433">
          <cell r="A433" t="str">
            <v>Modificación propuesta</v>
          </cell>
          <cell r="B433" t="str">
            <v>C278</v>
          </cell>
          <cell r="M433">
            <v>23500000</v>
          </cell>
        </row>
        <row r="434">
          <cell r="A434" t="str">
            <v>Información Actual</v>
          </cell>
          <cell r="B434" t="str">
            <v>C279</v>
          </cell>
          <cell r="M434">
            <v>13500000</v>
          </cell>
        </row>
        <row r="435">
          <cell r="A435" t="str">
            <v>Modificación propuesta</v>
          </cell>
          <cell r="B435" t="str">
            <v>C279</v>
          </cell>
          <cell r="M435">
            <v>23500000</v>
          </cell>
        </row>
        <row r="436">
          <cell r="A436" t="str">
            <v>Eliminación de Concepto</v>
          </cell>
          <cell r="B436" t="str">
            <v>C261</v>
          </cell>
          <cell r="M436">
            <v>29680000</v>
          </cell>
        </row>
        <row r="437">
          <cell r="A437" t="str">
            <v>Información Actual</v>
          </cell>
          <cell r="B437" t="str">
            <v>C276</v>
          </cell>
          <cell r="M437">
            <v>17800000</v>
          </cell>
        </row>
        <row r="438">
          <cell r="A438" t="str">
            <v>Modificación propuesta</v>
          </cell>
          <cell r="B438" t="str">
            <v>C276</v>
          </cell>
          <cell r="M438">
            <v>12130000</v>
          </cell>
        </row>
        <row r="439">
          <cell r="A439" t="str">
            <v>Información Actual</v>
          </cell>
          <cell r="B439" t="str">
            <v>C24</v>
          </cell>
          <cell r="M439">
            <v>27000000</v>
          </cell>
        </row>
        <row r="440">
          <cell r="A440" t="str">
            <v>Modificación propuesta</v>
          </cell>
          <cell r="B440" t="str">
            <v>C24</v>
          </cell>
          <cell r="M440">
            <v>11157000</v>
          </cell>
        </row>
        <row r="441">
          <cell r="A441" t="str">
            <v>Información Actual</v>
          </cell>
          <cell r="B441" t="str">
            <v>C25</v>
          </cell>
          <cell r="M441">
            <v>30000000</v>
          </cell>
        </row>
        <row r="442">
          <cell r="A442" t="str">
            <v>Modificación propuesta</v>
          </cell>
          <cell r="B442" t="str">
            <v>C25</v>
          </cell>
          <cell r="M442">
            <v>40000000</v>
          </cell>
        </row>
        <row r="443">
          <cell r="A443" t="str">
            <v>Información Actual</v>
          </cell>
          <cell r="B443" t="str">
            <v>C26</v>
          </cell>
          <cell r="M443">
            <v>27000000</v>
          </cell>
        </row>
        <row r="444">
          <cell r="A444" t="str">
            <v>Modificación propuesta</v>
          </cell>
          <cell r="B444" t="str">
            <v>C26</v>
          </cell>
          <cell r="M444">
            <v>60000000</v>
          </cell>
        </row>
        <row r="445">
          <cell r="A445" t="str">
            <v>Información Actual</v>
          </cell>
          <cell r="B445" t="str">
            <v>C21</v>
          </cell>
          <cell r="M445">
            <v>22800000</v>
          </cell>
        </row>
        <row r="446">
          <cell r="A446" t="str">
            <v>Modificación propuesta</v>
          </cell>
          <cell r="B446" t="str">
            <v>C21</v>
          </cell>
          <cell r="M446">
            <v>14300000</v>
          </cell>
        </row>
        <row r="447">
          <cell r="A447" t="str">
            <v>Información Actual</v>
          </cell>
          <cell r="B447" t="str">
            <v>C9</v>
          </cell>
          <cell r="M447">
            <v>30000000</v>
          </cell>
        </row>
        <row r="448">
          <cell r="A448" t="str">
            <v>Modificación propuesta</v>
          </cell>
          <cell r="B448" t="str">
            <v>C9</v>
          </cell>
          <cell r="M448">
            <v>22500000</v>
          </cell>
        </row>
        <row r="449">
          <cell r="A449" t="str">
            <v>Información Actual</v>
          </cell>
          <cell r="B449" t="str">
            <v>C2</v>
          </cell>
          <cell r="M449">
            <v>30000000</v>
          </cell>
        </row>
        <row r="450">
          <cell r="A450" t="str">
            <v>Modificación propuesta</v>
          </cell>
          <cell r="B450" t="str">
            <v>C2</v>
          </cell>
          <cell r="M450">
            <v>25000000</v>
          </cell>
        </row>
        <row r="451">
          <cell r="A451" t="str">
            <v>Información Actual</v>
          </cell>
          <cell r="B451" t="str">
            <v>C5</v>
          </cell>
          <cell r="M451">
            <v>36000000</v>
          </cell>
        </row>
        <row r="452">
          <cell r="A452" t="str">
            <v>Modificación propuesta</v>
          </cell>
          <cell r="B452" t="str">
            <v>C5</v>
          </cell>
          <cell r="M452">
            <v>30000000</v>
          </cell>
        </row>
        <row r="453">
          <cell r="A453" t="str">
            <v>Información Actual</v>
          </cell>
          <cell r="B453" t="str">
            <v>C1</v>
          </cell>
          <cell r="M453">
            <v>23657000</v>
          </cell>
        </row>
        <row r="454">
          <cell r="A454" t="str">
            <v>Modificación propuesta</v>
          </cell>
          <cell r="B454" t="str">
            <v>C1</v>
          </cell>
          <cell r="M454">
            <v>23500000</v>
          </cell>
        </row>
        <row r="455">
          <cell r="A455"/>
          <cell r="B455"/>
          <cell r="M455"/>
        </row>
        <row r="456">
          <cell r="A456"/>
          <cell r="B456"/>
          <cell r="M456"/>
        </row>
        <row r="457">
          <cell r="A457" t="str">
            <v>(**) En los casos requeridos inserte las filas necesarias.</v>
          </cell>
          <cell r="B457"/>
          <cell r="M457"/>
        </row>
        <row r="458">
          <cell r="A458" t="str">
            <v>JUSTIFICACION GENERAL U OBSERVACIONES</v>
          </cell>
          <cell r="B458"/>
          <cell r="M458"/>
        </row>
        <row r="459">
          <cell r="A459" t="str">
            <v>Visto Bueno - Dirección General:</v>
          </cell>
          <cell r="B459"/>
          <cell r="M459"/>
        </row>
        <row r="460">
          <cell r="A460"/>
          <cell r="B460"/>
          <cell r="M460"/>
        </row>
        <row r="461">
          <cell r="A461"/>
          <cell r="B461"/>
          <cell r="M461"/>
        </row>
        <row r="462">
          <cell r="A462"/>
          <cell r="B462"/>
          <cell r="M462"/>
        </row>
        <row r="463">
          <cell r="A463"/>
          <cell r="B463"/>
          <cell r="M463"/>
        </row>
        <row r="464">
          <cell r="A464"/>
          <cell r="B464"/>
          <cell r="M464"/>
        </row>
      </sheetData>
      <sheetData sheetId="9"/>
      <sheetData sheetId="10"/>
      <sheetData sheetId="11">
        <row r="1">
          <cell r="B1" t="str">
            <v>CÓDIGO CONTRACTUAL (Interno)</v>
          </cell>
          <cell r="C1" t="str">
            <v>META PROYECTO DE INVERSIÓN</v>
          </cell>
          <cell r="D1" t="str">
            <v>CÓDIGO UNSPSC</v>
          </cell>
          <cell r="E1" t="str">
            <v>DESCRIPCIÓN
 (Descripción general del bien o servicio a contratar)</v>
          </cell>
          <cell r="F1" t="str">
            <v>FECHA ESTIMADA DE INICIO DEL PROCESO DE SELECCIÓN (mes)</v>
          </cell>
          <cell r="G1" t="str">
            <v>FECHA ESTIMADA DE PRESENTACION DE OFERTAS (mes)</v>
          </cell>
          <cell r="H1" t="str">
            <v>DURACIÓN DEL CONTRATO
 (número)</v>
          </cell>
          <cell r="I1" t="str">
            <v>DURACIÓN DEL CONTRATO
  (intervalo: días - 0, meses - 1, años - 2)</v>
          </cell>
          <cell r="J1" t="str">
            <v>MODALIDAD DE SELECCIÓN</v>
          </cell>
          <cell r="K1" t="str">
            <v>FUENTE DE LOS RECURSOS
 (FONDO)</v>
          </cell>
          <cell r="L1" t="str">
            <v>VALOR MENSUAL ESTIMADO</v>
          </cell>
          <cell r="M1" t="str">
            <v>VALOR TOTAL ESTIMADO</v>
          </cell>
          <cell r="N1" t="str">
            <v>ÁREA O DEPENDENCIA RESPONSABLE</v>
          </cell>
          <cell r="O1" t="str">
            <v>POSPRE
 (Posición Presupuestal)</v>
          </cell>
          <cell r="P1" t="str">
            <v>ELEMENTO PEP
 (Plan de la Estructura del Proyecto)</v>
          </cell>
          <cell r="Q1" t="str">
            <v>JUSTIFICACION DE LA MODIFICACION DEL PAA</v>
          </cell>
          <cell r="R1"/>
          <cell r="S1" t="str">
            <v>Nombre del proyecto</v>
          </cell>
          <cell r="T1" t="str">
            <v>SEPGPLAN CÓDIGO</v>
          </cell>
          <cell r="U1" t="str">
            <v>BPIN</v>
          </cell>
          <cell r="V1" t="str">
            <v>N SOLICITUD</v>
          </cell>
          <cell r="W1"/>
          <cell r="X1"/>
          <cell r="Y1"/>
          <cell r="Z1" t="str">
            <v>TIPO DE SOLICITUD
(*) En la primera línea se debe registrar la Información Actual del PAA</v>
          </cell>
        </row>
        <row r="2">
          <cell r="B2" t="str">
            <v>C1</v>
          </cell>
          <cell r="C2" t="str">
            <v>2. Socializar el Protocolo para el desarrollo de actividades susceptibles de aprovechamiento económico con las Juntas de Acción Comunal, ASOJUNTAS y Federación de Acción Comunal de Bogotá</v>
          </cell>
          <cell r="D2">
            <v>80111600</v>
          </cell>
          <cell r="E2"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2" t="str">
            <v>ENERO</v>
          </cell>
          <cell r="G2" t="str">
            <v>FEBRERO</v>
          </cell>
          <cell r="H2">
            <v>5</v>
          </cell>
          <cell r="I2">
            <v>1</v>
          </cell>
          <cell r="J2" t="str">
            <v>CCE-16 Contratación Directa</v>
          </cell>
          <cell r="K2" t="str">
            <v>1-100-F001_VA-Recursos distrito</v>
          </cell>
          <cell r="L2">
            <v>4500000</v>
          </cell>
          <cell r="M2">
            <v>22500000</v>
          </cell>
          <cell r="N2" t="str">
            <v>Subdirección de Asuntos Comunales</v>
          </cell>
          <cell r="O2" t="str">
            <v>O232020200991119_Otros servicios de la administración pública n.c.p.</v>
          </cell>
          <cell r="P2" t="str">
            <v>20/0220/0101/45010310079</v>
          </cell>
          <cell r="Q2" t="str">
            <v>Se solicita ajustar las lineas para Nuevas necesidades de contratación de la Subdirección de asuntos comunales</v>
          </cell>
          <cell r="R2"/>
          <cell r="S2" t="str">
            <v>Implementación del aprovechamiento en bienes fiscales y en zonas de cesión de carácter comunitario en Bogotá D.C.</v>
          </cell>
          <cell r="T2">
            <v>8025</v>
          </cell>
          <cell r="U2">
            <v>2024110010079</v>
          </cell>
          <cell r="V2">
            <v>3</v>
          </cell>
          <cell r="Z2" t="str">
            <v>Modificación propuesta</v>
          </cell>
        </row>
        <row r="3">
          <cell r="B3" t="str">
            <v>C10</v>
          </cell>
          <cell r="C3" t="str">
            <v>1. Apoyar con información la expedición o suscripción de trámite de acuerdo con el protocolo establecido para tal fin.</v>
          </cell>
          <cell r="D3">
            <v>80111600</v>
          </cell>
          <cell r="E3" t="str">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v>
          </cell>
          <cell r="F3" t="str">
            <v>ENERO</v>
          </cell>
          <cell r="G3" t="str">
            <v>FEBRERO</v>
          </cell>
          <cell r="H3">
            <v>5</v>
          </cell>
          <cell r="I3">
            <v>1</v>
          </cell>
          <cell r="J3" t="str">
            <v>CCE-16 Contratación Directa</v>
          </cell>
          <cell r="K3" t="str">
            <v>1-100-F001_VA-Recursos distrito</v>
          </cell>
          <cell r="L3">
            <v>4100000</v>
          </cell>
          <cell r="M3">
            <v>22258002</v>
          </cell>
          <cell r="N3" t="str">
            <v>Subdirección de Asuntos Comunales</v>
          </cell>
          <cell r="O3" t="str">
            <v>O232020200991119_Otros servicios de la administración pública n.c.p.</v>
          </cell>
          <cell r="P3" t="str">
            <v>20/0220/0101/45010310079</v>
          </cell>
          <cell r="Q3" t="str">
            <v>Se solicita ajustar las lineas para Nuevas necesidades de contratación de la Subdirección de asuntos comunales</v>
          </cell>
          <cell r="R3"/>
          <cell r="S3" t="str">
            <v>Implementación del aprovechamiento en bienes fiscales y en zonas de cesión de carácter comunitario en Bogotá D.C.</v>
          </cell>
          <cell r="T3">
            <v>8025</v>
          </cell>
          <cell r="U3">
            <v>2024110010079</v>
          </cell>
          <cell r="V3">
            <v>3</v>
          </cell>
          <cell r="Z3" t="str">
            <v>Modificación propuesta</v>
          </cell>
        </row>
        <row r="4">
          <cell r="B4" t="str">
            <v>C14</v>
          </cell>
          <cell r="C4" t="str">
            <v>2. Socializar el Protocolo para el desarrollo de actividades susceptibles de aprovechamiento económico con las Juntas de Acción Comunal, ASOJUNTAS y Federación de Acción Comunal de Bogotá</v>
          </cell>
          <cell r="D4">
            <v>80111600</v>
          </cell>
          <cell r="E4"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4" t="str">
            <v>ENERO</v>
          </cell>
          <cell r="G4" t="str">
            <v>FEBRERO</v>
          </cell>
          <cell r="H4">
            <v>5</v>
          </cell>
          <cell r="I4">
            <v>1</v>
          </cell>
          <cell r="J4" t="str">
            <v>CCE-16 Contratación Directa</v>
          </cell>
          <cell r="K4" t="str">
            <v>1-100-F001_VA-Recursos distrito</v>
          </cell>
          <cell r="L4">
            <v>3800000</v>
          </cell>
          <cell r="M4">
            <v>19000000</v>
          </cell>
          <cell r="N4" t="str">
            <v>Subdirección de Asuntos Comunales</v>
          </cell>
          <cell r="O4" t="str">
            <v>O232020200991119_Otros servicios de la administración pública n.c.p.</v>
          </cell>
          <cell r="P4" t="str">
            <v>20/0220/0101/45010310079</v>
          </cell>
          <cell r="Q4" t="str">
            <v>Se solicita ajustar las lineas para Nuevas necesidades de contratación de la Subdirección de asuntos comunales</v>
          </cell>
          <cell r="R4"/>
          <cell r="S4" t="str">
            <v>Implementación del aprovechamiento en bienes fiscales y en zonas de cesión de carácter comunitario en Bogotá D.C.</v>
          </cell>
          <cell r="T4">
            <v>8025</v>
          </cell>
          <cell r="U4">
            <v>2024110010079</v>
          </cell>
          <cell r="V4">
            <v>3</v>
          </cell>
          <cell r="Z4" t="str">
            <v>Modificación propuesta</v>
          </cell>
        </row>
        <row r="5">
          <cell r="B5" t="str">
            <v>C15</v>
          </cell>
          <cell r="C5" t="str">
            <v>1. Apoyar con información la expedición o suscripción de trámite de acuerdo con el protocolo establecido para tal fin.</v>
          </cell>
          <cell r="D5">
            <v>80111600</v>
          </cell>
          <cell r="E5" t="str">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v>
          </cell>
          <cell r="F5" t="str">
            <v>ENERO</v>
          </cell>
          <cell r="G5" t="str">
            <v>FEBRERO</v>
          </cell>
          <cell r="H5">
            <v>5</v>
          </cell>
          <cell r="I5">
            <v>1</v>
          </cell>
          <cell r="J5" t="str">
            <v>CCE-16 Contratación Directa</v>
          </cell>
          <cell r="K5" t="str">
            <v>1-100-F001_VA-Recursos distrito</v>
          </cell>
          <cell r="L5">
            <v>4100000</v>
          </cell>
          <cell r="M5">
            <v>20500000</v>
          </cell>
          <cell r="N5" t="str">
            <v>Subdirección de Asuntos Comunales</v>
          </cell>
          <cell r="O5" t="str">
            <v>O232020200991119_Otros servicios de la administración pública n.c.p.</v>
          </cell>
          <cell r="P5" t="str">
            <v>20/0220/0101/45010310079</v>
          </cell>
          <cell r="Q5" t="str">
            <v>Se solicita ajustar las lineas para Nuevas necesidades de contratación de la Subdirección de asuntos comunales</v>
          </cell>
          <cell r="R5"/>
          <cell r="S5" t="str">
            <v>Implementación del aprovechamiento en bienes fiscales y en zonas de cesión de carácter comunitario en Bogotá D.C.</v>
          </cell>
          <cell r="T5">
            <v>8025</v>
          </cell>
          <cell r="U5">
            <v>2024110010079</v>
          </cell>
          <cell r="V5">
            <v>3</v>
          </cell>
          <cell r="Z5" t="str">
            <v>Modificación propuesta</v>
          </cell>
        </row>
        <row r="6">
          <cell r="B6" t="str">
            <v>C16</v>
          </cell>
          <cell r="C6" t="str">
            <v>2. Socializar el Protocolo para el desarrollo de actividades susceptibles de aprovechamiento económico con las Juntas de Acción Comunal, ASOJUNTAS y Federación de Acción Comunal de Bogotá</v>
          </cell>
          <cell r="D6">
            <v>80111600</v>
          </cell>
          <cell r="E6"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6" t="str">
            <v>ENERO</v>
          </cell>
          <cell r="G6" t="str">
            <v>FEBRERO</v>
          </cell>
          <cell r="H6">
            <v>6</v>
          </cell>
          <cell r="I6">
            <v>1</v>
          </cell>
          <cell r="J6" t="str">
            <v>CCE-16 Contratación Directa</v>
          </cell>
          <cell r="K6" t="str">
            <v>1-100-F001_VA-Recursos distrito</v>
          </cell>
          <cell r="L6">
            <v>4500000</v>
          </cell>
          <cell r="M6">
            <v>27000000</v>
          </cell>
          <cell r="N6" t="str">
            <v>Subdirección de Asuntos Comunales</v>
          </cell>
          <cell r="O6" t="str">
            <v>O232020200991119_Otros servicios de la administración pública n.c.p.</v>
          </cell>
          <cell r="P6" t="str">
            <v>20/0220/0101/45010310079</v>
          </cell>
          <cell r="Q6" t="str">
            <v>Se solicita ajustar las lineas para Nuevas necesidades de contratación de la Subdirección de asuntos comunales</v>
          </cell>
          <cell r="R6"/>
          <cell r="S6" t="str">
            <v>Implementación del aprovechamiento en bienes fiscales y en zonas de cesión de carácter comunitario en Bogotá D.C.</v>
          </cell>
          <cell r="T6">
            <v>8025</v>
          </cell>
          <cell r="U6">
            <v>2024110010079</v>
          </cell>
          <cell r="V6">
            <v>3</v>
          </cell>
          <cell r="Z6" t="str">
            <v>Modificación propuesta</v>
          </cell>
        </row>
        <row r="7">
          <cell r="B7" t="str">
            <v>C17</v>
          </cell>
          <cell r="C7" t="str">
            <v>2. Socializar el Protocolo para el desarrollo de actividades susceptibles de aprovechamiento económico con las Juntas de Acción Comunal, ASOJUNTAS y Federación de Acción Comunal de Bogotá</v>
          </cell>
          <cell r="D7">
            <v>80111600</v>
          </cell>
          <cell r="E7"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7" t="str">
            <v>ENERO</v>
          </cell>
          <cell r="G7" t="str">
            <v>FEBRERO</v>
          </cell>
          <cell r="H7">
            <v>6</v>
          </cell>
          <cell r="I7">
            <v>1</v>
          </cell>
          <cell r="J7" t="str">
            <v>CCE-16 Contratación Directa</v>
          </cell>
          <cell r="K7" t="str">
            <v>1-100-F001_VA-Recursos distrito</v>
          </cell>
          <cell r="L7">
            <v>4500000</v>
          </cell>
          <cell r="M7">
            <v>27000000</v>
          </cell>
          <cell r="N7" t="str">
            <v>Subdirección de Asuntos Comunales</v>
          </cell>
          <cell r="O7" t="str">
            <v>O232020200991119_Otros servicios de la administración pública n.c.p.</v>
          </cell>
          <cell r="P7" t="str">
            <v>20/0220/0101/45010310079</v>
          </cell>
          <cell r="Q7" t="str">
            <v>Se solicita ajustar las lineas para Nuevas necesidades de contratación de la Subdirección de asuntos comunales</v>
          </cell>
          <cell r="R7"/>
          <cell r="S7" t="str">
            <v>Implementación del aprovechamiento en bienes fiscales y en zonas de cesión de carácter comunitario en Bogotá D.C.</v>
          </cell>
          <cell r="T7">
            <v>8025</v>
          </cell>
          <cell r="U7">
            <v>2024110010079</v>
          </cell>
          <cell r="V7">
            <v>3</v>
          </cell>
          <cell r="Z7" t="str">
            <v>Modificación propuesta</v>
          </cell>
        </row>
        <row r="8">
          <cell r="B8" t="str">
            <v>C18</v>
          </cell>
          <cell r="C8" t="str">
            <v>2. Socializar el Protocolo para el desarrollo de actividades susceptibles de aprovechamiento económico con las Juntas de Acción Comunal, ASOJUNTAS y Federación de Acción Comunal de Bogotá</v>
          </cell>
          <cell r="D8">
            <v>80111600</v>
          </cell>
          <cell r="E8"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8" t="str">
            <v>ENERO</v>
          </cell>
          <cell r="G8" t="str">
            <v>FEBRERO</v>
          </cell>
          <cell r="H8">
            <v>6</v>
          </cell>
          <cell r="I8">
            <v>1</v>
          </cell>
          <cell r="J8" t="str">
            <v>CCE-16 Contratación Directa</v>
          </cell>
          <cell r="K8" t="str">
            <v>1-100-F001_VA-Recursos distrito</v>
          </cell>
          <cell r="L8">
            <v>4500000</v>
          </cell>
          <cell r="M8">
            <v>27000000</v>
          </cell>
          <cell r="N8" t="str">
            <v>Subdirección de Asuntos Comunales</v>
          </cell>
          <cell r="O8" t="str">
            <v>O232020200991119_Otros servicios de la administración pública n.c.p.</v>
          </cell>
          <cell r="P8" t="str">
            <v>20/0220/0101/45010310079</v>
          </cell>
          <cell r="Q8" t="str">
            <v>Se solicita ajustar las lineas para Nuevas necesidades de contratación de la Subdirección de asuntos comunales</v>
          </cell>
          <cell r="R8"/>
          <cell r="S8" t="str">
            <v>Implementación del aprovechamiento en bienes fiscales y en zonas de cesión de carácter comunitario en Bogotá D.C.</v>
          </cell>
          <cell r="T8">
            <v>8025</v>
          </cell>
          <cell r="U8">
            <v>2024110010079</v>
          </cell>
          <cell r="V8">
            <v>3</v>
          </cell>
          <cell r="Z8" t="str">
            <v>Modificación propuesta</v>
          </cell>
        </row>
        <row r="9">
          <cell r="B9" t="str">
            <v>C19</v>
          </cell>
          <cell r="C9" t="str">
            <v>2. Socializar el Protocolo para el desarrollo de actividades susceptibles de aprovechamiento económico con las Juntas de Acción Comunal, ASOJUNTAS y Federación de Acción Comunal de Bogotá</v>
          </cell>
          <cell r="D9">
            <v>80111600</v>
          </cell>
          <cell r="E9" t="str">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v>
          </cell>
          <cell r="F9" t="str">
            <v>ENERO</v>
          </cell>
          <cell r="G9" t="str">
            <v>FEBRERO</v>
          </cell>
          <cell r="H9">
            <v>6</v>
          </cell>
          <cell r="I9">
            <v>1</v>
          </cell>
          <cell r="J9" t="str">
            <v>CCE-16 Contratación Directa</v>
          </cell>
          <cell r="K9" t="str">
            <v>1-100-F001_VA-Recursos distrito</v>
          </cell>
          <cell r="L9">
            <v>6000000</v>
          </cell>
          <cell r="M9">
            <v>36000000</v>
          </cell>
          <cell r="N9" t="str">
            <v>Subdirección de Asuntos Comunales</v>
          </cell>
          <cell r="O9" t="str">
            <v>O232020200991119_Otros servicios de la administración pública n.c.p.</v>
          </cell>
          <cell r="P9" t="str">
            <v>20/0220/0101/45010310079</v>
          </cell>
          <cell r="Q9" t="str">
            <v>Se solicita ajustar las lineas para Nuevas necesidades de contratación de la Subdirección de asuntos comunales</v>
          </cell>
          <cell r="R9"/>
          <cell r="S9" t="str">
            <v>Implementación del aprovechamiento en bienes fiscales y en zonas de cesión de carácter comunitario en Bogotá D.C.</v>
          </cell>
          <cell r="T9">
            <v>8025</v>
          </cell>
          <cell r="U9">
            <v>2024110010079</v>
          </cell>
          <cell r="V9">
            <v>3</v>
          </cell>
          <cell r="Z9" t="str">
            <v>Modificación propuesta</v>
          </cell>
        </row>
        <row r="10">
          <cell r="B10" t="str">
            <v>C20</v>
          </cell>
          <cell r="C10" t="str">
            <v>2. Socializar el Protocolo para el desarrollo de actividades susceptibles de aprovechamiento económico con las Juntas de Acción Comunal, ASOJUNTAS y Federación de Acción Comunal de Bogotá</v>
          </cell>
          <cell r="D10">
            <v>80111600</v>
          </cell>
          <cell r="E10"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10" t="str">
            <v>ENERO</v>
          </cell>
          <cell r="G10" t="str">
            <v>FEBRERO</v>
          </cell>
          <cell r="H10">
            <v>5</v>
          </cell>
          <cell r="I10">
            <v>1</v>
          </cell>
          <cell r="J10" t="str">
            <v>CCE-16 Contratación Directa</v>
          </cell>
          <cell r="K10" t="str">
            <v>1-100-F001_VA-Recursos distrito</v>
          </cell>
          <cell r="L10">
            <v>3800000</v>
          </cell>
          <cell r="M10">
            <v>19000000</v>
          </cell>
          <cell r="N10" t="str">
            <v>Subdirección de Asuntos Comunales</v>
          </cell>
          <cell r="O10" t="str">
            <v>O232020200991119_Otros servicios de la administración pública n.c.p.</v>
          </cell>
          <cell r="P10" t="str">
            <v>20/0220/0101/45010310079</v>
          </cell>
          <cell r="Q10" t="str">
            <v>Se solicita ajustar las lineas para Nuevas necesidades de contratación de la Subdirección de asuntos comunales</v>
          </cell>
          <cell r="R10"/>
          <cell r="S10" t="str">
            <v>Implementación del aprovechamiento en bienes fiscales y en zonas de cesión de carácter comunitario en Bogotá D.C.</v>
          </cell>
          <cell r="T10">
            <v>8025</v>
          </cell>
          <cell r="U10">
            <v>2024110010079</v>
          </cell>
          <cell r="V10">
            <v>3</v>
          </cell>
          <cell r="Z10" t="str">
            <v>Modificación propuesta</v>
          </cell>
        </row>
        <row r="11">
          <cell r="B11" t="str">
            <v>C21</v>
          </cell>
          <cell r="C11" t="str">
            <v>2. Socializar el Protocolo para el desarrollo de actividades susceptibles de aprovechamiento económico con las Juntas de Acción Comunal, ASOJUNTAS y Federación de Acción Comunal de Bogotá</v>
          </cell>
          <cell r="D11">
            <v>80111600</v>
          </cell>
          <cell r="E11"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11" t="str">
            <v>ENERO</v>
          </cell>
          <cell r="G11" t="str">
            <v>FEBRERO</v>
          </cell>
          <cell r="H11">
            <v>4</v>
          </cell>
          <cell r="I11">
            <v>1</v>
          </cell>
          <cell r="J11" t="str">
            <v>CCE-16 Contratación Directa</v>
          </cell>
          <cell r="K11" t="str">
            <v>1-100-F001_VA-Recursos distrito</v>
          </cell>
          <cell r="L11">
            <v>3800000</v>
          </cell>
          <cell r="M11">
            <v>15200000</v>
          </cell>
          <cell r="N11" t="str">
            <v>Subdirección de Asuntos Comunales</v>
          </cell>
          <cell r="O11" t="str">
            <v>O232020200991119_Otros servicios de la administración pública n.c.p.</v>
          </cell>
          <cell r="P11" t="str">
            <v>20/0220/0101/45010310079</v>
          </cell>
          <cell r="Q11" t="str">
            <v>Se solicita ajustar las lineas para Nuevas necesidades de contratación de la Subdirección de asuntos comunales</v>
          </cell>
          <cell r="R11"/>
          <cell r="S11" t="str">
            <v>Implementación del aprovechamiento en bienes fiscales y en zonas de cesión de carácter comunitario en Bogotá D.C.</v>
          </cell>
          <cell r="T11">
            <v>8025</v>
          </cell>
          <cell r="U11">
            <v>2024110010079</v>
          </cell>
          <cell r="V11">
            <v>3</v>
          </cell>
          <cell r="Z11" t="str">
            <v>Modificación propuesta</v>
          </cell>
        </row>
        <row r="12">
          <cell r="B12" t="str">
            <v>C22</v>
          </cell>
          <cell r="C12" t="str">
            <v>3. Elaborar los documentos técnicos derivados de la identificación de acciones de aprovechamiento económico.</v>
          </cell>
          <cell r="D12">
            <v>80111600</v>
          </cell>
          <cell r="E12" t="str">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v>
          </cell>
          <cell r="F12" t="str">
            <v>ENERO</v>
          </cell>
          <cell r="G12" t="str">
            <v>FEBRERO</v>
          </cell>
          <cell r="H12">
            <v>5</v>
          </cell>
          <cell r="I12">
            <v>1</v>
          </cell>
          <cell r="J12" t="str">
            <v>CCE-16 Contratación Directa</v>
          </cell>
          <cell r="K12" t="str">
            <v>1-100-F001_VA-Recursos distrito</v>
          </cell>
          <cell r="L12">
            <v>5000000</v>
          </cell>
          <cell r="M12">
            <v>25000000</v>
          </cell>
          <cell r="N12" t="str">
            <v>Subdirección de Asuntos Comunales</v>
          </cell>
          <cell r="O12" t="str">
            <v>O232020200991119_Otros servicios de la administración pública n.c.p.</v>
          </cell>
          <cell r="P12" t="str">
            <v>20/0220/0101/45010310079</v>
          </cell>
          <cell r="Q12" t="str">
            <v>Se solicita ajustar las lineas para Nuevas necesidades de contratación de la Subdirección de asuntos comunales</v>
          </cell>
          <cell r="R12"/>
          <cell r="S12" t="str">
            <v>Implementación del aprovechamiento en bienes fiscales y en zonas de cesión de carácter comunitario en Bogotá D.C.</v>
          </cell>
          <cell r="T12">
            <v>8025</v>
          </cell>
          <cell r="U12">
            <v>2024110010079</v>
          </cell>
          <cell r="V12">
            <v>3</v>
          </cell>
          <cell r="Z12" t="str">
            <v>Modificación propuesta</v>
          </cell>
        </row>
        <row r="13">
          <cell r="B13" t="str">
            <v>C23</v>
          </cell>
          <cell r="C13" t="str">
            <v>3. Elaborar los documentos técnicos derivados de la identificación de acciones de aprovechamiento económico.</v>
          </cell>
          <cell r="D13">
            <v>80111600</v>
          </cell>
          <cell r="E13" t="str">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v>
          </cell>
          <cell r="F13" t="str">
            <v>ENERO</v>
          </cell>
          <cell r="G13" t="str">
            <v>FEBRERO</v>
          </cell>
          <cell r="H13">
            <v>5</v>
          </cell>
          <cell r="I13">
            <v>1</v>
          </cell>
          <cell r="J13" t="str">
            <v>CCE-16 Contratación Directa</v>
          </cell>
          <cell r="K13" t="str">
            <v>1-100-F001_VA-Recursos distrito</v>
          </cell>
          <cell r="L13">
            <v>5000000</v>
          </cell>
          <cell r="M13">
            <v>25000000</v>
          </cell>
          <cell r="N13" t="str">
            <v>Subdirección de Asuntos Comunales</v>
          </cell>
          <cell r="O13" t="str">
            <v>O232020200991119_Otros servicios de la administración pública n.c.p.</v>
          </cell>
          <cell r="P13" t="str">
            <v>20/0220/0101/45010310079</v>
          </cell>
          <cell r="Q13" t="str">
            <v>Se solicita ajustar las lineas para Nuevas necesidades de contratación de la Subdirección de asuntos comunales</v>
          </cell>
          <cell r="R13"/>
          <cell r="S13" t="str">
            <v>Implementación del aprovechamiento en bienes fiscales y en zonas de cesión de carácter comunitario en Bogotá D.C.</v>
          </cell>
          <cell r="T13">
            <v>8025</v>
          </cell>
          <cell r="U13">
            <v>2024110010079</v>
          </cell>
          <cell r="V13">
            <v>3</v>
          </cell>
          <cell r="Z13" t="str">
            <v>Modificación propuesta</v>
          </cell>
        </row>
        <row r="14">
          <cell r="B14" t="str">
            <v>C24</v>
          </cell>
          <cell r="C14" t="str">
            <v>2. Socializar el Protocolo para el desarrollo de actividades susceptibles de aprovechamiento económico con las Juntas de Acción Comunal, ASOJUNTAS y Federación de Acción Comunal de Bogotá</v>
          </cell>
          <cell r="D14">
            <v>80111600</v>
          </cell>
          <cell r="E14"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14" t="str">
            <v>ENERO</v>
          </cell>
          <cell r="G14" t="str">
            <v>FEBRERO</v>
          </cell>
          <cell r="H14">
            <v>3</v>
          </cell>
          <cell r="I14">
            <v>1</v>
          </cell>
          <cell r="J14" t="str">
            <v>CCE-16 Contratación Directa</v>
          </cell>
          <cell r="K14" t="str">
            <v>1-100-F001_VA-Recursos distrito</v>
          </cell>
          <cell r="L14">
            <v>3800000</v>
          </cell>
          <cell r="M14">
            <v>11057000</v>
          </cell>
          <cell r="N14" t="str">
            <v>Subdirección de Asuntos Comunales</v>
          </cell>
          <cell r="O14" t="str">
            <v>O232020200991119_Otros servicios de la administración pública n.c.p.</v>
          </cell>
          <cell r="P14" t="str">
            <v>20/0220/0101/45010310079</v>
          </cell>
          <cell r="Q14" t="str">
            <v>Se solicita ajustar las lineas para Nuevas necesidades de contratación de la Subdirección de asuntos comunales</v>
          </cell>
          <cell r="R14"/>
          <cell r="S14" t="str">
            <v>Implementación del aprovechamiento en bienes fiscales y en zonas de cesión de carácter comunitario en Bogotá D.C.</v>
          </cell>
          <cell r="T14">
            <v>8025</v>
          </cell>
          <cell r="U14">
            <v>2024110010079</v>
          </cell>
          <cell r="V14">
            <v>3</v>
          </cell>
          <cell r="Z14" t="str">
            <v>Modificación propuesta</v>
          </cell>
        </row>
        <row r="15">
          <cell r="B15" t="str">
            <v>C25</v>
          </cell>
          <cell r="C15" t="str">
            <v>2. Socializar el Protocolo para el desarrollo de actividades susceptibles de aprovechamiento económico con las Juntas de Acción Comunal, ASOJUNTAS y Federación de Acción Comunal de Bogotá</v>
          </cell>
          <cell r="D15">
            <v>80111600</v>
          </cell>
          <cell r="E15" t="str">
            <v>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v>
          </cell>
          <cell r="F15" t="str">
            <v>ENERO</v>
          </cell>
          <cell r="G15" t="str">
            <v>FEBRERO</v>
          </cell>
          <cell r="H15">
            <v>5</v>
          </cell>
          <cell r="I15">
            <v>1</v>
          </cell>
          <cell r="J15" t="str">
            <v>CCE-16 Contratación Directa</v>
          </cell>
          <cell r="K15" t="str">
            <v>1-100-F001_VA-Recursos distrito</v>
          </cell>
          <cell r="L15">
            <v>8000000</v>
          </cell>
          <cell r="M15">
            <v>40000000</v>
          </cell>
          <cell r="N15" t="str">
            <v>Subdirección de Asuntos Comunales</v>
          </cell>
          <cell r="O15" t="str">
            <v>O232020200991119_Otros servicios de la administración pública n.c.p.</v>
          </cell>
          <cell r="P15" t="str">
            <v>20/0220/0101/45010310079</v>
          </cell>
          <cell r="Q15" t="str">
            <v>Se solicita ajustar las lineas para Nuevas necesidades de contratación de la Subdirección de asuntos comunales</v>
          </cell>
          <cell r="R15"/>
          <cell r="S15" t="str">
            <v>Implementación del aprovechamiento en bienes fiscales y en zonas de cesión de carácter comunitario en Bogotá D.C.</v>
          </cell>
          <cell r="T15">
            <v>8025</v>
          </cell>
          <cell r="U15">
            <v>2024110010079</v>
          </cell>
          <cell r="V15">
            <v>3</v>
          </cell>
          <cell r="Z15" t="str">
            <v>Modificación propuesta</v>
          </cell>
        </row>
        <row r="16">
          <cell r="B16" t="str">
            <v>C26</v>
          </cell>
          <cell r="C16" t="str">
            <v>2. Socializar el Protocolo para el desarrollo de actividades susceptibles de aprovechamiento económico con las Juntas de Acción Comunal, ASOJUNTAS y Federación de Acción Comunal de Bogotá</v>
          </cell>
          <cell r="D16">
            <v>80111600</v>
          </cell>
          <cell r="E16" t="str">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v>
          </cell>
          <cell r="F16" t="str">
            <v>ENERO</v>
          </cell>
          <cell r="G16" t="str">
            <v>FEBRERO</v>
          </cell>
          <cell r="H16">
            <v>10</v>
          </cell>
          <cell r="I16">
            <v>1</v>
          </cell>
          <cell r="J16" t="str">
            <v>CCE-16 Contratación Directa</v>
          </cell>
          <cell r="K16" t="str">
            <v>1-100-F001_VA-Recursos distrito</v>
          </cell>
          <cell r="L16">
            <v>6000000</v>
          </cell>
          <cell r="M16">
            <v>60000000</v>
          </cell>
          <cell r="N16" t="str">
            <v>Subdirección de Asuntos Comunales</v>
          </cell>
          <cell r="O16" t="str">
            <v>O232020200991119_Otros servicios de la administración pública n.c.p.</v>
          </cell>
          <cell r="P16" t="str">
            <v>20/0220/0101/45010310079</v>
          </cell>
          <cell r="Q16" t="str">
            <v>Se solicita ajustar las lineas para Nuevas necesidades de contratación de la Subdirección de asuntos comunales</v>
          </cell>
          <cell r="R16"/>
          <cell r="S16" t="str">
            <v>Implementación del aprovechamiento en bienes fiscales y en zonas de cesión de carácter comunitario en Bogotá D.C.</v>
          </cell>
          <cell r="T16">
            <v>8025</v>
          </cell>
          <cell r="U16">
            <v>2024110010079</v>
          </cell>
          <cell r="V16">
            <v>3</v>
          </cell>
          <cell r="Z16" t="str">
            <v>Modificación propuesta</v>
          </cell>
        </row>
        <row r="17">
          <cell r="B17" t="str">
            <v>C27</v>
          </cell>
          <cell r="C17" t="str">
            <v>3. Elaborar los documentos técnicos derivados de la identificación de acciones de aprovechamiento económico.</v>
          </cell>
          <cell r="D17">
            <v>80111600</v>
          </cell>
          <cell r="E17" t="str">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v>
          </cell>
          <cell r="F17" t="str">
            <v>ENERO</v>
          </cell>
          <cell r="G17" t="str">
            <v>FEBRERO</v>
          </cell>
          <cell r="H17">
            <v>5</v>
          </cell>
          <cell r="I17">
            <v>1</v>
          </cell>
          <cell r="J17" t="str">
            <v>CCE-16 Contratación Directa</v>
          </cell>
          <cell r="K17" t="str">
            <v>1-100-F001_VA-Recursos distrito</v>
          </cell>
          <cell r="L17">
            <v>5000000</v>
          </cell>
          <cell r="M17">
            <v>25000000</v>
          </cell>
          <cell r="N17" t="str">
            <v>Subdirección de Asuntos Comunales</v>
          </cell>
          <cell r="O17" t="str">
            <v>O232020200991119_Otros servicios de la administración pública n.c.p.</v>
          </cell>
          <cell r="P17" t="str">
            <v>20/0220/0101/45010310079</v>
          </cell>
          <cell r="Q17" t="str">
            <v>Se solicita ajustar las lineas para Nuevas necesidades de contratación de la Subdirección de asuntos comunales</v>
          </cell>
          <cell r="R17"/>
          <cell r="S17" t="str">
            <v>Implementación del aprovechamiento en bienes fiscales y en zonas de cesión de carácter comunitario en Bogotá D.C.</v>
          </cell>
          <cell r="T17">
            <v>8025</v>
          </cell>
          <cell r="U17">
            <v>2024110010079</v>
          </cell>
          <cell r="V17">
            <v>3</v>
          </cell>
          <cell r="Z17" t="str">
            <v>Modificación propuesta</v>
          </cell>
        </row>
        <row r="18">
          <cell r="B18" t="str">
            <v>C28</v>
          </cell>
          <cell r="C18" t="str">
            <v>3. Elaborar los documentos técnicos derivados de la identificación de acciones de aprovechamiento económico.</v>
          </cell>
          <cell r="D18">
            <v>80111600</v>
          </cell>
          <cell r="E18" t="str">
            <v>Prestar los servicios de apoyo a la gestión para la elaboración de los documentos técnicos derivados de la identificación de acciones de aprovechamiento económico en bienes fiscales y en zonas de cesión de carácter comunitarioen el marco del proyecto de inversión 8025.</v>
          </cell>
          <cell r="F18" t="str">
            <v>ENERO</v>
          </cell>
          <cell r="G18" t="str">
            <v>FEBRERO</v>
          </cell>
          <cell r="H18">
            <v>5</v>
          </cell>
          <cell r="I18">
            <v>1</v>
          </cell>
          <cell r="J18" t="str">
            <v>CCE-16 Contratación Directa</v>
          </cell>
          <cell r="K18" t="str">
            <v>1-100-F001_VA-Recursos distrito</v>
          </cell>
          <cell r="L18">
            <v>2900000</v>
          </cell>
          <cell r="M18">
            <v>14500000</v>
          </cell>
          <cell r="N18" t="str">
            <v>Subdirección de Asuntos Comunales</v>
          </cell>
          <cell r="O18" t="str">
            <v>O232020200991119_Otros servicios de la administración pública n.c.p.</v>
          </cell>
          <cell r="P18" t="str">
            <v>20/0220/0101/45010310079</v>
          </cell>
          <cell r="Q18" t="str">
            <v>Se solicita ajustar las lineas para Nuevas necesidades de contratación de la Subdirección de asuntos comunales</v>
          </cell>
          <cell r="R18"/>
          <cell r="S18" t="str">
            <v>Implementación del aprovechamiento en bienes fiscales y en zonas de cesión de carácter comunitario en Bogotá D.C.</v>
          </cell>
          <cell r="T18">
            <v>8025</v>
          </cell>
          <cell r="U18">
            <v>2024110010079</v>
          </cell>
          <cell r="V18">
            <v>3</v>
          </cell>
          <cell r="Z18" t="str">
            <v>Modificación propuesta</v>
          </cell>
        </row>
        <row r="19">
          <cell r="B19" t="str">
            <v>C5</v>
          </cell>
          <cell r="C19" t="str">
            <v>2. Socializar el Protocolo para el desarrollo de actividades susceptibles de aprovechamiento económico con las Juntas de Acción Comunal, ASOJUNTAS y Federación de Acción Comunal de Bogotá</v>
          </cell>
          <cell r="D19">
            <v>80111600</v>
          </cell>
          <cell r="E19" t="str">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v>
          </cell>
          <cell r="F19" t="str">
            <v>ENERO</v>
          </cell>
          <cell r="G19" t="str">
            <v>FEBRERO</v>
          </cell>
          <cell r="H19">
            <v>5</v>
          </cell>
          <cell r="I19">
            <v>1</v>
          </cell>
          <cell r="J19" t="str">
            <v>CCE-16 Contratación Directa</v>
          </cell>
          <cell r="K19" t="str">
            <v>1-100-F001_VA-Recursos distrito</v>
          </cell>
          <cell r="L19">
            <v>6000000</v>
          </cell>
          <cell r="M19">
            <v>30000000</v>
          </cell>
          <cell r="N19" t="str">
            <v>Subdirección de Asuntos Comunales</v>
          </cell>
          <cell r="O19" t="str">
            <v>O232020200991119_Otros servicios de la administración pública n.c.p.</v>
          </cell>
          <cell r="P19" t="str">
            <v>20/0220/0101/45010310079</v>
          </cell>
          <cell r="Q19" t="str">
            <v>Se solicita ajustar las lineas para Nuevas necesidades de contratación de la Subdirección de asuntos comunales</v>
          </cell>
          <cell r="R19"/>
          <cell r="S19" t="str">
            <v>Implementación del aprovechamiento en bienes fiscales y en zonas de cesión de carácter comunitario en Bogotá D.C.</v>
          </cell>
          <cell r="T19">
            <v>8025</v>
          </cell>
          <cell r="U19">
            <v>2024110010079</v>
          </cell>
          <cell r="V19">
            <v>3</v>
          </cell>
          <cell r="Z19" t="str">
            <v>Modificación propuesta</v>
          </cell>
        </row>
        <row r="20">
          <cell r="B20" t="str">
            <v>C6</v>
          </cell>
          <cell r="C20" t="str">
            <v>1. Apoyar con información la expedición o suscripción de trámite de acuerdo con el protocolo establecido para tal fin.</v>
          </cell>
          <cell r="D20">
            <v>80111600</v>
          </cell>
          <cell r="E20" t="str">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v>
          </cell>
          <cell r="F20" t="str">
            <v>ENERO</v>
          </cell>
          <cell r="G20" t="str">
            <v>FEBRERO</v>
          </cell>
          <cell r="H20">
            <v>5</v>
          </cell>
          <cell r="I20">
            <v>1</v>
          </cell>
          <cell r="J20" t="str">
            <v>CCE-16 Contratación Directa</v>
          </cell>
          <cell r="K20" t="str">
            <v>1-100-F001_VA-Recursos distrito</v>
          </cell>
          <cell r="L20">
            <v>4100000</v>
          </cell>
          <cell r="M20">
            <v>20500000</v>
          </cell>
          <cell r="N20" t="str">
            <v>Subdirección de Asuntos Comunales</v>
          </cell>
          <cell r="O20" t="str">
            <v>O232020200991119_Otros servicios de la administración pública n.c.p.</v>
          </cell>
          <cell r="P20" t="str">
            <v>20/0220/0101/45010310079</v>
          </cell>
          <cell r="Q20" t="str">
            <v>Se solicita ajustar las lineas para Nuevas necesidades de contratación de la Subdirección de asuntos comunales</v>
          </cell>
          <cell r="R20"/>
          <cell r="S20" t="str">
            <v>Implementación del aprovechamiento en bienes fiscales y en zonas de cesión de carácter comunitario en Bogotá D.C.</v>
          </cell>
          <cell r="T20">
            <v>8025</v>
          </cell>
          <cell r="U20">
            <v>2024110010079</v>
          </cell>
          <cell r="V20">
            <v>3</v>
          </cell>
          <cell r="Z20" t="str">
            <v>Modificación propuesta</v>
          </cell>
        </row>
        <row r="21">
          <cell r="B21" t="str">
            <v>C8</v>
          </cell>
          <cell r="C21" t="str">
            <v>3. Elaborar los documentos técnicos derivados de la identificación de acciones de aprovechamiento económico.</v>
          </cell>
          <cell r="D21">
            <v>80111600</v>
          </cell>
          <cell r="E21" t="str">
            <v>Prestar los servicios de apoyo a la gestión para la elaboración de los documentos técnicos derivados de la identificación de acciones de aprovechamiento económico en bienes fiscales y en zonas de cesión de carácter comunitarioen el marco del proyecto de inversión 8025.</v>
          </cell>
          <cell r="F21" t="str">
            <v>ENERO</v>
          </cell>
          <cell r="G21" t="str">
            <v>FEBRERO</v>
          </cell>
          <cell r="H21">
            <v>4</v>
          </cell>
          <cell r="I21">
            <v>1</v>
          </cell>
          <cell r="J21" t="str">
            <v>CCE-16 Contratación Directa</v>
          </cell>
          <cell r="K21" t="str">
            <v>1-100-F001_VA-Recursos distrito</v>
          </cell>
          <cell r="L21">
            <v>2900000</v>
          </cell>
          <cell r="M21">
            <v>12385000</v>
          </cell>
          <cell r="N21" t="str">
            <v>Subdirección de Asuntos Comunales</v>
          </cell>
          <cell r="O21" t="str">
            <v>O232020200991119_Otros servicios de la administración pública n.c.p.</v>
          </cell>
          <cell r="P21" t="str">
            <v>20/0220/0101/45010310079</v>
          </cell>
          <cell r="Q21" t="str">
            <v>Se solicita ajustar las lineas para Nuevas necesidades de contratación de la Subdirección de asuntos comunales</v>
          </cell>
          <cell r="R21"/>
          <cell r="S21" t="str">
            <v>Implementación del aprovechamiento en bienes fiscales y en zonas de cesión de carácter comunitario en Bogotá D.C.</v>
          </cell>
          <cell r="T21">
            <v>8025</v>
          </cell>
          <cell r="U21">
            <v>2024110010079</v>
          </cell>
          <cell r="V21">
            <v>3</v>
          </cell>
          <cell r="Z21" t="str">
            <v>Modificación propuesta</v>
          </cell>
        </row>
        <row r="22">
          <cell r="B22" t="str">
            <v>C49</v>
          </cell>
          <cell r="C22" t="str">
            <v>1. Realizar el 100% de la estrategia de contratación de talento humano para los procesos de apoyo, gerencia y evaluación</v>
          </cell>
          <cell r="D22">
            <v>80111600</v>
          </cell>
          <cell r="E22" t="str">
            <v>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v>
          </cell>
          <cell r="F22" t="str">
            <v>marzo</v>
          </cell>
          <cell r="G22" t="str">
            <v>marzo</v>
          </cell>
          <cell r="H22">
            <v>7</v>
          </cell>
          <cell r="I22">
            <v>1</v>
          </cell>
          <cell r="J22" t="str">
            <v>CCE-16 Contratación Directa</v>
          </cell>
          <cell r="K22" t="str">
            <v>1-100-F001_VA-Recursos distrito</v>
          </cell>
          <cell r="L22">
            <v>4412285</v>
          </cell>
          <cell r="M22">
            <v>30885995</v>
          </cell>
          <cell r="N22" t="str">
            <v>Oficina Juridica</v>
          </cell>
          <cell r="O22" t="str">
            <v>O232020200883990_Otros servicios profesionales, técnicos y empresariales n.c.p.</v>
          </cell>
          <cell r="P22" t="str">
            <v>PM/0220/0107/45990230194</v>
          </cell>
          <cell r="Q22" t="str">
            <v>Se modifica el valor estimado, el tiempo de duración y la fecha estimada del inicio de la ejecución de la prestación del servicio, de acuerdo a las necesidades actuales de la contratación.</v>
          </cell>
          <cell r="R22"/>
          <cell r="S22" t="str">
            <v>Fortalecimiento de la gestión institucional del IDPAC en el marco de la ejecución del Plan de Desarrollo de Bogotá D.C.</v>
          </cell>
          <cell r="T22">
            <v>8066</v>
          </cell>
          <cell r="U22">
            <v>2024110010194</v>
          </cell>
          <cell r="V22">
            <v>4</v>
          </cell>
          <cell r="Z22" t="str">
            <v>Modificación propuesta</v>
          </cell>
        </row>
        <row r="23">
          <cell r="B23" t="str">
            <v>C50</v>
          </cell>
          <cell r="C23" t="str">
            <v>1. Realizar el 100% de la estrategia de contratación de talento humano para los procesos de apoyo, gerencia y evaluación</v>
          </cell>
          <cell r="D23">
            <v>80111600</v>
          </cell>
          <cell r="E23" t="str">
            <v>Prestar los servicios profesionales al proceso de Control Interno Disciplinario del Instituto, ejecutando los procedimientos propios del área, contribuyendo al cumplimiento de las obligaciones jurídicas y administrativas de la entidad.</v>
          </cell>
          <cell r="F23" t="str">
            <v>marzo</v>
          </cell>
          <cell r="G23" t="str">
            <v>marzo</v>
          </cell>
          <cell r="H23">
            <v>4</v>
          </cell>
          <cell r="I23">
            <v>1</v>
          </cell>
          <cell r="J23" t="str">
            <v>CCE-16 Contratación Directa</v>
          </cell>
          <cell r="K23" t="str">
            <v>1-100-F001_VA-Recursos distrito</v>
          </cell>
          <cell r="L23">
            <v>5000000</v>
          </cell>
          <cell r="M23">
            <v>20000000</v>
          </cell>
          <cell r="N23" t="str">
            <v>Control Interno Disciplinario</v>
          </cell>
          <cell r="O23" t="str">
            <v>O232020200883990_Otros servicios profesionales, técnicos y empresariales n.c.p.</v>
          </cell>
          <cell r="P23" t="str">
            <v>PM/0220/0107/45990230194</v>
          </cell>
          <cell r="Q23" t="str">
            <v>Se modifica el objeto, el valor estimado, el tiempo de duración, el área y la fecha estimada del inicio de la ejecución de la prestación del servicio, de acuerdo a las necesidades actuales de la contratación.</v>
          </cell>
          <cell r="R23"/>
          <cell r="S23" t="str">
            <v>Fortalecimiento de la gestión institucional del IDPAC en el marco de la ejecución del Plan de Desarrollo de Bogotá D.C.</v>
          </cell>
          <cell r="T23">
            <v>8066</v>
          </cell>
          <cell r="U23">
            <v>2024110010194</v>
          </cell>
          <cell r="V23">
            <v>4</v>
          </cell>
          <cell r="Z23" t="str">
            <v>Modificación propuesta</v>
          </cell>
        </row>
        <row r="24">
          <cell r="B24" t="str">
            <v>C59</v>
          </cell>
          <cell r="C24" t="str">
            <v>1. Realizar el 100% de la estrategia de contratación de talento humano para los procesos de apoyo, gerencia y evaluación</v>
          </cell>
          <cell r="D24">
            <v>80111600</v>
          </cell>
          <cell r="E24" t="str">
            <v>Prestar los servicios profesionales para la ejecución del teletrabajo en el IDPAC y hacer acompañamiento a los procesos que lo requieran asociados con la gestión del talento humano del Instituto Distrital de la Participación y Acción Comunal</v>
          </cell>
          <cell r="F24" t="str">
            <v>marzo</v>
          </cell>
          <cell r="G24" t="str">
            <v>marzo</v>
          </cell>
          <cell r="H24">
            <v>6</v>
          </cell>
          <cell r="I24">
            <v>1</v>
          </cell>
          <cell r="J24" t="str">
            <v>CCE-16 Contratación Directa</v>
          </cell>
          <cell r="K24" t="str">
            <v>1-100-F001_VA-Recursos distrito</v>
          </cell>
          <cell r="L24">
            <v>5000000</v>
          </cell>
          <cell r="M24">
            <v>30000000</v>
          </cell>
          <cell r="N24" t="str">
            <v>Gestión del Talento Humano</v>
          </cell>
          <cell r="O24" t="str">
            <v>O232020200883990_Otros servicios profesionales, técnicos y empresariales n.c.p.</v>
          </cell>
          <cell r="P24" t="str">
            <v>PM/0220/0107/45990230194</v>
          </cell>
          <cell r="Q24" t="str">
            <v>Se modifica el valor estimado y la fecha estimada del inicio de la ejecución de la prestación del servicio, de acuerdo a las necesidades actuales de la contratación.</v>
          </cell>
          <cell r="R24"/>
          <cell r="S24" t="str">
            <v>Fortalecimiento de la gestión institucional del IDPAC en el marco de la ejecución del Plan de Desarrollo de Bogotá D.C.</v>
          </cell>
          <cell r="T24">
            <v>8066</v>
          </cell>
          <cell r="U24">
            <v>2024110010194</v>
          </cell>
          <cell r="V24">
            <v>4</v>
          </cell>
          <cell r="Z24" t="str">
            <v>Modificación propuesta</v>
          </cell>
        </row>
        <row r="25">
          <cell r="B25" t="str">
            <v>C61</v>
          </cell>
          <cell r="C25" t="str">
            <v>1. Realizar el 100% de la estrategia de contratación de talento humano para los procesos de apoyo, gerencia y evaluación</v>
          </cell>
          <cell r="D25">
            <v>80111600</v>
          </cell>
          <cell r="E25" t="str">
            <v>Prestar los servicios de apoyo a la gestión para realizar seguimiento a los informes de órganos de control y derechos de petición de la Secretaría General del Instituto.</v>
          </cell>
          <cell r="F25" t="str">
            <v>marzo</v>
          </cell>
          <cell r="G25" t="str">
            <v>marzo</v>
          </cell>
          <cell r="H25">
            <v>5</v>
          </cell>
          <cell r="I25">
            <v>1</v>
          </cell>
          <cell r="J25" t="str">
            <v>CCE-16 Contratación Directa</v>
          </cell>
          <cell r="K25" t="str">
            <v>1-100-F001_VA-Recursos distrito</v>
          </cell>
          <cell r="L25">
            <v>3812000</v>
          </cell>
          <cell r="M25">
            <v>19060000</v>
          </cell>
          <cell r="N25" t="str">
            <v>Secretaría General</v>
          </cell>
          <cell r="O25" t="str">
            <v>O232020200883990_Otros servicios profesionales, técnicos y empresariales n.c.p.</v>
          </cell>
          <cell r="P25" t="str">
            <v>PM/0220/0107/45990230194</v>
          </cell>
          <cell r="Q25" t="str">
            <v>Se modifica el objeto, el valor estimado, el tiempo de duración, el área y la fecha estimada del inicio de la ejecución de la prestación del servicio, de acuerdo a las necesidades actuales de la contratación.</v>
          </cell>
          <cell r="R25"/>
          <cell r="S25" t="str">
            <v>Fortalecimiento de la gestión institucional del IDPAC en el marco de la ejecución del Plan de Desarrollo de Bogotá D.C.</v>
          </cell>
          <cell r="T25">
            <v>8066</v>
          </cell>
          <cell r="U25">
            <v>2024110010194</v>
          </cell>
          <cell r="V25">
            <v>4</v>
          </cell>
          <cell r="Z25" t="str">
            <v>Modificación propuesta</v>
          </cell>
        </row>
        <row r="26">
          <cell r="B26" t="str">
            <v>C73</v>
          </cell>
          <cell r="C26" t="str">
            <v>1. Realizar el 100% de la estrategia de contratación de talento humano para los procesos de apoyo, gerencia y evaluación</v>
          </cell>
          <cell r="D26">
            <v>80111600</v>
          </cell>
          <cell r="E26" t="str">
            <v>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v>
          </cell>
          <cell r="F26" t="str">
            <v>febrero</v>
          </cell>
          <cell r="G26" t="str">
            <v>febrero</v>
          </cell>
          <cell r="H26">
            <v>6</v>
          </cell>
          <cell r="I26">
            <v>1</v>
          </cell>
          <cell r="J26" t="str">
            <v>CCE-16 Contratación Directa</v>
          </cell>
          <cell r="K26" t="str">
            <v>1-100-F001_VA-Recursos distrito</v>
          </cell>
          <cell r="L26" t="str">
            <v xml:space="preserve">  -</v>
          </cell>
          <cell r="M26" t="str">
            <v>-</v>
          </cell>
          <cell r="N26" t="str">
            <v>Oficina de Control Interno</v>
          </cell>
          <cell r="O26" t="str">
            <v>O232020200883990_Otros servicios profesionales, técnicos y empresariales n.c.p.</v>
          </cell>
          <cell r="P26" t="str">
            <v>PM/0220/0107/45990230194</v>
          </cell>
          <cell r="Q26" t="str">
            <v>Se modifica el valor estimado de acuerdo a las necesidades actuales de la contratación.</v>
          </cell>
          <cell r="R26"/>
          <cell r="S26" t="str">
            <v>Fortalecimiento de la gestión institucional del IDPAC en el marco de la ejecución del Plan de Desarrollo de Bogotá D.C.</v>
          </cell>
          <cell r="T26">
            <v>8066</v>
          </cell>
          <cell r="U26">
            <v>2024110010194</v>
          </cell>
          <cell r="V26">
            <v>4</v>
          </cell>
          <cell r="Z26" t="str">
            <v>Modificación propuesta</v>
          </cell>
        </row>
        <row r="27">
          <cell r="B27" t="str">
            <v>C104</v>
          </cell>
          <cell r="C27" t="str">
            <v>3. Realizar el 100% de la estrategia de la estrategia de Contratación de la adecuación y dotación de la sede del IDPAC</v>
          </cell>
          <cell r="D27" t="str">
            <v>72000000
 72100000
 72101500
 72101507</v>
          </cell>
          <cell r="E27" t="str">
            <v>Adecuación y Mejoramiento de la Infraestructura Física de la Sede Principal del IDPAC</v>
          </cell>
          <cell r="F27" t="str">
            <v>marzo</v>
          </cell>
          <cell r="G27" t="str">
            <v>abril</v>
          </cell>
          <cell r="H27">
            <v>4</v>
          </cell>
          <cell r="I27">
            <v>1</v>
          </cell>
          <cell r="J27" t="str">
            <v>Proceso de Menor Cuantía</v>
          </cell>
          <cell r="K27" t="str">
            <v>1-100-F001_VA-Recursos distrito</v>
          </cell>
          <cell r="L27" t="str">
            <v>-</v>
          </cell>
          <cell r="M27">
            <v>505000000</v>
          </cell>
          <cell r="N27" t="str">
            <v>Gestión de Bienes, Servicios e Infraestructura</v>
          </cell>
          <cell r="O27" t="str">
            <v>O2320202005040154129
 Otros servicios especializados de la construcción</v>
          </cell>
          <cell r="P27" t="str">
            <v>PM/0220/0108/45990110194</v>
          </cell>
          <cell r="Q27" t="str">
            <v>Se modifica el objeto, la fecha estimada del inicio de la ejecución del proceso y la modalidad de selección, de acuerdo a las necesidades actuales de la contratación.</v>
          </cell>
          <cell r="R27"/>
          <cell r="S27" t="str">
            <v>Fortalecimiento de la gestión institucional del IDPAC en el marco de la ejecución del Plan de Desarrollo de Bogotá D.C.</v>
          </cell>
          <cell r="T27">
            <v>8066</v>
          </cell>
          <cell r="U27">
            <v>2024110010194</v>
          </cell>
          <cell r="V27">
            <v>4</v>
          </cell>
          <cell r="Z27" t="str">
            <v>Modificación propuesta</v>
          </cell>
        </row>
        <row r="28">
          <cell r="B28" t="str">
            <v>C101</v>
          </cell>
          <cell r="C28" t="str">
            <v>1. Realizar el 100% de la estrategia de contratación de talento humano para los procesos de apoyo, gerencia y evaluación</v>
          </cell>
          <cell r="D28">
            <v>80111600</v>
          </cell>
          <cell r="E28" t="str">
            <v>Fortalecimiento Institucional</v>
          </cell>
          <cell r="F28" t="str">
            <v>junio</v>
          </cell>
          <cell r="G28" t="str">
            <v>junio</v>
          </cell>
          <cell r="H28">
            <v>1</v>
          </cell>
          <cell r="I28">
            <v>1</v>
          </cell>
          <cell r="J28" t="str">
            <v>CCE-16 Contratación Directa</v>
          </cell>
          <cell r="K28" t="str">
            <v>1-100-F001_VA-Recursos distrito</v>
          </cell>
          <cell r="L28" t="str">
            <v xml:space="preserve">  -</v>
          </cell>
          <cell r="M28">
            <v>120837005</v>
          </cell>
          <cell r="N28" t="str">
            <v>Secretaría General</v>
          </cell>
          <cell r="O28" t="str">
            <v>O232020200883990
 Otros servicios profesionales, técnicos y empresar</v>
          </cell>
          <cell r="P28" t="str">
            <v>PM/0220/0107/45990230194</v>
          </cell>
          <cell r="Q28" t="str">
            <v>Nuevo saldo</v>
          </cell>
          <cell r="R28"/>
          <cell r="S28" t="str">
            <v>Fortalecimiento de la gestión institucional del IDPAC en el marco de la ejecución del Plan de Desarrollo de Bogotá D.C.</v>
          </cell>
          <cell r="T28">
            <v>8066</v>
          </cell>
          <cell r="U28">
            <v>2024110010194</v>
          </cell>
          <cell r="V28">
            <v>4</v>
          </cell>
          <cell r="Z28" t="str">
            <v>Modificación propuesta</v>
          </cell>
        </row>
        <row r="29">
          <cell r="B29" t="str">
            <v>C72</v>
          </cell>
          <cell r="C29" t="str">
            <v>1. Realizar el 100% de la estrategia de contratación de talento humano para los procesos de apoyo, gerencia y evaluación</v>
          </cell>
          <cell r="D29">
            <v>80111600</v>
          </cell>
          <cell r="E29" t="str">
            <v>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v>
          </cell>
          <cell r="F29" t="str">
            <v>marzo</v>
          </cell>
          <cell r="G29" t="str">
            <v>marzo</v>
          </cell>
          <cell r="H29">
            <v>5</v>
          </cell>
          <cell r="I29">
            <v>1</v>
          </cell>
          <cell r="J29" t="str">
            <v>CCE-16 Contratación Directa</v>
          </cell>
          <cell r="K29" t="str">
            <v>1-100-F001_VA-Recursos distrito</v>
          </cell>
          <cell r="L29">
            <v>5100000</v>
          </cell>
          <cell r="M29">
            <v>25500000</v>
          </cell>
          <cell r="N29" t="str">
            <v>Oficina de Control Interno</v>
          </cell>
          <cell r="O29" t="str">
            <v>O232020200883990_Otros servicios profesionales, técnicos y empresariales n.c.p.</v>
          </cell>
          <cell r="P29" t="str">
            <v>PM/0220/0107/45990230194</v>
          </cell>
          <cell r="Q29" t="str">
            <v>Se modifica el objeto y la fecha estimada del inicio de la ejecución de acuerdo a las necesidades actuales de la contratación.</v>
          </cell>
          <cell r="R29"/>
          <cell r="S29" t="str">
            <v>Fortalecimiento de la gestión institucional del IDPAC en el marco de la ejecución del Plan de Desarrollo de Bogotá D.C.</v>
          </cell>
          <cell r="T29">
            <v>8066</v>
          </cell>
          <cell r="U29">
            <v>2024110010194</v>
          </cell>
          <cell r="V29">
            <v>4</v>
          </cell>
          <cell r="Z29" t="str">
            <v>Modificación propuesta</v>
          </cell>
        </row>
        <row r="30">
          <cell r="B30" t="str">
            <v>C74</v>
          </cell>
          <cell r="C30" t="str">
            <v>1. Realizar el 100% de la estrategia de contratación de talento humano para los procesos de apoyo, gerencia y evaluación</v>
          </cell>
          <cell r="D30">
            <v>80111600</v>
          </cell>
          <cell r="E30" t="str">
            <v>Prestar los servicios profesionales en la Oficina de Control Interno, para realizar actividades de evaluación, seguimiento y auditoria en temas estratégicos y misionales, acorde con los roles de la Oficina y el Plan Anual de Auditoria Interna de la vigencia 2025.</v>
          </cell>
          <cell r="F30" t="str">
            <v>marzo</v>
          </cell>
          <cell r="G30" t="str">
            <v>marzo</v>
          </cell>
          <cell r="H30">
            <v>6</v>
          </cell>
          <cell r="I30">
            <v>1</v>
          </cell>
          <cell r="J30" t="str">
            <v>CCE-16 Contratación Directa</v>
          </cell>
          <cell r="K30" t="str">
            <v>1-100-F001_VA-Recursos distrito</v>
          </cell>
          <cell r="L30">
            <v>5500000</v>
          </cell>
          <cell r="M30">
            <v>33000000</v>
          </cell>
          <cell r="N30" t="str">
            <v>Oficina de Control Interno</v>
          </cell>
          <cell r="O30" t="str">
            <v>O232020200883990_Otros servicios profesionales, técnicos y empresariales n.c.p.</v>
          </cell>
          <cell r="P30" t="str">
            <v>PM/0220/0107/45990230194</v>
          </cell>
          <cell r="Q30" t="str">
            <v>Se modifica el objeto y la fecha estimada del inicio de la ejecución de acuerdo a las necesidades actuales de la contratación.</v>
          </cell>
          <cell r="R30"/>
          <cell r="S30" t="str">
            <v>Fortalecimiento de la gestión institucional del IDPAC en el marco de la ejecución del Plan de Desarrollo de Bogotá D.C.</v>
          </cell>
          <cell r="T30">
            <v>8066</v>
          </cell>
          <cell r="U30">
            <v>2024110010194</v>
          </cell>
          <cell r="V30">
            <v>4</v>
          </cell>
          <cell r="Z30" t="str">
            <v>Modificación propuesta</v>
          </cell>
        </row>
        <row r="31">
          <cell r="B31" t="str">
            <v>C69</v>
          </cell>
          <cell r="C31" t="str">
            <v>1. Realizar el 100% de la estrategia de contratación de talento humano para los procesos de apoyo, gerencia y evaluación</v>
          </cell>
          <cell r="D31">
            <v>80111600</v>
          </cell>
          <cell r="E31" t="str">
            <v>Prestar los servicios profesionales para realizar el estudio de cargas de personal de la entidad</v>
          </cell>
          <cell r="F31" t="str">
            <v>marzo</v>
          </cell>
          <cell r="G31" t="str">
            <v>marzo</v>
          </cell>
          <cell r="H31">
            <v>4</v>
          </cell>
          <cell r="I31">
            <v>1</v>
          </cell>
          <cell r="J31" t="str">
            <v>CCE-16 Contratación Directa</v>
          </cell>
          <cell r="K31" t="str">
            <v>1-100-F001_VA-Recursos distrito</v>
          </cell>
          <cell r="L31">
            <v>7000000</v>
          </cell>
          <cell r="M31">
            <v>28000000</v>
          </cell>
          <cell r="N31" t="str">
            <v>Gestión del Talento Humano</v>
          </cell>
          <cell r="O31" t="str">
            <v>O232020200883990
 Otros servicios profesionales, técnicos y empresar</v>
          </cell>
          <cell r="P31" t="str">
            <v>PM/0220/0107/45990230194</v>
          </cell>
          <cell r="Q31" t="str">
            <v>Se modifica el objeto, el valor estimado, el tiempo de duración, el área y la fecha estimada del inicio de la ejecución de la prestación del servicio, de acuerdo a las necesidades actuales de la contratación.</v>
          </cell>
          <cell r="R31"/>
          <cell r="S31" t="str">
            <v>Fortalecimiento de la gestión institucional del IDPAC en el marco de la ejecución del Plan de Desarrollo de Bogotá D.C.</v>
          </cell>
          <cell r="T31">
            <v>8066</v>
          </cell>
          <cell r="U31">
            <v>2024110010194</v>
          </cell>
          <cell r="V31">
            <v>4</v>
          </cell>
          <cell r="Z31" t="str">
            <v>Modificación propuesta</v>
          </cell>
        </row>
        <row r="32">
          <cell r="B32" t="str">
            <v>C106</v>
          </cell>
          <cell r="C32" t="str">
            <v>1. Formar 120.000 ciudadanos en sus capacidades democráticas para incidir en la construcción de una cultura democrática, ciudadana y de paz</v>
          </cell>
          <cell r="D32">
            <v>80111600</v>
          </cell>
          <cell r="E32" t="str">
            <v>Prestar servicios profesionales para desarrollar los procesos de formacion y herramientas de accesibilidad competencia de la Gerencia de la Escuela de Participación</v>
          </cell>
          <cell r="F32" t="str">
            <v>FEBRERO</v>
          </cell>
          <cell r="G32" t="str">
            <v>FEBRERO</v>
          </cell>
          <cell r="H32">
            <v>5</v>
          </cell>
          <cell r="I32">
            <v>1</v>
          </cell>
          <cell r="J32" t="str">
            <v>CCE-16 Contratación Directa</v>
          </cell>
          <cell r="K32" t="str">
            <v>1-100-F001_VA-Recursos distrito</v>
          </cell>
          <cell r="L32">
            <v>5000000</v>
          </cell>
          <cell r="M32">
            <v>25000000</v>
          </cell>
          <cell r="N32" t="str">
            <v>Gerencia Escuela de la Participación</v>
          </cell>
          <cell r="O32" t="str">
            <v>O232020200992913 Servicios de educación para la formación y el trab</v>
          </cell>
          <cell r="P32" t="str">
            <v>20/0220/0102/45020340212</v>
          </cell>
          <cell r="Q32"/>
          <cell r="R32"/>
          <cell r="S32" t="str">
            <v>Formación en capacidades democráticas en interrelación con la cualificación de la participación incidente; con enfoques de cultura ciudadana, democrática y de paz Bogotá D.C.</v>
          </cell>
          <cell r="T32">
            <v>8080</v>
          </cell>
          <cell r="U32">
            <v>2024110010212</v>
          </cell>
          <cell r="V32">
            <v>6</v>
          </cell>
          <cell r="Z32" t="str">
            <v>Modificación propuesta</v>
          </cell>
        </row>
        <row r="33">
          <cell r="B33" t="str">
            <v>C109</v>
          </cell>
          <cell r="C33" t="str">
            <v>1. Formar 120.000 ciudadanos en sus capacidades democráticas para incidir en la construcción de una cultura democrática, ciudadana y de paz</v>
          </cell>
          <cell r="D33">
            <v>80111600</v>
          </cell>
          <cell r="E33" t="str">
            <v>Prestar servicios profesionales para diseñar, desarrollar y ejecutar los procesos de formación que adelanta la Gerencia de Escuela de Participación en la distintas modalidades.</v>
          </cell>
          <cell r="F33" t="str">
            <v>MARZO</v>
          </cell>
          <cell r="G33" t="str">
            <v>MARZO</v>
          </cell>
          <cell r="H33">
            <v>5</v>
          </cell>
          <cell r="I33">
            <v>1</v>
          </cell>
          <cell r="J33" t="str">
            <v>CCE-16 Contratación Directa</v>
          </cell>
          <cell r="K33" t="str">
            <v>1-100-F001_VA-Recursos distrito</v>
          </cell>
          <cell r="L33">
            <v>4000000</v>
          </cell>
          <cell r="M33">
            <v>20000000</v>
          </cell>
          <cell r="N33" t="str">
            <v>Gerencia Escuela de la Participación</v>
          </cell>
          <cell r="O33" t="str">
            <v>O232020200992913 Servicios de educación para la formación y el trab</v>
          </cell>
          <cell r="P33" t="str">
            <v>20/0220/0102/45020340212</v>
          </cell>
          <cell r="Q33"/>
          <cell r="R33"/>
          <cell r="S33" t="str">
            <v>Formación en capacidades democráticas en interrelación con la cualificación de la participación incidente; con enfoques de cultura ciudadana, democrática y de paz Bogotá D.C.</v>
          </cell>
          <cell r="T33">
            <v>8080</v>
          </cell>
          <cell r="U33">
            <v>2024110010212</v>
          </cell>
          <cell r="V33">
            <v>6</v>
          </cell>
          <cell r="Z33" t="str">
            <v>Modificación propuesta</v>
          </cell>
        </row>
        <row r="34">
          <cell r="B34" t="str">
            <v>C111</v>
          </cell>
          <cell r="C34" t="str">
            <v>1. Formar 120.000 ciudadanos en sus capacidades democráticas para incidir en la construcción de una cultura democrática, ciudadana y de paz</v>
          </cell>
          <cell r="D34">
            <v>80111600</v>
          </cell>
          <cell r="E34" t="str">
            <v>Prestar los servicios profesionales para desarrollar y hacer seguimiento a la estrategia de alianzas y redes que adelanta la Gerencia de Escuela de Participación.</v>
          </cell>
          <cell r="F34" t="str">
            <v>FEBRERO</v>
          </cell>
          <cell r="G34" t="str">
            <v>FEBRERO</v>
          </cell>
          <cell r="H34">
            <v>7</v>
          </cell>
          <cell r="I34">
            <v>1</v>
          </cell>
          <cell r="J34" t="str">
            <v>CCE-16 Contratación Directa</v>
          </cell>
          <cell r="K34" t="str">
            <v>1-100-F001_VA-Recursos distrito</v>
          </cell>
          <cell r="L34">
            <v>5000000</v>
          </cell>
          <cell r="M34">
            <v>35000000</v>
          </cell>
          <cell r="N34" t="str">
            <v>Gerencia Escuela de la Participación</v>
          </cell>
          <cell r="O34" t="str">
            <v>O232020200883990 Otros servicios profesionales, técnicos y empresar</v>
          </cell>
          <cell r="P34" t="str">
            <v>20/0220/0102/45020340212</v>
          </cell>
          <cell r="Q34"/>
          <cell r="R34"/>
          <cell r="S34" t="str">
            <v>Formación en capacidades democráticas en interrelación con la cualificación de la participación incidente; con enfoques de cultura ciudadana, democrática y de paz Bogotá D.C.</v>
          </cell>
          <cell r="T34">
            <v>8080</v>
          </cell>
          <cell r="U34">
            <v>2024110010212</v>
          </cell>
          <cell r="V34">
            <v>6</v>
          </cell>
          <cell r="Z34" t="str">
            <v>Modificación propuesta</v>
          </cell>
        </row>
        <row r="35">
          <cell r="B35" t="str">
            <v>C113</v>
          </cell>
          <cell r="C35" t="str">
            <v>1. Formar 120.000 ciudadanos en sus capacidades democráticas para incidir en la construcción de una cultura democrática, ciudadana y de paz</v>
          </cell>
          <cell r="D35">
            <v>80111600</v>
          </cell>
          <cell r="E35" t="str">
            <v>Prestar los servicios profesionales la para la generación de contenidos pedagógicos de la Escuela de Participación.</v>
          </cell>
          <cell r="F35" t="str">
            <v>MARZO</v>
          </cell>
          <cell r="G35" t="str">
            <v>MARZO</v>
          </cell>
          <cell r="H35">
            <v>4</v>
          </cell>
          <cell r="I35">
            <v>1</v>
          </cell>
          <cell r="J35" t="str">
            <v>CCE-16 Contratación Directa</v>
          </cell>
          <cell r="K35" t="str">
            <v>1-100-F001_VA-Recursos distrito</v>
          </cell>
          <cell r="L35">
            <v>4000000</v>
          </cell>
          <cell r="M35">
            <v>-16000000</v>
          </cell>
          <cell r="N35" t="str">
            <v>Gerencia Escuela de la Participación</v>
          </cell>
          <cell r="O35" t="str">
            <v>O232020200992913 Servicios de educación para la formación y el trab</v>
          </cell>
          <cell r="P35" t="str">
            <v>20/0220/0102/45020340212</v>
          </cell>
          <cell r="Q35" t="str">
            <v>No se requiere la línea</v>
          </cell>
          <cell r="R35"/>
          <cell r="S35" t="str">
            <v>Formación en capacidades democráticas en interrelación con la cualificación de la participación incidente; con enfoques de cultura ciudadana, democrática y de paz Bogotá D.C.</v>
          </cell>
          <cell r="T35">
            <v>8080</v>
          </cell>
          <cell r="U35">
            <v>2024110010212</v>
          </cell>
          <cell r="V35">
            <v>6</v>
          </cell>
          <cell r="Z35" t="str">
            <v>Eliminación de Concepto</v>
          </cell>
        </row>
        <row r="36">
          <cell r="B36" t="str">
            <v>C123</v>
          </cell>
          <cell r="C36" t="str">
            <v>1. Formar 120.000 ciudadanos en sus capacidades democráticas para incidir en la construcción de una cultura democrática, ciudadana y de paz</v>
          </cell>
          <cell r="D36">
            <v>80111600</v>
          </cell>
          <cell r="E36" t="str">
            <v>Prestar los servicios profesionales para el diseño e implementación de metodologías y didácticas en las diferentes modalidades de formación competencia de la Gerencia de Escuela de Participación.</v>
          </cell>
          <cell r="F36" t="str">
            <v>Marzo</v>
          </cell>
          <cell r="G36" t="str">
            <v>Marzo</v>
          </cell>
          <cell r="H36">
            <v>5</v>
          </cell>
          <cell r="I36">
            <v>1</v>
          </cell>
          <cell r="J36" t="str">
            <v>CCE-16 Contratación Directa</v>
          </cell>
          <cell r="K36" t="str">
            <v>1-100-F001_VA-Recursos distrito</v>
          </cell>
          <cell r="L36">
            <v>7000000</v>
          </cell>
          <cell r="M36">
            <v>-35000000</v>
          </cell>
          <cell r="N36" t="str">
            <v>Gerencia Escuela de la Participación</v>
          </cell>
          <cell r="O36" t="str">
            <v>O232020200992913 Servicios de educación para la formación y el trab</v>
          </cell>
          <cell r="P36" t="str">
            <v>20/0220/0102/45020340212</v>
          </cell>
          <cell r="Q36" t="str">
            <v>No se requiere la línea</v>
          </cell>
          <cell r="R36"/>
          <cell r="S36" t="str">
            <v>Formación en capacidades democráticas en interrelación con la cualificación de la participación incidente; con enfoques de cultura ciudadana, democrática y de paz Bogotá D.C.</v>
          </cell>
          <cell r="T36">
            <v>8080</v>
          </cell>
          <cell r="U36">
            <v>2024110010212</v>
          </cell>
          <cell r="V36">
            <v>6</v>
          </cell>
          <cell r="Z36" t="str">
            <v>Eliminación de Concepto</v>
          </cell>
        </row>
        <row r="37">
          <cell r="B37" t="str">
            <v>C694</v>
          </cell>
          <cell r="C37" t="str">
            <v>1. Formar 120.000 ciudadanos en sus capacidades democráticas para incidir en la construcción de una cultura democrática, ciudadana y de paz</v>
          </cell>
          <cell r="D37">
            <v>80111600</v>
          </cell>
          <cell r="E37" t="str">
            <v>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v>
          </cell>
          <cell r="F37" t="str">
            <v>Abril</v>
          </cell>
          <cell r="G37" t="str">
            <v>Abril</v>
          </cell>
          <cell r="H37">
            <v>3</v>
          </cell>
          <cell r="I37">
            <v>1</v>
          </cell>
          <cell r="J37" t="str">
            <v>CCE-16 Contratación Directa</v>
          </cell>
          <cell r="K37" t="str">
            <v>1-100-F001_VA-Recursos distrito</v>
          </cell>
          <cell r="L37">
            <v>9000000</v>
          </cell>
          <cell r="M37">
            <v>27000000</v>
          </cell>
          <cell r="N37" t="str">
            <v>Gerencia Escuela de la Participación</v>
          </cell>
          <cell r="O37" t="str">
            <v>O232020200991119_Otros servicios de la administración pública n.c.p.</v>
          </cell>
          <cell r="P37" t="str">
            <v>20/0220/0102/45020340212</v>
          </cell>
          <cell r="Q37" t="str">
            <v>Creación de la línea por las nuevas necesidades de la contratación</v>
          </cell>
          <cell r="R37"/>
          <cell r="S37" t="str">
            <v>Formación en capacidades democráticas en interrelación con la cualificación de la participación incidente; con enfoques de cultura ciudadana, democrática y de paz Bogotá D.C.</v>
          </cell>
          <cell r="T37">
            <v>8080</v>
          </cell>
          <cell r="U37">
            <v>2024110010212</v>
          </cell>
          <cell r="V37">
            <v>6</v>
          </cell>
          <cell r="Z37" t="str">
            <v>Inclusión de nuevo concepto</v>
          </cell>
        </row>
        <row r="38">
          <cell r="B38" t="str">
            <v>C131</v>
          </cell>
          <cell r="C38" t="str">
            <v>1. Formar 120.000 ciudadanos en sus capacidades democráticas para incidir en la construcción de una cultura democrática, ciudadana y de paz</v>
          </cell>
          <cell r="D38">
            <v>80111600</v>
          </cell>
          <cell r="E38" t="str">
            <v>Prestar los servicios profesionales, de manera temporal para implementar estrategias de comunicacion requeridas por la Gerencia de Escuela de Participación.</v>
          </cell>
          <cell r="F38" t="str">
            <v>ENERO</v>
          </cell>
          <cell r="G38" t="str">
            <v>ENERO</v>
          </cell>
          <cell r="H38">
            <v>5</v>
          </cell>
          <cell r="I38">
            <v>1</v>
          </cell>
          <cell r="J38" t="str">
            <v>CCE-16 Contratación Directa</v>
          </cell>
          <cell r="K38" t="str">
            <v>1-100-F001_VA-Recursos distrito</v>
          </cell>
          <cell r="L38">
            <v>7000000</v>
          </cell>
          <cell r="M38">
            <v>35000000</v>
          </cell>
          <cell r="N38" t="str">
            <v>Gerencia Escuela de la Participación</v>
          </cell>
          <cell r="O38" t="str">
            <v>O232020200991119_Otros servicios de la administración pública n.c.p.</v>
          </cell>
          <cell r="P38" t="str">
            <v>20/0220/0102/45020340212</v>
          </cell>
          <cell r="Q38"/>
          <cell r="R38"/>
          <cell r="S38" t="str">
            <v>Formación en capacidades democráticas en interrelación con la cualificación de la participación incidente; con enfoques de cultura ciudadana, democrática y de paz Bogotá D.C.</v>
          </cell>
          <cell r="T38">
            <v>8080</v>
          </cell>
          <cell r="U38">
            <v>2024110010212</v>
          </cell>
          <cell r="V38">
            <v>6</v>
          </cell>
          <cell r="Z38" t="str">
            <v>Modificación propuesta</v>
          </cell>
        </row>
        <row r="39">
          <cell r="B39" t="str">
            <v>C132</v>
          </cell>
          <cell r="C39" t="str">
            <v>1. Formar 120.000 ciudadanos en sus capacidades democráticas para incidir en la construcción de una cultura democrática, ciudadana y de paz</v>
          </cell>
          <cell r="D39">
            <v>80111600</v>
          </cell>
          <cell r="E39" t="str">
            <v>Prestar servicios de apoyo a la gestión para diseñar e implementar actividades en las diferentes modalidades de formación que brinda la Gerencia de Escuela de la Participación.</v>
          </cell>
          <cell r="F39" t="str">
            <v>FEBRERO</v>
          </cell>
          <cell r="G39" t="str">
            <v>FEBRERO</v>
          </cell>
          <cell r="H39">
            <v>10</v>
          </cell>
          <cell r="I39">
            <v>1</v>
          </cell>
          <cell r="J39" t="str">
            <v>CCE-16 Contratación Directa</v>
          </cell>
          <cell r="K39" t="str">
            <v>1-100-F001_VA-Recursos distrito</v>
          </cell>
          <cell r="L39">
            <v>2316000</v>
          </cell>
          <cell r="M39">
            <v>23160000</v>
          </cell>
          <cell r="N39" t="str">
            <v>Gerencia Escuela de la Participación</v>
          </cell>
          <cell r="O39" t="str">
            <v>O232020200992913 Servicios de educación para la formación y el trab</v>
          </cell>
          <cell r="P39" t="str">
            <v>20/0220/0102/45020340212</v>
          </cell>
          <cell r="Q39"/>
          <cell r="R39"/>
          <cell r="S39" t="str">
            <v>Formación en capacidades democráticas en interrelación con la cualificación de la participación incidente; con enfoques de cultura ciudadana, democrática y de paz Bogotá D.C.</v>
          </cell>
          <cell r="T39">
            <v>8080</v>
          </cell>
          <cell r="U39">
            <v>2024110010212</v>
          </cell>
          <cell r="V39">
            <v>6</v>
          </cell>
          <cell r="Z39" t="str">
            <v>Modificación propuesta</v>
          </cell>
        </row>
        <row r="40">
          <cell r="B40" t="str">
            <v>C133</v>
          </cell>
          <cell r="C40" t="str">
            <v>1. Formar 120.000 ciudadanos en sus capacidades democráticas para incidir en la construcción de una cultura democrática, ciudadana y de paz</v>
          </cell>
          <cell r="D40">
            <v>80111600</v>
          </cell>
          <cell r="E40" t="str">
            <v>Prestar los servicios profesionales para realizar el seguimiento, sistematización y reportes requeridos por la Escuela de la Participación.</v>
          </cell>
          <cell r="F40" t="str">
            <v>FEBRERO</v>
          </cell>
          <cell r="G40" t="str">
            <v>FEBRERO</v>
          </cell>
          <cell r="H40">
            <v>5</v>
          </cell>
          <cell r="I40">
            <v>1</v>
          </cell>
          <cell r="J40" t="str">
            <v>CCE-16 Contratación Directa</v>
          </cell>
          <cell r="K40" t="str">
            <v>1-100-F001_VA-Recursos distrito</v>
          </cell>
          <cell r="L40">
            <v>4000000</v>
          </cell>
          <cell r="M40">
            <v>20000000</v>
          </cell>
          <cell r="N40" t="str">
            <v>Gerencia Escuela de la Participación</v>
          </cell>
          <cell r="O40" t="str">
            <v>O232020200991119_Otros servicios de la administración pública n.c.p.</v>
          </cell>
          <cell r="P40" t="str">
            <v>20/0220/0102/45020340212</v>
          </cell>
          <cell r="Q40"/>
          <cell r="R40"/>
          <cell r="S40" t="str">
            <v>Formación en capacidades democráticas en interrelación con la cualificación de la participación incidente; con enfoques de cultura ciudadana, democrática y de paz Bogotá D.C.</v>
          </cell>
          <cell r="T40">
            <v>8080</v>
          </cell>
          <cell r="U40">
            <v>2024110010212</v>
          </cell>
          <cell r="V40">
            <v>6</v>
          </cell>
          <cell r="Z40" t="str">
            <v>Modificación propuesta</v>
          </cell>
        </row>
        <row r="41">
          <cell r="B41" t="str">
            <v>C135</v>
          </cell>
          <cell r="C41" t="str">
            <v>1. Formar 120.000 ciudadanos en sus capacidades democráticas para incidir en la construcción de una cultura democrática, ciudadana y de paz</v>
          </cell>
          <cell r="D41">
            <v>80111600</v>
          </cell>
          <cell r="E41" t="str">
            <v>Prestar los servicios profesionales y para diseñar y desarrollar contenidos pedagogicos en las diferentes modalidades de formación de la Gerencia de la Escuela de la Participación.</v>
          </cell>
          <cell r="F41" t="str">
            <v>FEBRERO</v>
          </cell>
          <cell r="G41" t="str">
            <v>FEBRERO</v>
          </cell>
          <cell r="H41">
            <v>5</v>
          </cell>
          <cell r="I41">
            <v>1</v>
          </cell>
          <cell r="J41" t="str">
            <v>CCE-16 Contratación Directa</v>
          </cell>
          <cell r="K41" t="str">
            <v>1-100-F001_VA-Recursos distrito</v>
          </cell>
          <cell r="L41">
            <v>4500000</v>
          </cell>
          <cell r="M41">
            <v>22500000</v>
          </cell>
          <cell r="N41" t="str">
            <v>Gerencia Escuela de la Participación</v>
          </cell>
          <cell r="O41" t="str">
            <v>O232020200992913 Servicios de educación para la formación y el trab</v>
          </cell>
          <cell r="P41" t="str">
            <v>20/0220/0102/45020340212</v>
          </cell>
          <cell r="Q41"/>
          <cell r="R41"/>
          <cell r="S41" t="str">
            <v>Formación en capacidades democráticas en interrelación con la cualificación de la participación incidente; con enfoques de cultura ciudadana, democrática y de paz Bogotá D.C.</v>
          </cell>
          <cell r="T41">
            <v>8080</v>
          </cell>
          <cell r="U41">
            <v>2024110010212</v>
          </cell>
          <cell r="V41">
            <v>6</v>
          </cell>
          <cell r="Z41" t="str">
            <v>Modificación propuesta</v>
          </cell>
        </row>
        <row r="42">
          <cell r="B42" t="str">
            <v>C695</v>
          </cell>
          <cell r="C42" t="str">
            <v>1. Formar 120.000 ciudadanos en sus capacidades democráticas para incidir en la construcción de una cultura democrática, ciudadana y de paz</v>
          </cell>
          <cell r="D42">
            <v>80111600</v>
          </cell>
          <cell r="E42" t="str">
            <v>Adición y prórroga al contrato 111 de 2025: "Prestar los servicios profesionales de manera temporal para la implementación de estrategias de alianzas y redes de la Gerencia de Escuela de la Participación."</v>
          </cell>
          <cell r="F42" t="str">
            <v>Abril</v>
          </cell>
          <cell r="G42" t="str">
            <v>Abril</v>
          </cell>
          <cell r="H42">
            <v>11</v>
          </cell>
          <cell r="I42">
            <v>0</v>
          </cell>
          <cell r="J42" t="str">
            <v>CCE-16 Contratación Directa</v>
          </cell>
          <cell r="K42" t="str">
            <v>1-100-F001_VA-Recursos distrito</v>
          </cell>
          <cell r="L42">
            <v>7000000</v>
          </cell>
          <cell r="M42">
            <v>2566667</v>
          </cell>
          <cell r="N42" t="str">
            <v>Gerencia Escuela de la Participación</v>
          </cell>
          <cell r="O42" t="str">
            <v>O232020200991119_Otros servicios de la administración pública n.c.p.</v>
          </cell>
          <cell r="P42" t="str">
            <v>20/0220/0102/45020340212</v>
          </cell>
          <cell r="Q42" t="str">
            <v>Creación de la línea por las nuevas necesidades de la contratación</v>
          </cell>
          <cell r="R42"/>
          <cell r="S42" t="str">
            <v>Formación en capacidades democráticas en interrelación con la cualificación de la participación incidente; con enfoques de cultura ciudadana, democrática y de paz Bogotá D.C.</v>
          </cell>
          <cell r="T42">
            <v>8080</v>
          </cell>
          <cell r="U42">
            <v>2024110010212</v>
          </cell>
          <cell r="V42">
            <v>6</v>
          </cell>
          <cell r="Z42" t="str">
            <v>Inclusión de nuevo concepto</v>
          </cell>
        </row>
        <row r="43">
          <cell r="B43" t="str">
            <v>C141</v>
          </cell>
          <cell r="C43" t="str">
            <v>1. Formar 120.000 ciudadanos en sus capacidades democráticas para incidir en la construcción de una cultura democrática, ciudadana y de paz</v>
          </cell>
          <cell r="D43">
            <v>80111600</v>
          </cell>
          <cell r="E43" t="str">
            <v>Prestar los servicios profesionales de manera temporal, para la gestión, implementación y seguimiento de la estrategia de alianzas y redes de la Gerencia de Escuela de la Participación</v>
          </cell>
          <cell r="F43" t="str">
            <v>ENERO</v>
          </cell>
          <cell r="G43" t="str">
            <v>ENERO</v>
          </cell>
          <cell r="H43">
            <v>5</v>
          </cell>
          <cell r="I43">
            <v>1</v>
          </cell>
          <cell r="J43" t="str">
            <v>CCE-16 Contratación Directa</v>
          </cell>
          <cell r="K43" t="str">
            <v>1-100-F001_VA-Recursos distrito</v>
          </cell>
          <cell r="L43">
            <v>7000000</v>
          </cell>
          <cell r="M43">
            <v>35000000</v>
          </cell>
          <cell r="N43" t="str">
            <v>Gerencia Escuela de la Participación</v>
          </cell>
          <cell r="O43" t="str">
            <v>O232020200991119_Otros servicios de la administración pública n.c.p.</v>
          </cell>
          <cell r="P43" t="str">
            <v>20/0220/0102/45020340212</v>
          </cell>
          <cell r="Q43"/>
          <cell r="R43"/>
          <cell r="S43" t="str">
            <v>Formación en capacidades democráticas en interrelación con la cualificación de la participación incidente; con enfoques de cultura ciudadana, democrática y de paz Bogotá D.C.</v>
          </cell>
          <cell r="T43">
            <v>8080</v>
          </cell>
          <cell r="U43">
            <v>2024110010212</v>
          </cell>
          <cell r="V43">
            <v>6</v>
          </cell>
          <cell r="Z43" t="str">
            <v>Modificación propuesta</v>
          </cell>
        </row>
        <row r="44">
          <cell r="B44" t="str">
            <v>C142</v>
          </cell>
          <cell r="C44" t="str">
            <v>1. Formar 120.000 ciudadanos en sus capacidades democráticas para incidir en la construcción de una cultura democrática, ciudadana y de paz</v>
          </cell>
          <cell r="D44">
            <v>80111600</v>
          </cell>
          <cell r="E44" t="str">
            <v>Prestar los servicios profesionales de manera temporal para llevar a cabo el seguimiento y control de los aspectos, contractuales, administrativos y financieros de la Gerencia de la Escuela</v>
          </cell>
          <cell r="F44" t="str">
            <v>FEBRERO</v>
          </cell>
          <cell r="G44" t="str">
            <v>FEBRERO</v>
          </cell>
          <cell r="H44">
            <v>6</v>
          </cell>
          <cell r="I44">
            <v>1</v>
          </cell>
          <cell r="J44" t="str">
            <v>CCE-16 Contratación Directa</v>
          </cell>
          <cell r="K44" t="str">
            <v>1-100-F001_VA-Recursos distrito</v>
          </cell>
          <cell r="L44">
            <v>4500000</v>
          </cell>
          <cell r="M44">
            <v>27000000</v>
          </cell>
          <cell r="N44" t="str">
            <v>Gerencia Escuela de la Participación</v>
          </cell>
          <cell r="O44" t="str">
            <v>O232020200991119_Otros servicios de la administración pública n.c.p.</v>
          </cell>
          <cell r="P44" t="str">
            <v>20/0220/0102/45020340212</v>
          </cell>
          <cell r="Q44"/>
          <cell r="R44"/>
          <cell r="S44" t="str">
            <v>Formación en capacidades democráticas en interrelación con la cualificación de la participación incidente; con enfoques de cultura ciudadana, democrática y de paz Bogotá D.C.</v>
          </cell>
          <cell r="T44">
            <v>8080</v>
          </cell>
          <cell r="U44">
            <v>2024110010212</v>
          </cell>
          <cell r="V44">
            <v>6</v>
          </cell>
          <cell r="W44" t="str">
            <v> </v>
          </cell>
          <cell r="X44"/>
          <cell r="Y44"/>
          <cell r="Z44" t="str">
            <v>Modificación propuesta</v>
          </cell>
        </row>
        <row r="45">
          <cell r="B45" t="str">
            <v>C143</v>
          </cell>
          <cell r="C45" t="str">
            <v>1. Formar 120.000 ciudadanos en sus capacidades democráticas para incidir en la construcción de una cultura democrática, ciudadana y de paz</v>
          </cell>
          <cell r="D45">
            <v>80111600</v>
          </cell>
          <cell r="E45" t="str">
            <v>Prestar servicios de apoyo a la gestión, de manera temporal, para apoyar la implementación de actividades en las diferentes modalidades de formación que brinda la Gerencia de Escuela de la Participación</v>
          </cell>
          <cell r="F45" t="str">
            <v>FEBRERO</v>
          </cell>
          <cell r="G45" t="str">
            <v>FEBRERO</v>
          </cell>
          <cell r="H45">
            <v>6</v>
          </cell>
          <cell r="I45">
            <v>1</v>
          </cell>
          <cell r="J45" t="str">
            <v>CCE-16 Contratación Directa</v>
          </cell>
          <cell r="K45" t="str">
            <v>1-100-F001_VA-Recursos distrito</v>
          </cell>
          <cell r="L45">
            <v>3600000</v>
          </cell>
          <cell r="M45">
            <v>21600000</v>
          </cell>
          <cell r="N45" t="str">
            <v>Gerencia Escuela de la Participación</v>
          </cell>
          <cell r="O45" t="str">
            <v>O232020200991119_Otros servicios de la administración pública n.c.p.</v>
          </cell>
          <cell r="P45" t="str">
            <v>20/0220/0102/45020340212</v>
          </cell>
          <cell r="Q45"/>
          <cell r="R45"/>
          <cell r="S45" t="str">
            <v>Formación en capacidades democráticas en interrelación con la cualificación de la participación incidente; con enfoques de cultura ciudadana, democrática y de paz Bogotá D.C.</v>
          </cell>
          <cell r="T45">
            <v>8080</v>
          </cell>
          <cell r="U45">
            <v>2024110010212</v>
          </cell>
          <cell r="V45">
            <v>6</v>
          </cell>
          <cell r="W45" t="str">
            <v> </v>
          </cell>
          <cell r="X45"/>
          <cell r="Y45"/>
          <cell r="Z45" t="str">
            <v>Modificación propuesta</v>
          </cell>
        </row>
        <row r="46">
          <cell r="B46" t="str">
            <v>C146</v>
          </cell>
          <cell r="C46" t="str">
            <v>1. Formar 120.000 ciudadanos en sus capacidades democráticas para incidir en la construcción de una cultura democrática, ciudadana y de paz</v>
          </cell>
          <cell r="D46">
            <v>80111600</v>
          </cell>
          <cell r="E46" t="str">
            <v>Prestar servicios de apoyo a la gestión para colaborar en la ejecución y desarrollo de las actividades asociadas a las diversas modalidades de formación ofrecidas por la Gerencia de la Escuela de Participación</v>
          </cell>
          <cell r="F46" t="str">
            <v>MARZO</v>
          </cell>
          <cell r="G46" t="str">
            <v>MARZO</v>
          </cell>
          <cell r="H46">
            <v>5</v>
          </cell>
          <cell r="I46">
            <v>1</v>
          </cell>
          <cell r="J46" t="str">
            <v>CCE-16 Contratación Directa</v>
          </cell>
          <cell r="K46" t="str">
            <v>1-100-F001_VA-Recursos distrito</v>
          </cell>
          <cell r="L46">
            <v>2253000</v>
          </cell>
          <cell r="M46">
            <v>11265000</v>
          </cell>
          <cell r="N46" t="str">
            <v>Gerencia Escuela de la Participación</v>
          </cell>
          <cell r="O46" t="str">
            <v>O232020200992913 Servicios de educación para la formación y el trab</v>
          </cell>
          <cell r="P46" t="str">
            <v>20/0220/0102/45020340212</v>
          </cell>
          <cell r="Q46"/>
          <cell r="R46"/>
          <cell r="S46" t="str">
            <v>Formación en capacidades democráticas en interrelación con la cualificación de la participación incidente; con enfoques de cultura ciudadana, democrática y de paz Bogotá D.C.</v>
          </cell>
          <cell r="T46">
            <v>8080</v>
          </cell>
          <cell r="U46">
            <v>2024110010212</v>
          </cell>
          <cell r="V46">
            <v>6</v>
          </cell>
          <cell r="W46" t="str">
            <v> </v>
          </cell>
          <cell r="X46"/>
          <cell r="Y46"/>
          <cell r="Z46" t="str">
            <v>Modificación propuesta</v>
          </cell>
        </row>
        <row r="47">
          <cell r="B47" t="str">
            <v>C147</v>
          </cell>
          <cell r="C47" t="str">
            <v>1. Formar 120.000 ciudadanos en sus capacidades democráticas para incidir en la construcción de una cultura democrática, ciudadana y de paz</v>
          </cell>
          <cell r="D47">
            <v>80111600</v>
          </cell>
          <cell r="E47" t="str">
            <v>Prestar servicios de apoyo a la gestión ejecutar tareas relacionadas con el seguimiento y la gestión operativa de los aspectos contractuales, administrativos y financieros de la Gerencia de la Escuela de Participación</v>
          </cell>
          <cell r="F47" t="str">
            <v>MARZO</v>
          </cell>
          <cell r="G47" t="str">
            <v>MARZO</v>
          </cell>
          <cell r="H47">
            <v>5</v>
          </cell>
          <cell r="I47">
            <v>1</v>
          </cell>
          <cell r="J47" t="str">
            <v>CCE-16 Contratación Directa</v>
          </cell>
          <cell r="K47" t="str">
            <v>1-100-F001_VA-Recursos distrito</v>
          </cell>
          <cell r="L47">
            <v>2253000</v>
          </cell>
          <cell r="M47">
            <v>11265000</v>
          </cell>
          <cell r="N47" t="str">
            <v>Gerencia Escuela de la Participación</v>
          </cell>
          <cell r="O47" t="str">
            <v>O232020200883990 Otros servicios profesionales, técnicos y empresar</v>
          </cell>
          <cell r="P47" t="str">
            <v>20/0220/0102/45020340212</v>
          </cell>
          <cell r="Q47"/>
          <cell r="R47"/>
          <cell r="S47" t="str">
            <v>Formación en capacidades democráticas en interrelación con la cualificación de la participación incidente; con enfoques de cultura ciudadana, democrática y de paz Bogotá D.C.</v>
          </cell>
          <cell r="T47">
            <v>8080</v>
          </cell>
          <cell r="U47">
            <v>2024110010212</v>
          </cell>
          <cell r="V47">
            <v>6</v>
          </cell>
          <cell r="W47" t="str">
            <v> </v>
          </cell>
          <cell r="X47"/>
          <cell r="Y47"/>
          <cell r="Z47" t="str">
            <v>Modificación propuesta</v>
          </cell>
        </row>
        <row r="48">
          <cell r="B48" t="str">
            <v>C148</v>
          </cell>
          <cell r="C48" t="str">
            <v>1. Formar 120.000 ciudadanos en sus capacidades democráticas para incidir en la construcción de una cultura democrática, ciudadana y de paz</v>
          </cell>
          <cell r="D48">
            <v>80111600</v>
          </cell>
          <cell r="E48" t="str">
            <v>Prestar servicios profesionales de forma temporal , para llevar a cabo actividades de seguimiento y administración integral de los aspectos contractuales, operativos y financieros relacionados con las funciones de la Gerencia de la Escuela de Participación</v>
          </cell>
          <cell r="F48" t="str">
            <v>FEBRERO</v>
          </cell>
          <cell r="G48" t="str">
            <v>FEBRERO</v>
          </cell>
          <cell r="H48">
            <v>5</v>
          </cell>
          <cell r="I48">
            <v>1</v>
          </cell>
          <cell r="J48" t="str">
            <v>CCE-16 Contratación Directa</v>
          </cell>
          <cell r="K48" t="str">
            <v>1-100-F001_VA-Recursos distrito</v>
          </cell>
          <cell r="L48">
            <v>5000000</v>
          </cell>
          <cell r="M48">
            <v>25000000</v>
          </cell>
          <cell r="N48" t="str">
            <v>Gerencia Escuela de la Participación</v>
          </cell>
          <cell r="O48" t="str">
            <v>O232020200991119_Otros servicios de la administración pública n.c.p.</v>
          </cell>
          <cell r="P48" t="str">
            <v>20/0220/0102/45020340212</v>
          </cell>
          <cell r="Q48"/>
          <cell r="R48"/>
          <cell r="S48" t="str">
            <v>Formación en capacidades democráticas en interrelación con la cualificación de la participación incidente; con enfoques de cultura ciudadana, democrática y de paz Bogotá D.C.</v>
          </cell>
          <cell r="T48">
            <v>8080</v>
          </cell>
          <cell r="U48">
            <v>2024110010212</v>
          </cell>
          <cell r="V48">
            <v>6</v>
          </cell>
          <cell r="Z48" t="str">
            <v>Modificación propuesta</v>
          </cell>
        </row>
        <row r="49">
          <cell r="B49" t="str">
            <v>C152</v>
          </cell>
          <cell r="C49" t="str">
            <v>1. Formar 120.000 ciudadanos en sus capacidades democráticas para incidir en la construcción de una cultura democrática, ciudadana y de paz</v>
          </cell>
          <cell r="D49">
            <v>80111600</v>
          </cell>
          <cell r="E49" t="str">
            <v>Prestar servicios de apoyo a la gestión para coadyuvar en la ejecución de tareas de los procesos relacionados con los aspectos contractuales, presupuestales y administrativos que adelanta la Gerencia de la Escuela de Participación</v>
          </cell>
          <cell r="F49" t="str">
            <v>FEBRERO</v>
          </cell>
          <cell r="G49" t="str">
            <v>FEBRERO</v>
          </cell>
          <cell r="H49">
            <v>7</v>
          </cell>
          <cell r="I49">
            <v>1</v>
          </cell>
          <cell r="J49" t="str">
            <v>CCE-16 Contratación Directa</v>
          </cell>
          <cell r="K49" t="str">
            <v>1-100-F001_VA-Recursos distrito</v>
          </cell>
          <cell r="L49">
            <v>3600000</v>
          </cell>
          <cell r="M49">
            <v>25200000</v>
          </cell>
          <cell r="N49" t="str">
            <v>Gerencia Escuela de la Participación</v>
          </cell>
          <cell r="O49" t="str">
            <v>O232020200991119_Otros servicios de la administración pública n.c.p.</v>
          </cell>
          <cell r="P49" t="str">
            <v>20/0220/0102/45020340212</v>
          </cell>
          <cell r="Q49"/>
          <cell r="R49"/>
          <cell r="S49" t="str">
            <v>Formación en capacidades democráticas en interrelación con la cualificación de la participación incidente; con enfoques de cultura ciudadana, democrática y de paz Bogotá D.C.</v>
          </cell>
          <cell r="T49">
            <v>8080</v>
          </cell>
          <cell r="U49">
            <v>2024110010212</v>
          </cell>
          <cell r="V49">
            <v>6</v>
          </cell>
          <cell r="Z49" t="str">
            <v>Modificación propuesta</v>
          </cell>
        </row>
        <row r="50">
          <cell r="B50" t="str">
            <v>C154</v>
          </cell>
          <cell r="C50" t="str">
            <v>1. Formar 120.000 ciudadanos en sus capacidades democráticas para incidir en la construcción de una cultura democrática, ciudadana y de paz</v>
          </cell>
          <cell r="D50">
            <v>80111600</v>
          </cell>
          <cell r="E50" t="str">
            <v>Prestar servicios de apoyo a la gestión de forma temporal , para colaborar en la implementación de tareas relacionadas con los procesos contractuales, presupuestarios y administrativos gestionados por la Gerencia de la Escuela de Participación</v>
          </cell>
          <cell r="F50" t="str">
            <v>ENERO</v>
          </cell>
          <cell r="G50" t="str">
            <v>ENERO</v>
          </cell>
          <cell r="H50">
            <v>4</v>
          </cell>
          <cell r="I50">
            <v>1</v>
          </cell>
          <cell r="J50" t="str">
            <v>CCE-16 Contratación Directa</v>
          </cell>
          <cell r="K50" t="str">
            <v>1-100-F001_VA-Recursos distrito</v>
          </cell>
          <cell r="L50">
            <v>3250000</v>
          </cell>
          <cell r="M50">
            <v>13000000</v>
          </cell>
          <cell r="N50" t="str">
            <v>Gerencia Escuela de la Participación</v>
          </cell>
          <cell r="O50" t="str">
            <v>O232020200991119_Otros servicios de la administración pública n.c.p.</v>
          </cell>
          <cell r="P50" t="str">
            <v>20/0220/0102/45020340212</v>
          </cell>
          <cell r="Q50"/>
          <cell r="R50"/>
          <cell r="S50" t="str">
            <v>Formación en capacidades democráticas en interrelación con la cualificación de la participación incidente; con enfoques de cultura ciudadana, democrática y de paz Bogotá D.C.</v>
          </cell>
          <cell r="T50">
            <v>8080</v>
          </cell>
          <cell r="U50">
            <v>2024110010212</v>
          </cell>
          <cell r="V50">
            <v>6</v>
          </cell>
          <cell r="Z50" t="str">
            <v>Modificación propuesta</v>
          </cell>
        </row>
        <row r="51">
          <cell r="B51" t="str">
            <v>C156</v>
          </cell>
          <cell r="C51" t="str">
            <v>1. Formar 120.000 ciudadanos en sus capacidades democráticas para incidir en la construcción de una cultura democrática, ciudadana y de paz</v>
          </cell>
          <cell r="D51">
            <v>80111600</v>
          </cell>
          <cell r="E51" t="str">
            <v>Prestar los servicios profesionales de manera temporal, para propiciar, concertar y desarrollar espacios y procesos de formación en las diferentes modalidades que brinda la Escuela de Participación</v>
          </cell>
          <cell r="F51" t="str">
            <v>MARZO</v>
          </cell>
          <cell r="G51" t="str">
            <v>MARZO</v>
          </cell>
          <cell r="H51">
            <v>10</v>
          </cell>
          <cell r="I51">
            <v>1</v>
          </cell>
          <cell r="J51" t="str">
            <v>CCE-16 Contratación Directa</v>
          </cell>
          <cell r="K51" t="str">
            <v>1-100-F001_VA-Recursos distrito</v>
          </cell>
          <cell r="L51">
            <v>4000000</v>
          </cell>
          <cell r="M51">
            <v>40000000</v>
          </cell>
          <cell r="N51" t="str">
            <v>Gerencia Escuela de la Participación</v>
          </cell>
          <cell r="O51" t="str">
            <v>O232020200991119_Otros servicios de la administración pública n.c.p.</v>
          </cell>
          <cell r="P51" t="str">
            <v>20/0220/0102/45020340212</v>
          </cell>
          <cell r="Q51"/>
          <cell r="R51"/>
          <cell r="S51" t="str">
            <v>Formación en capacidades democráticas en interrelación con la cualificación de la participación incidente; con enfoques de cultura ciudadana, democrática y de paz Bogotá D.C.</v>
          </cell>
          <cell r="T51">
            <v>8080</v>
          </cell>
          <cell r="U51">
            <v>2024110010212</v>
          </cell>
          <cell r="V51">
            <v>6</v>
          </cell>
          <cell r="Z51" t="str">
            <v>Modificación propuesta</v>
          </cell>
        </row>
        <row r="52">
          <cell r="B52" t="str">
            <v>C158</v>
          </cell>
          <cell r="C52" t="str">
            <v>1. Formar 120.000 ciudadanos en sus capacidades democráticas para incidir en la construcción de una cultura democrática, ciudadana y de paz</v>
          </cell>
          <cell r="D52">
            <v>80111600</v>
          </cell>
          <cell r="E52" t="str">
            <v>Prestar servicios de apoyo a la gestión para colaborar en la implementación de actividades y el desarrollo logístico de acciones en las diversas modalidades de formación ofrecidas por la Gerencia de la Escuela de Participación</v>
          </cell>
          <cell r="F52" t="str">
            <v>FEBRERO</v>
          </cell>
          <cell r="G52" t="str">
            <v>FEBRERO</v>
          </cell>
          <cell r="H52">
            <v>5</v>
          </cell>
          <cell r="I52">
            <v>1</v>
          </cell>
          <cell r="J52" t="str">
            <v>CCE-16 Contratación Directa</v>
          </cell>
          <cell r="K52" t="str">
            <v>1-100-F001_VA-Recursos distrito</v>
          </cell>
          <cell r="L52">
            <v>2253000</v>
          </cell>
          <cell r="M52">
            <v>11265000</v>
          </cell>
          <cell r="N52" t="str">
            <v>Gerencia Escuela de la Participación</v>
          </cell>
          <cell r="O52" t="str">
            <v>O232020200991119_Otros servicios de la administración pública n.c.p.</v>
          </cell>
          <cell r="P52" t="str">
            <v>20/0220/0102/45020340212</v>
          </cell>
          <cell r="Q52"/>
          <cell r="R52"/>
          <cell r="S52" t="str">
            <v>Formación en capacidades democráticas en interrelación con la cualificación de la participación incidente; con enfoques de cultura ciudadana, democrática y de paz Bogotá D.C.</v>
          </cell>
          <cell r="T52">
            <v>8080</v>
          </cell>
          <cell r="U52">
            <v>2024110010212</v>
          </cell>
          <cell r="V52">
            <v>6</v>
          </cell>
          <cell r="Z52" t="str">
            <v>Modificación propuesta</v>
          </cell>
        </row>
        <row r="53">
          <cell r="B53" t="str">
            <v>C160</v>
          </cell>
          <cell r="C53" t="str">
            <v>1. Formar 120.000 ciudadanos en sus capacidades democráticas para incidir en la construcción de una cultura democrática, ciudadana y de paz</v>
          </cell>
          <cell r="D53">
            <v>80111600</v>
          </cell>
          <cell r="E53" t="str">
            <v>Prestar servicios de apoyo a la gestión para para asistir en la ejecución de actividades operativas relacionadas con las diferentes modalidades de formación que se imparten en la Gerencia de la Escuela de Participación</v>
          </cell>
          <cell r="F53" t="str">
            <v>Marzo</v>
          </cell>
          <cell r="G53" t="str">
            <v>Marzo</v>
          </cell>
          <cell r="H53">
            <v>7</v>
          </cell>
          <cell r="I53">
            <v>1</v>
          </cell>
          <cell r="J53" t="str">
            <v>CCE-16 Contratación Directa</v>
          </cell>
          <cell r="K53" t="str">
            <v>1-100-F001_VA-Recursos distrito</v>
          </cell>
          <cell r="L53">
            <v>2900000</v>
          </cell>
          <cell r="M53">
            <v>20300000</v>
          </cell>
          <cell r="N53" t="str">
            <v>Gerencia Escuela de la Participación</v>
          </cell>
          <cell r="O53" t="str">
            <v>O232020200992913 Servicios de educación para la formación y el trab</v>
          </cell>
          <cell r="P53" t="str">
            <v>20/0220/0102/45020340212</v>
          </cell>
          <cell r="Q53"/>
          <cell r="R53"/>
          <cell r="S53" t="str">
            <v>Formación en capacidades democráticas en interrelación con la cualificación de la participación incidente; con enfoques de cultura ciudadana, democrática y de paz Bogotá D.C.</v>
          </cell>
          <cell r="T53">
            <v>8080</v>
          </cell>
          <cell r="U53">
            <v>2024110010212</v>
          </cell>
          <cell r="V53">
            <v>6</v>
          </cell>
          <cell r="Z53" t="str">
            <v>Modificación propuesta</v>
          </cell>
        </row>
        <row r="54">
          <cell r="B54" t="str">
            <v>C161</v>
          </cell>
          <cell r="C54" t="str">
            <v>1. Formar 120.000 ciudadanos en sus capacidades democráticas para incidir en la construcción de una cultura democrática, ciudadana y de paz</v>
          </cell>
          <cell r="D54">
            <v>80111600</v>
          </cell>
          <cell r="E54" t="str">
            <v>Prestar servicios de apoyo a la gestión para colaborar en la organización y desarrollo de las actividades propias de los procesos formativos que lleva a cabo la Gerencia de la Escuela de Participación</v>
          </cell>
          <cell r="F54" t="str">
            <v>FEBRERO</v>
          </cell>
          <cell r="G54" t="str">
            <v>FEBRERO</v>
          </cell>
          <cell r="H54">
            <v>7</v>
          </cell>
          <cell r="I54">
            <v>1</v>
          </cell>
          <cell r="J54" t="str">
            <v>CCE-16 Contratación Directa</v>
          </cell>
          <cell r="K54" t="str">
            <v>1-100-F001_VA-Recursos distrito</v>
          </cell>
          <cell r="L54">
            <v>3500000</v>
          </cell>
          <cell r="M54">
            <v>24500000</v>
          </cell>
          <cell r="N54" t="str">
            <v>Gerencia Escuela de la Participación</v>
          </cell>
          <cell r="O54" t="str">
            <v>O232020200992913 Servicios de educación para la formación y el trab</v>
          </cell>
          <cell r="P54" t="str">
            <v>20/0220/0102/45020340212</v>
          </cell>
          <cell r="Q54"/>
          <cell r="R54"/>
          <cell r="S54" t="str">
            <v>Formación en capacidades democráticas en interrelación con la cualificación de la participación incidente; con enfoques de cultura ciudadana, democrática y de paz Bogotá D.C.</v>
          </cell>
          <cell r="T54">
            <v>8080</v>
          </cell>
          <cell r="U54">
            <v>2024110010212</v>
          </cell>
          <cell r="V54">
            <v>6</v>
          </cell>
          <cell r="Z54" t="str">
            <v>Modificación propuesta</v>
          </cell>
        </row>
        <row r="55">
          <cell r="B55" t="str">
            <v>C162</v>
          </cell>
          <cell r="C55" t="str">
            <v>1. Formar 120.000 ciudadanos en sus capacidades democráticas para incidir en la construcción de una cultura democrática, ciudadana y de paz</v>
          </cell>
          <cell r="D55">
            <v>80111600</v>
          </cell>
          <cell r="E55" t="str">
            <v>Prestar servicios profesionales de manera temporal , para asistir en la elaboración, gestión y control de los documentos y actividades vinculados a los procesos contractuales, financieros y administrativos de la Gerencia de la Escuela de Participación</v>
          </cell>
          <cell r="F55" t="str">
            <v>FEBRERO</v>
          </cell>
          <cell r="G55" t="str">
            <v>FEBRERO</v>
          </cell>
          <cell r="H55">
            <v>9</v>
          </cell>
          <cell r="I55">
            <v>1</v>
          </cell>
          <cell r="J55" t="str">
            <v>CCE-16 Contratación Directa</v>
          </cell>
          <cell r="K55" t="str">
            <v>1-100-F001_VA-Recursos distrito</v>
          </cell>
          <cell r="L55">
            <v>5000000</v>
          </cell>
          <cell r="M55">
            <v>45000000</v>
          </cell>
          <cell r="N55" t="str">
            <v>Gerencia Escuela de la Participación</v>
          </cell>
          <cell r="O55" t="str">
            <v>O232020200991119_Otros servicios de la administración pública n.c.p.</v>
          </cell>
          <cell r="P55" t="str">
            <v>20/0220/0102/45020340212</v>
          </cell>
          <cell r="Q55"/>
          <cell r="R55"/>
          <cell r="S55" t="str">
            <v>Formación en capacidades democráticas en interrelación con la cualificación de la participación incidente; con enfoques de cultura ciudadana, democrática y de paz Bogotá D.C.</v>
          </cell>
          <cell r="T55">
            <v>8080</v>
          </cell>
          <cell r="U55">
            <v>2024110010212</v>
          </cell>
          <cell r="V55">
            <v>6</v>
          </cell>
          <cell r="Z55" t="str">
            <v>Modificación propuesta</v>
          </cell>
        </row>
        <row r="56">
          <cell r="B56" t="str">
            <v>C163</v>
          </cell>
          <cell r="C56" t="str">
            <v>1. Formar 120.000 ciudadanos en sus capacidades democráticas para incidir en la construcción de una cultura democrática, ciudadana y de paz</v>
          </cell>
          <cell r="D56">
            <v>80111600</v>
          </cell>
          <cell r="E56" t="str">
            <v>Prestar servicios de apoyo a la gestión para proveer acompañamiento y asistencia en los aspectos operativos de las actividades relacionadas con el desarrollo de los procesos formativos que adelanta la Gerencia de la Escuela de Participación</v>
          </cell>
          <cell r="F56" t="str">
            <v>FEBRERO</v>
          </cell>
          <cell r="G56" t="str">
            <v>FEBRERO</v>
          </cell>
          <cell r="H56">
            <v>5</v>
          </cell>
          <cell r="I56">
            <v>1</v>
          </cell>
          <cell r="J56" t="str">
            <v>CCE-16 Contratación Directa</v>
          </cell>
          <cell r="K56" t="str">
            <v>1-100-F001_VA-Recursos distrito</v>
          </cell>
          <cell r="L56">
            <v>2512000</v>
          </cell>
          <cell r="M56">
            <v>12560000</v>
          </cell>
          <cell r="N56" t="str">
            <v>Gerencia Escuela de la Participación</v>
          </cell>
          <cell r="O56" t="str">
            <v>O232020200992913 Servicios de educación para la formación y el trab</v>
          </cell>
          <cell r="P56" t="str">
            <v>20/0220/0102/45020340212</v>
          </cell>
          <cell r="Q56"/>
          <cell r="R56"/>
          <cell r="S56" t="str">
            <v>Formación en capacidades democráticas en interrelación con la cualificación de la participación incidente; con enfoques de cultura ciudadana, democrática y de paz Bogotá D.C.</v>
          </cell>
          <cell r="T56">
            <v>8080</v>
          </cell>
          <cell r="U56">
            <v>2024110010212</v>
          </cell>
          <cell r="V56">
            <v>6</v>
          </cell>
          <cell r="Z56" t="str">
            <v>Modificación propuesta</v>
          </cell>
        </row>
        <row r="57">
          <cell r="B57" t="str">
            <v>C165</v>
          </cell>
          <cell r="C57" t="str">
            <v>1. Formar 120.000 ciudadanos en sus capacidades democráticas para incidir en la construcción de una cultura democrática, ciudadana y de paz</v>
          </cell>
          <cell r="D57">
            <v>80111600</v>
          </cell>
          <cell r="E57" t="str">
            <v>Prestar servicios profesionales de forma temporal , para desarrollar, con enfoque en cultura democrática, ciudadana y de paz, los procesos de formación que adelanta la Gerencia de la Escuela de Participación en las diferentes modalidades</v>
          </cell>
          <cell r="F57" t="str">
            <v>FEBRERO</v>
          </cell>
          <cell r="G57" t="str">
            <v>FEBRERO</v>
          </cell>
          <cell r="H57">
            <v>9</v>
          </cell>
          <cell r="I57">
            <v>1</v>
          </cell>
          <cell r="J57" t="str">
            <v>CCE-16 Contratación Directa</v>
          </cell>
          <cell r="K57" t="str">
            <v>1-100-F001_VA-Recursos distrito</v>
          </cell>
          <cell r="L57">
            <v>5000000</v>
          </cell>
          <cell r="M57">
            <v>45000000</v>
          </cell>
          <cell r="N57" t="str">
            <v>Gerencia Escuela de la Participación</v>
          </cell>
          <cell r="O57" t="str">
            <v>O232020200991119_Otros servicios de la administración pública n.c.p.</v>
          </cell>
          <cell r="P57" t="str">
            <v>20/0220/0102/45020340212</v>
          </cell>
          <cell r="Q57"/>
          <cell r="R57"/>
          <cell r="S57" t="str">
            <v>Formación en capacidades democráticas en interrelación con la cualificación de la participación incidente; con enfoques de cultura ciudadana, democrática y de paz Bogotá D.C.</v>
          </cell>
          <cell r="T57">
            <v>8080</v>
          </cell>
          <cell r="U57">
            <v>2024110010212</v>
          </cell>
          <cell r="V57">
            <v>6</v>
          </cell>
          <cell r="Z57" t="str">
            <v>Modificación propuesta</v>
          </cell>
        </row>
        <row r="58">
          <cell r="B58" t="str">
            <v>C166</v>
          </cell>
          <cell r="C58" t="str">
            <v>1. Formar 120.000 ciudadanos en sus capacidades democráticas para incidir en la construcción de una cultura democrática, ciudadana y de paz</v>
          </cell>
          <cell r="D58">
            <v>80111600</v>
          </cell>
          <cell r="E58" t="str">
            <v>Prestar servicios de apoyo a la gestión con autonomía técnica y administrativa, para implementar acciones formativas que fortalezcan las competencias y capacidades democráticas de los ciudadanos a los que forma la Escuela</v>
          </cell>
          <cell r="F58" t="str">
            <v>MARZO</v>
          </cell>
          <cell r="G58" t="str">
            <v>MARZO</v>
          </cell>
          <cell r="H58">
            <v>4</v>
          </cell>
          <cell r="I58">
            <v>1</v>
          </cell>
          <cell r="J58" t="str">
            <v>CCE-16 Contratación Directa</v>
          </cell>
          <cell r="K58" t="str">
            <v>1-100-F001_VA-Recursos distrito</v>
          </cell>
          <cell r="L58">
            <v>3000000</v>
          </cell>
          <cell r="M58">
            <v>-12000000</v>
          </cell>
          <cell r="N58" t="str">
            <v>Gerencia Escuela de la Participación</v>
          </cell>
          <cell r="O58" t="str">
            <v>O232020200992913 Servicios de educación para la formación y el trab</v>
          </cell>
          <cell r="P58" t="str">
            <v>20/0220/0102/45020340212</v>
          </cell>
          <cell r="Q58" t="str">
            <v>No se requiere la línea</v>
          </cell>
          <cell r="R58"/>
          <cell r="S58" t="str">
            <v>Formación en capacidades democráticas en interrelación con la cualificación de la participación incidente; con enfoques de cultura ciudadana, democrática y de paz Bogotá D.C.</v>
          </cell>
          <cell r="T58">
            <v>8080</v>
          </cell>
          <cell r="U58">
            <v>2024110010212</v>
          </cell>
          <cell r="V58">
            <v>6</v>
          </cell>
          <cell r="Z58" t="str">
            <v>Eliminación de Concepto</v>
          </cell>
        </row>
        <row r="59">
          <cell r="B59" t="str">
            <v>C167</v>
          </cell>
          <cell r="C59" t="str">
            <v>1. Formar 120.000 ciudadanos en sus capacidades democráticas para incidir en la construcción de una cultura democrática, ciudadana y de paz</v>
          </cell>
          <cell r="D59">
            <v>80111600</v>
          </cell>
          <cell r="E59" t="str">
            <v>Prestar servicios profesionales para diseñar e implementar procesos de formación en sus diversas modalidades, integrando un enfoque de fortalecimiento en cultura democrática, ciudadana y de paz, promovidos por la Gerencia de la Escuela de Participación</v>
          </cell>
          <cell r="F59" t="str">
            <v>FEBRERO</v>
          </cell>
          <cell r="G59" t="str">
            <v>FEBRERO</v>
          </cell>
          <cell r="H59">
            <v>8</v>
          </cell>
          <cell r="I59">
            <v>1</v>
          </cell>
          <cell r="J59" t="str">
            <v>CCE-16 Contratación Directa</v>
          </cell>
          <cell r="K59" t="str">
            <v>1-100-F001_VA-Recursos distrito</v>
          </cell>
          <cell r="L59">
            <v>8000000</v>
          </cell>
          <cell r="M59">
            <v>64000000</v>
          </cell>
          <cell r="N59" t="str">
            <v>Gerencia Escuela de la Participación</v>
          </cell>
          <cell r="O59" t="str">
            <v>O232020200992913 Servicios de educación para la formación y el trab</v>
          </cell>
          <cell r="P59"/>
          <cell r="Q59"/>
          <cell r="R59"/>
          <cell r="S59" t="str">
            <v>Formación en capacidades democráticas en interrelación con la cualificación de la participación incidente; con enfoques de cultura ciudadana, democrática y de paz Bogotá D.C.</v>
          </cell>
          <cell r="T59">
            <v>8080</v>
          </cell>
          <cell r="U59">
            <v>2024110010212</v>
          </cell>
          <cell r="V59">
            <v>6</v>
          </cell>
          <cell r="Z59" t="str">
            <v>Modificación propuesta</v>
          </cell>
        </row>
        <row r="60">
          <cell r="B60" t="str">
            <v>C169</v>
          </cell>
          <cell r="C60" t="str">
            <v>1. Formar 120.000 ciudadanos en sus capacidades democráticas para incidir en la construcción de una cultura democrática, ciudadana y de paz</v>
          </cell>
          <cell r="D60">
            <v>80111600</v>
          </cell>
          <cell r="E60" t="str">
            <v>Prestar servicios profesionales de manera temporal , para coadyuvar en la formación de 120.000 ciudadanos con enforque en cultura democrática, ciudadana y de paz, a traves de los procesos que adelanta la Gerencia de la Escuela de Participación en sus diversas modalidades</v>
          </cell>
          <cell r="F60" t="str">
            <v>ENERO</v>
          </cell>
          <cell r="G60" t="str">
            <v>ENERO</v>
          </cell>
          <cell r="H60">
            <v>6</v>
          </cell>
          <cell r="I60">
            <v>1</v>
          </cell>
          <cell r="J60" t="str">
            <v>CCE-16 Contratación Directa</v>
          </cell>
          <cell r="K60" t="str">
            <v>1-100-F001_VA-Recursos distrito</v>
          </cell>
          <cell r="L60">
            <v>4760000</v>
          </cell>
          <cell r="M60">
            <v>28560000</v>
          </cell>
          <cell r="N60" t="str">
            <v>Gerencia Escuela de la Participación</v>
          </cell>
          <cell r="O60" t="str">
            <v>O232020200991119_Otros servicios de la administración pública n.c.p.</v>
          </cell>
          <cell r="P60" t="str">
            <v>20/0220/0102/45020340212</v>
          </cell>
          <cell r="Q60"/>
          <cell r="R60"/>
          <cell r="S60" t="str">
            <v>Formación en capacidades democráticas en interrelación con la cualificación de la participación incidente; con enfoques de cultura ciudadana, democrática y de paz Bogotá D.C.</v>
          </cell>
          <cell r="T60">
            <v>8080</v>
          </cell>
          <cell r="U60">
            <v>2024110010212</v>
          </cell>
          <cell r="V60">
            <v>6</v>
          </cell>
          <cell r="Z60" t="str">
            <v>Modificación propuesta</v>
          </cell>
        </row>
        <row r="61">
          <cell r="B61" t="str">
            <v>C170</v>
          </cell>
          <cell r="C61" t="str">
            <v>1. Formar 120.000 ciudadanos en sus capacidades democráticas para incidir en la construcción de una cultura democrática, ciudadana y de paz</v>
          </cell>
          <cell r="D61">
            <v>80111600</v>
          </cell>
          <cell r="E61" t="str">
            <v>Prestar servicios profesionales para implementar procesos formativos en diferentes modalidades, de acuerdo con las metas y misionalidad competencia de la Gerencia de la Escuela de Participación</v>
          </cell>
          <cell r="F61" t="str">
            <v>MARZO</v>
          </cell>
          <cell r="G61" t="str">
            <v>MARZO</v>
          </cell>
          <cell r="H61">
            <v>5</v>
          </cell>
          <cell r="I61">
            <v>1</v>
          </cell>
          <cell r="J61" t="str">
            <v>CCE-16 Contratación Directa</v>
          </cell>
          <cell r="K61" t="str">
            <v>1-100-F001_VA-Recursos distrito</v>
          </cell>
          <cell r="L61">
            <v>5000000</v>
          </cell>
          <cell r="M61">
            <v>25000000</v>
          </cell>
          <cell r="N61" t="str">
            <v>Gerencia Escuela de la Participación</v>
          </cell>
          <cell r="O61" t="str">
            <v>O232020200992913 Servicios de educación para la formación y el trab</v>
          </cell>
          <cell r="P61" t="str">
            <v>20/0220/0102/45020340212</v>
          </cell>
          <cell r="Q61"/>
          <cell r="R61"/>
          <cell r="S61" t="str">
            <v>Formación en capacidades democráticas en interrelación con la cualificación de la participación incidente; con enfoques de cultura ciudadana, democrática y de paz Bogotá D.C.</v>
          </cell>
          <cell r="T61">
            <v>8080</v>
          </cell>
          <cell r="U61">
            <v>2024110010212</v>
          </cell>
          <cell r="V61">
            <v>6</v>
          </cell>
          <cell r="Z61" t="str">
            <v>Modificación propuesta</v>
          </cell>
        </row>
        <row r="62">
          <cell r="B62" t="str">
            <v>C171</v>
          </cell>
          <cell r="C62" t="str">
            <v>1. Formar 120.000 ciudadanos en sus capacidades democráticas para incidir en la construcción de una cultura democrática, ciudadana y de paz</v>
          </cell>
          <cell r="D62">
            <v>80111600</v>
          </cell>
          <cell r="E62" t="str">
            <v>Prestar servicios profesionales para desarrollar procesos de formación en diversas modalidades, alineados con los objetivos y funciones de la Gerencia de la Escuela de Participación</v>
          </cell>
          <cell r="F62" t="str">
            <v>MARZO</v>
          </cell>
          <cell r="G62" t="str">
            <v>MARZO</v>
          </cell>
          <cell r="H62">
            <v>5</v>
          </cell>
          <cell r="I62">
            <v>1</v>
          </cell>
          <cell r="J62" t="str">
            <v>CCE-16 Contratación Directa</v>
          </cell>
          <cell r="K62" t="str">
            <v>1-100-F001_VA-Recursos distrito</v>
          </cell>
          <cell r="L62">
            <v>5000000</v>
          </cell>
          <cell r="M62">
            <v>25000000</v>
          </cell>
          <cell r="N62" t="str">
            <v>Gerencia Escuela de la Participación</v>
          </cell>
          <cell r="O62" t="str">
            <v>O232020200992913 Servicios de educación para la formación y el trab</v>
          </cell>
          <cell r="P62" t="str">
            <v>20/0220/0102/45020340212</v>
          </cell>
          <cell r="Q62"/>
          <cell r="R62"/>
          <cell r="S62" t="str">
            <v>Formación en capacidades democráticas en interrelación con la cualificación de la participación incidente; con enfoques de cultura ciudadana, democrática y de paz Bogotá D.C.</v>
          </cell>
          <cell r="T62">
            <v>8080</v>
          </cell>
          <cell r="U62">
            <v>2024110010212</v>
          </cell>
          <cell r="V62">
            <v>6</v>
          </cell>
          <cell r="Z62" t="str">
            <v>Modificación propuesta</v>
          </cell>
        </row>
        <row r="63">
          <cell r="B63" t="str">
            <v>C175</v>
          </cell>
          <cell r="C63" t="str">
            <v>1. Formar 120.000 ciudadanos en sus capacidades democráticas para incidir en la construcción de una cultura democrática, ciudadana y de paz</v>
          </cell>
          <cell r="D63">
            <v>80111600</v>
          </cell>
          <cell r="E63" t="str">
            <v>Prestar servicios profesionales de manera temporal , para contribuir al desarrollo de una estrategia de innovación en la participación ciudadana en el marco de la Escuela de la Participación</v>
          </cell>
          <cell r="F63" t="str">
            <v>FEBRERO</v>
          </cell>
          <cell r="G63" t="str">
            <v>FEBRERO</v>
          </cell>
          <cell r="H63">
            <v>6</v>
          </cell>
          <cell r="I63">
            <v>1</v>
          </cell>
          <cell r="J63" t="str">
            <v>CCE-16 Contratación Directa</v>
          </cell>
          <cell r="K63" t="str">
            <v>1-100-F001_VA-Recursos distrito</v>
          </cell>
          <cell r="L63">
            <v>6195700</v>
          </cell>
          <cell r="M63">
            <v>37174200</v>
          </cell>
          <cell r="N63" t="str">
            <v>Gerencia Escuela de la Participación</v>
          </cell>
          <cell r="O63" t="str">
            <v>O232020200991119_Otros servicios de la administración pública n.c.p.</v>
          </cell>
          <cell r="P63" t="str">
            <v>20/0220/0102/45020340212</v>
          </cell>
          <cell r="Q63"/>
          <cell r="R63"/>
          <cell r="S63" t="str">
            <v>Formación en capacidades democráticas en interrelación con la cualificación de la participación incidente; con enfoques de cultura ciudadana, democrática y de paz Bogotá D.C.</v>
          </cell>
          <cell r="T63">
            <v>8080</v>
          </cell>
          <cell r="U63">
            <v>2024110010212</v>
          </cell>
          <cell r="V63">
            <v>6</v>
          </cell>
          <cell r="Z63" t="str">
            <v>Modificación propuesta</v>
          </cell>
        </row>
        <row r="64">
          <cell r="B64" t="str">
            <v>C176</v>
          </cell>
          <cell r="C64" t="str">
            <v>1. Formar 120.000 ciudadanos en sus capacidades democráticas para incidir en la construcción de una cultura democrática, ciudadana y de paz</v>
          </cell>
          <cell r="D64">
            <v>80111600</v>
          </cell>
          <cell r="E64" t="str">
            <v>Prestar servicios profesionales de manera temporal, para realizar acciones de comunicación y/o divulgación de las iniciativas de la Escuela de Participación y el Observatorio</v>
          </cell>
          <cell r="F64" t="str">
            <v>FEBRERO</v>
          </cell>
          <cell r="G64" t="str">
            <v>FEBRERO</v>
          </cell>
          <cell r="H64">
            <v>8</v>
          </cell>
          <cell r="I64">
            <v>1</v>
          </cell>
          <cell r="J64" t="str">
            <v>CCE-16 Contratación Directa</v>
          </cell>
          <cell r="K64" t="str">
            <v>1-100-F001_VA-Recursos distrito</v>
          </cell>
          <cell r="L64">
            <v>7000000</v>
          </cell>
          <cell r="M64">
            <v>56000000</v>
          </cell>
          <cell r="N64" t="str">
            <v>Gerencia Escuela de la Participación</v>
          </cell>
          <cell r="O64" t="str">
            <v>O232020200991119_Otros servicios de la administración pública n.c.p.</v>
          </cell>
          <cell r="P64" t="str">
            <v>20/0220/0102/45020340212</v>
          </cell>
          <cell r="Q64"/>
          <cell r="R64"/>
          <cell r="S64" t="str">
            <v>Formación en capacidades democráticas en interrelación con la cualificación de la participación incidente; con enfoques de cultura ciudadana, democrática y de paz Bogotá D.C.</v>
          </cell>
          <cell r="T64">
            <v>8080</v>
          </cell>
          <cell r="U64">
            <v>2024110010212</v>
          </cell>
          <cell r="V64">
            <v>6</v>
          </cell>
          <cell r="Z64" t="str">
            <v>Modificación propuesta</v>
          </cell>
        </row>
        <row r="65">
          <cell r="B65" t="str">
            <v>C696</v>
          </cell>
          <cell r="C65" t="str">
            <v>1. Formar 120.000 ciudadanos en sus capacidades democráticas para incidir en la construcción de una cultura democrática, ciudadana y de paz</v>
          </cell>
          <cell r="D65">
            <v>80111600</v>
          </cell>
          <cell r="E65" t="str">
            <v>Prestar los servicios de apoyo para el desarrollo de actividades de formación de la Escuela de la Participación.</v>
          </cell>
          <cell r="F65" t="str">
            <v>MARZO</v>
          </cell>
          <cell r="G65" t="str">
            <v>MARZO</v>
          </cell>
          <cell r="H65">
            <v>5</v>
          </cell>
          <cell r="I65">
            <v>1</v>
          </cell>
          <cell r="J65" t="str">
            <v>CCE-16 Contratación Directa</v>
          </cell>
          <cell r="K65" t="str">
            <v>1-100-F001_VA-Recursos distrito</v>
          </cell>
          <cell r="L65">
            <v>2500000</v>
          </cell>
          <cell r="M65">
            <v>12500000</v>
          </cell>
          <cell r="N65" t="str">
            <v>Gerencia Escuela de la Participación</v>
          </cell>
          <cell r="O65" t="str">
            <v>O232020200992913 Servicios de educación para la formación y el trab</v>
          </cell>
          <cell r="P65" t="str">
            <v>20/0220/0102/45020340212</v>
          </cell>
          <cell r="Q65" t="str">
            <v>Modificación por nuevas necesidades de contratación</v>
          </cell>
          <cell r="R65"/>
          <cell r="S65" t="str">
            <v>Formación en capacidades democráticas en interrelación con la cualificación de la participación incidente; con enfoques de cultura ciudadana, democrática y de paz Bogotá D.C.</v>
          </cell>
          <cell r="T65">
            <v>8080</v>
          </cell>
          <cell r="U65">
            <v>2024110010212</v>
          </cell>
          <cell r="V65">
            <v>6</v>
          </cell>
          <cell r="Z65" t="str">
            <v>Inclusión de nuevo concepto</v>
          </cell>
        </row>
        <row r="66">
          <cell r="B66" t="str">
            <v>C697</v>
          </cell>
          <cell r="C66" t="str">
            <v>1. Formar 120.000 ciudadanos en sus capacidades democráticas para incidir en la construcción de una cultura democrática, ciudadana y de paz</v>
          </cell>
          <cell r="D66">
            <v>80111600</v>
          </cell>
          <cell r="E66" t="str">
            <v>Prestar los servicios profesionales para la implementacion de las actividades de formacion que adelanta la Gerencia de Escuela de Participación.</v>
          </cell>
          <cell r="F66" t="str">
            <v>MARZO</v>
          </cell>
          <cell r="G66" t="str">
            <v>MARZO</v>
          </cell>
          <cell r="H66">
            <v>6</v>
          </cell>
          <cell r="I66">
            <v>1</v>
          </cell>
          <cell r="J66" t="str">
            <v>CCE-16 Contratación Directa</v>
          </cell>
          <cell r="K66" t="str">
            <v>1-100-F001_VA-Recursos distrito</v>
          </cell>
          <cell r="L66">
            <v>4000000</v>
          </cell>
          <cell r="M66">
            <v>24000000</v>
          </cell>
          <cell r="N66" t="str">
            <v>Gerencia Escuela de la Participación</v>
          </cell>
          <cell r="O66" t="str">
            <v>O232020200992913 Servicios de educación para la formación y el trab</v>
          </cell>
          <cell r="P66" t="str">
            <v>20/0220/0102/45020340212</v>
          </cell>
          <cell r="Q66" t="str">
            <v>Modificación por nuevas necesidades de contratación</v>
          </cell>
          <cell r="R66"/>
          <cell r="S66" t="str">
            <v>Formación en capacidades democráticas en interrelación con la cualificación de la participación incidente; con enfoques de cultura ciudadana, democrática y de paz Bogotá D.C.</v>
          </cell>
          <cell r="T66">
            <v>8080</v>
          </cell>
          <cell r="U66">
            <v>2024110010212</v>
          </cell>
          <cell r="V66">
            <v>6</v>
          </cell>
          <cell r="Z66" t="str">
            <v>Inclusión de nuevo concepto</v>
          </cell>
        </row>
        <row r="67">
          <cell r="B67" t="str">
            <v>C698</v>
          </cell>
          <cell r="C67" t="str">
            <v>1. Formar 120.000 ciudadanos en sus capacidades democráticas para incidir en la construcción de una cultura democrática, ciudadana y de paz</v>
          </cell>
          <cell r="D67">
            <v>80111600</v>
          </cell>
          <cell r="E67" t="str">
            <v>Prestar los servicios de apoyo para el acompañamiento y desarrollo de actividades de formación de la Escuela de la Participación.</v>
          </cell>
          <cell r="F67" t="str">
            <v>MARZO</v>
          </cell>
          <cell r="G67" t="str">
            <v>MARZO</v>
          </cell>
          <cell r="H67">
            <v>7</v>
          </cell>
          <cell r="I67">
            <v>1</v>
          </cell>
          <cell r="J67" t="str">
            <v>CCE-16 Contratación Directa</v>
          </cell>
          <cell r="K67" t="str">
            <v>1-100-F001_VA-Recursos distrito</v>
          </cell>
          <cell r="L67">
            <v>2500000</v>
          </cell>
          <cell r="M67">
            <v>17500000</v>
          </cell>
          <cell r="N67" t="str">
            <v>Gerencia Escuela de la Participación</v>
          </cell>
          <cell r="O67" t="str">
            <v>O232020200992913 Servicios de educación para la formación y el trab</v>
          </cell>
          <cell r="P67" t="str">
            <v>20/0220/0102/45020340212</v>
          </cell>
          <cell r="Q67" t="str">
            <v>Modificación por nuevas necesidades de contratación</v>
          </cell>
          <cell r="R67"/>
          <cell r="S67" t="str">
            <v>Formación en capacidades democráticas en interrelación con la cualificación de la participación incidente; con enfoques de cultura ciudadana, democrática y de paz Bogotá D.C.</v>
          </cell>
          <cell r="T67">
            <v>8080</v>
          </cell>
          <cell r="U67">
            <v>2024110010212</v>
          </cell>
          <cell r="V67">
            <v>6</v>
          </cell>
          <cell r="Z67" t="str">
            <v>Inclusión de nuevo concepto</v>
          </cell>
        </row>
        <row r="68">
          <cell r="B68" t="str">
            <v>C699</v>
          </cell>
          <cell r="C68" t="str">
            <v>1. Formar 120.000 ciudadanos en sus capacidades democráticas para incidir en la construcción de una cultura democrática, ciudadana y de paz</v>
          </cell>
          <cell r="D68">
            <v>80111600</v>
          </cell>
          <cell r="E68" t="str">
            <v>Prestar servicios profesionales para proyectar, gestionar y hacer seguimiento a los procesos presupuestales y administrativos que requiera la Gerencia de la Escuela de Participación</v>
          </cell>
          <cell r="F68" t="str">
            <v>MARZO</v>
          </cell>
          <cell r="G68" t="str">
            <v>MARZO</v>
          </cell>
          <cell r="H68">
            <v>10</v>
          </cell>
          <cell r="I68">
            <v>1</v>
          </cell>
          <cell r="J68" t="str">
            <v>CCE-16 Contratación Directa</v>
          </cell>
          <cell r="K68" t="str">
            <v>1-100-F001_VA-Recursos distrito</v>
          </cell>
          <cell r="L68">
            <v>5000000</v>
          </cell>
          <cell r="M68">
            <v>50000000</v>
          </cell>
          <cell r="N68" t="str">
            <v>Gerencia Escuela de la Participación</v>
          </cell>
          <cell r="O68" t="str">
            <v>O232020200991119_Otros servicios de la administración pública n.c.p.</v>
          </cell>
          <cell r="P68" t="str">
            <v>20/0220/0102/45020340212</v>
          </cell>
          <cell r="Q68" t="str">
            <v>Modificación por nuevas necesidades de contratación</v>
          </cell>
          <cell r="R68"/>
          <cell r="S68" t="str">
            <v>Formación en capacidades democráticas en interrelación con la cualificación de la participación incidente; con enfoques de cultura ciudadana, democrática y de paz Bogotá D.C.</v>
          </cell>
          <cell r="T68">
            <v>8080</v>
          </cell>
          <cell r="U68">
            <v>2024110010212</v>
          </cell>
          <cell r="V68">
            <v>6</v>
          </cell>
          <cell r="Z68" t="str">
            <v>Inclusión de nuevo concepto</v>
          </cell>
        </row>
        <row r="69">
          <cell r="B69" t="str">
            <v>C700</v>
          </cell>
          <cell r="C69" t="str">
            <v>1. Formar 120.000 ciudadanos en sus capacidades democráticas para incidir en la construcción de una cultura democrática, ciudadana y de paz</v>
          </cell>
          <cell r="D69">
            <v>80111600</v>
          </cell>
          <cell r="E69" t="str">
            <v>Prestar los servicios profesionales para acompañar y llevar a cabo las actividades de formacion que adelanta la Gerencia de Escuela de Participación.</v>
          </cell>
          <cell r="F69" t="str">
            <v>MARZO</v>
          </cell>
          <cell r="G69" t="str">
            <v>MARZO</v>
          </cell>
          <cell r="H69">
            <v>5</v>
          </cell>
          <cell r="I69">
            <v>1</v>
          </cell>
          <cell r="J69" t="str">
            <v>CCE-16 Contratación Directa</v>
          </cell>
          <cell r="K69" t="str">
            <v>1-100-F001_VA-Recursos distrito</v>
          </cell>
          <cell r="L69">
            <v>2800000</v>
          </cell>
          <cell r="M69">
            <v>14000000</v>
          </cell>
          <cell r="N69" t="str">
            <v>Gerencia Escuela de la Participación</v>
          </cell>
          <cell r="O69" t="str">
            <v>O232020200992913 Servicios de educación para la formación y el trab</v>
          </cell>
          <cell r="P69" t="str">
            <v>20/0220/0102/45020340212</v>
          </cell>
          <cell r="Q69" t="str">
            <v>Modificación por nuevas necesidades de contratación</v>
          </cell>
          <cell r="R69"/>
          <cell r="S69" t="str">
            <v>Formación en capacidades democráticas en interrelación con la cualificación de la participación incidente; con enfoques de cultura ciudadana, democrática y de paz Bogotá D.C.</v>
          </cell>
          <cell r="T69">
            <v>8080</v>
          </cell>
          <cell r="U69">
            <v>2024110010212</v>
          </cell>
          <cell r="V69">
            <v>6</v>
          </cell>
          <cell r="Z69" t="str">
            <v>Inclusión de nuevo concepto</v>
          </cell>
        </row>
        <row r="70">
          <cell r="B70" t="str">
            <v>C701</v>
          </cell>
          <cell r="C70" t="str">
            <v>1. Formar 120.000 ciudadanos en sus capacidades democráticas para incidir en la construcción de una cultura democrática, ciudadana y de paz</v>
          </cell>
          <cell r="D70">
            <v>80111600</v>
          </cell>
          <cell r="E70" t="str">
            <v>Prestar los servicios profesionales para la gestión sistematización de la información de la escuela</v>
          </cell>
          <cell r="F70" t="str">
            <v>MARZO</v>
          </cell>
          <cell r="G70" t="str">
            <v>MARZO</v>
          </cell>
          <cell r="H70">
            <v>7</v>
          </cell>
          <cell r="I70">
            <v>1</v>
          </cell>
          <cell r="J70" t="str">
            <v>CCE-16 Contratación Directa</v>
          </cell>
          <cell r="K70" t="str">
            <v>1-100-F001_VA-Recursos distrito</v>
          </cell>
          <cell r="L70">
            <v>5800000</v>
          </cell>
          <cell r="M70">
            <v>40600000</v>
          </cell>
          <cell r="N70" t="str">
            <v>Gerencia Escuela de la Participación</v>
          </cell>
          <cell r="O70" t="str">
            <v>O232020200991119_Otros servicios de la administración pública n.c.p.</v>
          </cell>
          <cell r="P70" t="str">
            <v>20/0220/0102/45020340212</v>
          </cell>
          <cell r="Q70" t="str">
            <v>Modificación por nuevas necesidades de contratación</v>
          </cell>
          <cell r="R70"/>
          <cell r="S70" t="str">
            <v>Formación en capacidades democráticas en interrelación con la cualificación de la participación incidente; con enfoques de cultura ciudadana, democrática y de paz Bogotá D.C.</v>
          </cell>
          <cell r="T70">
            <v>8080</v>
          </cell>
          <cell r="U70">
            <v>2024110010212</v>
          </cell>
          <cell r="V70">
            <v>6</v>
          </cell>
          <cell r="Z70" t="str">
            <v>Inclusión de nuevo concepto</v>
          </cell>
        </row>
        <row r="71">
          <cell r="B71" t="str">
            <v>C702</v>
          </cell>
          <cell r="C71" t="str">
            <v>1. Formar 120.000 ciudadanos en sus capacidades democráticas para incidir en la construcción de una cultura democrática, ciudadana y de paz</v>
          </cell>
          <cell r="D71">
            <v>80111600</v>
          </cell>
          <cell r="E71" t="str">
            <v>Prestar los servicios profesionales para desarrollar procesos de formación en las diferentes modalidades de formación</v>
          </cell>
          <cell r="F71" t="str">
            <v>MARZO</v>
          </cell>
          <cell r="G71" t="str">
            <v>MARZO</v>
          </cell>
          <cell r="H71">
            <v>5</v>
          </cell>
          <cell r="I71">
            <v>1</v>
          </cell>
          <cell r="J71" t="str">
            <v>CCE-16 Contratación Directa</v>
          </cell>
          <cell r="K71" t="str">
            <v>1-100-F001_VA-Recursos distrito</v>
          </cell>
          <cell r="L71">
            <v>4500000</v>
          </cell>
          <cell r="M71">
            <v>22500000</v>
          </cell>
          <cell r="N71" t="str">
            <v>Gerencia Escuela de la Participación</v>
          </cell>
          <cell r="O71" t="str">
            <v>O232020200992913 Servicios de educación para la formación y el trab</v>
          </cell>
          <cell r="P71" t="str">
            <v>20/0220/0102/45020340212</v>
          </cell>
          <cell r="Q71" t="str">
            <v>Modificación por nuevas necesidades de contratación</v>
          </cell>
          <cell r="R71"/>
          <cell r="S71" t="str">
            <v>Formación en capacidades democráticas en interrelación con la cualificación de la participación incidente; con enfoques de cultura ciudadana, democrática y de paz Bogotá D.C.</v>
          </cell>
          <cell r="T71">
            <v>8080</v>
          </cell>
          <cell r="U71">
            <v>2024110010212</v>
          </cell>
          <cell r="V71">
            <v>6</v>
          </cell>
          <cell r="Z71" t="str">
            <v>Inclusión de nuevo concepto</v>
          </cell>
        </row>
        <row r="72">
          <cell r="B72" t="str">
            <v>C703</v>
          </cell>
          <cell r="C72" t="str">
            <v>1. Formar 120.000 ciudadanos en sus capacidades democráticas para incidir en la construcción de una cultura democrática, ciudadana y de paz</v>
          </cell>
          <cell r="D72">
            <v>80111600</v>
          </cell>
          <cell r="E72" t="str">
            <v>Prestar para desarrollar procesos de formación en las diferentes modalidades que ofrece la Escuela</v>
          </cell>
          <cell r="F72" t="str">
            <v>MARZO</v>
          </cell>
          <cell r="G72" t="str">
            <v>MARZO</v>
          </cell>
          <cell r="H72">
            <v>4</v>
          </cell>
          <cell r="I72">
            <v>1</v>
          </cell>
          <cell r="J72" t="str">
            <v>CCE-16 Contratación Directa</v>
          </cell>
          <cell r="K72" t="str">
            <v>1-100-F001_VA-Recursos distrito</v>
          </cell>
          <cell r="L72">
            <v>4000000</v>
          </cell>
          <cell r="M72">
            <v>16000000</v>
          </cell>
          <cell r="N72" t="str">
            <v>Gerencia Escuela de la Participación</v>
          </cell>
          <cell r="O72" t="str">
            <v>O232020200992913 Servicios de educación para la formación y el trab</v>
          </cell>
          <cell r="P72" t="str">
            <v>20/0220/0102/45020340212</v>
          </cell>
          <cell r="Q72" t="str">
            <v>Modificación por nuevas necesidades de contratación</v>
          </cell>
          <cell r="R72"/>
          <cell r="S72" t="str">
            <v>Formación en capacidades democráticas en interrelación con la cualificación de la participación incidente; con enfoques de cultura ciudadana, democrática y de paz Bogotá D.C.</v>
          </cell>
          <cell r="T72">
            <v>8080</v>
          </cell>
          <cell r="U72">
            <v>2024110010212</v>
          </cell>
          <cell r="V72">
            <v>6</v>
          </cell>
          <cell r="Z72" t="str">
            <v>Inclusión de nuevo concepto</v>
          </cell>
        </row>
        <row r="73">
          <cell r="B73" t="str">
            <v>C179</v>
          </cell>
          <cell r="C73" t="str">
            <v>1. Formar 120.000 ciudadanos en sus capacidades democráticas para incidir en la construcción de una cultura democrática, ciudadana y de paz</v>
          </cell>
          <cell r="D73">
            <v>80111671</v>
          </cell>
          <cell r="E73" t="str">
            <v>Otras necesidades de contratación de la escuela de la Participación</v>
          </cell>
          <cell r="F73" t="str">
            <v>Enero</v>
          </cell>
          <cell r="G73" t="str">
            <v>Enero</v>
          </cell>
          <cell r="H73">
            <v>1</v>
          </cell>
          <cell r="I73">
            <v>1</v>
          </cell>
          <cell r="J73" t="str">
            <v>CCE-16 Contratación Directa</v>
          </cell>
          <cell r="K73" t="str">
            <v>1-100-F001_VA-Recursos distrito</v>
          </cell>
          <cell r="L73">
            <v>210486000</v>
          </cell>
          <cell r="M73">
            <v>-210486000</v>
          </cell>
          <cell r="N73" t="str">
            <v>Gerencia Escuela de la Participación</v>
          </cell>
          <cell r="O73" t="str">
            <v>O232020200991119_Otros servicios de la administración pública n.c.p.</v>
          </cell>
          <cell r="P73" t="str">
            <v>20/0220/0102/45020340212</v>
          </cell>
          <cell r="Q73" t="str">
            <v>Modificación por nuevas necesidades de contratación</v>
          </cell>
          <cell r="R73"/>
          <cell r="S73" t="str">
            <v>Formación en capacidades democráticas en interrelación con la cualificación de la participación incidente; con enfoques de cultura ciudadana, democrática y de paz Bogotá D.C.</v>
          </cell>
          <cell r="T73">
            <v>8080</v>
          </cell>
          <cell r="U73">
            <v>2024110010212</v>
          </cell>
          <cell r="V73">
            <v>6</v>
          </cell>
          <cell r="Z73" t="str">
            <v>Eliminación de Concepto</v>
          </cell>
        </row>
        <row r="74">
          <cell r="B74" t="str">
            <v>C704</v>
          </cell>
          <cell r="C74" t="str">
            <v>1. Formar 120.000 ciudadanos en sus capacidades democráticas para incidir en la construcción de una cultura democrática, ciudadana y de paz</v>
          </cell>
          <cell r="D74">
            <v>80111600</v>
          </cell>
          <cell r="E74" t="str">
            <v>Prestar servicios de apoyo a la gestión para llevar a cabo actividades de sistematizacion de estrategias desarrolladas en la Escuela</v>
          </cell>
          <cell r="F74" t="str">
            <v>MARZO</v>
          </cell>
          <cell r="G74" t="str">
            <v>MARZO</v>
          </cell>
          <cell r="H74">
            <v>7</v>
          </cell>
          <cell r="I74">
            <v>1</v>
          </cell>
          <cell r="J74" t="str">
            <v>CCE-16 Contratación Directa</v>
          </cell>
          <cell r="K74" t="str">
            <v>1-100-F001_VA-Recursos distrito</v>
          </cell>
          <cell r="L74">
            <v>3606000</v>
          </cell>
          <cell r="M74">
            <v>25242000</v>
          </cell>
          <cell r="N74" t="str">
            <v>Gerencia Escuela de la Participación</v>
          </cell>
          <cell r="O74" t="str">
            <v>O232020200991119_Otros servicios de la administración pública n.c.p.</v>
          </cell>
          <cell r="P74" t="str">
            <v>20/0220/0102/45020340212</v>
          </cell>
          <cell r="Q74" t="str">
            <v>Modificación por nuevas necesidades de contratación</v>
          </cell>
          <cell r="R74"/>
          <cell r="S74" t="str">
            <v>Formación en capacidades democráticas en interrelación con la cualificación de la participación incidente; con enfoques de cultura ciudadana, democrática y de paz Bogotá D.C.</v>
          </cell>
          <cell r="T74">
            <v>8080</v>
          </cell>
          <cell r="U74">
            <v>2024110010212</v>
          </cell>
          <cell r="V74">
            <v>6</v>
          </cell>
          <cell r="Z74" t="str">
            <v>Inclusión de nuevo concepto</v>
          </cell>
        </row>
        <row r="75">
          <cell r="B75" t="str">
            <v>C177</v>
          </cell>
          <cell r="C75" t="str">
            <v>1. Formar 120.000 ciudadanos en sus capacidades democráticas para incidir en la construcción de una cultura democrática, ciudadana y de paz</v>
          </cell>
          <cell r="D75" t="str">
            <v>80141600;80141900;80111600;81141600;30111900;72103300;72102900</v>
          </cell>
          <cell r="E75" t="str">
            <v>Prestar los servicios logísticos y operativos necesarios, para la organización y ejecución de actividades y eventos institucionales realizados por el IDPAC.</v>
          </cell>
          <cell r="F75" t="str">
            <v>Enero</v>
          </cell>
          <cell r="G75" t="str">
            <v>Enero</v>
          </cell>
          <cell r="H75">
            <v>1</v>
          </cell>
          <cell r="I75">
            <v>1</v>
          </cell>
          <cell r="J75" t="str">
            <v>CCE-06 Selección Abreviada Menor Cuantía</v>
          </cell>
          <cell r="K75" t="str">
            <v>1-100-F001_VA-Recursos distrito</v>
          </cell>
          <cell r="L75">
            <v>181817133</v>
          </cell>
          <cell r="M75">
            <v>159817133</v>
          </cell>
          <cell r="N75" t="str">
            <v>Gerencia Escuela de la Participación</v>
          </cell>
          <cell r="O75" t="str">
            <v>O232020200991119_Otros servicios de la administración pública n.c.p.</v>
          </cell>
          <cell r="P75" t="str">
            <v>20/0220/0102/45020340212</v>
          </cell>
          <cell r="Q75"/>
          <cell r="R75"/>
          <cell r="S75" t="str">
            <v>Formación en capacidades democráticas en interrelación con la cualificación de la participación incidente; con enfoques de cultura ciudadana, democrática y de paz Bogotá D.C.</v>
          </cell>
          <cell r="T75">
            <v>8080</v>
          </cell>
          <cell r="U75">
            <v>2024110010212</v>
          </cell>
          <cell r="V75">
            <v>6</v>
          </cell>
          <cell r="Z75" t="str">
            <v>Modificación propuesta</v>
          </cell>
        </row>
        <row r="76">
          <cell r="B76" t="str">
            <v>C183</v>
          </cell>
          <cell r="C76" t="str">
            <v>2. Implementar 35 iniciativas de producción de información pertinente para el análisis y divulgación de información sobre participación ciudadana</v>
          </cell>
          <cell r="D76">
            <v>80111600</v>
          </cell>
          <cell r="E76" t="str">
            <v>Prestar servicios profesionales de manera temporal, para el desarrollo de la línea de seguimiento de agendas y repertorios de acción colectiva del Observatorio de Participación Ciudadana</v>
          </cell>
          <cell r="F76" t="str">
            <v>ENERO</v>
          </cell>
          <cell r="G76" t="str">
            <v>ENERO</v>
          </cell>
          <cell r="H76">
            <v>5</v>
          </cell>
          <cell r="I76">
            <v>1</v>
          </cell>
          <cell r="J76" t="str">
            <v>CCE-16 Contratación Directa</v>
          </cell>
          <cell r="K76" t="str">
            <v>1-100-F001_VA-Recursos distrito</v>
          </cell>
          <cell r="L76">
            <v>6400000</v>
          </cell>
          <cell r="M76">
            <v>32000000</v>
          </cell>
          <cell r="N76" t="str">
            <v>Gerencia Escuela de la Participación</v>
          </cell>
          <cell r="O76" t="str">
            <v>O232020200991119_Otros servicios de la administración pública n.c.p.</v>
          </cell>
          <cell r="P76" t="str">
            <v>20/0220/0102/45020340212</v>
          </cell>
          <cell r="Q76"/>
          <cell r="R76"/>
          <cell r="S76" t="str">
            <v>Formación en capacidades democráticas en interrelación con la cualificación de la participación incidente; con enfoques de cultura ciudadana, democrática y de paz Bogotá D.C.</v>
          </cell>
          <cell r="T76">
            <v>8080</v>
          </cell>
          <cell r="U76">
            <v>2024110010212</v>
          </cell>
          <cell r="V76">
            <v>6</v>
          </cell>
          <cell r="Z76" t="str">
            <v>Modificación propuesta</v>
          </cell>
        </row>
        <row r="77">
          <cell r="B77" t="str">
            <v>C196</v>
          </cell>
          <cell r="C77" t="str">
            <v>2. Implementar 35 iniciativas de producción de información pertinente para el análisis y divulgación de información sobre participación ciudadana</v>
          </cell>
          <cell r="D77">
            <v>80111600</v>
          </cell>
          <cell r="E77" t="str">
            <v>Prestar los servicios profesionales de manera temporal, para desarrollar alianzas y estrategias de creación de redes para el Observatorio y la Gerencia Escuela</v>
          </cell>
          <cell r="F77" t="str">
            <v>MARZO</v>
          </cell>
          <cell r="G77" t="str">
            <v>MARZO</v>
          </cell>
          <cell r="H77">
            <v>9</v>
          </cell>
          <cell r="I77">
            <v>1</v>
          </cell>
          <cell r="J77" t="str">
            <v>CCE-16 Contratación Directa</v>
          </cell>
          <cell r="K77" t="str">
            <v>1-100-F001_VA-Recursos distrito</v>
          </cell>
          <cell r="L77">
            <v>8000000</v>
          </cell>
          <cell r="M77">
            <v>72000000</v>
          </cell>
          <cell r="N77" t="str">
            <v>Gerencia Escuela de la Participación</v>
          </cell>
          <cell r="O77" t="str">
            <v>O232020200991119_Otros servicios de la administración pública n.c.p.</v>
          </cell>
          <cell r="P77" t="str">
            <v>20/0220/0102/45020340212</v>
          </cell>
          <cell r="Q77"/>
          <cell r="R77"/>
          <cell r="S77" t="str">
            <v>Formación en capacidades democráticas en interrelación con la cualificación de la participación incidente; con enfoques de cultura ciudadana, democrática y de paz Bogotá D.C.</v>
          </cell>
          <cell r="T77">
            <v>8080</v>
          </cell>
          <cell r="U77">
            <v>2024110010212</v>
          </cell>
          <cell r="V77">
            <v>6</v>
          </cell>
          <cell r="Z77" t="str">
            <v>Modificación propuesta</v>
          </cell>
        </row>
        <row r="78">
          <cell r="B78" t="str">
            <v>C197</v>
          </cell>
          <cell r="C78" t="str">
            <v>2. Implementar 35 iniciativas de producción de información pertinente para el análisis y divulgación de información sobre participación ciudadana</v>
          </cell>
          <cell r="D78">
            <v>80111600</v>
          </cell>
          <cell r="E78" t="str">
            <v>Prestar los servicios profesionales para gestionar desde el componente jurídico actividades contractuales y administrativas del Observatorio y la Gerencia Escuela</v>
          </cell>
          <cell r="F78" t="str">
            <v>FEBRERO</v>
          </cell>
          <cell r="G78" t="str">
            <v>FEBRERO</v>
          </cell>
          <cell r="H78">
            <v>6</v>
          </cell>
          <cell r="I78">
            <v>1</v>
          </cell>
          <cell r="J78" t="str">
            <v>CCE-16 Contratación Directa</v>
          </cell>
          <cell r="K78" t="str">
            <v>1-100-F001_VA-Recursos distrito</v>
          </cell>
          <cell r="L78">
            <v>7000000</v>
          </cell>
          <cell r="M78">
            <v>42000000</v>
          </cell>
          <cell r="N78" t="str">
            <v>Gerencia Escuela de la Participación</v>
          </cell>
          <cell r="O78" t="str">
            <v>O232020200991119_Otros servicios de la administración pública n.c.p.</v>
          </cell>
          <cell r="P78" t="str">
            <v>20/0220/0102/45020340212</v>
          </cell>
          <cell r="Q78"/>
          <cell r="R78"/>
          <cell r="S78" t="str">
            <v>Formación en capacidades democráticas en interrelación con la cualificación de la participación incidente; con enfoques de cultura ciudadana, democrática y de paz Bogotá D.C.</v>
          </cell>
          <cell r="T78">
            <v>8080</v>
          </cell>
          <cell r="U78">
            <v>2024110010212</v>
          </cell>
          <cell r="V78">
            <v>6</v>
          </cell>
          <cell r="Z78" t="str">
            <v>Modificación propuesta</v>
          </cell>
        </row>
        <row r="79">
          <cell r="B79" t="str">
            <v>C201</v>
          </cell>
          <cell r="C79" t="str">
            <v>2. Implementar 35 iniciativas de producción de información pertinente para el análisis y divulgación de información sobre participación ciudadana</v>
          </cell>
          <cell r="D79">
            <v>80111600</v>
          </cell>
          <cell r="E79" t="str">
            <v>Prestación de servicios profesionales, de manera temporal, para la creacion de los contenidos pedagogicos de los programas y proyectos que desarrolla la Escuela de la Participación y el Observatorio de la Participación</v>
          </cell>
          <cell r="F79" t="str">
            <v>FEBRERO</v>
          </cell>
          <cell r="G79" t="str">
            <v>FEBRERO</v>
          </cell>
          <cell r="H79">
            <v>5</v>
          </cell>
          <cell r="I79">
            <v>1</v>
          </cell>
          <cell r="J79" t="str">
            <v>CCE-16 Contratación Directa</v>
          </cell>
          <cell r="K79" t="str">
            <v>1-100-F001_VA-Recursos distrito</v>
          </cell>
          <cell r="L79">
            <v>4500000</v>
          </cell>
          <cell r="M79">
            <v>-22500000</v>
          </cell>
          <cell r="N79" t="str">
            <v>Gerencia Escuela de la Participación</v>
          </cell>
          <cell r="O79" t="str">
            <v>O232020200991119_Otros servicios de la administración pública n.c.p.</v>
          </cell>
          <cell r="P79" t="str">
            <v>20/0220/0102/45020340212</v>
          </cell>
          <cell r="Q79" t="str">
            <v>No se requiere la línea</v>
          </cell>
          <cell r="R79"/>
          <cell r="S79" t="str">
            <v>Formación en capacidades democráticas en interrelación con la cualificación de la participación incidente; con enfoques de cultura ciudadana, democrática y de paz Bogotá D.C.</v>
          </cell>
          <cell r="T79">
            <v>8080</v>
          </cell>
          <cell r="U79">
            <v>2024110010212</v>
          </cell>
          <cell r="V79">
            <v>6</v>
          </cell>
          <cell r="Z79" t="str">
            <v>Eliminación de Concepto</v>
          </cell>
        </row>
        <row r="80">
          <cell r="B80" t="str">
            <v>C202</v>
          </cell>
          <cell r="C80" t="str">
            <v>2. Implementar 35 iniciativas de producción de información pertinente para el análisis y divulgación de información sobre participación ciudadana</v>
          </cell>
          <cell r="D80">
            <v>80111600</v>
          </cell>
          <cell r="E80" t="str">
            <v>Otras necesidades de contratación del observatorio</v>
          </cell>
          <cell r="F80" t="str">
            <v>Enero</v>
          </cell>
          <cell r="G80" t="str">
            <v>Enero</v>
          </cell>
          <cell r="H80">
            <v>1</v>
          </cell>
          <cell r="I80">
            <v>1</v>
          </cell>
          <cell r="J80" t="str">
            <v>CCE-16 Contratación Directa</v>
          </cell>
          <cell r="K80" t="str">
            <v>1-100-F001_VA-Recursos distrito</v>
          </cell>
          <cell r="L80">
            <v>12800000</v>
          </cell>
          <cell r="M80">
            <v>12800000</v>
          </cell>
          <cell r="N80" t="str">
            <v>Gerencia Escuela de la Participación</v>
          </cell>
          <cell r="O80" t="str">
            <v>O232020200991119_Otros servicios de la administración pública n.c.p.</v>
          </cell>
          <cell r="P80" t="str">
            <v>20/0220/0102/45020340212</v>
          </cell>
          <cell r="Q80"/>
          <cell r="R80"/>
          <cell r="S80" t="str">
            <v>Formación en capacidades democráticas en interrelación con la cualificación de la participación incidente; con enfoques de cultura ciudadana, democrática y de paz Bogotá D.C.</v>
          </cell>
          <cell r="T80">
            <v>8080</v>
          </cell>
          <cell r="U80">
            <v>2024110010212</v>
          </cell>
          <cell r="V80">
            <v>6</v>
          </cell>
          <cell r="Z80" t="str">
            <v>Modificación propuesta</v>
          </cell>
        </row>
        <row r="81">
          <cell r="B81" t="str">
            <v>C671</v>
          </cell>
          <cell r="C81" t="str">
            <v>1. Implementar el 100% de la estrategia de diseños metodológicos e implementación de la innovación social en escenarios de participación ciudadana y solución de problemas públicos</v>
          </cell>
          <cell r="D81">
            <v>80111601</v>
          </cell>
          <cell r="E81" t="str">
            <v>Prestar servicios profesionales de manera temporal, para el fortalecimiento a los clubes de la democracia, asi como para la organización y seguimiento al proyecto de caja de herramientas</v>
          </cell>
          <cell r="F81" t="str">
            <v>ENERO</v>
          </cell>
          <cell r="G81" t="str">
            <v>ENERO</v>
          </cell>
          <cell r="H81">
            <v>5</v>
          </cell>
          <cell r="I81">
            <v>1</v>
          </cell>
          <cell r="J81" t="str">
            <v>CCE-16 Contratación Directa</v>
          </cell>
          <cell r="K81" t="str">
            <v>1-100-F001_VA-Recursos distrito</v>
          </cell>
          <cell r="L81">
            <v>5500000</v>
          </cell>
          <cell r="M81">
            <v>27500000</v>
          </cell>
          <cell r="N81" t="str">
            <v>Gerencia Escuela de la Participación</v>
          </cell>
          <cell r="O81" t="str">
            <v>O232020200991119_Otros servicios de la administración pública n.c.p.</v>
          </cell>
          <cell r="P81" t="str">
            <v>20/0220/0103/45020010322</v>
          </cell>
          <cell r="Q81"/>
          <cell r="R81"/>
          <cell r="S81" t="str">
            <v>Implementación de acciones de innovación social que promuevan la participación incidente y la solución de problemas públicos Bogotá D.C.</v>
          </cell>
          <cell r="T81">
            <v>8238</v>
          </cell>
          <cell r="U81">
            <v>2024110010322</v>
          </cell>
          <cell r="V81">
            <v>7</v>
          </cell>
          <cell r="Z81" t="str">
            <v>Modificación Propuesta</v>
          </cell>
        </row>
        <row r="82">
          <cell r="B82" t="str">
            <v>C673</v>
          </cell>
          <cell r="C82" t="str">
            <v>1. Implementar el 100% de la estrategia de diseños metodológicos e implementación de la innovación social en escenarios de participación ciudadana y solución de problemas públicos</v>
          </cell>
          <cell r="D82">
            <v>80111600</v>
          </cell>
          <cell r="E82" t="str">
            <v>Prestar servicios profesionales para el acompañamiento y seguimiento a las actividades innovadoras que se desarrollan en el Laboratorio de Innovacion - PARTICILAB</v>
          </cell>
          <cell r="F82" t="str">
            <v>FEBRERO</v>
          </cell>
          <cell r="G82" t="str">
            <v>FEBRERO</v>
          </cell>
          <cell r="H82">
            <v>5</v>
          </cell>
          <cell r="I82">
            <v>1</v>
          </cell>
          <cell r="J82" t="str">
            <v>CCE-16 Contratación Directa</v>
          </cell>
          <cell r="K82" t="str">
            <v>1-100-F001_VA-Recursos distrito</v>
          </cell>
          <cell r="L82">
            <v>7000000</v>
          </cell>
          <cell r="M82">
            <v>35000000</v>
          </cell>
          <cell r="N82" t="str">
            <v>Gerencia Escuela de la Participación</v>
          </cell>
          <cell r="O82" t="str">
            <v>O232020200991119_Otros servicios de la administración pública n.c.p.</v>
          </cell>
          <cell r="P82" t="str">
            <v>20/0220/0103/45020010322</v>
          </cell>
          <cell r="Q82"/>
          <cell r="R82"/>
          <cell r="S82" t="str">
            <v>Implementación de acciones de innovación social que promuevan la participación incidente y la solución de problemas públicos Bogotá D.C.</v>
          </cell>
          <cell r="T82">
            <v>8238</v>
          </cell>
          <cell r="U82">
            <v>2024110010322</v>
          </cell>
          <cell r="V82">
            <v>7</v>
          </cell>
          <cell r="Z82" t="str">
            <v>Modificación Propuesta</v>
          </cell>
        </row>
        <row r="83">
          <cell r="B83" t="str">
            <v>C675</v>
          </cell>
          <cell r="C83" t="str">
            <v>1. Implementar el 100% de la estrategia de diseños metodológicos e implementación de la innovación social en escenarios de participación ciudadana y solución de problemas públicos</v>
          </cell>
          <cell r="D83">
            <v>80111600</v>
          </cell>
          <cell r="E83" t="str">
            <v>Prestar servicios profesionales para la creación de estrategias innovadoras que fortalezcan el desempeño del Laboratorio de Innovacion en la Participación</v>
          </cell>
          <cell r="F83" t="str">
            <v>MARZO</v>
          </cell>
          <cell r="G83" t="str">
            <v>MARZO</v>
          </cell>
          <cell r="H83">
            <v>10</v>
          </cell>
          <cell r="I83">
            <v>1</v>
          </cell>
          <cell r="J83" t="str">
            <v>CCE-16 Contratación Directa</v>
          </cell>
          <cell r="K83" t="str">
            <v>1-100-F001_VA-Recursos distrito</v>
          </cell>
          <cell r="L83">
            <v>5900000</v>
          </cell>
          <cell r="M83">
            <v>59000000</v>
          </cell>
          <cell r="N83" t="str">
            <v>Gerencia Escuela de la Participación</v>
          </cell>
          <cell r="O83" t="str">
            <v>O232020200991119_Otros servicios de la administración pública n.c.p.</v>
          </cell>
          <cell r="P83" t="str">
            <v>20/0220/0103/45020010322</v>
          </cell>
          <cell r="Q83"/>
          <cell r="R83"/>
          <cell r="S83" t="str">
            <v>Implementación de acciones de innovación social que promuevan la participación incidente y la solución de problemas públicos Bogotá D.C.</v>
          </cell>
          <cell r="T83">
            <v>8238</v>
          </cell>
          <cell r="U83">
            <v>2024110010322</v>
          </cell>
          <cell r="V83">
            <v>7</v>
          </cell>
          <cell r="Z83" t="str">
            <v>Modificación Propuesta</v>
          </cell>
        </row>
        <row r="84">
          <cell r="B84" t="str">
            <v>C676</v>
          </cell>
          <cell r="C84" t="str">
            <v>1. Implementar el 100% de la estrategia de diseños metodológicos e implementación de la innovación social en escenarios de participación ciudadana y solución de problemas públicos</v>
          </cell>
          <cell r="D84">
            <v>80111606</v>
          </cell>
          <cell r="E84" t="str">
            <v>Prestar servicios de apoyo a la gestión para llevar a cabo actividades de sistematizacion de estrategias desarrolladas en el Laboratorio de Innovacion en la Participación</v>
          </cell>
          <cell r="F84" t="str">
            <v>Febrero</v>
          </cell>
          <cell r="G84" t="str">
            <v>Febrero</v>
          </cell>
          <cell r="H84">
            <v>4</v>
          </cell>
          <cell r="I84">
            <v>1</v>
          </cell>
          <cell r="J84" t="str">
            <v>CCE-16 Contratación Directa</v>
          </cell>
          <cell r="K84" t="str">
            <v>1-100-F001_VA-Recursos distrito</v>
          </cell>
          <cell r="L84">
            <v>3600000</v>
          </cell>
          <cell r="M84">
            <v>-14400000</v>
          </cell>
          <cell r="N84" t="str">
            <v>Gerencia Escuela de la Participación</v>
          </cell>
          <cell r="O84" t="str">
            <v>O232020200991119_Otros servicios de la administración pública n.c.p.</v>
          </cell>
          <cell r="P84" t="str">
            <v>20/0220/0103/45020010322</v>
          </cell>
          <cell r="Q84" t="str">
            <v>Modificación en el código UNSPC</v>
          </cell>
          <cell r="R84"/>
          <cell r="S84" t="str">
            <v>Implementación de acciones de innovación social que promuevan la participación incidente y la solución de problemas públicos Bogotá D.C.</v>
          </cell>
          <cell r="T84">
            <v>8238</v>
          </cell>
          <cell r="U84">
            <v>2024110010322</v>
          </cell>
          <cell r="V84">
            <v>7</v>
          </cell>
          <cell r="Z84" t="str">
            <v>Eliminación de Concepto</v>
          </cell>
        </row>
        <row r="85">
          <cell r="B85" t="str">
            <v>C678</v>
          </cell>
          <cell r="C85" t="str">
            <v>1. Implementar el 100% de la estrategia de diseños metodológicos e implementación de la innovación social en escenarios de participación ciudadana y solución de problemas públicos</v>
          </cell>
          <cell r="D85">
            <v>80111600</v>
          </cell>
          <cell r="E85" t="str">
            <v>Prestar servicios de apoyo a la gestión para hacer seguimiento a las estrategias innovadoras que fortalezcan el desempeño del Laboratorio de Innovacion en la Participación</v>
          </cell>
          <cell r="F85" t="str">
            <v>FEBRERO</v>
          </cell>
          <cell r="G85" t="str">
            <v>FEBRERO</v>
          </cell>
          <cell r="H85">
            <v>8</v>
          </cell>
          <cell r="I85">
            <v>1</v>
          </cell>
          <cell r="J85" t="str">
            <v>CCE-16 Contratación Directa</v>
          </cell>
          <cell r="K85" t="str">
            <v>1-100-F001_VA-Recursos distrito</v>
          </cell>
          <cell r="L85">
            <v>3500000</v>
          </cell>
          <cell r="M85">
            <v>28000000</v>
          </cell>
          <cell r="N85" t="str">
            <v>Gerencia Escuela de la Participación</v>
          </cell>
          <cell r="O85" t="str">
            <v>O232020200991119_Otros servicios de la administración pública n.c.p.</v>
          </cell>
          <cell r="P85" t="str">
            <v>20/0220/0103/45020010322</v>
          </cell>
          <cell r="Q85"/>
          <cell r="R85"/>
          <cell r="S85" t="str">
            <v>Implementación de acciones de innovación social que promuevan la participación incidente y la solución de problemas públicos Bogotá D.C.</v>
          </cell>
          <cell r="T85">
            <v>8238</v>
          </cell>
          <cell r="U85">
            <v>2024110010322</v>
          </cell>
          <cell r="V85">
            <v>7</v>
          </cell>
          <cell r="Z85" t="str">
            <v>Modificación Propuesta</v>
          </cell>
        </row>
        <row r="86">
          <cell r="B86" t="str">
            <v>C680</v>
          </cell>
          <cell r="C86" t="str">
            <v>1. Implementar el 100% de la estrategia de diseños metodológicos e implementación de la innovación social en escenarios de participación ciudadana y solución de problemas públicos</v>
          </cell>
          <cell r="D86">
            <v>80111600</v>
          </cell>
          <cell r="E86" t="str">
            <v>Otras necesidades de contratación</v>
          </cell>
          <cell r="F86" t="str">
            <v>FEBRERO</v>
          </cell>
          <cell r="G86" t="str">
            <v>FEBRERO</v>
          </cell>
          <cell r="H86">
            <v>1</v>
          </cell>
          <cell r="I86">
            <v>1</v>
          </cell>
          <cell r="J86" t="str">
            <v>CCE-16 Contratación Directa</v>
          </cell>
          <cell r="K86" t="str">
            <v>1-100-F001_VA-Recursos distrito</v>
          </cell>
          <cell r="L86" t="str">
            <v>-</v>
          </cell>
          <cell r="M86">
            <v>0</v>
          </cell>
          <cell r="N86" t="str">
            <v>Gerencia Escuela de la Participación</v>
          </cell>
          <cell r="O86" t="str">
            <v>O232020200991119_Otros servicios de la administración pública n.c.p.</v>
          </cell>
          <cell r="P86" t="str">
            <v>20/0220/0103/45020010322</v>
          </cell>
          <cell r="Q86"/>
          <cell r="R86"/>
          <cell r="S86" t="str">
            <v>Implementación de acciones de innovación social que promuevan la participación incidente y la solución de problemas públicos Bogotá D.C.</v>
          </cell>
          <cell r="T86">
            <v>8238</v>
          </cell>
          <cell r="U86">
            <v>2024110010322</v>
          </cell>
          <cell r="V86">
            <v>7</v>
          </cell>
          <cell r="Z86" t="str">
            <v>Eliminación de Concepto</v>
          </cell>
        </row>
        <row r="87">
          <cell r="B87" t="str">
            <v>C672</v>
          </cell>
          <cell r="C87" t="str">
            <v>1. Implementar el 100% de la estrategia de diseños metodológicos e implementación de la innovación social en escenarios de participación ciudadana y solución de problemas públicos</v>
          </cell>
          <cell r="D87">
            <v>80111602</v>
          </cell>
          <cell r="E87" t="str">
            <v>Prestar servicios de apoyo a la gestión para llevar a cabo actividades innovadoras que fortalezcan el Laboratorio de Innovacion en la Participación</v>
          </cell>
          <cell r="F87" t="str">
            <v>Marzo</v>
          </cell>
          <cell r="G87" t="str">
            <v>Marzo</v>
          </cell>
          <cell r="H87">
            <v>4.5</v>
          </cell>
          <cell r="I87">
            <v>1</v>
          </cell>
          <cell r="J87" t="str">
            <v>CCE-16 Contratación Directa</v>
          </cell>
          <cell r="K87" t="str">
            <v>1-100-F001_VA-Recursos distrito</v>
          </cell>
          <cell r="L87">
            <v>3600000</v>
          </cell>
          <cell r="M87">
            <v>16490000</v>
          </cell>
          <cell r="N87" t="str">
            <v>Gerencia Escuela de la Participación</v>
          </cell>
          <cell r="O87" t="str">
            <v>O232020200991119_Otros servicios de la administración pública n.c.p.</v>
          </cell>
          <cell r="P87" t="str">
            <v>20/0220/0103/45020010322</v>
          </cell>
          <cell r="Q87" t="str">
            <v>Ajuste respecto a las nuevas necesidades de contratación de la escuela</v>
          </cell>
          <cell r="R87"/>
          <cell r="S87" t="str">
            <v>Implementación de acciones de innovación social que promuevan la participación incidente y la solución de problemas públicos Bogotá D.C.</v>
          </cell>
          <cell r="T87">
            <v>8238</v>
          </cell>
          <cell r="U87">
            <v>2024110010322</v>
          </cell>
          <cell r="V87">
            <v>7</v>
          </cell>
          <cell r="Z87" t="str">
            <v>Modificación Propuesta</v>
          </cell>
        </row>
        <row r="88">
          <cell r="B88" t="str">
            <v>C293</v>
          </cell>
          <cell r="C88" t="str">
            <v>3. Aplicar a 2000 organizaciones sociales, comunales, medios comunitarios, de propiedad horizontal el modelo de fortalecimiento</v>
          </cell>
          <cell r="D88">
            <v>80111600</v>
          </cell>
          <cell r="E88" t="str">
            <v>Prestar los servicios de apoyo a la gestión para el fomento de la participación juvenil en los procesos estratégicos y misionales de la Gerencia, en las localidades asignadas por el supervisor.</v>
          </cell>
          <cell r="F88" t="str">
            <v>Marzo</v>
          </cell>
          <cell r="G88" t="str">
            <v>Marzo</v>
          </cell>
          <cell r="H88">
            <v>5</v>
          </cell>
          <cell r="I88">
            <v>1</v>
          </cell>
          <cell r="J88" t="str">
            <v>CCE-16 Contratación Directa</v>
          </cell>
          <cell r="K88" t="str">
            <v>1-100-F001_VA-Recursos distrito</v>
          </cell>
          <cell r="L88">
            <v>3100000</v>
          </cell>
          <cell r="M88">
            <v>15500000</v>
          </cell>
          <cell r="N88" t="str">
            <v>Gerencia de Juventud</v>
          </cell>
          <cell r="O88" t="str">
            <v>O232020200991119_Otros servicios de la administración pública n.c.p.</v>
          </cell>
          <cell r="P88" t="str">
            <v>20/0220/0106/45020220238</v>
          </cell>
          <cell r="Q88" t="str">
            <v>Se cambia la duración del contrato, el objeto y el valor de los honorarios. SE DESTINA LOS RECURSOS A LA LINEA C297</v>
          </cell>
          <cell r="R88"/>
          <cell r="S88" t="str">
            <v>Implementación de mecanismos de participación que potencian el desarrollo territorial Bogotá D.C.</v>
          </cell>
          <cell r="T88">
            <v>8131</v>
          </cell>
          <cell r="U88">
            <v>2024110010238</v>
          </cell>
          <cell r="V88">
            <v>8</v>
          </cell>
          <cell r="Z88" t="str">
            <v>Modificación propuesta</v>
          </cell>
        </row>
        <row r="89">
          <cell r="B89" t="str">
            <v>C296</v>
          </cell>
          <cell r="C89" t="str">
            <v>3. Aplicar a 2000 organizaciones sociales, comunales, medios comunitarios, de propiedad horizontal el modelo de fortalecimiento</v>
          </cell>
          <cell r="D89">
            <v>80111600</v>
          </cell>
          <cell r="E89" t="str">
            <v>Prestar los servicios de apoyo a la gestión para realizar acciones de acompañamiento y apoyo a las organizaciones sociales juveniles e instancias de participación en la implementación del Sistema Distrital de Juventud.</v>
          </cell>
          <cell r="F89" t="str">
            <v>Marzo</v>
          </cell>
          <cell r="G89" t="str">
            <v>Marzo</v>
          </cell>
          <cell r="H89">
            <v>5</v>
          </cell>
          <cell r="I89">
            <v>1</v>
          </cell>
          <cell r="J89" t="str">
            <v>CCE-16 Contratación Directa</v>
          </cell>
          <cell r="K89" t="str">
            <v>1-100-F001_VA-Recursos distrito</v>
          </cell>
          <cell r="L89">
            <v>3100000</v>
          </cell>
          <cell r="M89">
            <v>15500000</v>
          </cell>
          <cell r="N89" t="str">
            <v>Gerencia de Juventud</v>
          </cell>
          <cell r="O89" t="str">
            <v>O232020200991119_Otros servicios de la administración pública n.c.p.</v>
          </cell>
          <cell r="P89" t="str">
            <v>20/0220/0106/45020220238</v>
          </cell>
          <cell r="Q89" t="str">
            <v>Se cambia la duración del contrato y el valor de los honorarios. SE DESTINAN LOS RECURSOS A LA LINEA C297.</v>
          </cell>
          <cell r="R89"/>
          <cell r="S89" t="str">
            <v>Implementación de mecanismos de participación que potencian el desarrollo territorial Bogotá D.C.</v>
          </cell>
          <cell r="T89">
            <v>8131</v>
          </cell>
          <cell r="U89">
            <v>2024110010238</v>
          </cell>
          <cell r="V89">
            <v>8</v>
          </cell>
          <cell r="Z89" t="str">
            <v>Modificación propuesta</v>
          </cell>
        </row>
        <row r="90">
          <cell r="B90" t="str">
            <v>C309</v>
          </cell>
          <cell r="C90" t="str">
            <v>3. Aplicar a 2000 organizaciones sociales, comunales, medios comunitarios, de propiedad horizontal el modelo de fortalecimiento</v>
          </cell>
          <cell r="D90">
            <v>80111600</v>
          </cell>
          <cell r="E90" t="str">
            <v>Recursos disponibles para las necesidades de la Gerencia de Juventud</v>
          </cell>
          <cell r="F90" t="str">
            <v>Septiembre</v>
          </cell>
          <cell r="G90" t="str">
            <v>Octubre</v>
          </cell>
          <cell r="H90"/>
          <cell r="I90"/>
          <cell r="J90" t="str">
            <v>CCE-16 Contratación Directa</v>
          </cell>
          <cell r="K90" t="str">
            <v>1-100-F001_VA-Recursos distrito</v>
          </cell>
          <cell r="L90"/>
          <cell r="M90">
            <v>244400</v>
          </cell>
          <cell r="N90" t="str">
            <v>Gerencia de Juventud</v>
          </cell>
          <cell r="O90" t="str">
            <v>O232020200991119_Otros servicios de la administración pública n.c.p.</v>
          </cell>
          <cell r="P90" t="str">
            <v>20/0220/0106/45020220238</v>
          </cell>
          <cell r="Q90" t="str">
            <v>Se cambia el objeto de la Linea y se destinan 5752000 a la linea c297 Y se destinan 3156000 a la linea C291.</v>
          </cell>
          <cell r="R90"/>
          <cell r="S90" t="str">
            <v>Implementación de mecanismos de participación que potencian el desarrollo territorial Bogotá D.C.</v>
          </cell>
          <cell r="T90">
            <v>8131</v>
          </cell>
          <cell r="U90">
            <v>2024110010238</v>
          </cell>
          <cell r="V90">
            <v>8</v>
          </cell>
          <cell r="Z90" t="str">
            <v>Modificación propuesta</v>
          </cell>
        </row>
        <row r="91">
          <cell r="B91" t="str">
            <v>C297</v>
          </cell>
          <cell r="C91" t="str">
            <v>3. Aplicar a 2000 organizaciones sociales, comunales, medios comunitarios, de propiedad horizontal el modelo de fortalecimiento</v>
          </cell>
          <cell r="D91">
            <v>80111600</v>
          </cell>
          <cell r="E91" t="str">
            <v>Prestar los servicios de apoyo a la gestión para el fomento de la participación juvenil en los procesos estratégicos de la Gerencia y en el marco del Sistema Distrital de Juventud, en las localidades asignadas por el supervisor.</v>
          </cell>
          <cell r="F91" t="str">
            <v>Marzo</v>
          </cell>
          <cell r="G91" t="str">
            <v>Marzo</v>
          </cell>
          <cell r="H91">
            <v>10</v>
          </cell>
          <cell r="I91">
            <v>1</v>
          </cell>
          <cell r="J91" t="str">
            <v>CCE-16 Contratación Directa</v>
          </cell>
          <cell r="K91" t="str">
            <v>1-100-F001_VA-Recursos distrito</v>
          </cell>
          <cell r="L91">
            <v>3156000</v>
          </cell>
          <cell r="M91">
            <v>31560000</v>
          </cell>
          <cell r="N91" t="str">
            <v>Gerencia de Juventud</v>
          </cell>
          <cell r="O91" t="str">
            <v>O232020200991119_Otros servicios de la administración pública n.c.p.</v>
          </cell>
          <cell r="P91" t="str">
            <v>20/0220/0106/45020220238</v>
          </cell>
          <cell r="Q91" t="str">
            <v>Se cambia la duración del contrato.</v>
          </cell>
          <cell r="R91"/>
          <cell r="S91" t="str">
            <v>Implementación de mecanismos de participación que potencian el desarrollo territorial Bogotá D.C.</v>
          </cell>
          <cell r="T91">
            <v>8131</v>
          </cell>
          <cell r="U91">
            <v>2024110010238</v>
          </cell>
          <cell r="V91">
            <v>8</v>
          </cell>
          <cell r="Z91" t="str">
            <v>Modificación propuesta</v>
          </cell>
        </row>
        <row r="92">
          <cell r="B92" t="str">
            <v>C291</v>
          </cell>
          <cell r="C92" t="str">
            <v>3. Aplicar a 2000 organizaciones sociales, comunales, medios comunitarios, de propiedad horizontal el modelo de fortalecimiento</v>
          </cell>
          <cell r="D92">
            <v>80111600</v>
          </cell>
          <cell r="E92" t="str">
            <v>Prestar los servicios de apoyo a la gestión para el fomento de la participación juvenil en los procesos estratégicos de la Gerencia y en el marco del Sistema Distrital de Juventud, en las localidades asignadas por el supervisor.</v>
          </cell>
          <cell r="F92" t="str">
            <v>marzo</v>
          </cell>
          <cell r="G92" t="str">
            <v>marzo</v>
          </cell>
          <cell r="H92">
            <v>7</v>
          </cell>
          <cell r="I92">
            <v>1</v>
          </cell>
          <cell r="J92" t="str">
            <v>CCE-16 Contratación Directa</v>
          </cell>
          <cell r="K92" t="str">
            <v>1-100-F001_VA-Recursos distrito</v>
          </cell>
          <cell r="L92">
            <v>3156000</v>
          </cell>
          <cell r="M92">
            <v>22092000</v>
          </cell>
          <cell r="N92" t="str">
            <v>Gerencia de Juventud</v>
          </cell>
          <cell r="O92" t="str">
            <v>O232020200991119_Otros servicios de la administración pública n.c.p.</v>
          </cell>
          <cell r="P92" t="str">
            <v>20/0220/0106/45020220238</v>
          </cell>
          <cell r="Q92" t="str">
            <v>Se cambia la duración del contrato.</v>
          </cell>
          <cell r="R92"/>
          <cell r="S92" t="str">
            <v>Implementación de mecanismos de participación que potencian el desarrollo territorial Bogotá D.C.</v>
          </cell>
          <cell r="T92">
            <v>8131</v>
          </cell>
          <cell r="U92">
            <v>2024110010238</v>
          </cell>
          <cell r="V92">
            <v>8</v>
          </cell>
          <cell r="Z92" t="str">
            <v>Modificación propuesta</v>
          </cell>
        </row>
        <row r="93">
          <cell r="B93" t="str">
            <v>C218</v>
          </cell>
          <cell r="C93" t="str">
            <v>3. Aplicar a 2000 organizaciones sociales, comunales, medios comunitarios, de propiedad horizontal el modelo de fortalecimiento</v>
          </cell>
          <cell r="D93">
            <v>80111600</v>
          </cell>
          <cell r="E93" t="str">
            <v>Prestar los servicios profesionales para la implementación de la política pública de medios comunitarios para la participación, identificación, caracterización, vinculación y acompañamiento de los procesos de fortalecimiento propios de esta politica</v>
          </cell>
          <cell r="F93" t="str">
            <v>Marzo</v>
          </cell>
          <cell r="G93" t="str">
            <v>Marzo</v>
          </cell>
          <cell r="H93">
            <v>7</v>
          </cell>
          <cell r="I93">
            <v>1</v>
          </cell>
          <cell r="J93" t="str">
            <v>CCE-16 Contratación Directa</v>
          </cell>
          <cell r="K93" t="str">
            <v>1-100-F001_VA-Recursos distrito</v>
          </cell>
          <cell r="L93">
            <v>4500000</v>
          </cell>
          <cell r="M93">
            <v>31500000</v>
          </cell>
          <cell r="N93" t="str">
            <v>Subdirección de Fortalecimiento de la Organización Social</v>
          </cell>
          <cell r="O93" t="str">
            <v>O232020200991119_Otros servicios de la administración pública n.c.p.</v>
          </cell>
          <cell r="P93" t="str">
            <v>20/0220/0101/45020290238</v>
          </cell>
          <cell r="Q93" t="str">
            <v>modifica honorarios y plazo</v>
          </cell>
          <cell r="R93"/>
          <cell r="S93" t="str">
            <v>Implementación de mecanismos de participación que potencian el desarrollo territorial Bogotá D.C.</v>
          </cell>
          <cell r="T93">
            <v>8131</v>
          </cell>
          <cell r="U93">
            <v>2024110010238</v>
          </cell>
          <cell r="V93">
            <v>8</v>
          </cell>
          <cell r="Z93" t="str">
            <v>Modificación propuesta</v>
          </cell>
        </row>
        <row r="94">
          <cell r="B94" t="str">
            <v>C238</v>
          </cell>
          <cell r="C94" t="str">
            <v>3. Aplicar a 2000 organizaciones sociales, comunales, medios comunitarios, de propiedad horizontal el modelo de fortalecimiento</v>
          </cell>
          <cell r="D94">
            <v>80111600</v>
          </cell>
          <cell r="E94"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F94" t="str">
            <v>Marzo</v>
          </cell>
          <cell r="G94" t="str">
            <v>Marzo</v>
          </cell>
          <cell r="H94">
            <v>7</v>
          </cell>
          <cell r="I94">
            <v>1</v>
          </cell>
          <cell r="J94" t="str">
            <v>CCE-16 Contratación Directa</v>
          </cell>
          <cell r="K94" t="str">
            <v>1-100-F001_VA-Recursos distrito</v>
          </cell>
          <cell r="L94">
            <v>4400000</v>
          </cell>
          <cell r="M94">
            <v>30800000</v>
          </cell>
          <cell r="N94" t="str">
            <v>Subdirección de Fortalecimiento de la Organización Social</v>
          </cell>
          <cell r="O94" t="str">
            <v>O232020200991119_Otros servicios de la administración pública n.c.p.</v>
          </cell>
          <cell r="P94" t="str">
            <v>20/0220/0106/45020220238</v>
          </cell>
          <cell r="Q94" t="str">
            <v>modifica honorarios y plazo</v>
          </cell>
          <cell r="R94"/>
          <cell r="S94" t="str">
            <v>Implementación de mecanismos de participación que potencian el desarrollo territorial Bogotá D.C.</v>
          </cell>
          <cell r="T94">
            <v>8131</v>
          </cell>
          <cell r="U94">
            <v>2024110010238</v>
          </cell>
          <cell r="V94">
            <v>8</v>
          </cell>
          <cell r="Z94" t="str">
            <v>Modificación propuesta</v>
          </cell>
        </row>
        <row r="95">
          <cell r="B95" t="str">
            <v>C229</v>
          </cell>
          <cell r="C95" t="str">
            <v>3. Aplicar a 2000 organizaciones sociales, comunales, medios comunitarios, de propiedad horizontal el modelo de fortalecimiento</v>
          </cell>
          <cell r="D95">
            <v>80111600</v>
          </cell>
          <cell r="E95" t="str">
            <v>Prestar los servicios profesionales para el acompañamiento a las organizaciones sociales en el equipo de nuevas expreiones , asi como prestar apoyo juridico a la subdireccion de fortalecimiento de la organización social.</v>
          </cell>
          <cell r="F95" t="str">
            <v>Marzo</v>
          </cell>
          <cell r="G95" t="str">
            <v>Marzo</v>
          </cell>
          <cell r="H95">
            <v>5</v>
          </cell>
          <cell r="I95">
            <v>1</v>
          </cell>
          <cell r="J95" t="str">
            <v>CCE-16 Contratación Directa</v>
          </cell>
          <cell r="K95" t="str">
            <v>1-100-F001_VA-Recursos distrito</v>
          </cell>
          <cell r="L95">
            <v>6000000</v>
          </cell>
          <cell r="M95">
            <v>30000000</v>
          </cell>
          <cell r="N95" t="str">
            <v>Subdirección de Fortalecimiento de la Organización Social</v>
          </cell>
          <cell r="O95" t="str">
            <v>O232020200991119_Otros servicios de la administración pública n.c.p.</v>
          </cell>
          <cell r="P95" t="str">
            <v>20/0220/0106/45020220238</v>
          </cell>
          <cell r="Q95" t="str">
            <v>modificamos plazo objeto y valor</v>
          </cell>
          <cell r="R95"/>
          <cell r="S95" t="str">
            <v>Implementación de mecanismos de participación que potencian el desarrollo territorial Bogotá D.C.</v>
          </cell>
          <cell r="T95">
            <v>8131</v>
          </cell>
          <cell r="U95">
            <v>2024110010238</v>
          </cell>
          <cell r="V95">
            <v>8</v>
          </cell>
          <cell r="Z95" t="str">
            <v>Modificación propuesta</v>
          </cell>
        </row>
        <row r="96">
          <cell r="B96" t="str">
            <v>C220</v>
          </cell>
          <cell r="C96" t="str">
            <v>3. Aplicar a 2000 organizaciones sociales, comunales, medios comunitarios, de propiedad horizontal el modelo de fortalecimiento</v>
          </cell>
          <cell r="D96">
            <v>80111600</v>
          </cell>
          <cell r="E96" t="str">
            <v>Prestar los servicios de apoyo a la gestión para el acompañamiento a las organizaciones sociales en el equipo de nuevas expresiones aplicando herramientas que con lleven a la identificación, caracterización, vinculación y participación de esta población.</v>
          </cell>
          <cell r="F96" t="str">
            <v>Marzo</v>
          </cell>
          <cell r="G96" t="str">
            <v>Marzo</v>
          </cell>
          <cell r="H96">
            <v>10</v>
          </cell>
          <cell r="I96">
            <v>1</v>
          </cell>
          <cell r="J96" t="str">
            <v>CCE-16 Contratación Directa</v>
          </cell>
          <cell r="K96" t="str">
            <v>1-100-F001_VA-Recursos distrito</v>
          </cell>
          <cell r="L96">
            <v>3156000</v>
          </cell>
          <cell r="M96">
            <v>31560000</v>
          </cell>
          <cell r="N96" t="str">
            <v>Subdirección de Fortalecimiento de la Organización Social</v>
          </cell>
          <cell r="O96" t="str">
            <v>O232020200991119_Otros servicios de la administración pública n.c.p.</v>
          </cell>
          <cell r="P96" t="str">
            <v>20/0220/0101/45020290238</v>
          </cell>
          <cell r="Q96" t="str">
            <v>modificamos plazo</v>
          </cell>
          <cell r="R96"/>
          <cell r="S96" t="str">
            <v>Implementación de mecanismos de participación que potencian el desarrollo territorial Bogotá D.C.</v>
          </cell>
          <cell r="T96">
            <v>8131</v>
          </cell>
          <cell r="U96">
            <v>2024110010238</v>
          </cell>
          <cell r="V96">
            <v>8</v>
          </cell>
          <cell r="Z96" t="str">
            <v>Modificación propuesta</v>
          </cell>
        </row>
        <row r="97">
          <cell r="B97" t="str">
            <v>C243</v>
          </cell>
          <cell r="C97" t="str">
            <v>3. Aplicar a 2000 organizaciones sociales, comunales, medios comunitarios, de propiedad horizontal el modelo de fortalecimiento</v>
          </cell>
          <cell r="D97">
            <v>80111600</v>
          </cell>
          <cell r="E97" t="str">
            <v>Prestar los servicios de apoyo a la gestión para realizar actividades administrativas relacionadas con el control de correspondencia y organización documental del equipo de medios comunitarios y alternativos de la SFOS.</v>
          </cell>
          <cell r="F97" t="str">
            <v>Marzo</v>
          </cell>
          <cell r="G97" t="str">
            <v>Marzo</v>
          </cell>
          <cell r="H97">
            <v>7</v>
          </cell>
          <cell r="I97">
            <v>1</v>
          </cell>
          <cell r="J97" t="str">
            <v>CCE-16 Contratación Directa</v>
          </cell>
          <cell r="K97" t="str">
            <v>1-100-F001_VA-Recursos distrito</v>
          </cell>
          <cell r="L97">
            <v>2500000</v>
          </cell>
          <cell r="M97">
            <v>17500000</v>
          </cell>
          <cell r="N97" t="str">
            <v>Subdirección de Fortalecimiento de la Organización Social</v>
          </cell>
          <cell r="O97" t="str">
            <v>O232020200991119_Otros servicios de la administración pública n.c.p.</v>
          </cell>
          <cell r="P97" t="str">
            <v>20/0220/0106/45020220238</v>
          </cell>
          <cell r="Q97" t="str">
            <v>modificamos plazo objeto y valor de honorarios</v>
          </cell>
          <cell r="R97"/>
          <cell r="S97" t="str">
            <v>Implementación de mecanismos de participación que potencian el desarrollo territorial Bogotá D.C.</v>
          </cell>
          <cell r="T97">
            <v>8131</v>
          </cell>
          <cell r="U97">
            <v>2024110010238</v>
          </cell>
          <cell r="V97">
            <v>8</v>
          </cell>
          <cell r="Z97" t="str">
            <v>Modificación propuesta</v>
          </cell>
        </row>
        <row r="98">
          <cell r="B98" t="str">
            <v>C244</v>
          </cell>
          <cell r="C98" t="str">
            <v>3. Aplicar a 2000 organizaciones sociales, comunales, medios comunitarios, de propiedad horizontal el modelo de fortalecimiento</v>
          </cell>
          <cell r="D98">
            <v>80111600</v>
          </cell>
          <cell r="E98" t="str">
            <v>Prestar los servicios de apoyo a la gestión para realizar actividades administrativas relacionadas con el control de correspondencia y organización documental que sean requeridas por la SFOS.</v>
          </cell>
          <cell r="F98"/>
          <cell r="G98"/>
          <cell r="H98">
            <v>5</v>
          </cell>
          <cell r="I98">
            <v>1</v>
          </cell>
          <cell r="J98" t="str">
            <v>CCE-16 Contratación Directa</v>
          </cell>
          <cell r="K98" t="str">
            <v>1-100-F001_VA-Recursos distrito</v>
          </cell>
          <cell r="L98">
            <v>3000000</v>
          </cell>
          <cell r="M98">
            <v>15000000</v>
          </cell>
          <cell r="N98" t="str">
            <v>Subdirección de Fortalecimiento de la Organización Social</v>
          </cell>
          <cell r="O98" t="str">
            <v>O232020200991119_Otros servicios de la administración pública n.c.p.</v>
          </cell>
          <cell r="P98" t="str">
            <v>20/0220/0106/45020220238</v>
          </cell>
          <cell r="Q98" t="str">
            <v>modificamos plazo objeto y valor de honorarios</v>
          </cell>
          <cell r="R98"/>
          <cell r="S98" t="str">
            <v>Implementación de mecanismos de participación que potencian el desarrollo territorial Bogotá D.C.</v>
          </cell>
          <cell r="T98">
            <v>8131</v>
          </cell>
          <cell r="U98">
            <v>2024110010238</v>
          </cell>
          <cell r="V98">
            <v>8</v>
          </cell>
          <cell r="Z98" t="str">
            <v>Modificación propuesta</v>
          </cell>
        </row>
        <row r="99">
          <cell r="B99" t="str">
            <v>C705</v>
          </cell>
          <cell r="C99" t="str">
            <v>3. Aplicar a 2000 organizaciones sociales, comunales, medios comunitarios, de propiedad horizontal el modelo de fortalecimiento</v>
          </cell>
          <cell r="D99">
            <v>80111600</v>
          </cell>
          <cell r="E99" t="str">
            <v>Para cumplir con las necesidades de la subdireccion de fortalecimiento</v>
          </cell>
          <cell r="F99" t="str">
            <v>Marzo</v>
          </cell>
          <cell r="G99" t="str">
            <v>Marzo</v>
          </cell>
          <cell r="H99">
            <v>0</v>
          </cell>
          <cell r="I99">
            <v>0</v>
          </cell>
          <cell r="J99" t="str">
            <v>CCE-16 Contratación Directa</v>
          </cell>
          <cell r="K99" t="str">
            <v>1-100-F001_VA-Recursos distrito</v>
          </cell>
          <cell r="L99"/>
          <cell r="M99">
            <v>7176000</v>
          </cell>
          <cell r="N99" t="str">
            <v>Subdirección de Fortalecimiento de la Organización Social</v>
          </cell>
          <cell r="O99" t="str">
            <v>O232020200991119_Otros servicios de la administración pública n.c.p.</v>
          </cell>
          <cell r="P99" t="str">
            <v>20/0220/0106/45020220238</v>
          </cell>
          <cell r="Q99"/>
          <cell r="R99"/>
          <cell r="S99" t="str">
            <v>Implementación de mecanismos de participación que potencian el desarrollo territorial Bogotá D.C.</v>
          </cell>
          <cell r="T99">
            <v>8131</v>
          </cell>
          <cell r="U99">
            <v>2024110010238</v>
          </cell>
          <cell r="V99">
            <v>8</v>
          </cell>
          <cell r="Z99" t="str">
            <v>Inclusión de nuevo concepto</v>
          </cell>
        </row>
        <row r="100">
          <cell r="B100" t="str">
            <v>C342</v>
          </cell>
          <cell r="C100" t="str">
            <v>2. Fortalecer 450 instancias formales y no formales de participación aplicando el modelo de fortalecimiento</v>
          </cell>
          <cell r="D100">
            <v>80111601</v>
          </cell>
          <cell r="E100"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00" t="str">
            <v>Marzo</v>
          </cell>
          <cell r="G100" t="str">
            <v>Abril</v>
          </cell>
          <cell r="H100">
            <v>6</v>
          </cell>
          <cell r="I100">
            <v>1</v>
          </cell>
          <cell r="J100" t="str">
            <v>CCE-16 Contratación Directa</v>
          </cell>
          <cell r="K100" t="str">
            <v>1-100-F001_VA-Recursos distrito</v>
          </cell>
          <cell r="L100">
            <v>5200000</v>
          </cell>
          <cell r="M100">
            <v>31200000</v>
          </cell>
          <cell r="N100" t="str">
            <v>Gerencia de Instancias y Mecanismos de Participación</v>
          </cell>
          <cell r="O100" t="str">
            <v>O232020200991119_Otros servicios de la administración pública n.c.p.</v>
          </cell>
          <cell r="P100"/>
          <cell r="Q100" t="str">
            <v>SE SOLICITA MODIFICACIÓN: FECHA ESTIMADA DE INICIO DEL PROCESO DE SELECCIÓN, FECHA ESTIMADA DE PRESENTACION DE OFERTAS, VALOR MENSUAL,Y VALOR TOTAL ESTIMADO.</v>
          </cell>
          <cell r="R100"/>
          <cell r="S100" t="str">
            <v>Implementación de mecanismos de participación que potencian el desarrollo territorial Bogotá D.C.</v>
          </cell>
          <cell r="T100">
            <v>8131</v>
          </cell>
          <cell r="U100">
            <v>2024110010238</v>
          </cell>
          <cell r="V100">
            <v>8</v>
          </cell>
          <cell r="Z100" t="str">
            <v>Modificación propuesta</v>
          </cell>
        </row>
        <row r="101">
          <cell r="B101" t="str">
            <v>C343</v>
          </cell>
          <cell r="C101" t="str">
            <v>2. Fortalecer 450 instancias formales y no formales de participación aplicando el modelo de fortalecimiento</v>
          </cell>
          <cell r="D101">
            <v>80111600</v>
          </cell>
          <cell r="E101" t="str">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v>
          </cell>
          <cell r="F101" t="str">
            <v>MARZO</v>
          </cell>
          <cell r="G101" t="str">
            <v>MARZO</v>
          </cell>
          <cell r="H101">
            <v>10</v>
          </cell>
          <cell r="I101">
            <v>1</v>
          </cell>
          <cell r="J101" t="str">
            <v>CCE-16 Contratación Directa</v>
          </cell>
          <cell r="K101" t="str">
            <v>1-100-F001_VA-Recursos distrito</v>
          </cell>
          <cell r="L101">
            <v>3500000</v>
          </cell>
          <cell r="M101">
            <v>35000000</v>
          </cell>
          <cell r="N101" t="str">
            <v>Gerencia de Instancias y Mecanismos de Participación</v>
          </cell>
          <cell r="O101" t="str">
            <v>O232020200991119_Otros servicios de la administración pública n.c.p.</v>
          </cell>
          <cell r="P101"/>
          <cell r="Q101" t="str">
            <v>SE SOLICITA MODIFICACIÓN: DESCRIPCIÓN,FECHA ESTIMADA DE INICIO DEL PROCESO DE SELECCIÓN, FECHA ESTIMADA DE PRESENTACION DE OFERTAS , DURACIÓN DEL CONTRATO, VALOR MENSUAL,Y VALOR TOTAL ESTIMADO.</v>
          </cell>
          <cell r="R101"/>
          <cell r="S101" t="str">
            <v>Implementación de mecanismos de participación que potencian el desarrollo territorial Bogotá D.C.</v>
          </cell>
          <cell r="T101">
            <v>8131</v>
          </cell>
          <cell r="U101">
            <v>2024110010238</v>
          </cell>
          <cell r="V101">
            <v>8</v>
          </cell>
          <cell r="Z101" t="str">
            <v>Modificación propuesta</v>
          </cell>
        </row>
        <row r="102">
          <cell r="B102" t="str">
            <v>C345</v>
          </cell>
          <cell r="C102" t="str">
            <v>2. Fortalecer 450 instancias formales y no formales de participación aplicando el modelo de fortalecimiento</v>
          </cell>
          <cell r="D102">
            <v>80111600</v>
          </cell>
          <cell r="E102" t="str">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v>
          </cell>
          <cell r="F102" t="str">
            <v>MARZO</v>
          </cell>
          <cell r="G102" t="str">
            <v>MARZO</v>
          </cell>
          <cell r="H102">
            <v>8.5</v>
          </cell>
          <cell r="I102">
            <v>1</v>
          </cell>
          <cell r="J102" t="str">
            <v>CCE-16 Contratación Directa</v>
          </cell>
          <cell r="K102" t="str">
            <v>1-100-F001_VA-Recursos distrito</v>
          </cell>
          <cell r="L102">
            <v>3500000</v>
          </cell>
          <cell r="M102">
            <v>29750000</v>
          </cell>
          <cell r="N102" t="str">
            <v>Gerencia de Instancias y Mecanismos de Participación</v>
          </cell>
          <cell r="O102" t="str">
            <v>O232020200991119_Otros servicios de la administración pública n.c.p.</v>
          </cell>
          <cell r="P102"/>
          <cell r="Q102" t="str">
            <v>SE SOLICITA MODIFICACIÓN: FECHA ESTIMADA DE INICIO DEL PROCESO DE SELECCIÓN, FECHA ESTIMADA DE PRESENTACION DE OFERTAS , DURACIÓN DEL CONTRATO, VALOR MENSUAL,Y VALOR TOTAL ESTIMADO.</v>
          </cell>
          <cell r="R102"/>
          <cell r="S102" t="str">
            <v>Implementación de mecanismos de participación que potencian el desarrollo territorial Bogotá D.C.</v>
          </cell>
          <cell r="T102">
            <v>8131</v>
          </cell>
          <cell r="U102">
            <v>2024110010238</v>
          </cell>
          <cell r="V102">
            <v>8</v>
          </cell>
          <cell r="Z102" t="str">
            <v>Modificación propuesta</v>
          </cell>
        </row>
        <row r="103">
          <cell r="B103" t="str">
            <v>C356</v>
          </cell>
          <cell r="C103" t="str">
            <v>2. Fortalecer 450 instancias formales y no formales de participación aplicando el modelo de fortalecimiento</v>
          </cell>
          <cell r="D103">
            <v>80111600</v>
          </cell>
          <cell r="E103" t="str">
            <v>Realizar procesos de participación ciudadana en las localidades, mediante el acompañamiento y fortalecimiento de las instancias formales y no formales, en el marco del modelo de intervención territorial, y la promoción de mecanismos de incidencia ciudadana</v>
          </cell>
          <cell r="F103" t="str">
            <v>MARZO</v>
          </cell>
          <cell r="G103" t="str">
            <v>MARZO</v>
          </cell>
          <cell r="H103">
            <v>7</v>
          </cell>
          <cell r="I103">
            <v>1</v>
          </cell>
          <cell r="J103" t="str">
            <v>CCE-16 Contratación Directa</v>
          </cell>
          <cell r="K103" t="str">
            <v>1-100-F001_VA-Recursos distrito</v>
          </cell>
          <cell r="L103">
            <v>3600000</v>
          </cell>
          <cell r="M103">
            <v>25200000</v>
          </cell>
          <cell r="N103" t="str">
            <v>Gerencia de Instancias y Mecanismos de Participación</v>
          </cell>
          <cell r="O103" t="str">
            <v>O232020200991119_Otros servicios de la administración pública n.c.p.</v>
          </cell>
          <cell r="P103"/>
          <cell r="Q103" t="str">
            <v>SE SOLICITA MODIFICACIÓN: DESCRIPCIÓN , FECHA ESTIMADA DE INICIO DEL PROCESO DE SELECCIÓN, FECHA ESTIMADA DE PRESENTACION DE OFERTAS , DURACIÓN DEL CONTRATO, VALOR MENSUAL,Y VALOR TOTAL ESTIMADo.</v>
          </cell>
          <cell r="R103"/>
          <cell r="S103" t="str">
            <v>Implementación de mecanismos de participación que potencian el desarrollo territorial Bogotá D.C.</v>
          </cell>
          <cell r="T103">
            <v>8131</v>
          </cell>
          <cell r="U103">
            <v>2024110010238</v>
          </cell>
          <cell r="V103">
            <v>8</v>
          </cell>
          <cell r="Z103" t="str">
            <v>Modificación propuesta</v>
          </cell>
        </row>
        <row r="104">
          <cell r="B104" t="str">
            <v>C357</v>
          </cell>
          <cell r="C104" t="str">
            <v>2. Fortalecer 450 instancias formales y no formales de participación aplicando el modelo de fortalecimiento</v>
          </cell>
          <cell r="D104">
            <v>80111600</v>
          </cell>
          <cell r="E104"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F104" t="str">
            <v>MARZO</v>
          </cell>
          <cell r="G104" t="str">
            <v>MARZO</v>
          </cell>
          <cell r="H104">
            <v>6</v>
          </cell>
          <cell r="I104">
            <v>1</v>
          </cell>
          <cell r="J104" t="str">
            <v>CCE-16 Contratación Directa</v>
          </cell>
          <cell r="K104" t="str">
            <v>1-100-F001_VA-Recursos distrito</v>
          </cell>
          <cell r="L104">
            <v>2700000</v>
          </cell>
          <cell r="M104">
            <v>16200000</v>
          </cell>
          <cell r="N104" t="str">
            <v>Gerencia de Instancias y Mecanismos de Participación</v>
          </cell>
          <cell r="O104" t="str">
            <v>O232020200991119_Otros servicios de la administración pública n.c.p.</v>
          </cell>
          <cell r="P104"/>
          <cell r="Q104" t="str">
            <v>SE SOLICITA MODIFICACIÓN: DESCRIPCIÓN ,FECHA ESTIMADA DE INICIO DEL PROCESO DE SELECCIÓN, FECHA ESTIMADA DE PRESENTACION DE OFERTAS, VALOR MENSUAL,Y VALOR TOTAL ESTIMADO.</v>
          </cell>
          <cell r="R104"/>
          <cell r="S104" t="str">
            <v>Implementación de mecanismos de participación que potencian el desarrollo territorial Bogotá D.C.</v>
          </cell>
          <cell r="T104">
            <v>8131</v>
          </cell>
          <cell r="U104">
            <v>2024110010238</v>
          </cell>
          <cell r="V104">
            <v>8</v>
          </cell>
          <cell r="Z104" t="str">
            <v>Modificación propuesta</v>
          </cell>
        </row>
        <row r="105">
          <cell r="B105" t="str">
            <v>C359</v>
          </cell>
          <cell r="C105" t="str">
            <v>2. Fortalecer 450 instancias formales y no formales de participación aplicando el modelo de fortalecimiento</v>
          </cell>
          <cell r="D105">
            <v>80111600</v>
          </cell>
          <cell r="E105"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F105" t="str">
            <v>MARZO</v>
          </cell>
          <cell r="G105" t="str">
            <v>MARZO</v>
          </cell>
          <cell r="H105">
            <v>6</v>
          </cell>
          <cell r="I105">
            <v>1</v>
          </cell>
          <cell r="J105" t="str">
            <v>CCE-16 Contratación Directa</v>
          </cell>
          <cell r="K105" t="str">
            <v>1-100-F001_VA-Recursos distrito</v>
          </cell>
          <cell r="L105">
            <v>2700000</v>
          </cell>
          <cell r="M105">
            <v>16200000</v>
          </cell>
          <cell r="N105" t="str">
            <v>Gerencia de Instancias y Mecanismos de Participación</v>
          </cell>
          <cell r="O105" t="str">
            <v>O232020200991119_Otros servicios de la administración pública n.c.p.</v>
          </cell>
          <cell r="P105"/>
          <cell r="Q105" t="str">
            <v>SE SOLICITA MODIFICACIÓN: DESCRIPCIÓN , FECHA ESTIMADA DE INICIO DEL PROCESO DE SELECCIÓN, FECHA ESTIMADA DE PRESENTACION DE OFERTAS, VALOR MENSUAL,Y VALOR TOTAL ESTIMADO.</v>
          </cell>
          <cell r="R105"/>
          <cell r="S105" t="str">
            <v>Implementación de mecanismos de participación que potencian el desarrollo territorial Bogotá D.C.</v>
          </cell>
          <cell r="T105">
            <v>8131</v>
          </cell>
          <cell r="U105">
            <v>2024110010238</v>
          </cell>
          <cell r="V105">
            <v>8</v>
          </cell>
          <cell r="Z105" t="str">
            <v>Modificación propuesta</v>
          </cell>
        </row>
        <row r="106">
          <cell r="B106" t="str">
            <v>C360</v>
          </cell>
          <cell r="C106" t="str">
            <v>2. Fortalecer 450 instancias formales y no formales de participación aplicando el modelo de fortalecimiento</v>
          </cell>
          <cell r="D106">
            <v>80111600</v>
          </cell>
          <cell r="E106"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F106" t="str">
            <v>MARZO</v>
          </cell>
          <cell r="G106" t="str">
            <v>MARZO</v>
          </cell>
          <cell r="H106">
            <v>6</v>
          </cell>
          <cell r="I106">
            <v>1</v>
          </cell>
          <cell r="J106" t="str">
            <v>CCE-16 Contratación Directa</v>
          </cell>
          <cell r="K106" t="str">
            <v>1-100-F001_VA-Recursos distrito</v>
          </cell>
          <cell r="L106">
            <v>2700000</v>
          </cell>
          <cell r="M106">
            <v>16200000</v>
          </cell>
          <cell r="N106" t="str">
            <v>Gerencia de Instancias y Mecanismos de Participación</v>
          </cell>
          <cell r="O106" t="str">
            <v>O232020200991119_Otros servicios de la administración pública n.c.p.</v>
          </cell>
          <cell r="P106"/>
          <cell r="Q106" t="str">
            <v>SE SOLICITA MODIFICACIÓN:DESCRIPCIÓN ,FECHA ESTIMADA DE INICIO DEL PROCESO DE SELECCIÓN, FECHA ESTIMADA DE PRESENTACION DE OFERTASVALOR MENSUAL,Y VALOR TOTAL ESTIMADO.</v>
          </cell>
          <cell r="R106"/>
          <cell r="S106" t="str">
            <v>Implementación de mecanismos de participación que potencian el desarrollo territorial Bogotá D.C.</v>
          </cell>
          <cell r="T106">
            <v>8131</v>
          </cell>
          <cell r="U106">
            <v>2024110010238</v>
          </cell>
          <cell r="V106">
            <v>8</v>
          </cell>
          <cell r="Z106" t="str">
            <v>Modificación propuesta</v>
          </cell>
        </row>
        <row r="107">
          <cell r="B107" t="str">
            <v>C361</v>
          </cell>
          <cell r="C107" t="str">
            <v>2. Fortalecer 450 instancias formales y no formales de participación aplicando el modelo de fortalecimiento</v>
          </cell>
          <cell r="D107">
            <v>80111600</v>
          </cell>
          <cell r="E107" t="str">
            <v>Desarrollar acciones y estrategias para fortalecer las instancias formales y no formales de participación ciudadana conforme a las normas que definan el modelo de intervención territorial e impulsar los procesos eleccionarios ordenados en los planes de acción territorial.</v>
          </cell>
          <cell r="F107" t="str">
            <v>FEBRERO</v>
          </cell>
          <cell r="G107" t="str">
            <v>MARZO</v>
          </cell>
          <cell r="H107">
            <v>10</v>
          </cell>
          <cell r="I107">
            <v>1</v>
          </cell>
          <cell r="J107" t="str">
            <v>CCE-16 Contratación Directa</v>
          </cell>
          <cell r="K107" t="str">
            <v>1-100-F001_VA-Recursos distrito</v>
          </cell>
          <cell r="L107">
            <v>4600000</v>
          </cell>
          <cell r="M107">
            <v>46000000</v>
          </cell>
          <cell r="N107" t="str">
            <v>Gerencia de Instancias y Mecanismos de Participación</v>
          </cell>
          <cell r="O107" t="str">
            <v>O232020200991119_Otros servicios de la administración pública n.c.p.</v>
          </cell>
          <cell r="P107"/>
          <cell r="Q107" t="str">
            <v>SE SOLICITA MODIFICACIÓN: DESCRIPCIÓN, FECHA ESTIMADA DE INICIO DEL PROCESO DE SELECCIÓN, FECHA ESTIMADA DE PRESENTACION DE OFERTAS , DURACIÓN DEL CONTRATO, VALOR MENSUAL,Y VALOR TOTAL ESTIMADO,</v>
          </cell>
          <cell r="R107"/>
          <cell r="S107" t="str">
            <v>Implementación de mecanismos de participación que potencian el desarrollo territorial Bogotá D.C.</v>
          </cell>
          <cell r="T107">
            <v>8131</v>
          </cell>
          <cell r="U107">
            <v>2024110010238</v>
          </cell>
          <cell r="V107">
            <v>8</v>
          </cell>
          <cell r="Z107" t="str">
            <v>Modificación propuesta</v>
          </cell>
        </row>
        <row r="108">
          <cell r="B108" t="str">
            <v>C372</v>
          </cell>
          <cell r="C108" t="str">
            <v>1-Realizar (3) Jornadas Ünicas Electorales</v>
          </cell>
          <cell r="D108">
            <v>80111601</v>
          </cell>
          <cell r="E108" t="str">
            <v>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v>
          </cell>
          <cell r="F108" t="str">
            <v>MARZO</v>
          </cell>
          <cell r="G108" t="str">
            <v>ABRIL</v>
          </cell>
          <cell r="H108">
            <v>6</v>
          </cell>
          <cell r="I108">
            <v>1</v>
          </cell>
          <cell r="J108" t="str">
            <v>CCE-16 Contratación Directa</v>
          </cell>
          <cell r="K108" t="str">
            <v>1-100-F001_VA-Recursos distrito</v>
          </cell>
          <cell r="L108">
            <v>4200000</v>
          </cell>
          <cell r="M108">
            <v>25200000</v>
          </cell>
          <cell r="N108" t="str">
            <v>Gerencia de Instancias y Mecanismos de Participación</v>
          </cell>
          <cell r="O108" t="str">
            <v>O232020200883990_Otros servicios profesionales, técnicos y empresariales n.c.p.</v>
          </cell>
          <cell r="P108"/>
          <cell r="Q108" t="str">
            <v>SE SOLICITA MODIFICACIÓN EN: DESCRIPCIÓN, FECHA ESTIMADA DE INICIO DEL PROCESO DE SELECCIÓN Y FECHA ESTIMADA DE PRESENTACION DE OFERTAS</v>
          </cell>
          <cell r="R108"/>
          <cell r="S108" t="str">
            <v>Implementación de mecanismos de participación que potencian el desarrollo territorial Bogotá D.C.</v>
          </cell>
          <cell r="T108">
            <v>8131</v>
          </cell>
          <cell r="U108">
            <v>2024110010238</v>
          </cell>
          <cell r="V108">
            <v>8</v>
          </cell>
          <cell r="Z108" t="str">
            <v>Modificación propuesta</v>
          </cell>
        </row>
        <row r="109">
          <cell r="B109" t="str">
            <v>C374</v>
          </cell>
          <cell r="C109" t="str">
            <v>1-Realizar (3) Jornadas Ünicas Electorales</v>
          </cell>
          <cell r="D109">
            <v>80111601</v>
          </cell>
          <cell r="E109" t="str">
            <v>Prestar servicios profesionales para que brinde soporte técnico a la Gerencia de Instancias y Mecanismos de Participación en los asuntos de su competencia, así como en el seguimiento a la implementación de la política pública de participación ciudadana.</v>
          </cell>
          <cell r="F109" t="str">
            <v>MARZO</v>
          </cell>
          <cell r="G109" t="str">
            <v>ABRIL</v>
          </cell>
          <cell r="H109">
            <v>6</v>
          </cell>
          <cell r="I109">
            <v>1</v>
          </cell>
          <cell r="J109" t="str">
            <v>CCE-16 Contratación Directa</v>
          </cell>
          <cell r="K109" t="str">
            <v>1-100-F001_VA-Recursos distrito</v>
          </cell>
          <cell r="L109">
            <v>4500000</v>
          </cell>
          <cell r="M109">
            <v>27000000</v>
          </cell>
          <cell r="N109" t="str">
            <v>Gerencia de Instancias y Mecanismos de Participación</v>
          </cell>
          <cell r="O109" t="str">
            <v>O232020200883990_Otros servicios profesionales, técnicos y empresariales n.c.p.</v>
          </cell>
          <cell r="P109"/>
          <cell r="Q109" t="str">
            <v>SE SOLICITA MODIFICACIÓN EN: DESCRIPCIÓN FECHA ESTIMADA DE INICIO DEL PROCESO DE SELECCIÓN Y FECHA ESTIMADA DE PRESENTACION DE OFERTAS, VALOR MENSUAL Y VALOR TOTAL</v>
          </cell>
          <cell r="R109"/>
          <cell r="S109" t="str">
            <v>Implementación de mecanismos de participación que potencian el desarrollo territorial Bogotá D.C.</v>
          </cell>
          <cell r="T109">
            <v>8131</v>
          </cell>
          <cell r="U109">
            <v>2024110010238</v>
          </cell>
          <cell r="V109">
            <v>8</v>
          </cell>
          <cell r="Z109" t="str">
            <v>Modificación propuesta</v>
          </cell>
        </row>
        <row r="110">
          <cell r="B110" t="str">
            <v>C364</v>
          </cell>
          <cell r="C110" t="str">
            <v>1-Realizar (3) Jornadas Ünicas Electorales</v>
          </cell>
          <cell r="D110">
            <v>80111600</v>
          </cell>
          <cell r="E110" t="str">
            <v>Realizar actividades de gestión documental, organización logística, acompañamiento en jornadas electorales y eventos institucionales, y otras tareas programadas por la Gerencia de Instancias y Mecanismos de Participación, para facilitar el desarrollo de sus funciones.</v>
          </cell>
          <cell r="F110" t="str">
            <v>MARZO</v>
          </cell>
          <cell r="G110" t="str">
            <v>MARZO</v>
          </cell>
          <cell r="H110">
            <v>6</v>
          </cell>
          <cell r="I110">
            <v>1</v>
          </cell>
          <cell r="J110" t="str">
            <v>CCE-16 Contratación Directa</v>
          </cell>
          <cell r="K110" t="str">
            <v>1-100-F001_VA-Recursos distrito</v>
          </cell>
          <cell r="L110">
            <v>2000000</v>
          </cell>
          <cell r="M110">
            <v>12000000</v>
          </cell>
          <cell r="N110" t="str">
            <v>Gerencia de Instancias y Mecanismos de Participación</v>
          </cell>
          <cell r="O110" t="str">
            <v>O232020200991119_Otros servicios de la administración pública n.c.p.</v>
          </cell>
          <cell r="P110"/>
          <cell r="Q110" t="str">
            <v>SE SOLICITA MODIFICACIÓN EN: DESCRIPCIÓN FECHA ESTIMADA DE INICIO DEL PROCESO DE SELECCIÓN Y FECHA ESTIMADA DE PRESENTACION DE OFERTAS</v>
          </cell>
          <cell r="R110"/>
          <cell r="S110" t="str">
            <v>Implementación de mecanismos de participación que potencian el desarrollo territorial Bogotá D.C.</v>
          </cell>
          <cell r="T110">
            <v>8131</v>
          </cell>
          <cell r="U110">
            <v>2024110010238</v>
          </cell>
          <cell r="V110">
            <v>8</v>
          </cell>
          <cell r="Z110" t="str">
            <v>Modificación propuesta</v>
          </cell>
        </row>
        <row r="111">
          <cell r="B111" t="str">
            <v>C366</v>
          </cell>
          <cell r="C111" t="str">
            <v>2. Fortalecer 450 instancias formales y no formales de participación aplicando el modelo de fortalecimiento</v>
          </cell>
          <cell r="D111">
            <v>80111600</v>
          </cell>
          <cell r="E111" t="str">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v>
          </cell>
          <cell r="F111" t="str">
            <v>MARZO</v>
          </cell>
          <cell r="G111" t="str">
            <v>MARZO</v>
          </cell>
          <cell r="H111">
            <v>6</v>
          </cell>
          <cell r="I111">
            <v>1</v>
          </cell>
          <cell r="J111" t="str">
            <v>CCE-16 Contratación Directa</v>
          </cell>
          <cell r="K111" t="str">
            <v>1-100-F001_VA-Recursos distrito</v>
          </cell>
          <cell r="L111">
            <v>4200000</v>
          </cell>
          <cell r="M111">
            <v>25200000</v>
          </cell>
          <cell r="N111" t="str">
            <v>Gerencia de Instancias y Mecanismos de Participación</v>
          </cell>
          <cell r="O111" t="str">
            <v>O232020200883990_Otros servicios profesionales, técnicos y empresariales n.c.p.</v>
          </cell>
          <cell r="P111"/>
          <cell r="Q111" t="str">
            <v>SE SOLICITA MODIFICACIÓN EN: DESCRIPCIÓN FECHA ESTIMADA DE INICIO DEL PROCESO DE SELECCIÓN Y FECHA ESTIMADA DE PRESENTACION DE OFERTAS</v>
          </cell>
          <cell r="R111"/>
          <cell r="S111" t="str">
            <v>Implementación de mecanismos de participación que potencian el desarrollo territorial Bogotá D.C.</v>
          </cell>
          <cell r="T111">
            <v>8131</v>
          </cell>
          <cell r="U111">
            <v>2024110010238</v>
          </cell>
          <cell r="V111">
            <v>8</v>
          </cell>
          <cell r="Z111" t="str">
            <v>Modificación propuesta</v>
          </cell>
        </row>
        <row r="112">
          <cell r="B112" t="str">
            <v>C367</v>
          </cell>
          <cell r="C112" t="str">
            <v>2. Fortalecer 450 instancias formales y no formales de participación aplicando el modelo de fortalecimiento</v>
          </cell>
          <cell r="D112">
            <v>80111600</v>
          </cell>
          <cell r="E112" t="str">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v>
          </cell>
          <cell r="F112" t="str">
            <v>MARZO</v>
          </cell>
          <cell r="G112" t="str">
            <v>MARZO</v>
          </cell>
          <cell r="H112">
            <v>6</v>
          </cell>
          <cell r="I112">
            <v>1</v>
          </cell>
          <cell r="J112" t="str">
            <v>CCE-16 Contratación Directa</v>
          </cell>
          <cell r="K112" t="str">
            <v>1-100-F001_VA-Recursos distrito</v>
          </cell>
          <cell r="L112">
            <v>4200000</v>
          </cell>
          <cell r="M112">
            <v>25200000</v>
          </cell>
          <cell r="N112" t="str">
            <v>Gerencia de Instancias y Mecanismos de Participación</v>
          </cell>
          <cell r="O112" t="str">
            <v>O232020200883990_Otros servicios profesionales, técnicos y empresariales n.c.p.</v>
          </cell>
          <cell r="P112"/>
          <cell r="Q112" t="str">
            <v>SE SOLICITA MODIFICACIÓN EN: DESCRIPCIÓN FECHA ESTIMADA DE INICIO DEL PROCESO DE SELECCIÓN Y FECHA ESTIMADA DE PRESENTACION DE OFERTAS</v>
          </cell>
          <cell r="R112"/>
          <cell r="S112" t="str">
            <v>Implementación de mecanismos de participación que potencian el desarrollo territorial Bogotá D.C.</v>
          </cell>
          <cell r="T112">
            <v>8131</v>
          </cell>
          <cell r="U112">
            <v>2024110010238</v>
          </cell>
          <cell r="V112">
            <v>8</v>
          </cell>
          <cell r="Z112" t="str">
            <v>Modificación propuesta</v>
          </cell>
        </row>
        <row r="113">
          <cell r="B113" t="str">
            <v>C368</v>
          </cell>
          <cell r="C113" t="str">
            <v>2. Fortalecer 450 instancias formales y no formales de participación aplicando el modelo de fortalecimiento</v>
          </cell>
          <cell r="D113">
            <v>80111600</v>
          </cell>
          <cell r="E113" t="str">
            <v>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v>
          </cell>
          <cell r="F113" t="str">
            <v>MARZO</v>
          </cell>
          <cell r="G113" t="str">
            <v>MARZO</v>
          </cell>
          <cell r="H113">
            <v>6</v>
          </cell>
          <cell r="I113">
            <v>1</v>
          </cell>
          <cell r="J113" t="str">
            <v>CCE-16 Contratación Directa</v>
          </cell>
          <cell r="K113" t="str">
            <v>1-100-F001_VA-Recursos distrito</v>
          </cell>
          <cell r="L113">
            <v>4057001</v>
          </cell>
          <cell r="M113">
            <v>24342006</v>
          </cell>
          <cell r="N113" t="str">
            <v>Gerencia de Instancias y Mecanismos de Participación</v>
          </cell>
          <cell r="O113" t="str">
            <v>O232020200883990_Otros servicios profesionales, técnicos y empresariales n.c.p.</v>
          </cell>
          <cell r="P113"/>
          <cell r="Q113" t="str">
            <v>SE SOLICITA MODIFICACIÓN EN: DESCRIPCIÓN FECHA ESTIMADA DE INICIO DEL PROCESO DE SELECCIÓN Y FECHA ESTIMADA DE PRESENTACION DE OFERTAS</v>
          </cell>
          <cell r="R113"/>
          <cell r="S113" t="str">
            <v>Implementación de mecanismos de participación que potencian el desarrollo territorial Bogotá D.C.</v>
          </cell>
          <cell r="T113">
            <v>8131</v>
          </cell>
          <cell r="U113">
            <v>2024110010238</v>
          </cell>
          <cell r="V113">
            <v>8</v>
          </cell>
          <cell r="Z113" t="str">
            <v>Modificación propuesta</v>
          </cell>
        </row>
        <row r="114">
          <cell r="B114" t="str">
            <v>C346</v>
          </cell>
          <cell r="C114" t="str">
            <v>2. Fortalecer 450 instancias formales y no formales de participación aplicando el modelo de fortalecimiento</v>
          </cell>
          <cell r="D114">
            <v>80111600</v>
          </cell>
          <cell r="E114" t="str">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v>
          </cell>
          <cell r="F114" t="str">
            <v>Marzo</v>
          </cell>
          <cell r="G114" t="str">
            <v>Marzo</v>
          </cell>
          <cell r="H114">
            <v>5</v>
          </cell>
          <cell r="I114">
            <v>1</v>
          </cell>
          <cell r="J114" t="str">
            <v>CCE-16 Contratación Directa</v>
          </cell>
          <cell r="K114" t="str">
            <v>1-100-F001_VA-Recursos distrito</v>
          </cell>
          <cell r="L114">
            <v>3300000</v>
          </cell>
          <cell r="M114">
            <v>16500000</v>
          </cell>
          <cell r="N114" t="str">
            <v>Gerencia de Instancias y Mecanismos de Participación</v>
          </cell>
          <cell r="O114" t="str">
            <v>O232020200991119_Otros servicios de la administración pública n.c.p.</v>
          </cell>
          <cell r="P114"/>
          <cell r="Q114" t="str">
            <v>MODIFICACIÓN SOLICITADA: DESCRIPCIÓN, FECHA ESTIMADA DE INICIO DEL PROCESO DE SELECCIÓN,FECHA ESTIMADA DE PRESENTACION DE OFERTAS, VALOR MENSUAL, VALOR TOTAl</v>
          </cell>
          <cell r="R114"/>
          <cell r="S114" t="str">
            <v>Implementación de mecanismos de participación que potencian el desarrollo territorial Bogotá D.C.</v>
          </cell>
          <cell r="T114">
            <v>8131</v>
          </cell>
          <cell r="U114">
            <v>2024110010238</v>
          </cell>
          <cell r="V114">
            <v>8</v>
          </cell>
          <cell r="Z114" t="str">
            <v>Modificación propuesta</v>
          </cell>
        </row>
        <row r="115">
          <cell r="B115" t="str">
            <v>C350</v>
          </cell>
          <cell r="C115" t="str">
            <v>2. Fortalecer 450 instancias formales y no formales de participación aplicando el modelo de fortalecimiento</v>
          </cell>
          <cell r="D115">
            <v>80111600</v>
          </cell>
          <cell r="E115" t="str">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v>
          </cell>
          <cell r="F115" t="str">
            <v>Marzo</v>
          </cell>
          <cell r="G115" t="str">
            <v>Marzo</v>
          </cell>
          <cell r="H115">
            <v>5</v>
          </cell>
          <cell r="I115">
            <v>1</v>
          </cell>
          <cell r="J115" t="str">
            <v>CCE-16 Contratación Directa</v>
          </cell>
          <cell r="K115" t="str">
            <v>1-100-F001_VA-Recursos distrito</v>
          </cell>
          <cell r="L115">
            <v>3300000</v>
          </cell>
          <cell r="M115">
            <v>16500000</v>
          </cell>
          <cell r="N115" t="str">
            <v>Gerencia de Instancias y Mecanismos de Participación</v>
          </cell>
          <cell r="O115" t="str">
            <v>O232020200991119_Otros servicios de la administración pública n.c.p.</v>
          </cell>
          <cell r="P115"/>
          <cell r="Q115" t="str">
            <v>MODIFICACIÓN SOLICITADA: DESCRIPCIÓN, FECHA ESTIMADA DE INICIO DEL PROCESO DE SELECCIÓN,FECHA ESTIMADA DE PRESENTACION DE OFERTAS, VALOR MENSUAL, VALOR TOTAR</v>
          </cell>
          <cell r="R115"/>
          <cell r="S115" t="str">
            <v>Implementación de mecanismos de participación que potencian el desarrollo territorial Bogotá D.C.</v>
          </cell>
          <cell r="T115">
            <v>8131</v>
          </cell>
          <cell r="U115">
            <v>2024110010238</v>
          </cell>
          <cell r="V115">
            <v>8</v>
          </cell>
          <cell r="Z115" t="str">
            <v>Modificación propuesta</v>
          </cell>
        </row>
        <row r="116">
          <cell r="B116" t="str">
            <v>C355</v>
          </cell>
          <cell r="C116" t="str">
            <v>2. Fortalecer 450 instancias formales y no formales de participación aplicando el modelo de fortalecimiento</v>
          </cell>
          <cell r="D116">
            <v>80111600</v>
          </cell>
          <cell r="E116" t="str">
            <v>Prestar servicios para realizar actividades de fortalecimiento a las instancias de participación ciudadana en articulación con el modelo de intervención territorial, impulsando los mecanismos de promoción para la participación incidente en las localidades</v>
          </cell>
          <cell r="F116" t="str">
            <v>Marzo</v>
          </cell>
          <cell r="G116" t="str">
            <v>Marzo</v>
          </cell>
          <cell r="H116">
            <v>6</v>
          </cell>
          <cell r="I116">
            <v>1</v>
          </cell>
          <cell r="J116" t="str">
            <v>CCE-16 Contratación Directa</v>
          </cell>
          <cell r="K116" t="str">
            <v>1-100-F001_VA-Recursos distrito</v>
          </cell>
          <cell r="L116">
            <v>3200000</v>
          </cell>
          <cell r="M116">
            <v>19200000</v>
          </cell>
          <cell r="N116" t="str">
            <v>Gerencia de Instancias y Mecanismos de Participación</v>
          </cell>
          <cell r="O116" t="str">
            <v>O232020200991119_Otros servicios de la administración pública n.c.p.</v>
          </cell>
          <cell r="P116"/>
          <cell r="Q116" t="str">
            <v>MODIFICACIÓN SOLICITADA: DESCRIPCIÓN, FECHA ESTIMADA DE INICIO DEL PROCESO DE SELECCIÓN, FECHA ESTIMADA DE PRESENTACION DE OFERTAS</v>
          </cell>
          <cell r="R116"/>
          <cell r="S116" t="str">
            <v>Implementación de mecanismos de participación que potencian el desarrollo territorial Bogotá D.C.</v>
          </cell>
          <cell r="T116">
            <v>8131</v>
          </cell>
          <cell r="U116">
            <v>2024110010238</v>
          </cell>
          <cell r="V116">
            <v>8</v>
          </cell>
          <cell r="Z116" t="str">
            <v>Modificación propuesta</v>
          </cell>
        </row>
        <row r="117">
          <cell r="B117" t="str">
            <v>C689</v>
          </cell>
          <cell r="C117" t="str">
            <v>2. Fortalecer 450 instancias formales y no formales de participación aplicando el modelo de fortalecimiento</v>
          </cell>
          <cell r="D117">
            <v>80111601</v>
          </cell>
          <cell r="E117" t="str">
            <v>Recursos para dar cumplimiento a los objetivos de la Gerencia</v>
          </cell>
          <cell r="F117" t="str">
            <v>MARZO</v>
          </cell>
          <cell r="G117" t="str">
            <v>ABRIL</v>
          </cell>
          <cell r="H117">
            <v>1</v>
          </cell>
          <cell r="I117">
            <v>1</v>
          </cell>
          <cell r="J117" t="str">
            <v>CCE-16 Contratación Directa</v>
          </cell>
          <cell r="K117" t="str">
            <v>1-100-F001_VA-Recursos distrito</v>
          </cell>
          <cell r="L117"/>
          <cell r="M117">
            <v>11290250</v>
          </cell>
          <cell r="N117" t="str">
            <v>Gerencia de Instancias y Mecanismos de Participación</v>
          </cell>
          <cell r="O117" t="str">
            <v>O232020200991119_Otros servicios de la administración pública n.c.p.</v>
          </cell>
          <cell r="P117"/>
          <cell r="Q117" t="str">
            <v>SE SOLICITA MODIFICACIÓN: se destinan recursos para las modificaciones requeridas de las lineas indicadas en la presente solicitud. Los recursos sobrantes continuan en la linea.</v>
          </cell>
          <cell r="R117"/>
          <cell r="S117" t="str">
            <v>Implementación de mecanismos de participación que potencian el desarrollo territorial Bogotá D.C.</v>
          </cell>
          <cell r="T117">
            <v>8131</v>
          </cell>
          <cell r="U117">
            <v>2024110010238</v>
          </cell>
          <cell r="V117">
            <v>8</v>
          </cell>
          <cell r="Z117" t="str">
            <v>Modificación propuesta</v>
          </cell>
        </row>
        <row r="118">
          <cell r="B118" t="str">
            <v>C249</v>
          </cell>
          <cell r="C118" t="str">
            <v>3. Aplicar a 2000 organizaciones sociales, comunales, medios comunitarios, de propiedad horizontal el modelo de fortalecimiento</v>
          </cell>
          <cell r="D118">
            <v>80111600</v>
          </cell>
          <cell r="E118" t="str">
            <v>Prestación de servicios profesionales en la Gerencia de etnias para el apoyo en la implementación, seguimiento, reporte y sistematización requeridos para el cumplimiento de política pública de las comunidades etnicas, así como el apoyo a la supervisión de los contratos</v>
          </cell>
          <cell r="F118" t="str">
            <v>MARZO</v>
          </cell>
          <cell r="G118" t="str">
            <v>MARZO</v>
          </cell>
          <cell r="H118">
            <v>5</v>
          </cell>
          <cell r="I118">
            <v>1</v>
          </cell>
          <cell r="J118" t="str">
            <v>CCE-16 Contratación Directa</v>
          </cell>
          <cell r="K118" t="str">
            <v>1-100-F001_VA-Recursos distrito</v>
          </cell>
          <cell r="L118">
            <v>4500000</v>
          </cell>
          <cell r="M118">
            <v>22500000</v>
          </cell>
          <cell r="N118" t="str">
            <v>Gerencia de Etnias</v>
          </cell>
          <cell r="O118" t="str">
            <v>O232020200991119_Otros servicios de la administración pública n.c.p.</v>
          </cell>
          <cell r="P118" t="str">
            <v>20/0220/0106/45020220238</v>
          </cell>
          <cell r="Q118" t="str">
            <v>Se modifica el objeto, el plazo y el valor de los honorarios de acuerdo con las necesidades de la Gerencia.</v>
          </cell>
          <cell r="R118"/>
          <cell r="S118" t="str">
            <v>Implementación de mecanismos de participación que potencian el desarrollo territorial Bogotá D.C.</v>
          </cell>
          <cell r="T118">
            <v>8131</v>
          </cell>
          <cell r="U118">
            <v>2024110010238</v>
          </cell>
          <cell r="V118">
            <v>8</v>
          </cell>
          <cell r="Z118" t="str">
            <v>Modificación propuesta</v>
          </cell>
        </row>
        <row r="119">
          <cell r="B119" t="str">
            <v>C250</v>
          </cell>
          <cell r="C119" t="str">
            <v>3. Aplicar a 2000 organizaciones sociales, comunales, medios comunitarios, de propiedad horizontal el modelo de fortalecimiento</v>
          </cell>
          <cell r="D119">
            <v>80111600</v>
          </cell>
          <cell r="E119" t="str">
            <v>Prestación de servicios profesionales en la Gerencia de etnias para el apoyo en la implementación, seguimiento, reporte y sistematización requeridos para el cumplimiento de política pública de las comunidades etnicas, así como el apoyo a la supervisión de los contratos</v>
          </cell>
          <cell r="F119" t="str">
            <v>MARZO</v>
          </cell>
          <cell r="G119" t="str">
            <v>MARZO</v>
          </cell>
          <cell r="H119">
            <v>5</v>
          </cell>
          <cell r="I119">
            <v>1</v>
          </cell>
          <cell r="J119" t="str">
            <v>CCE-16 Contratación Directa</v>
          </cell>
          <cell r="K119" t="str">
            <v>1-100-F001_VA-Recursos distrito</v>
          </cell>
          <cell r="L119">
            <v>4500000</v>
          </cell>
          <cell r="M119">
            <v>22500000</v>
          </cell>
          <cell r="N119" t="str">
            <v>Gerencia de Etnias</v>
          </cell>
          <cell r="O119" t="str">
            <v>O232020200991119_Otros servicios de la administración pública n.c.p.</v>
          </cell>
          <cell r="P119" t="str">
            <v>20/0220/0106/45020220238</v>
          </cell>
          <cell r="Q119" t="str">
            <v>Se modifica el objeto, el plazo y el valor de los honorarios de acuerdo con las necesidades de la Gerencia.</v>
          </cell>
          <cell r="R119"/>
          <cell r="S119" t="str">
            <v>Implementación de mecanismos de participación que potencian el desarrollo territorial Bogotá D.C.</v>
          </cell>
          <cell r="T119">
            <v>8131</v>
          </cell>
          <cell r="U119">
            <v>2024110010238</v>
          </cell>
          <cell r="V119">
            <v>8</v>
          </cell>
          <cell r="Z119" t="str">
            <v>Modificación propuesta</v>
          </cell>
        </row>
        <row r="120">
          <cell r="B120" t="str">
            <v>C251</v>
          </cell>
          <cell r="C120" t="str">
            <v>3. Aplicar a 2000 organizaciones sociales, comunales, medios comunitarios, de propiedad horizontal el modelo de fortalecimiento</v>
          </cell>
          <cell r="D120">
            <v>80111600</v>
          </cell>
          <cell r="E120" t="str">
            <v>Prestación de servicios de apoyo a la gestión, para desarrollar procesos de fortalecimiento de las comunidades Negras / Afrocolombianos de las localidades que sean asignadas por el supervisor.</v>
          </cell>
          <cell r="F120" t="str">
            <v>MARZO</v>
          </cell>
          <cell r="G120" t="str">
            <v>MARZO</v>
          </cell>
          <cell r="H120">
            <v>4</v>
          </cell>
          <cell r="I120">
            <v>1</v>
          </cell>
          <cell r="J120" t="str">
            <v>CCE-16 Contratación Directa</v>
          </cell>
          <cell r="K120" t="str">
            <v>1-100-F001_VA-Recursos distrito</v>
          </cell>
          <cell r="L120">
            <v>2650000</v>
          </cell>
          <cell r="M120">
            <v>10600000</v>
          </cell>
          <cell r="N120" t="str">
            <v>Gerencia de Etnias</v>
          </cell>
          <cell r="O120" t="str">
            <v>O232020200991119_Otros servicios de la administración pública n.c.p.</v>
          </cell>
          <cell r="P120" t="str">
            <v>20/0220/0106/45020220238</v>
          </cell>
          <cell r="Q120" t="str">
            <v>se modifica objeto plazo y honorarios</v>
          </cell>
          <cell r="R120"/>
          <cell r="S120" t="str">
            <v>Implementación de mecanismos de participación que potencian el desarrollo territorial Bogotá D.C.</v>
          </cell>
          <cell r="T120">
            <v>8131</v>
          </cell>
          <cell r="U120">
            <v>2024110010238</v>
          </cell>
          <cell r="V120">
            <v>8</v>
          </cell>
          <cell r="Z120" t="str">
            <v>Modificación propuesta</v>
          </cell>
        </row>
        <row r="121">
          <cell r="B121" t="str">
            <v>C252</v>
          </cell>
          <cell r="C121" t="str">
            <v>3. Aplicar a 2000 organizaciones sociales, comunales, medios comunitarios, de propiedad horizontal el modelo de fortalecimiento</v>
          </cell>
          <cell r="D121">
            <v>80111600</v>
          </cell>
          <cell r="E121" t="str">
            <v>Prestación de servicios de apoyo a la gestión, para desarrollar procesos de fortalecimiento de las comunidades Negras / Afrocolombianos de las localidades que sean asignadas por el supervisor.</v>
          </cell>
          <cell r="F121" t="str">
            <v>MARZO</v>
          </cell>
          <cell r="G121" t="str">
            <v>MARZO</v>
          </cell>
          <cell r="H121">
            <v>4</v>
          </cell>
          <cell r="I121">
            <v>1</v>
          </cell>
          <cell r="J121" t="str">
            <v>CCE-16 Contratación Directa</v>
          </cell>
          <cell r="K121" t="str">
            <v>1-100-F001_VA-Recursos distrito</v>
          </cell>
          <cell r="L121">
            <v>2650000</v>
          </cell>
          <cell r="M121">
            <v>10600000</v>
          </cell>
          <cell r="N121" t="str">
            <v>Gerencia de Etnias</v>
          </cell>
          <cell r="O121" t="str">
            <v>O232020200991119_Otros servicios de la administración pública n.c.p.</v>
          </cell>
          <cell r="P121" t="str">
            <v>20/0220/0106/45020220238</v>
          </cell>
          <cell r="Q121" t="str">
            <v>se modifica objeto plazo y honorarios</v>
          </cell>
          <cell r="R121"/>
          <cell r="S121" t="str">
            <v>Implementación de mecanismos de participación que potencian el desarrollo territorial Bogotá D.C.</v>
          </cell>
          <cell r="T121">
            <v>8131</v>
          </cell>
          <cell r="U121">
            <v>2024110010238</v>
          </cell>
          <cell r="V121">
            <v>8</v>
          </cell>
          <cell r="Z121" t="str">
            <v>Modificación propuesta</v>
          </cell>
        </row>
        <row r="122">
          <cell r="B122" t="str">
            <v>C253</v>
          </cell>
          <cell r="C122" t="str">
            <v>2. Fortalecer 450 instancias formales y no formales de participación aplicando el modelo de fortalecimiento</v>
          </cell>
          <cell r="D122">
            <v>80111600</v>
          </cell>
          <cell r="E122" t="str">
            <v>Prestar los servicios de apoyo a la gestión, para desarrollar procesos de participación, Organización y fortalecimiento de la comunidadv raizal de las localidades que sean asignadas por el supervisor.</v>
          </cell>
          <cell r="F122" t="str">
            <v>MARZO</v>
          </cell>
          <cell r="G122" t="str">
            <v>MARZO</v>
          </cell>
          <cell r="H122">
            <v>4</v>
          </cell>
          <cell r="I122">
            <v>1</v>
          </cell>
          <cell r="J122" t="str">
            <v>CCE-16 Contratación Directa</v>
          </cell>
          <cell r="K122" t="str">
            <v>1-100-F001_VA-Recursos distrito</v>
          </cell>
          <cell r="L122">
            <v>3100000</v>
          </cell>
          <cell r="M122">
            <v>12400000</v>
          </cell>
          <cell r="N122" t="str">
            <v>Gerencia de Etnias</v>
          </cell>
          <cell r="O122" t="str">
            <v>O232020200991119_Otros servicios de la administración pública n.c.p.</v>
          </cell>
          <cell r="P122" t="str">
            <v>20/0220/0106/45020220238</v>
          </cell>
          <cell r="Q122" t="str">
            <v>CAMBIA OBJETO, VALOR Y PLAZO</v>
          </cell>
          <cell r="R122"/>
          <cell r="S122" t="str">
            <v>Implementación de mecanismos de participación que potencian el desarrollo territorial Bogotá D.C.</v>
          </cell>
          <cell r="T122">
            <v>8131</v>
          </cell>
          <cell r="U122">
            <v>2024110010238</v>
          </cell>
          <cell r="V122">
            <v>8</v>
          </cell>
          <cell r="Z122" t="str">
            <v>Modificación propuesta</v>
          </cell>
        </row>
        <row r="123">
          <cell r="B123" t="str">
            <v>C254</v>
          </cell>
          <cell r="C123" t="str">
            <v>2. Fortalecer 450 instancias formales y no formales de participación aplicando el modelo de fortalecimiento</v>
          </cell>
          <cell r="D123">
            <v>80111600</v>
          </cell>
          <cell r="E123" t="str">
            <v>Prestar los servicios de apoyo a la gestión, para desarrollar procesos de fortalecimiento de las comunidades etnicas de las localidades que sean asignadas por el supervisor.</v>
          </cell>
          <cell r="F123" t="str">
            <v>MARZO</v>
          </cell>
          <cell r="G123" t="str">
            <v>MARZO</v>
          </cell>
          <cell r="H123">
            <v>5</v>
          </cell>
          <cell r="I123">
            <v>1</v>
          </cell>
          <cell r="J123" t="str">
            <v>CCE-16 Contratación Directa</v>
          </cell>
          <cell r="K123" t="str">
            <v>1-100-F001_VA-Recursos distrito</v>
          </cell>
          <cell r="L123">
            <v>2300000</v>
          </cell>
          <cell r="M123">
            <v>11500000</v>
          </cell>
          <cell r="N123" t="str">
            <v>Gerencia de Etnias</v>
          </cell>
          <cell r="O123" t="str">
            <v>O232020200991119_Otros servicios de la administración pública n.c.p.</v>
          </cell>
          <cell r="P123" t="str">
            <v>20/0220/0106/45020220238</v>
          </cell>
          <cell r="Q123" t="str">
            <v>CAMBIO OBJETO</v>
          </cell>
          <cell r="R123"/>
          <cell r="S123" t="str">
            <v>Implementación de mecanismos de participación que potencian el desarrollo territorial Bogotá D.C.</v>
          </cell>
          <cell r="T123">
            <v>8131</v>
          </cell>
          <cell r="U123">
            <v>2024110010238</v>
          </cell>
          <cell r="V123">
            <v>8</v>
          </cell>
          <cell r="Z123" t="str">
            <v>Modificación propuesta</v>
          </cell>
        </row>
        <row r="124">
          <cell r="B124" t="str">
            <v>C255</v>
          </cell>
          <cell r="C124" t="str">
            <v>2. Fortalecer 450 instancias formales y no formales de participación aplicando el modelo de fortalecimiento</v>
          </cell>
          <cell r="D124">
            <v>80111600</v>
          </cell>
          <cell r="E124" t="str">
            <v>Prestación de servicios de apoyo a la gestión, para desarrollar procesos de fortalecimiento de las comunidades Negras / Afrocolombianos de las localidades que sean asignadas por el supervisor.</v>
          </cell>
          <cell r="F124" t="str">
            <v>MARZO</v>
          </cell>
          <cell r="G124" t="str">
            <v>MARZO</v>
          </cell>
          <cell r="H124">
            <v>5</v>
          </cell>
          <cell r="I124">
            <v>1</v>
          </cell>
          <cell r="J124" t="str">
            <v>CCE-16 Contratación Directa</v>
          </cell>
          <cell r="K124" t="str">
            <v>1-100-F001_VA-Recursos distrito</v>
          </cell>
          <cell r="L124">
            <v>2650000</v>
          </cell>
          <cell r="M124">
            <v>13250000</v>
          </cell>
          <cell r="N124" t="str">
            <v>Gerencia de Etnias</v>
          </cell>
          <cell r="O124" t="str">
            <v>O232020200991119_Otros servicios de la administración pública n.c.p.</v>
          </cell>
          <cell r="P124" t="str">
            <v>20/0220/0106/45020220238</v>
          </cell>
          <cell r="Q124" t="str">
            <v>CAMBIO OBJERO</v>
          </cell>
          <cell r="R124"/>
          <cell r="S124" t="str">
            <v>Implementación de mecanismos de participación que potencian el desarrollo territorial Bogotá D.C.</v>
          </cell>
          <cell r="T124">
            <v>8131</v>
          </cell>
          <cell r="U124">
            <v>2024110010238</v>
          </cell>
          <cell r="V124">
            <v>8</v>
          </cell>
          <cell r="Z124" t="str">
            <v>Modificación propuesta</v>
          </cell>
        </row>
        <row r="125">
          <cell r="B125" t="str">
            <v>C256</v>
          </cell>
          <cell r="C125" t="str">
            <v>2. Fortalecer 450 instancias formales y no formales de participación aplicando el modelo de fortalecimiento</v>
          </cell>
          <cell r="D125">
            <v>80111600</v>
          </cell>
          <cell r="E125" t="str">
            <v>Prestación de servicios de apoyo a la gestión, para desarrollar los procesos de participación, Organización y fortalecimiento de los pueblos indígenas 
 en las localidades que le sean asignadas por el supervisor</v>
          </cell>
          <cell r="F125" t="str">
            <v>MARZO</v>
          </cell>
          <cell r="G125" t="str">
            <v>MARZO</v>
          </cell>
          <cell r="H125">
            <v>5</v>
          </cell>
          <cell r="I125">
            <v>1</v>
          </cell>
          <cell r="J125" t="str">
            <v>CCE-16 Contratación Directa</v>
          </cell>
          <cell r="K125" t="str">
            <v>1-100-F001_VA-Recursos distrito</v>
          </cell>
          <cell r="L125">
            <v>2650000</v>
          </cell>
          <cell r="M125">
            <v>13250000</v>
          </cell>
          <cell r="N125" t="str">
            <v>Gerencia de Etnias</v>
          </cell>
          <cell r="O125" t="str">
            <v>O232020200991119_Otros servicios de la administración pública n.c.p.</v>
          </cell>
          <cell r="P125" t="str">
            <v>20/0220/0106/45020220238</v>
          </cell>
          <cell r="Q125" t="str">
            <v>Se cambia el objeto y el plazo de acuerdo con las necesidades de la gerencia</v>
          </cell>
          <cell r="R125"/>
          <cell r="S125" t="str">
            <v>Implementación de mecanismos de participación que potencian el desarrollo territorial Bogotá D.C.</v>
          </cell>
          <cell r="T125">
            <v>8131</v>
          </cell>
          <cell r="U125">
            <v>2024110010238</v>
          </cell>
          <cell r="V125">
            <v>8</v>
          </cell>
          <cell r="Z125" t="str">
            <v>Modificación propuesta</v>
          </cell>
        </row>
        <row r="126">
          <cell r="B126" t="str">
            <v>C257</v>
          </cell>
          <cell r="C126" t="str">
            <v>2. Fortalecer 450 instancias formales y no formales de participación aplicando el modelo de fortalecimiento</v>
          </cell>
          <cell r="D126">
            <v>80111600</v>
          </cell>
          <cell r="E126" t="str">
            <v>Prestar los servicios de apoyo a la gestión, para desarrollar procesos de participación, Organización y fortalecimiento de las comunidades etnicas de las localidades que sean asignadas por el supervisor.</v>
          </cell>
          <cell r="F126" t="str">
            <v>MARZO</v>
          </cell>
          <cell r="G126" t="str">
            <v>MARZO</v>
          </cell>
          <cell r="H126">
            <v>7</v>
          </cell>
          <cell r="I126">
            <v>1</v>
          </cell>
          <cell r="J126" t="str">
            <v>CCE-16 Contratación Directa</v>
          </cell>
          <cell r="K126" t="str">
            <v>1-100-F001_VA-Recursos distrito</v>
          </cell>
          <cell r="L126">
            <v>2500000</v>
          </cell>
          <cell r="M126">
            <v>17500000</v>
          </cell>
          <cell r="N126" t="str">
            <v>Gerencia de Etnias</v>
          </cell>
          <cell r="O126" t="str">
            <v>O232020200991119_Otros servicios de la administración pública n.c.p.</v>
          </cell>
          <cell r="P126" t="str">
            <v>20/0220/0106/45020220238</v>
          </cell>
          <cell r="Q126" t="str">
            <v>Se cambia el objeto de acuerdo con las necesidades de la gerencia</v>
          </cell>
          <cell r="R126"/>
          <cell r="S126" t="str">
            <v>Implementación de mecanismos de participación que potencian el desarrollo territorial Bogotá D.C.</v>
          </cell>
          <cell r="T126">
            <v>8131</v>
          </cell>
          <cell r="U126">
            <v>2024110010238</v>
          </cell>
          <cell r="V126">
            <v>8</v>
          </cell>
          <cell r="Z126" t="str">
            <v>Modificación propuesta</v>
          </cell>
        </row>
        <row r="127">
          <cell r="B127" t="str">
            <v>C258</v>
          </cell>
          <cell r="C127" t="str">
            <v>2. Fortalecer 450 instancias formales y no formales de participación aplicando el modelo de fortalecimiento</v>
          </cell>
          <cell r="D127">
            <v>80111600</v>
          </cell>
          <cell r="E127" t="str">
            <v>Prestación de servicios de apoyo a la gestión, para desarrollar y realizar seguimiento a los procesos de participación, Organización y fortalecimiento de las comunidades Negras / Afrocolombianos de las localidades que sean asignadas por el supervisor.</v>
          </cell>
          <cell r="F127" t="str">
            <v>MARZO</v>
          </cell>
          <cell r="G127" t="str">
            <v>MARZO</v>
          </cell>
          <cell r="H127">
            <v>5</v>
          </cell>
          <cell r="I127">
            <v>1</v>
          </cell>
          <cell r="J127" t="str">
            <v>CCE-16 Contratación Directa</v>
          </cell>
          <cell r="K127" t="str">
            <v>1-100-F001_VA-Recursos distrito</v>
          </cell>
          <cell r="L127">
            <v>3100000</v>
          </cell>
          <cell r="M127">
            <v>15500000</v>
          </cell>
          <cell r="N127" t="str">
            <v>Gerencia de Etnias</v>
          </cell>
          <cell r="O127" t="str">
            <v>O232020200991119_Otros servicios de la administración pública n.c.p.</v>
          </cell>
          <cell r="P127" t="str">
            <v>20/0220/0106/45020220238</v>
          </cell>
          <cell r="Q127" t="str">
            <v>SE MODIFICA EL OBJETO</v>
          </cell>
          <cell r="R127"/>
          <cell r="S127" t="str">
            <v>Implementación de mecanismos de participación que potencian el desarrollo territorial Bogotá D.C.</v>
          </cell>
          <cell r="T127">
            <v>8131</v>
          </cell>
          <cell r="U127">
            <v>2024110010238</v>
          </cell>
          <cell r="V127">
            <v>8</v>
          </cell>
          <cell r="Z127" t="str">
            <v>Modificación propuesta</v>
          </cell>
        </row>
        <row r="128">
          <cell r="B128" t="str">
            <v>C259</v>
          </cell>
          <cell r="C128" t="str">
            <v>2. Fortalecer 450 instancias formales y no formales de participación aplicando el modelo de fortalecimiento</v>
          </cell>
          <cell r="D128">
            <v>80111600</v>
          </cell>
          <cell r="E128" t="str">
            <v>Prestación de servicios de apoyo a la gestión, para el desarrollo y seguimiento a los procesos de participación, Organización, fortalecimiento e instancias de los pueblos indígenas 
 en las localidades que le sean asignadas por el supervisor</v>
          </cell>
          <cell r="F128" t="str">
            <v>MARZO</v>
          </cell>
          <cell r="G128" t="str">
            <v>MARZO</v>
          </cell>
          <cell r="H128">
            <v>5</v>
          </cell>
          <cell r="I128">
            <v>1</v>
          </cell>
          <cell r="J128" t="str">
            <v>CCE-16 Contratación Directa</v>
          </cell>
          <cell r="K128" t="str">
            <v>1-100-F001_VA-Recursos distrito</v>
          </cell>
          <cell r="L128">
            <v>3700000</v>
          </cell>
          <cell r="M128">
            <v>18500000</v>
          </cell>
          <cell r="N128" t="str">
            <v>Gerencia de Etnias</v>
          </cell>
          <cell r="O128" t="str">
            <v>O232020200991119_Otros servicios de la administración pública n.c.p.</v>
          </cell>
          <cell r="P128" t="str">
            <v>20/0220/0106/45020220238</v>
          </cell>
          <cell r="Q128" t="str">
            <v>Se cambia el objeto, valor y el plazo de acuerdo con las necesidades de la gerencia</v>
          </cell>
          <cell r="R128"/>
          <cell r="S128" t="str">
            <v>Implementación de mecanismos de participación que potencian el desarrollo territorial Bogotá D.C.</v>
          </cell>
          <cell r="T128">
            <v>8131</v>
          </cell>
          <cell r="U128">
            <v>2024110010238</v>
          </cell>
          <cell r="V128">
            <v>8</v>
          </cell>
          <cell r="Z128" t="str">
            <v>Modificación propuesta</v>
          </cell>
        </row>
        <row r="129">
          <cell r="B129" t="str">
            <v>C260</v>
          </cell>
          <cell r="C129" t="str">
            <v>2. Fortalecer 450 instancias formales y no formales de participación aplicando el modelo de fortalecimiento</v>
          </cell>
          <cell r="D129">
            <v>80111600</v>
          </cell>
          <cell r="E129" t="str">
            <v>Prestar los servicios profesionales, para desarrollar procesos de fortalecimiento de las comunidades etnicas de las localidades que sean asignadas por el supervisor.</v>
          </cell>
          <cell r="F129" t="str">
            <v>MARZO</v>
          </cell>
          <cell r="G129" t="str">
            <v>MARZO</v>
          </cell>
          <cell r="H129">
            <v>5</v>
          </cell>
          <cell r="I129">
            <v>1</v>
          </cell>
          <cell r="J129" t="str">
            <v>CCE-16 Contratación Directa</v>
          </cell>
          <cell r="K129" t="str">
            <v>1-100-F001_VA-Recursos distrito</v>
          </cell>
          <cell r="L129">
            <v>3820000</v>
          </cell>
          <cell r="M129">
            <v>19100000</v>
          </cell>
          <cell r="N129" t="str">
            <v>Gerencia de Etnias</v>
          </cell>
          <cell r="O129" t="str">
            <v>O232020200991119_Otros servicios de la administración pública n.c.p.</v>
          </cell>
          <cell r="P129" t="str">
            <v>20/0220/0106/45020220238</v>
          </cell>
          <cell r="Q129" t="str">
            <v>Se cambia el objeto, valor y el plazo de acuerdo con las necesidades de la gerencia (VALOR AJUSTADO AL RANGO DE PROFESIONAL EN LA TABLA DE HONORARIOS 2025)</v>
          </cell>
          <cell r="R129"/>
          <cell r="S129" t="str">
            <v>Implementación de mecanismos de participación que potencian el desarrollo territorial Bogotá D.C.</v>
          </cell>
          <cell r="T129">
            <v>8131</v>
          </cell>
          <cell r="U129">
            <v>2024110010238</v>
          </cell>
          <cell r="V129">
            <v>8</v>
          </cell>
          <cell r="Z129" t="str">
            <v>Modificación propuesta</v>
          </cell>
        </row>
        <row r="130">
          <cell r="B130" t="str">
            <v>C261</v>
          </cell>
          <cell r="C130" t="str">
            <v>2. Fortalecer 450 instancias formales y no formales de participación aplicando el modelo de fortalecimiento</v>
          </cell>
          <cell r="D130">
            <v>80111600</v>
          </cell>
          <cell r="E130" t="str">
            <v>Prestación de servicios de apoyo a la gestión, para desarrollar procesos de participación, Organización, fortalecimiento e instancias con la comunidad raizal residente en Bogotá y en las localidades Chapinero, Teusaquillo, Engativa y/o las que sean asignadas por el supervisor.</v>
          </cell>
          <cell r="F130" t="str">
            <v>Febrero</v>
          </cell>
          <cell r="G130" t="str">
            <v>FEBRERO</v>
          </cell>
          <cell r="H130">
            <v>6</v>
          </cell>
          <cell r="I130">
            <v>1</v>
          </cell>
          <cell r="J130" t="str">
            <v>CCE-16 Contratación Directa</v>
          </cell>
          <cell r="K130" t="str">
            <v>1-100-F001_VA-Recursos distrito</v>
          </cell>
          <cell r="L130">
            <v>3710000</v>
          </cell>
          <cell r="M130">
            <v>0</v>
          </cell>
          <cell r="N130" t="str">
            <v>Gerencia de Etnias</v>
          </cell>
          <cell r="O130" t="str">
            <v>O232020200991119_Otros servicios de la administración pública n.c.p.</v>
          </cell>
          <cell r="P130" t="str">
            <v>20/0220/0106/45020220238</v>
          </cell>
          <cell r="Q130" t="str">
            <v>ELIMINAR LINEA</v>
          </cell>
          <cell r="R130"/>
          <cell r="S130" t="str">
            <v>Implementación de mecanismos de participación que potencian el desarrollo territorial Bogotá D.C.</v>
          </cell>
          <cell r="T130">
            <v>8131</v>
          </cell>
          <cell r="U130">
            <v>2024110010238</v>
          </cell>
          <cell r="V130">
            <v>8</v>
          </cell>
          <cell r="Z130" t="str">
            <v>Eliminación de Concepto</v>
          </cell>
        </row>
        <row r="131">
          <cell r="B131" t="str">
            <v>C262</v>
          </cell>
          <cell r="C131" t="str">
            <v>2. Fortalecer 450 instancias formales y no formales de participación aplicando el modelo de fortalecimiento</v>
          </cell>
          <cell r="D131">
            <v>80111600</v>
          </cell>
          <cell r="E131" t="str">
            <v>Prestar los servicios profesionales, para desarrollar procesos de fortalecimiento de las comunidades etnicas de las localidades que sean asignadas por el supervisor.</v>
          </cell>
          <cell r="F131" t="str">
            <v>MARZO</v>
          </cell>
          <cell r="G131" t="str">
            <v>MARZO</v>
          </cell>
          <cell r="H131">
            <v>5</v>
          </cell>
          <cell r="I131">
            <v>1</v>
          </cell>
          <cell r="J131" t="str">
            <v>CCE-16 Contratación Directa</v>
          </cell>
          <cell r="K131" t="str">
            <v>1-100-F001_VA-Recursos distrito</v>
          </cell>
          <cell r="L131">
            <v>3820000</v>
          </cell>
          <cell r="M131">
            <v>19100000</v>
          </cell>
          <cell r="N131" t="str">
            <v>Gerencia de Etnias</v>
          </cell>
          <cell r="O131" t="str">
            <v>O232020200991119_Otros servicios de la administración pública n.c.p.</v>
          </cell>
          <cell r="P131" t="str">
            <v>20/0220/0106/45020220238</v>
          </cell>
          <cell r="Q131" t="str">
            <v>Se cambia el objeto, valor y el plazo de acuerdo con las necesidades de la gerencia (VALOR AJUSTADO AL RANGO DE PROFESIONAL EN LA TABLA DE HONORARIOS 2025)</v>
          </cell>
          <cell r="R131"/>
          <cell r="S131" t="str">
            <v>Implementación de mecanismos de participación que potencian el desarrollo territorial Bogotá D.C.</v>
          </cell>
          <cell r="T131">
            <v>8131</v>
          </cell>
          <cell r="U131">
            <v>2024110010238</v>
          </cell>
          <cell r="V131">
            <v>8</v>
          </cell>
          <cell r="Z131" t="str">
            <v>Modificación propuesta</v>
          </cell>
        </row>
        <row r="132">
          <cell r="B132" t="str">
            <v>C263</v>
          </cell>
          <cell r="C132" t="str">
            <v>2. Fortalecer 450 instancias formales y no formales de participación aplicando el modelo de fortalecimiento</v>
          </cell>
          <cell r="D132">
            <v>80111600</v>
          </cell>
          <cell r="E132" t="str">
            <v>Prestación de servicios de apoyo a la gestión, para desarrollar procesos de participación, Organización y fortalecimiento de las comunidades Negras / Afrocolombianos de las localidades que sean asignadas por el supervisor.</v>
          </cell>
          <cell r="F132" t="str">
            <v>MARZO</v>
          </cell>
          <cell r="G132" t="str">
            <v>MARZO</v>
          </cell>
          <cell r="H132">
            <v>5</v>
          </cell>
          <cell r="I132">
            <v>1</v>
          </cell>
          <cell r="J132" t="str">
            <v>CCE-16 Contratación Directa</v>
          </cell>
          <cell r="K132" t="str">
            <v>1-100-F001_VA-Recursos distrito</v>
          </cell>
          <cell r="L132">
            <v>3244500</v>
          </cell>
          <cell r="M132">
            <v>16222500</v>
          </cell>
          <cell r="N132" t="str">
            <v>Gerencia de Etnias</v>
          </cell>
          <cell r="O132" t="str">
            <v>O232020200991119_Otros servicios de la administración pública n.c.p.</v>
          </cell>
          <cell r="P132" t="str">
            <v>20/0220/0106/45020220238</v>
          </cell>
          <cell r="Q132" t="str">
            <v>Se cambia el objeto, valor y el plazo de acuerdo con las necesidades de la gerencia</v>
          </cell>
          <cell r="R132"/>
          <cell r="S132" t="str">
            <v>Implementación de mecanismos de participación que potencian el desarrollo territorial Bogotá D.C.</v>
          </cell>
          <cell r="T132">
            <v>8131</v>
          </cell>
          <cell r="U132">
            <v>2024110010238</v>
          </cell>
          <cell r="V132">
            <v>8</v>
          </cell>
          <cell r="Z132" t="str">
            <v>Modificación propuesta</v>
          </cell>
        </row>
        <row r="133">
          <cell r="B133" t="str">
            <v>C264</v>
          </cell>
          <cell r="C133" t="str">
            <v>2. Fortalecer 450 instancias formales y no formales de participación aplicando el modelo de fortalecimiento</v>
          </cell>
          <cell r="D133">
            <v>80111600</v>
          </cell>
          <cell r="E133" t="str">
            <v>Prestación de servicios de apoyo a la gestión, para desarrollar procesos de fortalecimiento e instancias de los pueblos indígenas 
 en las localidades que le sean asignadas por el supervisor</v>
          </cell>
          <cell r="F133" t="str">
            <v>MARZO</v>
          </cell>
          <cell r="G133" t="str">
            <v>MARZO</v>
          </cell>
          <cell r="H133">
            <v>5</v>
          </cell>
          <cell r="I133">
            <v>1</v>
          </cell>
          <cell r="J133" t="str">
            <v>CCE-16 Contratación Directa</v>
          </cell>
          <cell r="K133" t="str">
            <v>1-100-F001_VA-Recursos distrito</v>
          </cell>
          <cell r="L133">
            <v>2300000</v>
          </cell>
          <cell r="M133">
            <v>11500000</v>
          </cell>
          <cell r="N133" t="str">
            <v>Gerencia de Etnias</v>
          </cell>
          <cell r="O133" t="str">
            <v>O232020200991119_Otros servicios de la administración pública n.c.p.</v>
          </cell>
          <cell r="P133" t="str">
            <v>20/0220/0106/45020220238</v>
          </cell>
          <cell r="Q133" t="str">
            <v>Se cambia el objeto, valor y el plazo de acuerdo con las necesidades de la gerencia</v>
          </cell>
          <cell r="R133"/>
          <cell r="S133" t="str">
            <v>Implementación de mecanismos de participación que potencian el desarrollo territorial Bogotá D.C.</v>
          </cell>
          <cell r="T133">
            <v>8131</v>
          </cell>
          <cell r="U133">
            <v>2024110010238</v>
          </cell>
          <cell r="V133">
            <v>8</v>
          </cell>
          <cell r="Z133" t="str">
            <v>Modificación propuesta</v>
          </cell>
        </row>
        <row r="134">
          <cell r="B134" t="str">
            <v>C265</v>
          </cell>
          <cell r="C134" t="str">
            <v>2. Fortalecer 450 instancias formales y no formales de participación aplicando el modelo de fortalecimiento</v>
          </cell>
          <cell r="D134">
            <v>80111600</v>
          </cell>
          <cell r="E134" t="str">
            <v>Prestar los servicios profesionales, para desarrollar procesos de fortalecimiento de las comunidades etnicas de las localidades que sean asignadas por el supervisor.</v>
          </cell>
          <cell r="F134" t="str">
            <v>MARZO</v>
          </cell>
          <cell r="G134" t="str">
            <v>MARZO</v>
          </cell>
          <cell r="H134">
            <v>5</v>
          </cell>
          <cell r="I134">
            <v>1</v>
          </cell>
          <cell r="J134" t="str">
            <v>CCE-16 Contratación Directa</v>
          </cell>
          <cell r="K134" t="str">
            <v>1-100-F001_VA-Recursos distrito</v>
          </cell>
          <cell r="L134">
            <v>3820000</v>
          </cell>
          <cell r="M134">
            <v>19100000</v>
          </cell>
          <cell r="N134" t="str">
            <v>Gerencia de Etnias</v>
          </cell>
          <cell r="O134" t="str">
            <v>O232020200991119_Otros servicios de la administración pública n.c.p.</v>
          </cell>
          <cell r="P134" t="str">
            <v>20/0220/0106/45020220238</v>
          </cell>
          <cell r="Q134" t="str">
            <v>Se cambia el objeto, valor y el plazo de acuerdo con las necesidades de la gerencia (VALOR AJUSTADO AL RANGO DE PROFESIONAL EN LA TABLA DE HONORARIOS 2025)</v>
          </cell>
          <cell r="R134"/>
          <cell r="S134" t="str">
            <v>Implementación de mecanismos de participación que potencian el desarrollo territorial Bogotá D.C.</v>
          </cell>
          <cell r="T134">
            <v>8131</v>
          </cell>
          <cell r="U134">
            <v>2024110010238</v>
          </cell>
          <cell r="V134">
            <v>8</v>
          </cell>
          <cell r="Z134" t="str">
            <v>Modificación propuesta</v>
          </cell>
        </row>
        <row r="135">
          <cell r="B135" t="str">
            <v>C266</v>
          </cell>
          <cell r="C135" t="str">
            <v>2. Fortalecer 450 instancias formales y no formales de participación aplicando el modelo de fortalecimiento</v>
          </cell>
          <cell r="D135">
            <v>80111600</v>
          </cell>
          <cell r="E135" t="str">
            <v>Prestar los servicios de apoyo a la gestión, para desarrollar procesos de fortalecimiento de las comunidades etnicas de las localidades que sean asignadas por el supervisor.</v>
          </cell>
          <cell r="F135" t="str">
            <v>MARZO</v>
          </cell>
          <cell r="G135" t="str">
            <v>MARZO</v>
          </cell>
          <cell r="H135">
            <v>5</v>
          </cell>
          <cell r="I135">
            <v>1</v>
          </cell>
          <cell r="J135" t="str">
            <v>CCE-16 Contratación Directa</v>
          </cell>
          <cell r="K135" t="str">
            <v>1-100-F001_VA-Recursos distrito</v>
          </cell>
          <cell r="L135">
            <v>2300000</v>
          </cell>
          <cell r="M135">
            <v>11500000</v>
          </cell>
          <cell r="N135" t="str">
            <v>Gerencia de Etnias</v>
          </cell>
          <cell r="O135" t="str">
            <v>O232020200991119_Otros servicios de la administración pública n.c.p.</v>
          </cell>
          <cell r="P135" t="str">
            <v>20/0220/0106/45020220238</v>
          </cell>
          <cell r="Q135" t="str">
            <v>Se cambia el objeto, valor y el plazo de acuerdo con las necesidades de la gerencia</v>
          </cell>
          <cell r="R135"/>
          <cell r="S135" t="str">
            <v>Implementación de mecanismos de participación que potencian el desarrollo territorial Bogotá D.C.</v>
          </cell>
          <cell r="T135">
            <v>8131</v>
          </cell>
          <cell r="U135">
            <v>2024110010238</v>
          </cell>
          <cell r="V135">
            <v>8</v>
          </cell>
          <cell r="Z135" t="str">
            <v>Modificación propuesta</v>
          </cell>
        </row>
        <row r="136">
          <cell r="B136" t="str">
            <v>C267</v>
          </cell>
          <cell r="C136" t="str">
            <v>2. Fortalecer 450 instancias formales y no formales de participación aplicando el modelo de fortalecimiento</v>
          </cell>
          <cell r="D136">
            <v>80111600</v>
          </cell>
          <cell r="E136" t="str">
            <v>Prestar los servicios de apoyo a la gestión, para desarrollar procesos de fortalecimiento de las comunidades etnicas de las localidades que sean asignadas por el supervisor.</v>
          </cell>
          <cell r="F136" t="str">
            <v>MARZO</v>
          </cell>
          <cell r="G136" t="str">
            <v>MARZO</v>
          </cell>
          <cell r="H136">
            <v>5</v>
          </cell>
          <cell r="I136">
            <v>1</v>
          </cell>
          <cell r="J136" t="str">
            <v>CCE-16 Contratación Directa</v>
          </cell>
          <cell r="K136" t="str">
            <v>1-100-F001_VA-Recursos distrito</v>
          </cell>
          <cell r="L136">
            <v>2300000</v>
          </cell>
          <cell r="M136">
            <v>11500000</v>
          </cell>
          <cell r="N136" t="str">
            <v>Gerencia de Etnias</v>
          </cell>
          <cell r="O136" t="str">
            <v>O232020200991119_Otros servicios de la administración pública n.c.p.</v>
          </cell>
          <cell r="P136" t="str">
            <v>20/0220/0106/45020220238</v>
          </cell>
          <cell r="Q136" t="str">
            <v>Se cambia el objeto, valor y el plazo de acuerdo con las necesidades de la gerencia</v>
          </cell>
          <cell r="R136"/>
          <cell r="S136" t="str">
            <v>Implementación de mecanismos de participación que potencian el desarrollo territorial Bogotá D.C.</v>
          </cell>
          <cell r="T136">
            <v>8131</v>
          </cell>
          <cell r="U136">
            <v>2024110010238</v>
          </cell>
          <cell r="V136">
            <v>8</v>
          </cell>
          <cell r="Z136" t="str">
            <v>Modificación propuesta</v>
          </cell>
        </row>
        <row r="137">
          <cell r="B137" t="str">
            <v>C268</v>
          </cell>
          <cell r="C137" t="str">
            <v>2. Fortalecer 450 instancias formales y no formales de participación aplicando el modelo de fortalecimiento</v>
          </cell>
          <cell r="D137">
            <v>80111600</v>
          </cell>
          <cell r="E137" t="str">
            <v>Prestación de servicios de apoyo a la gestión, para desarrollar y hacer seguimiento procesos de participación, Organización y fortalecimiento de las comunidades Negras / Afrocolombianos de las localidades que sean asignadas por el supervisor.</v>
          </cell>
          <cell r="F137" t="str">
            <v>MARZO</v>
          </cell>
          <cell r="G137" t="str">
            <v>MARZO</v>
          </cell>
          <cell r="H137">
            <v>5</v>
          </cell>
          <cell r="I137">
            <v>1</v>
          </cell>
          <cell r="J137" t="str">
            <v>CCE-16 Contratación Directa</v>
          </cell>
          <cell r="K137" t="str">
            <v>1-100-F001_VA-Recursos distrito</v>
          </cell>
          <cell r="L137">
            <v>3100000</v>
          </cell>
          <cell r="M137">
            <v>15500000</v>
          </cell>
          <cell r="N137" t="str">
            <v>Gerencia de Etnias</v>
          </cell>
          <cell r="O137" t="str">
            <v>O232020200991119_Otros servicios de la administración pública n.c.p.</v>
          </cell>
          <cell r="P137" t="str">
            <v>20/0220/0106/45020220238</v>
          </cell>
          <cell r="Q137" t="str">
            <v>Se cambia el objeto, valor y el plazo de acuerdo con las necesidades de la gerencia</v>
          </cell>
          <cell r="R137"/>
          <cell r="S137" t="str">
            <v>Implementación de mecanismos de participación que potencian el desarrollo territorial Bogotá D.C.</v>
          </cell>
          <cell r="T137">
            <v>8131</v>
          </cell>
          <cell r="U137">
            <v>2024110010238</v>
          </cell>
          <cell r="V137">
            <v>8</v>
          </cell>
          <cell r="Z137" t="str">
            <v>Modificación propuesta</v>
          </cell>
        </row>
        <row r="138">
          <cell r="B138" t="str">
            <v>C269</v>
          </cell>
          <cell r="C138" t="str">
            <v>2. Fortalecer 450 instancias formales y no formales de participación aplicando el modelo de fortalecimiento</v>
          </cell>
          <cell r="D138">
            <v>80111600</v>
          </cell>
          <cell r="E138" t="str">
            <v>Prestación de servicios de apoyo a la gestión, para desarrollar procesos de participación, Organización, fortalecimiento e instancias comunidades negras y afrocolombianas de las localidades de Usaquen, Chapinero y/o las que sean asignadas por el supervisor.</v>
          </cell>
          <cell r="F138" t="str">
            <v>FEBRERO</v>
          </cell>
          <cell r="G138" t="str">
            <v>FEBRERO</v>
          </cell>
          <cell r="H138">
            <v>4</v>
          </cell>
          <cell r="I138">
            <v>1</v>
          </cell>
          <cell r="J138" t="str">
            <v>CCE-16 Contratación Directa</v>
          </cell>
          <cell r="K138" t="str">
            <v>1-100-F001_VA-Recursos distrito</v>
          </cell>
          <cell r="L138">
            <v>3710000</v>
          </cell>
          <cell r="M138" t="str">
            <v>-</v>
          </cell>
          <cell r="N138" t="str">
            <v>Gerencia de Etnias</v>
          </cell>
          <cell r="O138" t="str">
            <v>O232020200991119_Otros servicios de la administración pública n.c.p.</v>
          </cell>
          <cell r="P138" t="str">
            <v>20/0220/0106/45020220238</v>
          </cell>
          <cell r="Q138" t="str">
            <v>SE ELIMINA LA LINEA</v>
          </cell>
          <cell r="R138"/>
          <cell r="S138" t="str">
            <v>Implementación de mecanismos de participación que potencian el desarrollo territorial Bogotá D.C.</v>
          </cell>
          <cell r="T138">
            <v>8131</v>
          </cell>
          <cell r="U138">
            <v>2024110010238</v>
          </cell>
          <cell r="V138">
            <v>8</v>
          </cell>
          <cell r="Z138" t="str">
            <v>Eliminación de Concepto</v>
          </cell>
        </row>
        <row r="139">
          <cell r="B139" t="str">
            <v>C270</v>
          </cell>
          <cell r="C139" t="str">
            <v>2. Fortalecer 450 instancias formales y no formales de participación aplicando el modelo de fortalecimiento</v>
          </cell>
          <cell r="D139">
            <v>80111600</v>
          </cell>
          <cell r="E139" t="str">
            <v>Prestación de servicios de apoyo a la gestión, para desarrollar los procesos de participación, Organización y fortalecimiento de los pueblos indígenas 
 en las localidades que le sean asignadas por el supervisor</v>
          </cell>
          <cell r="F139" t="str">
            <v>MARZO</v>
          </cell>
          <cell r="G139" t="str">
            <v>MARZO</v>
          </cell>
          <cell r="H139">
            <v>4</v>
          </cell>
          <cell r="I139">
            <v>1</v>
          </cell>
          <cell r="J139" t="str">
            <v>CCE-16 Contratación Directa</v>
          </cell>
          <cell r="K139" t="str">
            <v>1-100-F001_VA-Recursos distrito</v>
          </cell>
          <cell r="L139">
            <v>2650000</v>
          </cell>
          <cell r="M139">
            <v>10600000</v>
          </cell>
          <cell r="N139" t="str">
            <v>Gerencia de Etnias</v>
          </cell>
          <cell r="O139" t="str">
            <v>O232020200991119_Otros servicios de la administración pública n.c.p.</v>
          </cell>
          <cell r="P139" t="str">
            <v>20/0220/0106/45020220238</v>
          </cell>
          <cell r="Q139" t="str">
            <v>CAMBIA OBJETO Y VALOR</v>
          </cell>
          <cell r="R139"/>
          <cell r="S139" t="str">
            <v>Implementación de mecanismos de participación que potencian el desarrollo territorial Bogotá D.C.</v>
          </cell>
          <cell r="T139">
            <v>8131</v>
          </cell>
          <cell r="U139">
            <v>2024110010238</v>
          </cell>
          <cell r="V139">
            <v>8</v>
          </cell>
          <cell r="Z139" t="str">
            <v>Modificación propuesta</v>
          </cell>
        </row>
        <row r="140">
          <cell r="B140" t="str">
            <v>C271</v>
          </cell>
          <cell r="C140" t="str">
            <v>2. Fortalecer 450 instancias formales y no formales de participación aplicando el modelo de fortalecimiento</v>
          </cell>
          <cell r="D140">
            <v>80111600</v>
          </cell>
          <cell r="E140" t="str">
            <v>Prestación de servicios de apoyo a la gestión, para desarrollar los procesos de participación, Organización y fortalecimiento de los pueblos indígenas 
 en las localidades que le sean asignadas por el supervisor</v>
          </cell>
          <cell r="F140" t="str">
            <v>MARZO</v>
          </cell>
          <cell r="G140" t="str">
            <v>MARZO</v>
          </cell>
          <cell r="H140">
            <v>4</v>
          </cell>
          <cell r="I140">
            <v>1</v>
          </cell>
          <cell r="J140" t="str">
            <v>CCE-16 Contratación Directa</v>
          </cell>
          <cell r="K140" t="str">
            <v>1-100-F001_VA-Recursos distrito</v>
          </cell>
          <cell r="L140">
            <v>2650000</v>
          </cell>
          <cell r="M140">
            <v>10600000</v>
          </cell>
          <cell r="N140" t="str">
            <v>Gerencia de Etnias</v>
          </cell>
          <cell r="O140" t="str">
            <v>O232020200991119_Otros servicios de la administración pública n.c.p.</v>
          </cell>
          <cell r="P140" t="str">
            <v>20/0220/0106/45020220238</v>
          </cell>
          <cell r="Q140" t="str">
            <v>CAMBIA OBJETO Y VALOR</v>
          </cell>
          <cell r="R140"/>
          <cell r="S140" t="str">
            <v>Implementación de mecanismos de participación que potencian el desarrollo territorial Bogotá D.C.</v>
          </cell>
          <cell r="T140">
            <v>8131</v>
          </cell>
          <cell r="U140">
            <v>2024110010238</v>
          </cell>
          <cell r="V140">
            <v>8</v>
          </cell>
          <cell r="Z140" t="str">
            <v>Modificación propuesta</v>
          </cell>
        </row>
        <row r="141">
          <cell r="B141" t="str">
            <v>C272</v>
          </cell>
          <cell r="C141" t="str">
            <v>2. Fortalecer 450 instancias formales y no formales de participación aplicando el modelo de fortalecimiento</v>
          </cell>
          <cell r="D141">
            <v>80111600</v>
          </cell>
          <cell r="E141" t="str">
            <v>Prestación de servicios de apoyo a la gestión, para desarrollar los procesos de participación, Organización y fortalecimiento de los pueblos indígenas 
 en las localidades que le sean asignadas por el supervisor</v>
          </cell>
          <cell r="F141" t="str">
            <v>FEBRERO</v>
          </cell>
          <cell r="G141" t="str">
            <v>FEBRERO</v>
          </cell>
          <cell r="H141">
            <v>4</v>
          </cell>
          <cell r="I141">
            <v>1</v>
          </cell>
          <cell r="J141" t="str">
            <v>CCE-16 Contratación Directa</v>
          </cell>
          <cell r="K141" t="str">
            <v>1-100-F001_VA-Recursos distrito</v>
          </cell>
          <cell r="L141">
            <v>2650000</v>
          </cell>
          <cell r="M141">
            <v>10600000</v>
          </cell>
          <cell r="N141" t="str">
            <v>Gerencia de Etnias</v>
          </cell>
          <cell r="O141" t="str">
            <v>O232020200991119_Otros servicios de la administración pública n.c.p.</v>
          </cell>
          <cell r="P141" t="str">
            <v>20/0220/0106/45020220238</v>
          </cell>
          <cell r="Q141" t="str">
            <v>CAMBIA OBJETO Y VALOR</v>
          </cell>
          <cell r="R141"/>
          <cell r="S141" t="str">
            <v>Implementación de mecanismos de participación que potencian el desarrollo territorial Bogotá D.C.</v>
          </cell>
          <cell r="T141">
            <v>8131</v>
          </cell>
          <cell r="U141">
            <v>2024110010238</v>
          </cell>
          <cell r="V141">
            <v>8</v>
          </cell>
          <cell r="Z141" t="str">
            <v>Modificación propuesta</v>
          </cell>
        </row>
        <row r="142">
          <cell r="B142" t="str">
            <v>C273</v>
          </cell>
          <cell r="C142" t="str">
            <v>2. Fortalecer 450 instancias formales y no formales de participación aplicando el modelo de fortalecimiento</v>
          </cell>
          <cell r="D142">
            <v>80111600</v>
          </cell>
          <cell r="E142" t="str">
            <v>RECURSOS DESTINADOS A LAS NECESIDADES DE LA GERENCIA DE ETNIAS</v>
          </cell>
          <cell r="F142" t="str">
            <v>MARZO</v>
          </cell>
          <cell r="G142" t="str">
            <v>MARZO</v>
          </cell>
          <cell r="H142"/>
          <cell r="I142"/>
          <cell r="J142" t="str">
            <v>CCE-16 Contratación Directa</v>
          </cell>
          <cell r="K142" t="str">
            <v>1-100-F001_VA-Recursos distrito</v>
          </cell>
          <cell r="L142"/>
          <cell r="M142">
            <v>19212500</v>
          </cell>
          <cell r="N142" t="str">
            <v>Gerencia de Etnias</v>
          </cell>
          <cell r="O142" t="str">
            <v>O232020200991119_Otros servicios de la administración pública n.c.p.</v>
          </cell>
          <cell r="P142" t="str">
            <v>20/0220/0106/45020220238</v>
          </cell>
          <cell r="Q142" t="str">
            <v>CAMBIA OBJETO Y VALOR</v>
          </cell>
          <cell r="R142"/>
          <cell r="S142" t="str">
            <v>Implementación de mecanismos de participación que potencian el desarrollo territorial Bogotá D.C.</v>
          </cell>
          <cell r="T142">
            <v>8131</v>
          </cell>
          <cell r="U142">
            <v>2024110010238</v>
          </cell>
          <cell r="V142">
            <v>8</v>
          </cell>
          <cell r="Z142" t="str">
            <v>Modificación propuesta</v>
          </cell>
        </row>
        <row r="143">
          <cell r="B143" t="str">
            <v>C274</v>
          </cell>
          <cell r="C143" t="str">
            <v>2. Fortalecer 450 instancias formales y no formales de participación aplicando el modelo de fortalecimiento</v>
          </cell>
          <cell r="D143">
            <v>80111600</v>
          </cell>
          <cell r="E143" t="str">
            <v>Prestación de servicios de apoyo a la gestión, para desarrollar procesos de participación, Organización y fortalecimiento del pueblo gitano de las localidades que sean asignadas por el supervisor.</v>
          </cell>
          <cell r="F143" t="str">
            <v>MARZO</v>
          </cell>
          <cell r="G143" t="str">
            <v>MARZO</v>
          </cell>
          <cell r="H143">
            <v>4</v>
          </cell>
          <cell r="I143">
            <v>1</v>
          </cell>
          <cell r="J143" t="str">
            <v>CCE-16 Contratación Directa</v>
          </cell>
          <cell r="K143" t="str">
            <v>1-100-F001_VA-Recursos distrito</v>
          </cell>
          <cell r="L143">
            <v>2650000</v>
          </cell>
          <cell r="M143">
            <v>10600000</v>
          </cell>
          <cell r="N143" t="str">
            <v>Gerencia de Etnias</v>
          </cell>
          <cell r="O143" t="str">
            <v>O232020200991119_Otros servicios de la administración pública n.c.p.</v>
          </cell>
          <cell r="P143" t="str">
            <v>20/0220/0106/45020220238</v>
          </cell>
          <cell r="Q143" t="str">
            <v>CAMBIA OBJETO Y VALOR</v>
          </cell>
          <cell r="R143"/>
          <cell r="S143" t="str">
            <v>Implementación de mecanismos de participación que potencian el desarrollo territorial Bogotá D.C.</v>
          </cell>
          <cell r="T143">
            <v>8131</v>
          </cell>
          <cell r="U143">
            <v>2024110010238</v>
          </cell>
          <cell r="V143">
            <v>8</v>
          </cell>
          <cell r="Z143" t="str">
            <v>Modificación propuesta</v>
          </cell>
        </row>
        <row r="144">
          <cell r="B144" t="str">
            <v>C275</v>
          </cell>
          <cell r="C144" t="str">
            <v>2. Fortalecer 450 instancias formales y no formales de participación aplicando el modelo de fortalecimiento</v>
          </cell>
          <cell r="D144">
            <v>80111600</v>
          </cell>
          <cell r="E144" t="str">
            <v>Prestación de servicios profesionales para realizar los procesos y procedimientos administrativos, pre-contractuales, contractuales y post contractuales que se adelanten y gestionar la correcta ejecución presupuestal de la Gerencia de Etnias.</v>
          </cell>
          <cell r="F144" t="str">
            <v>MARZO</v>
          </cell>
          <cell r="G144" t="str">
            <v>MARZO</v>
          </cell>
          <cell r="H144">
            <v>5</v>
          </cell>
          <cell r="I144">
            <v>1</v>
          </cell>
          <cell r="J144" t="str">
            <v>CCE-16 Contratación Directa</v>
          </cell>
          <cell r="K144" t="str">
            <v>1-100-F001_VA-Recursos distrito</v>
          </cell>
          <cell r="L144">
            <v>4450000</v>
          </cell>
          <cell r="M144">
            <v>22250000</v>
          </cell>
          <cell r="N144" t="str">
            <v>Gerencia de Etnias</v>
          </cell>
          <cell r="O144" t="str">
            <v>O232020200991119_Otros servicios de la administración pública n.c.p.</v>
          </cell>
          <cell r="P144" t="str">
            <v>20/0220/0106/45020220238</v>
          </cell>
          <cell r="Q144" t="str">
            <v>CAMBIA OBJETO Y VALOR Y PLAZO</v>
          </cell>
          <cell r="R144"/>
          <cell r="S144" t="str">
            <v>Implementación de mecanismos de participación que potencian el desarrollo territorial Bogotá D.C.</v>
          </cell>
          <cell r="T144">
            <v>8131</v>
          </cell>
          <cell r="U144">
            <v>2024110010238</v>
          </cell>
          <cell r="V144">
            <v>8</v>
          </cell>
          <cell r="Z144" t="str">
            <v>Modificación propuesta</v>
          </cell>
        </row>
        <row r="145">
          <cell r="B145" t="str">
            <v>C276</v>
          </cell>
          <cell r="C145" t="str">
            <v>2. Fortalecer 450 instancias formales y no formales de participación aplicando el modelo de fortalecimiento</v>
          </cell>
          <cell r="D145">
            <v>80111600</v>
          </cell>
          <cell r="E145" t="str">
            <v>Prestación de servicios de apoyo a la gestión, para desarrollar y hacer seguimiento procesos de participación, Organización y fortalecimiento de la comunidad raizal de las localidades que le sean asignadas por el supervisor.</v>
          </cell>
          <cell r="F145" t="str">
            <v>MARZO</v>
          </cell>
          <cell r="G145" t="str">
            <v>MARZO</v>
          </cell>
          <cell r="H145">
            <v>5</v>
          </cell>
          <cell r="I145">
            <v>1</v>
          </cell>
          <cell r="J145" t="str">
            <v>CCE-16 Contratación Directa</v>
          </cell>
          <cell r="K145" t="str">
            <v>1-100-F001_VA-Recursos distrito</v>
          </cell>
          <cell r="L145">
            <v>3400000</v>
          </cell>
          <cell r="M145">
            <v>17000000</v>
          </cell>
          <cell r="N145" t="str">
            <v>Gerencia de Etnias</v>
          </cell>
          <cell r="O145" t="str">
            <v>O232020200991119_Otros servicios de la administración pública n.c.p.</v>
          </cell>
          <cell r="P145" t="str">
            <v>20/0220/0106/45020220238</v>
          </cell>
          <cell r="Q145" t="str">
            <v>Se cambia el objeto, valor y el plazo de acuerdo con las necesidades de la gerencia</v>
          </cell>
          <cell r="R145"/>
          <cell r="S145" t="str">
            <v>Implementación de mecanismos de participación que potencian el desarrollo territorial Bogotá D.C.</v>
          </cell>
          <cell r="T145">
            <v>8131</v>
          </cell>
          <cell r="U145">
            <v>2024110010238</v>
          </cell>
          <cell r="V145">
            <v>8</v>
          </cell>
          <cell r="Z145" t="str">
            <v>Modificación propuesta</v>
          </cell>
        </row>
        <row r="146">
          <cell r="B146" t="str">
            <v>C277</v>
          </cell>
          <cell r="C146" t="str">
            <v>2. Fortalecer 450 instancias formales y no formales de participación aplicando el modelo de fortalecimiento</v>
          </cell>
          <cell r="D146">
            <v>80111600</v>
          </cell>
          <cell r="E146" t="str">
            <v>Prestación de servicios profesionales para acompañar las acciones de fortalecimiento de las organizaciones sociales y demás procesos operativos que se requieran en el marco del proceso de participación de las comunidades étnicas en las 20 localidades</v>
          </cell>
          <cell r="F146" t="str">
            <v>FEBRERO</v>
          </cell>
          <cell r="G146" t="str">
            <v>FEBRERO</v>
          </cell>
          <cell r="H146">
            <v>5</v>
          </cell>
          <cell r="I146">
            <v>1</v>
          </cell>
          <cell r="J146" t="str">
            <v>CCE-16 Contratación Directa</v>
          </cell>
          <cell r="K146" t="str">
            <v>1-100-F001_VA-Recursos distrito</v>
          </cell>
          <cell r="L146">
            <v>4700000</v>
          </cell>
          <cell r="M146">
            <v>23500000</v>
          </cell>
          <cell r="N146" t="str">
            <v>Gerencia de Etnias</v>
          </cell>
          <cell r="O146" t="str">
            <v>O232020200991119_Otros servicios de la administración pública n.c.p.</v>
          </cell>
          <cell r="P146" t="str">
            <v>20/0220/0106/45020220238</v>
          </cell>
          <cell r="Q146" t="str">
            <v>CAMBIA OBJETO Y VALOR Y PLAZO</v>
          </cell>
          <cell r="R146"/>
          <cell r="S146" t="str">
            <v>Implementación de mecanismos de participación que potencian el desarrollo territorial Bogotá D.C.</v>
          </cell>
          <cell r="T146">
            <v>8131</v>
          </cell>
          <cell r="U146">
            <v>2024110010238</v>
          </cell>
          <cell r="V146">
            <v>8</v>
          </cell>
          <cell r="Z146" t="str">
            <v>Modificación propuesta</v>
          </cell>
        </row>
        <row r="147">
          <cell r="B147" t="str">
            <v>C278</v>
          </cell>
          <cell r="C147" t="str">
            <v>2. Fortalecer 450 instancias formales y no formales de participación aplicando el modelo de fortalecimiento</v>
          </cell>
          <cell r="D147">
            <v>80111600</v>
          </cell>
          <cell r="E147" t="str">
            <v>Prestación de servicios profesionales para el apoyo jurídico, desde la perspectiva intercultural, y el fortalecimiento en las diferentes organizaciones sociales poblacionales, para el fortalecimiento de la comunidad etnica residente en Bogota.</v>
          </cell>
          <cell r="F147" t="str">
            <v>MARZO</v>
          </cell>
          <cell r="G147" t="str">
            <v>MARZO</v>
          </cell>
          <cell r="H147">
            <v>5</v>
          </cell>
          <cell r="I147">
            <v>1</v>
          </cell>
          <cell r="J147" t="str">
            <v>CCE-16 Contratación Directa</v>
          </cell>
          <cell r="K147" t="str">
            <v>1-100-F001_VA-Recursos distrito</v>
          </cell>
          <cell r="L147">
            <v>4500000</v>
          </cell>
          <cell r="M147">
            <v>22500000</v>
          </cell>
          <cell r="N147" t="str">
            <v>Gerencia de Etnias</v>
          </cell>
          <cell r="O147" t="str">
            <v>O232020200991119_Otros servicios de la administración pública n.c.p.</v>
          </cell>
          <cell r="P147" t="str">
            <v>20/0220/0106/45020220238</v>
          </cell>
          <cell r="Q147" t="str">
            <v>CAMBIAR VALOR</v>
          </cell>
          <cell r="R147"/>
          <cell r="S147" t="str">
            <v>Implementación de mecanismos de participación que potencian el desarrollo territorial Bogotá D.C.</v>
          </cell>
          <cell r="T147">
            <v>8131</v>
          </cell>
          <cell r="U147">
            <v>2024110010238</v>
          </cell>
          <cell r="V147">
            <v>8</v>
          </cell>
          <cell r="Z147" t="str">
            <v>Modificación propuesta</v>
          </cell>
        </row>
        <row r="148">
          <cell r="B148" t="str">
            <v>C332</v>
          </cell>
          <cell r="C148" t="str">
            <v>3. Aplicar a 2000 organizaciones sociales, comunales, medios comunitarios, de propiedad horizontal el modelo de fortalecimiento</v>
          </cell>
          <cell r="D148">
            <v>80111600</v>
          </cell>
          <cell r="E148" t="str">
            <v>Prestar servicios profesionales para implementar las acciones que den cumplimiento a la política publica LGTBI, su seguimiento y reportes, así como para promover, acompañar y asistir los espacios de participación de sectores LGTBIQ+ del distrito capital.</v>
          </cell>
          <cell r="F148" t="str">
            <v>Enero</v>
          </cell>
          <cell r="G148" t="str">
            <v>Febrero</v>
          </cell>
          <cell r="H148">
            <v>6</v>
          </cell>
          <cell r="I148">
            <v>6</v>
          </cell>
          <cell r="J148" t="str">
            <v>CCE-16 Contratación Directa</v>
          </cell>
          <cell r="K148" t="str">
            <v>1-100-F001_VA-Recursos distrito</v>
          </cell>
          <cell r="L148">
            <v>4300000</v>
          </cell>
          <cell r="M148">
            <v>25800000</v>
          </cell>
          <cell r="N148" t="str">
            <v>Gerencia de Mujer y Genero</v>
          </cell>
          <cell r="O148" t="str">
            <v>O232020200991119_Otros servicios de la administración pública n.c.p.</v>
          </cell>
          <cell r="P148" t="str">
            <v>20/0220/0101/45020290238</v>
          </cell>
          <cell r="Q148" t="str">
            <v>No es necesario el ítem, los recursos se redirigen a nueva necesidad</v>
          </cell>
          <cell r="R148"/>
          <cell r="S148" t="str">
            <v>Implementación de mecanismos de participación que potencian el desarrollo territorial Bogotá D.C.</v>
          </cell>
          <cell r="T148">
            <v>8131</v>
          </cell>
          <cell r="U148">
            <v>2024110010238</v>
          </cell>
          <cell r="V148">
            <v>8</v>
          </cell>
          <cell r="Z148" t="str">
            <v>Eliminación de Concepto</v>
          </cell>
        </row>
        <row r="149">
          <cell r="B149" t="str">
            <v>C706</v>
          </cell>
          <cell r="C149" t="str">
            <v>3. Aplicar a 2000 organizaciones sociales, comunales, medios comunitarios, de propiedad horizontal el modelo de fortalecimiento</v>
          </cell>
          <cell r="D149">
            <v>80000000</v>
          </cell>
          <cell r="E149" t="str">
            <v>Prestar servicios profesionales para acompañar los procesos estratégicos, enlace de reportes con planeación, consolidación de información del equipo territorial, puesta en marcha de talleres y nuevas iniciativas de la Gérencia en los enfoques de mujer, géneros y lgbti.</v>
          </cell>
          <cell r="F149" t="str">
            <v>Marzo</v>
          </cell>
          <cell r="G149" t="str">
            <v>Enero</v>
          </cell>
          <cell r="H149">
            <v>10</v>
          </cell>
          <cell r="I149">
            <v>10</v>
          </cell>
          <cell r="J149" t="str">
            <v>CCE-06 Seleccion abreviada Menor Cuantia</v>
          </cell>
          <cell r="K149" t="str">
            <v>1-100-F001_VA-Recursos distrito</v>
          </cell>
          <cell r="L149">
            <v>5100000</v>
          </cell>
          <cell r="M149">
            <v>51000000</v>
          </cell>
          <cell r="N149" t="str">
            <v>Gerencia de Mujer y Genero</v>
          </cell>
          <cell r="O149" t="str">
            <v>O232020200991119_Otros servicios de la administración pública n.c.p.</v>
          </cell>
          <cell r="P149" t="str">
            <v>20/0220/0106/45020220238</v>
          </cell>
          <cell r="Q149" t="str">
            <v>Por necesidad del servicio se requiere este perfil or la experiencia y profesión, en virtud de lo cual se ajusta va eliminando ítems e incluyendo el nuevo</v>
          </cell>
          <cell r="R149"/>
          <cell r="S149" t="str">
            <v>Implementación de mecanismos de participación que potencian el desarrollo territorial Bogotá D.C.</v>
          </cell>
          <cell r="T149">
            <v>8131</v>
          </cell>
          <cell r="U149">
            <v>2024110010238</v>
          </cell>
          <cell r="V149">
            <v>8</v>
          </cell>
          <cell r="Z149" t="str">
            <v>Inclusión de nuevo concepto</v>
          </cell>
        </row>
        <row r="150">
          <cell r="B150" t="str">
            <v>C315</v>
          </cell>
          <cell r="C150" t="str">
            <v>3. Aplicar a 2000 organizaciones sociales, comunales, medios comunitarios, de propiedad horizontal el modelo de fortalecimiento</v>
          </cell>
          <cell r="D150">
            <v>80000000</v>
          </cell>
          <cell r="E150" t="str">
            <v>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v>
          </cell>
          <cell r="F150" t="str">
            <v>Marzo</v>
          </cell>
          <cell r="G150" t="str">
            <v>Marzo</v>
          </cell>
          <cell r="H150">
            <v>5</v>
          </cell>
          <cell r="I150">
            <v>5</v>
          </cell>
          <cell r="J150" t="str">
            <v>CCE-16 Contratación Directa</v>
          </cell>
          <cell r="K150" t="str">
            <v>1-100-F001_VA-Recursos distrito</v>
          </cell>
          <cell r="L150">
            <v>3812623</v>
          </cell>
          <cell r="M150">
            <v>19063115</v>
          </cell>
          <cell r="N150" t="str">
            <v>Gerencia de Mujer y Genero</v>
          </cell>
          <cell r="O150" t="str">
            <v>O232020200991119_Otros servicios de la administración pública n.c.p.</v>
          </cell>
          <cell r="P150" t="str">
            <v>20/0220/0106/45020220238</v>
          </cell>
          <cell r="Q150" t="str">
            <v>Es necesario disminuir el tiempo de contratación y reprogramar inicio de contratación. Los recursos libres se redirigen a nueva contratación</v>
          </cell>
          <cell r="R150"/>
          <cell r="S150" t="str">
            <v>Implementación de mecanismos de participación que potencian el desarrollo territorial Bogotá D.C.</v>
          </cell>
          <cell r="T150">
            <v>8131</v>
          </cell>
          <cell r="U150">
            <v>2024110010238</v>
          </cell>
          <cell r="V150">
            <v>8</v>
          </cell>
          <cell r="Z150" t="str">
            <v>Modificación propuesta</v>
          </cell>
        </row>
        <row r="151">
          <cell r="B151" t="str">
            <v>C317</v>
          </cell>
          <cell r="C151" t="str">
            <v>3. Aplicar a 2000 organizaciones sociales, comunales, medios comunitarios, de propiedad horizontal el modelo de fortalecimiento</v>
          </cell>
          <cell r="D151">
            <v>80000000</v>
          </cell>
          <cell r="E151"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1" t="str">
            <v>Marzo</v>
          </cell>
          <cell r="G151" t="str">
            <v>Marzo</v>
          </cell>
          <cell r="H151">
            <v>5</v>
          </cell>
          <cell r="I151">
            <v>5</v>
          </cell>
          <cell r="J151" t="str">
            <v>CCE-16 Contratación Directa</v>
          </cell>
          <cell r="K151" t="str">
            <v>1-100-F001_VA-Recursos distrito</v>
          </cell>
          <cell r="L151">
            <v>3100000</v>
          </cell>
          <cell r="M151">
            <v>15500000</v>
          </cell>
          <cell r="N151" t="str">
            <v>Gerencia de Mujer y Genero</v>
          </cell>
          <cell r="O151" t="str">
            <v>O232020200991119_Otros servicios de la administración pública n.c.p.</v>
          </cell>
          <cell r="P151" t="str">
            <v>20/0220/0101/45020290238</v>
          </cell>
          <cell r="Q151" t="str">
            <v>Es necesario disminuir el tiempo de contratación y reprogramar inicio de contratación. Los recursos libres se redirigen a nueva contratación</v>
          </cell>
          <cell r="R151"/>
          <cell r="S151" t="str">
            <v>Implementación de mecanismos de participación que potencian el desarrollo territorial Bogotá D.C.</v>
          </cell>
          <cell r="T151">
            <v>8131</v>
          </cell>
          <cell r="U151">
            <v>2024110010238</v>
          </cell>
          <cell r="V151">
            <v>8</v>
          </cell>
          <cell r="Z151" t="str">
            <v>Modificación propuesta</v>
          </cell>
        </row>
        <row r="152">
          <cell r="B152" t="str">
            <v>C318</v>
          </cell>
          <cell r="C152" t="str">
            <v>3. Aplicar a 2000 organizaciones sociales, comunales, medios comunitarios, de propiedad horizontal el modelo de fortalecimiento</v>
          </cell>
          <cell r="D152">
            <v>80000000</v>
          </cell>
          <cell r="E152"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2" t="str">
            <v>Marzo</v>
          </cell>
          <cell r="G152" t="str">
            <v>Marzo</v>
          </cell>
          <cell r="H152">
            <v>5</v>
          </cell>
          <cell r="I152">
            <v>5</v>
          </cell>
          <cell r="J152" t="str">
            <v>CCE-16 Contratación Directa</v>
          </cell>
          <cell r="K152" t="str">
            <v>1-100-F001_VA-Recursos distrito</v>
          </cell>
          <cell r="L152">
            <v>3100000</v>
          </cell>
          <cell r="M152">
            <v>15500000</v>
          </cell>
          <cell r="N152" t="str">
            <v>Gerencia de Mujer y Genero</v>
          </cell>
          <cell r="O152" t="str">
            <v>O232020200991119_Otros servicios de la administración pública n.c.p.</v>
          </cell>
          <cell r="P152" t="str">
            <v>20/0220/0106/45020220238</v>
          </cell>
          <cell r="Q152" t="str">
            <v>Es necesario disminuir el tiempo de contratación y reprogramar inicio de contratación. Los recursos libres se redirigen a nueva contratación</v>
          </cell>
          <cell r="R152"/>
          <cell r="S152" t="str">
            <v>Implementación de mecanismos de participación que potencian el desarrollo territorial Bogotá D.C.</v>
          </cell>
          <cell r="T152">
            <v>8131</v>
          </cell>
          <cell r="U152">
            <v>2024110010238</v>
          </cell>
          <cell r="V152">
            <v>8</v>
          </cell>
          <cell r="Z152" t="str">
            <v>Modificación propuesta</v>
          </cell>
        </row>
        <row r="153">
          <cell r="B153" t="str">
            <v>C324</v>
          </cell>
          <cell r="C153" t="str">
            <v>3. Aplicar a 2000 organizaciones sociales, comunales, medios comunitarios, de propiedad horizontal el modelo de fortalecimiento</v>
          </cell>
          <cell r="D153">
            <v>80000000</v>
          </cell>
          <cell r="E153"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3" t="str">
            <v>Marzo</v>
          </cell>
          <cell r="G153" t="str">
            <v>Marzo</v>
          </cell>
          <cell r="H153">
            <v>5</v>
          </cell>
          <cell r="I153">
            <v>5</v>
          </cell>
          <cell r="J153" t="str">
            <v>CCE-16 Contratación Directa</v>
          </cell>
          <cell r="K153" t="str">
            <v>1-100-F001_VA-Recursos distrito</v>
          </cell>
          <cell r="L153">
            <v>3100000</v>
          </cell>
          <cell r="M153">
            <v>15500000</v>
          </cell>
          <cell r="N153" t="str">
            <v>Gerencia de Mujer y Genero</v>
          </cell>
          <cell r="O153" t="str">
            <v>O232020200991119_Otros servicios de la administración pública n.c.p.</v>
          </cell>
          <cell r="P153" t="str">
            <v>20/0220/0101/45020290238</v>
          </cell>
          <cell r="Q153" t="str">
            <v>Es necesario disminuir el tiempo de contratación y reprogramar inicio de contratación. Los recursos libres se redirigen a nueva contratación</v>
          </cell>
          <cell r="R153"/>
          <cell r="S153" t="str">
            <v>Implementación de mecanismos de participación que potencian el desarrollo territorial Bogotá D.C.</v>
          </cell>
          <cell r="T153">
            <v>8131</v>
          </cell>
          <cell r="U153">
            <v>2024110010238</v>
          </cell>
          <cell r="V153">
            <v>8</v>
          </cell>
          <cell r="Z153" t="str">
            <v>Modificación propuesta</v>
          </cell>
        </row>
        <row r="154">
          <cell r="B154" t="str">
            <v>C326</v>
          </cell>
          <cell r="C154" t="str">
            <v>3. Aplicar a 2000 organizaciones sociales, comunales, medios comunitarios, de propiedad horizontal el modelo de fortalecimiento</v>
          </cell>
          <cell r="D154">
            <v>80000000</v>
          </cell>
          <cell r="E154"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4" t="str">
            <v>Marzo</v>
          </cell>
          <cell r="G154" t="str">
            <v>Marzo</v>
          </cell>
          <cell r="H154">
            <v>5</v>
          </cell>
          <cell r="I154">
            <v>5</v>
          </cell>
          <cell r="J154" t="str">
            <v>CCE-16 Contratación Directa</v>
          </cell>
          <cell r="K154" t="str">
            <v>1-100-F001_VA-Recursos distrito</v>
          </cell>
          <cell r="L154">
            <v>3100000</v>
          </cell>
          <cell r="M154">
            <v>15500000</v>
          </cell>
          <cell r="N154" t="str">
            <v>Gerencia de Mujer y Genero</v>
          </cell>
          <cell r="O154" t="str">
            <v>O232020200991119_Otros servicios de la administración pública n.c.p.</v>
          </cell>
          <cell r="P154" t="str">
            <v>20/0220/0101/45020290238</v>
          </cell>
          <cell r="Q154" t="str">
            <v>Es necesario disminuir el tiempo de contratación y reprogramar inicio de contratación. Los recursos libres se redirigen a nueva contratación</v>
          </cell>
          <cell r="R154"/>
          <cell r="S154" t="str">
            <v>Implementación de mecanismos de participación que potencian el desarrollo territorial Bogotá D.C.</v>
          </cell>
          <cell r="T154">
            <v>8131</v>
          </cell>
          <cell r="U154">
            <v>2024110010238</v>
          </cell>
          <cell r="V154">
            <v>8</v>
          </cell>
          <cell r="Z154" t="str">
            <v>Modificación propuesta</v>
          </cell>
        </row>
        <row r="155">
          <cell r="B155" t="str">
            <v>C327</v>
          </cell>
          <cell r="C155" t="str">
            <v>3. Aplicar a 2000 organizaciones sociales, comunales, medios comunitarios, de propiedad horizontal el modelo de fortalecimiento</v>
          </cell>
          <cell r="D155">
            <v>80000000</v>
          </cell>
          <cell r="E155"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5" t="str">
            <v>Marzo</v>
          </cell>
          <cell r="G155" t="str">
            <v>Marzo</v>
          </cell>
          <cell r="H155">
            <v>4</v>
          </cell>
          <cell r="I155">
            <v>4</v>
          </cell>
          <cell r="J155" t="str">
            <v>CCE-16 Contratación Directa</v>
          </cell>
          <cell r="K155" t="str">
            <v>1-100-F001_VA-Recursos distrito</v>
          </cell>
          <cell r="L155">
            <v>3100000</v>
          </cell>
          <cell r="M155">
            <v>12400000</v>
          </cell>
          <cell r="N155" t="str">
            <v>Gerencia de Mujer y Genero</v>
          </cell>
          <cell r="O155" t="str">
            <v>O232020200991119_Otros servicios de la administración pública n.c.p.</v>
          </cell>
          <cell r="P155" t="str">
            <v>20/0220/0101/45020290238</v>
          </cell>
          <cell r="Q155" t="str">
            <v>Es necesario disminuir el tiempo de contratación y reprogramar inicio de contratación. Los recursos libres se redirigen a nueva contratación</v>
          </cell>
          <cell r="R155"/>
          <cell r="S155" t="str">
            <v>Implementación de mecanismos de participación que potencian el desarrollo territorial Bogotá D.C.</v>
          </cell>
          <cell r="T155">
            <v>8131</v>
          </cell>
          <cell r="U155">
            <v>2024110010238</v>
          </cell>
          <cell r="V155">
            <v>8</v>
          </cell>
          <cell r="Z155" t="str">
            <v>Modificación propuesta</v>
          </cell>
        </row>
        <row r="156">
          <cell r="B156" t="str">
            <v>C329</v>
          </cell>
          <cell r="C156" t="str">
            <v>3. Aplicar a 2000 organizaciones sociales, comunales, medios comunitarios, de propiedad horizontal el modelo de fortalecimiento</v>
          </cell>
          <cell r="D156">
            <v>80000000</v>
          </cell>
          <cell r="E156" t="str">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v>
          </cell>
          <cell r="F156" t="str">
            <v>Marzo</v>
          </cell>
          <cell r="G156" t="str">
            <v>Marzo</v>
          </cell>
          <cell r="H156">
            <v>5.5</v>
          </cell>
          <cell r="I156">
            <v>5.5</v>
          </cell>
          <cell r="J156" t="str">
            <v>CCE-16 Contratación Directa</v>
          </cell>
          <cell r="K156" t="str">
            <v>1-100-F001_VA-Recursos distrito</v>
          </cell>
          <cell r="L156">
            <v>4510000</v>
          </cell>
          <cell r="M156">
            <v>24805000</v>
          </cell>
          <cell r="N156" t="str">
            <v>Gerencia de Mujer y Genero</v>
          </cell>
          <cell r="O156" t="str">
            <v>O232020200883990_Otros servicios profesionales, técnicos y empresariales n.c.p.</v>
          </cell>
          <cell r="P156" t="str">
            <v>20/0220/0101/45020290238</v>
          </cell>
          <cell r="Q156" t="str">
            <v>Es necesario disminuir el tiempo de contratación y reprogramar inicio de contratación. Los recursos libres se redirigen a nueva contratación</v>
          </cell>
          <cell r="R156"/>
          <cell r="S156" t="str">
            <v>Implementación de mecanismos de participación que potencian el desarrollo territorial Bogotá D.C.</v>
          </cell>
          <cell r="T156">
            <v>8131</v>
          </cell>
          <cell r="U156">
            <v>2024110010238</v>
          </cell>
          <cell r="V156">
            <v>8</v>
          </cell>
          <cell r="Z156" t="str">
            <v>Modificación propuesta</v>
          </cell>
        </row>
        <row r="157">
          <cell r="B157" t="str">
            <v>C330</v>
          </cell>
          <cell r="C157" t="str">
            <v>3. Aplicar a 2000 organizaciones sociales, comunales, medios comunitarios, de propiedad horizontal el modelo de fortalecimiento</v>
          </cell>
          <cell r="D157">
            <v>80000000</v>
          </cell>
          <cell r="E157" t="str">
            <v>Prestar servicios profesionales para implementar las acciones que den cumplimiento a la política publica de Mujer y Géneros, su seguimiento y reportes, así como para promover, acompañar y asistir los espacios de participación del sector mujer y géneros del distrito capital.</v>
          </cell>
          <cell r="F157" t="str">
            <v>Marzo</v>
          </cell>
          <cell r="G157" t="str">
            <v>Marzo</v>
          </cell>
          <cell r="H157">
            <v>5</v>
          </cell>
          <cell r="I157">
            <v>5</v>
          </cell>
          <cell r="J157" t="str">
            <v>CCE-16 Contratación Directa</v>
          </cell>
          <cell r="K157" t="str">
            <v>1-100-F001_VA-Recursos distrito</v>
          </cell>
          <cell r="L157">
            <v>4300000</v>
          </cell>
          <cell r="M157">
            <v>21500000</v>
          </cell>
          <cell r="N157" t="str">
            <v>Gerencia de Mujer y Genero</v>
          </cell>
          <cell r="O157" t="str">
            <v>O232020200883990_Otros servicios profesionales, técnicos y empresariales n.c.p.</v>
          </cell>
          <cell r="P157" t="str">
            <v>20/0220/0101/45020290238</v>
          </cell>
          <cell r="Q157" t="str">
            <v>Es necesario disminuir el tiempo de contratación y reprogramar inicio de contratación. Los recursos libres se redirigen a nueva contratación</v>
          </cell>
          <cell r="R157"/>
          <cell r="S157" t="str">
            <v>Implementación de mecanismos de participación que potencian el desarrollo territorial Bogotá D.C.</v>
          </cell>
          <cell r="T157">
            <v>8131</v>
          </cell>
          <cell r="U157">
            <v>2024110010238</v>
          </cell>
          <cell r="V157">
            <v>8</v>
          </cell>
          <cell r="Z157" t="str">
            <v>Modificación propuesta</v>
          </cell>
        </row>
        <row r="158">
          <cell r="B158" t="str">
            <v>C331</v>
          </cell>
          <cell r="C158" t="str">
            <v>3. Aplicar a 2000 organizaciones sociales, comunales, medios comunitarios, de propiedad horizontal el modelo de fortalecimiento</v>
          </cell>
          <cell r="D158">
            <v>80000000</v>
          </cell>
          <cell r="E158"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8" t="str">
            <v>Septiembre</v>
          </cell>
          <cell r="G158" t="str">
            <v>Diciembre</v>
          </cell>
          <cell r="H158">
            <v>4</v>
          </cell>
          <cell r="I158">
            <v>4</v>
          </cell>
          <cell r="J158" t="str">
            <v>CCE-16 Contratación Directa</v>
          </cell>
          <cell r="K158" t="str">
            <v>1-100-F001_VA-Recursos distrito</v>
          </cell>
          <cell r="L158">
            <v>3100000</v>
          </cell>
          <cell r="M158">
            <v>12400000</v>
          </cell>
          <cell r="N158" t="str">
            <v>Gerencia de Mujer y Genero</v>
          </cell>
          <cell r="O158" t="str">
            <v>O232020200991119_Otros servicios de la administración pública n.c.p.</v>
          </cell>
          <cell r="P158" t="str">
            <v>20/0220/0101/45020290238</v>
          </cell>
          <cell r="Q158" t="str">
            <v>Es necesario disminuir el tiempo de contratación y reprogramar inicio de contratación. Los recursos libres se redirigen a nueva contratación</v>
          </cell>
          <cell r="R158"/>
          <cell r="S158" t="str">
            <v>Implementación de mecanismos de participación que potencian el desarrollo territorial Bogotá D.C.</v>
          </cell>
          <cell r="T158">
            <v>8131</v>
          </cell>
          <cell r="U158">
            <v>2024110010238</v>
          </cell>
          <cell r="V158">
            <v>8</v>
          </cell>
          <cell r="Z158" t="str">
            <v>Modificación propuesta</v>
          </cell>
        </row>
        <row r="159">
          <cell r="B159" t="str">
            <v>C334</v>
          </cell>
          <cell r="C159" t="str">
            <v>3. Aplicar a 2000 organizaciones sociales, comunales, medios comunitarios, de propiedad horizontal el modelo de fortalecimiento</v>
          </cell>
          <cell r="D159">
            <v>80000000</v>
          </cell>
          <cell r="E159" t="str">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v>
          </cell>
          <cell r="F159" t="str">
            <v>Octubre</v>
          </cell>
          <cell r="G159" t="str">
            <v>Diciembre</v>
          </cell>
          <cell r="H159">
            <v>3</v>
          </cell>
          <cell r="I159">
            <v>3</v>
          </cell>
          <cell r="J159" t="str">
            <v>CCE-16 Contratación Directa</v>
          </cell>
          <cell r="K159" t="str">
            <v>1-100-F001_VA-Recursos distrito</v>
          </cell>
          <cell r="L159">
            <v>4510000</v>
          </cell>
          <cell r="M159">
            <v>13530000</v>
          </cell>
          <cell r="N159" t="str">
            <v>Gerencia de Mujer y Genero</v>
          </cell>
          <cell r="O159" t="str">
            <v>O232020200883990_Otros servicios profesionales, técnicos y empresariales n.c.p.</v>
          </cell>
          <cell r="P159" t="str">
            <v>20/0220/0106/45020220238</v>
          </cell>
          <cell r="Q159" t="str">
            <v>Es necesario ajustar honorarios por perfil</v>
          </cell>
          <cell r="R159"/>
          <cell r="S159" t="str">
            <v>Implementación de mecanismos de participación que potencian el desarrollo territorial Bogotá D.C.</v>
          </cell>
          <cell r="T159">
            <v>8131</v>
          </cell>
          <cell r="U159">
            <v>2024110010238</v>
          </cell>
          <cell r="V159">
            <v>8</v>
          </cell>
          <cell r="Z159" t="str">
            <v>Modificación propuesta</v>
          </cell>
        </row>
        <row r="160">
          <cell r="B160" t="str">
            <v>C341</v>
          </cell>
          <cell r="C160" t="str">
            <v>3. Aplicar a 2000 organizaciones sociales, comunales, medios comunitarios, de propiedad horizontal el modelo de fortalecimiento</v>
          </cell>
          <cell r="D160">
            <v>80000000</v>
          </cell>
          <cell r="E160" t="str">
            <v>Apoyo Logistico eventos Gerencia de Mujer y Genero.</v>
          </cell>
          <cell r="F160" t="str">
            <v>Marzo</v>
          </cell>
          <cell r="G160" t="str">
            <v>marzo</v>
          </cell>
          <cell r="H160">
            <v>1</v>
          </cell>
          <cell r="I160">
            <v>1</v>
          </cell>
          <cell r="J160" t="str">
            <v>CCE-06 Seleccion abreviada Menor Cuantia</v>
          </cell>
          <cell r="K160" t="str">
            <v>1-100-F001_VA-Recursos distrito</v>
          </cell>
          <cell r="L160">
            <v>28301885</v>
          </cell>
          <cell r="M160">
            <v>28301885</v>
          </cell>
          <cell r="N160" t="str">
            <v>Gerencia de Mujer y Genero</v>
          </cell>
          <cell r="O160" t="str">
            <v>O232020200991119_Otros servicios de la administración pública n.c.p.</v>
          </cell>
          <cell r="P160" t="str">
            <v>20/0220/0106/45020220238</v>
          </cell>
          <cell r="Q160" t="str">
            <v>Es necesario disminuir recursos por tener necesidad de equipo territorial</v>
          </cell>
          <cell r="R160"/>
          <cell r="S160" t="str">
            <v>Implementación de mecanismos de participación que potencian el desarrollo territorial Bogotá D.C.</v>
          </cell>
          <cell r="T160">
            <v>8131</v>
          </cell>
          <cell r="U160">
            <v>2024110010238</v>
          </cell>
          <cell r="V160">
            <v>8</v>
          </cell>
          <cell r="Z160" t="str">
            <v>Modificación propuesta</v>
          </cell>
        </row>
        <row r="161">
          <cell r="B161" t="str">
            <v>C320</v>
          </cell>
          <cell r="C161" t="str">
            <v>3. Aplicar a 2000 organizaciones sociales, comunales, medios comunitarios, de propiedad horizontal el modelo de fortalecimiento</v>
          </cell>
          <cell r="D161">
            <v>80111600</v>
          </cell>
          <cell r="E161"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61" t="str">
            <v>Enero</v>
          </cell>
          <cell r="G161" t="str">
            <v>Febrero</v>
          </cell>
          <cell r="H161">
            <v>6</v>
          </cell>
          <cell r="I161">
            <v>5.5</v>
          </cell>
          <cell r="J161" t="str">
            <v>CCE-16 Contratación Directa</v>
          </cell>
          <cell r="K161" t="str">
            <v>1-100-F001_VA-Recursos distrito</v>
          </cell>
          <cell r="L161">
            <v>3100000</v>
          </cell>
          <cell r="M161">
            <v>17050000</v>
          </cell>
          <cell r="N161" t="str">
            <v>Gerencia de Mujer y Genero</v>
          </cell>
          <cell r="O161" t="str">
            <v>O232020200991119_Otros servicios de la administración pública n.c.p.</v>
          </cell>
          <cell r="P161" t="str">
            <v>20/0220/0106/45020220238</v>
          </cell>
          <cell r="Q161"/>
          <cell r="R161"/>
          <cell r="S161" t="str">
            <v>Implementación de mecanismos de participación que potencian el desarrollo territorial Bogotá D.C.</v>
          </cell>
          <cell r="T161">
            <v>8131</v>
          </cell>
          <cell r="U161">
            <v>2024110010238</v>
          </cell>
          <cell r="V161">
            <v>8</v>
          </cell>
          <cell r="Z161" t="str">
            <v>Eliminación de Concepto</v>
          </cell>
        </row>
        <row r="162">
          <cell r="B162" t="str">
            <v>C380</v>
          </cell>
          <cell r="C162" t="str">
            <v>3. Aplicar a 2000 organizaciones sociales, comunales, medios comunitarios, de propiedad horizontal el modelo de fortalecimiento</v>
          </cell>
          <cell r="D162">
            <v>80111600</v>
          </cell>
          <cell r="E162" t="str">
            <v>Prestar los servicios profesionales para implementar el modelo de fortalecimiento de las organizaciones comunales de primer y segundo grado en el marco del proyecto de inversión 8131.</v>
          </cell>
          <cell r="F162" t="str">
            <v>ENERO</v>
          </cell>
          <cell r="G162" t="str">
            <v>FEBRERO</v>
          </cell>
          <cell r="H162">
            <v>6</v>
          </cell>
          <cell r="I162">
            <v>1</v>
          </cell>
          <cell r="J162" t="str">
            <v>CCE-16 Contratación Directa</v>
          </cell>
          <cell r="K162" t="str">
            <v>1-100-F001_VA-Recursos distrito</v>
          </cell>
          <cell r="L162">
            <v>4200000</v>
          </cell>
          <cell r="M162">
            <v>25200000</v>
          </cell>
          <cell r="N162" t="str">
            <v>Subdirección de Asuntos Comunales</v>
          </cell>
          <cell r="O162" t="str">
            <v>O232020200991119_Otros servicios de la administración pública n.c.p.</v>
          </cell>
          <cell r="P162" t="str">
            <v>20/0220/0106/45020220238</v>
          </cell>
          <cell r="Q162" t="str">
            <v>Se solicita ajustar las lineas para Nuevas necesidades de contratación de la Subdirección de asuntos comunales</v>
          </cell>
          <cell r="R162"/>
          <cell r="S162" t="str">
            <v>Implementación de mecanismos de participación que potencian el desarrollo territorial Bogotá D.C.</v>
          </cell>
          <cell r="T162">
            <v>8131</v>
          </cell>
          <cell r="U162">
            <v>2024110010238</v>
          </cell>
          <cell r="V162">
            <v>8</v>
          </cell>
          <cell r="Z162" t="str">
            <v>Modificación propuesta</v>
          </cell>
        </row>
        <row r="163">
          <cell r="B163" t="str">
            <v>C382</v>
          </cell>
          <cell r="C163" t="str">
            <v>3. Aplicar a 2000 organizaciones sociales, comunales, medios comunitarios, de propiedad horizontal el modelo de fortalecimiento</v>
          </cell>
          <cell r="D163">
            <v>80111600</v>
          </cell>
          <cell r="E163" t="str">
            <v>Prestar los servicios profesionales para implementar el modelo de fortalecimiento de las organizaciones comunales de primer y segundo grado en el marco del proyecto de inversión 8131.</v>
          </cell>
          <cell r="F163" t="str">
            <v>ENERO</v>
          </cell>
          <cell r="G163" t="str">
            <v>FEBRERO</v>
          </cell>
          <cell r="H163">
            <v>5</v>
          </cell>
          <cell r="I163">
            <v>1</v>
          </cell>
          <cell r="J163" t="str">
            <v>CCE-16 Contratación Directa</v>
          </cell>
          <cell r="K163" t="str">
            <v>1-100-F001_VA-Recursos distrito</v>
          </cell>
          <cell r="L163">
            <v>4700000</v>
          </cell>
          <cell r="M163">
            <v>23500000</v>
          </cell>
          <cell r="N163" t="str">
            <v>Subdirección de Asuntos Comunales</v>
          </cell>
          <cell r="O163" t="str">
            <v>O232020200991119_Otros servicios de la administración pública n.c.p.</v>
          </cell>
          <cell r="P163" t="str">
            <v>20/0220/0106/45020220238</v>
          </cell>
          <cell r="Q163" t="str">
            <v>Se solicita ajustar las lineas para Nuevas necesidades de contratación de la Subdirección de asuntos comunales</v>
          </cell>
          <cell r="R163"/>
          <cell r="S163" t="str">
            <v>Implementación de mecanismos de participación que potencian el desarrollo territorial Bogotá D.C.</v>
          </cell>
          <cell r="T163">
            <v>8131</v>
          </cell>
          <cell r="U163">
            <v>2024110010238</v>
          </cell>
          <cell r="V163">
            <v>8</v>
          </cell>
          <cell r="Z163" t="str">
            <v>Modificación propuesta</v>
          </cell>
        </row>
        <row r="164">
          <cell r="B164" t="str">
            <v>C389</v>
          </cell>
          <cell r="C164" t="str">
            <v>3. Aplicar a 2000 organizaciones sociales, comunales, medios comunitarios, de propiedad horizontal el modelo de fortalecimiento</v>
          </cell>
          <cell r="D164">
            <v>80111600</v>
          </cell>
          <cell r="E164" t="str">
            <v>Prestar los servicios profesionales para implementar el modelo de fortalecimiento de las organizaciones comunales de primer y segundo grado en el marco del proyecto de inversión 8131.</v>
          </cell>
          <cell r="F164" t="str">
            <v>ENERO</v>
          </cell>
          <cell r="G164" t="str">
            <v>FEBRERO</v>
          </cell>
          <cell r="H164">
            <v>5</v>
          </cell>
          <cell r="I164">
            <v>1</v>
          </cell>
          <cell r="J164" t="str">
            <v>CCE-16 Contratación Directa</v>
          </cell>
          <cell r="K164" t="str">
            <v>1-100-F001_VA-Recursos distrito</v>
          </cell>
          <cell r="L164">
            <v>4700000</v>
          </cell>
          <cell r="M164">
            <v>23500000</v>
          </cell>
          <cell r="N164" t="str">
            <v>Subdirección de Asuntos Comunales</v>
          </cell>
          <cell r="O164" t="str">
            <v>O232020200991119_Otros servicios de la administración pública n.c.p.</v>
          </cell>
          <cell r="P164" t="str">
            <v>20/0220/0106/45020220238</v>
          </cell>
          <cell r="Q164" t="str">
            <v>Se solicita ajustar las lineas para Nuevas necesidades de contratación de la Subdirección de asuntos comunales</v>
          </cell>
          <cell r="R164"/>
          <cell r="S164" t="str">
            <v>Implementación de mecanismos de participación que potencian el desarrollo territorial Bogotá D.C.</v>
          </cell>
          <cell r="T164">
            <v>8131</v>
          </cell>
          <cell r="U164">
            <v>2024110010238</v>
          </cell>
          <cell r="V164">
            <v>8</v>
          </cell>
          <cell r="Z164" t="str">
            <v>Modificación propuesta</v>
          </cell>
        </row>
        <row r="165">
          <cell r="B165" t="str">
            <v>C390</v>
          </cell>
          <cell r="C165" t="str">
            <v>3. Aplicar a 2000 organizaciones sociales, comunales, medios comunitarios, de propiedad horizontal el modelo de fortalecimiento</v>
          </cell>
          <cell r="D165">
            <v>80111600</v>
          </cell>
          <cell r="E165" t="str">
            <v>Prestar los servicios profesionales para implementar el modelo de fortalecimiento de las organizaciones comunales de primer y segundo grado en el marco del proyecto de inversión 8131.</v>
          </cell>
          <cell r="F165" t="str">
            <v>ENERO</v>
          </cell>
          <cell r="G165" t="str">
            <v>FEBRERO</v>
          </cell>
          <cell r="H165">
            <v>5</v>
          </cell>
          <cell r="I165">
            <v>1</v>
          </cell>
          <cell r="J165" t="str">
            <v>CCE-16 Contratación Directa</v>
          </cell>
          <cell r="K165" t="str">
            <v>1-100-F001_VA-Recursos distrito</v>
          </cell>
          <cell r="L165">
            <v>4700000</v>
          </cell>
          <cell r="M165">
            <v>23500000</v>
          </cell>
          <cell r="N165" t="str">
            <v>Subdirección de Asuntos Comunales</v>
          </cell>
          <cell r="O165" t="str">
            <v>O232020200991119_Otros servicios de la administración pública n.c.p.</v>
          </cell>
          <cell r="P165" t="str">
            <v>20/0220/0106/45020220238</v>
          </cell>
          <cell r="Q165" t="str">
            <v>Se solicita ajustar las lineas para Nuevas necesidades de contratación de la Subdirección de asuntos comunales</v>
          </cell>
          <cell r="R165"/>
          <cell r="S165" t="str">
            <v>Implementación de mecanismos de participación que potencian el desarrollo territorial Bogotá D.C.</v>
          </cell>
          <cell r="T165">
            <v>8131</v>
          </cell>
          <cell r="U165">
            <v>2024110010238</v>
          </cell>
          <cell r="V165">
            <v>8</v>
          </cell>
          <cell r="Z165" t="str">
            <v>Modificación propuesta</v>
          </cell>
        </row>
        <row r="166">
          <cell r="B166" t="str">
            <v>C391</v>
          </cell>
          <cell r="C166" t="str">
            <v>3. Aplicar a 2000 organizaciones sociales, comunales, medios comunitarios, de propiedad horizontal el modelo de fortalecimiento</v>
          </cell>
          <cell r="D166">
            <v>80111600</v>
          </cell>
          <cell r="E166" t="str">
            <v>Prestar los servicios profesionales para implementar acciones requeridas para la ejecución, desarrollo el modelo de fortalecimiento de las organizaciones comunales de primer y segundo grado en el marco del proyecto de inversión 8131.</v>
          </cell>
          <cell r="F166" t="str">
            <v>ENERO</v>
          </cell>
          <cell r="G166" t="str">
            <v>FEBRERO</v>
          </cell>
          <cell r="H166">
            <v>10</v>
          </cell>
          <cell r="I166">
            <v>1</v>
          </cell>
          <cell r="J166" t="str">
            <v>CCE-16 Contratación Directa</v>
          </cell>
          <cell r="K166" t="str">
            <v>1-100-F001_VA-Recursos distrito</v>
          </cell>
          <cell r="L166">
            <v>6000000</v>
          </cell>
          <cell r="M166">
            <v>60000000</v>
          </cell>
          <cell r="N166" t="str">
            <v>Subdirección de Asuntos Comunales</v>
          </cell>
          <cell r="O166" t="str">
            <v>O232020200991119_Otros servicios de la administración pública n.c.p.</v>
          </cell>
          <cell r="P166" t="str">
            <v>20/0220/0106/45020220238</v>
          </cell>
          <cell r="Q166" t="str">
            <v>Se solicita ajustar las lineas para Nuevas necesidades de contratación de la Subdirección de asuntos comunales</v>
          </cell>
          <cell r="R166"/>
          <cell r="S166" t="str">
            <v>Implementación de mecanismos de participación que potencian el desarrollo territorial Bogotá D.C.</v>
          </cell>
          <cell r="T166">
            <v>8131</v>
          </cell>
          <cell r="U166">
            <v>2024110010238</v>
          </cell>
          <cell r="V166">
            <v>8</v>
          </cell>
          <cell r="Z166" t="str">
            <v>Modificación propuesta</v>
          </cell>
        </row>
        <row r="167">
          <cell r="B167" t="str">
            <v>C392</v>
          </cell>
          <cell r="C167" t="str">
            <v>3. Aplicar a 2000 organizaciones sociales, comunales, medios comunitarios, de propiedad horizontal el modelo de fortalecimiento</v>
          </cell>
          <cell r="D167">
            <v>80111600</v>
          </cell>
          <cell r="E167" t="str">
            <v>Prestar los servicios profesionales para realizar acciones para el mejoramiento a través del desarrollo de la ruta de fortalecimiento de las organizaciones comunales de primer y segundo grado en el marco del proyecto de inversión 8131.</v>
          </cell>
          <cell r="F167" t="str">
            <v>FEBRERO</v>
          </cell>
          <cell r="G167" t="str">
            <v>MARZO</v>
          </cell>
          <cell r="H167">
            <v>6</v>
          </cell>
          <cell r="I167">
            <v>1</v>
          </cell>
          <cell r="J167" t="str">
            <v>CCE-16 Contratación Directa</v>
          </cell>
          <cell r="K167" t="str">
            <v>1-100-F001_VA-Recursos distrito</v>
          </cell>
          <cell r="L167">
            <v>4500000</v>
          </cell>
          <cell r="M167">
            <v>27000000</v>
          </cell>
          <cell r="N167" t="str">
            <v>Subdirección de Asuntos Comunales</v>
          </cell>
          <cell r="O167" t="str">
            <v>O232020200991119_Otros servicios de la administración pública n.c.p.</v>
          </cell>
          <cell r="P167" t="str">
            <v>20/0220/0106/45020220238</v>
          </cell>
          <cell r="Q167" t="str">
            <v>Se solicita ajustar las lineas para Nuevas necesidades de contratación de la Subdirección de asuntos comunales</v>
          </cell>
          <cell r="R167"/>
          <cell r="S167" t="str">
            <v>Implementación de mecanismos de participación que potencian el desarrollo territorial Bogotá D.C.</v>
          </cell>
          <cell r="T167">
            <v>8131</v>
          </cell>
          <cell r="U167">
            <v>2024110010238</v>
          </cell>
          <cell r="V167">
            <v>8</v>
          </cell>
          <cell r="Z167" t="str">
            <v>Modificación propuesta</v>
          </cell>
        </row>
        <row r="168">
          <cell r="B168" t="str">
            <v>C393</v>
          </cell>
          <cell r="C168" t="str">
            <v>3. Aplicar a 2000 organizaciones sociales, comunales, medios comunitarios, de propiedad horizontal el modelo de fortalecimiento</v>
          </cell>
          <cell r="D168">
            <v>80111600</v>
          </cell>
          <cell r="E168" t="str">
            <v>Prestar los servicios profesionales para implementar acciones requeridas para la ejecución, desarrollo el modelo de fortalecimiento de las organizaciones comunales de primer y segundo grado en el marco del proyecto de inversión 8131.</v>
          </cell>
          <cell r="F168" t="str">
            <v>ENERO</v>
          </cell>
          <cell r="G168" t="str">
            <v>FEBRERO</v>
          </cell>
          <cell r="H168">
            <v>6</v>
          </cell>
          <cell r="I168">
            <v>1</v>
          </cell>
          <cell r="J168" t="str">
            <v>CCE-16 Contratación Directa</v>
          </cell>
          <cell r="K168" t="str">
            <v>1-100-F001_VA-Recursos distrito</v>
          </cell>
          <cell r="L168">
            <v>6000000</v>
          </cell>
          <cell r="M168">
            <v>36000000</v>
          </cell>
          <cell r="N168" t="str">
            <v>Subdirección de Asuntos Comunales</v>
          </cell>
          <cell r="O168" t="str">
            <v>O232020200991119_Otros servicios de la administración pública n.c.p.</v>
          </cell>
          <cell r="P168" t="str">
            <v>20/0220/0106/45020220238</v>
          </cell>
          <cell r="Q168" t="str">
            <v>Se solicita ajustar las lineas para Nuevas necesidades de contratación de la Subdirección de asuntos comunales</v>
          </cell>
          <cell r="R168"/>
          <cell r="S168" t="str">
            <v>Implementación de mecanismos de participación que potencian el desarrollo territorial Bogotá D.C.</v>
          </cell>
          <cell r="T168">
            <v>8131</v>
          </cell>
          <cell r="U168">
            <v>2024110010238</v>
          </cell>
          <cell r="V168">
            <v>8</v>
          </cell>
          <cell r="Z168" t="str">
            <v>Modificación propuesta</v>
          </cell>
        </row>
        <row r="169">
          <cell r="B169" t="str">
            <v>C394</v>
          </cell>
          <cell r="C169" t="str">
            <v>3. Aplicar a 2000 organizaciones sociales, comunales, medios comunitarios, de propiedad horizontal el modelo de fortalecimiento</v>
          </cell>
          <cell r="D169">
            <v>80111600</v>
          </cell>
          <cell r="E169" t="str">
            <v>Prestar los servicios de apoyo a la gestión para el acompañamiento a las organizaciones de propiedad horizontal y comunales de los distintos niveles e implementar el modelo de fortalecimiento en el marco del proyecto de inversión 8131.</v>
          </cell>
          <cell r="F169" t="str">
            <v>ENERO</v>
          </cell>
          <cell r="G169" t="str">
            <v>FEBRERO</v>
          </cell>
          <cell r="H169">
            <v>6</v>
          </cell>
          <cell r="I169">
            <v>1</v>
          </cell>
          <cell r="J169" t="str">
            <v>CCE-16 Contratación Directa</v>
          </cell>
          <cell r="K169" t="str">
            <v>1-100-F001_VA-Recursos distrito</v>
          </cell>
          <cell r="L169">
            <v>3800000</v>
          </cell>
          <cell r="M169">
            <v>22800000</v>
          </cell>
          <cell r="N169" t="str">
            <v>Subdirección de Asuntos Comunales</v>
          </cell>
          <cell r="O169" t="str">
            <v>O232020200991119_Otros servicios de la administración pública n.c.p.</v>
          </cell>
          <cell r="P169" t="str">
            <v>20/0220/0106/45020220238</v>
          </cell>
          <cell r="Q169" t="str">
            <v>Se solicita ajustar las lineas para Nuevas necesidades de contratación de la Subdirección de asuntos comunales</v>
          </cell>
          <cell r="R169"/>
          <cell r="S169" t="str">
            <v>Implementación de mecanismos de participación que potencian el desarrollo territorial Bogotá D.C.</v>
          </cell>
          <cell r="T169">
            <v>8131</v>
          </cell>
          <cell r="U169">
            <v>2024110010238</v>
          </cell>
          <cell r="V169">
            <v>8</v>
          </cell>
          <cell r="Z169" t="str">
            <v>Modificación propuesta</v>
          </cell>
        </row>
        <row r="170">
          <cell r="B170" t="str">
            <v>C399</v>
          </cell>
          <cell r="C170" t="str">
            <v>3. Aplicar a 2000 organizaciones sociales, comunales, medios comunitarios, de propiedad horizontal el modelo de fortalecimiento</v>
          </cell>
          <cell r="D170">
            <v>80111600</v>
          </cell>
          <cell r="E170" t="str">
            <v>Prestar los servicios profesionales para implementar el modelo de fortalecimiento con el fin de robustecer procesos internos y externos de las organizaciones comunales de primer y segundo grado en el marco del proyecto de inversión 8131.</v>
          </cell>
          <cell r="F170" t="str">
            <v>ENERO</v>
          </cell>
          <cell r="G170" t="str">
            <v>FEBRERO</v>
          </cell>
          <cell r="H170">
            <v>6</v>
          </cell>
          <cell r="I170">
            <v>1</v>
          </cell>
          <cell r="J170" t="str">
            <v>CCE-16 Contratación Directa</v>
          </cell>
          <cell r="K170" t="str">
            <v>1-100-F001_VA-Recursos distrito</v>
          </cell>
          <cell r="L170">
            <v>5000000</v>
          </cell>
          <cell r="M170">
            <v>30000000</v>
          </cell>
          <cell r="N170" t="str">
            <v>Subdirección de Asuntos Comunales</v>
          </cell>
          <cell r="O170" t="str">
            <v>O232020200991119_Otros servicios de la administración pública n.c.p.</v>
          </cell>
          <cell r="P170" t="str">
            <v>20/0220/0106/45020220238</v>
          </cell>
          <cell r="Q170" t="str">
            <v>Se solicita ajustar las lineas para Nuevas necesidades de contratación de la Subdirección de asuntos comunales</v>
          </cell>
          <cell r="R170"/>
          <cell r="S170" t="str">
            <v>Implementación de mecanismos de participación que potencian el desarrollo territorial Bogotá D.C.</v>
          </cell>
          <cell r="T170">
            <v>8131</v>
          </cell>
          <cell r="U170">
            <v>2024110010238</v>
          </cell>
          <cell r="V170">
            <v>8</v>
          </cell>
          <cell r="Z170" t="str">
            <v>Modificación propuesta</v>
          </cell>
        </row>
        <row r="171">
          <cell r="B171" t="str">
            <v>C400</v>
          </cell>
          <cell r="C171" t="str">
            <v>4. Implementar el 100% de los planes de acción de las políticas públicas a cargo del IDPAC</v>
          </cell>
          <cell r="D171">
            <v>80111600</v>
          </cell>
          <cell r="E171" t="str">
            <v>Prestar los servicios profesionales para realizar la socialización y pedagogía de las políticas públicas de la subdirección de asuntos comunales y acompañar los espacios de construcción que se generen en el territorio que faciliten el reporte de la información y divulgación del proyecto de inversión 8131.</v>
          </cell>
          <cell r="F171" t="str">
            <v>ENERO</v>
          </cell>
          <cell r="G171" t="str">
            <v>FEBRERO</v>
          </cell>
          <cell r="H171">
            <v>8</v>
          </cell>
          <cell r="I171">
            <v>1</v>
          </cell>
          <cell r="J171" t="str">
            <v>CCE-16 Contratación Directa</v>
          </cell>
          <cell r="K171" t="str">
            <v>1-100-F001_VA-Recursos distrito</v>
          </cell>
          <cell r="L171">
            <v>7000000</v>
          </cell>
          <cell r="M171">
            <v>56000000</v>
          </cell>
          <cell r="N171" t="str">
            <v>Subdirección de Asuntos Comunales</v>
          </cell>
          <cell r="O171" t="str">
            <v>O232020200991119_Otros servicios de la administración pública n.c.p.</v>
          </cell>
          <cell r="P171" t="str">
            <v>20/0220/0101/45020290238</v>
          </cell>
          <cell r="Q171" t="str">
            <v>Se solicita ajustar las lineas para Nuevas necesidades de contratación de la Subdirección de asuntos comunales</v>
          </cell>
          <cell r="R171"/>
          <cell r="S171" t="str">
            <v>Implementación de mecanismos de participación que potencian el desarrollo territorial Bogotá D.C.</v>
          </cell>
          <cell r="T171">
            <v>8131</v>
          </cell>
          <cell r="U171">
            <v>2024110010238</v>
          </cell>
          <cell r="V171">
            <v>8</v>
          </cell>
          <cell r="Z171" t="str">
            <v>Modificación propuesta</v>
          </cell>
        </row>
        <row r="172">
          <cell r="B172" t="str">
            <v>C401</v>
          </cell>
          <cell r="C172" t="str">
            <v>3. Aplicar a 2000 organizaciones sociales, comunales, medios comunitarios, de propiedad horizontal el modelo de fortalecimiento</v>
          </cell>
          <cell r="D172">
            <v>80111600</v>
          </cell>
          <cell r="E172" t="str">
            <v>Prestar los servicios profesionales para implementar el modelo de fortalecimiento para robustecer procesos internos y externos de las organizaciones comunales de primer y segundo grado del proyecto de inversión 8131.</v>
          </cell>
          <cell r="F172" t="str">
            <v>ENERO</v>
          </cell>
          <cell r="G172" t="str">
            <v>FEBRERO</v>
          </cell>
          <cell r="H172">
            <v>6</v>
          </cell>
          <cell r="I172">
            <v>1</v>
          </cell>
          <cell r="J172" t="str">
            <v>CCE-16 Contratación Directa</v>
          </cell>
          <cell r="K172" t="str">
            <v>1-100-F001_VA-Recursos distrito</v>
          </cell>
          <cell r="L172">
            <v>5200000</v>
          </cell>
          <cell r="M172">
            <v>31200000</v>
          </cell>
          <cell r="N172" t="str">
            <v>Subdirección de Asuntos Comunales</v>
          </cell>
          <cell r="O172" t="str">
            <v>O232020200991119_Otros servicios de la administración pública n.c.p.</v>
          </cell>
          <cell r="P172" t="str">
            <v>20/0220/0106/45020220238</v>
          </cell>
          <cell r="Q172" t="str">
            <v>Se solicita ajustar las lineas para Nuevas necesidades de contratación de la Subdirección de asuntos comunales</v>
          </cell>
          <cell r="R172"/>
          <cell r="S172" t="str">
            <v>Implementación de mecanismos de participación que potencian el desarrollo territorial Bogotá D.C.</v>
          </cell>
          <cell r="T172">
            <v>8131</v>
          </cell>
          <cell r="U172">
            <v>2024110010238</v>
          </cell>
          <cell r="V172">
            <v>8</v>
          </cell>
          <cell r="Z172" t="str">
            <v>Modificación propuesta</v>
          </cell>
        </row>
        <row r="173">
          <cell r="B173" t="str">
            <v>C402</v>
          </cell>
          <cell r="C173" t="str">
            <v>4. Implementar el 100% de los planes de acción de las políticas públicas a cargo del IDPAC</v>
          </cell>
          <cell r="D173">
            <v>80111600</v>
          </cell>
          <cell r="E173" t="str">
            <v>Prestar los servicios profesionales para realizar la socialización y pedagogia de las políticas públicas de la subdirección de asuntos comunales y acompañar los espacios de construcción que se generen en el territorio que facilite del cumplimiento de su misionalidad</v>
          </cell>
          <cell r="F173" t="str">
            <v>FEBRERO</v>
          </cell>
          <cell r="G173" t="str">
            <v>FEBRERO</v>
          </cell>
          <cell r="H173">
            <v>5</v>
          </cell>
          <cell r="I173">
            <v>1</v>
          </cell>
          <cell r="J173" t="str">
            <v>CCE-16 Contratación Directa</v>
          </cell>
          <cell r="K173" t="str">
            <v>1-100-F001_VA-Recursos distrito</v>
          </cell>
          <cell r="L173">
            <v>6000000</v>
          </cell>
          <cell r="M173">
            <v>30000000</v>
          </cell>
          <cell r="N173" t="str">
            <v>Subdirección de Asuntos Comunales</v>
          </cell>
          <cell r="O173" t="str">
            <v>O232020200991119_Otros servicios de la administración pública n.c.p.</v>
          </cell>
          <cell r="P173" t="str">
            <v>20/0220/0101/45020290238</v>
          </cell>
          <cell r="Q173" t="str">
            <v>Se solicita ajustar las lineas para Nuevas necesidades de contratación de la Subdirección de asuntos comunales</v>
          </cell>
          <cell r="R173"/>
          <cell r="S173" t="str">
            <v>Implementación de mecanismos de participación que potencian el desarrollo territorial Bogotá D.C.</v>
          </cell>
          <cell r="T173">
            <v>8131</v>
          </cell>
          <cell r="U173">
            <v>2024110010238</v>
          </cell>
          <cell r="V173">
            <v>8</v>
          </cell>
          <cell r="Z173" t="str">
            <v>Modificación propuesta</v>
          </cell>
        </row>
        <row r="174">
          <cell r="B174" t="str">
            <v>C404</v>
          </cell>
          <cell r="C174" t="str">
            <v>3. Aplicar a 2000 organizaciones sociales, comunales, medios comunitarios, de propiedad horizontal el modelo de fortalecimiento</v>
          </cell>
          <cell r="D174">
            <v>80111600</v>
          </cell>
          <cell r="E174" t="str">
            <v>Prestar los servicios profesionales para implementar el modelo de fortalecimiento para robustecer procesos internos y externos de las organizaciones comunales de primer y segundo grado del proyecto de inversión 8131.</v>
          </cell>
          <cell r="F174" t="str">
            <v>ENERO</v>
          </cell>
          <cell r="G174" t="str">
            <v>FEBRERO</v>
          </cell>
          <cell r="H174">
            <v>6</v>
          </cell>
          <cell r="I174">
            <v>1</v>
          </cell>
          <cell r="J174" t="str">
            <v>CCE-16 Contratación Directa</v>
          </cell>
          <cell r="K174" t="str">
            <v>1-100-F001_VA-Recursos distrito</v>
          </cell>
          <cell r="L174">
            <v>5200000</v>
          </cell>
          <cell r="M174">
            <v>31200000</v>
          </cell>
          <cell r="N174" t="str">
            <v>Subdirección de Asuntos Comunales</v>
          </cell>
          <cell r="O174" t="str">
            <v>O232020200991119_Otros servicios de la administración pública n.c.p.</v>
          </cell>
          <cell r="P174" t="str">
            <v>20/0220/0106/45020220238</v>
          </cell>
          <cell r="Q174" t="str">
            <v>Se solicita ajustar las lineas para Nuevas necesidades de contratación de la Subdirección de asuntos comunales</v>
          </cell>
          <cell r="R174"/>
          <cell r="S174" t="str">
            <v>Implementación de mecanismos de participación que potencian el desarrollo territorial Bogotá D.C.</v>
          </cell>
          <cell r="T174">
            <v>8131</v>
          </cell>
          <cell r="U174">
            <v>2024110010238</v>
          </cell>
          <cell r="V174">
            <v>8</v>
          </cell>
          <cell r="Z174" t="str">
            <v>Modificación propuesta</v>
          </cell>
        </row>
        <row r="175">
          <cell r="B175" t="str">
            <v>C405</v>
          </cell>
          <cell r="C175" t="str">
            <v>3. Aplicar a 2000 organizaciones sociales, comunales, medios comunitarios, de propiedad horizontal el modelo de fortalecimiento</v>
          </cell>
          <cell r="D175">
            <v>80111600</v>
          </cell>
          <cell r="E175" t="str">
            <v>Prestar los servicios profesionales para implementar el modelo de fortalecimiento con el fin de robustecer procesos internos y externos de las organizaciones comunales de primer y segundo grado en el marco del proyecto de inversión 8131.</v>
          </cell>
          <cell r="F175" t="str">
            <v>ENERO</v>
          </cell>
          <cell r="G175" t="str">
            <v>FEBRERO</v>
          </cell>
          <cell r="H175">
            <v>6</v>
          </cell>
          <cell r="I175">
            <v>1</v>
          </cell>
          <cell r="J175" t="str">
            <v>CCE-16 Contratación Directa</v>
          </cell>
          <cell r="K175" t="str">
            <v>1-100-F001_VA-Recursos distrito</v>
          </cell>
          <cell r="L175">
            <v>5000000</v>
          </cell>
          <cell r="M175">
            <v>30000000</v>
          </cell>
          <cell r="N175" t="str">
            <v>Subdirección de Asuntos Comunales</v>
          </cell>
          <cell r="O175" t="str">
            <v>O232020200991119_Otros servicios de la administración pública n.c.p.</v>
          </cell>
          <cell r="P175" t="str">
            <v>20/0220/0106/45020220238</v>
          </cell>
          <cell r="Q175" t="str">
            <v>Se solicita ajustar las lineas para Nuevas necesidades de contratación de la Subdirección de asuntos comunales</v>
          </cell>
          <cell r="R175"/>
          <cell r="S175" t="str">
            <v>Implementación de mecanismos de participación que potencian el desarrollo territorial Bogotá D.C.</v>
          </cell>
          <cell r="T175">
            <v>8131</v>
          </cell>
          <cell r="U175">
            <v>2024110010238</v>
          </cell>
          <cell r="V175">
            <v>8</v>
          </cell>
          <cell r="Z175" t="str">
            <v>Modificación propuesta</v>
          </cell>
        </row>
        <row r="176">
          <cell r="B176" t="str">
            <v>C406</v>
          </cell>
          <cell r="C176" t="str">
            <v>3. Aplicar a 2000 organizaciones sociales, comunales, medios comunitarios, de propiedad horizontal el modelo de fortalecimiento</v>
          </cell>
          <cell r="D176">
            <v>80111600</v>
          </cell>
          <cell r="E176" t="str">
            <v>Prestar los servicios profesionales para implementar acciones requeridas para la ejecución, desarrollo el modelo de fortalecimiento de las organizaciones comunales de primer y segundo grado en el marco del proyecto de inversión 8131.</v>
          </cell>
          <cell r="F176" t="str">
            <v>ENERO</v>
          </cell>
          <cell r="G176" t="str">
            <v>FEBRERO</v>
          </cell>
          <cell r="H176">
            <v>10</v>
          </cell>
          <cell r="I176">
            <v>1</v>
          </cell>
          <cell r="J176" t="str">
            <v>CCE-16 Contratación Directa</v>
          </cell>
          <cell r="K176" t="str">
            <v>1-100-F001_VA-Recursos distrito</v>
          </cell>
          <cell r="L176">
            <v>6000000</v>
          </cell>
          <cell r="M176">
            <v>60000000</v>
          </cell>
          <cell r="N176" t="str">
            <v>Subdirección de Asuntos Comunales</v>
          </cell>
          <cell r="O176" t="str">
            <v>O232020200991119_Otros servicios de la administración pública n.c.p.</v>
          </cell>
          <cell r="P176" t="str">
            <v>20/0220/0106/45020220238</v>
          </cell>
          <cell r="Q176" t="str">
            <v>Se solicita ajustar las lineas para Nuevas necesidades de contratación de la Subdirección de asuntos comunales</v>
          </cell>
          <cell r="R176"/>
          <cell r="S176" t="str">
            <v>Implementación de mecanismos de participación que potencian el desarrollo territorial Bogotá D.C.</v>
          </cell>
          <cell r="T176">
            <v>8131</v>
          </cell>
          <cell r="U176">
            <v>2024110010238</v>
          </cell>
          <cell r="V176">
            <v>8</v>
          </cell>
          <cell r="Z176" t="str">
            <v>Modificación propuesta</v>
          </cell>
        </row>
        <row r="177">
          <cell r="B177" t="str">
            <v>C408</v>
          </cell>
          <cell r="C177" t="str">
            <v>3. Aplicar a 2000 organizaciones sociales, comunales, medios comunitarios, de propiedad horizontal el modelo de fortalecimiento</v>
          </cell>
          <cell r="D177">
            <v>80111600</v>
          </cell>
          <cell r="E177" t="str">
            <v>Prestar los servicios de apoyo a la gestión para el acompañamiento a las organizaciones de propiedad horizontal y comunales de los distintos niveles e implementar el modelo de fortalecimiento en el marco del proyecto de inversión 8131.</v>
          </cell>
          <cell r="F177" t="str">
            <v>ENERO</v>
          </cell>
          <cell r="G177" t="str">
            <v>FEBRERO</v>
          </cell>
          <cell r="H177">
            <v>6</v>
          </cell>
          <cell r="I177">
            <v>1</v>
          </cell>
          <cell r="J177" t="str">
            <v>CCE-16 Contratación Directa</v>
          </cell>
          <cell r="K177" t="str">
            <v>1-100-F001_VA-Recursos distrito</v>
          </cell>
          <cell r="L177">
            <v>3800000</v>
          </cell>
          <cell r="M177">
            <v>22800000</v>
          </cell>
          <cell r="N177" t="str">
            <v>Subdirección de Asuntos Comunales</v>
          </cell>
          <cell r="O177" t="str">
            <v>O232020200991119_Otros servicios de la administración pública n.c.p.</v>
          </cell>
          <cell r="P177" t="str">
            <v>20/0220/0106/45020220238</v>
          </cell>
          <cell r="Q177" t="str">
            <v>Se solicita ajustar las lineas para Nuevas necesidades de contratación de la Subdirección de asuntos comunales</v>
          </cell>
          <cell r="R177"/>
          <cell r="S177" t="str">
            <v>Implementación de mecanismos de participación que potencian el desarrollo territorial Bogotá D.C.</v>
          </cell>
          <cell r="T177">
            <v>8131</v>
          </cell>
          <cell r="U177">
            <v>2024110010238</v>
          </cell>
          <cell r="V177">
            <v>8</v>
          </cell>
          <cell r="Z177" t="str">
            <v>Modificación propuesta</v>
          </cell>
        </row>
        <row r="178">
          <cell r="B178" t="str">
            <v>C409</v>
          </cell>
          <cell r="C178" t="str">
            <v>3. Aplicar a 2000 organizaciones sociales, comunales, medios comunitarios, de propiedad horizontal el modelo de fortalecimiento</v>
          </cell>
          <cell r="D178">
            <v>80111600</v>
          </cell>
          <cell r="E178" t="str">
            <v>Prestar los servicios profesionales para implementar el modelo de fortalecimiento para robustecer procesos internos y externos de las organizaciones comunales de primer y segundo grado del proyecto de inversión 8131.</v>
          </cell>
          <cell r="F178" t="str">
            <v>ENERO</v>
          </cell>
          <cell r="G178" t="str">
            <v>FEBRERO</v>
          </cell>
          <cell r="H178">
            <v>6</v>
          </cell>
          <cell r="I178">
            <v>1</v>
          </cell>
          <cell r="J178" t="str">
            <v>CCE-16 Contratación Directa</v>
          </cell>
          <cell r="K178" t="str">
            <v>1-100-F001_VA-Recursos distrito</v>
          </cell>
          <cell r="L178">
            <v>5200000</v>
          </cell>
          <cell r="M178">
            <v>31200000</v>
          </cell>
          <cell r="N178" t="str">
            <v>Subdirección de Asuntos Comunales</v>
          </cell>
          <cell r="O178" t="str">
            <v>O232020200991119_Otros servicios de la administración pública n.c.p.</v>
          </cell>
          <cell r="P178" t="str">
            <v>20/0220/0106/45020220238</v>
          </cell>
          <cell r="Q178" t="str">
            <v>Se solicita ajustar las lineas para Nuevas necesidades de contratación de la Subdirección de asuntos comunales</v>
          </cell>
          <cell r="R178"/>
          <cell r="S178" t="str">
            <v>Implementación de mecanismos de participación que potencian el desarrollo territorial Bogotá D.C.</v>
          </cell>
          <cell r="T178">
            <v>8131</v>
          </cell>
          <cell r="U178">
            <v>2024110010238</v>
          </cell>
          <cell r="V178">
            <v>8</v>
          </cell>
          <cell r="Z178" t="str">
            <v>Modificación propuesta</v>
          </cell>
        </row>
        <row r="179">
          <cell r="B179" t="str">
            <v>C416</v>
          </cell>
          <cell r="C179" t="str">
            <v>4. Implementar el 100% de los planes de acción de las políticas públicas a cargo del IDPAC</v>
          </cell>
          <cell r="D179">
            <v>80111600</v>
          </cell>
          <cell r="E179" t="str">
            <v>Prestar los servicios profesionales para realizar actividades transversales y desarrollar acciones que faciliten la construcción y seguimiento de las políticas públicas en el marco del proyecto de inversión 8131.</v>
          </cell>
          <cell r="F179" t="str">
            <v>ENERO</v>
          </cell>
          <cell r="G179" t="str">
            <v>FEBRERO</v>
          </cell>
          <cell r="H179">
            <v>9</v>
          </cell>
          <cell r="I179">
            <v>1</v>
          </cell>
          <cell r="J179" t="str">
            <v>CCE-16 Contratación Directa</v>
          </cell>
          <cell r="K179" t="str">
            <v>1-100-F001_VA-Recursos distrito</v>
          </cell>
          <cell r="L179">
            <v>7200000</v>
          </cell>
          <cell r="M179">
            <v>64800000</v>
          </cell>
          <cell r="N179" t="str">
            <v>Subdirección de Asuntos Comunales</v>
          </cell>
          <cell r="O179" t="str">
            <v>O232020200991119_Otros servicios de la administración pública n.c.p.</v>
          </cell>
          <cell r="P179" t="str">
            <v>20/0220/0101/45020290238</v>
          </cell>
          <cell r="Q179" t="str">
            <v>Se solicita ajustar las lineas para Nuevas necesidades de contratación de la Subdirección de asuntos comunales</v>
          </cell>
          <cell r="R179"/>
          <cell r="S179" t="str">
            <v>Implementación de mecanismos de participación que potencian el desarrollo territorial Bogotá D.C.</v>
          </cell>
          <cell r="T179">
            <v>8131</v>
          </cell>
          <cell r="U179">
            <v>2024110010238</v>
          </cell>
          <cell r="V179">
            <v>8</v>
          </cell>
          <cell r="Z179" t="str">
            <v>Modificación propuesta</v>
          </cell>
        </row>
        <row r="180">
          <cell r="B180" t="str">
            <v>C417</v>
          </cell>
          <cell r="C180" t="str">
            <v>3. Aplicar a 2000 organizaciones sociales, comunales, medios comunitarios, de propiedad horizontal el modelo de fortalecimiento</v>
          </cell>
          <cell r="D180">
            <v>80111600</v>
          </cell>
          <cell r="E180" t="str">
            <v>Prestar los servicios de apoyo a la gestión para el acompañamiento a las organizaciones de propiedad horizontal y comunales de los distintos niveles e implementar el modelo de fortalecimiento en el marco del proyecto de inversión 8131.</v>
          </cell>
          <cell r="F180" t="str">
            <v>ENERO</v>
          </cell>
          <cell r="G180" t="str">
            <v>FEBRERO</v>
          </cell>
          <cell r="H180">
            <v>7</v>
          </cell>
          <cell r="I180">
            <v>1</v>
          </cell>
          <cell r="J180" t="str">
            <v>CCE-16 Contratación Directa</v>
          </cell>
          <cell r="K180" t="str">
            <v>1-100-F001_VA-Recursos distrito</v>
          </cell>
          <cell r="L180">
            <v>3800000</v>
          </cell>
          <cell r="M180">
            <v>26600000</v>
          </cell>
          <cell r="N180" t="str">
            <v>Subdirección de Asuntos Comunales</v>
          </cell>
          <cell r="O180" t="str">
            <v>O232020200991119_Otros servicios de la administración pública n.c.p.</v>
          </cell>
          <cell r="P180" t="str">
            <v>20/0220/0106/45020220238</v>
          </cell>
          <cell r="Q180" t="str">
            <v>Se solicita ajustar las lineas para Nuevas necesidades de contratación de la Subdirección de asuntos comunales</v>
          </cell>
          <cell r="R180"/>
          <cell r="S180" t="str">
            <v>Implementación de mecanismos de participación que potencian el desarrollo territorial Bogotá D.C.</v>
          </cell>
          <cell r="T180">
            <v>8131</v>
          </cell>
          <cell r="U180">
            <v>2024110010238</v>
          </cell>
          <cell r="V180">
            <v>8</v>
          </cell>
          <cell r="Z180" t="str">
            <v>Modificación propuesta</v>
          </cell>
        </row>
        <row r="181">
          <cell r="B181" t="str">
            <v>C420</v>
          </cell>
          <cell r="C181" t="str">
            <v>3. Aplicar a 2000 organizaciones sociales, comunales, medios comunitarios, de propiedad horizontal el modelo de fortalecimiento</v>
          </cell>
          <cell r="D181">
            <v>80111600</v>
          </cell>
          <cell r="E181" t="str">
            <v>Prestar los servicios de apoyo a la gestión para el acompañamiento a las organizaciones de propiedad horizontal y comunales de los distintos niveles e implementar el modelo de fortalecimiento en el marco del proyecto de inversión 8131.</v>
          </cell>
          <cell r="F181" t="str">
            <v>ENERO</v>
          </cell>
          <cell r="G181" t="str">
            <v>FEBRERO</v>
          </cell>
          <cell r="H181">
            <v>6</v>
          </cell>
          <cell r="I181">
            <v>1</v>
          </cell>
          <cell r="J181" t="str">
            <v>CCE-16 Contratación Directa</v>
          </cell>
          <cell r="K181" t="str">
            <v>1-100-F001_VA-Recursos distrito</v>
          </cell>
          <cell r="L181">
            <v>3800000</v>
          </cell>
          <cell r="M181">
            <v>22800000</v>
          </cell>
          <cell r="N181" t="str">
            <v>Subdirección de Asuntos Comunales</v>
          </cell>
          <cell r="O181" t="str">
            <v>O232020200991119_Otros servicios de la administración pública n.c.p.</v>
          </cell>
          <cell r="P181" t="str">
            <v>20/0220/0106/45020220238</v>
          </cell>
          <cell r="Q181" t="str">
            <v>Se solicita ajustar las lineas para Nuevas necesidades de contratación de la Subdirección de asuntos comunales</v>
          </cell>
          <cell r="R181"/>
          <cell r="S181" t="str">
            <v>Implementación de mecanismos de participación que potencian el desarrollo territorial Bogotá D.C.</v>
          </cell>
          <cell r="T181">
            <v>8131</v>
          </cell>
          <cell r="U181">
            <v>2024110010238</v>
          </cell>
          <cell r="V181">
            <v>8</v>
          </cell>
          <cell r="Z181" t="str">
            <v>Modificación propuesta</v>
          </cell>
        </row>
        <row r="182">
          <cell r="B182" t="str">
            <v>C421</v>
          </cell>
          <cell r="C182" t="str">
            <v>3. Aplicar a 2000 organizaciones sociales, comunales, medios comunitarios, de propiedad horizontal el modelo de fortalecimiento</v>
          </cell>
          <cell r="D182">
            <v>80111600</v>
          </cell>
          <cell r="E182" t="str">
            <v>Prestar los servicios profesionales para realizar acciones para el mejoramiento a través del desarrollo de la ruta de fortalecimiento de las organizaciones comunales de primer y segundo grado en el marco del proyecto de inversión 8131.</v>
          </cell>
          <cell r="F182" t="str">
            <v>ENERO</v>
          </cell>
          <cell r="G182" t="str">
            <v>FEBRERO</v>
          </cell>
          <cell r="H182">
            <v>6</v>
          </cell>
          <cell r="I182">
            <v>1</v>
          </cell>
          <cell r="J182" t="str">
            <v>CCE-16 Contratación Directa</v>
          </cell>
          <cell r="K182" t="str">
            <v>1-100-F001_VA-Recursos distrito</v>
          </cell>
          <cell r="L182">
            <v>4500000</v>
          </cell>
          <cell r="M182">
            <v>27000000</v>
          </cell>
          <cell r="N182" t="str">
            <v>Subdirección de Asuntos Comunales</v>
          </cell>
          <cell r="O182" t="str">
            <v>O232020200991119_Otros servicios de la administración pública n.c.p.</v>
          </cell>
          <cell r="P182" t="str">
            <v>20/0220/0106/45020220238</v>
          </cell>
          <cell r="Q182" t="str">
            <v>Se solicita ajustar las lineas para Nuevas necesidades de contratación de la Subdirección de asuntos comunales</v>
          </cell>
          <cell r="R182"/>
          <cell r="S182" t="str">
            <v>Implementación de mecanismos de participación que potencian el desarrollo territorial Bogotá D.C.</v>
          </cell>
          <cell r="T182">
            <v>8131</v>
          </cell>
          <cell r="U182">
            <v>2024110010238</v>
          </cell>
          <cell r="V182">
            <v>8</v>
          </cell>
          <cell r="Z182" t="str">
            <v>Modificación propuesta</v>
          </cell>
        </row>
        <row r="183">
          <cell r="B183" t="str">
            <v>C422</v>
          </cell>
          <cell r="C183" t="str">
            <v>2. Fortalecer 450 instancias formales y no formales de participación aplicando el modelo de fortalecimiento</v>
          </cell>
          <cell r="D183">
            <v>80111600</v>
          </cell>
          <cell r="E183" t="str">
            <v>Prestar los servicios profesionales para realizar acciones encaminadas a las instancias de participación de propiedad horizontal en el marco del modelo de fortalecimiento del proyecto de inversión 8131.</v>
          </cell>
          <cell r="F183" t="str">
            <v>ENERO</v>
          </cell>
          <cell r="G183" t="str">
            <v>FEBRERO</v>
          </cell>
          <cell r="H183">
            <v>6</v>
          </cell>
          <cell r="I183">
            <v>1</v>
          </cell>
          <cell r="J183" t="str">
            <v>CCE-16 Contratación Directa</v>
          </cell>
          <cell r="K183" t="str">
            <v>1-100-F001_VA-Recursos distrito</v>
          </cell>
          <cell r="L183">
            <v>4200000</v>
          </cell>
          <cell r="M183">
            <v>25200000</v>
          </cell>
          <cell r="N183" t="str">
            <v>Subdirección de Asuntos Comunales</v>
          </cell>
          <cell r="O183" t="str">
            <v>O232020200991119_Otros servicios de la administración pública n.c.p.</v>
          </cell>
          <cell r="P183" t="str">
            <v>20/0220/0106/45020220238</v>
          </cell>
          <cell r="Q183" t="str">
            <v>Se solicita ajustar las lineas para Nuevas necesidades de contratación de la Subdirección de asuntos comunales</v>
          </cell>
          <cell r="R183"/>
          <cell r="S183" t="str">
            <v>Implementación de mecanismos de participación que potencian el desarrollo territorial Bogotá D.C.</v>
          </cell>
          <cell r="T183">
            <v>8131</v>
          </cell>
          <cell r="U183">
            <v>2024110010238</v>
          </cell>
          <cell r="V183">
            <v>8</v>
          </cell>
          <cell r="Z183" t="str">
            <v>Modificación propuesta</v>
          </cell>
        </row>
        <row r="184">
          <cell r="B184" t="str">
            <v>C423</v>
          </cell>
          <cell r="C184" t="str">
            <v>4. Implementar el 100% de los planes de acción de las políticas públicas a cargo del IDPAC</v>
          </cell>
          <cell r="D184">
            <v>80111600</v>
          </cell>
          <cell r="E184"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184" t="str">
            <v>ENERO</v>
          </cell>
          <cell r="G184" t="str">
            <v>FEBRERO</v>
          </cell>
          <cell r="H184">
            <v>6</v>
          </cell>
          <cell r="I184">
            <v>1</v>
          </cell>
          <cell r="J184" t="str">
            <v>CCE-16 Contratación Directa</v>
          </cell>
          <cell r="K184" t="str">
            <v>1-100-F001_VA-Recursos distrito</v>
          </cell>
          <cell r="L184">
            <v>4500000</v>
          </cell>
          <cell r="M184">
            <v>27000000</v>
          </cell>
          <cell r="N184" t="str">
            <v>Subdirección de Asuntos Comunales</v>
          </cell>
          <cell r="O184" t="str">
            <v>O232020200991119_Otros servicios de la administración pública n.c.p.</v>
          </cell>
          <cell r="P184" t="str">
            <v>20/0220/0101/45020290238</v>
          </cell>
          <cell r="Q184" t="str">
            <v>Se solicita ajustar las lineas para Nuevas necesidades de contratación de la Subdirección de asuntos comunales</v>
          </cell>
          <cell r="R184"/>
          <cell r="S184" t="str">
            <v>Implementación de mecanismos de participación que potencian el desarrollo territorial Bogotá D.C.</v>
          </cell>
          <cell r="T184">
            <v>8131</v>
          </cell>
          <cell r="U184">
            <v>2024110010238</v>
          </cell>
          <cell r="V184">
            <v>8</v>
          </cell>
          <cell r="Z184" t="str">
            <v>Modificación propuesta</v>
          </cell>
        </row>
        <row r="185">
          <cell r="B185" t="str">
            <v>C424</v>
          </cell>
          <cell r="C185" t="str">
            <v>4. Implementar el 100% de los planes de acción de las políticas públicas a cargo del IDPAC</v>
          </cell>
          <cell r="D185">
            <v>80111600</v>
          </cell>
          <cell r="E185"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185" t="str">
            <v>ENERO</v>
          </cell>
          <cell r="G185" t="str">
            <v>FEBRERO</v>
          </cell>
          <cell r="H185">
            <v>6</v>
          </cell>
          <cell r="I185">
            <v>1</v>
          </cell>
          <cell r="J185" t="str">
            <v>CCE-16 Contratación Directa</v>
          </cell>
          <cell r="K185" t="str">
            <v>1-100-F001_VA-Recursos distrito</v>
          </cell>
          <cell r="L185">
            <v>4500000</v>
          </cell>
          <cell r="M185">
            <v>27000000</v>
          </cell>
          <cell r="N185" t="str">
            <v>Subdirección de Asuntos Comunales</v>
          </cell>
          <cell r="O185" t="str">
            <v>O232020200991119_Otros servicios de la administración pública n.c.p.</v>
          </cell>
          <cell r="P185" t="str">
            <v>20/0220/0101/45020290238</v>
          </cell>
          <cell r="Q185" t="str">
            <v>Se solicita ajustar las lineas para Nuevas necesidades de contratación de la Subdirección de asuntos comunales</v>
          </cell>
          <cell r="R185"/>
          <cell r="S185" t="str">
            <v>Implementación de mecanismos de participación que potencian el desarrollo territorial Bogotá D.C.</v>
          </cell>
          <cell r="T185">
            <v>8131</v>
          </cell>
          <cell r="U185">
            <v>2024110010238</v>
          </cell>
          <cell r="V185">
            <v>8</v>
          </cell>
          <cell r="Z185" t="str">
            <v>Modificación propuesta</v>
          </cell>
        </row>
        <row r="186">
          <cell r="B186" t="str">
            <v>C425</v>
          </cell>
          <cell r="C186" t="str">
            <v>3. Aplicar a 2000 organizaciones sociales, comunales, medios comunitarios, de propiedad horizontal el modelo de fortalecimiento</v>
          </cell>
          <cell r="D186">
            <v>80111600</v>
          </cell>
          <cell r="E186" t="str">
            <v>Prestar los servicios profesionales para asesorar y realizar el seguimiento a los proyectos estratégicos de la subdirección de asuntos comunales en el marco del proyecto de inversión 8131.</v>
          </cell>
          <cell r="F186" t="str">
            <v>FEBRERO</v>
          </cell>
          <cell r="G186" t="str">
            <v>FEBRERO</v>
          </cell>
          <cell r="H186">
            <v>6</v>
          </cell>
          <cell r="I186">
            <v>1</v>
          </cell>
          <cell r="J186" t="str">
            <v>CCE-16 Contratación Directa</v>
          </cell>
          <cell r="K186" t="str">
            <v>1-100-F001_VA-Recursos distrito</v>
          </cell>
          <cell r="L186">
            <v>9000000</v>
          </cell>
          <cell r="M186">
            <v>54000000</v>
          </cell>
          <cell r="N186" t="str">
            <v>Subdirección de Asuntos Comunales</v>
          </cell>
          <cell r="O186" t="str">
            <v>O232020200991119_Otros servicios de la administración pública n.c.p.</v>
          </cell>
          <cell r="P186" t="str">
            <v>20/0220/0106/45020220238</v>
          </cell>
          <cell r="Q186" t="str">
            <v>Se solicita ajustar las lineas para Nuevas necesidades de contratación de la Subdirección de asuntos comunales</v>
          </cell>
          <cell r="R186"/>
          <cell r="S186" t="str">
            <v>Implementación de mecanismos de participación que potencian el desarrollo territorial Bogotá D.C.</v>
          </cell>
          <cell r="T186">
            <v>8131</v>
          </cell>
          <cell r="U186">
            <v>2024110010238</v>
          </cell>
          <cell r="V186">
            <v>8</v>
          </cell>
          <cell r="Z186" t="str">
            <v>Modificación propuesta</v>
          </cell>
        </row>
        <row r="187">
          <cell r="B187" t="str">
            <v>C426</v>
          </cell>
          <cell r="C187" t="str">
            <v>3. Aplicar a 2000 organizaciones sociales, comunales, medios comunitarios, de propiedad horizontal el modelo de fortalecimiento</v>
          </cell>
          <cell r="D187">
            <v>80111600</v>
          </cell>
          <cell r="E187" t="str">
            <v>Prestar los servicios profesionales para realizar acciones para el mejoramiento a través del desarrollo de la ruta de fortalecimiento de las organizaciones comunales de primer y segundo grado en el marco del proyecto de inversión 8131.</v>
          </cell>
          <cell r="F187" t="str">
            <v>ENERO</v>
          </cell>
          <cell r="G187" t="str">
            <v>FEBRERO</v>
          </cell>
          <cell r="H187">
            <v>6</v>
          </cell>
          <cell r="I187">
            <v>1</v>
          </cell>
          <cell r="J187" t="str">
            <v>CCE-16 Contratación Directa</v>
          </cell>
          <cell r="K187" t="str">
            <v>1-100-F001_VA-Recursos distrito</v>
          </cell>
          <cell r="L187">
            <v>4500000</v>
          </cell>
          <cell r="M187">
            <v>27000000</v>
          </cell>
          <cell r="N187" t="str">
            <v>Subdirección de Asuntos Comunales</v>
          </cell>
          <cell r="O187" t="str">
            <v>O232020200991119_Otros servicios de la administración pública n.c.p.</v>
          </cell>
          <cell r="P187" t="str">
            <v>20/0220/0106/45020220238</v>
          </cell>
          <cell r="Q187" t="str">
            <v>Se solicita ajustar las lineas para Nuevas necesidades de contratación de la Subdirección de asuntos comunales</v>
          </cell>
          <cell r="R187"/>
          <cell r="S187" t="str">
            <v>Implementación de mecanismos de participación que potencian el desarrollo territorial Bogotá D.C.</v>
          </cell>
          <cell r="T187">
            <v>8131</v>
          </cell>
          <cell r="U187">
            <v>2024110010238</v>
          </cell>
          <cell r="V187">
            <v>8</v>
          </cell>
          <cell r="Z187" t="str">
            <v>Modificación propuesta</v>
          </cell>
        </row>
        <row r="188">
          <cell r="B188" t="str">
            <v>C432</v>
          </cell>
          <cell r="C188" t="str">
            <v>4. Implementar el 100% de los planes de acción de las políticas públicas a cargo del IDPAC</v>
          </cell>
          <cell r="D188">
            <v>80111600</v>
          </cell>
          <cell r="E188"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188" t="str">
            <v>ENERO</v>
          </cell>
          <cell r="G188" t="str">
            <v>FEBRERO</v>
          </cell>
          <cell r="H188">
            <v>6</v>
          </cell>
          <cell r="I188">
            <v>1</v>
          </cell>
          <cell r="J188" t="str">
            <v>CCE-16 Contratación Directa</v>
          </cell>
          <cell r="K188" t="str">
            <v>1-100-F001_VA-Recursos distrito</v>
          </cell>
          <cell r="L188">
            <v>4500000</v>
          </cell>
          <cell r="M188">
            <v>27000000</v>
          </cell>
          <cell r="N188" t="str">
            <v>Subdirección de Asuntos Comunales</v>
          </cell>
          <cell r="O188" t="str">
            <v>O232020200991119_Otros servicios de la administración pública n.c.p.</v>
          </cell>
          <cell r="P188" t="str">
            <v>20/0220/0101/45020290238</v>
          </cell>
          <cell r="Q188" t="str">
            <v>Se solicita ajustar las lineas para Nuevas necesidades de contratación de la Subdirección de asuntos comunales</v>
          </cell>
          <cell r="R188"/>
          <cell r="S188" t="str">
            <v>Implementación de mecanismos de participación que potencian el desarrollo territorial Bogotá D.C.</v>
          </cell>
          <cell r="T188">
            <v>8131</v>
          </cell>
          <cell r="U188">
            <v>2024110010238</v>
          </cell>
          <cell r="V188">
            <v>8</v>
          </cell>
          <cell r="Z188" t="str">
            <v>Modificación propuesta</v>
          </cell>
        </row>
        <row r="189">
          <cell r="B189" t="str">
            <v>C436</v>
          </cell>
          <cell r="C189" t="str">
            <v>3. Aplicar a 2000 organizaciones sociales, comunales, medios comunitarios, de propiedad horizontal el modelo de fortalecimiento</v>
          </cell>
          <cell r="D189">
            <v>80111600</v>
          </cell>
          <cell r="E189" t="str">
            <v>Prestar los servicios profesionales para implementar acciones requeridas para la ejecución, desarrollo el modelo de fortalecimiento de las organizaciones comunales de primer y segundo grado en el marco del proyecto de inversión 8131.</v>
          </cell>
          <cell r="F189" t="str">
            <v>FEBRERO</v>
          </cell>
          <cell r="G189" t="str">
            <v>FEBRERO</v>
          </cell>
          <cell r="H189">
            <v>7</v>
          </cell>
          <cell r="I189">
            <v>1</v>
          </cell>
          <cell r="J189" t="str">
            <v>CCE-16 Contratación Directa</v>
          </cell>
          <cell r="K189" t="str">
            <v>1-100-F001_VA-Recursos distrito</v>
          </cell>
          <cell r="L189">
            <v>6000000</v>
          </cell>
          <cell r="M189">
            <v>42000000</v>
          </cell>
          <cell r="N189" t="str">
            <v>Subdirección de Asuntos Comunales</v>
          </cell>
          <cell r="O189" t="str">
            <v>O232020200991119_Otros servicios de la administración pública n.c.p.</v>
          </cell>
          <cell r="P189" t="str">
            <v>20/0220/0106/45020220238</v>
          </cell>
          <cell r="Q189" t="str">
            <v>Se solicita ajustar las lineas para Nuevas necesidades de contratación de la Subdirección de asuntos comunales</v>
          </cell>
          <cell r="R189"/>
          <cell r="S189" t="str">
            <v>Implementación de mecanismos de participación que potencian el desarrollo territorial Bogotá D.C.</v>
          </cell>
          <cell r="T189">
            <v>8131</v>
          </cell>
          <cell r="U189">
            <v>2024110010238</v>
          </cell>
          <cell r="V189">
            <v>8</v>
          </cell>
          <cell r="Z189" t="str">
            <v>Modificación propuesta</v>
          </cell>
        </row>
        <row r="190">
          <cell r="B190" t="str">
            <v>C437</v>
          </cell>
          <cell r="C190" t="str">
            <v>1. Realizar (3) Jornadas Únicas Electorales</v>
          </cell>
          <cell r="D190">
            <v>80111600</v>
          </cell>
          <cell r="E190" t="str">
            <v>Prestar los servicios de apoyo a la gestión para desarrollar, acompañar y realizar el proceso electoral de los consejos locales de Propiedad horizontal en el marco del proyecto de inversión 8131.</v>
          </cell>
          <cell r="F190" t="str">
            <v>FEBRERO</v>
          </cell>
          <cell r="G190" t="str">
            <v>MARZO</v>
          </cell>
          <cell r="H190">
            <v>8</v>
          </cell>
          <cell r="I190">
            <v>1</v>
          </cell>
          <cell r="J190" t="str">
            <v>CCE-16 Contratación Directa</v>
          </cell>
          <cell r="K190" t="str">
            <v>1-100-F001_VA-Recursos distrito</v>
          </cell>
          <cell r="L190">
            <v>3800000</v>
          </cell>
          <cell r="M190">
            <v>30400000</v>
          </cell>
          <cell r="N190" t="str">
            <v>Subdirección de Asuntos Comunales</v>
          </cell>
          <cell r="O190" t="str">
            <v>O232020200991119_Otros servicios de la administración pública n.c.p.</v>
          </cell>
          <cell r="P190" t="str">
            <v>20/0220/0106/45020220238</v>
          </cell>
          <cell r="Q190" t="str">
            <v>Se solicita ajustar las lineas para Nuevas necesidades de contratación de la Subdirección de asuntos comunales</v>
          </cell>
          <cell r="R190"/>
          <cell r="S190" t="str">
            <v>Implementación de mecanismos de participación que potencian el desarrollo territorial Bogotá D.C.</v>
          </cell>
          <cell r="T190">
            <v>8131</v>
          </cell>
          <cell r="U190">
            <v>2024110010238</v>
          </cell>
          <cell r="V190">
            <v>8</v>
          </cell>
          <cell r="Z190" t="str">
            <v>Modificación propuesta</v>
          </cell>
        </row>
        <row r="191">
          <cell r="B191" t="str">
            <v>C438</v>
          </cell>
          <cell r="C191" t="str">
            <v>1. Realizar (3) Jornadas Únicas Electorales</v>
          </cell>
          <cell r="D191">
            <v>80111600</v>
          </cell>
          <cell r="E191" t="str">
            <v>Prestar los servicios de apoyo a la gestión para desarrollar y acompañar el proceso electoral de los consejos locales de Propiedad horizontal en el marco del proyecto de inversión 8131.</v>
          </cell>
          <cell r="F191" t="str">
            <v>FEBRERO</v>
          </cell>
          <cell r="G191" t="str">
            <v>MARZO</v>
          </cell>
          <cell r="H191">
            <v>9</v>
          </cell>
          <cell r="I191">
            <v>1</v>
          </cell>
          <cell r="J191" t="str">
            <v>CCE-16 Contratación Directa</v>
          </cell>
          <cell r="K191" t="str">
            <v>1-100-F001_VA-Recursos distrito</v>
          </cell>
          <cell r="L191">
            <v>2900000</v>
          </cell>
          <cell r="M191">
            <v>26100000</v>
          </cell>
          <cell r="N191" t="str">
            <v>Subdirección de Asuntos Comunales</v>
          </cell>
          <cell r="O191" t="str">
            <v>O232020200991119_Otros servicios de la administración pública n.c.p.</v>
          </cell>
          <cell r="P191" t="str">
            <v>20/0220/0106/45020220238</v>
          </cell>
          <cell r="Q191" t="str">
            <v>Se solicita ajustar las lineas para Nuevas necesidades de contratación de la Subdirección de asuntos comunales</v>
          </cell>
          <cell r="R191"/>
          <cell r="S191" t="str">
            <v>Implementación de mecanismos de participación que potencian el desarrollo territorial Bogotá D.C.</v>
          </cell>
          <cell r="T191">
            <v>8131</v>
          </cell>
          <cell r="U191">
            <v>2024110010238</v>
          </cell>
          <cell r="V191">
            <v>8</v>
          </cell>
          <cell r="Z191" t="str">
            <v>Modificación propuesta</v>
          </cell>
        </row>
        <row r="192">
          <cell r="B192" t="str">
            <v>C439</v>
          </cell>
          <cell r="C192" t="str">
            <v>1. Realizar (3) Jornadas Únicas Electorales</v>
          </cell>
          <cell r="D192">
            <v>80111600</v>
          </cell>
          <cell r="E192" t="str">
            <v>Prestar los servicios de apoyo a la gestión para desarrollar, acompañar y realizar el proceso electoral de los consejos locales de Propiedad horizontal en el marco del proyecto de inversión 8131.</v>
          </cell>
          <cell r="F192" t="str">
            <v>FEBRERO</v>
          </cell>
          <cell r="G192" t="str">
            <v>MARZO</v>
          </cell>
          <cell r="H192">
            <v>6</v>
          </cell>
          <cell r="I192">
            <v>1</v>
          </cell>
          <cell r="J192" t="str">
            <v>CCE-16 Contratación Directa</v>
          </cell>
          <cell r="K192" t="str">
            <v>1-100-F001_VA-Recursos distrito</v>
          </cell>
          <cell r="L192">
            <v>3800000</v>
          </cell>
          <cell r="M192">
            <v>22800000</v>
          </cell>
          <cell r="N192" t="str">
            <v>Subdirección de Asuntos Comunales</v>
          </cell>
          <cell r="O192" t="str">
            <v>O232020200991119_Otros servicios de la administración pública n.c.p.</v>
          </cell>
          <cell r="P192" t="str">
            <v>20/0220/0106/45020220238</v>
          </cell>
          <cell r="Q192" t="str">
            <v>Se solicita ajustar las lineas para Nuevas necesidades de contratación de la Subdirección de asuntos comunales</v>
          </cell>
          <cell r="R192"/>
          <cell r="S192" t="str">
            <v>Implementación de mecanismos de participación que potencian el desarrollo territorial Bogotá D.C.</v>
          </cell>
          <cell r="T192">
            <v>8131</v>
          </cell>
          <cell r="U192">
            <v>2024110010238</v>
          </cell>
          <cell r="V192">
            <v>8</v>
          </cell>
          <cell r="Z192" t="str">
            <v>Modificación propuesta</v>
          </cell>
        </row>
        <row r="193">
          <cell r="B193" t="str">
            <v>C440</v>
          </cell>
          <cell r="C193" t="str">
            <v>1. Realizar (3) Jornadas Únicas Electorales</v>
          </cell>
          <cell r="D193">
            <v>80111600</v>
          </cell>
          <cell r="E193" t="str">
            <v>Prestar los servicios de apoyo a la gestión para desarrollar, acompañar y realizar el proceso electoral de los consejos locales de Propiedad horizontal en el marco del proyecto de inversión 8131.</v>
          </cell>
          <cell r="F193" t="str">
            <v>FEBRERO</v>
          </cell>
          <cell r="G193" t="str">
            <v>MARZO</v>
          </cell>
          <cell r="H193">
            <v>6</v>
          </cell>
          <cell r="I193">
            <v>1</v>
          </cell>
          <cell r="J193" t="str">
            <v>CCE-16 Contratación Directa</v>
          </cell>
          <cell r="K193" t="str">
            <v>1-100-F001_VA-Recursos distrito</v>
          </cell>
          <cell r="L193">
            <v>3800000</v>
          </cell>
          <cell r="M193">
            <v>22800000</v>
          </cell>
          <cell r="N193" t="str">
            <v>Subdirección de Asuntos Comunales</v>
          </cell>
          <cell r="O193" t="str">
            <v>O232020200991119_Otros servicios de la administración pública n.c.p.</v>
          </cell>
          <cell r="P193" t="str">
            <v>20/0220/0106/45020220238</v>
          </cell>
          <cell r="Q193" t="str">
            <v>Se solicita ajustar las lineas para Nuevas necesidades de contratación de la Subdirección de asuntos comunales</v>
          </cell>
          <cell r="R193"/>
          <cell r="S193" t="str">
            <v>Implementación de mecanismos de participación que potencian el desarrollo territorial Bogotá D.C.</v>
          </cell>
          <cell r="T193">
            <v>8131</v>
          </cell>
          <cell r="U193">
            <v>2024110010238</v>
          </cell>
          <cell r="V193">
            <v>8</v>
          </cell>
          <cell r="Z193" t="str">
            <v>Modificación propuesta</v>
          </cell>
        </row>
        <row r="194">
          <cell r="B194" t="str">
            <v>C441</v>
          </cell>
          <cell r="C194" t="str">
            <v>1. Realizar (3) Jornadas Únicas Electorales</v>
          </cell>
          <cell r="D194">
            <v>80111600</v>
          </cell>
          <cell r="E194" t="str">
            <v>Prestar los servicios de apoyo a la gestión para desarrollar y acompañar el proceso electoral de los consejos locales de Propiedad horizontal en el marco del proyecto de inversión 8131.</v>
          </cell>
          <cell r="F194" t="str">
            <v>FEBRERO</v>
          </cell>
          <cell r="G194" t="str">
            <v>MARZO</v>
          </cell>
          <cell r="H194">
            <v>6</v>
          </cell>
          <cell r="I194">
            <v>1</v>
          </cell>
          <cell r="J194" t="str">
            <v>CCE-16 Contratación Directa</v>
          </cell>
          <cell r="K194" t="str">
            <v>1-100-F001_VA-Recursos distrito</v>
          </cell>
          <cell r="L194">
            <v>2900000</v>
          </cell>
          <cell r="M194">
            <v>17400000</v>
          </cell>
          <cell r="N194" t="str">
            <v>Subdirección de Asuntos Comunales</v>
          </cell>
          <cell r="O194" t="str">
            <v>O232020200991119_Otros servicios de la administración pública n.c.p.</v>
          </cell>
          <cell r="P194" t="str">
            <v>20/0220/0106/45020220238</v>
          </cell>
          <cell r="Q194" t="str">
            <v>Se solicita ajustar las lineas para Nuevas necesidades de contratación de la Subdirección de asuntos comunales</v>
          </cell>
          <cell r="R194"/>
          <cell r="S194" t="str">
            <v>Implementación de mecanismos de participación que potencian el desarrollo territorial Bogotá D.C.</v>
          </cell>
          <cell r="T194">
            <v>8131</v>
          </cell>
          <cell r="U194">
            <v>2024110010238</v>
          </cell>
          <cell r="V194">
            <v>8</v>
          </cell>
          <cell r="Z194" t="str">
            <v>Modificación propuesta</v>
          </cell>
        </row>
        <row r="195">
          <cell r="B195" t="str">
            <v>C442</v>
          </cell>
          <cell r="C195" t="str">
            <v>1. Realizar (3) Jornadas Únicas Electorales</v>
          </cell>
          <cell r="D195">
            <v>80111600</v>
          </cell>
          <cell r="E195" t="str">
            <v>Prestar los servicios de apoyo a la gestión para desarrollar y acompañar el proceso electoral de los consejos locales de Propiedad horizontal en el marco del proyecto de inversión 8131.</v>
          </cell>
          <cell r="F195" t="str">
            <v>FEBRERO</v>
          </cell>
          <cell r="G195" t="str">
            <v>MARZO</v>
          </cell>
          <cell r="H195">
            <v>6</v>
          </cell>
          <cell r="I195">
            <v>1</v>
          </cell>
          <cell r="J195" t="str">
            <v>CCE-16 Contratación Directa</v>
          </cell>
          <cell r="K195" t="str">
            <v>1-100-F001_VA-Recursos distrito</v>
          </cell>
          <cell r="L195">
            <v>2900000</v>
          </cell>
          <cell r="M195">
            <v>17400000</v>
          </cell>
          <cell r="N195" t="str">
            <v>Subdirección de Asuntos Comunales</v>
          </cell>
          <cell r="O195" t="str">
            <v>O232020200991119_Otros servicios de la administración pública n.c.p.</v>
          </cell>
          <cell r="P195" t="str">
            <v>20/0220/0106/45020220238</v>
          </cell>
          <cell r="Q195" t="str">
            <v>Se solicita ajustar las lineas para Nuevas necesidades de contratación de la Subdirección de asuntos comunales</v>
          </cell>
          <cell r="R195"/>
          <cell r="S195" t="str">
            <v>Implementación de mecanismos de participación que potencian el desarrollo territorial Bogotá D.C.</v>
          </cell>
          <cell r="T195">
            <v>8131</v>
          </cell>
          <cell r="U195">
            <v>2024110010238</v>
          </cell>
          <cell r="V195">
            <v>8</v>
          </cell>
          <cell r="Z195" t="str">
            <v>Modificación propuesta</v>
          </cell>
        </row>
        <row r="196">
          <cell r="B196" t="str">
            <v>C443</v>
          </cell>
          <cell r="C196" t="str">
            <v>1. Realizar (3) Jornadas Únicas Electorales</v>
          </cell>
          <cell r="D196">
            <v>80111600</v>
          </cell>
          <cell r="E196" t="str">
            <v>Prestar los servicios de apoyo a la gestión para desarrollar, acompañar y realizar el proceso electoral de los consejos locales de Propiedad horizontal en el marco del proyecto de inversión 8131.</v>
          </cell>
          <cell r="F196" t="str">
            <v>FEBRERO</v>
          </cell>
          <cell r="G196" t="str">
            <v>MARZO</v>
          </cell>
          <cell r="H196">
            <v>6</v>
          </cell>
          <cell r="I196">
            <v>1</v>
          </cell>
          <cell r="J196" t="str">
            <v>CCE-16 Contratación Directa</v>
          </cell>
          <cell r="K196" t="str">
            <v>1-100-F001_VA-Recursos distrito</v>
          </cell>
          <cell r="L196">
            <v>3800000</v>
          </cell>
          <cell r="M196">
            <v>23300000</v>
          </cell>
          <cell r="N196" t="str">
            <v>Subdirección de Asuntos Comunales</v>
          </cell>
          <cell r="O196" t="str">
            <v>O232020200991119_Otros servicios de la administración pública n.c.p.</v>
          </cell>
          <cell r="P196" t="str">
            <v>20/0220/0106/45020220238</v>
          </cell>
          <cell r="Q196" t="str">
            <v>Se solicita ajustar las lineas para Nuevas necesidades de contratación de la Subdirección de asuntos comunales</v>
          </cell>
          <cell r="R196"/>
          <cell r="S196" t="str">
            <v>Implementación de mecanismos de participación que potencian el desarrollo territorial Bogotá D.C.</v>
          </cell>
          <cell r="T196">
            <v>8131</v>
          </cell>
          <cell r="U196">
            <v>2024110010238</v>
          </cell>
          <cell r="V196">
            <v>8</v>
          </cell>
          <cell r="Z196" t="str">
            <v>Modificación propuesta</v>
          </cell>
        </row>
        <row r="197">
          <cell r="B197" t="str">
            <v>C444</v>
          </cell>
          <cell r="C197" t="str">
            <v>3. Aplicar a 2000 organizaciones sociales, comunales, medios comunitarios, de propiedad horizontal el modelo de fortalecimiento</v>
          </cell>
          <cell r="D197">
            <v>80111600</v>
          </cell>
          <cell r="E197" t="str">
            <v>Prestar los servicios profesionales para realizar acciones para el mejoramiento a través del desarrollo de la ruta de fortalecimiento de las organizaciones comunales de primer y segundo grado en el marco del proyecto de inversión 8131.</v>
          </cell>
          <cell r="F197" t="str">
            <v>ENERO</v>
          </cell>
          <cell r="G197" t="str">
            <v>FEBRERO</v>
          </cell>
          <cell r="H197">
            <v>6</v>
          </cell>
          <cell r="I197">
            <v>1</v>
          </cell>
          <cell r="J197" t="str">
            <v>CCE-16 Contratación Directa</v>
          </cell>
          <cell r="K197" t="str">
            <v>1-100-F001_VA-Recursos distrito</v>
          </cell>
          <cell r="L197">
            <v>4500000</v>
          </cell>
          <cell r="M197">
            <v>27000000</v>
          </cell>
          <cell r="N197" t="str">
            <v>Subdirección de Asuntos Comunales</v>
          </cell>
          <cell r="O197" t="str">
            <v>O232020200991119_Otros servicios de la administración pública n.c.p.</v>
          </cell>
          <cell r="P197" t="str">
            <v>20/0220/0106/45020220238</v>
          </cell>
          <cell r="Q197" t="str">
            <v>Se solicita ajustar las lineas para Nuevas necesidades de contratación de la Subdirección de asuntos comunales</v>
          </cell>
          <cell r="R197"/>
          <cell r="S197" t="str">
            <v>Implementación de mecanismos de participación que potencian el desarrollo territorial Bogotá D.C.</v>
          </cell>
          <cell r="T197">
            <v>8131</v>
          </cell>
          <cell r="U197">
            <v>2024110010238</v>
          </cell>
          <cell r="V197">
            <v>8</v>
          </cell>
          <cell r="Z197" t="str">
            <v>Modificación propuesta</v>
          </cell>
        </row>
        <row r="198">
          <cell r="B198" t="str">
            <v>C445</v>
          </cell>
          <cell r="C198" t="str">
            <v>3. Aplicar a 2000 organizaciones sociales, comunales, medios comunitarios, de propiedad horizontal el modelo de fortalecimiento</v>
          </cell>
          <cell r="D198">
            <v>80111600</v>
          </cell>
          <cell r="E198" t="str">
            <v>Prestar los servicios profesionales para realizar acciones para el mejoramiento a través del desarrollo de la ruta de fortalecimiento de las organizaciones comunales de primer y segundo grado en el marco del proyecto de inversión 8131.</v>
          </cell>
          <cell r="F198" t="str">
            <v>ENERO</v>
          </cell>
          <cell r="G198" t="str">
            <v>FEBRERO</v>
          </cell>
          <cell r="H198">
            <v>6</v>
          </cell>
          <cell r="I198">
            <v>1</v>
          </cell>
          <cell r="J198" t="str">
            <v>CCE-16 Contratación Directa</v>
          </cell>
          <cell r="K198" t="str">
            <v>1-100-F001_VA-Recursos distrito</v>
          </cell>
          <cell r="L198">
            <v>4500000</v>
          </cell>
          <cell r="M198">
            <v>27000000</v>
          </cell>
          <cell r="N198" t="str">
            <v>Subdirección de Asuntos Comunales</v>
          </cell>
          <cell r="O198" t="str">
            <v>O232020200991119_Otros servicios de la administración pública n.c.p.</v>
          </cell>
          <cell r="P198" t="str">
            <v>20/0220/0106/45020220238</v>
          </cell>
          <cell r="Q198" t="str">
            <v>Se solicita ajustar las lineas para Nuevas necesidades de contratación de la Subdirección de asuntos comunales</v>
          </cell>
          <cell r="R198"/>
          <cell r="S198" t="str">
            <v>Implementación de mecanismos de participación que potencian el desarrollo territorial Bogotá D.C.</v>
          </cell>
          <cell r="T198">
            <v>8131</v>
          </cell>
          <cell r="U198">
            <v>2024110010238</v>
          </cell>
          <cell r="V198">
            <v>8</v>
          </cell>
          <cell r="Z198" t="str">
            <v>Modificación propuesta</v>
          </cell>
        </row>
        <row r="199">
          <cell r="B199" t="str">
            <v>C446</v>
          </cell>
          <cell r="C199" t="str">
            <v>3. Aplicar a 2000 organizaciones sociales, comunales, medios comunitarios, de propiedad horizontal el modelo de fortalecimiento</v>
          </cell>
          <cell r="D199">
            <v>80111600</v>
          </cell>
          <cell r="E199" t="str">
            <v>Prestar los servicios profesionales para realizar acciones para el mejoramiento a través del desarrollo de la ruta de fortalecimiento de las organizaciones comunales de primer y segundo grado en el marco del proyecto de inversión 8131.</v>
          </cell>
          <cell r="F199" t="str">
            <v>FEBRERO</v>
          </cell>
          <cell r="G199" t="str">
            <v>FEBRERO</v>
          </cell>
          <cell r="H199">
            <v>6</v>
          </cell>
          <cell r="I199">
            <v>1</v>
          </cell>
          <cell r="J199" t="str">
            <v>CCE-16 Contratación Directa</v>
          </cell>
          <cell r="K199" t="str">
            <v>1-100-F001_VA-Recursos distrito</v>
          </cell>
          <cell r="L199">
            <v>4500000</v>
          </cell>
          <cell r="M199">
            <v>27000000</v>
          </cell>
          <cell r="N199" t="str">
            <v>Subdirección de Asuntos Comunales</v>
          </cell>
          <cell r="O199" t="str">
            <v>O232020200991119_Otros servicios de la administración pública n.c.p.</v>
          </cell>
          <cell r="P199" t="str">
            <v>20/0220/0106/45020220238</v>
          </cell>
          <cell r="Q199" t="str">
            <v>Se solicita ajustar las lineas para Nuevas necesidades de contratación de la Subdirección de asuntos comunales</v>
          </cell>
          <cell r="R199"/>
          <cell r="S199" t="str">
            <v>Implementación de mecanismos de participación que potencian el desarrollo territorial Bogotá D.C.</v>
          </cell>
          <cell r="T199">
            <v>8131</v>
          </cell>
          <cell r="U199">
            <v>2024110010238</v>
          </cell>
          <cell r="V199">
            <v>8</v>
          </cell>
          <cell r="Z199" t="str">
            <v>Modificación propuesta</v>
          </cell>
        </row>
        <row r="200">
          <cell r="B200" t="str">
            <v>C447</v>
          </cell>
          <cell r="C200" t="str">
            <v>3. Aplicar a 2000 organizaciones sociales, comunales, medios comunitarios, de propiedad horizontal el modelo de fortalecimiento</v>
          </cell>
          <cell r="D200">
            <v>80111600</v>
          </cell>
          <cell r="E200" t="str">
            <v>Prestar los servicios profesionales para realizar acciones para el mejoramiento a través del desarrollo de la ruta de fortalecimiento de las organizaciones comunales de primer y segundo grado en el marco del proyecto de inversión 8131.</v>
          </cell>
          <cell r="F200" t="str">
            <v>FEBRERO</v>
          </cell>
          <cell r="G200" t="str">
            <v>FEBRERO</v>
          </cell>
          <cell r="H200">
            <v>6</v>
          </cell>
          <cell r="I200">
            <v>1</v>
          </cell>
          <cell r="J200" t="str">
            <v>CCE-16 Contratación Directa</v>
          </cell>
          <cell r="K200" t="str">
            <v>1-100-F001_VA-Recursos distrito</v>
          </cell>
          <cell r="L200">
            <v>4500000</v>
          </cell>
          <cell r="M200">
            <v>27000000</v>
          </cell>
          <cell r="N200" t="str">
            <v>Subdirección de Asuntos Comunales</v>
          </cell>
          <cell r="O200" t="str">
            <v>O232020200991119_Otros servicios de la administración pública n.c.p.</v>
          </cell>
          <cell r="P200" t="str">
            <v>20/0220/0106/45020220238</v>
          </cell>
          <cell r="Q200" t="str">
            <v>Se solicita ajustar las lineas para Nuevas necesidades de contratación de la Subdirección de asuntos comunales</v>
          </cell>
          <cell r="R200"/>
          <cell r="S200" t="str">
            <v>Implementación de mecanismos de participación que potencian el desarrollo territorial Bogotá D.C.</v>
          </cell>
          <cell r="T200">
            <v>8131</v>
          </cell>
          <cell r="U200">
            <v>2024110010238</v>
          </cell>
          <cell r="V200">
            <v>8</v>
          </cell>
          <cell r="Z200" t="str">
            <v>Modificación propuesta</v>
          </cell>
        </row>
        <row r="201">
          <cell r="B201" t="str">
            <v>C448</v>
          </cell>
          <cell r="C201" t="str">
            <v>3. Aplicar a 2000 organizaciones sociales, comunales, medios comunitarios, de propiedad horizontal el modelo de fortalecimiento</v>
          </cell>
          <cell r="D201">
            <v>80111600</v>
          </cell>
          <cell r="E201" t="str">
            <v>Prestar los servicios profesionales para realizar acciones para el mejoramiento a través del desarrollo de la ruta de fortalecimiento de las organizaciones comunales de primer y segundo grado en el marco del proyecto de inversión 8131.</v>
          </cell>
          <cell r="F201" t="str">
            <v>FEBRERO</v>
          </cell>
          <cell r="G201" t="str">
            <v>FEBRERO</v>
          </cell>
          <cell r="H201">
            <v>6</v>
          </cell>
          <cell r="I201">
            <v>1</v>
          </cell>
          <cell r="J201" t="str">
            <v>CCE-16 Contratación Directa</v>
          </cell>
          <cell r="K201" t="str">
            <v>1-100-F001_VA-Recursos distrito</v>
          </cell>
          <cell r="L201">
            <v>4500000</v>
          </cell>
          <cell r="M201">
            <v>27000000</v>
          </cell>
          <cell r="N201" t="str">
            <v>Subdirección de Asuntos Comunales</v>
          </cell>
          <cell r="O201" t="str">
            <v>O232020200991119_Otros servicios de la administración pública n.c.p.</v>
          </cell>
          <cell r="P201" t="str">
            <v>20/0220/0106/45020220238</v>
          </cell>
          <cell r="Q201" t="str">
            <v>Se solicita ajustar las lineas para Nuevas necesidades de contratación de la Subdirección de asuntos comunales</v>
          </cell>
          <cell r="R201"/>
          <cell r="S201" t="str">
            <v>Implementación de mecanismos de participación que potencian el desarrollo territorial Bogotá D.C.</v>
          </cell>
          <cell r="T201">
            <v>8131</v>
          </cell>
          <cell r="U201">
            <v>2024110010238</v>
          </cell>
          <cell r="V201">
            <v>8</v>
          </cell>
          <cell r="Z201" t="str">
            <v>Modificación propuesta</v>
          </cell>
        </row>
        <row r="202">
          <cell r="B202" t="str">
            <v>C449</v>
          </cell>
          <cell r="C202" t="str">
            <v>3. Aplicar a 2000 organizaciones sociales, comunales, medios comunitarios, de propiedad horizontal el modelo de fortalecimiento</v>
          </cell>
          <cell r="D202">
            <v>80111600</v>
          </cell>
          <cell r="E202" t="str">
            <v>Prestar los servicios profesionales para realizar acciones para el mejoramiento a través del desarrollo de la ruta de fortalecimiento de las organizaciones comunales de primer y segundo grado en el marco del proyecto de inversión 8131.</v>
          </cell>
          <cell r="F202" t="str">
            <v>FEBRERO</v>
          </cell>
          <cell r="G202" t="str">
            <v>FEBRERO</v>
          </cell>
          <cell r="H202">
            <v>6</v>
          </cell>
          <cell r="I202">
            <v>1</v>
          </cell>
          <cell r="J202" t="str">
            <v>CCE-16 Contratación Directa</v>
          </cell>
          <cell r="K202" t="str">
            <v>1-100-F001_VA-Recursos distrito</v>
          </cell>
          <cell r="L202">
            <v>4500000</v>
          </cell>
          <cell r="M202">
            <v>27000000</v>
          </cell>
          <cell r="N202" t="str">
            <v>Subdirección de Asuntos Comunales</v>
          </cell>
          <cell r="O202" t="str">
            <v>O232020200991119_Otros servicios de la administración pública n.c.p.</v>
          </cell>
          <cell r="P202" t="str">
            <v>20/0220/0106/45020220238</v>
          </cell>
          <cell r="Q202" t="str">
            <v>Se solicita ajustar las lineas para Nuevas necesidades de contratación de la Subdirección de asuntos comunales</v>
          </cell>
          <cell r="R202"/>
          <cell r="S202" t="str">
            <v>Implementación de mecanismos de participación que potencian el desarrollo territorial Bogotá D.C.</v>
          </cell>
          <cell r="T202">
            <v>8131</v>
          </cell>
          <cell r="U202">
            <v>2024110010238</v>
          </cell>
          <cell r="V202">
            <v>8</v>
          </cell>
          <cell r="Z202" t="str">
            <v>Modificación propuesta</v>
          </cell>
        </row>
        <row r="203">
          <cell r="B203" t="str">
            <v>C450</v>
          </cell>
          <cell r="C203" t="str">
            <v>3. Aplicar a 2000 organizaciones sociales, comunales, medios comunitarios, de propiedad horizontal el modelo de fortalecimiento</v>
          </cell>
          <cell r="D203">
            <v>80111600</v>
          </cell>
          <cell r="E203" t="str">
            <v>Prestar los servicios profesionales para implementar el modelo de fortalecimiento de las organizaciones comunales de primer y segundo grado en el marco del proyecto de inversión 8131.</v>
          </cell>
          <cell r="F203" t="str">
            <v>ENERO</v>
          </cell>
          <cell r="G203" t="str">
            <v>FEBRERO</v>
          </cell>
          <cell r="H203">
            <v>7</v>
          </cell>
          <cell r="I203">
            <v>1</v>
          </cell>
          <cell r="J203" t="str">
            <v>CCE-16 Contratación Directa</v>
          </cell>
          <cell r="K203" t="str">
            <v>1-100-F001_VA-Recursos distrito</v>
          </cell>
          <cell r="L203">
            <v>4200000</v>
          </cell>
          <cell r="M203">
            <v>29400000</v>
          </cell>
          <cell r="N203" t="str">
            <v>Subdirección de Asuntos Comunales</v>
          </cell>
          <cell r="O203" t="str">
            <v>O232020200991119_Otros servicios de la administración pública n.c.p.</v>
          </cell>
          <cell r="P203" t="str">
            <v>20/0220/0106/45020220238</v>
          </cell>
          <cell r="Q203" t="str">
            <v>Se solicita ajustar las lineas para Nuevas necesidades de contratación de la Subdirección de asuntos comunales</v>
          </cell>
          <cell r="R203"/>
          <cell r="S203" t="str">
            <v>Implementación de mecanismos de participación que potencian el desarrollo territorial Bogotá D.C.</v>
          </cell>
          <cell r="T203">
            <v>8131</v>
          </cell>
          <cell r="U203">
            <v>2024110010238</v>
          </cell>
          <cell r="V203">
            <v>8</v>
          </cell>
          <cell r="Z203" t="str">
            <v>Modificación propuesta</v>
          </cell>
        </row>
        <row r="204">
          <cell r="B204" t="str">
            <v>C451</v>
          </cell>
          <cell r="C204" t="str">
            <v>3. Aplicar a 2000 organizaciones sociales, comunales, medios comunitarios, de propiedad horizontal el modelo de fortalecimiento</v>
          </cell>
          <cell r="D204">
            <v>80111600</v>
          </cell>
          <cell r="E204" t="str">
            <v>Prestar los servicios profesionales para implementar el modelo de fortalecimiento de las organizaciones comunales de primer y segundo grado en el marco del proyecto de inversión 8131.</v>
          </cell>
          <cell r="F204" t="str">
            <v>ENERO</v>
          </cell>
          <cell r="G204" t="str">
            <v>FEBRERO</v>
          </cell>
          <cell r="H204">
            <v>6</v>
          </cell>
          <cell r="I204">
            <v>1</v>
          </cell>
          <cell r="J204" t="str">
            <v>CCE-16 Contratación Directa</v>
          </cell>
          <cell r="K204" t="str">
            <v>1-100-F001_VA-Recursos distrito</v>
          </cell>
          <cell r="L204">
            <v>4200000</v>
          </cell>
          <cell r="M204">
            <v>25200000</v>
          </cell>
          <cell r="N204" t="str">
            <v>Subdirección de Asuntos Comunales</v>
          </cell>
          <cell r="O204" t="str">
            <v>O232020200991119_Otros servicios de la administración pública n.c.p.</v>
          </cell>
          <cell r="P204" t="str">
            <v>20/0220/0106/45020220238</v>
          </cell>
          <cell r="Q204" t="str">
            <v>Se solicita ajustar las lineas para Nuevas necesidades de contratación de la Subdirección de asuntos comunales</v>
          </cell>
          <cell r="R204"/>
          <cell r="S204" t="str">
            <v>Implementación de mecanismos de participación que potencian el desarrollo territorial Bogotá D.C.</v>
          </cell>
          <cell r="T204">
            <v>8131</v>
          </cell>
          <cell r="U204">
            <v>2024110010238</v>
          </cell>
          <cell r="V204">
            <v>8</v>
          </cell>
          <cell r="Z204" t="str">
            <v>Modificación propuesta</v>
          </cell>
        </row>
        <row r="205">
          <cell r="B205" t="str">
            <v>C452</v>
          </cell>
          <cell r="C205" t="str">
            <v>3. Aplicar a 2000 organizaciones sociales, comunales, medios comunitarios, de propiedad horizontal el modelo de fortalecimiento</v>
          </cell>
          <cell r="D205">
            <v>80111600</v>
          </cell>
          <cell r="E205" t="str">
            <v>Prestar los servicios profesionales para implementar el modelo de fortalecimiento de las organizaciones comunales de primer y segundo grado en el marco del proyecto de inversión 8131.</v>
          </cell>
          <cell r="F205" t="str">
            <v>FEBRERO</v>
          </cell>
          <cell r="G205" t="str">
            <v>FEBRERO</v>
          </cell>
          <cell r="H205">
            <v>6</v>
          </cell>
          <cell r="I205">
            <v>1</v>
          </cell>
          <cell r="J205" t="str">
            <v>CCE-16 Contratación Directa</v>
          </cell>
          <cell r="K205" t="str">
            <v>1-100-F001_VA-Recursos distrito</v>
          </cell>
          <cell r="L205">
            <v>4200000</v>
          </cell>
          <cell r="M205">
            <v>25200000</v>
          </cell>
          <cell r="N205" t="str">
            <v>Subdirección de Asuntos Comunales</v>
          </cell>
          <cell r="O205" t="str">
            <v>O232020200991119_Otros servicios de la administración pública n.c.p.</v>
          </cell>
          <cell r="P205" t="str">
            <v>20/0220/0106/45020220238</v>
          </cell>
          <cell r="Q205" t="str">
            <v>Se solicita ajustar las lineas para Nuevas necesidades de contratación de la Subdirección de asuntos comunales</v>
          </cell>
          <cell r="R205"/>
          <cell r="S205" t="str">
            <v>Implementación de mecanismos de participación que potencian el desarrollo territorial Bogotá D.C.</v>
          </cell>
          <cell r="T205">
            <v>8131</v>
          </cell>
          <cell r="U205">
            <v>2024110010238</v>
          </cell>
          <cell r="V205">
            <v>8</v>
          </cell>
          <cell r="Z205" t="str">
            <v>Modificación propuesta</v>
          </cell>
        </row>
        <row r="206">
          <cell r="B206" t="str">
            <v>C453</v>
          </cell>
          <cell r="C206" t="str">
            <v>3. Aplicar a 2000 organizaciones sociales, comunales, medios comunitarios, de propiedad horizontal el modelo de fortalecimiento</v>
          </cell>
          <cell r="D206">
            <v>80111600</v>
          </cell>
          <cell r="E206" t="str">
            <v>Prestar los servicios profesionales para implementar el modelo de fortalecimiento de las organizaciones comunales de primer y segundo grado en el marco del proyecto de inversión 8131.</v>
          </cell>
          <cell r="F206" t="str">
            <v>FEBRERO</v>
          </cell>
          <cell r="G206" t="str">
            <v>FEBRERO</v>
          </cell>
          <cell r="H206">
            <v>5</v>
          </cell>
          <cell r="I206">
            <v>1</v>
          </cell>
          <cell r="J206" t="str">
            <v>CCE-16 Contratación Directa</v>
          </cell>
          <cell r="K206" t="str">
            <v>1-100-F001_VA-Recursos distrito</v>
          </cell>
          <cell r="L206">
            <v>4200000</v>
          </cell>
          <cell r="M206">
            <v>21000000</v>
          </cell>
          <cell r="N206" t="str">
            <v>Subdirección de Asuntos Comunales</v>
          </cell>
          <cell r="O206" t="str">
            <v>O232020200991119_Otros servicios de la administración pública n.c.p.</v>
          </cell>
          <cell r="P206" t="str">
            <v>20/0220/0106/45020220238</v>
          </cell>
          <cell r="Q206" t="str">
            <v>Se solicita ajustar las lineas para Nuevas necesidades de contratación de la Subdirección de asuntos comunales</v>
          </cell>
          <cell r="R206"/>
          <cell r="S206" t="str">
            <v>Implementación de mecanismos de participación que potencian el desarrollo territorial Bogotá D.C.</v>
          </cell>
          <cell r="T206">
            <v>8131</v>
          </cell>
          <cell r="U206">
            <v>2024110010238</v>
          </cell>
          <cell r="V206">
            <v>8</v>
          </cell>
          <cell r="Z206" t="str">
            <v>Modificación propuesta</v>
          </cell>
        </row>
        <row r="207">
          <cell r="B207" t="str">
            <v>C454</v>
          </cell>
          <cell r="C207" t="str">
            <v>3. Aplicar a 2000 organizaciones sociales, comunales, medios comunitarios, de propiedad horizontal el modelo de fortalecimiento</v>
          </cell>
          <cell r="D207">
            <v>80111600</v>
          </cell>
          <cell r="E207" t="str">
            <v>Prestar los servicios profesionales para implementar el modelo de fortalecimiento con el fin de robustecer procesos internos y externos de las organizaciones comunales de primer y segundo grado en el marco del proyecto de inversión 8131.</v>
          </cell>
          <cell r="F207" t="str">
            <v>FEBRERO</v>
          </cell>
          <cell r="G207" t="str">
            <v>FEBRERO</v>
          </cell>
          <cell r="H207">
            <v>5</v>
          </cell>
          <cell r="I207">
            <v>1</v>
          </cell>
          <cell r="J207" t="str">
            <v>CCE-16 Contratación Directa</v>
          </cell>
          <cell r="K207" t="str">
            <v>1-100-F001_VA-Recursos distrito</v>
          </cell>
          <cell r="L207">
            <v>5000000</v>
          </cell>
          <cell r="M207">
            <v>25000000</v>
          </cell>
          <cell r="N207" t="str">
            <v>Subdirección de Asuntos Comunales</v>
          </cell>
          <cell r="O207" t="str">
            <v>O232020200991119_Otros servicios de la administración pública n.c.p.</v>
          </cell>
          <cell r="P207" t="str">
            <v>20/0220/0106/45020220238</v>
          </cell>
          <cell r="Q207" t="str">
            <v>Se solicita ajustar las lineas para Nuevas necesidades de contratación de la Subdirección de asuntos comunales</v>
          </cell>
          <cell r="R207"/>
          <cell r="S207" t="str">
            <v>Implementación de mecanismos de participación que potencian el desarrollo territorial Bogotá D.C.</v>
          </cell>
          <cell r="T207">
            <v>8131</v>
          </cell>
          <cell r="U207">
            <v>2024110010238</v>
          </cell>
          <cell r="V207">
            <v>8</v>
          </cell>
          <cell r="Z207" t="str">
            <v>Modificación propuesta</v>
          </cell>
        </row>
        <row r="208">
          <cell r="B208" t="str">
            <v>C455</v>
          </cell>
          <cell r="C208" t="str">
            <v>3. Aplicar a 2000 organizaciones sociales, comunales, medios comunitarios, de propiedad horizontal el modelo de fortalecimiento</v>
          </cell>
          <cell r="D208">
            <v>80111600</v>
          </cell>
          <cell r="E208" t="str">
            <v>Prestar los servicios profesionales para implementar el modelo de fortalecimiento con el fin de robustecer procesos internos y externos de las organizaciones comunales de primer y segundo grado en el marco del proyecto de inversión 8131.</v>
          </cell>
          <cell r="F208" t="str">
            <v>FEBRERO</v>
          </cell>
          <cell r="G208" t="str">
            <v>FEBRERO</v>
          </cell>
          <cell r="H208">
            <v>5</v>
          </cell>
          <cell r="I208">
            <v>1</v>
          </cell>
          <cell r="J208" t="str">
            <v>CCE-16 Contratación Directa</v>
          </cell>
          <cell r="K208" t="str">
            <v>1-100-F001_VA-Recursos distrito</v>
          </cell>
          <cell r="L208">
            <v>5000000</v>
          </cell>
          <cell r="M208">
            <v>25000000</v>
          </cell>
          <cell r="N208" t="str">
            <v>Subdirección de Asuntos Comunales</v>
          </cell>
          <cell r="O208" t="str">
            <v>O232020200991119_Otros servicios de la administración pública n.c.p.</v>
          </cell>
          <cell r="P208" t="str">
            <v>20/0220/0106/45020220238</v>
          </cell>
          <cell r="Q208" t="str">
            <v>Se solicita ajustar las lineas para Nuevas necesidades de contratación de la Subdirección de asuntos comunales</v>
          </cell>
          <cell r="R208"/>
          <cell r="S208" t="str">
            <v>Implementación de mecanismos de participación que potencian el desarrollo territorial Bogotá D.C.</v>
          </cell>
          <cell r="T208">
            <v>8131</v>
          </cell>
          <cell r="U208">
            <v>2024110010238</v>
          </cell>
          <cell r="V208">
            <v>8</v>
          </cell>
          <cell r="Z208" t="str">
            <v>Modificación propuesta</v>
          </cell>
        </row>
        <row r="209">
          <cell r="B209" t="str">
            <v>C456</v>
          </cell>
          <cell r="C209" t="str">
            <v>3. Aplicar a 2000 organizaciones sociales, comunales, medios comunitarios, de propiedad horizontal el modelo de fortalecimiento</v>
          </cell>
          <cell r="D209">
            <v>80111600</v>
          </cell>
          <cell r="E209" t="str">
            <v>Prestar los servicios de apoyo a la gestión para el acompañamiento a las organizaciones de propiedad horizontal y comunales de los distintos niveles e implementar el modelo de fortalecimiento en el marco del proyecto de inversión 8131.</v>
          </cell>
          <cell r="F209" t="str">
            <v>ENERO</v>
          </cell>
          <cell r="G209" t="str">
            <v>FEBRERO</v>
          </cell>
          <cell r="H209">
            <v>5</v>
          </cell>
          <cell r="I209">
            <v>1</v>
          </cell>
          <cell r="J209" t="str">
            <v>CCE-16 Contratación Directa</v>
          </cell>
          <cell r="K209" t="str">
            <v>1-100-F001_VA-Recursos distrito</v>
          </cell>
          <cell r="L209">
            <v>3800000</v>
          </cell>
          <cell r="M209">
            <v>20584000</v>
          </cell>
          <cell r="N209" t="str">
            <v>Subdirección de Asuntos Comunales</v>
          </cell>
          <cell r="O209" t="str">
            <v>O232020200991119_Otros servicios de la administración pública n.c.p.</v>
          </cell>
          <cell r="P209" t="str">
            <v>20/0220/0106/45020220238</v>
          </cell>
          <cell r="Q209" t="str">
            <v>Se solicita ajustar las lineas para Nuevas necesidades de contratación de la Subdirección de asuntos comunales</v>
          </cell>
          <cell r="R209"/>
          <cell r="S209" t="str">
            <v>Implementación de mecanismos de participación que potencian el desarrollo territorial Bogotá D.C.</v>
          </cell>
          <cell r="T209">
            <v>8131</v>
          </cell>
          <cell r="U209">
            <v>2024110010238</v>
          </cell>
          <cell r="V209">
            <v>8</v>
          </cell>
          <cell r="Z209" t="str">
            <v>Modificación propuesta</v>
          </cell>
        </row>
        <row r="210">
          <cell r="B210" t="str">
            <v>C685</v>
          </cell>
          <cell r="C210" t="str">
            <v>4. Implementar el 100% de los planes de acción de las políticas públicas a cargo del IDPAC</v>
          </cell>
          <cell r="D210">
            <v>80111600</v>
          </cell>
          <cell r="E210"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210" t="str">
            <v>FEBRERO</v>
          </cell>
          <cell r="G210" t="str">
            <v>FEBRERO</v>
          </cell>
          <cell r="H210">
            <v>7</v>
          </cell>
          <cell r="I210">
            <v>1</v>
          </cell>
          <cell r="J210" t="str">
            <v>CCE-16 Contratación Directa</v>
          </cell>
          <cell r="K210" t="str">
            <v>1-100-F001_VA-Recursos distrito</v>
          </cell>
          <cell r="L210">
            <v>4200000</v>
          </cell>
          <cell r="M210">
            <v>28800000</v>
          </cell>
          <cell r="N210" t="str">
            <v>Subdirección de Asuntos Comunales</v>
          </cell>
          <cell r="O210" t="str">
            <v>O232020200991119_Otros servicios de la administración pública n.c.p.</v>
          </cell>
          <cell r="P210" t="str">
            <v>20/0220/0101/45020290238</v>
          </cell>
          <cell r="Q210" t="str">
            <v>Se solicita ajustar las lineas para Nuevas necesidades de contratación de la Subdirección de asuntos comunales</v>
          </cell>
          <cell r="R210"/>
          <cell r="S210" t="str">
            <v>Implementación de mecanismos de participación que potencian el desarrollo territorial Bogotá D.C.</v>
          </cell>
          <cell r="T210">
            <v>8131</v>
          </cell>
          <cell r="U210">
            <v>2024110010238</v>
          </cell>
          <cell r="V210">
            <v>8</v>
          </cell>
          <cell r="Z210" t="str">
            <v>Modificación propuesta</v>
          </cell>
        </row>
        <row r="211">
          <cell r="B211" t="str">
            <v>C686</v>
          </cell>
          <cell r="C211" t="str">
            <v>3. Aplicar a 2000 organizaciones sociales, comunales, medios comunitarios, de propiedad horizontal el modelo de fortalecimiento</v>
          </cell>
          <cell r="D211">
            <v>80111600</v>
          </cell>
          <cell r="E211" t="str">
            <v>Prestar los servicios profesionales para implementar el modelo de fortalecimiento con el fin de robustecer procesos internos y externos de las organizaciones comunales de primer y segundo grado en el marco del proyecto de inversión 8131.</v>
          </cell>
          <cell r="F211" t="str">
            <v>FEBRERO</v>
          </cell>
          <cell r="G211" t="str">
            <v>FEBRERO</v>
          </cell>
          <cell r="H211">
            <v>6</v>
          </cell>
          <cell r="I211">
            <v>1</v>
          </cell>
          <cell r="J211" t="str">
            <v>CCE-16 Contratación Directa</v>
          </cell>
          <cell r="K211" t="str">
            <v>1-100-F001_VA-Recursos distrito</v>
          </cell>
          <cell r="L211" t="str">
            <v>-</v>
          </cell>
          <cell r="M211" t="str">
            <v>-</v>
          </cell>
          <cell r="N211" t="str">
            <v>Subdirección de Asuntos Comunales</v>
          </cell>
          <cell r="O211" t="str">
            <v>O232020200991119_Otros servicios de la administración pública n.c.p.</v>
          </cell>
          <cell r="P211" t="str">
            <v>20/0220/0106/45020220238</v>
          </cell>
          <cell r="Q211" t="str">
            <v>Se solicita Eliminar las lineas para Nuevas necesidades de contratación de la Subdirección de asuntos comunales</v>
          </cell>
          <cell r="R211"/>
          <cell r="S211" t="str">
            <v>Implementación de mecanismos de participación que potencian el desarrollo territorial Bogotá D.C.</v>
          </cell>
          <cell r="T211">
            <v>8131</v>
          </cell>
          <cell r="U211">
            <v>2024110010238</v>
          </cell>
          <cell r="V211">
            <v>8</v>
          </cell>
          <cell r="Z211" t="str">
            <v>Eliminación de Concepto</v>
          </cell>
        </row>
        <row r="212">
          <cell r="B212" t="str">
            <v>C687</v>
          </cell>
          <cell r="C212" t="str">
            <v>3. Aplicar a 2000 organizaciones sociales, comunales, medios comunitarios, de propiedad horizontal el modelo de fortalecimiento</v>
          </cell>
          <cell r="D212">
            <v>80111600</v>
          </cell>
          <cell r="E212" t="str">
            <v>Prestar los servicios de apoyo a la gestión para implementar el modelo de fortalecimiento con organizaciones de propiedad horizontal y comunales de los distintos niveles en el marco del proyecto de inversión 8131.</v>
          </cell>
          <cell r="F212" t="str">
            <v>FEBRERO</v>
          </cell>
          <cell r="G212" t="str">
            <v>FEBRERO</v>
          </cell>
          <cell r="H212">
            <v>6</v>
          </cell>
          <cell r="I212">
            <v>1</v>
          </cell>
          <cell r="J212" t="str">
            <v>CCE-16 Contratación Directa</v>
          </cell>
          <cell r="K212" t="str">
            <v>1-100-F001_VA-Recursos distrito</v>
          </cell>
          <cell r="L212" t="str">
            <v>-</v>
          </cell>
          <cell r="M212" t="str">
            <v>-</v>
          </cell>
          <cell r="N212" t="str">
            <v>Subdirección de Asuntos Comunales</v>
          </cell>
          <cell r="O212" t="str">
            <v>O232020200991119_Otros servicios de la administración pública n.c.p.</v>
          </cell>
          <cell r="P212" t="str">
            <v>20/0220/0106/45020220238</v>
          </cell>
          <cell r="Q212" t="str">
            <v>Se solicita Eliminar as lineas para Nuevas necesidades de contratación de la Subdirección de asuntos comunales</v>
          </cell>
          <cell r="R212"/>
          <cell r="S212" t="str">
            <v>Implementación de mecanismos de participación que potencian el desarrollo territorial Bogotá D.C.</v>
          </cell>
          <cell r="T212">
            <v>8131</v>
          </cell>
          <cell r="U212">
            <v>2024110010238</v>
          </cell>
          <cell r="V212">
            <v>8</v>
          </cell>
          <cell r="Z212" t="str">
            <v>Eliminación de Concepto</v>
          </cell>
        </row>
        <row r="213">
          <cell r="B213" t="str">
            <v>C481</v>
          </cell>
          <cell r="C213" t="str">
            <v>3. Entregar 1.550 Incentivo(s) para estimular y promover la participación incidente</v>
          </cell>
          <cell r="D213">
            <v>80111601</v>
          </cell>
          <cell r="E213" t="str">
            <v>Prestar los servicios de apoyo a la gestión para asistir en las actividades estrategicas de la Subdireccion de Promocion de la Participacion.</v>
          </cell>
          <cell r="F213" t="str">
            <v>Febrero</v>
          </cell>
          <cell r="G213" t="str">
            <v>Febrero</v>
          </cell>
          <cell r="H213">
            <v>5</v>
          </cell>
          <cell r="I213">
            <v>1</v>
          </cell>
          <cell r="J213" t="str">
            <v>CCE-16 Contratacion Directa</v>
          </cell>
          <cell r="K213" t="str">
            <v>1-100-F001_Va-Recursos distrito</v>
          </cell>
          <cell r="L213">
            <v>3156000</v>
          </cell>
          <cell r="M213">
            <v>15780000</v>
          </cell>
          <cell r="N213" t="str">
            <v>Subdireccion de Promocion de la Participacion</v>
          </cell>
          <cell r="O213" t="str">
            <v>O232020200883990_Otros servicios profesionales, técnicos y empresariales n.c.p.</v>
          </cell>
          <cell r="P213" t="str">
            <v>20/0220/0106/45020320254</v>
          </cell>
          <cell r="Q213" t="str">
            <v>SE MODIFICA PLAZO Y VALOR TOTAL</v>
          </cell>
          <cell r="R213"/>
          <cell r="S213" t="str">
            <v>Construcción de Ciudadanía Activa Crece La Participación en el Territorio con Promoción, Información e Innovación en Bogotá D.C.</v>
          </cell>
          <cell r="T213">
            <v>8146</v>
          </cell>
          <cell r="U213">
            <v>2024110010254</v>
          </cell>
          <cell r="V213">
            <v>9</v>
          </cell>
          <cell r="Z213" t="str">
            <v>Modificación propuesta</v>
          </cell>
        </row>
        <row r="214">
          <cell r="B214" t="str">
            <v>C488</v>
          </cell>
          <cell r="C214" t="str">
            <v>3. Entregar 1.550 Incentivo(s) para estimular y promover la participación incidente</v>
          </cell>
          <cell r="D214">
            <v>80111601</v>
          </cell>
          <cell r="E214" t="str">
            <v>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v>
          </cell>
          <cell r="F214" t="str">
            <v>Febrero</v>
          </cell>
          <cell r="G214" t="str">
            <v>Febrero</v>
          </cell>
          <cell r="H214">
            <v>4</v>
          </cell>
          <cell r="I214">
            <v>1</v>
          </cell>
          <cell r="J214" t="str">
            <v>CCE-16 Contratacion Directa</v>
          </cell>
          <cell r="K214" t="str">
            <v>1-100-F001_Va-Recursos distrito</v>
          </cell>
          <cell r="L214">
            <v>4500000</v>
          </cell>
          <cell r="M214">
            <v>18000000</v>
          </cell>
          <cell r="N214" t="str">
            <v>Subdireccion de Promocion de la Participacion</v>
          </cell>
          <cell r="O214" t="str">
            <v>o232020200883990_otros servicios profesionales, tecnicos y empresariales n.c.p.</v>
          </cell>
          <cell r="P214" t="str">
            <v>20/0220/0106/45020320254</v>
          </cell>
          <cell r="Q214" t="str">
            <v>SE MODIFCA DESCRIPCION</v>
          </cell>
          <cell r="R214"/>
          <cell r="S214" t="str">
            <v>Construcción de Ciudadanía Activa Crece La Participación en el Territorio con Promoción, Información e Innovación en Bogotá D.C.</v>
          </cell>
          <cell r="T214">
            <v>8146</v>
          </cell>
          <cell r="U214">
            <v>2024110010254</v>
          </cell>
          <cell r="V214">
            <v>9</v>
          </cell>
          <cell r="Z214" t="str">
            <v>Modificación propuesta</v>
          </cell>
        </row>
        <row r="215">
          <cell r="B215" t="str">
            <v>C458</v>
          </cell>
          <cell r="C215" t="str">
            <v>1. Elaborar 1 lineamiento(s) con la metodologia y cronograma para la implementacion de los Presupuestos Participativos</v>
          </cell>
          <cell r="D215">
            <v>80111601</v>
          </cell>
          <cell r="E215" t="str">
            <v>Prestar los servicios profesionales para acompañar y orientar a las alcaldias Locales y entidades del distrito sobre la estrategia de Gobierno abierto y planeacion participativa.</v>
          </cell>
          <cell r="F215" t="str">
            <v>Febrero</v>
          </cell>
          <cell r="G215" t="str">
            <v>Febrero</v>
          </cell>
          <cell r="H215">
            <v>8</v>
          </cell>
          <cell r="I215">
            <v>1</v>
          </cell>
          <cell r="J215" t="str">
            <v>CCE-16 Contratacion Directa</v>
          </cell>
          <cell r="K215" t="str">
            <v>1-100-F001_Va-Recursos distrito</v>
          </cell>
          <cell r="L215">
            <v>5380000</v>
          </cell>
          <cell r="M215">
            <v>43040000</v>
          </cell>
          <cell r="N215" t="str">
            <v>Subdireccion de Promocion de la Participacion</v>
          </cell>
          <cell r="O215" t="str">
            <v>O232020200883990_Otros servicios profesionales, técnicos y empresariales n.c.p.</v>
          </cell>
          <cell r="P215" t="str">
            <v>20/0220/0106/45020320254</v>
          </cell>
          <cell r="Q215" t="str">
            <v>SE MODIDICA DESCRIPCION, VALOR MENSUAL, PLAZO, VALOR TOTAL</v>
          </cell>
          <cell r="R215"/>
          <cell r="S215" t="str">
            <v>Construcción de Ciudadanía Activa Crece La Participación en el Territorio con Promoción, Información e Innovación en Bogotá D.C.</v>
          </cell>
          <cell r="T215">
            <v>8146</v>
          </cell>
          <cell r="U215">
            <v>2024110010254</v>
          </cell>
          <cell r="V215">
            <v>9</v>
          </cell>
          <cell r="Z215" t="str">
            <v>Modificación propuesta</v>
          </cell>
        </row>
        <row r="216">
          <cell r="B216" t="str">
            <v>C524</v>
          </cell>
          <cell r="C216" t="str">
            <v>4. Suscribir 70 Pacto(s) ciudadanos de convivencia</v>
          </cell>
          <cell r="D216">
            <v>80111601</v>
          </cell>
          <cell r="E216" t="str">
            <v>Prestar los servicios de apoyo a la gestion para acompañar las actividades y acciones derivadas de la estrategia "impactando" a cargo de la Subdireccion de Promocion de la Participacion.</v>
          </cell>
          <cell r="F216" t="str">
            <v>Marzo</v>
          </cell>
          <cell r="G216" t="str">
            <v>Marzo</v>
          </cell>
          <cell r="H216">
            <v>6</v>
          </cell>
          <cell r="I216">
            <v>1</v>
          </cell>
          <cell r="J216" t="str">
            <v>CCE-16 Contratacion Directa</v>
          </cell>
          <cell r="K216" t="str">
            <v>1-100-F001_Va-Recursos distrito</v>
          </cell>
          <cell r="L216">
            <v>3157000</v>
          </cell>
          <cell r="M216">
            <v>18942000</v>
          </cell>
          <cell r="N216" t="str">
            <v>Subdireccion de Promocion de la Participacion</v>
          </cell>
          <cell r="O216" t="str">
            <v>O232020200883990_Otros servicios profesionales, técnicos y empresariales n.c.p.</v>
          </cell>
          <cell r="P216" t="str">
            <v>20/0220/0106/45020320254</v>
          </cell>
          <cell r="Q216" t="str">
            <v>SE MODIFICA PLAZO Y VALOR TOTAL</v>
          </cell>
          <cell r="R216"/>
          <cell r="S216" t="str">
            <v>Construcción de Ciudadanía Activa Crece La Participación en el Territorio con Promoción, Información e Innovación en Bogotá D.C.</v>
          </cell>
          <cell r="T216">
            <v>8146</v>
          </cell>
          <cell r="U216">
            <v>2024110010254</v>
          </cell>
          <cell r="V216">
            <v>9</v>
          </cell>
          <cell r="Z216" t="str">
            <v>Modificación propuesta</v>
          </cell>
        </row>
        <row r="217">
          <cell r="B217" t="str">
            <v>C484</v>
          </cell>
          <cell r="C217" t="str">
            <v>3. Entregar 1.550 Incentivo(s) para estimular y promover la participación incidente</v>
          </cell>
          <cell r="D217">
            <v>80111601</v>
          </cell>
          <cell r="E217" t="str">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v>
          </cell>
          <cell r="F217" t="str">
            <v>Febrero</v>
          </cell>
          <cell r="G217" t="str">
            <v>Febrero</v>
          </cell>
          <cell r="H217">
            <v>5</v>
          </cell>
          <cell r="I217">
            <v>1</v>
          </cell>
          <cell r="J217" t="str">
            <v>CCE-16 Contratacion Directa</v>
          </cell>
          <cell r="K217" t="str">
            <v>1-100-F001_Va-Recursos distrito</v>
          </cell>
          <cell r="L217">
            <v>5500000</v>
          </cell>
          <cell r="M217">
            <v>27500000</v>
          </cell>
          <cell r="N217" t="str">
            <v>Subdireccion de Promocion de la Participacion</v>
          </cell>
          <cell r="O217" t="str">
            <v>O232020200883990_Otros servicios profesionales, técnicos y empresariales n.c.p.</v>
          </cell>
          <cell r="P217" t="str">
            <v>20/0220/0106/45020320254</v>
          </cell>
          <cell r="Q217" t="str">
            <v>SE MODIFICA PLAZO Y VALOR TOTAL</v>
          </cell>
          <cell r="R217"/>
          <cell r="S217" t="str">
            <v>Construcción de Ciudadanía Activa Crece La Participación en el Territorio con Promoción, Información e Innovación en Bogotá D.C.</v>
          </cell>
          <cell r="T217">
            <v>8146</v>
          </cell>
          <cell r="U217">
            <v>2024110010254</v>
          </cell>
          <cell r="V217">
            <v>9</v>
          </cell>
          <cell r="Z217" t="str">
            <v>Modificación propuesta</v>
          </cell>
        </row>
        <row r="218">
          <cell r="B218" t="str">
            <v>C496</v>
          </cell>
          <cell r="C218" t="str">
            <v>3. Entregar 1.550 Incentivo(s) para estimular y promover la participación incidente</v>
          </cell>
          <cell r="D218">
            <v>80111601</v>
          </cell>
          <cell r="E218" t="str">
            <v>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v>
          </cell>
          <cell r="F218" t="str">
            <v>Febrero</v>
          </cell>
          <cell r="G218" t="str">
            <v>Febrero</v>
          </cell>
          <cell r="H218">
            <v>10</v>
          </cell>
          <cell r="I218">
            <v>1</v>
          </cell>
          <cell r="J218" t="str">
            <v>CCE-16 Contratacion Directa</v>
          </cell>
          <cell r="K218" t="str">
            <v>1-100-F001_Va-Recursos distrito</v>
          </cell>
          <cell r="L218">
            <v>4300000</v>
          </cell>
          <cell r="M218">
            <v>43000000</v>
          </cell>
          <cell r="N218" t="str">
            <v>Subdireccion de Promocion de la Participacion</v>
          </cell>
          <cell r="O218" t="str">
            <v>O232020200883990_Otros servicios profesionales, técnicos y empresariales n.c.p.</v>
          </cell>
          <cell r="P218" t="str">
            <v>20/0220/0106/45020320254</v>
          </cell>
          <cell r="Q218" t="str">
            <v>SE MODIFICA DESCRIPCION, PLAZO, VALOR MENSUAL, VALOR TOTAL</v>
          </cell>
          <cell r="R218"/>
          <cell r="S218" t="str">
            <v>Construcción de Ciudadanía Activa Crece La Participación en el Territorio con Promoción, Información e Innovación en Bogotá D.C.</v>
          </cell>
          <cell r="T218">
            <v>8146</v>
          </cell>
          <cell r="U218">
            <v>2024110010254</v>
          </cell>
          <cell r="V218">
            <v>9</v>
          </cell>
          <cell r="Z218" t="str">
            <v>Modificación propuesta</v>
          </cell>
        </row>
        <row r="219">
          <cell r="B219" t="str">
            <v>C506</v>
          </cell>
          <cell r="C219" t="str">
            <v>4. Suscribir 70 Pacto(s) ciudadanos de convivencia</v>
          </cell>
          <cell r="D219">
            <v>80111601</v>
          </cell>
          <cell r="E219" t="str">
            <v>Prestar los servicios de apoyo a la gestion realizando gestion territorial y atendiendo los procesos de pactos, que se adelanten desde la Subdireccion de Promocion de la Participacion</v>
          </cell>
          <cell r="F219" t="str">
            <v>Febrero</v>
          </cell>
          <cell r="G219" t="str">
            <v>Febrero</v>
          </cell>
          <cell r="H219">
            <v>5</v>
          </cell>
          <cell r="I219">
            <v>1</v>
          </cell>
          <cell r="J219" t="str">
            <v>CCE-16 Contratacion Directa</v>
          </cell>
          <cell r="K219" t="str">
            <v>1-100-F001_Va-Recursos distrito</v>
          </cell>
          <cell r="L219">
            <v>2253000</v>
          </cell>
          <cell r="M219">
            <v>11265000</v>
          </cell>
          <cell r="N219" t="str">
            <v>Subdireccion de Promocion de la Participacion</v>
          </cell>
          <cell r="O219" t="str">
            <v>O232020200883990_Otros servicios profesionales, técnicos y empresariales n.c.p.</v>
          </cell>
          <cell r="P219" t="str">
            <v>20/0220/0106/45020320254</v>
          </cell>
          <cell r="Q219" t="str">
            <v>SE MODIFICA PLAZO Y VALOR TOTAL</v>
          </cell>
          <cell r="R219"/>
          <cell r="S219" t="str">
            <v>Construcción de Ciudadanía Activa Crece La Participación en el Territorio con Promoción, Información e Innovación en Bogotá D.C.</v>
          </cell>
          <cell r="T219">
            <v>8146</v>
          </cell>
          <cell r="U219">
            <v>2024110010254</v>
          </cell>
          <cell r="V219">
            <v>9</v>
          </cell>
          <cell r="Z219" t="str">
            <v>Modificación propuesta</v>
          </cell>
        </row>
        <row r="220">
          <cell r="B220" t="str">
            <v>C482</v>
          </cell>
          <cell r="C220" t="str">
            <v>3. Entregar 1.550 Incentivo(s) para estimular y promover la participación incidente</v>
          </cell>
          <cell r="D220">
            <v>80111601</v>
          </cell>
          <cell r="E220" t="str">
            <v>Prestar los servicios profesionales para articular y gestionar los procesos y procedimientos propios que 
 tiene a su cargo la Subdireccion de Promocion de la Participacion</v>
          </cell>
          <cell r="F220" t="str">
            <v>Marzo</v>
          </cell>
          <cell r="G220" t="str">
            <v>Marzo</v>
          </cell>
          <cell r="H220">
            <v>5</v>
          </cell>
          <cell r="I220">
            <v>1</v>
          </cell>
          <cell r="J220" t="str">
            <v>CCE-16 Contratacion Directa</v>
          </cell>
          <cell r="K220" t="str">
            <v>1-100-F001_Va-Recursos distrito</v>
          </cell>
          <cell r="L220">
            <v>4400000</v>
          </cell>
          <cell r="M220">
            <v>22000000</v>
          </cell>
          <cell r="N220" t="str">
            <v>Subdireccion de Promocion de la Participacion</v>
          </cell>
          <cell r="O220" t="str">
            <v>O232020200883990_Otros servicios profesionales, técnicos y empresariales n.c.p.</v>
          </cell>
          <cell r="P220" t="str">
            <v>20/0220/0106/45020320254</v>
          </cell>
          <cell r="Q220" t="str">
            <v>SE MODIFICA PLAZO Y VALOR TOTAL</v>
          </cell>
          <cell r="R220"/>
          <cell r="S220" t="str">
            <v>Construcción de Ciudadanía Activa Crece La Participación en el Territorio con Promoción, Información e Innovación en Bogotá D.C.</v>
          </cell>
          <cell r="T220">
            <v>8146</v>
          </cell>
          <cell r="U220">
            <v>2024110010254</v>
          </cell>
          <cell r="V220">
            <v>9</v>
          </cell>
          <cell r="Z220" t="str">
            <v>Modificación propuesta</v>
          </cell>
        </row>
        <row r="221">
          <cell r="B221" t="str">
            <v>C459</v>
          </cell>
          <cell r="C221" t="str">
            <v>1. Elaborar 1 lineamiento(s) con la metodologia y cronograma para la implementacion de los Presupuestos Participativos</v>
          </cell>
          <cell r="D221">
            <v>80111601</v>
          </cell>
          <cell r="E221" t="str">
            <v>Prestar los servicios profesionales para desarrollar la estrategia de Gobierno abierto y la plataforma de Bogota abierta.</v>
          </cell>
          <cell r="F221" t="str">
            <v>Febrero</v>
          </cell>
          <cell r="G221" t="str">
            <v>Febrero</v>
          </cell>
          <cell r="H221">
            <v>5</v>
          </cell>
          <cell r="I221">
            <v>1</v>
          </cell>
          <cell r="J221" t="str">
            <v>CCE-16 Contratacion Directa</v>
          </cell>
          <cell r="K221" t="str">
            <v>1-100-F001_Va-Recursos distrito</v>
          </cell>
          <cell r="L221">
            <v>4277000</v>
          </cell>
          <cell r="M221">
            <v>21385000</v>
          </cell>
          <cell r="N221" t="str">
            <v>Subdireccion de Promocion de la Participacion</v>
          </cell>
          <cell r="O221" t="str">
            <v>O232020200883990_Otros servicios profesionales, técnicos y empresariales n.c.p.</v>
          </cell>
          <cell r="P221" t="str">
            <v>20/0220/0106/45020320254</v>
          </cell>
          <cell r="Q221" t="str">
            <v>SE MODIFICA PLAZO Y VALOR TOTAL</v>
          </cell>
          <cell r="R221"/>
          <cell r="S221" t="str">
            <v>Construcción de Ciudadanía Activa Crece La Participación en el Territorio con Promoción, Información e Innovación en Bogotá D.C.</v>
          </cell>
          <cell r="T221">
            <v>8146</v>
          </cell>
          <cell r="U221">
            <v>2024110010254</v>
          </cell>
          <cell r="V221">
            <v>9</v>
          </cell>
          <cell r="Z221" t="str">
            <v>Modificación propuesta</v>
          </cell>
        </row>
        <row r="222">
          <cell r="B222" t="str">
            <v>C509</v>
          </cell>
          <cell r="C222" t="str">
            <v>4. Suscribir 70 Pacto(s) ciudadanos de convivencia</v>
          </cell>
          <cell r="D222">
            <v>80111601</v>
          </cell>
          <cell r="E222" t="str">
            <v>Prestar los servicios de apoyo a la gestion en los procesos de pactos con participacion ciudadana, 
 organizaciones y entidades del Distrito Capital.</v>
          </cell>
          <cell r="F222" t="str">
            <v>Febrero</v>
          </cell>
          <cell r="G222" t="str">
            <v>Febrero</v>
          </cell>
          <cell r="H222">
            <v>5</v>
          </cell>
          <cell r="I222">
            <v>1</v>
          </cell>
          <cell r="J222" t="str">
            <v>CCE-16 Contratacion Directa</v>
          </cell>
          <cell r="K222" t="str">
            <v>1-100-F001_Va-Recursos distrito</v>
          </cell>
          <cell r="L222">
            <v>2253000</v>
          </cell>
          <cell r="M222">
            <v>11265000</v>
          </cell>
          <cell r="N222" t="str">
            <v>Subdireccion de Promocion de la Participacion</v>
          </cell>
          <cell r="O222" t="str">
            <v>O232020200883990_Otros servicios profesionales, técnicos y empresariales n.c.p.</v>
          </cell>
          <cell r="P222" t="str">
            <v>20/0220/0106/45020320254</v>
          </cell>
          <cell r="Q222" t="str">
            <v>SE MODIFICA PLAZO Y VALOR TOTAL</v>
          </cell>
          <cell r="R222"/>
          <cell r="S222" t="str">
            <v>Construcción de Ciudadanía Activa Crece La Participación en el Territorio con Promoción, Información e Innovación en Bogotá D.C.</v>
          </cell>
          <cell r="T222">
            <v>8146</v>
          </cell>
          <cell r="U222">
            <v>2024110010254</v>
          </cell>
          <cell r="V222">
            <v>9</v>
          </cell>
          <cell r="Z222" t="str">
            <v>Modificación propuesta</v>
          </cell>
        </row>
        <row r="223">
          <cell r="B223" t="str">
            <v>C514</v>
          </cell>
          <cell r="C223" t="str">
            <v>4. Suscribir 70 Pacto(s) ciudadanos de convivencia</v>
          </cell>
          <cell r="D223">
            <v>80111601</v>
          </cell>
          <cell r="E223" t="str">
            <v>Prestar los servicios profesionales para realizar y gestionar la concertacion de los pactos territoriales 
 que son de competencia de la Subdireccion de Promocion de la Participacion en 
 las diferentes localidades del Distrito Capital.</v>
          </cell>
          <cell r="F223" t="str">
            <v>Febrero</v>
          </cell>
          <cell r="G223" t="str">
            <v>Febrero</v>
          </cell>
          <cell r="H223">
            <v>5</v>
          </cell>
          <cell r="I223">
            <v>1</v>
          </cell>
          <cell r="J223" t="str">
            <v>CCE-16 Contratacion Directa</v>
          </cell>
          <cell r="K223" t="str">
            <v>1-100-F001_Va-Recursos distrito</v>
          </cell>
          <cell r="L223">
            <v>4500000</v>
          </cell>
          <cell r="M223">
            <v>22500000</v>
          </cell>
          <cell r="N223" t="str">
            <v>Subdireccion de Promocion de la Participacion</v>
          </cell>
          <cell r="O223" t="str">
            <v>O232020200883990_Otros servicios profesionales, técnicos y empresariales n.c.p.</v>
          </cell>
          <cell r="P223" t="str">
            <v>20/0220/0106/45020320254</v>
          </cell>
          <cell r="Q223" t="str">
            <v>SE MODIFICA PLAZO Y VALOR TOTAL</v>
          </cell>
          <cell r="R223"/>
          <cell r="S223" t="str">
            <v>Construcción de Ciudadanía Activa Crece La Participación en el Territorio con Promoción, Información e Innovación en Bogotá D.C.</v>
          </cell>
          <cell r="T223">
            <v>8146</v>
          </cell>
          <cell r="U223">
            <v>2024110010254</v>
          </cell>
          <cell r="V223">
            <v>9</v>
          </cell>
          <cell r="Z223" t="str">
            <v>Modificación propuesta</v>
          </cell>
        </row>
        <row r="224">
          <cell r="B224" t="str">
            <v>C470</v>
          </cell>
          <cell r="C224" t="str">
            <v>3. Entregar 1.550 Incentivo(s) para estimular y promover la participación incidente</v>
          </cell>
          <cell r="D224">
            <v>80111601</v>
          </cell>
          <cell r="E224" t="str">
            <v>Prestar los servicios profesionales para realizar seguimiento a los temas administrativos encaminados al fortalecimiento y promocion de la participacion ciudadana que son de competencia de la Subdireccion de Promocion de la Participacion</v>
          </cell>
          <cell r="F224" t="str">
            <v>Marzo</v>
          </cell>
          <cell r="G224" t="str">
            <v>Marzo</v>
          </cell>
          <cell r="H224">
            <v>5</v>
          </cell>
          <cell r="I224">
            <v>1</v>
          </cell>
          <cell r="J224" t="str">
            <v>CCE-16 Contratacion Directa</v>
          </cell>
          <cell r="K224" t="str">
            <v>1-100-F001_Va-Recursos distrito</v>
          </cell>
          <cell r="L224">
            <v>4000000</v>
          </cell>
          <cell r="M224">
            <v>20000000</v>
          </cell>
          <cell r="N224" t="str">
            <v>Subdireccion de Promocion de la Participacion</v>
          </cell>
          <cell r="O224" t="str">
            <v>O232020200883990_Otros servicios profesionales, técnicos y empresariales n.c.p.</v>
          </cell>
          <cell r="P224" t="str">
            <v>20/0220/0106/45020320254</v>
          </cell>
          <cell r="Q224" t="str">
            <v>SE MODIFICA DESCRIPCION, PLAZO, VALOR MENSUAL, VALOR TOTAL</v>
          </cell>
          <cell r="R224"/>
          <cell r="S224" t="str">
            <v>Construcción de Ciudadanía Activa Crece La Participación en el Territorio con Promoción, Información e Innovación en Bogotá D.C.</v>
          </cell>
          <cell r="T224">
            <v>8146</v>
          </cell>
          <cell r="U224">
            <v>2024110010254</v>
          </cell>
          <cell r="V224">
            <v>9</v>
          </cell>
          <cell r="Z224" t="str">
            <v>Modificación propuesta</v>
          </cell>
        </row>
        <row r="225">
          <cell r="B225" t="str">
            <v>C498</v>
          </cell>
          <cell r="C225" t="str">
            <v>3. Entregar 1.550 Incentivo(s) para estimular y promover la participación incidente</v>
          </cell>
          <cell r="D225">
            <v>80111601</v>
          </cell>
          <cell r="E225" t="str">
            <v>Prestar los servicios de apoyo a la gestion para adelantar y realizar las actividades relacionadas con los procedimientos de los proyectos estrategicos de la Subdireccion de Promocion de la Participacion.</v>
          </cell>
          <cell r="F225" t="str">
            <v>Marzo</v>
          </cell>
          <cell r="G225" t="str">
            <v>Marzo</v>
          </cell>
          <cell r="H225">
            <v>5</v>
          </cell>
          <cell r="I225">
            <v>1</v>
          </cell>
          <cell r="J225" t="str">
            <v>CCE-16 Contratacion Directa</v>
          </cell>
          <cell r="K225" t="str">
            <v>1-100-F001_Va-Recursos distrito</v>
          </cell>
          <cell r="L225">
            <v>2253000</v>
          </cell>
          <cell r="M225">
            <v>11265000</v>
          </cell>
          <cell r="N225" t="str">
            <v>Subdireccion de Promocion de la Participacion</v>
          </cell>
          <cell r="O225" t="str">
            <v>O232020200883990_Otros servicios profesionales, técnicos y empresariales n.c.p.</v>
          </cell>
          <cell r="P225" t="str">
            <v>20/0220/0106/45020320254</v>
          </cell>
          <cell r="Q225" t="str">
            <v>SE MODIFICA PLAZO Y VALOR TOTAL</v>
          </cell>
          <cell r="R225"/>
          <cell r="S225" t="str">
            <v>Construcción de Ciudadanía Activa Crece La Participación en el Territorio con Promoción, Información e Innovación en Bogotá D.C.</v>
          </cell>
          <cell r="T225">
            <v>8146</v>
          </cell>
          <cell r="U225">
            <v>2024110010254</v>
          </cell>
          <cell r="V225">
            <v>9</v>
          </cell>
          <cell r="Z225" t="str">
            <v>Modificación propuesta</v>
          </cell>
        </row>
        <row r="226">
          <cell r="B226" t="str">
            <v>C457</v>
          </cell>
          <cell r="C226" t="str">
            <v>1. Elaborar 1 lineamiento(s) con la metodologia y cronograma para la implementacion de los Presupuestos Participativos</v>
          </cell>
          <cell r="D226">
            <v>80111601</v>
          </cell>
          <cell r="E226" t="str">
            <v>Prestar los servicios profesionales para realizar seguimiento a la Politica Publica de Participacion 
 incidente y acompañar la estrategia de Gobierno abierto y planeacion 
 participativa</v>
          </cell>
          <cell r="F226" t="str">
            <v>Febrero</v>
          </cell>
          <cell r="G226" t="str">
            <v>Febrero</v>
          </cell>
          <cell r="H226">
            <v>8</v>
          </cell>
          <cell r="I226">
            <v>1</v>
          </cell>
          <cell r="J226" t="str">
            <v>CCE-16 Contratacion Directa</v>
          </cell>
          <cell r="K226" t="str">
            <v>1-100-F001_Va-Recursos distrito</v>
          </cell>
          <cell r="L226">
            <v>5000000</v>
          </cell>
          <cell r="M226">
            <v>40000000</v>
          </cell>
          <cell r="N226" t="str">
            <v>Subdireccion de Promocion de la Participacion</v>
          </cell>
          <cell r="O226" t="str">
            <v>O232020200883990_Otros servicios profesionales, técnicos y empresariales n.c.p.</v>
          </cell>
          <cell r="P226" t="str">
            <v>20/0220/0106/45020320254</v>
          </cell>
          <cell r="Q226" t="str">
            <v>SE MODIFICA DESCRIPCION, PLAZO, VALOR MENSUAL, VALOR TOTAL</v>
          </cell>
          <cell r="R226"/>
          <cell r="S226" t="str">
            <v>Construcción de Ciudadanía Activa Crece La Participación en el Territorio con Promoción, Información e Innovación en Bogotá D.C.</v>
          </cell>
          <cell r="T226">
            <v>8146</v>
          </cell>
          <cell r="U226">
            <v>2024110010254</v>
          </cell>
          <cell r="V226">
            <v>9</v>
          </cell>
          <cell r="Z226" t="str">
            <v>Modificación propuesta</v>
          </cell>
        </row>
        <row r="227">
          <cell r="B227" t="str">
            <v>C507</v>
          </cell>
          <cell r="C227" t="str">
            <v>4. Suscribir 70 Pacto(s) ciudadanos de convivencia</v>
          </cell>
          <cell r="D227">
            <v>80111601</v>
          </cell>
          <cell r="E227" t="str">
            <v>Prestar los servicios profesionales para realizar gestion territorial, ejecutando los procesos de pactos 
 con participacion, que se adelanten desde la Subdireccion de Promocion de la 
 Participacion.</v>
          </cell>
          <cell r="F227" t="str">
            <v>Marzo</v>
          </cell>
          <cell r="G227" t="str">
            <v>Marzo</v>
          </cell>
          <cell r="H227">
            <v>8.5</v>
          </cell>
          <cell r="I227">
            <v>1</v>
          </cell>
          <cell r="J227" t="str">
            <v>CCE-16 Contratacion Directa</v>
          </cell>
          <cell r="K227" t="str">
            <v>1-100-F001_Va-Recursos distrito</v>
          </cell>
          <cell r="L227">
            <v>4277000</v>
          </cell>
          <cell r="M227">
            <v>36354500</v>
          </cell>
          <cell r="N227" t="str">
            <v>Subdireccion de Promocion de la Participacion</v>
          </cell>
          <cell r="O227" t="str">
            <v>O232020200883990_Otros servicios profesionales, técnicos y empresariales n.c.p.</v>
          </cell>
          <cell r="P227" t="str">
            <v>20/0220/0106/45020320254</v>
          </cell>
          <cell r="Q227" t="str">
            <v>SE MODIFICA PLAZO, VALOR MENSUAL, VALOR TOTAL</v>
          </cell>
          <cell r="R227"/>
          <cell r="S227" t="str">
            <v>Construcción de Ciudadanía Activa Crece La Participación en el Territorio con Promoción, Información e Innovación en Bogotá D.C.</v>
          </cell>
          <cell r="T227">
            <v>8146</v>
          </cell>
          <cell r="U227">
            <v>2024110010254</v>
          </cell>
          <cell r="V227">
            <v>9</v>
          </cell>
          <cell r="Z227" t="str">
            <v>Modificación propuesta</v>
          </cell>
        </row>
        <row r="228">
          <cell r="B228" t="str">
            <v>C486</v>
          </cell>
          <cell r="C228" t="str">
            <v>3. Entregar 1.550 Incentivo(s) para estimular y promover la participación incidente</v>
          </cell>
          <cell r="D228">
            <v>80111601</v>
          </cell>
          <cell r="E228"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228" t="str">
            <v>Marzo</v>
          </cell>
          <cell r="G228" t="str">
            <v>Marzo</v>
          </cell>
          <cell r="H228">
            <v>5</v>
          </cell>
          <cell r="I228">
            <v>1</v>
          </cell>
          <cell r="J228" t="str">
            <v>CCE-16 Contratacion Directa</v>
          </cell>
          <cell r="K228" t="str">
            <v>1-100-F001_Va-Recursos distrito</v>
          </cell>
          <cell r="L228">
            <v>4000000</v>
          </cell>
          <cell r="M228">
            <v>20000000</v>
          </cell>
          <cell r="N228" t="str">
            <v>Subdireccion de Promocion de la Participacion</v>
          </cell>
          <cell r="O228" t="str">
            <v>O232020200883990_Otros servicios profesionales, técnicos y empresariales n.c.p.</v>
          </cell>
          <cell r="P228" t="str">
            <v>20/0220/0106/45020320254</v>
          </cell>
          <cell r="Q228" t="str">
            <v>SE MODIFICA PLAZO Y VALOR TOTAL</v>
          </cell>
          <cell r="R228"/>
          <cell r="S228" t="str">
            <v>Construcción de Ciudadanía Activa Crece La Participación en el Territorio con Promoción, Información e Innovación en Bogotá D.C.</v>
          </cell>
          <cell r="T228">
            <v>8146</v>
          </cell>
          <cell r="U228">
            <v>2024110010254</v>
          </cell>
          <cell r="V228">
            <v>9</v>
          </cell>
          <cell r="Z228" t="str">
            <v>Modificación propuesta</v>
          </cell>
        </row>
        <row r="229">
          <cell r="B229" t="str">
            <v>C519</v>
          </cell>
          <cell r="C229" t="str">
            <v>4. Suscribir 70 Pacto(s) ciudadanos de convivencia</v>
          </cell>
          <cell r="D229">
            <v>80111601</v>
          </cell>
          <cell r="E229" t="str">
            <v>Prestar los servicios de apoyo a la gestion para asistir la construccion de acuerdos en el marco de la 
 estrategia "impactando", liderada por el iDPaC.</v>
          </cell>
          <cell r="F229" t="str">
            <v>Marzo</v>
          </cell>
          <cell r="G229" t="str">
            <v>Marzo</v>
          </cell>
          <cell r="H229">
            <v>5</v>
          </cell>
          <cell r="I229">
            <v>1</v>
          </cell>
          <cell r="J229" t="str">
            <v>CCE-16 Contratacion Directa</v>
          </cell>
          <cell r="K229" t="str">
            <v>1-100-F001_Va-Recursos distrito</v>
          </cell>
          <cell r="L229">
            <v>2253000</v>
          </cell>
          <cell r="M229">
            <v>11265000</v>
          </cell>
          <cell r="N229" t="str">
            <v>Subdireccion de Promocion de la Participacion</v>
          </cell>
          <cell r="O229" t="str">
            <v>O232020200883990_Otros servicios profesionales, técnicos y empresariales n.c.p.</v>
          </cell>
          <cell r="P229" t="str">
            <v>20/0220/0106/45020320254</v>
          </cell>
          <cell r="Q229" t="str">
            <v>SE MODIFICA PLAZO Y VALOR TOTAL</v>
          </cell>
          <cell r="R229"/>
          <cell r="S229" t="str">
            <v>Construcción de Ciudadanía Activa Crece La Participación en el Territorio con Promoción, Información e Innovación en Bogotá D.C.</v>
          </cell>
          <cell r="T229">
            <v>8146</v>
          </cell>
          <cell r="U229">
            <v>2024110010254</v>
          </cell>
          <cell r="V229">
            <v>9</v>
          </cell>
          <cell r="Z229" t="str">
            <v>Modificación propuesta</v>
          </cell>
        </row>
        <row r="230">
          <cell r="B230" t="str">
            <v>C461</v>
          </cell>
          <cell r="C230" t="str">
            <v>1. Elaborar 1 lineamiento(s) con la metodologia y cronograma para la implementacion de los Presupuestos Participativos</v>
          </cell>
          <cell r="D230">
            <v>80111601</v>
          </cell>
          <cell r="E230" t="str">
            <v>Prestación de servicios profesionales para apoyar en la organización y gestion de las acciones y proyectos estratégicos de la Subdirección de Promoción de la Participación,</v>
          </cell>
          <cell r="F230" t="str">
            <v>Marzo</v>
          </cell>
          <cell r="G230" t="str">
            <v>Marzo</v>
          </cell>
          <cell r="H230">
            <v>5</v>
          </cell>
          <cell r="I230">
            <v>1</v>
          </cell>
          <cell r="J230" t="str">
            <v>CCE-16 Contratacion Directa</v>
          </cell>
          <cell r="K230" t="str">
            <v>1-100-F001_Va-Recursos distrito</v>
          </cell>
          <cell r="L230">
            <v>5500000</v>
          </cell>
          <cell r="M230">
            <v>27500000</v>
          </cell>
          <cell r="N230" t="str">
            <v>Subdireccion de Promocion de la Participacion</v>
          </cell>
          <cell r="O230" t="str">
            <v>O232020200883990_Otros servicios profesionales, técnicos y empresariales n.c.p.</v>
          </cell>
          <cell r="P230" t="str">
            <v>20/0220/0106/45020320254</v>
          </cell>
          <cell r="Q230" t="str">
            <v>SE MODIFICA DESCRIPCION, PLAZO, VALOR MENSUAL, VALOR TOTAL</v>
          </cell>
          <cell r="R230"/>
          <cell r="S230" t="str">
            <v>Construcción de Ciudadanía Activa Crece La Participación en el Territorio con Promoción, Información e Innovación en Bogotá D.C.</v>
          </cell>
          <cell r="T230">
            <v>8146</v>
          </cell>
          <cell r="U230">
            <v>2024110010254</v>
          </cell>
          <cell r="V230">
            <v>9</v>
          </cell>
          <cell r="Z230" t="str">
            <v>Modificación propuesta</v>
          </cell>
        </row>
        <row r="231">
          <cell r="B231" t="str">
            <v>C462</v>
          </cell>
          <cell r="C231" t="str">
            <v>1. Elaborar 1 lineamiento(s) con la metodologia y cronograma para la implementacion de los Presupuestos Participativos</v>
          </cell>
          <cell r="D231">
            <v>80111601</v>
          </cell>
          <cell r="E231" t="str">
            <v>Prestar servicios para articular las acciones de los proyectos estrategicos que esten encaminados al cumplimiento de los procesos misionales que lidera la 
 Subdireccion de Promocion de la Participacion</v>
          </cell>
          <cell r="F231" t="str">
            <v>Julio</v>
          </cell>
          <cell r="G231" t="str">
            <v>Julio</v>
          </cell>
          <cell r="H231">
            <v>1</v>
          </cell>
          <cell r="I231">
            <v>1</v>
          </cell>
          <cell r="J231" t="str">
            <v>CCE-16 Contratacion Directa</v>
          </cell>
          <cell r="K231" t="str">
            <v>1-100-F001_Va-Recursos distrito</v>
          </cell>
          <cell r="L231" t="str">
            <v>-</v>
          </cell>
          <cell r="M231">
            <v>15075000</v>
          </cell>
          <cell r="N231" t="str">
            <v>Subdireccion de Promocion de la Participacion</v>
          </cell>
          <cell r="O231" t="str">
            <v>O232020200883990_Otros servicios profesionales, técnicos y empresariales n.c.p.</v>
          </cell>
          <cell r="P231" t="str">
            <v>20/0220/0106/45020320254</v>
          </cell>
          <cell r="Q231" t="str">
            <v>SE MODIFICA VALOR TOTAL</v>
          </cell>
          <cell r="R231"/>
          <cell r="S231" t="str">
            <v>Construcción de Ciudadanía Activa Crece La Participación en el Territorio con Promoción, Información e Innovación en Bogotá D.C.</v>
          </cell>
          <cell r="T231">
            <v>8146</v>
          </cell>
          <cell r="U231">
            <v>2024110010254</v>
          </cell>
          <cell r="V231">
            <v>9</v>
          </cell>
          <cell r="Z231" t="str">
            <v>Modificación propuesta</v>
          </cell>
        </row>
        <row r="232">
          <cell r="B232" t="str">
            <v>C489</v>
          </cell>
          <cell r="C232" t="str">
            <v>3. Entregar 1.550 Incentivo(s) para estimular y promover la participación incidente</v>
          </cell>
          <cell r="D232">
            <v>80111601</v>
          </cell>
          <cell r="E232"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232" t="str">
            <v>Marzo</v>
          </cell>
          <cell r="G232" t="str">
            <v>Marzo</v>
          </cell>
          <cell r="H232">
            <v>7</v>
          </cell>
          <cell r="I232">
            <v>1</v>
          </cell>
          <cell r="J232" t="str">
            <v>CCE-16 Contratacion Directa</v>
          </cell>
          <cell r="K232" t="str">
            <v>1-100-F001_Va-Recursos distrito</v>
          </cell>
          <cell r="L232">
            <v>4000000</v>
          </cell>
          <cell r="M232">
            <v>28000000</v>
          </cell>
          <cell r="N232" t="str">
            <v>Subdireccion de Promocion de la Participacion</v>
          </cell>
          <cell r="O232" t="str">
            <v>O232020200883990_Otros servicios profesionales, técnicos y empresariales n.c.p.</v>
          </cell>
          <cell r="P232" t="str">
            <v>20/0220/0106/45020320254</v>
          </cell>
          <cell r="Q232" t="str">
            <v>SE MODIFICA PLAZO Y VALOR TOTAL</v>
          </cell>
          <cell r="R232"/>
          <cell r="S232" t="str">
            <v>Construcción de Ciudadanía Activa Crece La Participación en el Territorio con Promoción, Información e Innovación en Bogotá D.C.</v>
          </cell>
          <cell r="T232">
            <v>8146</v>
          </cell>
          <cell r="U232">
            <v>2024110010254</v>
          </cell>
          <cell r="V232">
            <v>9</v>
          </cell>
          <cell r="Z232" t="str">
            <v>Modificación propuesta</v>
          </cell>
        </row>
        <row r="233">
          <cell r="B233" t="str">
            <v>C490</v>
          </cell>
          <cell r="C233" t="str">
            <v>3. Entregar 1.550 Incentivo(s) para estimular y promover la participación incidente</v>
          </cell>
          <cell r="D233">
            <v>80111601</v>
          </cell>
          <cell r="E233"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233" t="str">
            <v>Marzo</v>
          </cell>
          <cell r="G233" t="str">
            <v>Marzo</v>
          </cell>
          <cell r="H233">
            <v>7</v>
          </cell>
          <cell r="I233">
            <v>1</v>
          </cell>
          <cell r="J233" t="str">
            <v>CCE-16 Contratacion Directa</v>
          </cell>
          <cell r="K233" t="str">
            <v>1-100-F001_Va-Recursos distrito</v>
          </cell>
          <cell r="L233">
            <v>4000000</v>
          </cell>
          <cell r="M233">
            <v>28000000</v>
          </cell>
          <cell r="N233" t="str">
            <v>Subdireccion de Promocion de la Participacion</v>
          </cell>
          <cell r="O233" t="str">
            <v>O232020200883990_Otros servicios profesionales, técnicos y empresariales n.c.p.</v>
          </cell>
          <cell r="P233" t="str">
            <v>20/0220/0106/45020320254</v>
          </cell>
          <cell r="Q233" t="str">
            <v>SE MODIFICA PLAZO Y VALOR TOTAL</v>
          </cell>
          <cell r="R233"/>
          <cell r="S233" t="str">
            <v>Construcción de Ciudadanía Activa Crece La Participación en el Territorio con Promoción, Información e Innovación en Bogotá D.C.</v>
          </cell>
          <cell r="T233">
            <v>8146</v>
          </cell>
          <cell r="U233">
            <v>2024110010254</v>
          </cell>
          <cell r="V233">
            <v>9</v>
          </cell>
          <cell r="Z233" t="str">
            <v>Modificación propuesta</v>
          </cell>
        </row>
        <row r="234">
          <cell r="B234" t="str">
            <v>C478</v>
          </cell>
          <cell r="C234" t="str">
            <v>3. Entregar 1.550 Incentivo(s) para estimular y promover la participación incidente</v>
          </cell>
          <cell r="D234">
            <v>80111601</v>
          </cell>
          <cell r="E234" t="str">
            <v>Prestar servicios profesionales en materia jurídica para los proyectos estratégicos de la Subdirección de Promoción de la Participación, garantizando el cumplimiento de la normativa vigente.</v>
          </cell>
          <cell r="F234" t="str">
            <v>Marzo</v>
          </cell>
          <cell r="G234" t="str">
            <v>Marzo</v>
          </cell>
          <cell r="H234">
            <v>5</v>
          </cell>
          <cell r="I234">
            <v>1</v>
          </cell>
          <cell r="J234" t="str">
            <v>CCE-16 Contratacion Directa</v>
          </cell>
          <cell r="K234" t="str">
            <v>1-100-F001_Va-Recursos distrito</v>
          </cell>
          <cell r="L234">
            <v>5000000</v>
          </cell>
          <cell r="M234">
            <v>25000000</v>
          </cell>
          <cell r="N234" t="str">
            <v>Subdireccion de Promocion de la Participacion</v>
          </cell>
          <cell r="O234" t="str">
            <v>O232020200883990_Otros servicios profesionales, técnicos y empresariales n.c.p.</v>
          </cell>
          <cell r="P234" t="str">
            <v>20/0220/0106/45020320254</v>
          </cell>
          <cell r="Q234" t="str">
            <v>SE MODIFICA DESCRIPCION, PLAZO, VALOR MENSUAL, VALOR TOTAL</v>
          </cell>
          <cell r="R234"/>
          <cell r="S234" t="str">
            <v>Construcción de Ciudadanía Activa Crece La Participación en el Territorio con Promoción, Información e Innovación en Bogotá D.C.</v>
          </cell>
          <cell r="T234">
            <v>8146</v>
          </cell>
          <cell r="U234">
            <v>2024110010254</v>
          </cell>
          <cell r="V234">
            <v>9</v>
          </cell>
          <cell r="Z234" t="str">
            <v>Modificación propuesta</v>
          </cell>
        </row>
        <row r="235">
          <cell r="B235" t="str">
            <v>C474</v>
          </cell>
          <cell r="C235" t="str">
            <v>3. Entregar 1.550 Incentivo(s) para estimular y promover la participación incidente</v>
          </cell>
          <cell r="D235">
            <v>80111601</v>
          </cell>
          <cell r="E235" t="str">
            <v>Prestar los servicios de apoyo a la gestión en los procesos administrativos de la Subdirección de Promoción de la Participación, en materia de participación incidente.</v>
          </cell>
          <cell r="F235" t="str">
            <v>Febrero</v>
          </cell>
          <cell r="G235" t="str">
            <v>Febrero</v>
          </cell>
          <cell r="H235">
            <v>9</v>
          </cell>
          <cell r="I235">
            <v>1</v>
          </cell>
          <cell r="J235" t="str">
            <v>CCE-16 Contratacion Directa</v>
          </cell>
          <cell r="K235" t="str">
            <v>1-100-F001_Va-Recursos distrito</v>
          </cell>
          <cell r="L235">
            <v>3200000</v>
          </cell>
          <cell r="M235">
            <v>28800000</v>
          </cell>
          <cell r="N235" t="str">
            <v>Subdireccion de Promocion de la Participacion</v>
          </cell>
          <cell r="O235" t="str">
            <v>O232020200883990_Otros servicios profesionales, técnicos y empresariales n.c.p.</v>
          </cell>
          <cell r="P235" t="str">
            <v>20/0220/0106/45020320254</v>
          </cell>
          <cell r="Q235" t="str">
            <v>SE MODIFICA DESCRIPCION, PLAZO, VALOR MENSUAL, VALOR TOTAL</v>
          </cell>
          <cell r="R235"/>
          <cell r="S235" t="str">
            <v>Construcción de Ciudadanía Activa Crece La Participación en el Territorio con Promoción, Información e Innovación en Bogotá D.C.</v>
          </cell>
          <cell r="T235">
            <v>8146</v>
          </cell>
          <cell r="U235">
            <v>2024110010254</v>
          </cell>
          <cell r="V235">
            <v>9</v>
          </cell>
          <cell r="Z235" t="str">
            <v>Modificación propuesta</v>
          </cell>
        </row>
        <row r="236">
          <cell r="B236" t="str">
            <v>C499</v>
          </cell>
          <cell r="C236" t="str">
            <v>3. Entregar 1.550 Incentivo(s) para estimular y promover la participación incidente</v>
          </cell>
          <cell r="D236">
            <v>80111601</v>
          </cell>
          <cell r="E236" t="str">
            <v>Prestacion de servicios en las actividades relacionadas con los procedimientos de los proyectos estrategicos de la Subdireccion de Promocion de la Participacion.</v>
          </cell>
          <cell r="F236" t="str">
            <v>Julio</v>
          </cell>
          <cell r="G236" t="str">
            <v>Julio</v>
          </cell>
          <cell r="H236">
            <v>1</v>
          </cell>
          <cell r="I236">
            <v>1</v>
          </cell>
          <cell r="J236" t="str">
            <v>CCE-16 Contratacion Directa</v>
          </cell>
          <cell r="K236" t="str">
            <v>1-100-F001_Va-Recursos distrito</v>
          </cell>
          <cell r="L236" t="str">
            <v>-</v>
          </cell>
          <cell r="M236">
            <v>220923000</v>
          </cell>
          <cell r="N236" t="str">
            <v>Subdireccion de Promocion de la Participacion</v>
          </cell>
          <cell r="O236" t="str">
            <v>o232020200883990_otros servicios profesionales, tecnicos y empresariales n.c.p.</v>
          </cell>
          <cell r="P236" t="str">
            <v>20/0220/0106/45020320254</v>
          </cell>
          <cell r="Q236" t="str">
            <v>SE MODIFICA VALOR TOTAL</v>
          </cell>
          <cell r="R236"/>
          <cell r="S236" t="str">
            <v>Construcción de Ciudadanía Activa Crece La Participación en el Territorio con Promoción, Información e Innovación en Bogotá D.C.</v>
          </cell>
          <cell r="T236">
            <v>8146</v>
          </cell>
          <cell r="U236">
            <v>2024110010254</v>
          </cell>
          <cell r="V236">
            <v>9</v>
          </cell>
          <cell r="Z236" t="str">
            <v>Modificación propuesta</v>
          </cell>
        </row>
        <row r="237">
          <cell r="B237" t="str">
            <v>C508</v>
          </cell>
          <cell r="C237" t="str">
            <v>4. Suscribir 70 Pacto(s) ciudadanos de convivencia</v>
          </cell>
          <cell r="D237">
            <v>80111601</v>
          </cell>
          <cell r="E237" t="str">
            <v>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v>
          </cell>
          <cell r="F237" t="str">
            <v>Marzo</v>
          </cell>
          <cell r="G237" t="str">
            <v>Marzo</v>
          </cell>
          <cell r="H237">
            <v>5</v>
          </cell>
          <cell r="I237">
            <v>1</v>
          </cell>
          <cell r="J237" t="str">
            <v>CCE-16 Contratacion Directa</v>
          </cell>
          <cell r="K237" t="str">
            <v>1-100-F001_Va-Recursos distrito</v>
          </cell>
          <cell r="L237">
            <v>4500000</v>
          </cell>
          <cell r="M237">
            <v>22500000</v>
          </cell>
          <cell r="N237" t="str">
            <v>Subdireccion de Promocion de la Participacion</v>
          </cell>
          <cell r="O237" t="str">
            <v>O232020200883990_Otros servicios profesionales, técnicos y empresariales n.c.p.</v>
          </cell>
          <cell r="P237" t="str">
            <v>20/0220/0106/45020320254</v>
          </cell>
          <cell r="Q237" t="str">
            <v>SE MODIFICA DESCRIPCION, PLAZO, VALOR TOTAL</v>
          </cell>
          <cell r="R237"/>
          <cell r="S237" t="str">
            <v>Construcción de Ciudadanía Activa Crece La Participación en el Territorio con Promoción, Información e Innovación en Bogotá D.C.</v>
          </cell>
          <cell r="T237">
            <v>8146</v>
          </cell>
          <cell r="U237">
            <v>2024110010254</v>
          </cell>
          <cell r="V237">
            <v>9</v>
          </cell>
          <cell r="Z237" t="str">
            <v>Modificación propuesta</v>
          </cell>
        </row>
        <row r="238">
          <cell r="B238" t="str">
            <v>C523</v>
          </cell>
          <cell r="C238" t="str">
            <v>4. Suscribir 70 Pacto(s) ciudadanos de convivencia</v>
          </cell>
          <cell r="D238">
            <v>80111601</v>
          </cell>
          <cell r="E238" t="str">
            <v>Prestar los servicios profesionales para realizar la divulgacion de las actividades misionales y derivadas de los proyectos misionales de la Subdireccion de Promocion de la Participacion.</v>
          </cell>
          <cell r="F238" t="str">
            <v>Marzo</v>
          </cell>
          <cell r="G238" t="str">
            <v>Marzo</v>
          </cell>
          <cell r="H238">
            <v>5</v>
          </cell>
          <cell r="I238">
            <v>1</v>
          </cell>
          <cell r="J238" t="str">
            <v>CCE-16 Contratacion Directa</v>
          </cell>
          <cell r="K238" t="str">
            <v>1-100-F001_Va-Recursos distrito</v>
          </cell>
          <cell r="L238">
            <v>8000000</v>
          </cell>
          <cell r="M238">
            <v>40000000</v>
          </cell>
          <cell r="N238" t="str">
            <v>Subdireccion de Promocion de la Participacion</v>
          </cell>
          <cell r="O238" t="str">
            <v>O232020200883990_Otros servicios profesionales, técnicos y empresariales n.c.p.</v>
          </cell>
          <cell r="P238" t="str">
            <v>20/0220/0106/45020320254</v>
          </cell>
          <cell r="Q238" t="str">
            <v>SE MODIFICA VALOR MENSUAL, PLAZO, VALOR TOTAL</v>
          </cell>
          <cell r="R238"/>
          <cell r="S238" t="str">
            <v>Construcción de Ciudadanía Activa Crece La Participación en el Territorio con Promoción, Información e Innovación en Bogotá D.C.</v>
          </cell>
          <cell r="T238">
            <v>8146</v>
          </cell>
          <cell r="U238">
            <v>2024110010254</v>
          </cell>
          <cell r="V238">
            <v>9</v>
          </cell>
          <cell r="Z238" t="str">
            <v>Modificación propuesta</v>
          </cell>
        </row>
        <row r="239">
          <cell r="B239" t="str">
            <v>C528</v>
          </cell>
          <cell r="C239" t="str">
            <v>4. Suscribir 70 Pacto(s) ciudadanos de convivencia</v>
          </cell>
          <cell r="D239">
            <v>80111601</v>
          </cell>
          <cell r="E239" t="str">
            <v>Prestar los servicios profesionales con en los procesos de articulacion interinstitucional en materia de promocion de la participacion ciudadana que gestionen en el marco del proyecto estrategico "impactando"</v>
          </cell>
          <cell r="F239" t="str">
            <v>Julio</v>
          </cell>
          <cell r="G239" t="str">
            <v>Julio</v>
          </cell>
          <cell r="H239">
            <v>1</v>
          </cell>
          <cell r="I239">
            <v>1</v>
          </cell>
          <cell r="J239" t="str">
            <v>CCE-16 Contratacion Directa</v>
          </cell>
          <cell r="K239" t="str">
            <v>1-100-F001_Va-Recursos distrito</v>
          </cell>
          <cell r="L239" t="str">
            <v>-</v>
          </cell>
          <cell r="M239">
            <v>2072500</v>
          </cell>
          <cell r="N239" t="str">
            <v>Subdireccion de Promocion de la Participacion</v>
          </cell>
          <cell r="O239" t="str">
            <v>o232020200883990_otros servicios profesionales, tecnicos y empresariales n.c.p.</v>
          </cell>
          <cell r="P239" t="str">
            <v>20/0220/0106/45020320254</v>
          </cell>
          <cell r="Q239"/>
          <cell r="R239"/>
          <cell r="S239" t="str">
            <v>Construcción de Ciudadanía Activa Crece La Participación en el Territorio con Promoción, Información e Innovación en Bogotá D.C.</v>
          </cell>
          <cell r="T239">
            <v>8146</v>
          </cell>
          <cell r="U239">
            <v>2024110010254</v>
          </cell>
          <cell r="V239">
            <v>9</v>
          </cell>
          <cell r="Z239" t="str">
            <v>Modificación propuesta</v>
          </cell>
        </row>
        <row r="240">
          <cell r="B240" t="str">
            <v>C538</v>
          </cell>
          <cell r="C240" t="str">
            <v>5. ejecutar 400 obras con Saldo Pedagogico</v>
          </cell>
          <cell r="D240">
            <v>80111600</v>
          </cell>
          <cell r="E240" t="str">
            <v>Prestacion de servicios profesionales para realizar el desarrollo, ejecucion y despliegue de acciones desde el componente ambiental, en las diferentes actividades realizadas como parte de la metodologia obras Con Saldo pedagogico Para el Cuidado y la Participacion Ciudadana.</v>
          </cell>
          <cell r="F240" t="str">
            <v>MARZO</v>
          </cell>
          <cell r="G240" t="str">
            <v>MARZO</v>
          </cell>
          <cell r="H240">
            <v>9</v>
          </cell>
          <cell r="I240">
            <v>1</v>
          </cell>
          <cell r="J240" t="str">
            <v>CCE-16 Contratacion Directa</v>
          </cell>
          <cell r="K240" t="str">
            <v>1-100-F001_Va-Recursos distrito</v>
          </cell>
          <cell r="L240">
            <v>4000000</v>
          </cell>
          <cell r="M240">
            <v>36000000</v>
          </cell>
          <cell r="N240" t="str">
            <v>Gerencia de Proyectos</v>
          </cell>
          <cell r="O240" t="str">
            <v>o232020200991119_otros servicios de la administracion publica n.c.p.</v>
          </cell>
          <cell r="P240" t="str">
            <v>20/0220/0106/45020320254</v>
          </cell>
          <cell r="Q240" t="str">
            <v>SE REALIZA LA MODIFICACIÓN DELVALOR MENSUAL ESTIMADO,VALOR TOTAL ESTIMADO Y FECHA ESTIMADA DE INICIO DEL PROCESO DE SELECCIÓN.</v>
          </cell>
          <cell r="R240"/>
          <cell r="S240" t="str">
            <v>Construcción de Ciudadanía Activa Crece La Participación en el Territorio con Promoción, Información e Innovación en Bogotá D.C.</v>
          </cell>
          <cell r="T240">
            <v>8146</v>
          </cell>
          <cell r="U240">
            <v>2024110010254</v>
          </cell>
          <cell r="V240">
            <v>9</v>
          </cell>
          <cell r="Z240" t="str">
            <v>Modificación propuesta</v>
          </cell>
        </row>
        <row r="241">
          <cell r="B241" t="str">
            <v>C540</v>
          </cell>
          <cell r="C241" t="str">
            <v>5. ejecutar 400 obras con Saldo Pedagogico</v>
          </cell>
          <cell r="D241">
            <v>80111600</v>
          </cell>
          <cell r="E241" t="str">
            <v>Prestar los servicios Profesionales para dar acompañamiento, apoyo tecnico y validacion al equipo de la Gerencia de Proyectos para el despliegue en territorio en el desarrollo de la metodologia obras Con Saldo Pedagogico del IDPAC.</v>
          </cell>
          <cell r="F241" t="str">
            <v>MARZO</v>
          </cell>
          <cell r="G241" t="str">
            <v>MARZO</v>
          </cell>
          <cell r="H241">
            <v>7</v>
          </cell>
          <cell r="I241">
            <v>1</v>
          </cell>
          <cell r="J241" t="str">
            <v>CCE-16 Contratacion Directa</v>
          </cell>
          <cell r="K241" t="str">
            <v>1-100-F001_Va-Recursos distrito</v>
          </cell>
          <cell r="L241">
            <v>6000000</v>
          </cell>
          <cell r="M241">
            <v>42000000</v>
          </cell>
          <cell r="N241" t="str">
            <v>Gerencia de Proyectos</v>
          </cell>
          <cell r="O241" t="str">
            <v>o232020200991119_otros servicios de la administracion publica n.c.p.</v>
          </cell>
          <cell r="P241" t="str">
            <v>20/0220/0106/45020320254</v>
          </cell>
          <cell r="Q241" t="str">
            <v>SE REALIZA LA MODIFICACIÓN DEL OBJETO.</v>
          </cell>
          <cell r="R241"/>
          <cell r="S241" t="str">
            <v>Construcción de Ciudadanía Activa Crece La Participación en el Territorio con Promoción, Información e Innovación en Bogotá D.C.</v>
          </cell>
          <cell r="T241">
            <v>8146</v>
          </cell>
          <cell r="U241">
            <v>2024110010254</v>
          </cell>
          <cell r="V241">
            <v>9</v>
          </cell>
          <cell r="Z241" t="str">
            <v>Modificación propuesta</v>
          </cell>
        </row>
        <row r="242">
          <cell r="B242" t="str">
            <v>C554</v>
          </cell>
          <cell r="C242" t="str">
            <v>5. ejecutar 400 obras con Saldo Pedagogico</v>
          </cell>
          <cell r="D242">
            <v>80111600</v>
          </cell>
          <cell r="E242" t="str">
            <v>Prestar los servicios de apoyo a la gestion para realizar la generación de procesos de movilizacion social en el territorio y logistica que se requieran en desarrollo de la metodologia obras con saldo Pedagogico de la gerencia de Proyectos del IDPAC.</v>
          </cell>
          <cell r="F242" t="str">
            <v>MARZO</v>
          </cell>
          <cell r="G242" t="str">
            <v>MARZO</v>
          </cell>
          <cell r="H242">
            <v>5</v>
          </cell>
          <cell r="I242">
            <v>1</v>
          </cell>
          <cell r="J242" t="str">
            <v>CCE-16 Contratacion Directa</v>
          </cell>
          <cell r="K242" t="str">
            <v>1-100-F001_Va-Recursos distrito</v>
          </cell>
          <cell r="L242">
            <v>3000000</v>
          </cell>
          <cell r="M242">
            <v>15000000</v>
          </cell>
          <cell r="N242" t="str">
            <v>Gerencia de Proyectos</v>
          </cell>
          <cell r="O242" t="str">
            <v>o232020200991119_otros servicios de la administracion publica n.c.p.</v>
          </cell>
          <cell r="P242" t="str">
            <v>20/0220/0106/45020320254</v>
          </cell>
          <cell r="Q242" t="str">
            <v>SE REALIZA LA MODIFICACIÓN DEL OBJETO.</v>
          </cell>
          <cell r="R242"/>
          <cell r="S242" t="str">
            <v>Construcción de Ciudadanía Activa Crece La Participación en el Territorio con Promoción, Información e Innovación en Bogotá D.C.</v>
          </cell>
          <cell r="T242">
            <v>8146</v>
          </cell>
          <cell r="U242">
            <v>2024110010254</v>
          </cell>
          <cell r="V242">
            <v>9</v>
          </cell>
          <cell r="Z242" t="str">
            <v>Modificación propuesta</v>
          </cell>
        </row>
        <row r="243">
          <cell r="B243" t="str">
            <v>C542</v>
          </cell>
          <cell r="C243" t="str">
            <v>5. ejecutar 400 obras con Saldo Pedagogico</v>
          </cell>
          <cell r="D243">
            <v>80111600</v>
          </cell>
          <cell r="E243" t="str">
            <v>Prestar los servicios Profesionales para dar acompañamiento en el componente tecnico para el despliegue en territorio en el desarrollo en todas las etapas de la OSP enmarcadas en la metodologia obras Con Saldo Pedagogico implementada por la Gerencia de Proyectos del IDPAC</v>
          </cell>
          <cell r="F243" t="str">
            <v>Febrero</v>
          </cell>
          <cell r="G243" t="str">
            <v>Febrero</v>
          </cell>
          <cell r="H243">
            <v>10</v>
          </cell>
          <cell r="I243">
            <v>1</v>
          </cell>
          <cell r="J243" t="str">
            <v>CCE-16 Contratacion Directa</v>
          </cell>
          <cell r="K243" t="str">
            <v>1-100-F001_Va-Recursos distrito</v>
          </cell>
          <cell r="L243">
            <v>5000000</v>
          </cell>
          <cell r="M243">
            <v>50000000</v>
          </cell>
          <cell r="N243" t="str">
            <v>Gerencia de Proyectos</v>
          </cell>
          <cell r="O243" t="str">
            <v>o232020200991119_otros servicios de la administracion publica n.c.p.</v>
          </cell>
          <cell r="P243" t="str">
            <v>20/0220/0106/45020320254</v>
          </cell>
          <cell r="Q243"/>
          <cell r="R243"/>
          <cell r="S243" t="str">
            <v>Construcción de Ciudadanía Activa Crece La Participación en el Territorio con Promoción, Información e Innovación en Bogotá D.C.</v>
          </cell>
          <cell r="T243">
            <v>8146</v>
          </cell>
          <cell r="U243">
            <v>2024110010254</v>
          </cell>
          <cell r="V243">
            <v>9</v>
          </cell>
          <cell r="Z243" t="str">
            <v>Modificación propuesta</v>
          </cell>
        </row>
        <row r="244">
          <cell r="B244" t="str">
            <v>C559</v>
          </cell>
          <cell r="C244" t="str">
            <v>5. ejecutar 400 obras con Saldo Pedagogico</v>
          </cell>
          <cell r="D244" t="str">
            <v>80141600;80141900;80111600;81141600</v>
          </cell>
          <cell r="E244" t="str">
            <v>Suscribir convenios solidarios con las Juntas de accion Comunal con el fin de ejecutar la obra con Saldo Pedagogico</v>
          </cell>
          <cell r="F244" t="str">
            <v>Agosto</v>
          </cell>
          <cell r="G244" t="str">
            <v>Agosto</v>
          </cell>
          <cell r="H244">
            <v>1</v>
          </cell>
          <cell r="I244">
            <v>1</v>
          </cell>
          <cell r="J244" t="str">
            <v>CCE-16 Contratacion Directa</v>
          </cell>
          <cell r="K244" t="str">
            <v>1-100-F001_Va-Recursos distrito</v>
          </cell>
          <cell r="L244" t="str">
            <v>-</v>
          </cell>
          <cell r="M244">
            <v>167550000</v>
          </cell>
          <cell r="N244" t="str">
            <v>Gerencia de Proyectos</v>
          </cell>
          <cell r="O244" t="str">
            <v>o232020200991119_otros servicios de la administracion publica n.c.p.</v>
          </cell>
          <cell r="P244" t="str">
            <v>20/0220/0106/45020320254</v>
          </cell>
          <cell r="Q244" t="str">
            <v>VALOR TOTAL ESTIMADO</v>
          </cell>
          <cell r="R244"/>
          <cell r="S244" t="str">
            <v>Construcción de Ciudadanía Activa Crece La Participación en el Territorio con Promoción, Información e Innovación en Bogotá D.C.</v>
          </cell>
          <cell r="T244">
            <v>8146</v>
          </cell>
          <cell r="U244">
            <v>2024110010254</v>
          </cell>
          <cell r="V244">
            <v>9</v>
          </cell>
          <cell r="Z244" t="str">
            <v>Modificación propuesta</v>
          </cell>
        </row>
        <row r="245">
          <cell r="B245" t="str">
            <v>C645</v>
          </cell>
          <cell r="C245" t="str">
            <v>2. Fortalecer 1 sistema(s) informativo y de comunicación del Distrito</v>
          </cell>
          <cell r="D245">
            <v>80111600</v>
          </cell>
          <cell r="E245" t="str">
            <v>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v>
          </cell>
          <cell r="F245" t="str">
            <v>Febrero</v>
          </cell>
          <cell r="G245" t="str">
            <v>Febrero</v>
          </cell>
          <cell r="H245">
            <v>5</v>
          </cell>
          <cell r="I245">
            <v>1</v>
          </cell>
          <cell r="J245" t="str">
            <v>CCE-16 Contratacion Directa</v>
          </cell>
          <cell r="K245" t="str">
            <v>1-100-F001_VA-Recursos distrito</v>
          </cell>
          <cell r="L245">
            <v>4350000</v>
          </cell>
          <cell r="M245">
            <v>21750000</v>
          </cell>
          <cell r="N245" t="str">
            <v>Oficina Asesora de Comunicaciones</v>
          </cell>
          <cell r="O245" t="str">
            <v>O232020200991119_Otros servicios de la administración pública n.c.p.</v>
          </cell>
          <cell r="P245" t="str">
            <v>20/0220/0107/45020170254</v>
          </cell>
          <cell r="Q245" t="str">
            <v>ELIMINACIÓN LINEA</v>
          </cell>
          <cell r="R245"/>
          <cell r="S245" t="str">
            <v>Construcción de Ciudadanía Activa Crece La Participación en el Territorio con Promoción, Información e Innovación en Bogotá D.C.</v>
          </cell>
          <cell r="T245">
            <v>8146</v>
          </cell>
          <cell r="U245">
            <v>2024110010254</v>
          </cell>
          <cell r="V245">
            <v>9</v>
          </cell>
          <cell r="Z245" t="str">
            <v>Eliminación de Concepto</v>
          </cell>
        </row>
        <row r="246">
          <cell r="B246" t="str">
            <v>C652</v>
          </cell>
          <cell r="C246" t="str">
            <v>2. Fortalecer 1 sistema(s) informativo y de comunicación del Distrito</v>
          </cell>
          <cell r="D246">
            <v>80111600</v>
          </cell>
          <cell r="E246" t="str">
            <v>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v>
          </cell>
          <cell r="F246" t="str">
            <v>Marzo</v>
          </cell>
          <cell r="G246" t="str">
            <v>Febrero</v>
          </cell>
          <cell r="H246">
            <v>5</v>
          </cell>
          <cell r="I246">
            <v>1</v>
          </cell>
          <cell r="J246" t="str">
            <v>CCE-16 Contratacion Directa</v>
          </cell>
          <cell r="K246" t="str">
            <v>1-100-F001_VA-Recursos distrito</v>
          </cell>
          <cell r="L246">
            <v>4508000</v>
          </cell>
          <cell r="M246">
            <v>22540000</v>
          </cell>
          <cell r="N246" t="str">
            <v>Oficina Asesora de Comunicaciones</v>
          </cell>
          <cell r="O246" t="str">
            <v>O232020200991119_Otros servicios de la administración pública n.c.p.</v>
          </cell>
          <cell r="P246" t="str">
            <v>20/0220/0107/45020170254</v>
          </cell>
          <cell r="Q246" t="str">
            <v>Se modifica descripción, valor mensual estimado, valor total estimado, fecha estimada de inicio</v>
          </cell>
          <cell r="R246"/>
          <cell r="S246" t="str">
            <v>Construcción de Ciudadanía Activa Crece La Participación en el Territorio con Promoción, Información e Innovación en Bogotá D.C.</v>
          </cell>
          <cell r="T246">
            <v>8146</v>
          </cell>
          <cell r="U246">
            <v>2024110010254</v>
          </cell>
          <cell r="V246">
            <v>9</v>
          </cell>
          <cell r="Z246" t="str">
            <v>Modificación propuesta</v>
          </cell>
        </row>
        <row r="247">
          <cell r="B247" t="str">
            <v>C651</v>
          </cell>
          <cell r="C247" t="str">
            <v>2. Fortalecer 1 sistema(s) informativo y de comunicación del Distrito</v>
          </cell>
          <cell r="D247">
            <v>80111600</v>
          </cell>
          <cell r="E247" t="str">
            <v>Prestar los servicios profesionales de apoyo a la gestión para estructurar el diseño y diagramación de documentos, publicaciones técnicas, así como la producción y generación de piezas gráficas animadas, en el marco del plan estratégico de comunicaciones de la entidad.</v>
          </cell>
          <cell r="F247" t="str">
            <v>Marzo</v>
          </cell>
          <cell r="G247" t="str">
            <v>Marzo</v>
          </cell>
          <cell r="H247">
            <v>5</v>
          </cell>
          <cell r="I247">
            <v>1</v>
          </cell>
          <cell r="J247" t="str">
            <v>CCE-16 Contratacion Directa</v>
          </cell>
          <cell r="K247" t="str">
            <v>1-100-F001_VA-Recursos distrito</v>
          </cell>
          <cell r="L247">
            <v>4500000</v>
          </cell>
          <cell r="M247">
            <v>22500000</v>
          </cell>
          <cell r="N247" t="str">
            <v>Oficina Asesora de Comunicaciones</v>
          </cell>
          <cell r="O247" t="str">
            <v>O232020200991119_Otros servicios de la administración pública n.c.p.</v>
          </cell>
          <cell r="P247" t="str">
            <v>20/0220/0107/45020170254</v>
          </cell>
          <cell r="Q247" t="str">
            <v>Se modifica valor total estimado, duración de contrato y fecha estimada de inicio</v>
          </cell>
          <cell r="R247"/>
          <cell r="S247" t="str">
            <v>Construcción de Ciudadanía Activa Crece La Participación en el Territorio con Promoción, Información e Innovación en Bogotá D.C.</v>
          </cell>
          <cell r="T247">
            <v>8146</v>
          </cell>
          <cell r="U247">
            <v>2024110010254</v>
          </cell>
          <cell r="V247">
            <v>9</v>
          </cell>
          <cell r="Z247" t="str">
            <v>Modificación propuesta</v>
          </cell>
        </row>
        <row r="248">
          <cell r="B248" t="str">
            <v>C669</v>
          </cell>
          <cell r="C248" t="str">
            <v>2. Fortalecer 1 sistema(s) informativo y de comunicación del Distrito</v>
          </cell>
          <cell r="D248">
            <v>80111600</v>
          </cell>
          <cell r="E248" t="str">
            <v>Profesional para efectuar cubrimiento periodistico del Instituto consiederando la definiciión de los objetivos, iniciativas, el público a llegar y emás aspectos que se indiquen a partir del Plan Estratégico de Comunicaciones</v>
          </cell>
          <cell r="F248" t="str">
            <v>Abril</v>
          </cell>
          <cell r="G248" t="str">
            <v>Abril</v>
          </cell>
          <cell r="H248">
            <v>1</v>
          </cell>
          <cell r="I248">
            <v>1</v>
          </cell>
          <cell r="J248" t="str">
            <v>CCE-16 Contratacion Directa</v>
          </cell>
          <cell r="K248" t="str">
            <v>1-100-F001_VA-Recursos distrito</v>
          </cell>
          <cell r="L248">
            <v>18345460</v>
          </cell>
          <cell r="M248">
            <v>18345460</v>
          </cell>
          <cell r="N248" t="str">
            <v>Oficina Asesora de Comunicaciones</v>
          </cell>
          <cell r="O248" t="str">
            <v>O232020200991119_Otros servicios de la administración pública n.c.p.</v>
          </cell>
          <cell r="P248" t="str">
            <v>20/0220/0107/45020170254</v>
          </cell>
          <cell r="Q248" t="str">
            <v>Se modifica el valor estimado mensual y el valor total estimado</v>
          </cell>
          <cell r="R248"/>
          <cell r="S248" t="str">
            <v>Construcción de Ciudadanía Activa Crece La Participación en el Territorio con Promoción, Información e Innovación en Bogotá D.C.</v>
          </cell>
          <cell r="T248">
            <v>8146</v>
          </cell>
          <cell r="U248">
            <v>2024110010254</v>
          </cell>
          <cell r="V248">
            <v>9</v>
          </cell>
          <cell r="Z248" t="str">
            <v>Modificación propuesta</v>
          </cell>
        </row>
        <row r="249">
          <cell r="B249" t="str">
            <v>C691</v>
          </cell>
          <cell r="C249" t="str">
            <v>2. Fortalecer 1 sistema(s) informativo y de comunicación del Distrito</v>
          </cell>
          <cell r="D249">
            <v>80111600</v>
          </cell>
          <cell r="E249" t="str">
            <v>Prestar los servicios de apoyo a la gestión para la planeación y publicación estratégica de los contenidos en la redes sociales y lo que se requiera en virtud del cubrimiento periodistica que realiza la Oficina Asesora de Comunicaciones</v>
          </cell>
          <cell r="F249" t="str">
            <v>Febrero</v>
          </cell>
          <cell r="G249" t="str">
            <v>Febrero</v>
          </cell>
          <cell r="H249">
            <v>5</v>
          </cell>
          <cell r="I249">
            <v>1</v>
          </cell>
          <cell r="J249" t="str">
            <v>CCE-16 Contratacion Directa</v>
          </cell>
          <cell r="K249" t="str">
            <v>1-100-F001_VA-Recursos distrito</v>
          </cell>
          <cell r="L249">
            <v>3600000</v>
          </cell>
          <cell r="M249">
            <v>18000000</v>
          </cell>
          <cell r="N249" t="str">
            <v>Oficina Asesora de Comunicaciones</v>
          </cell>
          <cell r="O249" t="str">
            <v>O232020200991119_Otros servicios de la administración pública n.c.p.</v>
          </cell>
          <cell r="P249" t="str">
            <v>20/0220/0107/45020170254</v>
          </cell>
          <cell r="Q249" t="str">
            <v>Se modifica POSPRE (Posición presupuestal)</v>
          </cell>
          <cell r="R249"/>
          <cell r="S249" t="str">
            <v>Construcción de Ciudadanía Activa Crece La Participación en el Territorio con Promoción, Información e Innovación en Bogotá D.C.</v>
          </cell>
          <cell r="T249">
            <v>8146</v>
          </cell>
          <cell r="U249">
            <v>2024110010254</v>
          </cell>
          <cell r="V249">
            <v>9</v>
          </cell>
          <cell r="Z249" t="str">
            <v>Modificación propuesta</v>
          </cell>
        </row>
        <row r="250">
          <cell r="B250" t="str">
            <v>C644</v>
          </cell>
          <cell r="C250" t="str">
            <v>2. Fortalecer 1 sistema(s) informativo y de comunicación del Distrito</v>
          </cell>
          <cell r="D250">
            <v>80111600</v>
          </cell>
          <cell r="E250" t="str">
            <v>Prestar los servicios profesionales para la administración y edición de los contenidos de las paginas web</v>
          </cell>
          <cell r="F250" t="str">
            <v>Marzo</v>
          </cell>
          <cell r="G250" t="str">
            <v>Febrero</v>
          </cell>
          <cell r="H250">
            <v>5</v>
          </cell>
          <cell r="I250">
            <v>1</v>
          </cell>
          <cell r="J250" t="str">
            <v>CCE-16 Contratacion Directa</v>
          </cell>
          <cell r="K250" t="str">
            <v>1-100-F001_VA-Recursos distrito</v>
          </cell>
          <cell r="L250">
            <v>4508000</v>
          </cell>
          <cell r="M250">
            <v>22540000</v>
          </cell>
          <cell r="N250" t="str">
            <v>Oficina Asesora de Comunicaciones</v>
          </cell>
          <cell r="O250" t="str">
            <v>O232020200991119_Otros servicios de la administración pública n.c.p.</v>
          </cell>
          <cell r="P250" t="str">
            <v>20/0220/0107/45020170254</v>
          </cell>
          <cell r="Q250" t="str">
            <v>Se modifica fecha estimada de inicio, duración de contrato y valor total estimado</v>
          </cell>
          <cell r="R250"/>
          <cell r="S250" t="str">
            <v>Construcción de Ciudadanía Activa Crece La Participación en el Territorio con Promoción, Información e Innovación en Bogotá D.C.</v>
          </cell>
          <cell r="T250">
            <v>8146</v>
          </cell>
          <cell r="U250">
            <v>2024110010254</v>
          </cell>
          <cell r="V250">
            <v>9</v>
          </cell>
          <cell r="Z250" t="str">
            <v>Modificación propuesta</v>
          </cell>
        </row>
        <row r="251">
          <cell r="B251"/>
          <cell r="C251"/>
          <cell r="D251"/>
          <cell r="E251"/>
          <cell r="F251"/>
          <cell r="G251"/>
          <cell r="H251"/>
          <cell r="I251"/>
          <cell r="J251"/>
          <cell r="K251"/>
          <cell r="L251"/>
          <cell r="M251"/>
          <cell r="N251"/>
          <cell r="O251"/>
          <cell r="P251"/>
          <cell r="Q251"/>
          <cell r="R251"/>
          <cell r="S251"/>
          <cell r="T251"/>
          <cell r="U251"/>
          <cell r="V251"/>
          <cell r="Z251">
            <v>0</v>
          </cell>
        </row>
        <row r="252">
          <cell r="B252"/>
          <cell r="C252"/>
          <cell r="D252"/>
          <cell r="E252"/>
          <cell r="F252"/>
          <cell r="G252"/>
          <cell r="H252"/>
          <cell r="I252"/>
          <cell r="J252"/>
          <cell r="K252"/>
          <cell r="L252"/>
          <cell r="M252"/>
          <cell r="N252"/>
          <cell r="O252"/>
          <cell r="P252"/>
          <cell r="Q252"/>
          <cell r="R252"/>
          <cell r="S252"/>
          <cell r="T252"/>
          <cell r="U252"/>
          <cell r="V252"/>
          <cell r="Z252">
            <v>0</v>
          </cell>
        </row>
        <row r="253">
          <cell r="B253"/>
          <cell r="C253"/>
          <cell r="D253"/>
          <cell r="E253"/>
          <cell r="F253"/>
          <cell r="G253"/>
          <cell r="H253"/>
          <cell r="I253"/>
          <cell r="J253"/>
          <cell r="K253"/>
          <cell r="L253"/>
          <cell r="M253"/>
          <cell r="N253"/>
          <cell r="O253"/>
          <cell r="P253"/>
          <cell r="Q253"/>
          <cell r="R253"/>
          <cell r="S253"/>
          <cell r="T253"/>
          <cell r="U253"/>
          <cell r="V253"/>
          <cell r="Z253">
            <v>0</v>
          </cell>
        </row>
        <row r="254">
          <cell r="B254"/>
          <cell r="C254"/>
          <cell r="D254"/>
          <cell r="E254"/>
          <cell r="F254"/>
          <cell r="G254"/>
          <cell r="H254"/>
          <cell r="I254"/>
          <cell r="J254"/>
          <cell r="K254"/>
          <cell r="L254"/>
          <cell r="M254"/>
          <cell r="N254"/>
          <cell r="O254"/>
          <cell r="P254"/>
          <cell r="Q254"/>
          <cell r="R254"/>
          <cell r="S254"/>
          <cell r="T254"/>
          <cell r="U254"/>
          <cell r="V254"/>
          <cell r="Z254">
            <v>0</v>
          </cell>
        </row>
        <row r="255">
          <cell r="B255"/>
          <cell r="C255"/>
          <cell r="D255"/>
          <cell r="E255"/>
          <cell r="F255"/>
          <cell r="G255"/>
          <cell r="H255"/>
          <cell r="I255"/>
          <cell r="J255"/>
          <cell r="K255"/>
          <cell r="L255"/>
          <cell r="M255"/>
          <cell r="N255"/>
          <cell r="O255"/>
          <cell r="P255"/>
          <cell r="Q255"/>
          <cell r="R255"/>
          <cell r="S255"/>
          <cell r="T255"/>
          <cell r="U255"/>
          <cell r="V255"/>
          <cell r="Z255">
            <v>0</v>
          </cell>
        </row>
        <row r="256">
          <cell r="B256"/>
          <cell r="C256"/>
          <cell r="D256"/>
          <cell r="E256"/>
          <cell r="F256"/>
          <cell r="G256"/>
          <cell r="H256"/>
          <cell r="I256"/>
          <cell r="J256"/>
          <cell r="K256"/>
          <cell r="L256"/>
          <cell r="M256"/>
          <cell r="N256"/>
          <cell r="O256"/>
          <cell r="P256"/>
          <cell r="Q256"/>
          <cell r="R256"/>
          <cell r="S256"/>
          <cell r="T256"/>
          <cell r="U256"/>
          <cell r="V256"/>
          <cell r="Z256">
            <v>0</v>
          </cell>
        </row>
        <row r="257">
          <cell r="B257"/>
          <cell r="C257"/>
          <cell r="D257"/>
          <cell r="E257"/>
          <cell r="F257"/>
          <cell r="G257"/>
          <cell r="H257"/>
          <cell r="I257"/>
          <cell r="J257"/>
          <cell r="K257"/>
          <cell r="L257"/>
          <cell r="M257"/>
          <cell r="N257"/>
          <cell r="O257"/>
          <cell r="P257"/>
          <cell r="Q257"/>
          <cell r="R257"/>
          <cell r="S257"/>
          <cell r="T257"/>
          <cell r="U257"/>
          <cell r="V257"/>
          <cell r="Z257">
            <v>0</v>
          </cell>
        </row>
        <row r="258">
          <cell r="B258"/>
          <cell r="C258"/>
          <cell r="D258"/>
          <cell r="E258"/>
          <cell r="F258"/>
          <cell r="G258"/>
          <cell r="H258"/>
          <cell r="I258"/>
          <cell r="J258"/>
          <cell r="K258"/>
          <cell r="L258"/>
          <cell r="M258"/>
          <cell r="N258"/>
          <cell r="O258"/>
          <cell r="P258"/>
          <cell r="Q258"/>
          <cell r="R258"/>
          <cell r="S258"/>
          <cell r="T258"/>
          <cell r="U258"/>
          <cell r="V258"/>
          <cell r="Z258">
            <v>0</v>
          </cell>
        </row>
        <row r="259">
          <cell r="B259"/>
          <cell r="C259"/>
          <cell r="D259"/>
          <cell r="E259"/>
          <cell r="F259"/>
          <cell r="G259"/>
          <cell r="H259"/>
          <cell r="I259"/>
          <cell r="J259"/>
          <cell r="K259"/>
          <cell r="L259"/>
          <cell r="M259"/>
          <cell r="N259"/>
          <cell r="O259"/>
          <cell r="P259"/>
          <cell r="Q259"/>
          <cell r="R259"/>
          <cell r="S259"/>
          <cell r="T259"/>
          <cell r="U259"/>
          <cell r="V259"/>
          <cell r="Z259">
            <v>0</v>
          </cell>
        </row>
        <row r="260">
          <cell r="B260"/>
          <cell r="C260"/>
          <cell r="D260"/>
          <cell r="E260"/>
          <cell r="F260"/>
          <cell r="G260"/>
          <cell r="H260"/>
          <cell r="I260"/>
          <cell r="J260"/>
          <cell r="K260"/>
          <cell r="L260"/>
          <cell r="M260"/>
          <cell r="N260"/>
          <cell r="O260"/>
          <cell r="P260"/>
          <cell r="Q260"/>
          <cell r="R260"/>
          <cell r="S260"/>
          <cell r="T260"/>
          <cell r="U260"/>
          <cell r="V260"/>
          <cell r="Z260">
            <v>0</v>
          </cell>
        </row>
        <row r="261">
          <cell r="B261"/>
          <cell r="C261"/>
          <cell r="D261"/>
          <cell r="E261"/>
          <cell r="F261"/>
          <cell r="G261"/>
          <cell r="H261"/>
          <cell r="I261"/>
          <cell r="J261"/>
          <cell r="K261"/>
          <cell r="L261"/>
          <cell r="M261"/>
          <cell r="N261"/>
          <cell r="O261"/>
          <cell r="P261"/>
          <cell r="Q261"/>
          <cell r="R261"/>
          <cell r="S261"/>
          <cell r="T261"/>
          <cell r="U261"/>
          <cell r="V261"/>
          <cell r="Z261">
            <v>0</v>
          </cell>
        </row>
        <row r="262">
          <cell r="B262"/>
          <cell r="C262"/>
          <cell r="D262"/>
          <cell r="E262"/>
          <cell r="F262"/>
          <cell r="G262"/>
          <cell r="H262"/>
          <cell r="I262"/>
          <cell r="J262"/>
          <cell r="K262"/>
          <cell r="L262"/>
          <cell r="M262"/>
          <cell r="N262"/>
          <cell r="O262"/>
          <cell r="P262"/>
          <cell r="Q262"/>
          <cell r="R262"/>
          <cell r="S262"/>
          <cell r="T262"/>
          <cell r="U262"/>
          <cell r="V262"/>
          <cell r="Z262">
            <v>0</v>
          </cell>
        </row>
        <row r="263">
          <cell r="B263"/>
          <cell r="C263"/>
          <cell r="D263"/>
          <cell r="E263"/>
          <cell r="F263"/>
          <cell r="G263"/>
          <cell r="H263"/>
          <cell r="I263"/>
          <cell r="J263"/>
          <cell r="K263"/>
          <cell r="L263"/>
          <cell r="M263"/>
          <cell r="N263"/>
          <cell r="O263"/>
          <cell r="P263"/>
          <cell r="Q263"/>
          <cell r="R263"/>
          <cell r="S263"/>
          <cell r="T263"/>
          <cell r="U263"/>
          <cell r="V263"/>
          <cell r="Z263">
            <v>0</v>
          </cell>
        </row>
        <row r="264">
          <cell r="B264"/>
          <cell r="C264"/>
          <cell r="D264"/>
          <cell r="E264"/>
          <cell r="F264"/>
          <cell r="G264"/>
          <cell r="H264"/>
          <cell r="I264"/>
          <cell r="J264"/>
          <cell r="K264"/>
          <cell r="L264"/>
          <cell r="M264"/>
          <cell r="N264"/>
          <cell r="O264"/>
          <cell r="P264"/>
          <cell r="Q264"/>
          <cell r="R264"/>
          <cell r="S264"/>
          <cell r="T264"/>
          <cell r="U264"/>
          <cell r="V264"/>
          <cell r="Z264">
            <v>0</v>
          </cell>
        </row>
        <row r="265">
          <cell r="B265"/>
          <cell r="C265"/>
          <cell r="D265"/>
          <cell r="E265"/>
          <cell r="F265"/>
          <cell r="G265"/>
          <cell r="H265"/>
          <cell r="I265"/>
          <cell r="J265"/>
          <cell r="K265"/>
          <cell r="L265"/>
          <cell r="M265"/>
          <cell r="N265"/>
          <cell r="O265"/>
          <cell r="P265"/>
          <cell r="Q265"/>
          <cell r="R265"/>
          <cell r="S265"/>
          <cell r="T265"/>
          <cell r="U265"/>
          <cell r="V265"/>
          <cell r="Z265">
            <v>0</v>
          </cell>
        </row>
        <row r="266">
          <cell r="B266"/>
          <cell r="C266"/>
          <cell r="D266"/>
          <cell r="E266"/>
          <cell r="F266"/>
          <cell r="G266"/>
          <cell r="H266"/>
          <cell r="I266"/>
          <cell r="J266"/>
          <cell r="K266"/>
          <cell r="L266"/>
          <cell r="M266"/>
          <cell r="N266"/>
          <cell r="O266"/>
          <cell r="P266"/>
          <cell r="Q266"/>
          <cell r="R266"/>
          <cell r="S266"/>
          <cell r="T266"/>
          <cell r="U266"/>
          <cell r="V266"/>
          <cell r="Z266">
            <v>0</v>
          </cell>
        </row>
        <row r="267">
          <cell r="B267"/>
          <cell r="C267"/>
          <cell r="D267"/>
          <cell r="E267"/>
          <cell r="F267"/>
          <cell r="G267"/>
          <cell r="H267"/>
          <cell r="I267"/>
          <cell r="J267"/>
          <cell r="K267"/>
          <cell r="L267"/>
          <cell r="M267"/>
          <cell r="N267"/>
          <cell r="O267"/>
          <cell r="P267"/>
          <cell r="Q267"/>
          <cell r="R267"/>
          <cell r="S267"/>
          <cell r="T267"/>
          <cell r="U267"/>
          <cell r="V267"/>
          <cell r="Z267">
            <v>0</v>
          </cell>
        </row>
        <row r="268">
          <cell r="B268"/>
          <cell r="C268"/>
          <cell r="D268"/>
          <cell r="E268"/>
          <cell r="F268"/>
          <cell r="G268"/>
          <cell r="H268"/>
          <cell r="I268"/>
          <cell r="J268"/>
          <cell r="K268"/>
          <cell r="L268"/>
          <cell r="M268"/>
          <cell r="N268"/>
          <cell r="O268"/>
          <cell r="P268"/>
          <cell r="Q268"/>
          <cell r="R268"/>
          <cell r="S268"/>
          <cell r="T268"/>
          <cell r="U268"/>
          <cell r="V268"/>
          <cell r="Z268">
            <v>0</v>
          </cell>
        </row>
        <row r="269">
          <cell r="B269"/>
          <cell r="C269"/>
          <cell r="D269"/>
          <cell r="E269"/>
          <cell r="F269"/>
          <cell r="G269"/>
          <cell r="H269"/>
          <cell r="I269"/>
          <cell r="J269"/>
          <cell r="K269"/>
          <cell r="L269"/>
          <cell r="M269"/>
          <cell r="N269"/>
          <cell r="O269"/>
          <cell r="P269"/>
          <cell r="Q269"/>
          <cell r="R269"/>
          <cell r="S269"/>
          <cell r="T269"/>
          <cell r="U269"/>
          <cell r="V269"/>
          <cell r="Z269">
            <v>0</v>
          </cell>
        </row>
        <row r="270">
          <cell r="B270"/>
          <cell r="C270"/>
          <cell r="D270"/>
          <cell r="E270"/>
          <cell r="F270"/>
          <cell r="G270"/>
          <cell r="H270"/>
          <cell r="I270"/>
          <cell r="J270"/>
          <cell r="K270"/>
          <cell r="L270"/>
          <cell r="M270"/>
          <cell r="N270"/>
          <cell r="O270"/>
          <cell r="P270"/>
          <cell r="Q270"/>
          <cell r="R270"/>
          <cell r="S270"/>
          <cell r="T270"/>
          <cell r="U270"/>
          <cell r="V270"/>
          <cell r="Z270">
            <v>0</v>
          </cell>
        </row>
        <row r="271">
          <cell r="B271"/>
          <cell r="C271"/>
          <cell r="D271"/>
          <cell r="E271"/>
          <cell r="F271"/>
          <cell r="G271"/>
          <cell r="H271"/>
          <cell r="I271"/>
          <cell r="J271"/>
          <cell r="K271"/>
          <cell r="L271"/>
          <cell r="M271"/>
          <cell r="N271"/>
          <cell r="O271"/>
          <cell r="P271"/>
          <cell r="Q271"/>
          <cell r="R271"/>
          <cell r="S271"/>
          <cell r="T271"/>
          <cell r="U271"/>
          <cell r="V271"/>
          <cell r="Z271">
            <v>0</v>
          </cell>
        </row>
        <row r="272">
          <cell r="B272"/>
          <cell r="C272"/>
          <cell r="D272"/>
          <cell r="E272"/>
          <cell r="F272"/>
          <cell r="G272"/>
          <cell r="H272"/>
          <cell r="I272"/>
          <cell r="J272"/>
          <cell r="K272"/>
          <cell r="L272"/>
          <cell r="M272"/>
          <cell r="N272"/>
          <cell r="O272"/>
          <cell r="P272"/>
          <cell r="Q272"/>
          <cell r="R272"/>
          <cell r="S272"/>
          <cell r="T272"/>
          <cell r="U272"/>
          <cell r="V272"/>
          <cell r="Z272">
            <v>0</v>
          </cell>
        </row>
        <row r="273">
          <cell r="B273"/>
          <cell r="C273"/>
          <cell r="D273"/>
          <cell r="E273"/>
          <cell r="F273"/>
          <cell r="G273"/>
          <cell r="H273"/>
          <cell r="I273"/>
          <cell r="J273"/>
          <cell r="K273"/>
          <cell r="L273"/>
          <cell r="M273"/>
          <cell r="N273"/>
          <cell r="O273"/>
          <cell r="P273"/>
          <cell r="Q273"/>
          <cell r="R273"/>
          <cell r="S273"/>
          <cell r="T273"/>
          <cell r="U273"/>
          <cell r="V273"/>
          <cell r="Z273">
            <v>0</v>
          </cell>
        </row>
        <row r="274">
          <cell r="B274"/>
          <cell r="C274"/>
          <cell r="D274"/>
          <cell r="E274"/>
          <cell r="F274"/>
          <cell r="G274"/>
          <cell r="H274"/>
          <cell r="I274"/>
          <cell r="J274"/>
          <cell r="K274"/>
          <cell r="L274"/>
          <cell r="M274"/>
          <cell r="N274"/>
          <cell r="O274"/>
          <cell r="P274"/>
          <cell r="Q274"/>
          <cell r="R274"/>
          <cell r="S274"/>
          <cell r="T274"/>
          <cell r="U274"/>
          <cell r="V274"/>
          <cell r="Z274">
            <v>0</v>
          </cell>
        </row>
        <row r="275">
          <cell r="B275"/>
          <cell r="C275"/>
          <cell r="D275"/>
          <cell r="E275"/>
          <cell r="F275"/>
          <cell r="G275"/>
          <cell r="H275"/>
          <cell r="I275"/>
          <cell r="J275"/>
          <cell r="K275"/>
          <cell r="L275"/>
          <cell r="M275"/>
          <cell r="N275"/>
          <cell r="O275"/>
          <cell r="P275"/>
          <cell r="Q275"/>
          <cell r="R275"/>
          <cell r="S275"/>
          <cell r="T275"/>
          <cell r="U275"/>
          <cell r="V275"/>
          <cell r="Z275">
            <v>0</v>
          </cell>
        </row>
        <row r="276">
          <cell r="B276"/>
          <cell r="C276"/>
          <cell r="D276"/>
          <cell r="E276"/>
          <cell r="F276"/>
          <cell r="G276"/>
          <cell r="H276"/>
          <cell r="I276"/>
          <cell r="J276"/>
          <cell r="K276"/>
          <cell r="L276"/>
          <cell r="M276"/>
          <cell r="N276"/>
          <cell r="O276"/>
          <cell r="P276"/>
          <cell r="Q276"/>
          <cell r="R276"/>
          <cell r="S276"/>
          <cell r="T276"/>
          <cell r="U276"/>
          <cell r="V276"/>
          <cell r="Z276">
            <v>0</v>
          </cell>
        </row>
        <row r="277">
          <cell r="B277"/>
          <cell r="C277"/>
          <cell r="D277"/>
          <cell r="E277"/>
          <cell r="F277"/>
          <cell r="G277"/>
          <cell r="H277"/>
          <cell r="I277"/>
          <cell r="J277"/>
          <cell r="K277"/>
          <cell r="L277"/>
          <cell r="M277"/>
          <cell r="N277"/>
          <cell r="O277"/>
          <cell r="P277"/>
          <cell r="Q277"/>
          <cell r="R277"/>
          <cell r="S277"/>
          <cell r="T277"/>
          <cell r="U277"/>
          <cell r="V277"/>
          <cell r="Z277">
            <v>0</v>
          </cell>
        </row>
        <row r="278">
          <cell r="B278"/>
          <cell r="C278"/>
          <cell r="D278"/>
          <cell r="E278"/>
          <cell r="F278"/>
          <cell r="G278"/>
          <cell r="H278"/>
          <cell r="I278"/>
          <cell r="J278"/>
          <cell r="K278"/>
          <cell r="L278"/>
          <cell r="M278"/>
          <cell r="N278"/>
          <cell r="O278"/>
          <cell r="P278"/>
          <cell r="Q278"/>
          <cell r="R278"/>
          <cell r="S278"/>
          <cell r="T278"/>
          <cell r="U278"/>
          <cell r="V278"/>
          <cell r="Z278">
            <v>0</v>
          </cell>
        </row>
        <row r="279">
          <cell r="B279"/>
          <cell r="C279"/>
          <cell r="D279"/>
          <cell r="E279"/>
          <cell r="F279"/>
          <cell r="G279"/>
          <cell r="H279"/>
          <cell r="I279"/>
          <cell r="J279"/>
          <cell r="K279"/>
          <cell r="L279"/>
          <cell r="M279"/>
          <cell r="N279"/>
          <cell r="O279"/>
          <cell r="P279"/>
          <cell r="Q279"/>
          <cell r="R279"/>
          <cell r="S279"/>
          <cell r="T279"/>
          <cell r="U279"/>
          <cell r="V279"/>
          <cell r="Z279">
            <v>0</v>
          </cell>
        </row>
        <row r="280">
          <cell r="B280"/>
          <cell r="C280"/>
          <cell r="D280"/>
          <cell r="E280"/>
          <cell r="F280"/>
          <cell r="G280"/>
          <cell r="H280"/>
          <cell r="I280"/>
          <cell r="J280"/>
          <cell r="K280"/>
          <cell r="L280"/>
          <cell r="M280"/>
          <cell r="N280"/>
          <cell r="O280"/>
          <cell r="P280"/>
          <cell r="Q280"/>
          <cell r="R280"/>
          <cell r="S280"/>
          <cell r="T280"/>
          <cell r="U280"/>
          <cell r="V280"/>
          <cell r="Z280">
            <v>0</v>
          </cell>
        </row>
        <row r="281">
          <cell r="B281"/>
          <cell r="C281"/>
          <cell r="D281"/>
          <cell r="E281"/>
          <cell r="F281"/>
          <cell r="G281"/>
          <cell r="H281"/>
          <cell r="I281"/>
          <cell r="J281"/>
          <cell r="K281"/>
          <cell r="L281"/>
          <cell r="M281"/>
          <cell r="N281"/>
          <cell r="O281"/>
          <cell r="P281"/>
          <cell r="Q281"/>
          <cell r="R281"/>
          <cell r="S281"/>
          <cell r="T281"/>
          <cell r="U281"/>
          <cell r="V281"/>
          <cell r="Z281">
            <v>0</v>
          </cell>
        </row>
        <row r="282">
          <cell r="B282"/>
          <cell r="C282"/>
          <cell r="D282"/>
          <cell r="E282"/>
          <cell r="F282"/>
          <cell r="G282"/>
          <cell r="H282"/>
          <cell r="I282"/>
          <cell r="J282"/>
          <cell r="K282"/>
          <cell r="L282"/>
          <cell r="M282"/>
          <cell r="N282"/>
          <cell r="O282"/>
          <cell r="P282"/>
          <cell r="Q282"/>
          <cell r="R282"/>
          <cell r="S282"/>
          <cell r="T282"/>
          <cell r="U282"/>
          <cell r="V282"/>
          <cell r="Z282">
            <v>0</v>
          </cell>
        </row>
        <row r="283">
          <cell r="B283"/>
          <cell r="C283"/>
          <cell r="D283"/>
          <cell r="E283"/>
          <cell r="F283"/>
          <cell r="G283"/>
          <cell r="H283"/>
          <cell r="I283"/>
          <cell r="J283"/>
          <cell r="K283"/>
          <cell r="L283"/>
          <cell r="M283"/>
          <cell r="N283"/>
          <cell r="O283"/>
          <cell r="P283"/>
          <cell r="Q283"/>
          <cell r="R283"/>
          <cell r="S283"/>
          <cell r="T283"/>
          <cell r="U283"/>
          <cell r="V283"/>
          <cell r="Z283">
            <v>0</v>
          </cell>
        </row>
        <row r="284">
          <cell r="B284"/>
          <cell r="C284"/>
          <cell r="D284"/>
          <cell r="E284"/>
          <cell r="F284"/>
          <cell r="G284"/>
          <cell r="H284"/>
          <cell r="I284"/>
          <cell r="J284"/>
          <cell r="K284"/>
          <cell r="L284"/>
          <cell r="M284"/>
          <cell r="N284"/>
          <cell r="O284"/>
          <cell r="P284"/>
          <cell r="Q284"/>
          <cell r="R284"/>
          <cell r="S284"/>
          <cell r="T284"/>
          <cell r="U284"/>
          <cell r="V284"/>
          <cell r="Z284">
            <v>0</v>
          </cell>
        </row>
        <row r="285">
          <cell r="B285"/>
          <cell r="C285"/>
          <cell r="D285"/>
          <cell r="E285"/>
          <cell r="F285"/>
          <cell r="G285"/>
          <cell r="H285"/>
          <cell r="I285"/>
          <cell r="J285"/>
          <cell r="K285"/>
          <cell r="L285"/>
          <cell r="M285"/>
          <cell r="N285"/>
          <cell r="O285"/>
          <cell r="P285"/>
          <cell r="Q285"/>
          <cell r="R285"/>
          <cell r="S285"/>
          <cell r="T285"/>
          <cell r="U285"/>
          <cell r="V285"/>
          <cell r="Z285">
            <v>0</v>
          </cell>
        </row>
        <row r="286">
          <cell r="B286"/>
          <cell r="C286"/>
          <cell r="D286"/>
          <cell r="E286"/>
          <cell r="F286"/>
          <cell r="G286"/>
          <cell r="H286"/>
          <cell r="I286"/>
          <cell r="J286"/>
          <cell r="K286"/>
          <cell r="L286"/>
          <cell r="M286"/>
          <cell r="N286"/>
          <cell r="O286"/>
          <cell r="P286"/>
          <cell r="Q286"/>
          <cell r="R286"/>
          <cell r="S286"/>
          <cell r="T286"/>
          <cell r="U286"/>
          <cell r="V286"/>
          <cell r="Z286">
            <v>0</v>
          </cell>
        </row>
        <row r="287">
          <cell r="B287"/>
          <cell r="C287"/>
          <cell r="D287"/>
          <cell r="E287"/>
          <cell r="F287"/>
          <cell r="G287"/>
          <cell r="H287"/>
          <cell r="I287"/>
          <cell r="J287"/>
          <cell r="K287"/>
          <cell r="L287"/>
          <cell r="M287"/>
          <cell r="N287"/>
          <cell r="O287"/>
          <cell r="P287"/>
          <cell r="Q287"/>
          <cell r="R287"/>
          <cell r="S287"/>
          <cell r="T287"/>
          <cell r="U287"/>
          <cell r="V287"/>
          <cell r="Z287">
            <v>0</v>
          </cell>
        </row>
        <row r="288">
          <cell r="B288"/>
          <cell r="C288"/>
          <cell r="D288"/>
          <cell r="E288"/>
          <cell r="F288"/>
          <cell r="G288"/>
          <cell r="H288"/>
          <cell r="I288"/>
          <cell r="J288"/>
          <cell r="K288"/>
          <cell r="L288"/>
          <cell r="M288"/>
          <cell r="N288"/>
          <cell r="O288"/>
          <cell r="P288"/>
          <cell r="Q288"/>
          <cell r="R288"/>
          <cell r="S288"/>
          <cell r="T288"/>
          <cell r="U288"/>
          <cell r="V288"/>
          <cell r="Z288">
            <v>0</v>
          </cell>
        </row>
        <row r="289">
          <cell r="B289"/>
          <cell r="C289"/>
          <cell r="D289"/>
          <cell r="E289"/>
          <cell r="F289"/>
          <cell r="G289"/>
          <cell r="H289"/>
          <cell r="I289"/>
          <cell r="J289"/>
          <cell r="K289"/>
          <cell r="L289"/>
          <cell r="M289"/>
          <cell r="N289"/>
          <cell r="O289"/>
          <cell r="P289"/>
          <cell r="Q289"/>
          <cell r="R289"/>
          <cell r="S289"/>
          <cell r="T289"/>
          <cell r="U289"/>
          <cell r="V289"/>
          <cell r="Z289">
            <v>0</v>
          </cell>
        </row>
        <row r="290">
          <cell r="B290"/>
          <cell r="C290"/>
          <cell r="D290"/>
          <cell r="E290"/>
          <cell r="F290"/>
          <cell r="G290"/>
          <cell r="H290"/>
          <cell r="I290"/>
          <cell r="J290"/>
          <cell r="K290"/>
          <cell r="L290"/>
          <cell r="M290"/>
          <cell r="N290"/>
          <cell r="O290"/>
          <cell r="P290"/>
          <cell r="Q290"/>
          <cell r="R290"/>
          <cell r="S290"/>
          <cell r="T290"/>
          <cell r="U290"/>
          <cell r="V290"/>
          <cell r="Z290">
            <v>0</v>
          </cell>
        </row>
        <row r="291">
          <cell r="B291"/>
          <cell r="C291"/>
          <cell r="D291"/>
          <cell r="E291"/>
          <cell r="F291"/>
          <cell r="G291"/>
          <cell r="H291"/>
          <cell r="I291"/>
          <cell r="J291"/>
          <cell r="K291"/>
          <cell r="L291"/>
          <cell r="M291"/>
          <cell r="N291"/>
          <cell r="O291"/>
          <cell r="P291"/>
          <cell r="Q291"/>
          <cell r="R291"/>
          <cell r="S291"/>
          <cell r="T291"/>
          <cell r="U291"/>
          <cell r="V291"/>
          <cell r="Z291">
            <v>0</v>
          </cell>
        </row>
        <row r="292">
          <cell r="B292"/>
          <cell r="C292"/>
          <cell r="D292"/>
          <cell r="E292"/>
          <cell r="F292"/>
          <cell r="G292"/>
          <cell r="H292"/>
          <cell r="I292"/>
          <cell r="J292"/>
          <cell r="K292"/>
          <cell r="L292"/>
          <cell r="M292"/>
          <cell r="N292"/>
          <cell r="O292"/>
          <cell r="P292"/>
          <cell r="Q292"/>
          <cell r="R292"/>
          <cell r="S292"/>
          <cell r="T292"/>
          <cell r="U292"/>
          <cell r="V292"/>
          <cell r="Z292">
            <v>0</v>
          </cell>
        </row>
        <row r="293">
          <cell r="B293"/>
          <cell r="C293"/>
          <cell r="D293"/>
          <cell r="E293"/>
          <cell r="F293"/>
          <cell r="G293"/>
          <cell r="H293"/>
          <cell r="I293"/>
          <cell r="J293"/>
          <cell r="K293"/>
          <cell r="L293"/>
          <cell r="M293"/>
          <cell r="N293"/>
          <cell r="O293"/>
          <cell r="P293"/>
          <cell r="Q293"/>
          <cell r="R293"/>
          <cell r="S293"/>
          <cell r="T293"/>
          <cell r="U293"/>
          <cell r="V293"/>
          <cell r="Z293">
            <v>0</v>
          </cell>
        </row>
        <row r="294">
          <cell r="B294"/>
          <cell r="C294"/>
          <cell r="D294"/>
          <cell r="E294"/>
          <cell r="F294"/>
          <cell r="G294"/>
          <cell r="H294"/>
          <cell r="I294"/>
          <cell r="J294"/>
          <cell r="K294"/>
          <cell r="L294"/>
          <cell r="M294"/>
          <cell r="N294"/>
          <cell r="O294"/>
          <cell r="P294"/>
          <cell r="Q294"/>
          <cell r="R294"/>
          <cell r="S294"/>
          <cell r="T294"/>
          <cell r="U294"/>
          <cell r="V294"/>
          <cell r="Z294">
            <v>0</v>
          </cell>
        </row>
        <row r="295">
          <cell r="B295"/>
          <cell r="C295"/>
          <cell r="D295"/>
          <cell r="E295"/>
          <cell r="F295"/>
          <cell r="G295"/>
          <cell r="H295"/>
          <cell r="I295"/>
          <cell r="J295"/>
          <cell r="K295"/>
          <cell r="L295"/>
          <cell r="M295"/>
          <cell r="N295"/>
          <cell r="O295"/>
          <cell r="P295"/>
          <cell r="Q295"/>
          <cell r="R295"/>
          <cell r="S295"/>
          <cell r="T295"/>
          <cell r="U295"/>
          <cell r="V295"/>
          <cell r="Z295">
            <v>0</v>
          </cell>
        </row>
        <row r="296">
          <cell r="B296"/>
          <cell r="C296"/>
          <cell r="D296"/>
          <cell r="E296"/>
          <cell r="F296"/>
          <cell r="G296"/>
          <cell r="H296"/>
          <cell r="I296"/>
          <cell r="J296"/>
          <cell r="K296"/>
          <cell r="L296"/>
          <cell r="M296"/>
          <cell r="N296"/>
          <cell r="O296"/>
          <cell r="P296"/>
          <cell r="Q296"/>
          <cell r="R296"/>
          <cell r="S296"/>
          <cell r="T296"/>
          <cell r="U296"/>
          <cell r="V296"/>
          <cell r="Z296">
            <v>0</v>
          </cell>
        </row>
        <row r="297">
          <cell r="B297"/>
          <cell r="C297"/>
          <cell r="D297"/>
          <cell r="E297"/>
          <cell r="F297"/>
          <cell r="G297"/>
          <cell r="H297"/>
          <cell r="I297"/>
          <cell r="J297"/>
          <cell r="K297"/>
          <cell r="L297"/>
          <cell r="M297"/>
          <cell r="N297"/>
          <cell r="O297"/>
          <cell r="P297"/>
          <cell r="Q297"/>
          <cell r="R297"/>
          <cell r="S297"/>
          <cell r="T297"/>
          <cell r="U297"/>
          <cell r="V297"/>
          <cell r="Z297">
            <v>0</v>
          </cell>
        </row>
        <row r="298">
          <cell r="B298"/>
          <cell r="C298"/>
          <cell r="D298"/>
          <cell r="E298"/>
          <cell r="F298"/>
          <cell r="G298"/>
          <cell r="H298"/>
          <cell r="I298"/>
          <cell r="J298"/>
          <cell r="K298"/>
          <cell r="L298"/>
          <cell r="M298"/>
          <cell r="N298"/>
          <cell r="O298"/>
          <cell r="P298"/>
          <cell r="Q298"/>
          <cell r="R298"/>
          <cell r="S298"/>
          <cell r="T298"/>
          <cell r="U298"/>
          <cell r="V298"/>
          <cell r="Z298">
            <v>0</v>
          </cell>
        </row>
        <row r="299">
          <cell r="B299"/>
          <cell r="C299"/>
          <cell r="D299"/>
          <cell r="E299"/>
          <cell r="F299"/>
          <cell r="G299"/>
          <cell r="H299"/>
          <cell r="I299"/>
          <cell r="J299"/>
          <cell r="K299"/>
          <cell r="L299"/>
          <cell r="M299"/>
          <cell r="N299"/>
          <cell r="O299"/>
          <cell r="P299"/>
          <cell r="Q299"/>
          <cell r="R299"/>
          <cell r="S299"/>
          <cell r="T299"/>
          <cell r="U299"/>
          <cell r="V299"/>
          <cell r="Z299">
            <v>0</v>
          </cell>
        </row>
        <row r="300">
          <cell r="B300"/>
          <cell r="C300"/>
          <cell r="D300"/>
          <cell r="E300"/>
          <cell r="F300"/>
          <cell r="G300"/>
          <cell r="H300"/>
          <cell r="I300"/>
          <cell r="J300"/>
          <cell r="K300"/>
          <cell r="L300"/>
          <cell r="M300"/>
          <cell r="N300"/>
          <cell r="O300"/>
          <cell r="P300"/>
          <cell r="Q300"/>
          <cell r="R300"/>
          <cell r="S300"/>
          <cell r="T300"/>
          <cell r="U300"/>
          <cell r="V300"/>
          <cell r="Z300">
            <v>0</v>
          </cell>
        </row>
        <row r="301">
          <cell r="B301"/>
          <cell r="C301"/>
          <cell r="D301"/>
          <cell r="E301"/>
          <cell r="F301"/>
          <cell r="G301"/>
          <cell r="H301"/>
          <cell r="I301"/>
          <cell r="J301"/>
          <cell r="K301"/>
          <cell r="L301"/>
          <cell r="M301"/>
          <cell r="N301"/>
          <cell r="O301"/>
          <cell r="P301"/>
          <cell r="Q301"/>
          <cell r="R301"/>
          <cell r="S301"/>
          <cell r="T301"/>
          <cell r="U301"/>
          <cell r="V301"/>
          <cell r="Z301">
            <v>0</v>
          </cell>
        </row>
        <row r="302">
          <cell r="B302"/>
          <cell r="C302"/>
          <cell r="D302"/>
          <cell r="E302"/>
          <cell r="F302"/>
          <cell r="G302"/>
          <cell r="H302"/>
          <cell r="I302"/>
          <cell r="J302"/>
          <cell r="K302"/>
          <cell r="L302"/>
          <cell r="M302"/>
          <cell r="N302"/>
          <cell r="O302"/>
          <cell r="P302"/>
          <cell r="Q302"/>
          <cell r="R302"/>
          <cell r="S302"/>
          <cell r="T302"/>
          <cell r="U302"/>
          <cell r="V302"/>
          <cell r="Z302">
            <v>0</v>
          </cell>
        </row>
        <row r="303">
          <cell r="B303"/>
          <cell r="C303"/>
          <cell r="D303"/>
          <cell r="E303"/>
          <cell r="F303"/>
          <cell r="G303"/>
          <cell r="H303"/>
          <cell r="I303"/>
          <cell r="J303"/>
          <cell r="K303"/>
          <cell r="L303"/>
          <cell r="M303"/>
          <cell r="N303"/>
          <cell r="O303"/>
          <cell r="P303"/>
          <cell r="Q303"/>
          <cell r="R303"/>
          <cell r="S303"/>
          <cell r="T303"/>
          <cell r="U303"/>
          <cell r="V303"/>
          <cell r="Z303">
            <v>0</v>
          </cell>
        </row>
        <row r="304">
          <cell r="B304"/>
          <cell r="C304"/>
          <cell r="D304"/>
          <cell r="E304"/>
          <cell r="F304"/>
          <cell r="G304"/>
          <cell r="H304"/>
          <cell r="I304"/>
          <cell r="J304"/>
          <cell r="K304"/>
          <cell r="L304"/>
          <cell r="M304"/>
          <cell r="N304"/>
          <cell r="O304"/>
          <cell r="P304"/>
          <cell r="Q304"/>
          <cell r="R304"/>
          <cell r="S304"/>
          <cell r="T304"/>
          <cell r="U304"/>
          <cell r="V304"/>
          <cell r="Z304">
            <v>0</v>
          </cell>
        </row>
        <row r="305">
          <cell r="B305"/>
          <cell r="C305"/>
          <cell r="D305"/>
          <cell r="E305"/>
          <cell r="F305"/>
          <cell r="G305"/>
          <cell r="H305"/>
          <cell r="I305"/>
          <cell r="J305"/>
          <cell r="K305"/>
          <cell r="L305"/>
          <cell r="M305"/>
          <cell r="N305"/>
          <cell r="O305"/>
          <cell r="P305"/>
          <cell r="Q305"/>
          <cell r="R305"/>
          <cell r="S305"/>
          <cell r="T305"/>
          <cell r="U305"/>
          <cell r="V305"/>
          <cell r="Z305">
            <v>0</v>
          </cell>
        </row>
        <row r="306">
          <cell r="B306"/>
          <cell r="C306"/>
          <cell r="D306"/>
          <cell r="E306"/>
          <cell r="F306"/>
          <cell r="G306"/>
          <cell r="H306"/>
          <cell r="I306"/>
          <cell r="J306"/>
          <cell r="K306"/>
          <cell r="L306"/>
          <cell r="M306"/>
          <cell r="N306"/>
          <cell r="O306"/>
          <cell r="P306"/>
          <cell r="Q306"/>
          <cell r="R306"/>
          <cell r="S306"/>
          <cell r="T306"/>
          <cell r="U306"/>
          <cell r="V306"/>
          <cell r="Z306">
            <v>0</v>
          </cell>
        </row>
        <row r="307">
          <cell r="B307"/>
          <cell r="C307"/>
          <cell r="D307"/>
          <cell r="E307"/>
          <cell r="F307"/>
          <cell r="G307"/>
          <cell r="H307"/>
          <cell r="I307"/>
          <cell r="J307"/>
          <cell r="K307"/>
          <cell r="L307"/>
          <cell r="M307"/>
          <cell r="N307"/>
          <cell r="O307"/>
          <cell r="P307"/>
          <cell r="Q307"/>
          <cell r="R307"/>
          <cell r="S307"/>
          <cell r="T307"/>
          <cell r="U307"/>
          <cell r="V307"/>
          <cell r="Z307">
            <v>0</v>
          </cell>
        </row>
        <row r="308">
          <cell r="B308"/>
          <cell r="C308"/>
          <cell r="D308"/>
          <cell r="E308"/>
          <cell r="F308"/>
          <cell r="G308"/>
          <cell r="H308"/>
          <cell r="I308"/>
          <cell r="J308"/>
          <cell r="K308"/>
          <cell r="L308"/>
          <cell r="M308"/>
          <cell r="N308"/>
          <cell r="O308"/>
          <cell r="P308"/>
          <cell r="Q308"/>
          <cell r="R308"/>
          <cell r="S308"/>
          <cell r="T308"/>
          <cell r="U308"/>
          <cell r="V308"/>
          <cell r="Z308">
            <v>0</v>
          </cell>
        </row>
        <row r="309">
          <cell r="B309"/>
          <cell r="C309"/>
          <cell r="D309"/>
          <cell r="E309"/>
          <cell r="F309"/>
          <cell r="G309"/>
          <cell r="H309"/>
          <cell r="I309"/>
          <cell r="J309"/>
          <cell r="K309"/>
          <cell r="L309"/>
          <cell r="M309"/>
          <cell r="N309"/>
          <cell r="O309"/>
          <cell r="P309"/>
          <cell r="Q309"/>
          <cell r="R309"/>
          <cell r="S309"/>
          <cell r="T309"/>
          <cell r="U309"/>
          <cell r="V309"/>
          <cell r="Z309">
            <v>0</v>
          </cell>
        </row>
        <row r="310">
          <cell r="B310"/>
          <cell r="C310"/>
          <cell r="D310"/>
          <cell r="E310"/>
          <cell r="F310"/>
          <cell r="G310"/>
          <cell r="H310"/>
          <cell r="I310"/>
          <cell r="J310"/>
          <cell r="K310"/>
          <cell r="L310"/>
          <cell r="M310"/>
          <cell r="N310"/>
          <cell r="O310"/>
          <cell r="P310"/>
          <cell r="Q310"/>
          <cell r="R310"/>
          <cell r="S310"/>
          <cell r="T310"/>
          <cell r="U310"/>
          <cell r="V310"/>
          <cell r="Z310">
            <v>0</v>
          </cell>
        </row>
        <row r="311">
          <cell r="B311"/>
          <cell r="C311"/>
          <cell r="D311"/>
          <cell r="E311"/>
          <cell r="F311"/>
          <cell r="G311"/>
          <cell r="H311"/>
          <cell r="I311"/>
          <cell r="J311"/>
          <cell r="K311"/>
          <cell r="L311"/>
          <cell r="M311"/>
          <cell r="N311"/>
          <cell r="O311"/>
          <cell r="P311"/>
          <cell r="Q311"/>
          <cell r="R311"/>
          <cell r="S311"/>
          <cell r="T311"/>
          <cell r="U311"/>
          <cell r="V311"/>
          <cell r="Z311">
            <v>0</v>
          </cell>
        </row>
        <row r="312">
          <cell r="B312"/>
          <cell r="C312"/>
          <cell r="D312"/>
          <cell r="E312"/>
          <cell r="F312"/>
          <cell r="G312"/>
          <cell r="H312"/>
          <cell r="I312"/>
          <cell r="J312"/>
          <cell r="K312"/>
          <cell r="L312"/>
          <cell r="M312"/>
          <cell r="N312"/>
          <cell r="O312"/>
          <cell r="P312"/>
          <cell r="Q312"/>
          <cell r="R312"/>
          <cell r="S312"/>
          <cell r="T312"/>
          <cell r="U312"/>
          <cell r="V312"/>
          <cell r="Z312">
            <v>0</v>
          </cell>
        </row>
        <row r="313">
          <cell r="B313"/>
          <cell r="C313"/>
          <cell r="D313"/>
          <cell r="E313"/>
          <cell r="F313"/>
          <cell r="G313"/>
          <cell r="H313"/>
          <cell r="I313"/>
          <cell r="J313"/>
          <cell r="K313"/>
          <cell r="L313"/>
          <cell r="M313"/>
          <cell r="N313"/>
          <cell r="O313"/>
          <cell r="P313"/>
          <cell r="Q313"/>
          <cell r="R313"/>
          <cell r="S313"/>
          <cell r="T313"/>
          <cell r="U313"/>
          <cell r="V313"/>
          <cell r="Z313">
            <v>0</v>
          </cell>
        </row>
        <row r="314">
          <cell r="B314"/>
          <cell r="C314"/>
          <cell r="D314"/>
          <cell r="E314"/>
          <cell r="F314"/>
          <cell r="G314"/>
          <cell r="H314"/>
          <cell r="I314"/>
          <cell r="J314"/>
          <cell r="K314"/>
          <cell r="L314"/>
          <cell r="M314"/>
          <cell r="N314"/>
          <cell r="O314"/>
          <cell r="P314"/>
          <cell r="Q314"/>
          <cell r="R314"/>
          <cell r="S314"/>
          <cell r="T314"/>
          <cell r="U314"/>
          <cell r="V314"/>
          <cell r="Z314">
            <v>0</v>
          </cell>
        </row>
        <row r="315">
          <cell r="B315"/>
          <cell r="C315"/>
          <cell r="D315"/>
          <cell r="E315"/>
          <cell r="F315"/>
          <cell r="G315"/>
          <cell r="H315"/>
          <cell r="I315"/>
          <cell r="J315"/>
          <cell r="K315"/>
          <cell r="L315"/>
          <cell r="M315"/>
          <cell r="N315"/>
          <cell r="O315"/>
          <cell r="P315"/>
          <cell r="Q315"/>
          <cell r="R315"/>
          <cell r="S315"/>
          <cell r="T315"/>
          <cell r="U315"/>
          <cell r="V315"/>
          <cell r="Z315">
            <v>0</v>
          </cell>
        </row>
        <row r="316">
          <cell r="B316"/>
          <cell r="C316"/>
          <cell r="D316"/>
          <cell r="E316"/>
          <cell r="F316"/>
          <cell r="G316"/>
          <cell r="H316"/>
          <cell r="I316"/>
          <cell r="J316"/>
          <cell r="K316"/>
          <cell r="L316"/>
          <cell r="M316"/>
          <cell r="N316"/>
          <cell r="O316"/>
          <cell r="P316"/>
          <cell r="Q316"/>
          <cell r="R316"/>
          <cell r="S316"/>
          <cell r="T316"/>
          <cell r="U316"/>
          <cell r="V316"/>
          <cell r="Z316">
            <v>0</v>
          </cell>
        </row>
        <row r="317">
          <cell r="B317"/>
          <cell r="C317"/>
          <cell r="D317"/>
          <cell r="E317"/>
          <cell r="F317"/>
          <cell r="G317"/>
          <cell r="H317"/>
          <cell r="I317"/>
          <cell r="J317"/>
          <cell r="K317"/>
          <cell r="L317"/>
          <cell r="M317"/>
          <cell r="N317"/>
          <cell r="O317"/>
          <cell r="P317"/>
          <cell r="Q317"/>
          <cell r="R317"/>
          <cell r="S317"/>
          <cell r="T317"/>
          <cell r="U317"/>
          <cell r="V317"/>
          <cell r="Z317">
            <v>0</v>
          </cell>
        </row>
        <row r="318">
          <cell r="B318"/>
          <cell r="C318"/>
          <cell r="D318"/>
          <cell r="E318"/>
          <cell r="F318"/>
          <cell r="G318"/>
          <cell r="H318"/>
          <cell r="I318"/>
          <cell r="J318"/>
          <cell r="K318"/>
          <cell r="L318"/>
          <cell r="M318"/>
          <cell r="N318"/>
          <cell r="O318"/>
          <cell r="P318"/>
          <cell r="Q318"/>
          <cell r="R318"/>
          <cell r="S318"/>
          <cell r="T318"/>
          <cell r="U318"/>
          <cell r="V318"/>
          <cell r="Z318">
            <v>0</v>
          </cell>
        </row>
        <row r="319">
          <cell r="B319"/>
          <cell r="C319"/>
          <cell r="D319"/>
          <cell r="E319"/>
          <cell r="F319"/>
          <cell r="G319"/>
          <cell r="H319"/>
          <cell r="I319"/>
          <cell r="J319"/>
          <cell r="K319"/>
          <cell r="L319"/>
          <cell r="M319"/>
          <cell r="N319"/>
          <cell r="O319"/>
          <cell r="P319"/>
          <cell r="Q319"/>
          <cell r="R319"/>
          <cell r="S319"/>
          <cell r="T319"/>
          <cell r="U319"/>
          <cell r="V319"/>
          <cell r="Z319">
            <v>0</v>
          </cell>
        </row>
        <row r="320">
          <cell r="B320"/>
          <cell r="C320"/>
          <cell r="D320"/>
          <cell r="E320"/>
          <cell r="F320"/>
          <cell r="G320"/>
          <cell r="H320"/>
          <cell r="I320"/>
          <cell r="J320"/>
          <cell r="K320"/>
          <cell r="L320"/>
          <cell r="M320"/>
          <cell r="N320"/>
          <cell r="O320"/>
          <cell r="P320"/>
          <cell r="Q320"/>
          <cell r="R320"/>
          <cell r="S320"/>
          <cell r="T320"/>
          <cell r="U320"/>
          <cell r="V320"/>
          <cell r="Z320">
            <v>0</v>
          </cell>
        </row>
        <row r="321">
          <cell r="B321"/>
          <cell r="C321"/>
          <cell r="D321"/>
          <cell r="E321"/>
          <cell r="F321"/>
          <cell r="G321"/>
          <cell r="H321"/>
          <cell r="I321"/>
          <cell r="J321"/>
          <cell r="K321"/>
          <cell r="L321"/>
          <cell r="M321"/>
          <cell r="N321"/>
          <cell r="O321"/>
          <cell r="P321"/>
          <cell r="Q321"/>
          <cell r="R321"/>
          <cell r="S321"/>
          <cell r="T321"/>
          <cell r="U321"/>
          <cell r="V321"/>
          <cell r="Z321">
            <v>0</v>
          </cell>
        </row>
        <row r="322">
          <cell r="B322"/>
          <cell r="C322"/>
          <cell r="D322"/>
          <cell r="E322"/>
          <cell r="F322"/>
          <cell r="G322"/>
          <cell r="H322"/>
          <cell r="I322"/>
          <cell r="J322"/>
          <cell r="K322"/>
          <cell r="L322"/>
          <cell r="M322"/>
          <cell r="N322"/>
          <cell r="O322"/>
          <cell r="P322"/>
          <cell r="Q322"/>
          <cell r="R322"/>
          <cell r="S322"/>
          <cell r="T322"/>
          <cell r="U322"/>
          <cell r="V322"/>
          <cell r="Z322">
            <v>0</v>
          </cell>
        </row>
        <row r="323">
          <cell r="B323"/>
          <cell r="C323"/>
          <cell r="D323"/>
          <cell r="E323"/>
          <cell r="F323"/>
          <cell r="G323"/>
          <cell r="H323"/>
          <cell r="I323"/>
          <cell r="J323"/>
          <cell r="K323"/>
          <cell r="L323"/>
          <cell r="M323"/>
          <cell r="N323"/>
          <cell r="O323"/>
          <cell r="P323"/>
          <cell r="Q323"/>
          <cell r="R323"/>
          <cell r="S323"/>
          <cell r="T323"/>
          <cell r="U323"/>
          <cell r="V323"/>
          <cell r="Z323">
            <v>0</v>
          </cell>
        </row>
        <row r="324">
          <cell r="B324"/>
          <cell r="C324"/>
          <cell r="D324"/>
          <cell r="E324"/>
          <cell r="F324"/>
          <cell r="G324"/>
          <cell r="H324"/>
          <cell r="I324"/>
          <cell r="J324"/>
          <cell r="K324"/>
          <cell r="L324"/>
          <cell r="M324"/>
          <cell r="N324"/>
          <cell r="O324"/>
          <cell r="P324"/>
          <cell r="Q324"/>
          <cell r="R324"/>
          <cell r="S324"/>
          <cell r="T324"/>
          <cell r="U324"/>
          <cell r="V324"/>
          <cell r="Z324">
            <v>0</v>
          </cell>
        </row>
        <row r="325">
          <cell r="B325"/>
          <cell r="C325"/>
          <cell r="D325"/>
          <cell r="E325"/>
          <cell r="F325"/>
          <cell r="G325"/>
          <cell r="H325"/>
          <cell r="I325"/>
          <cell r="J325"/>
          <cell r="K325"/>
          <cell r="L325"/>
          <cell r="M325"/>
          <cell r="N325"/>
          <cell r="O325"/>
          <cell r="P325"/>
          <cell r="Q325"/>
          <cell r="R325"/>
          <cell r="S325"/>
          <cell r="T325"/>
          <cell r="U325"/>
          <cell r="V325"/>
          <cell r="Z325">
            <v>0</v>
          </cell>
        </row>
        <row r="326">
          <cell r="B326"/>
          <cell r="C326"/>
          <cell r="D326"/>
          <cell r="E326"/>
          <cell r="F326"/>
          <cell r="G326"/>
          <cell r="H326"/>
          <cell r="I326"/>
          <cell r="J326"/>
          <cell r="K326"/>
          <cell r="L326"/>
          <cell r="M326"/>
          <cell r="N326"/>
          <cell r="O326"/>
          <cell r="P326"/>
          <cell r="Q326"/>
          <cell r="R326"/>
          <cell r="S326"/>
          <cell r="T326"/>
          <cell r="U326"/>
          <cell r="V326"/>
          <cell r="Z326">
            <v>0</v>
          </cell>
        </row>
        <row r="327">
          <cell r="B327"/>
          <cell r="C327"/>
          <cell r="D327"/>
          <cell r="E327"/>
          <cell r="F327"/>
          <cell r="G327"/>
          <cell r="H327"/>
          <cell r="I327"/>
          <cell r="J327"/>
          <cell r="K327"/>
          <cell r="L327"/>
          <cell r="M327"/>
          <cell r="N327"/>
          <cell r="O327"/>
          <cell r="P327"/>
          <cell r="Q327"/>
          <cell r="R327"/>
          <cell r="S327"/>
          <cell r="T327"/>
          <cell r="U327"/>
          <cell r="V327"/>
          <cell r="Z327">
            <v>0</v>
          </cell>
        </row>
        <row r="328">
          <cell r="B328"/>
          <cell r="C328"/>
          <cell r="D328"/>
          <cell r="E328"/>
          <cell r="F328"/>
          <cell r="G328"/>
          <cell r="H328"/>
          <cell r="I328"/>
          <cell r="J328"/>
          <cell r="K328"/>
          <cell r="L328"/>
          <cell r="M328"/>
          <cell r="N328"/>
          <cell r="O328"/>
          <cell r="P328"/>
          <cell r="Q328"/>
          <cell r="R328"/>
          <cell r="S328"/>
          <cell r="T328"/>
          <cell r="U328"/>
          <cell r="V328"/>
          <cell r="Z328">
            <v>0</v>
          </cell>
        </row>
        <row r="329">
          <cell r="B329"/>
          <cell r="C329"/>
          <cell r="D329"/>
          <cell r="E329"/>
          <cell r="F329"/>
          <cell r="G329"/>
          <cell r="H329"/>
          <cell r="I329"/>
          <cell r="J329"/>
          <cell r="K329"/>
          <cell r="L329"/>
          <cell r="M329"/>
          <cell r="N329"/>
          <cell r="O329"/>
          <cell r="P329"/>
          <cell r="Q329"/>
          <cell r="R329"/>
          <cell r="S329"/>
          <cell r="T329"/>
          <cell r="U329"/>
          <cell r="V329"/>
          <cell r="Z329">
            <v>0</v>
          </cell>
        </row>
        <row r="330">
          <cell r="B330"/>
          <cell r="C330"/>
          <cell r="D330"/>
          <cell r="E330"/>
          <cell r="F330"/>
          <cell r="G330"/>
          <cell r="H330"/>
          <cell r="I330"/>
          <cell r="J330"/>
          <cell r="K330"/>
          <cell r="L330"/>
          <cell r="M330"/>
          <cell r="N330"/>
          <cell r="O330"/>
          <cell r="P330"/>
          <cell r="Q330"/>
          <cell r="R330"/>
          <cell r="S330"/>
          <cell r="T330"/>
          <cell r="U330"/>
          <cell r="V330"/>
          <cell r="Z330">
            <v>0</v>
          </cell>
        </row>
        <row r="331">
          <cell r="B331"/>
          <cell r="C331"/>
          <cell r="D331"/>
          <cell r="E331"/>
          <cell r="F331"/>
          <cell r="G331"/>
          <cell r="H331"/>
          <cell r="I331"/>
          <cell r="J331"/>
          <cell r="K331"/>
          <cell r="L331"/>
          <cell r="M331"/>
          <cell r="N331"/>
          <cell r="O331"/>
          <cell r="P331"/>
          <cell r="Q331"/>
          <cell r="R331"/>
          <cell r="S331"/>
          <cell r="T331"/>
          <cell r="U331"/>
          <cell r="V331"/>
          <cell r="Z331">
            <v>0</v>
          </cell>
        </row>
        <row r="332">
          <cell r="B332"/>
          <cell r="C332"/>
          <cell r="D332"/>
          <cell r="E332"/>
          <cell r="F332"/>
          <cell r="G332"/>
          <cell r="H332"/>
          <cell r="I332"/>
          <cell r="J332"/>
          <cell r="K332"/>
          <cell r="L332"/>
          <cell r="M332"/>
          <cell r="N332"/>
          <cell r="O332"/>
          <cell r="P332"/>
          <cell r="Q332"/>
          <cell r="R332"/>
          <cell r="S332"/>
          <cell r="T332"/>
          <cell r="U332"/>
          <cell r="V332"/>
          <cell r="Z332">
            <v>0</v>
          </cell>
        </row>
        <row r="333">
          <cell r="B333"/>
          <cell r="C333"/>
          <cell r="D333"/>
          <cell r="E333"/>
          <cell r="F333"/>
          <cell r="G333"/>
          <cell r="H333"/>
          <cell r="I333"/>
          <cell r="J333"/>
          <cell r="K333"/>
          <cell r="L333"/>
          <cell r="M333"/>
          <cell r="N333"/>
          <cell r="O333"/>
          <cell r="P333"/>
          <cell r="Q333"/>
          <cell r="R333"/>
          <cell r="S333"/>
          <cell r="T333"/>
          <cell r="U333"/>
          <cell r="V333"/>
          <cell r="Z333">
            <v>0</v>
          </cell>
        </row>
        <row r="334">
          <cell r="B334"/>
          <cell r="C334"/>
          <cell r="D334"/>
          <cell r="E334"/>
          <cell r="F334"/>
          <cell r="G334"/>
          <cell r="H334"/>
          <cell r="I334"/>
          <cell r="J334"/>
          <cell r="K334"/>
          <cell r="L334"/>
          <cell r="M334"/>
          <cell r="N334"/>
          <cell r="O334"/>
          <cell r="P334"/>
          <cell r="Q334"/>
          <cell r="R334"/>
          <cell r="S334"/>
          <cell r="T334"/>
          <cell r="U334"/>
          <cell r="V334"/>
          <cell r="Z334">
            <v>0</v>
          </cell>
        </row>
        <row r="335">
          <cell r="B335"/>
          <cell r="C335"/>
          <cell r="D335"/>
          <cell r="E335"/>
          <cell r="F335"/>
          <cell r="G335"/>
          <cell r="H335"/>
          <cell r="I335"/>
          <cell r="J335"/>
          <cell r="K335"/>
          <cell r="L335"/>
          <cell r="M335"/>
          <cell r="N335"/>
          <cell r="O335"/>
          <cell r="P335"/>
          <cell r="Q335"/>
          <cell r="R335"/>
          <cell r="S335"/>
          <cell r="T335"/>
          <cell r="U335"/>
          <cell r="V335"/>
          <cell r="Z335">
            <v>0</v>
          </cell>
        </row>
        <row r="336">
          <cell r="B336"/>
          <cell r="C336"/>
          <cell r="D336"/>
          <cell r="E336"/>
          <cell r="F336"/>
          <cell r="G336"/>
          <cell r="H336"/>
          <cell r="I336"/>
          <cell r="J336"/>
          <cell r="K336"/>
          <cell r="L336"/>
          <cell r="M336"/>
          <cell r="N336"/>
          <cell r="O336"/>
          <cell r="P336"/>
          <cell r="Q336"/>
          <cell r="R336"/>
          <cell r="S336"/>
          <cell r="T336"/>
          <cell r="U336"/>
          <cell r="V336"/>
          <cell r="Z336">
            <v>0</v>
          </cell>
        </row>
        <row r="337">
          <cell r="B337"/>
          <cell r="C337"/>
          <cell r="D337"/>
          <cell r="E337"/>
          <cell r="F337"/>
          <cell r="G337"/>
          <cell r="H337"/>
          <cell r="I337"/>
          <cell r="J337"/>
          <cell r="K337"/>
          <cell r="L337"/>
          <cell r="M337"/>
          <cell r="N337"/>
          <cell r="O337"/>
          <cell r="P337"/>
          <cell r="Q337"/>
          <cell r="R337"/>
          <cell r="S337"/>
          <cell r="T337"/>
          <cell r="U337"/>
          <cell r="V337"/>
          <cell r="Z337">
            <v>0</v>
          </cell>
        </row>
        <row r="338">
          <cell r="B338"/>
          <cell r="C338"/>
          <cell r="D338"/>
          <cell r="E338"/>
          <cell r="F338"/>
          <cell r="G338"/>
          <cell r="H338"/>
          <cell r="I338"/>
          <cell r="J338"/>
          <cell r="K338"/>
          <cell r="L338"/>
          <cell r="M338"/>
          <cell r="N338"/>
          <cell r="O338"/>
          <cell r="P338"/>
          <cell r="Q338"/>
          <cell r="R338"/>
          <cell r="S338"/>
          <cell r="T338"/>
          <cell r="U338"/>
          <cell r="V338"/>
          <cell r="Z338">
            <v>0</v>
          </cell>
        </row>
        <row r="339">
          <cell r="B339"/>
          <cell r="C339"/>
          <cell r="D339"/>
          <cell r="E339"/>
          <cell r="F339"/>
          <cell r="G339"/>
          <cell r="H339"/>
          <cell r="I339"/>
          <cell r="J339"/>
          <cell r="K339"/>
          <cell r="L339"/>
          <cell r="M339"/>
          <cell r="N339"/>
          <cell r="O339"/>
          <cell r="P339"/>
          <cell r="Q339"/>
          <cell r="R339"/>
          <cell r="S339"/>
          <cell r="T339"/>
          <cell r="U339"/>
          <cell r="V339"/>
          <cell r="Z339">
            <v>0</v>
          </cell>
        </row>
        <row r="340">
          <cell r="B340"/>
          <cell r="C340"/>
          <cell r="D340"/>
          <cell r="E340"/>
          <cell r="F340"/>
          <cell r="G340"/>
          <cell r="H340"/>
          <cell r="I340"/>
          <cell r="J340"/>
          <cell r="K340"/>
          <cell r="L340"/>
          <cell r="M340"/>
          <cell r="N340"/>
          <cell r="O340"/>
          <cell r="P340"/>
          <cell r="Q340"/>
          <cell r="R340"/>
          <cell r="S340"/>
          <cell r="T340"/>
          <cell r="U340"/>
          <cell r="V340"/>
          <cell r="Z340">
            <v>0</v>
          </cell>
        </row>
        <row r="341">
          <cell r="B341"/>
          <cell r="C341"/>
          <cell r="D341"/>
          <cell r="E341"/>
          <cell r="F341"/>
          <cell r="G341"/>
          <cell r="H341"/>
          <cell r="I341"/>
          <cell r="J341"/>
          <cell r="K341"/>
          <cell r="L341"/>
          <cell r="M341"/>
          <cell r="N341"/>
          <cell r="O341"/>
          <cell r="P341"/>
          <cell r="Q341"/>
          <cell r="R341"/>
          <cell r="S341"/>
          <cell r="T341"/>
          <cell r="U341"/>
          <cell r="V341"/>
          <cell r="Z341">
            <v>0</v>
          </cell>
        </row>
        <row r="342">
          <cell r="B342"/>
          <cell r="C342"/>
          <cell r="D342"/>
          <cell r="E342"/>
          <cell r="F342"/>
          <cell r="G342"/>
          <cell r="H342"/>
          <cell r="I342"/>
          <cell r="J342"/>
          <cell r="K342"/>
          <cell r="L342"/>
          <cell r="M342"/>
          <cell r="N342"/>
          <cell r="O342"/>
          <cell r="P342"/>
          <cell r="Q342"/>
          <cell r="R342"/>
          <cell r="S342"/>
          <cell r="T342"/>
          <cell r="U342"/>
          <cell r="V342"/>
          <cell r="Z342">
            <v>0</v>
          </cell>
        </row>
        <row r="343">
          <cell r="B343"/>
          <cell r="C343"/>
          <cell r="D343"/>
          <cell r="E343"/>
          <cell r="F343"/>
          <cell r="G343"/>
          <cell r="H343"/>
          <cell r="I343"/>
          <cell r="J343"/>
          <cell r="K343"/>
          <cell r="L343"/>
          <cell r="M343"/>
          <cell r="N343"/>
          <cell r="O343"/>
          <cell r="P343"/>
          <cell r="Q343"/>
          <cell r="R343"/>
          <cell r="S343"/>
          <cell r="T343"/>
          <cell r="U343"/>
          <cell r="V343"/>
          <cell r="Z343">
            <v>0</v>
          </cell>
        </row>
        <row r="344">
          <cell r="B344"/>
          <cell r="C344"/>
          <cell r="D344"/>
          <cell r="E344"/>
          <cell r="F344"/>
          <cell r="G344"/>
          <cell r="H344"/>
          <cell r="I344"/>
          <cell r="J344"/>
          <cell r="K344"/>
          <cell r="L344"/>
          <cell r="M344"/>
          <cell r="N344"/>
          <cell r="O344"/>
          <cell r="P344"/>
          <cell r="Q344"/>
          <cell r="R344"/>
          <cell r="S344"/>
          <cell r="T344"/>
          <cell r="U344"/>
          <cell r="V344"/>
          <cell r="Z344">
            <v>0</v>
          </cell>
        </row>
        <row r="345">
          <cell r="B345"/>
          <cell r="C345"/>
          <cell r="D345"/>
          <cell r="E345"/>
          <cell r="F345"/>
          <cell r="G345"/>
          <cell r="H345"/>
          <cell r="I345"/>
          <cell r="J345"/>
          <cell r="K345"/>
          <cell r="L345"/>
          <cell r="M345"/>
          <cell r="N345"/>
          <cell r="O345"/>
          <cell r="P345"/>
          <cell r="Q345"/>
          <cell r="R345"/>
          <cell r="S345"/>
          <cell r="T345"/>
          <cell r="U345"/>
          <cell r="V345"/>
          <cell r="Z345">
            <v>0</v>
          </cell>
        </row>
        <row r="346">
          <cell r="B346"/>
          <cell r="C346"/>
          <cell r="D346"/>
          <cell r="E346"/>
          <cell r="F346"/>
          <cell r="G346"/>
          <cell r="H346"/>
          <cell r="I346"/>
          <cell r="J346"/>
          <cell r="K346"/>
          <cell r="L346"/>
          <cell r="M346"/>
          <cell r="N346"/>
          <cell r="O346"/>
          <cell r="P346"/>
          <cell r="Q346"/>
          <cell r="R346"/>
          <cell r="S346"/>
          <cell r="T346"/>
          <cell r="U346"/>
          <cell r="V346"/>
          <cell r="Z346">
            <v>0</v>
          </cell>
        </row>
        <row r="347">
          <cell r="B347"/>
          <cell r="C347"/>
          <cell r="D347"/>
          <cell r="E347"/>
          <cell r="F347"/>
          <cell r="G347"/>
          <cell r="H347"/>
          <cell r="I347"/>
          <cell r="J347"/>
          <cell r="K347"/>
          <cell r="L347"/>
          <cell r="M347"/>
          <cell r="N347"/>
          <cell r="O347"/>
          <cell r="P347"/>
          <cell r="Q347"/>
          <cell r="R347"/>
          <cell r="S347"/>
          <cell r="T347"/>
          <cell r="U347"/>
          <cell r="V347"/>
          <cell r="Z347">
            <v>0</v>
          </cell>
        </row>
        <row r="348">
          <cell r="B348"/>
          <cell r="C348"/>
          <cell r="D348"/>
          <cell r="E348"/>
          <cell r="F348"/>
          <cell r="G348"/>
          <cell r="H348"/>
          <cell r="I348"/>
          <cell r="J348"/>
          <cell r="K348"/>
          <cell r="L348"/>
          <cell r="M348"/>
          <cell r="N348"/>
          <cell r="O348"/>
          <cell r="P348"/>
          <cell r="Q348"/>
          <cell r="R348"/>
          <cell r="S348"/>
          <cell r="T348"/>
          <cell r="U348"/>
          <cell r="V348"/>
          <cell r="Z348">
            <v>0</v>
          </cell>
        </row>
        <row r="349">
          <cell r="B349"/>
          <cell r="C349"/>
          <cell r="D349"/>
          <cell r="E349"/>
          <cell r="F349"/>
          <cell r="G349"/>
          <cell r="H349"/>
          <cell r="I349"/>
          <cell r="J349"/>
          <cell r="K349"/>
          <cell r="L349"/>
          <cell r="M349"/>
          <cell r="N349"/>
          <cell r="O349"/>
          <cell r="P349"/>
          <cell r="Q349"/>
          <cell r="R349"/>
          <cell r="S349"/>
          <cell r="T349"/>
          <cell r="U349"/>
          <cell r="V349"/>
          <cell r="Z349">
            <v>0</v>
          </cell>
        </row>
        <row r="350">
          <cell r="B350"/>
          <cell r="C350"/>
          <cell r="D350"/>
          <cell r="E350"/>
          <cell r="F350"/>
          <cell r="G350"/>
          <cell r="H350"/>
          <cell r="I350"/>
          <cell r="J350"/>
          <cell r="K350"/>
          <cell r="L350"/>
          <cell r="M350"/>
          <cell r="N350"/>
          <cell r="O350"/>
          <cell r="P350"/>
          <cell r="Q350"/>
          <cell r="R350"/>
          <cell r="S350"/>
          <cell r="T350"/>
          <cell r="U350"/>
          <cell r="V350"/>
          <cell r="Z350">
            <v>0</v>
          </cell>
        </row>
        <row r="351">
          <cell r="B351"/>
          <cell r="C351"/>
          <cell r="D351"/>
          <cell r="E351"/>
          <cell r="F351"/>
          <cell r="G351"/>
          <cell r="H351"/>
          <cell r="I351"/>
          <cell r="J351"/>
          <cell r="K351"/>
          <cell r="L351"/>
          <cell r="M351"/>
          <cell r="N351"/>
          <cell r="O351"/>
          <cell r="P351"/>
          <cell r="Q351"/>
          <cell r="R351"/>
          <cell r="S351"/>
          <cell r="T351"/>
          <cell r="U351"/>
          <cell r="V351"/>
          <cell r="Z351">
            <v>0</v>
          </cell>
        </row>
        <row r="352">
          <cell r="B352"/>
          <cell r="C352"/>
          <cell r="D352"/>
          <cell r="E352"/>
          <cell r="F352"/>
          <cell r="G352"/>
          <cell r="H352"/>
          <cell r="I352"/>
          <cell r="J352"/>
          <cell r="K352"/>
          <cell r="L352"/>
          <cell r="M352"/>
          <cell r="N352"/>
          <cell r="O352"/>
          <cell r="P352"/>
          <cell r="Q352"/>
          <cell r="R352"/>
          <cell r="S352"/>
          <cell r="T352"/>
          <cell r="U352"/>
          <cell r="V352"/>
          <cell r="Z352">
            <v>0</v>
          </cell>
        </row>
        <row r="353">
          <cell r="B353"/>
          <cell r="C353"/>
          <cell r="D353"/>
          <cell r="E353"/>
          <cell r="F353"/>
          <cell r="G353"/>
          <cell r="H353"/>
          <cell r="I353"/>
          <cell r="J353"/>
          <cell r="K353"/>
          <cell r="L353"/>
          <cell r="M353"/>
          <cell r="N353"/>
          <cell r="O353"/>
          <cell r="P353"/>
          <cell r="Q353"/>
          <cell r="R353"/>
          <cell r="S353"/>
          <cell r="T353"/>
          <cell r="U353"/>
          <cell r="V353"/>
          <cell r="Z353">
            <v>0</v>
          </cell>
        </row>
        <row r="354">
          <cell r="B354"/>
          <cell r="C354"/>
          <cell r="D354"/>
          <cell r="E354"/>
          <cell r="F354"/>
          <cell r="G354"/>
          <cell r="H354"/>
          <cell r="I354"/>
          <cell r="J354"/>
          <cell r="K354"/>
          <cell r="L354"/>
          <cell r="M354"/>
          <cell r="N354"/>
          <cell r="O354"/>
          <cell r="P354"/>
          <cell r="Q354"/>
          <cell r="R354"/>
          <cell r="S354"/>
          <cell r="T354"/>
          <cell r="U354"/>
          <cell r="V354"/>
          <cell r="Z354">
            <v>0</v>
          </cell>
        </row>
        <row r="355">
          <cell r="B355"/>
          <cell r="C355"/>
          <cell r="D355"/>
          <cell r="E355"/>
          <cell r="F355"/>
          <cell r="G355"/>
          <cell r="H355"/>
          <cell r="I355"/>
          <cell r="J355"/>
          <cell r="K355"/>
          <cell r="L355"/>
          <cell r="M355"/>
          <cell r="N355"/>
          <cell r="O355"/>
          <cell r="P355"/>
          <cell r="Q355"/>
          <cell r="R355"/>
          <cell r="S355"/>
          <cell r="T355"/>
          <cell r="U355"/>
          <cell r="V355"/>
          <cell r="Z355">
            <v>0</v>
          </cell>
        </row>
        <row r="356">
          <cell r="B356"/>
          <cell r="C356"/>
          <cell r="D356"/>
          <cell r="E356"/>
          <cell r="F356"/>
          <cell r="G356"/>
          <cell r="H356"/>
          <cell r="I356"/>
          <cell r="J356"/>
          <cell r="K356"/>
          <cell r="L356"/>
          <cell r="M356"/>
          <cell r="N356"/>
          <cell r="O356"/>
          <cell r="P356"/>
          <cell r="Q356"/>
          <cell r="R356"/>
          <cell r="S356"/>
          <cell r="T356"/>
          <cell r="U356"/>
          <cell r="V356"/>
          <cell r="Z356">
            <v>0</v>
          </cell>
        </row>
        <row r="357">
          <cell r="B357"/>
          <cell r="C357"/>
          <cell r="D357"/>
          <cell r="E357"/>
          <cell r="F357"/>
          <cell r="G357"/>
          <cell r="H357"/>
          <cell r="I357"/>
          <cell r="J357"/>
          <cell r="K357"/>
          <cell r="L357"/>
          <cell r="M357"/>
          <cell r="N357"/>
          <cell r="O357"/>
          <cell r="P357"/>
          <cell r="Q357"/>
          <cell r="R357"/>
          <cell r="S357"/>
          <cell r="T357"/>
          <cell r="U357"/>
          <cell r="V357"/>
          <cell r="Z357">
            <v>0</v>
          </cell>
        </row>
        <row r="358">
          <cell r="B358"/>
          <cell r="C358"/>
          <cell r="D358"/>
          <cell r="E358"/>
          <cell r="F358"/>
          <cell r="G358"/>
          <cell r="H358"/>
          <cell r="I358"/>
          <cell r="J358"/>
          <cell r="K358"/>
          <cell r="L358"/>
          <cell r="M358"/>
          <cell r="N358"/>
          <cell r="O358"/>
          <cell r="P358"/>
          <cell r="Q358"/>
          <cell r="R358"/>
          <cell r="S358"/>
          <cell r="T358"/>
          <cell r="U358"/>
          <cell r="V358"/>
          <cell r="Z358">
            <v>0</v>
          </cell>
        </row>
        <row r="359">
          <cell r="B359"/>
          <cell r="C359"/>
          <cell r="D359"/>
          <cell r="E359"/>
          <cell r="F359"/>
          <cell r="G359"/>
          <cell r="H359"/>
          <cell r="I359"/>
          <cell r="J359"/>
          <cell r="K359"/>
          <cell r="L359"/>
          <cell r="M359"/>
          <cell r="N359"/>
          <cell r="O359"/>
          <cell r="P359"/>
          <cell r="Q359"/>
          <cell r="R359"/>
          <cell r="S359"/>
          <cell r="T359"/>
          <cell r="U359"/>
          <cell r="V359"/>
          <cell r="Z359">
            <v>0</v>
          </cell>
        </row>
        <row r="360">
          <cell r="B360"/>
          <cell r="C360"/>
          <cell r="D360"/>
          <cell r="E360"/>
          <cell r="F360"/>
          <cell r="G360"/>
          <cell r="H360"/>
          <cell r="I360"/>
          <cell r="J360"/>
          <cell r="K360"/>
          <cell r="L360"/>
          <cell r="M360"/>
          <cell r="N360"/>
          <cell r="O360"/>
          <cell r="P360"/>
          <cell r="Q360"/>
          <cell r="R360"/>
          <cell r="S360"/>
          <cell r="T360"/>
          <cell r="U360"/>
          <cell r="V360"/>
          <cell r="Z360">
            <v>0</v>
          </cell>
        </row>
        <row r="361">
          <cell r="B361"/>
          <cell r="C361"/>
          <cell r="D361"/>
          <cell r="E361"/>
          <cell r="F361"/>
          <cell r="G361"/>
          <cell r="H361"/>
          <cell r="I361"/>
          <cell r="J361"/>
          <cell r="K361"/>
          <cell r="L361"/>
          <cell r="M361"/>
          <cell r="N361"/>
          <cell r="O361"/>
          <cell r="P361"/>
          <cell r="Q361"/>
          <cell r="R361"/>
          <cell r="S361"/>
          <cell r="T361"/>
          <cell r="U361"/>
          <cell r="V361"/>
          <cell r="Z361">
            <v>0</v>
          </cell>
        </row>
        <row r="362">
          <cell r="B362"/>
          <cell r="C362"/>
          <cell r="D362"/>
          <cell r="E362"/>
          <cell r="F362"/>
          <cell r="G362"/>
          <cell r="H362"/>
          <cell r="I362"/>
          <cell r="J362"/>
          <cell r="K362"/>
          <cell r="L362"/>
          <cell r="M362"/>
          <cell r="N362"/>
          <cell r="O362"/>
          <cell r="P362"/>
          <cell r="Q362"/>
          <cell r="R362"/>
          <cell r="S362"/>
          <cell r="T362"/>
          <cell r="U362"/>
          <cell r="V362"/>
          <cell r="Z362">
            <v>0</v>
          </cell>
        </row>
        <row r="363">
          <cell r="B363"/>
          <cell r="C363"/>
          <cell r="D363"/>
          <cell r="E363"/>
          <cell r="F363"/>
          <cell r="G363"/>
          <cell r="H363"/>
          <cell r="I363"/>
          <cell r="J363"/>
          <cell r="K363"/>
          <cell r="L363"/>
          <cell r="M363"/>
          <cell r="N363"/>
          <cell r="O363"/>
          <cell r="P363"/>
          <cell r="Q363"/>
          <cell r="R363"/>
          <cell r="S363"/>
          <cell r="T363"/>
          <cell r="U363"/>
          <cell r="V363"/>
          <cell r="Z363">
            <v>0</v>
          </cell>
        </row>
        <row r="364">
          <cell r="B364"/>
          <cell r="C364"/>
          <cell r="D364"/>
          <cell r="E364"/>
          <cell r="F364"/>
          <cell r="G364"/>
          <cell r="H364"/>
          <cell r="I364"/>
          <cell r="J364"/>
          <cell r="K364"/>
          <cell r="L364"/>
          <cell r="M364"/>
          <cell r="N364"/>
          <cell r="O364"/>
          <cell r="P364"/>
          <cell r="Q364"/>
          <cell r="R364"/>
          <cell r="S364"/>
          <cell r="T364"/>
          <cell r="U364"/>
          <cell r="V364"/>
          <cell r="Z364">
            <v>0</v>
          </cell>
        </row>
        <row r="365">
          <cell r="B365"/>
          <cell r="C365"/>
          <cell r="D365"/>
          <cell r="E365"/>
          <cell r="F365"/>
          <cell r="G365"/>
          <cell r="H365"/>
          <cell r="I365"/>
          <cell r="J365"/>
          <cell r="K365"/>
          <cell r="L365"/>
          <cell r="M365"/>
          <cell r="N365"/>
          <cell r="O365"/>
          <cell r="P365"/>
          <cell r="Q365"/>
          <cell r="R365"/>
          <cell r="S365"/>
          <cell r="T365"/>
          <cell r="U365"/>
          <cell r="V365"/>
          <cell r="Z365">
            <v>0</v>
          </cell>
        </row>
        <row r="366">
          <cell r="B366"/>
          <cell r="C366"/>
          <cell r="D366"/>
          <cell r="E366"/>
          <cell r="F366"/>
          <cell r="G366"/>
          <cell r="H366"/>
          <cell r="I366"/>
          <cell r="J366"/>
          <cell r="K366"/>
          <cell r="L366"/>
          <cell r="M366"/>
          <cell r="N366"/>
          <cell r="O366"/>
          <cell r="P366"/>
          <cell r="Q366"/>
          <cell r="R366"/>
          <cell r="S366"/>
          <cell r="T366"/>
          <cell r="U366"/>
          <cell r="V366"/>
          <cell r="Z366">
            <v>0</v>
          </cell>
        </row>
        <row r="367">
          <cell r="B367"/>
          <cell r="C367"/>
          <cell r="D367"/>
          <cell r="E367"/>
          <cell r="F367"/>
          <cell r="G367"/>
          <cell r="H367"/>
          <cell r="I367"/>
          <cell r="J367"/>
          <cell r="K367"/>
          <cell r="L367"/>
          <cell r="M367"/>
          <cell r="N367"/>
          <cell r="O367"/>
          <cell r="P367"/>
          <cell r="Q367"/>
          <cell r="R367"/>
          <cell r="S367"/>
          <cell r="T367"/>
          <cell r="U367"/>
          <cell r="V367"/>
          <cell r="Z367">
            <v>0</v>
          </cell>
        </row>
        <row r="368">
          <cell r="B368"/>
          <cell r="C368"/>
          <cell r="D368"/>
          <cell r="E368"/>
          <cell r="F368"/>
          <cell r="G368"/>
          <cell r="H368"/>
          <cell r="I368"/>
          <cell r="J368"/>
          <cell r="K368"/>
          <cell r="L368"/>
          <cell r="M368"/>
          <cell r="N368"/>
          <cell r="O368"/>
          <cell r="P368"/>
          <cell r="Q368"/>
          <cell r="R368"/>
          <cell r="S368"/>
          <cell r="T368"/>
          <cell r="U368"/>
          <cell r="V368"/>
          <cell r="Z368">
            <v>0</v>
          </cell>
        </row>
        <row r="369">
          <cell r="B369"/>
          <cell r="C369"/>
          <cell r="D369"/>
          <cell r="E369"/>
          <cell r="F369"/>
          <cell r="G369"/>
          <cell r="H369"/>
          <cell r="I369"/>
          <cell r="J369"/>
          <cell r="K369"/>
          <cell r="L369"/>
          <cell r="M369"/>
          <cell r="N369"/>
          <cell r="O369"/>
          <cell r="P369"/>
          <cell r="Q369"/>
          <cell r="R369"/>
          <cell r="S369"/>
          <cell r="T369"/>
          <cell r="U369"/>
          <cell r="V369"/>
          <cell r="Z369">
            <v>0</v>
          </cell>
        </row>
        <row r="370">
          <cell r="B370"/>
          <cell r="C370"/>
          <cell r="D370"/>
          <cell r="E370"/>
          <cell r="F370"/>
          <cell r="G370"/>
          <cell r="H370"/>
          <cell r="I370"/>
          <cell r="J370"/>
          <cell r="K370"/>
          <cell r="L370"/>
          <cell r="M370"/>
          <cell r="N370"/>
          <cell r="O370"/>
          <cell r="P370"/>
          <cell r="Q370"/>
          <cell r="R370"/>
          <cell r="S370"/>
          <cell r="T370"/>
          <cell r="U370"/>
          <cell r="V370"/>
          <cell r="Z370">
            <v>0</v>
          </cell>
        </row>
        <row r="371">
          <cell r="B371"/>
          <cell r="C371"/>
          <cell r="D371"/>
          <cell r="E371"/>
          <cell r="F371"/>
          <cell r="G371"/>
          <cell r="H371"/>
          <cell r="I371"/>
          <cell r="J371"/>
          <cell r="K371"/>
          <cell r="L371"/>
          <cell r="M371"/>
          <cell r="N371"/>
          <cell r="O371"/>
          <cell r="P371"/>
          <cell r="Q371"/>
          <cell r="R371"/>
          <cell r="S371"/>
          <cell r="T371"/>
          <cell r="U371"/>
          <cell r="V371"/>
          <cell r="Z371">
            <v>0</v>
          </cell>
        </row>
        <row r="372">
          <cell r="B372"/>
          <cell r="C372"/>
          <cell r="D372"/>
          <cell r="E372"/>
          <cell r="F372"/>
          <cell r="G372"/>
          <cell r="H372"/>
          <cell r="I372"/>
          <cell r="J372"/>
          <cell r="K372"/>
          <cell r="L372"/>
          <cell r="M372"/>
          <cell r="N372"/>
          <cell r="O372"/>
          <cell r="P372"/>
          <cell r="Q372"/>
          <cell r="R372"/>
          <cell r="S372"/>
          <cell r="T372"/>
          <cell r="U372"/>
          <cell r="V372"/>
          <cell r="Z372">
            <v>0</v>
          </cell>
        </row>
        <row r="373">
          <cell r="B373"/>
          <cell r="C373"/>
          <cell r="D373"/>
          <cell r="E373"/>
          <cell r="F373"/>
          <cell r="G373"/>
          <cell r="H373"/>
          <cell r="I373"/>
          <cell r="J373"/>
          <cell r="K373"/>
          <cell r="L373"/>
          <cell r="M373"/>
          <cell r="N373"/>
          <cell r="O373"/>
          <cell r="P373"/>
          <cell r="Q373"/>
          <cell r="R373"/>
          <cell r="S373"/>
          <cell r="T373"/>
          <cell r="U373"/>
          <cell r="V373"/>
          <cell r="Z373">
            <v>0</v>
          </cell>
        </row>
        <row r="374">
          <cell r="B374"/>
          <cell r="C374"/>
          <cell r="D374"/>
          <cell r="E374"/>
          <cell r="F374"/>
          <cell r="G374"/>
          <cell r="H374"/>
          <cell r="I374"/>
          <cell r="J374"/>
          <cell r="K374"/>
          <cell r="L374"/>
          <cell r="M374"/>
          <cell r="N374"/>
          <cell r="O374"/>
          <cell r="P374"/>
          <cell r="Q374"/>
          <cell r="R374"/>
          <cell r="S374"/>
          <cell r="T374"/>
          <cell r="U374"/>
          <cell r="V374"/>
          <cell r="Z374">
            <v>0</v>
          </cell>
        </row>
        <row r="375">
          <cell r="B375"/>
          <cell r="C375"/>
          <cell r="D375"/>
          <cell r="E375"/>
          <cell r="F375"/>
          <cell r="G375"/>
          <cell r="H375"/>
          <cell r="I375"/>
          <cell r="J375"/>
          <cell r="K375"/>
          <cell r="L375"/>
          <cell r="M375"/>
          <cell r="N375"/>
          <cell r="O375"/>
          <cell r="P375"/>
          <cell r="Q375"/>
          <cell r="R375"/>
          <cell r="S375"/>
          <cell r="T375"/>
          <cell r="U375"/>
          <cell r="V375"/>
          <cell r="Z375">
            <v>0</v>
          </cell>
        </row>
        <row r="376">
          <cell r="B376"/>
          <cell r="C376"/>
          <cell r="D376"/>
          <cell r="E376"/>
          <cell r="F376"/>
          <cell r="G376"/>
          <cell r="H376"/>
          <cell r="I376"/>
          <cell r="J376"/>
          <cell r="K376"/>
          <cell r="L376"/>
          <cell r="M376"/>
          <cell r="N376"/>
          <cell r="O376"/>
          <cell r="P376"/>
          <cell r="Q376"/>
          <cell r="R376"/>
          <cell r="S376"/>
          <cell r="T376"/>
          <cell r="U376"/>
          <cell r="V376"/>
          <cell r="Z376">
            <v>0</v>
          </cell>
        </row>
        <row r="377">
          <cell r="B377"/>
          <cell r="C377"/>
          <cell r="D377"/>
          <cell r="E377"/>
          <cell r="F377"/>
          <cell r="G377"/>
          <cell r="H377"/>
          <cell r="I377"/>
          <cell r="J377"/>
          <cell r="K377"/>
          <cell r="L377"/>
          <cell r="M377"/>
          <cell r="N377"/>
          <cell r="O377"/>
          <cell r="P377"/>
          <cell r="Q377"/>
          <cell r="R377"/>
          <cell r="S377"/>
          <cell r="T377"/>
          <cell r="U377"/>
          <cell r="V377"/>
          <cell r="Z377">
            <v>0</v>
          </cell>
        </row>
        <row r="378">
          <cell r="B378"/>
          <cell r="C378"/>
          <cell r="D378"/>
          <cell r="E378"/>
          <cell r="F378"/>
          <cell r="G378"/>
          <cell r="H378"/>
          <cell r="I378"/>
          <cell r="J378"/>
          <cell r="K378"/>
          <cell r="L378"/>
          <cell r="M378"/>
          <cell r="N378"/>
          <cell r="O378"/>
          <cell r="P378"/>
          <cell r="Q378"/>
          <cell r="R378"/>
          <cell r="S378"/>
          <cell r="T378"/>
          <cell r="U378"/>
          <cell r="V378"/>
          <cell r="Z378">
            <v>0</v>
          </cell>
        </row>
        <row r="379">
          <cell r="B379"/>
          <cell r="C379"/>
          <cell r="D379"/>
          <cell r="E379"/>
          <cell r="F379"/>
          <cell r="G379"/>
          <cell r="H379"/>
          <cell r="I379"/>
          <cell r="J379"/>
          <cell r="K379"/>
          <cell r="L379"/>
          <cell r="M379"/>
          <cell r="N379"/>
          <cell r="O379"/>
          <cell r="P379"/>
          <cell r="Q379"/>
          <cell r="R379"/>
          <cell r="S379"/>
          <cell r="T379"/>
          <cell r="U379"/>
          <cell r="V379"/>
          <cell r="Z379">
            <v>0</v>
          </cell>
        </row>
        <row r="380">
          <cell r="B380"/>
          <cell r="C380"/>
          <cell r="D380"/>
          <cell r="E380"/>
          <cell r="F380"/>
          <cell r="G380"/>
          <cell r="H380"/>
          <cell r="I380"/>
          <cell r="J380"/>
          <cell r="K380"/>
          <cell r="L380"/>
          <cell r="M380"/>
          <cell r="N380"/>
          <cell r="O380"/>
          <cell r="P380"/>
          <cell r="Q380"/>
          <cell r="R380"/>
          <cell r="S380"/>
          <cell r="T380"/>
          <cell r="U380"/>
          <cell r="V380"/>
          <cell r="Z380">
            <v>0</v>
          </cell>
        </row>
        <row r="381">
          <cell r="B381"/>
          <cell r="C381"/>
          <cell r="D381"/>
          <cell r="E381"/>
          <cell r="F381"/>
          <cell r="G381"/>
          <cell r="H381"/>
          <cell r="I381"/>
          <cell r="J381"/>
          <cell r="K381"/>
          <cell r="L381"/>
          <cell r="M381"/>
          <cell r="N381"/>
          <cell r="O381"/>
          <cell r="P381"/>
          <cell r="Q381"/>
          <cell r="R381"/>
          <cell r="S381"/>
          <cell r="T381"/>
          <cell r="U381"/>
          <cell r="V381"/>
          <cell r="Z381">
            <v>0</v>
          </cell>
        </row>
        <row r="382">
          <cell r="B382"/>
          <cell r="C382"/>
          <cell r="D382"/>
          <cell r="E382"/>
          <cell r="F382"/>
          <cell r="G382"/>
          <cell r="H382"/>
          <cell r="I382"/>
          <cell r="J382"/>
          <cell r="K382"/>
          <cell r="L382"/>
          <cell r="M382"/>
          <cell r="N382"/>
          <cell r="O382"/>
          <cell r="P382"/>
          <cell r="Q382"/>
          <cell r="R382"/>
          <cell r="S382"/>
          <cell r="T382"/>
          <cell r="U382"/>
          <cell r="V382"/>
          <cell r="Z382">
            <v>0</v>
          </cell>
        </row>
        <row r="383">
          <cell r="B383"/>
          <cell r="C383"/>
          <cell r="D383"/>
          <cell r="E383"/>
          <cell r="F383"/>
          <cell r="G383"/>
          <cell r="H383"/>
          <cell r="I383"/>
          <cell r="J383"/>
          <cell r="K383"/>
          <cell r="L383"/>
          <cell r="M383"/>
          <cell r="N383"/>
          <cell r="O383"/>
          <cell r="P383"/>
          <cell r="Q383"/>
          <cell r="R383"/>
          <cell r="S383"/>
          <cell r="T383"/>
          <cell r="U383"/>
          <cell r="V383"/>
          <cell r="Z383">
            <v>0</v>
          </cell>
        </row>
        <row r="384">
          <cell r="B384"/>
          <cell r="C384"/>
          <cell r="D384"/>
          <cell r="E384"/>
          <cell r="F384"/>
          <cell r="G384"/>
          <cell r="H384"/>
          <cell r="I384"/>
          <cell r="J384"/>
          <cell r="K384"/>
          <cell r="L384"/>
          <cell r="M384"/>
          <cell r="N384"/>
          <cell r="O384"/>
          <cell r="P384"/>
          <cell r="Q384"/>
          <cell r="R384"/>
          <cell r="S384"/>
          <cell r="T384"/>
          <cell r="U384"/>
          <cell r="V384"/>
          <cell r="Z384">
            <v>0</v>
          </cell>
        </row>
        <row r="385">
          <cell r="B385"/>
          <cell r="C385"/>
          <cell r="D385"/>
          <cell r="E385"/>
          <cell r="F385"/>
          <cell r="G385"/>
          <cell r="H385"/>
          <cell r="I385"/>
          <cell r="J385"/>
          <cell r="K385"/>
          <cell r="L385"/>
          <cell r="M385"/>
          <cell r="N385"/>
          <cell r="O385"/>
          <cell r="P385"/>
          <cell r="Q385"/>
          <cell r="R385"/>
          <cell r="S385"/>
          <cell r="T385"/>
          <cell r="U385"/>
          <cell r="V385"/>
          <cell r="Z385">
            <v>0</v>
          </cell>
        </row>
        <row r="386">
          <cell r="B386"/>
          <cell r="C386"/>
          <cell r="D386"/>
          <cell r="E386"/>
          <cell r="F386"/>
          <cell r="G386"/>
          <cell r="H386"/>
          <cell r="I386"/>
          <cell r="J386"/>
          <cell r="K386"/>
          <cell r="L386"/>
          <cell r="M386"/>
          <cell r="N386"/>
          <cell r="O386"/>
          <cell r="P386"/>
          <cell r="Q386"/>
          <cell r="R386"/>
          <cell r="S386"/>
          <cell r="T386"/>
          <cell r="U386"/>
          <cell r="V386"/>
          <cell r="Z386">
            <v>0</v>
          </cell>
        </row>
        <row r="387">
          <cell r="B387"/>
          <cell r="C387"/>
          <cell r="D387"/>
          <cell r="E387"/>
          <cell r="F387"/>
          <cell r="G387"/>
          <cell r="H387"/>
          <cell r="I387"/>
          <cell r="J387"/>
          <cell r="K387"/>
          <cell r="L387"/>
          <cell r="M387"/>
          <cell r="N387"/>
          <cell r="O387"/>
          <cell r="P387"/>
          <cell r="Q387"/>
          <cell r="R387"/>
          <cell r="S387"/>
          <cell r="T387"/>
          <cell r="U387"/>
          <cell r="V387"/>
          <cell r="Z387">
            <v>0</v>
          </cell>
        </row>
        <row r="388">
          <cell r="B388"/>
          <cell r="C388"/>
          <cell r="D388"/>
          <cell r="E388"/>
          <cell r="F388"/>
          <cell r="G388"/>
          <cell r="H388"/>
          <cell r="I388"/>
          <cell r="J388"/>
          <cell r="K388"/>
          <cell r="L388"/>
          <cell r="M388"/>
          <cell r="N388"/>
          <cell r="O388"/>
          <cell r="P388"/>
          <cell r="Q388"/>
          <cell r="R388"/>
          <cell r="S388"/>
          <cell r="T388"/>
          <cell r="U388"/>
          <cell r="V388"/>
          <cell r="Z388">
            <v>0</v>
          </cell>
        </row>
        <row r="389">
          <cell r="B389"/>
          <cell r="C389"/>
          <cell r="D389"/>
          <cell r="E389"/>
          <cell r="F389"/>
          <cell r="G389"/>
          <cell r="H389"/>
          <cell r="I389"/>
          <cell r="J389"/>
          <cell r="K389"/>
          <cell r="L389"/>
          <cell r="M389"/>
          <cell r="N389"/>
          <cell r="O389"/>
          <cell r="P389"/>
          <cell r="Q389"/>
          <cell r="R389"/>
          <cell r="S389"/>
          <cell r="T389"/>
          <cell r="U389"/>
          <cell r="V389"/>
          <cell r="Z389">
            <v>0</v>
          </cell>
        </row>
        <row r="390">
          <cell r="B390"/>
          <cell r="C390"/>
          <cell r="D390"/>
          <cell r="E390"/>
          <cell r="F390"/>
          <cell r="G390"/>
          <cell r="H390"/>
          <cell r="I390"/>
          <cell r="J390"/>
          <cell r="K390"/>
          <cell r="L390"/>
          <cell r="M390"/>
          <cell r="N390"/>
          <cell r="O390"/>
          <cell r="P390"/>
          <cell r="Q390"/>
          <cell r="R390"/>
          <cell r="S390"/>
          <cell r="T390"/>
          <cell r="U390"/>
          <cell r="V390"/>
          <cell r="Z390">
            <v>0</v>
          </cell>
        </row>
        <row r="391">
          <cell r="B391"/>
          <cell r="C391"/>
          <cell r="D391"/>
          <cell r="E391"/>
          <cell r="F391"/>
          <cell r="G391"/>
          <cell r="H391"/>
          <cell r="I391"/>
          <cell r="J391"/>
          <cell r="K391"/>
          <cell r="L391"/>
          <cell r="M391"/>
          <cell r="N391"/>
          <cell r="O391"/>
          <cell r="P391"/>
          <cell r="Q391"/>
          <cell r="R391"/>
          <cell r="S391"/>
          <cell r="T391"/>
          <cell r="U391"/>
          <cell r="V391"/>
          <cell r="Z391">
            <v>0</v>
          </cell>
        </row>
        <row r="392">
          <cell r="B392"/>
          <cell r="C392"/>
          <cell r="D392"/>
          <cell r="E392"/>
          <cell r="F392"/>
          <cell r="G392"/>
          <cell r="H392"/>
          <cell r="I392"/>
          <cell r="J392"/>
          <cell r="K392"/>
          <cell r="L392"/>
          <cell r="M392"/>
          <cell r="N392"/>
          <cell r="O392"/>
          <cell r="P392"/>
          <cell r="Q392"/>
          <cell r="R392"/>
          <cell r="S392"/>
          <cell r="T392"/>
          <cell r="U392"/>
          <cell r="V392"/>
          <cell r="Z392">
            <v>0</v>
          </cell>
        </row>
        <row r="393">
          <cell r="B393"/>
          <cell r="C393"/>
          <cell r="D393"/>
          <cell r="E393"/>
          <cell r="F393"/>
          <cell r="G393"/>
          <cell r="H393"/>
          <cell r="I393"/>
          <cell r="J393"/>
          <cell r="K393"/>
          <cell r="L393"/>
          <cell r="M393"/>
          <cell r="N393"/>
          <cell r="O393"/>
          <cell r="P393"/>
          <cell r="Q393"/>
          <cell r="R393"/>
          <cell r="S393"/>
          <cell r="T393"/>
          <cell r="U393"/>
          <cell r="V393"/>
          <cell r="Z393">
            <v>0</v>
          </cell>
        </row>
        <row r="394">
          <cell r="B394"/>
          <cell r="C394"/>
          <cell r="D394"/>
          <cell r="E394"/>
          <cell r="F394"/>
          <cell r="G394"/>
          <cell r="H394"/>
          <cell r="I394"/>
          <cell r="J394"/>
          <cell r="K394"/>
          <cell r="L394"/>
          <cell r="M394"/>
          <cell r="N394"/>
          <cell r="O394"/>
          <cell r="P394"/>
          <cell r="Q394"/>
          <cell r="R394"/>
          <cell r="S394"/>
          <cell r="T394"/>
          <cell r="U394"/>
          <cell r="V394"/>
          <cell r="Z394">
            <v>0</v>
          </cell>
        </row>
        <row r="395">
          <cell r="B395"/>
          <cell r="C395"/>
          <cell r="D395"/>
          <cell r="E395"/>
          <cell r="F395"/>
          <cell r="G395"/>
          <cell r="H395"/>
          <cell r="I395"/>
          <cell r="J395"/>
          <cell r="K395"/>
          <cell r="L395"/>
          <cell r="M395"/>
          <cell r="N395"/>
          <cell r="O395"/>
          <cell r="P395"/>
          <cell r="Q395"/>
          <cell r="R395"/>
          <cell r="S395"/>
          <cell r="T395"/>
          <cell r="U395"/>
          <cell r="V395"/>
          <cell r="Z395">
            <v>0</v>
          </cell>
        </row>
        <row r="396">
          <cell r="B396"/>
          <cell r="C396"/>
          <cell r="D396"/>
          <cell r="E396"/>
          <cell r="F396"/>
          <cell r="G396"/>
          <cell r="H396"/>
          <cell r="I396"/>
          <cell r="J396"/>
          <cell r="K396"/>
          <cell r="L396"/>
          <cell r="M396"/>
          <cell r="N396"/>
          <cell r="O396"/>
          <cell r="P396"/>
          <cell r="Q396"/>
          <cell r="R396"/>
          <cell r="S396"/>
          <cell r="T396"/>
          <cell r="U396"/>
          <cell r="V396"/>
          <cell r="Z396">
            <v>0</v>
          </cell>
        </row>
        <row r="397">
          <cell r="B397"/>
          <cell r="C397"/>
          <cell r="D397"/>
          <cell r="E397"/>
          <cell r="F397"/>
          <cell r="G397"/>
          <cell r="H397"/>
          <cell r="I397"/>
          <cell r="J397"/>
          <cell r="K397"/>
          <cell r="L397"/>
          <cell r="M397"/>
          <cell r="N397"/>
          <cell r="O397"/>
          <cell r="P397"/>
          <cell r="Q397"/>
          <cell r="R397"/>
          <cell r="S397"/>
          <cell r="T397"/>
          <cell r="U397"/>
          <cell r="V397"/>
          <cell r="Z397">
            <v>0</v>
          </cell>
        </row>
        <row r="398">
          <cell r="B398"/>
          <cell r="C398"/>
          <cell r="D398"/>
          <cell r="E398"/>
          <cell r="F398"/>
          <cell r="G398"/>
          <cell r="H398"/>
          <cell r="I398"/>
          <cell r="J398"/>
          <cell r="K398"/>
          <cell r="L398"/>
          <cell r="M398"/>
          <cell r="N398"/>
          <cell r="O398"/>
          <cell r="P398"/>
          <cell r="Q398"/>
          <cell r="R398"/>
          <cell r="S398"/>
          <cell r="T398"/>
          <cell r="U398"/>
          <cell r="V398"/>
          <cell r="Z398">
            <v>0</v>
          </cell>
        </row>
        <row r="399">
          <cell r="B399"/>
          <cell r="C399"/>
          <cell r="D399"/>
          <cell r="E399"/>
          <cell r="F399"/>
          <cell r="G399"/>
          <cell r="H399"/>
          <cell r="I399"/>
          <cell r="J399"/>
          <cell r="K399"/>
          <cell r="L399"/>
          <cell r="M399"/>
          <cell r="N399"/>
          <cell r="O399"/>
          <cell r="P399"/>
          <cell r="Q399"/>
          <cell r="R399"/>
          <cell r="S399"/>
          <cell r="T399"/>
          <cell r="U399"/>
          <cell r="V399"/>
          <cell r="Z399">
            <v>0</v>
          </cell>
        </row>
        <row r="400">
          <cell r="B400"/>
          <cell r="C400"/>
          <cell r="D400"/>
          <cell r="E400"/>
          <cell r="F400"/>
          <cell r="G400"/>
          <cell r="H400"/>
          <cell r="I400"/>
          <cell r="J400"/>
          <cell r="K400"/>
          <cell r="L400"/>
          <cell r="M400"/>
          <cell r="N400"/>
          <cell r="O400"/>
          <cell r="P400"/>
          <cell r="Q400"/>
          <cell r="R400"/>
          <cell r="S400"/>
          <cell r="T400"/>
          <cell r="U400"/>
          <cell r="V400"/>
          <cell r="Z400">
            <v>0</v>
          </cell>
        </row>
        <row r="401">
          <cell r="B401"/>
          <cell r="C401"/>
          <cell r="D401"/>
          <cell r="E401"/>
          <cell r="F401"/>
          <cell r="G401"/>
          <cell r="H401"/>
          <cell r="I401"/>
          <cell r="J401"/>
          <cell r="K401"/>
          <cell r="L401"/>
          <cell r="M401"/>
          <cell r="N401"/>
          <cell r="O401"/>
          <cell r="P401"/>
          <cell r="Q401"/>
          <cell r="R401"/>
          <cell r="S401"/>
          <cell r="T401"/>
          <cell r="U401"/>
          <cell r="V401"/>
          <cell r="Z401">
            <v>0</v>
          </cell>
        </row>
        <row r="402">
          <cell r="B402"/>
          <cell r="C402"/>
          <cell r="D402"/>
          <cell r="E402"/>
          <cell r="F402"/>
          <cell r="G402"/>
          <cell r="H402"/>
          <cell r="I402"/>
          <cell r="J402"/>
          <cell r="K402"/>
          <cell r="L402"/>
          <cell r="M402"/>
          <cell r="N402"/>
          <cell r="O402"/>
          <cell r="P402"/>
          <cell r="Q402"/>
          <cell r="R402"/>
          <cell r="S402"/>
          <cell r="T402"/>
          <cell r="U402"/>
          <cell r="V402"/>
          <cell r="Z402">
            <v>0</v>
          </cell>
        </row>
        <row r="403">
          <cell r="B403"/>
          <cell r="C403"/>
          <cell r="D403"/>
          <cell r="E403"/>
          <cell r="F403"/>
          <cell r="G403"/>
          <cell r="H403"/>
          <cell r="I403"/>
          <cell r="J403"/>
          <cell r="K403"/>
          <cell r="L403"/>
          <cell r="M403"/>
          <cell r="N403"/>
          <cell r="O403"/>
          <cell r="P403"/>
          <cell r="Q403"/>
          <cell r="R403"/>
          <cell r="S403"/>
          <cell r="T403"/>
          <cell r="U403"/>
          <cell r="V403"/>
          <cell r="Z403">
            <v>0</v>
          </cell>
        </row>
        <row r="404">
          <cell r="B404"/>
          <cell r="C404"/>
          <cell r="D404"/>
          <cell r="E404"/>
          <cell r="F404"/>
          <cell r="G404"/>
          <cell r="H404"/>
          <cell r="I404"/>
          <cell r="J404"/>
          <cell r="K404"/>
          <cell r="L404"/>
          <cell r="M404"/>
          <cell r="N404"/>
          <cell r="O404"/>
          <cell r="P404"/>
          <cell r="Q404"/>
          <cell r="R404"/>
          <cell r="S404"/>
          <cell r="T404"/>
          <cell r="U404"/>
          <cell r="V404"/>
          <cell r="Z404">
            <v>0</v>
          </cell>
        </row>
        <row r="405">
          <cell r="B405"/>
          <cell r="C405"/>
          <cell r="D405"/>
          <cell r="E405"/>
          <cell r="F405"/>
          <cell r="G405"/>
          <cell r="H405"/>
          <cell r="I405"/>
          <cell r="J405"/>
          <cell r="K405"/>
          <cell r="L405"/>
          <cell r="M405"/>
          <cell r="N405"/>
          <cell r="O405"/>
          <cell r="P405"/>
          <cell r="Q405"/>
          <cell r="R405"/>
          <cell r="S405"/>
          <cell r="T405"/>
          <cell r="U405"/>
          <cell r="V405"/>
          <cell r="Z405">
            <v>0</v>
          </cell>
        </row>
        <row r="406">
          <cell r="B406"/>
          <cell r="C406"/>
          <cell r="D406"/>
          <cell r="E406"/>
          <cell r="F406"/>
          <cell r="G406"/>
          <cell r="H406"/>
          <cell r="I406"/>
          <cell r="J406"/>
          <cell r="K406"/>
          <cell r="L406"/>
          <cell r="M406"/>
          <cell r="N406"/>
          <cell r="O406"/>
          <cell r="P406"/>
          <cell r="Q406"/>
          <cell r="R406"/>
          <cell r="S406"/>
          <cell r="T406"/>
          <cell r="U406"/>
          <cell r="V406"/>
          <cell r="Z406">
            <v>0</v>
          </cell>
        </row>
        <row r="407">
          <cell r="B407"/>
          <cell r="C407"/>
          <cell r="D407"/>
          <cell r="E407"/>
          <cell r="F407"/>
          <cell r="G407"/>
          <cell r="H407"/>
          <cell r="I407"/>
          <cell r="J407"/>
          <cell r="K407"/>
          <cell r="L407"/>
          <cell r="M407"/>
          <cell r="N407"/>
          <cell r="O407"/>
          <cell r="P407"/>
          <cell r="Q407"/>
          <cell r="R407"/>
          <cell r="S407"/>
          <cell r="T407"/>
          <cell r="U407"/>
          <cell r="V407"/>
          <cell r="Z407">
            <v>0</v>
          </cell>
        </row>
        <row r="408">
          <cell r="B408"/>
          <cell r="C408"/>
          <cell r="D408"/>
          <cell r="E408"/>
          <cell r="F408"/>
          <cell r="G408"/>
          <cell r="H408"/>
          <cell r="I408"/>
          <cell r="J408"/>
          <cell r="K408"/>
          <cell r="L408"/>
          <cell r="M408"/>
          <cell r="N408"/>
          <cell r="O408"/>
          <cell r="P408"/>
          <cell r="Q408"/>
          <cell r="R408"/>
          <cell r="S408"/>
          <cell r="T408"/>
          <cell r="U408"/>
          <cell r="V408"/>
          <cell r="Z408">
            <v>0</v>
          </cell>
        </row>
        <row r="409">
          <cell r="B409"/>
          <cell r="C409"/>
          <cell r="D409"/>
          <cell r="E409"/>
          <cell r="F409"/>
          <cell r="G409"/>
          <cell r="H409"/>
          <cell r="I409"/>
          <cell r="J409"/>
          <cell r="K409"/>
          <cell r="L409"/>
          <cell r="M409"/>
          <cell r="N409"/>
          <cell r="O409"/>
          <cell r="P409"/>
          <cell r="Q409"/>
          <cell r="R409"/>
          <cell r="S409"/>
          <cell r="T409"/>
          <cell r="U409"/>
          <cell r="V409"/>
          <cell r="Z409">
            <v>0</v>
          </cell>
        </row>
        <row r="410">
          <cell r="B410"/>
          <cell r="C410"/>
          <cell r="D410"/>
          <cell r="E410"/>
          <cell r="F410"/>
          <cell r="G410"/>
          <cell r="H410"/>
          <cell r="I410"/>
          <cell r="J410"/>
          <cell r="K410"/>
          <cell r="L410"/>
          <cell r="M410"/>
          <cell r="N410"/>
          <cell r="O410"/>
          <cell r="P410"/>
          <cell r="Q410"/>
          <cell r="R410"/>
          <cell r="S410"/>
          <cell r="T410"/>
          <cell r="U410"/>
          <cell r="V410"/>
          <cell r="Z410">
            <v>0</v>
          </cell>
        </row>
        <row r="411">
          <cell r="B411"/>
          <cell r="C411"/>
          <cell r="D411"/>
          <cell r="E411"/>
          <cell r="F411"/>
          <cell r="G411"/>
          <cell r="H411"/>
          <cell r="I411"/>
          <cell r="J411"/>
          <cell r="K411"/>
          <cell r="L411"/>
          <cell r="M411"/>
          <cell r="N411"/>
          <cell r="O411"/>
          <cell r="P411"/>
          <cell r="Q411"/>
          <cell r="R411"/>
          <cell r="S411"/>
          <cell r="T411"/>
          <cell r="U411"/>
          <cell r="V411"/>
          <cell r="Z411">
            <v>0</v>
          </cell>
        </row>
        <row r="412">
          <cell r="B412"/>
          <cell r="C412"/>
          <cell r="D412"/>
          <cell r="E412"/>
          <cell r="F412"/>
          <cell r="G412"/>
          <cell r="H412"/>
          <cell r="I412"/>
          <cell r="J412"/>
          <cell r="K412"/>
          <cell r="L412"/>
          <cell r="M412"/>
          <cell r="N412"/>
          <cell r="O412"/>
          <cell r="P412"/>
          <cell r="Q412"/>
          <cell r="R412"/>
          <cell r="S412"/>
          <cell r="T412"/>
          <cell r="U412"/>
          <cell r="V412"/>
          <cell r="Z412">
            <v>0</v>
          </cell>
        </row>
        <row r="413">
          <cell r="B413"/>
          <cell r="C413"/>
          <cell r="D413"/>
          <cell r="E413"/>
          <cell r="F413"/>
          <cell r="G413"/>
          <cell r="H413"/>
          <cell r="I413"/>
          <cell r="J413"/>
          <cell r="K413"/>
          <cell r="L413"/>
          <cell r="M413"/>
          <cell r="N413"/>
          <cell r="O413"/>
          <cell r="P413"/>
          <cell r="Q413"/>
          <cell r="R413"/>
          <cell r="S413"/>
          <cell r="T413"/>
          <cell r="U413"/>
          <cell r="V413"/>
          <cell r="Z413">
            <v>0</v>
          </cell>
        </row>
        <row r="414">
          <cell r="B414"/>
          <cell r="C414"/>
          <cell r="D414"/>
          <cell r="E414"/>
          <cell r="F414"/>
          <cell r="G414"/>
          <cell r="H414"/>
          <cell r="I414"/>
          <cell r="J414"/>
          <cell r="K414"/>
          <cell r="L414"/>
          <cell r="M414"/>
          <cell r="N414"/>
          <cell r="O414"/>
          <cell r="P414"/>
          <cell r="Q414"/>
          <cell r="R414"/>
          <cell r="S414"/>
          <cell r="T414"/>
          <cell r="U414"/>
          <cell r="V414"/>
          <cell r="Z414">
            <v>0</v>
          </cell>
        </row>
        <row r="415">
          <cell r="B415"/>
          <cell r="C415"/>
          <cell r="D415"/>
          <cell r="E415"/>
          <cell r="F415"/>
          <cell r="G415"/>
          <cell r="H415"/>
          <cell r="I415"/>
          <cell r="J415"/>
          <cell r="K415"/>
          <cell r="L415"/>
          <cell r="M415"/>
          <cell r="N415"/>
          <cell r="O415"/>
          <cell r="P415"/>
          <cell r="Q415"/>
          <cell r="R415"/>
          <cell r="S415"/>
          <cell r="T415"/>
          <cell r="U415"/>
          <cell r="V415"/>
          <cell r="Z415">
            <v>0</v>
          </cell>
        </row>
        <row r="416">
          <cell r="B416"/>
          <cell r="C416"/>
          <cell r="D416"/>
          <cell r="E416"/>
          <cell r="F416"/>
          <cell r="G416"/>
          <cell r="H416"/>
          <cell r="I416"/>
          <cell r="J416"/>
          <cell r="K416"/>
          <cell r="L416"/>
          <cell r="M416"/>
          <cell r="N416"/>
          <cell r="O416"/>
          <cell r="P416"/>
          <cell r="Q416"/>
          <cell r="R416"/>
          <cell r="S416"/>
          <cell r="T416"/>
          <cell r="U416"/>
          <cell r="V416"/>
          <cell r="Z416">
            <v>0</v>
          </cell>
        </row>
        <row r="417">
          <cell r="B417"/>
          <cell r="C417"/>
          <cell r="D417"/>
          <cell r="E417"/>
          <cell r="F417"/>
          <cell r="G417"/>
          <cell r="H417"/>
          <cell r="I417"/>
          <cell r="J417"/>
          <cell r="K417"/>
          <cell r="L417"/>
          <cell r="M417"/>
          <cell r="N417"/>
          <cell r="O417"/>
          <cell r="P417"/>
          <cell r="Q417"/>
          <cell r="R417"/>
          <cell r="S417"/>
          <cell r="T417"/>
          <cell r="U417"/>
          <cell r="V417"/>
          <cell r="Z417">
            <v>0</v>
          </cell>
        </row>
        <row r="418">
          <cell r="B418"/>
          <cell r="C418"/>
          <cell r="D418"/>
          <cell r="E418"/>
          <cell r="F418"/>
          <cell r="G418"/>
          <cell r="H418"/>
          <cell r="I418"/>
          <cell r="J418"/>
          <cell r="K418"/>
          <cell r="L418"/>
          <cell r="M418"/>
          <cell r="N418"/>
          <cell r="O418"/>
          <cell r="P418"/>
          <cell r="Q418"/>
          <cell r="R418"/>
          <cell r="S418"/>
          <cell r="T418"/>
          <cell r="U418"/>
          <cell r="V418"/>
          <cell r="Z418">
            <v>0</v>
          </cell>
        </row>
        <row r="419">
          <cell r="B419"/>
          <cell r="C419"/>
          <cell r="D419"/>
          <cell r="E419"/>
          <cell r="F419"/>
          <cell r="G419"/>
          <cell r="H419"/>
          <cell r="I419"/>
          <cell r="J419"/>
          <cell r="K419"/>
          <cell r="L419"/>
          <cell r="M419"/>
          <cell r="N419"/>
          <cell r="O419"/>
          <cell r="P419"/>
          <cell r="Q419"/>
          <cell r="R419"/>
          <cell r="S419"/>
          <cell r="T419"/>
          <cell r="U419"/>
          <cell r="V419"/>
          <cell r="Z419">
            <v>0</v>
          </cell>
        </row>
        <row r="420">
          <cell r="B420"/>
          <cell r="C420"/>
          <cell r="D420"/>
          <cell r="E420"/>
          <cell r="F420"/>
          <cell r="G420"/>
          <cell r="H420"/>
          <cell r="I420"/>
          <cell r="J420"/>
          <cell r="K420"/>
          <cell r="L420"/>
          <cell r="M420"/>
          <cell r="N420"/>
          <cell r="O420"/>
          <cell r="P420"/>
          <cell r="Q420"/>
          <cell r="R420"/>
          <cell r="S420"/>
          <cell r="T420"/>
          <cell r="U420"/>
          <cell r="V420"/>
          <cell r="Z420">
            <v>0</v>
          </cell>
        </row>
        <row r="421">
          <cell r="B421"/>
          <cell r="C421"/>
          <cell r="D421"/>
          <cell r="E421"/>
          <cell r="F421"/>
          <cell r="G421"/>
          <cell r="H421"/>
          <cell r="I421"/>
          <cell r="J421"/>
          <cell r="K421"/>
          <cell r="L421"/>
          <cell r="M421"/>
          <cell r="N421"/>
          <cell r="O421"/>
          <cell r="P421"/>
          <cell r="Q421"/>
          <cell r="R421"/>
          <cell r="S421"/>
          <cell r="T421"/>
          <cell r="U421"/>
          <cell r="V421"/>
          <cell r="Z421">
            <v>0</v>
          </cell>
        </row>
        <row r="422">
          <cell r="B422"/>
          <cell r="C422"/>
          <cell r="D422"/>
          <cell r="E422"/>
          <cell r="F422"/>
          <cell r="G422"/>
          <cell r="H422"/>
          <cell r="I422"/>
          <cell r="J422"/>
          <cell r="K422"/>
          <cell r="L422"/>
          <cell r="M422"/>
          <cell r="N422"/>
          <cell r="O422"/>
          <cell r="P422"/>
          <cell r="Q422"/>
          <cell r="R422"/>
          <cell r="S422"/>
          <cell r="T422"/>
          <cell r="U422"/>
          <cell r="V422"/>
          <cell r="Z422">
            <v>0</v>
          </cell>
        </row>
        <row r="423">
          <cell r="B423"/>
          <cell r="C423"/>
          <cell r="D423"/>
          <cell r="E423"/>
          <cell r="F423"/>
          <cell r="G423"/>
          <cell r="H423"/>
          <cell r="I423"/>
          <cell r="J423"/>
          <cell r="K423"/>
          <cell r="L423"/>
          <cell r="M423"/>
          <cell r="N423"/>
          <cell r="O423"/>
          <cell r="P423"/>
          <cell r="Q423"/>
          <cell r="R423"/>
          <cell r="S423"/>
          <cell r="T423"/>
          <cell r="U423"/>
          <cell r="V423"/>
          <cell r="Z423">
            <v>0</v>
          </cell>
        </row>
        <row r="424">
          <cell r="B424"/>
          <cell r="C424"/>
          <cell r="D424"/>
          <cell r="E424"/>
          <cell r="F424"/>
          <cell r="G424"/>
          <cell r="H424"/>
          <cell r="I424"/>
          <cell r="J424"/>
          <cell r="K424"/>
          <cell r="L424"/>
          <cell r="M424"/>
          <cell r="N424"/>
          <cell r="O424"/>
          <cell r="P424"/>
          <cell r="Q424"/>
          <cell r="R424"/>
          <cell r="S424"/>
          <cell r="T424"/>
          <cell r="U424"/>
          <cell r="V424"/>
          <cell r="Z424">
            <v>0</v>
          </cell>
        </row>
        <row r="425">
          <cell r="B425"/>
          <cell r="C425"/>
          <cell r="D425"/>
          <cell r="E425"/>
          <cell r="F425"/>
          <cell r="G425"/>
          <cell r="H425"/>
          <cell r="I425"/>
          <cell r="J425"/>
          <cell r="K425"/>
          <cell r="L425"/>
          <cell r="M425"/>
          <cell r="N425"/>
          <cell r="O425"/>
          <cell r="P425"/>
          <cell r="Q425"/>
          <cell r="R425"/>
          <cell r="S425"/>
          <cell r="T425"/>
          <cell r="U425"/>
          <cell r="V425"/>
          <cell r="Z425">
            <v>0</v>
          </cell>
        </row>
        <row r="426">
          <cell r="B426"/>
          <cell r="C426"/>
          <cell r="D426"/>
          <cell r="E426"/>
          <cell r="F426"/>
          <cell r="G426"/>
          <cell r="H426"/>
          <cell r="I426"/>
          <cell r="J426"/>
          <cell r="K426"/>
          <cell r="L426"/>
          <cell r="M426"/>
          <cell r="N426"/>
          <cell r="O426"/>
          <cell r="P426"/>
          <cell r="Q426"/>
          <cell r="R426"/>
          <cell r="S426"/>
          <cell r="T426"/>
          <cell r="U426"/>
          <cell r="V426"/>
          <cell r="Z426">
            <v>0</v>
          </cell>
        </row>
        <row r="427">
          <cell r="B427"/>
          <cell r="C427"/>
          <cell r="D427"/>
          <cell r="E427"/>
          <cell r="F427"/>
          <cell r="G427"/>
          <cell r="H427"/>
          <cell r="I427"/>
          <cell r="J427"/>
          <cell r="K427"/>
          <cell r="L427"/>
          <cell r="M427"/>
          <cell r="N427"/>
          <cell r="O427"/>
          <cell r="P427"/>
          <cell r="Q427"/>
          <cell r="R427"/>
          <cell r="S427"/>
          <cell r="T427"/>
          <cell r="U427"/>
          <cell r="V427"/>
          <cell r="Z427">
            <v>0</v>
          </cell>
        </row>
        <row r="428">
          <cell r="B428"/>
          <cell r="C428"/>
          <cell r="D428"/>
          <cell r="E428"/>
          <cell r="F428"/>
          <cell r="G428"/>
          <cell r="H428"/>
          <cell r="I428"/>
          <cell r="J428"/>
          <cell r="K428"/>
          <cell r="L428"/>
          <cell r="M428"/>
          <cell r="N428"/>
          <cell r="O428"/>
          <cell r="P428"/>
          <cell r="Q428"/>
          <cell r="R428"/>
          <cell r="S428"/>
          <cell r="T428"/>
          <cell r="U428"/>
          <cell r="V428"/>
          <cell r="Z428">
            <v>0</v>
          </cell>
        </row>
        <row r="429">
          <cell r="B429"/>
          <cell r="C429"/>
          <cell r="D429"/>
          <cell r="E429"/>
          <cell r="F429"/>
          <cell r="G429"/>
          <cell r="H429"/>
          <cell r="I429"/>
          <cell r="J429"/>
          <cell r="K429"/>
          <cell r="L429"/>
          <cell r="M429"/>
          <cell r="N429"/>
          <cell r="O429"/>
          <cell r="P429"/>
          <cell r="Q429"/>
          <cell r="R429"/>
          <cell r="S429"/>
          <cell r="T429"/>
          <cell r="U429"/>
          <cell r="V429"/>
          <cell r="Z429">
            <v>0</v>
          </cell>
        </row>
        <row r="430">
          <cell r="B430"/>
          <cell r="C430"/>
          <cell r="D430"/>
          <cell r="E430"/>
          <cell r="F430"/>
          <cell r="G430"/>
          <cell r="H430"/>
          <cell r="I430"/>
          <cell r="J430"/>
          <cell r="K430"/>
          <cell r="L430"/>
          <cell r="M430"/>
          <cell r="N430"/>
          <cell r="O430"/>
          <cell r="P430"/>
          <cell r="Q430"/>
          <cell r="R430"/>
          <cell r="S430"/>
          <cell r="T430"/>
          <cell r="U430"/>
          <cell r="V430"/>
          <cell r="Z430">
            <v>0</v>
          </cell>
        </row>
        <row r="431">
          <cell r="B431"/>
          <cell r="C431"/>
          <cell r="D431"/>
          <cell r="E431"/>
          <cell r="F431"/>
          <cell r="G431"/>
          <cell r="H431"/>
          <cell r="I431"/>
          <cell r="J431"/>
          <cell r="K431"/>
          <cell r="L431"/>
          <cell r="M431"/>
          <cell r="N431"/>
          <cell r="O431"/>
          <cell r="P431"/>
          <cell r="Q431"/>
          <cell r="R431"/>
          <cell r="S431"/>
          <cell r="T431"/>
          <cell r="U431"/>
          <cell r="V431"/>
          <cell r="Z431">
            <v>0</v>
          </cell>
        </row>
        <row r="432">
          <cell r="B432"/>
          <cell r="C432"/>
          <cell r="D432"/>
          <cell r="E432"/>
          <cell r="F432"/>
          <cell r="G432"/>
          <cell r="H432"/>
          <cell r="I432"/>
          <cell r="J432"/>
          <cell r="K432"/>
          <cell r="L432"/>
          <cell r="M432"/>
          <cell r="N432"/>
          <cell r="O432"/>
          <cell r="P432"/>
          <cell r="Q432"/>
          <cell r="R432"/>
          <cell r="S432"/>
          <cell r="T432"/>
          <cell r="U432"/>
          <cell r="V432"/>
          <cell r="Z432">
            <v>0</v>
          </cell>
        </row>
        <row r="433">
          <cell r="B433"/>
          <cell r="C433"/>
          <cell r="D433"/>
          <cell r="E433"/>
          <cell r="F433"/>
          <cell r="G433"/>
          <cell r="H433"/>
          <cell r="I433"/>
          <cell r="J433"/>
          <cell r="K433"/>
          <cell r="L433"/>
          <cell r="M433"/>
          <cell r="N433"/>
          <cell r="O433"/>
          <cell r="P433"/>
          <cell r="Q433"/>
          <cell r="R433"/>
          <cell r="S433"/>
          <cell r="T433"/>
          <cell r="U433"/>
          <cell r="V433"/>
          <cell r="Z433">
            <v>0</v>
          </cell>
        </row>
        <row r="434">
          <cell r="B434"/>
          <cell r="C434"/>
          <cell r="D434"/>
          <cell r="E434"/>
          <cell r="F434"/>
          <cell r="G434"/>
          <cell r="H434"/>
          <cell r="I434"/>
          <cell r="J434"/>
          <cell r="K434"/>
          <cell r="L434"/>
          <cell r="M434"/>
          <cell r="N434"/>
          <cell r="O434"/>
          <cell r="P434"/>
          <cell r="Q434"/>
          <cell r="R434"/>
          <cell r="S434"/>
          <cell r="T434"/>
          <cell r="U434"/>
          <cell r="V434"/>
          <cell r="Z434">
            <v>0</v>
          </cell>
        </row>
        <row r="435">
          <cell r="B435"/>
          <cell r="C435"/>
          <cell r="D435"/>
          <cell r="E435"/>
          <cell r="F435"/>
          <cell r="G435"/>
          <cell r="H435"/>
          <cell r="I435"/>
          <cell r="J435"/>
          <cell r="K435"/>
          <cell r="L435"/>
          <cell r="M435"/>
          <cell r="N435"/>
          <cell r="O435"/>
          <cell r="P435"/>
          <cell r="Q435"/>
          <cell r="R435"/>
          <cell r="S435"/>
          <cell r="T435"/>
          <cell r="U435"/>
          <cell r="V435"/>
          <cell r="Z435">
            <v>0</v>
          </cell>
        </row>
        <row r="436">
          <cell r="B436"/>
          <cell r="C436"/>
          <cell r="D436"/>
          <cell r="E436"/>
          <cell r="F436"/>
          <cell r="G436"/>
          <cell r="H436"/>
          <cell r="I436"/>
          <cell r="J436"/>
          <cell r="K436"/>
          <cell r="L436"/>
          <cell r="M436"/>
          <cell r="N436"/>
          <cell r="O436"/>
          <cell r="P436"/>
          <cell r="Q436"/>
          <cell r="R436"/>
          <cell r="S436"/>
          <cell r="T436"/>
          <cell r="U436"/>
          <cell r="V436"/>
          <cell r="Z436">
            <v>0</v>
          </cell>
        </row>
        <row r="437">
          <cell r="B437"/>
          <cell r="C437"/>
          <cell r="D437"/>
          <cell r="E437"/>
          <cell r="F437"/>
          <cell r="G437"/>
          <cell r="H437"/>
          <cell r="I437"/>
          <cell r="J437"/>
          <cell r="K437"/>
          <cell r="L437"/>
          <cell r="M437"/>
          <cell r="N437"/>
          <cell r="O437"/>
          <cell r="P437"/>
          <cell r="Q437"/>
          <cell r="R437"/>
          <cell r="S437"/>
          <cell r="T437"/>
          <cell r="U437"/>
          <cell r="V437"/>
          <cell r="Z437">
            <v>0</v>
          </cell>
        </row>
        <row r="438">
          <cell r="B438"/>
          <cell r="C438"/>
          <cell r="D438"/>
          <cell r="E438"/>
          <cell r="F438"/>
          <cell r="G438"/>
          <cell r="H438"/>
          <cell r="I438"/>
          <cell r="J438"/>
          <cell r="K438"/>
          <cell r="L438"/>
          <cell r="M438"/>
          <cell r="N438"/>
          <cell r="O438"/>
          <cell r="P438"/>
          <cell r="Q438"/>
          <cell r="R438"/>
          <cell r="S438"/>
          <cell r="T438"/>
          <cell r="U438"/>
          <cell r="V438"/>
          <cell r="Z438">
            <v>0</v>
          </cell>
        </row>
        <row r="439">
          <cell r="B439"/>
          <cell r="C439"/>
          <cell r="D439"/>
          <cell r="E439"/>
          <cell r="F439"/>
          <cell r="G439"/>
          <cell r="H439"/>
          <cell r="I439"/>
          <cell r="J439"/>
          <cell r="K439"/>
          <cell r="L439"/>
          <cell r="M439"/>
          <cell r="N439"/>
          <cell r="O439"/>
          <cell r="P439"/>
          <cell r="Q439"/>
          <cell r="R439"/>
          <cell r="S439"/>
          <cell r="T439"/>
          <cell r="U439"/>
          <cell r="V439"/>
          <cell r="Z439">
            <v>0</v>
          </cell>
        </row>
        <row r="440">
          <cell r="B440"/>
          <cell r="C440"/>
          <cell r="D440"/>
          <cell r="E440"/>
          <cell r="F440"/>
          <cell r="G440"/>
          <cell r="H440"/>
          <cell r="I440"/>
          <cell r="J440"/>
          <cell r="K440"/>
          <cell r="L440"/>
          <cell r="M440"/>
          <cell r="N440"/>
          <cell r="O440"/>
          <cell r="P440"/>
          <cell r="Q440"/>
          <cell r="R440"/>
          <cell r="S440"/>
          <cell r="T440"/>
          <cell r="U440"/>
          <cell r="V440"/>
          <cell r="Z440">
            <v>0</v>
          </cell>
        </row>
        <row r="441">
          <cell r="B441"/>
          <cell r="C441"/>
          <cell r="D441"/>
          <cell r="E441"/>
          <cell r="F441"/>
          <cell r="G441"/>
          <cell r="H441"/>
          <cell r="I441"/>
          <cell r="J441"/>
          <cell r="K441"/>
          <cell r="L441"/>
          <cell r="M441"/>
          <cell r="N441"/>
          <cell r="O441"/>
          <cell r="P441"/>
          <cell r="Q441"/>
          <cell r="R441"/>
          <cell r="S441"/>
          <cell r="T441"/>
          <cell r="U441"/>
          <cell r="V441"/>
          <cell r="Z441">
            <v>0</v>
          </cell>
        </row>
        <row r="442">
          <cell r="B442"/>
          <cell r="C442"/>
          <cell r="D442"/>
          <cell r="E442"/>
          <cell r="F442"/>
          <cell r="G442"/>
          <cell r="H442"/>
          <cell r="I442"/>
          <cell r="J442"/>
          <cell r="K442"/>
          <cell r="L442"/>
          <cell r="M442"/>
          <cell r="N442"/>
          <cell r="O442"/>
          <cell r="P442"/>
          <cell r="Q442"/>
          <cell r="R442"/>
          <cell r="S442"/>
          <cell r="T442"/>
          <cell r="U442"/>
          <cell r="V442"/>
          <cell r="Z442">
            <v>0</v>
          </cell>
        </row>
        <row r="443">
          <cell r="B443"/>
          <cell r="C443"/>
          <cell r="D443"/>
          <cell r="E443"/>
          <cell r="F443"/>
          <cell r="G443"/>
          <cell r="H443"/>
          <cell r="I443"/>
          <cell r="J443"/>
          <cell r="K443"/>
          <cell r="L443"/>
          <cell r="M443"/>
          <cell r="N443"/>
          <cell r="O443"/>
          <cell r="P443"/>
          <cell r="Q443"/>
          <cell r="R443"/>
          <cell r="S443"/>
          <cell r="T443"/>
          <cell r="U443"/>
          <cell r="V443"/>
          <cell r="Z443">
            <v>0</v>
          </cell>
        </row>
        <row r="444">
          <cell r="B444"/>
          <cell r="C444"/>
          <cell r="D444"/>
          <cell r="E444"/>
          <cell r="F444"/>
          <cell r="G444"/>
          <cell r="H444"/>
          <cell r="I444"/>
          <cell r="J444"/>
          <cell r="K444"/>
          <cell r="L444"/>
          <cell r="M444"/>
          <cell r="N444"/>
          <cell r="O444"/>
          <cell r="P444"/>
          <cell r="Q444"/>
          <cell r="R444"/>
          <cell r="S444"/>
          <cell r="T444"/>
          <cell r="U444"/>
          <cell r="V444"/>
          <cell r="Z444">
            <v>0</v>
          </cell>
        </row>
        <row r="445">
          <cell r="B445"/>
          <cell r="C445"/>
          <cell r="D445"/>
          <cell r="E445"/>
          <cell r="F445"/>
          <cell r="G445"/>
          <cell r="H445"/>
          <cell r="I445"/>
          <cell r="J445"/>
          <cell r="K445"/>
          <cell r="L445"/>
          <cell r="M445"/>
          <cell r="N445"/>
          <cell r="O445"/>
          <cell r="P445"/>
          <cell r="Q445"/>
          <cell r="R445"/>
          <cell r="S445"/>
          <cell r="T445"/>
          <cell r="U445"/>
          <cell r="V445"/>
          <cell r="Z445">
            <v>0</v>
          </cell>
        </row>
        <row r="446">
          <cell r="B446"/>
          <cell r="C446"/>
          <cell r="D446"/>
          <cell r="E446"/>
          <cell r="F446"/>
          <cell r="G446"/>
          <cell r="H446"/>
          <cell r="I446"/>
          <cell r="J446"/>
          <cell r="K446"/>
          <cell r="L446"/>
          <cell r="M446"/>
          <cell r="N446"/>
          <cell r="O446"/>
          <cell r="P446"/>
          <cell r="Q446"/>
          <cell r="R446"/>
          <cell r="S446"/>
          <cell r="T446"/>
          <cell r="U446"/>
          <cell r="V446"/>
          <cell r="Z446">
            <v>0</v>
          </cell>
        </row>
        <row r="447">
          <cell r="B447"/>
          <cell r="C447"/>
          <cell r="D447"/>
          <cell r="E447"/>
          <cell r="F447"/>
          <cell r="G447"/>
          <cell r="H447"/>
          <cell r="I447"/>
          <cell r="J447"/>
          <cell r="K447"/>
          <cell r="L447"/>
          <cell r="M447"/>
          <cell r="N447"/>
          <cell r="O447"/>
          <cell r="P447"/>
          <cell r="Q447"/>
          <cell r="R447"/>
          <cell r="S447"/>
          <cell r="T447"/>
          <cell r="U447"/>
          <cell r="V447"/>
          <cell r="Z447">
            <v>0</v>
          </cell>
        </row>
        <row r="448">
          <cell r="B448"/>
          <cell r="C448"/>
          <cell r="D448"/>
          <cell r="E448"/>
          <cell r="F448"/>
          <cell r="G448"/>
          <cell r="H448"/>
          <cell r="I448"/>
          <cell r="J448"/>
          <cell r="K448"/>
          <cell r="L448"/>
          <cell r="M448"/>
          <cell r="N448"/>
          <cell r="O448"/>
          <cell r="P448"/>
          <cell r="Q448"/>
          <cell r="R448"/>
          <cell r="S448"/>
          <cell r="T448"/>
          <cell r="U448"/>
          <cell r="V448"/>
          <cell r="Z448">
            <v>0</v>
          </cell>
        </row>
        <row r="449">
          <cell r="B449"/>
          <cell r="C449"/>
          <cell r="D449"/>
          <cell r="E449"/>
          <cell r="F449"/>
          <cell r="G449"/>
          <cell r="H449"/>
          <cell r="I449"/>
          <cell r="J449"/>
          <cell r="K449"/>
          <cell r="L449"/>
          <cell r="M449"/>
          <cell r="N449"/>
          <cell r="O449"/>
          <cell r="P449"/>
          <cell r="Q449"/>
          <cell r="R449"/>
          <cell r="S449"/>
          <cell r="T449"/>
          <cell r="U449"/>
          <cell r="V449"/>
          <cell r="Z449">
            <v>0</v>
          </cell>
        </row>
        <row r="450">
          <cell r="B450"/>
          <cell r="C450"/>
          <cell r="D450"/>
          <cell r="E450"/>
          <cell r="F450"/>
          <cell r="G450"/>
          <cell r="H450"/>
          <cell r="I450"/>
          <cell r="J450"/>
          <cell r="K450"/>
          <cell r="L450"/>
          <cell r="M450"/>
          <cell r="N450"/>
          <cell r="O450"/>
          <cell r="P450"/>
          <cell r="Q450"/>
          <cell r="R450"/>
          <cell r="S450"/>
          <cell r="T450"/>
          <cell r="U450"/>
          <cell r="V450"/>
          <cell r="Z450">
            <v>0</v>
          </cell>
        </row>
        <row r="451">
          <cell r="B451"/>
          <cell r="C451"/>
          <cell r="D451"/>
          <cell r="E451"/>
          <cell r="F451"/>
          <cell r="G451"/>
          <cell r="H451"/>
          <cell r="I451"/>
          <cell r="J451"/>
          <cell r="K451"/>
          <cell r="L451"/>
          <cell r="M451"/>
          <cell r="N451"/>
          <cell r="O451"/>
          <cell r="P451"/>
          <cell r="Q451"/>
          <cell r="R451"/>
          <cell r="S451"/>
          <cell r="T451"/>
          <cell r="U451"/>
          <cell r="V451"/>
          <cell r="Z451">
            <v>0</v>
          </cell>
        </row>
        <row r="452">
          <cell r="B452"/>
          <cell r="C452"/>
          <cell r="D452"/>
          <cell r="E452"/>
          <cell r="F452"/>
          <cell r="G452"/>
          <cell r="H452"/>
          <cell r="I452"/>
          <cell r="J452"/>
          <cell r="K452"/>
          <cell r="L452"/>
          <cell r="M452"/>
          <cell r="N452"/>
          <cell r="O452"/>
          <cell r="P452"/>
          <cell r="Q452"/>
          <cell r="R452"/>
          <cell r="S452"/>
          <cell r="T452"/>
          <cell r="U452"/>
          <cell r="V452"/>
          <cell r="Z452">
            <v>0</v>
          </cell>
        </row>
        <row r="453">
          <cell r="B453"/>
          <cell r="C453"/>
          <cell r="D453"/>
          <cell r="E453"/>
          <cell r="F453"/>
          <cell r="G453"/>
          <cell r="H453"/>
          <cell r="I453"/>
          <cell r="J453"/>
          <cell r="K453"/>
          <cell r="L453"/>
          <cell r="M453"/>
          <cell r="N453"/>
          <cell r="O453"/>
          <cell r="P453"/>
          <cell r="Q453"/>
          <cell r="R453"/>
          <cell r="S453"/>
          <cell r="T453"/>
          <cell r="U453"/>
          <cell r="V453"/>
          <cell r="Z453">
            <v>0</v>
          </cell>
        </row>
        <row r="454">
          <cell r="B454"/>
          <cell r="C454"/>
          <cell r="D454"/>
          <cell r="E454"/>
          <cell r="F454"/>
          <cell r="G454"/>
          <cell r="H454"/>
          <cell r="I454"/>
          <cell r="J454"/>
          <cell r="K454"/>
          <cell r="L454"/>
          <cell r="M454"/>
          <cell r="N454"/>
          <cell r="O454"/>
          <cell r="P454"/>
          <cell r="Q454"/>
          <cell r="R454"/>
          <cell r="S454"/>
          <cell r="T454"/>
          <cell r="U454"/>
          <cell r="V454"/>
          <cell r="Z454">
            <v>0</v>
          </cell>
        </row>
        <row r="455">
          <cell r="B455"/>
          <cell r="C455"/>
          <cell r="D455"/>
          <cell r="E455"/>
          <cell r="F455"/>
          <cell r="G455"/>
          <cell r="H455"/>
          <cell r="I455"/>
          <cell r="J455"/>
          <cell r="K455"/>
          <cell r="L455"/>
          <cell r="M455"/>
          <cell r="N455"/>
          <cell r="O455"/>
          <cell r="P455"/>
          <cell r="Q455"/>
          <cell r="R455"/>
          <cell r="S455"/>
          <cell r="T455"/>
          <cell r="U455"/>
          <cell r="V455"/>
          <cell r="Z455">
            <v>0</v>
          </cell>
        </row>
        <row r="456">
          <cell r="B456"/>
          <cell r="C456"/>
          <cell r="D456"/>
          <cell r="E456"/>
          <cell r="F456"/>
          <cell r="G456"/>
          <cell r="H456"/>
          <cell r="I456"/>
          <cell r="J456"/>
          <cell r="K456"/>
          <cell r="L456"/>
          <cell r="M456"/>
          <cell r="N456"/>
          <cell r="O456"/>
          <cell r="P456"/>
          <cell r="Q456"/>
          <cell r="R456"/>
          <cell r="S456"/>
          <cell r="T456"/>
          <cell r="U456"/>
          <cell r="V456"/>
          <cell r="Z456">
            <v>0</v>
          </cell>
        </row>
        <row r="457">
          <cell r="B457"/>
          <cell r="C457"/>
          <cell r="D457"/>
          <cell r="E457"/>
          <cell r="F457"/>
          <cell r="G457"/>
          <cell r="H457"/>
          <cell r="I457"/>
          <cell r="J457"/>
          <cell r="K457"/>
          <cell r="L457"/>
          <cell r="M457"/>
          <cell r="N457"/>
          <cell r="O457"/>
          <cell r="P457"/>
          <cell r="Q457"/>
          <cell r="R457"/>
          <cell r="S457"/>
          <cell r="T457"/>
          <cell r="U457"/>
          <cell r="V457"/>
          <cell r="Z457">
            <v>0</v>
          </cell>
        </row>
        <row r="458">
          <cell r="B458"/>
          <cell r="C458"/>
          <cell r="D458"/>
          <cell r="E458"/>
          <cell r="F458"/>
          <cell r="G458"/>
          <cell r="H458"/>
          <cell r="I458"/>
          <cell r="J458"/>
          <cell r="K458"/>
          <cell r="L458"/>
          <cell r="M458"/>
          <cell r="N458"/>
          <cell r="O458"/>
          <cell r="P458"/>
          <cell r="Q458"/>
          <cell r="R458"/>
          <cell r="S458"/>
          <cell r="T458"/>
          <cell r="U458"/>
          <cell r="V458"/>
          <cell r="Z458">
            <v>0</v>
          </cell>
        </row>
        <row r="459">
          <cell r="B459"/>
          <cell r="C459"/>
          <cell r="D459"/>
          <cell r="E459"/>
          <cell r="F459"/>
          <cell r="G459"/>
          <cell r="H459"/>
          <cell r="I459"/>
          <cell r="J459"/>
          <cell r="K459"/>
          <cell r="L459"/>
          <cell r="M459"/>
          <cell r="N459"/>
          <cell r="O459"/>
          <cell r="P459"/>
          <cell r="Q459"/>
          <cell r="R459"/>
          <cell r="S459"/>
          <cell r="T459"/>
          <cell r="U459"/>
          <cell r="V459"/>
          <cell r="Z459">
            <v>0</v>
          </cell>
        </row>
        <row r="460">
          <cell r="B460"/>
          <cell r="C460"/>
          <cell r="D460"/>
          <cell r="E460"/>
          <cell r="F460"/>
          <cell r="G460"/>
          <cell r="H460"/>
          <cell r="I460"/>
          <cell r="J460"/>
          <cell r="K460"/>
          <cell r="L460"/>
          <cell r="M460"/>
          <cell r="N460"/>
          <cell r="O460"/>
          <cell r="P460"/>
          <cell r="Q460"/>
          <cell r="R460"/>
          <cell r="S460"/>
          <cell r="T460"/>
          <cell r="U460"/>
          <cell r="V460"/>
          <cell r="Z460">
            <v>0</v>
          </cell>
        </row>
        <row r="461">
          <cell r="B461"/>
          <cell r="C461"/>
          <cell r="D461"/>
          <cell r="E461"/>
          <cell r="F461"/>
          <cell r="G461"/>
          <cell r="H461"/>
          <cell r="I461"/>
          <cell r="J461"/>
          <cell r="K461"/>
          <cell r="L461"/>
          <cell r="M461"/>
          <cell r="N461"/>
          <cell r="O461"/>
          <cell r="P461"/>
          <cell r="Q461"/>
          <cell r="R461"/>
          <cell r="S461"/>
          <cell r="T461"/>
          <cell r="U461"/>
          <cell r="V461"/>
          <cell r="Z461">
            <v>0</v>
          </cell>
        </row>
        <row r="462">
          <cell r="B462"/>
          <cell r="C462"/>
          <cell r="D462"/>
          <cell r="E462"/>
          <cell r="F462"/>
          <cell r="G462"/>
          <cell r="H462"/>
          <cell r="I462"/>
          <cell r="J462"/>
          <cell r="K462"/>
          <cell r="L462"/>
          <cell r="M462"/>
          <cell r="N462"/>
          <cell r="O462"/>
          <cell r="P462"/>
          <cell r="Q462"/>
          <cell r="R462"/>
          <cell r="S462"/>
          <cell r="T462"/>
          <cell r="U462"/>
          <cell r="V462"/>
          <cell r="Z462">
            <v>0</v>
          </cell>
        </row>
        <row r="463">
          <cell r="B463"/>
          <cell r="C463"/>
          <cell r="D463"/>
          <cell r="E463"/>
          <cell r="F463"/>
          <cell r="G463"/>
          <cell r="H463"/>
          <cell r="I463"/>
          <cell r="J463"/>
          <cell r="K463"/>
          <cell r="L463"/>
          <cell r="M463"/>
          <cell r="N463"/>
          <cell r="O463"/>
          <cell r="P463"/>
          <cell r="Q463"/>
          <cell r="R463"/>
          <cell r="S463"/>
          <cell r="T463"/>
          <cell r="U463"/>
          <cell r="V463"/>
          <cell r="Z463">
            <v>0</v>
          </cell>
        </row>
        <row r="464">
          <cell r="B464"/>
          <cell r="C464"/>
          <cell r="D464"/>
          <cell r="E464"/>
          <cell r="F464"/>
          <cell r="G464"/>
          <cell r="H464"/>
          <cell r="I464"/>
          <cell r="J464"/>
          <cell r="K464"/>
          <cell r="L464"/>
          <cell r="M464"/>
          <cell r="N464"/>
          <cell r="O464"/>
          <cell r="P464"/>
          <cell r="Q464"/>
          <cell r="R464"/>
          <cell r="S464"/>
          <cell r="T464"/>
          <cell r="U464"/>
          <cell r="V464"/>
          <cell r="Z464">
            <v>0</v>
          </cell>
        </row>
        <row r="465">
          <cell r="B465"/>
          <cell r="C465"/>
          <cell r="D465"/>
          <cell r="E465"/>
          <cell r="F465"/>
          <cell r="G465"/>
          <cell r="H465"/>
          <cell r="I465"/>
          <cell r="J465"/>
          <cell r="K465"/>
          <cell r="L465"/>
          <cell r="M465"/>
          <cell r="N465"/>
          <cell r="O465"/>
          <cell r="P465"/>
          <cell r="Q465"/>
          <cell r="R465"/>
          <cell r="S465"/>
          <cell r="T465"/>
          <cell r="U465"/>
          <cell r="V465"/>
          <cell r="Z465">
            <v>0</v>
          </cell>
        </row>
        <row r="466">
          <cell r="B466"/>
          <cell r="C466"/>
          <cell r="D466"/>
          <cell r="E466"/>
          <cell r="F466"/>
          <cell r="G466"/>
          <cell r="H466"/>
          <cell r="I466"/>
          <cell r="J466"/>
          <cell r="K466"/>
          <cell r="L466"/>
          <cell r="M466"/>
          <cell r="N466"/>
          <cell r="O466"/>
          <cell r="P466"/>
          <cell r="Q466"/>
          <cell r="R466"/>
          <cell r="S466"/>
          <cell r="T466"/>
          <cell r="U466"/>
          <cell r="V466"/>
          <cell r="Z466">
            <v>0</v>
          </cell>
        </row>
        <row r="467">
          <cell r="B467"/>
          <cell r="C467"/>
          <cell r="D467"/>
          <cell r="E467"/>
          <cell r="F467"/>
          <cell r="G467"/>
          <cell r="H467"/>
          <cell r="I467"/>
          <cell r="J467"/>
          <cell r="K467"/>
          <cell r="L467"/>
          <cell r="M467"/>
          <cell r="N467"/>
          <cell r="O467"/>
          <cell r="P467"/>
          <cell r="Q467"/>
          <cell r="R467"/>
          <cell r="S467"/>
          <cell r="T467"/>
          <cell r="U467"/>
          <cell r="V467"/>
          <cell r="Z467">
            <v>0</v>
          </cell>
        </row>
        <row r="468">
          <cell r="B468"/>
          <cell r="C468"/>
          <cell r="D468"/>
          <cell r="E468"/>
          <cell r="F468"/>
          <cell r="G468"/>
          <cell r="H468"/>
          <cell r="I468"/>
          <cell r="J468"/>
          <cell r="K468"/>
          <cell r="L468"/>
          <cell r="M468"/>
          <cell r="N468"/>
          <cell r="O468"/>
          <cell r="P468"/>
          <cell r="Q468"/>
          <cell r="R468"/>
          <cell r="S468"/>
          <cell r="T468"/>
          <cell r="U468"/>
          <cell r="V468"/>
          <cell r="Z468">
            <v>0</v>
          </cell>
        </row>
        <row r="469">
          <cell r="B469"/>
          <cell r="C469"/>
          <cell r="D469"/>
          <cell r="E469"/>
          <cell r="F469"/>
          <cell r="G469"/>
          <cell r="H469"/>
          <cell r="I469"/>
          <cell r="J469"/>
          <cell r="K469"/>
          <cell r="L469"/>
          <cell r="M469"/>
          <cell r="N469"/>
          <cell r="O469"/>
          <cell r="P469"/>
          <cell r="Q469"/>
          <cell r="R469"/>
          <cell r="S469"/>
          <cell r="T469"/>
          <cell r="U469"/>
          <cell r="V469"/>
          <cell r="Z469">
            <v>0</v>
          </cell>
        </row>
        <row r="470">
          <cell r="B470"/>
          <cell r="C470"/>
          <cell r="D470"/>
          <cell r="E470"/>
          <cell r="F470"/>
          <cell r="G470"/>
          <cell r="H470"/>
          <cell r="I470"/>
          <cell r="J470"/>
          <cell r="K470"/>
          <cell r="L470"/>
          <cell r="M470"/>
          <cell r="N470"/>
          <cell r="O470"/>
          <cell r="P470"/>
          <cell r="Q470"/>
          <cell r="R470"/>
          <cell r="S470"/>
          <cell r="T470"/>
          <cell r="U470"/>
          <cell r="V470"/>
          <cell r="Z470">
            <v>0</v>
          </cell>
        </row>
        <row r="471">
          <cell r="B471"/>
          <cell r="C471"/>
          <cell r="D471"/>
          <cell r="E471"/>
          <cell r="F471"/>
          <cell r="G471"/>
          <cell r="H471"/>
          <cell r="I471"/>
          <cell r="J471"/>
          <cell r="K471"/>
          <cell r="L471"/>
          <cell r="M471"/>
          <cell r="N471"/>
          <cell r="O471"/>
          <cell r="P471"/>
          <cell r="Q471"/>
          <cell r="R471"/>
          <cell r="S471"/>
          <cell r="T471"/>
          <cell r="U471"/>
          <cell r="V471"/>
          <cell r="Z471">
            <v>0</v>
          </cell>
        </row>
        <row r="472">
          <cell r="B472"/>
          <cell r="C472"/>
          <cell r="D472"/>
          <cell r="E472"/>
          <cell r="F472"/>
          <cell r="G472"/>
          <cell r="H472"/>
          <cell r="I472"/>
          <cell r="J472"/>
          <cell r="K472"/>
          <cell r="L472"/>
          <cell r="M472"/>
          <cell r="N472"/>
          <cell r="O472"/>
          <cell r="P472"/>
          <cell r="Q472"/>
          <cell r="R472"/>
          <cell r="S472"/>
          <cell r="T472"/>
          <cell r="U472"/>
          <cell r="V472"/>
          <cell r="Z472">
            <v>0</v>
          </cell>
        </row>
        <row r="473">
          <cell r="B473"/>
          <cell r="C473"/>
          <cell r="D473"/>
          <cell r="E473"/>
          <cell r="F473"/>
          <cell r="G473"/>
          <cell r="H473"/>
          <cell r="I473"/>
          <cell r="J473"/>
          <cell r="K473"/>
          <cell r="L473"/>
          <cell r="M473"/>
          <cell r="N473"/>
          <cell r="O473"/>
          <cell r="P473"/>
          <cell r="Q473"/>
          <cell r="R473"/>
          <cell r="S473"/>
          <cell r="T473"/>
          <cell r="U473"/>
          <cell r="V473"/>
          <cell r="Z473">
            <v>0</v>
          </cell>
        </row>
        <row r="474">
          <cell r="B474"/>
          <cell r="C474"/>
          <cell r="D474"/>
          <cell r="E474"/>
          <cell r="F474"/>
          <cell r="G474"/>
          <cell r="H474"/>
          <cell r="I474"/>
          <cell r="J474"/>
          <cell r="K474"/>
          <cell r="L474"/>
          <cell r="M474"/>
          <cell r="N474"/>
          <cell r="O474"/>
          <cell r="P474"/>
          <cell r="Q474"/>
          <cell r="R474"/>
          <cell r="S474"/>
          <cell r="T474"/>
          <cell r="U474"/>
          <cell r="V474"/>
          <cell r="Z474">
            <v>0</v>
          </cell>
        </row>
        <row r="475">
          <cell r="B475"/>
          <cell r="C475"/>
          <cell r="D475"/>
          <cell r="E475"/>
          <cell r="F475"/>
          <cell r="G475"/>
          <cell r="H475"/>
          <cell r="I475"/>
          <cell r="J475"/>
          <cell r="K475"/>
          <cell r="L475"/>
          <cell r="M475"/>
          <cell r="N475"/>
          <cell r="O475"/>
          <cell r="P475"/>
          <cell r="Q475"/>
          <cell r="R475"/>
          <cell r="S475"/>
          <cell r="T475"/>
          <cell r="U475"/>
          <cell r="V475"/>
          <cell r="Z475">
            <v>0</v>
          </cell>
        </row>
        <row r="476">
          <cell r="B476"/>
          <cell r="C476"/>
          <cell r="D476"/>
          <cell r="E476"/>
          <cell r="F476"/>
          <cell r="G476"/>
          <cell r="H476"/>
          <cell r="I476"/>
          <cell r="J476"/>
          <cell r="K476"/>
          <cell r="L476"/>
          <cell r="M476"/>
          <cell r="N476"/>
          <cell r="O476"/>
          <cell r="P476"/>
          <cell r="Q476"/>
          <cell r="R476"/>
          <cell r="S476"/>
          <cell r="T476"/>
          <cell r="U476"/>
          <cell r="V476"/>
          <cell r="Z476">
            <v>0</v>
          </cell>
        </row>
        <row r="477">
          <cell r="B477"/>
          <cell r="C477"/>
          <cell r="D477"/>
          <cell r="E477"/>
          <cell r="F477"/>
          <cell r="G477"/>
          <cell r="H477"/>
          <cell r="I477"/>
          <cell r="J477"/>
          <cell r="K477"/>
          <cell r="L477"/>
          <cell r="M477"/>
          <cell r="N477"/>
          <cell r="O477"/>
          <cell r="P477"/>
          <cell r="Q477"/>
          <cell r="R477"/>
          <cell r="S477"/>
          <cell r="T477"/>
          <cell r="U477"/>
          <cell r="V477"/>
          <cell r="Z477">
            <v>0</v>
          </cell>
        </row>
        <row r="478">
          <cell r="B478"/>
          <cell r="C478"/>
          <cell r="D478"/>
          <cell r="E478"/>
          <cell r="F478"/>
          <cell r="G478"/>
          <cell r="H478"/>
          <cell r="I478"/>
          <cell r="J478"/>
          <cell r="K478"/>
          <cell r="L478"/>
          <cell r="M478"/>
          <cell r="N478"/>
          <cell r="O478"/>
          <cell r="P478"/>
          <cell r="Q478"/>
          <cell r="R478"/>
          <cell r="S478"/>
          <cell r="T478"/>
          <cell r="U478"/>
          <cell r="V478"/>
          <cell r="Z478">
            <v>0</v>
          </cell>
        </row>
        <row r="479">
          <cell r="B479"/>
          <cell r="C479"/>
          <cell r="D479"/>
          <cell r="E479"/>
          <cell r="F479"/>
          <cell r="G479"/>
          <cell r="H479"/>
          <cell r="I479"/>
          <cell r="J479"/>
          <cell r="K479"/>
          <cell r="L479"/>
          <cell r="M479"/>
          <cell r="N479"/>
          <cell r="O479"/>
          <cell r="P479"/>
          <cell r="Q479"/>
          <cell r="R479"/>
          <cell r="S479"/>
          <cell r="T479"/>
          <cell r="U479"/>
          <cell r="V479"/>
          <cell r="Z479">
            <v>0</v>
          </cell>
        </row>
        <row r="480">
          <cell r="B480"/>
          <cell r="C480"/>
          <cell r="D480"/>
          <cell r="E480"/>
          <cell r="F480"/>
          <cell r="G480"/>
          <cell r="H480"/>
          <cell r="I480"/>
          <cell r="J480"/>
          <cell r="K480"/>
          <cell r="L480"/>
          <cell r="M480"/>
          <cell r="N480"/>
          <cell r="O480"/>
          <cell r="P480"/>
          <cell r="Q480"/>
          <cell r="R480"/>
          <cell r="S480"/>
          <cell r="T480"/>
          <cell r="U480"/>
          <cell r="V480"/>
          <cell r="Z480">
            <v>0</v>
          </cell>
        </row>
        <row r="481">
          <cell r="B481"/>
          <cell r="C481"/>
          <cell r="D481"/>
          <cell r="E481"/>
          <cell r="F481"/>
          <cell r="G481"/>
          <cell r="H481"/>
          <cell r="I481"/>
          <cell r="J481"/>
          <cell r="K481"/>
          <cell r="L481"/>
          <cell r="M481"/>
          <cell r="N481"/>
          <cell r="O481"/>
          <cell r="P481"/>
          <cell r="Q481"/>
          <cell r="R481"/>
          <cell r="S481"/>
          <cell r="T481"/>
          <cell r="U481"/>
          <cell r="V481"/>
          <cell r="Z481">
            <v>0</v>
          </cell>
        </row>
        <row r="482">
          <cell r="B482"/>
          <cell r="C482"/>
          <cell r="D482"/>
          <cell r="E482"/>
          <cell r="F482"/>
          <cell r="G482"/>
          <cell r="H482"/>
          <cell r="I482"/>
          <cell r="J482"/>
          <cell r="K482"/>
          <cell r="L482"/>
          <cell r="M482"/>
          <cell r="N482"/>
          <cell r="O482"/>
          <cell r="P482"/>
          <cell r="Q482"/>
          <cell r="R482"/>
          <cell r="S482"/>
          <cell r="T482"/>
          <cell r="U482"/>
          <cell r="V482"/>
          <cell r="Z482">
            <v>0</v>
          </cell>
        </row>
        <row r="483">
          <cell r="B483"/>
          <cell r="C483"/>
          <cell r="D483"/>
          <cell r="E483"/>
          <cell r="F483"/>
          <cell r="G483"/>
          <cell r="H483"/>
          <cell r="I483"/>
          <cell r="J483"/>
          <cell r="K483"/>
          <cell r="L483"/>
          <cell r="M483"/>
          <cell r="N483"/>
          <cell r="O483"/>
          <cell r="P483"/>
          <cell r="Q483"/>
          <cell r="R483"/>
          <cell r="S483"/>
          <cell r="T483"/>
          <cell r="U483"/>
          <cell r="V483"/>
          <cell r="Z483">
            <v>0</v>
          </cell>
        </row>
        <row r="484">
          <cell r="B484"/>
          <cell r="C484"/>
          <cell r="D484"/>
          <cell r="E484"/>
          <cell r="F484"/>
          <cell r="G484"/>
          <cell r="H484"/>
          <cell r="I484"/>
          <cell r="J484"/>
          <cell r="K484"/>
          <cell r="L484"/>
          <cell r="M484"/>
          <cell r="N484"/>
          <cell r="O484"/>
          <cell r="P484"/>
          <cell r="Q484"/>
          <cell r="R484"/>
          <cell r="S484"/>
          <cell r="T484"/>
          <cell r="U484"/>
          <cell r="V484"/>
          <cell r="Z484">
            <v>0</v>
          </cell>
        </row>
        <row r="485">
          <cell r="B485"/>
          <cell r="C485"/>
          <cell r="D485"/>
          <cell r="E485"/>
          <cell r="F485"/>
          <cell r="G485"/>
          <cell r="H485"/>
          <cell r="I485"/>
          <cell r="J485"/>
          <cell r="K485"/>
          <cell r="L485"/>
          <cell r="M485"/>
          <cell r="N485"/>
          <cell r="O485"/>
          <cell r="P485"/>
          <cell r="Q485"/>
          <cell r="R485"/>
          <cell r="S485"/>
          <cell r="T485"/>
          <cell r="U485"/>
          <cell r="V485"/>
          <cell r="Z485">
            <v>0</v>
          </cell>
        </row>
        <row r="486">
          <cell r="B486"/>
          <cell r="C486"/>
          <cell r="D486"/>
          <cell r="E486"/>
          <cell r="F486"/>
          <cell r="G486"/>
          <cell r="H486"/>
          <cell r="I486"/>
          <cell r="J486"/>
          <cell r="K486"/>
          <cell r="L486"/>
          <cell r="M486"/>
          <cell r="N486"/>
          <cell r="O486"/>
          <cell r="P486"/>
          <cell r="Q486"/>
          <cell r="R486"/>
          <cell r="S486"/>
          <cell r="T486"/>
          <cell r="U486"/>
          <cell r="V486"/>
          <cell r="Z486">
            <v>0</v>
          </cell>
        </row>
        <row r="487">
          <cell r="B487"/>
          <cell r="C487"/>
          <cell r="D487"/>
          <cell r="E487"/>
          <cell r="F487"/>
          <cell r="G487"/>
          <cell r="H487"/>
          <cell r="I487"/>
          <cell r="J487"/>
          <cell r="K487"/>
          <cell r="L487"/>
          <cell r="M487"/>
          <cell r="N487"/>
          <cell r="O487"/>
          <cell r="P487"/>
          <cell r="Q487"/>
          <cell r="R487"/>
          <cell r="S487"/>
          <cell r="T487"/>
          <cell r="U487"/>
          <cell r="V487"/>
          <cell r="Z487">
            <v>0</v>
          </cell>
        </row>
        <row r="488">
          <cell r="B488"/>
          <cell r="C488"/>
          <cell r="D488"/>
          <cell r="E488"/>
          <cell r="F488"/>
          <cell r="G488"/>
          <cell r="H488"/>
          <cell r="I488"/>
          <cell r="J488"/>
          <cell r="K488"/>
          <cell r="L488"/>
          <cell r="M488"/>
          <cell r="N488"/>
          <cell r="O488"/>
          <cell r="P488"/>
          <cell r="Q488"/>
          <cell r="R488"/>
          <cell r="S488"/>
          <cell r="T488"/>
          <cell r="U488"/>
          <cell r="V488"/>
          <cell r="Z488">
            <v>0</v>
          </cell>
        </row>
        <row r="489">
          <cell r="B489"/>
          <cell r="C489"/>
          <cell r="D489"/>
          <cell r="E489"/>
          <cell r="F489"/>
          <cell r="G489"/>
          <cell r="H489"/>
          <cell r="I489"/>
          <cell r="J489"/>
          <cell r="K489"/>
          <cell r="L489"/>
          <cell r="M489"/>
          <cell r="N489"/>
          <cell r="O489"/>
          <cell r="P489"/>
          <cell r="Q489"/>
          <cell r="R489"/>
          <cell r="S489"/>
          <cell r="T489"/>
          <cell r="U489"/>
          <cell r="V489"/>
          <cell r="Z489">
            <v>0</v>
          </cell>
        </row>
        <row r="490">
          <cell r="B490"/>
          <cell r="C490"/>
          <cell r="D490"/>
          <cell r="E490"/>
          <cell r="F490"/>
          <cell r="G490"/>
          <cell r="H490"/>
          <cell r="I490"/>
          <cell r="J490"/>
          <cell r="K490"/>
          <cell r="L490"/>
          <cell r="M490"/>
          <cell r="N490"/>
          <cell r="O490"/>
          <cell r="P490"/>
          <cell r="Q490"/>
          <cell r="R490"/>
          <cell r="S490"/>
          <cell r="T490"/>
          <cell r="U490"/>
          <cell r="V490"/>
          <cell r="Z490">
            <v>0</v>
          </cell>
        </row>
        <row r="491">
          <cell r="B491"/>
          <cell r="C491"/>
          <cell r="D491"/>
          <cell r="E491"/>
          <cell r="F491"/>
          <cell r="G491"/>
          <cell r="H491"/>
          <cell r="I491"/>
          <cell r="J491"/>
          <cell r="K491"/>
          <cell r="L491"/>
          <cell r="M491"/>
          <cell r="N491"/>
          <cell r="O491"/>
          <cell r="P491"/>
          <cell r="Q491"/>
          <cell r="R491"/>
          <cell r="S491"/>
          <cell r="T491"/>
          <cell r="U491"/>
          <cell r="V491"/>
          <cell r="Z491">
            <v>0</v>
          </cell>
        </row>
        <row r="492">
          <cell r="B492"/>
          <cell r="C492"/>
          <cell r="D492"/>
          <cell r="E492"/>
          <cell r="F492"/>
          <cell r="G492"/>
          <cell r="H492"/>
          <cell r="I492"/>
          <cell r="J492"/>
          <cell r="K492"/>
          <cell r="L492"/>
          <cell r="M492"/>
          <cell r="N492"/>
          <cell r="O492"/>
          <cell r="P492"/>
          <cell r="Q492"/>
          <cell r="R492"/>
          <cell r="S492"/>
          <cell r="T492"/>
          <cell r="U492"/>
          <cell r="V492"/>
          <cell r="Z492">
            <v>0</v>
          </cell>
        </row>
        <row r="493">
          <cell r="B493"/>
          <cell r="C493"/>
          <cell r="D493"/>
          <cell r="E493"/>
          <cell r="F493"/>
          <cell r="G493"/>
          <cell r="H493"/>
          <cell r="I493"/>
          <cell r="J493"/>
          <cell r="K493"/>
          <cell r="L493"/>
          <cell r="M493"/>
          <cell r="N493"/>
          <cell r="O493"/>
          <cell r="P493"/>
          <cell r="Q493"/>
          <cell r="R493"/>
          <cell r="S493"/>
          <cell r="T493"/>
          <cell r="U493"/>
          <cell r="V493"/>
          <cell r="Z493">
            <v>0</v>
          </cell>
        </row>
        <row r="494">
          <cell r="B494"/>
          <cell r="C494"/>
          <cell r="D494"/>
          <cell r="E494"/>
          <cell r="F494"/>
          <cell r="G494"/>
          <cell r="H494"/>
          <cell r="I494"/>
          <cell r="J494"/>
          <cell r="K494"/>
          <cell r="L494"/>
          <cell r="M494"/>
          <cell r="N494"/>
          <cell r="O494"/>
          <cell r="P494"/>
          <cell r="Q494"/>
          <cell r="R494"/>
          <cell r="S494"/>
          <cell r="T494"/>
          <cell r="U494"/>
          <cell r="V494"/>
          <cell r="Z494">
            <v>0</v>
          </cell>
        </row>
        <row r="495">
          <cell r="B495"/>
          <cell r="C495"/>
          <cell r="D495"/>
          <cell r="E495"/>
          <cell r="F495"/>
          <cell r="G495"/>
          <cell r="H495"/>
          <cell r="I495"/>
          <cell r="J495"/>
          <cell r="K495"/>
          <cell r="L495"/>
          <cell r="M495"/>
          <cell r="N495"/>
          <cell r="O495"/>
          <cell r="P495"/>
          <cell r="Q495"/>
          <cell r="R495"/>
          <cell r="S495"/>
          <cell r="T495"/>
          <cell r="U495"/>
          <cell r="V495"/>
          <cell r="Z495">
            <v>0</v>
          </cell>
        </row>
        <row r="496">
          <cell r="B496"/>
          <cell r="C496"/>
          <cell r="D496"/>
          <cell r="E496"/>
          <cell r="F496"/>
          <cell r="G496"/>
          <cell r="H496"/>
          <cell r="I496"/>
          <cell r="J496"/>
          <cell r="K496"/>
          <cell r="L496"/>
          <cell r="M496"/>
          <cell r="N496"/>
          <cell r="O496"/>
          <cell r="P496"/>
          <cell r="Q496"/>
          <cell r="R496"/>
          <cell r="S496"/>
          <cell r="T496"/>
          <cell r="U496"/>
          <cell r="V496"/>
          <cell r="Z496">
            <v>0</v>
          </cell>
        </row>
        <row r="497">
          <cell r="B497"/>
          <cell r="C497"/>
          <cell r="D497"/>
          <cell r="E497"/>
          <cell r="F497"/>
          <cell r="G497"/>
          <cell r="H497"/>
          <cell r="I497"/>
          <cell r="J497"/>
          <cell r="K497"/>
          <cell r="L497"/>
          <cell r="M497"/>
          <cell r="N497"/>
          <cell r="O497"/>
          <cell r="P497"/>
          <cell r="Q497"/>
          <cell r="R497"/>
          <cell r="S497"/>
          <cell r="T497"/>
          <cell r="U497"/>
          <cell r="V497"/>
          <cell r="Z497">
            <v>0</v>
          </cell>
        </row>
        <row r="498">
          <cell r="B498"/>
          <cell r="C498"/>
          <cell r="D498"/>
          <cell r="E498"/>
          <cell r="F498"/>
          <cell r="G498"/>
          <cell r="H498"/>
          <cell r="I498"/>
          <cell r="J498"/>
          <cell r="K498"/>
          <cell r="L498"/>
          <cell r="M498"/>
          <cell r="N498"/>
          <cell r="O498"/>
          <cell r="P498"/>
          <cell r="Q498"/>
          <cell r="R498"/>
          <cell r="S498"/>
          <cell r="T498"/>
          <cell r="U498"/>
          <cell r="V498"/>
          <cell r="Z498">
            <v>0</v>
          </cell>
        </row>
        <row r="499">
          <cell r="B499"/>
          <cell r="C499"/>
          <cell r="D499"/>
          <cell r="E499"/>
          <cell r="F499"/>
          <cell r="G499"/>
          <cell r="H499"/>
          <cell r="I499"/>
          <cell r="J499"/>
          <cell r="K499"/>
          <cell r="L499"/>
          <cell r="M499"/>
          <cell r="N499"/>
          <cell r="O499"/>
          <cell r="P499"/>
          <cell r="Q499"/>
          <cell r="R499"/>
          <cell r="S499"/>
          <cell r="T499"/>
          <cell r="U499"/>
          <cell r="V499"/>
          <cell r="Z499">
            <v>0</v>
          </cell>
        </row>
        <row r="500">
          <cell r="B500"/>
          <cell r="C500"/>
          <cell r="D500"/>
          <cell r="E500"/>
          <cell r="F500"/>
          <cell r="G500"/>
          <cell r="H500"/>
          <cell r="I500"/>
          <cell r="J500"/>
          <cell r="K500"/>
          <cell r="L500"/>
          <cell r="M500"/>
          <cell r="N500"/>
          <cell r="O500"/>
          <cell r="P500"/>
          <cell r="Q500"/>
          <cell r="R500"/>
          <cell r="S500"/>
          <cell r="T500"/>
          <cell r="U500"/>
          <cell r="V500"/>
          <cell r="Z500">
            <v>0</v>
          </cell>
        </row>
        <row r="501">
          <cell r="B501"/>
          <cell r="C501"/>
          <cell r="D501"/>
          <cell r="E501"/>
          <cell r="F501"/>
          <cell r="G501"/>
          <cell r="H501"/>
          <cell r="I501"/>
          <cell r="J501"/>
          <cell r="K501"/>
          <cell r="L501"/>
          <cell r="M501"/>
          <cell r="N501"/>
          <cell r="O501"/>
          <cell r="P501"/>
          <cell r="Q501"/>
          <cell r="R501"/>
          <cell r="S501"/>
          <cell r="T501"/>
          <cell r="U501"/>
          <cell r="V501"/>
          <cell r="Z501">
            <v>0</v>
          </cell>
        </row>
        <row r="502">
          <cell r="B502"/>
          <cell r="C502"/>
          <cell r="D502"/>
          <cell r="E502"/>
          <cell r="F502"/>
          <cell r="G502"/>
          <cell r="H502"/>
          <cell r="I502"/>
          <cell r="J502"/>
          <cell r="K502"/>
          <cell r="L502"/>
          <cell r="M502"/>
          <cell r="N502"/>
          <cell r="O502"/>
          <cell r="P502"/>
          <cell r="Q502"/>
          <cell r="R502"/>
          <cell r="S502"/>
          <cell r="T502"/>
          <cell r="U502"/>
          <cell r="V502"/>
          <cell r="Z502">
            <v>0</v>
          </cell>
        </row>
        <row r="503">
          <cell r="B503"/>
          <cell r="C503"/>
          <cell r="D503"/>
          <cell r="E503"/>
          <cell r="F503"/>
          <cell r="G503"/>
          <cell r="H503"/>
          <cell r="I503"/>
          <cell r="J503"/>
          <cell r="K503"/>
          <cell r="L503"/>
          <cell r="M503"/>
          <cell r="N503"/>
          <cell r="O503"/>
          <cell r="P503"/>
          <cell r="Q503"/>
          <cell r="R503"/>
          <cell r="S503"/>
          <cell r="T503"/>
          <cell r="U503"/>
          <cell r="V503"/>
          <cell r="Z503">
            <v>0</v>
          </cell>
        </row>
        <row r="504">
          <cell r="B504"/>
          <cell r="C504"/>
          <cell r="D504"/>
          <cell r="E504"/>
          <cell r="F504"/>
          <cell r="G504"/>
          <cell r="H504"/>
          <cell r="I504"/>
          <cell r="J504"/>
          <cell r="K504"/>
          <cell r="L504"/>
          <cell r="M504"/>
          <cell r="N504"/>
          <cell r="O504"/>
          <cell r="P504"/>
          <cell r="Q504"/>
          <cell r="R504"/>
          <cell r="S504"/>
          <cell r="T504"/>
          <cell r="U504"/>
          <cell r="V504"/>
          <cell r="Z504">
            <v>0</v>
          </cell>
        </row>
        <row r="505">
          <cell r="B505"/>
          <cell r="C505"/>
          <cell r="D505"/>
          <cell r="E505"/>
          <cell r="F505"/>
          <cell r="G505"/>
          <cell r="H505"/>
          <cell r="I505"/>
          <cell r="J505"/>
          <cell r="K505"/>
          <cell r="L505"/>
          <cell r="M505"/>
          <cell r="N505"/>
          <cell r="O505"/>
          <cell r="P505"/>
          <cell r="Q505"/>
          <cell r="R505"/>
          <cell r="S505"/>
          <cell r="T505"/>
          <cell r="U505"/>
          <cell r="V505"/>
          <cell r="Z505">
            <v>0</v>
          </cell>
        </row>
        <row r="506">
          <cell r="B506"/>
          <cell r="C506"/>
          <cell r="D506"/>
          <cell r="E506"/>
          <cell r="F506"/>
          <cell r="G506"/>
          <cell r="H506"/>
          <cell r="I506"/>
          <cell r="J506"/>
          <cell r="K506"/>
          <cell r="L506"/>
          <cell r="M506"/>
          <cell r="N506"/>
          <cell r="O506"/>
          <cell r="P506"/>
          <cell r="Q506"/>
          <cell r="R506"/>
          <cell r="S506"/>
          <cell r="T506"/>
          <cell r="U506"/>
          <cell r="V506"/>
          <cell r="Z506">
            <v>0</v>
          </cell>
        </row>
        <row r="507">
          <cell r="B507"/>
          <cell r="C507"/>
          <cell r="D507"/>
          <cell r="E507"/>
          <cell r="F507"/>
          <cell r="G507"/>
          <cell r="H507"/>
          <cell r="I507"/>
          <cell r="J507"/>
          <cell r="K507"/>
          <cell r="L507"/>
          <cell r="M507"/>
          <cell r="N507"/>
          <cell r="O507"/>
          <cell r="P507"/>
          <cell r="Q507"/>
          <cell r="R507"/>
          <cell r="S507"/>
          <cell r="T507"/>
          <cell r="U507"/>
          <cell r="V507"/>
          <cell r="Z507">
            <v>0</v>
          </cell>
        </row>
        <row r="508">
          <cell r="B508"/>
          <cell r="C508"/>
          <cell r="D508"/>
          <cell r="E508"/>
          <cell r="F508"/>
          <cell r="G508"/>
          <cell r="H508"/>
          <cell r="I508"/>
          <cell r="J508"/>
          <cell r="K508"/>
          <cell r="L508"/>
          <cell r="M508"/>
          <cell r="N508"/>
          <cell r="O508"/>
          <cell r="P508"/>
          <cell r="Q508"/>
          <cell r="R508"/>
          <cell r="S508"/>
          <cell r="T508"/>
          <cell r="U508"/>
          <cell r="V508"/>
          <cell r="Z508">
            <v>0</v>
          </cell>
        </row>
        <row r="509">
          <cell r="B509"/>
          <cell r="C509"/>
          <cell r="D509"/>
          <cell r="E509"/>
          <cell r="F509"/>
          <cell r="G509"/>
          <cell r="H509"/>
          <cell r="I509"/>
          <cell r="J509"/>
          <cell r="K509"/>
          <cell r="L509"/>
          <cell r="M509"/>
          <cell r="N509"/>
          <cell r="O509"/>
          <cell r="P509"/>
          <cell r="Q509"/>
          <cell r="R509"/>
          <cell r="S509"/>
          <cell r="T509"/>
          <cell r="U509"/>
          <cell r="V509"/>
          <cell r="Z509">
            <v>0</v>
          </cell>
        </row>
        <row r="510">
          <cell r="B510"/>
          <cell r="C510"/>
          <cell r="D510"/>
          <cell r="E510"/>
          <cell r="F510"/>
          <cell r="G510"/>
          <cell r="H510"/>
          <cell r="I510"/>
          <cell r="J510"/>
          <cell r="K510"/>
          <cell r="L510"/>
          <cell r="M510"/>
          <cell r="N510"/>
          <cell r="O510"/>
          <cell r="P510"/>
          <cell r="Q510"/>
          <cell r="R510"/>
          <cell r="S510"/>
          <cell r="T510"/>
          <cell r="U510"/>
          <cell r="V510"/>
          <cell r="Z510">
            <v>0</v>
          </cell>
        </row>
        <row r="511">
          <cell r="B511"/>
          <cell r="C511"/>
          <cell r="D511"/>
          <cell r="E511"/>
          <cell r="F511"/>
          <cell r="G511"/>
          <cell r="H511"/>
          <cell r="I511"/>
          <cell r="J511"/>
          <cell r="K511"/>
          <cell r="L511"/>
          <cell r="M511"/>
          <cell r="N511"/>
          <cell r="O511"/>
          <cell r="P511"/>
          <cell r="Q511"/>
          <cell r="R511"/>
          <cell r="S511"/>
          <cell r="T511"/>
          <cell r="U511"/>
          <cell r="V511"/>
          <cell r="Z511">
            <v>0</v>
          </cell>
        </row>
        <row r="512">
          <cell r="B512"/>
          <cell r="C512"/>
          <cell r="D512"/>
          <cell r="E512"/>
          <cell r="F512"/>
          <cell r="G512"/>
          <cell r="H512"/>
          <cell r="I512"/>
          <cell r="J512"/>
          <cell r="K512"/>
          <cell r="L512"/>
          <cell r="M512"/>
          <cell r="N512"/>
          <cell r="O512"/>
          <cell r="P512"/>
          <cell r="Q512"/>
          <cell r="R512"/>
          <cell r="S512"/>
          <cell r="T512"/>
          <cell r="U512"/>
          <cell r="V512"/>
          <cell r="Z512">
            <v>0</v>
          </cell>
        </row>
        <row r="513">
          <cell r="B513"/>
          <cell r="C513"/>
          <cell r="D513"/>
          <cell r="E513"/>
          <cell r="F513"/>
          <cell r="G513"/>
          <cell r="H513"/>
          <cell r="I513"/>
          <cell r="J513"/>
          <cell r="K513"/>
          <cell r="L513"/>
          <cell r="M513"/>
          <cell r="N513"/>
          <cell r="O513"/>
          <cell r="P513"/>
          <cell r="Q513"/>
          <cell r="R513"/>
          <cell r="S513"/>
          <cell r="T513"/>
          <cell r="U513"/>
          <cell r="V513"/>
          <cell r="Z513">
            <v>0</v>
          </cell>
        </row>
        <row r="514">
          <cell r="B514"/>
          <cell r="C514"/>
          <cell r="D514"/>
          <cell r="E514"/>
          <cell r="F514"/>
          <cell r="G514"/>
          <cell r="H514"/>
          <cell r="I514"/>
          <cell r="J514"/>
          <cell r="K514"/>
          <cell r="L514"/>
          <cell r="M514"/>
          <cell r="N514"/>
          <cell r="O514"/>
          <cell r="P514"/>
          <cell r="Q514"/>
          <cell r="R514"/>
          <cell r="S514"/>
          <cell r="T514"/>
          <cell r="U514"/>
          <cell r="V514"/>
          <cell r="Z514">
            <v>0</v>
          </cell>
        </row>
        <row r="515">
          <cell r="B515"/>
          <cell r="C515"/>
          <cell r="D515"/>
          <cell r="E515"/>
          <cell r="F515"/>
          <cell r="G515"/>
          <cell r="H515"/>
          <cell r="I515"/>
          <cell r="J515"/>
          <cell r="K515"/>
          <cell r="L515"/>
          <cell r="M515"/>
          <cell r="N515"/>
          <cell r="O515"/>
          <cell r="P515"/>
          <cell r="Q515"/>
          <cell r="R515"/>
          <cell r="S515"/>
          <cell r="T515"/>
          <cell r="U515"/>
          <cell r="V515"/>
          <cell r="Z515">
            <v>0</v>
          </cell>
        </row>
        <row r="516">
          <cell r="B516"/>
          <cell r="C516"/>
          <cell r="D516"/>
          <cell r="E516"/>
          <cell r="F516"/>
          <cell r="G516"/>
          <cell r="H516"/>
          <cell r="I516"/>
          <cell r="J516"/>
          <cell r="K516"/>
          <cell r="L516"/>
          <cell r="M516"/>
          <cell r="N516"/>
          <cell r="O516"/>
          <cell r="P516"/>
          <cell r="Q516"/>
          <cell r="R516"/>
          <cell r="S516"/>
          <cell r="T516"/>
          <cell r="U516"/>
          <cell r="V516"/>
          <cell r="Z516">
            <v>0</v>
          </cell>
        </row>
        <row r="517">
          <cell r="B517"/>
          <cell r="C517"/>
          <cell r="D517"/>
          <cell r="E517"/>
          <cell r="F517"/>
          <cell r="G517"/>
          <cell r="H517"/>
          <cell r="I517"/>
          <cell r="J517"/>
          <cell r="K517"/>
          <cell r="L517"/>
          <cell r="M517"/>
          <cell r="N517"/>
          <cell r="O517"/>
          <cell r="P517"/>
          <cell r="Q517"/>
          <cell r="R517"/>
          <cell r="S517"/>
          <cell r="T517"/>
          <cell r="U517"/>
          <cell r="V517"/>
          <cell r="Z517">
            <v>0</v>
          </cell>
        </row>
        <row r="518">
          <cell r="B518"/>
          <cell r="C518"/>
          <cell r="D518"/>
          <cell r="E518"/>
          <cell r="F518"/>
          <cell r="G518"/>
          <cell r="H518"/>
          <cell r="I518"/>
          <cell r="J518"/>
          <cell r="K518"/>
          <cell r="L518"/>
          <cell r="M518"/>
          <cell r="N518"/>
          <cell r="O518"/>
          <cell r="P518"/>
          <cell r="Q518"/>
          <cell r="R518"/>
          <cell r="S518"/>
          <cell r="T518"/>
          <cell r="U518"/>
          <cell r="V518"/>
          <cell r="Z518">
            <v>0</v>
          </cell>
        </row>
        <row r="519">
          <cell r="B519"/>
          <cell r="C519"/>
          <cell r="D519"/>
          <cell r="E519"/>
          <cell r="F519"/>
          <cell r="G519"/>
          <cell r="H519"/>
          <cell r="I519"/>
          <cell r="J519"/>
          <cell r="K519"/>
          <cell r="L519"/>
          <cell r="M519"/>
          <cell r="N519"/>
          <cell r="O519"/>
          <cell r="P519"/>
          <cell r="Q519"/>
          <cell r="R519"/>
          <cell r="S519"/>
          <cell r="T519"/>
          <cell r="U519"/>
          <cell r="V519"/>
          <cell r="Z519">
            <v>0</v>
          </cell>
        </row>
        <row r="520">
          <cell r="B520"/>
          <cell r="C520"/>
          <cell r="D520"/>
          <cell r="E520"/>
          <cell r="F520"/>
          <cell r="G520"/>
          <cell r="H520"/>
          <cell r="I520"/>
          <cell r="J520"/>
          <cell r="K520"/>
          <cell r="L520"/>
          <cell r="M520"/>
          <cell r="N520"/>
          <cell r="O520"/>
          <cell r="P520"/>
          <cell r="Q520"/>
          <cell r="R520"/>
          <cell r="S520"/>
          <cell r="T520"/>
          <cell r="U520"/>
          <cell r="V520"/>
          <cell r="Z520">
            <v>0</v>
          </cell>
        </row>
        <row r="521">
          <cell r="B521"/>
          <cell r="C521"/>
          <cell r="D521"/>
          <cell r="E521"/>
          <cell r="F521"/>
          <cell r="G521"/>
          <cell r="H521"/>
          <cell r="I521"/>
          <cell r="J521"/>
          <cell r="K521"/>
          <cell r="L521"/>
          <cell r="M521"/>
          <cell r="N521"/>
          <cell r="O521"/>
          <cell r="P521"/>
          <cell r="Q521"/>
          <cell r="R521"/>
          <cell r="S521"/>
          <cell r="T521"/>
          <cell r="U521"/>
          <cell r="V521"/>
          <cell r="Z521">
            <v>0</v>
          </cell>
        </row>
        <row r="522">
          <cell r="B522"/>
          <cell r="C522"/>
          <cell r="D522"/>
          <cell r="E522"/>
          <cell r="F522"/>
          <cell r="G522"/>
          <cell r="H522"/>
          <cell r="I522"/>
          <cell r="J522"/>
          <cell r="K522"/>
          <cell r="L522"/>
          <cell r="M522"/>
          <cell r="N522"/>
          <cell r="O522"/>
          <cell r="P522"/>
          <cell r="Q522"/>
          <cell r="R522"/>
          <cell r="S522"/>
          <cell r="T522"/>
          <cell r="U522"/>
          <cell r="V522"/>
          <cell r="Z522">
            <v>0</v>
          </cell>
        </row>
        <row r="523">
          <cell r="B523"/>
          <cell r="C523"/>
          <cell r="D523"/>
          <cell r="E523"/>
          <cell r="F523"/>
          <cell r="G523"/>
          <cell r="H523"/>
          <cell r="I523"/>
          <cell r="J523"/>
          <cell r="K523"/>
          <cell r="L523"/>
          <cell r="M523"/>
          <cell r="N523"/>
          <cell r="O523"/>
          <cell r="P523"/>
          <cell r="Q523"/>
          <cell r="R523"/>
          <cell r="S523"/>
          <cell r="T523"/>
          <cell r="U523"/>
          <cell r="V523"/>
          <cell r="Z523">
            <v>0</v>
          </cell>
        </row>
        <row r="524">
          <cell r="B524"/>
          <cell r="C524"/>
          <cell r="D524"/>
          <cell r="E524"/>
          <cell r="F524"/>
          <cell r="G524"/>
          <cell r="H524"/>
          <cell r="I524"/>
          <cell r="J524"/>
          <cell r="K524"/>
          <cell r="L524"/>
          <cell r="M524"/>
          <cell r="N524"/>
          <cell r="O524"/>
          <cell r="P524"/>
          <cell r="Q524"/>
          <cell r="R524"/>
          <cell r="S524"/>
          <cell r="T524"/>
          <cell r="U524"/>
          <cell r="V524"/>
          <cell r="Z524">
            <v>0</v>
          </cell>
        </row>
        <row r="525">
          <cell r="B525"/>
          <cell r="C525"/>
          <cell r="D525"/>
          <cell r="E525"/>
          <cell r="F525"/>
          <cell r="G525"/>
          <cell r="H525"/>
          <cell r="I525"/>
          <cell r="J525"/>
          <cell r="K525"/>
          <cell r="L525"/>
          <cell r="M525"/>
          <cell r="N525"/>
          <cell r="O525"/>
          <cell r="P525"/>
          <cell r="Q525"/>
          <cell r="R525"/>
          <cell r="S525"/>
          <cell r="T525"/>
          <cell r="U525"/>
          <cell r="V525"/>
          <cell r="Z525">
            <v>0</v>
          </cell>
        </row>
        <row r="526">
          <cell r="B526"/>
          <cell r="C526"/>
          <cell r="D526"/>
          <cell r="E526"/>
          <cell r="F526"/>
          <cell r="G526"/>
          <cell r="H526"/>
          <cell r="I526"/>
          <cell r="J526"/>
          <cell r="K526"/>
          <cell r="L526"/>
          <cell r="M526"/>
          <cell r="N526"/>
          <cell r="O526"/>
          <cell r="P526"/>
          <cell r="Q526"/>
          <cell r="R526"/>
          <cell r="S526"/>
          <cell r="T526"/>
          <cell r="U526"/>
          <cell r="V526"/>
          <cell r="Z526">
            <v>0</v>
          </cell>
        </row>
        <row r="527">
          <cell r="B527"/>
          <cell r="C527"/>
          <cell r="D527"/>
          <cell r="E527"/>
          <cell r="F527"/>
          <cell r="G527"/>
          <cell r="H527"/>
          <cell r="I527"/>
          <cell r="J527"/>
          <cell r="K527"/>
          <cell r="L527"/>
          <cell r="M527"/>
          <cell r="N527"/>
          <cell r="O527"/>
          <cell r="P527"/>
          <cell r="Q527"/>
          <cell r="R527"/>
          <cell r="S527"/>
          <cell r="T527"/>
          <cell r="U527"/>
          <cell r="V527"/>
          <cell r="Z527">
            <v>0</v>
          </cell>
        </row>
        <row r="528">
          <cell r="B528"/>
          <cell r="C528"/>
          <cell r="D528"/>
          <cell r="E528"/>
          <cell r="F528"/>
          <cell r="G528"/>
          <cell r="H528"/>
          <cell r="I528"/>
          <cell r="J528"/>
          <cell r="K528"/>
          <cell r="L528"/>
          <cell r="M528"/>
          <cell r="N528"/>
          <cell r="O528"/>
          <cell r="P528"/>
          <cell r="Q528"/>
          <cell r="R528"/>
          <cell r="S528"/>
          <cell r="T528"/>
          <cell r="U528"/>
          <cell r="V528"/>
          <cell r="Z528">
            <v>0</v>
          </cell>
        </row>
        <row r="529">
          <cell r="B529"/>
          <cell r="C529"/>
          <cell r="D529"/>
          <cell r="E529"/>
          <cell r="F529"/>
          <cell r="G529"/>
          <cell r="H529"/>
          <cell r="I529"/>
          <cell r="J529"/>
          <cell r="K529"/>
          <cell r="L529"/>
          <cell r="M529"/>
          <cell r="N529"/>
          <cell r="O529"/>
          <cell r="P529"/>
          <cell r="Q529"/>
          <cell r="R529"/>
          <cell r="S529"/>
          <cell r="T529"/>
          <cell r="U529"/>
          <cell r="V529"/>
          <cell r="Z529">
            <v>0</v>
          </cell>
        </row>
        <row r="530">
          <cell r="B530"/>
          <cell r="C530"/>
          <cell r="D530"/>
          <cell r="E530"/>
          <cell r="F530"/>
          <cell r="G530"/>
          <cell r="H530"/>
          <cell r="I530"/>
          <cell r="J530"/>
          <cell r="K530"/>
          <cell r="L530"/>
          <cell r="M530"/>
          <cell r="N530"/>
          <cell r="O530"/>
          <cell r="P530"/>
          <cell r="Q530"/>
          <cell r="R530"/>
          <cell r="S530"/>
          <cell r="T530"/>
          <cell r="U530"/>
          <cell r="V530"/>
          <cell r="Z530">
            <v>0</v>
          </cell>
        </row>
        <row r="531">
          <cell r="B531"/>
          <cell r="C531"/>
          <cell r="D531"/>
          <cell r="E531"/>
          <cell r="F531"/>
          <cell r="G531"/>
          <cell r="H531"/>
          <cell r="I531"/>
          <cell r="J531"/>
          <cell r="K531"/>
          <cell r="L531"/>
          <cell r="M531"/>
          <cell r="N531"/>
          <cell r="O531"/>
          <cell r="P531"/>
          <cell r="Q531"/>
          <cell r="R531"/>
          <cell r="S531"/>
          <cell r="T531"/>
          <cell r="U531"/>
          <cell r="V531"/>
          <cell r="Z531">
            <v>0</v>
          </cell>
        </row>
        <row r="532">
          <cell r="B532"/>
          <cell r="C532"/>
          <cell r="D532"/>
          <cell r="E532"/>
          <cell r="F532"/>
          <cell r="G532"/>
          <cell r="H532"/>
          <cell r="I532"/>
          <cell r="J532"/>
          <cell r="K532"/>
          <cell r="L532"/>
          <cell r="M532"/>
          <cell r="N532"/>
          <cell r="O532"/>
          <cell r="P532"/>
          <cell r="Q532"/>
          <cell r="R532"/>
          <cell r="S532"/>
          <cell r="T532"/>
          <cell r="U532"/>
          <cell r="V532"/>
          <cell r="Z532">
            <v>0</v>
          </cell>
        </row>
        <row r="533">
          <cell r="B533"/>
          <cell r="C533"/>
          <cell r="D533"/>
          <cell r="E533"/>
          <cell r="F533"/>
          <cell r="G533"/>
          <cell r="H533"/>
          <cell r="I533"/>
          <cell r="J533"/>
          <cell r="K533"/>
          <cell r="L533"/>
          <cell r="M533"/>
          <cell r="N533"/>
          <cell r="O533"/>
          <cell r="P533"/>
          <cell r="Q533"/>
          <cell r="R533"/>
          <cell r="S533"/>
          <cell r="T533"/>
          <cell r="U533"/>
          <cell r="V533"/>
          <cell r="Z533">
            <v>0</v>
          </cell>
        </row>
        <row r="534">
          <cell r="B534"/>
          <cell r="C534"/>
          <cell r="D534"/>
          <cell r="E534"/>
          <cell r="F534"/>
          <cell r="G534"/>
          <cell r="H534"/>
          <cell r="I534"/>
          <cell r="J534"/>
          <cell r="K534"/>
          <cell r="L534"/>
          <cell r="M534"/>
          <cell r="N534"/>
          <cell r="O534"/>
          <cell r="P534"/>
          <cell r="Q534"/>
          <cell r="R534"/>
          <cell r="S534"/>
          <cell r="T534"/>
          <cell r="U534"/>
          <cell r="V534"/>
          <cell r="Z534">
            <v>0</v>
          </cell>
        </row>
        <row r="535">
          <cell r="B535"/>
          <cell r="C535"/>
          <cell r="D535"/>
          <cell r="E535"/>
          <cell r="F535"/>
          <cell r="G535"/>
          <cell r="H535"/>
          <cell r="I535"/>
          <cell r="J535"/>
          <cell r="K535"/>
          <cell r="L535"/>
          <cell r="M535"/>
          <cell r="N535"/>
          <cell r="O535"/>
          <cell r="P535"/>
          <cell r="Q535"/>
          <cell r="R535"/>
          <cell r="S535"/>
          <cell r="T535"/>
          <cell r="U535"/>
          <cell r="V535"/>
          <cell r="Z535">
            <v>0</v>
          </cell>
        </row>
        <row r="536">
          <cell r="B536"/>
          <cell r="C536"/>
          <cell r="D536"/>
          <cell r="E536"/>
          <cell r="F536"/>
          <cell r="G536"/>
          <cell r="H536"/>
          <cell r="I536"/>
          <cell r="J536"/>
          <cell r="K536"/>
          <cell r="L536"/>
          <cell r="M536"/>
          <cell r="N536"/>
          <cell r="O536"/>
          <cell r="P536"/>
          <cell r="Q536"/>
          <cell r="R536"/>
          <cell r="S536"/>
          <cell r="T536"/>
          <cell r="U536"/>
          <cell r="V536"/>
          <cell r="Z536">
            <v>0</v>
          </cell>
        </row>
        <row r="537">
          <cell r="B537"/>
          <cell r="C537"/>
          <cell r="D537"/>
          <cell r="E537"/>
          <cell r="F537"/>
          <cell r="G537"/>
          <cell r="H537"/>
          <cell r="I537"/>
          <cell r="J537"/>
          <cell r="K537"/>
          <cell r="L537"/>
          <cell r="M537"/>
          <cell r="N537"/>
          <cell r="O537"/>
          <cell r="P537"/>
          <cell r="Q537"/>
          <cell r="R537"/>
          <cell r="S537"/>
          <cell r="T537"/>
          <cell r="U537"/>
          <cell r="V537"/>
          <cell r="Z537">
            <v>0</v>
          </cell>
        </row>
        <row r="538">
          <cell r="B538"/>
          <cell r="C538"/>
          <cell r="D538"/>
          <cell r="E538"/>
          <cell r="F538"/>
          <cell r="G538"/>
          <cell r="H538"/>
          <cell r="I538"/>
          <cell r="J538"/>
          <cell r="K538"/>
          <cell r="L538"/>
          <cell r="M538"/>
          <cell r="N538"/>
          <cell r="O538"/>
          <cell r="P538"/>
          <cell r="Q538"/>
          <cell r="R538"/>
          <cell r="S538"/>
          <cell r="T538"/>
          <cell r="U538"/>
          <cell r="V538"/>
          <cell r="Z538">
            <v>0</v>
          </cell>
        </row>
        <row r="539">
          <cell r="B539"/>
          <cell r="C539"/>
          <cell r="D539"/>
          <cell r="E539"/>
          <cell r="F539"/>
          <cell r="G539"/>
          <cell r="H539"/>
          <cell r="I539"/>
          <cell r="J539"/>
          <cell r="K539"/>
          <cell r="L539"/>
          <cell r="M539"/>
          <cell r="N539"/>
          <cell r="O539"/>
          <cell r="P539"/>
          <cell r="Q539"/>
          <cell r="R539"/>
          <cell r="S539"/>
          <cell r="T539"/>
          <cell r="U539"/>
          <cell r="V539"/>
          <cell r="Z539">
            <v>0</v>
          </cell>
        </row>
        <row r="540">
          <cell r="B540"/>
          <cell r="C540"/>
          <cell r="D540"/>
          <cell r="E540"/>
          <cell r="F540"/>
          <cell r="G540"/>
          <cell r="H540"/>
          <cell r="I540"/>
          <cell r="J540"/>
          <cell r="K540"/>
          <cell r="L540"/>
          <cell r="M540"/>
          <cell r="N540"/>
          <cell r="O540"/>
          <cell r="P540"/>
          <cell r="Q540"/>
          <cell r="R540"/>
          <cell r="S540"/>
          <cell r="T540"/>
          <cell r="U540"/>
          <cell r="V540"/>
          <cell r="Z540">
            <v>0</v>
          </cell>
        </row>
        <row r="541">
          <cell r="B541"/>
          <cell r="C541"/>
          <cell r="D541"/>
          <cell r="E541"/>
          <cell r="F541"/>
          <cell r="G541"/>
          <cell r="H541"/>
          <cell r="I541"/>
          <cell r="J541"/>
          <cell r="K541"/>
          <cell r="L541"/>
          <cell r="M541"/>
          <cell r="N541"/>
          <cell r="O541"/>
          <cell r="P541"/>
          <cell r="Q541"/>
          <cell r="R541"/>
          <cell r="S541"/>
          <cell r="T541"/>
          <cell r="U541"/>
          <cell r="V541"/>
          <cell r="Z541">
            <v>0</v>
          </cell>
        </row>
        <row r="542">
          <cell r="B542"/>
          <cell r="C542"/>
          <cell r="D542"/>
          <cell r="E542"/>
          <cell r="F542"/>
          <cell r="G542"/>
          <cell r="H542"/>
          <cell r="I542"/>
          <cell r="J542"/>
          <cell r="K542"/>
          <cell r="L542"/>
          <cell r="M542"/>
          <cell r="N542"/>
          <cell r="O542"/>
          <cell r="P542"/>
          <cell r="Q542"/>
          <cell r="R542"/>
          <cell r="S542"/>
          <cell r="T542"/>
          <cell r="U542"/>
          <cell r="V542"/>
          <cell r="Z542">
            <v>0</v>
          </cell>
        </row>
        <row r="543">
          <cell r="B543"/>
          <cell r="C543"/>
          <cell r="D543"/>
          <cell r="E543"/>
          <cell r="F543"/>
          <cell r="G543"/>
          <cell r="H543"/>
          <cell r="I543"/>
          <cell r="J543"/>
          <cell r="K543"/>
          <cell r="L543"/>
          <cell r="M543"/>
          <cell r="N543"/>
          <cell r="O543"/>
          <cell r="P543"/>
          <cell r="Q543"/>
          <cell r="R543"/>
          <cell r="S543"/>
          <cell r="T543"/>
          <cell r="U543"/>
          <cell r="V543"/>
          <cell r="Z543">
            <v>0</v>
          </cell>
        </row>
        <row r="544">
          <cell r="B544"/>
          <cell r="C544"/>
          <cell r="D544"/>
          <cell r="E544"/>
          <cell r="F544"/>
          <cell r="G544"/>
          <cell r="H544"/>
          <cell r="I544"/>
          <cell r="J544"/>
          <cell r="K544"/>
          <cell r="L544"/>
          <cell r="M544"/>
          <cell r="N544"/>
          <cell r="O544"/>
          <cell r="P544"/>
          <cell r="Q544"/>
          <cell r="R544"/>
          <cell r="S544"/>
          <cell r="T544"/>
          <cell r="U544"/>
          <cell r="V544"/>
          <cell r="Z544">
            <v>0</v>
          </cell>
        </row>
        <row r="545">
          <cell r="B545"/>
          <cell r="C545"/>
          <cell r="D545"/>
          <cell r="E545"/>
          <cell r="F545"/>
          <cell r="G545"/>
          <cell r="H545"/>
          <cell r="I545"/>
          <cell r="J545"/>
          <cell r="K545"/>
          <cell r="L545"/>
          <cell r="M545"/>
          <cell r="N545"/>
          <cell r="O545"/>
          <cell r="P545"/>
          <cell r="Q545"/>
          <cell r="R545"/>
          <cell r="S545"/>
          <cell r="T545"/>
          <cell r="U545"/>
          <cell r="V545"/>
          <cell r="Z545">
            <v>0</v>
          </cell>
        </row>
        <row r="546">
          <cell r="B546"/>
          <cell r="C546"/>
          <cell r="D546"/>
          <cell r="E546"/>
          <cell r="F546"/>
          <cell r="G546"/>
          <cell r="H546"/>
          <cell r="I546"/>
          <cell r="J546"/>
          <cell r="K546"/>
          <cell r="L546"/>
          <cell r="M546"/>
          <cell r="N546"/>
          <cell r="O546"/>
          <cell r="P546"/>
          <cell r="Q546"/>
          <cell r="R546"/>
          <cell r="S546"/>
          <cell r="T546"/>
          <cell r="U546"/>
          <cell r="V546"/>
          <cell r="Z546">
            <v>0</v>
          </cell>
        </row>
        <row r="547">
          <cell r="B547"/>
          <cell r="C547"/>
          <cell r="D547"/>
          <cell r="E547"/>
          <cell r="F547"/>
          <cell r="G547"/>
          <cell r="H547"/>
          <cell r="I547"/>
          <cell r="J547"/>
          <cell r="K547"/>
          <cell r="L547"/>
          <cell r="M547"/>
          <cell r="N547"/>
          <cell r="O547"/>
          <cell r="P547"/>
          <cell r="Q547"/>
          <cell r="R547"/>
          <cell r="S547"/>
          <cell r="T547"/>
          <cell r="U547"/>
          <cell r="V547"/>
          <cell r="Z547">
            <v>0</v>
          </cell>
        </row>
        <row r="548">
          <cell r="B548"/>
          <cell r="C548"/>
          <cell r="D548"/>
          <cell r="E548"/>
          <cell r="F548"/>
          <cell r="G548"/>
          <cell r="H548"/>
          <cell r="I548"/>
          <cell r="J548"/>
          <cell r="K548"/>
          <cell r="L548"/>
          <cell r="M548"/>
          <cell r="N548"/>
          <cell r="O548"/>
          <cell r="P548"/>
          <cell r="Q548"/>
          <cell r="R548"/>
          <cell r="S548"/>
          <cell r="T548"/>
          <cell r="U548"/>
          <cell r="V548"/>
          <cell r="Z548">
            <v>0</v>
          </cell>
        </row>
        <row r="549">
          <cell r="B549"/>
          <cell r="C549"/>
          <cell r="D549"/>
          <cell r="E549"/>
          <cell r="F549"/>
          <cell r="G549"/>
          <cell r="H549"/>
          <cell r="I549"/>
          <cell r="J549"/>
          <cell r="K549"/>
          <cell r="L549"/>
          <cell r="M549"/>
          <cell r="N549"/>
          <cell r="O549"/>
          <cell r="P549"/>
          <cell r="Q549"/>
          <cell r="R549"/>
          <cell r="S549"/>
          <cell r="T549"/>
          <cell r="U549"/>
          <cell r="V549"/>
          <cell r="Z549"/>
        </row>
        <row r="550">
          <cell r="B550"/>
          <cell r="C550"/>
          <cell r="D550"/>
          <cell r="E550"/>
          <cell r="F550"/>
          <cell r="G550"/>
          <cell r="H550"/>
          <cell r="I550"/>
          <cell r="J550"/>
          <cell r="K550"/>
          <cell r="L550"/>
          <cell r="M550"/>
          <cell r="N550"/>
          <cell r="O550"/>
          <cell r="P550"/>
          <cell r="Q550"/>
          <cell r="R550"/>
          <cell r="S550"/>
          <cell r="T550"/>
          <cell r="U550"/>
          <cell r="V550"/>
          <cell r="Z550"/>
        </row>
        <row r="551">
          <cell r="B551"/>
          <cell r="C551"/>
          <cell r="D551"/>
          <cell r="E551"/>
          <cell r="F551"/>
          <cell r="G551"/>
          <cell r="H551"/>
          <cell r="I551"/>
          <cell r="J551"/>
          <cell r="K551"/>
          <cell r="L551"/>
          <cell r="M551"/>
          <cell r="N551"/>
          <cell r="O551"/>
          <cell r="P551"/>
          <cell r="Q551"/>
          <cell r="R551"/>
          <cell r="S551"/>
          <cell r="T551"/>
          <cell r="U551"/>
          <cell r="V551"/>
          <cell r="Z551"/>
        </row>
        <row r="552">
          <cell r="B552"/>
          <cell r="C552"/>
          <cell r="D552"/>
          <cell r="E552"/>
          <cell r="F552"/>
          <cell r="G552"/>
          <cell r="H552"/>
          <cell r="I552"/>
          <cell r="J552"/>
          <cell r="K552"/>
          <cell r="L552"/>
          <cell r="M552"/>
          <cell r="N552"/>
          <cell r="O552"/>
          <cell r="P552"/>
          <cell r="Q552"/>
          <cell r="R552"/>
          <cell r="S552"/>
          <cell r="T552"/>
          <cell r="U552"/>
          <cell r="V552"/>
          <cell r="Z552"/>
        </row>
        <row r="553">
          <cell r="B553"/>
          <cell r="C553"/>
          <cell r="D553"/>
          <cell r="E553"/>
          <cell r="F553"/>
          <cell r="G553"/>
          <cell r="H553"/>
          <cell r="I553"/>
          <cell r="J553"/>
          <cell r="K553"/>
          <cell r="L553"/>
          <cell r="M553"/>
          <cell r="N553"/>
          <cell r="O553"/>
          <cell r="P553"/>
          <cell r="Q553"/>
          <cell r="R553"/>
          <cell r="S553"/>
          <cell r="T553"/>
          <cell r="U553"/>
          <cell r="V553"/>
          <cell r="Z553"/>
        </row>
        <row r="554">
          <cell r="B554"/>
          <cell r="C554"/>
          <cell r="D554"/>
          <cell r="E554"/>
          <cell r="F554"/>
          <cell r="G554"/>
          <cell r="H554"/>
          <cell r="I554"/>
          <cell r="J554"/>
          <cell r="K554"/>
          <cell r="L554"/>
          <cell r="M554"/>
          <cell r="N554"/>
          <cell r="O554"/>
          <cell r="P554"/>
          <cell r="Q554"/>
          <cell r="R554"/>
          <cell r="S554"/>
          <cell r="T554"/>
          <cell r="U554"/>
          <cell r="V554"/>
          <cell r="Z554"/>
        </row>
        <row r="555">
          <cell r="B555"/>
          <cell r="C555"/>
          <cell r="D555"/>
          <cell r="E555"/>
          <cell r="F555"/>
          <cell r="G555"/>
          <cell r="H555"/>
          <cell r="I555"/>
          <cell r="J555"/>
          <cell r="K555"/>
          <cell r="L555"/>
          <cell r="M555"/>
          <cell r="N555"/>
          <cell r="O555"/>
          <cell r="P555"/>
          <cell r="Q555"/>
          <cell r="R555"/>
          <cell r="S555"/>
          <cell r="T555"/>
          <cell r="U555"/>
          <cell r="V555"/>
          <cell r="Z555"/>
        </row>
        <row r="556">
          <cell r="B556"/>
          <cell r="C556"/>
          <cell r="D556"/>
          <cell r="E556"/>
          <cell r="F556"/>
          <cell r="G556"/>
          <cell r="H556"/>
          <cell r="I556"/>
          <cell r="J556"/>
          <cell r="K556"/>
          <cell r="L556"/>
          <cell r="M556"/>
          <cell r="N556"/>
          <cell r="O556"/>
          <cell r="P556"/>
          <cell r="Q556"/>
          <cell r="R556"/>
          <cell r="S556"/>
          <cell r="T556"/>
          <cell r="U556"/>
          <cell r="V556"/>
          <cell r="Z556"/>
        </row>
        <row r="557">
          <cell r="B557"/>
          <cell r="C557"/>
          <cell r="D557"/>
          <cell r="E557"/>
          <cell r="F557"/>
          <cell r="G557"/>
          <cell r="H557"/>
          <cell r="I557"/>
          <cell r="J557"/>
          <cell r="K557"/>
          <cell r="L557"/>
          <cell r="M557"/>
          <cell r="N557"/>
          <cell r="O557"/>
          <cell r="P557"/>
          <cell r="Q557"/>
          <cell r="R557"/>
          <cell r="S557"/>
          <cell r="T557"/>
          <cell r="U557"/>
          <cell r="V557"/>
          <cell r="Z557"/>
        </row>
        <row r="558">
          <cell r="B558"/>
          <cell r="C558"/>
          <cell r="D558"/>
          <cell r="E558"/>
          <cell r="F558"/>
          <cell r="G558"/>
          <cell r="H558"/>
          <cell r="I558"/>
          <cell r="J558"/>
          <cell r="K558"/>
          <cell r="L558"/>
          <cell r="M558"/>
          <cell r="N558"/>
          <cell r="O558"/>
          <cell r="P558"/>
          <cell r="Q558"/>
          <cell r="R558"/>
          <cell r="S558"/>
          <cell r="T558"/>
          <cell r="U558"/>
          <cell r="V558"/>
          <cell r="Z558"/>
        </row>
        <row r="559">
          <cell r="B559"/>
          <cell r="C559"/>
          <cell r="D559"/>
          <cell r="E559"/>
          <cell r="F559"/>
          <cell r="G559"/>
          <cell r="H559"/>
          <cell r="I559"/>
          <cell r="J559"/>
          <cell r="K559"/>
          <cell r="L559"/>
          <cell r="M559"/>
          <cell r="N559"/>
          <cell r="O559"/>
          <cell r="P559"/>
          <cell r="Q559"/>
          <cell r="R559"/>
          <cell r="S559"/>
          <cell r="T559"/>
          <cell r="U559"/>
          <cell r="V559"/>
          <cell r="Z559"/>
        </row>
        <row r="560">
          <cell r="B560"/>
          <cell r="C560"/>
          <cell r="D560"/>
          <cell r="E560"/>
          <cell r="F560"/>
          <cell r="G560"/>
          <cell r="H560"/>
          <cell r="I560"/>
          <cell r="J560"/>
          <cell r="K560"/>
          <cell r="L560"/>
          <cell r="M560"/>
          <cell r="N560"/>
          <cell r="O560"/>
          <cell r="P560"/>
          <cell r="Q560"/>
          <cell r="R560"/>
          <cell r="S560"/>
          <cell r="T560"/>
          <cell r="U560"/>
          <cell r="V560"/>
          <cell r="Z560"/>
        </row>
        <row r="561">
          <cell r="B561"/>
          <cell r="C561"/>
          <cell r="D561"/>
          <cell r="E561"/>
          <cell r="F561"/>
          <cell r="G561"/>
          <cell r="H561"/>
          <cell r="I561"/>
          <cell r="J561"/>
          <cell r="K561"/>
          <cell r="L561"/>
          <cell r="M561"/>
          <cell r="N561"/>
          <cell r="O561"/>
          <cell r="P561"/>
          <cell r="Q561"/>
          <cell r="R561"/>
          <cell r="S561"/>
          <cell r="T561"/>
          <cell r="U561"/>
          <cell r="V561"/>
          <cell r="Z561"/>
        </row>
        <row r="562">
          <cell r="B562"/>
          <cell r="C562"/>
          <cell r="D562"/>
          <cell r="E562"/>
          <cell r="F562"/>
          <cell r="G562"/>
          <cell r="H562"/>
          <cell r="I562"/>
          <cell r="J562"/>
          <cell r="K562"/>
          <cell r="L562"/>
          <cell r="M562"/>
          <cell r="N562"/>
          <cell r="O562"/>
          <cell r="P562"/>
          <cell r="Q562"/>
          <cell r="R562"/>
          <cell r="S562"/>
          <cell r="T562"/>
          <cell r="U562"/>
          <cell r="V562"/>
          <cell r="Z562"/>
        </row>
        <row r="563">
          <cell r="B563"/>
          <cell r="C563"/>
          <cell r="D563"/>
          <cell r="E563"/>
          <cell r="F563"/>
          <cell r="G563"/>
          <cell r="H563"/>
          <cell r="I563"/>
          <cell r="J563"/>
          <cell r="K563"/>
          <cell r="L563"/>
          <cell r="M563"/>
          <cell r="N563"/>
          <cell r="O563"/>
          <cell r="P563"/>
          <cell r="Q563"/>
          <cell r="R563"/>
          <cell r="S563"/>
          <cell r="T563"/>
          <cell r="U563"/>
          <cell r="V563"/>
          <cell r="Z563"/>
        </row>
        <row r="564">
          <cell r="B564"/>
          <cell r="C564"/>
          <cell r="D564"/>
          <cell r="E564"/>
          <cell r="F564"/>
          <cell r="G564"/>
          <cell r="H564"/>
          <cell r="I564"/>
          <cell r="J564"/>
          <cell r="K564"/>
          <cell r="L564"/>
          <cell r="M564"/>
          <cell r="N564"/>
          <cell r="O564"/>
          <cell r="P564"/>
          <cell r="Q564"/>
          <cell r="R564"/>
          <cell r="S564"/>
          <cell r="T564"/>
          <cell r="U564"/>
          <cell r="V564"/>
          <cell r="Z564"/>
        </row>
        <row r="565">
          <cell r="B565"/>
          <cell r="C565"/>
          <cell r="D565"/>
          <cell r="E565"/>
          <cell r="F565"/>
          <cell r="G565"/>
          <cell r="H565"/>
          <cell r="I565"/>
          <cell r="J565"/>
          <cell r="K565"/>
          <cell r="L565"/>
          <cell r="M565"/>
          <cell r="N565"/>
          <cell r="O565"/>
          <cell r="P565"/>
          <cell r="Q565"/>
          <cell r="R565"/>
          <cell r="S565"/>
          <cell r="T565"/>
          <cell r="U565"/>
          <cell r="V565"/>
          <cell r="Z565"/>
        </row>
        <row r="566">
          <cell r="B566"/>
          <cell r="C566"/>
          <cell r="D566"/>
          <cell r="E566"/>
          <cell r="F566"/>
          <cell r="G566"/>
          <cell r="H566"/>
          <cell r="I566"/>
          <cell r="J566"/>
          <cell r="K566"/>
          <cell r="L566"/>
          <cell r="M566"/>
          <cell r="N566"/>
          <cell r="O566"/>
          <cell r="P566"/>
          <cell r="Q566"/>
          <cell r="R566"/>
          <cell r="S566"/>
          <cell r="T566"/>
          <cell r="U566"/>
          <cell r="V566"/>
          <cell r="Z566"/>
        </row>
        <row r="567">
          <cell r="B567"/>
          <cell r="C567"/>
          <cell r="D567"/>
          <cell r="E567"/>
          <cell r="F567"/>
          <cell r="G567"/>
          <cell r="H567"/>
          <cell r="I567"/>
          <cell r="J567"/>
          <cell r="K567"/>
          <cell r="L567"/>
          <cell r="M567"/>
          <cell r="N567"/>
          <cell r="O567"/>
          <cell r="P567"/>
          <cell r="Q567"/>
          <cell r="R567"/>
          <cell r="S567"/>
          <cell r="T567"/>
          <cell r="U567"/>
          <cell r="V567"/>
          <cell r="Z567"/>
        </row>
        <row r="568">
          <cell r="B568"/>
          <cell r="C568"/>
          <cell r="D568"/>
          <cell r="E568"/>
          <cell r="F568"/>
          <cell r="G568"/>
          <cell r="H568"/>
          <cell r="I568"/>
          <cell r="J568"/>
          <cell r="K568"/>
          <cell r="L568"/>
          <cell r="M568"/>
          <cell r="N568"/>
          <cell r="O568"/>
          <cell r="P568"/>
          <cell r="Q568"/>
          <cell r="R568"/>
          <cell r="S568"/>
          <cell r="T568"/>
          <cell r="U568"/>
          <cell r="V568"/>
          <cell r="Z568"/>
        </row>
        <row r="569">
          <cell r="B569"/>
          <cell r="C569"/>
          <cell r="D569"/>
          <cell r="E569"/>
          <cell r="F569"/>
          <cell r="G569"/>
          <cell r="H569"/>
          <cell r="I569"/>
          <cell r="J569"/>
          <cell r="K569"/>
          <cell r="L569"/>
          <cell r="M569"/>
          <cell r="N569"/>
          <cell r="O569"/>
          <cell r="P569"/>
          <cell r="Q569"/>
          <cell r="R569"/>
          <cell r="S569"/>
          <cell r="T569"/>
          <cell r="U569"/>
          <cell r="V569"/>
          <cell r="Z569"/>
        </row>
        <row r="570">
          <cell r="B570"/>
          <cell r="C570"/>
          <cell r="D570"/>
          <cell r="E570"/>
          <cell r="F570"/>
          <cell r="G570"/>
          <cell r="H570"/>
          <cell r="I570"/>
          <cell r="J570"/>
          <cell r="K570"/>
          <cell r="L570"/>
          <cell r="M570"/>
          <cell r="N570"/>
          <cell r="O570"/>
          <cell r="P570"/>
          <cell r="Q570"/>
          <cell r="R570"/>
          <cell r="S570"/>
          <cell r="T570"/>
          <cell r="U570"/>
          <cell r="V570"/>
          <cell r="Z570"/>
        </row>
        <row r="571">
          <cell r="B571"/>
          <cell r="C571"/>
          <cell r="D571"/>
          <cell r="E571"/>
          <cell r="F571"/>
          <cell r="G571"/>
          <cell r="H571"/>
          <cell r="I571"/>
          <cell r="J571"/>
          <cell r="K571"/>
          <cell r="L571"/>
          <cell r="M571"/>
          <cell r="N571"/>
          <cell r="O571"/>
          <cell r="P571"/>
          <cell r="Q571"/>
          <cell r="R571"/>
          <cell r="S571"/>
          <cell r="T571"/>
          <cell r="U571"/>
          <cell r="V571"/>
          <cell r="Z571"/>
        </row>
        <row r="572">
          <cell r="B572"/>
          <cell r="C572"/>
          <cell r="D572"/>
          <cell r="E572"/>
          <cell r="F572"/>
          <cell r="G572"/>
          <cell r="H572"/>
          <cell r="I572"/>
          <cell r="J572"/>
          <cell r="K572"/>
          <cell r="L572"/>
          <cell r="M572"/>
          <cell r="N572"/>
          <cell r="O572"/>
          <cell r="P572"/>
          <cell r="Q572"/>
          <cell r="R572"/>
          <cell r="S572"/>
          <cell r="T572"/>
          <cell r="U572"/>
          <cell r="V572"/>
          <cell r="Z572"/>
        </row>
        <row r="573">
          <cell r="B573"/>
          <cell r="C573"/>
          <cell r="D573"/>
          <cell r="E573"/>
          <cell r="F573"/>
          <cell r="G573"/>
          <cell r="H573"/>
          <cell r="I573"/>
          <cell r="J573"/>
          <cell r="K573"/>
          <cell r="L573"/>
          <cell r="M573"/>
          <cell r="N573"/>
          <cell r="O573"/>
          <cell r="P573"/>
          <cell r="Q573"/>
          <cell r="R573"/>
          <cell r="S573"/>
          <cell r="T573"/>
          <cell r="U573"/>
          <cell r="V573"/>
          <cell r="Z573"/>
        </row>
        <row r="574">
          <cell r="B574"/>
          <cell r="C574"/>
          <cell r="D574"/>
          <cell r="E574"/>
          <cell r="F574"/>
          <cell r="G574"/>
          <cell r="H574"/>
          <cell r="I574"/>
          <cell r="J574"/>
          <cell r="K574"/>
          <cell r="L574"/>
          <cell r="M574"/>
          <cell r="N574"/>
          <cell r="O574"/>
          <cell r="P574"/>
          <cell r="Q574"/>
          <cell r="R574"/>
          <cell r="S574"/>
          <cell r="T574"/>
          <cell r="U574"/>
          <cell r="V574"/>
          <cell r="Z574"/>
        </row>
        <row r="575">
          <cell r="B575"/>
          <cell r="C575"/>
          <cell r="D575"/>
          <cell r="E575"/>
          <cell r="F575"/>
          <cell r="G575"/>
          <cell r="H575"/>
          <cell r="I575"/>
          <cell r="J575"/>
          <cell r="K575"/>
          <cell r="L575"/>
          <cell r="M575"/>
          <cell r="N575"/>
          <cell r="O575"/>
          <cell r="P575"/>
          <cell r="Q575"/>
          <cell r="R575"/>
          <cell r="S575"/>
          <cell r="T575"/>
          <cell r="U575"/>
          <cell r="V575"/>
          <cell r="Z575"/>
        </row>
        <row r="576">
          <cell r="B576"/>
          <cell r="C576"/>
          <cell r="D576"/>
          <cell r="E576"/>
          <cell r="F576"/>
          <cell r="G576"/>
          <cell r="H576"/>
          <cell r="I576"/>
          <cell r="J576"/>
          <cell r="K576"/>
          <cell r="L576"/>
          <cell r="M576"/>
          <cell r="N576"/>
          <cell r="O576"/>
          <cell r="P576"/>
          <cell r="Q576"/>
          <cell r="R576"/>
          <cell r="S576"/>
          <cell r="T576"/>
          <cell r="U576"/>
          <cell r="V576"/>
          <cell r="Z576"/>
        </row>
        <row r="577">
          <cell r="B577"/>
          <cell r="C577"/>
          <cell r="D577"/>
          <cell r="E577"/>
          <cell r="F577"/>
          <cell r="G577"/>
          <cell r="H577"/>
          <cell r="I577"/>
          <cell r="J577"/>
          <cell r="K577"/>
          <cell r="L577"/>
          <cell r="M577"/>
          <cell r="N577"/>
          <cell r="O577"/>
          <cell r="P577"/>
          <cell r="Q577"/>
          <cell r="R577"/>
          <cell r="S577"/>
          <cell r="T577"/>
          <cell r="U577"/>
          <cell r="V577"/>
          <cell r="Z577"/>
        </row>
        <row r="578">
          <cell r="B578"/>
          <cell r="C578"/>
          <cell r="D578"/>
          <cell r="E578"/>
          <cell r="F578"/>
          <cell r="G578"/>
          <cell r="H578"/>
          <cell r="I578"/>
          <cell r="J578"/>
          <cell r="K578"/>
          <cell r="L578"/>
          <cell r="M578"/>
          <cell r="N578"/>
          <cell r="O578"/>
          <cell r="P578"/>
          <cell r="Q578"/>
          <cell r="R578"/>
          <cell r="S578"/>
          <cell r="T578"/>
          <cell r="U578"/>
          <cell r="V578"/>
          <cell r="Z578"/>
        </row>
        <row r="579">
          <cell r="B579"/>
          <cell r="C579"/>
          <cell r="D579"/>
          <cell r="E579"/>
          <cell r="F579"/>
          <cell r="G579"/>
          <cell r="H579"/>
          <cell r="I579"/>
          <cell r="J579"/>
          <cell r="K579"/>
          <cell r="L579"/>
          <cell r="M579"/>
          <cell r="N579"/>
          <cell r="O579"/>
          <cell r="P579"/>
          <cell r="Q579"/>
          <cell r="R579"/>
          <cell r="S579"/>
          <cell r="T579"/>
          <cell r="U579"/>
          <cell r="V579"/>
          <cell r="Z579"/>
        </row>
        <row r="580">
          <cell r="B580"/>
          <cell r="C580"/>
          <cell r="D580"/>
          <cell r="E580"/>
          <cell r="F580"/>
          <cell r="G580"/>
          <cell r="H580"/>
          <cell r="I580"/>
          <cell r="J580"/>
          <cell r="K580"/>
          <cell r="L580"/>
          <cell r="M580"/>
          <cell r="N580"/>
          <cell r="O580"/>
          <cell r="P580"/>
          <cell r="Q580"/>
          <cell r="R580"/>
          <cell r="S580"/>
          <cell r="T580"/>
          <cell r="U580"/>
          <cell r="V580"/>
          <cell r="Z580"/>
        </row>
        <row r="581">
          <cell r="B581"/>
          <cell r="C581"/>
          <cell r="D581"/>
          <cell r="E581"/>
          <cell r="F581"/>
          <cell r="G581"/>
          <cell r="H581"/>
          <cell r="I581"/>
          <cell r="J581"/>
          <cell r="K581"/>
          <cell r="L581"/>
          <cell r="M581"/>
          <cell r="N581"/>
          <cell r="O581"/>
          <cell r="P581"/>
          <cell r="Q581"/>
          <cell r="R581"/>
          <cell r="S581"/>
          <cell r="T581"/>
          <cell r="U581"/>
          <cell r="V581"/>
          <cell r="Z581"/>
        </row>
        <row r="582">
          <cell r="B582"/>
          <cell r="C582"/>
          <cell r="D582"/>
          <cell r="E582"/>
          <cell r="F582"/>
          <cell r="G582"/>
          <cell r="H582"/>
          <cell r="I582"/>
          <cell r="J582"/>
          <cell r="K582"/>
          <cell r="L582"/>
          <cell r="M582"/>
          <cell r="N582"/>
          <cell r="O582"/>
          <cell r="P582"/>
          <cell r="Q582"/>
          <cell r="R582"/>
          <cell r="S582"/>
          <cell r="T582"/>
          <cell r="U582"/>
          <cell r="V582"/>
          <cell r="Z582"/>
        </row>
        <row r="583">
          <cell r="B583"/>
          <cell r="C583"/>
          <cell r="D583"/>
          <cell r="E583"/>
          <cell r="F583"/>
          <cell r="G583"/>
          <cell r="H583"/>
          <cell r="I583"/>
          <cell r="J583"/>
          <cell r="K583"/>
          <cell r="L583"/>
          <cell r="M583"/>
          <cell r="N583"/>
          <cell r="O583"/>
          <cell r="P583"/>
          <cell r="Q583"/>
          <cell r="R583"/>
          <cell r="S583"/>
          <cell r="T583"/>
          <cell r="U583"/>
          <cell r="V583"/>
          <cell r="Z583"/>
        </row>
        <row r="584">
          <cell r="B584"/>
          <cell r="C584"/>
          <cell r="D584"/>
          <cell r="E584"/>
          <cell r="F584"/>
          <cell r="G584"/>
          <cell r="H584"/>
          <cell r="I584"/>
          <cell r="J584"/>
          <cell r="K584"/>
          <cell r="L584"/>
          <cell r="M584"/>
          <cell r="N584"/>
          <cell r="O584"/>
          <cell r="P584"/>
          <cell r="Q584"/>
          <cell r="R584"/>
          <cell r="S584"/>
          <cell r="T584"/>
          <cell r="U584"/>
          <cell r="V584"/>
          <cell r="Z584"/>
        </row>
        <row r="585">
          <cell r="B585"/>
          <cell r="C585"/>
          <cell r="D585"/>
          <cell r="E585"/>
          <cell r="F585"/>
          <cell r="G585"/>
          <cell r="H585"/>
          <cell r="I585"/>
          <cell r="J585"/>
          <cell r="K585"/>
          <cell r="L585"/>
          <cell r="M585"/>
          <cell r="N585"/>
          <cell r="O585"/>
          <cell r="P585"/>
          <cell r="Q585"/>
          <cell r="R585"/>
          <cell r="S585"/>
          <cell r="T585"/>
          <cell r="U585"/>
          <cell r="V585"/>
          <cell r="Z585"/>
        </row>
        <row r="586">
          <cell r="B586"/>
          <cell r="C586"/>
          <cell r="D586"/>
          <cell r="E586"/>
          <cell r="F586"/>
          <cell r="G586"/>
          <cell r="H586"/>
          <cell r="I586"/>
          <cell r="J586"/>
          <cell r="K586"/>
          <cell r="L586"/>
          <cell r="M586"/>
          <cell r="N586"/>
          <cell r="O586"/>
          <cell r="P586"/>
          <cell r="Q586"/>
          <cell r="R586"/>
          <cell r="S586"/>
          <cell r="T586"/>
          <cell r="U586"/>
          <cell r="V586"/>
          <cell r="Z586"/>
        </row>
        <row r="587">
          <cell r="B587"/>
          <cell r="C587"/>
          <cell r="D587"/>
          <cell r="E587"/>
          <cell r="F587"/>
          <cell r="G587"/>
          <cell r="H587"/>
          <cell r="I587"/>
          <cell r="J587"/>
          <cell r="K587"/>
          <cell r="L587"/>
          <cell r="M587"/>
          <cell r="N587"/>
          <cell r="O587"/>
          <cell r="P587"/>
          <cell r="Q587"/>
          <cell r="R587"/>
          <cell r="S587"/>
          <cell r="T587"/>
          <cell r="U587"/>
          <cell r="V587"/>
          <cell r="Z587"/>
        </row>
        <row r="588">
          <cell r="B588"/>
          <cell r="C588"/>
          <cell r="D588"/>
          <cell r="E588"/>
          <cell r="F588"/>
          <cell r="G588"/>
          <cell r="H588"/>
          <cell r="I588"/>
          <cell r="J588"/>
          <cell r="K588"/>
          <cell r="L588"/>
          <cell r="M588"/>
          <cell r="N588"/>
          <cell r="O588"/>
          <cell r="P588"/>
          <cell r="Q588"/>
          <cell r="R588"/>
          <cell r="S588"/>
          <cell r="T588"/>
          <cell r="U588"/>
          <cell r="V588"/>
          <cell r="Z588"/>
        </row>
        <row r="589">
          <cell r="B589"/>
          <cell r="C589"/>
          <cell r="D589"/>
          <cell r="E589"/>
          <cell r="F589"/>
          <cell r="G589"/>
          <cell r="H589"/>
          <cell r="I589"/>
          <cell r="J589"/>
          <cell r="K589"/>
          <cell r="L589"/>
          <cell r="M589"/>
          <cell r="N589"/>
          <cell r="O589"/>
          <cell r="P589"/>
          <cell r="Q589"/>
          <cell r="R589"/>
          <cell r="S589"/>
          <cell r="T589"/>
          <cell r="U589"/>
          <cell r="V589"/>
          <cell r="Z589"/>
        </row>
        <row r="590">
          <cell r="B590"/>
          <cell r="C590"/>
          <cell r="D590"/>
          <cell r="E590"/>
          <cell r="F590"/>
          <cell r="G590"/>
          <cell r="H590"/>
          <cell r="I590"/>
          <cell r="J590"/>
          <cell r="K590"/>
          <cell r="L590"/>
          <cell r="M590"/>
          <cell r="N590"/>
          <cell r="O590"/>
          <cell r="P590"/>
          <cell r="Q590"/>
          <cell r="R590"/>
          <cell r="S590"/>
          <cell r="T590"/>
          <cell r="U590"/>
          <cell r="V590"/>
          <cell r="Z590"/>
        </row>
        <row r="591">
          <cell r="B591"/>
          <cell r="C591"/>
          <cell r="D591"/>
          <cell r="E591"/>
          <cell r="F591"/>
          <cell r="G591"/>
          <cell r="H591"/>
          <cell r="I591"/>
          <cell r="J591"/>
          <cell r="K591"/>
          <cell r="L591"/>
          <cell r="M591"/>
          <cell r="N591"/>
          <cell r="O591"/>
          <cell r="P591"/>
          <cell r="Q591"/>
          <cell r="R591"/>
          <cell r="S591"/>
          <cell r="T591"/>
          <cell r="U591"/>
          <cell r="V591"/>
          <cell r="Z591"/>
        </row>
        <row r="592">
          <cell r="B592"/>
          <cell r="C592"/>
          <cell r="D592"/>
          <cell r="E592"/>
          <cell r="F592"/>
          <cell r="G592"/>
          <cell r="H592"/>
          <cell r="I592"/>
          <cell r="J592"/>
          <cell r="K592"/>
          <cell r="L592"/>
          <cell r="M592"/>
          <cell r="N592"/>
          <cell r="O592"/>
          <cell r="P592"/>
          <cell r="Q592"/>
          <cell r="R592"/>
          <cell r="S592"/>
          <cell r="T592"/>
          <cell r="U592"/>
          <cell r="V592"/>
          <cell r="Z592"/>
        </row>
        <row r="593">
          <cell r="B593"/>
          <cell r="C593"/>
          <cell r="D593"/>
          <cell r="E593"/>
          <cell r="F593"/>
          <cell r="G593"/>
          <cell r="H593"/>
          <cell r="I593"/>
          <cell r="J593"/>
          <cell r="K593"/>
          <cell r="L593"/>
          <cell r="M593"/>
          <cell r="N593"/>
          <cell r="O593"/>
          <cell r="P593"/>
          <cell r="Q593"/>
          <cell r="R593"/>
          <cell r="S593"/>
          <cell r="T593"/>
          <cell r="U593"/>
          <cell r="V593"/>
          <cell r="Z593"/>
        </row>
        <row r="594">
          <cell r="B594"/>
          <cell r="C594"/>
          <cell r="D594"/>
          <cell r="E594"/>
          <cell r="F594"/>
          <cell r="G594"/>
          <cell r="H594"/>
          <cell r="I594"/>
          <cell r="J594"/>
          <cell r="K594"/>
          <cell r="L594"/>
          <cell r="M594"/>
          <cell r="N594"/>
          <cell r="O594"/>
          <cell r="P594"/>
          <cell r="Q594"/>
          <cell r="R594"/>
          <cell r="S594"/>
          <cell r="T594"/>
          <cell r="U594"/>
          <cell r="V594"/>
          <cell r="Z594"/>
        </row>
        <row r="595">
          <cell r="B595"/>
          <cell r="C595"/>
          <cell r="D595"/>
          <cell r="E595"/>
          <cell r="F595"/>
          <cell r="G595"/>
          <cell r="H595"/>
          <cell r="I595"/>
          <cell r="J595"/>
          <cell r="K595"/>
          <cell r="L595"/>
          <cell r="M595"/>
          <cell r="N595"/>
          <cell r="O595"/>
          <cell r="P595"/>
          <cell r="Q595"/>
          <cell r="R595"/>
          <cell r="S595"/>
          <cell r="T595"/>
          <cell r="U595"/>
          <cell r="V595"/>
          <cell r="Z595"/>
        </row>
        <row r="596">
          <cell r="B596"/>
          <cell r="C596"/>
          <cell r="D596"/>
          <cell r="E596"/>
          <cell r="F596"/>
          <cell r="G596"/>
          <cell r="H596"/>
          <cell r="I596"/>
          <cell r="J596"/>
          <cell r="K596"/>
          <cell r="L596"/>
          <cell r="M596"/>
          <cell r="N596"/>
          <cell r="O596"/>
          <cell r="P596"/>
          <cell r="Q596"/>
          <cell r="R596"/>
          <cell r="S596"/>
          <cell r="T596"/>
          <cell r="U596"/>
          <cell r="V596"/>
          <cell r="Z596"/>
        </row>
        <row r="597">
          <cell r="B597"/>
          <cell r="C597"/>
          <cell r="D597"/>
          <cell r="E597"/>
          <cell r="F597"/>
          <cell r="G597"/>
          <cell r="H597"/>
          <cell r="I597"/>
          <cell r="J597"/>
          <cell r="K597"/>
          <cell r="L597"/>
          <cell r="M597"/>
          <cell r="N597"/>
          <cell r="O597"/>
          <cell r="P597"/>
          <cell r="Q597"/>
          <cell r="R597"/>
          <cell r="S597"/>
          <cell r="T597"/>
          <cell r="U597"/>
          <cell r="V597"/>
          <cell r="Z597"/>
        </row>
        <row r="598">
          <cell r="B598"/>
          <cell r="C598"/>
          <cell r="D598"/>
          <cell r="E598"/>
          <cell r="F598"/>
          <cell r="G598"/>
          <cell r="H598"/>
          <cell r="I598"/>
          <cell r="J598"/>
          <cell r="K598"/>
          <cell r="L598"/>
          <cell r="M598"/>
          <cell r="N598"/>
          <cell r="O598"/>
          <cell r="P598"/>
          <cell r="Q598"/>
          <cell r="R598"/>
          <cell r="S598"/>
          <cell r="T598"/>
          <cell r="U598"/>
          <cell r="V598"/>
          <cell r="Z598"/>
        </row>
        <row r="599">
          <cell r="B599"/>
          <cell r="C599"/>
          <cell r="D599"/>
          <cell r="E599"/>
          <cell r="F599"/>
          <cell r="G599"/>
          <cell r="H599"/>
          <cell r="I599"/>
          <cell r="J599"/>
          <cell r="K599"/>
          <cell r="L599"/>
          <cell r="M599"/>
          <cell r="N599"/>
          <cell r="O599"/>
          <cell r="P599"/>
          <cell r="Q599"/>
          <cell r="R599"/>
          <cell r="S599"/>
          <cell r="T599"/>
          <cell r="U599"/>
          <cell r="V599"/>
          <cell r="Z599"/>
        </row>
        <row r="600">
          <cell r="B600"/>
          <cell r="C600"/>
          <cell r="D600"/>
          <cell r="E600"/>
          <cell r="F600"/>
          <cell r="G600"/>
          <cell r="H600"/>
          <cell r="I600"/>
          <cell r="J600"/>
          <cell r="K600"/>
          <cell r="L600"/>
          <cell r="M600"/>
          <cell r="N600"/>
          <cell r="O600"/>
          <cell r="P600"/>
          <cell r="Q600"/>
          <cell r="R600"/>
          <cell r="S600"/>
          <cell r="T600"/>
          <cell r="U600"/>
          <cell r="V600"/>
          <cell r="Z600"/>
        </row>
        <row r="601">
          <cell r="B601"/>
          <cell r="C601"/>
          <cell r="D601"/>
          <cell r="E601"/>
          <cell r="F601"/>
          <cell r="G601"/>
          <cell r="H601"/>
          <cell r="I601"/>
          <cell r="J601"/>
          <cell r="K601"/>
          <cell r="L601"/>
          <cell r="M601"/>
          <cell r="N601"/>
          <cell r="O601"/>
          <cell r="P601"/>
          <cell r="Q601"/>
          <cell r="R601"/>
          <cell r="S601"/>
          <cell r="T601"/>
          <cell r="U601"/>
          <cell r="V601"/>
          <cell r="Z601"/>
        </row>
        <row r="602">
          <cell r="B602"/>
          <cell r="C602"/>
          <cell r="D602"/>
          <cell r="E602"/>
          <cell r="F602"/>
          <cell r="G602"/>
          <cell r="H602"/>
          <cell r="I602"/>
          <cell r="J602"/>
          <cell r="K602"/>
          <cell r="L602"/>
          <cell r="M602"/>
          <cell r="N602"/>
          <cell r="O602"/>
          <cell r="P602"/>
          <cell r="Q602"/>
          <cell r="R602"/>
          <cell r="S602"/>
          <cell r="T602"/>
          <cell r="U602"/>
          <cell r="V602"/>
          <cell r="Z602"/>
        </row>
        <row r="603">
          <cell r="B603"/>
          <cell r="C603"/>
          <cell r="D603"/>
          <cell r="E603"/>
          <cell r="F603"/>
          <cell r="G603"/>
          <cell r="H603"/>
          <cell r="I603"/>
          <cell r="J603"/>
          <cell r="K603"/>
          <cell r="L603"/>
          <cell r="M603"/>
          <cell r="N603"/>
          <cell r="O603"/>
          <cell r="P603"/>
          <cell r="Q603"/>
          <cell r="R603"/>
          <cell r="S603"/>
          <cell r="T603"/>
          <cell r="U603"/>
          <cell r="V603"/>
          <cell r="Z603"/>
        </row>
        <row r="604">
          <cell r="B604"/>
          <cell r="C604"/>
          <cell r="D604"/>
          <cell r="E604"/>
          <cell r="F604"/>
          <cell r="G604"/>
          <cell r="H604"/>
          <cell r="I604"/>
          <cell r="J604"/>
          <cell r="K604"/>
          <cell r="L604"/>
          <cell r="M604"/>
          <cell r="N604"/>
          <cell r="O604"/>
          <cell r="P604"/>
          <cell r="Q604"/>
          <cell r="R604"/>
          <cell r="S604"/>
          <cell r="T604"/>
          <cell r="U604"/>
          <cell r="V604"/>
          <cell r="Z604"/>
        </row>
        <row r="605">
          <cell r="B605"/>
          <cell r="C605"/>
          <cell r="D605"/>
          <cell r="E605"/>
          <cell r="F605"/>
          <cell r="G605"/>
          <cell r="H605"/>
          <cell r="I605"/>
          <cell r="J605"/>
          <cell r="K605"/>
          <cell r="L605"/>
          <cell r="M605"/>
          <cell r="N605"/>
          <cell r="O605"/>
          <cell r="P605"/>
          <cell r="Q605"/>
          <cell r="R605"/>
          <cell r="S605"/>
          <cell r="T605"/>
          <cell r="U605"/>
          <cell r="V605"/>
          <cell r="Z605"/>
        </row>
        <row r="606">
          <cell r="B606"/>
          <cell r="C606"/>
          <cell r="D606"/>
          <cell r="E606"/>
          <cell r="F606"/>
          <cell r="G606"/>
          <cell r="H606"/>
          <cell r="I606"/>
          <cell r="J606"/>
          <cell r="K606"/>
          <cell r="L606"/>
          <cell r="M606"/>
          <cell r="N606"/>
          <cell r="O606"/>
          <cell r="P606"/>
          <cell r="Q606"/>
          <cell r="R606"/>
          <cell r="S606"/>
          <cell r="T606"/>
          <cell r="U606"/>
          <cell r="V606"/>
          <cell r="Z606"/>
        </row>
        <row r="607">
          <cell r="B607"/>
          <cell r="C607"/>
          <cell r="D607"/>
          <cell r="E607"/>
          <cell r="F607"/>
          <cell r="G607"/>
          <cell r="H607"/>
          <cell r="I607"/>
          <cell r="J607"/>
          <cell r="K607"/>
          <cell r="L607"/>
          <cell r="M607"/>
          <cell r="N607"/>
          <cell r="O607"/>
          <cell r="P607"/>
          <cell r="Q607"/>
          <cell r="R607"/>
          <cell r="S607"/>
          <cell r="T607"/>
          <cell r="U607"/>
          <cell r="V607"/>
          <cell r="Z607"/>
        </row>
        <row r="608">
          <cell r="B608"/>
          <cell r="C608"/>
          <cell r="D608"/>
          <cell r="E608"/>
          <cell r="F608"/>
          <cell r="G608"/>
          <cell r="H608"/>
          <cell r="I608"/>
          <cell r="J608"/>
          <cell r="K608"/>
          <cell r="L608"/>
          <cell r="M608"/>
          <cell r="N608"/>
          <cell r="O608"/>
          <cell r="P608"/>
          <cell r="Q608"/>
          <cell r="R608"/>
          <cell r="S608"/>
          <cell r="T608"/>
          <cell r="U608"/>
          <cell r="V608"/>
          <cell r="Z608"/>
        </row>
        <row r="609">
          <cell r="B609"/>
          <cell r="C609"/>
          <cell r="D609"/>
          <cell r="E609"/>
          <cell r="F609"/>
          <cell r="G609"/>
          <cell r="H609"/>
          <cell r="I609"/>
          <cell r="J609"/>
          <cell r="K609"/>
          <cell r="L609"/>
          <cell r="M609"/>
          <cell r="N609"/>
          <cell r="O609"/>
          <cell r="P609"/>
          <cell r="Q609"/>
          <cell r="R609"/>
          <cell r="S609"/>
          <cell r="T609"/>
          <cell r="U609"/>
          <cell r="V609"/>
          <cell r="Z609"/>
        </row>
        <row r="610">
          <cell r="B610"/>
          <cell r="C610"/>
          <cell r="D610"/>
          <cell r="E610"/>
          <cell r="F610"/>
          <cell r="G610"/>
          <cell r="H610"/>
          <cell r="I610"/>
          <cell r="J610"/>
          <cell r="K610"/>
          <cell r="L610"/>
          <cell r="M610"/>
          <cell r="N610"/>
          <cell r="O610"/>
          <cell r="P610"/>
          <cell r="Q610"/>
          <cell r="R610"/>
          <cell r="S610"/>
          <cell r="T610"/>
          <cell r="U610"/>
          <cell r="V610"/>
          <cell r="Z610"/>
        </row>
        <row r="611">
          <cell r="B611"/>
          <cell r="C611"/>
          <cell r="D611"/>
          <cell r="E611"/>
          <cell r="F611"/>
          <cell r="G611"/>
          <cell r="H611"/>
          <cell r="I611"/>
          <cell r="J611"/>
          <cell r="K611"/>
          <cell r="L611"/>
          <cell r="M611"/>
          <cell r="N611"/>
          <cell r="O611"/>
          <cell r="P611"/>
          <cell r="Q611"/>
          <cell r="R611"/>
          <cell r="S611"/>
          <cell r="T611"/>
          <cell r="U611"/>
          <cell r="V611"/>
          <cell r="Z611"/>
        </row>
        <row r="612">
          <cell r="B612"/>
          <cell r="C612"/>
          <cell r="D612"/>
          <cell r="E612"/>
          <cell r="F612"/>
          <cell r="G612"/>
          <cell r="H612"/>
          <cell r="I612"/>
          <cell r="J612"/>
          <cell r="K612"/>
          <cell r="L612"/>
          <cell r="M612"/>
          <cell r="N612"/>
          <cell r="O612"/>
          <cell r="P612"/>
          <cell r="Q612"/>
          <cell r="R612"/>
          <cell r="S612"/>
          <cell r="T612"/>
          <cell r="U612"/>
          <cell r="V612"/>
          <cell r="Z612"/>
        </row>
        <row r="613">
          <cell r="B613"/>
          <cell r="C613"/>
          <cell r="D613"/>
          <cell r="E613"/>
          <cell r="F613"/>
          <cell r="G613"/>
          <cell r="H613"/>
          <cell r="I613"/>
          <cell r="J613"/>
          <cell r="K613"/>
          <cell r="L613"/>
          <cell r="M613"/>
          <cell r="N613"/>
          <cell r="O613"/>
          <cell r="P613"/>
          <cell r="Q613"/>
          <cell r="R613"/>
          <cell r="S613"/>
          <cell r="T613"/>
          <cell r="U613"/>
          <cell r="V613"/>
          <cell r="Z613"/>
        </row>
        <row r="614">
          <cell r="B614"/>
          <cell r="C614"/>
          <cell r="D614"/>
          <cell r="E614"/>
          <cell r="F614"/>
          <cell r="G614"/>
          <cell r="H614"/>
          <cell r="I614"/>
          <cell r="J614"/>
          <cell r="K614"/>
          <cell r="L614"/>
          <cell r="M614"/>
          <cell r="N614"/>
          <cell r="O614"/>
          <cell r="P614"/>
          <cell r="Q614"/>
          <cell r="R614"/>
          <cell r="S614"/>
          <cell r="T614"/>
          <cell r="U614"/>
          <cell r="V614"/>
          <cell r="Z614"/>
        </row>
        <row r="615">
          <cell r="B615"/>
          <cell r="C615"/>
          <cell r="D615"/>
          <cell r="E615"/>
          <cell r="F615"/>
          <cell r="G615"/>
          <cell r="H615"/>
          <cell r="I615"/>
          <cell r="J615"/>
          <cell r="K615"/>
          <cell r="L615"/>
          <cell r="M615"/>
          <cell r="N615"/>
          <cell r="O615"/>
          <cell r="P615"/>
          <cell r="Q615"/>
          <cell r="R615"/>
          <cell r="S615"/>
          <cell r="T615"/>
          <cell r="U615"/>
          <cell r="V615"/>
          <cell r="Z615"/>
        </row>
        <row r="616">
          <cell r="B616"/>
          <cell r="C616"/>
          <cell r="D616"/>
          <cell r="E616"/>
          <cell r="F616"/>
          <cell r="G616"/>
          <cell r="H616"/>
          <cell r="I616"/>
          <cell r="J616"/>
          <cell r="K616"/>
          <cell r="L616"/>
          <cell r="M616"/>
          <cell r="N616"/>
          <cell r="O616"/>
          <cell r="P616"/>
          <cell r="Q616"/>
          <cell r="R616"/>
          <cell r="S616"/>
          <cell r="T616"/>
          <cell r="U616"/>
          <cell r="V616"/>
          <cell r="Z616"/>
        </row>
        <row r="617">
          <cell r="B617"/>
          <cell r="C617"/>
          <cell r="D617"/>
          <cell r="E617"/>
          <cell r="F617"/>
          <cell r="G617"/>
          <cell r="H617"/>
          <cell r="I617"/>
          <cell r="J617"/>
          <cell r="K617"/>
          <cell r="L617"/>
          <cell r="M617"/>
          <cell r="N617"/>
          <cell r="O617"/>
          <cell r="P617"/>
          <cell r="Q617"/>
          <cell r="R617"/>
          <cell r="S617"/>
          <cell r="T617"/>
          <cell r="U617"/>
          <cell r="V617"/>
          <cell r="Z617"/>
        </row>
        <row r="618">
          <cell r="B618"/>
          <cell r="C618"/>
          <cell r="D618"/>
          <cell r="E618"/>
          <cell r="F618"/>
          <cell r="G618"/>
          <cell r="H618"/>
          <cell r="I618"/>
          <cell r="J618"/>
          <cell r="K618"/>
          <cell r="L618"/>
          <cell r="M618"/>
          <cell r="N618"/>
          <cell r="O618"/>
          <cell r="P618"/>
          <cell r="Q618"/>
          <cell r="R618"/>
          <cell r="S618"/>
          <cell r="T618"/>
          <cell r="U618"/>
          <cell r="V618"/>
          <cell r="Z618"/>
        </row>
        <row r="619">
          <cell r="B619"/>
          <cell r="C619"/>
          <cell r="D619"/>
          <cell r="E619"/>
          <cell r="F619"/>
          <cell r="G619"/>
          <cell r="H619"/>
          <cell r="I619"/>
          <cell r="J619"/>
          <cell r="K619"/>
          <cell r="L619"/>
          <cell r="M619"/>
          <cell r="N619"/>
          <cell r="O619"/>
          <cell r="P619"/>
          <cell r="Q619"/>
          <cell r="R619"/>
          <cell r="S619"/>
          <cell r="T619"/>
          <cell r="U619"/>
          <cell r="V619"/>
          <cell r="Z619"/>
        </row>
        <row r="620">
          <cell r="B620"/>
          <cell r="C620"/>
          <cell r="D620"/>
          <cell r="E620"/>
          <cell r="F620"/>
          <cell r="G620"/>
          <cell r="H620"/>
          <cell r="I620"/>
          <cell r="J620"/>
          <cell r="K620"/>
          <cell r="L620"/>
          <cell r="M620"/>
          <cell r="N620"/>
          <cell r="O620"/>
          <cell r="P620"/>
          <cell r="Q620"/>
          <cell r="R620"/>
          <cell r="S620"/>
          <cell r="T620"/>
          <cell r="U620"/>
          <cell r="V620"/>
          <cell r="Z620"/>
        </row>
        <row r="621">
          <cell r="B621"/>
          <cell r="C621"/>
          <cell r="D621"/>
          <cell r="E621"/>
          <cell r="F621"/>
          <cell r="G621"/>
          <cell r="H621"/>
          <cell r="I621"/>
          <cell r="J621"/>
          <cell r="K621"/>
          <cell r="L621"/>
          <cell r="M621"/>
          <cell r="N621"/>
          <cell r="O621"/>
          <cell r="P621"/>
          <cell r="Q621"/>
          <cell r="R621"/>
          <cell r="S621"/>
          <cell r="T621"/>
          <cell r="U621"/>
          <cell r="V621"/>
          <cell r="Z621"/>
        </row>
        <row r="622">
          <cell r="B622"/>
          <cell r="C622"/>
          <cell r="D622"/>
          <cell r="E622"/>
          <cell r="F622"/>
          <cell r="G622"/>
          <cell r="H622"/>
          <cell r="I622"/>
          <cell r="J622"/>
          <cell r="K622"/>
          <cell r="L622"/>
          <cell r="M622"/>
          <cell r="N622"/>
          <cell r="O622"/>
          <cell r="P622"/>
          <cell r="Q622"/>
          <cell r="R622"/>
          <cell r="S622"/>
          <cell r="T622"/>
          <cell r="U622"/>
          <cell r="V622"/>
          <cell r="Z622"/>
        </row>
        <row r="623">
          <cell r="B623"/>
          <cell r="C623"/>
          <cell r="D623"/>
          <cell r="E623"/>
          <cell r="F623"/>
          <cell r="G623"/>
          <cell r="H623"/>
          <cell r="I623"/>
          <cell r="J623"/>
          <cell r="K623"/>
          <cell r="L623"/>
          <cell r="M623"/>
          <cell r="N623"/>
          <cell r="O623"/>
          <cell r="P623"/>
          <cell r="Q623"/>
          <cell r="R623"/>
          <cell r="S623"/>
          <cell r="T623"/>
          <cell r="U623"/>
          <cell r="V623"/>
          <cell r="Z623"/>
        </row>
        <row r="624">
          <cell r="B624"/>
          <cell r="C624"/>
          <cell r="D624"/>
          <cell r="E624"/>
          <cell r="F624"/>
          <cell r="G624"/>
          <cell r="H624"/>
          <cell r="I624"/>
          <cell r="J624"/>
          <cell r="K624"/>
          <cell r="L624"/>
          <cell r="M624"/>
          <cell r="N624"/>
          <cell r="O624"/>
          <cell r="P624"/>
          <cell r="Q624"/>
          <cell r="R624"/>
          <cell r="S624"/>
          <cell r="T624"/>
          <cell r="U624"/>
          <cell r="V624"/>
          <cell r="Z624"/>
        </row>
        <row r="625">
          <cell r="B625"/>
          <cell r="C625"/>
          <cell r="D625"/>
          <cell r="E625"/>
          <cell r="F625"/>
          <cell r="G625"/>
          <cell r="H625"/>
          <cell r="I625"/>
          <cell r="J625"/>
          <cell r="K625"/>
          <cell r="L625"/>
          <cell r="M625"/>
          <cell r="N625"/>
          <cell r="O625"/>
          <cell r="P625"/>
          <cell r="Q625"/>
          <cell r="R625"/>
          <cell r="S625"/>
          <cell r="T625"/>
          <cell r="U625"/>
          <cell r="V625"/>
          <cell r="Z625"/>
        </row>
        <row r="626">
          <cell r="B626"/>
          <cell r="C626"/>
          <cell r="D626"/>
          <cell r="E626"/>
          <cell r="F626"/>
          <cell r="G626"/>
          <cell r="H626"/>
          <cell r="I626"/>
          <cell r="J626"/>
          <cell r="K626"/>
          <cell r="L626"/>
          <cell r="M626"/>
          <cell r="N626"/>
          <cell r="O626"/>
          <cell r="P626"/>
          <cell r="Q626"/>
          <cell r="R626"/>
          <cell r="S626"/>
          <cell r="T626"/>
          <cell r="U626"/>
          <cell r="V626"/>
          <cell r="Z626"/>
        </row>
        <row r="627">
          <cell r="B627"/>
          <cell r="C627"/>
          <cell r="D627"/>
          <cell r="E627"/>
          <cell r="F627"/>
          <cell r="G627"/>
          <cell r="H627"/>
          <cell r="I627"/>
          <cell r="J627"/>
          <cell r="K627"/>
          <cell r="L627"/>
          <cell r="M627"/>
          <cell r="N627"/>
          <cell r="O627"/>
          <cell r="P627"/>
          <cell r="Q627"/>
          <cell r="R627"/>
          <cell r="S627"/>
          <cell r="T627"/>
          <cell r="U627"/>
          <cell r="V627"/>
          <cell r="Z627"/>
        </row>
        <row r="628">
          <cell r="B628"/>
          <cell r="C628"/>
          <cell r="D628"/>
          <cell r="E628"/>
          <cell r="F628"/>
          <cell r="G628"/>
          <cell r="H628"/>
          <cell r="I628"/>
          <cell r="J628"/>
          <cell r="K628"/>
          <cell r="L628"/>
          <cell r="M628"/>
          <cell r="N628"/>
          <cell r="O628"/>
          <cell r="P628"/>
          <cell r="Q628"/>
          <cell r="R628"/>
          <cell r="S628"/>
          <cell r="T628"/>
          <cell r="U628"/>
          <cell r="V628"/>
          <cell r="Z628"/>
        </row>
        <row r="629">
          <cell r="B629"/>
          <cell r="C629"/>
          <cell r="D629"/>
          <cell r="E629"/>
          <cell r="F629"/>
          <cell r="G629"/>
          <cell r="H629"/>
          <cell r="I629"/>
          <cell r="J629"/>
          <cell r="K629"/>
          <cell r="L629"/>
          <cell r="M629"/>
          <cell r="N629"/>
          <cell r="O629"/>
          <cell r="P629"/>
          <cell r="Q629"/>
          <cell r="R629"/>
          <cell r="S629"/>
          <cell r="T629"/>
          <cell r="U629"/>
          <cell r="V629"/>
          <cell r="Z629"/>
        </row>
        <row r="630">
          <cell r="B630"/>
          <cell r="C630"/>
          <cell r="D630"/>
          <cell r="E630"/>
          <cell r="F630"/>
          <cell r="G630"/>
          <cell r="H630"/>
          <cell r="I630"/>
          <cell r="J630"/>
          <cell r="K630"/>
          <cell r="L630"/>
          <cell r="M630"/>
          <cell r="N630"/>
          <cell r="O630"/>
          <cell r="P630"/>
          <cell r="Q630"/>
          <cell r="R630"/>
          <cell r="S630"/>
          <cell r="T630"/>
          <cell r="U630"/>
          <cell r="V630"/>
          <cell r="Z630"/>
        </row>
        <row r="631">
          <cell r="B631"/>
          <cell r="C631"/>
          <cell r="D631"/>
          <cell r="E631"/>
          <cell r="F631"/>
          <cell r="G631"/>
          <cell r="H631"/>
          <cell r="I631"/>
          <cell r="J631"/>
          <cell r="K631"/>
          <cell r="L631"/>
          <cell r="M631"/>
          <cell r="N631"/>
          <cell r="O631"/>
          <cell r="P631"/>
          <cell r="Q631"/>
          <cell r="R631"/>
          <cell r="S631"/>
          <cell r="T631"/>
          <cell r="U631"/>
          <cell r="V631"/>
          <cell r="Z631"/>
        </row>
        <row r="632">
          <cell r="B632"/>
          <cell r="C632"/>
          <cell r="D632"/>
          <cell r="E632"/>
          <cell r="F632"/>
          <cell r="G632"/>
          <cell r="H632"/>
          <cell r="I632"/>
          <cell r="J632"/>
          <cell r="K632"/>
          <cell r="L632"/>
          <cell r="M632"/>
          <cell r="N632"/>
          <cell r="O632"/>
          <cell r="P632"/>
          <cell r="Q632"/>
          <cell r="R632"/>
          <cell r="S632"/>
          <cell r="T632"/>
          <cell r="U632"/>
          <cell r="V632"/>
          <cell r="Z632"/>
        </row>
        <row r="633">
          <cell r="B633"/>
          <cell r="C633"/>
          <cell r="D633"/>
          <cell r="E633"/>
          <cell r="F633"/>
          <cell r="G633"/>
          <cell r="H633"/>
          <cell r="I633"/>
          <cell r="J633"/>
          <cell r="K633"/>
          <cell r="L633"/>
          <cell r="M633"/>
          <cell r="N633"/>
          <cell r="O633"/>
          <cell r="P633"/>
          <cell r="Q633"/>
          <cell r="R633"/>
          <cell r="S633"/>
          <cell r="T633"/>
          <cell r="U633"/>
          <cell r="V633"/>
          <cell r="Z633"/>
        </row>
        <row r="634">
          <cell r="B634"/>
          <cell r="C634"/>
          <cell r="D634"/>
          <cell r="E634"/>
          <cell r="F634"/>
          <cell r="G634"/>
          <cell r="H634"/>
          <cell r="I634"/>
          <cell r="J634"/>
          <cell r="K634"/>
          <cell r="L634"/>
          <cell r="M634"/>
          <cell r="N634"/>
          <cell r="O634"/>
          <cell r="P634"/>
          <cell r="Q634"/>
          <cell r="R634"/>
          <cell r="S634"/>
          <cell r="T634"/>
          <cell r="U634"/>
          <cell r="V634"/>
          <cell r="Z634"/>
        </row>
        <row r="635">
          <cell r="B635"/>
          <cell r="C635"/>
          <cell r="D635"/>
          <cell r="E635"/>
          <cell r="F635"/>
          <cell r="G635"/>
          <cell r="H635"/>
          <cell r="I635"/>
          <cell r="J635"/>
          <cell r="K635"/>
          <cell r="L635"/>
          <cell r="M635"/>
          <cell r="N635"/>
          <cell r="O635"/>
          <cell r="P635"/>
          <cell r="Q635"/>
          <cell r="R635"/>
          <cell r="S635"/>
          <cell r="T635"/>
          <cell r="U635"/>
          <cell r="V635"/>
          <cell r="Z635"/>
        </row>
        <row r="636">
          <cell r="B636"/>
          <cell r="C636"/>
          <cell r="D636"/>
          <cell r="E636"/>
          <cell r="F636"/>
          <cell r="G636"/>
          <cell r="H636"/>
          <cell r="I636"/>
          <cell r="J636"/>
          <cell r="K636"/>
          <cell r="L636"/>
          <cell r="M636"/>
          <cell r="N636"/>
          <cell r="O636"/>
          <cell r="P636"/>
          <cell r="Q636"/>
          <cell r="R636"/>
          <cell r="S636"/>
          <cell r="T636"/>
          <cell r="U636"/>
          <cell r="V636"/>
          <cell r="Z636"/>
        </row>
        <row r="637">
          <cell r="B637"/>
          <cell r="C637"/>
          <cell r="D637"/>
          <cell r="E637"/>
          <cell r="F637"/>
          <cell r="G637"/>
          <cell r="H637"/>
          <cell r="I637"/>
          <cell r="J637"/>
          <cell r="K637"/>
          <cell r="L637"/>
          <cell r="M637"/>
          <cell r="N637"/>
          <cell r="O637"/>
          <cell r="P637"/>
          <cell r="Q637"/>
          <cell r="R637"/>
          <cell r="S637"/>
          <cell r="T637"/>
          <cell r="U637"/>
          <cell r="V637"/>
          <cell r="Z637"/>
        </row>
        <row r="638">
          <cell r="B638"/>
          <cell r="C638"/>
          <cell r="D638"/>
          <cell r="E638"/>
          <cell r="F638"/>
          <cell r="G638"/>
          <cell r="H638"/>
          <cell r="I638"/>
          <cell r="J638"/>
          <cell r="K638"/>
          <cell r="L638"/>
          <cell r="M638"/>
          <cell r="N638"/>
          <cell r="O638"/>
          <cell r="P638"/>
          <cell r="Q638"/>
          <cell r="R638"/>
          <cell r="S638"/>
          <cell r="T638"/>
          <cell r="U638"/>
          <cell r="V638"/>
          <cell r="Z638"/>
        </row>
        <row r="639">
          <cell r="B639"/>
          <cell r="C639"/>
          <cell r="D639"/>
          <cell r="E639"/>
          <cell r="F639"/>
          <cell r="G639"/>
          <cell r="H639"/>
          <cell r="I639"/>
          <cell r="J639"/>
          <cell r="K639"/>
          <cell r="L639"/>
          <cell r="M639"/>
          <cell r="N639"/>
          <cell r="O639"/>
          <cell r="P639"/>
          <cell r="Q639"/>
          <cell r="R639"/>
          <cell r="S639"/>
          <cell r="T639"/>
          <cell r="U639"/>
          <cell r="V639"/>
          <cell r="Z639"/>
        </row>
        <row r="640">
          <cell r="B640"/>
          <cell r="C640"/>
          <cell r="D640"/>
          <cell r="E640"/>
          <cell r="F640"/>
          <cell r="G640"/>
          <cell r="H640"/>
          <cell r="I640"/>
          <cell r="J640"/>
          <cell r="K640"/>
          <cell r="L640"/>
          <cell r="M640"/>
          <cell r="N640"/>
          <cell r="O640"/>
          <cell r="P640"/>
          <cell r="Q640"/>
          <cell r="R640"/>
          <cell r="S640"/>
          <cell r="T640"/>
          <cell r="U640"/>
          <cell r="V640"/>
          <cell r="Z640"/>
        </row>
        <row r="641">
          <cell r="B641"/>
          <cell r="C641"/>
          <cell r="D641"/>
          <cell r="E641"/>
          <cell r="F641"/>
          <cell r="G641"/>
          <cell r="H641"/>
          <cell r="I641"/>
          <cell r="J641"/>
          <cell r="K641"/>
          <cell r="L641"/>
          <cell r="M641"/>
          <cell r="N641"/>
          <cell r="O641"/>
          <cell r="P641"/>
          <cell r="Q641"/>
          <cell r="R641"/>
          <cell r="S641"/>
          <cell r="T641"/>
          <cell r="U641"/>
          <cell r="V641"/>
          <cell r="Z641"/>
        </row>
        <row r="642">
          <cell r="B642"/>
          <cell r="C642"/>
          <cell r="D642"/>
          <cell r="E642"/>
          <cell r="F642"/>
          <cell r="G642"/>
          <cell r="H642"/>
          <cell r="I642"/>
          <cell r="J642"/>
          <cell r="K642"/>
          <cell r="L642"/>
          <cell r="M642"/>
          <cell r="N642"/>
          <cell r="O642"/>
          <cell r="P642"/>
          <cell r="Q642"/>
          <cell r="R642"/>
          <cell r="S642"/>
          <cell r="T642"/>
          <cell r="U642"/>
          <cell r="V642"/>
          <cell r="Z642"/>
        </row>
        <row r="643">
          <cell r="B643"/>
          <cell r="C643"/>
          <cell r="D643"/>
          <cell r="E643"/>
          <cell r="F643"/>
          <cell r="G643"/>
          <cell r="H643"/>
          <cell r="I643"/>
          <cell r="J643"/>
          <cell r="K643"/>
          <cell r="L643"/>
          <cell r="M643"/>
          <cell r="N643"/>
          <cell r="O643"/>
          <cell r="P643"/>
          <cell r="Q643"/>
          <cell r="R643"/>
          <cell r="S643"/>
          <cell r="T643"/>
          <cell r="U643"/>
          <cell r="V643"/>
          <cell r="Z643"/>
        </row>
        <row r="644">
          <cell r="B644"/>
          <cell r="C644"/>
          <cell r="D644"/>
          <cell r="E644"/>
          <cell r="F644"/>
          <cell r="G644"/>
          <cell r="H644"/>
          <cell r="I644"/>
          <cell r="J644"/>
          <cell r="K644"/>
          <cell r="L644"/>
          <cell r="M644"/>
          <cell r="N644"/>
          <cell r="O644"/>
          <cell r="P644"/>
          <cell r="Q644"/>
          <cell r="R644"/>
          <cell r="S644"/>
          <cell r="T644"/>
          <cell r="U644"/>
          <cell r="V644"/>
          <cell r="Z644"/>
        </row>
        <row r="645">
          <cell r="B645"/>
          <cell r="C645"/>
          <cell r="D645"/>
          <cell r="E645"/>
          <cell r="F645"/>
          <cell r="G645"/>
          <cell r="H645"/>
          <cell r="I645"/>
          <cell r="J645"/>
          <cell r="K645"/>
          <cell r="L645"/>
          <cell r="M645"/>
          <cell r="N645"/>
          <cell r="O645"/>
          <cell r="P645"/>
          <cell r="Q645"/>
          <cell r="R645"/>
          <cell r="S645"/>
          <cell r="T645"/>
          <cell r="U645"/>
          <cell r="V645"/>
          <cell r="Z645"/>
        </row>
        <row r="646">
          <cell r="B646"/>
          <cell r="C646"/>
          <cell r="D646"/>
          <cell r="E646"/>
          <cell r="F646"/>
          <cell r="G646"/>
          <cell r="H646"/>
          <cell r="I646"/>
          <cell r="J646"/>
          <cell r="K646"/>
          <cell r="L646"/>
          <cell r="M646"/>
          <cell r="N646"/>
          <cell r="O646"/>
          <cell r="P646"/>
          <cell r="Q646"/>
          <cell r="R646"/>
          <cell r="S646"/>
          <cell r="T646"/>
          <cell r="U646"/>
          <cell r="V646"/>
          <cell r="Z646"/>
        </row>
        <row r="647">
          <cell r="B647"/>
          <cell r="C647"/>
          <cell r="D647"/>
          <cell r="E647"/>
          <cell r="F647"/>
          <cell r="G647"/>
          <cell r="H647"/>
          <cell r="I647"/>
          <cell r="J647"/>
          <cell r="K647"/>
          <cell r="L647"/>
          <cell r="M647"/>
          <cell r="N647"/>
          <cell r="O647"/>
          <cell r="P647"/>
          <cell r="Q647"/>
          <cell r="R647"/>
          <cell r="S647"/>
          <cell r="T647"/>
          <cell r="U647"/>
          <cell r="V647"/>
          <cell r="Z647"/>
        </row>
        <row r="648">
          <cell r="B648"/>
          <cell r="C648"/>
          <cell r="D648"/>
          <cell r="E648"/>
          <cell r="F648"/>
          <cell r="G648"/>
          <cell r="H648"/>
          <cell r="I648"/>
          <cell r="J648"/>
          <cell r="K648"/>
          <cell r="L648"/>
          <cell r="M648"/>
          <cell r="N648"/>
          <cell r="O648"/>
          <cell r="P648"/>
          <cell r="Q648"/>
          <cell r="R648"/>
          <cell r="S648"/>
          <cell r="T648"/>
          <cell r="U648"/>
          <cell r="V648"/>
          <cell r="Z648"/>
        </row>
        <row r="649">
          <cell r="B649"/>
          <cell r="C649"/>
          <cell r="D649"/>
          <cell r="E649"/>
          <cell r="F649"/>
          <cell r="G649"/>
          <cell r="H649"/>
          <cell r="I649"/>
          <cell r="J649"/>
          <cell r="K649"/>
          <cell r="L649"/>
          <cell r="M649"/>
          <cell r="N649"/>
          <cell r="O649"/>
          <cell r="P649"/>
          <cell r="Q649"/>
          <cell r="R649"/>
          <cell r="S649"/>
          <cell r="T649"/>
          <cell r="U649"/>
          <cell r="V649"/>
          <cell r="Z649"/>
        </row>
        <row r="650">
          <cell r="B650"/>
          <cell r="C650"/>
          <cell r="D650"/>
          <cell r="E650"/>
          <cell r="F650"/>
          <cell r="G650"/>
          <cell r="H650"/>
          <cell r="I650"/>
          <cell r="J650"/>
          <cell r="K650"/>
          <cell r="L650"/>
          <cell r="M650"/>
          <cell r="N650"/>
          <cell r="O650"/>
          <cell r="P650"/>
          <cell r="Q650"/>
          <cell r="R650"/>
          <cell r="S650"/>
          <cell r="T650"/>
          <cell r="U650"/>
          <cell r="V650"/>
          <cell r="Z650"/>
        </row>
        <row r="651">
          <cell r="B651"/>
          <cell r="C651"/>
          <cell r="D651"/>
          <cell r="E651"/>
          <cell r="F651"/>
          <cell r="G651"/>
          <cell r="H651"/>
          <cell r="I651"/>
          <cell r="J651"/>
          <cell r="K651"/>
          <cell r="L651"/>
          <cell r="M651"/>
          <cell r="N651"/>
          <cell r="O651"/>
          <cell r="P651"/>
          <cell r="Q651"/>
          <cell r="R651"/>
          <cell r="S651"/>
          <cell r="T651"/>
          <cell r="U651"/>
          <cell r="V651"/>
          <cell r="Z651"/>
        </row>
        <row r="652">
          <cell r="B652"/>
          <cell r="C652"/>
          <cell r="D652"/>
          <cell r="E652"/>
          <cell r="F652"/>
          <cell r="G652"/>
          <cell r="H652"/>
          <cell r="I652"/>
          <cell r="J652"/>
          <cell r="K652"/>
          <cell r="L652"/>
          <cell r="M652"/>
          <cell r="N652"/>
          <cell r="O652"/>
          <cell r="P652"/>
          <cell r="Q652"/>
          <cell r="R652"/>
          <cell r="S652"/>
          <cell r="T652"/>
          <cell r="U652"/>
          <cell r="V652"/>
          <cell r="Z652"/>
        </row>
        <row r="653">
          <cell r="B653"/>
          <cell r="C653"/>
          <cell r="D653"/>
          <cell r="E653"/>
          <cell r="F653"/>
          <cell r="G653"/>
          <cell r="H653"/>
          <cell r="I653"/>
          <cell r="J653"/>
          <cell r="K653"/>
          <cell r="L653"/>
          <cell r="M653"/>
          <cell r="N653"/>
          <cell r="O653"/>
          <cell r="P653"/>
          <cell r="Q653"/>
          <cell r="R653"/>
          <cell r="S653"/>
          <cell r="T653"/>
          <cell r="U653"/>
          <cell r="V653"/>
          <cell r="Z653"/>
        </row>
        <row r="654">
          <cell r="B654"/>
          <cell r="C654"/>
          <cell r="D654"/>
          <cell r="E654"/>
          <cell r="F654"/>
          <cell r="G654"/>
          <cell r="H654"/>
          <cell r="I654"/>
          <cell r="J654"/>
          <cell r="K654"/>
          <cell r="L654"/>
          <cell r="M654"/>
          <cell r="N654"/>
          <cell r="O654"/>
          <cell r="P654"/>
          <cell r="Q654"/>
          <cell r="R654"/>
          <cell r="S654"/>
          <cell r="T654"/>
          <cell r="U654"/>
          <cell r="V654"/>
          <cell r="Z654"/>
        </row>
        <row r="655">
          <cell r="B655"/>
          <cell r="C655"/>
          <cell r="D655"/>
          <cell r="E655"/>
          <cell r="F655"/>
          <cell r="G655"/>
          <cell r="H655"/>
          <cell r="I655"/>
          <cell r="J655"/>
          <cell r="K655"/>
          <cell r="L655"/>
          <cell r="M655"/>
          <cell r="N655"/>
          <cell r="O655"/>
          <cell r="P655"/>
          <cell r="Q655"/>
          <cell r="R655"/>
          <cell r="S655"/>
          <cell r="T655"/>
          <cell r="U655"/>
          <cell r="V655"/>
          <cell r="Z655"/>
        </row>
        <row r="656">
          <cell r="B656"/>
          <cell r="C656"/>
          <cell r="D656"/>
          <cell r="E656"/>
          <cell r="F656"/>
          <cell r="G656"/>
          <cell r="H656"/>
          <cell r="I656"/>
          <cell r="J656"/>
          <cell r="K656"/>
          <cell r="L656"/>
          <cell r="M656"/>
          <cell r="N656"/>
          <cell r="O656"/>
          <cell r="P656"/>
          <cell r="Q656"/>
          <cell r="R656"/>
          <cell r="S656"/>
          <cell r="T656"/>
          <cell r="U656"/>
          <cell r="V656"/>
          <cell r="Z656"/>
        </row>
        <row r="657">
          <cell r="B657"/>
          <cell r="C657"/>
          <cell r="D657"/>
          <cell r="E657"/>
          <cell r="F657"/>
          <cell r="G657"/>
          <cell r="H657"/>
          <cell r="I657"/>
          <cell r="J657"/>
          <cell r="K657"/>
          <cell r="L657"/>
          <cell r="M657"/>
          <cell r="N657"/>
          <cell r="O657"/>
          <cell r="P657"/>
          <cell r="Q657"/>
          <cell r="R657"/>
          <cell r="S657"/>
          <cell r="T657"/>
          <cell r="U657"/>
          <cell r="V657"/>
          <cell r="Z657"/>
        </row>
        <row r="658">
          <cell r="B658"/>
          <cell r="C658"/>
          <cell r="D658"/>
          <cell r="E658"/>
          <cell r="F658"/>
          <cell r="G658"/>
          <cell r="H658"/>
          <cell r="I658"/>
          <cell r="J658"/>
          <cell r="K658"/>
          <cell r="L658"/>
          <cell r="M658"/>
          <cell r="N658"/>
          <cell r="O658"/>
          <cell r="P658"/>
          <cell r="Q658"/>
          <cell r="R658"/>
          <cell r="S658"/>
          <cell r="T658"/>
          <cell r="U658"/>
          <cell r="V658"/>
          <cell r="Z658"/>
        </row>
        <row r="659">
          <cell r="B659"/>
          <cell r="C659"/>
          <cell r="D659"/>
          <cell r="E659"/>
          <cell r="F659"/>
          <cell r="G659"/>
          <cell r="H659"/>
          <cell r="I659"/>
          <cell r="J659"/>
          <cell r="K659"/>
          <cell r="L659"/>
          <cell r="M659"/>
          <cell r="N659"/>
          <cell r="O659"/>
          <cell r="P659"/>
          <cell r="Q659"/>
          <cell r="R659"/>
          <cell r="S659"/>
          <cell r="T659"/>
          <cell r="U659"/>
          <cell r="V659"/>
          <cell r="Z659"/>
        </row>
        <row r="660">
          <cell r="B660"/>
          <cell r="C660"/>
          <cell r="D660"/>
          <cell r="E660"/>
          <cell r="F660"/>
          <cell r="G660"/>
          <cell r="H660"/>
          <cell r="I660"/>
          <cell r="J660"/>
          <cell r="K660"/>
          <cell r="L660"/>
          <cell r="M660"/>
          <cell r="N660"/>
          <cell r="O660"/>
          <cell r="P660"/>
          <cell r="Q660"/>
          <cell r="R660"/>
          <cell r="S660"/>
          <cell r="T660"/>
          <cell r="U660"/>
          <cell r="V660"/>
          <cell r="Z660"/>
        </row>
        <row r="661">
          <cell r="B661"/>
          <cell r="C661"/>
          <cell r="D661"/>
          <cell r="E661"/>
          <cell r="F661"/>
          <cell r="G661"/>
          <cell r="H661"/>
          <cell r="I661"/>
          <cell r="J661"/>
          <cell r="K661"/>
          <cell r="L661"/>
          <cell r="M661"/>
          <cell r="N661"/>
          <cell r="O661"/>
          <cell r="P661"/>
          <cell r="Q661"/>
          <cell r="R661"/>
          <cell r="S661"/>
          <cell r="T661"/>
          <cell r="U661"/>
          <cell r="V661"/>
          <cell r="Z661"/>
        </row>
        <row r="662">
          <cell r="B662"/>
          <cell r="C662"/>
          <cell r="D662"/>
          <cell r="E662"/>
          <cell r="F662"/>
          <cell r="G662"/>
          <cell r="H662"/>
          <cell r="I662"/>
          <cell r="J662"/>
          <cell r="K662"/>
          <cell r="L662"/>
          <cell r="M662"/>
          <cell r="N662"/>
          <cell r="O662"/>
          <cell r="P662"/>
          <cell r="Q662"/>
          <cell r="R662"/>
          <cell r="S662"/>
          <cell r="T662"/>
          <cell r="U662"/>
          <cell r="V662"/>
          <cell r="Z662"/>
        </row>
        <row r="663">
          <cell r="B663"/>
          <cell r="C663"/>
          <cell r="D663"/>
          <cell r="E663"/>
          <cell r="F663"/>
          <cell r="G663"/>
          <cell r="H663"/>
          <cell r="I663"/>
          <cell r="J663"/>
          <cell r="K663"/>
          <cell r="L663"/>
          <cell r="M663"/>
          <cell r="N663"/>
          <cell r="O663"/>
          <cell r="P663"/>
          <cell r="Q663"/>
          <cell r="R663"/>
          <cell r="S663"/>
          <cell r="T663"/>
          <cell r="U663"/>
          <cell r="V663"/>
          <cell r="Z663"/>
        </row>
        <row r="664">
          <cell r="B664"/>
          <cell r="C664"/>
          <cell r="D664"/>
          <cell r="E664"/>
          <cell r="F664"/>
          <cell r="G664"/>
          <cell r="H664"/>
          <cell r="I664"/>
          <cell r="J664"/>
          <cell r="K664"/>
          <cell r="L664"/>
          <cell r="M664"/>
          <cell r="N664"/>
          <cell r="O664"/>
          <cell r="P664"/>
          <cell r="Q664"/>
          <cell r="R664"/>
          <cell r="S664"/>
          <cell r="T664"/>
          <cell r="U664"/>
          <cell r="V664"/>
          <cell r="Z664"/>
        </row>
        <row r="665">
          <cell r="B665"/>
          <cell r="C665"/>
          <cell r="D665"/>
          <cell r="E665"/>
          <cell r="F665"/>
          <cell r="G665"/>
          <cell r="H665"/>
          <cell r="I665"/>
          <cell r="J665"/>
          <cell r="K665"/>
          <cell r="L665"/>
          <cell r="M665"/>
          <cell r="N665"/>
          <cell r="O665"/>
          <cell r="P665"/>
          <cell r="Q665"/>
          <cell r="R665"/>
          <cell r="S665"/>
          <cell r="T665"/>
          <cell r="U665"/>
          <cell r="V665"/>
          <cell r="Z665"/>
        </row>
        <row r="666">
          <cell r="B666"/>
          <cell r="C666"/>
          <cell r="D666"/>
          <cell r="E666"/>
          <cell r="F666"/>
          <cell r="G666"/>
          <cell r="H666"/>
          <cell r="I666"/>
          <cell r="J666"/>
          <cell r="K666"/>
          <cell r="L666"/>
          <cell r="M666"/>
          <cell r="N666"/>
          <cell r="O666"/>
          <cell r="P666"/>
          <cell r="Q666"/>
          <cell r="R666"/>
          <cell r="S666"/>
          <cell r="T666"/>
          <cell r="U666"/>
          <cell r="V666"/>
          <cell r="Z666"/>
        </row>
        <row r="667">
          <cell r="B667"/>
          <cell r="C667"/>
          <cell r="D667"/>
          <cell r="E667"/>
          <cell r="F667"/>
          <cell r="G667"/>
          <cell r="H667"/>
          <cell r="I667"/>
          <cell r="J667"/>
          <cell r="K667"/>
          <cell r="L667"/>
          <cell r="M667"/>
          <cell r="N667"/>
          <cell r="O667"/>
          <cell r="P667"/>
          <cell r="Q667"/>
          <cell r="R667"/>
          <cell r="S667"/>
          <cell r="T667"/>
          <cell r="U667"/>
          <cell r="V667"/>
          <cell r="Z667"/>
        </row>
        <row r="668">
          <cell r="B668"/>
          <cell r="C668"/>
          <cell r="D668"/>
          <cell r="E668"/>
          <cell r="F668"/>
          <cell r="G668"/>
          <cell r="H668"/>
          <cell r="I668"/>
          <cell r="J668"/>
          <cell r="K668"/>
          <cell r="L668"/>
          <cell r="M668"/>
          <cell r="N668"/>
          <cell r="O668"/>
          <cell r="P668"/>
          <cell r="Q668"/>
          <cell r="R668"/>
          <cell r="S668"/>
          <cell r="T668"/>
          <cell r="U668"/>
          <cell r="V668"/>
          <cell r="Z668"/>
        </row>
        <row r="669">
          <cell r="B669"/>
          <cell r="C669"/>
          <cell r="D669"/>
          <cell r="E669"/>
          <cell r="F669"/>
          <cell r="G669"/>
          <cell r="H669"/>
          <cell r="I669"/>
          <cell r="J669"/>
          <cell r="K669"/>
          <cell r="L669"/>
          <cell r="M669"/>
          <cell r="N669"/>
          <cell r="O669"/>
          <cell r="P669"/>
          <cell r="Q669"/>
          <cell r="R669"/>
          <cell r="S669"/>
          <cell r="T669"/>
          <cell r="U669"/>
          <cell r="V669"/>
          <cell r="Z669"/>
        </row>
        <row r="670">
          <cell r="B670"/>
          <cell r="C670"/>
          <cell r="D670"/>
          <cell r="E670"/>
          <cell r="F670"/>
          <cell r="G670"/>
          <cell r="H670"/>
          <cell r="I670"/>
          <cell r="J670"/>
          <cell r="K670"/>
          <cell r="L670"/>
          <cell r="M670"/>
          <cell r="N670"/>
          <cell r="O670"/>
          <cell r="P670"/>
          <cell r="Q670"/>
          <cell r="R670"/>
          <cell r="S670"/>
          <cell r="T670"/>
          <cell r="U670"/>
          <cell r="V670"/>
          <cell r="Z670"/>
        </row>
        <row r="671">
          <cell r="B671"/>
          <cell r="C671"/>
          <cell r="D671"/>
          <cell r="E671"/>
          <cell r="F671"/>
          <cell r="G671"/>
          <cell r="H671"/>
          <cell r="I671"/>
          <cell r="J671"/>
          <cell r="K671"/>
          <cell r="L671"/>
          <cell r="M671"/>
          <cell r="N671"/>
          <cell r="O671"/>
          <cell r="P671"/>
          <cell r="Q671"/>
          <cell r="R671"/>
          <cell r="S671"/>
          <cell r="T671"/>
          <cell r="U671"/>
          <cell r="V671"/>
          <cell r="Z671"/>
        </row>
        <row r="672">
          <cell r="B672"/>
          <cell r="C672"/>
          <cell r="D672"/>
          <cell r="E672"/>
          <cell r="F672"/>
          <cell r="G672"/>
          <cell r="H672"/>
          <cell r="I672"/>
          <cell r="J672"/>
          <cell r="K672"/>
          <cell r="L672"/>
          <cell r="M672"/>
          <cell r="N672"/>
          <cell r="O672"/>
          <cell r="P672"/>
          <cell r="Q672"/>
          <cell r="R672"/>
          <cell r="S672"/>
          <cell r="T672"/>
          <cell r="U672"/>
          <cell r="V672"/>
          <cell r="Z672"/>
        </row>
        <row r="673">
          <cell r="B673"/>
          <cell r="C673"/>
          <cell r="D673"/>
          <cell r="E673"/>
          <cell r="F673"/>
          <cell r="G673"/>
          <cell r="H673"/>
          <cell r="I673"/>
          <cell r="J673"/>
          <cell r="K673"/>
          <cell r="L673"/>
          <cell r="M673"/>
          <cell r="N673"/>
          <cell r="O673"/>
          <cell r="P673"/>
          <cell r="Q673"/>
          <cell r="R673"/>
          <cell r="S673"/>
          <cell r="T673"/>
          <cell r="U673"/>
          <cell r="V673"/>
          <cell r="Z673"/>
        </row>
        <row r="674">
          <cell r="B674"/>
          <cell r="C674"/>
          <cell r="D674"/>
          <cell r="E674"/>
          <cell r="F674"/>
          <cell r="G674"/>
          <cell r="H674"/>
          <cell r="I674"/>
          <cell r="J674"/>
          <cell r="K674"/>
          <cell r="L674"/>
          <cell r="M674"/>
          <cell r="N674"/>
          <cell r="O674"/>
          <cell r="P674"/>
          <cell r="Q674"/>
          <cell r="R674"/>
          <cell r="S674"/>
          <cell r="T674"/>
          <cell r="U674"/>
          <cell r="V674"/>
          <cell r="Z674"/>
        </row>
        <row r="675">
          <cell r="B675"/>
          <cell r="C675"/>
          <cell r="D675"/>
          <cell r="E675"/>
          <cell r="F675"/>
          <cell r="G675"/>
          <cell r="H675"/>
          <cell r="I675"/>
          <cell r="J675"/>
          <cell r="K675"/>
          <cell r="L675"/>
          <cell r="M675"/>
          <cell r="N675"/>
          <cell r="O675"/>
          <cell r="P675"/>
          <cell r="Q675"/>
          <cell r="R675"/>
          <cell r="S675"/>
          <cell r="T675"/>
          <cell r="U675"/>
          <cell r="V675"/>
          <cell r="Z675"/>
        </row>
        <row r="676">
          <cell r="B676"/>
          <cell r="C676"/>
          <cell r="D676"/>
          <cell r="E676"/>
          <cell r="F676"/>
          <cell r="G676"/>
          <cell r="H676"/>
          <cell r="I676"/>
          <cell r="J676"/>
          <cell r="K676"/>
          <cell r="L676"/>
          <cell r="M676"/>
          <cell r="N676"/>
          <cell r="O676"/>
          <cell r="P676"/>
          <cell r="Q676"/>
          <cell r="R676"/>
          <cell r="S676"/>
          <cell r="T676"/>
          <cell r="U676"/>
          <cell r="V676"/>
          <cell r="Z676"/>
        </row>
        <row r="677">
          <cell r="B677"/>
          <cell r="C677"/>
          <cell r="D677"/>
          <cell r="E677"/>
          <cell r="F677"/>
          <cell r="G677"/>
          <cell r="H677"/>
          <cell r="I677"/>
          <cell r="J677"/>
          <cell r="K677"/>
          <cell r="L677"/>
          <cell r="M677"/>
          <cell r="N677"/>
          <cell r="O677"/>
          <cell r="P677"/>
          <cell r="Q677"/>
          <cell r="R677"/>
          <cell r="S677"/>
          <cell r="T677"/>
          <cell r="U677"/>
          <cell r="V677"/>
          <cell r="Z677"/>
        </row>
        <row r="678">
          <cell r="B678"/>
          <cell r="C678"/>
          <cell r="D678"/>
          <cell r="E678"/>
          <cell r="F678"/>
          <cell r="G678"/>
          <cell r="H678"/>
          <cell r="I678"/>
          <cell r="J678"/>
          <cell r="K678"/>
          <cell r="L678"/>
          <cell r="M678"/>
          <cell r="N678"/>
          <cell r="O678"/>
          <cell r="P678"/>
          <cell r="Q678"/>
          <cell r="R678"/>
          <cell r="S678"/>
          <cell r="T678"/>
          <cell r="U678"/>
          <cell r="V678"/>
          <cell r="Z678"/>
        </row>
        <row r="679">
          <cell r="B679"/>
          <cell r="C679"/>
          <cell r="D679"/>
          <cell r="E679"/>
          <cell r="F679"/>
          <cell r="G679"/>
          <cell r="H679"/>
          <cell r="I679"/>
          <cell r="J679"/>
          <cell r="K679"/>
          <cell r="L679"/>
          <cell r="M679"/>
          <cell r="N679"/>
          <cell r="O679"/>
          <cell r="P679"/>
          <cell r="Q679"/>
          <cell r="R679"/>
          <cell r="S679"/>
          <cell r="T679"/>
          <cell r="U679"/>
          <cell r="V679"/>
          <cell r="Z679"/>
        </row>
        <row r="680">
          <cell r="B680"/>
          <cell r="C680"/>
          <cell r="D680"/>
          <cell r="E680"/>
          <cell r="F680"/>
          <cell r="G680"/>
          <cell r="H680"/>
          <cell r="I680"/>
          <cell r="J680"/>
          <cell r="K680"/>
          <cell r="L680"/>
          <cell r="M680"/>
          <cell r="N680"/>
          <cell r="O680"/>
          <cell r="P680"/>
          <cell r="Q680"/>
          <cell r="R680"/>
          <cell r="S680"/>
          <cell r="T680"/>
          <cell r="U680"/>
          <cell r="V680"/>
          <cell r="Z680"/>
        </row>
        <row r="681">
          <cell r="B681"/>
          <cell r="C681"/>
          <cell r="D681"/>
          <cell r="E681"/>
          <cell r="F681"/>
          <cell r="G681"/>
          <cell r="H681"/>
          <cell r="I681"/>
          <cell r="J681"/>
          <cell r="K681"/>
          <cell r="L681"/>
          <cell r="M681"/>
          <cell r="N681"/>
          <cell r="O681"/>
          <cell r="P681"/>
          <cell r="Q681"/>
          <cell r="R681"/>
          <cell r="S681"/>
          <cell r="T681"/>
          <cell r="U681"/>
          <cell r="V681"/>
          <cell r="Z681"/>
        </row>
        <row r="682">
          <cell r="B682"/>
          <cell r="C682"/>
          <cell r="D682"/>
          <cell r="E682"/>
          <cell r="F682"/>
          <cell r="G682"/>
          <cell r="H682"/>
          <cell r="I682"/>
          <cell r="J682"/>
          <cell r="K682"/>
          <cell r="L682"/>
          <cell r="M682"/>
          <cell r="N682"/>
          <cell r="O682"/>
          <cell r="P682"/>
          <cell r="Q682"/>
          <cell r="R682"/>
          <cell r="S682"/>
          <cell r="T682"/>
          <cell r="U682"/>
          <cell r="V682"/>
          <cell r="Z682"/>
        </row>
        <row r="683">
          <cell r="B683"/>
          <cell r="C683"/>
          <cell r="D683"/>
          <cell r="E683"/>
          <cell r="F683"/>
          <cell r="G683"/>
          <cell r="H683"/>
          <cell r="I683"/>
          <cell r="J683"/>
          <cell r="K683"/>
          <cell r="L683"/>
          <cell r="M683"/>
          <cell r="N683"/>
          <cell r="O683"/>
          <cell r="P683"/>
          <cell r="Q683"/>
          <cell r="R683"/>
          <cell r="S683"/>
          <cell r="T683"/>
          <cell r="U683"/>
          <cell r="V683"/>
          <cell r="Z683"/>
        </row>
        <row r="684">
          <cell r="B684"/>
          <cell r="C684"/>
          <cell r="D684"/>
          <cell r="E684"/>
          <cell r="F684"/>
          <cell r="G684"/>
          <cell r="H684"/>
          <cell r="I684"/>
          <cell r="J684"/>
          <cell r="K684"/>
          <cell r="L684"/>
          <cell r="M684"/>
          <cell r="N684"/>
          <cell r="O684"/>
          <cell r="P684"/>
          <cell r="Q684"/>
          <cell r="R684"/>
          <cell r="S684"/>
          <cell r="T684"/>
          <cell r="U684"/>
          <cell r="V684"/>
          <cell r="Z684"/>
        </row>
        <row r="685">
          <cell r="B685"/>
          <cell r="C685"/>
          <cell r="D685"/>
          <cell r="E685"/>
          <cell r="F685"/>
          <cell r="G685"/>
          <cell r="H685"/>
          <cell r="I685"/>
          <cell r="J685"/>
          <cell r="K685"/>
          <cell r="L685"/>
          <cell r="M685"/>
          <cell r="N685"/>
          <cell r="O685"/>
          <cell r="P685"/>
          <cell r="Q685"/>
          <cell r="R685"/>
          <cell r="S685"/>
          <cell r="T685"/>
          <cell r="U685"/>
          <cell r="V685"/>
          <cell r="Z685"/>
        </row>
        <row r="686">
          <cell r="B686"/>
          <cell r="C686"/>
          <cell r="D686"/>
          <cell r="E686"/>
          <cell r="F686"/>
          <cell r="G686"/>
          <cell r="H686"/>
          <cell r="I686"/>
          <cell r="J686"/>
          <cell r="K686"/>
          <cell r="L686"/>
          <cell r="M686"/>
          <cell r="N686"/>
          <cell r="O686"/>
          <cell r="P686"/>
          <cell r="Q686"/>
          <cell r="R686"/>
          <cell r="S686"/>
          <cell r="T686"/>
          <cell r="U686"/>
          <cell r="V686"/>
          <cell r="Z686"/>
        </row>
        <row r="687">
          <cell r="B687"/>
          <cell r="C687"/>
          <cell r="D687"/>
          <cell r="E687"/>
          <cell r="F687"/>
          <cell r="G687"/>
          <cell r="H687"/>
          <cell r="I687"/>
          <cell r="J687"/>
          <cell r="K687"/>
          <cell r="L687"/>
          <cell r="M687"/>
          <cell r="N687"/>
          <cell r="O687"/>
          <cell r="P687"/>
          <cell r="Q687"/>
          <cell r="R687"/>
          <cell r="S687"/>
          <cell r="T687"/>
          <cell r="U687"/>
          <cell r="V687"/>
          <cell r="Z687"/>
        </row>
        <row r="688">
          <cell r="B688"/>
          <cell r="C688"/>
          <cell r="D688"/>
          <cell r="E688"/>
          <cell r="F688"/>
          <cell r="G688"/>
          <cell r="H688"/>
          <cell r="I688"/>
          <cell r="J688"/>
          <cell r="K688"/>
          <cell r="L688"/>
          <cell r="M688"/>
          <cell r="N688"/>
          <cell r="O688"/>
          <cell r="P688"/>
          <cell r="Q688"/>
          <cell r="R688"/>
          <cell r="S688"/>
          <cell r="T688"/>
          <cell r="U688"/>
          <cell r="V688"/>
          <cell r="Z688"/>
        </row>
        <row r="689">
          <cell r="B689"/>
          <cell r="C689"/>
          <cell r="D689"/>
          <cell r="E689"/>
          <cell r="F689"/>
          <cell r="G689"/>
          <cell r="H689"/>
          <cell r="I689"/>
          <cell r="J689"/>
          <cell r="K689"/>
          <cell r="L689"/>
          <cell r="M689"/>
          <cell r="N689"/>
          <cell r="O689"/>
          <cell r="P689"/>
          <cell r="Q689"/>
          <cell r="R689"/>
          <cell r="S689"/>
          <cell r="T689"/>
          <cell r="U689"/>
          <cell r="V689"/>
          <cell r="Z689"/>
        </row>
        <row r="690">
          <cell r="B690"/>
          <cell r="C690"/>
          <cell r="D690"/>
          <cell r="E690"/>
          <cell r="F690"/>
          <cell r="G690"/>
          <cell r="H690"/>
          <cell r="I690"/>
          <cell r="J690"/>
          <cell r="K690"/>
          <cell r="L690"/>
          <cell r="M690"/>
          <cell r="N690"/>
          <cell r="O690"/>
          <cell r="P690"/>
          <cell r="Q690"/>
          <cell r="R690"/>
          <cell r="S690"/>
          <cell r="T690"/>
          <cell r="U690"/>
          <cell r="V690"/>
          <cell r="Z690"/>
        </row>
        <row r="691">
          <cell r="B691"/>
          <cell r="C691"/>
          <cell r="D691"/>
          <cell r="E691"/>
          <cell r="F691"/>
          <cell r="G691"/>
          <cell r="H691"/>
          <cell r="I691"/>
          <cell r="J691"/>
          <cell r="K691"/>
          <cell r="L691"/>
          <cell r="M691"/>
          <cell r="N691"/>
          <cell r="O691"/>
          <cell r="P691"/>
          <cell r="Q691"/>
          <cell r="R691"/>
          <cell r="S691"/>
          <cell r="T691"/>
          <cell r="U691"/>
          <cell r="V691"/>
          <cell r="Z691"/>
        </row>
        <row r="692">
          <cell r="B692"/>
          <cell r="C692"/>
          <cell r="D692"/>
          <cell r="E692"/>
          <cell r="F692"/>
          <cell r="G692"/>
          <cell r="H692"/>
          <cell r="I692"/>
          <cell r="J692"/>
          <cell r="K692"/>
          <cell r="L692"/>
          <cell r="M692"/>
          <cell r="N692"/>
          <cell r="O692"/>
          <cell r="P692"/>
          <cell r="Q692"/>
          <cell r="R692"/>
          <cell r="S692"/>
          <cell r="T692"/>
          <cell r="U692"/>
          <cell r="V692"/>
          <cell r="Z692"/>
        </row>
        <row r="693">
          <cell r="B693"/>
          <cell r="C693"/>
          <cell r="D693"/>
          <cell r="E693"/>
          <cell r="F693"/>
          <cell r="G693"/>
          <cell r="H693"/>
          <cell r="I693"/>
          <cell r="J693"/>
          <cell r="K693"/>
          <cell r="L693"/>
          <cell r="M693"/>
          <cell r="N693"/>
          <cell r="O693"/>
          <cell r="P693"/>
          <cell r="Q693"/>
          <cell r="R693"/>
          <cell r="S693"/>
          <cell r="T693"/>
          <cell r="U693"/>
          <cell r="V693"/>
          <cell r="Z693"/>
        </row>
        <row r="694">
          <cell r="B694"/>
          <cell r="C694"/>
          <cell r="D694"/>
          <cell r="E694"/>
          <cell r="F694"/>
          <cell r="G694"/>
          <cell r="H694"/>
          <cell r="I694"/>
          <cell r="J694"/>
          <cell r="K694"/>
          <cell r="L694"/>
          <cell r="M694"/>
          <cell r="N694"/>
          <cell r="O694"/>
          <cell r="P694"/>
          <cell r="Q694"/>
          <cell r="R694"/>
          <cell r="S694"/>
          <cell r="T694"/>
          <cell r="U694"/>
          <cell r="V694"/>
          <cell r="Z694"/>
        </row>
        <row r="695">
          <cell r="B695"/>
          <cell r="C695"/>
          <cell r="D695"/>
          <cell r="E695"/>
          <cell r="F695"/>
          <cell r="G695"/>
          <cell r="H695"/>
          <cell r="I695"/>
          <cell r="J695"/>
          <cell r="K695"/>
          <cell r="L695"/>
          <cell r="M695"/>
          <cell r="N695"/>
          <cell r="O695"/>
          <cell r="P695"/>
          <cell r="Q695"/>
          <cell r="R695"/>
          <cell r="S695"/>
          <cell r="T695"/>
          <cell r="U695"/>
          <cell r="V695"/>
          <cell r="Z695"/>
        </row>
        <row r="696">
          <cell r="B696"/>
          <cell r="C696"/>
          <cell r="D696"/>
          <cell r="E696"/>
          <cell r="F696"/>
          <cell r="G696"/>
          <cell r="H696"/>
          <cell r="I696"/>
          <cell r="J696"/>
          <cell r="K696"/>
          <cell r="L696"/>
          <cell r="M696"/>
          <cell r="N696"/>
          <cell r="O696"/>
          <cell r="P696"/>
          <cell r="Q696"/>
          <cell r="R696"/>
          <cell r="S696"/>
          <cell r="T696"/>
          <cell r="U696"/>
          <cell r="V696"/>
          <cell r="Z696"/>
        </row>
        <row r="697">
          <cell r="B697"/>
          <cell r="C697"/>
          <cell r="D697"/>
          <cell r="E697"/>
          <cell r="F697"/>
          <cell r="G697"/>
          <cell r="H697"/>
          <cell r="I697"/>
          <cell r="J697"/>
          <cell r="K697"/>
          <cell r="L697"/>
          <cell r="M697"/>
          <cell r="N697"/>
          <cell r="O697"/>
          <cell r="P697"/>
          <cell r="Q697"/>
          <cell r="R697"/>
          <cell r="S697"/>
          <cell r="T697"/>
          <cell r="U697"/>
          <cell r="V697"/>
          <cell r="Z697"/>
        </row>
        <row r="698">
          <cell r="B698"/>
          <cell r="C698"/>
          <cell r="D698"/>
          <cell r="E698"/>
          <cell r="F698"/>
          <cell r="G698"/>
          <cell r="H698"/>
          <cell r="I698"/>
          <cell r="J698"/>
          <cell r="K698"/>
          <cell r="L698"/>
          <cell r="M698"/>
          <cell r="N698"/>
          <cell r="O698"/>
          <cell r="P698"/>
          <cell r="Q698"/>
          <cell r="R698"/>
          <cell r="S698"/>
          <cell r="T698"/>
          <cell r="U698"/>
          <cell r="V698"/>
          <cell r="Z698"/>
        </row>
        <row r="699">
          <cell r="B699"/>
          <cell r="C699"/>
          <cell r="D699"/>
          <cell r="E699"/>
          <cell r="F699"/>
          <cell r="G699"/>
          <cell r="H699"/>
          <cell r="I699"/>
          <cell r="J699"/>
          <cell r="K699"/>
          <cell r="L699"/>
          <cell r="M699"/>
          <cell r="N699"/>
          <cell r="O699"/>
          <cell r="P699"/>
          <cell r="Q699"/>
          <cell r="R699"/>
          <cell r="S699"/>
          <cell r="T699"/>
          <cell r="U699"/>
          <cell r="V699"/>
          <cell r="Z699"/>
        </row>
        <row r="700">
          <cell r="B700"/>
          <cell r="C700"/>
          <cell r="D700"/>
          <cell r="E700"/>
          <cell r="F700"/>
          <cell r="G700"/>
          <cell r="H700"/>
          <cell r="I700"/>
          <cell r="J700"/>
          <cell r="K700"/>
          <cell r="L700"/>
          <cell r="M700"/>
          <cell r="N700"/>
          <cell r="O700"/>
          <cell r="P700"/>
          <cell r="Q700"/>
          <cell r="R700"/>
          <cell r="S700"/>
          <cell r="T700"/>
          <cell r="U700"/>
          <cell r="V700"/>
          <cell r="Z700"/>
        </row>
        <row r="701">
          <cell r="B701"/>
          <cell r="C701"/>
          <cell r="D701"/>
          <cell r="E701"/>
          <cell r="F701"/>
          <cell r="G701"/>
          <cell r="H701"/>
          <cell r="I701"/>
          <cell r="J701"/>
          <cell r="K701"/>
          <cell r="L701"/>
          <cell r="M701"/>
          <cell r="N701"/>
          <cell r="O701"/>
          <cell r="P701"/>
          <cell r="Q701"/>
          <cell r="R701"/>
          <cell r="S701"/>
          <cell r="T701"/>
          <cell r="U701"/>
          <cell r="V701"/>
          <cell r="Z701"/>
        </row>
        <row r="702">
          <cell r="B702"/>
          <cell r="C702"/>
          <cell r="D702"/>
          <cell r="E702"/>
          <cell r="F702"/>
          <cell r="G702"/>
          <cell r="H702"/>
          <cell r="I702"/>
          <cell r="J702"/>
          <cell r="K702"/>
          <cell r="L702"/>
          <cell r="M702"/>
          <cell r="N702"/>
          <cell r="O702"/>
          <cell r="P702"/>
          <cell r="Q702"/>
          <cell r="R702"/>
          <cell r="S702"/>
          <cell r="T702"/>
          <cell r="U702"/>
          <cell r="V702"/>
          <cell r="Z702"/>
        </row>
        <row r="703">
          <cell r="B703"/>
          <cell r="C703"/>
          <cell r="D703"/>
          <cell r="E703"/>
          <cell r="F703"/>
          <cell r="G703"/>
          <cell r="H703"/>
          <cell r="I703"/>
          <cell r="J703"/>
          <cell r="K703"/>
          <cell r="L703"/>
          <cell r="M703"/>
          <cell r="N703"/>
          <cell r="O703"/>
          <cell r="P703"/>
          <cell r="Q703"/>
          <cell r="R703"/>
          <cell r="S703"/>
          <cell r="T703"/>
          <cell r="U703"/>
          <cell r="V703"/>
          <cell r="Z703"/>
        </row>
        <row r="704">
          <cell r="B704"/>
          <cell r="C704"/>
          <cell r="D704"/>
          <cell r="E704"/>
          <cell r="F704"/>
          <cell r="G704"/>
          <cell r="H704"/>
          <cell r="I704"/>
          <cell r="J704"/>
          <cell r="K704"/>
          <cell r="L704"/>
          <cell r="M704"/>
          <cell r="N704"/>
          <cell r="O704"/>
          <cell r="P704"/>
          <cell r="Q704"/>
          <cell r="R704"/>
          <cell r="S704"/>
          <cell r="T704"/>
          <cell r="U704"/>
          <cell r="V704"/>
          <cell r="Z704"/>
        </row>
        <row r="705">
          <cell r="B705"/>
          <cell r="C705"/>
          <cell r="D705"/>
          <cell r="E705"/>
          <cell r="F705"/>
          <cell r="G705"/>
          <cell r="H705"/>
          <cell r="I705"/>
          <cell r="J705"/>
          <cell r="K705"/>
          <cell r="L705"/>
          <cell r="M705"/>
          <cell r="N705"/>
          <cell r="O705"/>
          <cell r="P705"/>
          <cell r="Q705"/>
          <cell r="R705"/>
          <cell r="S705"/>
          <cell r="T705"/>
          <cell r="U705"/>
          <cell r="V705"/>
          <cell r="Z705"/>
        </row>
        <row r="706">
          <cell r="B706"/>
          <cell r="C706"/>
          <cell r="D706"/>
          <cell r="E706"/>
          <cell r="F706"/>
          <cell r="G706"/>
          <cell r="H706"/>
          <cell r="I706"/>
          <cell r="J706"/>
          <cell r="K706"/>
          <cell r="L706"/>
          <cell r="M706"/>
          <cell r="N706"/>
          <cell r="O706"/>
          <cell r="P706"/>
          <cell r="Q706"/>
          <cell r="R706"/>
          <cell r="S706"/>
          <cell r="T706"/>
          <cell r="U706"/>
          <cell r="V706"/>
          <cell r="Z706"/>
        </row>
        <row r="707">
          <cell r="B707"/>
          <cell r="C707"/>
          <cell r="D707"/>
          <cell r="E707"/>
          <cell r="F707"/>
          <cell r="G707"/>
          <cell r="H707"/>
          <cell r="I707"/>
          <cell r="J707"/>
          <cell r="K707"/>
          <cell r="L707"/>
          <cell r="M707"/>
          <cell r="N707"/>
          <cell r="O707"/>
          <cell r="P707"/>
          <cell r="Q707"/>
          <cell r="R707"/>
          <cell r="S707"/>
          <cell r="T707"/>
          <cell r="U707"/>
          <cell r="V707"/>
          <cell r="Z707"/>
        </row>
        <row r="708">
          <cell r="B708"/>
          <cell r="C708"/>
          <cell r="D708"/>
          <cell r="E708"/>
          <cell r="F708"/>
          <cell r="G708"/>
          <cell r="H708"/>
          <cell r="I708"/>
          <cell r="J708"/>
          <cell r="K708"/>
          <cell r="L708"/>
          <cell r="M708"/>
          <cell r="N708"/>
          <cell r="O708"/>
          <cell r="P708"/>
          <cell r="Q708"/>
          <cell r="R708"/>
          <cell r="S708"/>
          <cell r="T708"/>
          <cell r="U708"/>
          <cell r="V708"/>
          <cell r="Z708"/>
        </row>
        <row r="709">
          <cell r="B709"/>
          <cell r="C709"/>
          <cell r="D709"/>
          <cell r="E709"/>
          <cell r="F709"/>
          <cell r="G709"/>
          <cell r="H709"/>
          <cell r="I709"/>
          <cell r="J709"/>
          <cell r="K709"/>
          <cell r="L709"/>
          <cell r="M709"/>
          <cell r="N709"/>
          <cell r="O709"/>
          <cell r="P709"/>
          <cell r="Q709"/>
          <cell r="R709"/>
          <cell r="S709"/>
          <cell r="T709"/>
          <cell r="U709"/>
          <cell r="V709"/>
          <cell r="Z709"/>
        </row>
        <row r="710">
          <cell r="B710"/>
          <cell r="C710"/>
          <cell r="D710"/>
          <cell r="E710"/>
          <cell r="F710"/>
          <cell r="G710"/>
          <cell r="H710"/>
          <cell r="I710"/>
          <cell r="J710"/>
          <cell r="K710"/>
          <cell r="L710"/>
          <cell r="M710"/>
          <cell r="N710"/>
          <cell r="O710"/>
          <cell r="P710"/>
          <cell r="Q710"/>
          <cell r="R710"/>
          <cell r="S710"/>
          <cell r="T710"/>
          <cell r="U710"/>
          <cell r="V710"/>
          <cell r="Z710"/>
        </row>
        <row r="711">
          <cell r="B711"/>
          <cell r="C711"/>
          <cell r="D711"/>
          <cell r="E711"/>
          <cell r="F711"/>
          <cell r="G711"/>
          <cell r="H711"/>
          <cell r="I711"/>
          <cell r="J711"/>
          <cell r="K711"/>
          <cell r="L711"/>
          <cell r="M711"/>
          <cell r="N711"/>
          <cell r="O711"/>
          <cell r="P711"/>
          <cell r="Q711"/>
          <cell r="R711"/>
          <cell r="S711"/>
          <cell r="T711"/>
          <cell r="U711"/>
          <cell r="V711"/>
          <cell r="Z711"/>
        </row>
        <row r="712">
          <cell r="B712"/>
          <cell r="C712"/>
          <cell r="D712"/>
          <cell r="E712"/>
          <cell r="F712"/>
          <cell r="G712"/>
          <cell r="H712"/>
          <cell r="I712"/>
          <cell r="J712"/>
          <cell r="K712"/>
          <cell r="L712"/>
          <cell r="M712"/>
          <cell r="N712"/>
          <cell r="O712"/>
          <cell r="P712"/>
          <cell r="Q712"/>
          <cell r="R712"/>
          <cell r="S712"/>
          <cell r="T712"/>
          <cell r="U712"/>
          <cell r="V712"/>
          <cell r="Z712"/>
        </row>
        <row r="713">
          <cell r="B713"/>
          <cell r="C713"/>
          <cell r="D713"/>
          <cell r="E713"/>
          <cell r="F713"/>
          <cell r="G713"/>
          <cell r="H713"/>
          <cell r="I713"/>
          <cell r="J713"/>
          <cell r="K713"/>
          <cell r="L713"/>
          <cell r="M713"/>
          <cell r="N713"/>
          <cell r="O713"/>
          <cell r="P713"/>
          <cell r="Q713"/>
          <cell r="R713"/>
          <cell r="S713"/>
          <cell r="T713"/>
          <cell r="U713"/>
          <cell r="V713"/>
          <cell r="Z713"/>
        </row>
        <row r="714">
          <cell r="B714"/>
          <cell r="C714"/>
          <cell r="D714"/>
          <cell r="E714"/>
          <cell r="F714"/>
          <cell r="G714"/>
          <cell r="H714"/>
          <cell r="I714"/>
          <cell r="J714"/>
          <cell r="K714"/>
          <cell r="L714"/>
          <cell r="M714"/>
          <cell r="N714"/>
          <cell r="O714"/>
          <cell r="P714"/>
          <cell r="Q714"/>
          <cell r="R714"/>
          <cell r="S714"/>
          <cell r="T714"/>
          <cell r="U714"/>
          <cell r="V714"/>
          <cell r="Z714"/>
        </row>
        <row r="715">
          <cell r="B715"/>
          <cell r="C715"/>
          <cell r="D715"/>
          <cell r="E715"/>
          <cell r="F715"/>
          <cell r="G715"/>
          <cell r="H715"/>
          <cell r="I715"/>
          <cell r="J715"/>
          <cell r="K715"/>
          <cell r="L715"/>
          <cell r="M715"/>
          <cell r="N715"/>
          <cell r="O715"/>
          <cell r="P715"/>
          <cell r="Q715"/>
          <cell r="R715"/>
          <cell r="S715"/>
          <cell r="T715"/>
          <cell r="U715"/>
          <cell r="V715"/>
          <cell r="Z715"/>
        </row>
        <row r="716">
          <cell r="B716"/>
          <cell r="C716"/>
          <cell r="D716"/>
          <cell r="E716"/>
          <cell r="F716"/>
          <cell r="G716"/>
          <cell r="H716"/>
          <cell r="I716"/>
          <cell r="J716"/>
          <cell r="K716"/>
          <cell r="L716"/>
          <cell r="M716"/>
          <cell r="N716"/>
          <cell r="O716"/>
          <cell r="P716"/>
          <cell r="Q716"/>
          <cell r="R716"/>
          <cell r="S716"/>
          <cell r="T716"/>
          <cell r="U716"/>
          <cell r="V716"/>
          <cell r="Z716"/>
        </row>
        <row r="717">
          <cell r="B717"/>
          <cell r="C717"/>
          <cell r="D717"/>
          <cell r="E717"/>
          <cell r="F717"/>
          <cell r="G717"/>
          <cell r="H717"/>
          <cell r="I717"/>
          <cell r="J717"/>
          <cell r="K717"/>
          <cell r="L717"/>
          <cell r="M717"/>
          <cell r="N717"/>
          <cell r="O717"/>
          <cell r="P717"/>
          <cell r="Q717"/>
          <cell r="R717"/>
          <cell r="S717"/>
          <cell r="T717"/>
          <cell r="U717"/>
          <cell r="V717"/>
          <cell r="Z717"/>
        </row>
        <row r="718">
          <cell r="B718"/>
          <cell r="C718"/>
          <cell r="D718"/>
          <cell r="E718"/>
          <cell r="F718"/>
          <cell r="G718"/>
          <cell r="H718"/>
          <cell r="I718"/>
          <cell r="J718"/>
          <cell r="K718"/>
          <cell r="L718"/>
          <cell r="M718"/>
          <cell r="N718"/>
          <cell r="O718"/>
          <cell r="P718"/>
          <cell r="Q718"/>
          <cell r="R718"/>
          <cell r="S718"/>
          <cell r="T718"/>
          <cell r="U718"/>
          <cell r="V718"/>
          <cell r="Z718"/>
        </row>
        <row r="719">
          <cell r="B719"/>
          <cell r="C719"/>
          <cell r="D719"/>
          <cell r="E719"/>
          <cell r="F719"/>
          <cell r="G719"/>
          <cell r="H719"/>
          <cell r="I719"/>
          <cell r="J719"/>
          <cell r="K719"/>
          <cell r="L719"/>
          <cell r="M719"/>
          <cell r="N719"/>
          <cell r="O719"/>
          <cell r="P719"/>
          <cell r="Q719"/>
          <cell r="R719"/>
          <cell r="S719"/>
          <cell r="T719"/>
          <cell r="U719"/>
          <cell r="V719"/>
          <cell r="Z719"/>
        </row>
        <row r="720">
          <cell r="B720"/>
          <cell r="C720"/>
          <cell r="D720"/>
          <cell r="E720"/>
          <cell r="F720"/>
          <cell r="G720"/>
          <cell r="H720"/>
          <cell r="I720"/>
          <cell r="J720"/>
          <cell r="K720"/>
          <cell r="L720"/>
          <cell r="M720"/>
          <cell r="N720"/>
          <cell r="O720"/>
          <cell r="P720"/>
          <cell r="Q720"/>
          <cell r="R720"/>
          <cell r="S720"/>
          <cell r="T720"/>
          <cell r="U720"/>
          <cell r="V720"/>
          <cell r="Z720"/>
        </row>
        <row r="721">
          <cell r="B721"/>
          <cell r="C721"/>
          <cell r="D721"/>
          <cell r="E721"/>
          <cell r="F721"/>
          <cell r="G721"/>
          <cell r="H721"/>
          <cell r="I721"/>
          <cell r="J721"/>
          <cell r="K721"/>
          <cell r="L721"/>
          <cell r="M721"/>
          <cell r="N721"/>
          <cell r="O721"/>
          <cell r="P721"/>
          <cell r="Q721"/>
          <cell r="R721"/>
          <cell r="S721"/>
          <cell r="T721"/>
          <cell r="U721"/>
          <cell r="V721"/>
          <cell r="Z721"/>
        </row>
        <row r="722">
          <cell r="B722"/>
          <cell r="C722"/>
          <cell r="D722"/>
          <cell r="E722"/>
          <cell r="F722"/>
          <cell r="G722"/>
          <cell r="H722"/>
          <cell r="I722"/>
          <cell r="J722"/>
          <cell r="K722"/>
          <cell r="L722"/>
          <cell r="M722"/>
          <cell r="N722"/>
          <cell r="O722"/>
          <cell r="P722"/>
          <cell r="Q722"/>
          <cell r="R722"/>
          <cell r="S722"/>
          <cell r="T722"/>
          <cell r="U722"/>
          <cell r="V722"/>
          <cell r="Z722"/>
        </row>
        <row r="723">
          <cell r="B723"/>
          <cell r="C723"/>
          <cell r="D723"/>
          <cell r="E723"/>
          <cell r="F723"/>
          <cell r="G723"/>
          <cell r="H723"/>
          <cell r="I723"/>
          <cell r="J723"/>
          <cell r="K723"/>
          <cell r="L723"/>
          <cell r="M723"/>
          <cell r="N723"/>
          <cell r="O723"/>
          <cell r="P723"/>
          <cell r="Q723"/>
          <cell r="R723"/>
          <cell r="S723"/>
          <cell r="T723"/>
          <cell r="U723"/>
          <cell r="V723"/>
          <cell r="Z723"/>
        </row>
        <row r="724">
          <cell r="B724"/>
          <cell r="C724"/>
          <cell r="D724"/>
          <cell r="E724"/>
          <cell r="F724"/>
          <cell r="G724"/>
          <cell r="H724"/>
          <cell r="I724"/>
          <cell r="J724"/>
          <cell r="K724"/>
          <cell r="L724"/>
          <cell r="M724"/>
          <cell r="N724"/>
          <cell r="O724"/>
          <cell r="P724"/>
          <cell r="Q724"/>
          <cell r="R724"/>
          <cell r="S724"/>
          <cell r="T724"/>
          <cell r="U724"/>
          <cell r="V724"/>
          <cell r="Z724"/>
        </row>
        <row r="725">
          <cell r="B725"/>
          <cell r="C725"/>
          <cell r="D725"/>
          <cell r="E725"/>
          <cell r="F725"/>
          <cell r="G725"/>
          <cell r="H725"/>
          <cell r="I725"/>
          <cell r="J725"/>
          <cell r="K725"/>
          <cell r="L725"/>
          <cell r="M725"/>
          <cell r="N725"/>
          <cell r="O725"/>
          <cell r="P725"/>
          <cell r="Q725"/>
          <cell r="R725"/>
          <cell r="S725"/>
          <cell r="T725"/>
          <cell r="U725"/>
          <cell r="V725"/>
          <cell r="Z725"/>
        </row>
        <row r="726">
          <cell r="B726"/>
          <cell r="C726"/>
          <cell r="D726"/>
          <cell r="E726"/>
          <cell r="F726"/>
          <cell r="G726"/>
          <cell r="H726"/>
          <cell r="I726"/>
          <cell r="J726"/>
          <cell r="K726"/>
          <cell r="L726"/>
          <cell r="M726"/>
          <cell r="N726"/>
          <cell r="O726"/>
          <cell r="P726"/>
          <cell r="Q726"/>
          <cell r="R726"/>
          <cell r="S726"/>
          <cell r="T726"/>
          <cell r="U726"/>
          <cell r="V726"/>
          <cell r="Z726"/>
        </row>
        <row r="727">
          <cell r="B727"/>
          <cell r="C727"/>
          <cell r="D727"/>
          <cell r="E727"/>
          <cell r="F727"/>
          <cell r="G727"/>
          <cell r="H727"/>
          <cell r="I727"/>
          <cell r="J727"/>
          <cell r="K727"/>
          <cell r="L727"/>
          <cell r="M727"/>
          <cell r="N727"/>
          <cell r="O727"/>
          <cell r="P727"/>
          <cell r="Q727"/>
          <cell r="R727"/>
          <cell r="S727"/>
          <cell r="T727"/>
          <cell r="U727"/>
          <cell r="V727"/>
          <cell r="Z727"/>
        </row>
        <row r="728">
          <cell r="B728"/>
          <cell r="C728"/>
          <cell r="D728"/>
          <cell r="E728"/>
          <cell r="F728"/>
          <cell r="G728"/>
          <cell r="H728"/>
          <cell r="I728"/>
          <cell r="J728"/>
          <cell r="K728"/>
          <cell r="L728"/>
          <cell r="M728"/>
          <cell r="N728"/>
          <cell r="O728"/>
          <cell r="P728"/>
          <cell r="Q728"/>
          <cell r="R728"/>
          <cell r="S728"/>
          <cell r="T728"/>
          <cell r="U728"/>
          <cell r="V728"/>
          <cell r="Z728"/>
        </row>
        <row r="729">
          <cell r="B729"/>
          <cell r="C729"/>
          <cell r="D729"/>
          <cell r="E729"/>
          <cell r="F729"/>
          <cell r="G729"/>
          <cell r="H729"/>
          <cell r="I729"/>
          <cell r="J729"/>
          <cell r="K729"/>
          <cell r="L729"/>
          <cell r="M729"/>
          <cell r="N729"/>
          <cell r="O729"/>
          <cell r="P729"/>
          <cell r="Q729"/>
          <cell r="R729"/>
          <cell r="S729"/>
          <cell r="T729"/>
          <cell r="U729"/>
          <cell r="V729"/>
          <cell r="Z729"/>
        </row>
        <row r="730">
          <cell r="B730"/>
          <cell r="C730"/>
          <cell r="D730"/>
          <cell r="E730"/>
          <cell r="F730"/>
          <cell r="G730"/>
          <cell r="H730"/>
          <cell r="I730"/>
          <cell r="J730"/>
          <cell r="K730"/>
          <cell r="L730"/>
          <cell r="M730"/>
          <cell r="N730"/>
          <cell r="O730"/>
          <cell r="P730"/>
          <cell r="Q730"/>
          <cell r="R730"/>
          <cell r="S730"/>
          <cell r="T730"/>
          <cell r="U730"/>
          <cell r="V730"/>
          <cell r="Z730"/>
        </row>
        <row r="731">
          <cell r="B731"/>
          <cell r="C731"/>
          <cell r="D731"/>
          <cell r="E731"/>
          <cell r="F731"/>
          <cell r="G731"/>
          <cell r="H731"/>
          <cell r="I731"/>
          <cell r="J731"/>
          <cell r="K731"/>
          <cell r="L731"/>
          <cell r="M731"/>
          <cell r="N731"/>
          <cell r="O731"/>
          <cell r="P731"/>
          <cell r="Q731"/>
          <cell r="R731"/>
          <cell r="S731"/>
          <cell r="T731"/>
          <cell r="U731"/>
          <cell r="V731"/>
          <cell r="Z731"/>
        </row>
        <row r="732">
          <cell r="B732"/>
          <cell r="C732"/>
          <cell r="D732"/>
          <cell r="E732"/>
          <cell r="F732"/>
          <cell r="G732"/>
          <cell r="H732"/>
          <cell r="I732"/>
          <cell r="J732"/>
          <cell r="K732"/>
          <cell r="L732"/>
          <cell r="M732"/>
          <cell r="N732"/>
          <cell r="O732"/>
          <cell r="P732"/>
          <cell r="Q732"/>
          <cell r="R732"/>
          <cell r="S732"/>
          <cell r="T732"/>
          <cell r="U732"/>
          <cell r="V732"/>
          <cell r="Z732"/>
        </row>
        <row r="733">
          <cell r="B733"/>
          <cell r="C733"/>
          <cell r="D733"/>
          <cell r="E733"/>
          <cell r="F733"/>
          <cell r="G733"/>
          <cell r="H733"/>
          <cell r="I733"/>
          <cell r="J733"/>
          <cell r="K733"/>
          <cell r="L733"/>
          <cell r="M733"/>
          <cell r="N733"/>
          <cell r="O733"/>
          <cell r="P733"/>
          <cell r="Q733"/>
          <cell r="R733"/>
          <cell r="S733"/>
          <cell r="T733"/>
          <cell r="U733"/>
          <cell r="V733"/>
          <cell r="Z733"/>
        </row>
        <row r="734">
          <cell r="B734"/>
          <cell r="C734"/>
          <cell r="D734"/>
          <cell r="E734"/>
          <cell r="F734"/>
          <cell r="G734"/>
          <cell r="H734"/>
          <cell r="I734"/>
          <cell r="J734"/>
          <cell r="K734"/>
          <cell r="L734"/>
          <cell r="M734"/>
          <cell r="N734"/>
          <cell r="O734"/>
          <cell r="P734"/>
          <cell r="Q734"/>
          <cell r="R734"/>
          <cell r="S734"/>
          <cell r="T734"/>
          <cell r="U734"/>
          <cell r="V734"/>
          <cell r="Z734"/>
        </row>
        <row r="735">
          <cell r="B735"/>
          <cell r="C735"/>
          <cell r="D735"/>
          <cell r="E735"/>
          <cell r="F735"/>
          <cell r="G735"/>
          <cell r="H735"/>
          <cell r="I735"/>
          <cell r="J735"/>
          <cell r="K735"/>
          <cell r="L735"/>
          <cell r="M735"/>
          <cell r="N735"/>
          <cell r="O735"/>
          <cell r="P735"/>
          <cell r="Q735"/>
          <cell r="R735"/>
          <cell r="S735"/>
          <cell r="T735"/>
          <cell r="U735"/>
          <cell r="V735"/>
          <cell r="Z735"/>
        </row>
        <row r="736">
          <cell r="B736"/>
          <cell r="C736"/>
          <cell r="D736"/>
          <cell r="E736"/>
          <cell r="F736"/>
          <cell r="G736"/>
          <cell r="H736"/>
          <cell r="I736"/>
          <cell r="J736"/>
          <cell r="K736"/>
          <cell r="L736"/>
          <cell r="M736"/>
          <cell r="N736"/>
          <cell r="O736"/>
          <cell r="P736"/>
          <cell r="Q736"/>
          <cell r="R736"/>
          <cell r="S736"/>
          <cell r="T736"/>
          <cell r="U736"/>
          <cell r="V736"/>
          <cell r="Z736"/>
        </row>
        <row r="737">
          <cell r="B737"/>
          <cell r="C737"/>
          <cell r="D737"/>
          <cell r="E737"/>
          <cell r="F737"/>
          <cell r="G737"/>
          <cell r="H737"/>
          <cell r="I737"/>
          <cell r="J737"/>
          <cell r="K737"/>
          <cell r="L737"/>
          <cell r="M737"/>
          <cell r="N737"/>
          <cell r="O737"/>
          <cell r="P737"/>
          <cell r="Q737"/>
          <cell r="R737"/>
          <cell r="S737"/>
          <cell r="T737"/>
          <cell r="U737"/>
          <cell r="V737"/>
          <cell r="Z737"/>
        </row>
        <row r="738">
          <cell r="B738"/>
          <cell r="C738"/>
          <cell r="D738"/>
          <cell r="E738"/>
          <cell r="F738"/>
          <cell r="G738"/>
          <cell r="H738"/>
          <cell r="I738"/>
          <cell r="J738"/>
          <cell r="K738"/>
          <cell r="L738"/>
          <cell r="M738"/>
          <cell r="N738"/>
          <cell r="O738"/>
          <cell r="P738"/>
          <cell r="Q738"/>
          <cell r="R738"/>
          <cell r="S738"/>
          <cell r="T738"/>
          <cell r="U738"/>
          <cell r="V738"/>
          <cell r="Z738"/>
        </row>
        <row r="739">
          <cell r="B739"/>
          <cell r="C739"/>
          <cell r="D739"/>
          <cell r="E739"/>
          <cell r="F739"/>
          <cell r="G739"/>
          <cell r="H739"/>
          <cell r="I739"/>
          <cell r="J739"/>
          <cell r="K739"/>
          <cell r="L739"/>
          <cell r="M739"/>
          <cell r="N739"/>
          <cell r="O739"/>
          <cell r="P739"/>
          <cell r="Q739"/>
          <cell r="R739"/>
          <cell r="S739"/>
          <cell r="T739"/>
          <cell r="U739"/>
          <cell r="V739"/>
          <cell r="Z739"/>
        </row>
        <row r="740">
          <cell r="B740"/>
          <cell r="C740"/>
          <cell r="D740"/>
          <cell r="E740"/>
          <cell r="F740"/>
          <cell r="G740"/>
          <cell r="H740"/>
          <cell r="I740"/>
          <cell r="J740"/>
          <cell r="K740"/>
          <cell r="L740"/>
          <cell r="M740"/>
          <cell r="N740"/>
          <cell r="O740"/>
          <cell r="P740"/>
          <cell r="Q740"/>
          <cell r="R740"/>
          <cell r="S740"/>
          <cell r="T740"/>
          <cell r="U740"/>
          <cell r="V740"/>
          <cell r="Z740"/>
        </row>
        <row r="741">
          <cell r="B741"/>
          <cell r="C741"/>
          <cell r="D741"/>
          <cell r="E741"/>
          <cell r="F741"/>
          <cell r="G741"/>
          <cell r="H741"/>
          <cell r="I741"/>
          <cell r="J741"/>
          <cell r="K741"/>
          <cell r="L741"/>
          <cell r="M741"/>
          <cell r="N741"/>
          <cell r="O741"/>
          <cell r="P741"/>
          <cell r="Q741"/>
          <cell r="R741"/>
          <cell r="S741"/>
          <cell r="T741"/>
          <cell r="U741"/>
          <cell r="V741"/>
          <cell r="Z741"/>
        </row>
        <row r="742">
          <cell r="B742"/>
          <cell r="C742"/>
          <cell r="D742"/>
          <cell r="E742"/>
          <cell r="F742"/>
          <cell r="G742"/>
          <cell r="H742"/>
          <cell r="I742"/>
          <cell r="J742"/>
          <cell r="K742"/>
          <cell r="L742"/>
          <cell r="M742"/>
          <cell r="N742"/>
          <cell r="O742"/>
          <cell r="P742"/>
          <cell r="Q742"/>
          <cell r="R742"/>
          <cell r="S742"/>
          <cell r="T742"/>
          <cell r="U742"/>
          <cell r="V742"/>
          <cell r="Z742"/>
        </row>
        <row r="743">
          <cell r="B743"/>
          <cell r="C743"/>
          <cell r="D743"/>
          <cell r="E743"/>
          <cell r="F743"/>
          <cell r="G743"/>
          <cell r="H743"/>
          <cell r="I743"/>
          <cell r="J743"/>
          <cell r="K743"/>
          <cell r="L743"/>
          <cell r="M743"/>
          <cell r="N743"/>
          <cell r="O743"/>
          <cell r="P743"/>
          <cell r="Q743"/>
          <cell r="R743"/>
          <cell r="S743"/>
          <cell r="T743"/>
          <cell r="U743"/>
          <cell r="V743"/>
          <cell r="Z743"/>
        </row>
        <row r="744">
          <cell r="B744"/>
          <cell r="C744"/>
          <cell r="D744"/>
          <cell r="E744"/>
          <cell r="F744"/>
          <cell r="G744"/>
          <cell r="H744"/>
          <cell r="I744"/>
          <cell r="J744"/>
          <cell r="K744"/>
          <cell r="L744"/>
          <cell r="M744"/>
          <cell r="N744"/>
          <cell r="O744"/>
          <cell r="P744"/>
          <cell r="Q744"/>
          <cell r="R744"/>
          <cell r="S744"/>
          <cell r="T744"/>
          <cell r="U744"/>
          <cell r="V744"/>
          <cell r="Z744"/>
        </row>
        <row r="745">
          <cell r="B745"/>
          <cell r="C745"/>
          <cell r="D745"/>
          <cell r="E745"/>
          <cell r="F745"/>
          <cell r="G745"/>
          <cell r="H745"/>
          <cell r="I745"/>
          <cell r="J745"/>
          <cell r="K745"/>
          <cell r="L745"/>
          <cell r="M745"/>
          <cell r="N745"/>
          <cell r="O745"/>
          <cell r="P745"/>
          <cell r="Q745"/>
          <cell r="R745"/>
          <cell r="S745"/>
          <cell r="T745"/>
          <cell r="U745"/>
          <cell r="V745"/>
          <cell r="Z745"/>
        </row>
        <row r="746">
          <cell r="B746"/>
          <cell r="C746"/>
          <cell r="D746"/>
          <cell r="E746"/>
          <cell r="F746"/>
          <cell r="G746"/>
          <cell r="H746"/>
          <cell r="I746"/>
          <cell r="J746"/>
          <cell r="K746"/>
          <cell r="L746"/>
          <cell r="M746"/>
          <cell r="N746"/>
          <cell r="O746"/>
          <cell r="P746"/>
          <cell r="Q746"/>
          <cell r="R746"/>
          <cell r="S746"/>
          <cell r="T746"/>
          <cell r="U746"/>
          <cell r="V746"/>
          <cell r="Z746"/>
        </row>
        <row r="747">
          <cell r="B747"/>
          <cell r="C747"/>
          <cell r="D747"/>
          <cell r="E747"/>
          <cell r="F747"/>
          <cell r="G747"/>
          <cell r="H747"/>
          <cell r="I747"/>
          <cell r="J747"/>
          <cell r="K747"/>
          <cell r="L747"/>
          <cell r="M747"/>
          <cell r="N747"/>
          <cell r="O747"/>
          <cell r="P747"/>
          <cell r="Q747"/>
          <cell r="R747"/>
          <cell r="S747"/>
          <cell r="T747"/>
          <cell r="U747"/>
          <cell r="V747"/>
          <cell r="Z747"/>
        </row>
        <row r="748">
          <cell r="B748"/>
          <cell r="C748"/>
          <cell r="D748"/>
          <cell r="E748"/>
          <cell r="F748"/>
          <cell r="G748"/>
          <cell r="H748"/>
          <cell r="I748"/>
          <cell r="J748"/>
          <cell r="K748"/>
          <cell r="L748"/>
          <cell r="M748"/>
          <cell r="N748"/>
          <cell r="O748"/>
          <cell r="P748"/>
          <cell r="Q748"/>
          <cell r="R748"/>
          <cell r="S748"/>
          <cell r="T748"/>
          <cell r="U748"/>
          <cell r="V748"/>
          <cell r="Z748"/>
        </row>
        <row r="749">
          <cell r="B749"/>
          <cell r="C749"/>
          <cell r="D749"/>
          <cell r="E749"/>
          <cell r="F749"/>
          <cell r="G749"/>
          <cell r="H749"/>
          <cell r="I749"/>
          <cell r="J749"/>
          <cell r="K749"/>
          <cell r="L749"/>
          <cell r="M749"/>
          <cell r="N749"/>
          <cell r="O749"/>
          <cell r="P749"/>
          <cell r="Q749"/>
          <cell r="R749"/>
          <cell r="S749"/>
          <cell r="T749"/>
          <cell r="U749"/>
          <cell r="V749"/>
          <cell r="Z749"/>
        </row>
        <row r="750">
          <cell r="B750"/>
          <cell r="C750"/>
          <cell r="D750"/>
          <cell r="E750"/>
          <cell r="F750"/>
          <cell r="G750"/>
          <cell r="H750"/>
          <cell r="I750"/>
          <cell r="J750"/>
          <cell r="K750"/>
          <cell r="L750"/>
          <cell r="M750"/>
          <cell r="N750"/>
          <cell r="O750"/>
          <cell r="P750"/>
          <cell r="Q750"/>
          <cell r="R750"/>
          <cell r="S750"/>
          <cell r="T750"/>
          <cell r="U750"/>
          <cell r="V750"/>
          <cell r="Z750"/>
        </row>
        <row r="751">
          <cell r="B751"/>
          <cell r="C751"/>
          <cell r="D751"/>
          <cell r="E751"/>
          <cell r="F751"/>
          <cell r="G751"/>
          <cell r="H751"/>
          <cell r="I751"/>
          <cell r="J751"/>
          <cell r="K751"/>
          <cell r="L751"/>
          <cell r="M751"/>
          <cell r="N751"/>
          <cell r="O751"/>
          <cell r="P751"/>
          <cell r="Q751"/>
          <cell r="R751"/>
          <cell r="S751"/>
          <cell r="T751"/>
          <cell r="U751"/>
          <cell r="V751"/>
          <cell r="Z751"/>
        </row>
        <row r="752">
          <cell r="B752"/>
          <cell r="C752"/>
          <cell r="D752"/>
          <cell r="E752"/>
          <cell r="F752"/>
          <cell r="G752"/>
          <cell r="H752"/>
          <cell r="I752"/>
          <cell r="J752"/>
          <cell r="K752"/>
          <cell r="L752"/>
          <cell r="M752"/>
          <cell r="N752"/>
          <cell r="O752"/>
          <cell r="P752"/>
          <cell r="Q752"/>
          <cell r="R752"/>
          <cell r="S752"/>
          <cell r="T752"/>
          <cell r="U752"/>
          <cell r="V752"/>
          <cell r="Z752"/>
        </row>
        <row r="753">
          <cell r="B753"/>
          <cell r="C753"/>
          <cell r="D753"/>
          <cell r="E753"/>
          <cell r="F753"/>
          <cell r="G753"/>
          <cell r="H753"/>
          <cell r="I753"/>
          <cell r="J753"/>
          <cell r="K753"/>
          <cell r="L753"/>
          <cell r="M753"/>
          <cell r="N753"/>
          <cell r="O753"/>
          <cell r="P753"/>
          <cell r="Q753"/>
          <cell r="R753"/>
          <cell r="S753"/>
          <cell r="T753"/>
          <cell r="U753"/>
          <cell r="V753"/>
          <cell r="Z753"/>
        </row>
        <row r="754">
          <cell r="B754"/>
          <cell r="C754"/>
          <cell r="D754"/>
          <cell r="E754"/>
          <cell r="F754"/>
          <cell r="G754"/>
          <cell r="H754"/>
          <cell r="I754"/>
          <cell r="J754"/>
          <cell r="K754"/>
          <cell r="L754"/>
          <cell r="M754"/>
          <cell r="N754"/>
          <cell r="O754"/>
          <cell r="P754"/>
          <cell r="Q754"/>
          <cell r="R754"/>
          <cell r="S754"/>
          <cell r="T754"/>
          <cell r="U754"/>
          <cell r="V754"/>
          <cell r="Z754"/>
        </row>
        <row r="755">
          <cell r="B755"/>
          <cell r="C755"/>
          <cell r="D755"/>
          <cell r="E755"/>
          <cell r="F755"/>
          <cell r="G755"/>
          <cell r="H755"/>
          <cell r="I755"/>
          <cell r="J755"/>
          <cell r="K755"/>
          <cell r="L755"/>
          <cell r="M755"/>
          <cell r="N755"/>
          <cell r="O755"/>
          <cell r="P755"/>
          <cell r="Q755"/>
          <cell r="R755"/>
          <cell r="S755"/>
          <cell r="T755"/>
          <cell r="U755"/>
          <cell r="V755"/>
          <cell r="Z755"/>
        </row>
        <row r="756">
          <cell r="B756"/>
          <cell r="C756"/>
          <cell r="D756"/>
          <cell r="E756"/>
          <cell r="F756"/>
          <cell r="G756"/>
          <cell r="H756"/>
          <cell r="I756"/>
          <cell r="J756"/>
          <cell r="K756"/>
          <cell r="L756"/>
          <cell r="M756"/>
          <cell r="N756"/>
          <cell r="O756"/>
          <cell r="P756"/>
          <cell r="Q756"/>
          <cell r="R756"/>
          <cell r="S756"/>
          <cell r="T756"/>
          <cell r="U756"/>
          <cell r="V756"/>
          <cell r="Z756"/>
        </row>
        <row r="757">
          <cell r="B757"/>
          <cell r="C757"/>
          <cell r="D757"/>
          <cell r="E757"/>
          <cell r="F757"/>
          <cell r="G757"/>
          <cell r="H757"/>
          <cell r="I757"/>
          <cell r="J757"/>
          <cell r="K757"/>
          <cell r="L757"/>
          <cell r="M757"/>
          <cell r="N757"/>
          <cell r="O757"/>
          <cell r="P757"/>
          <cell r="Q757"/>
          <cell r="R757"/>
          <cell r="S757"/>
          <cell r="T757"/>
          <cell r="U757"/>
          <cell r="V757"/>
          <cell r="Z757"/>
        </row>
        <row r="758">
          <cell r="B758"/>
          <cell r="C758"/>
          <cell r="D758"/>
          <cell r="E758"/>
          <cell r="F758"/>
          <cell r="G758"/>
          <cell r="H758"/>
          <cell r="I758"/>
          <cell r="J758"/>
          <cell r="K758"/>
          <cell r="L758"/>
          <cell r="M758"/>
          <cell r="N758"/>
          <cell r="O758"/>
          <cell r="P758"/>
          <cell r="Q758"/>
          <cell r="R758"/>
          <cell r="S758"/>
          <cell r="T758"/>
          <cell r="U758"/>
          <cell r="V758"/>
          <cell r="Z758"/>
        </row>
        <row r="759">
          <cell r="B759"/>
          <cell r="C759"/>
          <cell r="D759"/>
          <cell r="E759"/>
          <cell r="F759"/>
          <cell r="G759"/>
          <cell r="H759"/>
          <cell r="I759"/>
          <cell r="J759"/>
          <cell r="K759"/>
          <cell r="L759"/>
          <cell r="M759"/>
          <cell r="N759"/>
          <cell r="O759"/>
          <cell r="P759"/>
          <cell r="Q759"/>
          <cell r="R759"/>
          <cell r="S759"/>
          <cell r="T759"/>
          <cell r="U759"/>
          <cell r="V759"/>
          <cell r="Z759"/>
        </row>
        <row r="760">
          <cell r="B760"/>
          <cell r="C760"/>
          <cell r="D760"/>
          <cell r="E760"/>
          <cell r="F760"/>
          <cell r="G760"/>
          <cell r="H760"/>
          <cell r="I760"/>
          <cell r="J760"/>
          <cell r="K760"/>
          <cell r="L760"/>
          <cell r="M760"/>
          <cell r="N760"/>
          <cell r="O760"/>
          <cell r="P760"/>
          <cell r="Q760"/>
          <cell r="R760"/>
          <cell r="S760"/>
          <cell r="T760"/>
          <cell r="U760"/>
          <cell r="V760"/>
          <cell r="Z760"/>
        </row>
        <row r="761">
          <cell r="B761"/>
          <cell r="C761"/>
          <cell r="D761"/>
          <cell r="E761"/>
          <cell r="F761"/>
          <cell r="G761"/>
          <cell r="H761"/>
          <cell r="I761"/>
          <cell r="J761"/>
          <cell r="K761"/>
          <cell r="L761"/>
          <cell r="M761"/>
          <cell r="N761"/>
          <cell r="O761"/>
          <cell r="P761"/>
          <cell r="Q761"/>
          <cell r="R761"/>
          <cell r="S761"/>
          <cell r="T761"/>
          <cell r="U761"/>
          <cell r="V761"/>
          <cell r="Z761"/>
        </row>
        <row r="762">
          <cell r="B762"/>
          <cell r="C762"/>
          <cell r="D762"/>
          <cell r="E762"/>
          <cell r="F762"/>
          <cell r="G762"/>
          <cell r="H762"/>
          <cell r="I762"/>
          <cell r="J762"/>
          <cell r="K762"/>
          <cell r="L762"/>
          <cell r="M762"/>
          <cell r="N762"/>
          <cell r="O762"/>
          <cell r="P762"/>
          <cell r="Q762"/>
          <cell r="R762"/>
          <cell r="S762"/>
          <cell r="T762"/>
          <cell r="U762"/>
          <cell r="V762"/>
          <cell r="Z762"/>
        </row>
        <row r="763">
          <cell r="B763"/>
          <cell r="C763"/>
          <cell r="D763"/>
          <cell r="E763"/>
          <cell r="F763"/>
          <cell r="G763"/>
          <cell r="H763"/>
          <cell r="I763"/>
          <cell r="J763"/>
          <cell r="K763"/>
          <cell r="L763"/>
          <cell r="M763"/>
          <cell r="N763"/>
          <cell r="O763"/>
          <cell r="P763"/>
          <cell r="Q763"/>
          <cell r="R763"/>
          <cell r="S763"/>
          <cell r="T763"/>
          <cell r="U763"/>
          <cell r="V763"/>
          <cell r="Z763"/>
        </row>
        <row r="764">
          <cell r="B764"/>
          <cell r="C764"/>
          <cell r="D764"/>
          <cell r="E764"/>
          <cell r="F764"/>
          <cell r="G764"/>
          <cell r="H764"/>
          <cell r="I764"/>
          <cell r="J764"/>
          <cell r="K764"/>
          <cell r="L764"/>
          <cell r="M764"/>
          <cell r="N764"/>
          <cell r="O764"/>
          <cell r="P764"/>
          <cell r="Q764"/>
          <cell r="R764"/>
          <cell r="S764"/>
          <cell r="T764"/>
          <cell r="U764"/>
          <cell r="V764"/>
          <cell r="Z764"/>
        </row>
        <row r="765">
          <cell r="B765"/>
          <cell r="C765"/>
          <cell r="D765"/>
          <cell r="E765"/>
          <cell r="F765"/>
          <cell r="G765"/>
          <cell r="H765"/>
          <cell r="I765"/>
          <cell r="J765"/>
          <cell r="K765"/>
          <cell r="L765"/>
          <cell r="M765"/>
          <cell r="N765"/>
          <cell r="O765"/>
          <cell r="P765"/>
          <cell r="Q765"/>
          <cell r="R765"/>
          <cell r="S765"/>
          <cell r="T765"/>
          <cell r="U765"/>
          <cell r="V765"/>
          <cell r="Z765"/>
        </row>
        <row r="766">
          <cell r="B766"/>
          <cell r="C766"/>
          <cell r="D766"/>
          <cell r="E766"/>
          <cell r="F766"/>
          <cell r="G766"/>
          <cell r="H766"/>
          <cell r="I766"/>
          <cell r="J766"/>
          <cell r="K766"/>
          <cell r="L766"/>
          <cell r="M766"/>
          <cell r="N766"/>
          <cell r="O766"/>
          <cell r="P766"/>
          <cell r="Q766"/>
          <cell r="R766"/>
          <cell r="S766"/>
          <cell r="T766"/>
          <cell r="U766"/>
          <cell r="V766"/>
          <cell r="Z766"/>
        </row>
        <row r="767">
          <cell r="B767"/>
          <cell r="C767"/>
          <cell r="D767"/>
          <cell r="E767"/>
          <cell r="F767"/>
          <cell r="G767"/>
          <cell r="H767"/>
          <cell r="I767"/>
          <cell r="J767"/>
          <cell r="K767"/>
          <cell r="L767"/>
          <cell r="M767"/>
          <cell r="N767"/>
          <cell r="O767"/>
          <cell r="P767"/>
          <cell r="Q767"/>
          <cell r="R767"/>
          <cell r="S767"/>
          <cell r="T767"/>
          <cell r="U767"/>
          <cell r="V767"/>
          <cell r="Z767"/>
        </row>
        <row r="768">
          <cell r="B768"/>
          <cell r="C768"/>
          <cell r="D768"/>
          <cell r="E768"/>
          <cell r="F768"/>
          <cell r="G768"/>
          <cell r="H768"/>
          <cell r="I768"/>
          <cell r="J768"/>
          <cell r="K768"/>
          <cell r="L768"/>
          <cell r="M768"/>
          <cell r="N768"/>
          <cell r="O768"/>
          <cell r="P768"/>
          <cell r="Q768"/>
          <cell r="R768"/>
          <cell r="S768"/>
          <cell r="T768"/>
          <cell r="U768"/>
          <cell r="V768"/>
          <cell r="Z768"/>
        </row>
        <row r="769">
          <cell r="B769"/>
          <cell r="C769"/>
          <cell r="D769"/>
          <cell r="E769"/>
          <cell r="F769"/>
          <cell r="G769"/>
          <cell r="H769"/>
          <cell r="I769"/>
          <cell r="J769"/>
          <cell r="K769"/>
          <cell r="L769"/>
          <cell r="M769"/>
          <cell r="N769"/>
          <cell r="O769"/>
          <cell r="P769"/>
          <cell r="Q769"/>
          <cell r="R769"/>
          <cell r="S769"/>
          <cell r="T769"/>
          <cell r="U769"/>
          <cell r="V769"/>
          <cell r="Z769"/>
        </row>
        <row r="770">
          <cell r="B770"/>
          <cell r="C770"/>
          <cell r="D770"/>
          <cell r="E770"/>
          <cell r="F770"/>
          <cell r="G770"/>
          <cell r="H770"/>
          <cell r="I770"/>
          <cell r="J770"/>
          <cell r="K770"/>
          <cell r="L770"/>
          <cell r="M770"/>
          <cell r="N770"/>
          <cell r="O770"/>
          <cell r="P770"/>
          <cell r="Q770"/>
          <cell r="R770"/>
          <cell r="S770"/>
          <cell r="T770"/>
          <cell r="U770"/>
          <cell r="V770"/>
          <cell r="Z770"/>
        </row>
        <row r="771">
          <cell r="B771"/>
          <cell r="C771"/>
          <cell r="D771"/>
          <cell r="E771"/>
          <cell r="F771"/>
          <cell r="G771"/>
          <cell r="H771"/>
          <cell r="I771"/>
          <cell r="J771"/>
          <cell r="K771"/>
          <cell r="L771"/>
          <cell r="M771"/>
          <cell r="N771"/>
          <cell r="O771"/>
          <cell r="P771"/>
          <cell r="Q771"/>
          <cell r="R771"/>
          <cell r="S771"/>
          <cell r="T771"/>
          <cell r="U771"/>
          <cell r="V771"/>
          <cell r="Z771"/>
        </row>
        <row r="772">
          <cell r="B772"/>
          <cell r="C772"/>
          <cell r="D772"/>
          <cell r="E772"/>
          <cell r="F772"/>
          <cell r="G772"/>
          <cell r="H772"/>
          <cell r="I772"/>
          <cell r="J772"/>
          <cell r="K772"/>
          <cell r="L772"/>
          <cell r="M772"/>
          <cell r="N772"/>
          <cell r="O772"/>
          <cell r="P772"/>
          <cell r="Q772"/>
          <cell r="R772"/>
          <cell r="S772"/>
          <cell r="T772"/>
          <cell r="U772"/>
          <cell r="V772"/>
          <cell r="Z772"/>
        </row>
        <row r="773">
          <cell r="B773"/>
          <cell r="C773"/>
          <cell r="D773"/>
          <cell r="E773"/>
          <cell r="F773"/>
          <cell r="G773"/>
          <cell r="H773"/>
          <cell r="I773"/>
          <cell r="J773"/>
          <cell r="K773"/>
          <cell r="L773"/>
          <cell r="M773"/>
          <cell r="N773"/>
          <cell r="O773"/>
          <cell r="P773"/>
          <cell r="Q773"/>
          <cell r="R773"/>
          <cell r="S773"/>
          <cell r="T773"/>
          <cell r="U773"/>
          <cell r="V773"/>
          <cell r="Z773"/>
        </row>
        <row r="774">
          <cell r="B774"/>
          <cell r="C774"/>
          <cell r="D774"/>
          <cell r="E774"/>
          <cell r="F774"/>
          <cell r="G774"/>
          <cell r="H774"/>
          <cell r="I774"/>
          <cell r="J774"/>
          <cell r="K774"/>
          <cell r="L774"/>
          <cell r="M774"/>
          <cell r="N774"/>
          <cell r="O774"/>
          <cell r="P774"/>
          <cell r="Q774"/>
          <cell r="R774"/>
          <cell r="S774"/>
          <cell r="T774"/>
          <cell r="U774"/>
          <cell r="V774"/>
          <cell r="Z774"/>
        </row>
      </sheetData>
      <sheetData sheetId="12"/>
      <sheetData sheetId="13"/>
      <sheetData sheetId="14"/>
      <sheetData sheetId="15"/>
      <sheetData sheetId="16">
        <row r="1">
          <cell r="A1" t="str">
            <v>CÓDIGO CONTRACTUAL (PAA)</v>
          </cell>
          <cell r="B1" t="str">
            <v>DETALLES</v>
          </cell>
          <cell r="C1" t="str">
            <v>VIGENCIA</v>
          </cell>
          <cell r="D1" t="str">
            <v>NÚMERO DE CONTRATO</v>
          </cell>
          <cell r="E1" t="str">
            <v>ID DEL CONTRATISTA</v>
          </cell>
          <cell r="F1" t="str">
            <v>DIGITO DE VERIFICACIÓN</v>
          </cell>
          <cell r="G1" t="str">
            <v>NOMBRE DEL CONTRATISTA</v>
          </cell>
          <cell r="H1" t="str">
            <v>DOMICILIO</v>
          </cell>
          <cell r="I1" t="str">
            <v>TELÉFONO</v>
          </cell>
          <cell r="J1" t="str">
            <v>CORREO ELECTRÓNICO</v>
          </cell>
          <cell r="K1" t="str">
            <v>NOMBRE DE REPRESENTANTE LEGAL</v>
          </cell>
          <cell r="L1" t="str">
            <v>No DE CC REP LEGAL</v>
          </cell>
          <cell r="M1" t="str">
            <v>SEXO</v>
          </cell>
          <cell r="N1" t="str">
            <v>IDENTIDAD DE GÉNERO</v>
          </cell>
          <cell r="O1" t="str">
            <v>GRUPO ÉTNICO</v>
          </cell>
          <cell r="P1" t="str">
            <v>PERSONA CON DISCAPACIDAD</v>
          </cell>
          <cell r="Q1" t="str">
            <v>FECHA DE NACIMIENTO</v>
          </cell>
          <cell r="R1" t="str">
            <v>EDAD</v>
          </cell>
          <cell r="S1" t="str">
            <v>NACIONALIDAD</v>
          </cell>
          <cell r="T1" t="str">
            <v>ESTUDIOS REQUERIDOS (Estudios Previos)</v>
          </cell>
          <cell r="U1" t="str">
            <v>TÍTULO QUE REPORTA EL CONTRATISTA EN IDONEIDAD</v>
          </cell>
          <cell r="V1" t="str">
            <v>TIPO_GASTO</v>
          </cell>
          <cell r="W1" t="str">
            <v>NOMBRE DEL PROYECTO</v>
          </cell>
          <cell r="X1" t="str">
            <v>RUBRO</v>
          </cell>
          <cell r="Y1" t="str">
            <v>META (S) PLAN DE DESARROLLO PD (CEPAA)</v>
          </cell>
          <cell r="Z1" t="str">
            <v xml:space="preserve"> META (S) PLAN DE INVERSIÓN PI
(CEPAA) </v>
          </cell>
          <cell r="AA1" t="str">
            <v>OBJETO CONTRACTUAL</v>
          </cell>
          <cell r="AB1" t="str">
            <v>FECHA DE SUSCRIPCIÓN</v>
          </cell>
          <cell r="AC1" t="str">
            <v>FECHA DE INICIO</v>
          </cell>
          <cell r="AD1" t="str">
            <v>Año inicio</v>
          </cell>
          <cell r="AE1" t="str">
            <v>Mes Inicio</v>
          </cell>
          <cell r="AF1" t="str">
            <v>Dia Inicio</v>
          </cell>
          <cell r="AG1" t="str">
            <v>AÑO</v>
          </cell>
          <cell r="AH1" t="str">
            <v>PLAZO MESES</v>
          </cell>
          <cell r="AI1" t="str">
            <v>PLAZO DIAS</v>
          </cell>
          <cell r="AJ1" t="str">
            <v>Año fin</v>
          </cell>
          <cell r="AK1" t="str">
            <v>Mes fin</v>
          </cell>
          <cell r="AL1" t="str">
            <v>Dia fin</v>
          </cell>
          <cell r="AM1" t="str">
            <v>FECHA DE TERMINACIÓN</v>
          </cell>
          <cell r="AN1" t="str">
            <v>PLAZO EN DIAS</v>
          </cell>
          <cell r="AO1" t="str">
            <v xml:space="preserve"> VALOR INICIAL CONTRATO
(CRP) </v>
          </cell>
          <cell r="AP1" t="str">
            <v>No CONVENIO MARCO</v>
          </cell>
          <cell r="AQ1" t="str">
            <v>VIGENCIA EN LA QUE SE SUSCRIBIO EL CONVENIO</v>
          </cell>
          <cell r="AR1" t="str">
            <v>VALOR APORTE SOCIO</v>
          </cell>
          <cell r="AS1" t="str">
            <v>VR MENSUAL / FORMA DE PAGO</v>
          </cell>
          <cell r="AT1" t="str">
            <v>PERFIL DE ACUERDO A TABLA DE HONORARIOS</v>
          </cell>
          <cell r="AU1" t="str">
            <v>MES CONTRATO</v>
          </cell>
          <cell r="AV1" t="str">
            <v>TIPO PERSONA</v>
          </cell>
          <cell r="AW1" t="str">
            <v>TIPO_CONFIGURACION - TIPO PERSONA</v>
          </cell>
          <cell r="AX1" t="str">
            <v>CLASE CONTRATISTA</v>
          </cell>
          <cell r="AY1" t="str">
            <v>TIPO COMPROMISO</v>
          </cell>
          <cell r="AZ1" t="str">
            <v>TIPOLOGIA ESPECIFICA</v>
          </cell>
          <cell r="BA1" t="str">
            <v>MODALIDAD DE SELECCIÓN</v>
          </cell>
          <cell r="BB1" t="str">
            <v>PROCEDIMIENTO - CAUSALIDAD</v>
          </cell>
          <cell r="BC1" t="str">
            <v>No DE PROPONENTES</v>
          </cell>
          <cell r="BD1" t="str">
            <v>REGIMEN DE CONTRATACIÓN</v>
          </cell>
          <cell r="BE1" t="str">
            <v>TIENDA VIRTUAL</v>
          </cell>
          <cell r="BF1" t="str">
            <v>ID UNION TEMPORAL O CONSORCIO</v>
          </cell>
          <cell r="BG1" t="str">
            <v>DIGITO VERIFICACION UNION TEMPORAL O CONSORCIO</v>
          </cell>
          <cell r="BH1" t="str">
            <v>% PARTICIPACION EN LA UNION TEMPORAL O CONSORCIO</v>
          </cell>
          <cell r="BI1" t="str">
            <v>TEMA A QUE CORRESPONDE EL GASTO O INVERSIÓN</v>
          </cell>
          <cell r="BJ1" t="str">
            <v>NOVEDAD DE EJECUCIÓN 1</v>
          </cell>
          <cell r="BK1" t="str">
            <v>FECHA SUSCRIPCIÓN MODIFICACIÓN O NOVEDAD AL PRINCIPAL</v>
          </cell>
          <cell r="BL1" t="str">
            <v>FECHA DE INICIO DE LA SUSPENSIÓN</v>
          </cell>
          <cell r="BM1" t="str">
            <v>ABOGADO QUE ELABORÓ LA NOVEDAD 1</v>
          </cell>
          <cell r="BN1" t="str">
            <v>NOVEDAD DE EJECUCIÓN 2</v>
          </cell>
          <cell r="BO1" t="str">
            <v>FECHA SUSCRIPCIÓN MODIFICACIÓN O NOVEDAD AL PRINCIPAL</v>
          </cell>
          <cell r="BP1" t="str">
            <v>FECHA DE INICIO DE LA SUSPENSIÓN</v>
          </cell>
          <cell r="BQ1" t="str">
            <v>ABOGADO QUE ELABORÓ LA NOVEDAD 2</v>
          </cell>
          <cell r="BR1" t="str">
            <v>NOVEDAD DE EJECUCIÓN 3</v>
          </cell>
          <cell r="BS1" t="str">
            <v>FECHA SUSCRIPCIÓN MODIFICACION O NOVEDAD AL PRINCIPAL</v>
          </cell>
          <cell r="BT1" t="str">
            <v>FECHA DE INICIO DE LA SUSPENSIÓN</v>
          </cell>
          <cell r="BU1" t="str">
            <v>ABOGADO QUE ELABORÓ LA NOVEDAD 4</v>
          </cell>
          <cell r="BV1" t="str">
            <v>NOVEDAD DE EJECUCIÓN 4</v>
          </cell>
          <cell r="BW1" t="str">
            <v>FECHA SUSCRIPCIÓN MODIFICACION O NOVEDAD AL PRINCIPAL</v>
          </cell>
          <cell r="BX1" t="str">
            <v>ABOGADO QUE ELABORÓ LA NOVEDAD 4</v>
          </cell>
          <cell r="BY1" t="str">
            <v>DÍAS SUSPENDIDOS 1</v>
          </cell>
          <cell r="BZ1" t="str">
            <v>DÍAS SUSPENDIDOS 2</v>
          </cell>
          <cell r="CA1" t="str">
            <v>DÍAS SUSPENDIDOS 3</v>
          </cell>
          <cell r="CB1" t="str">
            <v>FECHA DE TERMINACIÓN ANTICPADA</v>
          </cell>
          <cell r="CC1" t="str">
            <v>GARANTÍAS: FECHA DE APROBACIÓN DE LA GARANTÍA (PÓLIZAS)</v>
          </cell>
          <cell r="CD1" t="str">
            <v>GARANTÍAS: TIPO DE GARANTÍA</v>
          </cell>
          <cell r="CE1" t="str">
            <v>CODIGOS UNSPSC</v>
          </cell>
          <cell r="CF1" t="str">
            <v>SIGLA DE MODALIDAD Y NUMERO PROCESO PRECONTRACTUAL</v>
          </cell>
          <cell r="CG1" t="str">
            <v>ENLACE A PLATAFORMA SECOP I Y SECOP II (Según corresponda por número de contrato)</v>
          </cell>
          <cell r="CH1" t="str">
            <v>FECHA DE PUBLICACIÓN SECOP</v>
          </cell>
          <cell r="CI1" t="str">
            <v>NÚMERO DE CONSTANCIA PUBLICACIÓN SECOP</v>
          </cell>
          <cell r="CJ1" t="str">
            <v>ABOGADO QUE ELABORÓ EL CONTRATO</v>
          </cell>
          <cell r="CK1" t="str">
            <v>NOMBRE DEL ORDENADOR DEL GASTO -  QUIEN FIRMA EL CONTRATO</v>
          </cell>
          <cell r="CL1" t="str">
            <v>TIPO DE SEGUIMIENTO: SUPERVISION Ó INTERVENTORIA</v>
          </cell>
          <cell r="CM1" t="str">
            <v>NOMBRE SUPERVISOR O INTERVENTOR</v>
          </cell>
          <cell r="CN1" t="str">
            <v>IDENTIFICACIÓN</v>
          </cell>
          <cell r="CO1" t="str">
            <v>DÍGITO DE VERIFICACIÓN SUPERVISOR</v>
          </cell>
          <cell r="CP1" t="str">
            <v>No DE CONTRATO DE INTERVENTORÍA</v>
          </cell>
          <cell r="CQ1" t="str">
            <v>DEPENDENCIA</v>
          </cell>
          <cell r="CR1" t="str">
            <v>TIPO DE MODIFICACIÓN</v>
          </cell>
          <cell r="CS1" t="str">
            <v>CÓDIGO DEL OTRO SI</v>
          </cell>
          <cell r="CT1" t="str">
            <v>FECHA SUSCRIPCIÓN MODIFICACIÓN O NOVEDAD AL PRINCIPAL</v>
          </cell>
          <cell r="CU1" t="str">
            <v>FECHA  APROBACIÓN DE POLIZA  ADICIÓN 1</v>
          </cell>
          <cell r="CV1" t="str">
            <v>NOMBRE CONTRATISTA QUE ACEPTÓ LA CESIÓN</v>
          </cell>
          <cell r="CW1" t="str">
            <v>ID CONTRATISTA QUE ACEPTO LA CESIÓN</v>
          </cell>
          <cell r="CX1" t="str">
            <v>DÍGITO DE VERIFICACIÓN CESIONARIO</v>
          </cell>
          <cell r="CY1" t="str">
            <v>FECHA DE NACIMIENTO</v>
          </cell>
          <cell r="CZ1" t="str">
            <v>DIRECCIÓN CESIONARIO</v>
          </cell>
          <cell r="DA1" t="str">
            <v>NÚMERO TELEFÓNICO DEL CESIONARIO</v>
          </cell>
          <cell r="DB1" t="str">
            <v>CORREO ELECTRONICO</v>
          </cell>
          <cell r="DC1" t="str">
            <v>TÍTULO QUE REPORTA EL CONTRATISTA EN IDONEIDAD</v>
          </cell>
          <cell r="DD1" t="str">
            <v>FECHA INICIO CESIÓN</v>
          </cell>
          <cell r="DE1" t="str">
            <v>VALOR A EJECUTAR CESIONARIO</v>
          </cell>
          <cell r="DF1" t="str">
            <v>ABOGADO QUE ELABORÓ LA MODIFICACIÓN 1</v>
          </cell>
          <cell r="DG1" t="str">
            <v>TIPO DE MODIFICACIÓN 2</v>
          </cell>
          <cell r="DH1" t="str">
            <v>CODIGO DEL OTRO SÍ</v>
          </cell>
          <cell r="DI1" t="str">
            <v>FECHA SUSCRIPCIÓN MODIFICACIÓN AL PRINCIPAL</v>
          </cell>
          <cell r="DJ1" t="str">
            <v>FECHA APROBACIÓN DE POLIZA ADICIÓN 2</v>
          </cell>
          <cell r="DK1" t="str">
            <v>NOMBRE CONTRATISTA QUE ACEPTÓ LA CESIÓN</v>
          </cell>
          <cell r="DL1" t="str">
            <v>ID CONTRATISTA QUE ACEPTO LA CESIÓN</v>
          </cell>
          <cell r="DM1" t="str">
            <v>DÍGITO DE VERIFICACIÓN CESIONARIO</v>
          </cell>
          <cell r="DN1" t="str">
            <v>FECHA DE NACIMIENTO</v>
          </cell>
          <cell r="DO1" t="str">
            <v>DIRECCIÓN CESIONARIO</v>
          </cell>
          <cell r="DP1" t="str">
            <v>NÚMERO TELEFÓNICO DEL CESIONARIO</v>
          </cell>
          <cell r="DQ1" t="str">
            <v>CORREO ELECTRONICO</v>
          </cell>
          <cell r="DR1" t="str">
            <v>TÍTULO QUE REPORTA EL CONTRATISTA EN IDONEIDAD</v>
          </cell>
          <cell r="DS1" t="str">
            <v>FECHA INIICIO CESIÓN</v>
          </cell>
          <cell r="DT1" t="str">
            <v>VALOR A EJECUTAR CESIONARIO</v>
          </cell>
          <cell r="DU1" t="str">
            <v>ABOGADO QUE ELABORÓ LA MODIFICACIÓN 2</v>
          </cell>
          <cell r="DV1" t="str">
            <v>TIPO DE MODIFICACIÓN 3</v>
          </cell>
          <cell r="DW1" t="str">
            <v>FECHA SUSCRIPCIÓN MODIFICACIÓN AL PRINCIPAL</v>
          </cell>
          <cell r="DX1" t="str">
            <v>FECHA DE APROBACIÓN DE PÓLIZA ADICIÓN 3</v>
          </cell>
          <cell r="DY1" t="str">
            <v>NOMBRE CONTRATISTA QUE ACEPTÓ LA CESIÓN</v>
          </cell>
          <cell r="DZ1" t="str">
            <v>ID CONTRATISTA QUE ACEPTO LA CESIÓN</v>
          </cell>
          <cell r="EA1" t="str">
            <v>DÍGITO DE VERIFICACIÓN CESIONARIO</v>
          </cell>
          <cell r="EB1" t="str">
            <v>FECHA DE NACIMIENTO</v>
          </cell>
          <cell r="EC1" t="str">
            <v>DIRECCIÓN CESIONARIO</v>
          </cell>
          <cell r="ED1" t="str">
            <v>NÚMERO TELEFÓNICO DEL CESIONARIO</v>
          </cell>
          <cell r="EE1" t="str">
            <v>CORREO ELECTRONICO</v>
          </cell>
          <cell r="EF1" t="str">
            <v>VALOR A EJECUTAR CESIONARIO</v>
          </cell>
          <cell r="EG1" t="str">
            <v>ABOGADO QUE ELABORO LA MODIFICACION 3</v>
          </cell>
          <cell r="EH1" t="str">
            <v>TIPO DE MODIFICACIÓN 4</v>
          </cell>
          <cell r="EI1" t="str">
            <v>FECHA SUSCRIPCIÓN MODIFICACIÓN AL PRINCIPAL</v>
          </cell>
          <cell r="EJ1" t="str">
            <v>FECHA DE APROBACIÓN DE PÓLIZA ADICION 4</v>
          </cell>
          <cell r="EK1" t="str">
            <v>NOMBRE CONTRATISTA QUE ACEPTÓ LA CESIÓN</v>
          </cell>
          <cell r="EL1" t="str">
            <v>ID CONTRATISTA QUE ACEPTÓ LA CESIÓN</v>
          </cell>
          <cell r="EM1" t="str">
            <v>DIGITO DE VERIFICACIÓN CESIONARIO</v>
          </cell>
          <cell r="EN1" t="str">
            <v>DIRECCIÓN CESIONARIO</v>
          </cell>
          <cell r="EO1" t="str">
            <v>CORREO ELECTRÓNICO</v>
          </cell>
          <cell r="EP1" t="str">
            <v>VALOR A EJECUTAR CESIONARIO</v>
          </cell>
          <cell r="EQ1" t="str">
            <v>ABOGADO QUE ELABORÓ LA MODIFICACION 4</v>
          </cell>
          <cell r="ER1" t="str">
            <v>VALOR ADICIÓN 1</v>
          </cell>
          <cell r="ES1" t="str">
            <v>VALOR ADICIÓN 2</v>
          </cell>
          <cell r="ET1" t="str">
            <v>VALOR ADICIÓN 3</v>
          </cell>
          <cell r="EU1" t="str">
            <v>VALOR TOTAL DE LA ADICIÓN</v>
          </cell>
          <cell r="EV1" t="str">
            <v>PRORROGA 1 EN MESES</v>
          </cell>
          <cell r="EW1" t="str">
            <v>PRORROGA 1 EN DÍAS</v>
          </cell>
          <cell r="EX1" t="str">
            <v>PRORROGA 2 EN MESES</v>
          </cell>
          <cell r="EY1" t="str">
            <v>PRORROGA 2 EN DÍAS</v>
          </cell>
          <cell r="EZ1" t="str">
            <v>PRORROGA 3 EN MESES</v>
          </cell>
          <cell r="FA1" t="str">
            <v>PRORROGA 3  EN DÍAS</v>
          </cell>
          <cell r="FB1" t="str">
            <v>TOTAL DÍAS PRORROGADOS</v>
          </cell>
          <cell r="FC1" t="str">
            <v>FECHA FINAL EJECUCIÓN DESPUÉS DE NOVEDADES Y MODIFICACIONES</v>
          </cell>
          <cell r="FD1" t="str">
            <v>PLAZO FINAL DE EJECUCIÓN DÍAS</v>
          </cell>
          <cell r="FE1" t="str">
            <v>VALOR FINAL DEL CONTRATO</v>
          </cell>
          <cell r="FF1" t="str">
            <v>FECHA DE ACTIVACIÓN SI SUSPENDIDO</v>
          </cell>
          <cell r="FG1" t="str">
            <v>ALERTA ESTADO DE LA EJECUCIÓN</v>
          </cell>
          <cell r="FH1" t="str">
            <v>INCUMPLIMIENTOS</v>
          </cell>
          <cell r="FI1" t="str">
            <v>FECHA_LIQUIDACIÓN</v>
          </cell>
          <cell r="FJ1" t="str">
            <v>VALOR CRP</v>
          </cell>
          <cell r="FK1" t="str">
            <v>ANULACIONES</v>
          </cell>
          <cell r="FL1" t="str">
            <v>REINTEGROS</v>
          </cell>
          <cell r="FM1" t="str">
            <v>VALOR NETO</v>
          </cell>
          <cell r="FN1" t="str">
            <v>AUTORIZACIÓN GIRO</v>
          </cell>
          <cell r="FO1" t="str">
            <v>COMPROMISO SIN GIRO AUTORIZADO</v>
          </cell>
          <cell r="FP1" t="str">
            <v>ALERTA CRUCE VALORES PREDIS VS BASE
 BD VS PREDIS</v>
          </cell>
          <cell r="FQ1" t="str">
            <v>AVANCE FISICO REAL</v>
          </cell>
          <cell r="FR1" t="str">
            <v>AVANCE PRESUPUESTAL</v>
          </cell>
          <cell r="FS1" t="str">
            <v>OBLIGACIONES ESPECÍFICAS</v>
          </cell>
          <cell r="FT1" t="str">
            <v>CLAÚSULAS AMBIENTALES
(PIGA)</v>
          </cell>
          <cell r="FU1" t="str">
            <v>JUSTIFICACIÓN TECNICA</v>
          </cell>
          <cell r="FV1" t="str">
            <v>CANTIDAD DE PAGOS PACTADOS</v>
          </cell>
          <cell r="FW1" t="str">
            <v>CONSECUTIVO DE PAGO</v>
          </cell>
          <cell r="FX1" t="str">
            <v>NUMERO CDP</v>
          </cell>
          <cell r="FY1" t="str">
            <v>VALOR DEL CDP</v>
          </cell>
          <cell r="FZ1" t="str">
            <v>FECHA DEL CDP</v>
          </cell>
          <cell r="GA1" t="str">
            <v>NUMERO CRP</v>
          </cell>
          <cell r="GB1" t="str">
            <v>VALOR DEL CRP</v>
          </cell>
          <cell r="GC1" t="str">
            <v>FECHA DEL CRP</v>
          </cell>
        </row>
        <row r="2">
          <cell r="A2" t="str">
            <v>A11</v>
          </cell>
          <cell r="B2"/>
          <cell r="C2">
            <v>2025</v>
          </cell>
          <cell r="D2">
            <v>1</v>
          </cell>
          <cell r="E2">
            <v>1014263916</v>
          </cell>
          <cell r="F2">
            <v>1</v>
          </cell>
          <cell r="G2" t="str">
            <v>MELISSA OCAMPO CARDONA</v>
          </cell>
          <cell r="H2" t="str">
            <v>Diagonal 82i 72b 06</v>
          </cell>
          <cell r="I2">
            <v>6610938</v>
          </cell>
          <cell r="J2" t="str">
            <v>melimeliok@hotmail.com</v>
          </cell>
          <cell r="K2" t="str">
            <v>NO APLICA</v>
          </cell>
          <cell r="L2" t="str">
            <v>NO APLICA</v>
          </cell>
          <cell r="M2" t="str">
            <v>MUJER</v>
          </cell>
          <cell r="N2" t="str">
            <v>CISGENERO</v>
          </cell>
          <cell r="O2" t="str">
            <v>NO APLICA</v>
          </cell>
          <cell r="P2" t="str">
            <v>NO APLICA</v>
          </cell>
          <cell r="Q2">
            <v>34775</v>
          </cell>
          <cell r="R2">
            <v>30</v>
          </cell>
          <cell r="S2" t="str">
            <v>NACIONAL</v>
          </cell>
          <cell r="T2" t="str">
            <v>Título de formación tecnológica o
aprobación de seis (06) semestres de
formación profesional o aprobación del
60% del pensum académico de formación
profesional en las áreas de
administración, ciencias sociales y
humanas o ciencias de la información,
bibliotecología, documentación o
archivística y afines o su equivalencia</v>
          </cell>
          <cell r="U2" t="str">
            <v>BACHILLER ACADÉMICO
Instituto Colombiano para la Evaluación
de la Educación
Según diploma del 30 de mayo de 2015</v>
          </cell>
          <cell r="V2" t="str">
            <v>Funcionamiento</v>
          </cell>
          <cell r="W2" t="str">
            <v>N/A</v>
          </cell>
          <cell r="X2" t="str">
            <v>O21202020080585954</v>
          </cell>
          <cell r="Y2" t="str">
            <v>N/A</v>
          </cell>
          <cell r="Z2" t="str">
            <v>N/A</v>
          </cell>
          <cell r="AA2" t="str">
            <v>Prestar los servicios de apoyo a la gestión para acompañar la gestión administrativa y de gestión documental de los trámites adelantados por el Proceso de Gestión Contractual del Instituto Distrital de la Participación y Acción Comunal.</v>
          </cell>
          <cell r="AB2">
            <v>45693</v>
          </cell>
          <cell r="AC2">
            <v>45695</v>
          </cell>
          <cell r="AD2">
            <v>2025</v>
          </cell>
          <cell r="AE2">
            <v>2</v>
          </cell>
          <cell r="AF2">
            <v>7</v>
          </cell>
          <cell r="AG2">
            <v>2025</v>
          </cell>
          <cell r="AH2">
            <v>5</v>
          </cell>
          <cell r="AI2">
            <v>0</v>
          </cell>
          <cell r="AJ2">
            <v>2025</v>
          </cell>
          <cell r="AK2">
            <v>5</v>
          </cell>
          <cell r="AL2">
            <v>0</v>
          </cell>
          <cell r="AM2">
            <v>45815</v>
          </cell>
          <cell r="AN2">
            <v>150</v>
          </cell>
          <cell r="AO2">
            <v>19000000</v>
          </cell>
          <cell r="AP2"/>
          <cell r="AQ2"/>
          <cell r="AR2"/>
          <cell r="AS2" t="str">
            <v>$ 3.800.000</v>
          </cell>
          <cell r="AT2" t="str">
            <v>TECNICA 3</v>
          </cell>
          <cell r="AU2" t="str">
            <v>Febrero</v>
          </cell>
          <cell r="AV2" t="str">
            <v>1 1. Natural</v>
          </cell>
          <cell r="AW2" t="str">
            <v>26 26-Persona Natural</v>
          </cell>
          <cell r="AX2" t="str">
            <v>3 3. Único Contratista</v>
          </cell>
          <cell r="AY2" t="str">
            <v>17 17. Contrato de Prestación de Servicios</v>
          </cell>
          <cell r="AZ2" t="str">
            <v>33 33-Servicios Apoyo a la Gestion de la Entidad (servicios administrativos)</v>
          </cell>
          <cell r="BA2" t="str">
            <v>5 Contratación directa</v>
          </cell>
          <cell r="BB2" t="str">
            <v>33 Prestación de Servicios Profesionales y Apoyo (5-8)</v>
          </cell>
          <cell r="BC2">
            <v>1</v>
          </cell>
          <cell r="BD2" t="str">
            <v>1 1. Ley 80</v>
          </cell>
          <cell r="BE2"/>
          <cell r="BF2"/>
          <cell r="BG2"/>
          <cell r="BH2"/>
          <cell r="BI2" t="str">
            <v>6 6: Prestacion de servicios</v>
          </cell>
          <cell r="BJ2"/>
          <cell r="BK2"/>
          <cell r="BL2"/>
          <cell r="BM2"/>
          <cell r="BN2"/>
          <cell r="BO2"/>
          <cell r="BP2"/>
          <cell r="BQ2"/>
          <cell r="BR2"/>
          <cell r="BS2"/>
          <cell r="BT2"/>
          <cell r="BU2"/>
          <cell r="BV2"/>
          <cell r="BW2"/>
          <cell r="BX2"/>
          <cell r="BY2"/>
          <cell r="BZ2"/>
          <cell r="CA2"/>
          <cell r="CB2"/>
          <cell r="CC2">
            <v>45695</v>
          </cell>
          <cell r="CD2" t="str">
            <v>CUMPLIMIENTO</v>
          </cell>
          <cell r="CE2">
            <v>80111600</v>
          </cell>
          <cell r="CF2" t="str">
            <v>CD-IDPAC-001-2025</v>
          </cell>
          <cell r="CG2" t="str">
            <v>https://community.secop.gov.co/Public/Tendering/OpportunityDetail/Index?noticeUID=CO1.NTC.7536074&amp;isFromPublicArea=True&amp;isModal=False</v>
          </cell>
          <cell r="CH2">
            <v>45692</v>
          </cell>
          <cell r="CI2" t="str">
            <v xml:space="preserve">
CO1.PCCNTR.7409420</v>
          </cell>
          <cell r="CJ2" t="str">
            <v>Sebastian Silva</v>
          </cell>
          <cell r="CK2" t="str">
            <v>YULY MARCELA BARAJAS AGUILERA</v>
          </cell>
          <cell r="CL2" t="str">
            <v>1 1. Interna</v>
          </cell>
          <cell r="CM2" t="str">
            <v>YULY MARCELA BARAJAS AGUILERA</v>
          </cell>
          <cell r="CN2">
            <v>1010176121</v>
          </cell>
          <cell r="CO2">
            <v>6</v>
          </cell>
          <cell r="CP2"/>
          <cell r="CQ2" t="str">
            <v>SECRETARIA GENERAL</v>
          </cell>
          <cell r="CR2"/>
          <cell r="CS2"/>
          <cell r="CT2"/>
          <cell r="CU2"/>
          <cell r="CV2"/>
          <cell r="CW2"/>
          <cell r="CX2"/>
          <cell r="CY2"/>
          <cell r="CZ2"/>
          <cell r="DA2"/>
          <cell r="DB2"/>
          <cell r="DC2"/>
          <cell r="DD2"/>
          <cell r="DE2"/>
          <cell r="DF2"/>
          <cell r="DG2"/>
          <cell r="DH2"/>
          <cell r="DI2"/>
          <cell r="DJ2"/>
          <cell r="DK2"/>
          <cell r="DL2"/>
          <cell r="DM2"/>
          <cell r="DN2"/>
          <cell r="DO2"/>
          <cell r="DP2"/>
          <cell r="DQ2"/>
          <cell r="DR2"/>
          <cell r="DS2"/>
          <cell r="DT2"/>
          <cell r="DU2"/>
          <cell r="DV2"/>
          <cell r="DW2"/>
          <cell r="DX2"/>
          <cell r="DY2"/>
          <cell r="DZ2"/>
          <cell r="EA2"/>
          <cell r="EB2"/>
          <cell r="EC2"/>
          <cell r="ED2"/>
          <cell r="EE2"/>
          <cell r="EF2"/>
          <cell r="EG2"/>
          <cell r="EH2"/>
          <cell r="EI2"/>
          <cell r="EJ2"/>
          <cell r="EK2"/>
          <cell r="EL2"/>
          <cell r="EM2"/>
          <cell r="EN2"/>
          <cell r="EO2"/>
          <cell r="EP2"/>
          <cell r="EQ2"/>
          <cell r="ER2"/>
          <cell r="ES2"/>
          <cell r="ET2"/>
          <cell r="EU2" t="str">
            <v>$ -</v>
          </cell>
          <cell r="EV2"/>
          <cell r="EW2"/>
          <cell r="EX2"/>
          <cell r="EY2"/>
          <cell r="EZ2"/>
          <cell r="FA2"/>
          <cell r="FB2">
            <v>0</v>
          </cell>
          <cell r="FC2">
            <v>45815</v>
          </cell>
          <cell r="FD2">
            <v>150</v>
          </cell>
          <cell r="FE2" t="str">
            <v>$ 19.000.000</v>
          </cell>
          <cell r="FF2" t="str">
            <v>Activo</v>
          </cell>
          <cell r="FG2" t="str">
            <v>En ejecución</v>
          </cell>
          <cell r="FH2"/>
          <cell r="FI2"/>
          <cell r="FJ2" t="str">
            <v>#N/D</v>
          </cell>
          <cell r="FK2" t="str">
            <v>$0</v>
          </cell>
          <cell r="FL2" t="str">
            <v>$0</v>
          </cell>
          <cell r="FM2" t="str">
            <v>#N/D</v>
          </cell>
          <cell r="FN2" t="str">
            <v>$3.040.000</v>
          </cell>
          <cell r="FO2" t="str">
            <v>$19.000.000</v>
          </cell>
          <cell r="FP2" t="str">
            <v>#N/D</v>
          </cell>
          <cell r="FQ2" t="str">
            <v>#¡REF!</v>
          </cell>
          <cell r="FR2" t="str">
            <v>#N/D</v>
          </cell>
          <cell r="FS2" t="str">
            <v>Realizar el registro de la información de los trámites radicados en el P.G.C en las bases dispuestas para ello, llevar el control de los tiempos de respuesta de los mismos de conformidad con el procedimiento establecido. 2. Apoyar la revisión inicial de los documentos radicados por las dependencias de la entidad, como los documentos de las modificaciones contractuales y demás trámites requeridos. 3. Brindar seguimiento y control de la correspondencia interna y externa del Proceso de Gestión Contractual, a través del sistema de gestión de información y/o documental vigente en la Entidad. 4. Brindar apoyo en la búsqueda de insumos para las diferentes solicitudes allegadas al proceso de gestión contractual. 5. Asignar los procesos contractuales a los diferentes abogados segun su especialidad y carga laboral garantizando una distibucion eficiente y oportuna. 6. Las demás que sean asignadas por el supervisor, de acuerdo con la naturaleza y objeto del contrato.</v>
          </cell>
          <cell r="FT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
          <cell r="FV2">
            <v>5</v>
          </cell>
          <cell r="FW2" t="str">
            <v>#N/D</v>
          </cell>
          <cell r="FX2">
            <v>5</v>
          </cell>
          <cell r="FY2">
            <v>22800000</v>
          </cell>
          <cell r="FZ2">
            <v>45687</v>
          </cell>
          <cell r="GA2">
            <v>14</v>
          </cell>
          <cell r="GB2">
            <v>19000000</v>
          </cell>
          <cell r="GC2">
            <v>45694</v>
          </cell>
        </row>
        <row r="3">
          <cell r="A3" t="str">
            <v>A71</v>
          </cell>
          <cell r="B3"/>
          <cell r="C3">
            <v>2025</v>
          </cell>
          <cell r="D3">
            <v>2</v>
          </cell>
          <cell r="E3">
            <v>1020803861</v>
          </cell>
          <cell r="F3">
            <v>5</v>
          </cell>
          <cell r="G3" t="str">
            <v>SEBASTIAN CAMILO SILVA SUAREZ</v>
          </cell>
          <cell r="H3" t="str">
            <v>CL 137 49 48</v>
          </cell>
          <cell r="I3">
            <v>7512621</v>
          </cell>
          <cell r="J3" t="str">
            <v>sebastiansilva041915@outlook.com</v>
          </cell>
          <cell r="K3" t="str">
            <v>NO APLICA</v>
          </cell>
          <cell r="L3" t="str">
            <v>NO APLICA</v>
          </cell>
          <cell r="M3" t="str">
            <v>HOMBRE</v>
          </cell>
          <cell r="N3" t="str">
            <v>CISGENERO</v>
          </cell>
          <cell r="O3" t="str">
            <v>NO APLICA</v>
          </cell>
          <cell r="P3" t="str">
            <v>NO APLICA</v>
          </cell>
          <cell r="Q3">
            <v>34838</v>
          </cell>
          <cell r="R3">
            <v>29</v>
          </cell>
          <cell r="S3" t="str">
            <v>NACIONAL</v>
          </cell>
          <cell r="T3" t="str">
            <v>Título de formación Tecnológica o aprobación de seis (6) semestres de formación profesional o aprobación del 60% del pensum académico de formación profesional en ciencias sociales y humanas o administración y afines o su equivalencia N/A</v>
          </cell>
          <cell r="U3" t="str">
            <v>APROBACIÓN DE 10 SEMESTRES DEL PROGRAMA DE DERECHO Universidad Libre  Según  Certificación de terminación de materias del 09 de julio de 2019</v>
          </cell>
          <cell r="V3" t="str">
            <v>Funcionamiento</v>
          </cell>
          <cell r="W3" t="str">
            <v>N/A</v>
          </cell>
          <cell r="X3" t="str">
            <v>O21202020080383990</v>
          </cell>
          <cell r="Y3" t="str">
            <v>N/A</v>
          </cell>
          <cell r="Z3" t="str">
            <v>N/A</v>
          </cell>
          <cell r="AA3" t="str">
            <v>Prestar los servicios profesionales para brindar apoyo jurídico en la revisión y trámite de los procesos contractuales de la Secretaría General del Instituto.</v>
          </cell>
          <cell r="AB3">
            <v>45693</v>
          </cell>
          <cell r="AC3">
            <v>45694</v>
          </cell>
          <cell r="AD3">
            <v>2025</v>
          </cell>
          <cell r="AE3">
            <v>2</v>
          </cell>
          <cell r="AF3">
            <v>6</v>
          </cell>
          <cell r="AG3">
            <v>2025</v>
          </cell>
          <cell r="AH3">
            <v>7</v>
          </cell>
          <cell r="AI3">
            <v>0</v>
          </cell>
          <cell r="AJ3">
            <v>2025</v>
          </cell>
          <cell r="AK3">
            <v>9</v>
          </cell>
          <cell r="AL3">
            <v>5</v>
          </cell>
          <cell r="AM3">
            <v>45905</v>
          </cell>
          <cell r="AN3">
            <v>210</v>
          </cell>
          <cell r="AO3">
            <v>29400000</v>
          </cell>
          <cell r="AP3"/>
          <cell r="AQ3"/>
          <cell r="AR3"/>
          <cell r="AS3" t="str">
            <v>$ 4.200.000</v>
          </cell>
          <cell r="AT3" t="str">
            <v>PROFESIONAL 1</v>
          </cell>
          <cell r="AU3" t="str">
            <v>Febrero</v>
          </cell>
          <cell r="AV3" t="str">
            <v>1 1. Natural</v>
          </cell>
          <cell r="AW3" t="str">
            <v>26 26-Persona Natural</v>
          </cell>
          <cell r="AX3" t="str">
            <v>3 3. Único Contratista</v>
          </cell>
          <cell r="AY3" t="str">
            <v>17 17. Contrato de Prestación de Servicios</v>
          </cell>
          <cell r="AZ3" t="str">
            <v>31 31-Servicios Profesionales</v>
          </cell>
          <cell r="BA3" t="str">
            <v>5 Contratación directa</v>
          </cell>
          <cell r="BB3" t="str">
            <v>33 Prestación de Servicios Profesionales y Apoyo (5-8)</v>
          </cell>
          <cell r="BC3">
            <v>1</v>
          </cell>
          <cell r="BD3" t="str">
            <v>1 1. Ley 80</v>
          </cell>
          <cell r="BE3"/>
          <cell r="BF3"/>
          <cell r="BG3"/>
          <cell r="BH3"/>
          <cell r="BI3" t="str">
            <v>6 6: Prestacion de servicios</v>
          </cell>
          <cell r="BJ3"/>
          <cell r="BK3"/>
          <cell r="BL3"/>
          <cell r="BM3"/>
          <cell r="BN3"/>
          <cell r="BO3"/>
          <cell r="BP3"/>
          <cell r="BQ3"/>
          <cell r="BR3"/>
          <cell r="BS3"/>
          <cell r="BT3"/>
          <cell r="BU3"/>
          <cell r="BV3"/>
          <cell r="BW3"/>
          <cell r="BX3"/>
          <cell r="BY3"/>
          <cell r="BZ3"/>
          <cell r="CA3"/>
          <cell r="CB3"/>
          <cell r="CC3">
            <v>45694</v>
          </cell>
          <cell r="CD3" t="str">
            <v>CUMPLIMIENTO</v>
          </cell>
          <cell r="CE3">
            <v>80111600</v>
          </cell>
          <cell r="CF3" t="str">
            <v>CD-IDPAC-002-2025</v>
          </cell>
          <cell r="CG3" t="str">
            <v>https://community.secop.gov.co/Public/Tendering/OpportunityDetail/Index?noticeUID=CO1.NTC.7536072&amp;isFromPublicArea=True&amp;isModal=False</v>
          </cell>
          <cell r="CH3">
            <v>45692</v>
          </cell>
          <cell r="CI3" t="str">
            <v>CO1.PCCNTR.7409441</v>
          </cell>
          <cell r="CJ3" t="str">
            <v>Anderson Martinez</v>
          </cell>
          <cell r="CK3" t="str">
            <v>YULY MARCELA BARAJAS AGUILERA</v>
          </cell>
          <cell r="CL3" t="str">
            <v>1 1. Interna</v>
          </cell>
          <cell r="CM3" t="str">
            <v>YULY MARCELA BARAJAS AGUILERA</v>
          </cell>
          <cell r="CN3">
            <v>1010176121</v>
          </cell>
          <cell r="CO3">
            <v>6</v>
          </cell>
          <cell r="CP3"/>
          <cell r="CQ3" t="str">
            <v>SECRETARIA GENERAL</v>
          </cell>
          <cell r="CR3"/>
          <cell r="CS3"/>
          <cell r="CT3"/>
          <cell r="CU3"/>
          <cell r="CV3"/>
          <cell r="CW3"/>
          <cell r="CX3"/>
          <cell r="CY3"/>
          <cell r="CZ3"/>
          <cell r="DA3"/>
          <cell r="DB3"/>
          <cell r="DC3"/>
          <cell r="DD3"/>
          <cell r="DE3"/>
          <cell r="DF3"/>
          <cell r="DG3"/>
          <cell r="DH3"/>
          <cell r="DI3"/>
          <cell r="DJ3"/>
          <cell r="DK3"/>
          <cell r="DL3"/>
          <cell r="DM3"/>
          <cell r="DN3"/>
          <cell r="DO3"/>
          <cell r="DP3"/>
          <cell r="DQ3"/>
          <cell r="DR3"/>
          <cell r="DS3"/>
          <cell r="DT3"/>
          <cell r="DU3"/>
          <cell r="DV3"/>
          <cell r="DW3"/>
          <cell r="DX3"/>
          <cell r="DY3"/>
          <cell r="DZ3"/>
          <cell r="EA3"/>
          <cell r="EB3"/>
          <cell r="EC3"/>
          <cell r="ED3"/>
          <cell r="EE3"/>
          <cell r="EF3"/>
          <cell r="EG3"/>
          <cell r="EH3"/>
          <cell r="EI3"/>
          <cell r="EJ3"/>
          <cell r="EK3"/>
          <cell r="EL3"/>
          <cell r="EM3"/>
          <cell r="EN3"/>
          <cell r="EO3"/>
          <cell r="EP3"/>
          <cell r="EQ3"/>
          <cell r="ER3"/>
          <cell r="ES3"/>
          <cell r="ET3"/>
          <cell r="EU3" t="str">
            <v>$ -</v>
          </cell>
          <cell r="EV3"/>
          <cell r="EW3"/>
          <cell r="EX3"/>
          <cell r="EY3"/>
          <cell r="EZ3"/>
          <cell r="FA3"/>
          <cell r="FB3">
            <v>0</v>
          </cell>
          <cell r="FC3">
            <v>45905</v>
          </cell>
          <cell r="FD3">
            <v>210</v>
          </cell>
          <cell r="FE3" t="str">
            <v>$ 29.400.000</v>
          </cell>
          <cell r="FF3" t="str">
            <v>Activo</v>
          </cell>
          <cell r="FG3" t="str">
            <v>En ejecución</v>
          </cell>
          <cell r="FH3"/>
          <cell r="FI3"/>
          <cell r="FJ3" t="str">
            <v>$29.400.000</v>
          </cell>
          <cell r="FK3" t="str">
            <v>$0</v>
          </cell>
          <cell r="FL3" t="str">
            <v>$0</v>
          </cell>
          <cell r="FM3" t="str">
            <v>$29.400.000</v>
          </cell>
          <cell r="FN3" t="str">
            <v>$0</v>
          </cell>
          <cell r="FO3" t="str">
            <v>$29.400.000</v>
          </cell>
          <cell r="FP3" t="str">
            <v>OK</v>
          </cell>
          <cell r="FQ3" t="str">
            <v>#¡REF!</v>
          </cell>
          <cell r="FR3">
            <v>0</v>
          </cell>
          <cell r="FS3" t="str">
            <v xml:space="preserve">Gestionar conforme a ley, manuales y procedimientos los asuntos 
concernientes al Proceso de Gestión Contractual que le sean asignados, 
de conformidad con los tiempos y metas definidas por el supervisor del 
contrato. 
2. En relación con los trámites que le sean asignados, realizar el cargue de 
los documentos de orden precontractual, contractual y pos contractual en 
las plataformas digitales destinadas a ese propósito, dentro de los plazos 
y con as características establecidos en la ley, decretos, manuales y 
procedimientos 
3. Proyectar las liquidaciones y cierres de contratos que le sean asignados, 
de conformidad con los tiempos y metas definidas por el supervisor del 
contrato. 
4. Proyectar dentro del término legal respuesta a peticiones y requerimientos, 
que le asean asignados por el supervisor del contrato. 
5. Dar cumplimiento a los lineamientos y procedimientos del Instituto en 
materia de gestión documental y de expedientes, garantizando que la 
totalidad de los documentos propios de asuntos a su cargo, se encuentren 
en la ubicación y con las características correctas 
6. Las demás que sean asignadas por el supervisor, de acuerdo con la 
naturaleza y objeto del contrato. </v>
          </cell>
          <cell r="FT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
          <cell r="FV3">
            <v>7</v>
          </cell>
          <cell r="FW3">
            <v>0</v>
          </cell>
          <cell r="FX3">
            <v>6</v>
          </cell>
          <cell r="FY3">
            <v>29400000</v>
          </cell>
          <cell r="FZ3">
            <v>45687</v>
          </cell>
          <cell r="GA3">
            <v>15</v>
          </cell>
          <cell r="GB3">
            <v>29400000</v>
          </cell>
          <cell r="GC3">
            <v>45694</v>
          </cell>
        </row>
        <row r="4">
          <cell r="A4" t="str">
            <v>A75</v>
          </cell>
          <cell r="B4"/>
          <cell r="C4">
            <v>2025</v>
          </cell>
          <cell r="D4">
            <v>3</v>
          </cell>
          <cell r="E4">
            <v>31437336</v>
          </cell>
          <cell r="F4">
            <v>9</v>
          </cell>
          <cell r="G4" t="str">
            <v>LINA MARIA CUESTA CARDONA</v>
          </cell>
          <cell r="H4" t="str">
            <v>CL 18 4 82</v>
          </cell>
          <cell r="I4">
            <v>3014636422</v>
          </cell>
          <cell r="J4" t="str">
            <v>linacuestacar@hotmail.com</v>
          </cell>
          <cell r="K4" t="str">
            <v>NO APLICA</v>
          </cell>
          <cell r="L4" t="str">
            <v>NO APLICA</v>
          </cell>
          <cell r="M4" t="str">
            <v>MUJER</v>
          </cell>
          <cell r="N4" t="str">
            <v>CISGENERO</v>
          </cell>
          <cell r="O4" t="str">
            <v>NO APLICA</v>
          </cell>
          <cell r="P4" t="str">
            <v>NO APLICA</v>
          </cell>
          <cell r="Q4">
            <v>31463</v>
          </cell>
          <cell r="R4">
            <v>39</v>
          </cell>
          <cell r="S4" t="str">
            <v>NACIONAL</v>
          </cell>
          <cell r="T4" t="str">
            <v>Título profesional ciencias sociales y humanas y /o economía, administración, contaduría y afines o su equivalencia</v>
          </cell>
          <cell r="U4" t="str">
            <v>ABOGADA Universidad de Manizales Según acta de grado del 25 de junio de 2021</v>
          </cell>
          <cell r="V4" t="str">
            <v>Funcionamiento</v>
          </cell>
          <cell r="W4" t="str">
            <v>N/A</v>
          </cell>
          <cell r="X4" t="str">
            <v>O21202020080383990</v>
          </cell>
          <cell r="Y4" t="str">
            <v>N/A</v>
          </cell>
          <cell r="Z4" t="str">
            <v>N/A</v>
          </cell>
          <cell r="AA4" t="str">
            <v>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v>
          </cell>
          <cell r="AB4">
            <v>45699</v>
          </cell>
          <cell r="AC4">
            <v>45700</v>
          </cell>
          <cell r="AD4">
            <v>2025</v>
          </cell>
          <cell r="AE4">
            <v>2</v>
          </cell>
          <cell r="AF4">
            <v>12</v>
          </cell>
          <cell r="AG4">
            <v>2025</v>
          </cell>
          <cell r="AH4">
            <v>7</v>
          </cell>
          <cell r="AI4">
            <v>0</v>
          </cell>
          <cell r="AJ4">
            <v>2025</v>
          </cell>
          <cell r="AK4">
            <v>9</v>
          </cell>
          <cell r="AL4">
            <v>12</v>
          </cell>
          <cell r="AM4">
            <v>45912</v>
          </cell>
          <cell r="AN4">
            <v>210</v>
          </cell>
          <cell r="AO4">
            <v>36400000</v>
          </cell>
          <cell r="AP4"/>
          <cell r="AQ4"/>
          <cell r="AR4"/>
          <cell r="AS4" t="str">
            <v>$ 5.200.000</v>
          </cell>
          <cell r="AT4" t="str">
            <v>PROFESIONAL 4</v>
          </cell>
          <cell r="AU4" t="str">
            <v>Febrero</v>
          </cell>
          <cell r="AV4" t="str">
            <v>1 1. Natural</v>
          </cell>
          <cell r="AW4" t="str">
            <v>26 26-Persona Natural</v>
          </cell>
          <cell r="AX4" t="str">
            <v>3 3. Único Contratista</v>
          </cell>
          <cell r="AY4" t="str">
            <v>17 17. Contrato de Prestación de Servicios</v>
          </cell>
          <cell r="AZ4" t="str">
            <v>31 31-Servicios Profesionales</v>
          </cell>
          <cell r="BA4" t="str">
            <v>5 Contratación directa</v>
          </cell>
          <cell r="BB4" t="str">
            <v>33 Prestación de Servicios Profesionales y Apoyo (5-8)</v>
          </cell>
          <cell r="BC4">
            <v>1</v>
          </cell>
          <cell r="BD4" t="str">
            <v>1 1. Ley 80</v>
          </cell>
          <cell r="BE4"/>
          <cell r="BF4"/>
          <cell r="BG4"/>
          <cell r="BH4"/>
          <cell r="BI4" t="str">
            <v>6 6: Prestacion de servicios</v>
          </cell>
          <cell r="BJ4"/>
          <cell r="BK4"/>
          <cell r="BL4"/>
          <cell r="BM4"/>
          <cell r="BN4"/>
          <cell r="BO4"/>
          <cell r="BP4"/>
          <cell r="BQ4"/>
          <cell r="BR4"/>
          <cell r="BS4"/>
          <cell r="BT4"/>
          <cell r="BU4"/>
          <cell r="BV4"/>
          <cell r="BW4"/>
          <cell r="BX4"/>
          <cell r="BY4"/>
          <cell r="BZ4"/>
          <cell r="CA4"/>
          <cell r="CB4"/>
          <cell r="CC4">
            <v>45700</v>
          </cell>
          <cell r="CD4" t="str">
            <v>CUMPLIMIENTO</v>
          </cell>
          <cell r="CE4">
            <v>80111600</v>
          </cell>
          <cell r="CF4" t="str">
            <v>CD-IDPAC-003-2025</v>
          </cell>
          <cell r="CG4" t="str">
            <v>https://community.secop.gov.co/Public/Tendering/OpportunityDetail/Index?noticeUID=CO1.NTC.7602030&amp;isFromPublicArea=True&amp;isModal=False</v>
          </cell>
          <cell r="CH4">
            <v>45963</v>
          </cell>
          <cell r="CI4" t="str">
            <v>CO1.PCCNTR.7467727</v>
          </cell>
          <cell r="CJ4" t="str">
            <v>Cesar Acevedo</v>
          </cell>
          <cell r="CK4" t="str">
            <v>YULY MARCELA BARAJAS AGUILERA</v>
          </cell>
          <cell r="CL4" t="str">
            <v>1 1. Interna</v>
          </cell>
          <cell r="CM4" t="str">
            <v>YULY MARCELA BARAJAS AGUILERA</v>
          </cell>
          <cell r="CN4">
            <v>1010176121</v>
          </cell>
          <cell r="CO4">
            <v>6</v>
          </cell>
          <cell r="CP4"/>
          <cell r="CQ4" t="str">
            <v>SECRETARIA GENERAL</v>
          </cell>
          <cell r="CR4"/>
          <cell r="CS4"/>
          <cell r="CT4"/>
          <cell r="CU4"/>
          <cell r="CV4"/>
          <cell r="CW4"/>
          <cell r="CX4"/>
          <cell r="CY4"/>
          <cell r="CZ4"/>
          <cell r="DA4"/>
          <cell r="DB4"/>
          <cell r="DC4"/>
          <cell r="DD4"/>
          <cell r="DE4"/>
          <cell r="DF4"/>
          <cell r="DG4"/>
          <cell r="DH4"/>
          <cell r="DI4"/>
          <cell r="DJ4"/>
          <cell r="DK4"/>
          <cell r="DL4"/>
          <cell r="DM4"/>
          <cell r="DN4"/>
          <cell r="DO4"/>
          <cell r="DP4"/>
          <cell r="DQ4"/>
          <cell r="DR4"/>
          <cell r="DS4"/>
          <cell r="DT4"/>
          <cell r="DU4"/>
          <cell r="DV4"/>
          <cell r="DW4"/>
          <cell r="DX4"/>
          <cell r="DY4"/>
          <cell r="DZ4"/>
          <cell r="EA4"/>
          <cell r="EB4"/>
          <cell r="EC4"/>
          <cell r="ED4"/>
          <cell r="EE4"/>
          <cell r="EF4"/>
          <cell r="EG4"/>
          <cell r="EH4"/>
          <cell r="EI4"/>
          <cell r="EJ4"/>
          <cell r="EK4"/>
          <cell r="EL4"/>
          <cell r="EM4"/>
          <cell r="EN4"/>
          <cell r="EO4"/>
          <cell r="EP4"/>
          <cell r="EQ4"/>
          <cell r="ER4"/>
          <cell r="ES4"/>
          <cell r="ET4"/>
          <cell r="EU4" t="str">
            <v>$ -</v>
          </cell>
          <cell r="EV4"/>
          <cell r="EW4"/>
          <cell r="EX4"/>
          <cell r="EY4"/>
          <cell r="EZ4"/>
          <cell r="FA4"/>
          <cell r="FB4">
            <v>0</v>
          </cell>
          <cell r="FC4">
            <v>45912</v>
          </cell>
          <cell r="FD4">
            <v>210</v>
          </cell>
          <cell r="FE4" t="str">
            <v>$ 36.400.000</v>
          </cell>
          <cell r="FF4" t="str">
            <v>Activo</v>
          </cell>
          <cell r="FG4" t="str">
            <v>En ejecución</v>
          </cell>
          <cell r="FH4"/>
          <cell r="FI4"/>
          <cell r="FJ4" t="str">
            <v>$36.400.000</v>
          </cell>
          <cell r="FK4" t="str">
            <v>$0</v>
          </cell>
          <cell r="FL4" t="str">
            <v>$0</v>
          </cell>
          <cell r="FM4" t="str">
            <v>$36.400.000</v>
          </cell>
          <cell r="FN4" t="str">
            <v>$0</v>
          </cell>
          <cell r="FO4" t="str">
            <v>$36.400.000</v>
          </cell>
          <cell r="FP4" t="str">
            <v>OK</v>
          </cell>
          <cell r="FQ4" t="str">
            <v>#¡REF!</v>
          </cell>
          <cell r="FR4">
            <v>0</v>
          </cell>
          <cell r="FS4" t="str">
            <v>Apoyar a la Secretaría General en la administración y registro de la información de los procesos contractuales adelantados por el Instituto, en las bases de datos o herramientas dispuestas para ello, garantizado la oportunidad y completitud en el dato. 2. Realizar el seguimiento del registro oportuno en el SECOP II y/o demás plataformas dispuestas para ello, del cumplimiento de los requisitos de ejecución relacionados con los procesos contractuales adelantados por el Instituto. 3. Dar cumplimiento a los lineamientos y procedimientos del Instituto en materia de gestión documental y de expedientes, garantizando que la totalidad de los documentos propios de asuntos a su cargo, se encuentren en la ubicación y con las características correctas 4. Apoyar a la Dirección General y a la Secretaría General en la preparación y presentación oportuna de los informes y/o reportes ordinarios y extraordinarios que se deban presentar en relación con la gestión contractual del Instituto. 5. Proyectar dentro del término legal respuesta a peticiones y requerimientos, que le asean asignados por el supervisor del contrato. 6. Las demás que sean asignadas por el supervisor, de acuerdo con la naturaleza y objeto del contrato.</v>
          </cell>
          <cell r="FT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
          <cell r="FV4">
            <v>7</v>
          </cell>
          <cell r="FW4">
            <v>0</v>
          </cell>
          <cell r="FX4">
            <v>4</v>
          </cell>
          <cell r="FY4">
            <v>36400000</v>
          </cell>
          <cell r="FZ4">
            <v>45687</v>
          </cell>
          <cell r="GA4">
            <v>29</v>
          </cell>
          <cell r="GB4">
            <v>36400000</v>
          </cell>
          <cell r="GC4">
            <v>45699</v>
          </cell>
        </row>
        <row r="5">
          <cell r="A5" t="str">
            <v>C30</v>
          </cell>
          <cell r="B5"/>
          <cell r="C5">
            <v>2025</v>
          </cell>
          <cell r="D5">
            <v>4</v>
          </cell>
          <cell r="E5">
            <v>1032439579</v>
          </cell>
          <cell r="F5">
            <v>5</v>
          </cell>
          <cell r="G5" t="str">
            <v>ANDERSON GUTIERREZ MEJIA</v>
          </cell>
          <cell r="H5" t="str">
            <v>Cra 111 c No 86 a - 68 INT 27 apto 102</v>
          </cell>
          <cell r="I5">
            <v>2088210</v>
          </cell>
          <cell r="J5" t="str">
            <v>agutierrezmejia0@gmail.com</v>
          </cell>
          <cell r="K5" t="str">
            <v>NO APLICA</v>
          </cell>
          <cell r="L5" t="str">
            <v>NO APLICA</v>
          </cell>
          <cell r="M5" t="str">
            <v>HOMBRE</v>
          </cell>
          <cell r="N5" t="str">
            <v>CISGENERO</v>
          </cell>
          <cell r="O5" t="str">
            <v>NO APLICA</v>
          </cell>
          <cell r="P5" t="str">
            <v>NO APLICA</v>
          </cell>
          <cell r="Q5">
            <v>33171</v>
          </cell>
          <cell r="R5">
            <v>34</v>
          </cell>
          <cell r="S5" t="str">
            <v>NACIONAL</v>
          </cell>
          <cell r="T5" t="str">
            <v>Título profesional en derecho, con título de posgrado a nivel de especialización o su equivalencia</v>
          </cell>
          <cell r="U5" t="str">
            <v>ABOGADO Universidad Cooperativa de Colombia Según acta de grado del 13 de diciembre de 2016ESPECIALISTA EN DERECHO CONSTITUCIONAL Y ADMINISTRATIVO Universidad Católica de Colombia Según acta de grado del 6 de abril de 2018</v>
          </cell>
          <cell r="V5" t="str">
            <v>Inversión</v>
          </cell>
          <cell r="W5" t="str">
            <v>Fortalecimiento de la gestión institucional del IDPAC en el marco de la ejecución del Plan de Desarrollo de  Bogotá D.C</v>
          </cell>
          <cell r="X5" t="str">
            <v>O23011745992024019407023</v>
          </cell>
          <cell r="Y5" t="str">
            <v xml:space="preserve">Meta 368 Implementar 1 estrategia 
para fortalecimiento de la gestión 
institucional y operativa </v>
          </cell>
          <cell r="Z5" t="str">
            <v xml:space="preserve">1. Realizar el 100% de la estrategia 
de contratación de talento humano 
para los procesos de apoyo, gerencia 
y evaluación </v>
          </cell>
          <cell r="AA5" t="str">
            <v>Prestar los servicios de asesoría,  para realizar seguimiento, vigilancia y control de los proyectos de inversión, así como de los recursos de funcionamiento, en el marco de la Gestión contractual del IDPAC</v>
          </cell>
          <cell r="AB5">
            <v>45693</v>
          </cell>
          <cell r="AC5">
            <v>45694</v>
          </cell>
          <cell r="AD5">
            <v>2025</v>
          </cell>
          <cell r="AE5">
            <v>2</v>
          </cell>
          <cell r="AF5">
            <v>6</v>
          </cell>
          <cell r="AG5">
            <v>2025</v>
          </cell>
          <cell r="AH5">
            <v>10</v>
          </cell>
          <cell r="AI5">
            <v>0</v>
          </cell>
          <cell r="AJ5">
            <v>2025</v>
          </cell>
          <cell r="AK5">
            <v>12</v>
          </cell>
          <cell r="AL5">
            <v>5</v>
          </cell>
          <cell r="AM5">
            <v>45996</v>
          </cell>
          <cell r="AN5">
            <v>300</v>
          </cell>
          <cell r="AO5">
            <v>95000000</v>
          </cell>
          <cell r="AP5"/>
          <cell r="AQ5"/>
          <cell r="AR5"/>
          <cell r="AS5" t="str">
            <v>$ 9.500.000</v>
          </cell>
          <cell r="AT5" t="str">
            <v>ASESOR 3</v>
          </cell>
          <cell r="AU5" t="str">
            <v>Febrero</v>
          </cell>
          <cell r="AV5" t="str">
            <v>1 1. Natural</v>
          </cell>
          <cell r="AW5" t="str">
            <v>26 26-Persona Natural</v>
          </cell>
          <cell r="AX5" t="str">
            <v>3 3. Único Contratista</v>
          </cell>
          <cell r="AY5" t="str">
            <v>17 17. Contrato de Prestación de Servicios</v>
          </cell>
          <cell r="AZ5" t="str">
            <v>31 31-Servicios Profesionales</v>
          </cell>
          <cell r="BA5" t="str">
            <v>5 Contratación directa</v>
          </cell>
          <cell r="BB5" t="str">
            <v>33 Prestación de Servicios Profesionales y Apoyo (5-8)</v>
          </cell>
          <cell r="BC5">
            <v>1</v>
          </cell>
          <cell r="BD5" t="str">
            <v>1 1. Ley 80</v>
          </cell>
          <cell r="BE5"/>
          <cell r="BF5"/>
          <cell r="BG5"/>
          <cell r="BH5"/>
          <cell r="BI5" t="str">
            <v>6 6: Prestacion de servicios</v>
          </cell>
          <cell r="BJ5"/>
          <cell r="BK5"/>
          <cell r="BL5"/>
          <cell r="BM5"/>
          <cell r="BN5"/>
          <cell r="BO5"/>
          <cell r="BP5"/>
          <cell r="BQ5"/>
          <cell r="BR5"/>
          <cell r="BS5"/>
          <cell r="BT5"/>
          <cell r="BU5"/>
          <cell r="BV5"/>
          <cell r="BW5"/>
          <cell r="BX5"/>
          <cell r="BY5"/>
          <cell r="BZ5"/>
          <cell r="CA5"/>
          <cell r="CB5"/>
          <cell r="CC5">
            <v>45694</v>
          </cell>
          <cell r="CD5" t="str">
            <v>CUMPLIMIENTO</v>
          </cell>
          <cell r="CE5">
            <v>80111600</v>
          </cell>
          <cell r="CF5" t="str">
            <v>CD-IDPAC-004-2025</v>
          </cell>
          <cell r="CG5" t="str">
            <v>https://community.secop.gov.co/Public/Tendering/OpportunityDetail/Index?noticeUID=CO1.NTC.7537793&amp;isFromPublicArea=True&amp;isModal=False</v>
          </cell>
          <cell r="CH5">
            <v>45693</v>
          </cell>
          <cell r="CI5" t="str">
            <v>CO1.PCCNTR.7410470</v>
          </cell>
          <cell r="CJ5" t="str">
            <v>Wilson Ayure</v>
          </cell>
          <cell r="CK5" t="str">
            <v>YULY MARCELA BARAJAS AGUILERA</v>
          </cell>
          <cell r="CL5" t="str">
            <v>1 1. Interna</v>
          </cell>
          <cell r="CM5" t="str">
            <v>YULY MARCELA BARAJAS AGUILERA</v>
          </cell>
          <cell r="CN5">
            <v>1010176121</v>
          </cell>
          <cell r="CO5">
            <v>6</v>
          </cell>
          <cell r="CP5"/>
          <cell r="CQ5" t="str">
            <v>SECRETARIA GENERAL</v>
          </cell>
          <cell r="CR5"/>
          <cell r="CS5"/>
          <cell r="CT5"/>
          <cell r="CU5"/>
          <cell r="CV5"/>
          <cell r="CW5"/>
          <cell r="CX5"/>
          <cell r="CY5"/>
          <cell r="CZ5"/>
          <cell r="DA5"/>
          <cell r="DB5"/>
          <cell r="DC5"/>
          <cell r="DD5"/>
          <cell r="DE5"/>
          <cell r="DF5"/>
          <cell r="DG5"/>
          <cell r="DH5"/>
          <cell r="DI5"/>
          <cell r="DJ5"/>
          <cell r="DK5"/>
          <cell r="DL5"/>
          <cell r="DM5"/>
          <cell r="DN5"/>
          <cell r="DO5"/>
          <cell r="DP5"/>
          <cell r="DQ5"/>
          <cell r="DR5"/>
          <cell r="DS5"/>
          <cell r="DT5"/>
          <cell r="DU5"/>
          <cell r="DV5"/>
          <cell r="DW5"/>
          <cell r="DX5"/>
          <cell r="DY5"/>
          <cell r="DZ5"/>
          <cell r="EA5"/>
          <cell r="EB5"/>
          <cell r="EC5"/>
          <cell r="ED5"/>
          <cell r="EE5"/>
          <cell r="EF5"/>
          <cell r="EG5"/>
          <cell r="EH5"/>
          <cell r="EI5"/>
          <cell r="EJ5"/>
          <cell r="EK5"/>
          <cell r="EL5"/>
          <cell r="EM5"/>
          <cell r="EN5"/>
          <cell r="EO5"/>
          <cell r="EP5"/>
          <cell r="EQ5"/>
          <cell r="ER5"/>
          <cell r="ES5"/>
          <cell r="ET5"/>
          <cell r="EU5" t="str">
            <v>$ -</v>
          </cell>
          <cell r="EV5"/>
          <cell r="EW5"/>
          <cell r="EX5"/>
          <cell r="EY5"/>
          <cell r="EZ5"/>
          <cell r="FA5"/>
          <cell r="FB5">
            <v>0</v>
          </cell>
          <cell r="FC5">
            <v>45996</v>
          </cell>
          <cell r="FD5">
            <v>300</v>
          </cell>
          <cell r="FE5" t="str">
            <v>$ 95.000.000</v>
          </cell>
          <cell r="FF5" t="str">
            <v>Activo</v>
          </cell>
          <cell r="FG5" t="str">
            <v>En ejecución</v>
          </cell>
          <cell r="FH5"/>
          <cell r="FI5"/>
          <cell r="FJ5" t="str">
            <v>$95.000.000</v>
          </cell>
          <cell r="FK5" t="str">
            <v>$0</v>
          </cell>
          <cell r="FL5" t="str">
            <v>$0</v>
          </cell>
          <cell r="FM5" t="str">
            <v>$95.000.000</v>
          </cell>
          <cell r="FN5" t="str">
            <v>$0</v>
          </cell>
          <cell r="FO5" t="str">
            <v>$95.000.000</v>
          </cell>
          <cell r="FP5" t="str">
            <v>OK</v>
          </cell>
          <cell r="FQ5" t="str">
            <v>#¡REF!</v>
          </cell>
          <cell r="FR5">
            <v>0</v>
          </cell>
          <cell r="FS5" t="str">
            <v xml:space="preserve">Asesorar a la Secretaría General a través de la formulación de estrategias 
para optimizar la gestión contractual del IDPAC. 
2. Proyectar respuesta a peticiones y solicitudes de autoridades 
administrativas y judiciales relacionadas con la gestión contractual del 
Instituto Distrital de la Participación y Acción Comunal. 
3. Realizar la articulación entre las áreas del IDPAC y la Secretaría General 
para garantizar la eficiente ejecución del Plan Anual de Adquisiciones. 
4. Apoyar a la Secretaría General en el seguimiento y control de la ejecución, 
generando las alertas tempranas en relación con la gestión que deben 
realizar las áreas solicitantes. 
5. Asesorar a la Secretaría General en materia de la implementación de 
herramientas y metodologías para la vigilancia a la gestión contractual, con 
énfasis en la labor de supervisión. 
6. Las demás que sean asignadas por el supervisor, de acuerdo con la 
naturaleza y objeto del contrato. </v>
          </cell>
          <cell r="FT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
          <cell r="FV5">
            <v>10</v>
          </cell>
          <cell r="FW5">
            <v>0</v>
          </cell>
          <cell r="FX5">
            <v>42</v>
          </cell>
          <cell r="FY5">
            <v>95000000</v>
          </cell>
          <cell r="FZ5">
            <v>45692</v>
          </cell>
          <cell r="GA5">
            <v>16</v>
          </cell>
          <cell r="GB5">
            <v>95000000</v>
          </cell>
          <cell r="GC5">
            <v>45694</v>
          </cell>
        </row>
        <row r="6">
          <cell r="A6" t="str">
            <v>C58</v>
          </cell>
          <cell r="B6"/>
          <cell r="C6">
            <v>2025</v>
          </cell>
          <cell r="D6">
            <v>5</v>
          </cell>
          <cell r="E6">
            <v>80723384</v>
          </cell>
          <cell r="F6">
            <v>7</v>
          </cell>
          <cell r="G6" t="str">
            <v>FRANCISCO ALFORD BOJACA</v>
          </cell>
          <cell r="H6" t="str">
            <v>CALLE 165 B # 14 A - 07 APTO 214</v>
          </cell>
          <cell r="I6">
            <v>3002136928</v>
          </cell>
          <cell r="J6" t="str">
            <v>fbojaca@movilidadbogota.gov.Co</v>
          </cell>
          <cell r="K6" t="str">
            <v>NO APLICA</v>
          </cell>
          <cell r="L6" t="str">
            <v>NO APLICA</v>
          </cell>
          <cell r="M6" t="str">
            <v>HOMBRE</v>
          </cell>
          <cell r="N6" t="str">
            <v>CISGENERO</v>
          </cell>
          <cell r="O6" t="str">
            <v>NO APLICA</v>
          </cell>
          <cell r="P6" t="str">
            <v>NO APLICA</v>
          </cell>
          <cell r="Q6">
            <v>30098</v>
          </cell>
          <cell r="R6">
            <v>42</v>
          </cell>
          <cell r="S6" t="str">
            <v>NACIONAL</v>
          </cell>
          <cell r="T6" t="str">
            <v>Título profesional en ciencias sociales y humanas con título de posgrado a nivel de maestría y/o su equivalencia</v>
          </cell>
          <cell r="U6" t="str">
            <v>ABOGADO Universidad Autonoma de Colombia Según diploma del 25 de abril de 2008</v>
          </cell>
          <cell r="V6" t="str">
            <v>Inversión</v>
          </cell>
          <cell r="W6" t="str">
            <v>Fortalecimiento de la gestión institucional del IDPAC en el marco de la ejecución del Plan de Desarrollo de  Bogotá D.C</v>
          </cell>
          <cell r="X6" t="str">
            <v>O23011745992024019407023</v>
          </cell>
          <cell r="Y6" t="str">
            <v xml:space="preserve">Meta 368 Implementar 1 estrategia 
para fortalecimiento de la gestión 
institucional y operativa </v>
          </cell>
          <cell r="Z6" t="str">
            <v xml:space="preserve">1. Realizar el 100% de la estrategia 
de contratación de talento humano 
para los procesos de apoyo, gerencia 
y evaluación </v>
          </cell>
          <cell r="AA6" t="str">
            <v>Prestar los servicios de asesoría en la articulación, seguimiento y control de los procesos de Gestión de Talento Humano, Gestión Documental y Gestión Bienes, Servicios e Infraestructura, responsabilidad de la Secretaría General del IDPAC.</v>
          </cell>
          <cell r="AB6">
            <v>45695</v>
          </cell>
          <cell r="AC6">
            <v>45698</v>
          </cell>
          <cell r="AD6">
            <v>2025</v>
          </cell>
          <cell r="AE6">
            <v>2</v>
          </cell>
          <cell r="AF6">
            <v>10</v>
          </cell>
          <cell r="AG6">
            <v>2025</v>
          </cell>
          <cell r="AH6">
            <v>8</v>
          </cell>
          <cell r="AI6">
            <v>0</v>
          </cell>
          <cell r="AJ6">
            <v>2025</v>
          </cell>
          <cell r="AK6">
            <v>10</v>
          </cell>
          <cell r="AL6">
            <v>9</v>
          </cell>
          <cell r="AM6">
            <v>45939</v>
          </cell>
          <cell r="AN6">
            <v>240</v>
          </cell>
          <cell r="AO6">
            <v>80000000</v>
          </cell>
          <cell r="AP6"/>
          <cell r="AQ6"/>
          <cell r="AR6"/>
          <cell r="AS6" t="str">
            <v>$ 10.000.000</v>
          </cell>
          <cell r="AT6" t="str">
            <v>ASESOR 4</v>
          </cell>
          <cell r="AU6" t="str">
            <v>Febrero</v>
          </cell>
          <cell r="AV6" t="str">
            <v>1 1. Natural</v>
          </cell>
          <cell r="AW6" t="str">
            <v>26 26-Persona Natural</v>
          </cell>
          <cell r="AX6" t="str">
            <v>3 3. Único Contratista</v>
          </cell>
          <cell r="AY6" t="str">
            <v>17 17. Contrato de Prestación de Servicios</v>
          </cell>
          <cell r="AZ6" t="str">
            <v>31 31-Servicios Profesionales</v>
          </cell>
          <cell r="BA6" t="str">
            <v>5 Contratación directa</v>
          </cell>
          <cell r="BB6" t="str">
            <v>33 Prestación de Servicios Profesionales y Apoyo (5-8)</v>
          </cell>
          <cell r="BC6">
            <v>1</v>
          </cell>
          <cell r="BD6" t="str">
            <v>1 1. Ley 80</v>
          </cell>
          <cell r="BE6"/>
          <cell r="BF6"/>
          <cell r="BG6"/>
          <cell r="BH6"/>
          <cell r="BI6" t="str">
            <v>6 6: Prestacion de servicios</v>
          </cell>
          <cell r="BJ6"/>
          <cell r="BK6"/>
          <cell r="BL6"/>
          <cell r="BM6"/>
          <cell r="BN6"/>
          <cell r="BO6"/>
          <cell r="BP6"/>
          <cell r="BQ6"/>
          <cell r="BR6"/>
          <cell r="BS6"/>
          <cell r="BT6"/>
          <cell r="BU6"/>
          <cell r="BV6"/>
          <cell r="BW6"/>
          <cell r="BX6"/>
          <cell r="BY6"/>
          <cell r="BZ6"/>
          <cell r="CA6"/>
          <cell r="CB6"/>
          <cell r="CC6">
            <v>45695</v>
          </cell>
          <cell r="CD6" t="str">
            <v>CUMPLIMIENTO</v>
          </cell>
          <cell r="CE6">
            <v>80111600</v>
          </cell>
          <cell r="CF6" t="str">
            <v>CD-IDPAC-005-2025</v>
          </cell>
          <cell r="CG6" t="str">
            <v>https://community.secop.gov.co/Public/Tendering/OpportunityDetail/Index?noticeUID=CO1.NTC.7568831&amp;isFromPublicArea=True&amp;isModal=False</v>
          </cell>
          <cell r="CH6">
            <v>45695</v>
          </cell>
          <cell r="CI6" t="str">
            <v>CO1.PCCNTR.7437347</v>
          </cell>
          <cell r="CJ6" t="str">
            <v>Sebastian Silva</v>
          </cell>
          <cell r="CK6" t="str">
            <v>YULY MARCELA BARAJAS AGUILERA</v>
          </cell>
          <cell r="CL6" t="str">
            <v>1 1. Interna</v>
          </cell>
          <cell r="CM6" t="str">
            <v>YULY MARCELA BARAJAS AGUILERA</v>
          </cell>
          <cell r="CN6">
            <v>1010176121</v>
          </cell>
          <cell r="CO6">
            <v>6</v>
          </cell>
          <cell r="CP6"/>
          <cell r="CQ6" t="str">
            <v>SECRETARIA GENERAL</v>
          </cell>
          <cell r="CR6"/>
          <cell r="CS6"/>
          <cell r="CT6"/>
          <cell r="CU6"/>
          <cell r="CV6"/>
          <cell r="CW6"/>
          <cell r="CX6"/>
          <cell r="CY6"/>
          <cell r="CZ6"/>
          <cell r="DA6"/>
          <cell r="DB6"/>
          <cell r="DC6"/>
          <cell r="DD6"/>
          <cell r="DE6"/>
          <cell r="DF6"/>
          <cell r="DG6"/>
          <cell r="DH6"/>
          <cell r="DI6"/>
          <cell r="DJ6"/>
          <cell r="DK6"/>
          <cell r="DL6"/>
          <cell r="DM6"/>
          <cell r="DN6"/>
          <cell r="DO6"/>
          <cell r="DP6"/>
          <cell r="DQ6"/>
          <cell r="DR6"/>
          <cell r="DS6"/>
          <cell r="DT6"/>
          <cell r="DU6"/>
          <cell r="DV6"/>
          <cell r="DW6"/>
          <cell r="DX6"/>
          <cell r="DY6"/>
          <cell r="DZ6"/>
          <cell r="EA6"/>
          <cell r="EB6"/>
          <cell r="EC6"/>
          <cell r="ED6"/>
          <cell r="EE6"/>
          <cell r="EF6"/>
          <cell r="EG6"/>
          <cell r="EH6"/>
          <cell r="EI6"/>
          <cell r="EJ6"/>
          <cell r="EK6"/>
          <cell r="EL6"/>
          <cell r="EM6"/>
          <cell r="EN6"/>
          <cell r="EO6"/>
          <cell r="EP6"/>
          <cell r="EQ6"/>
          <cell r="ER6"/>
          <cell r="ES6"/>
          <cell r="ET6"/>
          <cell r="EU6" t="str">
            <v>$ -</v>
          </cell>
          <cell r="EV6"/>
          <cell r="EW6"/>
          <cell r="EX6"/>
          <cell r="EY6"/>
          <cell r="EZ6"/>
          <cell r="FA6"/>
          <cell r="FB6">
            <v>0</v>
          </cell>
          <cell r="FC6">
            <v>45939</v>
          </cell>
          <cell r="FD6">
            <v>240</v>
          </cell>
          <cell r="FE6" t="str">
            <v>$ 80.000.000</v>
          </cell>
          <cell r="FF6" t="str">
            <v>Activo</v>
          </cell>
          <cell r="FG6" t="str">
            <v>En ejecución</v>
          </cell>
          <cell r="FH6"/>
          <cell r="FI6"/>
          <cell r="FJ6" t="str">
            <v>$80.000.000</v>
          </cell>
          <cell r="FK6" t="str">
            <v>$0</v>
          </cell>
          <cell r="FL6" t="str">
            <v>$0</v>
          </cell>
          <cell r="FM6" t="str">
            <v>$80.000.000</v>
          </cell>
          <cell r="FN6" t="str">
            <v>$0</v>
          </cell>
          <cell r="FO6" t="str">
            <v>$80.000.000</v>
          </cell>
          <cell r="FP6" t="str">
            <v>OK</v>
          </cell>
          <cell r="FQ6" t="str">
            <v>#¡REF!</v>
          </cell>
          <cell r="FR6">
            <v>0</v>
          </cell>
          <cell r="FS6" t="str">
            <v xml:space="preserve">Asesorar a la Secretaria General para la correcta, oportuna y eficiente 
gestión y administración del talento hunamo del Instituto. 
2. Asesorar a la Secretaria General para la correcta, oportuna y eficiente 
gestión contractual del Instituto en relación con procesos para la 
vinculación a través de prestación de servicios profesionales y de apoyo a 
la gestión. 
3. Asesorar a la Secretaria General en los asuntos de orden jurídico que le 
sean asignados. 
4. Realizar la revisión de los documentos que deban ser aprobados y/o 
suscritos por la Secretaria General que le sean asignados. 
5. Asesorar a la Secretaria General para la atención y respuesta a 
requerimientos de Órganos de Control. 
6. Las demás que sean asignadas por el supervisor, de acuerdo con la 
naturaleza y objeto del contrato. </v>
          </cell>
          <cell r="FT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
          <cell r="FV6">
            <v>8</v>
          </cell>
          <cell r="FW6">
            <v>0</v>
          </cell>
          <cell r="FX6">
            <v>39</v>
          </cell>
          <cell r="FY6">
            <v>80000000</v>
          </cell>
          <cell r="FZ6">
            <v>45692</v>
          </cell>
          <cell r="GA6">
            <v>20</v>
          </cell>
          <cell r="GB6">
            <v>80000000</v>
          </cell>
          <cell r="GC6">
            <v>45697</v>
          </cell>
        </row>
        <row r="7">
          <cell r="A7" t="str">
            <v>A74</v>
          </cell>
          <cell r="B7"/>
          <cell r="C7">
            <v>2025</v>
          </cell>
          <cell r="D7">
            <v>6</v>
          </cell>
          <cell r="E7">
            <v>1098795456</v>
          </cell>
          <cell r="F7">
            <v>3</v>
          </cell>
          <cell r="G7" t="str">
            <v>OSCAR ANDRÉS ARIZA PARDO</v>
          </cell>
          <cell r="H7" t="str">
            <v>KR 17 136 53</v>
          </cell>
          <cell r="I7">
            <v>3185272802</v>
          </cell>
          <cell r="J7" t="str">
            <v>andrespardo-4000@hotmail.com</v>
          </cell>
          <cell r="K7" t="str">
            <v>NO APLICA</v>
          </cell>
          <cell r="L7" t="str">
            <v>NO APLICA</v>
          </cell>
          <cell r="M7" t="str">
            <v>HOMBRE</v>
          </cell>
          <cell r="N7" t="str">
            <v>CISGENERO</v>
          </cell>
          <cell r="O7" t="str">
            <v>NO APLICA</v>
          </cell>
          <cell r="P7" t="str">
            <v>NO APLICA</v>
          </cell>
          <cell r="Q7">
            <v>35490</v>
          </cell>
          <cell r="R7">
            <v>27</v>
          </cell>
          <cell r="S7" t="str">
            <v>NACIONAL</v>
          </cell>
          <cell r="T7" t="str">
            <v>Título profesional en psicología y afines, con título de posgrado a nivel de especialización y/o su equivalencia</v>
          </cell>
          <cell r="U7" t="str">
            <v>PSICOLOGO, egresado de la Universidad de Santander, según diploma de grado de fecha 29 de enero del 2020, ESPECIALISTA EN GERENCIA DE EMPRESAS DE SALUD, egresado de la Universidad Pedagogica y Tecnologica de Colombia, según diploma de grado de fecha 18 de diciembre de 2023.</v>
          </cell>
          <cell r="V7" t="str">
            <v>Funcionamiento</v>
          </cell>
          <cell r="W7" t="str">
            <v>N/A</v>
          </cell>
          <cell r="X7" t="str">
            <v>O21202020080383990</v>
          </cell>
          <cell r="Y7" t="str">
            <v>N/A</v>
          </cell>
          <cell r="Z7" t="str">
            <v>N/A</v>
          </cell>
          <cell r="AA7" t="str">
            <v>Prestar los servicios profesionales para apoyar la gestión administrativa del proceso de servicio a la ciudadanía del Instituto Distrital de la Participación y Acción.</v>
          </cell>
          <cell r="AB7">
            <v>45698</v>
          </cell>
          <cell r="AC7">
            <v>45700</v>
          </cell>
          <cell r="AD7">
            <v>2025</v>
          </cell>
          <cell r="AE7">
            <v>2</v>
          </cell>
          <cell r="AF7">
            <v>12</v>
          </cell>
          <cell r="AG7">
            <v>2025</v>
          </cell>
          <cell r="AH7">
            <v>9</v>
          </cell>
          <cell r="AI7">
            <v>0</v>
          </cell>
          <cell r="AJ7">
            <v>2025</v>
          </cell>
          <cell r="AK7">
            <v>11</v>
          </cell>
          <cell r="AL7">
            <v>11</v>
          </cell>
          <cell r="AM7">
            <v>45972</v>
          </cell>
          <cell r="AN7">
            <v>270</v>
          </cell>
          <cell r="AO7">
            <v>54000000</v>
          </cell>
          <cell r="AP7"/>
          <cell r="AQ7"/>
          <cell r="AR7"/>
          <cell r="AS7" t="str">
            <v>$ 6.000.000</v>
          </cell>
          <cell r="AT7" t="str">
            <v>PROFESIONAL 5</v>
          </cell>
          <cell r="AU7" t="str">
            <v>Febrero</v>
          </cell>
          <cell r="AV7" t="str">
            <v>1 1. Natural</v>
          </cell>
          <cell r="AW7" t="str">
            <v>26 26-Persona Natural</v>
          </cell>
          <cell r="AX7" t="str">
            <v>3 3. Único Contratista</v>
          </cell>
          <cell r="AY7" t="str">
            <v>17 17. Contrato de Prestación de Servicios</v>
          </cell>
          <cell r="AZ7" t="str">
            <v>31 31-Servicios Profesionales</v>
          </cell>
          <cell r="BA7" t="str">
            <v>5 Contratación directa</v>
          </cell>
          <cell r="BB7" t="str">
            <v>33 Prestación de Servicios Profesionales y Apoyo (5-8)</v>
          </cell>
          <cell r="BC7">
            <v>1</v>
          </cell>
          <cell r="BD7" t="str">
            <v>1 1. Ley 80</v>
          </cell>
          <cell r="BE7"/>
          <cell r="BF7"/>
          <cell r="BG7"/>
          <cell r="BH7"/>
          <cell r="BI7" t="str">
            <v>6 6: Prestacion de servicios</v>
          </cell>
          <cell r="BJ7"/>
          <cell r="BK7"/>
          <cell r="BL7"/>
          <cell r="BM7"/>
          <cell r="BN7"/>
          <cell r="BO7"/>
          <cell r="BP7"/>
          <cell r="BQ7"/>
          <cell r="BR7"/>
          <cell r="BS7"/>
          <cell r="BT7"/>
          <cell r="BU7"/>
          <cell r="BV7"/>
          <cell r="BW7"/>
          <cell r="BX7"/>
          <cell r="BY7"/>
          <cell r="BZ7"/>
          <cell r="CA7"/>
          <cell r="CB7"/>
          <cell r="CC7">
            <v>45699</v>
          </cell>
          <cell r="CD7" t="str">
            <v>CUMPLIMIENTO</v>
          </cell>
          <cell r="CE7">
            <v>80111600</v>
          </cell>
          <cell r="CF7" t="str">
            <v>CD-IDPAC-006-2025</v>
          </cell>
          <cell r="CG7" t="str">
            <v>https://community.secop.gov.co/Public/Tendering/OpportunityDetail/Index?noticeUID=CO1.NTC.7585990&amp;isFromPublicArea=True&amp;isModal=False</v>
          </cell>
          <cell r="CH7">
            <v>45698</v>
          </cell>
          <cell r="CI7" t="str">
            <v>CO1.PCCNTR.7455855</v>
          </cell>
          <cell r="CJ7" t="str">
            <v>Sebastian Silva</v>
          </cell>
          <cell r="CK7" t="str">
            <v>YULY MARCELA BARAJAS AGUILERA</v>
          </cell>
          <cell r="CL7" t="str">
            <v>1 1. Interna</v>
          </cell>
          <cell r="CM7" t="str">
            <v>YULY MARCELA BARAJAS AGUILERA</v>
          </cell>
          <cell r="CN7">
            <v>1010176121</v>
          </cell>
          <cell r="CO7">
            <v>6</v>
          </cell>
          <cell r="CP7"/>
          <cell r="CQ7" t="str">
            <v>SECRETARIA GENERAL</v>
          </cell>
          <cell r="CR7"/>
          <cell r="CS7"/>
          <cell r="CT7"/>
          <cell r="CU7"/>
          <cell r="CV7"/>
          <cell r="CW7"/>
          <cell r="CX7"/>
          <cell r="CY7"/>
          <cell r="CZ7"/>
          <cell r="DA7"/>
          <cell r="DB7"/>
          <cell r="DC7"/>
          <cell r="DD7"/>
          <cell r="DE7"/>
          <cell r="DF7"/>
          <cell r="DG7"/>
          <cell r="DH7"/>
          <cell r="DI7"/>
          <cell r="DJ7"/>
          <cell r="DK7"/>
          <cell r="DL7"/>
          <cell r="DM7"/>
          <cell r="DN7"/>
          <cell r="DO7"/>
          <cell r="DP7"/>
          <cell r="DQ7"/>
          <cell r="DR7"/>
          <cell r="DS7"/>
          <cell r="DT7"/>
          <cell r="DU7"/>
          <cell r="DV7"/>
          <cell r="DW7"/>
          <cell r="DX7"/>
          <cell r="DY7"/>
          <cell r="DZ7"/>
          <cell r="EA7"/>
          <cell r="EB7"/>
          <cell r="EC7"/>
          <cell r="ED7"/>
          <cell r="EE7"/>
          <cell r="EF7"/>
          <cell r="EG7"/>
          <cell r="EH7"/>
          <cell r="EI7"/>
          <cell r="EJ7"/>
          <cell r="EK7"/>
          <cell r="EL7"/>
          <cell r="EM7"/>
          <cell r="EN7"/>
          <cell r="EO7"/>
          <cell r="EP7"/>
          <cell r="EQ7"/>
          <cell r="ER7"/>
          <cell r="ES7"/>
          <cell r="ET7"/>
          <cell r="EU7" t="str">
            <v>$ -</v>
          </cell>
          <cell r="EV7"/>
          <cell r="EW7"/>
          <cell r="EX7"/>
          <cell r="EY7"/>
          <cell r="EZ7"/>
          <cell r="FA7"/>
          <cell r="FB7">
            <v>0</v>
          </cell>
          <cell r="FC7">
            <v>45972</v>
          </cell>
          <cell r="FD7">
            <v>270</v>
          </cell>
          <cell r="FE7" t="str">
            <v>$ 54.000.000</v>
          </cell>
          <cell r="FF7" t="str">
            <v>Activo</v>
          </cell>
          <cell r="FG7" t="str">
            <v>En ejecución</v>
          </cell>
          <cell r="FH7"/>
          <cell r="FI7"/>
          <cell r="FJ7" t="str">
            <v>$54.000.000</v>
          </cell>
          <cell r="FK7" t="str">
            <v>$0</v>
          </cell>
          <cell r="FL7" t="str">
            <v>$0</v>
          </cell>
          <cell r="FM7" t="str">
            <v>$54.000.000</v>
          </cell>
          <cell r="FN7" t="str">
            <v>$0</v>
          </cell>
          <cell r="FO7" t="str">
            <v>$54.000.000</v>
          </cell>
          <cell r="FP7" t="str">
            <v>OK</v>
          </cell>
          <cell r="FQ7" t="str">
            <v>#¡REF!</v>
          </cell>
          <cell r="FR7">
            <v>0</v>
          </cell>
          <cell r="FS7" t="str">
            <v xml:space="preserve">Colaborar en el proceso de Servicio a la Ciudadanía en la ejecución de 
actividades para la implementación de la Estrategia de Servicio a la 
Ciudadanía en el Instituto. 
2. Desarrollar sistemas de gestión para reducir tiempos de espera en la 
contestación y envío de peticiones, quejas y reclamos. 
3. Brindar apoyo a la supervision a la atencion presencial, telefonica y virtual 
del instituto 
4. Proporcionar capacitación y formación continua en atención al ciudadano. 
5. Evaluar las quejas y reclamaciones para identificar áreas de mejora. 
6. Las demás que sean asignadas por el supervisor, de acuerdo con la 
naturaleza y objeto del contrato. </v>
          </cell>
          <cell r="FT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
          <cell r="FV7">
            <v>9</v>
          </cell>
          <cell r="FW7">
            <v>0</v>
          </cell>
          <cell r="FX7">
            <v>22</v>
          </cell>
          <cell r="FY7">
            <v>54000000</v>
          </cell>
          <cell r="FZ7">
            <v>45691</v>
          </cell>
          <cell r="GA7">
            <v>27</v>
          </cell>
          <cell r="GB7">
            <v>54000000</v>
          </cell>
          <cell r="GC7">
            <v>45698</v>
          </cell>
        </row>
        <row r="8">
          <cell r="A8" t="str">
            <v>C40</v>
          </cell>
          <cell r="B8"/>
          <cell r="C8">
            <v>2025</v>
          </cell>
          <cell r="D8">
            <v>7</v>
          </cell>
          <cell r="E8">
            <v>1057547105</v>
          </cell>
          <cell r="F8">
            <v>1</v>
          </cell>
          <cell r="G8" t="str">
            <v>CESAR AUGUSTO ACEVEDO ANGARITA</v>
          </cell>
          <cell r="H8" t="str">
            <v>CL  163     62  71    TO 1 AP 408</v>
          </cell>
          <cell r="I8">
            <v>6014656640</v>
          </cell>
          <cell r="J8" t="str">
            <v>cesaracevedoa.12@gmail.com</v>
          </cell>
          <cell r="K8" t="str">
            <v>NO APLICA</v>
          </cell>
          <cell r="L8" t="str">
            <v>NO APLICA</v>
          </cell>
          <cell r="M8" t="str">
            <v>HOMBRE</v>
          </cell>
          <cell r="N8" t="str">
            <v>CISGENERO</v>
          </cell>
          <cell r="O8" t="str">
            <v>NO APLICA</v>
          </cell>
          <cell r="P8" t="str">
            <v>NO APLICA</v>
          </cell>
          <cell r="Q8">
            <v>34305</v>
          </cell>
          <cell r="R8">
            <v>31</v>
          </cell>
          <cell r="S8" t="str">
            <v>NACIONAL</v>
          </cell>
          <cell r="T8" t="str">
            <v>Título profesional en, Ciencias sociales y</v>
          </cell>
          <cell r="U8" t="str">
            <v>ABOGADO Universidad Jorge Tadeo Lozano Según diploma de grado del 21 de Marzo de 2024</v>
          </cell>
          <cell r="V8" t="str">
            <v>Inversión</v>
          </cell>
          <cell r="W8" t="str">
            <v>Fortalecimiento de la gestión institucional del IDPAC en el marco de la ejecución del Plan de Desarrollo de  Bogotá D.C</v>
          </cell>
          <cell r="X8" t="str">
            <v>O23011745992024019407023</v>
          </cell>
          <cell r="Y8" t="str">
            <v xml:space="preserve">Meta 368 Implementar 1 estrategia 
para fortalecimiento de la gestión 
institucional y operativa </v>
          </cell>
          <cell r="Z8" t="str">
            <v xml:space="preserve">1. Realizar el 100% de la estrategia 
de contratación de talento humano 
para los procesos de apoyo, gerencia 
y evaluación </v>
          </cell>
          <cell r="AA8" t="str">
            <v>Prestar los servicios profesionales para adelantar labores administrativas, de capacitación y administración de las bases de datos asociadas al Proceso de gestión contractual.</v>
          </cell>
          <cell r="AB8">
            <v>45695</v>
          </cell>
          <cell r="AC8">
            <v>45699</v>
          </cell>
          <cell r="AD8">
            <v>2025</v>
          </cell>
          <cell r="AE8">
            <v>2</v>
          </cell>
          <cell r="AF8">
            <v>11</v>
          </cell>
          <cell r="AG8">
            <v>2025</v>
          </cell>
          <cell r="AH8">
            <v>10</v>
          </cell>
          <cell r="AI8">
            <v>0</v>
          </cell>
          <cell r="AJ8">
            <v>2025</v>
          </cell>
          <cell r="AK8">
            <v>12</v>
          </cell>
          <cell r="AL8">
            <v>10</v>
          </cell>
          <cell r="AM8">
            <v>46001</v>
          </cell>
          <cell r="AN8">
            <v>300</v>
          </cell>
          <cell r="AO8">
            <v>47000000</v>
          </cell>
          <cell r="AP8"/>
          <cell r="AQ8"/>
          <cell r="AR8"/>
          <cell r="AS8" t="str">
            <v>$ 4.700.000</v>
          </cell>
          <cell r="AT8" t="str">
            <v>Profesional 2</v>
          </cell>
          <cell r="AU8" t="str">
            <v>Febrero</v>
          </cell>
          <cell r="AV8" t="str">
            <v>1 1. Natural</v>
          </cell>
          <cell r="AW8" t="str">
            <v>26 26-Persona Natural</v>
          </cell>
          <cell r="AX8" t="str">
            <v>3 3. Único Contratista</v>
          </cell>
          <cell r="AY8" t="str">
            <v>17 17. Contrato de Prestación de Servicios</v>
          </cell>
          <cell r="AZ8" t="str">
            <v>31 31-Servicios Profesionales</v>
          </cell>
          <cell r="BA8" t="str">
            <v>5 Contratación directa</v>
          </cell>
          <cell r="BB8" t="str">
            <v>33 Prestación de Servicios Profesionales y Apoyo (5-8)</v>
          </cell>
          <cell r="BC8">
            <v>1</v>
          </cell>
          <cell r="BD8" t="str">
            <v>1 1. Ley 80</v>
          </cell>
          <cell r="BE8"/>
          <cell r="BF8"/>
          <cell r="BG8"/>
          <cell r="BH8"/>
          <cell r="BI8" t="str">
            <v>6 6: Prestacion de servicios</v>
          </cell>
          <cell r="BJ8"/>
          <cell r="BK8"/>
          <cell r="BL8"/>
          <cell r="BM8"/>
          <cell r="BN8"/>
          <cell r="BO8"/>
          <cell r="BP8"/>
          <cell r="BQ8"/>
          <cell r="BR8"/>
          <cell r="BS8"/>
          <cell r="BT8"/>
          <cell r="BU8"/>
          <cell r="BV8"/>
          <cell r="BW8"/>
          <cell r="BX8"/>
          <cell r="BY8"/>
          <cell r="BZ8"/>
          <cell r="CA8"/>
          <cell r="CB8"/>
          <cell r="CC8">
            <v>45698</v>
          </cell>
          <cell r="CD8" t="str">
            <v>CUMPLIMIENTO</v>
          </cell>
          <cell r="CE8">
            <v>80111600</v>
          </cell>
          <cell r="CF8" t="str">
            <v>CD-IDPAC-007-2025</v>
          </cell>
          <cell r="CG8" t="str">
            <v>https://community.secop.gov.co/Public/Tendering/OpportunityDetail/Index?noticeUID=CO1.NTC.7568809&amp;isFromPublicArea=True&amp;isModal=False</v>
          </cell>
          <cell r="CH8">
            <v>45695</v>
          </cell>
          <cell r="CI8" t="str">
            <v xml:space="preserve">	CO1.PCCNTR.7437330</v>
          </cell>
          <cell r="CJ8" t="str">
            <v>Wilson Ayure</v>
          </cell>
          <cell r="CK8" t="str">
            <v>YULY MARCELA BARAJAS AGUILERA</v>
          </cell>
          <cell r="CL8" t="str">
            <v>1 1. Interna</v>
          </cell>
          <cell r="CM8" t="str">
            <v>YULY MARCELA BARAJAS AGUILERA</v>
          </cell>
          <cell r="CN8">
            <v>1010176121</v>
          </cell>
          <cell r="CO8">
            <v>6</v>
          </cell>
          <cell r="CP8"/>
          <cell r="CQ8" t="str">
            <v>SECRETARIA GENERAL</v>
          </cell>
          <cell r="CR8"/>
          <cell r="CS8"/>
          <cell r="CT8"/>
          <cell r="CU8"/>
          <cell r="CV8"/>
          <cell r="CW8"/>
          <cell r="CX8"/>
          <cell r="CY8"/>
          <cell r="CZ8"/>
          <cell r="DA8"/>
          <cell r="DB8"/>
          <cell r="DC8"/>
          <cell r="DD8"/>
          <cell r="DE8"/>
          <cell r="DF8"/>
          <cell r="DG8"/>
          <cell r="DH8"/>
          <cell r="DI8"/>
          <cell r="DJ8"/>
          <cell r="DK8"/>
          <cell r="DL8"/>
          <cell r="DM8"/>
          <cell r="DN8"/>
          <cell r="DO8"/>
          <cell r="DP8"/>
          <cell r="DQ8"/>
          <cell r="DR8"/>
          <cell r="DS8"/>
          <cell r="DT8"/>
          <cell r="DU8"/>
          <cell r="DV8"/>
          <cell r="DW8"/>
          <cell r="DX8"/>
          <cell r="DY8"/>
          <cell r="DZ8"/>
          <cell r="EA8"/>
          <cell r="EB8"/>
          <cell r="EC8"/>
          <cell r="ED8"/>
          <cell r="EE8"/>
          <cell r="EF8"/>
          <cell r="EG8"/>
          <cell r="EH8"/>
          <cell r="EI8"/>
          <cell r="EJ8"/>
          <cell r="EK8"/>
          <cell r="EL8"/>
          <cell r="EM8"/>
          <cell r="EN8"/>
          <cell r="EO8"/>
          <cell r="EP8"/>
          <cell r="EQ8"/>
          <cell r="ER8"/>
          <cell r="ES8"/>
          <cell r="ET8"/>
          <cell r="EU8" t="str">
            <v>$ -</v>
          </cell>
          <cell r="EV8"/>
          <cell r="EW8"/>
          <cell r="EX8"/>
          <cell r="EY8"/>
          <cell r="EZ8"/>
          <cell r="FA8"/>
          <cell r="FB8">
            <v>0</v>
          </cell>
          <cell r="FC8">
            <v>46001</v>
          </cell>
          <cell r="FD8">
            <v>300</v>
          </cell>
          <cell r="FE8" t="str">
            <v>$ 47.000.000</v>
          </cell>
          <cell r="FF8" t="str">
            <v>Activo</v>
          </cell>
          <cell r="FG8" t="str">
            <v>En ejecución</v>
          </cell>
          <cell r="FH8"/>
          <cell r="FI8"/>
          <cell r="FJ8" t="str">
            <v>#N/D</v>
          </cell>
          <cell r="FK8" t="str">
            <v>#N/D</v>
          </cell>
          <cell r="FL8" t="str">
            <v>$0</v>
          </cell>
          <cell r="FM8" t="str">
            <v>$47.000.000</v>
          </cell>
          <cell r="FN8" t="str">
            <v>$0</v>
          </cell>
          <cell r="FO8" t="str">
            <v>$47.000.000</v>
          </cell>
          <cell r="FP8" t="str">
            <v>OK</v>
          </cell>
          <cell r="FQ8" t="str">
            <v>#¡REF!</v>
          </cell>
          <cell r="FR8">
            <v>0</v>
          </cell>
          <cell r="FS8" t="str">
            <v xml:space="preserve"> Gestionar conforme a ley, manuales y procedimientos los asuntos 
concernientes al Proceso de Gestión Contractual que le sean asignados. 
2. Hacer las veces de enlace de contratación de la Secretaría General y de 
los procesos a su cargo 
3. Realizar el cargue de los documentos de orden precontractual, contractual 
y pos contractual en las plataformas transaccionales  de contratación de 
los tramites que le sean asignados. 
4. Proyectar las liquidaciones y cierres de contratos que le sean asignados, 
de conformidad con los tiempos y metas definidas por el supervisor del 
contrato. 
5. Proyectar dentro del término legal respuesta a peticiones y requerimientos, 
que le asean asignados por el supervisor del contrato. 
6. Las demás que sean asignadas por el supervisor, de acuerdo con la 
naturaleza y objeto del contrato</v>
          </cell>
          <cell r="FT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
          <cell r="FV8">
            <v>10</v>
          </cell>
          <cell r="FW8">
            <v>0</v>
          </cell>
          <cell r="FX8">
            <v>44</v>
          </cell>
          <cell r="FY8">
            <v>47000000</v>
          </cell>
          <cell r="FZ8">
            <v>45692</v>
          </cell>
          <cell r="GA8">
            <v>23</v>
          </cell>
          <cell r="GB8">
            <v>47000000</v>
          </cell>
          <cell r="GC8">
            <v>45698</v>
          </cell>
        </row>
        <row r="9">
          <cell r="A9" t="str">
            <v>ANULADO</v>
          </cell>
          <cell r="B9" t="str">
            <v>ANULADO</v>
          </cell>
          <cell r="C9">
            <v>2025</v>
          </cell>
          <cell r="D9">
            <v>8</v>
          </cell>
          <cell r="E9"/>
          <cell r="F9"/>
          <cell r="G9"/>
          <cell r="H9"/>
          <cell r="I9"/>
          <cell r="J9"/>
          <cell r="K9"/>
          <cell r="L9"/>
          <cell r="M9"/>
          <cell r="N9"/>
          <cell r="O9"/>
          <cell r="P9"/>
          <cell r="Q9"/>
          <cell r="R9"/>
          <cell r="S9"/>
          <cell r="T9"/>
          <cell r="U9"/>
          <cell r="V9"/>
          <cell r="W9"/>
          <cell r="X9"/>
          <cell r="Y9"/>
          <cell r="Z9"/>
          <cell r="AA9"/>
          <cell r="AB9"/>
          <cell r="AC9"/>
          <cell r="AD9"/>
          <cell r="AE9"/>
          <cell r="AF9"/>
          <cell r="AG9"/>
          <cell r="AH9" t="str">
            <v>ANULADO</v>
          </cell>
          <cell r="AI9">
            <v>0</v>
          </cell>
          <cell r="AJ9"/>
          <cell r="AK9"/>
          <cell r="AL9"/>
          <cell r="AM9" t="str">
            <v>#¡NUM!</v>
          </cell>
          <cell r="AN9" t="str">
            <v>#¡VALOR!</v>
          </cell>
          <cell r="AO9"/>
          <cell r="AP9"/>
          <cell r="AQ9"/>
          <cell r="AR9"/>
          <cell r="AS9" t="str">
            <v>ANULADO</v>
          </cell>
          <cell r="AT9"/>
          <cell r="AU9"/>
          <cell r="AV9"/>
          <cell r="AW9"/>
          <cell r="AX9"/>
          <cell r="AY9" t="str">
            <v>17 17. Contrato de Prestación de Servicios</v>
          </cell>
          <cell r="AZ9" t="str">
            <v>33 33-Servicios Apoyo a la Gestion de la Entidad (servicios administrativos)</v>
          </cell>
          <cell r="BA9" t="str">
            <v>5 Contratación directa</v>
          </cell>
          <cell r="BB9" t="str">
            <v>33 Prestación de Servicios Profesionales y Apoyo (5-8)</v>
          </cell>
          <cell r="BC9">
            <v>1</v>
          </cell>
          <cell r="BD9" t="str">
            <v>1 1. Ley 80</v>
          </cell>
          <cell r="BE9"/>
          <cell r="BF9"/>
          <cell r="BG9"/>
          <cell r="BH9"/>
          <cell r="BI9" t="str">
            <v>6 6: Prestacion de servicios</v>
          </cell>
          <cell r="BJ9"/>
          <cell r="BK9"/>
          <cell r="BL9"/>
          <cell r="BM9"/>
          <cell r="BN9"/>
          <cell r="BO9"/>
          <cell r="BP9"/>
          <cell r="BQ9"/>
          <cell r="BR9"/>
          <cell r="BS9"/>
          <cell r="BT9"/>
          <cell r="BU9"/>
          <cell r="BV9"/>
          <cell r="BW9"/>
          <cell r="BX9"/>
          <cell r="BY9"/>
          <cell r="BZ9"/>
          <cell r="CA9"/>
          <cell r="CB9"/>
          <cell r="CC9"/>
          <cell r="CD9"/>
          <cell r="CE9"/>
          <cell r="CF9"/>
          <cell r="CG9"/>
          <cell r="CH9"/>
          <cell r="CI9"/>
          <cell r="CJ9"/>
          <cell r="CK9"/>
          <cell r="CL9"/>
          <cell r="CM9" t="str">
            <v>ANULADO</v>
          </cell>
          <cell r="CN9"/>
          <cell r="CO9"/>
          <cell r="CP9"/>
          <cell r="CQ9" t="str">
            <v>ANULADO</v>
          </cell>
          <cell r="CR9"/>
          <cell r="CS9"/>
          <cell r="CT9"/>
          <cell r="CU9"/>
          <cell r="CV9"/>
          <cell r="CW9"/>
          <cell r="CX9"/>
          <cell r="CY9"/>
          <cell r="CZ9"/>
          <cell r="DA9"/>
          <cell r="DB9"/>
          <cell r="DC9"/>
          <cell r="DD9"/>
          <cell r="DE9"/>
          <cell r="DF9"/>
          <cell r="DG9"/>
          <cell r="DH9"/>
          <cell r="DI9"/>
          <cell r="DJ9"/>
          <cell r="DK9"/>
          <cell r="DL9"/>
          <cell r="DM9"/>
          <cell r="DN9"/>
          <cell r="DO9"/>
          <cell r="DP9"/>
          <cell r="DQ9"/>
          <cell r="DR9"/>
          <cell r="DS9"/>
          <cell r="DT9"/>
          <cell r="DU9"/>
          <cell r="DV9"/>
          <cell r="DW9"/>
          <cell r="DX9"/>
          <cell r="DY9"/>
          <cell r="DZ9"/>
          <cell r="EA9"/>
          <cell r="EB9"/>
          <cell r="EC9"/>
          <cell r="ED9"/>
          <cell r="EE9"/>
          <cell r="EF9"/>
          <cell r="EG9"/>
          <cell r="EH9"/>
          <cell r="EI9"/>
          <cell r="EJ9"/>
          <cell r="EK9"/>
          <cell r="EL9"/>
          <cell r="EM9"/>
          <cell r="EN9"/>
          <cell r="EO9"/>
          <cell r="EP9"/>
          <cell r="EQ9"/>
          <cell r="ER9"/>
          <cell r="ES9"/>
          <cell r="ET9"/>
          <cell r="EU9" t="str">
            <v>$ -</v>
          </cell>
          <cell r="EV9"/>
          <cell r="EW9"/>
          <cell r="EX9"/>
          <cell r="EY9"/>
          <cell r="EZ9"/>
          <cell r="FA9"/>
          <cell r="FB9">
            <v>0</v>
          </cell>
          <cell r="FC9" t="str">
            <v>#¡NUM!</v>
          </cell>
          <cell r="FD9" t="str">
            <v>#¡VALOR!</v>
          </cell>
          <cell r="FE9" t="str">
            <v>$ 0</v>
          </cell>
          <cell r="FF9" t="str">
            <v>#¡NUM!</v>
          </cell>
          <cell r="FG9" t="str">
            <v>#¡NUM!</v>
          </cell>
          <cell r="FH9"/>
          <cell r="FI9"/>
          <cell r="FJ9" t="str">
            <v>#N/D</v>
          </cell>
          <cell r="FK9" t="str">
            <v>#N/D</v>
          </cell>
          <cell r="FL9"/>
          <cell r="FM9"/>
          <cell r="FN9"/>
          <cell r="FO9"/>
          <cell r="FP9" t="str">
            <v>OK</v>
          </cell>
          <cell r="FQ9" t="str">
            <v>#¡REF!</v>
          </cell>
          <cell r="FR9" t="str">
            <v>#¡DIV/0!</v>
          </cell>
          <cell r="FS9"/>
          <cell r="FT9"/>
          <cell r="FU9"/>
          <cell r="FV9" t="str">
            <v>#¡VALOR!</v>
          </cell>
          <cell r="FW9" t="str">
            <v>#¡DIV/0!</v>
          </cell>
          <cell r="FX9"/>
          <cell r="FY9"/>
          <cell r="FZ9"/>
          <cell r="GA9"/>
          <cell r="GB9"/>
          <cell r="GC9"/>
        </row>
        <row r="10">
          <cell r="A10" t="str">
            <v>C471</v>
          </cell>
          <cell r="B10"/>
          <cell r="C10">
            <v>2025</v>
          </cell>
          <cell r="D10">
            <v>9</v>
          </cell>
          <cell r="E10">
            <v>1122398086</v>
          </cell>
          <cell r="F10">
            <v>5</v>
          </cell>
          <cell r="G10" t="str">
            <v>ANA RAQUEL ACOSTA MANJARREZ</v>
          </cell>
          <cell r="H10" t="str">
            <v>CL 145 12 69</v>
          </cell>
          <cell r="I10">
            <v>3232332232</v>
          </cell>
          <cell r="J10" t="str">
            <v>anaraman21@gmail.com</v>
          </cell>
          <cell r="K10" t="str">
            <v>NO APLICA</v>
          </cell>
          <cell r="L10" t="str">
            <v>NO APLICA</v>
          </cell>
          <cell r="M10" t="str">
            <v>MUJER</v>
          </cell>
          <cell r="N10" t="str">
            <v>CISGENERO</v>
          </cell>
          <cell r="O10" t="str">
            <v>NO APLICA</v>
          </cell>
          <cell r="P10" t="str">
            <v>NO APLICA</v>
          </cell>
          <cell r="Q10">
            <v>31767</v>
          </cell>
          <cell r="R10">
            <v>38</v>
          </cell>
          <cell r="S10" t="str">
            <v>NACIONAL</v>
          </cell>
          <cell r="T10" t="str">
            <v>Título profesional en Ciencias 
Sociales y Humanas o afines 
con título de posgrado a nivel 
de especialización o su 
equivalencia</v>
          </cell>
          <cell r="U10" t="str">
            <v>ABOGADA
UNIVERSIDAD POPULAR 
DEL CESAR
Acta del 26 de septiembre de 
2014
ESPECIALISTA EN 
DERECHO MINERO 
ENERGETICO Y 
DESARROLLO 
SOSTENIBLE
Universidad de los Andes
Acta 09 de septiembre de 
2016</v>
          </cell>
          <cell r="V10" t="str">
            <v>Inversión</v>
          </cell>
          <cell r="W10" t="str">
            <v>Construcción de Ciudadanía Activa Crece La Participación en el Territorio con Promoción, Información e Innovación en Bogotá D.C.</v>
          </cell>
          <cell r="X10" t="str">
            <v>O23011745022024025401021</v>
          </cell>
          <cell r="Y10"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10" t="str">
            <v xml:space="preserve">3. Entregar 1.550 Incentivo(s) para 
estimular y promover la participación 
incidente </v>
          </cell>
          <cell r="AA10" t="str">
            <v>Prestar los servicios profesionales para realizar el acompañamiento y seguimiento juridico en las actividades relacionadas con los procedimientos de los proyectos estrategicos de 
la Subdireccion de Promocion de la Participacion</v>
          </cell>
          <cell r="AB10">
            <v>45700</v>
          </cell>
          <cell r="AC10">
            <v>45705</v>
          </cell>
          <cell r="AD10">
            <v>2025</v>
          </cell>
          <cell r="AE10">
            <v>2</v>
          </cell>
          <cell r="AF10">
            <v>17</v>
          </cell>
          <cell r="AG10">
            <v>2025</v>
          </cell>
          <cell r="AH10">
            <v>8</v>
          </cell>
          <cell r="AI10">
            <v>0</v>
          </cell>
          <cell r="AJ10">
            <v>2025</v>
          </cell>
          <cell r="AK10">
            <v>10</v>
          </cell>
          <cell r="AL10">
            <v>16</v>
          </cell>
          <cell r="AM10">
            <v>45946</v>
          </cell>
          <cell r="AN10">
            <v>240</v>
          </cell>
          <cell r="AO10">
            <v>72000000</v>
          </cell>
          <cell r="AP10"/>
          <cell r="AQ10"/>
          <cell r="AR10"/>
          <cell r="AS10" t="str">
            <v>$ 9.000.000</v>
          </cell>
          <cell r="AT10" t="str">
            <v>Asesor 3</v>
          </cell>
          <cell r="AU10" t="str">
            <v>Febrero</v>
          </cell>
          <cell r="AV10" t="str">
            <v>1 1. Natural</v>
          </cell>
          <cell r="AW10" t="str">
            <v>26 26-Persona Natural</v>
          </cell>
          <cell r="AX10" t="str">
            <v>3 3. Único Contratista</v>
          </cell>
          <cell r="AY10" t="str">
            <v>17 17. Contrato de Prestación de Servicios</v>
          </cell>
          <cell r="AZ10" t="str">
            <v>31 31-Servicios Profesionales</v>
          </cell>
          <cell r="BA10" t="str">
            <v>5 Contratación directa</v>
          </cell>
          <cell r="BB10" t="str">
            <v>33 Prestación de Servicios Profesionales y Apoyo (5-8)</v>
          </cell>
          <cell r="BC10">
            <v>1</v>
          </cell>
          <cell r="BD10" t="str">
            <v>1 1. Ley 80</v>
          </cell>
          <cell r="BE10"/>
          <cell r="BF10"/>
          <cell r="BG10"/>
          <cell r="BH10"/>
          <cell r="BI10" t="str">
            <v>6 6: Prestacion de servicios</v>
          </cell>
          <cell r="BJ10"/>
          <cell r="BK10"/>
          <cell r="BL10"/>
          <cell r="BM10"/>
          <cell r="BN10"/>
          <cell r="BO10"/>
          <cell r="BP10"/>
          <cell r="BQ10"/>
          <cell r="BR10"/>
          <cell r="BS10"/>
          <cell r="BT10"/>
          <cell r="BU10"/>
          <cell r="BV10"/>
          <cell r="BW10"/>
          <cell r="BX10"/>
          <cell r="BY10"/>
          <cell r="BZ10"/>
          <cell r="CA10"/>
          <cell r="CB10"/>
          <cell r="CC10">
            <v>45705</v>
          </cell>
          <cell r="CD10" t="str">
            <v>CUMPLIMIENTO</v>
          </cell>
          <cell r="CE10">
            <v>80111600</v>
          </cell>
          <cell r="CF10" t="str">
            <v>CD-IDPAC-009-2025</v>
          </cell>
          <cell r="CG10" t="str">
            <v>https://community.secop.gov.co/Public/Tendering/OpportunityDetail/Index?noticeUID=CO1.NTC.7605123&amp;isFromPublicArea=True&amp;isModal=False</v>
          </cell>
          <cell r="CH10">
            <v>45700</v>
          </cell>
          <cell r="CI10" t="str">
            <v>CO1.PCCNTR.7470993</v>
          </cell>
          <cell r="CJ10" t="str">
            <v>Jorge Suarez</v>
          </cell>
          <cell r="CK10" t="str">
            <v>YULY MARCELA BARAJAS AGUILERA</v>
          </cell>
          <cell r="CL10" t="str">
            <v>1 1. Interna</v>
          </cell>
          <cell r="CM10" t="str">
            <v>ANGELO GRAVIER SANTANA</v>
          </cell>
          <cell r="CN10">
            <v>1030534699</v>
          </cell>
          <cell r="CO10">
            <v>1</v>
          </cell>
          <cell r="CP10"/>
          <cell r="CQ10" t="str">
            <v>Subdirector De Promoción de la Participación</v>
          </cell>
          <cell r="CR10"/>
          <cell r="CS10"/>
          <cell r="CT10"/>
          <cell r="CU10"/>
          <cell r="CV10"/>
          <cell r="CW10"/>
          <cell r="CX10"/>
          <cell r="CY10"/>
          <cell r="CZ10"/>
          <cell r="DA10"/>
          <cell r="DB10"/>
          <cell r="DC10"/>
          <cell r="DD10"/>
          <cell r="DE10"/>
          <cell r="DF10"/>
          <cell r="DG10"/>
          <cell r="DH10"/>
          <cell r="DI10"/>
          <cell r="DJ10"/>
          <cell r="DK10"/>
          <cell r="DL10"/>
          <cell r="DM10"/>
          <cell r="DN10"/>
          <cell r="DO10"/>
          <cell r="DP10"/>
          <cell r="DQ10"/>
          <cell r="DR10"/>
          <cell r="DS10"/>
          <cell r="DT10"/>
          <cell r="DU10"/>
          <cell r="DV10"/>
          <cell r="DW10"/>
          <cell r="DX10"/>
          <cell r="DY10"/>
          <cell r="DZ10"/>
          <cell r="EA10"/>
          <cell r="EB10"/>
          <cell r="EC10"/>
          <cell r="ED10"/>
          <cell r="EE10"/>
          <cell r="EF10"/>
          <cell r="EG10"/>
          <cell r="EH10"/>
          <cell r="EI10"/>
          <cell r="EJ10"/>
          <cell r="EK10"/>
          <cell r="EL10"/>
          <cell r="EM10"/>
          <cell r="EN10"/>
          <cell r="EO10"/>
          <cell r="EP10"/>
          <cell r="EQ10"/>
          <cell r="ER10"/>
          <cell r="ES10"/>
          <cell r="ET10"/>
          <cell r="EU10" t="str">
            <v>$ -</v>
          </cell>
          <cell r="EV10"/>
          <cell r="EW10"/>
          <cell r="EX10"/>
          <cell r="EY10"/>
          <cell r="EZ10"/>
          <cell r="FA10"/>
          <cell r="FB10">
            <v>0</v>
          </cell>
          <cell r="FC10">
            <v>45946</v>
          </cell>
          <cell r="FD10">
            <v>240</v>
          </cell>
          <cell r="FE10" t="str">
            <v>$ 72.000.000</v>
          </cell>
          <cell r="FF10" t="str">
            <v>Activo</v>
          </cell>
          <cell r="FG10" t="str">
            <v>En ejecución</v>
          </cell>
          <cell r="FH10"/>
          <cell r="FI10"/>
          <cell r="FJ10" t="str">
            <v>$72.000.000</v>
          </cell>
          <cell r="FK10" t="str">
            <v>#N/D</v>
          </cell>
          <cell r="FL10" t="str">
            <v>$0</v>
          </cell>
          <cell r="FM10" t="str">
            <v>$72.000.000</v>
          </cell>
          <cell r="FN10" t="str">
            <v>$0</v>
          </cell>
          <cell r="FO10" t="str">
            <v>$72.000.000</v>
          </cell>
          <cell r="FP10" t="str">
            <v>OK</v>
          </cell>
          <cell r="FQ10" t="str">
            <v>#¡REF!</v>
          </cell>
          <cell r="FR10">
            <v>0</v>
          </cell>
          <cell r="FS10" t="str">
            <v xml:space="preserve">Brindar acompañamiento a la Subdirección de Promoción de la 
Participación en los procesos precontractuales, contractuales y 
postcontractuales de los proyectos de inversión. 
2. Apoyar jurídicamente la revisión de requerimientos, acciones judiciales y 
administrativas, derechos de petición y solicitudes de información 
gestionadas por la Subdirección de Promoción de la Participación. 
3. Realizar seguimiento jurídico a los proyectos y estrategias lideradas por la 
Subdirección de Promoción de la Participación en la localidad. 
4. Gestionar y hacer seguimiento a los informes y planes de mejoramiento de 
la Oficina de Control Interno y demás entes de control. 
5. Brindar acompañamiento jurídico a la Subdirección de Promoción de la 
Participación en relación con la supervisión de los convenios y contratos 
suscritos por la dependencia. 
6. Las demás que sean asignadas por el supervisor, de acuerdo con la 
naturaleza y objeto del contrato. </v>
          </cell>
          <cell r="FT1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
          <cell r="FV10">
            <v>8</v>
          </cell>
          <cell r="FW10">
            <v>0</v>
          </cell>
          <cell r="FX10">
            <v>89</v>
          </cell>
          <cell r="FY10">
            <v>99000000</v>
          </cell>
          <cell r="FZ10">
            <v>45693</v>
          </cell>
          <cell r="GA10">
            <v>43</v>
          </cell>
          <cell r="GB10">
            <v>72000000</v>
          </cell>
          <cell r="GC10">
            <v>45701</v>
          </cell>
        </row>
        <row r="11">
          <cell r="A11" t="str">
            <v>C479</v>
          </cell>
          <cell r="B11"/>
          <cell r="C11">
            <v>2025</v>
          </cell>
          <cell r="D11">
            <v>10</v>
          </cell>
          <cell r="E11">
            <v>80031242</v>
          </cell>
          <cell r="F11">
            <v>1</v>
          </cell>
          <cell r="G11" t="str">
            <v>JUAN CARLOS SANCHEZ NIETO</v>
          </cell>
          <cell r="H11" t="str">
            <v>carrera 18 # 90-37 apto 901</v>
          </cell>
          <cell r="I11">
            <v>3213435105</v>
          </cell>
          <cell r="J11" t="str">
            <v>juanchosnieto@gmail.com</v>
          </cell>
          <cell r="K11" t="str">
            <v>NO APLICA</v>
          </cell>
          <cell r="L11" t="str">
            <v>NO APLICA</v>
          </cell>
          <cell r="M11" t="str">
            <v>HOMBRE</v>
          </cell>
          <cell r="N11" t="str">
            <v>CISGENERO</v>
          </cell>
          <cell r="O11" t="str">
            <v>NO APLICA</v>
          </cell>
          <cell r="P11" t="str">
            <v>NO APLICA</v>
          </cell>
          <cell r="Q11">
            <v>29767</v>
          </cell>
          <cell r="R11">
            <v>43</v>
          </cell>
          <cell r="S11" t="str">
            <v>NACIONAL</v>
          </cell>
          <cell r="T11" t="str">
            <v>Título profesional en ciencias sociales y humanas y/o afines o ciencias de la educación y afines con título de posgrado a nivel de maestría o su equivalencia</v>
          </cell>
          <cell r="U11" t="str">
            <v>POLITÓLOGO Pontifica Universidad Javeriana Según diploma del 09 de noviembre de 2006 MAESTRÍA EN SEGURIDAD Y DEFENSAS NACIONALES Escuela Superior de Guerra Según acta de grado 6973 del 29 de mayo del 2015</v>
          </cell>
          <cell r="V11" t="str">
            <v>Inversión</v>
          </cell>
          <cell r="W11" t="str">
            <v>Construcción de Ciudadanía Activa Crece La Participación en el Territorio con Promoción, Información e Innovación en Bogotá D.C.</v>
          </cell>
          <cell r="X11" t="str">
            <v>O23011745022024025401021</v>
          </cell>
          <cell r="Y1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11" t="str">
            <v xml:space="preserve">3. Entregar 1.550 Incentivo(s) para 
estimular y promover la participación 
incidente </v>
          </cell>
          <cell r="AA11" t="str">
            <v>Prestar los servicios profesionales  para asesorar la articulacion institucional desde la Subdireccion de Promocion de la Participacion, asi como el relacionamiento y seguimiento de los procesos misionales de la entidad.</v>
          </cell>
          <cell r="AB11">
            <v>45695</v>
          </cell>
          <cell r="AC11">
            <v>45698</v>
          </cell>
          <cell r="AD11">
            <v>2025</v>
          </cell>
          <cell r="AE11">
            <v>2</v>
          </cell>
          <cell r="AF11">
            <v>10</v>
          </cell>
          <cell r="AG11">
            <v>2026</v>
          </cell>
          <cell r="AH11">
            <v>11</v>
          </cell>
          <cell r="AI11">
            <v>0</v>
          </cell>
          <cell r="AJ11">
            <v>2026</v>
          </cell>
          <cell r="AK11">
            <v>1</v>
          </cell>
          <cell r="AL11">
            <v>9</v>
          </cell>
          <cell r="AM11">
            <v>46031</v>
          </cell>
          <cell r="AN11">
            <v>330</v>
          </cell>
          <cell r="AO11">
            <v>115500000</v>
          </cell>
          <cell r="AP11"/>
          <cell r="AQ11"/>
          <cell r="AR11"/>
          <cell r="AS11" t="str">
            <v>$ 10.500.000</v>
          </cell>
          <cell r="AT11" t="str">
            <v>Asesor 5</v>
          </cell>
          <cell r="AU11" t="str">
            <v>Febrero</v>
          </cell>
          <cell r="AV11" t="str">
            <v>1 1. Natural</v>
          </cell>
          <cell r="AW11" t="str">
            <v>26 26-Persona Natural</v>
          </cell>
          <cell r="AX11" t="str">
            <v>3 3. Único Contratista</v>
          </cell>
          <cell r="AY11" t="str">
            <v>17 17. Contrato de Prestación de Servicios</v>
          </cell>
          <cell r="AZ11" t="str">
            <v>31 31-Servicios Profesionales</v>
          </cell>
          <cell r="BA11" t="str">
            <v>5 Contratación directa</v>
          </cell>
          <cell r="BB11" t="str">
            <v>33 Prestación de Servicios Profesionales y Apoyo (5-8)</v>
          </cell>
          <cell r="BC11">
            <v>1</v>
          </cell>
          <cell r="BD11" t="str">
            <v>1 1. Ley 80</v>
          </cell>
          <cell r="BE11"/>
          <cell r="BF11"/>
          <cell r="BG11"/>
          <cell r="BH11"/>
          <cell r="BI11" t="str">
            <v>6 6: Prestacion de servicios</v>
          </cell>
          <cell r="BJ11"/>
          <cell r="BK11"/>
          <cell r="BL11"/>
          <cell r="BM11"/>
          <cell r="BN11"/>
          <cell r="BO11"/>
          <cell r="BP11"/>
          <cell r="BQ11"/>
          <cell r="BR11"/>
          <cell r="BS11"/>
          <cell r="BT11"/>
          <cell r="BU11"/>
          <cell r="BV11"/>
          <cell r="BW11"/>
          <cell r="BX11"/>
          <cell r="BY11"/>
          <cell r="BZ11"/>
          <cell r="CA11"/>
          <cell r="CB11"/>
          <cell r="CC11">
            <v>45698</v>
          </cell>
          <cell r="CD11" t="str">
            <v>CUMPLIMIENTO</v>
          </cell>
          <cell r="CE11">
            <v>80111600</v>
          </cell>
          <cell r="CF11" t="str">
            <v>CD-IDPAC-010-2025</v>
          </cell>
          <cell r="CG11" t="str">
            <v>https://community.secop.gov.co/Public/Tendering/OpportunityDetail/Index?noticeUID=CO1.NTC.7569439&amp;isFromPublicArea=True&amp;isModal=False</v>
          </cell>
          <cell r="CH11">
            <v>45695</v>
          </cell>
          <cell r="CI11" t="str">
            <v xml:space="preserve">	CO1.PCCNTR.7438086</v>
          </cell>
          <cell r="CJ11" t="str">
            <v>Wilson Ayure</v>
          </cell>
          <cell r="CK11" t="str">
            <v>YULY MARCELA BARAJAS AGUILERA</v>
          </cell>
          <cell r="CL11" t="str">
            <v>1 1. Interna</v>
          </cell>
          <cell r="CM11" t="str">
            <v>ANGELO GRAVIER SANTANA</v>
          </cell>
          <cell r="CN11">
            <v>1030534699</v>
          </cell>
          <cell r="CO11">
            <v>1</v>
          </cell>
          <cell r="CP11"/>
          <cell r="CQ11" t="str">
            <v>Subdirector De Promoción de la Participación</v>
          </cell>
          <cell r="CR11"/>
          <cell r="CS11"/>
          <cell r="CT11"/>
          <cell r="CU11"/>
          <cell r="CV11"/>
          <cell r="CW11"/>
          <cell r="CX11"/>
          <cell r="CY11"/>
          <cell r="CZ11"/>
          <cell r="DA11"/>
          <cell r="DB11"/>
          <cell r="DC11"/>
          <cell r="DD11"/>
          <cell r="DE11"/>
          <cell r="DF11"/>
          <cell r="DG11"/>
          <cell r="DH11"/>
          <cell r="DI11"/>
          <cell r="DJ11"/>
          <cell r="DK11"/>
          <cell r="DL11"/>
          <cell r="DM11"/>
          <cell r="DN11"/>
          <cell r="DO11"/>
          <cell r="DP11"/>
          <cell r="DQ11"/>
          <cell r="DR11"/>
          <cell r="DS11"/>
          <cell r="DT11"/>
          <cell r="DU11"/>
          <cell r="DV11"/>
          <cell r="DW11"/>
          <cell r="DX11"/>
          <cell r="DY11"/>
          <cell r="DZ11"/>
          <cell r="EA11"/>
          <cell r="EB11"/>
          <cell r="EC11"/>
          <cell r="ED11"/>
          <cell r="EE11"/>
          <cell r="EF11"/>
          <cell r="EG11"/>
          <cell r="EH11"/>
          <cell r="EI11"/>
          <cell r="EJ11"/>
          <cell r="EK11"/>
          <cell r="EL11"/>
          <cell r="EM11"/>
          <cell r="EN11"/>
          <cell r="EO11"/>
          <cell r="EP11"/>
          <cell r="EQ11"/>
          <cell r="ER11"/>
          <cell r="ES11"/>
          <cell r="ET11"/>
          <cell r="EU11" t="str">
            <v>$ -</v>
          </cell>
          <cell r="EV11"/>
          <cell r="EW11"/>
          <cell r="EX11"/>
          <cell r="EY11"/>
          <cell r="EZ11"/>
          <cell r="FA11"/>
          <cell r="FB11">
            <v>0</v>
          </cell>
          <cell r="FC11">
            <v>46031</v>
          </cell>
          <cell r="FD11">
            <v>330</v>
          </cell>
          <cell r="FE11" t="str">
            <v>$ 115.500.000</v>
          </cell>
          <cell r="FF11" t="str">
            <v>Activo</v>
          </cell>
          <cell r="FG11" t="str">
            <v>En ejecución</v>
          </cell>
          <cell r="FH11"/>
          <cell r="FI11"/>
          <cell r="FJ11" t="str">
            <v>#N/D</v>
          </cell>
          <cell r="FK11" t="str">
            <v>#N/D</v>
          </cell>
          <cell r="FL11" t="str">
            <v>$0</v>
          </cell>
          <cell r="FM11" t="str">
            <v>$115.500.000</v>
          </cell>
          <cell r="FN11" t="str">
            <v>$0</v>
          </cell>
          <cell r="FO11" t="str">
            <v>$115.500.000</v>
          </cell>
          <cell r="FP11" t="str">
            <v>OK</v>
          </cell>
          <cell r="FQ11" t="str">
            <v>#¡REF!</v>
          </cell>
          <cell r="FR11">
            <v>0</v>
          </cell>
          <cell r="FS11" t="str">
            <v xml:space="preserve"> Brindar apoyo a  el seguimiento de las funciones misionales de la 
Subdirección de Promoción de la Participación. 
2. Propiciar el relacionamiento estratégico de la Subdirección de Promoción 
de la Participación con las entidades del gobierno distrital. 
3. Acompañar la construcción y ejecución de los planes institucionales de la 
Subdirección de Promoción de la Participación en articulación con las 
demás dependencias de la entidad, conforme a las instrucciones de la 
Dirección General. 
4. Hacer seguimiento a los compromisos definidos por la Dirección General y 
la Subdirección de Promoción de la Participación con los grupos de valor 
que integran los mecanismos de participación de la entidad. 
5. Realizar seguimiento a los procesos internos de la entidad, actuando como 
enlace entre la Subdirección de Promoción de la Participación y la 
Secretaría General. 
6. Las demás que sean asignadas por el supervisor, de acuerdo con la 
naturaleza y objeto del contrato. </v>
          </cell>
          <cell r="FT1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
          <cell r="FV11">
            <v>11</v>
          </cell>
          <cell r="FW11">
            <v>0</v>
          </cell>
          <cell r="FX11">
            <v>87</v>
          </cell>
          <cell r="FY11">
            <v>115500000</v>
          </cell>
          <cell r="FZ11">
            <v>45693</v>
          </cell>
          <cell r="GA11">
            <v>22</v>
          </cell>
          <cell r="GB11">
            <v>115500000</v>
          </cell>
          <cell r="GC11">
            <v>45698</v>
          </cell>
        </row>
        <row r="12">
          <cell r="A12" t="str">
            <v>C38</v>
          </cell>
          <cell r="B12"/>
          <cell r="C12">
            <v>2025</v>
          </cell>
          <cell r="D12">
            <v>11</v>
          </cell>
          <cell r="E12">
            <v>79572785</v>
          </cell>
          <cell r="F12">
            <v>4</v>
          </cell>
          <cell r="G12" t="str">
            <v>JORGE ARMANDO SUAREZ MEDINA</v>
          </cell>
          <cell r="H12" t="str">
            <v>calle 15 sur No 29-37</v>
          </cell>
          <cell r="I12">
            <v>8059353</v>
          </cell>
          <cell r="J12" t="str">
            <v>jorgesuarezm@yahoo.es</v>
          </cell>
          <cell r="K12" t="str">
            <v>NO APLICA</v>
          </cell>
          <cell r="L12" t="str">
            <v>NO APLICA</v>
          </cell>
          <cell r="M12" t="str">
            <v>HOMBRE</v>
          </cell>
          <cell r="N12" t="str">
            <v>CISGENERO</v>
          </cell>
          <cell r="O12" t="str">
            <v>NO APLICA</v>
          </cell>
          <cell r="P12" t="str">
            <v>NO APLICA</v>
          </cell>
          <cell r="Q12">
            <v>26073</v>
          </cell>
          <cell r="R12">
            <v>53</v>
          </cell>
          <cell r="S12" t="str">
            <v>NACIONAL</v>
          </cell>
          <cell r="T12" t="str">
            <v>Título profesional en derecho con Título de posgrado a nivel de  Especialización y/o su equivalencia</v>
          </cell>
          <cell r="U12" t="str">
            <v>ABOGADO Universidad Libre Según diploma de grado del 10 de diciembre de 2004ESPECIALISTA EN DERECHO ADMINISTRATIVO Universidad Libre Según diploma de grado del 08 de septiembre de 2011</v>
          </cell>
          <cell r="V12" t="str">
            <v>Inversión</v>
          </cell>
          <cell r="W12" t="str">
            <v>Fortalecimiento de la gestión institucional del IDPAC en el marco de la ejecución del Plan de Desarrollo de  Bogotá D.C</v>
          </cell>
          <cell r="X12" t="str">
            <v>O23011745992024019407023</v>
          </cell>
          <cell r="Y12" t="str">
            <v xml:space="preserve">Meta 368 Implementar 1 estrategia 
para fortalecimiento de la gestión 
institucional y operativa </v>
          </cell>
          <cell r="Z12" t="str">
            <v xml:space="preserve">1. Realizar el 100% de la estrategia 
de contratación de talento humano 
para los procesos de apoyo, gerencia 
y evaluación </v>
          </cell>
          <cell r="AA12" t="str">
            <v>Prestar los servicios profesionales para acompañar jurídicamente el desarrollo de los procedimientos precontractuales, contractuales y postcontractuales adelantados por el Proceso de Gestión Contractual.</v>
          </cell>
          <cell r="AB12">
            <v>45695</v>
          </cell>
          <cell r="AC12">
            <v>45699</v>
          </cell>
          <cell r="AD12">
            <v>2025</v>
          </cell>
          <cell r="AE12">
            <v>2</v>
          </cell>
          <cell r="AF12">
            <v>11</v>
          </cell>
          <cell r="AG12">
            <v>2025</v>
          </cell>
          <cell r="AH12">
            <v>6</v>
          </cell>
          <cell r="AI12">
            <v>0</v>
          </cell>
          <cell r="AJ12">
            <v>2025</v>
          </cell>
          <cell r="AK12">
            <v>8</v>
          </cell>
          <cell r="AL12">
            <v>10</v>
          </cell>
          <cell r="AM12">
            <v>45879</v>
          </cell>
          <cell r="AN12">
            <v>180</v>
          </cell>
          <cell r="AO12">
            <v>48000000</v>
          </cell>
          <cell r="AP12"/>
          <cell r="AQ12"/>
          <cell r="AR12"/>
          <cell r="AS12" t="str">
            <v>$ 8.000.000</v>
          </cell>
          <cell r="AT12" t="str">
            <v>Asesor 1</v>
          </cell>
          <cell r="AU12" t="str">
            <v>Febrero</v>
          </cell>
          <cell r="AV12" t="str">
            <v>1 1. Natural</v>
          </cell>
          <cell r="AW12" t="str">
            <v>26 26-Persona Natural</v>
          </cell>
          <cell r="AX12" t="str">
            <v>3 3. Único Contratista</v>
          </cell>
          <cell r="AY12" t="str">
            <v>17 17. Contrato de Prestación de Servicios</v>
          </cell>
          <cell r="AZ12" t="str">
            <v>31 31-Servicios Profesionales</v>
          </cell>
          <cell r="BA12" t="str">
            <v>5 Contratación directa</v>
          </cell>
          <cell r="BB12" t="str">
            <v>33 Prestación de Servicios Profesionales y Apoyo (5-8)</v>
          </cell>
          <cell r="BC12">
            <v>1</v>
          </cell>
          <cell r="BD12" t="str">
            <v>1 1. Ley 80</v>
          </cell>
          <cell r="BE12"/>
          <cell r="BF12"/>
          <cell r="BG12"/>
          <cell r="BH12"/>
          <cell r="BI12" t="str">
            <v>6 6: Prestacion de servicios</v>
          </cell>
          <cell r="BJ12"/>
          <cell r="BK12"/>
          <cell r="BL12"/>
          <cell r="BM12"/>
          <cell r="BN12"/>
          <cell r="BO12"/>
          <cell r="BP12"/>
          <cell r="BQ12"/>
          <cell r="BR12"/>
          <cell r="BS12"/>
          <cell r="BT12"/>
          <cell r="BU12"/>
          <cell r="BV12"/>
          <cell r="BW12"/>
          <cell r="BX12"/>
          <cell r="BY12"/>
          <cell r="BZ12"/>
          <cell r="CA12"/>
          <cell r="CB12"/>
          <cell r="CC12">
            <v>45698</v>
          </cell>
          <cell r="CD12" t="str">
            <v>CUMPLIMIENTO</v>
          </cell>
          <cell r="CE12">
            <v>80111600</v>
          </cell>
          <cell r="CF12" t="str">
            <v>CD-IDPAC-011-2025</v>
          </cell>
          <cell r="CG12" t="str">
            <v>https://community.secop.gov.co/Public/Tendering/OpportunityDetail/Index?noticeUID=CO1.NTC.7571310&amp;isFromPublicArea=True&amp;isModal=False</v>
          </cell>
          <cell r="CH12">
            <v>45695</v>
          </cell>
          <cell r="CI12" t="str">
            <v xml:space="preserve">	CO1.PCCNTR.7439833</v>
          </cell>
          <cell r="CJ12" t="str">
            <v>Anderson Martinez</v>
          </cell>
          <cell r="CK12" t="str">
            <v>YULY MARCELA BARAJAS AGUILERA</v>
          </cell>
          <cell r="CL12" t="str">
            <v>1 1. Interna</v>
          </cell>
          <cell r="CM12" t="str">
            <v>YULY MARCELA BARAJAS AGUILERA</v>
          </cell>
          <cell r="CN12">
            <v>1010176121</v>
          </cell>
          <cell r="CO12">
            <v>6</v>
          </cell>
          <cell r="CP12"/>
          <cell r="CQ12" t="str">
            <v>SECRETARIA GENERAL</v>
          </cell>
          <cell r="CR12"/>
          <cell r="CS12"/>
          <cell r="CT12"/>
          <cell r="CU12"/>
          <cell r="CV12"/>
          <cell r="CW12"/>
          <cell r="CX12"/>
          <cell r="CY12"/>
          <cell r="CZ12"/>
          <cell r="DA12"/>
          <cell r="DB12"/>
          <cell r="DC12"/>
          <cell r="DD12"/>
          <cell r="DE12"/>
          <cell r="DF12"/>
          <cell r="DG12"/>
          <cell r="DH12"/>
          <cell r="DI12"/>
          <cell r="DJ12"/>
          <cell r="DK12"/>
          <cell r="DL12"/>
          <cell r="DM12"/>
          <cell r="DN12"/>
          <cell r="DO12"/>
          <cell r="DP12"/>
          <cell r="DQ12"/>
          <cell r="DR12"/>
          <cell r="DS12"/>
          <cell r="DT12"/>
          <cell r="DU12"/>
          <cell r="DV12"/>
          <cell r="DW12"/>
          <cell r="DX12"/>
          <cell r="DY12"/>
          <cell r="DZ12"/>
          <cell r="EA12"/>
          <cell r="EB12"/>
          <cell r="EC12"/>
          <cell r="ED12"/>
          <cell r="EE12"/>
          <cell r="EF12"/>
          <cell r="EG12"/>
          <cell r="EH12"/>
          <cell r="EI12"/>
          <cell r="EJ12"/>
          <cell r="EK12"/>
          <cell r="EL12"/>
          <cell r="EM12"/>
          <cell r="EN12"/>
          <cell r="EO12"/>
          <cell r="EP12"/>
          <cell r="EQ12"/>
          <cell r="ER12"/>
          <cell r="ES12"/>
          <cell r="ET12"/>
          <cell r="EU12" t="str">
            <v>$ -</v>
          </cell>
          <cell r="EV12"/>
          <cell r="EW12"/>
          <cell r="EX12"/>
          <cell r="EY12"/>
          <cell r="EZ12"/>
          <cell r="FA12"/>
          <cell r="FB12">
            <v>0</v>
          </cell>
          <cell r="FC12">
            <v>45879</v>
          </cell>
          <cell r="FD12">
            <v>180</v>
          </cell>
          <cell r="FE12" t="str">
            <v>$ 48.000.000</v>
          </cell>
          <cell r="FF12" t="str">
            <v>Activo</v>
          </cell>
          <cell r="FG12" t="str">
            <v>En ejecución</v>
          </cell>
          <cell r="FH12"/>
          <cell r="FI12"/>
          <cell r="FJ12" t="str">
            <v>$48.000.000</v>
          </cell>
          <cell r="FK12" t="str">
            <v>#N/D</v>
          </cell>
          <cell r="FL12" t="str">
            <v>$0</v>
          </cell>
          <cell r="FM12" t="str">
            <v>$48.000.000</v>
          </cell>
          <cell r="FN12" t="str">
            <v>$0</v>
          </cell>
          <cell r="FO12" t="str">
            <v>$48.000.000</v>
          </cell>
          <cell r="FP12" t="str">
            <v>OK</v>
          </cell>
          <cell r="FQ12" t="str">
            <v>#¡REF!</v>
          </cell>
          <cell r="FR12">
            <v>0</v>
          </cell>
          <cell r="FS12" t="str">
            <v>Apoyar la ejecución de los contratos realizando un seguimiento de la 
ejecución, asegurando que las entregas en los plazos y condiciones 
pactados, así como emitir informes periódicos sobre el estado de los 
mismos. 
2. Asesorar la etapa contractual en la resolución de conflictos que puedan 
surgir durante la ejecución del contrato, incluyendo la interpretación de 
cláusulas contractuales, procedimientos de modificaciones o adiciones y 
prórrogas de los contratos asignados por la Secretaria General, y la gestión 
de posibles incumplimientos o sanciones. 
3. Proyectar dentro del término legal respuesta a peticiones y requerimientos, 
así como las liquidaciones y cierres de contratos que le sean asignados. 
4. Apoyar a la Secretaria General con el seguimiento, control y alertas de la 
gestión contractual de personas naturales. 
5. Brindar acompañamiento en la elaboración y revisión de los documentos 
contractuales de los contratos una vez adjudicados, asegurando su 
correcta ejecución contractual, garantizando las necesidades que 
presentes las partes. 
6. Las demás que sean asignadas por el supervisor, de acuerdo con la 
naturaleza y objeto del contrato.</v>
          </cell>
          <cell r="FT1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
          <cell r="FV12">
            <v>6</v>
          </cell>
          <cell r="FW12">
            <v>0</v>
          </cell>
          <cell r="FX12">
            <v>36</v>
          </cell>
          <cell r="FY12">
            <v>48000000</v>
          </cell>
          <cell r="FZ12">
            <v>45692</v>
          </cell>
          <cell r="GA12">
            <v>25</v>
          </cell>
          <cell r="GB12">
            <v>48000000</v>
          </cell>
          <cell r="GC12">
            <v>45698</v>
          </cell>
        </row>
        <row r="13">
          <cell r="A13" t="str">
            <v>C529</v>
          </cell>
          <cell r="B13" t="str">
            <v>sin cepa</v>
          </cell>
          <cell r="C13">
            <v>2025</v>
          </cell>
          <cell r="D13">
            <v>12</v>
          </cell>
          <cell r="E13">
            <v>1010170110</v>
          </cell>
          <cell r="F13">
            <v>8</v>
          </cell>
          <cell r="G13" t="str">
            <v>MICHAEL MEDINA ULLOA</v>
          </cell>
          <cell r="H13" t="str">
            <v>CL 13 79 C 11</v>
          </cell>
          <cell r="I13">
            <v>3144829457</v>
          </cell>
          <cell r="J13" t="str">
            <v>mmedinau@ucentral.edu.co</v>
          </cell>
          <cell r="K13" t="str">
            <v>NO APLICA</v>
          </cell>
          <cell r="L13" t="str">
            <v>NO APLICA</v>
          </cell>
          <cell r="M13" t="str">
            <v>HOMBRE</v>
          </cell>
          <cell r="N13" t="str">
            <v>CISGENERO</v>
          </cell>
          <cell r="O13" t="str">
            <v>NO APLICA</v>
          </cell>
          <cell r="P13" t="str">
            <v>NO APLICA</v>
          </cell>
          <cell r="Q13">
            <v>31826</v>
          </cell>
          <cell r="R13">
            <v>38</v>
          </cell>
          <cell r="S13" t="str">
            <v>NACIONAL</v>
          </cell>
          <cell r="T13" t="str">
            <v>Título profesional en economía, administración, contaduría y afines con posgrado a nivel de especialización y/o su equivalencia</v>
          </cell>
          <cell r="U13" t="str">
            <v>ECONOMISTA Universidad Central Según diploma del 31 de octubre de 2017</v>
          </cell>
          <cell r="V13" t="str">
            <v>Inversión</v>
          </cell>
          <cell r="W13" t="str">
            <v>Construcción de Ciudadanía Activa Crece La Participación en el Territorio con Promoción, Información e Innovación en Bogotá D.C.</v>
          </cell>
          <cell r="X13" t="str">
            <v>O23011745022024025405001</v>
          </cell>
          <cell r="Y13"/>
          <cell r="Z13" t="str">
            <v>5. Ejecutar 400 Obras con Saldo Pedagógico</v>
          </cell>
          <cell r="AA13" t="str">
            <v>Prestar servicios profesionales de manera temporal para Monitorear y Asesorar los procesos financieros, seguimiento y evaluación al Sistema Integrado de Gestión en desarrollo de la metodología Obras Con Saldo Pedagógico Para el Cuidado y la Participación Ciudadana.</v>
          </cell>
          <cell r="AB13">
            <v>45705</v>
          </cell>
          <cell r="AC13">
            <v>45707</v>
          </cell>
          <cell r="AD13">
            <v>2025</v>
          </cell>
          <cell r="AE13">
            <v>2</v>
          </cell>
          <cell r="AF13">
            <v>19</v>
          </cell>
          <cell r="AG13">
            <v>2025</v>
          </cell>
          <cell r="AH13">
            <v>6</v>
          </cell>
          <cell r="AI13">
            <v>0</v>
          </cell>
          <cell r="AJ13">
            <v>2025</v>
          </cell>
          <cell r="AK13">
            <v>8</v>
          </cell>
          <cell r="AL13">
            <v>18</v>
          </cell>
          <cell r="AM13">
            <v>45887</v>
          </cell>
          <cell r="AN13">
            <v>180</v>
          </cell>
          <cell r="AO13">
            <v>42000000</v>
          </cell>
          <cell r="AP13"/>
          <cell r="AQ13"/>
          <cell r="AR13"/>
          <cell r="AS13" t="str">
            <v>$ 7.000.000</v>
          </cell>
          <cell r="AT13" t="str">
            <v>Profesional 7</v>
          </cell>
          <cell r="AU13" t="str">
            <v>Febrero</v>
          </cell>
          <cell r="AV13" t="str">
            <v>1 1. Natural</v>
          </cell>
          <cell r="AW13" t="str">
            <v>26 26-Persona Natural</v>
          </cell>
          <cell r="AX13" t="str">
            <v>3 3. Único Contratista</v>
          </cell>
          <cell r="AY13" t="str">
            <v>17 17. Contrato de Prestación de Servicios</v>
          </cell>
          <cell r="AZ13" t="str">
            <v>31 31-Servicios Profesionales</v>
          </cell>
          <cell r="BA13" t="str">
            <v>5 Contratación directa</v>
          </cell>
          <cell r="BB13" t="str">
            <v>33 Prestación de Servicios Profesionales y Apoyo (5-8)</v>
          </cell>
          <cell r="BC13">
            <v>1</v>
          </cell>
          <cell r="BD13" t="str">
            <v>1 1. Ley 80</v>
          </cell>
          <cell r="BE13"/>
          <cell r="BF13"/>
          <cell r="BG13"/>
          <cell r="BH13"/>
          <cell r="BI13" t="str">
            <v>6 6: Prestacion de servicios</v>
          </cell>
          <cell r="BJ13"/>
          <cell r="BK13"/>
          <cell r="BL13"/>
          <cell r="BM13"/>
          <cell r="BN13"/>
          <cell r="BO13"/>
          <cell r="BP13"/>
          <cell r="BQ13"/>
          <cell r="BR13"/>
          <cell r="BS13"/>
          <cell r="BT13"/>
          <cell r="BU13"/>
          <cell r="BV13"/>
          <cell r="BW13"/>
          <cell r="BX13"/>
          <cell r="BY13"/>
          <cell r="BZ13"/>
          <cell r="CA13"/>
          <cell r="CB13"/>
          <cell r="CC13">
            <v>45705</v>
          </cell>
          <cell r="CD13" t="str">
            <v>CUMPLIMIENTO</v>
          </cell>
          <cell r="CE13">
            <v>80111600</v>
          </cell>
          <cell r="CF13" t="str">
            <v>CD-IDPAC-0012-2025</v>
          </cell>
          <cell r="CG13" t="str">
            <v>https://community.secop.gov.co/Public/Tendering/OpportunityDetail/Index?noticeUID=CO1.NTC.7647686&amp;isFromPublicArea=True&amp;isModal=False</v>
          </cell>
          <cell r="CH13">
            <v>45705</v>
          </cell>
          <cell r="CI13" t="str">
            <v xml:space="preserve">	CO1.PCCNTR.7504947</v>
          </cell>
          <cell r="CJ13" t="str">
            <v>Jorge Suarez</v>
          </cell>
          <cell r="CK13" t="str">
            <v>YULY MARCELA BARAJAS AGUILERA</v>
          </cell>
          <cell r="CL13" t="str">
            <v>1 1. Interna</v>
          </cell>
          <cell r="CM13" t="str">
            <v>CAMILO IVÁN REYES AMADOR</v>
          </cell>
          <cell r="CN13">
            <v>80082106</v>
          </cell>
          <cell r="CO13">
            <v>4</v>
          </cell>
          <cell r="CP13"/>
          <cell r="CQ13" t="str">
            <v>GERENTE DE PROYECTOS</v>
          </cell>
          <cell r="CR13"/>
          <cell r="CS13"/>
          <cell r="CT13"/>
          <cell r="CU13"/>
          <cell r="CV13"/>
          <cell r="CW13"/>
          <cell r="CX13"/>
          <cell r="CY13"/>
          <cell r="CZ13"/>
          <cell r="DA13"/>
          <cell r="DB13"/>
          <cell r="DC13"/>
          <cell r="DD13"/>
          <cell r="DE13"/>
          <cell r="DF13"/>
          <cell r="DG13"/>
          <cell r="DH13"/>
          <cell r="DI13"/>
          <cell r="DJ13"/>
          <cell r="DK13"/>
          <cell r="DL13"/>
          <cell r="DM13"/>
          <cell r="DN13"/>
          <cell r="DO13"/>
          <cell r="DP13"/>
          <cell r="DQ13"/>
          <cell r="DR13"/>
          <cell r="DS13"/>
          <cell r="DT13"/>
          <cell r="DU13"/>
          <cell r="DV13"/>
          <cell r="DW13"/>
          <cell r="DX13"/>
          <cell r="DY13"/>
          <cell r="DZ13"/>
          <cell r="EA13"/>
          <cell r="EB13"/>
          <cell r="EC13"/>
          <cell r="ED13"/>
          <cell r="EE13"/>
          <cell r="EF13"/>
          <cell r="EG13"/>
          <cell r="EH13"/>
          <cell r="EI13"/>
          <cell r="EJ13"/>
          <cell r="EK13"/>
          <cell r="EL13"/>
          <cell r="EM13"/>
          <cell r="EN13"/>
          <cell r="EO13"/>
          <cell r="EP13"/>
          <cell r="EQ13"/>
          <cell r="ER13"/>
          <cell r="ES13"/>
          <cell r="ET13"/>
          <cell r="EU13" t="str">
            <v>$ -</v>
          </cell>
          <cell r="EV13"/>
          <cell r="EW13"/>
          <cell r="EX13"/>
          <cell r="EY13"/>
          <cell r="EZ13"/>
          <cell r="FA13"/>
          <cell r="FB13">
            <v>0</v>
          </cell>
          <cell r="FC13">
            <v>45887</v>
          </cell>
          <cell r="FD13">
            <v>180</v>
          </cell>
          <cell r="FE13" t="str">
            <v>$ 42.000.000</v>
          </cell>
          <cell r="FF13" t="str">
            <v>Activo</v>
          </cell>
          <cell r="FG13" t="str">
            <v>En ejecución</v>
          </cell>
          <cell r="FH13"/>
          <cell r="FI13"/>
          <cell r="FJ13" t="str">
            <v>$42.000.000</v>
          </cell>
          <cell r="FK13" t="str">
            <v>#N/D</v>
          </cell>
          <cell r="FL13" t="str">
            <v>$0</v>
          </cell>
          <cell r="FM13" t="str">
            <v>$42.000.000</v>
          </cell>
          <cell r="FN13" t="str">
            <v>$0</v>
          </cell>
          <cell r="FO13" t="str">
            <v>$42.000.000</v>
          </cell>
          <cell r="FP13" t="str">
            <v>OK</v>
          </cell>
          <cell r="FQ13" t="str">
            <v>#¡REF!</v>
          </cell>
          <cell r="FR13">
            <v>0</v>
          </cell>
          <cell r="FS13" t="str">
            <v>Mantener actualizado de manera bimensual el Programa Anual 
Mensualizado de Caja y elaborar los respectivos memorandos para la 
gestión de las cuentas de cobro a cargo de la Gerencia de Proyectos. 
2. Realizar el seguimiento a los reportes de planeación de la Gerencia de 
Proyectos, asegurando su entrega oportuna y cumplimiento con los 
requisitos establecidos. 
3. Apoyar a la supervisión de los contratos que le sean asignados de 
personas naturales y jurídicas de la Gerencia de Proyectos de manera 
técnica, financiera y administrativa.  
4. Prestar acompañamiento en la elaboración de informes finales, actas de 
liquidación y realizar las gestiones a cargo de la Gerencia de Proyectos 
que se generen en la metodología de participación Obras Con Saldo 
Pedagógico Para el Cuidado y la Participación Ciudadana. 
5. Acompañar la revisión de las facturas y cuentas de cobro presentadas por 
la ejecución de los diferentes procesos y procedimientos en el marco de 
las Metodologías mplementadas por la Gerencia de Proyectos. 
6. Las demás que sean asignadas por el supervisor, de acuerdo con la 
naturaleza y objeto del contrato.</v>
          </cell>
          <cell r="FT1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
          <cell r="FV13">
            <v>6</v>
          </cell>
          <cell r="FW13">
            <v>0</v>
          </cell>
          <cell r="FX13">
            <v>16</v>
          </cell>
          <cell r="FY13">
            <v>42000000</v>
          </cell>
          <cell r="FZ13">
            <v>45691</v>
          </cell>
          <cell r="GA13">
            <v>71</v>
          </cell>
          <cell r="GB13">
            <v>42000000</v>
          </cell>
          <cell r="GC13">
            <v>45706</v>
          </cell>
        </row>
        <row r="14">
          <cell r="A14" t="str">
            <v>C42</v>
          </cell>
          <cell r="B14" t="str">
            <v>PERFIL ALTAMENTE CALIFICADO</v>
          </cell>
          <cell r="C14">
            <v>2025</v>
          </cell>
          <cell r="D14">
            <v>13</v>
          </cell>
          <cell r="E14">
            <v>88228730</v>
          </cell>
          <cell r="F14">
            <v>9</v>
          </cell>
          <cell r="G14" t="str">
            <v>ROBERTO JOSE FUENTES FERNANDEZ</v>
          </cell>
          <cell r="H14" t="str">
            <v>CALLE 64 # 1-15 T 2 APTO 702</v>
          </cell>
          <cell r="I14">
            <v>8044187</v>
          </cell>
          <cell r="J14" t="str">
            <v>gerencia@fuentesparis.com</v>
          </cell>
          <cell r="K14" t="str">
            <v>NO APLICA</v>
          </cell>
          <cell r="L14" t="str">
            <v>NO APLICA</v>
          </cell>
          <cell r="M14" t="str">
            <v>HOMBRE</v>
          </cell>
          <cell r="N14" t="str">
            <v>CISGENERO</v>
          </cell>
          <cell r="O14" t="str">
            <v>NO APLICA</v>
          </cell>
          <cell r="P14" t="str">
            <v>NO APLICA</v>
          </cell>
          <cell r="Q14">
            <v>28395</v>
          </cell>
          <cell r="R14">
            <v>47</v>
          </cell>
          <cell r="S14" t="str">
            <v>NACIONAL</v>
          </cell>
          <cell r="T14" t="str">
            <v>Título profesional en derecho y/o afines con título de posgrado a nivel de maestría o superior</v>
          </cell>
          <cell r="U14" t="str">
            <v>ABOGADO Universidad de la Sabana Según diploma de grado del 20 de abril de 2006MAGISTER EN DERECHO CONTRACTUAL PÚBLICO Y PRIVADO Universidad Santo TomasSegún diploma del 03 de Julio de 2013</v>
          </cell>
          <cell r="V14"/>
          <cell r="W14"/>
          <cell r="X14" t="str">
            <v>O23011745992024019407023</v>
          </cell>
          <cell r="Y14" t="str">
            <v xml:space="preserve">Meta 368 Implementar 1 estrategia 
para fortalecimiento de la gestión 
institucional y operativa </v>
          </cell>
          <cell r="Z14" t="str">
            <v xml:space="preserve">1. Realizar el 100% de la estrategia 
de contratación de talento humano 
para los procesos de apoyo, gerencia 
y evaluación </v>
          </cell>
          <cell r="AA14" t="str">
            <v xml:space="preserve">Prestar los servicios profesionales altamente calificados para el logro del posicionamiento y 
relacionamiento estratégico del Instituto Distrital de la Participación y Acción Comunal en los niveles 
Distrital, Regional y Nacional que son de competencia de la Dirección General. </v>
          </cell>
          <cell r="AB14">
            <v>45695</v>
          </cell>
          <cell r="AC14">
            <v>45698</v>
          </cell>
          <cell r="AD14">
            <v>2025</v>
          </cell>
          <cell r="AE14">
            <v>2</v>
          </cell>
          <cell r="AF14">
            <v>10</v>
          </cell>
          <cell r="AG14">
            <v>2025</v>
          </cell>
          <cell r="AH14"/>
          <cell r="AI14">
            <v>0</v>
          </cell>
          <cell r="AJ14">
            <v>2025</v>
          </cell>
          <cell r="AK14">
            <v>9</v>
          </cell>
          <cell r="AL14">
            <v>10</v>
          </cell>
          <cell r="AM14">
            <v>45910</v>
          </cell>
          <cell r="AN14">
            <v>0</v>
          </cell>
          <cell r="AO14">
            <v>120000000</v>
          </cell>
          <cell r="AP14"/>
          <cell r="AQ14"/>
          <cell r="AR14"/>
          <cell r="AS14" t="str">
            <v>$ 15.000.000</v>
          </cell>
          <cell r="AT14" t="str">
            <v>NO APLICA</v>
          </cell>
          <cell r="AU14" t="str">
            <v>Febrero</v>
          </cell>
          <cell r="AV14" t="str">
            <v>1 1. Natural</v>
          </cell>
          <cell r="AW14" t="str">
            <v>26 26-Persona Natural</v>
          </cell>
          <cell r="AX14" t="str">
            <v>3 3. Único Contratista</v>
          </cell>
          <cell r="AY14" t="str">
            <v>17 17. Contrato de Prestación de Servicios</v>
          </cell>
          <cell r="AZ14" t="str">
            <v>31 31-Servicios Profesionales</v>
          </cell>
          <cell r="BA14" t="str">
            <v>5 Contratación directa</v>
          </cell>
          <cell r="BB14" t="str">
            <v>33 Prestación de Servicios Profesionales y Apoyo (5-8)</v>
          </cell>
          <cell r="BC14">
            <v>1</v>
          </cell>
          <cell r="BD14" t="str">
            <v>1 1. Ley 80</v>
          </cell>
          <cell r="BE14"/>
          <cell r="BF14"/>
          <cell r="BG14"/>
          <cell r="BH14"/>
          <cell r="BI14" t="str">
            <v>6 6: Prestacion de servicios</v>
          </cell>
          <cell r="BJ14"/>
          <cell r="BK14"/>
          <cell r="BL14"/>
          <cell r="BM14"/>
          <cell r="BN14"/>
          <cell r="BO14"/>
          <cell r="BP14"/>
          <cell r="BQ14"/>
          <cell r="BR14"/>
          <cell r="BS14"/>
          <cell r="BT14"/>
          <cell r="BU14"/>
          <cell r="BV14"/>
          <cell r="BW14"/>
          <cell r="BX14"/>
          <cell r="BY14"/>
          <cell r="BZ14"/>
          <cell r="CA14"/>
          <cell r="CB14"/>
          <cell r="CC14">
            <v>45695</v>
          </cell>
          <cell r="CD14" t="str">
            <v>CUMPLIMIENTO</v>
          </cell>
          <cell r="CE14">
            <v>80111600</v>
          </cell>
          <cell r="CF14" t="str">
            <v>CD-IDPAC-013-2025</v>
          </cell>
          <cell r="CG14" t="str">
            <v>https://community.secop.gov.co/Public/Tendering/OpportunityDetail/Index?noticeUID=CO1.NTC.7567650&amp;isFromPublicArea=True&amp;isModal=False</v>
          </cell>
          <cell r="CH14">
            <v>45695</v>
          </cell>
          <cell r="CI14" t="str">
            <v>CO1.PCCNTR.7436184</v>
          </cell>
          <cell r="CJ14" t="str">
            <v>Wilson Ayure</v>
          </cell>
          <cell r="CK14" t="str">
            <v>YULY MARCELA BARAJAS AGUILERA</v>
          </cell>
          <cell r="CL14" t="str">
            <v>1 1. Interna</v>
          </cell>
          <cell r="CM14"/>
          <cell r="CN14">
            <v>1010176121</v>
          </cell>
          <cell r="CO14">
            <v>6</v>
          </cell>
          <cell r="CP14"/>
          <cell r="CQ14"/>
          <cell r="CR14"/>
          <cell r="CS14"/>
          <cell r="CT14"/>
          <cell r="CU14"/>
          <cell r="CV14"/>
          <cell r="CW14"/>
          <cell r="CX14"/>
          <cell r="CY14"/>
          <cell r="CZ14"/>
          <cell r="DA14"/>
          <cell r="DB14"/>
          <cell r="DC14"/>
          <cell r="DD14"/>
          <cell r="DE14"/>
          <cell r="DF14"/>
          <cell r="DG14"/>
          <cell r="DH14"/>
          <cell r="DI14"/>
          <cell r="DJ14"/>
          <cell r="DK14"/>
          <cell r="DL14"/>
          <cell r="DM14"/>
          <cell r="DN14"/>
          <cell r="DO14"/>
          <cell r="DP14"/>
          <cell r="DQ14"/>
          <cell r="DR14"/>
          <cell r="DS14"/>
          <cell r="DT14"/>
          <cell r="DU14"/>
          <cell r="DV14"/>
          <cell r="DW14"/>
          <cell r="DX14"/>
          <cell r="DY14"/>
          <cell r="DZ14"/>
          <cell r="EA14"/>
          <cell r="EB14"/>
          <cell r="EC14"/>
          <cell r="ED14"/>
          <cell r="EE14"/>
          <cell r="EF14"/>
          <cell r="EG14"/>
          <cell r="EH14"/>
          <cell r="EI14"/>
          <cell r="EJ14"/>
          <cell r="EK14"/>
          <cell r="EL14"/>
          <cell r="EM14"/>
          <cell r="EN14"/>
          <cell r="EO14"/>
          <cell r="EP14"/>
          <cell r="EQ14"/>
          <cell r="ER14"/>
          <cell r="ES14"/>
          <cell r="ET14"/>
          <cell r="EU14" t="str">
            <v>$ -</v>
          </cell>
          <cell r="EV14"/>
          <cell r="EW14"/>
          <cell r="EX14"/>
          <cell r="EY14"/>
          <cell r="EZ14"/>
          <cell r="FA14"/>
          <cell r="FB14">
            <v>0</v>
          </cell>
          <cell r="FC14">
            <v>45910</v>
          </cell>
          <cell r="FD14">
            <v>0</v>
          </cell>
          <cell r="FE14" t="str">
            <v>$ 120.000.000</v>
          </cell>
          <cell r="FF14" t="str">
            <v>Activo</v>
          </cell>
          <cell r="FG14" t="str">
            <v>En ejecución</v>
          </cell>
          <cell r="FH14"/>
          <cell r="FI14"/>
          <cell r="FJ14" t="str">
            <v>$120.000.000</v>
          </cell>
          <cell r="FK14" t="str">
            <v>#N/D</v>
          </cell>
          <cell r="FL14" t="str">
            <v>$0</v>
          </cell>
          <cell r="FM14" t="str">
            <v>$120.000.000</v>
          </cell>
          <cell r="FN14" t="str">
            <v>$0</v>
          </cell>
          <cell r="FO14" t="str">
            <v>$120.000.000</v>
          </cell>
          <cell r="FP14" t="str">
            <v>OK</v>
          </cell>
          <cell r="FQ14" t="str">
            <v>#¡REF!</v>
          </cell>
          <cell r="FR14">
            <v>0</v>
          </cell>
          <cell r="FS14" t="str">
            <v xml:space="preserve">Realizar el acompañamiento jurídico en las acciones necesarias con las 
entidades del orden Distrital, Regional y Nacional de derecho público, que 
permitan el relacionamiento estratégico del IDPAC, enfocados a la 
materialización de contratos o convenios en el marco del Plan de 
Desarrollo Distrital 2024-2027 enfocadas a la participación ciudadana, en 
aras de su cumplimiento misional y estratégico en cabeza del Director 
General. 
2. Realizar el acompañamiento jurídico en las acciones necesarias con las 
entidades del orden Distrital, Regional y Nacional de derecho privado, 
que permitan el relacionamiento estratégico del IDPAC, enfocados a la 
materialización de contratos o convenios en el marco del Plan de 
Desarrollo Distrital 2024-2027 enfocadas a la participación ciudadana, en 
aras de su cumplimiento misional y estratégico en cabeza del Director 
General 
3. Asesorar jurídicamente a la alta Dirección del IDPAC en aspectos que por 
su complejidad, resulten necesarios para la toma de decisiones 
estratégicas que permitan el cumplimiento de la misionalidad del Instituto, 
en procura de la mitigación de riesgos inherentes a las funciones que 
normativamente le han sido asignadas al IDPAC. 
4. Acompañar a la alta Dirección del IDPAC a las reuniones que por su 
complejidad y especificidad resulten necesarias para la materialidad de 
los servicios altamente calificados del objeto de este contrato. 
5. Asesorar y acompañar al Director General en los Comités, Juntas, 
citaciones y actividades en las que sea requerida su presencia por 
encontrarse ligadas al relacionamiento estratégico del IDPAC. 
6. Las demás que sean asignadas por el supervisor, de acuerdo con la 
naturaleza y objeto del contrato. </v>
          </cell>
          <cell r="FT1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
          <cell r="FV14">
            <v>8</v>
          </cell>
          <cell r="FW14">
            <v>0</v>
          </cell>
          <cell r="FX14">
            <v>34</v>
          </cell>
          <cell r="FY14">
            <v>120000000</v>
          </cell>
          <cell r="FZ14">
            <v>45692</v>
          </cell>
          <cell r="GA14">
            <v>21</v>
          </cell>
          <cell r="GB14">
            <v>120000000</v>
          </cell>
          <cell r="GC14">
            <v>45698</v>
          </cell>
        </row>
        <row r="15">
          <cell r="A15" t="str">
            <v>C35</v>
          </cell>
          <cell r="B15"/>
          <cell r="C15">
            <v>2025</v>
          </cell>
          <cell r="D15">
            <v>14</v>
          </cell>
          <cell r="E15">
            <v>1085172092</v>
          </cell>
          <cell r="F15">
            <v>5</v>
          </cell>
          <cell r="G15" t="str">
            <v>GERALDINE GUERRA SAUCEDO</v>
          </cell>
          <cell r="H15" t="str">
            <v>KR 58 C 152 B 66 AP 304</v>
          </cell>
          <cell r="I15">
            <v>3182694393</v>
          </cell>
          <cell r="J15" t="str">
            <v>geraldineguerrasaucedo@gmail.com</v>
          </cell>
          <cell r="K15" t="str">
            <v>NO APLICA</v>
          </cell>
          <cell r="L15" t="str">
            <v>NO APLICA</v>
          </cell>
          <cell r="M15" t="str">
            <v>MUJER</v>
          </cell>
          <cell r="N15" t="str">
            <v>CISGENERO</v>
          </cell>
          <cell r="O15" t="str">
            <v>NO APLICA</v>
          </cell>
          <cell r="P15" t="str">
            <v>NO APLICA</v>
          </cell>
          <cell r="Q15">
            <v>33112</v>
          </cell>
          <cell r="R15">
            <v>34</v>
          </cell>
          <cell r="S15" t="str">
            <v>NACIONAL</v>
          </cell>
          <cell r="T15" t="str">
            <v>Título profesional en derecho y/o su equivalencia</v>
          </cell>
          <cell r="U15" t="str">
            <v>ABOGADAUniversidad la Gran Colombia Según diploma de grado del 15 de diciembre de 2021</v>
          </cell>
          <cell r="V15" t="str">
            <v>Inversión</v>
          </cell>
          <cell r="W15" t="str">
            <v>Fortalecimiento de la gestión institucional del IDPAC en el marco de la ejecución del Plan de Desarrollo de  Bogotá D.C</v>
          </cell>
          <cell r="X15" t="str">
            <v>O23011745992024019407023</v>
          </cell>
          <cell r="Y15" t="str">
            <v xml:space="preserve">Meta 368 Implementar 1 estrategia 
para fortalecimiento de la gestión 
institucional y operativa </v>
          </cell>
          <cell r="Z15" t="str">
            <v xml:space="preserve">1. Realizar el 100% de la estrategia 
de contratación de talento humano 
para los procesos de apoyo, gerencia 
y evaluación </v>
          </cell>
          <cell r="AA15" t="str">
            <v>Prestar los servicios profesionales para acompañar jurídicamente el desarrollo de los procedimientos precontractuales y contractuales adelantados por el Proceso de Gestión Contractual</v>
          </cell>
          <cell r="AB15">
            <v>45698</v>
          </cell>
          <cell r="AC15">
            <v>45700</v>
          </cell>
          <cell r="AD15">
            <v>2025</v>
          </cell>
          <cell r="AE15">
            <v>2</v>
          </cell>
          <cell r="AF15">
            <v>12</v>
          </cell>
          <cell r="AG15">
            <v>2025</v>
          </cell>
          <cell r="AH15">
            <v>10</v>
          </cell>
          <cell r="AI15">
            <v>0</v>
          </cell>
          <cell r="AJ15">
            <v>2025</v>
          </cell>
          <cell r="AK15">
            <v>11</v>
          </cell>
          <cell r="AL15">
            <v>12</v>
          </cell>
          <cell r="AM15">
            <v>45973</v>
          </cell>
          <cell r="AN15">
            <v>300</v>
          </cell>
          <cell r="AO15">
            <v>55000000</v>
          </cell>
          <cell r="AP15"/>
          <cell r="AQ15"/>
          <cell r="AR15"/>
          <cell r="AS15" t="str">
            <v>$ 5.500.000</v>
          </cell>
          <cell r="AT15" t="str">
            <v>Profesional 4</v>
          </cell>
          <cell r="AU15" t="str">
            <v>Febrero</v>
          </cell>
          <cell r="AV15" t="str">
            <v>1 1. Natural</v>
          </cell>
          <cell r="AW15" t="str">
            <v>26 26-Persona Natural</v>
          </cell>
          <cell r="AX15" t="str">
            <v>3 3. Único Contratista</v>
          </cell>
          <cell r="AY15" t="str">
            <v>17 17. Contrato de Prestación de Servicios</v>
          </cell>
          <cell r="AZ15" t="str">
            <v>31 31-Servicios Profesionales</v>
          </cell>
          <cell r="BA15" t="str">
            <v>5 Contratación directa</v>
          </cell>
          <cell r="BB15" t="str">
            <v>33 Prestación de Servicios Profesionales y Apoyo (5-8)</v>
          </cell>
          <cell r="BC15">
            <v>1</v>
          </cell>
          <cell r="BD15" t="str">
            <v>1 1. Ley 80</v>
          </cell>
          <cell r="BE15"/>
          <cell r="BF15"/>
          <cell r="BG15"/>
          <cell r="BH15"/>
          <cell r="BI15" t="str">
            <v>6 6: Prestacion de servicios</v>
          </cell>
          <cell r="BJ15"/>
          <cell r="BK15"/>
          <cell r="BL15"/>
          <cell r="BM15"/>
          <cell r="BN15"/>
          <cell r="BO15"/>
          <cell r="BP15"/>
          <cell r="BQ15"/>
          <cell r="BR15"/>
          <cell r="BS15"/>
          <cell r="BT15"/>
          <cell r="BU15"/>
          <cell r="BV15"/>
          <cell r="BW15"/>
          <cell r="BX15"/>
          <cell r="BY15"/>
          <cell r="BZ15"/>
          <cell r="CA15"/>
          <cell r="CB15"/>
          <cell r="CC15">
            <v>45698</v>
          </cell>
          <cell r="CD15" t="str">
            <v>CUMPLIMIENTO</v>
          </cell>
          <cell r="CE15">
            <v>80111600</v>
          </cell>
          <cell r="CF15" t="str">
            <v>CD-IDPAC-014-2025</v>
          </cell>
          <cell r="CG15" t="str">
            <v>https://community.secop.gov.co/Public/Tendering/OpportunityDetail/Index?noticeUID=CO1.NTC.7583906&amp;isFromPublicArea=True&amp;isModal=False</v>
          </cell>
          <cell r="CH15">
            <v>45698</v>
          </cell>
          <cell r="CI15" t="str">
            <v>CO1.PCCNTR.7451831</v>
          </cell>
          <cell r="CJ15" t="str">
            <v>Sebastian Silva</v>
          </cell>
          <cell r="CK15" t="str">
            <v>YULY MARCELA BARAJAS AGUILERA</v>
          </cell>
          <cell r="CL15" t="str">
            <v>1 1. Interna</v>
          </cell>
          <cell r="CM15" t="str">
            <v>YULY MARCELA BARAJAS AGUILERA</v>
          </cell>
          <cell r="CN15">
            <v>1010176121</v>
          </cell>
          <cell r="CO15">
            <v>6</v>
          </cell>
          <cell r="CP15"/>
          <cell r="CQ15" t="str">
            <v>SECRETARIA GENERAL</v>
          </cell>
          <cell r="CR15"/>
          <cell r="CS15"/>
          <cell r="CT15"/>
          <cell r="CU15"/>
          <cell r="CV15"/>
          <cell r="CW15"/>
          <cell r="CX15"/>
          <cell r="CY15"/>
          <cell r="CZ15"/>
          <cell r="DA15"/>
          <cell r="DB15"/>
          <cell r="DC15"/>
          <cell r="DD15"/>
          <cell r="DE15"/>
          <cell r="DF15"/>
          <cell r="DG15"/>
          <cell r="DH15"/>
          <cell r="DI15"/>
          <cell r="DJ15"/>
          <cell r="DK15"/>
          <cell r="DL15"/>
          <cell r="DM15"/>
          <cell r="DN15"/>
          <cell r="DO15"/>
          <cell r="DP15"/>
          <cell r="DQ15"/>
          <cell r="DR15"/>
          <cell r="DS15"/>
          <cell r="DT15"/>
          <cell r="DU15"/>
          <cell r="DV15"/>
          <cell r="DW15"/>
          <cell r="DX15"/>
          <cell r="DY15"/>
          <cell r="DZ15"/>
          <cell r="EA15"/>
          <cell r="EB15"/>
          <cell r="EC15"/>
          <cell r="ED15"/>
          <cell r="EE15"/>
          <cell r="EF15"/>
          <cell r="EG15"/>
          <cell r="EH15"/>
          <cell r="EI15"/>
          <cell r="EJ15"/>
          <cell r="EK15"/>
          <cell r="EL15"/>
          <cell r="EM15"/>
          <cell r="EN15"/>
          <cell r="EO15"/>
          <cell r="EP15"/>
          <cell r="EQ15"/>
          <cell r="ER15"/>
          <cell r="ES15"/>
          <cell r="ET15"/>
          <cell r="EU15" t="str">
            <v>$ -</v>
          </cell>
          <cell r="EV15"/>
          <cell r="EW15"/>
          <cell r="EX15"/>
          <cell r="EY15"/>
          <cell r="EZ15"/>
          <cell r="FA15"/>
          <cell r="FB15">
            <v>0</v>
          </cell>
          <cell r="FC15">
            <v>45973</v>
          </cell>
          <cell r="FD15">
            <v>300</v>
          </cell>
          <cell r="FE15" t="str">
            <v>$ 55.000.000</v>
          </cell>
          <cell r="FF15" t="str">
            <v>Activo</v>
          </cell>
          <cell r="FG15" t="str">
            <v>En ejecución</v>
          </cell>
          <cell r="FH15"/>
          <cell r="FI15"/>
          <cell r="FJ15" t="str">
            <v>$55.000.000</v>
          </cell>
          <cell r="FK15" t="str">
            <v>#N/D</v>
          </cell>
          <cell r="FL15" t="str">
            <v>$0</v>
          </cell>
          <cell r="FM15" t="str">
            <v>$55.000.000</v>
          </cell>
          <cell r="FN15" t="str">
            <v>$0</v>
          </cell>
          <cell r="FO15" t="str">
            <v>$55.000.000</v>
          </cell>
          <cell r="FP15" t="str">
            <v>OK</v>
          </cell>
          <cell r="FQ15" t="str">
            <v>#¡REF!</v>
          </cell>
          <cell r="FR15">
            <v>0</v>
          </cell>
          <cell r="FS15" t="str">
            <v>Realizar la gestion de los asuntos concernientes al proceso de gestión 
contractual que le sean asignados conforme la ley, manuales y 
procedimientos dentro de los términos establecidos por el supervisor del 
contrato. 
2. Realizar el cargue de los documentos de orden precontractual, contractual 
y post contractual en las plataformas transaccionales de contratación de  
los trámites que le sean asignados. 
3. Realizar la revisión de los documentos que deban ser aprobados y/o 
suscritos por la Secretaria General dentro del marco del Proceso de 
Gestión Contractual, incluidos los flujos contractuales. 
4. Apoyar a la Secretaria General con el seguimiento, control y alertas de la 
gestión contractual de personas naturales 
5. Proyectar dentro del término legal respuesta a peticiones y requerimientos, 
así como las liquidaciones y cierres de contratos que le sean asignados. 
6. Las demás que sean asignadas por el supervisor, de acuerdo con la 
naturaleza y objeto del contrato.</v>
          </cell>
          <cell r="FT1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
          <cell r="FV15">
            <v>10</v>
          </cell>
          <cell r="FW15">
            <v>0</v>
          </cell>
          <cell r="FX15">
            <v>107</v>
          </cell>
          <cell r="FY15">
            <v>55000000</v>
          </cell>
          <cell r="FZ15">
            <v>45694</v>
          </cell>
          <cell r="GA15">
            <v>26</v>
          </cell>
          <cell r="GB15">
            <v>55000000</v>
          </cell>
          <cell r="GC15">
            <v>45698</v>
          </cell>
        </row>
        <row r="16">
          <cell r="A16" t="str">
            <v>C29</v>
          </cell>
          <cell r="B16"/>
          <cell r="C16">
            <v>2025</v>
          </cell>
          <cell r="D16">
            <v>15</v>
          </cell>
          <cell r="E16">
            <v>52502951</v>
          </cell>
          <cell r="F16">
            <v>3</v>
          </cell>
          <cell r="G16" t="str">
            <v>SANDRA MILENA TORRES MOLINA</v>
          </cell>
          <cell r="H16" t="str">
            <v>CL 57 B SUR 62 92 CA 60</v>
          </cell>
          <cell r="I16">
            <v>6636207</v>
          </cell>
          <cell r="J16" t="str">
            <v>smtorresmolina@gmail.com</v>
          </cell>
          <cell r="K16" t="str">
            <v>NO APLICA</v>
          </cell>
          <cell r="L16" t="str">
            <v>NO APLICA</v>
          </cell>
          <cell r="M16" t="str">
            <v>MUJER</v>
          </cell>
          <cell r="N16" t="str">
            <v>CISGENERO</v>
          </cell>
          <cell r="O16" t="str">
            <v>NO APLICA</v>
          </cell>
          <cell r="P16" t="str">
            <v>NO APLICA</v>
          </cell>
          <cell r="Q16">
            <v>28756</v>
          </cell>
          <cell r="R16">
            <v>46</v>
          </cell>
          <cell r="S16" t="str">
            <v>NACIONAL</v>
          </cell>
          <cell r="T16" t="str">
            <v>Título profesional en derecho o su equivalencia</v>
          </cell>
          <cell r="U16" t="str">
            <v>ABOGADA Universidad La Gran Colombia según diploma de fecha 18 de septiembre de 2020.</v>
          </cell>
          <cell r="V16" t="str">
            <v>Inversión</v>
          </cell>
          <cell r="W16" t="str">
            <v>Fortalecimiento de la gestión institucional del IDPAC en el marco de la ejecución del Plan de Desarrollo de  Bogotá D.C</v>
          </cell>
          <cell r="X16" t="str">
            <v>O23011745992024019407023</v>
          </cell>
          <cell r="Y16" t="str">
            <v xml:space="preserve">Meta 368 Implementar 1 estrategia 
para fortalecimiento de la gestión 
institucional y operativa </v>
          </cell>
          <cell r="Z16" t="str">
            <v xml:space="preserve">1. Realizar el 100% de la estrategia 
de contratación de talento humano 
para los procesos de apoyo, gerencia 
y evaluación </v>
          </cell>
          <cell r="AA16" t="str">
            <v>Prestar los servicios profesionales para efectuar el seguimiento a los procedimientos asociados al Modelo Integrado de Planeación y Gestión, al procedimiento pre y postcontractual, y otros asuntos de carácter administrativo del Proceso de Gestión Contractual.</v>
          </cell>
          <cell r="AB16">
            <v>45698</v>
          </cell>
          <cell r="AC16">
            <v>45700</v>
          </cell>
          <cell r="AD16">
            <v>2025</v>
          </cell>
          <cell r="AE16">
            <v>2</v>
          </cell>
          <cell r="AF16">
            <v>12</v>
          </cell>
          <cell r="AG16">
            <v>2025</v>
          </cell>
          <cell r="AH16">
            <v>10</v>
          </cell>
          <cell r="AI16">
            <v>0</v>
          </cell>
          <cell r="AJ16">
            <v>2025</v>
          </cell>
          <cell r="AK16">
            <v>11</v>
          </cell>
          <cell r="AL16">
            <v>12</v>
          </cell>
          <cell r="AM16">
            <v>45973</v>
          </cell>
          <cell r="AN16">
            <v>300</v>
          </cell>
          <cell r="AO16">
            <v>55000000</v>
          </cell>
          <cell r="AP16"/>
          <cell r="AQ16"/>
          <cell r="AR16"/>
          <cell r="AS16" t="str">
            <v>$ 5.500.000</v>
          </cell>
          <cell r="AT16" t="str">
            <v>Profesional 4</v>
          </cell>
          <cell r="AU16" t="str">
            <v>Febrero</v>
          </cell>
          <cell r="AV16" t="str">
            <v>1 1. Natural</v>
          </cell>
          <cell r="AW16" t="str">
            <v>26 26-Persona Natural</v>
          </cell>
          <cell r="AX16" t="str">
            <v>3 3. Único Contratista</v>
          </cell>
          <cell r="AY16" t="str">
            <v>17 17. Contrato de Prestación de Servicios</v>
          </cell>
          <cell r="AZ16" t="str">
            <v>31 31-Servicios Profesionales</v>
          </cell>
          <cell r="BA16" t="str">
            <v>5 Contratación directa</v>
          </cell>
          <cell r="BB16" t="str">
            <v>33 Prestación de Servicios Profesionales y Apoyo (5-8)</v>
          </cell>
          <cell r="BC16">
            <v>1</v>
          </cell>
          <cell r="BD16" t="str">
            <v>1 1. Ley 80</v>
          </cell>
          <cell r="BE16"/>
          <cell r="BF16"/>
          <cell r="BG16"/>
          <cell r="BH16"/>
          <cell r="BI16" t="str">
            <v>6 6: Prestacion de servicios</v>
          </cell>
          <cell r="BJ16"/>
          <cell r="BK16"/>
          <cell r="BL16"/>
          <cell r="BM16"/>
          <cell r="BN16"/>
          <cell r="BO16"/>
          <cell r="BP16"/>
          <cell r="BQ16"/>
          <cell r="BR16"/>
          <cell r="BS16"/>
          <cell r="BT16"/>
          <cell r="BU16"/>
          <cell r="BV16"/>
          <cell r="BW16"/>
          <cell r="BX16"/>
          <cell r="BY16"/>
          <cell r="BZ16"/>
          <cell r="CA16"/>
          <cell r="CB16"/>
          <cell r="CC16">
            <v>45699</v>
          </cell>
          <cell r="CD16" t="str">
            <v>CUMPLIMIENTO</v>
          </cell>
          <cell r="CE16">
            <v>80111600</v>
          </cell>
          <cell r="CF16" t="str">
            <v>CD-IDPAC-015-2025</v>
          </cell>
          <cell r="CG16" t="str">
            <v>https://community.secop.gov.co/Public/Tendering/OpportunityDetail/Index?noticeUID=CO1.NTC.7586149&amp;isFromPublicArea=True&amp;isModal=False</v>
          </cell>
          <cell r="CH16">
            <v>45698</v>
          </cell>
          <cell r="CI16" t="str">
            <v>CO1.PCCNTR.7456111</v>
          </cell>
          <cell r="CJ16" t="str">
            <v>Sebastian Silva</v>
          </cell>
          <cell r="CK16" t="str">
            <v>YULY MARCELA BARAJAS AGUILERA</v>
          </cell>
          <cell r="CL16" t="str">
            <v>1 1. Interna</v>
          </cell>
          <cell r="CM16" t="str">
            <v>YULY MARCELA BARAJAS AGUILERA</v>
          </cell>
          <cell r="CN16">
            <v>1010176121</v>
          </cell>
          <cell r="CO16">
            <v>6</v>
          </cell>
          <cell r="CP16"/>
          <cell r="CQ16" t="str">
            <v>SECRETARIA GENERAL</v>
          </cell>
          <cell r="CR16"/>
          <cell r="CS16"/>
          <cell r="CT16"/>
          <cell r="CU16"/>
          <cell r="CV16"/>
          <cell r="CW16"/>
          <cell r="CX16"/>
          <cell r="CY16"/>
          <cell r="CZ16"/>
          <cell r="DA16"/>
          <cell r="DB16"/>
          <cell r="DC16"/>
          <cell r="DD16"/>
          <cell r="DE16"/>
          <cell r="DF16"/>
          <cell r="DG16"/>
          <cell r="DH16"/>
          <cell r="DI16"/>
          <cell r="DJ16"/>
          <cell r="DK16"/>
          <cell r="DL16"/>
          <cell r="DM16"/>
          <cell r="DN16"/>
          <cell r="DO16"/>
          <cell r="DP16"/>
          <cell r="DQ16"/>
          <cell r="DR16"/>
          <cell r="DS16"/>
          <cell r="DT16"/>
          <cell r="DU16"/>
          <cell r="DV16"/>
          <cell r="DW16"/>
          <cell r="DX16"/>
          <cell r="DY16"/>
          <cell r="DZ16"/>
          <cell r="EA16"/>
          <cell r="EB16"/>
          <cell r="EC16"/>
          <cell r="ED16"/>
          <cell r="EE16"/>
          <cell r="EF16"/>
          <cell r="EG16"/>
          <cell r="EH16"/>
          <cell r="EI16"/>
          <cell r="EJ16"/>
          <cell r="EK16"/>
          <cell r="EL16"/>
          <cell r="EM16"/>
          <cell r="EN16"/>
          <cell r="EO16"/>
          <cell r="EP16"/>
          <cell r="EQ16"/>
          <cell r="ER16"/>
          <cell r="ES16"/>
          <cell r="ET16"/>
          <cell r="EU16" t="str">
            <v>$ -</v>
          </cell>
          <cell r="EV16"/>
          <cell r="EW16"/>
          <cell r="EX16"/>
          <cell r="EY16"/>
          <cell r="EZ16"/>
          <cell r="FA16"/>
          <cell r="FB16">
            <v>0</v>
          </cell>
          <cell r="FC16">
            <v>45973</v>
          </cell>
          <cell r="FD16">
            <v>300</v>
          </cell>
          <cell r="FE16" t="str">
            <v>$ 55.000.000</v>
          </cell>
          <cell r="FF16" t="str">
            <v>Activo</v>
          </cell>
          <cell r="FG16" t="str">
            <v>En ejecución</v>
          </cell>
          <cell r="FH16"/>
          <cell r="FI16"/>
          <cell r="FJ16" t="str">
            <v>$55.000.000</v>
          </cell>
          <cell r="FK16" t="str">
            <v>$0</v>
          </cell>
          <cell r="FL16" t="str">
            <v>$0</v>
          </cell>
          <cell r="FM16" t="str">
            <v>$55.000.000</v>
          </cell>
          <cell r="FN16" t="str">
            <v>$0</v>
          </cell>
          <cell r="FO16" t="str">
            <v>$55.000.000</v>
          </cell>
          <cell r="FP16" t="str">
            <v>OK</v>
          </cell>
          <cell r="FQ16" t="str">
            <v>#¡REF!</v>
          </cell>
          <cell r="FR16">
            <v>0</v>
          </cell>
          <cell r="FS16" t="str">
            <v xml:space="preserve">Realizar seguimiento continuo al Modelo Integrado de Planeación y 
Gestión (MIPG) Supervisar y asegurar que todos los procedimientos 
asociados que sean ejecutados de acuerdo con las normativas vigentes y 
los lineamientos establecidos por la Secretaria General. 
2. Elaborar los procesos precontractuales asigandos por la Secretaria 
General en virtud de gestionar, coordinar y verificar la correcta elaboración 
de todos los documentos que conforman esta actividad 
3. Proyectar dentro del término legal respuesta a peticiones y requerimientos, 
así como las liquidaciones y cierres de contratos que le sean asignados. 
4. Apoyar a la Secretaria General con el seguimiento, control y alertas de la 
gestión contractual de personas naturales. 
5. Apoyar la ejecución de los contratos realizando un seguimiento de la 
ejecución, asegurando que las entregas en los plazos y condiciones 
pactados, así como emitir informes periódicos sobre el estado de los 
mismos. 
6. Las demás que sean asignadas por el supervisor, de acuerdo con la 
naturaleza y objeto del contrato. </v>
          </cell>
          <cell r="FT1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
          <cell r="FV16">
            <v>10</v>
          </cell>
          <cell r="FW16">
            <v>0</v>
          </cell>
          <cell r="FX16">
            <v>37</v>
          </cell>
          <cell r="FY16">
            <v>55000000</v>
          </cell>
          <cell r="FZ16">
            <v>45692</v>
          </cell>
          <cell r="GA16">
            <v>28</v>
          </cell>
          <cell r="GB16">
            <v>55000000</v>
          </cell>
          <cell r="GC16">
            <v>45698</v>
          </cell>
        </row>
        <row r="17">
          <cell r="A17" t="str">
            <v>C657</v>
          </cell>
          <cell r="B17"/>
          <cell r="C17">
            <v>2025</v>
          </cell>
          <cell r="D17">
            <v>16</v>
          </cell>
          <cell r="E17">
            <v>1032484789</v>
          </cell>
          <cell r="F17">
            <v>6</v>
          </cell>
          <cell r="G17" t="str">
            <v>MARIA DANIELA RODRIGUEZ MORA</v>
          </cell>
          <cell r="H17" t="str">
            <v>CL 49 5 34</v>
          </cell>
          <cell r="I17">
            <v>3177607658</v>
          </cell>
          <cell r="J17" t="str">
            <v>madirodriguezmora@gmail.com</v>
          </cell>
          <cell r="K17" t="str">
            <v>NO APLICA</v>
          </cell>
          <cell r="L17" t="str">
            <v>NO APLICA</v>
          </cell>
          <cell r="M17" t="str">
            <v>MUJER</v>
          </cell>
          <cell r="N17" t="str">
            <v>CISGENERO</v>
          </cell>
          <cell r="O17" t="str">
            <v>NO APLICA</v>
          </cell>
          <cell r="P17" t="str">
            <v>NO APLICA</v>
          </cell>
          <cell r="Q17">
            <v>35308</v>
          </cell>
          <cell r="R17">
            <v>28</v>
          </cell>
          <cell r="S17" t="str">
            <v>NACIONAL</v>
          </cell>
          <cell r="T17" t="str">
            <v>n 
el estudio 
previo 
Título profesional en comunicación 
social y periodismo y/o afines o su 
equivalencia</v>
          </cell>
          <cell r="U17" t="str">
            <v>COMUNICADORA SOCIAL Y 
PERIODISTA
Universidad Central
Según diploma del 01 de abril de 
2020</v>
          </cell>
          <cell r="V17" t="str">
            <v>Inversión</v>
          </cell>
          <cell r="W17" t="str">
            <v>Construcción de Ciudadanía Activa Crece La Participación en el Territorio con Promoción, Información e Innovación en Bogotá D.C.</v>
          </cell>
          <cell r="X17" t="str">
            <v>O23011745022024025407017</v>
          </cell>
          <cell r="Y17"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17" t="str">
            <v>2. Fortalecer 1 sistema(s) informativo 
y de comunicación del Distrito</v>
          </cell>
          <cell r="AA17" t="str">
            <v>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v>
          </cell>
          <cell r="AB17">
            <v>45698</v>
          </cell>
          <cell r="AC17">
            <v>45700</v>
          </cell>
          <cell r="AD17">
            <v>2025</v>
          </cell>
          <cell r="AE17">
            <v>2</v>
          </cell>
          <cell r="AF17">
            <v>12</v>
          </cell>
          <cell r="AG17">
            <v>2025</v>
          </cell>
          <cell r="AH17">
            <v>5</v>
          </cell>
          <cell r="AI17">
            <v>0</v>
          </cell>
          <cell r="AJ17">
            <v>2025</v>
          </cell>
          <cell r="AK17">
            <v>7</v>
          </cell>
          <cell r="AL17">
            <v>11</v>
          </cell>
          <cell r="AM17">
            <v>45849</v>
          </cell>
          <cell r="AN17">
            <v>150</v>
          </cell>
          <cell r="AO17">
            <v>21750000</v>
          </cell>
          <cell r="AP17"/>
          <cell r="AQ17"/>
          <cell r="AR17"/>
          <cell r="AS17" t="str">
            <v>$ 4.350.000</v>
          </cell>
          <cell r="AT17" t="str">
            <v>Profesional 2</v>
          </cell>
          <cell r="AU17" t="str">
            <v>Febrero</v>
          </cell>
          <cell r="AV17" t="str">
            <v>1 1. Natural</v>
          </cell>
          <cell r="AW17" t="str">
            <v>26 26-Persona Natural</v>
          </cell>
          <cell r="AX17" t="str">
            <v>3 3. Único Contratista</v>
          </cell>
          <cell r="AY17" t="str">
            <v>17 17. Contrato de Prestación de Servicios</v>
          </cell>
          <cell r="AZ17" t="str">
            <v>31 31-Servicios Profesionales</v>
          </cell>
          <cell r="BA17" t="str">
            <v>5 Contratación directa</v>
          </cell>
          <cell r="BB17" t="str">
            <v>33 Prestación de Servicios Profesionales y Apoyo (5-8)</v>
          </cell>
          <cell r="BC17">
            <v>1</v>
          </cell>
          <cell r="BD17" t="str">
            <v>1 1. Ley 80</v>
          </cell>
          <cell r="BE17"/>
          <cell r="BF17"/>
          <cell r="BG17"/>
          <cell r="BH17"/>
          <cell r="BI17" t="str">
            <v>6 6: Prestacion de servicios</v>
          </cell>
          <cell r="BJ17"/>
          <cell r="BK17"/>
          <cell r="BL17"/>
          <cell r="BM17"/>
          <cell r="BN17"/>
          <cell r="BO17"/>
          <cell r="BP17"/>
          <cell r="BQ17"/>
          <cell r="BR17"/>
          <cell r="BS17"/>
          <cell r="BT17"/>
          <cell r="BU17"/>
          <cell r="BV17"/>
          <cell r="BW17"/>
          <cell r="BX17"/>
          <cell r="BY17"/>
          <cell r="BZ17"/>
          <cell r="CA17"/>
          <cell r="CB17"/>
          <cell r="CC17">
            <v>45699</v>
          </cell>
          <cell r="CD17" t="str">
            <v>CUMPLIMIENTO</v>
          </cell>
          <cell r="CE17">
            <v>80111600</v>
          </cell>
          <cell r="CF17" t="str">
            <v>CD-IDPAC-016-2025</v>
          </cell>
          <cell r="CG17" t="str">
            <v>https://community.secop.gov.co/Public/Tendering/OpportunityDetail/Index?noticeUID=CO1.NTC.7586139&amp;isFromPublicArea=True&amp;isModal=False</v>
          </cell>
          <cell r="CH17">
            <v>45698</v>
          </cell>
          <cell r="CI17" t="str">
            <v>CO1.PCCNTR.7453854</v>
          </cell>
          <cell r="CJ17" t="str">
            <v>Monica Florez</v>
          </cell>
          <cell r="CK17" t="str">
            <v>YULY MARCELA BARAJAS AGUILERA</v>
          </cell>
          <cell r="CL17" t="str">
            <v>1 1. Interna</v>
          </cell>
          <cell r="CM17" t="str">
            <v>CAMILO IVAN REYES AMADOR</v>
          </cell>
          <cell r="CN17">
            <v>80082106</v>
          </cell>
          <cell r="CO17">
            <v>4</v>
          </cell>
          <cell r="CP17"/>
          <cell r="CQ17" t="str">
            <v>GERENTE DE PROYECTOS</v>
          </cell>
          <cell r="CR17"/>
          <cell r="CS17"/>
          <cell r="CT17"/>
          <cell r="CU17"/>
          <cell r="CV17"/>
          <cell r="CW17"/>
          <cell r="CX17"/>
          <cell r="CY17"/>
          <cell r="CZ17"/>
          <cell r="DA17"/>
          <cell r="DB17"/>
          <cell r="DC17"/>
          <cell r="DD17"/>
          <cell r="DE17"/>
          <cell r="DF17"/>
          <cell r="DG17"/>
          <cell r="DH17"/>
          <cell r="DI17"/>
          <cell r="DJ17"/>
          <cell r="DK17"/>
          <cell r="DL17"/>
          <cell r="DM17"/>
          <cell r="DN17"/>
          <cell r="DO17"/>
          <cell r="DP17"/>
          <cell r="DQ17"/>
          <cell r="DR17"/>
          <cell r="DS17"/>
          <cell r="DT17"/>
          <cell r="DU17"/>
          <cell r="DV17"/>
          <cell r="DW17"/>
          <cell r="DX17"/>
          <cell r="DY17"/>
          <cell r="DZ17"/>
          <cell r="EA17"/>
          <cell r="EB17"/>
          <cell r="EC17"/>
          <cell r="ED17"/>
          <cell r="EE17"/>
          <cell r="EF17"/>
          <cell r="EG17"/>
          <cell r="EH17"/>
          <cell r="EI17"/>
          <cell r="EJ17"/>
          <cell r="EK17"/>
          <cell r="EL17"/>
          <cell r="EM17"/>
          <cell r="EN17"/>
          <cell r="EO17"/>
          <cell r="EP17"/>
          <cell r="EQ17"/>
          <cell r="ER17"/>
          <cell r="ES17"/>
          <cell r="ET17"/>
          <cell r="EU17" t="str">
            <v>$ -</v>
          </cell>
          <cell r="EV17"/>
          <cell r="EW17"/>
          <cell r="EX17"/>
          <cell r="EY17"/>
          <cell r="EZ17"/>
          <cell r="FA17"/>
          <cell r="FB17">
            <v>0</v>
          </cell>
          <cell r="FC17">
            <v>45849</v>
          </cell>
          <cell r="FD17">
            <v>150</v>
          </cell>
          <cell r="FE17" t="str">
            <v>$ 21.750.000</v>
          </cell>
          <cell r="FF17" t="str">
            <v>Activo</v>
          </cell>
          <cell r="FG17" t="str">
            <v>En ejecución</v>
          </cell>
          <cell r="FH17"/>
          <cell r="FI17"/>
          <cell r="FJ17" t="str">
            <v>$21.750.000</v>
          </cell>
          <cell r="FK17" t="str">
            <v>#N/D</v>
          </cell>
          <cell r="FL17" t="str">
            <v>$0</v>
          </cell>
          <cell r="FM17" t="str">
            <v>$21.750.000</v>
          </cell>
          <cell r="FN17" t="str">
            <v>$0</v>
          </cell>
          <cell r="FO17" t="str">
            <v>$21.750.000</v>
          </cell>
          <cell r="FP17" t="str">
            <v>OK</v>
          </cell>
          <cell r="FQ17" t="str">
            <v>#¡REF!</v>
          </cell>
          <cell r="FR17">
            <v>0</v>
          </cell>
          <cell r="FS17" t="str">
            <v xml:space="preserve">Realizar el cubrimiento de los proyectos y eventos del IDPAC que le sean 
asignadas por el supervisor del contrato de acuerdo con las necesidades 
de la OAC. 
2. Apoyar la trasmisión y cubrimiento de los eventos asignados por la OAC a 
través de los medios de comunicación del IDPAC, redes sociales y medios 
de comunicación local. 
3. Proponer y desarrollar historias y noticias, así como redactar boletines de 
prensa para apoyar la divulgación de los proyectos del IDPAC. 
4. Realizar contenidos para los sistema informativos del IDPAC (DCRadio, 
DCTV, página web, periódico) según disposición del supervisor del 
contrato y entregar los formatos determinados, según lineamientos, para 
archivo documental. 
5. Asistir a los comités, actividades y demás instancias de reunión en los que 
se definan e implementen proyectos y/o temas de comunicaciones. 
6. Las demás que sean asignadas por el supervisor, de acuerdo con la 
naturaleza y objeto del contrato. </v>
          </cell>
          <cell r="FT1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
          <cell r="FV17">
            <v>5</v>
          </cell>
          <cell r="FW17">
            <v>0</v>
          </cell>
          <cell r="FX17">
            <v>62</v>
          </cell>
          <cell r="FY17">
            <v>21750000</v>
          </cell>
          <cell r="FZ17">
            <v>45693</v>
          </cell>
          <cell r="GA17">
            <v>30</v>
          </cell>
          <cell r="GB17">
            <v>21750000</v>
          </cell>
          <cell r="GC17">
            <v>45699</v>
          </cell>
        </row>
        <row r="18">
          <cell r="A18" t="str">
            <v>C54</v>
          </cell>
          <cell r="B18"/>
          <cell r="C18">
            <v>2025</v>
          </cell>
          <cell r="D18">
            <v>17</v>
          </cell>
          <cell r="E18">
            <v>1065838786</v>
          </cell>
          <cell r="F18">
            <v>5</v>
          </cell>
          <cell r="G18" t="str">
            <v>JOSE MANUEL NADER AROCA</v>
          </cell>
          <cell r="H18" t="str">
            <v>CR 8 A 99-54 AP 601</v>
          </cell>
          <cell r="I18">
            <v>3223599426</v>
          </cell>
          <cell r="J18" t="str">
            <v>josemanuelnadera@gmail.com</v>
          </cell>
          <cell r="K18" t="str">
            <v>NO APLICA</v>
          </cell>
          <cell r="L18" t="str">
            <v>NO APLICA</v>
          </cell>
          <cell r="M18" t="str">
            <v>HOMBRE</v>
          </cell>
          <cell r="N18" t="str">
            <v>CISGENERO</v>
          </cell>
          <cell r="O18" t="str">
            <v>NO APLICA</v>
          </cell>
          <cell r="P18" t="str">
            <v>NO APLICA</v>
          </cell>
          <cell r="Q18">
            <v>35816</v>
          </cell>
          <cell r="R18">
            <v>27</v>
          </cell>
          <cell r="S18" t="str">
            <v>NACIONAL</v>
          </cell>
          <cell r="T18" t="str">
            <v>Título profesional en ingeniería arquitectura, urbanismo, estadística, análisis de datos y/o afines o su equivalencia, con Título de posgrado a nivel de maestría y/o su equivalencia</v>
          </cell>
          <cell r="U18" t="str">
            <v>INGENIERO CIVIL Universidad de los Andes Según diploma de grado del 31 de Julio de 2020 MAGISTER EN INGENIERÍA CIVIL Universidad de los Andes Según diploma del 30 de Septiembre de 2021</v>
          </cell>
          <cell r="V18" t="str">
            <v>Inversión</v>
          </cell>
          <cell r="W18" t="str">
            <v>Fortalecimiento de la gestión institucional del IDPAC en el marco de la ejecución del Plan de Desarrollo de  Bogotá D.C</v>
          </cell>
          <cell r="X18" t="str">
            <v>O23011745992024019407023</v>
          </cell>
          <cell r="Y18" t="str">
            <v xml:space="preserve">Meta 368 Implementar 1 estrategia 
para fortalecimiento de la gestión 
institucional y operativa </v>
          </cell>
          <cell r="Z18" t="str">
            <v xml:space="preserve">1. Realizar el 100% de la estrategia 
de contratación de talento humano 
para los procesos de apoyo, gerencia 
y evaluación </v>
          </cell>
          <cell r="AA18" t="str">
            <v>Prestar los servicios profesionales para acompañar la gestión administrativa y presupuestal de los proyectos de inversión y del presupuesto de funcionamiento a cargo de la Secretaría General del IDPAC</v>
          </cell>
          <cell r="AB18">
            <v>45698</v>
          </cell>
          <cell r="AC18">
            <v>45699</v>
          </cell>
          <cell r="AD18">
            <v>2025</v>
          </cell>
          <cell r="AE18">
            <v>2</v>
          </cell>
          <cell r="AF18">
            <v>11</v>
          </cell>
          <cell r="AG18">
            <v>2025</v>
          </cell>
          <cell r="AH18">
            <v>6</v>
          </cell>
          <cell r="AI18">
            <v>0</v>
          </cell>
          <cell r="AJ18">
            <v>2025</v>
          </cell>
          <cell r="AK18">
            <v>8</v>
          </cell>
          <cell r="AL18">
            <v>10</v>
          </cell>
          <cell r="AM18">
            <v>45879</v>
          </cell>
          <cell r="AN18">
            <v>180</v>
          </cell>
          <cell r="AO18">
            <v>40800000</v>
          </cell>
          <cell r="AP18"/>
          <cell r="AQ18"/>
          <cell r="AR18"/>
          <cell r="AS18" t="str">
            <v>$ 6.800.000</v>
          </cell>
          <cell r="AT18" t="str">
            <v>Profesional 6</v>
          </cell>
          <cell r="AU18" t="str">
            <v>Febrero</v>
          </cell>
          <cell r="AV18" t="str">
            <v>1 1. Natural</v>
          </cell>
          <cell r="AW18" t="str">
            <v>26 26-Persona Natural</v>
          </cell>
          <cell r="AX18" t="str">
            <v>3 3. Único Contratista</v>
          </cell>
          <cell r="AY18" t="str">
            <v>17 17. Contrato de Prestación de Servicios</v>
          </cell>
          <cell r="AZ18" t="str">
            <v>31 31-Servicios Profesionales</v>
          </cell>
          <cell r="BA18" t="str">
            <v>5 Contratación directa</v>
          </cell>
          <cell r="BB18" t="str">
            <v>33 Prestación de Servicios Profesionales y Apoyo (5-8)</v>
          </cell>
          <cell r="BC18">
            <v>1</v>
          </cell>
          <cell r="BD18" t="str">
            <v>1 1. Ley 80</v>
          </cell>
          <cell r="BE18"/>
          <cell r="BF18"/>
          <cell r="BG18"/>
          <cell r="BH18"/>
          <cell r="BI18" t="str">
            <v>6 6: Prestacion de servicios</v>
          </cell>
          <cell r="BJ18"/>
          <cell r="BK18"/>
          <cell r="BL18"/>
          <cell r="BM18"/>
          <cell r="BN18"/>
          <cell r="BO18"/>
          <cell r="BP18"/>
          <cell r="BQ18"/>
          <cell r="BR18"/>
          <cell r="BS18"/>
          <cell r="BT18"/>
          <cell r="BU18"/>
          <cell r="BV18"/>
          <cell r="BW18"/>
          <cell r="BX18"/>
          <cell r="BY18"/>
          <cell r="BZ18"/>
          <cell r="CA18"/>
          <cell r="CB18"/>
          <cell r="CC18">
            <v>45699</v>
          </cell>
          <cell r="CD18" t="str">
            <v>CUMPLIMIENTO</v>
          </cell>
          <cell r="CE18">
            <v>80111600</v>
          </cell>
          <cell r="CF18" t="str">
            <v>CD-IDPAC-017-2025</v>
          </cell>
          <cell r="CG18" t="str">
            <v>https://community.secop.gov.co/Public/Tendering/OpportunityDetail/Index?noticeUID=CO1.NTC.7571313&amp;isFromPublicArea=True&amp;isModal=False</v>
          </cell>
          <cell r="CH18">
            <v>45698</v>
          </cell>
          <cell r="CI18" t="str">
            <v>CO1.PCCNTR.7439866</v>
          </cell>
          <cell r="CJ18" t="str">
            <v>Anderson Martinez</v>
          </cell>
          <cell r="CK18" t="str">
            <v>YULY MARCELA BARAJAS AGUILERA</v>
          </cell>
          <cell r="CL18" t="str">
            <v>1 1. Interna</v>
          </cell>
          <cell r="CM18" t="str">
            <v>YULY MARCELA BARAJAS AGUILERA</v>
          </cell>
          <cell r="CN18">
            <v>1010176121</v>
          </cell>
          <cell r="CO18">
            <v>6</v>
          </cell>
          <cell r="CP18"/>
          <cell r="CQ18" t="str">
            <v>SECRETARIA GENERAL</v>
          </cell>
          <cell r="CR18"/>
          <cell r="CS18"/>
          <cell r="CT18"/>
          <cell r="CU18"/>
          <cell r="CV18"/>
          <cell r="CW18"/>
          <cell r="CX18"/>
          <cell r="CY18"/>
          <cell r="CZ18"/>
          <cell r="DA18"/>
          <cell r="DB18"/>
          <cell r="DC18"/>
          <cell r="DD18"/>
          <cell r="DE18"/>
          <cell r="DF18"/>
          <cell r="DG18"/>
          <cell r="DH18"/>
          <cell r="DI18"/>
          <cell r="DJ18"/>
          <cell r="DK18"/>
          <cell r="DL18"/>
          <cell r="DM18"/>
          <cell r="DN18"/>
          <cell r="DO18"/>
          <cell r="DP18"/>
          <cell r="DQ18"/>
          <cell r="DR18"/>
          <cell r="DS18"/>
          <cell r="DT18"/>
          <cell r="DU18"/>
          <cell r="DV18"/>
          <cell r="DW18"/>
          <cell r="DX18"/>
          <cell r="DY18"/>
          <cell r="DZ18"/>
          <cell r="EA18"/>
          <cell r="EB18"/>
          <cell r="EC18"/>
          <cell r="ED18"/>
          <cell r="EE18"/>
          <cell r="EF18"/>
          <cell r="EG18"/>
          <cell r="EH18"/>
          <cell r="EI18"/>
          <cell r="EJ18"/>
          <cell r="EK18"/>
          <cell r="EL18"/>
          <cell r="EM18"/>
          <cell r="EN18"/>
          <cell r="EO18"/>
          <cell r="EP18"/>
          <cell r="EQ18"/>
          <cell r="ER18"/>
          <cell r="ES18"/>
          <cell r="ET18"/>
          <cell r="EU18" t="str">
            <v>$ -</v>
          </cell>
          <cell r="EV18"/>
          <cell r="EW18"/>
          <cell r="EX18"/>
          <cell r="EY18"/>
          <cell r="EZ18"/>
          <cell r="FA18"/>
          <cell r="FB18">
            <v>0</v>
          </cell>
          <cell r="FC18">
            <v>45879</v>
          </cell>
          <cell r="FD18">
            <v>180</v>
          </cell>
          <cell r="FE18" t="str">
            <v>$ 40.800.000</v>
          </cell>
          <cell r="FF18" t="str">
            <v>Activo</v>
          </cell>
          <cell r="FG18" t="str">
            <v>En ejecución</v>
          </cell>
          <cell r="FH18"/>
          <cell r="FI18"/>
          <cell r="FJ18" t="str">
            <v>$40.800.000</v>
          </cell>
          <cell r="FK18" t="str">
            <v>#N/D</v>
          </cell>
          <cell r="FL18" t="str">
            <v>$0</v>
          </cell>
          <cell r="FM18" t="str">
            <v>$40.800.000</v>
          </cell>
          <cell r="FN18" t="str">
            <v>$0</v>
          </cell>
          <cell r="FO18" t="str">
            <v>$40.800.000</v>
          </cell>
          <cell r="FP18" t="str">
            <v>OK</v>
          </cell>
          <cell r="FQ18" t="str">
            <v>#¡REF!</v>
          </cell>
          <cell r="FR18">
            <v>0</v>
          </cell>
          <cell r="FS18" t="str">
            <v>Implementar herramientas de seguimiento, control, evaluación y 
retroalimentación periódica al cumplimiento del Plan de Austeridad del 
Gasto Institucional y del Sector, así como el control y consolidación de los 
informes presupuestales a cargo de la Secretaria General. 
2. Elaborar planes de mejoramiento respecto de las observaciones derivadas 
de los entes de control de la Secretaria General. 
3. Realizar seguimiento y control de las obligaciones asociadas a la gerencia 
y administración de los proyectos de inversión y del presupuesto de 
funcionamiento a cargo de la Secretaria General. 
4. Realizar seguimiento y control respecto de la puesta en ejecución de los 
contrato que sean de conocimiento de la Secretaria General. 
5. Realizar la elaboración de documentos de respuesta de conformidad con 
los requerimientos presentados a la Secretaria General. 
6. Las demás que sean asignadas por el supervisor, de acuerdo con la 
naturaleza y objeto del contrato.</v>
          </cell>
          <cell r="FT1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
          <cell r="FV18">
            <v>6</v>
          </cell>
          <cell r="FW18">
            <v>0</v>
          </cell>
          <cell r="FX18">
            <v>35</v>
          </cell>
          <cell r="FY18">
            <v>40800000</v>
          </cell>
          <cell r="FZ18">
            <v>45692</v>
          </cell>
          <cell r="GA18">
            <v>24</v>
          </cell>
          <cell r="GB18">
            <v>40800000</v>
          </cell>
          <cell r="GC18">
            <v>45699</v>
          </cell>
        </row>
        <row r="19">
          <cell r="A19" t="str">
            <v>C39</v>
          </cell>
          <cell r="B19"/>
          <cell r="C19">
            <v>2025</v>
          </cell>
          <cell r="D19">
            <v>18</v>
          </cell>
          <cell r="E19">
            <v>79783765</v>
          </cell>
          <cell r="F19">
            <v>2</v>
          </cell>
          <cell r="G19" t="str">
            <v>JUAN ANTONIO MONTAÑO SEGURA</v>
          </cell>
          <cell r="H19" t="str">
            <v>CL 75 A 105 D 32</v>
          </cell>
          <cell r="I19">
            <v>3103493446</v>
          </cell>
          <cell r="J19" t="str">
            <v>juanmontanosegura@yahoo.es</v>
          </cell>
          <cell r="K19" t="str">
            <v>NO APLICA</v>
          </cell>
          <cell r="L19" t="str">
            <v>NO APLICA</v>
          </cell>
          <cell r="M19" t="str">
            <v>HOMBRE</v>
          </cell>
          <cell r="N19" t="str">
            <v>CISGENERO</v>
          </cell>
          <cell r="O19" t="str">
            <v>NO APLICA</v>
          </cell>
          <cell r="P19" t="str">
            <v>NO APLICA</v>
          </cell>
          <cell r="Q19">
            <v>27491</v>
          </cell>
          <cell r="R19">
            <v>50</v>
          </cell>
          <cell r="S19" t="str">
            <v>NACIONAL</v>
          </cell>
          <cell r="T19" t="str">
            <v>Título Profesional en áreas 
de la economía, 
administración, contaduría y 
afines con título de posgrado 
a nivel de especialización y/o 
su equivalencia</v>
          </cell>
          <cell r="U19" t="str">
            <v>ADMINISTRADOR DE 
EMPRESAS
Universidad Cooperativa de 
Colombia
Diploma 27 de julio de 2001</v>
          </cell>
          <cell r="V19" t="str">
            <v>Inversión</v>
          </cell>
          <cell r="W19" t="str">
            <v>Fortalecimiento de la gestión institucional del IDPAC en el marco de la ejecución del Plan de Desarrollo de  Bogotá D.C</v>
          </cell>
          <cell r="X19" t="str">
            <v>O23011745992024019407023</v>
          </cell>
          <cell r="Y19" t="str">
            <v xml:space="preserve">Meta 368 Implementar 1 estrategia 
para fortalecimiento de la gestión 
institucional y operativa </v>
          </cell>
          <cell r="Z19" t="str">
            <v xml:space="preserve">1. Realizar el 100% de la estrategia 
de contratación de talento humano 
para los procesos de apoyo, gerencia 
y evaluación </v>
          </cell>
          <cell r="AA19" t="str">
            <v>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v>
          </cell>
          <cell r="AB19">
            <v>45700</v>
          </cell>
          <cell r="AC19">
            <v>45700</v>
          </cell>
          <cell r="AD19">
            <v>2025</v>
          </cell>
          <cell r="AE19">
            <v>2</v>
          </cell>
          <cell r="AF19">
            <v>12</v>
          </cell>
          <cell r="AG19">
            <v>2025</v>
          </cell>
          <cell r="AH19">
            <v>6</v>
          </cell>
          <cell r="AI19">
            <v>0</v>
          </cell>
          <cell r="AJ19">
            <v>2025</v>
          </cell>
          <cell r="AK19">
            <v>8</v>
          </cell>
          <cell r="AL19">
            <v>11</v>
          </cell>
          <cell r="AM19">
            <v>45880</v>
          </cell>
          <cell r="AN19">
            <v>180</v>
          </cell>
          <cell r="AO19">
            <v>30000000</v>
          </cell>
          <cell r="AP19"/>
          <cell r="AQ19"/>
          <cell r="AR19"/>
          <cell r="AS19" t="str">
            <v>$ 5.000.000</v>
          </cell>
          <cell r="AT19" t="str">
            <v>Profesional 3</v>
          </cell>
          <cell r="AU19" t="str">
            <v>Febrero</v>
          </cell>
          <cell r="AV19" t="str">
            <v>1 1. Natural</v>
          </cell>
          <cell r="AW19" t="str">
            <v>26 26-Persona Natural</v>
          </cell>
          <cell r="AX19" t="str">
            <v>3 3. Único Contratista</v>
          </cell>
          <cell r="AY19" t="str">
            <v>17 17. Contrato de Prestación de Servicios</v>
          </cell>
          <cell r="AZ19" t="str">
            <v>31 31-Servicios Profesionales</v>
          </cell>
          <cell r="BA19" t="str">
            <v>5 Contratación directa</v>
          </cell>
          <cell r="BB19" t="str">
            <v>33 Prestación de Servicios Profesionales y Apoyo (5-8)</v>
          </cell>
          <cell r="BC19">
            <v>1</v>
          </cell>
          <cell r="BD19" t="str">
            <v>1 1. Ley 80</v>
          </cell>
          <cell r="BE19"/>
          <cell r="BF19"/>
          <cell r="BG19"/>
          <cell r="BH19"/>
          <cell r="BI19" t="str">
            <v>6 6: Prestacion de servicios</v>
          </cell>
          <cell r="BJ19"/>
          <cell r="BK19"/>
          <cell r="BL19"/>
          <cell r="BM19"/>
          <cell r="BN19"/>
          <cell r="BO19"/>
          <cell r="BP19"/>
          <cell r="BQ19"/>
          <cell r="BR19"/>
          <cell r="BS19"/>
          <cell r="BT19"/>
          <cell r="BU19"/>
          <cell r="BV19"/>
          <cell r="BW19"/>
          <cell r="BX19"/>
          <cell r="BY19"/>
          <cell r="BZ19"/>
          <cell r="CA19"/>
          <cell r="CB19"/>
          <cell r="CC19">
            <v>45700</v>
          </cell>
          <cell r="CD19" t="str">
            <v>CUMPLIMIENTO</v>
          </cell>
          <cell r="CE19">
            <v>80111600</v>
          </cell>
          <cell r="CF19" t="str">
            <v>CD-IDPAC-018-2025</v>
          </cell>
          <cell r="CG19" t="str">
            <v>https://community.secop.gov.co/Public/Tendering/OpportunityDetail/Index?noticeUID=CO1.NTC.7605124&amp;isFromPublicArea=True&amp;isModal=False</v>
          </cell>
          <cell r="CH19">
            <v>45700</v>
          </cell>
          <cell r="CI19" t="str">
            <v>CO1.PCCNTR.7471620</v>
          </cell>
          <cell r="CJ19" t="str">
            <v>Sebastian Silva</v>
          </cell>
          <cell r="CK19" t="str">
            <v>YULY MARCELA BARAJAS AGUILERA</v>
          </cell>
          <cell r="CL19" t="str">
            <v>1 1. Interna</v>
          </cell>
          <cell r="CM19" t="str">
            <v>YULY MARCELA BARAJAS AGUILERA</v>
          </cell>
          <cell r="CN19">
            <v>1010176121</v>
          </cell>
          <cell r="CO19">
            <v>6</v>
          </cell>
          <cell r="CP19"/>
          <cell r="CQ19" t="str">
            <v>SECRETARIA GENERAL</v>
          </cell>
          <cell r="CR19"/>
          <cell r="CS19"/>
          <cell r="CT19"/>
          <cell r="CU19"/>
          <cell r="CV19"/>
          <cell r="CW19"/>
          <cell r="CX19"/>
          <cell r="CY19"/>
          <cell r="CZ19"/>
          <cell r="DA19"/>
          <cell r="DB19"/>
          <cell r="DC19"/>
          <cell r="DD19"/>
          <cell r="DE19"/>
          <cell r="DF19"/>
          <cell r="DG19"/>
          <cell r="DH19"/>
          <cell r="DI19"/>
          <cell r="DJ19"/>
          <cell r="DK19"/>
          <cell r="DL19"/>
          <cell r="DM19"/>
          <cell r="DN19"/>
          <cell r="DO19"/>
          <cell r="DP19"/>
          <cell r="DQ19"/>
          <cell r="DR19"/>
          <cell r="DS19"/>
          <cell r="DT19"/>
          <cell r="DU19"/>
          <cell r="DV19"/>
          <cell r="DW19"/>
          <cell r="DX19"/>
          <cell r="DY19"/>
          <cell r="DZ19"/>
          <cell r="EA19"/>
          <cell r="EB19"/>
          <cell r="EC19"/>
          <cell r="ED19"/>
          <cell r="EE19"/>
          <cell r="EF19"/>
          <cell r="EG19"/>
          <cell r="EH19"/>
          <cell r="EI19"/>
          <cell r="EJ19"/>
          <cell r="EK19"/>
          <cell r="EL19"/>
          <cell r="EM19"/>
          <cell r="EN19"/>
          <cell r="EO19"/>
          <cell r="EP19"/>
          <cell r="EQ19"/>
          <cell r="ER19"/>
          <cell r="ES19"/>
          <cell r="ET19"/>
          <cell r="EU19" t="str">
            <v>$ -</v>
          </cell>
          <cell r="EV19"/>
          <cell r="EW19"/>
          <cell r="EX19"/>
          <cell r="EY19"/>
          <cell r="EZ19"/>
          <cell r="FA19"/>
          <cell r="FB19">
            <v>0</v>
          </cell>
          <cell r="FC19">
            <v>45880</v>
          </cell>
          <cell r="FD19">
            <v>180</v>
          </cell>
          <cell r="FE19" t="str">
            <v>$ 30.000.000</v>
          </cell>
          <cell r="FF19" t="str">
            <v>Activo</v>
          </cell>
          <cell r="FG19" t="str">
            <v>En ejecución</v>
          </cell>
          <cell r="FH19"/>
          <cell r="FI19"/>
          <cell r="FJ19" t="str">
            <v>$30.000.000</v>
          </cell>
          <cell r="FK19" t="str">
            <v>#N/D</v>
          </cell>
          <cell r="FL19" t="str">
            <v>$0</v>
          </cell>
          <cell r="FM19" t="str">
            <v>$30.000.000</v>
          </cell>
          <cell r="FN19" t="str">
            <v>$0</v>
          </cell>
          <cell r="FO19" t="str">
            <v>$30.000.000</v>
          </cell>
          <cell r="FP19" t="str">
            <v>OK</v>
          </cell>
          <cell r="FQ19" t="str">
            <v>#¡REF!</v>
          </cell>
          <cell r="FR19">
            <v>0</v>
          </cell>
          <cell r="FS19" t="str">
            <v>Realizar la elaboración de los documentos requeridos para solicitar la ARL 
de los contratos de prestación de servicios asignados por parte de la 
Secretaria General. 
2. Elaborar los documentos precontractuales requeridos que sean necesarios 
para la proyección de contratos y convenios requeridos por la Secretaria 
General. 
3. Realizar la verificación y administración de los documentos requeridos 
para la elaboración de los procesos de contratación en sus diferentes 
modalidades cuando lo solicite la Secretaria General. 
4. Brindar apoyo en la coordinacion de la programación de reuniones, con el 
fin de elaborar procesos estratégicos que sean requeridos para la puesta 
en marcha de los contratos asignados a la Secretaria General. 
5. Realizar el análisis y proyección de los documentos necesarios para las 
liquidaciones de los contratos y convenios requeridas por parte de la 
Secretaria General. 
6. Las demás que sean asignadas por el supervisor, de acuerdo con la 
naturaleza y objeto del contrato.</v>
          </cell>
          <cell r="FT1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
          <cell r="FV19">
            <v>6</v>
          </cell>
          <cell r="FW19">
            <v>0</v>
          </cell>
          <cell r="FX19">
            <v>105</v>
          </cell>
          <cell r="FY19">
            <v>30000000</v>
          </cell>
          <cell r="FZ19">
            <v>45694</v>
          </cell>
          <cell r="GA19">
            <v>34</v>
          </cell>
          <cell r="GB19">
            <v>30000000</v>
          </cell>
          <cell r="GC19">
            <v>45700</v>
          </cell>
        </row>
        <row r="20">
          <cell r="A20" t="str">
            <v>C112</v>
          </cell>
          <cell r="B20"/>
          <cell r="C20">
            <v>2025</v>
          </cell>
          <cell r="D20">
            <v>19</v>
          </cell>
          <cell r="E20">
            <v>80851230</v>
          </cell>
          <cell r="F20">
            <v>1</v>
          </cell>
          <cell r="G20" t="str">
            <v>CARLOS ALBERTO RODRIGUEZ DEL TORO</v>
          </cell>
          <cell r="H20" t="str">
            <v>Carrera 11 # 110 - 31. Torre 6 Apartamento 404</v>
          </cell>
          <cell r="I20">
            <v>3002170749</v>
          </cell>
          <cell r="J20" t="str">
            <v>carlosrodriguezdeltoro@gmail.com</v>
          </cell>
          <cell r="K20" t="str">
            <v>NO APLICA</v>
          </cell>
          <cell r="L20" t="str">
            <v>NO APLICA</v>
          </cell>
          <cell r="M20" t="str">
            <v>HOMBRE</v>
          </cell>
          <cell r="N20" t="str">
            <v>CISGENERO</v>
          </cell>
          <cell r="O20" t="str">
            <v>NO APLICA</v>
          </cell>
          <cell r="P20" t="str">
            <v>NO APLICA</v>
          </cell>
          <cell r="Q20">
            <v>30995</v>
          </cell>
          <cell r="R20">
            <v>40</v>
          </cell>
          <cell r="S20" t="str">
            <v>NACIONAL</v>
          </cell>
          <cell r="T20" t="str">
            <v>Título profesional en Ciencias Sociales y humanas y/o ciencias de la educación y afines con título de posgrado a nivel de especialización o su equivalencia</v>
          </cell>
          <cell r="U20" t="str">
            <v>ANTROPOLOGO Universidad Nacional de Colombia Según diploma de grado del 13 de diciembre de 2012</v>
          </cell>
          <cell r="V20" t="str">
            <v>Inversión</v>
          </cell>
          <cell r="W20" t="str">
            <v>Formación en capacidades democráticas en interrelación con la cualificación de la participación incidente; con enfoques de cultura ciudadana, democrática y de paz Bogotá D.C.</v>
          </cell>
          <cell r="X20" t="str">
            <v>O23011745022024021202034</v>
          </cell>
          <cell r="Y20"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20" t="str">
            <v xml:space="preserve">1. Formar 120.000 ciudadanos en sus 
capacidades democráticas para incidir 
en la construcción de una cultura 
democrática, ciudadana y de paz </v>
          </cell>
          <cell r="AA20" t="str">
            <v>Prestación de servicios profesionales, de manera temporal, para la creación de los contenidos pedagógicos de los programas y proyectos que desarrolla la Gerencia de la Escuela de la Participación.</v>
          </cell>
          <cell r="AB20">
            <v>45700</v>
          </cell>
          <cell r="AC20">
            <v>45702</v>
          </cell>
          <cell r="AD20">
            <v>2025</v>
          </cell>
          <cell r="AE20">
            <v>2</v>
          </cell>
          <cell r="AF20">
            <v>14</v>
          </cell>
          <cell r="AG20">
            <v>2025</v>
          </cell>
          <cell r="AH20">
            <v>8</v>
          </cell>
          <cell r="AI20">
            <v>0</v>
          </cell>
          <cell r="AJ20">
            <v>2025</v>
          </cell>
          <cell r="AK20">
            <v>10</v>
          </cell>
          <cell r="AL20">
            <v>13</v>
          </cell>
          <cell r="AM20">
            <v>45943</v>
          </cell>
          <cell r="AN20">
            <v>240</v>
          </cell>
          <cell r="AO20">
            <v>72000000</v>
          </cell>
          <cell r="AP20"/>
          <cell r="AQ20"/>
          <cell r="AR20"/>
          <cell r="AS20" t="str">
            <v>$ 9.000.000</v>
          </cell>
          <cell r="AT20" t="str">
            <v>Asesor 3</v>
          </cell>
          <cell r="AU20" t="str">
            <v>Febrero</v>
          </cell>
          <cell r="AV20" t="str">
            <v>1 1. Natural</v>
          </cell>
          <cell r="AW20" t="str">
            <v>26 26-Persona Natural</v>
          </cell>
          <cell r="AX20" t="str">
            <v>3 3. Único Contratista</v>
          </cell>
          <cell r="AY20" t="str">
            <v>17 17. Contrato de Prestación de Servicios</v>
          </cell>
          <cell r="AZ20" t="str">
            <v>31 31-Servicios Profesionales</v>
          </cell>
          <cell r="BA20" t="str">
            <v>5 Contratación directa</v>
          </cell>
          <cell r="BB20" t="str">
            <v>33 Prestación de Servicios Profesionales y Apoyo (5-8)</v>
          </cell>
          <cell r="BC20">
            <v>1</v>
          </cell>
          <cell r="BD20" t="str">
            <v>1 1. Ley 80</v>
          </cell>
          <cell r="BE20"/>
          <cell r="BF20"/>
          <cell r="BG20"/>
          <cell r="BH20"/>
          <cell r="BI20" t="str">
            <v>6 6: Prestacion de servicios</v>
          </cell>
          <cell r="BJ20"/>
          <cell r="BK20"/>
          <cell r="BL20"/>
          <cell r="BM20"/>
          <cell r="BN20"/>
          <cell r="BO20"/>
          <cell r="BP20"/>
          <cell r="BQ20"/>
          <cell r="BR20"/>
          <cell r="BS20"/>
          <cell r="BT20"/>
          <cell r="BU20"/>
          <cell r="BV20"/>
          <cell r="BW20"/>
          <cell r="BX20"/>
          <cell r="BY20"/>
          <cell r="BZ20"/>
          <cell r="CA20"/>
          <cell r="CB20"/>
          <cell r="CC20">
            <v>45701</v>
          </cell>
          <cell r="CD20" t="str">
            <v>CUMPLIMIENTO</v>
          </cell>
          <cell r="CE20">
            <v>80111600</v>
          </cell>
          <cell r="CF20" t="str">
            <v>CD-IDPAC-019-2025.</v>
          </cell>
          <cell r="CG20" t="str">
            <v>https://community.secop.gov.co/Public/Tendering/OpportunityDetail/Index?noticeUID=CO1.NTC.7607051&amp;isFromPublicArea=True&amp;isModal=False</v>
          </cell>
          <cell r="CH20">
            <v>45700</v>
          </cell>
          <cell r="CI20" t="str">
            <v>CO1.PCCNTR.7471668</v>
          </cell>
          <cell r="CJ20" t="str">
            <v>Monica Florez</v>
          </cell>
          <cell r="CK20" t="str">
            <v>YULY MARCELA BARAJAS AGUILERA</v>
          </cell>
          <cell r="CL20" t="str">
            <v>1 1. Interna</v>
          </cell>
          <cell r="CM20" t="str">
            <v>JOSÉ GUILLERMO ORJUELA ARDILA</v>
          </cell>
          <cell r="CN20">
            <v>1075654508</v>
          </cell>
          <cell r="CO20">
            <v>1</v>
          </cell>
          <cell r="CP20"/>
          <cell r="CQ20" t="str">
            <v>GERENTE ESCUELA DE LA PARTICIPACIÓN</v>
          </cell>
          <cell r="CR20"/>
          <cell r="CS20"/>
          <cell r="CT20"/>
          <cell r="CU20"/>
          <cell r="CV20"/>
          <cell r="CW20"/>
          <cell r="CX20"/>
          <cell r="CY20"/>
          <cell r="CZ20"/>
          <cell r="DA20"/>
          <cell r="DB20"/>
          <cell r="DC20"/>
          <cell r="DD20"/>
          <cell r="DE20"/>
          <cell r="DF20"/>
          <cell r="DG20"/>
          <cell r="DH20"/>
          <cell r="DI20"/>
          <cell r="DJ20"/>
          <cell r="DK20"/>
          <cell r="DL20"/>
          <cell r="DM20"/>
          <cell r="DN20"/>
          <cell r="DO20"/>
          <cell r="DP20"/>
          <cell r="DQ20"/>
          <cell r="DR20"/>
          <cell r="DS20"/>
          <cell r="DT20"/>
          <cell r="DU20"/>
          <cell r="DV20"/>
          <cell r="DW20"/>
          <cell r="DX20"/>
          <cell r="DY20"/>
          <cell r="DZ20"/>
          <cell r="EA20"/>
          <cell r="EB20"/>
          <cell r="EC20"/>
          <cell r="ED20"/>
          <cell r="EE20"/>
          <cell r="EF20"/>
          <cell r="EG20"/>
          <cell r="EH20"/>
          <cell r="EI20"/>
          <cell r="EJ20"/>
          <cell r="EK20"/>
          <cell r="EL20"/>
          <cell r="EM20"/>
          <cell r="EN20"/>
          <cell r="EO20"/>
          <cell r="EP20"/>
          <cell r="EQ20"/>
          <cell r="ER20"/>
          <cell r="ES20"/>
          <cell r="ET20"/>
          <cell r="EU20" t="str">
            <v>$ -</v>
          </cell>
          <cell r="EV20"/>
          <cell r="EW20"/>
          <cell r="EX20"/>
          <cell r="EY20"/>
          <cell r="EZ20"/>
          <cell r="FA20"/>
          <cell r="FB20">
            <v>0</v>
          </cell>
          <cell r="FC20">
            <v>45943</v>
          </cell>
          <cell r="FD20">
            <v>240</v>
          </cell>
          <cell r="FE20" t="str">
            <v>$ 72.000.000</v>
          </cell>
          <cell r="FF20" t="str">
            <v>Activo</v>
          </cell>
          <cell r="FG20" t="str">
            <v>En ejecución</v>
          </cell>
          <cell r="FH20"/>
          <cell r="FI20"/>
          <cell r="FJ20" t="str">
            <v>$72.000.000</v>
          </cell>
          <cell r="FK20" t="str">
            <v>$0</v>
          </cell>
          <cell r="FL20" t="str">
            <v>$0</v>
          </cell>
          <cell r="FM20" t="str">
            <v>$72.000.000</v>
          </cell>
          <cell r="FN20" t="str">
            <v>$0</v>
          </cell>
          <cell r="FO20" t="str">
            <v>$72.000.000</v>
          </cell>
          <cell r="FP20" t="str">
            <v>OK</v>
          </cell>
          <cell r="FQ20" t="str">
            <v>#¡REF!</v>
          </cell>
          <cell r="FR20">
            <v>0</v>
          </cell>
          <cell r="FS20" t="str">
            <v xml:space="preserve"> Apoyar el liderazgo del área de contenidos, guiando la creación y  
actualización  de los mismos, el diseño e implementación de metodologías 
y estrategias comunicativas y didácticas para el fortalecimiento de la ruta 
pedagógica de la Escuela, de acuerdo con los lineamientos definidos por 
la Gerencia de la Escuela de la Participación. 
2. Brindar apoyo en el seguimiento a compromisos contractuales, revisión y 
gestión documental de los contratos y planes que son competencia de la 
Gerencia de Escuela de Participación. 
3. Apoyar la interlocución con entidades del distrito para retroalimentar la 
información de interés que sirva de insumo para el contenido de la oferta 
de formación de la Escuela. 
4. Brindar apoyo en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2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
          <cell r="FV20">
            <v>8</v>
          </cell>
          <cell r="FW20">
            <v>0</v>
          </cell>
          <cell r="FX20">
            <v>80</v>
          </cell>
          <cell r="FY20">
            <v>72000000</v>
          </cell>
          <cell r="FZ20">
            <v>45693</v>
          </cell>
          <cell r="GA20">
            <v>50</v>
          </cell>
          <cell r="GB20">
            <v>72000000</v>
          </cell>
          <cell r="GC20">
            <v>45701</v>
          </cell>
        </row>
        <row r="21">
          <cell r="A21" t="str">
            <v>C473</v>
          </cell>
          <cell r="B21"/>
          <cell r="C21">
            <v>2025</v>
          </cell>
          <cell r="D21">
            <v>20</v>
          </cell>
          <cell r="E21">
            <v>53095252</v>
          </cell>
          <cell r="F21">
            <v>1</v>
          </cell>
          <cell r="G21" t="str">
            <v>TANIA KARINA SALAZAR LOPEZ</v>
          </cell>
          <cell r="H21" t="str">
            <v>CARRERA 7 B 10 A 38 TORRE 3 APTO 312</v>
          </cell>
          <cell r="I21">
            <v>8290770</v>
          </cell>
          <cell r="J21" t="str">
            <v>staniaksl@gmail.com</v>
          </cell>
          <cell r="K21" t="str">
            <v>NO APLICA</v>
          </cell>
          <cell r="L21" t="str">
            <v>NO APLICA</v>
          </cell>
          <cell r="M21" t="str">
            <v>MUJER</v>
          </cell>
          <cell r="N21" t="str">
            <v>CISGENERO</v>
          </cell>
          <cell r="O21" t="str">
            <v>NO APLICA</v>
          </cell>
          <cell r="P21" t="str">
            <v>NO APLICA</v>
          </cell>
          <cell r="Q21">
            <v>31345</v>
          </cell>
          <cell r="R21">
            <v>39</v>
          </cell>
          <cell r="S21" t="str">
            <v>NACIONAL</v>
          </cell>
          <cell r="T21" t="str">
            <v>Título profesional en economía, administración, contaduría y afines o su equivalencia</v>
          </cell>
          <cell r="U21" t="str">
            <v>ADMINISTRADORA DE EMPRESAS La Fundación Universitaria del Área Andina Según diploma de 27 de enero de 2023</v>
          </cell>
          <cell r="V21" t="str">
            <v>Inversión</v>
          </cell>
          <cell r="W21" t="str">
            <v>Construcción de Ciudadanía Activa Crece La Participación en el Territorio con Promoción, Información e Innovación en Bogotá D.C.</v>
          </cell>
          <cell r="X21" t="str">
            <v>O23011745022024025401021</v>
          </cell>
          <cell r="Y2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21" t="str">
            <v xml:space="preserve">3. Entregar 1.550 Incentivo(s) para 
estimular y promover la participación 
incidente </v>
          </cell>
          <cell r="AA21" t="str">
            <v>Prestar los servicios profesionales  para acompañar el desarrollo y la implementacion de los sistemas 
de informacion para la participacion incidente.</v>
          </cell>
          <cell r="AB21">
            <v>45705</v>
          </cell>
          <cell r="AC21">
            <v>45705</v>
          </cell>
          <cell r="AD21">
            <v>2025</v>
          </cell>
          <cell r="AE21">
            <v>2</v>
          </cell>
          <cell r="AF21">
            <v>17</v>
          </cell>
          <cell r="AG21">
            <v>2025</v>
          </cell>
          <cell r="AH21">
            <v>6</v>
          </cell>
          <cell r="AI21">
            <v>0</v>
          </cell>
          <cell r="AJ21">
            <v>2025</v>
          </cell>
          <cell r="AK21">
            <v>8</v>
          </cell>
          <cell r="AL21">
            <v>16</v>
          </cell>
          <cell r="AM21">
            <v>45885</v>
          </cell>
          <cell r="AN21">
            <v>180</v>
          </cell>
          <cell r="AO21">
            <v>27600000</v>
          </cell>
          <cell r="AP21"/>
          <cell r="AQ21"/>
          <cell r="AR21"/>
          <cell r="AS21" t="str">
            <v>$ 4.600.000</v>
          </cell>
          <cell r="AT21" t="str">
            <v>Profesional 2</v>
          </cell>
          <cell r="AU21" t="str">
            <v>Febrero</v>
          </cell>
          <cell r="AV21" t="str">
            <v>1 1. Natural</v>
          </cell>
          <cell r="AW21" t="str">
            <v>26 26-Persona Natural</v>
          </cell>
          <cell r="AX21" t="str">
            <v>3 3. Único Contratista</v>
          </cell>
          <cell r="AY21" t="str">
            <v>17 17. Contrato de Prestación de Servicios</v>
          </cell>
          <cell r="AZ21" t="str">
            <v>31 31-Servicios Profesionales</v>
          </cell>
          <cell r="BA21" t="str">
            <v>5 Contratación directa</v>
          </cell>
          <cell r="BB21" t="str">
            <v>33 Prestación de Servicios Profesionales y Apoyo (5-8)</v>
          </cell>
          <cell r="BC21">
            <v>1</v>
          </cell>
          <cell r="BD21" t="str">
            <v>1 1. Ley 80</v>
          </cell>
          <cell r="BE21"/>
          <cell r="BF21"/>
          <cell r="BG21"/>
          <cell r="BH21"/>
          <cell r="BI21" t="str">
            <v>6 6: Prestacion de servicios</v>
          </cell>
          <cell r="BJ21"/>
          <cell r="BK21"/>
          <cell r="BL21"/>
          <cell r="BM21"/>
          <cell r="BN21"/>
          <cell r="BO21"/>
          <cell r="BP21"/>
          <cell r="BQ21"/>
          <cell r="BR21"/>
          <cell r="BS21"/>
          <cell r="BT21"/>
          <cell r="BU21"/>
          <cell r="BV21"/>
          <cell r="BW21"/>
          <cell r="BX21"/>
          <cell r="BY21"/>
          <cell r="BZ21"/>
          <cell r="CA21"/>
          <cell r="CB21"/>
          <cell r="CC21">
            <v>45705</v>
          </cell>
          <cell r="CD21" t="str">
            <v>CUMPLIMIENTO</v>
          </cell>
          <cell r="CE21">
            <v>80111600</v>
          </cell>
          <cell r="CF21" t="str">
            <v>CD-IDPAC-0020-2025</v>
          </cell>
          <cell r="CG21" t="str">
            <v>https://community.secop.gov.co/Public/Tendering/OpportunityDetail/Index?noticeUID=CO1.NTC.7629198&amp;isFromPublicArea=True&amp;isModal=False</v>
          </cell>
          <cell r="CH21">
            <v>45701</v>
          </cell>
          <cell r="CI21" t="str">
            <v>CO1.PCCNTR.7489380</v>
          </cell>
          <cell r="CJ21" t="str">
            <v>Jorge Suarez</v>
          </cell>
          <cell r="CK21" t="str">
            <v>YULY MARCELA BARAJAS AGUILERA</v>
          </cell>
          <cell r="CL21" t="str">
            <v>1 1. Interna</v>
          </cell>
          <cell r="CM21" t="str">
            <v>ANGELO GRAVIER SANTANA</v>
          </cell>
          <cell r="CN21">
            <v>1030534699</v>
          </cell>
          <cell r="CO21">
            <v>1</v>
          </cell>
          <cell r="CP21"/>
          <cell r="CQ21" t="str">
            <v>Subdirector De Promoción de la Participación</v>
          </cell>
          <cell r="CR21"/>
          <cell r="CS21"/>
          <cell r="CT21"/>
          <cell r="CU21"/>
          <cell r="CV21"/>
          <cell r="CW21"/>
          <cell r="CX21"/>
          <cell r="CY21"/>
          <cell r="CZ21"/>
          <cell r="DA21"/>
          <cell r="DB21"/>
          <cell r="DC21"/>
          <cell r="DD21"/>
          <cell r="DE21"/>
          <cell r="DF21"/>
          <cell r="DG21"/>
          <cell r="DH21"/>
          <cell r="DI21"/>
          <cell r="DJ21"/>
          <cell r="DK21"/>
          <cell r="DL21"/>
          <cell r="DM21"/>
          <cell r="DN21"/>
          <cell r="DO21"/>
          <cell r="DP21"/>
          <cell r="DQ21"/>
          <cell r="DR21"/>
          <cell r="DS21"/>
          <cell r="DT21"/>
          <cell r="DU21"/>
          <cell r="DV21"/>
          <cell r="DW21"/>
          <cell r="DX21"/>
          <cell r="DY21"/>
          <cell r="DZ21"/>
          <cell r="EA21"/>
          <cell r="EB21"/>
          <cell r="EC21"/>
          <cell r="ED21"/>
          <cell r="EE21"/>
          <cell r="EF21"/>
          <cell r="EG21"/>
          <cell r="EH21"/>
          <cell r="EI21"/>
          <cell r="EJ21"/>
          <cell r="EK21"/>
          <cell r="EL21"/>
          <cell r="EM21"/>
          <cell r="EN21"/>
          <cell r="EO21"/>
          <cell r="EP21"/>
          <cell r="EQ21"/>
          <cell r="ER21"/>
          <cell r="ES21"/>
          <cell r="ET21"/>
          <cell r="EU21" t="str">
            <v>$ -</v>
          </cell>
          <cell r="EV21"/>
          <cell r="EW21"/>
          <cell r="EX21"/>
          <cell r="EY21"/>
          <cell r="EZ21"/>
          <cell r="FA21"/>
          <cell r="FB21">
            <v>0</v>
          </cell>
          <cell r="FC21">
            <v>45885</v>
          </cell>
          <cell r="FD21">
            <v>180</v>
          </cell>
          <cell r="FE21" t="str">
            <v>$ 27.600.000</v>
          </cell>
          <cell r="FF21" t="str">
            <v>Activo</v>
          </cell>
          <cell r="FG21" t="str">
            <v>En ejecución</v>
          </cell>
          <cell r="FH21"/>
          <cell r="FI21"/>
          <cell r="FJ21" t="str">
            <v>$27.600.000</v>
          </cell>
          <cell r="FK21" t="str">
            <v>#N/D</v>
          </cell>
          <cell r="FL21" t="str">
            <v>$0</v>
          </cell>
          <cell r="FM21" t="str">
            <v>$27.600.000</v>
          </cell>
          <cell r="FN21" t="str">
            <v>$0</v>
          </cell>
          <cell r="FO21" t="str">
            <v>$27.600.000</v>
          </cell>
          <cell r="FP21" t="str">
            <v>OK</v>
          </cell>
          <cell r="FQ21" t="str">
            <v>#¡REF!</v>
          </cell>
          <cell r="FR21">
            <v>0</v>
          </cell>
          <cell r="FS21" t="str">
            <v xml:space="preserve">Revisar y consolidar las respuestas a peticiones, solicitudes y documentos 
de competencia de la Subdirección de Promoción de la Participación, 
garantizando su adecuada gestión a través de los sistemas institucionales 
de administración y control documental. 
2. Ejecutar las actividades asignadas por el supervisor para contribuir al 
cumplimiento de los objetivos estratégicos de la Subdirección de 
Promoción de la Participación, en el marco de la Política Pública de 
Participación Incidente 
3. Monitorear y gestionar los sistemas de información relacionados con la 
Política Pública de Participación Incidente en los proyectos a cargo de la 
Subdirección de Promoción de la Participación. 
4. Participar activamente en las reuniones convocadas por la Subdirección 
de Promoción de la Participación, tanto presenciales como virtuales, 
aportando al desarrollo de los temas tratados. 
5. Elaborar los documentos internos requeridos para la gestión 
precontractual, contractual y poscontractual de los proyectos asociados a 
la Política Pública de Participación Incidente, asegurando su cumplimiento 
normativo y técnico. 
6. Las demás que sean asignadas por el supervisor, de acuerdo con la 
naturaleza y objeto del contrato. </v>
          </cell>
          <cell r="FT2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
          <cell r="FV21">
            <v>6</v>
          </cell>
          <cell r="FW21">
            <v>0</v>
          </cell>
          <cell r="FX21">
            <v>88</v>
          </cell>
          <cell r="FY21">
            <v>27600000</v>
          </cell>
          <cell r="FZ21">
            <v>45693</v>
          </cell>
          <cell r="GA21">
            <v>65</v>
          </cell>
          <cell r="GB21">
            <v>27600000</v>
          </cell>
          <cell r="GC21">
            <v>45705</v>
          </cell>
        </row>
        <row r="22">
          <cell r="A22" t="str">
            <v>C126</v>
          </cell>
          <cell r="B22" t="str">
            <v>CESION</v>
          </cell>
          <cell r="C22">
            <v>2025</v>
          </cell>
          <cell r="D22">
            <v>21</v>
          </cell>
          <cell r="E22">
            <v>1022360050</v>
          </cell>
          <cell r="F22">
            <v>3</v>
          </cell>
          <cell r="G22" t="str">
            <v>ERIKA ROCIO AGUIRRE GALEANO</v>
          </cell>
          <cell r="H22" t="str">
            <v>CL 22 B 54 21</v>
          </cell>
          <cell r="I22">
            <v>3168711447</v>
          </cell>
          <cell r="J22" t="str">
            <v>erika.rregal@gmail.com</v>
          </cell>
          <cell r="K22" t="str">
            <v>NO APLICA</v>
          </cell>
          <cell r="L22" t="str">
            <v>NO APLICA</v>
          </cell>
          <cell r="M22" t="str">
            <v>MUJER</v>
          </cell>
          <cell r="N22" t="str">
            <v>CISGENERO</v>
          </cell>
          <cell r="O22" t="str">
            <v>NEGRO (A)</v>
          </cell>
          <cell r="P22" t="str">
            <v>NO APLICA</v>
          </cell>
          <cell r="Q22">
            <v>32852</v>
          </cell>
          <cell r="R22">
            <v>35</v>
          </cell>
          <cell r="S22" t="str">
            <v>NACIONAL</v>
          </cell>
          <cell r="T22" t="str">
            <v>Título profesional en 
Derecho, Ciencias Sociales 
y Humanas y/o afines a nivel 
de especialización o afines y 
título de posgrado a nivel de 
especialización o su 
equivalencia</v>
          </cell>
          <cell r="U22" t="str">
            <v>ABOGADA
Universidad Libre
Diploma 28 de febrero de 
2014
ESPECIALISTA EN 
DERECHO 
ADMINISTRATIVO
Universidad del Rosario
Diploma 31 de octubre de 
2017</v>
          </cell>
          <cell r="V22" t="str">
            <v>Inversión</v>
          </cell>
          <cell r="W22" t="str">
            <v>Formación en capacidades democráticas en interrelación con la cualificación de la participación incidente; con enfoques de cultura ciudadana, democrática y de paz Bogotá D.C.</v>
          </cell>
          <cell r="X22" t="str">
            <v>O23011745022024021202034</v>
          </cell>
          <cell r="Y22"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22" t="str">
            <v xml:space="preserve">1. Formar 120.000 ciudadanos en sus 
capacidades democráticas para incidir 
en la construcción de una cultura 
democrática, ciudadana y de paz </v>
          </cell>
          <cell r="AA22" t="str">
            <v>Prestar servicios profesionales de forma temporal , para desarrollar actividades de monitoreo, gestión administrativa y análisis jurídico en los procesos
contractuales, administrativos y presupuestales que son competencia de la Gerencia de la Escuela de Participación</v>
          </cell>
          <cell r="AB22">
            <v>45702</v>
          </cell>
          <cell r="AC22">
            <v>45705</v>
          </cell>
          <cell r="AD22">
            <v>2025</v>
          </cell>
          <cell r="AE22">
            <v>2</v>
          </cell>
          <cell r="AF22">
            <v>17</v>
          </cell>
          <cell r="AG22">
            <v>2025</v>
          </cell>
          <cell r="AH22">
            <v>6</v>
          </cell>
          <cell r="AI22">
            <v>0</v>
          </cell>
          <cell r="AJ22">
            <v>2025</v>
          </cell>
          <cell r="AK22">
            <v>8</v>
          </cell>
          <cell r="AL22">
            <v>16</v>
          </cell>
          <cell r="AM22">
            <v>45885</v>
          </cell>
          <cell r="AN22">
            <v>180</v>
          </cell>
          <cell r="AO22">
            <v>54000000</v>
          </cell>
          <cell r="AP22"/>
          <cell r="AQ22"/>
          <cell r="AR22"/>
          <cell r="AS22" t="str">
            <v>$ 9.000.000</v>
          </cell>
          <cell r="AT22" t="str">
            <v>Asesor 3</v>
          </cell>
          <cell r="AU22" t="str">
            <v>Febrero</v>
          </cell>
          <cell r="AV22" t="str">
            <v>1 1. Natural</v>
          </cell>
          <cell r="AW22" t="str">
            <v>26 26-Persona Natural</v>
          </cell>
          <cell r="AX22" t="str">
            <v>3 3. Único Contratista</v>
          </cell>
          <cell r="AY22" t="str">
            <v>17 17. Contrato de Prestación de Servicios</v>
          </cell>
          <cell r="AZ22" t="str">
            <v>31 31-Servicios Profesionales</v>
          </cell>
          <cell r="BA22" t="str">
            <v>5 Contratación directa</v>
          </cell>
          <cell r="BB22" t="str">
            <v>33 Prestación de Servicios Profesionales y Apoyo (5-8)</v>
          </cell>
          <cell r="BC22">
            <v>1</v>
          </cell>
          <cell r="BD22" t="str">
            <v>1 1. Ley 80</v>
          </cell>
          <cell r="BE22"/>
          <cell r="BF22"/>
          <cell r="BG22"/>
          <cell r="BH22"/>
          <cell r="BI22" t="str">
            <v>6 6: Prestacion de servicios</v>
          </cell>
          <cell r="BJ22"/>
          <cell r="BK22"/>
          <cell r="BL22"/>
          <cell r="BM22"/>
          <cell r="BN22"/>
          <cell r="BO22"/>
          <cell r="BP22"/>
          <cell r="BQ22"/>
          <cell r="BR22"/>
          <cell r="BS22"/>
          <cell r="BT22"/>
          <cell r="BU22"/>
          <cell r="BV22"/>
          <cell r="BW22"/>
          <cell r="BX22"/>
          <cell r="BY22"/>
          <cell r="BZ22"/>
          <cell r="CA22"/>
          <cell r="CB22"/>
          <cell r="CC22">
            <v>45705</v>
          </cell>
          <cell r="CD22" t="str">
            <v>CUMPLIMIENTO</v>
          </cell>
          <cell r="CE22">
            <v>80111600</v>
          </cell>
          <cell r="CF22" t="str">
            <v>CD-IDPAC-0021-2025</v>
          </cell>
          <cell r="CG22" t="str">
            <v>https://community.secop.gov.co/Public/Tendering/OpportunityDetail/Index?noticeUID=CO1.NTC.7629004&amp;isFromPublicArea=True&amp;isModal=False</v>
          </cell>
          <cell r="CH22">
            <v>45701</v>
          </cell>
          <cell r="CI22" t="str">
            <v>CO1.PCCNTR.7489385</v>
          </cell>
          <cell r="CJ22" t="str">
            <v>Jorge Suarez</v>
          </cell>
          <cell r="CK22" t="str">
            <v>YULY MARCELA BARAJAS AGUILERA</v>
          </cell>
          <cell r="CL22" t="str">
            <v>1 1. Interna</v>
          </cell>
          <cell r="CM22" t="str">
            <v>JOSÉ GUILLERMO ORJUELA ARDILA</v>
          </cell>
          <cell r="CN22">
            <v>1075654508</v>
          </cell>
          <cell r="CO22">
            <v>1</v>
          </cell>
          <cell r="CP22"/>
          <cell r="CQ22" t="str">
            <v>GERENTE ESCUELA DE LA PARTICIPACIÓN</v>
          </cell>
          <cell r="CR22" t="str">
            <v>1 1. Cesión</v>
          </cell>
          <cell r="CS22"/>
          <cell r="CT22">
            <v>45715</v>
          </cell>
          <cell r="CU22"/>
          <cell r="CV22" t="str">
            <v>GRISELDA USECHE MEDINA</v>
          </cell>
          <cell r="CW22">
            <v>41750115</v>
          </cell>
          <cell r="CX22">
            <v>5</v>
          </cell>
          <cell r="CY22">
            <v>20799</v>
          </cell>
          <cell r="CZ22" t="str">
            <v>CR 23 N 100-43 APTO 505</v>
          </cell>
          <cell r="DA22"/>
          <cell r="DB22" t="str">
            <v>grisuseche85@gmail.com</v>
          </cell>
          <cell r="DC22" t="str">
            <v xml:space="preserve"> ABOGADA  
Universidad La Gran Colombia 
Según diploma  de grado del 29 de septiembre de 2009
 ESPECIALISTA EN DERECHO ADMINISTRATIVO 
Pontificia Universidad Javeriana
 Según acta de grado del 19 de septiembre de 2012</v>
          </cell>
          <cell r="DD22">
            <v>45716</v>
          </cell>
          <cell r="DE22">
            <v>50700000</v>
          </cell>
          <cell r="DF22" t="str">
            <v>Wilson Ayure</v>
          </cell>
          <cell r="DG22"/>
          <cell r="DH22"/>
          <cell r="DI22"/>
          <cell r="DJ22"/>
          <cell r="DK22"/>
          <cell r="DL22"/>
          <cell r="DM22"/>
          <cell r="DN22"/>
          <cell r="DO22"/>
          <cell r="DP22"/>
          <cell r="DQ22"/>
          <cell r="DR22"/>
          <cell r="DS22"/>
          <cell r="DT22"/>
          <cell r="DU22"/>
          <cell r="DV22"/>
          <cell r="DW22"/>
          <cell r="DX22"/>
          <cell r="DY22"/>
          <cell r="DZ22"/>
          <cell r="EA22"/>
          <cell r="EB22"/>
          <cell r="EC22"/>
          <cell r="ED22"/>
          <cell r="EE22"/>
          <cell r="EF22"/>
          <cell r="EG22"/>
          <cell r="EH22"/>
          <cell r="EI22"/>
          <cell r="EJ22"/>
          <cell r="EK22"/>
          <cell r="EL22"/>
          <cell r="EM22"/>
          <cell r="EN22"/>
          <cell r="EO22"/>
          <cell r="EP22"/>
          <cell r="EQ22"/>
          <cell r="ER22"/>
          <cell r="ES22"/>
          <cell r="ET22"/>
          <cell r="EU22" t="str">
            <v>$ -</v>
          </cell>
          <cell r="EV22"/>
          <cell r="EW22"/>
          <cell r="EX22"/>
          <cell r="EY22"/>
          <cell r="EZ22"/>
          <cell r="FA22"/>
          <cell r="FB22">
            <v>0</v>
          </cell>
          <cell r="FC22">
            <v>45885</v>
          </cell>
          <cell r="FD22">
            <v>180</v>
          </cell>
          <cell r="FE22" t="str">
            <v>$ 54.000.000</v>
          </cell>
          <cell r="FF22" t="str">
            <v>Activo</v>
          </cell>
          <cell r="FG22" t="str">
            <v>En ejecución</v>
          </cell>
          <cell r="FH22"/>
          <cell r="FI22"/>
          <cell r="FJ22" t="str">
            <v>$54.000.000</v>
          </cell>
          <cell r="FK22" t="str">
            <v>#N/D</v>
          </cell>
          <cell r="FL22" t="str">
            <v>$0</v>
          </cell>
          <cell r="FM22" t="str">
            <v>$54.000.000</v>
          </cell>
          <cell r="FN22" t="str">
            <v>$0</v>
          </cell>
          <cell r="FO22" t="str">
            <v>$54.000.000</v>
          </cell>
          <cell r="FP22" t="str">
            <v>OK</v>
          </cell>
          <cell r="FQ22" t="str">
            <v>#¡REF!</v>
          </cell>
          <cell r="FR22">
            <v>0</v>
          </cell>
          <cell r="FS22" t="str">
            <v xml:space="preserve">Proyectar, revisar y asesorar en la estructuración de procesos 
contractuales competencia de la Gerencia de la Escuela de Participación, 
garantizando que los mismos se realicen conforme a los lineamientos 
normativos, administrativos y jurisprudenciales aplicables. 
2. Realizar el seguimiento jurídico y administrativo a los procesos 
contractuales, asegurando que cumplan con los cronogramas 
establecidos, las especificaciones técnicas requeridas y los principios de 
transparencia y eficiencia. 
3. Elaborar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4. Brindar apoyo a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2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
          <cell r="FV22">
            <v>6</v>
          </cell>
          <cell r="FW22">
            <v>0</v>
          </cell>
          <cell r="FX22">
            <v>79</v>
          </cell>
          <cell r="FY22">
            <v>54000000</v>
          </cell>
          <cell r="FZ22">
            <v>45693</v>
          </cell>
          <cell r="GA22">
            <v>66</v>
          </cell>
          <cell r="GB22">
            <v>54000000</v>
          </cell>
          <cell r="GC22">
            <v>45705</v>
          </cell>
        </row>
        <row r="23">
          <cell r="A23" t="str">
            <v>C144</v>
          </cell>
          <cell r="B23"/>
          <cell r="C23">
            <v>2025</v>
          </cell>
          <cell r="D23">
            <v>22</v>
          </cell>
          <cell r="E23">
            <v>1019118677</v>
          </cell>
          <cell r="F23">
            <v>4</v>
          </cell>
          <cell r="G23" t="str">
            <v>LISETH VANESSA RODRIGUEZ MARTINEZ</v>
          </cell>
          <cell r="H23" t="str">
            <v>CLL 25 n 19-10</v>
          </cell>
          <cell r="I23">
            <v>3158075054</v>
          </cell>
          <cell r="J23" t="str">
            <v>vanessarm.abogada@gmail.com</v>
          </cell>
          <cell r="K23" t="str">
            <v>NO APLICA</v>
          </cell>
          <cell r="L23" t="str">
            <v>NO APLICA</v>
          </cell>
          <cell r="M23" t="str">
            <v>MUJER</v>
          </cell>
          <cell r="N23" t="str">
            <v>CISGENERO</v>
          </cell>
          <cell r="O23" t="str">
            <v>NO APLICA</v>
          </cell>
          <cell r="P23" t="str">
            <v>NO APLICA</v>
          </cell>
          <cell r="Q23">
            <v>35177</v>
          </cell>
          <cell r="R23">
            <v>29</v>
          </cell>
          <cell r="S23" t="str">
            <v>NACIONAL</v>
          </cell>
          <cell r="T23" t="str">
            <v xml:space="preserve">Título profesional en derecho 
y título de especialización y/o 
afines </v>
          </cell>
          <cell r="U23" t="str">
            <v xml:space="preserve"> ABOGADA
 UNIVERSIDAD SAN 
BUENAVENTURA
 Acta del 05 de Diciembre de 
2019
 ESPECIALISTA EN 
CONTRATACIÓN ESTATAL
 POLITÉCNICO 
GRANCOLOMBIANO
 Acta del 22 de noviembre de 
2022</v>
          </cell>
          <cell r="V23" t="str">
            <v>Inversión</v>
          </cell>
          <cell r="W23" t="str">
            <v>Formación en capacidades democráticas en interrelación con la cualificación de la participación incidente; con enfoques de cultura ciudadana, democrática y de paz Bogotá D.C.</v>
          </cell>
          <cell r="X23" t="str">
            <v>O23011745022024021202034</v>
          </cell>
          <cell r="Y23"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23" t="str">
            <v xml:space="preserve">1. Formar 120.000 ciudadanos en sus 
capacidades democráticas para incidir 
en la construcción de una cultura 
democrática, ciudadana y de paz </v>
          </cell>
          <cell r="AA23" t="str">
            <v>Prestar servicios profesionales de forma temporal, para desarrollar actividades de monitoreo, gestión integral y análisis jurídico en los aspectos contractuales, administrativos y financieros competencia de la Gerencia de la Escuela de Participación.</v>
          </cell>
          <cell r="AB23">
            <v>45702</v>
          </cell>
          <cell r="AC23">
            <v>45705</v>
          </cell>
          <cell r="AD23">
            <v>2025</v>
          </cell>
          <cell r="AE23">
            <v>2</v>
          </cell>
          <cell r="AF23">
            <v>17</v>
          </cell>
          <cell r="AG23">
            <v>2025</v>
          </cell>
          <cell r="AH23">
            <v>5</v>
          </cell>
          <cell r="AI23">
            <v>0</v>
          </cell>
          <cell r="AJ23">
            <v>2025</v>
          </cell>
          <cell r="AK23">
            <v>7</v>
          </cell>
          <cell r="AL23">
            <v>16</v>
          </cell>
          <cell r="AM23">
            <v>45854</v>
          </cell>
          <cell r="AN23">
            <v>150</v>
          </cell>
          <cell r="AO23">
            <v>35000000</v>
          </cell>
          <cell r="AP23"/>
          <cell r="AQ23"/>
          <cell r="AR23"/>
          <cell r="AS23" t="str">
            <v>$ 7.000.000</v>
          </cell>
          <cell r="AT23" t="str">
            <v>Profesional 7</v>
          </cell>
          <cell r="AU23" t="str">
            <v>Febrero</v>
          </cell>
          <cell r="AV23" t="str">
            <v>1 1. Natural</v>
          </cell>
          <cell r="AW23" t="str">
            <v>26 26-Persona Natural</v>
          </cell>
          <cell r="AX23" t="str">
            <v>3 3. Único Contratista</v>
          </cell>
          <cell r="AY23" t="str">
            <v>17 17. Contrato de Prestación de Servicios</v>
          </cell>
          <cell r="AZ23" t="str">
            <v>31 31-Servicios Profesionales</v>
          </cell>
          <cell r="BA23" t="str">
            <v>5 Contratación directa</v>
          </cell>
          <cell r="BB23" t="str">
            <v>33 Prestación de Servicios Profesionales y Apoyo (5-8)</v>
          </cell>
          <cell r="BC23">
            <v>1</v>
          </cell>
          <cell r="BD23" t="str">
            <v>1 1. Ley 80</v>
          </cell>
          <cell r="BE23"/>
          <cell r="BF23"/>
          <cell r="BG23"/>
          <cell r="BH23"/>
          <cell r="BI23" t="str">
            <v>6 6: Prestacion de servicios</v>
          </cell>
          <cell r="BJ23"/>
          <cell r="BK23"/>
          <cell r="BL23"/>
          <cell r="BM23"/>
          <cell r="BN23"/>
          <cell r="BO23"/>
          <cell r="BP23"/>
          <cell r="BQ23"/>
          <cell r="BR23"/>
          <cell r="BS23"/>
          <cell r="BT23"/>
          <cell r="BU23"/>
          <cell r="BV23"/>
          <cell r="BW23"/>
          <cell r="BX23"/>
          <cell r="BY23"/>
          <cell r="BZ23"/>
          <cell r="CA23"/>
          <cell r="CB23"/>
          <cell r="CC23">
            <v>45702</v>
          </cell>
          <cell r="CD23" t="str">
            <v>CUMPLIMIENTO</v>
          </cell>
          <cell r="CE23">
            <v>80111600</v>
          </cell>
          <cell r="CF23" t="str">
            <v>CD-IDPAC-0022-2025</v>
          </cell>
          <cell r="CG23" t="str">
            <v>https://community.secop.gov.co/Public/Tendering/OpportunityDetail/Index?noticeUID=CO1.NTC.7634762&amp;isFromPublicArea=True&amp;isModal=False</v>
          </cell>
          <cell r="CH23">
            <v>45702</v>
          </cell>
          <cell r="CI23" t="str">
            <v xml:space="preserve">
CO1.PCCNTR.7495491</v>
          </cell>
          <cell r="CJ23" t="str">
            <v>Jorge Suarez</v>
          </cell>
          <cell r="CK23" t="str">
            <v>YULY MARCELA BARAJAS AGUILERA</v>
          </cell>
          <cell r="CL23" t="str">
            <v>1 1. Interna</v>
          </cell>
          <cell r="CM23" t="str">
            <v>JOSÉ GUILLERMO ORJUELA ARDILA</v>
          </cell>
          <cell r="CN23">
            <v>1075654508</v>
          </cell>
          <cell r="CO23">
            <v>1</v>
          </cell>
          <cell r="CP23"/>
          <cell r="CQ23" t="str">
            <v>GERENTE ESCUELA DE LA PARTICIPACIÓN</v>
          </cell>
          <cell r="CR23"/>
          <cell r="CS23"/>
          <cell r="CT23"/>
          <cell r="CU23"/>
          <cell r="CV23"/>
          <cell r="CW23"/>
          <cell r="CX23"/>
          <cell r="CY23"/>
          <cell r="CZ23"/>
          <cell r="DA23"/>
          <cell r="DB23"/>
          <cell r="DC23"/>
          <cell r="DD23"/>
          <cell r="DE23"/>
          <cell r="DF23"/>
          <cell r="DG23"/>
          <cell r="DH23"/>
          <cell r="DI23"/>
          <cell r="DJ23"/>
          <cell r="DK23"/>
          <cell r="DL23"/>
          <cell r="DM23"/>
          <cell r="DN23"/>
          <cell r="DO23"/>
          <cell r="DP23"/>
          <cell r="DQ23"/>
          <cell r="DR23"/>
          <cell r="DS23"/>
          <cell r="DT23"/>
          <cell r="DU23"/>
          <cell r="DV23"/>
          <cell r="DW23"/>
          <cell r="DX23"/>
          <cell r="DY23"/>
          <cell r="DZ23"/>
          <cell r="EA23"/>
          <cell r="EB23"/>
          <cell r="EC23"/>
          <cell r="ED23"/>
          <cell r="EE23"/>
          <cell r="EF23"/>
          <cell r="EG23"/>
          <cell r="EH23"/>
          <cell r="EI23"/>
          <cell r="EJ23"/>
          <cell r="EK23"/>
          <cell r="EL23"/>
          <cell r="EM23"/>
          <cell r="EN23"/>
          <cell r="EO23"/>
          <cell r="EP23"/>
          <cell r="EQ23"/>
          <cell r="ER23"/>
          <cell r="ES23"/>
          <cell r="ET23"/>
          <cell r="EU23" t="str">
            <v>$ -</v>
          </cell>
          <cell r="EV23"/>
          <cell r="EW23"/>
          <cell r="EX23"/>
          <cell r="EY23"/>
          <cell r="EZ23"/>
          <cell r="FA23"/>
          <cell r="FB23">
            <v>0</v>
          </cell>
          <cell r="FC23">
            <v>45854</v>
          </cell>
          <cell r="FD23">
            <v>150</v>
          </cell>
          <cell r="FE23" t="str">
            <v>$ 35.000.000</v>
          </cell>
          <cell r="FF23" t="str">
            <v>Activo</v>
          </cell>
          <cell r="FG23" t="str">
            <v>En ejecución</v>
          </cell>
          <cell r="FH23"/>
          <cell r="FI23"/>
          <cell r="FJ23" t="str">
            <v>$35.000.000</v>
          </cell>
          <cell r="FK23" t="str">
            <v>#N/D</v>
          </cell>
          <cell r="FL23" t="str">
            <v>$0</v>
          </cell>
          <cell r="FM23" t="str">
            <v>$35.000.000</v>
          </cell>
          <cell r="FN23" t="str">
            <v>$0</v>
          </cell>
          <cell r="FO23" t="str">
            <v>$35.000.000</v>
          </cell>
          <cell r="FP23" t="str">
            <v>OK</v>
          </cell>
          <cell r="FQ23" t="str">
            <v>#¡REF!</v>
          </cell>
          <cell r="FR23">
            <v>0</v>
          </cell>
          <cell r="FS23" t="str">
            <v xml:space="preserve">Realizar el seguimiento jurídico y administrativo a los procesos 
contractuales, verificando que cumplan con las especificaciones técnicas 
requeridas y los principios de transparencia y eficiencia. 
2. Proyectar, revisar y asesorar en la estructuración de procesos 
contractuales competencia de la Gerencia de la Escuela de Participación, 
verificando que se desarrollen conforme a los lineamientos normativos, 
administrativos y jurisprudenciales aplicables. 
3. Brindar apoyo a la gestión institucional e interinstitucional para la adecuada 
realización de las acciones, procesos y actividades de promoción de la 
Gerencia de Escuela de la Participación 
4. Apoyar la elaboracion de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5. Asistir a las diferentes reuniones convocadas por la Gerencia de Escuela 
de la Participación. 
6. Las demás que sean asignadas por el supervisor, de acuerdo con la 
naturaleza y objeto del contrato. </v>
          </cell>
          <cell r="FT2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
          <cell r="FV23">
            <v>5</v>
          </cell>
          <cell r="FW23">
            <v>0</v>
          </cell>
          <cell r="FX23">
            <v>76</v>
          </cell>
          <cell r="FY23">
            <v>35000000</v>
          </cell>
          <cell r="FZ23">
            <v>45693</v>
          </cell>
          <cell r="GA23">
            <v>68</v>
          </cell>
          <cell r="GB23">
            <v>35000000</v>
          </cell>
          <cell r="GC23">
            <v>45705</v>
          </cell>
        </row>
        <row r="24">
          <cell r="A24" t="str">
            <v>A81</v>
          </cell>
          <cell r="B24" t="str">
            <v>SUPERVISOR?</v>
          </cell>
          <cell r="C24">
            <v>2025</v>
          </cell>
          <cell r="D24">
            <v>23</v>
          </cell>
          <cell r="E24">
            <v>1023927347</v>
          </cell>
          <cell r="F24">
            <v>4</v>
          </cell>
          <cell r="G24" t="str">
            <v>JOHANA HURTADO RUBIO</v>
          </cell>
          <cell r="H24" t="str">
            <v>TV 14A Este # 57 - 08 sur</v>
          </cell>
          <cell r="I24">
            <v>6350725</v>
          </cell>
          <cell r="J24" t="str">
            <v>johannahr93@gmail.com</v>
          </cell>
          <cell r="K24" t="str">
            <v>NO APLICA</v>
          </cell>
          <cell r="L24" t="str">
            <v>NO APLICA</v>
          </cell>
          <cell r="M24" t="str">
            <v>MUJER</v>
          </cell>
          <cell r="N24" t="str">
            <v>CISGENERO</v>
          </cell>
          <cell r="O24" t="str">
            <v>NO APLICA</v>
          </cell>
          <cell r="P24" t="str">
            <v>NO APLICA</v>
          </cell>
          <cell r="Q24">
            <v>34209</v>
          </cell>
          <cell r="R24">
            <v>31</v>
          </cell>
          <cell r="S24" t="str">
            <v>NACIONAL</v>
          </cell>
          <cell r="T24" t="str">
            <v>Título Profesional en las áreas de las ciencias sociales y/o ciencias económicas, administrativas y contables o su equivalencia</v>
          </cell>
          <cell r="U24" t="str">
            <v>ADMINISTRADORA PÚBLICA Escuela superior de Administraciòn Pùblica Según diploma del 22 de febrero de 2019</v>
          </cell>
          <cell r="V24" t="str">
            <v>Funcionamiento</v>
          </cell>
          <cell r="W24" t="str">
            <v>N/A</v>
          </cell>
          <cell r="X24" t="str">
            <v>O21202020080585954</v>
          </cell>
          <cell r="Y24" t="str">
            <v>N/A</v>
          </cell>
          <cell r="Z24" t="str">
            <v>N/A</v>
          </cell>
          <cell r="AA24" t="str">
            <v>Prestar los servicios profesionales de manera temporal, con autonomía técnica y administrativa para realizar actividades administrativas y operativas en el 
proceso de gestión documental del Instituto Distrital de la Participación y Acción Comunal.</v>
          </cell>
          <cell r="AB24">
            <v>45712</v>
          </cell>
          <cell r="AC24">
            <v>45714</v>
          </cell>
          <cell r="AD24">
            <v>2025</v>
          </cell>
          <cell r="AE24">
            <v>2</v>
          </cell>
          <cell r="AF24">
            <v>26</v>
          </cell>
          <cell r="AG24">
            <v>2025</v>
          </cell>
          <cell r="AH24">
            <v>6</v>
          </cell>
          <cell r="AI24">
            <v>0</v>
          </cell>
          <cell r="AJ24">
            <v>2025</v>
          </cell>
          <cell r="AK24">
            <v>8</v>
          </cell>
          <cell r="AL24">
            <v>25</v>
          </cell>
          <cell r="AM24">
            <v>45894</v>
          </cell>
          <cell r="AN24">
            <v>180</v>
          </cell>
          <cell r="AO24">
            <v>25200000</v>
          </cell>
          <cell r="AP24"/>
          <cell r="AQ24"/>
          <cell r="AR24"/>
          <cell r="AS24" t="str">
            <v>$ 4.200.000</v>
          </cell>
          <cell r="AT24" t="str">
            <v>Profesional 1</v>
          </cell>
          <cell r="AU24" t="str">
            <v>Febrero</v>
          </cell>
          <cell r="AV24" t="str">
            <v>1 1. Natural</v>
          </cell>
          <cell r="AW24" t="str">
            <v>26 26-Persona Natural</v>
          </cell>
          <cell r="AX24" t="str">
            <v>3 3. Único Contratista</v>
          </cell>
          <cell r="AY24" t="str">
            <v>17 17. Contrato de Prestación de Servicios</v>
          </cell>
          <cell r="AZ24" t="str">
            <v>31 31-Servicios Profesionales</v>
          </cell>
          <cell r="BA24" t="str">
            <v>5 Contratación directa</v>
          </cell>
          <cell r="BB24" t="str">
            <v>33 Prestación de Servicios Profesionales y Apoyo (5-8)</v>
          </cell>
          <cell r="BC24">
            <v>1</v>
          </cell>
          <cell r="BD24" t="str">
            <v>1 1. Ley 80</v>
          </cell>
          <cell r="BE24"/>
          <cell r="BF24"/>
          <cell r="BG24"/>
          <cell r="BH24"/>
          <cell r="BI24" t="str">
            <v>6 6: Prestacion de servicios</v>
          </cell>
          <cell r="BJ24"/>
          <cell r="BK24"/>
          <cell r="BL24"/>
          <cell r="BM24"/>
          <cell r="BN24"/>
          <cell r="BO24"/>
          <cell r="BP24"/>
          <cell r="BQ24"/>
          <cell r="BR24"/>
          <cell r="BS24"/>
          <cell r="BT24"/>
          <cell r="BU24"/>
          <cell r="BV24"/>
          <cell r="BW24"/>
          <cell r="BX24"/>
          <cell r="BY24"/>
          <cell r="BZ24"/>
          <cell r="CA24"/>
          <cell r="CB24"/>
          <cell r="CC24">
            <v>45712</v>
          </cell>
          <cell r="CD24" t="str">
            <v>CUMPLIMIENTO</v>
          </cell>
          <cell r="CE24">
            <v>80111600</v>
          </cell>
          <cell r="CF24" t="str">
            <v>CD-IDPAC-023-2025</v>
          </cell>
          <cell r="CG24" t="str">
            <v>https://community.secop.gov.co/Public/Tendering/OpportunityDetail/Index?noticeUID=CO1.NTC.7698000&amp;isFromPublicArea=True&amp;isModal=False</v>
          </cell>
          <cell r="CH24">
            <v>45709</v>
          </cell>
          <cell r="CI24" t="str">
            <v>CO1.PCCNTR.7546512</v>
          </cell>
          <cell r="CJ24" t="str">
            <v>Sebastian Silva</v>
          </cell>
          <cell r="CK24" t="str">
            <v>YULY MARCELA BARAJAS AGUILERA</v>
          </cell>
          <cell r="CL24" t="str">
            <v>1 1. Interna</v>
          </cell>
          <cell r="CM24" t="str">
            <v>Mary Sol Novoa Rodríguez</v>
          </cell>
          <cell r="CN24">
            <v>51890929</v>
          </cell>
          <cell r="CO24">
            <v>1</v>
          </cell>
          <cell r="CP24"/>
          <cell r="CQ24" t="str">
            <v>SECRETARIA GENERAL - GESTION DOCUMENTAL</v>
          </cell>
          <cell r="CR24"/>
          <cell r="CS24"/>
          <cell r="CT24"/>
          <cell r="CU24"/>
          <cell r="CV24"/>
          <cell r="CW24"/>
          <cell r="CX24"/>
          <cell r="CY24"/>
          <cell r="CZ24"/>
          <cell r="DA24"/>
          <cell r="DB24"/>
          <cell r="DC24"/>
          <cell r="DD24"/>
          <cell r="DE24"/>
          <cell r="DF24"/>
          <cell r="DG24"/>
          <cell r="DH24"/>
          <cell r="DI24"/>
          <cell r="DJ24"/>
          <cell r="DK24"/>
          <cell r="DL24"/>
          <cell r="DM24"/>
          <cell r="DN24"/>
          <cell r="DO24"/>
          <cell r="DP24"/>
          <cell r="DQ24"/>
          <cell r="DR24"/>
          <cell r="DS24"/>
          <cell r="DT24"/>
          <cell r="DU24"/>
          <cell r="DV24"/>
          <cell r="DW24"/>
          <cell r="DX24"/>
          <cell r="DY24"/>
          <cell r="DZ24"/>
          <cell r="EA24"/>
          <cell r="EB24"/>
          <cell r="EC24"/>
          <cell r="ED24"/>
          <cell r="EE24"/>
          <cell r="EF24"/>
          <cell r="EG24"/>
          <cell r="EH24"/>
          <cell r="EI24"/>
          <cell r="EJ24"/>
          <cell r="EK24"/>
          <cell r="EL24"/>
          <cell r="EM24"/>
          <cell r="EN24"/>
          <cell r="EO24"/>
          <cell r="EP24"/>
          <cell r="EQ24"/>
          <cell r="ER24"/>
          <cell r="ES24"/>
          <cell r="ET24"/>
          <cell r="EU24" t="str">
            <v>$ -</v>
          </cell>
          <cell r="EV24"/>
          <cell r="EW24"/>
          <cell r="EX24"/>
          <cell r="EY24"/>
          <cell r="EZ24"/>
          <cell r="FA24"/>
          <cell r="FB24">
            <v>0</v>
          </cell>
          <cell r="FC24">
            <v>45894</v>
          </cell>
          <cell r="FD24">
            <v>180</v>
          </cell>
          <cell r="FE24" t="str">
            <v>$ 25.200.000</v>
          </cell>
          <cell r="FF24" t="str">
            <v>Activo</v>
          </cell>
          <cell r="FG24" t="str">
            <v>En ejecución</v>
          </cell>
          <cell r="FH24"/>
          <cell r="FI24"/>
          <cell r="FJ24" t="str">
            <v>$25.200.000</v>
          </cell>
          <cell r="FK24" t="str">
            <v>#N/D</v>
          </cell>
          <cell r="FL24" t="str">
            <v>$0</v>
          </cell>
          <cell r="FM24" t="str">
            <v>$25.200.000</v>
          </cell>
          <cell r="FN24" t="str">
            <v>$0</v>
          </cell>
          <cell r="FO24" t="str">
            <v>$25.200.000</v>
          </cell>
          <cell r="FP24" t="str">
            <v>OK</v>
          </cell>
          <cell r="FQ24" t="str">
            <v>#¡REF!</v>
          </cell>
          <cell r="FR24">
            <v>0</v>
          </cell>
          <cell r="FS24" t="str">
            <v>Desarrollar y gestionar las actividades administrativas relacionadas con las 
etapas; precontractual, contractual y poscontractual de los trámites de 
contratación asignados al proceso de gestión documental de la entidad. 
2. Realizar la recepción, organización, revisión y verificación de la 
documentación requerida para gestionar las cuentas de cobro presentadas 
por los contratistas vinculados a las actividades de la gestión documental. 
3. Proyectar y elaborar la programación presupuestal de los recursos 
destinados a la contratación relacionada con la Secretaria General – 
Proceso de Gestión Documental. 
4. Consolidar, reportar y efectuar seguimiento a las actividades, 
indicadores y riesgos establecidos en el sistema de gestión de calidad 
SIGPARTICIPO de la entidad, relacionados con el proceso de gestión 
documental. 
5. Adelantar el cumplimiento de los procesos de la gestión documental en la 
Entidad – Organización documental. 
6. Las demás que sean asignadas por el supervisor, de acuerdo con la 
naturaleza y objeto del contrato.</v>
          </cell>
          <cell r="FT2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
          <cell r="FV24">
            <v>6</v>
          </cell>
          <cell r="FW24">
            <v>0</v>
          </cell>
          <cell r="FX24">
            <v>14</v>
          </cell>
          <cell r="FY24">
            <v>25200000</v>
          </cell>
          <cell r="FZ24">
            <v>45687</v>
          </cell>
          <cell r="GA24">
            <v>124</v>
          </cell>
          <cell r="GB24">
            <v>25200000</v>
          </cell>
          <cell r="GC24">
            <v>45713</v>
          </cell>
        </row>
        <row r="25">
          <cell r="A25" t="str">
            <v>A85</v>
          </cell>
          <cell r="B25"/>
          <cell r="C25">
            <v>2025</v>
          </cell>
          <cell r="D25">
            <v>24</v>
          </cell>
          <cell r="E25">
            <v>1076653578</v>
          </cell>
          <cell r="F25">
            <v>4</v>
          </cell>
          <cell r="G25" t="str">
            <v>FRANCY MANUELA MARTINEZ RODRIGUEZ</v>
          </cell>
          <cell r="H25" t="str">
            <v>Carrera 105 A 70 D 91 Interior 7 Apto 514</v>
          </cell>
          <cell r="I25">
            <v>3143693393</v>
          </cell>
          <cell r="J25" t="str">
            <v>manu_mr1209@hotmail.com</v>
          </cell>
          <cell r="K25" t="str">
            <v>NO APLICA</v>
          </cell>
          <cell r="L25" t="str">
            <v>NO APLICA</v>
          </cell>
          <cell r="M25" t="str">
            <v>MUJER</v>
          </cell>
          <cell r="N25" t="str">
            <v>CISGENERO</v>
          </cell>
          <cell r="O25" t="str">
            <v>NO APLICA</v>
          </cell>
          <cell r="P25" t="str">
            <v>NO APLICA</v>
          </cell>
          <cell r="Q25">
            <v>32851</v>
          </cell>
          <cell r="R25">
            <v>35</v>
          </cell>
          <cell r="S25" t="str">
            <v>NACIONAL</v>
          </cell>
          <cell r="T25" t="str">
            <v>Título profesional en derecho con título de posgrado a nivel de especialización o su equivalencia</v>
          </cell>
          <cell r="U25" t="str">
            <v>ABOGADAUniversidad Cooperativa de ColombiaSegún acta de grado del 23 de agosto de 2013ESPECIALISTA EN DERECHO ADMINISTRATIVOUniversidad Santo TomásSegún acta de grado del 29 de abril de 2016</v>
          </cell>
          <cell r="V25" t="str">
            <v>Funcionamiento</v>
          </cell>
          <cell r="W25" t="str">
            <v>N/A</v>
          </cell>
          <cell r="X25" t="str">
            <v>O21202020080383990</v>
          </cell>
          <cell r="Y25" t="str">
            <v>N/A</v>
          </cell>
          <cell r="Z25" t="str">
            <v>N/A</v>
          </cell>
          <cell r="AA25" t="str">
            <v>Prestar los servicios profesionales para brindar soporte jurídico en los procesos precontractuales y contractuales, adelantados por el Proceso de Gestión Contractual del Instituto Distrital de la Participación y Acción Comunal.</v>
          </cell>
          <cell r="AB25">
            <v>45700</v>
          </cell>
          <cell r="AC25">
            <v>45701</v>
          </cell>
          <cell r="AD25">
            <v>2025</v>
          </cell>
          <cell r="AE25">
            <v>2</v>
          </cell>
          <cell r="AF25">
            <v>13</v>
          </cell>
          <cell r="AG25">
            <v>2025</v>
          </cell>
          <cell r="AH25">
            <v>6</v>
          </cell>
          <cell r="AI25">
            <v>0</v>
          </cell>
          <cell r="AJ25">
            <v>2025</v>
          </cell>
          <cell r="AK25">
            <v>8</v>
          </cell>
          <cell r="AL25">
            <v>12</v>
          </cell>
          <cell r="AM25">
            <v>45881</v>
          </cell>
          <cell r="AN25">
            <v>180</v>
          </cell>
          <cell r="AO25">
            <v>33000000</v>
          </cell>
          <cell r="AP25"/>
          <cell r="AQ25"/>
          <cell r="AR25"/>
          <cell r="AS25" t="str">
            <v>$ 5.500.000</v>
          </cell>
          <cell r="AT25" t="str">
            <v>Profesional 4</v>
          </cell>
          <cell r="AU25" t="str">
            <v>Febrero</v>
          </cell>
          <cell r="AV25" t="str">
            <v>1 1. Natural</v>
          </cell>
          <cell r="AW25" t="str">
            <v>26 26-Persona Natural</v>
          </cell>
          <cell r="AX25" t="str">
            <v>3 3. Único Contratista</v>
          </cell>
          <cell r="AY25" t="str">
            <v>17 17. Contrato de Prestación de Servicios</v>
          </cell>
          <cell r="AZ25" t="str">
            <v>31 31-Servicios Profesionales</v>
          </cell>
          <cell r="BA25" t="str">
            <v>5 Contratación directa</v>
          </cell>
          <cell r="BB25" t="str">
            <v>33 Prestación de Servicios Profesionales y Apoyo (5-8)</v>
          </cell>
          <cell r="BC25">
            <v>1</v>
          </cell>
          <cell r="BD25" t="str">
            <v>1 1. Ley 80</v>
          </cell>
          <cell r="BE25"/>
          <cell r="BF25"/>
          <cell r="BG25"/>
          <cell r="BH25"/>
          <cell r="BI25" t="str">
            <v>6 6: Prestacion de servicios</v>
          </cell>
          <cell r="BJ25"/>
          <cell r="BK25"/>
          <cell r="BL25"/>
          <cell r="BM25"/>
          <cell r="BN25"/>
          <cell r="BO25"/>
          <cell r="BP25"/>
          <cell r="BQ25"/>
          <cell r="BR25"/>
          <cell r="BS25"/>
          <cell r="BT25"/>
          <cell r="BU25"/>
          <cell r="BV25"/>
          <cell r="BW25"/>
          <cell r="BX25"/>
          <cell r="BY25"/>
          <cell r="BZ25"/>
          <cell r="CA25"/>
          <cell r="CB25"/>
          <cell r="CC25">
            <v>45700</v>
          </cell>
          <cell r="CD25" t="str">
            <v>CUMPLIMIENTO</v>
          </cell>
          <cell r="CE25">
            <v>80111600</v>
          </cell>
          <cell r="CF25" t="str">
            <v>CD-IDPAC-024-2025</v>
          </cell>
          <cell r="CG25" t="str">
            <v>https://community.secop.gov.co/Public/Tendering/OpportunityDetail/Index?noticeUID=CO1.NTC.7608237&amp;isFromPublicArea=True&amp;isModal=False</v>
          </cell>
          <cell r="CH25">
            <v>45700</v>
          </cell>
          <cell r="CI25" t="str">
            <v>CO1.PCCNTR.7472190</v>
          </cell>
          <cell r="CJ25" t="str">
            <v>Anderson Martinez</v>
          </cell>
          <cell r="CK25" t="str">
            <v>YULY MARCELA BARAJAS AGUILERA</v>
          </cell>
          <cell r="CL25" t="str">
            <v>1 1. Interna</v>
          </cell>
          <cell r="CM25" t="str">
            <v>YULY MARCELA BARAJAS AGUILERA</v>
          </cell>
          <cell r="CN25">
            <v>1010176121</v>
          </cell>
          <cell r="CO25">
            <v>6</v>
          </cell>
          <cell r="CP25"/>
          <cell r="CQ25" t="str">
            <v>SECRETARIA GENERAL</v>
          </cell>
          <cell r="CR25"/>
          <cell r="CS25"/>
          <cell r="CT25"/>
          <cell r="CU25"/>
          <cell r="CV25"/>
          <cell r="CW25"/>
          <cell r="CX25"/>
          <cell r="CY25"/>
          <cell r="CZ25"/>
          <cell r="DA25"/>
          <cell r="DB25"/>
          <cell r="DC25"/>
          <cell r="DD25"/>
          <cell r="DE25"/>
          <cell r="DF25"/>
          <cell r="DG25"/>
          <cell r="DH25"/>
          <cell r="DI25"/>
          <cell r="DJ25"/>
          <cell r="DK25"/>
          <cell r="DL25"/>
          <cell r="DM25"/>
          <cell r="DN25"/>
          <cell r="DO25"/>
          <cell r="DP25"/>
          <cell r="DQ25"/>
          <cell r="DR25"/>
          <cell r="DS25"/>
          <cell r="DT25"/>
          <cell r="DU25"/>
          <cell r="DV25"/>
          <cell r="DW25"/>
          <cell r="DX25"/>
          <cell r="DY25"/>
          <cell r="DZ25"/>
          <cell r="EA25"/>
          <cell r="EB25"/>
          <cell r="EC25"/>
          <cell r="ED25"/>
          <cell r="EE25"/>
          <cell r="EF25"/>
          <cell r="EG25"/>
          <cell r="EH25"/>
          <cell r="EI25"/>
          <cell r="EJ25"/>
          <cell r="EK25"/>
          <cell r="EL25"/>
          <cell r="EM25"/>
          <cell r="EN25"/>
          <cell r="EO25"/>
          <cell r="EP25"/>
          <cell r="EQ25"/>
          <cell r="ER25"/>
          <cell r="ES25"/>
          <cell r="ET25"/>
          <cell r="EU25" t="str">
            <v>$ -</v>
          </cell>
          <cell r="EV25"/>
          <cell r="EW25"/>
          <cell r="EX25"/>
          <cell r="EY25"/>
          <cell r="EZ25"/>
          <cell r="FA25"/>
          <cell r="FB25">
            <v>0</v>
          </cell>
          <cell r="FC25">
            <v>45881</v>
          </cell>
          <cell r="FD25">
            <v>180</v>
          </cell>
          <cell r="FE25" t="str">
            <v>$ 33.000.000</v>
          </cell>
          <cell r="FF25" t="str">
            <v>Activo</v>
          </cell>
          <cell r="FG25" t="str">
            <v>En ejecución</v>
          </cell>
          <cell r="FH25"/>
          <cell r="FI25"/>
          <cell r="FJ25" t="str">
            <v>$33.000.000</v>
          </cell>
          <cell r="FK25" t="str">
            <v>#N/D</v>
          </cell>
          <cell r="FL25" t="str">
            <v>$0</v>
          </cell>
          <cell r="FM25" t="str">
            <v>$33.000.000</v>
          </cell>
          <cell r="FN25" t="str">
            <v>$0</v>
          </cell>
          <cell r="FO25" t="str">
            <v>$33.000.000</v>
          </cell>
          <cell r="FP25" t="str">
            <v>OK</v>
          </cell>
          <cell r="FQ25" t="str">
            <v>#¡REF!</v>
          </cell>
          <cell r="FR25">
            <v>0</v>
          </cell>
          <cell r="FS25" t="str">
            <v xml:space="preserve">Apoyar jurídicamente los procesos precontractuales y contractuales, 
asegurando que se cumpla con la normativa vigente en el marco de la 
contratación pública. 
2. Atender y resolver requerimientos de entes de control cuando surjan 
durante las diferentes etapas de los procesos precontractual, contractual y 
poscontractual, proporcionando soluciones claras y fundamentadas. 
3. Realizar la proyección y acompañamiento de todos los documentos 
precontractuales, contractuales y poscontractuales, que sean asignados 
por la Secretaria General. 
4. Resolver consultas jurídicas relacionadas con los procedimientos 
contractuales, proporcionando información puntual al equipo del Proceso 
de Gestión Contractual o areas tecnicas sobre cualquier inquietud jurídica. 
5. Apoyar a la Secretaria General con el seguimiento, control y alertas de la 
gestión contractual de personas naturales. 
6. Las demás que sean asignadas por el supervisor, de acuerdo con la 
naturaleza y objeto del contrato. </v>
          </cell>
          <cell r="FT2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
          <cell r="FV25">
            <v>6</v>
          </cell>
          <cell r="FW25">
            <v>0</v>
          </cell>
          <cell r="FX25">
            <v>124</v>
          </cell>
          <cell r="FY25">
            <v>33000000</v>
          </cell>
          <cell r="FZ25">
            <v>45695</v>
          </cell>
          <cell r="GA25">
            <v>33</v>
          </cell>
          <cell r="GB25">
            <v>33000000</v>
          </cell>
          <cell r="GC25">
            <v>45700</v>
          </cell>
        </row>
        <row r="26">
          <cell r="A26" t="str">
            <v>C43</v>
          </cell>
          <cell r="B26"/>
          <cell r="C26">
            <v>2025</v>
          </cell>
          <cell r="D26">
            <v>25</v>
          </cell>
          <cell r="E26">
            <v>80053483</v>
          </cell>
          <cell r="F26">
            <v>2</v>
          </cell>
          <cell r="G26" t="str">
            <v>WILSON JAVIER AYURE OTALORA</v>
          </cell>
          <cell r="H26" t="str">
            <v>carrera 68g N0 39 f -05 sur</v>
          </cell>
          <cell r="I26">
            <v>7109708</v>
          </cell>
          <cell r="J26" t="str">
            <v>wayure5@hotmail.com</v>
          </cell>
          <cell r="K26" t="str">
            <v>NO APLICA</v>
          </cell>
          <cell r="L26" t="str">
            <v>NO APLICA</v>
          </cell>
          <cell r="M26" t="str">
            <v>HOMBRE</v>
          </cell>
          <cell r="N26" t="str">
            <v>CISGENERO</v>
          </cell>
          <cell r="O26" t="str">
            <v>NO APLICA</v>
          </cell>
          <cell r="P26" t="str">
            <v>NO APLICA</v>
          </cell>
          <cell r="Q26">
            <v>29578</v>
          </cell>
          <cell r="R26">
            <v>43</v>
          </cell>
          <cell r="S26" t="str">
            <v>NACIONAL</v>
          </cell>
          <cell r="T26" t="str">
            <v>Título profesional en derecho con título de posgrado a nivel de especialización o su equivalencia</v>
          </cell>
          <cell r="U26" t="str">
            <v>ABOGADO
Universidad La Gran Colombia
Según acta de grado del 2 de
diciembre de 2016</v>
          </cell>
          <cell r="V26" t="str">
            <v>Inversión</v>
          </cell>
          <cell r="W26" t="str">
            <v>Fortalecimiento de la gestión institucional del IDPAC en el marco de la ejecución del Plan de Desarrollo de  Bogotá D.C</v>
          </cell>
          <cell r="X26" t="str">
            <v>O23011745992024019407023</v>
          </cell>
          <cell r="Y26" t="str">
            <v xml:space="preserve">Meta 368 Implementar 1 estrategia 
para fortalecimiento de la gestión 
institucional y operativa </v>
          </cell>
          <cell r="Z26" t="str">
            <v xml:space="preserve">1. Realizar el 100% de la estrategia 
de contratación de talento humano 
para los procesos de apoyo, gerencia 
y evaluación </v>
          </cell>
          <cell r="AA26" t="str">
            <v>Prestar los servicios profesionales para adelantar jurídicamente el desarrollo de los procedimientos adelantados por el Proceso de Gestión Contractual del Instituto Distrital de la Participación y Acción Comunal.</v>
          </cell>
          <cell r="AB26">
            <v>45700</v>
          </cell>
          <cell r="AC26">
            <v>45701</v>
          </cell>
          <cell r="AD26">
            <v>2025</v>
          </cell>
          <cell r="AE26">
            <v>2</v>
          </cell>
          <cell r="AF26">
            <v>13</v>
          </cell>
          <cell r="AG26">
            <v>2025</v>
          </cell>
          <cell r="AH26">
            <v>4</v>
          </cell>
          <cell r="AI26">
            <v>0</v>
          </cell>
          <cell r="AJ26">
            <v>2025</v>
          </cell>
          <cell r="AK26">
            <v>7</v>
          </cell>
          <cell r="AL26">
            <v>12</v>
          </cell>
          <cell r="AM26">
            <v>45850</v>
          </cell>
          <cell r="AN26">
            <v>120</v>
          </cell>
          <cell r="AO26">
            <v>25000000</v>
          </cell>
          <cell r="AP26"/>
          <cell r="AQ26"/>
          <cell r="AR26"/>
          <cell r="AS26" t="str">
            <v>$ 5.000.000</v>
          </cell>
          <cell r="AT26" t="str">
            <v>Profesional 3</v>
          </cell>
          <cell r="AU26" t="str">
            <v>Febrero</v>
          </cell>
          <cell r="AV26" t="str">
            <v>1 1. Natural</v>
          </cell>
          <cell r="AW26" t="str">
            <v>26 26-Persona Natural</v>
          </cell>
          <cell r="AX26" t="str">
            <v>3 3. Único Contratista</v>
          </cell>
          <cell r="AY26" t="str">
            <v>17 17. Contrato de Prestación de Servicios</v>
          </cell>
          <cell r="AZ26" t="str">
            <v>31 31-Servicios Profesionales</v>
          </cell>
          <cell r="BA26" t="str">
            <v>5 Contratación directa</v>
          </cell>
          <cell r="BB26" t="str">
            <v>33 Prestación de Servicios Profesionales y Apoyo (5-8)</v>
          </cell>
          <cell r="BC26">
            <v>1</v>
          </cell>
          <cell r="BD26" t="str">
            <v>1 1. Ley 80</v>
          </cell>
          <cell r="BE26"/>
          <cell r="BF26"/>
          <cell r="BG26"/>
          <cell r="BH26"/>
          <cell r="BI26" t="str">
            <v>6 6: Prestacion de servicios</v>
          </cell>
          <cell r="BJ26"/>
          <cell r="BK26"/>
          <cell r="BL26"/>
          <cell r="BM26"/>
          <cell r="BN26"/>
          <cell r="BO26"/>
          <cell r="BP26"/>
          <cell r="BQ26"/>
          <cell r="BR26"/>
          <cell r="BS26"/>
          <cell r="BT26"/>
          <cell r="BU26"/>
          <cell r="BV26"/>
          <cell r="BW26"/>
          <cell r="BX26"/>
          <cell r="BY26"/>
          <cell r="BZ26"/>
          <cell r="CA26"/>
          <cell r="CB26"/>
          <cell r="CC26">
            <v>45700</v>
          </cell>
          <cell r="CD26" t="str">
            <v>CUMPLIMIENTO</v>
          </cell>
          <cell r="CE26">
            <v>80111600</v>
          </cell>
          <cell r="CF26" t="str">
            <v>CD-IDPAC-025-2025</v>
          </cell>
          <cell r="CG26" t="str">
            <v>https://community.secop.gov.co/Public/Tendering/OpportunityDetail/Index?noticeUID=CO1.NTC.7605996&amp;isFromPublicArea=True&amp;isModal=False</v>
          </cell>
          <cell r="CH26">
            <v>45700</v>
          </cell>
          <cell r="CI26" t="str">
            <v>CO1.PCCNTR.7471201</v>
          </cell>
          <cell r="CJ26" t="str">
            <v>Jorge Suarez</v>
          </cell>
          <cell r="CK26" t="str">
            <v>YULY MARCELA BARAJAS AGUILERA</v>
          </cell>
          <cell r="CL26" t="str">
            <v>1 1. Interna</v>
          </cell>
          <cell r="CM26" t="str">
            <v>YULY MARCELA BARAJAS AGUILERA</v>
          </cell>
          <cell r="CN26">
            <v>1010176121</v>
          </cell>
          <cell r="CO26">
            <v>6</v>
          </cell>
          <cell r="CP26"/>
          <cell r="CQ26" t="str">
            <v>SECRETARIA GENERAL</v>
          </cell>
          <cell r="CR26"/>
          <cell r="CS26"/>
          <cell r="CT26"/>
          <cell r="CU26"/>
          <cell r="CV26"/>
          <cell r="CW26"/>
          <cell r="CX26"/>
          <cell r="CY26"/>
          <cell r="CZ26"/>
          <cell r="DA26"/>
          <cell r="DB26"/>
          <cell r="DC26"/>
          <cell r="DD26"/>
          <cell r="DE26"/>
          <cell r="DF26"/>
          <cell r="DG26"/>
          <cell r="DH26"/>
          <cell r="DI26"/>
          <cell r="DJ26"/>
          <cell r="DK26"/>
          <cell r="DL26"/>
          <cell r="DM26"/>
          <cell r="DN26"/>
          <cell r="DO26"/>
          <cell r="DP26"/>
          <cell r="DQ26"/>
          <cell r="DR26"/>
          <cell r="DS26"/>
          <cell r="DT26"/>
          <cell r="DU26"/>
          <cell r="DV26"/>
          <cell r="DW26"/>
          <cell r="DX26"/>
          <cell r="DY26"/>
          <cell r="DZ26"/>
          <cell r="EA26"/>
          <cell r="EB26"/>
          <cell r="EC26"/>
          <cell r="ED26"/>
          <cell r="EE26"/>
          <cell r="EF26"/>
          <cell r="EG26"/>
          <cell r="EH26"/>
          <cell r="EI26"/>
          <cell r="EJ26"/>
          <cell r="EK26"/>
          <cell r="EL26"/>
          <cell r="EM26"/>
          <cell r="EN26"/>
          <cell r="EO26"/>
          <cell r="EP26"/>
          <cell r="EQ26"/>
          <cell r="ER26"/>
          <cell r="ES26"/>
          <cell r="ET26"/>
          <cell r="EU26" t="str">
            <v>$ -</v>
          </cell>
          <cell r="EV26"/>
          <cell r="EW26"/>
          <cell r="EX26"/>
          <cell r="EY26"/>
          <cell r="EZ26"/>
          <cell r="FA26"/>
          <cell r="FB26">
            <v>0</v>
          </cell>
          <cell r="FC26">
            <v>45850</v>
          </cell>
          <cell r="FD26">
            <v>120</v>
          </cell>
          <cell r="FE26" t="str">
            <v>$ 25.000.000</v>
          </cell>
          <cell r="FF26" t="str">
            <v>Activo</v>
          </cell>
          <cell r="FG26" t="str">
            <v>En ejecución</v>
          </cell>
          <cell r="FH26"/>
          <cell r="FI26"/>
          <cell r="FJ26" t="str">
            <v>$25.000.000</v>
          </cell>
          <cell r="FK26" t="str">
            <v>#N/D</v>
          </cell>
          <cell r="FL26" t="str">
            <v>$0</v>
          </cell>
          <cell r="FM26" t="str">
            <v>$25.000.000</v>
          </cell>
          <cell r="FN26" t="str">
            <v>$0</v>
          </cell>
          <cell r="FO26" t="str">
            <v>$25.000.000</v>
          </cell>
          <cell r="FP26" t="str">
            <v>OK</v>
          </cell>
          <cell r="FQ26" t="str">
            <v>#¡REF!</v>
          </cell>
          <cell r="FR26">
            <v>0</v>
          </cell>
          <cell r="FS26" t="str">
            <v xml:space="preserve">Atender los trámites de entes de control que sean asignados por parte de 
la secretaría General, realizando seguimiento de cada trámite asignado 
hasta su culminación total 
2. Elaborar y revisar los documentos precontractuales, contractuales y 
poscontractuales, asignados por la Secretaria General, incluyendo 
informes y otros documentos relacionados dependiendo la etapa de los 
procesos. 
3. Atender y resolver consultas jurídicas relacionadas con los procedimientos 
contractuales, proporcionando información puntual al equipo del Proceso 
de Gestión Contractual sobre cualquier inquietud jurídica. 
4. Atender los trámites de entes de control que sean asignados por parte de 
la secretaría General, realizando seguimiento de cada trámite asignado 
hasta su culminación total 
5. Apoyar a la Secretaria General con el seguimiento, control y alertas de la 
gestión contractual de personas naturales 
6. Las demás que sean asignadas por el supervisor, de acuerdo con la 
naturaleza y objeto del contrato. </v>
          </cell>
          <cell r="FT2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
          <cell r="FV26">
            <v>5</v>
          </cell>
          <cell r="FW26">
            <v>0</v>
          </cell>
          <cell r="FX26">
            <v>125</v>
          </cell>
          <cell r="FY26">
            <v>25000000</v>
          </cell>
          <cell r="FZ26">
            <v>45695</v>
          </cell>
          <cell r="GA26">
            <v>40</v>
          </cell>
          <cell r="GB26">
            <v>25000000</v>
          </cell>
          <cell r="GC26">
            <v>45701</v>
          </cell>
        </row>
        <row r="27">
          <cell r="A27" t="str">
            <v>C466</v>
          </cell>
          <cell r="B27"/>
          <cell r="C27">
            <v>2025</v>
          </cell>
          <cell r="D27">
            <v>26</v>
          </cell>
          <cell r="E27">
            <v>1000002117</v>
          </cell>
          <cell r="F27">
            <v>3</v>
          </cell>
          <cell r="G27" t="str">
            <v>PAOLA MILENA MARIN</v>
          </cell>
          <cell r="H27" t="str">
            <v>calle 40 sur # 72 L 55</v>
          </cell>
          <cell r="I27">
            <v>7113844</v>
          </cell>
          <cell r="J27" t="str">
            <v>marinospinap@gmail.com</v>
          </cell>
          <cell r="K27" t="str">
            <v>NO APLICA</v>
          </cell>
          <cell r="L27" t="str">
            <v>NO APLICA</v>
          </cell>
          <cell r="M27" t="str">
            <v>MUJER</v>
          </cell>
          <cell r="N27" t="str">
            <v>CISGENERO</v>
          </cell>
          <cell r="O27" t="str">
            <v>NO APLICA</v>
          </cell>
          <cell r="P27" t="str">
            <v>NO APLICA</v>
          </cell>
          <cell r="Q27">
            <v>33981</v>
          </cell>
          <cell r="R27">
            <v>32</v>
          </cell>
          <cell r="S27" t="str">
            <v>NACIONAL</v>
          </cell>
          <cell r="T27" t="str">
            <v>Título profesional en Economía, Administración, Contaduría y/o afines y título de posgrado a nivel de especialización y/o su equivalencia</v>
          </cell>
          <cell r="U27" t="str">
            <v>CONTADOR PUBLICO UNIAGUSTINIANA Acta del 17 de Noviembre de 2016 ESPECIALISTA EN GERENCIA DE EMPRESAS Uniagustiniana del 19 de mayo de 2017</v>
          </cell>
          <cell r="V27" t="str">
            <v>Inversión</v>
          </cell>
          <cell r="W27" t="str">
            <v>Construcción de Ciudadanía Activa Crece La Participación en el Territorio con Promoción, Información e Innovación en Bogotá D.C.</v>
          </cell>
          <cell r="X27" t="str">
            <v>O23011745022024025401021</v>
          </cell>
          <cell r="Y27"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27" t="str">
            <v xml:space="preserve">3. Entregar 1.550 Incentivo(s) para 
estimular y promover la participación 
incidente </v>
          </cell>
          <cell r="AA27" t="str">
            <v>Prestar los servicios profesionales de para asesorar las actividades en materia presupuestal y financiera 
de los incentivos para promover la participacion incidente</v>
          </cell>
          <cell r="AB27">
            <v>45700</v>
          </cell>
          <cell r="AC27">
            <v>45701</v>
          </cell>
          <cell r="AD27">
            <v>2025</v>
          </cell>
          <cell r="AE27">
            <v>2</v>
          </cell>
          <cell r="AF27">
            <v>13</v>
          </cell>
          <cell r="AG27">
            <v>2025</v>
          </cell>
          <cell r="AH27">
            <v>8</v>
          </cell>
          <cell r="AI27">
            <v>0</v>
          </cell>
          <cell r="AJ27">
            <v>2025</v>
          </cell>
          <cell r="AK27">
            <v>10</v>
          </cell>
          <cell r="AL27">
            <v>12</v>
          </cell>
          <cell r="AM27">
            <v>45942</v>
          </cell>
          <cell r="AN27">
            <v>240</v>
          </cell>
          <cell r="AO27">
            <v>64000000</v>
          </cell>
          <cell r="AP27"/>
          <cell r="AQ27"/>
          <cell r="AR27"/>
          <cell r="AS27" t="str">
            <v>$ 8.000.000</v>
          </cell>
          <cell r="AT27" t="str">
            <v>Asesor 1</v>
          </cell>
          <cell r="AU27" t="str">
            <v>Febrero</v>
          </cell>
          <cell r="AV27" t="str">
            <v>1 1. Natural</v>
          </cell>
          <cell r="AW27" t="str">
            <v>26 26-Persona Natural</v>
          </cell>
          <cell r="AX27" t="str">
            <v>3 3. Único Contratista</v>
          </cell>
          <cell r="AY27" t="str">
            <v>17 17. Contrato de Prestación de Servicios</v>
          </cell>
          <cell r="AZ27" t="str">
            <v>31 31-Servicios Profesionales</v>
          </cell>
          <cell r="BA27" t="str">
            <v>5 Contratación directa</v>
          </cell>
          <cell r="BB27" t="str">
            <v>33 Prestación de Servicios Profesionales y Apoyo (5-8)</v>
          </cell>
          <cell r="BC27">
            <v>1</v>
          </cell>
          <cell r="BD27" t="str">
            <v>1 1. Ley 80</v>
          </cell>
          <cell r="BE27"/>
          <cell r="BF27"/>
          <cell r="BG27"/>
          <cell r="BH27"/>
          <cell r="BI27" t="str">
            <v>6 6: Prestacion de servicios</v>
          </cell>
          <cell r="BJ27"/>
          <cell r="BK27"/>
          <cell r="BL27"/>
          <cell r="BM27"/>
          <cell r="BN27"/>
          <cell r="BO27"/>
          <cell r="BP27"/>
          <cell r="BQ27"/>
          <cell r="BR27"/>
          <cell r="BS27"/>
          <cell r="BT27"/>
          <cell r="BU27"/>
          <cell r="BV27"/>
          <cell r="BW27"/>
          <cell r="BX27"/>
          <cell r="BY27"/>
          <cell r="BZ27"/>
          <cell r="CA27"/>
          <cell r="CB27"/>
          <cell r="CC27">
            <v>45701</v>
          </cell>
          <cell r="CD27" t="str">
            <v>CUMPLIMIENTO</v>
          </cell>
          <cell r="CE27">
            <v>80111600</v>
          </cell>
          <cell r="CF27" t="str">
            <v>CD-IDPAC-026-2025</v>
          </cell>
          <cell r="CG27" t="str">
            <v>https://community.secop.gov.co/Public/Tendering/OpportunityDetail/Index?noticeUID=CO1.NTC.7611815&amp;isFromPublicArea=True&amp;isModal=False</v>
          </cell>
          <cell r="CH27">
            <v>45700</v>
          </cell>
          <cell r="CI27" t="str">
            <v>CO1.PCCNTR.7476127</v>
          </cell>
          <cell r="CJ27" t="str">
            <v>Jorge Suarez</v>
          </cell>
          <cell r="CK27" t="str">
            <v>YULY MARCELA BARAJAS AGUILERA</v>
          </cell>
          <cell r="CL27" t="str">
            <v>1 1. Interna</v>
          </cell>
          <cell r="CM27" t="str">
            <v>ANGELO GRAVIER SANTANA</v>
          </cell>
          <cell r="CN27">
            <v>1030534699</v>
          </cell>
          <cell r="CO27">
            <v>1</v>
          </cell>
          <cell r="CP27"/>
          <cell r="CQ27" t="str">
            <v>Subdirector De Promoción de la Participación</v>
          </cell>
          <cell r="CR27"/>
          <cell r="CS27"/>
          <cell r="CT27"/>
          <cell r="CU27"/>
          <cell r="CV27"/>
          <cell r="CW27"/>
          <cell r="CX27"/>
          <cell r="CY27"/>
          <cell r="CZ27"/>
          <cell r="DA27"/>
          <cell r="DB27"/>
          <cell r="DC27"/>
          <cell r="DD27"/>
          <cell r="DE27"/>
          <cell r="DF27"/>
          <cell r="DG27"/>
          <cell r="DH27"/>
          <cell r="DI27"/>
          <cell r="DJ27"/>
          <cell r="DK27"/>
          <cell r="DL27"/>
          <cell r="DM27"/>
          <cell r="DN27"/>
          <cell r="DO27"/>
          <cell r="DP27"/>
          <cell r="DQ27"/>
          <cell r="DR27"/>
          <cell r="DS27"/>
          <cell r="DT27"/>
          <cell r="DU27"/>
          <cell r="DV27"/>
          <cell r="DW27"/>
          <cell r="DX27"/>
          <cell r="DY27"/>
          <cell r="DZ27"/>
          <cell r="EA27"/>
          <cell r="EB27"/>
          <cell r="EC27"/>
          <cell r="ED27"/>
          <cell r="EE27"/>
          <cell r="EF27"/>
          <cell r="EG27"/>
          <cell r="EH27"/>
          <cell r="EI27"/>
          <cell r="EJ27"/>
          <cell r="EK27"/>
          <cell r="EL27"/>
          <cell r="EM27"/>
          <cell r="EN27"/>
          <cell r="EO27"/>
          <cell r="EP27"/>
          <cell r="EQ27"/>
          <cell r="ER27"/>
          <cell r="ES27"/>
          <cell r="ET27"/>
          <cell r="EU27" t="str">
            <v>$ -</v>
          </cell>
          <cell r="EV27"/>
          <cell r="EW27"/>
          <cell r="EX27"/>
          <cell r="EY27"/>
          <cell r="EZ27"/>
          <cell r="FA27"/>
          <cell r="FB27">
            <v>0</v>
          </cell>
          <cell r="FC27">
            <v>45942</v>
          </cell>
          <cell r="FD27">
            <v>240</v>
          </cell>
          <cell r="FE27" t="str">
            <v>$ 64.000.000</v>
          </cell>
          <cell r="FF27" t="str">
            <v>Activo</v>
          </cell>
          <cell r="FG27" t="str">
            <v>En ejecución</v>
          </cell>
          <cell r="FH27"/>
          <cell r="FI27"/>
          <cell r="FJ27" t="str">
            <v>$64.000.000</v>
          </cell>
          <cell r="FK27" t="str">
            <v>#N/D</v>
          </cell>
          <cell r="FL27" t="str">
            <v>$0</v>
          </cell>
          <cell r="FM27" t="str">
            <v>$64.000.000</v>
          </cell>
          <cell r="FN27" t="str">
            <v>$0</v>
          </cell>
          <cell r="FO27" t="str">
            <v>$64.000.000</v>
          </cell>
          <cell r="FP27" t="str">
            <v>OK</v>
          </cell>
          <cell r="FQ27" t="str">
            <v>#¡REF!</v>
          </cell>
          <cell r="FR27">
            <v>0</v>
          </cell>
          <cell r="FS27" t="str">
            <v xml:space="preserve">Realizar el seguimiento financiero al avance de los proyectos de inversión 
a cargo de la Subdirección de Promoción de la Participación, garantizando 
su adecuada ejecución. 
2. Monitorear el cumplimiento del Plan Mensual de Caja (PAC), asegurando 
la disponibilidad y correcta asignación de recursos. 
3. Elaborar informes y reportes financieros y presupuestales de la 
Subdirección de Promoción de la Participación, así como gestionar 
documentos, solicitudes y actividades asignadas por el supervisor. 
4. Elaborar y revisar los documentos precontractuales emitidos por la 
Subdirección de Promoción de la Participación, garantizando su 
conformidad con la normativa vigente. 
5. Asesorar a las dependencias de la Subdirección de Promoción de la 
Participación en la formulación de anteproyectos y proyectos de inversión, 
así como en actividades presupuestales y financieras, garantizando el 
cumplimiento de los lineamientos institucionales, normativos y la 
implementación del programa de estímulos a la participación incidente. 
6. Las demás que sean asignadas por el supervisor, de acuerdo con la 
naturaleza y objeto del contrato. </v>
          </cell>
          <cell r="FT2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7"/>
          <cell r="FV27">
            <v>8</v>
          </cell>
          <cell r="FW27">
            <v>0</v>
          </cell>
          <cell r="FX27">
            <v>93</v>
          </cell>
          <cell r="FY27">
            <v>72000000</v>
          </cell>
          <cell r="FZ27">
            <v>45693</v>
          </cell>
          <cell r="GA27">
            <v>41</v>
          </cell>
          <cell r="GB27">
            <v>64000000</v>
          </cell>
          <cell r="GC27">
            <v>45701</v>
          </cell>
        </row>
        <row r="28">
          <cell r="A28" t="str">
            <v>C526</v>
          </cell>
          <cell r="B28"/>
          <cell r="C28">
            <v>2025</v>
          </cell>
          <cell r="D28">
            <v>27</v>
          </cell>
          <cell r="E28">
            <v>9432084</v>
          </cell>
          <cell r="F28">
            <v>5</v>
          </cell>
          <cell r="G28" t="str">
            <v>JUAN GABRIEL CASTAÑO CARDENAS</v>
          </cell>
          <cell r="H28" t="str">
            <v>kra 14 a 151a 06</v>
          </cell>
          <cell r="I28">
            <v>3213162135</v>
          </cell>
          <cell r="J28" t="str">
            <v>juancast2@hotmail.com</v>
          </cell>
          <cell r="K28" t="str">
            <v>NO APLICA</v>
          </cell>
          <cell r="L28" t="str">
            <v>NO APLICA</v>
          </cell>
          <cell r="M28" t="str">
            <v>HOMBRE</v>
          </cell>
          <cell r="N28" t="str">
            <v>CISGENERO</v>
          </cell>
          <cell r="O28" t="str">
            <v>NO APLICA</v>
          </cell>
          <cell r="P28" t="str">
            <v>NO APLICA</v>
          </cell>
          <cell r="Q28">
            <v>30511</v>
          </cell>
          <cell r="R28">
            <v>41</v>
          </cell>
          <cell r="S28" t="str">
            <v>NACIONAL</v>
          </cell>
          <cell r="T28" t="str">
            <v>Título profesional en Ciencias 
Sociales y Humanas, Economía, 
Administración, Contaduría o 
Afines con posgrado en modalidad 
de especialización o su 
equivalencia</v>
          </cell>
          <cell r="U28" t="str">
            <v>ABOGADO
POLITECNICO 
GRANCOLOMBIANO
Según acta del 27 de marzo de 
2020
ESPECIALISTA EN ALTA 
GERENCIA
UNIVERSIDAD MILITAR NUEVA 
GRANADA
Según acta del 29 de noviembre 
de 2021</v>
          </cell>
          <cell r="V28" t="str">
            <v>Inversión</v>
          </cell>
          <cell r="W28" t="str">
            <v>Construcción de Ciudadanía Activa Crece La Participación en el Territorio con Promoción, Información e Innovación en Bogotá D.C.</v>
          </cell>
          <cell r="X28" t="str">
            <v>O23011745022024025406001</v>
          </cell>
          <cell r="Y28"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28" t="str">
            <v>4. Suscribir 70 Pacto(s) ciudadanos de convivencia</v>
          </cell>
          <cell r="AA28" t="str">
            <v>Prestar los servicios profesionales en los 
procesos de articulacion interinstitucional en materia de promocion de la participacion ciudadana que gestionen en el marco del proyecto estrategico "impactando"</v>
          </cell>
          <cell r="AB28">
            <v>45702</v>
          </cell>
          <cell r="AC28">
            <v>45705</v>
          </cell>
          <cell r="AD28">
            <v>2025</v>
          </cell>
          <cell r="AE28">
            <v>2</v>
          </cell>
          <cell r="AF28">
            <v>17</v>
          </cell>
          <cell r="AG28">
            <v>2025</v>
          </cell>
          <cell r="AH28">
            <v>7</v>
          </cell>
          <cell r="AI28">
            <v>0</v>
          </cell>
          <cell r="AJ28">
            <v>2025</v>
          </cell>
          <cell r="AK28">
            <v>9</v>
          </cell>
          <cell r="AL28">
            <v>16</v>
          </cell>
          <cell r="AM28">
            <v>45916</v>
          </cell>
          <cell r="AN28">
            <v>210</v>
          </cell>
          <cell r="AO28">
            <v>42000000</v>
          </cell>
          <cell r="AP28"/>
          <cell r="AQ28"/>
          <cell r="AR28"/>
          <cell r="AS28" t="str">
            <v>$ 6.000.000</v>
          </cell>
          <cell r="AT28" t="str">
            <v>Profesional 6</v>
          </cell>
          <cell r="AU28" t="str">
            <v>Febrero</v>
          </cell>
          <cell r="AV28" t="str">
            <v>1 1. Natural</v>
          </cell>
          <cell r="AW28" t="str">
            <v>26 26-Persona Natural</v>
          </cell>
          <cell r="AX28" t="str">
            <v>3 3. Único Contratista</v>
          </cell>
          <cell r="AY28" t="str">
            <v>17 17. Contrato de Prestación de Servicios</v>
          </cell>
          <cell r="AZ28" t="str">
            <v>31 31-Servicios Profesionales</v>
          </cell>
          <cell r="BA28" t="str">
            <v>5 Contratación directa</v>
          </cell>
          <cell r="BB28" t="str">
            <v>33 Prestación de Servicios Profesionales y Apoyo (5-8)</v>
          </cell>
          <cell r="BC28">
            <v>1</v>
          </cell>
          <cell r="BD28" t="str">
            <v>1 1. Ley 80</v>
          </cell>
          <cell r="BE28"/>
          <cell r="BF28"/>
          <cell r="BG28"/>
          <cell r="BH28"/>
          <cell r="BI28" t="str">
            <v>6 6: Prestacion de servicios</v>
          </cell>
          <cell r="BJ28"/>
          <cell r="BK28"/>
          <cell r="BL28"/>
          <cell r="BM28"/>
          <cell r="BN28"/>
          <cell r="BO28"/>
          <cell r="BP28"/>
          <cell r="BQ28"/>
          <cell r="BR28"/>
          <cell r="BS28"/>
          <cell r="BT28"/>
          <cell r="BU28"/>
          <cell r="BV28"/>
          <cell r="BW28"/>
          <cell r="BX28"/>
          <cell r="BY28"/>
          <cell r="BZ28"/>
          <cell r="CA28"/>
          <cell r="CB28"/>
          <cell r="CC28">
            <v>45705</v>
          </cell>
          <cell r="CD28" t="str">
            <v>CUMPLIMIENTO</v>
          </cell>
          <cell r="CE28">
            <v>80111600</v>
          </cell>
          <cell r="CF28" t="str">
            <v>CD-IDPAC-0027-2025</v>
          </cell>
          <cell r="CG28" t="str">
            <v>https://community.secop.gov.co/Public/Tendering/OpportunityDetail/Index?noticeUID=CO1.NTC.7634915&amp;isFromPublicArea=True&amp;isModal=False</v>
          </cell>
          <cell r="CH28">
            <v>45702</v>
          </cell>
          <cell r="CI28" t="str">
            <v xml:space="preserve">	CO1.PCCNTR.7496109</v>
          </cell>
          <cell r="CJ28" t="str">
            <v>Jorge Suarez</v>
          </cell>
          <cell r="CK28" t="str">
            <v>YULY MARCELA BARAJAS AGUILERA</v>
          </cell>
          <cell r="CL28" t="str">
            <v>1 1. Interna</v>
          </cell>
          <cell r="CM28" t="str">
            <v>ANGELO GRAVIER SANTANA</v>
          </cell>
          <cell r="CN28">
            <v>1030534699</v>
          </cell>
          <cell r="CO28">
            <v>1</v>
          </cell>
          <cell r="CP28"/>
          <cell r="CQ28" t="str">
            <v>Subdirector De Promoción de la Participación</v>
          </cell>
          <cell r="CR28"/>
          <cell r="CS28"/>
          <cell r="CT28"/>
          <cell r="CU28"/>
          <cell r="CV28"/>
          <cell r="CW28"/>
          <cell r="CX28"/>
          <cell r="CY28"/>
          <cell r="CZ28"/>
          <cell r="DA28"/>
          <cell r="DB28"/>
          <cell r="DC28"/>
          <cell r="DD28"/>
          <cell r="DE28"/>
          <cell r="DF28"/>
          <cell r="DG28"/>
          <cell r="DH28"/>
          <cell r="DI28"/>
          <cell r="DJ28"/>
          <cell r="DK28"/>
          <cell r="DL28"/>
          <cell r="DM28"/>
          <cell r="DN28"/>
          <cell r="DO28"/>
          <cell r="DP28"/>
          <cell r="DQ28"/>
          <cell r="DR28"/>
          <cell r="DS28"/>
          <cell r="DT28"/>
          <cell r="DU28"/>
          <cell r="DV28"/>
          <cell r="DW28"/>
          <cell r="DX28"/>
          <cell r="DY28"/>
          <cell r="DZ28"/>
          <cell r="EA28"/>
          <cell r="EB28"/>
          <cell r="EC28"/>
          <cell r="ED28"/>
          <cell r="EE28"/>
          <cell r="EF28"/>
          <cell r="EG28"/>
          <cell r="EH28"/>
          <cell r="EI28"/>
          <cell r="EJ28"/>
          <cell r="EK28"/>
          <cell r="EL28"/>
          <cell r="EM28"/>
          <cell r="EN28"/>
          <cell r="EO28"/>
          <cell r="EP28"/>
          <cell r="EQ28"/>
          <cell r="ER28"/>
          <cell r="ES28"/>
          <cell r="ET28"/>
          <cell r="EU28" t="str">
            <v>$ -</v>
          </cell>
          <cell r="EV28"/>
          <cell r="EW28"/>
          <cell r="EX28"/>
          <cell r="EY28"/>
          <cell r="EZ28"/>
          <cell r="FA28"/>
          <cell r="FB28">
            <v>0</v>
          </cell>
          <cell r="FC28">
            <v>45916</v>
          </cell>
          <cell r="FD28">
            <v>210</v>
          </cell>
          <cell r="FE28" t="str">
            <v>$ 42.000.000</v>
          </cell>
          <cell r="FF28" t="str">
            <v>Activo</v>
          </cell>
          <cell r="FG28" t="str">
            <v>En ejecución</v>
          </cell>
          <cell r="FH28"/>
          <cell r="FI28"/>
          <cell r="FJ28" t="str">
            <v>$42.000.000</v>
          </cell>
          <cell r="FK28" t="str">
            <v>#N/D</v>
          </cell>
          <cell r="FL28" t="str">
            <v>$0</v>
          </cell>
          <cell r="FM28" t="str">
            <v>$42.000.000</v>
          </cell>
          <cell r="FN28" t="str">
            <v>$0</v>
          </cell>
          <cell r="FO28" t="str">
            <v>$42.000.000</v>
          </cell>
          <cell r="FP28" t="str">
            <v>OK</v>
          </cell>
          <cell r="FQ28" t="str">
            <v>#¡REF!</v>
          </cell>
          <cell r="FR28">
            <v>0</v>
          </cell>
          <cell r="FS28" t="str">
            <v xml:space="preserve">Brindar acompañamiento jurídico en los trámites y solicitudes asignados 
por el supervisor, asegurando el cumplimiento de las actividades 
misionales de la Subdirección de Promoción de la Participación. 
2. Apoyar y participar en reuniones institucionales e interinstitucionales en las 
que intervenga la Subdirección de Promoción de la Participación, 
contribuyendo a la articulación de acciones y la estrategia de acuerdos de 
confianza. 
3. Fomentar la integración efectiva del sistema de participación ciudadana en 
las localidades, garantizando el cumplimiento de los objetivos 
institucionales y el fortalecimiento de la participación incidente. 
4. Elaborar documentos relacionados con la formulación, implementación y 
seguimiento de los proyectos estratégicos en los procesos de participación 
incidente, conforme a los lineamientos y requerimientos del supervisor. 
5. Asistir y participar activamente en las reuniones convocadas por la 
Subdirección de Promoción de la Participación, ya sean presenciales o 
virtuales. 
6. Las demás que sean asignadas por el supervisor, de acuerdo con la 
naturaleza y objeto del contrato. </v>
          </cell>
          <cell r="FT2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8"/>
          <cell r="FV28">
            <v>7</v>
          </cell>
          <cell r="FW28">
            <v>0</v>
          </cell>
          <cell r="FX28">
            <v>82</v>
          </cell>
          <cell r="FY28">
            <v>48000000</v>
          </cell>
          <cell r="FZ28">
            <v>45693</v>
          </cell>
          <cell r="GA28">
            <v>67</v>
          </cell>
          <cell r="GB28">
            <v>42000000</v>
          </cell>
          <cell r="GC28">
            <v>45705</v>
          </cell>
        </row>
        <row r="29">
          <cell r="A29" t="str">
            <v>C208</v>
          </cell>
          <cell r="B29"/>
          <cell r="C29">
            <v>2025</v>
          </cell>
          <cell r="D29">
            <v>28</v>
          </cell>
          <cell r="E29">
            <v>1018448642</v>
          </cell>
          <cell r="F29">
            <v>9</v>
          </cell>
          <cell r="G29" t="str">
            <v>SHIRLEY ROCHA BOLIVAR</v>
          </cell>
          <cell r="H29" t="str">
            <v>KR 76 74 A 40</v>
          </cell>
          <cell r="I29">
            <v>2517112</v>
          </cell>
          <cell r="J29" t="str">
            <v>shirley_2015@hotmail.es</v>
          </cell>
          <cell r="K29" t="str">
            <v>NO APLICA</v>
          </cell>
          <cell r="L29" t="str">
            <v>NO APLICA</v>
          </cell>
          <cell r="M29" t="str">
            <v>MUJER</v>
          </cell>
          <cell r="N29" t="str">
            <v>CISGENERO</v>
          </cell>
          <cell r="O29" t="str">
            <v>NO APLICA</v>
          </cell>
          <cell r="P29" t="str">
            <v>NO APLICA</v>
          </cell>
          <cell r="Q29">
            <v>33562</v>
          </cell>
          <cell r="R29">
            <v>33</v>
          </cell>
          <cell r="S29" t="str">
            <v>NACIONAL</v>
          </cell>
          <cell r="T29" t="str">
            <v>Título profesional ciencias de la 
educación, ciencias sociales y humanas 
y título de posgrado a nivel de 
especialización o su equivalencia</v>
          </cell>
          <cell r="U29" t="str">
            <v>LICENCIADA EN PEDAGOGIA 
INFANTIL
Uniminuto, Acta de grado 01 de 
Diciembre de 2016</v>
          </cell>
          <cell r="V29" t="str">
            <v>Inversión</v>
          </cell>
          <cell r="W29" t="str">
            <v>Implementación de mecanismos de participación que potencian el desarrollo territorial Bogotá D.C.</v>
          </cell>
          <cell r="X29" t="str">
            <v>O23011745022024023806022</v>
          </cell>
          <cell r="Y29"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29" t="str">
            <v xml:space="preserve">3. Aplicar a 2000 organizaciones 
sociales, comunales, medios 
comunitarios, de propiedad horizontal 
el modelo de fortalecimiento </v>
          </cell>
          <cell r="AA29" t="str">
            <v>Prestar los servicios profesionales para apoyar el proceso de planeación y gestión, planes de mejoramiento y reportes a las actividades propias de la Subdirección.</v>
          </cell>
          <cell r="AB29">
            <v>45701</v>
          </cell>
          <cell r="AC29">
            <v>45702</v>
          </cell>
          <cell r="AD29">
            <v>2025</v>
          </cell>
          <cell r="AE29">
            <v>2</v>
          </cell>
          <cell r="AF29">
            <v>14</v>
          </cell>
          <cell r="AG29">
            <v>2025</v>
          </cell>
          <cell r="AH29">
            <v>7</v>
          </cell>
          <cell r="AI29">
            <v>0</v>
          </cell>
          <cell r="AJ29">
            <v>2025</v>
          </cell>
          <cell r="AK29">
            <v>9</v>
          </cell>
          <cell r="AL29">
            <v>13</v>
          </cell>
          <cell r="AM29">
            <v>45913</v>
          </cell>
          <cell r="AN29">
            <v>210</v>
          </cell>
          <cell r="AO29">
            <v>45500000</v>
          </cell>
          <cell r="AP29"/>
          <cell r="AQ29"/>
          <cell r="AR29"/>
          <cell r="AS29" t="str">
            <v>$ 6.500.000</v>
          </cell>
          <cell r="AT29" t="str">
            <v>Profesional 6</v>
          </cell>
          <cell r="AU29" t="str">
            <v>Febrero</v>
          </cell>
          <cell r="AV29" t="str">
            <v>1 1. Natural</v>
          </cell>
          <cell r="AW29" t="str">
            <v>26 26-Persona Natural</v>
          </cell>
          <cell r="AX29" t="str">
            <v>3 3. Único Contratista</v>
          </cell>
          <cell r="AY29" t="str">
            <v>17 17. Contrato de Prestación de Servicios</v>
          </cell>
          <cell r="AZ29" t="str">
            <v>31 31-Servicios Profesionales</v>
          </cell>
          <cell r="BA29" t="str">
            <v>5 Contratación directa</v>
          </cell>
          <cell r="BB29" t="str">
            <v>33 Prestación de Servicios Profesionales y Apoyo (5-8)</v>
          </cell>
          <cell r="BC29">
            <v>1</v>
          </cell>
          <cell r="BD29" t="str">
            <v>1 1. Ley 80</v>
          </cell>
          <cell r="BE29"/>
          <cell r="BF29"/>
          <cell r="BG29"/>
          <cell r="BH29"/>
          <cell r="BI29" t="str">
            <v>6 6: Prestacion de servicios</v>
          </cell>
          <cell r="BJ29"/>
          <cell r="BK29"/>
          <cell r="BL29"/>
          <cell r="BM29"/>
          <cell r="BN29"/>
          <cell r="BO29"/>
          <cell r="BP29"/>
          <cell r="BQ29"/>
          <cell r="BR29"/>
          <cell r="BS29"/>
          <cell r="BT29"/>
          <cell r="BU29"/>
          <cell r="BV29"/>
          <cell r="BW29"/>
          <cell r="BX29"/>
          <cell r="BY29"/>
          <cell r="BZ29"/>
          <cell r="CA29"/>
          <cell r="CB29"/>
          <cell r="CC29">
            <v>45701</v>
          </cell>
          <cell r="CD29" t="str">
            <v>CUMPLIMIENTO</v>
          </cell>
          <cell r="CE29">
            <v>80111600</v>
          </cell>
          <cell r="CF29" t="str">
            <v>CD-IDPAC-028-2025</v>
          </cell>
          <cell r="CG29" t="str">
            <v>https://community.secop.gov.co/Public/Tendering/OpportunityDetail/Index?noticeUID=CO1.NTC.7605126&amp;isFromPublicArea=True&amp;isModal=False</v>
          </cell>
          <cell r="CH29">
            <v>45700</v>
          </cell>
          <cell r="CI29" t="str">
            <v>CO1.PCCNTR.7471501</v>
          </cell>
          <cell r="CJ29" t="str">
            <v>Wilson Ayure</v>
          </cell>
          <cell r="CK29" t="str">
            <v>YULY MARCELA BARAJAS AGUILERA</v>
          </cell>
          <cell r="CL29" t="str">
            <v>1 1. Interna</v>
          </cell>
          <cell r="CM29" t="str">
            <v>MARTHA ELMY NIÑO VARGAS</v>
          </cell>
          <cell r="CN29">
            <v>1030534699</v>
          </cell>
          <cell r="CO29">
            <v>1</v>
          </cell>
          <cell r="CP29"/>
          <cell r="CQ29" t="str">
            <v>Subdirectora de Fortalecimiento de la Organización Social</v>
          </cell>
          <cell r="CR29"/>
          <cell r="CS29"/>
          <cell r="CT29"/>
          <cell r="CU29"/>
          <cell r="CV29"/>
          <cell r="CW29"/>
          <cell r="CX29"/>
          <cell r="CY29"/>
          <cell r="CZ29"/>
          <cell r="DA29"/>
          <cell r="DB29"/>
          <cell r="DC29"/>
          <cell r="DD29"/>
          <cell r="DE29"/>
          <cell r="DF29"/>
          <cell r="DG29"/>
          <cell r="DH29"/>
          <cell r="DI29"/>
          <cell r="DJ29"/>
          <cell r="DK29"/>
          <cell r="DL29"/>
          <cell r="DM29"/>
          <cell r="DN29"/>
          <cell r="DO29"/>
          <cell r="DP29"/>
          <cell r="DQ29"/>
          <cell r="DR29"/>
          <cell r="DS29"/>
          <cell r="DT29"/>
          <cell r="DU29"/>
          <cell r="DV29"/>
          <cell r="DW29"/>
          <cell r="DX29"/>
          <cell r="DY29"/>
          <cell r="DZ29"/>
          <cell r="EA29"/>
          <cell r="EB29"/>
          <cell r="EC29"/>
          <cell r="ED29"/>
          <cell r="EE29"/>
          <cell r="EF29"/>
          <cell r="EG29"/>
          <cell r="EH29"/>
          <cell r="EI29"/>
          <cell r="EJ29"/>
          <cell r="EK29"/>
          <cell r="EL29"/>
          <cell r="EM29"/>
          <cell r="EN29"/>
          <cell r="EO29"/>
          <cell r="EP29"/>
          <cell r="EQ29"/>
          <cell r="ER29"/>
          <cell r="ES29"/>
          <cell r="ET29"/>
          <cell r="EU29" t="str">
            <v>$ -</v>
          </cell>
          <cell r="EV29"/>
          <cell r="EW29"/>
          <cell r="EX29"/>
          <cell r="EY29"/>
          <cell r="EZ29"/>
          <cell r="FA29"/>
          <cell r="FB29">
            <v>0</v>
          </cell>
          <cell r="FC29">
            <v>45913</v>
          </cell>
          <cell r="FD29">
            <v>210</v>
          </cell>
          <cell r="FE29" t="str">
            <v>$ 45.500.000</v>
          </cell>
          <cell r="FF29" t="str">
            <v>Activo</v>
          </cell>
          <cell r="FG29" t="str">
            <v>En ejecución</v>
          </cell>
          <cell r="FH29"/>
          <cell r="FI29"/>
          <cell r="FJ29" t="str">
            <v>$45.500.000</v>
          </cell>
          <cell r="FK29" t="str">
            <v>#N/D</v>
          </cell>
          <cell r="FL29" t="str">
            <v>$0</v>
          </cell>
          <cell r="FM29" t="str">
            <v>$45.500.000</v>
          </cell>
          <cell r="FN29" t="str">
            <v>$0</v>
          </cell>
          <cell r="FO29" t="str">
            <v>$45.500.000</v>
          </cell>
          <cell r="FP29" t="str">
            <v>OK</v>
          </cell>
          <cell r="FQ29" t="str">
            <v>#¡REF!</v>
          </cell>
          <cell r="FR29">
            <v>0</v>
          </cell>
          <cell r="FS29" t="str">
            <v xml:space="preserve">Realizar los reportes y seguimiento de los planes institucionales, 
indicadores producto meta y resultado (PMR), GAB, agenda de 
transparencia, planes de mejoramiento y los riesgos de gestión y 
corrupción a cargo de la Subdirección de Fortalecimiento de la 
Organización Social. 
2. Atender y dar respuesta las solicitudes de información de las auditorías de 
Control Interno y las efectuadas por los diferentes entes de control que 
estén directamente relacionadas con el objeto del contrato. 
3. Realizar el control preventivo y cargue en el aplicativo establecido, para la 
generación de las alertas tempranas que contribuyan a la mejora continua 
de los procesos, procedimientos y actividades desarrolladas por la 
Subdirección de Fortalecimiento de la Organización Social. 
4. Analizar y dar respuesta oportuna a las peticiones, solicitudes de informes, 
reportes y documentos requeridos de manera interna por el IDPAC, así 
como los requeridos por las entidades externas y/o entes de control.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2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9"/>
          <cell r="FV29">
            <v>7</v>
          </cell>
          <cell r="FW29">
            <v>0</v>
          </cell>
          <cell r="FX29">
            <v>54</v>
          </cell>
          <cell r="FY29">
            <v>45500000</v>
          </cell>
          <cell r="FZ29">
            <v>45693</v>
          </cell>
          <cell r="GA29">
            <v>48</v>
          </cell>
          <cell r="GB29">
            <v>45500000</v>
          </cell>
          <cell r="GC29">
            <v>45701</v>
          </cell>
        </row>
        <row r="30">
          <cell r="A30" t="str">
            <v>C224</v>
          </cell>
          <cell r="B30"/>
          <cell r="C30">
            <v>2025</v>
          </cell>
          <cell r="D30">
            <v>29</v>
          </cell>
          <cell r="E30">
            <v>49794005</v>
          </cell>
          <cell r="F30">
            <v>1</v>
          </cell>
          <cell r="G30" t="str">
            <v>CLAUDIA DIAZ REMOLINA</v>
          </cell>
          <cell r="H30" t="str">
            <v>KR 78C 80 85 SUR CS 99 ET 5</v>
          </cell>
          <cell r="I30">
            <v>9417521</v>
          </cell>
          <cell r="J30" t="str">
            <v>virgendelcarmenclaudia@hotmail.com</v>
          </cell>
          <cell r="K30" t="str">
            <v>NO APLICA</v>
          </cell>
          <cell r="L30" t="str">
            <v>NO APLICA</v>
          </cell>
          <cell r="M30" t="str">
            <v>MUJER</v>
          </cell>
          <cell r="N30" t="str">
            <v>CISGENERO</v>
          </cell>
          <cell r="O30" t="str">
            <v>NO APLICA</v>
          </cell>
          <cell r="P30" t="str">
            <v>NO APLICA</v>
          </cell>
          <cell r="Q30">
            <v>29356</v>
          </cell>
          <cell r="R30">
            <v>44</v>
          </cell>
          <cell r="S30" t="str">
            <v>NACIONAL</v>
          </cell>
          <cell r="T30" t="str">
            <v>Título profesional economía, 
administración, contaduría y afines o su 
equivalencia</v>
          </cell>
          <cell r="U30" t="str">
            <v>ADMINISTRADOR DE EMPRESAS 
Universidad San Jose
según acta de grado del 22 de Abril de 
2003.</v>
          </cell>
          <cell r="V30" t="str">
            <v>Inversión</v>
          </cell>
          <cell r="W30" t="str">
            <v>Implementación de mecanismos de participación que potencian el desarrollo territorial Bogotá D.C.</v>
          </cell>
          <cell r="X30" t="str">
            <v>O23011745022024023806022</v>
          </cell>
          <cell r="Y30"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0" t="str">
            <v xml:space="preserve">3. Aplicar a 2000 organizaciones 
sociales, comunales, medios 
comunitarios, de propiedad horizontal 
el modelo de fortalecimiento </v>
          </cell>
          <cell r="AA30" t="str">
            <v>Prestar los servicios profesionales  para realizar seguimiento a los asuntos transversales de los procesos misionales y administrativos de la Subdirección.</v>
          </cell>
          <cell r="AB30">
            <v>45701</v>
          </cell>
          <cell r="AC30">
            <v>45702</v>
          </cell>
          <cell r="AD30">
            <v>2025</v>
          </cell>
          <cell r="AE30">
            <v>2</v>
          </cell>
          <cell r="AF30">
            <v>14</v>
          </cell>
          <cell r="AG30">
            <v>2025</v>
          </cell>
          <cell r="AH30">
            <v>7</v>
          </cell>
          <cell r="AI30">
            <v>0</v>
          </cell>
          <cell r="AJ30">
            <v>2025</v>
          </cell>
          <cell r="AK30">
            <v>9</v>
          </cell>
          <cell r="AL30">
            <v>13</v>
          </cell>
          <cell r="AM30">
            <v>45913</v>
          </cell>
          <cell r="AN30">
            <v>210</v>
          </cell>
          <cell r="AO30">
            <v>33364156</v>
          </cell>
          <cell r="AP30"/>
          <cell r="AQ30"/>
          <cell r="AR30"/>
          <cell r="AS30" t="str">
            <v>$ 4.766.308</v>
          </cell>
          <cell r="AT30" t="str">
            <v>Profesional 2</v>
          </cell>
          <cell r="AU30" t="str">
            <v>Febrero</v>
          </cell>
          <cell r="AV30" t="str">
            <v>1 1. Natural</v>
          </cell>
          <cell r="AW30" t="str">
            <v>26 26-Persona Natural</v>
          </cell>
          <cell r="AX30" t="str">
            <v>3 3. Único Contratista</v>
          </cell>
          <cell r="AY30" t="str">
            <v>17 17. Contrato de Prestación de Servicios</v>
          </cell>
          <cell r="AZ30" t="str">
            <v>31 31-Servicios Profesionales</v>
          </cell>
          <cell r="BA30" t="str">
            <v>5 Contratación directa</v>
          </cell>
          <cell r="BB30" t="str">
            <v>33 Prestación de Servicios Profesionales y Apoyo (5-8)</v>
          </cell>
          <cell r="BC30">
            <v>1</v>
          </cell>
          <cell r="BD30" t="str">
            <v>1 1. Ley 80</v>
          </cell>
          <cell r="BE30"/>
          <cell r="BF30"/>
          <cell r="BG30"/>
          <cell r="BH30"/>
          <cell r="BI30" t="str">
            <v>6 6: Prestacion de servicios</v>
          </cell>
          <cell r="BJ30"/>
          <cell r="BK30"/>
          <cell r="BL30"/>
          <cell r="BM30"/>
          <cell r="BN30"/>
          <cell r="BO30"/>
          <cell r="BP30"/>
          <cell r="BQ30"/>
          <cell r="BR30"/>
          <cell r="BS30"/>
          <cell r="BT30"/>
          <cell r="BU30"/>
          <cell r="BV30"/>
          <cell r="BW30"/>
          <cell r="BX30"/>
          <cell r="BY30"/>
          <cell r="BZ30"/>
          <cell r="CA30"/>
          <cell r="CB30"/>
          <cell r="CC30">
            <v>45701</v>
          </cell>
          <cell r="CD30" t="str">
            <v>CUMPLIMIENTO</v>
          </cell>
          <cell r="CE30">
            <v>80111600</v>
          </cell>
          <cell r="CF30" t="str">
            <v>CD-IDPAC-029-2025</v>
          </cell>
          <cell r="CG30" t="str">
            <v>https://community.secop.gov.co/Public/Tendering/OpportunityDetail/Index?noticeUID=CO1.NTC.7619219&amp;isFromPublicArea=True&amp;isModal=False</v>
          </cell>
          <cell r="CH30">
            <v>45701</v>
          </cell>
          <cell r="CI30" t="str">
            <v>CO1.PCCNTR.7481738</v>
          </cell>
          <cell r="CJ30" t="str">
            <v>Wilson Ayure</v>
          </cell>
          <cell r="CK30" t="str">
            <v>YULY MARCELA BARAJAS AGUILERA</v>
          </cell>
          <cell r="CL30" t="str">
            <v>1 1. Interna</v>
          </cell>
          <cell r="CM30" t="str">
            <v>MARTHA ELMY NIÑO VARGAS</v>
          </cell>
          <cell r="CN30">
            <v>1030534699</v>
          </cell>
          <cell r="CO30">
            <v>1</v>
          </cell>
          <cell r="CP30"/>
          <cell r="CQ30" t="str">
            <v>Subdirectora de Fortalecimiento de la Organización Social</v>
          </cell>
          <cell r="CR30"/>
          <cell r="CS30"/>
          <cell r="CT30"/>
          <cell r="CU30"/>
          <cell r="CV30"/>
          <cell r="CW30"/>
          <cell r="CX30"/>
          <cell r="CY30"/>
          <cell r="CZ30"/>
          <cell r="DA30"/>
          <cell r="DB30"/>
          <cell r="DC30"/>
          <cell r="DD30"/>
          <cell r="DE30"/>
          <cell r="DF30"/>
          <cell r="DG30"/>
          <cell r="DH30"/>
          <cell r="DI30"/>
          <cell r="DJ30"/>
          <cell r="DK30"/>
          <cell r="DL30"/>
          <cell r="DM30"/>
          <cell r="DN30"/>
          <cell r="DO30"/>
          <cell r="DP30"/>
          <cell r="DQ30"/>
          <cell r="DR30"/>
          <cell r="DS30"/>
          <cell r="DT30"/>
          <cell r="DU30"/>
          <cell r="DV30"/>
          <cell r="DW30"/>
          <cell r="DX30"/>
          <cell r="DY30"/>
          <cell r="DZ30"/>
          <cell r="EA30"/>
          <cell r="EB30"/>
          <cell r="EC30"/>
          <cell r="ED30"/>
          <cell r="EE30"/>
          <cell r="EF30"/>
          <cell r="EG30"/>
          <cell r="EH30"/>
          <cell r="EI30"/>
          <cell r="EJ30"/>
          <cell r="EK30"/>
          <cell r="EL30"/>
          <cell r="EM30"/>
          <cell r="EN30"/>
          <cell r="EO30"/>
          <cell r="EP30"/>
          <cell r="EQ30"/>
          <cell r="ER30"/>
          <cell r="ES30"/>
          <cell r="ET30"/>
          <cell r="EU30" t="str">
            <v>$ -</v>
          </cell>
          <cell r="EV30"/>
          <cell r="EW30"/>
          <cell r="EX30"/>
          <cell r="EY30"/>
          <cell r="EZ30"/>
          <cell r="FA30"/>
          <cell r="FB30">
            <v>0</v>
          </cell>
          <cell r="FC30">
            <v>45913</v>
          </cell>
          <cell r="FD30">
            <v>210</v>
          </cell>
          <cell r="FE30" t="str">
            <v>$ 33.364.156</v>
          </cell>
          <cell r="FF30" t="str">
            <v>Activo</v>
          </cell>
          <cell r="FG30" t="str">
            <v>En ejecución</v>
          </cell>
          <cell r="FH30"/>
          <cell r="FI30"/>
          <cell r="FJ30" t="str">
            <v>$33.364.156</v>
          </cell>
          <cell r="FK30" t="str">
            <v>$0</v>
          </cell>
          <cell r="FL30" t="str">
            <v>$0</v>
          </cell>
          <cell r="FM30" t="str">
            <v>$33.364.156</v>
          </cell>
          <cell r="FN30" t="str">
            <v>$0</v>
          </cell>
          <cell r="FO30" t="str">
            <v>$33.364.156</v>
          </cell>
          <cell r="FP30" t="str">
            <v>OK</v>
          </cell>
          <cell r="FQ30" t="str">
            <v>#¡REF!</v>
          </cell>
          <cell r="FR30">
            <v>0</v>
          </cell>
          <cell r="FS30" t="str">
            <v xml:space="preserve">Apoyar la proyección y revisión de las respuestas a las peticiones, 
consultas y solicitudes elevados por la ciudadanía en general y 
organizaciones gubernamentales y realizar el seguimiento al trámite de 
estas. 
2. Brindar apoyo en la revisión de los informes contractuales presentados por 
los contratistas a cargo de la Subdirección y servir de enlace con tesorería. 
3. Articular y gestionar la agenda de la subdirección para el desarrollo de los 
compromisos internos y externos. 
4. Realizar la revisión de los reportes de los planes institucionales, 
indicadores producto meta y resultado (PMR) a cargo de la SFOS. 
5. Asistir y participar en representación de la entidad a las reuniones externas 
e internas que tenga relación con las competencias del IDPAC y con la 
normatividad vigente, estas deberán contar con actas y/o ayudas de 
memoria. 
6. Las demás que sean asignadas por el supervisor, de acuerdo con la 
naturaleza y objeto del contrato. </v>
          </cell>
          <cell r="FT3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0"/>
          <cell r="FV30">
            <v>7</v>
          </cell>
          <cell r="FW30">
            <v>0</v>
          </cell>
          <cell r="FX30">
            <v>48</v>
          </cell>
          <cell r="FY30">
            <v>33364156</v>
          </cell>
          <cell r="FZ30">
            <v>45693</v>
          </cell>
          <cell r="GA30">
            <v>49</v>
          </cell>
          <cell r="GB30">
            <v>33364156</v>
          </cell>
          <cell r="GC30">
            <v>45701</v>
          </cell>
        </row>
        <row r="31">
          <cell r="A31" t="str">
            <v>A84</v>
          </cell>
          <cell r="B31"/>
          <cell r="C31">
            <v>2025</v>
          </cell>
          <cell r="D31">
            <v>30</v>
          </cell>
          <cell r="E31">
            <v>1064714552</v>
          </cell>
          <cell r="F31">
            <v>2</v>
          </cell>
          <cell r="G31" t="str">
            <v>OSCAR JOSE MORENO PARRA</v>
          </cell>
          <cell r="H31" t="str">
            <v>KR  58 C     152B  66    BL 14 AP 304</v>
          </cell>
          <cell r="I31">
            <v>3102668621</v>
          </cell>
          <cell r="J31" t="str">
            <v>oscarmoreno0502@gmail.com</v>
          </cell>
          <cell r="K31" t="str">
            <v>NO APLICA</v>
          </cell>
          <cell r="L31" t="str">
            <v>NO APLICA</v>
          </cell>
          <cell r="M31" t="str">
            <v>HOMBRE</v>
          </cell>
          <cell r="N31" t="str">
            <v>CISGENERO</v>
          </cell>
          <cell r="O31" t="str">
            <v>AFRODESCENDIENTE</v>
          </cell>
          <cell r="P31" t="str">
            <v>NO APLICA</v>
          </cell>
          <cell r="Q31">
            <v>33274</v>
          </cell>
          <cell r="R31">
            <v>34</v>
          </cell>
          <cell r="S31" t="str">
            <v>NACIONAL</v>
          </cell>
          <cell r="T31" t="str">
            <v>Título profesional en, Ciencias sociales y humanas 
y/o su equivalencia, con título de posgrado a nivel de 
especialización y/o su equivalencia.</v>
          </cell>
          <cell r="U31" t="str">
            <v xml:space="preserve"> ABOGADO 
Universidad Francisco de Paula Santander
 Según diploma  de grado del 27 de julio de 2018
 ESPECIALISTA EN DERECHO PROCESAS 
CONSTITUCIONAL 
Corporación Universitaria Repúblicana 
Según diploma  de grado del 23 de junio de 2023</v>
          </cell>
          <cell r="V31" t="str">
            <v>Inversión</v>
          </cell>
          <cell r="W31" t="str">
            <v>N/A</v>
          </cell>
          <cell r="X31" t="str">
            <v>O21202020080383990</v>
          </cell>
          <cell r="Y31" t="str">
            <v>N/A</v>
          </cell>
          <cell r="Z31" t="str">
            <v>N/A</v>
          </cell>
          <cell r="AA31" t="str">
            <v>Prestar los servicios profesionales para realizar el seguimiento y control de los procesos asociados a la Secretaría General del Instituto.</v>
          </cell>
          <cell r="AB31">
            <v>45699</v>
          </cell>
          <cell r="AC31">
            <v>45701</v>
          </cell>
          <cell r="AD31">
            <v>2025</v>
          </cell>
          <cell r="AE31">
            <v>2</v>
          </cell>
          <cell r="AF31">
            <v>13</v>
          </cell>
          <cell r="AG31">
            <v>2025</v>
          </cell>
          <cell r="AH31">
            <v>9</v>
          </cell>
          <cell r="AI31">
            <v>0</v>
          </cell>
          <cell r="AJ31">
            <v>2025</v>
          </cell>
          <cell r="AK31">
            <v>11</v>
          </cell>
          <cell r="AL31">
            <v>12</v>
          </cell>
          <cell r="AM31">
            <v>45973</v>
          </cell>
          <cell r="AN31">
            <v>270</v>
          </cell>
          <cell r="AO31">
            <v>72000000</v>
          </cell>
          <cell r="AP31"/>
          <cell r="AQ31"/>
          <cell r="AR31"/>
          <cell r="AS31" t="str">
            <v>$ 8.000.000</v>
          </cell>
          <cell r="AT31" t="str">
            <v>Asistencial 1</v>
          </cell>
          <cell r="AU31" t="str">
            <v>Febrero</v>
          </cell>
          <cell r="AV31" t="str">
            <v>1 1. Natural</v>
          </cell>
          <cell r="AW31" t="str">
            <v>26 26-Persona Natural</v>
          </cell>
          <cell r="AX31" t="str">
            <v>3 3. Único Contratista</v>
          </cell>
          <cell r="AY31" t="str">
            <v>17 17. Contrato de Prestación de Servicios</v>
          </cell>
          <cell r="AZ31" t="str">
            <v>33 33-Servicios Apoyo a la Gestion de la Entidad (servicios administrativos)</v>
          </cell>
          <cell r="BA31" t="str">
            <v>5 Contratación directa</v>
          </cell>
          <cell r="BB31" t="str">
            <v>33 Prestación de Servicios Profesionales y Apoyo (5-8)</v>
          </cell>
          <cell r="BC31">
            <v>1</v>
          </cell>
          <cell r="BD31" t="str">
            <v>1 1. Ley 80</v>
          </cell>
          <cell r="BE31"/>
          <cell r="BF31"/>
          <cell r="BG31"/>
          <cell r="BH31"/>
          <cell r="BI31" t="str">
            <v>6 6: Prestacion de servicios</v>
          </cell>
          <cell r="BJ31"/>
          <cell r="BK31"/>
          <cell r="BL31"/>
          <cell r="BM31"/>
          <cell r="BN31"/>
          <cell r="BO31"/>
          <cell r="BP31"/>
          <cell r="BQ31"/>
          <cell r="BR31"/>
          <cell r="BS31"/>
          <cell r="BT31"/>
          <cell r="BU31"/>
          <cell r="BV31"/>
          <cell r="BW31"/>
          <cell r="BX31"/>
          <cell r="BY31"/>
          <cell r="BZ31"/>
          <cell r="CA31"/>
          <cell r="CB31"/>
          <cell r="CC31">
            <v>45701</v>
          </cell>
          <cell r="CD31" t="str">
            <v>CUMPLIMIENTO</v>
          </cell>
          <cell r="CE31">
            <v>80111600</v>
          </cell>
          <cell r="CF31" t="str">
            <v>CD-IDPAC-030-2025</v>
          </cell>
          <cell r="CG31" t="str">
            <v>https://community.secop.gov.co/Public/Tendering/OpportunityDetail/Index?noticeUID=CO1.NTC.7601884&amp;isFromPublicArea=True&amp;isModal=False</v>
          </cell>
          <cell r="CH31">
            <v>45699</v>
          </cell>
          <cell r="CI31" t="str">
            <v>CO1.PCCNTR.7467688</v>
          </cell>
          <cell r="CJ31" t="str">
            <v>Wilson Ayure</v>
          </cell>
          <cell r="CK31" t="str">
            <v>YULY MARCELA BARAJAS AGUILERA</v>
          </cell>
          <cell r="CL31" t="str">
            <v>1 1. Interna</v>
          </cell>
          <cell r="CM31" t="str">
            <v>YULY MARCELA BARAJAS AGUILERA</v>
          </cell>
          <cell r="CN31">
            <v>1010176121</v>
          </cell>
          <cell r="CO31">
            <v>6</v>
          </cell>
          <cell r="CP31"/>
          <cell r="CQ31" t="str">
            <v>SECRETARIA GENERAL</v>
          </cell>
          <cell r="CR31"/>
          <cell r="CS31"/>
          <cell r="CT31"/>
          <cell r="CU31"/>
          <cell r="CV31"/>
          <cell r="CW31"/>
          <cell r="CX31"/>
          <cell r="CY31"/>
          <cell r="CZ31"/>
          <cell r="DA31"/>
          <cell r="DB31"/>
          <cell r="DC31"/>
          <cell r="DD31"/>
          <cell r="DE31"/>
          <cell r="DF31"/>
          <cell r="DG31"/>
          <cell r="DH31"/>
          <cell r="DI31"/>
          <cell r="DJ31"/>
          <cell r="DK31"/>
          <cell r="DL31"/>
          <cell r="DM31"/>
          <cell r="DN31"/>
          <cell r="DO31"/>
          <cell r="DP31"/>
          <cell r="DQ31"/>
          <cell r="DR31"/>
          <cell r="DS31"/>
          <cell r="DT31"/>
          <cell r="DU31"/>
          <cell r="DV31"/>
          <cell r="DW31"/>
          <cell r="DX31"/>
          <cell r="DY31"/>
          <cell r="DZ31"/>
          <cell r="EA31"/>
          <cell r="EB31"/>
          <cell r="EC31"/>
          <cell r="ED31"/>
          <cell r="EE31"/>
          <cell r="EF31"/>
          <cell r="EG31"/>
          <cell r="EH31"/>
          <cell r="EI31"/>
          <cell r="EJ31"/>
          <cell r="EK31"/>
          <cell r="EL31"/>
          <cell r="EM31"/>
          <cell r="EN31"/>
          <cell r="EO31"/>
          <cell r="EP31"/>
          <cell r="EQ31"/>
          <cell r="ER31"/>
          <cell r="ES31"/>
          <cell r="ET31"/>
          <cell r="EU31" t="str">
            <v>$ -</v>
          </cell>
          <cell r="EV31"/>
          <cell r="EW31"/>
          <cell r="EX31"/>
          <cell r="EY31"/>
          <cell r="EZ31"/>
          <cell r="FA31"/>
          <cell r="FB31">
            <v>0</v>
          </cell>
          <cell r="FC31">
            <v>45973</v>
          </cell>
          <cell r="FD31">
            <v>270</v>
          </cell>
          <cell r="FE31" t="str">
            <v>$ 72.000.000</v>
          </cell>
          <cell r="FF31" t="str">
            <v>Activo</v>
          </cell>
          <cell r="FG31" t="str">
            <v>En ejecución</v>
          </cell>
          <cell r="FH31"/>
          <cell r="FI31"/>
          <cell r="FJ31" t="str">
            <v>$72.000.000</v>
          </cell>
          <cell r="FK31" t="str">
            <v>#N/D</v>
          </cell>
          <cell r="FL31" t="str">
            <v>$0</v>
          </cell>
          <cell r="FM31" t="str">
            <v>$72.000.000</v>
          </cell>
          <cell r="FN31" t="str">
            <v>$0</v>
          </cell>
          <cell r="FO31" t="str">
            <v>$72.000.000</v>
          </cell>
          <cell r="FP31" t="str">
            <v>OK</v>
          </cell>
          <cell r="FQ31" t="str">
            <v>#¡REF!</v>
          </cell>
          <cell r="FR31">
            <v>0</v>
          </cell>
          <cell r="FS31" t="str">
            <v xml:space="preserve">Realizar seguimiento y monitoreo a los resportes del SIGPARTICIPO, de 
las metas y acciones programadas por la Secretaria General. 
2. Elaborar respuestas  a los diferentes derechos de petición que sean 
asignados por la Secretaria General y   realizar seguimiento de los mismos 
hasta culminar su proceso. 
3. Realizar control de legalidad a  los tramites asignados por la secretaria 
General. 
4. Realizar la elaboración y seguimientos de los procesos de planeación que 
por su naturaleza sean de conocimiento de la Secretaria General. 
5. Brindar apoyo en el control, alertas y mejoramiento del Proceso de 
Atención al Ciudadano. 
6. Las demás que sean asignadas por el supervisor, de acuerdo con la 
naturaleza y objeto del contrato. </v>
          </cell>
          <cell r="FT3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1"/>
          <cell r="FV31">
            <v>9</v>
          </cell>
          <cell r="FW31">
            <v>0</v>
          </cell>
          <cell r="FX31">
            <v>123</v>
          </cell>
          <cell r="FY31">
            <v>72000000</v>
          </cell>
          <cell r="FZ31">
            <v>45695</v>
          </cell>
          <cell r="GA31">
            <v>31</v>
          </cell>
          <cell r="GB31">
            <v>72000000</v>
          </cell>
          <cell r="GC31">
            <v>45700</v>
          </cell>
        </row>
        <row r="32">
          <cell r="A32" t="str">
            <v>A161</v>
          </cell>
          <cell r="B32"/>
          <cell r="C32">
            <v>2025</v>
          </cell>
          <cell r="D32">
            <v>31</v>
          </cell>
          <cell r="E32">
            <v>1094273792</v>
          </cell>
          <cell r="F32">
            <v>9</v>
          </cell>
          <cell r="G32" t="str">
            <v>EDUARDO ERNESTO JAIMES VILLAMIZAR</v>
          </cell>
          <cell r="H32" t="str">
            <v>Trasversal 13A bis B 32C 15 SUR</v>
          </cell>
          <cell r="I32">
            <v>3125280198</v>
          </cell>
          <cell r="J32" t="str">
            <v>eduardojaimesvill23@hotmail.com</v>
          </cell>
          <cell r="K32" t="str">
            <v>NO APLICA</v>
          </cell>
          <cell r="L32" t="str">
            <v>NO APLICA</v>
          </cell>
          <cell r="M32" t="str">
            <v>HOMBRE</v>
          </cell>
          <cell r="N32" t="str">
            <v>CISGENERO</v>
          </cell>
          <cell r="O32" t="str">
            <v>NO APLICA</v>
          </cell>
          <cell r="P32" t="str">
            <v>NO APLICA</v>
          </cell>
          <cell r="Q32">
            <v>34630</v>
          </cell>
          <cell r="R32">
            <v>30</v>
          </cell>
          <cell r="S32" t="str">
            <v>NACIONAL</v>
          </cell>
          <cell r="T32" t="str">
            <v>Título profesional en las áreas de
administración, economía, contaduría
y afines o su equivalencia.</v>
          </cell>
          <cell r="U32" t="str">
            <v>CONTADOR PÚBLICO
Universidad de Pamplona
Diploma del 22 de Septiembre de
2017</v>
          </cell>
          <cell r="V32" t="str">
            <v>Funcionamiento</v>
          </cell>
          <cell r="W32" t="str">
            <v>N/A</v>
          </cell>
          <cell r="X32" t="str">
            <v>O21202020080383990</v>
          </cell>
          <cell r="Y32" t="str">
            <v>N/A</v>
          </cell>
          <cell r="Z32" t="str">
            <v>N/A</v>
          </cell>
          <cell r="AA32" t="str">
            <v>Prestar los servicios profesionales, para acompañar al proceso de Gestión Financiera del Instituto, en la ejecución de los procedimientos propios de la Tesorería.</v>
          </cell>
          <cell r="AB32">
            <v>45700</v>
          </cell>
          <cell r="AC32">
            <v>45701</v>
          </cell>
          <cell r="AD32">
            <v>2025</v>
          </cell>
          <cell r="AE32">
            <v>2</v>
          </cell>
          <cell r="AF32">
            <v>13</v>
          </cell>
          <cell r="AG32">
            <v>2025</v>
          </cell>
          <cell r="AH32">
            <v>6</v>
          </cell>
          <cell r="AI32">
            <v>0</v>
          </cell>
          <cell r="AJ32">
            <v>2025</v>
          </cell>
          <cell r="AK32">
            <v>8</v>
          </cell>
          <cell r="AL32">
            <v>12</v>
          </cell>
          <cell r="AM32">
            <v>45881</v>
          </cell>
          <cell r="AN32">
            <v>180</v>
          </cell>
          <cell r="AO32">
            <v>23400000</v>
          </cell>
          <cell r="AP32"/>
          <cell r="AQ32"/>
          <cell r="AR32"/>
          <cell r="AS32" t="str">
            <v>$ 3.900.000</v>
          </cell>
          <cell r="AT32" t="str">
            <v>Profesional 1</v>
          </cell>
          <cell r="AU32" t="str">
            <v>Febrero</v>
          </cell>
          <cell r="AV32" t="str">
            <v>1 1. Natural</v>
          </cell>
          <cell r="AW32" t="str">
            <v>26 26-Persona Natural</v>
          </cell>
          <cell r="AX32" t="str">
            <v>3 3. Único Contratista</v>
          </cell>
          <cell r="AY32" t="str">
            <v>17 17. Contrato de Prestación de Servicios</v>
          </cell>
          <cell r="AZ32" t="str">
            <v>31 31-Servicios Profesionales</v>
          </cell>
          <cell r="BA32" t="str">
            <v>5 Contratación directa</v>
          </cell>
          <cell r="BB32" t="str">
            <v>33 Prestación de Servicios Profesionales y Apoyo (5-8)</v>
          </cell>
          <cell r="BC32">
            <v>1</v>
          </cell>
          <cell r="BD32" t="str">
            <v>1 1. Ley 80</v>
          </cell>
          <cell r="BE32"/>
          <cell r="BF32"/>
          <cell r="BG32"/>
          <cell r="BH32"/>
          <cell r="BI32" t="str">
            <v>6 6: Prestacion de servicios</v>
          </cell>
          <cell r="BJ32"/>
          <cell r="BK32"/>
          <cell r="BL32"/>
          <cell r="BM32"/>
          <cell r="BN32"/>
          <cell r="BO32"/>
          <cell r="BP32"/>
          <cell r="BQ32"/>
          <cell r="BR32"/>
          <cell r="BS32"/>
          <cell r="BT32"/>
          <cell r="BU32"/>
          <cell r="BV32"/>
          <cell r="BW32"/>
          <cell r="BX32"/>
          <cell r="BY32"/>
          <cell r="BZ32"/>
          <cell r="CA32"/>
          <cell r="CB32"/>
          <cell r="CC32">
            <v>45701</v>
          </cell>
          <cell r="CD32" t="str">
            <v>CUMPLIMIENTO</v>
          </cell>
          <cell r="CE32">
            <v>80111600</v>
          </cell>
          <cell r="CF32" t="str">
            <v>CD-IDPAC-031-2025</v>
          </cell>
          <cell r="CG32" t="str">
            <v>https://community.secop.gov.co/Public/Tendering/OpportunityDetail/Index?noticeUID=CO1.NTC.7613831&amp;isFromPublicArea=True&amp;isModal=False</v>
          </cell>
          <cell r="CH32">
            <v>45700</v>
          </cell>
          <cell r="CI32" t="str">
            <v>CO1.PCCNTR.7477942</v>
          </cell>
          <cell r="CJ32" t="str">
            <v>Sebastian Silva</v>
          </cell>
          <cell r="CK32" t="str">
            <v>YULY MARCELA BARAJAS AGUILERA</v>
          </cell>
          <cell r="CL32" t="str">
            <v>1 1. Interna</v>
          </cell>
          <cell r="CM32" t="str">
            <v>YULY MARCELA BARAJAS AGUILERA</v>
          </cell>
          <cell r="CN32">
            <v>1010176121</v>
          </cell>
          <cell r="CO32">
            <v>6</v>
          </cell>
          <cell r="CP32"/>
          <cell r="CQ32" t="str">
            <v>SECRETARIA GENERAL</v>
          </cell>
          <cell r="CR32"/>
          <cell r="CS32"/>
          <cell r="CT32"/>
          <cell r="CU32"/>
          <cell r="CV32"/>
          <cell r="CW32"/>
          <cell r="CX32"/>
          <cell r="CY32"/>
          <cell r="CZ32"/>
          <cell r="DA32"/>
          <cell r="DB32"/>
          <cell r="DC32"/>
          <cell r="DD32"/>
          <cell r="DE32"/>
          <cell r="DF32"/>
          <cell r="DG32"/>
          <cell r="DH32"/>
          <cell r="DI32"/>
          <cell r="DJ32"/>
          <cell r="DK32"/>
          <cell r="DL32"/>
          <cell r="DM32"/>
          <cell r="DN32"/>
          <cell r="DO32"/>
          <cell r="DP32"/>
          <cell r="DQ32"/>
          <cell r="DR32"/>
          <cell r="DS32"/>
          <cell r="DT32"/>
          <cell r="DU32"/>
          <cell r="DV32"/>
          <cell r="DW32"/>
          <cell r="DX32"/>
          <cell r="DY32"/>
          <cell r="DZ32"/>
          <cell r="EA32"/>
          <cell r="EB32"/>
          <cell r="EC32"/>
          <cell r="ED32"/>
          <cell r="EE32"/>
          <cell r="EF32"/>
          <cell r="EG32"/>
          <cell r="EH32"/>
          <cell r="EI32"/>
          <cell r="EJ32"/>
          <cell r="EK32"/>
          <cell r="EL32"/>
          <cell r="EM32"/>
          <cell r="EN32"/>
          <cell r="EO32"/>
          <cell r="EP32"/>
          <cell r="EQ32"/>
          <cell r="ER32"/>
          <cell r="ES32"/>
          <cell r="ET32"/>
          <cell r="EU32" t="str">
            <v>$ -</v>
          </cell>
          <cell r="EV32"/>
          <cell r="EW32"/>
          <cell r="EX32"/>
          <cell r="EY32"/>
          <cell r="EZ32"/>
          <cell r="FA32"/>
          <cell r="FB32">
            <v>0</v>
          </cell>
          <cell r="FC32">
            <v>45881</v>
          </cell>
          <cell r="FD32">
            <v>180</v>
          </cell>
          <cell r="FE32" t="str">
            <v>$ 23.400.000</v>
          </cell>
          <cell r="FF32" t="str">
            <v>Activo</v>
          </cell>
          <cell r="FG32" t="str">
            <v>En ejecución</v>
          </cell>
          <cell r="FH32"/>
          <cell r="FI32"/>
          <cell r="FJ32" t="str">
            <v>$23.400.000</v>
          </cell>
          <cell r="FK32" t="str">
            <v>#N/D</v>
          </cell>
          <cell r="FL32" t="str">
            <v>$0</v>
          </cell>
          <cell r="FM32" t="str">
            <v>$23.400.000</v>
          </cell>
          <cell r="FN32" t="str">
            <v>$0</v>
          </cell>
          <cell r="FO32" t="str">
            <v>$23.400.000</v>
          </cell>
          <cell r="FP32" t="str">
            <v>OK</v>
          </cell>
          <cell r="FQ32" t="str">
            <v>#¡REF!</v>
          </cell>
          <cell r="FR32">
            <v>0</v>
          </cell>
          <cell r="FS32" t="str">
            <v xml:space="preserve">Revisar física o digitalmente las cuentas de cobro allegadas al área de 
Tesorería para el respectivo pago. 
2. Realizar la liquidación de las Órdenes de Pago en la herramienta 
tecnológica respectiva, aplicando los descuentos a que haya lugar, de 
conformidad con la normatividad tributaria vigente y revisión de los 
requisitos para el pago correspondiente. 
3. Elaborar y presentar las declaraciones tributarias Nacionales y Distritales 
de conformidad con la normatividad aplicable al IDPAC. 
4. Brindar apoyo en actividades de gestión documental relacionadas con la 
clasificación, organización y actualización de la documentación física y 
digital del proceso de Gestión Financiera de acuerdo con las Tablas de 
Retención Documental 
5. Mantener actualizada la plataforma SECOP II, cargando oportunamente 
las Ordenes de Pago liquidadas en el mes de cada contrato y cambiando 
su estado a “PAGADO”. 
6. Las demás que sean asignadas por el supervisor, de acuerdo con la 
naturaleza y objeto del contrato. </v>
          </cell>
          <cell r="FT3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2"/>
          <cell r="FV32">
            <v>6</v>
          </cell>
          <cell r="FW32">
            <v>0</v>
          </cell>
          <cell r="FX32">
            <v>9</v>
          </cell>
          <cell r="FY32">
            <v>23400000</v>
          </cell>
          <cell r="FZ32">
            <v>45687</v>
          </cell>
          <cell r="GA32">
            <v>35</v>
          </cell>
          <cell r="GB32">
            <v>23400000</v>
          </cell>
          <cell r="GC32">
            <v>45700</v>
          </cell>
        </row>
        <row r="33">
          <cell r="A33" t="str">
            <v>C222</v>
          </cell>
          <cell r="B33"/>
          <cell r="C33">
            <v>2025</v>
          </cell>
          <cell r="D33">
            <v>32</v>
          </cell>
          <cell r="E33">
            <v>52228769</v>
          </cell>
          <cell r="F33">
            <v>3</v>
          </cell>
          <cell r="G33" t="str">
            <v>PAULA ESPERANZA PARRA</v>
          </cell>
          <cell r="H33" t="str">
            <v>Cll 12 A No.71C-61 Int 15 Apto 101</v>
          </cell>
          <cell r="I33">
            <v>8055578</v>
          </cell>
          <cell r="J33" t="str">
            <v>pauepr@hotmail.com</v>
          </cell>
          <cell r="K33" t="str">
            <v>NO APLICA</v>
          </cell>
          <cell r="L33" t="str">
            <v>NO APLICA</v>
          </cell>
          <cell r="M33" t="str">
            <v>MUJER</v>
          </cell>
          <cell r="N33" t="str">
            <v>CISGENERO</v>
          </cell>
          <cell r="O33" t="str">
            <v>NO APLICA</v>
          </cell>
          <cell r="P33" t="str">
            <v>NO APLICA</v>
          </cell>
          <cell r="Q33">
            <v>27728</v>
          </cell>
          <cell r="R33">
            <v>49</v>
          </cell>
          <cell r="S33" t="str">
            <v>NACIONAL</v>
          </cell>
          <cell r="T33" t="str">
            <v>Título profesional en Economía,</v>
          </cell>
          <cell r="U33" t="str">
            <v>ADMINISTRADOR DE EMPRESAS</v>
          </cell>
          <cell r="V33" t="str">
            <v>Inversión</v>
          </cell>
          <cell r="W33" t="str">
            <v>Implementación de mecanismos de participación que potencian el desarrollo territorial Bogotá D.C.</v>
          </cell>
          <cell r="X33" t="str">
            <v>O23011745022024023806022</v>
          </cell>
          <cell r="Y33"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3" t="str">
            <v xml:space="preserve">3. Aplicar a 2000 organizaciones 
sociales, comunales, medios 
comunitarios, de propiedad horizontal 
el modelo de fortalecimiento </v>
          </cell>
          <cell r="AA33" t="str">
            <v>Prestar los servicios profesionales especializados para asesorar, articular, gestionar y hacer seguimiento a las acciones administrativas y de planeación de la subdirección, siendo enlace entre la SFOS, los equipos internos y externos que traten la mision de la entidad.</v>
          </cell>
          <cell r="AB33">
            <v>45705</v>
          </cell>
          <cell r="AC33">
            <v>45706</v>
          </cell>
          <cell r="AD33">
            <v>2025</v>
          </cell>
          <cell r="AE33">
            <v>2</v>
          </cell>
          <cell r="AF33">
            <v>18</v>
          </cell>
          <cell r="AG33">
            <v>2025</v>
          </cell>
          <cell r="AH33">
            <v>7</v>
          </cell>
          <cell r="AI33">
            <v>0</v>
          </cell>
          <cell r="AJ33">
            <v>2025</v>
          </cell>
          <cell r="AK33">
            <v>9</v>
          </cell>
          <cell r="AL33">
            <v>17</v>
          </cell>
          <cell r="AM33">
            <v>45917</v>
          </cell>
          <cell r="AN33">
            <v>210</v>
          </cell>
          <cell r="AO33">
            <v>52500000</v>
          </cell>
          <cell r="AP33"/>
          <cell r="AQ33"/>
          <cell r="AR33"/>
          <cell r="AS33" t="str">
            <v>$ 7.500.000</v>
          </cell>
          <cell r="AT33" t="str">
            <v>Profesional 8</v>
          </cell>
          <cell r="AU33" t="str">
            <v>Febrero</v>
          </cell>
          <cell r="AV33" t="str">
            <v>1 1. Natural</v>
          </cell>
          <cell r="AW33" t="str">
            <v>26 26-Persona Natural</v>
          </cell>
          <cell r="AX33" t="str">
            <v>3 3. Único Contratista</v>
          </cell>
          <cell r="AY33" t="str">
            <v>17 17. Contrato de Prestación de Servicios</v>
          </cell>
          <cell r="AZ33" t="str">
            <v>31 31-Servicios Profesionales</v>
          </cell>
          <cell r="BA33" t="str">
            <v>5 Contratación directa</v>
          </cell>
          <cell r="BB33" t="str">
            <v>33 Prestación de Servicios Profesionales y Apoyo (5-8)</v>
          </cell>
          <cell r="BC33">
            <v>1</v>
          </cell>
          <cell r="BD33" t="str">
            <v>1 1. Ley 80</v>
          </cell>
          <cell r="BE33"/>
          <cell r="BF33"/>
          <cell r="BG33"/>
          <cell r="BH33"/>
          <cell r="BI33" t="str">
            <v>6 6: Prestacion de servicios</v>
          </cell>
          <cell r="BJ33"/>
          <cell r="BK33"/>
          <cell r="BL33"/>
          <cell r="BM33"/>
          <cell r="BN33"/>
          <cell r="BO33"/>
          <cell r="BP33"/>
          <cell r="BQ33"/>
          <cell r="BR33"/>
          <cell r="BS33"/>
          <cell r="BT33"/>
          <cell r="BU33"/>
          <cell r="BV33"/>
          <cell r="BW33"/>
          <cell r="BX33"/>
          <cell r="BY33"/>
          <cell r="BZ33"/>
          <cell r="CA33"/>
          <cell r="CB33"/>
          <cell r="CC33">
            <v>45706</v>
          </cell>
          <cell r="CD33" t="str">
            <v>CUMPLIMIENTO</v>
          </cell>
          <cell r="CE33">
            <v>80111600</v>
          </cell>
          <cell r="CF33" t="str">
            <v>CD-IDPAC-032-2025</v>
          </cell>
          <cell r="CG33" t="str">
            <v>https://community.secop.gov.co/Public/Tendering/OpportunityDetail/Index?noticeUID=CO1.NTC.7656142&amp;isFromPublicArea=True&amp;isModal=False</v>
          </cell>
          <cell r="CH33">
            <v>45705</v>
          </cell>
          <cell r="CI33" t="str">
            <v>CO1.PCCNTR.7511146</v>
          </cell>
          <cell r="CJ33" t="str">
            <v>Manuela Martinez</v>
          </cell>
          <cell r="CK33" t="str">
            <v>YULY MARCELA BARAJAS AGUILERA</v>
          </cell>
          <cell r="CL33" t="str">
            <v>1 1. Interna</v>
          </cell>
          <cell r="CM33" t="str">
            <v>MARTHA ELMY NIÑO VARGAS</v>
          </cell>
          <cell r="CN33">
            <v>1030534699</v>
          </cell>
          <cell r="CO33">
            <v>1</v>
          </cell>
          <cell r="CP33"/>
          <cell r="CQ33" t="str">
            <v>Subdirectora de Fortalecimiento de la Organización Social</v>
          </cell>
          <cell r="CR33"/>
          <cell r="CS33"/>
          <cell r="CT33"/>
          <cell r="CU33"/>
          <cell r="CV33"/>
          <cell r="CW33"/>
          <cell r="CX33"/>
          <cell r="CY33"/>
          <cell r="CZ33"/>
          <cell r="DA33"/>
          <cell r="DB33"/>
          <cell r="DC33"/>
          <cell r="DD33"/>
          <cell r="DE33"/>
          <cell r="DF33"/>
          <cell r="DG33"/>
          <cell r="DH33"/>
          <cell r="DI33"/>
          <cell r="DJ33"/>
          <cell r="DK33"/>
          <cell r="DL33"/>
          <cell r="DM33"/>
          <cell r="DN33"/>
          <cell r="DO33"/>
          <cell r="DP33"/>
          <cell r="DQ33"/>
          <cell r="DR33"/>
          <cell r="DS33"/>
          <cell r="DT33"/>
          <cell r="DU33"/>
          <cell r="DV33"/>
          <cell r="DW33"/>
          <cell r="DX33"/>
          <cell r="DY33"/>
          <cell r="DZ33"/>
          <cell r="EA33"/>
          <cell r="EB33"/>
          <cell r="EC33"/>
          <cell r="ED33"/>
          <cell r="EE33"/>
          <cell r="EF33"/>
          <cell r="EG33"/>
          <cell r="EH33"/>
          <cell r="EI33"/>
          <cell r="EJ33"/>
          <cell r="EK33"/>
          <cell r="EL33"/>
          <cell r="EM33"/>
          <cell r="EN33"/>
          <cell r="EO33"/>
          <cell r="EP33"/>
          <cell r="EQ33"/>
          <cell r="ER33"/>
          <cell r="ES33"/>
          <cell r="ET33"/>
          <cell r="EU33" t="str">
            <v>$ -</v>
          </cell>
          <cell r="EV33"/>
          <cell r="EW33"/>
          <cell r="EX33"/>
          <cell r="EY33"/>
          <cell r="EZ33"/>
          <cell r="FA33"/>
          <cell r="FB33">
            <v>0</v>
          </cell>
          <cell r="FC33">
            <v>45917</v>
          </cell>
          <cell r="FD33">
            <v>210</v>
          </cell>
          <cell r="FE33" t="str">
            <v>$ 52.500.000</v>
          </cell>
          <cell r="FF33" t="str">
            <v>Activo</v>
          </cell>
          <cell r="FG33" t="str">
            <v>En ejecución</v>
          </cell>
          <cell r="FH33"/>
          <cell r="FI33"/>
          <cell r="FJ33" t="str">
            <v>$52.500.000</v>
          </cell>
          <cell r="FK33" t="str">
            <v>#N/D</v>
          </cell>
          <cell r="FL33" t="str">
            <v>$0</v>
          </cell>
          <cell r="FM33" t="str">
            <v>$52.500.000</v>
          </cell>
          <cell r="FN33" t="str">
            <v>$0</v>
          </cell>
          <cell r="FO33" t="str">
            <v>$52.500.000</v>
          </cell>
          <cell r="FP33" t="str">
            <v>OK</v>
          </cell>
          <cell r="FQ33" t="str">
            <v>#¡REF!</v>
          </cell>
          <cell r="FR33">
            <v>0</v>
          </cell>
          <cell r="FS33" t="str">
            <v xml:space="preserve">Realizar el seguimiento transversal de la planeación y gestión de la 
subdirección de fortalecimiento. 
2. Realizar el seguimiento de la entrega de los productos de las políticas 
públicas que son responsabilidad de la Subdirección de Fortalecimiento. 
3. Prestar apoyo en asesorar a la Subdirección de Fortalecimiento en la 
gestión de las gerencias y  equipos internos de la subdirección, así como 
en la gestión de acciones de cooperación y/o alianzas estratégicas en el 
marco de la misión de la entidad. 
4. Apoyar la proyección y revisión oportuna de las respuestas a las peticiones 
y/o solicitudes de informe.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3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3"/>
          <cell r="FV33">
            <v>7</v>
          </cell>
          <cell r="FW33">
            <v>0</v>
          </cell>
          <cell r="FX33">
            <v>51</v>
          </cell>
          <cell r="FY33">
            <v>52500000</v>
          </cell>
          <cell r="FZ33">
            <v>45693</v>
          </cell>
          <cell r="GA33">
            <v>72</v>
          </cell>
          <cell r="GB33">
            <v>52500000</v>
          </cell>
          <cell r="GC33">
            <v>45706</v>
          </cell>
        </row>
        <row r="34">
          <cell r="A34" t="str">
            <v>C221</v>
          </cell>
          <cell r="B34"/>
          <cell r="C34">
            <v>2025</v>
          </cell>
          <cell r="D34">
            <v>33</v>
          </cell>
          <cell r="E34">
            <v>1019056531</v>
          </cell>
          <cell r="F34">
            <v>0</v>
          </cell>
          <cell r="G34" t="str">
            <v>JULIANA VALCARCEL PATIÑO</v>
          </cell>
          <cell r="H34" t="str">
            <v>CR 67 n 167-79</v>
          </cell>
          <cell r="I34">
            <v>3114911965</v>
          </cell>
          <cell r="J34" t="str">
            <v>julianavalpa@hotmail.com</v>
          </cell>
          <cell r="K34" t="str">
            <v>NO APLICA</v>
          </cell>
          <cell r="L34" t="str">
            <v>NO APLICA</v>
          </cell>
          <cell r="M34" t="str">
            <v>MUJER</v>
          </cell>
          <cell r="N34" t="str">
            <v>CISGENERO</v>
          </cell>
          <cell r="O34" t="str">
            <v>NO APLICA</v>
          </cell>
          <cell r="P34" t="str">
            <v>NO APLICA</v>
          </cell>
          <cell r="Q34">
            <v>33052</v>
          </cell>
          <cell r="R34">
            <v>34</v>
          </cell>
          <cell r="S34" t="str">
            <v>NACIONAL</v>
          </cell>
          <cell r="T34" t="str">
            <v xml:space="preserve">Título profesional de Abogado 
con Especialización o su 
equivalencia. </v>
          </cell>
          <cell r="U34" t="str">
            <v xml:space="preserve"> ABOGADA, egresada de La 
Universidad San Buenaventura, 
según diploma de grado de fecha 
20/03/2015. 
Fecha terminación
 Término ejecución
 Fecha expedición 
certificación
 DIA/MES/AÑO
 DIA/MES/AÑO MESES DÍAS
 DIA/MES/AÑO
 EMPRESA
 8/01/2022
 13/02/2023
 7/02/2023
 12
 29
 30/10/2023
 8
 17
 30/10/2023
 30/10/2023
 11/08/2021
 ESPECIALISTA EN DERECHO 
COMERCIAL, egresada de La 
Universidad del Rosario, segun 
diploma de grado de fecha 
15/09/2016</v>
          </cell>
          <cell r="V34" t="str">
            <v>Inversión</v>
          </cell>
          <cell r="W34" t="str">
            <v>Implementación de mecanismos de participación que potencian el desarrollo territorial Bogotá D.C.</v>
          </cell>
          <cell r="X34" t="str">
            <v>O23011745022024023806022</v>
          </cell>
          <cell r="Y34"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4" t="str">
            <v xml:space="preserve">3. Aplicar a 2000 organizaciones 
sociales, comunales, medios 
comunitarios, de propiedad horizontal 
el modelo de fortalecimiento </v>
          </cell>
          <cell r="AA34" t="str">
            <v>Prestar los servicios profesionales para articular las acciones de fortalecimiento en los procesos, actuaciones y verificaciones juridicas para garantizar el funcionamiento de la Subdirección de fortalecimiento de la Organización Social.</v>
          </cell>
          <cell r="AB34">
            <v>45701</v>
          </cell>
          <cell r="AC34">
            <v>45702</v>
          </cell>
          <cell r="AD34">
            <v>2025</v>
          </cell>
          <cell r="AE34">
            <v>2</v>
          </cell>
          <cell r="AF34">
            <v>14</v>
          </cell>
          <cell r="AG34">
            <v>2025</v>
          </cell>
          <cell r="AH34">
            <v>7</v>
          </cell>
          <cell r="AI34">
            <v>0</v>
          </cell>
          <cell r="AJ34">
            <v>2025</v>
          </cell>
          <cell r="AK34">
            <v>9</v>
          </cell>
          <cell r="AL34">
            <v>13</v>
          </cell>
          <cell r="AM34">
            <v>45913</v>
          </cell>
          <cell r="AN34">
            <v>210</v>
          </cell>
          <cell r="AO34">
            <v>49000000</v>
          </cell>
          <cell r="AP34"/>
          <cell r="AQ34"/>
          <cell r="AR34"/>
          <cell r="AS34" t="str">
            <v>$ 7.000.000</v>
          </cell>
          <cell r="AT34" t="str">
            <v>Profesional 7</v>
          </cell>
          <cell r="AU34" t="str">
            <v>Febrero</v>
          </cell>
          <cell r="AV34" t="str">
            <v>1 1. Natural</v>
          </cell>
          <cell r="AW34" t="str">
            <v>26 26-Persona Natural</v>
          </cell>
          <cell r="AX34" t="str">
            <v>3 3. Único Contratista</v>
          </cell>
          <cell r="AY34" t="str">
            <v>17 17. Contrato de Prestación de Servicios</v>
          </cell>
          <cell r="AZ34" t="str">
            <v>31 31-Servicios Profesionales</v>
          </cell>
          <cell r="BA34" t="str">
            <v>5 Contratación directa</v>
          </cell>
          <cell r="BB34" t="str">
            <v>33 Prestación de Servicios Profesionales y Apoyo (5-8)</v>
          </cell>
          <cell r="BC34">
            <v>1</v>
          </cell>
          <cell r="BD34" t="str">
            <v>1 1. Ley 80</v>
          </cell>
          <cell r="BE34"/>
          <cell r="BF34"/>
          <cell r="BG34"/>
          <cell r="BH34"/>
          <cell r="BI34" t="str">
            <v>6 6: Prestacion de servicios</v>
          </cell>
          <cell r="BJ34"/>
          <cell r="BK34"/>
          <cell r="BL34"/>
          <cell r="BM34"/>
          <cell r="BN34"/>
          <cell r="BO34"/>
          <cell r="BP34"/>
          <cell r="BQ34"/>
          <cell r="BR34"/>
          <cell r="BS34"/>
          <cell r="BT34"/>
          <cell r="BU34"/>
          <cell r="BV34"/>
          <cell r="BW34"/>
          <cell r="BX34"/>
          <cell r="BY34"/>
          <cell r="BZ34"/>
          <cell r="CA34"/>
          <cell r="CB34"/>
          <cell r="CC34">
            <v>45701</v>
          </cell>
          <cell r="CD34" t="str">
            <v>CUMPLIMIENTO</v>
          </cell>
          <cell r="CE34">
            <v>80111600</v>
          </cell>
          <cell r="CF34" t="str">
            <v>CD-IDPAC-033-2025</v>
          </cell>
          <cell r="CG34" t="str">
            <v>https://community.secop.gov.co/Public/Tendering/OpportunityDetail/Index?noticeUID=CO1.NTC.7615442&amp;isFromPublicArea=True&amp;isModal=False</v>
          </cell>
          <cell r="CH34">
            <v>45700</v>
          </cell>
          <cell r="CI34" t="str">
            <v>CO1.PCCNTR.7478893</v>
          </cell>
          <cell r="CJ34" t="str">
            <v>Manuela Martinez</v>
          </cell>
          <cell r="CK34" t="str">
            <v>YULY MARCELA BARAJAS AGUILERA</v>
          </cell>
          <cell r="CL34" t="str">
            <v>1 1. Interna</v>
          </cell>
          <cell r="CM34" t="str">
            <v>MARTHA ELMY NIÑO VARGAS</v>
          </cell>
          <cell r="CN34">
            <v>1030534699</v>
          </cell>
          <cell r="CO34">
            <v>1</v>
          </cell>
          <cell r="CP34"/>
          <cell r="CQ34" t="str">
            <v>Subdirectora de Fortalecimiento de la Organización Social</v>
          </cell>
          <cell r="CR34"/>
          <cell r="CS34"/>
          <cell r="CT34"/>
          <cell r="CU34"/>
          <cell r="CV34"/>
          <cell r="CW34"/>
          <cell r="CX34"/>
          <cell r="CY34"/>
          <cell r="CZ34"/>
          <cell r="DA34"/>
          <cell r="DB34"/>
          <cell r="DC34"/>
          <cell r="DD34"/>
          <cell r="DE34"/>
          <cell r="DF34"/>
          <cell r="DG34"/>
          <cell r="DH34"/>
          <cell r="DI34"/>
          <cell r="DJ34"/>
          <cell r="DK34"/>
          <cell r="DL34"/>
          <cell r="DM34"/>
          <cell r="DN34"/>
          <cell r="DO34"/>
          <cell r="DP34"/>
          <cell r="DQ34"/>
          <cell r="DR34"/>
          <cell r="DS34"/>
          <cell r="DT34"/>
          <cell r="DU34"/>
          <cell r="DV34"/>
          <cell r="DW34"/>
          <cell r="DX34"/>
          <cell r="DY34"/>
          <cell r="DZ34"/>
          <cell r="EA34"/>
          <cell r="EB34"/>
          <cell r="EC34"/>
          <cell r="ED34"/>
          <cell r="EE34"/>
          <cell r="EF34"/>
          <cell r="EG34"/>
          <cell r="EH34"/>
          <cell r="EI34"/>
          <cell r="EJ34"/>
          <cell r="EK34"/>
          <cell r="EL34"/>
          <cell r="EM34"/>
          <cell r="EN34"/>
          <cell r="EO34"/>
          <cell r="EP34"/>
          <cell r="EQ34"/>
          <cell r="ER34"/>
          <cell r="ES34"/>
          <cell r="ET34"/>
          <cell r="EU34" t="str">
            <v>$ -</v>
          </cell>
          <cell r="EV34"/>
          <cell r="EW34"/>
          <cell r="EX34"/>
          <cell r="EY34"/>
          <cell r="EZ34"/>
          <cell r="FA34"/>
          <cell r="FB34">
            <v>0</v>
          </cell>
          <cell r="FC34">
            <v>45913</v>
          </cell>
          <cell r="FD34">
            <v>210</v>
          </cell>
          <cell r="FE34" t="str">
            <v>$ 49.000.000</v>
          </cell>
          <cell r="FF34" t="str">
            <v>Activo</v>
          </cell>
          <cell r="FG34" t="str">
            <v>En ejecución</v>
          </cell>
          <cell r="FH34"/>
          <cell r="FI34"/>
          <cell r="FJ34" t="str">
            <v>$49.000.000</v>
          </cell>
          <cell r="FK34" t="str">
            <v>#N/D</v>
          </cell>
          <cell r="FL34" t="str">
            <v>$0</v>
          </cell>
          <cell r="FM34" t="str">
            <v>$49.000.000</v>
          </cell>
          <cell r="FN34" t="str">
            <v>$0</v>
          </cell>
          <cell r="FO34" t="str">
            <v>$49.000.000</v>
          </cell>
          <cell r="FP34" t="str">
            <v>OK</v>
          </cell>
          <cell r="FQ34" t="str">
            <v>#¡REF!</v>
          </cell>
          <cell r="FR34">
            <v>0</v>
          </cell>
          <cell r="FS34" t="str">
            <v xml:space="preserve">Proyectar respuestas a las peticiones, proposiciones, tutelas, derechos de 
petición, consultas y solicitudes elevadas por organismos de control, 
ciudadanía, y demás organismos legislativos que le sean asignadas. 
2. Proyectar los conceptos jurídicos que le sean requeridos a la Subdirección 
de Fortalecimiento. 
3. Realizar la revisión de los documentos expedidos o remitidos a la 
subdirección de fortalecimiento que le sean requeridos. 
4. Apoyar en la estructuración y seguimiento de los procesos de contratación 
en el marco de la misión de la Subdirección de Fortalecimiento de la 
Organización Social.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3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4"/>
          <cell r="FV34">
            <v>7</v>
          </cell>
          <cell r="FW34">
            <v>0</v>
          </cell>
          <cell r="FX34">
            <v>53</v>
          </cell>
          <cell r="FY34">
            <v>49000000</v>
          </cell>
          <cell r="FZ34">
            <v>45693</v>
          </cell>
          <cell r="GA34">
            <v>47</v>
          </cell>
          <cell r="GB34">
            <v>49000000</v>
          </cell>
          <cell r="GC34">
            <v>45701</v>
          </cell>
        </row>
        <row r="35">
          <cell r="A35" t="str">
            <v>C204</v>
          </cell>
          <cell r="B35" t="str">
            <v>no tience contrato en secop</v>
          </cell>
          <cell r="C35">
            <v>2025</v>
          </cell>
          <cell r="D35">
            <v>34</v>
          </cell>
          <cell r="E35">
            <v>79982645</v>
          </cell>
          <cell r="F35">
            <v>0</v>
          </cell>
          <cell r="G35" t="str">
            <v>JOHN JAIRO RUIZ BULLA</v>
          </cell>
          <cell r="H35" t="str">
            <v>CLL 165 54 C 84 MZ 2 IN 7</v>
          </cell>
          <cell r="I35">
            <v>6013579140</v>
          </cell>
          <cell r="J35" t="str">
            <v>johnruizb@hotmail.com</v>
          </cell>
          <cell r="K35" t="str">
            <v>NO APLICA</v>
          </cell>
          <cell r="L35" t="str">
            <v>NO APLICA</v>
          </cell>
          <cell r="M35" t="str">
            <v>HOMBRE</v>
          </cell>
          <cell r="N35" t="str">
            <v>CISGENERO</v>
          </cell>
          <cell r="O35" t="str">
            <v>NO APLICA</v>
          </cell>
          <cell r="P35" t="str">
            <v>NO APLICA</v>
          </cell>
          <cell r="Q35">
            <v>28848</v>
          </cell>
          <cell r="R35">
            <v>46</v>
          </cell>
          <cell r="S35" t="str">
            <v>NACIONAL</v>
          </cell>
          <cell r="T35" t="str">
            <v>Título profesional, Título de
posgrado a nivel de
especialización, Titulo de 
posgrado a nivel maestria o su 
equivalencia</v>
          </cell>
          <cell r="U35" t="str">
            <v>Título profesional de Politólogo y 
Especialización o su equivalencia</v>
          </cell>
          <cell r="V35" t="str">
            <v>Inversión</v>
          </cell>
          <cell r="W35" t="str">
            <v>Implementación de mecanismos de participación que potencian el desarrollo territorial Bogotá D.C.</v>
          </cell>
          <cell r="X35" t="str">
            <v>O23011745022024023806022</v>
          </cell>
          <cell r="Y35"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5" t="str">
            <v xml:space="preserve">1. Realizar (3) Jornadas Únicas 
Electorales </v>
          </cell>
          <cell r="AA35" t="str">
            <v>Prestar los servicios profesionales en el seguimiento de la información relacionada con las organizaciones sociales y medios comunitarios a través de la plataforma de la Participación y la plataforma VOTEC</v>
          </cell>
          <cell r="AB35">
            <v>45701</v>
          </cell>
          <cell r="AC35">
            <v>45706</v>
          </cell>
          <cell r="AD35">
            <v>2025</v>
          </cell>
          <cell r="AE35">
            <v>2</v>
          </cell>
          <cell r="AF35">
            <v>18</v>
          </cell>
          <cell r="AG35">
            <v>2025</v>
          </cell>
          <cell r="AH35">
            <v>5</v>
          </cell>
          <cell r="AI35">
            <v>0</v>
          </cell>
          <cell r="AJ35">
            <v>2025</v>
          </cell>
          <cell r="AK35">
            <v>7</v>
          </cell>
          <cell r="AL35">
            <v>17</v>
          </cell>
          <cell r="AM35">
            <v>45855</v>
          </cell>
          <cell r="AN35">
            <v>150</v>
          </cell>
          <cell r="AO35">
            <v>29300000</v>
          </cell>
          <cell r="AP35"/>
          <cell r="AQ35"/>
          <cell r="AR35"/>
          <cell r="AS35" t="str">
            <v>$ 5.860.000</v>
          </cell>
          <cell r="AT35" t="str">
            <v>Profesional 5</v>
          </cell>
          <cell r="AU35" t="str">
            <v>Febrero</v>
          </cell>
          <cell r="AV35" t="str">
            <v>1 1. Natural</v>
          </cell>
          <cell r="AW35" t="str">
            <v>26 26-Persona Natural</v>
          </cell>
          <cell r="AX35" t="str">
            <v>3 3. Único Contratista</v>
          </cell>
          <cell r="AY35" t="str">
            <v>17 17. Contrato de Prestación de Servicios</v>
          </cell>
          <cell r="AZ35" t="str">
            <v>31 31-Servicios Profesionales</v>
          </cell>
          <cell r="BA35" t="str">
            <v>5 Contratación directa</v>
          </cell>
          <cell r="BB35" t="str">
            <v>33 Prestación de Servicios Profesionales y Apoyo (5-8)</v>
          </cell>
          <cell r="BC35">
            <v>1</v>
          </cell>
          <cell r="BD35" t="str">
            <v>1 1. Ley 80</v>
          </cell>
          <cell r="BE35"/>
          <cell r="BF35"/>
          <cell r="BG35"/>
          <cell r="BH35"/>
          <cell r="BI35" t="str">
            <v>6 6: Prestacion de servicios</v>
          </cell>
          <cell r="BJ35"/>
          <cell r="BK35"/>
          <cell r="BL35"/>
          <cell r="BM35"/>
          <cell r="BN35"/>
          <cell r="BO35"/>
          <cell r="BP35"/>
          <cell r="BQ35"/>
          <cell r="BR35"/>
          <cell r="BS35"/>
          <cell r="BT35"/>
          <cell r="BU35"/>
          <cell r="BV35"/>
          <cell r="BW35"/>
          <cell r="BX35"/>
          <cell r="BY35"/>
          <cell r="BZ35"/>
          <cell r="CA35"/>
          <cell r="CB35"/>
          <cell r="CC35">
            <v>45706</v>
          </cell>
          <cell r="CD35" t="str">
            <v>CUMPLIMIENTO</v>
          </cell>
          <cell r="CE35">
            <v>80111600</v>
          </cell>
          <cell r="CF35" t="str">
            <v>CD-IDPAC-034-2025</v>
          </cell>
          <cell r="CG35" t="str">
            <v>https://community.secop.gov.co/Public/Tendering/OpportunityDetail/Index?noticeUID=CO1.NTC.7615527&amp;isFromPublicArea=True&amp;isModal=False</v>
          </cell>
          <cell r="CH35">
            <v>45700</v>
          </cell>
          <cell r="CI35" t="str">
            <v>CO1.PCCNTR.7478930</v>
          </cell>
          <cell r="CJ35" t="str">
            <v>Manuela Martinez</v>
          </cell>
          <cell r="CK35" t="str">
            <v>YULY MARCELA BARAJAS AGUILERA</v>
          </cell>
          <cell r="CL35" t="str">
            <v>1 1. Interna</v>
          </cell>
          <cell r="CM35" t="str">
            <v>MARTHA ELMY NIÑO VARGAS</v>
          </cell>
          <cell r="CN35">
            <v>1030534699</v>
          </cell>
          <cell r="CO35">
            <v>1</v>
          </cell>
          <cell r="CP35"/>
          <cell r="CQ35" t="str">
            <v>Subdirectora de Fortalecimiento de la Organización Social</v>
          </cell>
          <cell r="CR35"/>
          <cell r="CS35"/>
          <cell r="CT35"/>
          <cell r="CU35"/>
          <cell r="CV35"/>
          <cell r="CW35"/>
          <cell r="CX35"/>
          <cell r="CY35"/>
          <cell r="CZ35"/>
          <cell r="DA35"/>
          <cell r="DB35"/>
          <cell r="DC35"/>
          <cell r="DD35"/>
          <cell r="DE35"/>
          <cell r="DF35"/>
          <cell r="DG35"/>
          <cell r="DH35"/>
          <cell r="DI35"/>
          <cell r="DJ35"/>
          <cell r="DK35"/>
          <cell r="DL35"/>
          <cell r="DM35"/>
          <cell r="DN35"/>
          <cell r="DO35"/>
          <cell r="DP35"/>
          <cell r="DQ35"/>
          <cell r="DR35"/>
          <cell r="DS35"/>
          <cell r="DT35"/>
          <cell r="DU35"/>
          <cell r="DV35"/>
          <cell r="DW35"/>
          <cell r="DX35"/>
          <cell r="DY35"/>
          <cell r="DZ35"/>
          <cell r="EA35"/>
          <cell r="EB35"/>
          <cell r="EC35"/>
          <cell r="ED35"/>
          <cell r="EE35"/>
          <cell r="EF35"/>
          <cell r="EG35"/>
          <cell r="EH35"/>
          <cell r="EI35"/>
          <cell r="EJ35"/>
          <cell r="EK35"/>
          <cell r="EL35"/>
          <cell r="EM35"/>
          <cell r="EN35"/>
          <cell r="EO35"/>
          <cell r="EP35"/>
          <cell r="EQ35"/>
          <cell r="ER35"/>
          <cell r="ES35"/>
          <cell r="ET35"/>
          <cell r="EU35" t="str">
            <v>$ -</v>
          </cell>
          <cell r="EV35"/>
          <cell r="EW35"/>
          <cell r="EX35"/>
          <cell r="EY35"/>
          <cell r="EZ35"/>
          <cell r="FA35"/>
          <cell r="FB35">
            <v>0</v>
          </cell>
          <cell r="FC35">
            <v>45855</v>
          </cell>
          <cell r="FD35">
            <v>150</v>
          </cell>
          <cell r="FE35" t="str">
            <v>$ 29.300.000</v>
          </cell>
          <cell r="FF35" t="str">
            <v>Activo</v>
          </cell>
          <cell r="FG35" t="str">
            <v>En ejecución</v>
          </cell>
          <cell r="FH35"/>
          <cell r="FI35"/>
          <cell r="FJ35" t="str">
            <v>$29.300.000</v>
          </cell>
          <cell r="FK35" t="str">
            <v>#N/D</v>
          </cell>
          <cell r="FL35" t="str">
            <v>$0</v>
          </cell>
          <cell r="FM35" t="str">
            <v>$29.300.000</v>
          </cell>
          <cell r="FN35" t="str">
            <v>$0</v>
          </cell>
          <cell r="FO35" t="str">
            <v>$29.300.000</v>
          </cell>
          <cell r="FP35" t="str">
            <v>OK</v>
          </cell>
          <cell r="FQ35" t="str">
            <v>#¡REF!</v>
          </cell>
          <cell r="FR35">
            <v>0</v>
          </cell>
          <cell r="FS35"/>
          <cell r="FT3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5"/>
          <cell r="FV35">
            <v>5</v>
          </cell>
          <cell r="FW35">
            <v>0</v>
          </cell>
          <cell r="FX35">
            <v>50</v>
          </cell>
          <cell r="FY35">
            <v>35160000</v>
          </cell>
          <cell r="FZ35">
            <v>45693</v>
          </cell>
          <cell r="GA35">
            <v>51</v>
          </cell>
          <cell r="GB35">
            <v>29300000</v>
          </cell>
          <cell r="GC35">
            <v>45701</v>
          </cell>
        </row>
        <row r="36">
          <cell r="A36" t="str">
            <v>C51</v>
          </cell>
          <cell r="B36"/>
          <cell r="C36">
            <v>2025</v>
          </cell>
          <cell r="D36">
            <v>35</v>
          </cell>
          <cell r="E36">
            <v>1010185631</v>
          </cell>
          <cell r="F36">
            <v>9</v>
          </cell>
          <cell r="G36" t="str">
            <v>HUMBERTO CARLOS IZQUIERDO SAAVEDRA</v>
          </cell>
          <cell r="H36" t="str">
            <v>KR 13 A 88 23</v>
          </cell>
          <cell r="I36">
            <v>3114430037</v>
          </cell>
          <cell r="J36" t="str">
            <v>hizquierdosaavedra@gmail.com</v>
          </cell>
          <cell r="K36" t="str">
            <v>NO APLICA</v>
          </cell>
          <cell r="L36" t="str">
            <v>NO APLICA</v>
          </cell>
          <cell r="M36" t="str">
            <v>HOMBRE</v>
          </cell>
          <cell r="N36" t="str">
            <v>CISGENERO</v>
          </cell>
          <cell r="O36" t="str">
            <v>NO APLICA</v>
          </cell>
          <cell r="P36" t="str">
            <v>NO APLICA</v>
          </cell>
          <cell r="Q36">
            <v>29496</v>
          </cell>
          <cell r="R36">
            <v>44</v>
          </cell>
          <cell r="S36" t="str">
            <v>NACIONAL</v>
          </cell>
          <cell r="T36" t="str">
            <v>Título Profesional en derecho,
con posgrado a nivel de
especialización</v>
          </cell>
          <cell r="U36" t="str">
            <v>ABOGADO , egresado de la 
Universidad del Rosario, según 
diploma de grado de fecha 15 de 
junio de 2012. 
ESPECIALISTA EN DERECHO 
TRIBUTARIO , egresado de la 
Universidad del Rosario, según 
diploma de grado de fecha 19 de 
junio de 2014. 
ESPECIALISTA EN DERECHO 
PENAL , egresado de la 
Universidad del Rosario, según 
diploma de grado de fecha 30 de 
septiembre de 2014</v>
          </cell>
          <cell r="V36" t="str">
            <v>Inversión</v>
          </cell>
          <cell r="W36" t="str">
            <v xml:space="preserve">
Fortalecimiento de la gestión institucional del IDPAC en el marco de la ejecución del Plan de Desarrollo de  Bogotá D.C</v>
          </cell>
          <cell r="X36" t="str">
            <v>O23011745992024019407023</v>
          </cell>
          <cell r="Y36" t="str">
            <v xml:space="preserve">Meta 368 Implementar 1 estrategia 
para fortalecimiento de la gestión 
institucional y operativa </v>
          </cell>
          <cell r="Z36" t="str">
            <v xml:space="preserve">1. Realizar el 100% de la estrategia 
de contratación de talento humano 
para los procesos de apoyo, gerencia 
y evaluación </v>
          </cell>
          <cell r="AA36" t="str">
            <v>Prestar los servicios profesionales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v>
          </cell>
          <cell r="AB36">
            <v>45700</v>
          </cell>
          <cell r="AC36">
            <v>45701</v>
          </cell>
          <cell r="AD36">
            <v>2025</v>
          </cell>
          <cell r="AE36">
            <v>2</v>
          </cell>
          <cell r="AF36">
            <v>13</v>
          </cell>
          <cell r="AG36">
            <v>2025</v>
          </cell>
          <cell r="AH36">
            <v>10</v>
          </cell>
          <cell r="AI36">
            <v>0</v>
          </cell>
          <cell r="AJ36">
            <v>2025</v>
          </cell>
          <cell r="AK36">
            <v>12</v>
          </cell>
          <cell r="AL36">
            <v>12</v>
          </cell>
          <cell r="AM36">
            <v>46003</v>
          </cell>
          <cell r="AN36">
            <v>300</v>
          </cell>
          <cell r="AO36">
            <v>70000000</v>
          </cell>
          <cell r="AP36"/>
          <cell r="AQ36"/>
          <cell r="AR36"/>
          <cell r="AS36" t="str">
            <v>$ 7.000.000</v>
          </cell>
          <cell r="AT36" t="str">
            <v>Profesional 7</v>
          </cell>
          <cell r="AU36" t="str">
            <v>Febrero</v>
          </cell>
          <cell r="AV36" t="str">
            <v>1 1. Natural</v>
          </cell>
          <cell r="AW36" t="str">
            <v>26 26-Persona Natural</v>
          </cell>
          <cell r="AX36" t="str">
            <v>3 3. Único Contratista</v>
          </cell>
          <cell r="AY36" t="str">
            <v>17 17. Contrato de Prestación de Servicios</v>
          </cell>
          <cell r="AZ36" t="str">
            <v>31 31-Servicios Profesionales</v>
          </cell>
          <cell r="BA36" t="str">
            <v>5 Contratación directa</v>
          </cell>
          <cell r="BB36" t="str">
            <v>33 Prestación de Servicios Profesionales y Apoyo (5-8)</v>
          </cell>
          <cell r="BC36">
            <v>1</v>
          </cell>
          <cell r="BD36" t="str">
            <v>1 1. Ley 80</v>
          </cell>
          <cell r="BE36"/>
          <cell r="BF36"/>
          <cell r="BG36"/>
          <cell r="BH36"/>
          <cell r="BI36" t="str">
            <v>6 6: Prestacion de servicios</v>
          </cell>
          <cell r="BJ36"/>
          <cell r="BK36"/>
          <cell r="BL36"/>
          <cell r="BM36"/>
          <cell r="BN36"/>
          <cell r="BO36"/>
          <cell r="BP36"/>
          <cell r="BQ36"/>
          <cell r="BR36"/>
          <cell r="BS36"/>
          <cell r="BT36"/>
          <cell r="BU36"/>
          <cell r="BV36"/>
          <cell r="BW36"/>
          <cell r="BX36"/>
          <cell r="BY36"/>
          <cell r="BZ36"/>
          <cell r="CA36"/>
          <cell r="CB36"/>
          <cell r="CC36">
            <v>45700</v>
          </cell>
          <cell r="CD36" t="str">
            <v>CUMPLIMIENTO</v>
          </cell>
          <cell r="CE36">
            <v>80111600</v>
          </cell>
          <cell r="CF36" t="str">
            <v>CD-IDPAC-035-2025</v>
          </cell>
          <cell r="CG36" t="str">
            <v>https://community.secop.gov.co/Public/Tendering/OpportunityDetail/Index?noticeUID=CO1.NTC.7602594&amp;isFromPublicArea=True&amp;isModal=False</v>
          </cell>
          <cell r="CH36">
            <v>45699</v>
          </cell>
          <cell r="CI36" t="str">
            <v>CO1.PCCNTR.7468596</v>
          </cell>
          <cell r="CJ36" t="str">
            <v>Wilson Ayure</v>
          </cell>
          <cell r="CK36" t="str">
            <v>YULY MARCELA BARAJAS AGUILERA</v>
          </cell>
          <cell r="CL36" t="str">
            <v>1 1. Interna</v>
          </cell>
          <cell r="CM36" t="str">
            <v>JAMES RINCÓN CASTAÑO</v>
          </cell>
          <cell r="CN36">
            <v>80830146</v>
          </cell>
          <cell r="CO36">
            <v>9</v>
          </cell>
          <cell r="CP36"/>
          <cell r="CQ36" t="str">
            <v>JEFE OFICINA  JURÍDICA</v>
          </cell>
          <cell r="CR36"/>
          <cell r="CS36"/>
          <cell r="CT36"/>
          <cell r="CU36"/>
          <cell r="CV36"/>
          <cell r="CW36"/>
          <cell r="CX36"/>
          <cell r="CY36"/>
          <cell r="CZ36"/>
          <cell r="DA36"/>
          <cell r="DB36"/>
          <cell r="DC36"/>
          <cell r="DD36"/>
          <cell r="DE36"/>
          <cell r="DF36"/>
          <cell r="DG36"/>
          <cell r="DH36"/>
          <cell r="DI36"/>
          <cell r="DJ36"/>
          <cell r="DK36"/>
          <cell r="DL36"/>
          <cell r="DM36"/>
          <cell r="DN36"/>
          <cell r="DO36"/>
          <cell r="DP36"/>
          <cell r="DQ36"/>
          <cell r="DR36"/>
          <cell r="DS36"/>
          <cell r="DT36"/>
          <cell r="DU36"/>
          <cell r="DV36"/>
          <cell r="DW36"/>
          <cell r="DX36"/>
          <cell r="DY36"/>
          <cell r="DZ36"/>
          <cell r="EA36"/>
          <cell r="EB36"/>
          <cell r="EC36"/>
          <cell r="ED36"/>
          <cell r="EE36"/>
          <cell r="EF36"/>
          <cell r="EG36"/>
          <cell r="EH36"/>
          <cell r="EI36"/>
          <cell r="EJ36"/>
          <cell r="EK36"/>
          <cell r="EL36"/>
          <cell r="EM36"/>
          <cell r="EN36"/>
          <cell r="EO36"/>
          <cell r="EP36"/>
          <cell r="EQ36"/>
          <cell r="ER36"/>
          <cell r="ES36"/>
          <cell r="ET36"/>
          <cell r="EU36" t="str">
            <v>$ -</v>
          </cell>
          <cell r="EV36"/>
          <cell r="EW36"/>
          <cell r="EX36"/>
          <cell r="EY36"/>
          <cell r="EZ36"/>
          <cell r="FA36"/>
          <cell r="FB36">
            <v>0</v>
          </cell>
          <cell r="FC36">
            <v>46003</v>
          </cell>
          <cell r="FD36">
            <v>300</v>
          </cell>
          <cell r="FE36" t="str">
            <v>$ 70.000.000</v>
          </cell>
          <cell r="FF36" t="str">
            <v>Activo</v>
          </cell>
          <cell r="FG36" t="str">
            <v>En ejecución</v>
          </cell>
          <cell r="FH36"/>
          <cell r="FI36"/>
          <cell r="FJ36" t="str">
            <v>$70.000.000</v>
          </cell>
          <cell r="FK36" t="str">
            <v>#N/D</v>
          </cell>
          <cell r="FL36" t="str">
            <v>$0</v>
          </cell>
          <cell r="FM36" t="str">
            <v>$70.000.000</v>
          </cell>
          <cell r="FN36" t="str">
            <v>$0</v>
          </cell>
          <cell r="FO36" t="str">
            <v>$70.000.000</v>
          </cell>
          <cell r="FP36" t="str">
            <v>OK</v>
          </cell>
          <cell r="FQ36" t="str">
            <v>#¡REF!</v>
          </cell>
          <cell r="FR36">
            <v>0</v>
          </cell>
          <cell r="FS36" t="str">
            <v>Ejercer la representación judicial y extrajudicial del Instituto Distrital de la 
Participación y Acción Comunal – IDPAC-, en los procesos en que éste 
haga parte, como efectuar la vigilancia de los procesos judiciales a su 
cargo. 
2. Atender todas las actuaciones dentro de los procesos judiciales asignados, 
elaborar y presentar demandas, contestaciones, memoriales, recursos, 
asistir a las audiencias y en general, realizar todas las actividades 
tendientes a la defensa judicial de la entidad. 
3. Proyectar la respuesta a las acciones de tutela en las cuales el Instituto 
Distrital de la Participación y Acción Comunal – IDPAC- haga parte; 
efectuar la vigilancia judicial en el respectivo despacho judicial y en 
general, realizar todas las actuaciones judiciales a que haya lugar, con el 
fin de ejercer la defensa judicial de la entidad en sede de tutela. 
4. Registrar y actualizar de manera oportuna en el Sistema de Información de 
Procesos Judiciales – SIPROJ WEB-, las solicitudes de conciliación 
extrajudicial, los procesos judiciales, la calificación del contingente judicial 
y los demás trámites a cargo, y elaborar las fichas técnicas que se 
requieran y sustentarlas ante el Comité de Conciliación de la entidad. 
5. Entregar al Jefe de la Oficina Jurídica cuando lo requiera, los siguientes 
reportes: informe del estado de procesos judiciales, de acuerdo a los 
requisitos solicitados por la Oficina Asesora de Planeación para la 
publicación en el link de transparencia de la entidad; informe de los 
procesos judiciales, de acuerdo al plan de acción de la OJ; informe de los 
procesos judiciales, de conformidad con los indicadores en materia de 
defensa judicial, de la Oficina Jurídica; los demás que sean solicitados y 
tengan relación con el objeto del contrato. 
6. Las demás que sean asignadas por el supervisor, de acuerdo con la 
naturaleza y objeto del contrato.</v>
          </cell>
          <cell r="FT3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6"/>
          <cell r="FV36">
            <v>10</v>
          </cell>
          <cell r="FW36">
            <v>0</v>
          </cell>
          <cell r="FX36">
            <v>61</v>
          </cell>
          <cell r="FY36">
            <v>100000000</v>
          </cell>
          <cell r="FZ36">
            <v>45693</v>
          </cell>
          <cell r="GA36">
            <v>32</v>
          </cell>
          <cell r="GB36">
            <v>70000000</v>
          </cell>
          <cell r="GC36">
            <v>45700</v>
          </cell>
        </row>
        <row r="37">
          <cell r="A37" t="str">
            <v>C67</v>
          </cell>
          <cell r="B37"/>
          <cell r="C37">
            <v>2025</v>
          </cell>
          <cell r="D37">
            <v>36</v>
          </cell>
          <cell r="E37">
            <v>52909661</v>
          </cell>
          <cell r="F37">
            <v>0</v>
          </cell>
          <cell r="G37" t="str">
            <v>MARILEN ARIADNA RODRIGUEZ VERDUGO</v>
          </cell>
          <cell r="H37" t="str">
            <v>CL  152 B     55  45    AP 1204</v>
          </cell>
          <cell r="I37">
            <v>2008512</v>
          </cell>
          <cell r="J37" t="str">
            <v>atnamar@gmail.com</v>
          </cell>
          <cell r="K37" t="str">
            <v>NO APLICA</v>
          </cell>
          <cell r="L37" t="str">
            <v>NO APLICA</v>
          </cell>
          <cell r="M37" t="str">
            <v>MUJER</v>
          </cell>
          <cell r="N37" t="str">
            <v>CISGENERO</v>
          </cell>
          <cell r="O37" t="str">
            <v>NO APLICA</v>
          </cell>
          <cell r="P37" t="str">
            <v>NO APLICA</v>
          </cell>
          <cell r="Q37">
            <v>30342</v>
          </cell>
          <cell r="R37">
            <v>42</v>
          </cell>
          <cell r="S37" t="str">
            <v>NACIONAL</v>
          </cell>
          <cell r="T37" t="str">
            <v>Título profesional en, 
Ciencias sociales y humanas, 
con título de posgrado a nivel 
de maestría y/o su 
equivalencia</v>
          </cell>
          <cell r="U37" t="str">
            <v xml:space="preserve"> POLITÓLOGA
 Universidad del Rosario
 Según diploma del 25 de 
marzo de 2011
 Máster Universitario en 
Planificación Territorial y 
Gestión Ambiental
 Universidad de Barcelona
 Según diploma del 02 de 
junio de 2022 - Convalidado 
según resolución 004819 27 
MAR 2023 expedida por el 
MINISTERIO DE 
EDUCACIÓN NACIONAL</v>
          </cell>
          <cell r="V37" t="str">
            <v>Inversión</v>
          </cell>
          <cell r="W37" t="str">
            <v>Fortalecimiento de la gestión institucional del IDPAC en el marco de la ejecución del Plan de Desarrollo de  Bogotá D.C</v>
          </cell>
          <cell r="X37" t="str">
            <v>O23011745992024019407023</v>
          </cell>
          <cell r="Y37" t="str">
            <v xml:space="preserve">Meta 368 Implementar 1 estrategia 
para fortalecimiento de la gestión 
institucional y operativa </v>
          </cell>
          <cell r="Z37" t="str">
            <v xml:space="preserve">1. Realizar el 100% de la estrategia 
de contratación de talento humano 
para los procesos de apoyo, gerencia 
y evaluación </v>
          </cell>
          <cell r="AA37" t="str">
            <v>Prestar los servicios profesionales para la implementación del nuevo modelo de operación por procesos y las políticas de gestión y desempeño, brindando la asistencia técnica a todos los procesos bajo la normatividad vigente.</v>
          </cell>
          <cell r="AB37">
            <v>45701</v>
          </cell>
          <cell r="AC37">
            <v>45702</v>
          </cell>
          <cell r="AD37">
            <v>2025</v>
          </cell>
          <cell r="AE37">
            <v>2</v>
          </cell>
          <cell r="AF37">
            <v>14</v>
          </cell>
          <cell r="AG37">
            <v>2025</v>
          </cell>
          <cell r="AH37">
            <v>6</v>
          </cell>
          <cell r="AI37">
            <v>0</v>
          </cell>
          <cell r="AJ37">
            <v>2025</v>
          </cell>
          <cell r="AK37">
            <v>8</v>
          </cell>
          <cell r="AL37">
            <v>13</v>
          </cell>
          <cell r="AM37">
            <v>45882</v>
          </cell>
          <cell r="AN37">
            <v>180</v>
          </cell>
          <cell r="AO37">
            <v>60000000</v>
          </cell>
          <cell r="AP37"/>
          <cell r="AQ37"/>
          <cell r="AR37"/>
          <cell r="AS37" t="str">
            <v>$ 10.000.000</v>
          </cell>
          <cell r="AT37" t="str">
            <v>Asesor 4</v>
          </cell>
          <cell r="AU37" t="str">
            <v>Febrero</v>
          </cell>
          <cell r="AV37" t="str">
            <v>1 1. Natural</v>
          </cell>
          <cell r="AW37" t="str">
            <v>26 26-Persona Natural</v>
          </cell>
          <cell r="AX37" t="str">
            <v>3 3. Único Contratista</v>
          </cell>
          <cell r="AY37" t="str">
            <v>17 17. Contrato de Prestación de Servicios</v>
          </cell>
          <cell r="AZ37" t="str">
            <v>31 31-Servicios Profesionales</v>
          </cell>
          <cell r="BA37" t="str">
            <v>5 Contratación directa</v>
          </cell>
          <cell r="BB37" t="str">
            <v>33 Prestación de Servicios Profesionales y Apoyo (5-8)</v>
          </cell>
          <cell r="BC37">
            <v>1</v>
          </cell>
          <cell r="BD37" t="str">
            <v>1 1. Ley 80</v>
          </cell>
          <cell r="BE37"/>
          <cell r="BF37"/>
          <cell r="BG37"/>
          <cell r="BH37"/>
          <cell r="BI37" t="str">
            <v>6 6: Prestacion de servicios</v>
          </cell>
          <cell r="BJ37"/>
          <cell r="BK37"/>
          <cell r="BL37"/>
          <cell r="BM37"/>
          <cell r="BN37"/>
          <cell r="BO37"/>
          <cell r="BP37"/>
          <cell r="BQ37"/>
          <cell r="BR37"/>
          <cell r="BS37"/>
          <cell r="BT37"/>
          <cell r="BU37"/>
          <cell r="BV37"/>
          <cell r="BW37"/>
          <cell r="BX37"/>
          <cell r="BY37"/>
          <cell r="BZ37"/>
          <cell r="CA37"/>
          <cell r="CB37"/>
          <cell r="CC37">
            <v>45701</v>
          </cell>
          <cell r="CD37" t="str">
            <v>CUMPLIMIENTO</v>
          </cell>
          <cell r="CE37">
            <v>80111600</v>
          </cell>
          <cell r="CF37" t="str">
            <v>CD-IDPAC-036-2025</v>
          </cell>
          <cell r="CG37" t="str">
            <v>https://community.secop.gov.co/Public/Tendering/OpportunityDetail/Index?noticeUID=CO1.NTC.7622054&amp;isFromPublicArea=True&amp;isModal=False</v>
          </cell>
          <cell r="CH37">
            <v>45701</v>
          </cell>
          <cell r="CI37" t="str">
            <v>CO1.PCCNTR.7483759</v>
          </cell>
          <cell r="CJ37" t="str">
            <v>Sebastian Silva</v>
          </cell>
          <cell r="CK37" t="str">
            <v>YULY MARCELA BARAJAS AGUILERA</v>
          </cell>
          <cell r="CL37" t="str">
            <v>1 1. Interna</v>
          </cell>
          <cell r="CM37" t="str">
            <v>Adriana Marcela Castañeda Camacho</v>
          </cell>
          <cell r="CN37">
            <v>1018441216</v>
          </cell>
          <cell r="CO37">
            <v>2</v>
          </cell>
          <cell r="CP37"/>
          <cell r="CQ37" t="str">
            <v>Gerente de Mujer y Género</v>
          </cell>
          <cell r="CR37"/>
          <cell r="CS37"/>
          <cell r="CT37"/>
          <cell r="CU37"/>
          <cell r="CV37"/>
          <cell r="CW37"/>
          <cell r="CX37"/>
          <cell r="CY37"/>
          <cell r="CZ37"/>
          <cell r="DA37"/>
          <cell r="DB37"/>
          <cell r="DC37"/>
          <cell r="DD37"/>
          <cell r="DE37"/>
          <cell r="DF37"/>
          <cell r="DG37"/>
          <cell r="DH37"/>
          <cell r="DI37"/>
          <cell r="DJ37"/>
          <cell r="DK37"/>
          <cell r="DL37"/>
          <cell r="DM37"/>
          <cell r="DN37"/>
          <cell r="DO37"/>
          <cell r="DP37"/>
          <cell r="DQ37"/>
          <cell r="DR37"/>
          <cell r="DS37"/>
          <cell r="DT37"/>
          <cell r="DU37"/>
          <cell r="DV37"/>
          <cell r="DW37"/>
          <cell r="DX37"/>
          <cell r="DY37"/>
          <cell r="DZ37"/>
          <cell r="EA37"/>
          <cell r="EB37"/>
          <cell r="EC37"/>
          <cell r="ED37"/>
          <cell r="EE37"/>
          <cell r="EF37"/>
          <cell r="EG37"/>
          <cell r="EH37"/>
          <cell r="EI37"/>
          <cell r="EJ37"/>
          <cell r="EK37"/>
          <cell r="EL37"/>
          <cell r="EM37"/>
          <cell r="EN37"/>
          <cell r="EO37"/>
          <cell r="EP37"/>
          <cell r="EQ37"/>
          <cell r="ER37"/>
          <cell r="ES37"/>
          <cell r="ET37"/>
          <cell r="EU37" t="str">
            <v>$ -</v>
          </cell>
          <cell r="EV37"/>
          <cell r="EW37"/>
          <cell r="EX37"/>
          <cell r="EY37"/>
          <cell r="EZ37"/>
          <cell r="FA37"/>
          <cell r="FB37">
            <v>0</v>
          </cell>
          <cell r="FC37">
            <v>45882</v>
          </cell>
          <cell r="FD37">
            <v>180</v>
          </cell>
          <cell r="FE37" t="str">
            <v>$ 60.000.000</v>
          </cell>
          <cell r="FF37" t="str">
            <v>Activo</v>
          </cell>
          <cell r="FG37" t="str">
            <v>En ejecución</v>
          </cell>
          <cell r="FH37"/>
          <cell r="FI37"/>
          <cell r="FJ37" t="str">
            <v>$60.000.000</v>
          </cell>
          <cell r="FK37" t="str">
            <v>#N/D</v>
          </cell>
          <cell r="FL37" t="str">
            <v>$0</v>
          </cell>
          <cell r="FM37" t="str">
            <v>$60.000.000</v>
          </cell>
          <cell r="FN37" t="str">
            <v>$0</v>
          </cell>
          <cell r="FO37" t="str">
            <v>$60.000.000</v>
          </cell>
          <cell r="FP37" t="str">
            <v>OK</v>
          </cell>
          <cell r="FQ37" t="str">
            <v>#¡REF!</v>
          </cell>
          <cell r="FR37">
            <v>0</v>
          </cell>
          <cell r="FS37" t="str">
            <v xml:space="preserve">Realizar la asesoría en el diseño de un modelo de operación por procesos 
que se ajuste a las necesidades de la Entidad, alineando cada proceso con 
los objetivos estratégicos de la Oficina de Planeación. 
2. Prestar la asesoría para desarrollar y establecer políticas claras de gestión 
y desempeño que guíen la implementación del nuevo modelo de 
operación, asegurando que se cumplan con los requisitos normativos 
vigentes 
3. Brindar la asesoría en el soporte técnico durante la implementación del 
nuevo modelo de operación, resolviendo dudas y problemas que puedan 
surgir en el proceso de conformidad con los lineamientos planteados por 
la Oficina de Planeación. 
4. Planear y ejecutar programas de capacitación dirigidos a los funcionarios 
y contratistas para que comprendan y adopten el nuevo modelo de 
operación por procesos y las políticas de gestión y desempeño. 
5. Prestar la asesoría en la elaboración de una herramienta de seguimiento 
continuo a los procesos implementados para garantizar que se alineen con 
los objetivos organizacionales y se mantengan dentro del marco de 
normatividad vigente. 
6. Las demás que sean asignadas por el supervisor, de acuerdo con la 
naturaleza y objeto del contrato. </v>
          </cell>
          <cell r="FT3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7"/>
          <cell r="FV37">
            <v>6</v>
          </cell>
          <cell r="FW37">
            <v>0</v>
          </cell>
          <cell r="FX37">
            <v>104</v>
          </cell>
          <cell r="FY37">
            <v>60000000</v>
          </cell>
          <cell r="FZ37">
            <v>45694</v>
          </cell>
          <cell r="GA37">
            <v>44</v>
          </cell>
          <cell r="GB37">
            <v>60000000</v>
          </cell>
          <cell r="GC37">
            <v>45702</v>
          </cell>
        </row>
        <row r="38">
          <cell r="A38" t="str">
            <v>C67</v>
          </cell>
          <cell r="B38" t="str">
            <v>POLIZA</v>
          </cell>
          <cell r="C38">
            <v>2025</v>
          </cell>
          <cell r="D38">
            <v>37</v>
          </cell>
          <cell r="E38">
            <v>1057546420</v>
          </cell>
          <cell r="F38">
            <v>2</v>
          </cell>
          <cell r="G38" t="str">
            <v>CAMILO ERNESTO GRANADOS VELASCO</v>
          </cell>
          <cell r="H38" t="str">
            <v>CL 25 B 70 B 50</v>
          </cell>
          <cell r="I38">
            <v>4728545</v>
          </cell>
          <cell r="J38" t="str">
            <v>aguimilo@hotmail.com</v>
          </cell>
          <cell r="K38" t="str">
            <v>NO APLICA</v>
          </cell>
          <cell r="L38" t="str">
            <v>NO APLICA</v>
          </cell>
          <cell r="M38" t="str">
            <v>HOMBRE</v>
          </cell>
          <cell r="N38" t="str">
            <v>CISGENERO</v>
          </cell>
          <cell r="O38" t="str">
            <v>NO APLICA</v>
          </cell>
          <cell r="P38" t="str">
            <v>NO APLICA</v>
          </cell>
          <cell r="Q38">
            <v>33425</v>
          </cell>
          <cell r="R38">
            <v>33</v>
          </cell>
          <cell r="S38" t="str">
            <v>NACIONAL</v>
          </cell>
          <cell r="T38" t="str">
            <v>Título profesional en derecho con título de posgrado a nivel de especialización o su equivalencia</v>
          </cell>
          <cell r="U38" t="str">
            <v>Abogado - Profesional en Derecho Universidad Libre Según diploma del 04 de diciembre de 2015 Especialista en Derecho Administrativo Universidad del Rosario según diploma del 06 de octubre de 2017</v>
          </cell>
          <cell r="V38" t="str">
            <v>Inversión</v>
          </cell>
          <cell r="W38" t="str">
            <v>Fortalecimiento de la gestión institucional del IDPAC en el marco de la ejecución del Plan de Desarrollo de  Bogotá D.C</v>
          </cell>
          <cell r="X38" t="str">
            <v>O23011745992024019407023</v>
          </cell>
          <cell r="Y38" t="str">
            <v xml:space="preserve">Meta 368 Implementar 1 estrategia 
para fortalecimiento de la gestión 
institucional y operativa </v>
          </cell>
          <cell r="Z38" t="str">
            <v xml:space="preserve">1. Realizar el 100% de la estrategia 
de contratación de talento humano 
para los procesos de apoyo, gerencia 
y evaluación </v>
          </cell>
          <cell r="AA38" t="str">
            <v>Prestar los servicios profesionales  para adelantar jurídicamente el desarrollo de los procedimientos adelantados por el Proceso de Gestión Contractual del Instituto Distrital de la Participación y Acción Comunal</v>
          </cell>
          <cell r="AB38">
            <v>45700</v>
          </cell>
          <cell r="AC38">
            <v>45701</v>
          </cell>
          <cell r="AD38">
            <v>2025</v>
          </cell>
          <cell r="AE38">
            <v>2</v>
          </cell>
          <cell r="AF38">
            <v>13</v>
          </cell>
          <cell r="AG38">
            <v>2025</v>
          </cell>
          <cell r="AH38">
            <v>10</v>
          </cell>
          <cell r="AI38">
            <v>0</v>
          </cell>
          <cell r="AJ38">
            <v>2025</v>
          </cell>
          <cell r="AK38">
            <v>12</v>
          </cell>
          <cell r="AL38">
            <v>12</v>
          </cell>
          <cell r="AM38">
            <v>46003</v>
          </cell>
          <cell r="AN38">
            <v>300</v>
          </cell>
          <cell r="AO38">
            <v>90000000</v>
          </cell>
          <cell r="AP38"/>
          <cell r="AQ38"/>
          <cell r="AR38"/>
          <cell r="AS38" t="str">
            <v>$ 9.000.000</v>
          </cell>
          <cell r="AT38" t="str">
            <v>Asistencial 3</v>
          </cell>
          <cell r="AU38" t="str">
            <v>Febrero</v>
          </cell>
          <cell r="AV38" t="str">
            <v>1 1. Natural</v>
          </cell>
          <cell r="AW38" t="str">
            <v>26 26-Persona Natural</v>
          </cell>
          <cell r="AX38" t="str">
            <v>3 3. Único Contratista</v>
          </cell>
          <cell r="AY38" t="str">
            <v>17 17. Contrato de Prestación de Servicios</v>
          </cell>
          <cell r="AZ38" t="str">
            <v>33 33-Servicios Apoyo a la Gestion de la Entidad (servicios administrativos)</v>
          </cell>
          <cell r="BA38" t="str">
            <v>5 Contratación directa</v>
          </cell>
          <cell r="BB38" t="str">
            <v>33 Prestación de Servicios Profesionales y Apoyo (5-8)</v>
          </cell>
          <cell r="BC38">
            <v>1</v>
          </cell>
          <cell r="BD38" t="str">
            <v>1 1. Ley 80</v>
          </cell>
          <cell r="BE38"/>
          <cell r="BF38"/>
          <cell r="BG38"/>
          <cell r="BH38"/>
          <cell r="BI38" t="str">
            <v>6 6: Prestacion de servicios</v>
          </cell>
          <cell r="BJ38"/>
          <cell r="BK38"/>
          <cell r="BL38"/>
          <cell r="BM38"/>
          <cell r="BN38"/>
          <cell r="BO38"/>
          <cell r="BP38"/>
          <cell r="BQ38"/>
          <cell r="BR38"/>
          <cell r="BS38"/>
          <cell r="BT38"/>
          <cell r="BU38"/>
          <cell r="BV38"/>
          <cell r="BW38"/>
          <cell r="BX38"/>
          <cell r="BY38"/>
          <cell r="BZ38"/>
          <cell r="CA38"/>
          <cell r="CB38"/>
          <cell r="CC38"/>
          <cell r="CD38"/>
          <cell r="CE38">
            <v>80111600</v>
          </cell>
          <cell r="CF38" t="str">
            <v>CD-IDPAC-037-2025</v>
          </cell>
          <cell r="CG38" t="str">
            <v>https://community.secop.gov.co/Public/Tendering/OpportunityDetail/Index?noticeUID=CO1.NTC.7611799&amp;isFromPublicArea=True&amp;isModal=False</v>
          </cell>
          <cell r="CH38">
            <v>45700</v>
          </cell>
          <cell r="CI38" t="str">
            <v>CO1.PCCNTR.7477754</v>
          </cell>
          <cell r="CJ38" t="str">
            <v>Sebastian Silva</v>
          </cell>
          <cell r="CK38" t="str">
            <v>YULY MARCELA BARAJAS AGUILERA</v>
          </cell>
          <cell r="CL38" t="str">
            <v>1 1. Interna</v>
          </cell>
          <cell r="CM38" t="str">
            <v>YULY MARCELA BARAJAS AGUILERA</v>
          </cell>
          <cell r="CN38">
            <v>1010176121</v>
          </cell>
          <cell r="CO38">
            <v>6</v>
          </cell>
          <cell r="CP38"/>
          <cell r="CQ38" t="str">
            <v>SECRETARIA GENERAL</v>
          </cell>
          <cell r="CR38"/>
          <cell r="CS38"/>
          <cell r="CT38"/>
          <cell r="CU38"/>
          <cell r="CV38"/>
          <cell r="CW38"/>
          <cell r="CX38"/>
          <cell r="CY38"/>
          <cell r="CZ38"/>
          <cell r="DA38"/>
          <cell r="DB38"/>
          <cell r="DC38"/>
          <cell r="DD38"/>
          <cell r="DE38"/>
          <cell r="DF38"/>
          <cell r="DG38"/>
          <cell r="DH38"/>
          <cell r="DI38"/>
          <cell r="DJ38"/>
          <cell r="DK38"/>
          <cell r="DL38"/>
          <cell r="DM38"/>
          <cell r="DN38"/>
          <cell r="DO38"/>
          <cell r="DP38"/>
          <cell r="DQ38"/>
          <cell r="DR38"/>
          <cell r="DS38"/>
          <cell r="DT38"/>
          <cell r="DU38"/>
          <cell r="DV38"/>
          <cell r="DW38"/>
          <cell r="DX38"/>
          <cell r="DY38"/>
          <cell r="DZ38"/>
          <cell r="EA38"/>
          <cell r="EB38"/>
          <cell r="EC38"/>
          <cell r="ED38"/>
          <cell r="EE38"/>
          <cell r="EF38"/>
          <cell r="EG38"/>
          <cell r="EH38"/>
          <cell r="EI38"/>
          <cell r="EJ38"/>
          <cell r="EK38"/>
          <cell r="EL38"/>
          <cell r="EM38"/>
          <cell r="EN38"/>
          <cell r="EO38"/>
          <cell r="EP38"/>
          <cell r="EQ38"/>
          <cell r="ER38"/>
          <cell r="ES38"/>
          <cell r="ET38"/>
          <cell r="EU38" t="str">
            <v>$ -</v>
          </cell>
          <cell r="EV38"/>
          <cell r="EW38"/>
          <cell r="EX38"/>
          <cell r="EY38"/>
          <cell r="EZ38"/>
          <cell r="FA38"/>
          <cell r="FB38">
            <v>0</v>
          </cell>
          <cell r="FC38">
            <v>46003</v>
          </cell>
          <cell r="FD38">
            <v>300</v>
          </cell>
          <cell r="FE38" t="str">
            <v>$ 90.000.000</v>
          </cell>
          <cell r="FF38" t="str">
            <v>Activo</v>
          </cell>
          <cell r="FG38" t="str">
            <v>En ejecución</v>
          </cell>
          <cell r="FH38"/>
          <cell r="FI38"/>
          <cell r="FJ38" t="str">
            <v>$90.000.000</v>
          </cell>
          <cell r="FK38" t="str">
            <v>#N/D</v>
          </cell>
          <cell r="FL38" t="str">
            <v>$0</v>
          </cell>
          <cell r="FM38" t="str">
            <v>$90.000.000</v>
          </cell>
          <cell r="FN38" t="str">
            <v>$0</v>
          </cell>
          <cell r="FO38" t="str">
            <v>$90.000.000</v>
          </cell>
          <cell r="FP38" t="str">
            <v>OK</v>
          </cell>
          <cell r="FQ38" t="str">
            <v>#¡REF!</v>
          </cell>
          <cell r="FR38">
            <v>0</v>
          </cell>
          <cell r="FS38" t="str">
            <v xml:space="preserve">Asesorar a la Secretaria General en la planificación, organización, 
ejecución, evaluación y control de los procesos de contratación que deba 
adelantar el Instituto en el marco de la ejecución de recursos de inversión 
y funcionamiento.  
2. Asesorar a la Secretaria General en la revisión de los documentos que 
deban ser aprobados y/o suscritos por la Secretaria General dentro del 
marco del Proceso de Gestión Contractual, incluidos los flujos 
contractuales. 
3. Realizar la estructuración de procesos de contratación dentro del marco de 
la Ley 80 de 1993 y normas reglamentarias, de conformidad con los 
tiempos y metas definidas por el supervisor del contrato. 
4. Asesorar conforme a ley, manuales y procedimientos los asuntos 
concernientes al Proceso de Gestión Contractual que le sean asignados, 
de conformidad con los tiempos y metas definidas por el supervisor del 
contrato. 
5. Proyectar dentro del término legal respuesta a peticiones y requerimientos, 
así como las liquidaciones y cierres de contratos que le sean asignados. 
6. Las demás que sean asignadas por el supervisor, de acuerdo con la 
naturaleza y objeto del contrato. </v>
          </cell>
          <cell r="FT3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8"/>
          <cell r="FV38">
            <v>10</v>
          </cell>
          <cell r="FW38">
            <v>0</v>
          </cell>
          <cell r="FX38">
            <v>127</v>
          </cell>
          <cell r="FY38">
            <v>90000000</v>
          </cell>
          <cell r="FZ38">
            <v>45695</v>
          </cell>
          <cell r="GA38">
            <v>36</v>
          </cell>
          <cell r="GB38">
            <v>90000000</v>
          </cell>
          <cell r="GC38">
            <v>45700</v>
          </cell>
        </row>
        <row r="39">
          <cell r="A39" t="str">
            <v>C130</v>
          </cell>
          <cell r="B39"/>
          <cell r="C39">
            <v>2025</v>
          </cell>
          <cell r="D39">
            <v>38</v>
          </cell>
          <cell r="E39">
            <v>52552917</v>
          </cell>
          <cell r="F39">
            <v>6</v>
          </cell>
          <cell r="G39" t="str">
            <v>LEONORO GUATIBONZA VALDERRAMA</v>
          </cell>
          <cell r="H39" t="str">
            <v>CALLE 160 No. 64 11 TORRE 8 APTO 403</v>
          </cell>
          <cell r="I39">
            <v>9343824</v>
          </cell>
          <cell r="J39" t="str">
            <v>leguval@yahoo.com.ar</v>
          </cell>
          <cell r="K39" t="str">
            <v>NO APLICA</v>
          </cell>
          <cell r="L39" t="str">
            <v>NO APLICA</v>
          </cell>
          <cell r="M39" t="str">
            <v>MUJER</v>
          </cell>
          <cell r="N39" t="str">
            <v>CISGENERO</v>
          </cell>
          <cell r="O39" t="str">
            <v>NO APLICA</v>
          </cell>
          <cell r="P39" t="str">
            <v>NO APLICA</v>
          </cell>
          <cell r="Q39">
            <v>25925</v>
          </cell>
          <cell r="R39">
            <v>54</v>
          </cell>
          <cell r="S39" t="str">
            <v>NACIONAL</v>
          </cell>
          <cell r="T39" t="str">
            <v>Título profesional en 
economía, administración, 
contaduría y/o afines y título 
de posgrado a nivel de 
especialización o su 
equivalencia</v>
          </cell>
          <cell r="U39" t="str">
            <v xml:space="preserve"> ECONOMISTA EN 
COMERCIO EXTERIOR
 UNIVERSIDAD LOS 
LIBERTADORES
 Acta del 22 de Marzo de 
2002
 ESPECIALISTA EN ALTA 
GERENCIA
 ESAP
 Acta 26 de Febrero de 2016</v>
          </cell>
          <cell r="V39" t="str">
            <v>Inversión</v>
          </cell>
          <cell r="W39" t="str">
            <v>8080 Formación en capacidades democráticas en interrelación con la cualificación de la participación incidente; con enfoques de cultura ciudadana, democrática y de paz Bogotá D.C.</v>
          </cell>
          <cell r="X39" t="str">
            <v>O23011745022024021202034</v>
          </cell>
          <cell r="Y39"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39" t="str">
            <v xml:space="preserve">1. Formar 120.000 ciudadanos en sus 
capacidades democráticas para incidir 
en la construcción de una cultura 
democrática, ciudadana y de paz </v>
          </cell>
          <cell r="AA39" t="str">
            <v>Prestar los servicios profesionales, de manera temporal y  para realizar seguimiento a la planeación y ejecución financiera, presupuestal y contractual de la Gerencia de la Escuela de la Participación</v>
          </cell>
          <cell r="AB39">
            <v>45707</v>
          </cell>
          <cell r="AC39">
            <v>45712</v>
          </cell>
          <cell r="AD39">
            <v>2025</v>
          </cell>
          <cell r="AE39">
            <v>2</v>
          </cell>
          <cell r="AF39">
            <v>24</v>
          </cell>
          <cell r="AG39">
            <v>2025</v>
          </cell>
          <cell r="AH39">
            <v>6</v>
          </cell>
          <cell r="AI39">
            <v>0</v>
          </cell>
          <cell r="AJ39">
            <v>2025</v>
          </cell>
          <cell r="AK39">
            <v>8</v>
          </cell>
          <cell r="AL39">
            <v>23</v>
          </cell>
          <cell r="AM39">
            <v>45892</v>
          </cell>
          <cell r="AN39">
            <v>180</v>
          </cell>
          <cell r="AO39">
            <v>30000000</v>
          </cell>
          <cell r="AP39"/>
          <cell r="AQ39"/>
          <cell r="AR39"/>
          <cell r="AS39" t="str">
            <v>$ 5.000.000</v>
          </cell>
          <cell r="AT39" t="str">
            <v>Profesional 3</v>
          </cell>
          <cell r="AU39" t="str">
            <v>Febrero</v>
          </cell>
          <cell r="AV39" t="str">
            <v>1 1. Natural</v>
          </cell>
          <cell r="AW39" t="str">
            <v>26 26-Persona Natural</v>
          </cell>
          <cell r="AX39" t="str">
            <v>3 3. Único Contratista</v>
          </cell>
          <cell r="AY39" t="str">
            <v>17 17. Contrato de Prestación de Servicios</v>
          </cell>
          <cell r="AZ39" t="str">
            <v>31 31-Servicios Profesionales</v>
          </cell>
          <cell r="BA39" t="str">
            <v>5 Contratación directa</v>
          </cell>
          <cell r="BB39" t="str">
            <v>33 Prestación de Servicios Profesionales y Apoyo (5-8)</v>
          </cell>
          <cell r="BC39">
            <v>1</v>
          </cell>
          <cell r="BD39" t="str">
            <v>1 1. Ley 80</v>
          </cell>
          <cell r="BE39"/>
          <cell r="BF39"/>
          <cell r="BG39"/>
          <cell r="BH39"/>
          <cell r="BI39" t="str">
            <v>6 6: Prestacion de servicios</v>
          </cell>
          <cell r="BJ39"/>
          <cell r="BK39"/>
          <cell r="BL39"/>
          <cell r="BM39"/>
          <cell r="BN39"/>
          <cell r="BO39"/>
          <cell r="BP39"/>
          <cell r="BQ39"/>
          <cell r="BR39"/>
          <cell r="BS39"/>
          <cell r="BT39"/>
          <cell r="BU39"/>
          <cell r="BV39"/>
          <cell r="BW39"/>
          <cell r="BX39"/>
          <cell r="BY39"/>
          <cell r="BZ39"/>
          <cell r="CA39"/>
          <cell r="CB39"/>
          <cell r="CC39">
            <v>45708</v>
          </cell>
          <cell r="CD39" t="str">
            <v>CUMPLIMIENTO</v>
          </cell>
          <cell r="CE39">
            <v>80111600</v>
          </cell>
          <cell r="CF39" t="str">
            <v>CD-IDPAC-038-2025</v>
          </cell>
          <cell r="CG39" t="str">
            <v>https://community.secop.gov.co/Public/Tendering/OpportunityDetail/Index?noticeUID=CO1.NTC.7655784&amp;isFromPublicArea=True&amp;isModal=False</v>
          </cell>
          <cell r="CH39">
            <v>45705</v>
          </cell>
          <cell r="CI39" t="str">
            <v>CO1.PCCNTR.7511571</v>
          </cell>
          <cell r="CJ39" t="str">
            <v>Jorge Suarez</v>
          </cell>
          <cell r="CK39" t="str">
            <v>YULY MARCELA BARAJAS AGUILERA</v>
          </cell>
          <cell r="CL39" t="str">
            <v>1 1. Interna</v>
          </cell>
          <cell r="CM39" t="str">
            <v>JOSÉ GUILLERMO ORJUELA ARDILA</v>
          </cell>
          <cell r="CN39">
            <v>1075654508</v>
          </cell>
          <cell r="CO39">
            <v>1</v>
          </cell>
          <cell r="CP39"/>
          <cell r="CQ39" t="str">
            <v>GERENTE ESCUELA DE LA PARTICIPACIÓN</v>
          </cell>
          <cell r="CR39"/>
          <cell r="CS39"/>
          <cell r="CT39"/>
          <cell r="CU39"/>
          <cell r="CV39"/>
          <cell r="CW39"/>
          <cell r="CX39"/>
          <cell r="CY39"/>
          <cell r="CZ39"/>
          <cell r="DA39"/>
          <cell r="DB39"/>
          <cell r="DC39"/>
          <cell r="DD39"/>
          <cell r="DE39"/>
          <cell r="DF39"/>
          <cell r="DG39"/>
          <cell r="DH39"/>
          <cell r="DI39"/>
          <cell r="DJ39"/>
          <cell r="DK39"/>
          <cell r="DL39"/>
          <cell r="DM39"/>
          <cell r="DN39"/>
          <cell r="DO39"/>
          <cell r="DP39"/>
          <cell r="DQ39"/>
          <cell r="DR39"/>
          <cell r="DS39"/>
          <cell r="DT39"/>
          <cell r="DU39"/>
          <cell r="DV39"/>
          <cell r="DW39"/>
          <cell r="DX39"/>
          <cell r="DY39"/>
          <cell r="DZ39"/>
          <cell r="EA39"/>
          <cell r="EB39"/>
          <cell r="EC39"/>
          <cell r="ED39"/>
          <cell r="EE39"/>
          <cell r="EF39"/>
          <cell r="EG39"/>
          <cell r="EH39"/>
          <cell r="EI39"/>
          <cell r="EJ39"/>
          <cell r="EK39"/>
          <cell r="EL39"/>
          <cell r="EM39"/>
          <cell r="EN39"/>
          <cell r="EO39"/>
          <cell r="EP39"/>
          <cell r="EQ39"/>
          <cell r="ER39"/>
          <cell r="ES39"/>
          <cell r="ET39"/>
          <cell r="EU39" t="str">
            <v>$ -</v>
          </cell>
          <cell r="EV39"/>
          <cell r="EW39"/>
          <cell r="EX39"/>
          <cell r="EY39"/>
          <cell r="EZ39"/>
          <cell r="FA39"/>
          <cell r="FB39">
            <v>0</v>
          </cell>
          <cell r="FC39">
            <v>45892</v>
          </cell>
          <cell r="FD39">
            <v>180</v>
          </cell>
          <cell r="FE39" t="str">
            <v>$ 30.000.000</v>
          </cell>
          <cell r="FF39" t="str">
            <v>Activo</v>
          </cell>
          <cell r="FG39" t="str">
            <v>En ejecución</v>
          </cell>
          <cell r="FH39"/>
          <cell r="FI39"/>
          <cell r="FJ39" t="str">
            <v>$30.000.000</v>
          </cell>
          <cell r="FK39" t="str">
            <v>#N/D</v>
          </cell>
          <cell r="FL39" t="str">
            <v>$0</v>
          </cell>
          <cell r="FM39" t="str">
            <v>$30.000.000</v>
          </cell>
          <cell r="FN39" t="str">
            <v>$0</v>
          </cell>
          <cell r="FO39" t="str">
            <v>$30.000.000</v>
          </cell>
          <cell r="FP39" t="str">
            <v>OK</v>
          </cell>
          <cell r="FQ39" t="str">
            <v>#¡REF!</v>
          </cell>
          <cell r="FR39">
            <v>0</v>
          </cell>
          <cell r="FS39" t="str">
            <v xml:space="preserve">Realizar el seguimiento y control de la ejecución presupuestal de los 
proyectos y actividades de la Gerencia de la Escuela de la Participación, 
asegurando el uso adecuado y eficiente de los recursos asignados y cum
pliendo con los lineamientos establecidos por la entidad 
2. Apoyar en el seguimiento al cumplimiento presupuestal de los contratos 
suscritos por la Gerencia, garantizando que los plazos, condiciones y 
entregables pactados se estén ejecutando de acuerdo con los términos 
acordados y emitiendo alertas oportunas en caso de inconsistencias 
3. Elaborar informes periódicos de gestión y avance, detallando la ejecución 
presupuestal, el estado de los contratos y cualquier otro aspecto relevante 
para la toma de decisiones, según las necesidades de la Gerencia y los 
requerimientos institucionales. 
4. Proponer acciones correctivas y mejoras en los procesos de ejecución 
presupuestal y contractual, con base en los hallazgos del seguimiento 
realizado, buscando la optimización de recursos y el cumplimiento eficiente 
de los objetivos de la Escuela de la Participación 
5. Asistir a las diferentes reuniones de formación y coordinación convocadas 
por la Gerencia Escuela 
6. Las demás que sean asignadas por el supervisor, de acuerdo con la 
naturaleza y objeto del contrato. </v>
          </cell>
          <cell r="FT3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9"/>
          <cell r="FV39">
            <v>6</v>
          </cell>
          <cell r="FW39">
            <v>0</v>
          </cell>
          <cell r="FX39">
            <v>77</v>
          </cell>
          <cell r="FY39">
            <v>30000000</v>
          </cell>
          <cell r="FZ39">
            <v>45693</v>
          </cell>
          <cell r="GA39">
            <v>73</v>
          </cell>
          <cell r="GB39">
            <v>30000000</v>
          </cell>
          <cell r="GC39">
            <v>45706</v>
          </cell>
        </row>
        <row r="40">
          <cell r="A40" t="str">
            <v>C154</v>
          </cell>
          <cell r="B40"/>
          <cell r="C40">
            <v>2025</v>
          </cell>
          <cell r="D40">
            <v>39</v>
          </cell>
          <cell r="E40">
            <v>1001276696</v>
          </cell>
          <cell r="F40">
            <v>5</v>
          </cell>
          <cell r="G40" t="str">
            <v>JANETH VANESSA DIAZ CAMACHO</v>
          </cell>
          <cell r="H40" t="str">
            <v>CALLE 49 A Nº 38-70 SUR</v>
          </cell>
          <cell r="I40">
            <v>7111206</v>
          </cell>
          <cell r="J40" t="str">
            <v>vanesadiaz031@gmail.com</v>
          </cell>
          <cell r="K40" t="str">
            <v>NO APLICA</v>
          </cell>
          <cell r="L40" t="str">
            <v>NO APLICA</v>
          </cell>
          <cell r="M40" t="str">
            <v>MUJER</v>
          </cell>
          <cell r="N40" t="str">
            <v>CISGENERO</v>
          </cell>
          <cell r="O40" t="str">
            <v>NO APLICA</v>
          </cell>
          <cell r="P40" t="str">
            <v>NO APLICA</v>
          </cell>
          <cell r="Q40">
            <v>34667</v>
          </cell>
          <cell r="R40">
            <v>30</v>
          </cell>
          <cell r="S40" t="str">
            <v>NACIONAL</v>
          </cell>
          <cell r="T40" t="str">
            <v>Título de formación técnico o 
tecnólogo o aprobación de 
cinco (05) semestres de 
formación profesional o 
aprobación del 50% del 
pénsum académico de 
formación profesional en 
economía, administración, 
contaduría y afines</v>
          </cell>
          <cell r="U40" t="str">
            <v>TEGNOLOGO EN GESTION 
EMPRESARIAL
 Instituto Tegnologico ESEIT
 Diploma del 03/12/2020</v>
          </cell>
          <cell r="V40" t="str">
            <v>Inversión</v>
          </cell>
          <cell r="W40" t="str">
            <v>8080 Formación en capacidades democráticas en interrelación con la cualificación de la participación incidente; con enfoques de cultura ciudadana, democrática y de paz Bogotá D.C.</v>
          </cell>
          <cell r="X40" t="str">
            <v>O23011745022024021202034</v>
          </cell>
          <cell r="Y40"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40" t="str">
            <v xml:space="preserve">1. Formar 120.000 ciudadanos en sus 
capacidades democráticas para incidir 
en la construcción de una cultura 
democrática, ciudadana y de paz </v>
          </cell>
          <cell r="AA40" t="str">
            <v>Prestar servicios de apoyo a la gestión de forma temporal, para colaborar en la implementación de tareas relacionadas con los procesos contractuales, presupuestarios y administrativos gestionados por la Gerencia de la Escuela de Participación</v>
          </cell>
          <cell r="AB40">
            <v>45706</v>
          </cell>
          <cell r="AC40">
            <v>45707</v>
          </cell>
          <cell r="AD40">
            <v>2025</v>
          </cell>
          <cell r="AE40">
            <v>2</v>
          </cell>
          <cell r="AF40">
            <v>19</v>
          </cell>
          <cell r="AG40">
            <v>2025</v>
          </cell>
          <cell r="AH40">
            <v>4</v>
          </cell>
          <cell r="AI40">
            <v>0</v>
          </cell>
          <cell r="AJ40">
            <v>2025</v>
          </cell>
          <cell r="AK40">
            <v>6</v>
          </cell>
          <cell r="AL40">
            <v>18</v>
          </cell>
          <cell r="AM40">
            <v>45826</v>
          </cell>
          <cell r="AN40">
            <v>120</v>
          </cell>
          <cell r="AO40">
            <v>13000000</v>
          </cell>
          <cell r="AP40"/>
          <cell r="AQ40"/>
          <cell r="AR40"/>
          <cell r="AS40" t="str">
            <v>$ 3.250.000</v>
          </cell>
          <cell r="AT40" t="str">
            <v>Técnico 2</v>
          </cell>
          <cell r="AU40" t="str">
            <v>Febrero</v>
          </cell>
          <cell r="AV40" t="str">
            <v>1 1. Natural</v>
          </cell>
          <cell r="AW40" t="str">
            <v>26 26-Persona Natural</v>
          </cell>
          <cell r="AX40" t="str">
            <v>3 3. Único Contratista</v>
          </cell>
          <cell r="AY40" t="str">
            <v>17 17. Contrato de Prestación de Servicios</v>
          </cell>
          <cell r="AZ40" t="str">
            <v>33 33-Servicios Apoyo a la Gestion de la Entidad (servicios administrativos)</v>
          </cell>
          <cell r="BA40" t="str">
            <v>5 Contratación directa</v>
          </cell>
          <cell r="BB40" t="str">
            <v>33 Prestación de Servicios Profesionales y Apoyo (5-8)</v>
          </cell>
          <cell r="BC40">
            <v>1</v>
          </cell>
          <cell r="BD40" t="str">
            <v>1 1. Ley 80</v>
          </cell>
          <cell r="BE40"/>
          <cell r="BF40"/>
          <cell r="BG40"/>
          <cell r="BH40"/>
          <cell r="BI40" t="str">
            <v>6 6: Prestacion de servicios</v>
          </cell>
          <cell r="BJ40"/>
          <cell r="BK40"/>
          <cell r="BL40"/>
          <cell r="BM40"/>
          <cell r="BN40"/>
          <cell r="BO40"/>
          <cell r="BP40"/>
          <cell r="BQ40"/>
          <cell r="BR40"/>
          <cell r="BS40"/>
          <cell r="BT40"/>
          <cell r="BU40"/>
          <cell r="BV40"/>
          <cell r="BW40"/>
          <cell r="BX40"/>
          <cell r="BY40"/>
          <cell r="BZ40"/>
          <cell r="CA40"/>
          <cell r="CB40"/>
          <cell r="CC40">
            <v>45706</v>
          </cell>
          <cell r="CD40" t="str">
            <v>CUMPLIMIENTO</v>
          </cell>
          <cell r="CE40">
            <v>80111600</v>
          </cell>
          <cell r="CF40" t="str">
            <v>CD-IDPAC-039-2025</v>
          </cell>
          <cell r="CG40" t="str">
            <v>https://community.secop.gov.co/Public/Tendering/OpportunityDetail/Index?noticeUID=CO1.NTC.7656139&amp;isFromPublicArea=True&amp;isModal=False</v>
          </cell>
          <cell r="CH40">
            <v>45705</v>
          </cell>
          <cell r="CI40" t="str">
            <v>CO1.PCCNTR.7511580</v>
          </cell>
          <cell r="CJ40" t="str">
            <v>Jorge Suarez</v>
          </cell>
          <cell r="CK40" t="str">
            <v>YULY MARCELA BARAJAS AGUILERA</v>
          </cell>
          <cell r="CL40" t="str">
            <v>1 1. Interna</v>
          </cell>
          <cell r="CM40" t="str">
            <v>JOSÉ GUILLERMO ORJUELA ARDILA</v>
          </cell>
          <cell r="CN40">
            <v>1075654508</v>
          </cell>
          <cell r="CO40">
            <v>1</v>
          </cell>
          <cell r="CP40"/>
          <cell r="CQ40" t="str">
            <v>GERENTE ESCUELA DE LA PARTICIPACIÓN</v>
          </cell>
          <cell r="CR40"/>
          <cell r="CS40"/>
          <cell r="CT40"/>
          <cell r="CU40"/>
          <cell r="CV40"/>
          <cell r="CW40"/>
          <cell r="CX40"/>
          <cell r="CY40"/>
          <cell r="CZ40"/>
          <cell r="DA40"/>
          <cell r="DB40"/>
          <cell r="DC40"/>
          <cell r="DD40"/>
          <cell r="DE40"/>
          <cell r="DF40"/>
          <cell r="DG40"/>
          <cell r="DH40"/>
          <cell r="DI40"/>
          <cell r="DJ40"/>
          <cell r="DK40"/>
          <cell r="DL40"/>
          <cell r="DM40"/>
          <cell r="DN40"/>
          <cell r="DO40"/>
          <cell r="DP40"/>
          <cell r="DQ40"/>
          <cell r="DR40"/>
          <cell r="DS40"/>
          <cell r="DT40"/>
          <cell r="DU40"/>
          <cell r="DV40"/>
          <cell r="DW40"/>
          <cell r="DX40"/>
          <cell r="DY40"/>
          <cell r="DZ40"/>
          <cell r="EA40"/>
          <cell r="EB40"/>
          <cell r="EC40"/>
          <cell r="ED40"/>
          <cell r="EE40"/>
          <cell r="EF40"/>
          <cell r="EG40"/>
          <cell r="EH40"/>
          <cell r="EI40"/>
          <cell r="EJ40"/>
          <cell r="EK40"/>
          <cell r="EL40"/>
          <cell r="EM40"/>
          <cell r="EN40"/>
          <cell r="EO40"/>
          <cell r="EP40"/>
          <cell r="EQ40"/>
          <cell r="ER40"/>
          <cell r="ES40"/>
          <cell r="ET40"/>
          <cell r="EU40" t="str">
            <v>$ -</v>
          </cell>
          <cell r="EV40"/>
          <cell r="EW40"/>
          <cell r="EX40"/>
          <cell r="EY40"/>
          <cell r="EZ40"/>
          <cell r="FA40"/>
          <cell r="FB40">
            <v>0</v>
          </cell>
          <cell r="FC40">
            <v>45826</v>
          </cell>
          <cell r="FD40">
            <v>120</v>
          </cell>
          <cell r="FE40" t="str">
            <v>$ 13.000.000</v>
          </cell>
          <cell r="FF40" t="str">
            <v>Activo</v>
          </cell>
          <cell r="FG40" t="str">
            <v>En ejecución</v>
          </cell>
          <cell r="FH40"/>
          <cell r="FI40"/>
          <cell r="FJ40" t="str">
            <v>$13.000.000</v>
          </cell>
          <cell r="FK40" t="str">
            <v>#N/D</v>
          </cell>
          <cell r="FL40" t="str">
            <v>$0</v>
          </cell>
          <cell r="FM40" t="str">
            <v>$13.000.000</v>
          </cell>
          <cell r="FN40" t="str">
            <v>$0</v>
          </cell>
          <cell r="FO40" t="str">
            <v>$13.000.000</v>
          </cell>
          <cell r="FP40" t="str">
            <v>OK</v>
          </cell>
          <cell r="FQ40" t="str">
            <v>#¡REF!</v>
          </cell>
          <cell r="FR40">
            <v>0</v>
          </cell>
          <cell r="FS40" t="str">
            <v xml:space="preserve">. Brindar apoyo a la dependencia en la programación, seguimiento y 
ejecución del Plan Anual Mensualizado de Caja (PAC), garantizando su 
correcto cumplimiento. 
2. Impulsar la elaboración y gestión de la documentación financiera y 
presupuestal competencia de la Gerencia de Escuela de la participación, 
en las etapas precontractual, contractual y post-contractual, incluyendo la 
preparación de fichas técnicas y otros documentos complementarios 
3. Proveer soporte en la supervisión y ejecución financiera y presupuestal de 
los contratos y convenios gestionados por la Gerencia de la Escuela de 
Participación. 
4. Brindar apoyo en la gestión institucional e interinstitucional para la 
adecuada realización de los procesos de formación y promoción de la 
Participación de acuerdo con los lineamientos de la Gerencia Escuela de 
la Participación 
5. Asistir a las diferentes reuniones de formación y coordinación convocadas 
por la Gerencia Escuela. 
6. Las demás que sean asignadas por el supervisor, de acuerdo con la 
naturaleza y objeto del contrato. </v>
          </cell>
          <cell r="FT4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0"/>
          <cell r="FV40">
            <v>4</v>
          </cell>
          <cell r="FW40">
            <v>0</v>
          </cell>
          <cell r="FX40">
            <v>78</v>
          </cell>
          <cell r="FY40">
            <v>19500000</v>
          </cell>
          <cell r="FZ40">
            <v>45693</v>
          </cell>
          <cell r="GA40">
            <v>74</v>
          </cell>
          <cell r="GB40">
            <v>13000000</v>
          </cell>
          <cell r="GC40">
            <v>45706</v>
          </cell>
        </row>
        <row r="41">
          <cell r="A41" t="str">
            <v>C502</v>
          </cell>
          <cell r="B41"/>
          <cell r="C41">
            <v>2025</v>
          </cell>
          <cell r="D41">
            <v>40</v>
          </cell>
          <cell r="E41">
            <v>1015474247</v>
          </cell>
          <cell r="F41">
            <v>1</v>
          </cell>
          <cell r="G41" t="str">
            <v>NATALIA SOPHIA PARRA ROJAS</v>
          </cell>
          <cell r="H41" t="str">
            <v>KR 66 79 84</v>
          </cell>
          <cell r="I41">
            <v>3134722053</v>
          </cell>
          <cell r="J41" t="str">
            <v>nasopr81@gmail.com</v>
          </cell>
          <cell r="K41" t="str">
            <v>NO APLICA</v>
          </cell>
          <cell r="L41" t="str">
            <v>NO APLICA</v>
          </cell>
          <cell r="M41" t="str">
            <v>MUJER</v>
          </cell>
          <cell r="N41" t="str">
            <v>CISGENERO</v>
          </cell>
          <cell r="O41" t="str">
            <v>NO APLICA</v>
          </cell>
          <cell r="P41" t="str">
            <v>NO APLICA</v>
          </cell>
          <cell r="Q41">
            <v>35142</v>
          </cell>
          <cell r="R41">
            <v>29</v>
          </cell>
          <cell r="S41" t="str">
            <v>NACIONAL</v>
          </cell>
          <cell r="T41" t="str">
            <v>Título profesional en Ciencias 
Sociales y Humanas o su 
equivalencia</v>
          </cell>
          <cell r="U41" t="str">
            <v>RABAJADORA SOCIAL
UNIVERSIDAD NACIONAL 
DE COLOMBIA
Según Acta de Grado del 21 
de abril de 2022</v>
          </cell>
          <cell r="V41" t="str">
            <v>Inversión</v>
          </cell>
          <cell r="W41" t="str">
            <v>Construcción de Ciudadanía Activa Crece La Participación en el Territorio con Promoción, Información e Innovación en Bogotá D.C.</v>
          </cell>
          <cell r="X41" t="str">
            <v>O23011745022024025406001</v>
          </cell>
          <cell r="Y4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41" t="str">
            <v>4. Suscribir 70 Pacto(s) ciudadanos 
de convivencia</v>
          </cell>
          <cell r="AA41" t="str">
            <v>Prestar los servicios profesionales para adelantar la implementación y reportes que sean necesarios en el marco del proyecto estratégico "Impactando".</v>
          </cell>
          <cell r="AB41">
            <v>45702</v>
          </cell>
          <cell r="AC41">
            <v>45705</v>
          </cell>
          <cell r="AD41">
            <v>2025</v>
          </cell>
          <cell r="AE41">
            <v>2</v>
          </cell>
          <cell r="AF41">
            <v>17</v>
          </cell>
          <cell r="AG41">
            <v>2025</v>
          </cell>
          <cell r="AH41">
            <v>6</v>
          </cell>
          <cell r="AI41">
            <v>0</v>
          </cell>
          <cell r="AJ41">
            <v>2025</v>
          </cell>
          <cell r="AK41">
            <v>8</v>
          </cell>
          <cell r="AL41">
            <v>16</v>
          </cell>
          <cell r="AM41">
            <v>45885</v>
          </cell>
          <cell r="AN41">
            <v>180</v>
          </cell>
          <cell r="AO41">
            <v>25662000</v>
          </cell>
          <cell r="AP41"/>
          <cell r="AQ41"/>
          <cell r="AR41"/>
          <cell r="AS41" t="str">
            <v>$ 4.277.000</v>
          </cell>
          <cell r="AT41" t="str">
            <v>Profesional 1</v>
          </cell>
          <cell r="AU41" t="str">
            <v>Febrero</v>
          </cell>
          <cell r="AV41" t="str">
            <v>1 1. Natural</v>
          </cell>
          <cell r="AW41" t="str">
            <v>26 26-Persona Natural</v>
          </cell>
          <cell r="AX41" t="str">
            <v>3 3. Único Contratista</v>
          </cell>
          <cell r="AY41" t="str">
            <v>17 17. Contrato de Prestación de Servicios</v>
          </cell>
          <cell r="AZ41" t="str">
            <v>31 31-Servicios Profesionales</v>
          </cell>
          <cell r="BA41" t="str">
            <v>5 Contratación directa</v>
          </cell>
          <cell r="BB41" t="str">
            <v>33 Prestación de Servicios Profesionales y Apoyo (5-8)</v>
          </cell>
          <cell r="BC41">
            <v>1</v>
          </cell>
          <cell r="BD41" t="str">
            <v>1 1. Ley 80</v>
          </cell>
          <cell r="BE41"/>
          <cell r="BF41"/>
          <cell r="BG41"/>
          <cell r="BH41"/>
          <cell r="BI41" t="str">
            <v>6 6: Prestacion de servicios</v>
          </cell>
          <cell r="BJ41"/>
          <cell r="BK41"/>
          <cell r="BL41"/>
          <cell r="BM41"/>
          <cell r="BN41"/>
          <cell r="BO41"/>
          <cell r="BP41"/>
          <cell r="BQ41"/>
          <cell r="BR41"/>
          <cell r="BS41"/>
          <cell r="BT41"/>
          <cell r="BU41"/>
          <cell r="BV41"/>
          <cell r="BW41"/>
          <cell r="BX41"/>
          <cell r="BY41"/>
          <cell r="BZ41"/>
          <cell r="CA41"/>
          <cell r="CB41"/>
          <cell r="CC41">
            <v>45705</v>
          </cell>
          <cell r="CD41" t="str">
            <v>CUMPLIMIENTO</v>
          </cell>
          <cell r="CE41">
            <v>80111600</v>
          </cell>
          <cell r="CF41" t="str">
            <v>CD-IDPAC-040-2025</v>
          </cell>
          <cell r="CG41" t="str">
            <v>https://community.secop.gov.co/Public/Tendering/OpportunityDetail/Index?noticeUID=CO1.NTC.7619329&amp;isFromPublicArea=True&amp;isModal=False</v>
          </cell>
          <cell r="CH41">
            <v>45701</v>
          </cell>
          <cell r="CI41" t="str">
            <v xml:space="preserve">	CO1.PCCNTR.7488944</v>
          </cell>
          <cell r="CJ41" t="str">
            <v>Monica Florez</v>
          </cell>
          <cell r="CK41" t="str">
            <v>YULY MARCELA BARAJAS AGUILERA</v>
          </cell>
          <cell r="CL41" t="str">
            <v>1 1. Interna</v>
          </cell>
          <cell r="CM41" t="str">
            <v>ANGELO GRAVIER SANTANA</v>
          </cell>
          <cell r="CN41">
            <v>1030534699</v>
          </cell>
          <cell r="CO41">
            <v>1</v>
          </cell>
          <cell r="CP41"/>
          <cell r="CQ41" t="str">
            <v>Subdirector De Promoción de la Participación</v>
          </cell>
          <cell r="CR41"/>
          <cell r="CS41"/>
          <cell r="CT41"/>
          <cell r="CU41"/>
          <cell r="CV41"/>
          <cell r="CW41"/>
          <cell r="CX41"/>
          <cell r="CY41"/>
          <cell r="CZ41"/>
          <cell r="DA41"/>
          <cell r="DB41"/>
          <cell r="DC41"/>
          <cell r="DD41"/>
          <cell r="DE41"/>
          <cell r="DF41"/>
          <cell r="DG41"/>
          <cell r="DH41"/>
          <cell r="DI41"/>
          <cell r="DJ41"/>
          <cell r="DK41"/>
          <cell r="DL41"/>
          <cell r="DM41"/>
          <cell r="DN41"/>
          <cell r="DO41"/>
          <cell r="DP41"/>
          <cell r="DQ41"/>
          <cell r="DR41"/>
          <cell r="DS41"/>
          <cell r="DT41"/>
          <cell r="DU41"/>
          <cell r="DV41"/>
          <cell r="DW41"/>
          <cell r="DX41"/>
          <cell r="DY41"/>
          <cell r="DZ41"/>
          <cell r="EA41"/>
          <cell r="EB41"/>
          <cell r="EC41"/>
          <cell r="ED41"/>
          <cell r="EE41"/>
          <cell r="EF41"/>
          <cell r="EG41"/>
          <cell r="EH41"/>
          <cell r="EI41"/>
          <cell r="EJ41"/>
          <cell r="EK41"/>
          <cell r="EL41"/>
          <cell r="EM41"/>
          <cell r="EN41"/>
          <cell r="EO41"/>
          <cell r="EP41"/>
          <cell r="EQ41"/>
          <cell r="ER41"/>
          <cell r="ES41"/>
          <cell r="ET41"/>
          <cell r="EU41" t="str">
            <v>$ -</v>
          </cell>
          <cell r="EV41"/>
          <cell r="EW41"/>
          <cell r="EX41"/>
          <cell r="EY41"/>
          <cell r="EZ41"/>
          <cell r="FA41"/>
          <cell r="FB41">
            <v>0</v>
          </cell>
          <cell r="FC41">
            <v>45885</v>
          </cell>
          <cell r="FD41">
            <v>180</v>
          </cell>
          <cell r="FE41" t="str">
            <v>$ 25.662.000</v>
          </cell>
          <cell r="FF41" t="str">
            <v>Activo</v>
          </cell>
          <cell r="FG41" t="str">
            <v>En ejecución</v>
          </cell>
          <cell r="FH41"/>
          <cell r="FI41"/>
          <cell r="FJ41" t="str">
            <v>$25.662.000</v>
          </cell>
          <cell r="FK41" t="str">
            <v>#N/D</v>
          </cell>
          <cell r="FL41" t="str">
            <v>$0</v>
          </cell>
          <cell r="FM41" t="str">
            <v>$25.662.000</v>
          </cell>
          <cell r="FN41" t="str">
            <v>$0</v>
          </cell>
          <cell r="FO41" t="str">
            <v>$25.662.000</v>
          </cell>
          <cell r="FP41" t="str">
            <v>OK</v>
          </cell>
          <cell r="FQ41" t="str">
            <v>#¡REF!</v>
          </cell>
          <cell r="FR41">
            <v>0</v>
          </cell>
          <cell r="FS41" t="str">
            <v>Brindar apoyo para coordinar la implementación y consolidación de la 
estrategia Impactando, garantizando el cumplimiento de los lineamientos 
institucionales y promoviendo el fortalecimiento de la participación 
incidente. 
2. Analizar y proporcionar la información necesaria para la sistematización, 
intercambio y elaboración de reportes mensuales del Proyecto Estratégico 
Impactando, incluyendo un informe cualitativo y cuantitativo sobre las 
actividades ejecutadas al finalizar el contrato. 
3. Apoyar el diagnóstico, identificación y análisis de la entrega de incentivos 
destinados a fortalecer la participación ciudadana, asegurando el 
cumplimiento de los lineamientos, metodologías y procedimientos 
establecidos. 
4. Actualizar mensualmente la matriz de seguimiento y avance de la 
estrategia, así como los compromisos adquiridos en los pactos firmados, 
conforme a los formatos y términos definidos por la Subdirección de 
Promoción de la Participación. 
5. Gestionar documentos, solicitudes y actividades asignadas mediante 
cualquier medio institucional, incluyendo el Sistema Distrital de Quejas y 
Soluciones (SDQS), el sistema de administración de correspondencia 
ORFEO o el que implemente la entidad. 
6. Las demás que sean asignadas por el supervisor, de acuerdo con la 
naturaleza y objeto del contrato.</v>
          </cell>
          <cell r="FT4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1"/>
          <cell r="FV41">
            <v>6</v>
          </cell>
          <cell r="FW41">
            <v>0</v>
          </cell>
          <cell r="FX41">
            <v>84</v>
          </cell>
          <cell r="FY41">
            <v>25662000</v>
          </cell>
          <cell r="FZ41">
            <v>45693</v>
          </cell>
          <cell r="GA41">
            <v>60</v>
          </cell>
          <cell r="GB41">
            <v>25662000</v>
          </cell>
          <cell r="GC41">
            <v>45704</v>
          </cell>
        </row>
        <row r="42">
          <cell r="A42" t="str">
            <v>C465</v>
          </cell>
          <cell r="B42"/>
          <cell r="C42">
            <v>2025</v>
          </cell>
          <cell r="D42">
            <v>41</v>
          </cell>
          <cell r="E42">
            <v>1016010146</v>
          </cell>
          <cell r="F42">
            <v>9</v>
          </cell>
          <cell r="G42" t="str">
            <v>ADRIANA PATRICIA DE LA TORRE TRUJILLO</v>
          </cell>
          <cell r="H42" t="str">
            <v>CARRERA 80 # 7D 05 CS 32</v>
          </cell>
          <cell r="I42">
            <v>3005305796</v>
          </cell>
          <cell r="J42" t="str">
            <v>adridlt@hotmail.com</v>
          </cell>
          <cell r="K42" t="str">
            <v>NO APLICA</v>
          </cell>
          <cell r="L42" t="str">
            <v>NO APLICA</v>
          </cell>
          <cell r="M42" t="str">
            <v>MUJER</v>
          </cell>
          <cell r="N42" t="str">
            <v>CISGENERO</v>
          </cell>
          <cell r="O42" t="str">
            <v>NO APLICA</v>
          </cell>
          <cell r="P42" t="str">
            <v>NO APLICA</v>
          </cell>
          <cell r="Q42">
            <v>24994</v>
          </cell>
          <cell r="R42">
            <v>56</v>
          </cell>
          <cell r="S42" t="str">
            <v>NACIONAL</v>
          </cell>
          <cell r="T42" t="str">
            <v xml:space="preserve">Título Profesional en ciencias 
sociales y humanas y/o economía, 
administración, contaduría y afines, 
con título de posgrado en la 
modalidad de maestría o su 
equivalencia </v>
          </cell>
          <cell r="U42" t="str">
            <v>ADMINISTRADORA DE EMPRESAS 
COMERCIALES 
Universidad Colegio Mayor de 
Cundinamarca 
Según diploma del 16 de diciembre 
de 2011
 MAGISTER EN ASUNTOS 
INTERNACIONALES 
Universidad Externado de Colombia_x0002_segun Diploma del 03 de Mayo de 
2019</v>
          </cell>
          <cell r="V42" t="str">
            <v>Inversión</v>
          </cell>
          <cell r="W42" t="str">
            <v>Construcción de Ciudadanía Activa Crece La Participación en el Territorio con Promoción, Información e Innovación en Bogotá D.C.</v>
          </cell>
          <cell r="X42" t="str">
            <v>O23011745022024025401021</v>
          </cell>
          <cell r="Y42"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42" t="str">
            <v>3. Entregar 1.550 Incentivo(s) para 
estimular y promover la participación 
incidente</v>
          </cell>
          <cell r="AA42" t="str">
            <v>Prestacion de servicios profesionales  para asesorar las actividades en materia presupuestal y financiera de los incentivos para promover la participacion incidente.</v>
          </cell>
          <cell r="AB42">
            <v>45702</v>
          </cell>
          <cell r="AC42">
            <v>45705</v>
          </cell>
          <cell r="AD42">
            <v>2025</v>
          </cell>
          <cell r="AE42">
            <v>2</v>
          </cell>
          <cell r="AF42">
            <v>17</v>
          </cell>
          <cell r="AG42">
            <v>2025</v>
          </cell>
          <cell r="AH42">
            <v>8</v>
          </cell>
          <cell r="AI42">
            <v>0</v>
          </cell>
          <cell r="AJ42">
            <v>2025</v>
          </cell>
          <cell r="AK42">
            <v>10</v>
          </cell>
          <cell r="AL42">
            <v>16</v>
          </cell>
          <cell r="AM42">
            <v>45946</v>
          </cell>
          <cell r="AN42">
            <v>240</v>
          </cell>
          <cell r="AO42">
            <v>64000000</v>
          </cell>
          <cell r="AP42"/>
          <cell r="AQ42"/>
          <cell r="AR42"/>
          <cell r="AS42" t="str">
            <v>$ 8.000.000</v>
          </cell>
          <cell r="AT42" t="str">
            <v>Asesor 1</v>
          </cell>
          <cell r="AU42" t="str">
            <v>Febrero</v>
          </cell>
          <cell r="AV42" t="str">
            <v>1 1. Natural</v>
          </cell>
          <cell r="AW42" t="str">
            <v>26 26-Persona Natural</v>
          </cell>
          <cell r="AX42" t="str">
            <v>3 3. Único Contratista</v>
          </cell>
          <cell r="AY42" t="str">
            <v>17 17. Contrato de Prestación de Servicios</v>
          </cell>
          <cell r="AZ42" t="str">
            <v>31 31-Servicios Profesionales</v>
          </cell>
          <cell r="BA42" t="str">
            <v>5 Contratación directa</v>
          </cell>
          <cell r="BB42" t="str">
            <v>33 Prestación de Servicios Profesionales y Apoyo (5-8)</v>
          </cell>
          <cell r="BC42">
            <v>1</v>
          </cell>
          <cell r="BD42" t="str">
            <v>1 1. Ley 80</v>
          </cell>
          <cell r="BE42"/>
          <cell r="BF42"/>
          <cell r="BG42"/>
          <cell r="BH42"/>
          <cell r="BI42" t="str">
            <v>6 6: Prestacion de servicios</v>
          </cell>
          <cell r="BJ42"/>
          <cell r="BK42"/>
          <cell r="BL42"/>
          <cell r="BM42"/>
          <cell r="BN42"/>
          <cell r="BO42"/>
          <cell r="BP42"/>
          <cell r="BQ42"/>
          <cell r="BR42"/>
          <cell r="BS42"/>
          <cell r="BT42"/>
          <cell r="BU42"/>
          <cell r="BV42"/>
          <cell r="BW42"/>
          <cell r="BX42"/>
          <cell r="BY42"/>
          <cell r="BZ42"/>
          <cell r="CA42"/>
          <cell r="CB42"/>
          <cell r="CC42">
            <v>45705</v>
          </cell>
          <cell r="CD42" t="str">
            <v>CUMPLIMIENTO</v>
          </cell>
          <cell r="CE42">
            <v>80111600</v>
          </cell>
          <cell r="CF42" t="str">
            <v>CD-IDPAC-041-2025</v>
          </cell>
          <cell r="CG42" t="str">
            <v>https://community.secop.gov.co/Public/Tendering/OpportunityDetail/Index?noticeUID=CO1.NTC.7629181&amp;isFromPublicArea=True&amp;isModal=False</v>
          </cell>
          <cell r="CH42">
            <v>45701</v>
          </cell>
          <cell r="CI42" t="str">
            <v>CO1.PCCNTR.7489643</v>
          </cell>
          <cell r="CJ42" t="str">
            <v>Monica Florez</v>
          </cell>
          <cell r="CK42" t="str">
            <v>YULY MARCELA BARAJAS AGUILERA</v>
          </cell>
          <cell r="CL42" t="str">
            <v>1 1. Interna</v>
          </cell>
          <cell r="CM42" t="str">
            <v>ANGELO GRAVIER SANTANA</v>
          </cell>
          <cell r="CN42">
            <v>1030534699</v>
          </cell>
          <cell r="CO42">
            <v>1</v>
          </cell>
          <cell r="CP42"/>
          <cell r="CQ42" t="str">
            <v>Subdirector De Promoción de la Participación</v>
          </cell>
          <cell r="CR42"/>
          <cell r="CS42"/>
          <cell r="CT42"/>
          <cell r="CU42"/>
          <cell r="CV42"/>
          <cell r="CW42"/>
          <cell r="CX42"/>
          <cell r="CY42"/>
          <cell r="CZ42"/>
          <cell r="DA42"/>
          <cell r="DB42"/>
          <cell r="DC42"/>
          <cell r="DD42"/>
          <cell r="DE42"/>
          <cell r="DF42"/>
          <cell r="DG42"/>
          <cell r="DH42"/>
          <cell r="DI42"/>
          <cell r="DJ42"/>
          <cell r="DK42"/>
          <cell r="DL42"/>
          <cell r="DM42"/>
          <cell r="DN42"/>
          <cell r="DO42"/>
          <cell r="DP42"/>
          <cell r="DQ42"/>
          <cell r="DR42"/>
          <cell r="DS42"/>
          <cell r="DT42"/>
          <cell r="DU42"/>
          <cell r="DV42"/>
          <cell r="DW42"/>
          <cell r="DX42"/>
          <cell r="DY42"/>
          <cell r="DZ42"/>
          <cell r="EA42"/>
          <cell r="EB42"/>
          <cell r="EC42"/>
          <cell r="ED42"/>
          <cell r="EE42"/>
          <cell r="EF42"/>
          <cell r="EG42"/>
          <cell r="EH42"/>
          <cell r="EI42"/>
          <cell r="EJ42"/>
          <cell r="EK42"/>
          <cell r="EL42"/>
          <cell r="EM42"/>
          <cell r="EN42"/>
          <cell r="EO42"/>
          <cell r="EP42"/>
          <cell r="EQ42"/>
          <cell r="ER42"/>
          <cell r="ES42"/>
          <cell r="ET42"/>
          <cell r="EU42" t="str">
            <v>$ -</v>
          </cell>
          <cell r="EV42"/>
          <cell r="EW42"/>
          <cell r="EX42"/>
          <cell r="EY42"/>
          <cell r="EZ42"/>
          <cell r="FA42"/>
          <cell r="FB42">
            <v>0</v>
          </cell>
          <cell r="FC42">
            <v>45946</v>
          </cell>
          <cell r="FD42">
            <v>240</v>
          </cell>
          <cell r="FE42" t="str">
            <v>$ 64.000.000</v>
          </cell>
          <cell r="FF42" t="str">
            <v>Activo</v>
          </cell>
          <cell r="FG42" t="str">
            <v>En ejecución</v>
          </cell>
          <cell r="FH42"/>
          <cell r="FI42"/>
          <cell r="FJ42" t="str">
            <v>$64.000.000</v>
          </cell>
          <cell r="FK42" t="str">
            <v>#N/D</v>
          </cell>
          <cell r="FL42" t="str">
            <v>$0</v>
          </cell>
          <cell r="FM42" t="str">
            <v>$64.000.000</v>
          </cell>
          <cell r="FN42" t="str">
            <v>$0</v>
          </cell>
          <cell r="FO42" t="str">
            <v>$64.000.000</v>
          </cell>
          <cell r="FP42" t="str">
            <v>OK</v>
          </cell>
          <cell r="FQ42" t="str">
            <v>#¡REF!</v>
          </cell>
          <cell r="FR42">
            <v>0</v>
          </cell>
          <cell r="FS42" t="str">
            <v xml:space="preserve">Brindar asesoría a la Subdirección de Promoción de la Participación en el 
acompañamiento continuo a las instancias de participación, 
organizaciones sociales y ciudadanía en los asuntos de su competencia, 
garantizando los lineamientos institucionales, normativos y la 
implementación del programa de estímulos a la participación incidente. 
2. Apoyar los procesos de articulación interinstitucional para el fortalecimiento 
y promoción de la participación ciudadana, en el marco de la 
implementación de la Política Pública de Participación a nivel distrital y 
local. 
3. Asesorar en el diseño de estrategias y metodologías dirigidas a las 
instancias de participación, organizaciones sociales y comunidad en 
general, con el fin de fortalecer la planeación participativa territorial. 
4. Brindar acompañamiento en la elaboración, seguimiento y actualización 
del Plan de Acción Institucional (PAI), asegurando su alineación con la 
normativa vigente y los objetivos misionales de la Subdirección. 
5. Realizar el seguimiento a las acciones del sistema de participación 
ciudadana en las localidades del Distrito Capital, garantizando su 
efectividad y fortalecimiento. 
6. Las demás que sean asignadas por el supervisor, de acuerdo con la 
naturaleza y objeto del contrato. </v>
          </cell>
          <cell r="FT4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2"/>
          <cell r="FV42">
            <v>8</v>
          </cell>
          <cell r="FW42">
            <v>0</v>
          </cell>
          <cell r="FX42">
            <v>94</v>
          </cell>
          <cell r="FY42">
            <v>64000000</v>
          </cell>
          <cell r="FZ42">
            <v>45693</v>
          </cell>
          <cell r="GA42">
            <v>63</v>
          </cell>
          <cell r="GB42">
            <v>64000000</v>
          </cell>
          <cell r="GC42">
            <v>45704</v>
          </cell>
        </row>
        <row r="43">
          <cell r="A43" t="str">
            <v>C91</v>
          </cell>
          <cell r="B43"/>
          <cell r="C43">
            <v>2025</v>
          </cell>
          <cell r="D43">
            <v>42</v>
          </cell>
          <cell r="E43">
            <v>80842732</v>
          </cell>
          <cell r="F43">
            <v>7</v>
          </cell>
          <cell r="G43" t="str">
            <v>EDGAR DAVID MOTTA REVOLLO</v>
          </cell>
          <cell r="H43" t="str">
            <v>CALLE 101 No. 68 A - 13</v>
          </cell>
          <cell r="I43">
            <v>6134510</v>
          </cell>
          <cell r="J43" t="str">
            <v>davidmotta00@gmail.com</v>
          </cell>
          <cell r="K43" t="str">
            <v>NO APLICA</v>
          </cell>
          <cell r="L43" t="str">
            <v>NO APLICA</v>
          </cell>
          <cell r="M43" t="str">
            <v>HOMBRE</v>
          </cell>
          <cell r="N43" t="str">
            <v>CISGENERO</v>
          </cell>
          <cell r="O43" t="str">
            <v>NO APLICA</v>
          </cell>
          <cell r="P43" t="str">
            <v>NO APLICA</v>
          </cell>
          <cell r="Q43">
            <v>30857</v>
          </cell>
          <cell r="R43">
            <v>40</v>
          </cell>
          <cell r="S43" t="str">
            <v>NACIONAL</v>
          </cell>
          <cell r="T43" t="str">
            <v>Título profesional en, 
Ciencias sociales y humanas 
y titulo de posgrado a nivel de 
especialización y/o su 
equivalencia.</v>
          </cell>
          <cell r="U43" t="str">
            <v>Título de Pregado en 
Derecho, de la 
UNIVERSIDAD SANTO 
TOMAS del 15 de 
septiembre del 2010  de  y 
Especialización  en 
Derecho Contractual de la 
UNIVERSIDAD DEL 
ROSARIO, del 26 de 
septiembre del 2014</v>
          </cell>
          <cell r="V43" t="str">
            <v>Inversión</v>
          </cell>
          <cell r="W43" t="str">
            <v>Fortalecimiento de la gestión institucional del IDPAC en el marco de la ejecución del Plan de Desarrollo de  Bogotá D.C</v>
          </cell>
          <cell r="X43" t="str">
            <v>O23011745992024019407023</v>
          </cell>
          <cell r="Y43" t="str">
            <v xml:space="preserve">Meta 368 Implementar 1 estrategia 
para fortalecimiento de la gestión 
institucional y operativa </v>
          </cell>
          <cell r="Z43" t="str">
            <v xml:space="preserve">1. Realizar el 100% de la estrategia 
de contratación de talento humano 
para los procesos de apoyo, gerencia 
y evaluación </v>
          </cell>
          <cell r="AA43" t="str">
            <v>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v>
          </cell>
          <cell r="AB43">
            <v>45702</v>
          </cell>
          <cell r="AC43">
            <v>45707</v>
          </cell>
          <cell r="AD43">
            <v>2025</v>
          </cell>
          <cell r="AE43">
            <v>2</v>
          </cell>
          <cell r="AF43">
            <v>19</v>
          </cell>
          <cell r="AG43">
            <v>2025</v>
          </cell>
          <cell r="AH43">
            <v>9</v>
          </cell>
          <cell r="AI43">
            <v>0</v>
          </cell>
          <cell r="AJ43">
            <v>2025</v>
          </cell>
          <cell r="AK43">
            <v>11</v>
          </cell>
          <cell r="AL43">
            <v>18</v>
          </cell>
          <cell r="AM43">
            <v>45979</v>
          </cell>
          <cell r="AN43">
            <v>270</v>
          </cell>
          <cell r="AO43">
            <v>81000000</v>
          </cell>
          <cell r="AP43"/>
          <cell r="AQ43"/>
          <cell r="AR43"/>
          <cell r="AS43" t="str">
            <v>$ 9.000.000</v>
          </cell>
          <cell r="AT43" t="str">
            <v>Asistencial 3</v>
          </cell>
          <cell r="AU43" t="str">
            <v>Febrero</v>
          </cell>
          <cell r="AV43" t="str">
            <v>1 1. Natural</v>
          </cell>
          <cell r="AW43" t="str">
            <v>26 26-Persona Natural</v>
          </cell>
          <cell r="AX43" t="str">
            <v>3 3. Único Contratista</v>
          </cell>
          <cell r="AY43" t="str">
            <v>17 17. Contrato de Prestación de Servicios</v>
          </cell>
          <cell r="AZ43" t="str">
            <v>33 33-Servicios Apoyo a la Gestion de la Entidad (servicios administrativos)</v>
          </cell>
          <cell r="BA43" t="str">
            <v>5 Contratación directa</v>
          </cell>
          <cell r="BB43" t="str">
            <v>33 Prestación de Servicios Profesionales y Apoyo (5-8)</v>
          </cell>
          <cell r="BC43">
            <v>1</v>
          </cell>
          <cell r="BD43" t="str">
            <v>1 1. Ley 80</v>
          </cell>
          <cell r="BE43"/>
          <cell r="BF43"/>
          <cell r="BG43"/>
          <cell r="BH43"/>
          <cell r="BI43" t="str">
            <v>6 6: Prestacion de servicios</v>
          </cell>
          <cell r="BJ43"/>
          <cell r="BK43"/>
          <cell r="BL43"/>
          <cell r="BM43"/>
          <cell r="BN43"/>
          <cell r="BO43"/>
          <cell r="BP43"/>
          <cell r="BQ43"/>
          <cell r="BR43"/>
          <cell r="BS43"/>
          <cell r="BT43"/>
          <cell r="BU43"/>
          <cell r="BV43"/>
          <cell r="BW43"/>
          <cell r="BX43"/>
          <cell r="BY43"/>
          <cell r="BZ43"/>
          <cell r="CA43"/>
          <cell r="CB43"/>
          <cell r="CC43">
            <v>45707</v>
          </cell>
          <cell r="CD43" t="str">
            <v>CUMPLIMIENTO</v>
          </cell>
          <cell r="CE43">
            <v>80111600</v>
          </cell>
          <cell r="CF43" t="str">
            <v>CD-IDPAC-042-2025</v>
          </cell>
          <cell r="CG43" t="str">
            <v>https://community.secop.gov.co/Public/Tendering/OpportunityDetail/Index?noticeUID=CO1.NTC.7634913&amp;isFromPublicArea=True&amp;isModal=False</v>
          </cell>
          <cell r="CH43">
            <v>45702</v>
          </cell>
          <cell r="CI43" t="str">
            <v>CO1.PCCNTR.7494327</v>
          </cell>
          <cell r="CJ43" t="str">
            <v>Anderson Martinez</v>
          </cell>
          <cell r="CK43" t="str">
            <v>YULY MARCELA BARAJAS AGUILERA</v>
          </cell>
          <cell r="CL43" t="str">
            <v>1 1. Interna</v>
          </cell>
          <cell r="CM43" t="str">
            <v>YULY MARCELA BARAJAS AGUILERA</v>
          </cell>
          <cell r="CN43">
            <v>1010176121</v>
          </cell>
          <cell r="CO43">
            <v>6</v>
          </cell>
          <cell r="CP43"/>
          <cell r="CQ43" t="str">
            <v>SECRETARIA GENERAL</v>
          </cell>
          <cell r="CR43"/>
          <cell r="CS43"/>
          <cell r="CT43"/>
          <cell r="CU43"/>
          <cell r="CV43"/>
          <cell r="CW43"/>
          <cell r="CX43"/>
          <cell r="CY43"/>
          <cell r="CZ43"/>
          <cell r="DA43"/>
          <cell r="DB43"/>
          <cell r="DC43"/>
          <cell r="DD43"/>
          <cell r="DE43"/>
          <cell r="DF43"/>
          <cell r="DG43"/>
          <cell r="DH43"/>
          <cell r="DI43"/>
          <cell r="DJ43"/>
          <cell r="DK43"/>
          <cell r="DL43"/>
          <cell r="DM43"/>
          <cell r="DN43"/>
          <cell r="DO43"/>
          <cell r="DP43"/>
          <cell r="DQ43"/>
          <cell r="DR43"/>
          <cell r="DS43"/>
          <cell r="DT43"/>
          <cell r="DU43"/>
          <cell r="DV43"/>
          <cell r="DW43"/>
          <cell r="DX43"/>
          <cell r="DY43"/>
          <cell r="DZ43"/>
          <cell r="EA43"/>
          <cell r="EB43"/>
          <cell r="EC43"/>
          <cell r="ED43"/>
          <cell r="EE43"/>
          <cell r="EF43"/>
          <cell r="EG43"/>
          <cell r="EH43"/>
          <cell r="EI43"/>
          <cell r="EJ43"/>
          <cell r="EK43"/>
          <cell r="EL43"/>
          <cell r="EM43"/>
          <cell r="EN43"/>
          <cell r="EO43"/>
          <cell r="EP43"/>
          <cell r="EQ43"/>
          <cell r="ER43"/>
          <cell r="ES43"/>
          <cell r="ET43"/>
          <cell r="EU43" t="str">
            <v>$ -</v>
          </cell>
          <cell r="EV43"/>
          <cell r="EW43"/>
          <cell r="EX43"/>
          <cell r="EY43"/>
          <cell r="EZ43"/>
          <cell r="FA43"/>
          <cell r="FB43">
            <v>0</v>
          </cell>
          <cell r="FC43">
            <v>45979</v>
          </cell>
          <cell r="FD43">
            <v>270</v>
          </cell>
          <cell r="FE43" t="str">
            <v>$ 81.000.000</v>
          </cell>
          <cell r="FF43" t="str">
            <v>Activo</v>
          </cell>
          <cell r="FG43" t="str">
            <v>En ejecución</v>
          </cell>
          <cell r="FH43"/>
          <cell r="FI43"/>
          <cell r="FJ43" t="str">
            <v>$81.000.000</v>
          </cell>
          <cell r="FK43" t="str">
            <v>#N/D</v>
          </cell>
          <cell r="FL43" t="str">
            <v>$0</v>
          </cell>
          <cell r="FM43" t="str">
            <v>$81.000.000</v>
          </cell>
          <cell r="FN43" t="str">
            <v>$0</v>
          </cell>
          <cell r="FO43" t="str">
            <v>$81.000.000</v>
          </cell>
          <cell r="FP43" t="str">
            <v>OK</v>
          </cell>
          <cell r="FQ43" t="str">
            <v>#¡REF!</v>
          </cell>
          <cell r="FR43">
            <v>0</v>
          </cell>
          <cell r="FS43" t="str">
            <v xml:space="preserve">Elaborar conceptos jurídicos, informes, y respuesta a los derechos de 
petición y demás documentos que le sean asignados por el supervisor, así 
como en la atención y seguimiento de los requerimientos que realicen los 
diferentes órganos de control. 
2. Asesorar en los aspectos legales relativos al proceso de contratación de la 
entidad, en cuanto al control de legalidad y revisión de estudios y 
documentos previos de los diferentes procesos. 
3. Revisar y dar trámite a las liquidaciones y cierres contractuales asignados 
por el Supervisor del Contrato. 
4. Realizar la evaluación jurídica de las diferentes propuestas presentadas 
por los proponentes en desarrollo del proceso contractual, con estricta 
sujeción al contenido del pliego de condiciones, invitación pública o 
estudios previos, según corresponda y de las respectivas adendas si las 
hubiere. 
5. Elaborar las minutas de los contratos,  convenios y las modificaciones de 
los mismos cuando haya lugar. 
6. Las demás que sean asignadas por el supervisor, de acuerdo con la 
naturaleza y objeto del contrato. </v>
          </cell>
          <cell r="FT4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3"/>
          <cell r="FV43">
            <v>9</v>
          </cell>
          <cell r="FW43">
            <v>0</v>
          </cell>
          <cell r="FX43">
            <v>198</v>
          </cell>
          <cell r="FY43">
            <v>81000000</v>
          </cell>
          <cell r="FZ43">
            <v>45701</v>
          </cell>
          <cell r="GA43">
            <v>54</v>
          </cell>
          <cell r="GB43">
            <v>81000000</v>
          </cell>
          <cell r="GC43">
            <v>45702</v>
          </cell>
        </row>
        <row r="44">
          <cell r="A44" t="str">
            <v>C36</v>
          </cell>
          <cell r="B44"/>
          <cell r="C44">
            <v>2025</v>
          </cell>
          <cell r="D44">
            <v>43</v>
          </cell>
          <cell r="E44">
            <v>80849721</v>
          </cell>
          <cell r="F44">
            <v>8</v>
          </cell>
          <cell r="G44" t="str">
            <v>JACK CRISTOPHER REINA RODRIGUEZ</v>
          </cell>
          <cell r="H44" t="str">
            <v>Calle 137 No. 55 - 42 Torre 3 Apto. 202</v>
          </cell>
          <cell r="I44">
            <v>3168321807</v>
          </cell>
          <cell r="J44" t="str">
            <v>jackmartires@gmail.com</v>
          </cell>
          <cell r="K44" t="str">
            <v>NO APLICA</v>
          </cell>
          <cell r="L44" t="str">
            <v>NO APLICA</v>
          </cell>
          <cell r="M44" t="str">
            <v>HOMBRE</v>
          </cell>
          <cell r="N44" t="str">
            <v>CISGENERO</v>
          </cell>
          <cell r="O44" t="str">
            <v>NO APLICA</v>
          </cell>
          <cell r="P44" t="str">
            <v>NO APLICA</v>
          </cell>
          <cell r="Q44">
            <v>30834</v>
          </cell>
          <cell r="R44">
            <v>40</v>
          </cell>
          <cell r="S44" t="str">
            <v>NACIONAL</v>
          </cell>
          <cell r="T44" t="str">
            <v>Título Profesional en áreas de la economía, administración, contaduría, y afines con título de posgrado a nivel de especialización y/o su equivalencia</v>
          </cell>
          <cell r="U44" t="str">
            <v>ADMINISTRADOR PÚBLICO Escuela Superior de Administración Pública Según diploma de grado del 25 de febrero de 2011.ESPECIALISTA EN GESTIÓN PÚBILICA Universidad Nacional Abierta y a Distancia- UNADSegún diploma de grado del 19 de diciembre de 2014</v>
          </cell>
          <cell r="V44" t="str">
            <v>Inversión</v>
          </cell>
          <cell r="W44" t="str">
            <v xml:space="preserve">
Fortalecimiento de la gestión institucional del IDPAC en el marco de la ejecución del Plan de Desarrollo de  Bogotá D.C</v>
          </cell>
          <cell r="X44" t="str">
            <v>O23011745992024019407023</v>
          </cell>
          <cell r="Y44" t="str">
            <v xml:space="preserve">Meta 368 Implementar 1 estrategia 
para fortalecimiento de la gestión 
institucional y operativa </v>
          </cell>
          <cell r="Z44" t="str">
            <v xml:space="preserve">1. Realizar el 100% de la estrategia 
de contratación de talento humano 
para los procesos de apoyo, gerencia 
y evaluación </v>
          </cell>
          <cell r="AA44" t="str">
            <v>Prestar los servicios profesionales  para realizar la estructuración técnica, económica y financiera de los trámites contractuales adelantados por el Proceso de Gestión Contractual del Instituto Distrital de la Participación y Acción Comunal</v>
          </cell>
          <cell r="AB44">
            <v>45700</v>
          </cell>
          <cell r="AC44">
            <v>45702</v>
          </cell>
          <cell r="AD44">
            <v>2025</v>
          </cell>
          <cell r="AE44">
            <v>2</v>
          </cell>
          <cell r="AF44">
            <v>14</v>
          </cell>
          <cell r="AG44">
            <v>2025</v>
          </cell>
          <cell r="AH44">
            <v>8</v>
          </cell>
          <cell r="AI44">
            <v>0</v>
          </cell>
          <cell r="AJ44">
            <v>2025</v>
          </cell>
          <cell r="AK44">
            <v>10</v>
          </cell>
          <cell r="AL44">
            <v>13</v>
          </cell>
          <cell r="AM44">
            <v>45943</v>
          </cell>
          <cell r="AN44">
            <v>240</v>
          </cell>
          <cell r="AO44">
            <v>72000000</v>
          </cell>
          <cell r="AP44"/>
          <cell r="AQ44"/>
          <cell r="AR44"/>
          <cell r="AS44" t="str">
            <v>$ 9.000.000</v>
          </cell>
          <cell r="AT44" t="str">
            <v>Asesor 3</v>
          </cell>
          <cell r="AU44" t="str">
            <v>Febrero</v>
          </cell>
          <cell r="AV44" t="str">
            <v>1 1. Natural</v>
          </cell>
          <cell r="AW44" t="str">
            <v>26 26-Persona Natural</v>
          </cell>
          <cell r="AX44" t="str">
            <v>3 3. Único Contratista</v>
          </cell>
          <cell r="AY44" t="str">
            <v>17 17. Contrato de Prestación de Servicios</v>
          </cell>
          <cell r="AZ44" t="str">
            <v>31 31-Servicios Profesionales</v>
          </cell>
          <cell r="BA44" t="str">
            <v>5 Contratación directa</v>
          </cell>
          <cell r="BB44" t="str">
            <v>33 Prestación de Servicios Profesionales y Apoyo (5-8)</v>
          </cell>
          <cell r="BC44">
            <v>1</v>
          </cell>
          <cell r="BD44" t="str">
            <v>1 1. Ley 80</v>
          </cell>
          <cell r="BE44"/>
          <cell r="BF44"/>
          <cell r="BG44"/>
          <cell r="BH44"/>
          <cell r="BI44" t="str">
            <v>6 6: Prestacion de servicios</v>
          </cell>
          <cell r="BJ44"/>
          <cell r="BK44"/>
          <cell r="BL44"/>
          <cell r="BM44"/>
          <cell r="BN44"/>
          <cell r="BO44"/>
          <cell r="BP44"/>
          <cell r="BQ44"/>
          <cell r="BR44"/>
          <cell r="BS44"/>
          <cell r="BT44"/>
          <cell r="BU44"/>
          <cell r="BV44"/>
          <cell r="BW44"/>
          <cell r="BX44"/>
          <cell r="BY44"/>
          <cell r="BZ44"/>
          <cell r="CA44"/>
          <cell r="CB44"/>
          <cell r="CC44">
            <v>45701</v>
          </cell>
          <cell r="CD44" t="str">
            <v>CUMPLIMIENTO</v>
          </cell>
          <cell r="CE44">
            <v>80111600</v>
          </cell>
          <cell r="CF44" t="str">
            <v>CD-IDPAC-043-2025</v>
          </cell>
          <cell r="CG44" t="str">
            <v>https://community.secop.gov.co/Public/Tendering/OpportunityDetail/Index?noticeUID=CO1.NTC.7615911&amp;isFromPublicArea=True&amp;isModal=False</v>
          </cell>
          <cell r="CH44">
            <v>45700</v>
          </cell>
          <cell r="CI44" t="str">
            <v>CO1.PCCNTR.7478914</v>
          </cell>
          <cell r="CJ44" t="str">
            <v>Wilson Ayure</v>
          </cell>
          <cell r="CK44" t="str">
            <v>YULY MARCELA BARAJAS AGUILERA</v>
          </cell>
          <cell r="CL44" t="str">
            <v>1 1. Interna</v>
          </cell>
          <cell r="CM44" t="str">
            <v>YULY MARCELA BARAJAS AGUILERA</v>
          </cell>
          <cell r="CN44">
            <v>1010176121</v>
          </cell>
          <cell r="CO44">
            <v>6</v>
          </cell>
          <cell r="CP44"/>
          <cell r="CQ44" t="str">
            <v>SECRETARIA GENERAL</v>
          </cell>
          <cell r="CR44"/>
          <cell r="CS44"/>
          <cell r="CT44"/>
          <cell r="CU44"/>
          <cell r="CV44"/>
          <cell r="CW44"/>
          <cell r="CX44"/>
          <cell r="CY44"/>
          <cell r="CZ44"/>
          <cell r="DA44"/>
          <cell r="DB44"/>
          <cell r="DC44"/>
          <cell r="DD44"/>
          <cell r="DE44"/>
          <cell r="DF44"/>
          <cell r="DG44"/>
          <cell r="DH44"/>
          <cell r="DI44"/>
          <cell r="DJ44"/>
          <cell r="DK44"/>
          <cell r="DL44"/>
          <cell r="DM44"/>
          <cell r="DN44"/>
          <cell r="DO44"/>
          <cell r="DP44"/>
          <cell r="DQ44"/>
          <cell r="DR44"/>
          <cell r="DS44"/>
          <cell r="DT44"/>
          <cell r="DU44"/>
          <cell r="DV44"/>
          <cell r="DW44"/>
          <cell r="DX44"/>
          <cell r="DY44"/>
          <cell r="DZ44"/>
          <cell r="EA44"/>
          <cell r="EB44"/>
          <cell r="EC44"/>
          <cell r="ED44"/>
          <cell r="EE44"/>
          <cell r="EF44"/>
          <cell r="EG44"/>
          <cell r="EH44"/>
          <cell r="EI44"/>
          <cell r="EJ44"/>
          <cell r="EK44"/>
          <cell r="EL44"/>
          <cell r="EM44"/>
          <cell r="EN44"/>
          <cell r="EO44"/>
          <cell r="EP44"/>
          <cell r="EQ44"/>
          <cell r="ER44"/>
          <cell r="ES44"/>
          <cell r="ET44"/>
          <cell r="EU44" t="str">
            <v>$ -</v>
          </cell>
          <cell r="EV44"/>
          <cell r="EW44"/>
          <cell r="EX44"/>
          <cell r="EY44"/>
          <cell r="EZ44"/>
          <cell r="FA44"/>
          <cell r="FB44">
            <v>0</v>
          </cell>
          <cell r="FC44">
            <v>45943</v>
          </cell>
          <cell r="FD44">
            <v>240</v>
          </cell>
          <cell r="FE44" t="str">
            <v>$ 72.000.000</v>
          </cell>
          <cell r="FF44" t="str">
            <v>Activo</v>
          </cell>
          <cell r="FG44" t="str">
            <v>En ejecución</v>
          </cell>
          <cell r="FH44"/>
          <cell r="FI44"/>
          <cell r="FJ44" t="str">
            <v>$72.000.000</v>
          </cell>
          <cell r="FK44" t="str">
            <v>#N/D</v>
          </cell>
          <cell r="FL44" t="str">
            <v>$0</v>
          </cell>
          <cell r="FM44" t="str">
            <v>$72.000.000</v>
          </cell>
          <cell r="FN44" t="str">
            <v>$0</v>
          </cell>
          <cell r="FO44" t="str">
            <v>$72.000.000</v>
          </cell>
          <cell r="FP44" t="str">
            <v>OK</v>
          </cell>
          <cell r="FQ44" t="str">
            <v>#¡REF!</v>
          </cell>
          <cell r="FR44">
            <v>0</v>
          </cell>
          <cell r="FS44" t="str">
            <v xml:space="preserve"> Brindar apoyo en la elaboración de documentos tales como: análisis del 
sector, estudios previos, proyecto de pliego de condiciones, respuestas a 
observaciones, pliego de condiciones definitivo, evaluaciones de ofertas, 
actos administrativos, minutas de contratos o convenios, aprobación de 
pólizas, adiciones, prórrogas, cesiones, suspensiones y modificaciones de 
contratos y/o convenios en general, actas de liquidación y demás 
documentos que se requieran en las distintas etapas de la contratación. 
2. Adelantar la etapa precontractual, contractual y postcontractual de los 
procesos de selección que se desarrollen para la adquisición de bienes, 
servicios y obras requeridos por la Entidad. 
3. Efectuar la publicación de los procesos de selección a su cargo, en los 
diferentes portales institucionales requeridos por la Ley 
4. Asistir y brindar apoyo al Comité de Contratación de la Entidad, en los 
temas que guarden relación con los procesos de selección a su cargo 
5. Elaborar los cronogramas de ejecución de los trámites contractuales, tanto 
en su parte técnica como económica, para garantizar que se cumplan los 
plazos establecidos por la Secretaria General. 
6. Las demás que sean asignadas por el supervisor, de acuerdo con la 
naturaleza y objeto del contrato. </v>
          </cell>
          <cell r="FT4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4"/>
          <cell r="FV44">
            <v>8</v>
          </cell>
          <cell r="FW44">
            <v>0</v>
          </cell>
          <cell r="FX44">
            <v>174</v>
          </cell>
          <cell r="FY44">
            <v>72000000</v>
          </cell>
          <cell r="FZ44">
            <v>45699</v>
          </cell>
          <cell r="GA44">
            <v>38</v>
          </cell>
          <cell r="GB44">
            <v>72000000</v>
          </cell>
          <cell r="GC44">
            <v>45700</v>
          </cell>
        </row>
        <row r="45">
          <cell r="A45" t="str">
            <v>C32</v>
          </cell>
          <cell r="B45"/>
          <cell r="C45">
            <v>2025</v>
          </cell>
          <cell r="D45">
            <v>44</v>
          </cell>
          <cell r="E45">
            <v>1136887006</v>
          </cell>
          <cell r="F45">
            <v>5</v>
          </cell>
          <cell r="G45" t="str">
            <v>JORGE ALEJANDRO CRISTO TORRADO</v>
          </cell>
          <cell r="H45" t="str">
            <v>CL 104 15 94 AP 302</v>
          </cell>
          <cell r="I45">
            <v>6358813</v>
          </cell>
          <cell r="J45" t="str">
            <v>jcristotorrado@gmail.com</v>
          </cell>
          <cell r="K45" t="str">
            <v>NO APLICA</v>
          </cell>
          <cell r="L45" t="str">
            <v>NO APLICA</v>
          </cell>
          <cell r="M45" t="str">
            <v>HOMBRE</v>
          </cell>
          <cell r="N45" t="str">
            <v>CISGENERO</v>
          </cell>
          <cell r="O45" t="str">
            <v>NO APLICA</v>
          </cell>
          <cell r="P45" t="str">
            <v>NO APLICA</v>
          </cell>
          <cell r="Q45">
            <v>34768</v>
          </cell>
          <cell r="R45">
            <v>30</v>
          </cell>
          <cell r="S45" t="str">
            <v>NACIONAL</v>
          </cell>
          <cell r="T45" t="str">
            <v>Título Profesional en áreas 
de la economía, 
Administración, contaduría, y 
afines y/o su equivalencia.</v>
          </cell>
          <cell r="U45" t="str">
            <v>ECONOMISTA
Universidad Sergio Arboleda
Acta 31 de agosto de 2022</v>
          </cell>
          <cell r="V45" t="str">
            <v>Inversión</v>
          </cell>
          <cell r="W45" t="str">
            <v>Fortalecimiento de la gestión institucional del IDPAC en el marco de la ejecución del Plan de Desarrollo de  Bogotá D.C</v>
          </cell>
          <cell r="X45" t="str">
            <v>O23011745992024019407023</v>
          </cell>
          <cell r="Y45" t="str">
            <v xml:space="preserve">Meta 368 Implementar 1 estrategia 
para fortalecimiento de la gestión 
institucional y operativa </v>
          </cell>
          <cell r="Z45" t="str">
            <v xml:space="preserve">1. Realizar el 100% de la estrategia 
de contratación de talento humano 
para los procesos de apoyo, gerencia 
y evaluación </v>
          </cell>
          <cell r="AA45" t="str">
            <v>Prestar los servicios profesionales para realizar actividades relacionadas con la gestión, seguimiento, reportes e informes que se deriven de la ejecución del proceso el Proceso de Gestión Contractual del Instituto Distrital de la Participación y Acción Comunal.</v>
          </cell>
          <cell r="AB45">
            <v>45701</v>
          </cell>
          <cell r="AC45">
            <v>45707</v>
          </cell>
          <cell r="AD45">
            <v>2025</v>
          </cell>
          <cell r="AE45">
            <v>2</v>
          </cell>
          <cell r="AF45">
            <v>19</v>
          </cell>
          <cell r="AG45">
            <v>2025</v>
          </cell>
          <cell r="AH45">
            <v>7</v>
          </cell>
          <cell r="AI45">
            <v>0</v>
          </cell>
          <cell r="AJ45">
            <v>2025</v>
          </cell>
          <cell r="AK45">
            <v>9</v>
          </cell>
          <cell r="AL45">
            <v>18</v>
          </cell>
          <cell r="AM45">
            <v>45918</v>
          </cell>
          <cell r="AN45">
            <v>210</v>
          </cell>
          <cell r="AO45">
            <v>31556000</v>
          </cell>
          <cell r="AP45"/>
          <cell r="AQ45"/>
          <cell r="AR45"/>
          <cell r="AS45" t="str">
            <v>$ 4.508.000</v>
          </cell>
          <cell r="AT45" t="str">
            <v>Profesional 2</v>
          </cell>
          <cell r="AU45" t="str">
            <v>Febrero</v>
          </cell>
          <cell r="AV45" t="str">
            <v>1 1. Natural</v>
          </cell>
          <cell r="AW45" t="str">
            <v>26 26-Persona Natural</v>
          </cell>
          <cell r="AX45" t="str">
            <v>3 3. Único Contratista</v>
          </cell>
          <cell r="AY45" t="str">
            <v>17 17. Contrato de Prestación de Servicios</v>
          </cell>
          <cell r="AZ45" t="str">
            <v>31 31-Servicios Profesionales</v>
          </cell>
          <cell r="BA45" t="str">
            <v>5 Contratación directa</v>
          </cell>
          <cell r="BB45" t="str">
            <v>33 Prestación de Servicios Profesionales y Apoyo (5-8)</v>
          </cell>
          <cell r="BC45">
            <v>1</v>
          </cell>
          <cell r="BD45" t="str">
            <v>1 1. Ley 80</v>
          </cell>
          <cell r="BE45"/>
          <cell r="BF45"/>
          <cell r="BG45"/>
          <cell r="BH45"/>
          <cell r="BI45" t="str">
            <v>6 6: Prestacion de servicios</v>
          </cell>
          <cell r="BJ45"/>
          <cell r="BK45"/>
          <cell r="BL45"/>
          <cell r="BM45"/>
          <cell r="BN45"/>
          <cell r="BO45"/>
          <cell r="BP45"/>
          <cell r="BQ45"/>
          <cell r="BR45"/>
          <cell r="BS45"/>
          <cell r="BT45"/>
          <cell r="BU45"/>
          <cell r="BV45"/>
          <cell r="BW45"/>
          <cell r="BX45"/>
          <cell r="BY45"/>
          <cell r="BZ45"/>
          <cell r="CA45"/>
          <cell r="CB45"/>
          <cell r="CC45">
            <v>45707</v>
          </cell>
          <cell r="CD45" t="str">
            <v>CUMPLIMIENTO</v>
          </cell>
          <cell r="CE45">
            <v>80111600</v>
          </cell>
          <cell r="CF45" t="str">
            <v>CD-IDPAC-044-2025</v>
          </cell>
          <cell r="CG45" t="str">
            <v>https://community.secop.gov.co/Public/Tendering/OpportunityDetail/Index?noticeUID=CO1.NTC.7623124&amp;isFromPublicArea=True&amp;isModal=False</v>
          </cell>
          <cell r="CH45">
            <v>45701</v>
          </cell>
          <cell r="CI45" t="str">
            <v>CO1.PCCNTR.7484976</v>
          </cell>
          <cell r="CJ45" t="str">
            <v>Sebastian Silva</v>
          </cell>
          <cell r="CK45" t="str">
            <v>YULY MARCELA BARAJAS AGUILERA</v>
          </cell>
          <cell r="CL45" t="str">
            <v>1 1. Interna</v>
          </cell>
          <cell r="CM45" t="str">
            <v>YULY MARCELA BARAJAS AGUILERA</v>
          </cell>
          <cell r="CN45">
            <v>1010176121</v>
          </cell>
          <cell r="CO45">
            <v>6</v>
          </cell>
          <cell r="CP45"/>
          <cell r="CQ45" t="str">
            <v>SECRETARIA GENERAL</v>
          </cell>
          <cell r="CR45"/>
          <cell r="CS45"/>
          <cell r="CT45"/>
          <cell r="CU45"/>
          <cell r="CV45"/>
          <cell r="CW45"/>
          <cell r="CX45"/>
          <cell r="CY45"/>
          <cell r="CZ45"/>
          <cell r="DA45"/>
          <cell r="DB45"/>
          <cell r="DC45"/>
          <cell r="DD45"/>
          <cell r="DE45"/>
          <cell r="DF45"/>
          <cell r="DG45"/>
          <cell r="DH45"/>
          <cell r="DI45"/>
          <cell r="DJ45"/>
          <cell r="DK45"/>
          <cell r="DL45"/>
          <cell r="DM45"/>
          <cell r="DN45"/>
          <cell r="DO45"/>
          <cell r="DP45"/>
          <cell r="DQ45"/>
          <cell r="DR45"/>
          <cell r="DS45"/>
          <cell r="DT45"/>
          <cell r="DU45"/>
          <cell r="DV45"/>
          <cell r="DW45"/>
          <cell r="DX45"/>
          <cell r="DY45"/>
          <cell r="DZ45"/>
          <cell r="EA45"/>
          <cell r="EB45"/>
          <cell r="EC45"/>
          <cell r="ED45"/>
          <cell r="EE45"/>
          <cell r="EF45"/>
          <cell r="EG45"/>
          <cell r="EH45"/>
          <cell r="EI45"/>
          <cell r="EJ45"/>
          <cell r="EK45"/>
          <cell r="EL45"/>
          <cell r="EM45"/>
          <cell r="EN45"/>
          <cell r="EO45"/>
          <cell r="EP45"/>
          <cell r="EQ45"/>
          <cell r="ER45"/>
          <cell r="ES45"/>
          <cell r="ET45"/>
          <cell r="EU45" t="str">
            <v>$ -</v>
          </cell>
          <cell r="EV45"/>
          <cell r="EW45"/>
          <cell r="EX45"/>
          <cell r="EY45"/>
          <cell r="EZ45"/>
          <cell r="FA45"/>
          <cell r="FB45">
            <v>0</v>
          </cell>
          <cell r="FC45">
            <v>45918</v>
          </cell>
          <cell r="FD45">
            <v>210</v>
          </cell>
          <cell r="FE45" t="str">
            <v>$ 31.556.000</v>
          </cell>
          <cell r="FF45" t="str">
            <v>Activo</v>
          </cell>
          <cell r="FG45" t="str">
            <v>En ejecución</v>
          </cell>
          <cell r="FH45"/>
          <cell r="FI45"/>
          <cell r="FJ45" t="str">
            <v>$31.556.000</v>
          </cell>
          <cell r="FK45" t="str">
            <v>#N/D</v>
          </cell>
          <cell r="FL45" t="str">
            <v>$0</v>
          </cell>
          <cell r="FM45" t="str">
            <v>$31.556.000</v>
          </cell>
          <cell r="FN45" t="str">
            <v>$0</v>
          </cell>
          <cell r="FO45" t="str">
            <v>$31.556.000</v>
          </cell>
          <cell r="FP45" t="str">
            <v>OK</v>
          </cell>
          <cell r="FQ45" t="str">
            <v>#¡REF!</v>
          </cell>
          <cell r="FR45">
            <v>0</v>
          </cell>
          <cell r="FS45" t="str">
            <v xml:space="preserve">Elaborar los documentos necesarios para la correcta ejecución de los 
procedimientos administrativos relacionados con el proceso de gestión 
contractual del Instituto Distrital de la Participación y Acción Comunal 
(IDPAC), siguiendo los lineamientos establecidos por la Secretaria 
General. 
2. Realizar informes periódicos de avances sobre el progreso de las 
actividades vinculadas en el marco de la puesta en ejecución de los 
contratos que sean asignados. 
3. Brindar apoyo en la corordinación para facilitar la realización de reuniones 
periódicas sobre herramientas de mejoramiento respecto de la puesta en 
ejecución de los contratos asignados a la Secretaria General. 
4. Realizar informe de los proceso de gestión que contenga el resumen del 
número de contratos puestos en ejecución, para llevar el balance mes a 
mes de las actividades encargadas por la Secretaria General. 
5. Realizar seguimiento y control a todos los contratos en ejecución, con el 
fin de verificar el correcto cargue de los documentos necesarios para su 
ejecución 
6. Las demás que sean asignadas por el supervisor, de acuerdo con la 
naturaleza y objeto del contrato. </v>
          </cell>
          <cell r="FT4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5"/>
          <cell r="FV45">
            <v>7</v>
          </cell>
          <cell r="FW45">
            <v>0</v>
          </cell>
          <cell r="FX45">
            <v>126</v>
          </cell>
          <cell r="FY45">
            <v>31556000</v>
          </cell>
          <cell r="FZ45">
            <v>45695</v>
          </cell>
          <cell r="GA45">
            <v>45</v>
          </cell>
          <cell r="GB45">
            <v>31556000</v>
          </cell>
          <cell r="GC45">
            <v>45701</v>
          </cell>
        </row>
        <row r="46">
          <cell r="A46" t="str">
            <v>C671</v>
          </cell>
          <cell r="B46"/>
          <cell r="C46">
            <v>2025</v>
          </cell>
          <cell r="D46">
            <v>45</v>
          </cell>
          <cell r="E46">
            <v>52229938</v>
          </cell>
          <cell r="F46">
            <v>7</v>
          </cell>
          <cell r="G46" t="str">
            <v>NUBIA ROCIO BUSTOS HERNANDEZ</v>
          </cell>
          <cell r="H46" t="str">
            <v>AC 68A SUR 49C 27</v>
          </cell>
          <cell r="I46">
            <v>3123379624</v>
          </cell>
          <cell r="J46" t="str">
            <v>rociobustos.h@gmail.com</v>
          </cell>
          <cell r="K46" t="str">
            <v>NO APLICA</v>
          </cell>
          <cell r="L46" t="str">
            <v>NO APLICA</v>
          </cell>
          <cell r="M46" t="str">
            <v>MUJER</v>
          </cell>
          <cell r="N46" t="str">
            <v>CISGENERO</v>
          </cell>
          <cell r="O46" t="str">
            <v>NO APLICA</v>
          </cell>
          <cell r="P46" t="str">
            <v>NO APLICA</v>
          </cell>
          <cell r="Q46">
            <v>27867</v>
          </cell>
          <cell r="R46">
            <v>49</v>
          </cell>
          <cell r="S46" t="str">
            <v>NACIONAL</v>
          </cell>
          <cell r="T46" t="str">
            <v>ítulo profesional en ingeniería de sistemas, 
telemáticas y/o afines con Título de posgrado a 
nivel de maestría</v>
          </cell>
          <cell r="U46" t="str">
            <v>INGENIERA EN TELEMATICA 
Universidad Distrital Francisco Jose de Caldas
Según Acta de grado del 05 de diciembre de 
2014
 MAGISTER EN GESTIÓN DE LA 
TECNOLOGÍA EDUCATIVA
Universidad de Santander
Acta de grado del 22 de abril de 2020</v>
          </cell>
          <cell r="V46" t="str">
            <v>Inversión</v>
          </cell>
          <cell r="W46" t="str">
            <v>8238 Implementación de acciones de innovación social que promuevan la participación incidente y la solución de problemas públicos Bogota D.C.</v>
          </cell>
          <cell r="X46" t="str">
            <v>O23011745022024032203001</v>
          </cell>
          <cell r="Y46" t="str">
            <v xml:space="preserve">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v>
          </cell>
          <cell r="Z46" t="str">
            <v>1. Implementar el 100% de la 
estrategia de diseños metodológicos 
e implementación de la innovación 
social en escenarios de participación 
ciudadana y solución de problemas 
públicos</v>
          </cell>
          <cell r="AA46" t="str">
            <v>Prestar servicios profesionales de manera temporal, para el fortalecimiento a los clubes de la democracia, asi como para la organización y seguimiento al proyecto de caja de herramientas</v>
          </cell>
          <cell r="AB46">
            <v>45706</v>
          </cell>
          <cell r="AC46">
            <v>45708</v>
          </cell>
          <cell r="AD46">
            <v>2025</v>
          </cell>
          <cell r="AE46">
            <v>2</v>
          </cell>
          <cell r="AF46">
            <v>20</v>
          </cell>
          <cell r="AG46">
            <v>2025</v>
          </cell>
          <cell r="AH46">
            <v>5</v>
          </cell>
          <cell r="AI46">
            <v>0</v>
          </cell>
          <cell r="AJ46">
            <v>2025</v>
          </cell>
          <cell r="AK46">
            <v>7</v>
          </cell>
          <cell r="AL46">
            <v>19</v>
          </cell>
          <cell r="AM46">
            <v>45857</v>
          </cell>
          <cell r="AN46">
            <v>150</v>
          </cell>
          <cell r="AO46">
            <v>27500000</v>
          </cell>
          <cell r="AP46"/>
          <cell r="AQ46"/>
          <cell r="AR46"/>
          <cell r="AS46" t="str">
            <v>$ 5.500.000</v>
          </cell>
          <cell r="AT46" t="str">
            <v>Profesional 4</v>
          </cell>
          <cell r="AU46" t="str">
            <v>Febrero</v>
          </cell>
          <cell r="AV46" t="str">
            <v>1 1. Natural</v>
          </cell>
          <cell r="AW46" t="str">
            <v>26 26-Persona Natural</v>
          </cell>
          <cell r="AX46" t="str">
            <v>3 3. Único Contratista</v>
          </cell>
          <cell r="AY46" t="str">
            <v>17 17. Contrato de Prestación de Servicios</v>
          </cell>
          <cell r="AZ46" t="str">
            <v>31 31-Servicios Profesionales</v>
          </cell>
          <cell r="BA46" t="str">
            <v>5 Contratación directa</v>
          </cell>
          <cell r="BB46" t="str">
            <v>33 Prestación de Servicios Profesionales y Apoyo (5-8)</v>
          </cell>
          <cell r="BC46">
            <v>1</v>
          </cell>
          <cell r="BD46" t="str">
            <v>1 1. Ley 80</v>
          </cell>
          <cell r="BE46"/>
          <cell r="BF46"/>
          <cell r="BG46"/>
          <cell r="BH46"/>
          <cell r="BI46" t="str">
            <v>6 6: Prestacion de servicios</v>
          </cell>
          <cell r="BJ46"/>
          <cell r="BK46"/>
          <cell r="BL46"/>
          <cell r="BM46"/>
          <cell r="BN46"/>
          <cell r="BO46"/>
          <cell r="BP46"/>
          <cell r="BQ46"/>
          <cell r="BR46"/>
          <cell r="BS46"/>
          <cell r="BT46"/>
          <cell r="BU46"/>
          <cell r="BV46"/>
          <cell r="BW46"/>
          <cell r="BX46"/>
          <cell r="BY46"/>
          <cell r="BZ46"/>
          <cell r="CA46"/>
          <cell r="CB46"/>
          <cell r="CC46">
            <v>45708</v>
          </cell>
          <cell r="CD46" t="str">
            <v>CUMPLIMIENTO</v>
          </cell>
          <cell r="CE46">
            <v>80111600</v>
          </cell>
          <cell r="CF46" t="str">
            <v>CD-IDPAC-045-2025</v>
          </cell>
          <cell r="CG46" t="str">
            <v>https://community.secop.gov.co/Public/Tendering/ContractNoticePhases/View?PPI=CO1.PPI.37564802&amp;isFromPublicArea=True&amp;isModal=False</v>
          </cell>
          <cell r="CH46">
            <v>45705</v>
          </cell>
          <cell r="CI46" t="str">
            <v>CO1.PCCNTR.7511565</v>
          </cell>
          <cell r="CJ46" t="str">
            <v>Jorge Suarez</v>
          </cell>
          <cell r="CK46" t="str">
            <v>YULY MARCELA BARAJAS AGUILERA</v>
          </cell>
          <cell r="CL46" t="str">
            <v>1 1. Interna</v>
          </cell>
          <cell r="CM46" t="str">
            <v>JOSÉ GUILLERMO ORJUELA ARDILA</v>
          </cell>
          <cell r="CN46">
            <v>1075654508</v>
          </cell>
          <cell r="CO46">
            <v>1</v>
          </cell>
          <cell r="CP46"/>
          <cell r="CQ46" t="str">
            <v>GERENTE ESCUELA DE LA PARTICIPACIÓN</v>
          </cell>
          <cell r="CR46"/>
          <cell r="CS46"/>
          <cell r="CT46"/>
          <cell r="CU46"/>
          <cell r="CV46"/>
          <cell r="CW46"/>
          <cell r="CX46"/>
          <cell r="CY46"/>
          <cell r="CZ46"/>
          <cell r="DA46"/>
          <cell r="DB46"/>
          <cell r="DC46"/>
          <cell r="DD46"/>
          <cell r="DE46"/>
          <cell r="DF46"/>
          <cell r="DG46"/>
          <cell r="DH46"/>
          <cell r="DI46"/>
          <cell r="DJ46"/>
          <cell r="DK46"/>
          <cell r="DL46"/>
          <cell r="DM46"/>
          <cell r="DN46"/>
          <cell r="DO46"/>
          <cell r="DP46"/>
          <cell r="DQ46"/>
          <cell r="DR46"/>
          <cell r="DS46"/>
          <cell r="DT46"/>
          <cell r="DU46"/>
          <cell r="DV46"/>
          <cell r="DW46"/>
          <cell r="DX46"/>
          <cell r="DY46"/>
          <cell r="DZ46"/>
          <cell r="EA46"/>
          <cell r="EB46"/>
          <cell r="EC46"/>
          <cell r="ED46"/>
          <cell r="EE46"/>
          <cell r="EF46"/>
          <cell r="EG46"/>
          <cell r="EH46"/>
          <cell r="EI46"/>
          <cell r="EJ46"/>
          <cell r="EK46"/>
          <cell r="EL46"/>
          <cell r="EM46"/>
          <cell r="EN46"/>
          <cell r="EO46"/>
          <cell r="EP46"/>
          <cell r="EQ46"/>
          <cell r="ER46"/>
          <cell r="ES46"/>
          <cell r="ET46"/>
          <cell r="EU46" t="str">
            <v>$ -</v>
          </cell>
          <cell r="EV46"/>
          <cell r="EW46"/>
          <cell r="EX46"/>
          <cell r="EY46"/>
          <cell r="EZ46"/>
          <cell r="FA46"/>
          <cell r="FB46">
            <v>0</v>
          </cell>
          <cell r="FC46">
            <v>45857</v>
          </cell>
          <cell r="FD46">
            <v>150</v>
          </cell>
          <cell r="FE46" t="str">
            <v>$ 27.500.000</v>
          </cell>
          <cell r="FF46" t="str">
            <v>Activo</v>
          </cell>
          <cell r="FG46" t="str">
            <v>En ejecución</v>
          </cell>
          <cell r="FH46"/>
          <cell r="FI46"/>
          <cell r="FJ46" t="str">
            <v>$27.500.000</v>
          </cell>
          <cell r="FK46" t="str">
            <v>#N/D</v>
          </cell>
          <cell r="FL46" t="str">
            <v>$0</v>
          </cell>
          <cell r="FM46" t="str">
            <v>$27.500.000</v>
          </cell>
          <cell r="FN46" t="str">
            <v>$0</v>
          </cell>
          <cell r="FO46" t="str">
            <v>$27.500.000</v>
          </cell>
          <cell r="FP46" t="str">
            <v>OK</v>
          </cell>
          <cell r="FQ46" t="str">
            <v>#¡REF!</v>
          </cell>
          <cell r="FR46">
            <v>0</v>
          </cell>
          <cell r="FS46" t="str">
            <v xml:space="preserve">Implementar estrategias clubes de democracia en instituciones educativas 
y/o localidades de Bogotá 
2. Desarrollar metodologías y herramientas pedagógicas para clubes, incluir 
caja de herramientas 
3. Ejecutar cronograma de trabajo ajustado al cumplimiento de meta política 
pública 
4. Apoyar en la actividades de coordinación de eventos de encuentro de club 
y torneo distrital de oratoria clubes 
5. Asistir a las diferentes reuniones de formación y coordinación convocadas 
por la Gerencia Escuela. 
6. Las demás que sean asignadas por el supervisor, de acuerdo con la 
naturaleza y objeto del contrato. </v>
          </cell>
          <cell r="FT4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6"/>
          <cell r="FV46">
            <v>5</v>
          </cell>
          <cell r="FW46">
            <v>0</v>
          </cell>
          <cell r="FX46">
            <v>121</v>
          </cell>
          <cell r="FY46">
            <v>33000000</v>
          </cell>
          <cell r="FZ46">
            <v>45695</v>
          </cell>
          <cell r="GA46">
            <v>75</v>
          </cell>
          <cell r="GB46">
            <v>27500000</v>
          </cell>
          <cell r="GC46">
            <v>45706</v>
          </cell>
        </row>
        <row r="47">
          <cell r="A47" t="str">
            <v>C187</v>
          </cell>
          <cell r="B47"/>
          <cell r="C47">
            <v>2025</v>
          </cell>
          <cell r="D47">
            <v>46</v>
          </cell>
          <cell r="E47">
            <v>1001168316</v>
          </cell>
          <cell r="F47">
            <v>9</v>
          </cell>
          <cell r="G47" t="str">
            <v>JUAN SEBASTIAN OVIEDO TARAZONA</v>
          </cell>
          <cell r="H47" t="str">
            <v>KR 28A 49A 73</v>
          </cell>
          <cell r="I47">
            <v>3125326049</v>
          </cell>
          <cell r="J47" t="str">
            <v>juanoviedo9@gmail.com</v>
          </cell>
          <cell r="K47" t="str">
            <v>NO APLICA</v>
          </cell>
          <cell r="L47" t="str">
            <v>NO APLICA</v>
          </cell>
          <cell r="M47" t="str">
            <v>HOMBRE</v>
          </cell>
          <cell r="N47" t="str">
            <v>CISGENERO</v>
          </cell>
          <cell r="O47" t="str">
            <v>NO APLICA</v>
          </cell>
          <cell r="P47" t="str">
            <v>NO APLICA</v>
          </cell>
          <cell r="Q47">
            <v>37171</v>
          </cell>
          <cell r="R47">
            <v>23</v>
          </cell>
          <cell r="S47" t="str">
            <v>NACIONAL</v>
          </cell>
          <cell r="T47" t="str">
            <v>Título de formación técnico o tecnólogo o aprobación 
de cinco (05) semestres de formación profesional o 
aprobación del 50% del pensum académico de 
formación profesional y/o su equivalencia.</v>
          </cell>
          <cell r="U47" t="str">
            <v>NOVENO SEMESTRE DE INGENIERIA MECANICA 
Escuela Colombiana de Ingenieria Julio Garavito 
Según Certificación del 20 de agosto de 2023</v>
          </cell>
          <cell r="V47" t="str">
            <v>Inversión</v>
          </cell>
          <cell r="W47" t="str">
            <v>8080 Formación en capacidades democráticas en interrelación con la cualificación de la participación incidente; con enfoques de cultura ciudadana, democrática y de paz Bogotá D.C.</v>
          </cell>
          <cell r="X47" t="str">
            <v>O23011745022024021202034</v>
          </cell>
          <cell r="Y4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47" t="str">
            <v xml:space="preserve"> 2. Implementar 35 iniciativas de 
producción de información pertinente 
para el análisis y divulgación de 
información sobre participación 
ciudadana.</v>
          </cell>
          <cell r="AA47" t="str">
            <v>Prestar servicios de apoyo a la gestión de manera temporal, para llevar a cabo la sistematización de la información de la Gerencia escuela y el Observatorio.</v>
          </cell>
          <cell r="AB47">
            <v>45700</v>
          </cell>
          <cell r="AC47">
            <v>45706</v>
          </cell>
          <cell r="AD47">
            <v>2025</v>
          </cell>
          <cell r="AE47">
            <v>2</v>
          </cell>
          <cell r="AF47">
            <v>18</v>
          </cell>
          <cell r="AG47">
            <v>2025</v>
          </cell>
          <cell r="AH47">
            <v>6</v>
          </cell>
          <cell r="AI47">
            <v>0</v>
          </cell>
          <cell r="AJ47">
            <v>2025</v>
          </cell>
          <cell r="AK47">
            <v>8</v>
          </cell>
          <cell r="AL47">
            <v>17</v>
          </cell>
          <cell r="AM47">
            <v>45886</v>
          </cell>
          <cell r="AN47">
            <v>180</v>
          </cell>
          <cell r="AO47">
            <v>21600000</v>
          </cell>
          <cell r="AP47"/>
          <cell r="AQ47"/>
          <cell r="AR47"/>
          <cell r="AS47" t="str">
            <v>$ 3.600.000</v>
          </cell>
          <cell r="AT47" t="str">
            <v>Técnico 3</v>
          </cell>
          <cell r="AU47" t="str">
            <v>Febrero</v>
          </cell>
          <cell r="AV47" t="str">
            <v>1 1. Natural</v>
          </cell>
          <cell r="AW47" t="str">
            <v>26 26-Persona Natural</v>
          </cell>
          <cell r="AX47" t="str">
            <v>3 3. Único Contratista</v>
          </cell>
          <cell r="AY47" t="str">
            <v>17 17. Contrato de Prestación de Servicios</v>
          </cell>
          <cell r="AZ47" t="str">
            <v>33 33-Servicios Apoyo a la Gestion de la Entidad (servicios administrativos)</v>
          </cell>
          <cell r="BA47" t="str">
            <v>5 Contratación directa</v>
          </cell>
          <cell r="BB47" t="str">
            <v>33 Prestación de Servicios Profesionales y Apoyo (5-8)</v>
          </cell>
          <cell r="BC47">
            <v>1</v>
          </cell>
          <cell r="BD47" t="str">
            <v>1 1. Ley 80</v>
          </cell>
          <cell r="BE47"/>
          <cell r="BF47"/>
          <cell r="BG47"/>
          <cell r="BH47"/>
          <cell r="BI47" t="str">
            <v>6 6: Prestacion de servicios</v>
          </cell>
          <cell r="BJ47"/>
          <cell r="BK47"/>
          <cell r="BL47"/>
          <cell r="BM47"/>
          <cell r="BN47"/>
          <cell r="BO47"/>
          <cell r="BP47"/>
          <cell r="BQ47"/>
          <cell r="BR47"/>
          <cell r="BS47"/>
          <cell r="BT47"/>
          <cell r="BU47"/>
          <cell r="BV47"/>
          <cell r="BW47"/>
          <cell r="BX47"/>
          <cell r="BY47"/>
          <cell r="BZ47"/>
          <cell r="CA47"/>
          <cell r="CB47"/>
          <cell r="CC47">
            <v>45705</v>
          </cell>
          <cell r="CD47" t="str">
            <v>CUMPLIMIENTO</v>
          </cell>
          <cell r="CE47">
            <v>80111600</v>
          </cell>
          <cell r="CF47" t="str">
            <v>CD-IDPAC-046-2025</v>
          </cell>
          <cell r="CG47" t="str">
            <v>https://community.secop.gov.co/Public/Tendering/OpportunityDetail/Index?noticeUID=CO1.NTC.7615560&amp;isFromPublicArea=True&amp;isModal=False</v>
          </cell>
          <cell r="CH47">
            <v>45700</v>
          </cell>
          <cell r="CI47" t="str">
            <v>CO1.PCCNTR.7478554</v>
          </cell>
          <cell r="CJ47" t="str">
            <v>Wilson Ayure</v>
          </cell>
          <cell r="CK47" t="str">
            <v>YULY MARCELA BARAJAS AGUILERA</v>
          </cell>
          <cell r="CL47" t="str">
            <v>1 1. Interna</v>
          </cell>
          <cell r="CM47" t="str">
            <v>JOSÉ GUILLERMO ORJUELA ARDILA</v>
          </cell>
          <cell r="CN47">
            <v>1075654508</v>
          </cell>
          <cell r="CO47">
            <v>1</v>
          </cell>
          <cell r="CP47"/>
          <cell r="CQ47" t="str">
            <v>GERENTE ESCUELA DE LA PARTICIPACIÓN</v>
          </cell>
          <cell r="CR47"/>
          <cell r="CS47"/>
          <cell r="CT47"/>
          <cell r="CU47"/>
          <cell r="CV47"/>
          <cell r="CW47"/>
          <cell r="CX47"/>
          <cell r="CY47"/>
          <cell r="CZ47"/>
          <cell r="DA47"/>
          <cell r="DB47"/>
          <cell r="DC47"/>
          <cell r="DD47"/>
          <cell r="DE47"/>
          <cell r="DF47"/>
          <cell r="DG47"/>
          <cell r="DH47"/>
          <cell r="DI47"/>
          <cell r="DJ47"/>
          <cell r="DK47"/>
          <cell r="DL47"/>
          <cell r="DM47"/>
          <cell r="DN47"/>
          <cell r="DO47"/>
          <cell r="DP47"/>
          <cell r="DQ47"/>
          <cell r="DR47"/>
          <cell r="DS47"/>
          <cell r="DT47"/>
          <cell r="DU47"/>
          <cell r="DV47"/>
          <cell r="DW47"/>
          <cell r="DX47"/>
          <cell r="DY47"/>
          <cell r="DZ47"/>
          <cell r="EA47"/>
          <cell r="EB47"/>
          <cell r="EC47"/>
          <cell r="ED47"/>
          <cell r="EE47"/>
          <cell r="EF47"/>
          <cell r="EG47"/>
          <cell r="EH47"/>
          <cell r="EI47"/>
          <cell r="EJ47"/>
          <cell r="EK47"/>
          <cell r="EL47"/>
          <cell r="EM47"/>
          <cell r="EN47"/>
          <cell r="EO47"/>
          <cell r="EP47"/>
          <cell r="EQ47"/>
          <cell r="ER47"/>
          <cell r="ES47"/>
          <cell r="ET47"/>
          <cell r="EU47" t="str">
            <v>$ -</v>
          </cell>
          <cell r="EV47"/>
          <cell r="EW47"/>
          <cell r="EX47"/>
          <cell r="EY47"/>
          <cell r="EZ47"/>
          <cell r="FA47"/>
          <cell r="FB47">
            <v>0</v>
          </cell>
          <cell r="FC47">
            <v>45886</v>
          </cell>
          <cell r="FD47">
            <v>180</v>
          </cell>
          <cell r="FE47" t="str">
            <v>$ 21.600.000</v>
          </cell>
          <cell r="FF47" t="str">
            <v>Activo</v>
          </cell>
          <cell r="FG47" t="str">
            <v>En ejecución</v>
          </cell>
          <cell r="FH47"/>
          <cell r="FI47"/>
          <cell r="FJ47" t="str">
            <v>$21.600.000</v>
          </cell>
          <cell r="FK47" t="str">
            <v>#N/D</v>
          </cell>
          <cell r="FL47" t="str">
            <v>$0</v>
          </cell>
          <cell r="FM47" t="str">
            <v>$21.600.000</v>
          </cell>
          <cell r="FN47" t="str">
            <v>$0</v>
          </cell>
          <cell r="FO47" t="str">
            <v>$21.600.000</v>
          </cell>
          <cell r="FP47" t="str">
            <v>OK</v>
          </cell>
          <cell r="FQ47" t="str">
            <v>#¡REF!</v>
          </cell>
          <cell r="FR47">
            <v>0</v>
          </cell>
          <cell r="FS47" t="str">
            <v xml:space="preserve">Realizar la sistematizacion de los procesos de formacion que le indique el 
supervisor. 
2. Realizar los reportes de los indicadores y actividades que requiera la 
Escuela de Participacion. 
3. Brindar apoyo en la gestión institucional e interinstitucional para la 
adecuada realización de los procesos de implementación de iniciativas de 
producción de información, de acuerdo a los lineamientos de la Gerencia 
Escuela de la Participación. 
4. Asistir a las diferentes reuniones de formación y coordinación convocadas 
por la Gerencia Escuela. 
5.  
6. Las demás que sean asignadas por el supervisor, de acuerdo con la 
naturaleza y objeto del contrato. </v>
          </cell>
          <cell r="FT4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7"/>
          <cell r="FV47">
            <v>6</v>
          </cell>
          <cell r="FW47">
            <v>0</v>
          </cell>
          <cell r="FX47">
            <v>169</v>
          </cell>
          <cell r="FY47">
            <v>21600000</v>
          </cell>
          <cell r="FZ47">
            <v>45698</v>
          </cell>
          <cell r="GA47">
            <v>37</v>
          </cell>
          <cell r="GB47">
            <v>21600000</v>
          </cell>
          <cell r="GC47">
            <v>45700</v>
          </cell>
        </row>
        <row r="48">
          <cell r="A48" t="str">
            <v>C124</v>
          </cell>
          <cell r="B48"/>
          <cell r="C48">
            <v>2025</v>
          </cell>
          <cell r="D48">
            <v>47</v>
          </cell>
          <cell r="E48">
            <v>1000019018</v>
          </cell>
          <cell r="F48">
            <v>7</v>
          </cell>
          <cell r="G48" t="str">
            <v>MARVIN SANTIAGO HERNANDEZ FIGUEREDO</v>
          </cell>
          <cell r="H48" t="str">
            <v>CL  161     54  87</v>
          </cell>
          <cell r="I48">
            <v>4618420</v>
          </cell>
          <cell r="J48" t="str">
            <v>santiagosmite.sh@gmail.com</v>
          </cell>
          <cell r="K48" t="str">
            <v>NO APLICA</v>
          </cell>
          <cell r="L48" t="str">
            <v>NO APLICA</v>
          </cell>
          <cell r="M48" t="str">
            <v>HOMBRE</v>
          </cell>
          <cell r="N48" t="str">
            <v>CISGENERO</v>
          </cell>
          <cell r="O48" t="str">
            <v>NO APLICA</v>
          </cell>
          <cell r="P48" t="str">
            <v>NO APLICA</v>
          </cell>
          <cell r="Q48">
            <v>37312</v>
          </cell>
          <cell r="R48">
            <v>23</v>
          </cell>
          <cell r="S48" t="str">
            <v>NACIONAL</v>
          </cell>
          <cell r="T48" t="str">
            <v>Título de formación técnico o 
tecnólogo o aprobación de 
cinco (05)
 semestres de formación 
profesional o aprobación del 
50% del pensum académico 
de formación
 profesional en el área de 
administración, ingeniería, 
economía y/o afines</v>
          </cell>
          <cell r="U48" t="str">
            <v xml:space="preserve"> ESTUDIANTE DE 
INGENIERIA CIVIL
 ESCUELA COLOMBIANA 
DE INGENIERÍA JULIO 
GARAVITO
 Certificacion  del , 28 de 
agosto de 2024</v>
          </cell>
          <cell r="V48" t="str">
            <v>Inversión</v>
          </cell>
          <cell r="W48" t="str">
            <v>8080 Formación en capacidades democráticas en interrelación con la cualificación de la participación incidente; con enfoques de cultura ciudadana, democrática y de paz Bogotá D.C.</v>
          </cell>
          <cell r="X48" t="str">
            <v>O23011745022024021202034</v>
          </cell>
          <cell r="Y48"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48" t="str">
            <v xml:space="preserve">1. Formar 120.000 ciudadanos en sus 
capacidades democráticas para incidir 
en la construcción de una cultura 
democrática, ciudadana y de paz </v>
          </cell>
          <cell r="AA48" t="str">
            <v>Prestar los servicios de apoyo, de manera temporal y para realizar la sistematizacion de los resultados de la Escuela de la Participación</v>
          </cell>
          <cell r="AB48">
            <v>45706</v>
          </cell>
          <cell r="AC48">
            <v>45708</v>
          </cell>
          <cell r="AD48">
            <v>2025</v>
          </cell>
          <cell r="AE48">
            <v>2</v>
          </cell>
          <cell r="AF48">
            <v>20</v>
          </cell>
          <cell r="AG48">
            <v>2025</v>
          </cell>
          <cell r="AH48">
            <v>6</v>
          </cell>
          <cell r="AI48">
            <v>0</v>
          </cell>
          <cell r="AJ48">
            <v>2025</v>
          </cell>
          <cell r="AK48">
            <v>8</v>
          </cell>
          <cell r="AL48">
            <v>19</v>
          </cell>
          <cell r="AM48">
            <v>45888</v>
          </cell>
          <cell r="AN48">
            <v>180</v>
          </cell>
          <cell r="AO48">
            <v>21600000</v>
          </cell>
          <cell r="AP48"/>
          <cell r="AQ48"/>
          <cell r="AR48"/>
          <cell r="AS48" t="str">
            <v>$ 3.600.000</v>
          </cell>
          <cell r="AT48" t="str">
            <v>Técnico 3</v>
          </cell>
          <cell r="AU48" t="str">
            <v>Febrero</v>
          </cell>
          <cell r="AV48" t="str">
            <v>1 1. Natural</v>
          </cell>
          <cell r="AW48" t="str">
            <v>26 26-Persona Natural</v>
          </cell>
          <cell r="AX48" t="str">
            <v>3 3. Único Contratista</v>
          </cell>
          <cell r="AY48" t="str">
            <v>17 17. Contrato de Prestación de Servicios</v>
          </cell>
          <cell r="AZ48" t="str">
            <v>33 33-Servicios Apoyo a la Gestion de la Entidad (servicios administrativos)</v>
          </cell>
          <cell r="BA48" t="str">
            <v>5 Contratación directa</v>
          </cell>
          <cell r="BB48" t="str">
            <v>33 Prestación de Servicios Profesionales y Apoyo (5-8)</v>
          </cell>
          <cell r="BC48">
            <v>1</v>
          </cell>
          <cell r="BD48" t="str">
            <v>1 1. Ley 80</v>
          </cell>
          <cell r="BE48"/>
          <cell r="BF48"/>
          <cell r="BG48"/>
          <cell r="BH48"/>
          <cell r="BI48" t="str">
            <v>6 6: Prestacion de servicios</v>
          </cell>
          <cell r="BJ48"/>
          <cell r="BK48"/>
          <cell r="BL48"/>
          <cell r="BM48"/>
          <cell r="BN48"/>
          <cell r="BO48"/>
          <cell r="BP48"/>
          <cell r="BQ48"/>
          <cell r="BR48"/>
          <cell r="BS48"/>
          <cell r="BT48"/>
          <cell r="BU48"/>
          <cell r="BV48"/>
          <cell r="BW48"/>
          <cell r="BX48"/>
          <cell r="BY48"/>
          <cell r="BZ48"/>
          <cell r="CA48"/>
          <cell r="CB48"/>
          <cell r="CC48">
            <v>45708</v>
          </cell>
          <cell r="CD48" t="str">
            <v>CUMPLIMIENTO</v>
          </cell>
          <cell r="CE48">
            <v>80111600</v>
          </cell>
          <cell r="CF48" t="str">
            <v>CD-IDPAC-047-2025</v>
          </cell>
          <cell r="CG48" t="str">
            <v>https://community.secop.gov.co/Public/Tendering/OpportunityDetail/Index?noticeUID=CO1.NTC.7656434&amp;isFromPublicArea=True&amp;isModal=False</v>
          </cell>
          <cell r="CH48">
            <v>45705</v>
          </cell>
          <cell r="CI48" t="str">
            <v>CO1.PCCNTR.7511544</v>
          </cell>
          <cell r="CJ48" t="str">
            <v>Jorge Suarez</v>
          </cell>
          <cell r="CK48" t="str">
            <v>YULY MARCELA BARAJAS AGUILERA</v>
          </cell>
          <cell r="CL48" t="str">
            <v>1 1. Interna</v>
          </cell>
          <cell r="CM48" t="str">
            <v>JOSÉ GUILLERMO ORJUELA ARDILA</v>
          </cell>
          <cell r="CN48">
            <v>1075654508</v>
          </cell>
          <cell r="CO48">
            <v>1</v>
          </cell>
          <cell r="CP48"/>
          <cell r="CQ48" t="str">
            <v>GERENTE ESCUELA DE LA PARTICIPACIÓN</v>
          </cell>
          <cell r="CR48"/>
          <cell r="CS48"/>
          <cell r="CT48"/>
          <cell r="CU48"/>
          <cell r="CV48"/>
          <cell r="CW48"/>
          <cell r="CX48"/>
          <cell r="CY48"/>
          <cell r="CZ48"/>
          <cell r="DA48"/>
          <cell r="DB48"/>
          <cell r="DC48"/>
          <cell r="DD48"/>
          <cell r="DE48"/>
          <cell r="DF48"/>
          <cell r="DG48"/>
          <cell r="DH48"/>
          <cell r="DI48"/>
          <cell r="DJ48"/>
          <cell r="DK48"/>
          <cell r="DL48"/>
          <cell r="DM48"/>
          <cell r="DN48"/>
          <cell r="DO48"/>
          <cell r="DP48"/>
          <cell r="DQ48"/>
          <cell r="DR48"/>
          <cell r="DS48"/>
          <cell r="DT48"/>
          <cell r="DU48"/>
          <cell r="DV48"/>
          <cell r="DW48"/>
          <cell r="DX48"/>
          <cell r="DY48"/>
          <cell r="DZ48"/>
          <cell r="EA48"/>
          <cell r="EB48"/>
          <cell r="EC48"/>
          <cell r="ED48"/>
          <cell r="EE48"/>
          <cell r="EF48"/>
          <cell r="EG48"/>
          <cell r="EH48"/>
          <cell r="EI48"/>
          <cell r="EJ48"/>
          <cell r="EK48"/>
          <cell r="EL48"/>
          <cell r="EM48"/>
          <cell r="EN48"/>
          <cell r="EO48"/>
          <cell r="EP48"/>
          <cell r="EQ48"/>
          <cell r="ER48"/>
          <cell r="ES48"/>
          <cell r="ET48"/>
          <cell r="EU48" t="str">
            <v>$ -</v>
          </cell>
          <cell r="EV48"/>
          <cell r="EW48"/>
          <cell r="EX48"/>
          <cell r="EY48"/>
          <cell r="EZ48"/>
          <cell r="FA48"/>
          <cell r="FB48">
            <v>0</v>
          </cell>
          <cell r="FC48">
            <v>45888</v>
          </cell>
          <cell r="FD48">
            <v>180</v>
          </cell>
          <cell r="FE48" t="str">
            <v>$ 21.600.000</v>
          </cell>
          <cell r="FF48" t="str">
            <v>Activo</v>
          </cell>
          <cell r="FG48" t="str">
            <v>En ejecución</v>
          </cell>
          <cell r="FH48"/>
          <cell r="FI48"/>
          <cell r="FJ48" t="str">
            <v>$21.600.000</v>
          </cell>
          <cell r="FK48" t="str">
            <v>#N/D</v>
          </cell>
          <cell r="FL48" t="str">
            <v>$0</v>
          </cell>
          <cell r="FM48" t="str">
            <v>$21.600.000</v>
          </cell>
          <cell r="FN48" t="str">
            <v>$0</v>
          </cell>
          <cell r="FO48" t="str">
            <v>$21.600.000</v>
          </cell>
          <cell r="FP48" t="str">
            <v>OK</v>
          </cell>
          <cell r="FQ48" t="str">
            <v>#¡REF!</v>
          </cell>
          <cell r="FR48">
            <v>0</v>
          </cell>
          <cell r="FS48" t="str">
            <v xml:space="preserve"> Realizar la sistematizacion de los procesos de formacion que le indique el 
supervisor. 
2. Realizar los reportes de los indicadores y actividades que requiera la 
Escuela de Participacion. 
3. Brindar apoyo en la generación de respuestas a los requerimientos 
realizados a la Escuela de la Participación. 
4. Brindar apoyo en la gestión institucional e interinstitucional para la 
adecuada realización de las acciones, procesos y actividades de 
promoción de la Gerencia de Escuela de la Participación. 
5. Asistir a las diferentes reuniones de convocadas por la Gerencia de 
Escuela. 
6. Las demás que sean asignadas por el supervisor, de acuerdo con la 
naturaleza y objeto del contrato.</v>
          </cell>
          <cell r="FT4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8"/>
          <cell r="FV48">
            <v>6</v>
          </cell>
          <cell r="FW48">
            <v>0</v>
          </cell>
          <cell r="FX48">
            <v>164</v>
          </cell>
          <cell r="FY48">
            <v>21600000</v>
          </cell>
          <cell r="FZ48">
            <v>45698</v>
          </cell>
          <cell r="GA48">
            <v>76</v>
          </cell>
          <cell r="GB48">
            <v>21600000</v>
          </cell>
          <cell r="GC48">
            <v>45706</v>
          </cell>
        </row>
        <row r="49">
          <cell r="A49" t="str">
            <v>C108</v>
          </cell>
          <cell r="B49"/>
          <cell r="C49">
            <v>2025</v>
          </cell>
          <cell r="D49">
            <v>48</v>
          </cell>
          <cell r="E49">
            <v>79220367</v>
          </cell>
          <cell r="F49">
            <v>9</v>
          </cell>
          <cell r="G49" t="str">
            <v>JUAN CARLOS CAICEDO CUBILLOS</v>
          </cell>
          <cell r="H49" t="str">
            <v>CLL 24 7-11</v>
          </cell>
          <cell r="I49">
            <v>3233999069</v>
          </cell>
          <cell r="J49" t="str">
            <v>shark4420@gmail.com</v>
          </cell>
          <cell r="K49" t="str">
            <v>NO APLICA</v>
          </cell>
          <cell r="L49" t="str">
            <v>NO APLICA</v>
          </cell>
          <cell r="M49" t="str">
            <v>HOMBRE</v>
          </cell>
          <cell r="N49" t="str">
            <v>CISGENERO</v>
          </cell>
          <cell r="O49" t="str">
            <v>NO APLICA</v>
          </cell>
          <cell r="P49" t="str">
            <v>NO APLICA</v>
          </cell>
          <cell r="Q49">
            <v>37057</v>
          </cell>
          <cell r="R49">
            <v>23</v>
          </cell>
          <cell r="S49" t="str">
            <v>NACIONAL</v>
          </cell>
          <cell r="T49" t="str">
            <v>Título profesional en ciencias de la 
educación, ciencias sociales y humanas y/o 
afines o su equivalencia</v>
          </cell>
          <cell r="U49" t="str">
            <v>PROFESIONAL EN CIENCIAS DEL 
DEPORTE Y LA EDUCACIÓN FISICA 
Universidad de Cundinamarca 
Según diploma del 01 de marzo de 2017</v>
          </cell>
          <cell r="V49" t="str">
            <v>Inversión</v>
          </cell>
          <cell r="W49" t="str">
            <v>8080 Formación en capacidades democráticas en interrelación con la cualificación de la participación incidente; con enfoques de cultura ciudadana, democrática y de paz Bogotá D.C.</v>
          </cell>
          <cell r="X49" t="str">
            <v>O23011745022024021202034</v>
          </cell>
          <cell r="Y49"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49" t="str">
            <v xml:space="preserve">1. Formar 120.000 ciudadanos en sus 
capacidades democráticas para incidir 
en la construcción de una cultura 
democrática, ciudadana y de paz </v>
          </cell>
          <cell r="AA49" t="str">
            <v>Prestar los servicios profesionales de manera temporal   para gestionar, administrar y adecuar la plataforma de formación virtual de la Escuela de la Participación.</v>
          </cell>
          <cell r="AB49">
            <v>45707</v>
          </cell>
          <cell r="AC49">
            <v>45713</v>
          </cell>
          <cell r="AD49">
            <v>2025</v>
          </cell>
          <cell r="AE49">
            <v>2</v>
          </cell>
          <cell r="AF49">
            <v>25</v>
          </cell>
          <cell r="AG49">
            <v>2025</v>
          </cell>
          <cell r="AH49">
            <v>6</v>
          </cell>
          <cell r="AI49">
            <v>0</v>
          </cell>
          <cell r="AJ49">
            <v>2025</v>
          </cell>
          <cell r="AK49">
            <v>8</v>
          </cell>
          <cell r="AL49">
            <v>24</v>
          </cell>
          <cell r="AM49">
            <v>45893</v>
          </cell>
          <cell r="AN49">
            <v>180</v>
          </cell>
          <cell r="AO49">
            <v>24000000</v>
          </cell>
          <cell r="AP49"/>
          <cell r="AQ49"/>
          <cell r="AR49"/>
          <cell r="AS49" t="str">
            <v>$ 4.000.000</v>
          </cell>
          <cell r="AT49" t="str">
            <v>Profesional 1</v>
          </cell>
          <cell r="AU49" t="str">
            <v>Febrero</v>
          </cell>
          <cell r="AV49" t="str">
            <v>1 1. Natural</v>
          </cell>
          <cell r="AW49" t="str">
            <v>26 26-Persona Natural</v>
          </cell>
          <cell r="AX49" t="str">
            <v>3 3. Único Contratista</v>
          </cell>
          <cell r="AY49" t="str">
            <v>17 17. Contrato de Prestación de Servicios</v>
          </cell>
          <cell r="AZ49" t="str">
            <v>31 31-Servicios Profesionales</v>
          </cell>
          <cell r="BA49" t="str">
            <v>5 Contratación directa</v>
          </cell>
          <cell r="BB49" t="str">
            <v>33 Prestación de Servicios Profesionales y Apoyo (5-8)</v>
          </cell>
          <cell r="BC49">
            <v>1</v>
          </cell>
          <cell r="BD49" t="str">
            <v>1 1. Ley 80</v>
          </cell>
          <cell r="BE49"/>
          <cell r="BF49"/>
          <cell r="BG49"/>
          <cell r="BH49"/>
          <cell r="BI49" t="str">
            <v>6 6: Prestacion de servicios</v>
          </cell>
          <cell r="BJ49"/>
          <cell r="BK49"/>
          <cell r="BL49"/>
          <cell r="BM49"/>
          <cell r="BN49"/>
          <cell r="BO49"/>
          <cell r="BP49"/>
          <cell r="BQ49"/>
          <cell r="BR49"/>
          <cell r="BS49"/>
          <cell r="BT49"/>
          <cell r="BU49"/>
          <cell r="BV49"/>
          <cell r="BW49"/>
          <cell r="BX49"/>
          <cell r="BY49"/>
          <cell r="BZ49"/>
          <cell r="CA49"/>
          <cell r="CB49"/>
          <cell r="CC49">
            <v>45712</v>
          </cell>
          <cell r="CD49" t="str">
            <v>CUMPLIMIENTO</v>
          </cell>
          <cell r="CE49">
            <v>80111600</v>
          </cell>
          <cell r="CF49" t="str">
            <v>CD-IDPAC-048-2025</v>
          </cell>
          <cell r="CG49" t="str">
            <v>https://community.secop.gov.co/Public/Tendering/OpportunityDetail/Index?noticeUID=CO1.NTC.7669523&amp;isFromPublicArea=True&amp;isModal=False</v>
          </cell>
          <cell r="CH49">
            <v>45707</v>
          </cell>
          <cell r="CI49" t="str">
            <v>CO1.PCCNTR.7522680</v>
          </cell>
          <cell r="CJ49" t="str">
            <v>Jorge Suarez</v>
          </cell>
          <cell r="CK49" t="str">
            <v>YULY MARCELA BARAJAS AGUILERA</v>
          </cell>
          <cell r="CL49" t="str">
            <v>1 1. Interna</v>
          </cell>
          <cell r="CM49" t="str">
            <v>JOSÉ GUILLERMO ORJUELA ARDILA</v>
          </cell>
          <cell r="CN49">
            <v>1075654508</v>
          </cell>
          <cell r="CO49">
            <v>1</v>
          </cell>
          <cell r="CP49"/>
          <cell r="CQ49" t="str">
            <v>GERENTE ESCUELA DE LA PARTICIPACIÓN</v>
          </cell>
          <cell r="CR49"/>
          <cell r="CS49"/>
          <cell r="CT49"/>
          <cell r="CU49"/>
          <cell r="CV49"/>
          <cell r="CW49"/>
          <cell r="CX49"/>
          <cell r="CY49"/>
          <cell r="CZ49"/>
          <cell r="DA49"/>
          <cell r="DB49"/>
          <cell r="DC49"/>
          <cell r="DD49"/>
          <cell r="DE49"/>
          <cell r="DF49"/>
          <cell r="DG49"/>
          <cell r="DH49"/>
          <cell r="DI49"/>
          <cell r="DJ49"/>
          <cell r="DK49"/>
          <cell r="DL49"/>
          <cell r="DM49"/>
          <cell r="DN49"/>
          <cell r="DO49"/>
          <cell r="DP49"/>
          <cell r="DQ49"/>
          <cell r="DR49"/>
          <cell r="DS49"/>
          <cell r="DT49"/>
          <cell r="DU49"/>
          <cell r="DV49"/>
          <cell r="DW49"/>
          <cell r="DX49"/>
          <cell r="DY49"/>
          <cell r="DZ49"/>
          <cell r="EA49"/>
          <cell r="EB49"/>
          <cell r="EC49"/>
          <cell r="ED49"/>
          <cell r="EE49"/>
          <cell r="EF49"/>
          <cell r="EG49"/>
          <cell r="EH49"/>
          <cell r="EI49"/>
          <cell r="EJ49"/>
          <cell r="EK49"/>
          <cell r="EL49"/>
          <cell r="EM49"/>
          <cell r="EN49"/>
          <cell r="EO49"/>
          <cell r="EP49"/>
          <cell r="EQ49"/>
          <cell r="ER49"/>
          <cell r="ES49"/>
          <cell r="ET49"/>
          <cell r="EU49" t="str">
            <v>$ -</v>
          </cell>
          <cell r="EV49"/>
          <cell r="EW49"/>
          <cell r="EX49"/>
          <cell r="EY49"/>
          <cell r="EZ49"/>
          <cell r="FA49"/>
          <cell r="FB49">
            <v>0</v>
          </cell>
          <cell r="FC49">
            <v>45893</v>
          </cell>
          <cell r="FD49">
            <v>180</v>
          </cell>
          <cell r="FE49" t="str">
            <v>$ 24.000.000</v>
          </cell>
          <cell r="FF49" t="str">
            <v>Activo</v>
          </cell>
          <cell r="FG49" t="str">
            <v>En ejecución</v>
          </cell>
          <cell r="FH49"/>
          <cell r="FI49"/>
          <cell r="FJ49" t="str">
            <v>$24.000.000</v>
          </cell>
          <cell r="FK49" t="str">
            <v>#N/D</v>
          </cell>
          <cell r="FL49" t="str">
            <v>$0</v>
          </cell>
          <cell r="FM49" t="str">
            <v>$24.000.000</v>
          </cell>
          <cell r="FN49" t="str">
            <v>$0</v>
          </cell>
          <cell r="FO49" t="str">
            <v>$24.000.000</v>
          </cell>
          <cell r="FP49" t="str">
            <v>OK</v>
          </cell>
          <cell r="FQ49" t="str">
            <v>#¡REF!</v>
          </cell>
          <cell r="FR49">
            <v>0</v>
          </cell>
          <cell r="FS49" t="str">
            <v xml:space="preserve">Apoyar el diseño de herramientas pedagógicas de acuerdo con las 
necesidades de las poblaciones a las cuales van dirigidos los cursos. 
2. Desarrollar cursos de formación en los territorios que le indique el 
supervisor 
3. Brindar apoyo en la gestión institucional e interinstitucional para la 
adecuada realización de las acciones, procesos y actividades de 
promoción de la Gerencia de Escuela de la Participación 
4. Asistir a las diferentes reuniones convocadas por la Gerencia Escuela 
5. Brindar apoyo en las actividades que desarrolle la escuela de participación 
en las localidades de Bogotá 
6. Las demás que sean asignadas por el supervisor, de acuerdo con la 
naturaleza y objeto del contrato. </v>
          </cell>
          <cell r="FT4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9"/>
          <cell r="FV49">
            <v>6</v>
          </cell>
          <cell r="FW49">
            <v>0</v>
          </cell>
          <cell r="FX49">
            <v>170</v>
          </cell>
          <cell r="FY49">
            <v>24000000</v>
          </cell>
          <cell r="FZ49">
            <v>45698</v>
          </cell>
          <cell r="GA49">
            <v>101</v>
          </cell>
          <cell r="GB49">
            <v>24000000</v>
          </cell>
          <cell r="GC49">
            <v>45708</v>
          </cell>
        </row>
        <row r="50">
          <cell r="A50" t="str">
            <v>C464</v>
          </cell>
          <cell r="B50"/>
          <cell r="C50">
            <v>2025</v>
          </cell>
          <cell r="D50">
            <v>49</v>
          </cell>
          <cell r="E50">
            <v>52994031</v>
          </cell>
          <cell r="F50">
            <v>2</v>
          </cell>
          <cell r="G50" t="str">
            <v>DIANA ALEXANDRA OLAYA ARCINIEGAS</v>
          </cell>
          <cell r="H50" t="str">
            <v>CL 32 13 52</v>
          </cell>
          <cell r="I50">
            <v>3134679033</v>
          </cell>
          <cell r="J50" t="str">
            <v>olayadiana@hotmail.com</v>
          </cell>
          <cell r="K50" t="str">
            <v>NO APLICA</v>
          </cell>
          <cell r="L50" t="str">
            <v>NO APLICA</v>
          </cell>
          <cell r="M50" t="str">
            <v>MUJER</v>
          </cell>
          <cell r="N50" t="str">
            <v>CISGENERO</v>
          </cell>
          <cell r="O50" t="str">
            <v>NO APLICA</v>
          </cell>
          <cell r="P50" t="str">
            <v>NO APLICA</v>
          </cell>
          <cell r="Q50">
            <v>30335</v>
          </cell>
          <cell r="R50">
            <v>42</v>
          </cell>
          <cell r="S50" t="str">
            <v>NACIONAL</v>
          </cell>
          <cell r="T50" t="str">
            <v>Título profesional en Ciencias 
Sociales y Humanas o afines 
con título de posgrado en la 
modalidad de maestría.</v>
          </cell>
          <cell r="U50" t="str">
            <v>POLITÓLOGA
Pontificia Universidad Javeriana
Diploma 12 de mayo de 2005
ESPECIALISTA EN 
RESOLUCIÓN DE 
CONFLICTOS
Pontificia Universidad Javeriana
Diploma 17 de mayo de 2007
MAGISTER EN GESTIÓN 
URBANA
Universidad Piloto de Colombia
Diploma 27 de noviembre de 
201</v>
          </cell>
          <cell r="V50" t="str">
            <v>Inversión</v>
          </cell>
          <cell r="W50" t="str">
            <v>Construcción de Ciudadanía Activa Crece La Participación en el Territorio con Promoción, Información e Innovación en Bogotá D.C.</v>
          </cell>
          <cell r="X50" t="str">
            <v>O23011745022024025401021</v>
          </cell>
          <cell r="Y50"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50" t="str">
            <v>3. Entregar 1.550 Incentivo(s) para 
estimular y promover la participación 
incidente</v>
          </cell>
          <cell r="AA50" t="str">
            <v>Prestar los servicios profesionales  para asesorar los proyectos estratégicos que lidera la Subdirección de Promoción de la Participación.</v>
          </cell>
          <cell r="AB50">
            <v>45702</v>
          </cell>
          <cell r="AC50">
            <v>45705</v>
          </cell>
          <cell r="AD50">
            <v>2025</v>
          </cell>
          <cell r="AE50">
            <v>2</v>
          </cell>
          <cell r="AF50">
            <v>17</v>
          </cell>
          <cell r="AG50">
            <v>2025</v>
          </cell>
          <cell r="AH50">
            <v>9</v>
          </cell>
          <cell r="AI50">
            <v>0</v>
          </cell>
          <cell r="AJ50">
            <v>2025</v>
          </cell>
          <cell r="AK50">
            <v>11</v>
          </cell>
          <cell r="AL50">
            <v>16</v>
          </cell>
          <cell r="AM50">
            <v>45977</v>
          </cell>
          <cell r="AN50">
            <v>270</v>
          </cell>
          <cell r="AO50">
            <v>81000000</v>
          </cell>
          <cell r="AP50"/>
          <cell r="AQ50"/>
          <cell r="AR50"/>
          <cell r="AS50" t="str">
            <v>$ 9.000.000</v>
          </cell>
          <cell r="AT50" t="str">
            <v>Asesor 3</v>
          </cell>
          <cell r="AU50" t="str">
            <v>Febrero</v>
          </cell>
          <cell r="AV50" t="str">
            <v>1 1. Natural</v>
          </cell>
          <cell r="AW50" t="str">
            <v>26 26-Persona Natural</v>
          </cell>
          <cell r="AX50" t="str">
            <v>3 3. Único Contratista</v>
          </cell>
          <cell r="AY50" t="str">
            <v>17 17. Contrato de Prestación de Servicios</v>
          </cell>
          <cell r="AZ50" t="str">
            <v>31 31-Servicios Profesionales</v>
          </cell>
          <cell r="BA50" t="str">
            <v>5 Contratación directa</v>
          </cell>
          <cell r="BB50" t="str">
            <v>33 Prestación de Servicios Profesionales y Apoyo (5-8)</v>
          </cell>
          <cell r="BC50">
            <v>1</v>
          </cell>
          <cell r="BD50" t="str">
            <v>1 1. Ley 80</v>
          </cell>
          <cell r="BE50"/>
          <cell r="BF50"/>
          <cell r="BG50"/>
          <cell r="BH50"/>
          <cell r="BI50" t="str">
            <v>6 6: Prestacion de servicios</v>
          </cell>
          <cell r="BJ50"/>
          <cell r="BK50"/>
          <cell r="BL50"/>
          <cell r="BM50"/>
          <cell r="BN50"/>
          <cell r="BO50"/>
          <cell r="BP50"/>
          <cell r="BQ50"/>
          <cell r="BR50"/>
          <cell r="BS50"/>
          <cell r="BT50"/>
          <cell r="BU50"/>
          <cell r="BV50"/>
          <cell r="BW50"/>
          <cell r="BX50"/>
          <cell r="BY50"/>
          <cell r="BZ50"/>
          <cell r="CA50"/>
          <cell r="CB50"/>
          <cell r="CC50">
            <v>45705</v>
          </cell>
          <cell r="CD50" t="str">
            <v>CUMPLIMIENTO</v>
          </cell>
          <cell r="CE50">
            <v>80111600</v>
          </cell>
          <cell r="CF50" t="str">
            <v>CD-IDPAC-049-2025</v>
          </cell>
          <cell r="CG50" t="str">
            <v>https://community.secop.gov.co/Public/Tendering/OpportunityDetail/Index?noticeUID=CO1.NTC.7629545&amp;isFromPublicArea=True&amp;isModal=False</v>
          </cell>
          <cell r="CH50">
            <v>45701</v>
          </cell>
          <cell r="CI50" t="str">
            <v>CO1.PCCNTR.7489664</v>
          </cell>
          <cell r="CJ50" t="str">
            <v>Monica Florez</v>
          </cell>
          <cell r="CK50" t="str">
            <v>YULY MARCELA BARAJAS AGUILERA</v>
          </cell>
          <cell r="CL50" t="str">
            <v>1 1. Interna</v>
          </cell>
          <cell r="CM50" t="str">
            <v>ANGELO GRAVIER SANTANA</v>
          </cell>
          <cell r="CN50">
            <v>1030534699</v>
          </cell>
          <cell r="CO50">
            <v>1</v>
          </cell>
          <cell r="CP50"/>
          <cell r="CQ50" t="str">
            <v>Subdirector De Promoción de la Participación</v>
          </cell>
          <cell r="CR50"/>
          <cell r="CS50"/>
          <cell r="CT50"/>
          <cell r="CU50"/>
          <cell r="CV50"/>
          <cell r="CW50"/>
          <cell r="CX50"/>
          <cell r="CY50"/>
          <cell r="CZ50"/>
          <cell r="DA50"/>
          <cell r="DB50"/>
          <cell r="DC50"/>
          <cell r="DD50"/>
          <cell r="DE50"/>
          <cell r="DF50"/>
          <cell r="DG50"/>
          <cell r="DH50"/>
          <cell r="DI50"/>
          <cell r="DJ50"/>
          <cell r="DK50"/>
          <cell r="DL50"/>
          <cell r="DM50"/>
          <cell r="DN50"/>
          <cell r="DO50"/>
          <cell r="DP50"/>
          <cell r="DQ50"/>
          <cell r="DR50"/>
          <cell r="DS50"/>
          <cell r="DT50"/>
          <cell r="DU50"/>
          <cell r="DV50"/>
          <cell r="DW50"/>
          <cell r="DX50"/>
          <cell r="DY50"/>
          <cell r="DZ50"/>
          <cell r="EA50"/>
          <cell r="EB50"/>
          <cell r="EC50"/>
          <cell r="ED50"/>
          <cell r="EE50"/>
          <cell r="EF50"/>
          <cell r="EG50"/>
          <cell r="EH50"/>
          <cell r="EI50"/>
          <cell r="EJ50"/>
          <cell r="EK50"/>
          <cell r="EL50"/>
          <cell r="EM50"/>
          <cell r="EN50"/>
          <cell r="EO50"/>
          <cell r="EP50"/>
          <cell r="EQ50"/>
          <cell r="ER50"/>
          <cell r="ES50"/>
          <cell r="ET50"/>
          <cell r="EU50" t="str">
            <v>$ -</v>
          </cell>
          <cell r="EV50"/>
          <cell r="EW50"/>
          <cell r="EX50"/>
          <cell r="EY50"/>
          <cell r="EZ50"/>
          <cell r="FA50"/>
          <cell r="FB50">
            <v>0</v>
          </cell>
          <cell r="FC50">
            <v>45977</v>
          </cell>
          <cell r="FD50">
            <v>270</v>
          </cell>
          <cell r="FE50" t="str">
            <v>$ 81.000.000</v>
          </cell>
          <cell r="FF50" t="str">
            <v>Activo</v>
          </cell>
          <cell r="FG50" t="str">
            <v>En ejecución</v>
          </cell>
          <cell r="FH50"/>
          <cell r="FI50"/>
          <cell r="FJ50" t="str">
            <v>$81.000.000</v>
          </cell>
          <cell r="FK50" t="str">
            <v>#N/D</v>
          </cell>
          <cell r="FL50" t="str">
            <v>$0</v>
          </cell>
          <cell r="FM50" t="str">
            <v>$81.000.000</v>
          </cell>
          <cell r="FN50" t="str">
            <v>$0</v>
          </cell>
          <cell r="FO50" t="str">
            <v>$81.000.000</v>
          </cell>
          <cell r="FP50" t="str">
            <v>OK</v>
          </cell>
          <cell r="FQ50" t="str">
            <v>#¡REF!</v>
          </cell>
          <cell r="FR50">
            <v>0</v>
          </cell>
          <cell r="FS50" t="str">
            <v>Brindar asesoría a la Subdirección de Promoción de la Participación en la 
definición y aplicación de políticas, planes y programas, garantizando los 
lineamientos institucionales, normativos y la implementación del programa 
de estímulos a la participación incidente. 
2. Acompañar la formulación de políticas de participación a nivel local y 
distrital, asegurando su adecuada implementación conforme al Plan de 
Desarrollo Distrital y el marco legal aplicable. 
3. Asesorar en el diseño e implementación de estrategias para la ejecución 
de proyectos sociales, el desarrollo comunitario y la preservación del 
espacio público en el Distrito Capital, con el propósito de alcanzar los 
objetivos institucionales de manera eficiente. 
4. Proponer programas y proyectos dirigidos al fortalecimiento y promoción 
de la participación ciudadana y la organización social en el Distrito Capital, 
en estricto cumplimiento de la normativa vigente. 
5. Apoyar la articulación interinstitucional en los asuntos de competencia de 
la dependencia, garantizando una gestión coordinada y resultados 
efectivos. 
6. Las demás que sean asignadas por el supervisor, de acuerdo con la 
naturaleza y objeto del contrato.</v>
          </cell>
          <cell r="FT5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0"/>
          <cell r="FV50">
            <v>9</v>
          </cell>
          <cell r="FW50">
            <v>0</v>
          </cell>
          <cell r="FX50">
            <v>95</v>
          </cell>
          <cell r="FY50">
            <v>99000000</v>
          </cell>
          <cell r="FZ50">
            <v>45693</v>
          </cell>
          <cell r="GA50">
            <v>64</v>
          </cell>
          <cell r="GB50">
            <v>81000000</v>
          </cell>
          <cell r="GC50">
            <v>45704</v>
          </cell>
        </row>
        <row r="51">
          <cell r="A51" t="str">
            <v>C497</v>
          </cell>
          <cell r="B51"/>
          <cell r="C51">
            <v>2025</v>
          </cell>
          <cell r="D51">
            <v>50</v>
          </cell>
          <cell r="E51">
            <v>1030572276</v>
          </cell>
          <cell r="F51">
            <v>1</v>
          </cell>
          <cell r="G51" t="str">
            <v>LIZETH CATALINA CAICEDO SERNA</v>
          </cell>
          <cell r="H51" t="str">
            <v>CLL 39B N 73 f 52 sur</v>
          </cell>
          <cell r="I51">
            <v>3123850054</v>
          </cell>
          <cell r="J51" t="str">
            <v>psycologamscatalina@gmail.com</v>
          </cell>
          <cell r="K51" t="str">
            <v>NO APLICA</v>
          </cell>
          <cell r="L51" t="str">
            <v>NO APLICA</v>
          </cell>
          <cell r="M51" t="str">
            <v>MUJER</v>
          </cell>
          <cell r="N51" t="str">
            <v>CISGENERO</v>
          </cell>
          <cell r="O51" t="str">
            <v>NO APLICA</v>
          </cell>
          <cell r="P51" t="str">
            <v>NO APLICA</v>
          </cell>
          <cell r="Q51">
            <v>32986</v>
          </cell>
          <cell r="R51">
            <v>34</v>
          </cell>
          <cell r="S51" t="str">
            <v>NACIONAL</v>
          </cell>
          <cell r="T51" t="str">
            <v>Título formación profesional 
en Ciencias Sociales, 
Humanas, Economía, 
Administración, Contaduría y 
afines, con título de posgrado 
en la modalidad de maestría 
o su equivalencia</v>
          </cell>
          <cell r="U51" t="str">
            <v>PSICOLOGA
UNIVERSIDAD CATOLICA
Acta del 11 de abril de 2014
MAGISTER EN 
PSICOLOGIA
UNIVERSIDAD CATÓLICA
Acta 17 de Junio de 2016</v>
          </cell>
          <cell r="V51" t="str">
            <v>Inversión</v>
          </cell>
          <cell r="W51" t="str">
            <v>Construcción de Ciudadanía Activa Crece La Participación en el Territorio con Promoción, Información e Innovación en Bogotá D.C.</v>
          </cell>
          <cell r="X51" t="str">
            <v>O23011745022024025401021</v>
          </cell>
          <cell r="Y5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51" t="str">
            <v>3. Entregar 1.550 Incentivo(s) para 
estimular y promover la participación 
incidente</v>
          </cell>
          <cell r="AA51" t="str">
            <v>Prestar los servicios profesionales para adelantar y realizar el acompañamiento y seguimiento a las actividades relacionadas con los procesos y procedimientos de los proyectos estratégicos de la Subdirección de Promoción de la Participación.</v>
          </cell>
          <cell r="AB51">
            <v>45705</v>
          </cell>
          <cell r="AC51">
            <v>45705</v>
          </cell>
          <cell r="AD51">
            <v>2025</v>
          </cell>
          <cell r="AE51">
            <v>2</v>
          </cell>
          <cell r="AF51">
            <v>17</v>
          </cell>
          <cell r="AG51">
            <v>2025</v>
          </cell>
          <cell r="AH51">
            <v>8</v>
          </cell>
          <cell r="AI51">
            <v>0</v>
          </cell>
          <cell r="AJ51">
            <v>2025</v>
          </cell>
          <cell r="AK51">
            <v>10</v>
          </cell>
          <cell r="AL51">
            <v>16</v>
          </cell>
          <cell r="AM51">
            <v>45946</v>
          </cell>
          <cell r="AN51">
            <v>240</v>
          </cell>
          <cell r="AO51">
            <v>56000000</v>
          </cell>
          <cell r="AP51"/>
          <cell r="AQ51"/>
          <cell r="AR51"/>
          <cell r="AS51" t="str">
            <v>$ 7.000.000</v>
          </cell>
          <cell r="AT51" t="str">
            <v>Profesional 7</v>
          </cell>
          <cell r="AU51" t="str">
            <v>Febrero</v>
          </cell>
          <cell r="AV51" t="str">
            <v>1 1. Natural</v>
          </cell>
          <cell r="AW51" t="str">
            <v>26 26-Persona Natural</v>
          </cell>
          <cell r="AX51" t="str">
            <v>3 3. Único Contratista</v>
          </cell>
          <cell r="AY51" t="str">
            <v>17 17. Contrato de Prestación de Servicios</v>
          </cell>
          <cell r="AZ51" t="str">
            <v>31 31-Servicios Profesionales</v>
          </cell>
          <cell r="BA51" t="str">
            <v>5 Contratación directa</v>
          </cell>
          <cell r="BB51" t="str">
            <v>33 Prestación de Servicios Profesionales y Apoyo (5-8)</v>
          </cell>
          <cell r="BC51">
            <v>1</v>
          </cell>
          <cell r="BD51" t="str">
            <v>1 1. Ley 80</v>
          </cell>
          <cell r="BE51"/>
          <cell r="BF51"/>
          <cell r="BG51"/>
          <cell r="BH51"/>
          <cell r="BI51" t="str">
            <v>6 6: Prestacion de servicios</v>
          </cell>
          <cell r="BJ51"/>
          <cell r="BK51"/>
          <cell r="BL51"/>
          <cell r="BM51"/>
          <cell r="BN51"/>
          <cell r="BO51"/>
          <cell r="BP51"/>
          <cell r="BQ51"/>
          <cell r="BR51"/>
          <cell r="BS51"/>
          <cell r="BT51"/>
          <cell r="BU51"/>
          <cell r="BV51"/>
          <cell r="BW51"/>
          <cell r="BX51"/>
          <cell r="BY51"/>
          <cell r="BZ51"/>
          <cell r="CA51"/>
          <cell r="CB51"/>
          <cell r="CC51">
            <v>45705</v>
          </cell>
          <cell r="CD51" t="str">
            <v>CUMPLIMIENTO</v>
          </cell>
          <cell r="CE51">
            <v>80111600</v>
          </cell>
          <cell r="CF51" t="str">
            <v>CD-IDPAC-050-2025</v>
          </cell>
          <cell r="CG51" t="str">
            <v>https://community.secop.gov.co/Public/Tendering/OpportunityDetail/Index?noticeUID=CO1.NTC.7629260&amp;isFromPublicArea=True&amp;isModal=False</v>
          </cell>
          <cell r="CH51">
            <v>45701</v>
          </cell>
          <cell r="CI51" t="str">
            <v>CO1.PCCNTR.7489848</v>
          </cell>
          <cell r="CJ51" t="str">
            <v>Monica Florez</v>
          </cell>
          <cell r="CK51" t="str">
            <v>YULY MARCELA BARAJAS AGUILERA</v>
          </cell>
          <cell r="CL51" t="str">
            <v>1 1. Interna</v>
          </cell>
          <cell r="CM51" t="str">
            <v>ANGELO GRAVIER SANTANA</v>
          </cell>
          <cell r="CN51">
            <v>1030534699</v>
          </cell>
          <cell r="CO51">
            <v>1</v>
          </cell>
          <cell r="CP51"/>
          <cell r="CQ51" t="str">
            <v>Subdirector De Promoción de la Participación</v>
          </cell>
          <cell r="CR51"/>
          <cell r="CS51"/>
          <cell r="CT51"/>
          <cell r="CU51"/>
          <cell r="CV51"/>
          <cell r="CW51"/>
          <cell r="CX51"/>
          <cell r="CY51"/>
          <cell r="CZ51"/>
          <cell r="DA51"/>
          <cell r="DB51"/>
          <cell r="DC51"/>
          <cell r="DD51"/>
          <cell r="DE51"/>
          <cell r="DF51"/>
          <cell r="DG51"/>
          <cell r="DH51"/>
          <cell r="DI51"/>
          <cell r="DJ51"/>
          <cell r="DK51"/>
          <cell r="DL51"/>
          <cell r="DM51"/>
          <cell r="DN51"/>
          <cell r="DO51"/>
          <cell r="DP51"/>
          <cell r="DQ51"/>
          <cell r="DR51"/>
          <cell r="DS51"/>
          <cell r="DT51"/>
          <cell r="DU51"/>
          <cell r="DV51"/>
          <cell r="DW51"/>
          <cell r="DX51"/>
          <cell r="DY51"/>
          <cell r="DZ51"/>
          <cell r="EA51"/>
          <cell r="EB51"/>
          <cell r="EC51"/>
          <cell r="ED51"/>
          <cell r="EE51"/>
          <cell r="EF51"/>
          <cell r="EG51"/>
          <cell r="EH51"/>
          <cell r="EI51"/>
          <cell r="EJ51"/>
          <cell r="EK51"/>
          <cell r="EL51"/>
          <cell r="EM51"/>
          <cell r="EN51"/>
          <cell r="EO51"/>
          <cell r="EP51"/>
          <cell r="EQ51"/>
          <cell r="ER51"/>
          <cell r="ES51"/>
          <cell r="ET51"/>
          <cell r="EU51" t="str">
            <v>$ -</v>
          </cell>
          <cell r="EV51"/>
          <cell r="EW51"/>
          <cell r="EX51"/>
          <cell r="EY51"/>
          <cell r="EZ51"/>
          <cell r="FA51"/>
          <cell r="FB51">
            <v>0</v>
          </cell>
          <cell r="FC51">
            <v>45946</v>
          </cell>
          <cell r="FD51">
            <v>240</v>
          </cell>
          <cell r="FE51" t="str">
            <v>$ 56.000.000</v>
          </cell>
          <cell r="FF51" t="str">
            <v>Activo</v>
          </cell>
          <cell r="FG51" t="str">
            <v>En ejecución</v>
          </cell>
          <cell r="FH51"/>
          <cell r="FI51"/>
          <cell r="FJ51" t="str">
            <v>$56.000.000</v>
          </cell>
          <cell r="FK51" t="str">
            <v>#N/D</v>
          </cell>
          <cell r="FL51" t="str">
            <v>$0</v>
          </cell>
          <cell r="FM51" t="str">
            <v>$56.000.000</v>
          </cell>
          <cell r="FN51" t="str">
            <v>$0</v>
          </cell>
          <cell r="FO51" t="str">
            <v>$56.000.000</v>
          </cell>
          <cell r="FP51" t="str">
            <v>OK</v>
          </cell>
          <cell r="FQ51" t="str">
            <v>#¡REF!</v>
          </cell>
          <cell r="FR51">
            <v>0</v>
          </cell>
          <cell r="FS51" t="str">
            <v xml:space="preserve">Revisar y gestionar las respuestas a peticiones, solicitudes y documentos 
asignados a través de los sistemas institucionales de administración y 
control documental, garantizando el cumplimiento de los lineamientos 
institucionales, normativos y la implementación del programa de estímulos 
a la participación incidente. 
2. Analizar y reportar los resultados de las actividades desarrolladas por la 
Subdirección de Promoción de la Participación, asegurando su correcto 
registro en los informes de gestión y plataformas institucionales. 
3. Apoyar el seguimiento y control de las actividades ejecutadas en el marco 
de la Política Pública de Participación Incidente, contribuyendo al 
cumplimiento de los objetivos estratégicos de la Subdirección. 
4. Monitorear los sistemas de información y el registro de reportes 
institucionales, asegurando la incorporación de las evidencias requeridas 
conforme a los lineamientos del IDPAC. 
5. Elaborar los documentos internos necesarios para la gestión 
precontractual, contractual y poscontractual de los proyectos asociados a 
la Política Pública de Participación Incidente, garantizando su alineación 
con la normativa vigente. 
6. Las demás que sean asignadas por el supervisor, de acuerdo con la 
naturaleza y objeto del contrato. </v>
          </cell>
          <cell r="FT5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1"/>
          <cell r="FV51">
            <v>8</v>
          </cell>
          <cell r="FW51">
            <v>0</v>
          </cell>
          <cell r="FX51">
            <v>85</v>
          </cell>
          <cell r="FY51">
            <v>56000000</v>
          </cell>
          <cell r="FZ51">
            <v>45693</v>
          </cell>
          <cell r="GA51">
            <v>62</v>
          </cell>
          <cell r="GB51">
            <v>56000000</v>
          </cell>
          <cell r="GC51">
            <v>45704</v>
          </cell>
        </row>
        <row r="52">
          <cell r="A52" t="str">
            <v>C205</v>
          </cell>
          <cell r="B52"/>
          <cell r="C52">
            <v>2025</v>
          </cell>
          <cell r="D52">
            <v>51</v>
          </cell>
          <cell r="E52">
            <v>1065603963</v>
          </cell>
          <cell r="F52">
            <v>3</v>
          </cell>
          <cell r="G52" t="str">
            <v>JIMMY ANDRES CASTELLANOS CARRILLO</v>
          </cell>
          <cell r="H52" t="str">
            <v>CL 151 109A 54</v>
          </cell>
          <cell r="I52">
            <v>3046144224</v>
          </cell>
          <cell r="J52" t="str">
            <v>jacastellanosc@gmail.com</v>
          </cell>
          <cell r="K52" t="str">
            <v>NO APLICA</v>
          </cell>
          <cell r="L52" t="str">
            <v>NO APLICA</v>
          </cell>
          <cell r="M52" t="str">
            <v>HOMBRE</v>
          </cell>
          <cell r="N52" t="str">
            <v>CISGENERO</v>
          </cell>
          <cell r="O52" t="str">
            <v>NO APLICA</v>
          </cell>
          <cell r="P52" t="str">
            <v>NO APLICA</v>
          </cell>
          <cell r="Q52">
            <v>32578</v>
          </cell>
          <cell r="R52">
            <v>34</v>
          </cell>
          <cell r="S52" t="str">
            <v>NACIONAL</v>
          </cell>
          <cell r="T52" t="str">
            <v>Título profesional en ingeniería de
sistemas, telemática y afines con
Título de posgrado a nivel de
especialización o su equivalencia</v>
          </cell>
          <cell r="U52" t="str">
            <v>INGENIERO DE SISTEMAS
Universidad Popular del Cesar
Según Diploma del 27 de Julio
de 2012</v>
          </cell>
          <cell r="V52" t="str">
            <v>Inversión</v>
          </cell>
          <cell r="W52" t="str">
            <v>Implementación de mecanismos de participación que potencian el desarrollo territorial Bogotá D.C.</v>
          </cell>
          <cell r="X52" t="str">
            <v>O23011745022024023806022</v>
          </cell>
          <cell r="Y52"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2" t="str">
            <v xml:space="preserve">1. Realizar (3) Jornadas Únicas 
Electorales </v>
          </cell>
          <cell r="AA52" t="str">
            <v>Prestar los servicios profesionales  para mantenimiento y soporte desde el componente TICS las funcionalidades y ajustes de la plataforma VOTEC y plataforma de la participación.</v>
          </cell>
          <cell r="AB52">
            <v>45702</v>
          </cell>
          <cell r="AC52">
            <v>45705</v>
          </cell>
          <cell r="AD52">
            <v>2025</v>
          </cell>
          <cell r="AE52">
            <v>2</v>
          </cell>
          <cell r="AF52">
            <v>17</v>
          </cell>
          <cell r="AG52">
            <v>2025</v>
          </cell>
          <cell r="AH52">
            <v>6</v>
          </cell>
          <cell r="AI52">
            <v>0</v>
          </cell>
          <cell r="AJ52">
            <v>2025</v>
          </cell>
          <cell r="AK52">
            <v>8</v>
          </cell>
          <cell r="AL52">
            <v>16</v>
          </cell>
          <cell r="AM52">
            <v>45885</v>
          </cell>
          <cell r="AN52">
            <v>180</v>
          </cell>
          <cell r="AO52">
            <v>37200000</v>
          </cell>
          <cell r="AP52"/>
          <cell r="AQ52"/>
          <cell r="AR52"/>
          <cell r="AS52" t="str">
            <v>$ 6.200.000</v>
          </cell>
          <cell r="AT52" t="str">
            <v>Profesional 6</v>
          </cell>
          <cell r="AU52" t="str">
            <v>Febrero</v>
          </cell>
          <cell r="AV52" t="str">
            <v>1 1. Natural</v>
          </cell>
          <cell r="AW52" t="str">
            <v>26 26-Persona Natural</v>
          </cell>
          <cell r="AX52" t="str">
            <v>3 3. Único Contratista</v>
          </cell>
          <cell r="AY52" t="str">
            <v>17 17. Contrato de Prestación de Servicios</v>
          </cell>
          <cell r="AZ52" t="str">
            <v>31 31-Servicios Profesionales</v>
          </cell>
          <cell r="BA52" t="str">
            <v>5 Contratación directa</v>
          </cell>
          <cell r="BB52" t="str">
            <v>33 Prestación de Servicios Profesionales y Apoyo (5-8)</v>
          </cell>
          <cell r="BC52">
            <v>1</v>
          </cell>
          <cell r="BD52" t="str">
            <v>1 1. Ley 80</v>
          </cell>
          <cell r="BE52"/>
          <cell r="BF52"/>
          <cell r="BG52"/>
          <cell r="BH52"/>
          <cell r="BI52" t="str">
            <v>6 6: Prestacion de servicios</v>
          </cell>
          <cell r="BJ52"/>
          <cell r="BK52"/>
          <cell r="BL52"/>
          <cell r="BM52"/>
          <cell r="BN52"/>
          <cell r="BO52"/>
          <cell r="BP52"/>
          <cell r="BQ52"/>
          <cell r="BR52"/>
          <cell r="BS52"/>
          <cell r="BT52"/>
          <cell r="BU52"/>
          <cell r="BV52"/>
          <cell r="BW52"/>
          <cell r="BX52"/>
          <cell r="BY52"/>
          <cell r="BZ52"/>
          <cell r="CA52"/>
          <cell r="CB52"/>
          <cell r="CC52">
            <v>45705</v>
          </cell>
          <cell r="CD52" t="str">
            <v>CUMPLIMIENTO</v>
          </cell>
          <cell r="CE52">
            <v>80111600</v>
          </cell>
          <cell r="CF52" t="str">
            <v>CD-IDPAC-051-2025</v>
          </cell>
          <cell r="CG52" t="str">
            <v>https://community.secop.gov.co/Public/Tendering/OpportunityDetail/Index?noticeUID=CO1.NTC.7628574&amp;isFromPublicArea=True&amp;isModal=False</v>
          </cell>
          <cell r="CH52">
            <v>45701</v>
          </cell>
          <cell r="CI52" t="str">
            <v xml:space="preserve">	CO1.PCCNTR.7489636</v>
          </cell>
          <cell r="CJ52" t="str">
            <v>Manuela Martinez</v>
          </cell>
          <cell r="CK52" t="str">
            <v>YULY MARCELA BARAJAS AGUILERA</v>
          </cell>
          <cell r="CL52" t="str">
            <v>1 1. Interna</v>
          </cell>
          <cell r="CM52" t="str">
            <v>MARTHA ELMY NIÑO VARGAS</v>
          </cell>
          <cell r="CN52">
            <v>1030534699</v>
          </cell>
          <cell r="CO52">
            <v>1</v>
          </cell>
          <cell r="CP52"/>
          <cell r="CQ52" t="str">
            <v>Subdirectora de Fortalecimiento de la Organización Social</v>
          </cell>
          <cell r="CR52"/>
          <cell r="CS52"/>
          <cell r="CT52"/>
          <cell r="CU52"/>
          <cell r="CV52"/>
          <cell r="CW52"/>
          <cell r="CX52"/>
          <cell r="CY52"/>
          <cell r="CZ52"/>
          <cell r="DA52"/>
          <cell r="DB52"/>
          <cell r="DC52"/>
          <cell r="DD52"/>
          <cell r="DE52"/>
          <cell r="DF52"/>
          <cell r="DG52"/>
          <cell r="DH52"/>
          <cell r="DI52"/>
          <cell r="DJ52"/>
          <cell r="DK52"/>
          <cell r="DL52"/>
          <cell r="DM52"/>
          <cell r="DN52"/>
          <cell r="DO52"/>
          <cell r="DP52"/>
          <cell r="DQ52"/>
          <cell r="DR52"/>
          <cell r="DS52"/>
          <cell r="DT52"/>
          <cell r="DU52"/>
          <cell r="DV52"/>
          <cell r="DW52"/>
          <cell r="DX52"/>
          <cell r="DY52"/>
          <cell r="DZ52"/>
          <cell r="EA52"/>
          <cell r="EB52"/>
          <cell r="EC52"/>
          <cell r="ED52"/>
          <cell r="EE52"/>
          <cell r="EF52"/>
          <cell r="EG52"/>
          <cell r="EH52"/>
          <cell r="EI52"/>
          <cell r="EJ52"/>
          <cell r="EK52"/>
          <cell r="EL52"/>
          <cell r="EM52"/>
          <cell r="EN52"/>
          <cell r="EO52"/>
          <cell r="EP52"/>
          <cell r="EQ52"/>
          <cell r="ER52"/>
          <cell r="ES52"/>
          <cell r="ET52"/>
          <cell r="EU52" t="str">
            <v>$ -</v>
          </cell>
          <cell r="EV52"/>
          <cell r="EW52"/>
          <cell r="EX52"/>
          <cell r="EY52"/>
          <cell r="EZ52"/>
          <cell r="FA52"/>
          <cell r="FB52">
            <v>0</v>
          </cell>
          <cell r="FC52">
            <v>45885</v>
          </cell>
          <cell r="FD52">
            <v>180</v>
          </cell>
          <cell r="FE52" t="str">
            <v>$ 37.200.000</v>
          </cell>
          <cell r="FF52" t="str">
            <v>Activo</v>
          </cell>
          <cell r="FG52" t="str">
            <v>En ejecución</v>
          </cell>
          <cell r="FH52"/>
          <cell r="FI52"/>
          <cell r="FJ52" t="str">
            <v>$37.200.000</v>
          </cell>
          <cell r="FK52" t="str">
            <v>#N/D</v>
          </cell>
          <cell r="FL52" t="str">
            <v>$0</v>
          </cell>
          <cell r="FM52" t="str">
            <v>$37.200.000</v>
          </cell>
          <cell r="FN52" t="str">
            <v>$0</v>
          </cell>
          <cell r="FO52" t="str">
            <v>$37.200.000</v>
          </cell>
          <cell r="FP52" t="str">
            <v>OK</v>
          </cell>
          <cell r="FQ52" t="str">
            <v>#¡REF!</v>
          </cell>
          <cell r="FR52">
            <v>0</v>
          </cell>
          <cell r="FS52" t="str">
            <v xml:space="preserve"> Realizar el análisis, seguimiento, verificación y solución a que haya lugar 
de manera oportuna a los requerimientos y/o incidentes asignados por la 
mesa de ayuda y/o supervisor del contrato, documentando el detalle en la 
gestión realizada del sistema de información de la participación. 
2. Realizar el levantamiento de requerimiento para las mejoras en las fases 
de análisis, diseño, programación e implementación que sea necesaria y 
definidas por el área funcional en las plataformas VOTEC y plataforma de 
la participación. 
3. Realizar el monitoreo y acompañamiento técnico de servidores asignados 
a los ambientes productivos y pre-productivos administrando, controlando 
y gestionando los roles, permisos y perfiles de la base de datos del sistema 
de información de la participación. 
4. Realizar la gestión técnica de los diferentes instrumentos de Azure y 
DevOps de que soportan el sistema de información de la participación. 
5. Realizar la administración de los motores de base de datos de la entidad 
considerando su actualización en los ambientes de pruebas, desarrollo y 
producción del sistema de información de la participación, estableciendo 
los mecanismos de seguridad, acceso, control, actualización de los datos, 
copias de respaldo y restauración. 
6. Las demás que sean asignadas por el supervisor, de acuerdo con la 
naturaleza y objeto del contrato. </v>
          </cell>
          <cell r="FT5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2"/>
          <cell r="FV52">
            <v>6</v>
          </cell>
          <cell r="FW52">
            <v>0</v>
          </cell>
          <cell r="FX52">
            <v>49</v>
          </cell>
          <cell r="FY52">
            <v>37200000</v>
          </cell>
          <cell r="FZ52">
            <v>45693</v>
          </cell>
          <cell r="GA52">
            <v>56</v>
          </cell>
          <cell r="GB52">
            <v>37200000</v>
          </cell>
          <cell r="GC52">
            <v>45702</v>
          </cell>
        </row>
        <row r="53">
          <cell r="A53" t="str">
            <v>C239</v>
          </cell>
          <cell r="B53"/>
          <cell r="C53">
            <v>2025</v>
          </cell>
          <cell r="D53">
            <v>52</v>
          </cell>
          <cell r="E53">
            <v>79543434</v>
          </cell>
          <cell r="F53">
            <v>0</v>
          </cell>
          <cell r="G53" t="str">
            <v>ANDRES RUIZ CAVIEDES</v>
          </cell>
          <cell r="H53" t="str">
            <v>CL 69 70-42</v>
          </cell>
          <cell r="I53">
            <v>6311905</v>
          </cell>
          <cell r="J53" t="str">
            <v>andresruizcaviedes1@hotmial.com</v>
          </cell>
          <cell r="K53" t="str">
            <v>NO APLICA</v>
          </cell>
          <cell r="L53" t="str">
            <v>NO APLICA</v>
          </cell>
          <cell r="M53" t="str">
            <v>HOMBRE</v>
          </cell>
          <cell r="N53" t="str">
            <v>CISGENERO</v>
          </cell>
          <cell r="O53" t="str">
            <v>NO APLICA</v>
          </cell>
          <cell r="P53" t="str">
            <v>NO APLICA</v>
          </cell>
          <cell r="Q53">
            <v>25886</v>
          </cell>
          <cell r="R53">
            <v>54</v>
          </cell>
          <cell r="S53" t="str">
            <v>NACIONAL</v>
          </cell>
          <cell r="T53" t="str">
            <v>Título profesional en 
Contaduría pública con 
Especialización o su 
equivalencia</v>
          </cell>
          <cell r="U53" t="str">
            <v xml:space="preserve"> CONTADOR PÚBLICO
 UNIVERSIDAD AUTONOMA 
DE COLOMBIA
 Según Diploma del 03 de 
diciembre de 1999
 ESPECIALISTA EN 
ADMINISTRACIÓN Y 
AUDITORÍA TRIBUTARIA
 UNIVERSIDAD DE 
BOGOTÁ JORGE TADEO 
LOZANO
 Según Diploma del 05 de 
octubre de 2017</v>
          </cell>
          <cell r="V53" t="str">
            <v>Inversión</v>
          </cell>
          <cell r="W53" t="str">
            <v>Implementación de mecanismos de participación que potencian el desarrollo territorial Bogotá D.C.</v>
          </cell>
          <cell r="X53" t="str">
            <v>O23011745022024023806022</v>
          </cell>
          <cell r="Y53"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3" t="str">
            <v xml:space="preserve">3. Aplicar a 2000 organizaciones 
sociales, comunales, medios 
comunitarios, de propiedad horizontal 
el modelo de fortalecimiento </v>
          </cell>
          <cell r="AA53" t="str">
            <v>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v>
          </cell>
          <cell r="AB53">
            <v>45707</v>
          </cell>
          <cell r="AC53">
            <v>45707</v>
          </cell>
          <cell r="AD53">
            <v>2025</v>
          </cell>
          <cell r="AE53">
            <v>2</v>
          </cell>
          <cell r="AF53">
            <v>19</v>
          </cell>
          <cell r="AG53">
            <v>2025</v>
          </cell>
          <cell r="AH53">
            <v>6</v>
          </cell>
          <cell r="AI53">
            <v>0</v>
          </cell>
          <cell r="AJ53">
            <v>2025</v>
          </cell>
          <cell r="AK53">
            <v>8</v>
          </cell>
          <cell r="AL53">
            <v>18</v>
          </cell>
          <cell r="AM53">
            <v>45887</v>
          </cell>
          <cell r="AN53">
            <v>180</v>
          </cell>
          <cell r="AO53">
            <v>36000000</v>
          </cell>
          <cell r="AP53"/>
          <cell r="AQ53"/>
          <cell r="AR53"/>
          <cell r="AS53" t="str">
            <v>$ 6.000.000</v>
          </cell>
          <cell r="AT53" t="str">
            <v>Profesional 5</v>
          </cell>
          <cell r="AU53" t="str">
            <v>Febrero</v>
          </cell>
          <cell r="AV53" t="str">
            <v>1 1. Natural</v>
          </cell>
          <cell r="AW53" t="str">
            <v>26 26-Persona Natural</v>
          </cell>
          <cell r="AX53" t="str">
            <v>3 3. Único Contratista</v>
          </cell>
          <cell r="AY53" t="str">
            <v>17 17. Contrato de Prestación de Servicios</v>
          </cell>
          <cell r="AZ53" t="str">
            <v>31 31-Servicios Profesionales</v>
          </cell>
          <cell r="BA53" t="str">
            <v>5 Contratación directa</v>
          </cell>
          <cell r="BB53" t="str">
            <v>33 Prestación de Servicios Profesionales y Apoyo (5-8)</v>
          </cell>
          <cell r="BC53">
            <v>1</v>
          </cell>
          <cell r="BD53" t="str">
            <v>1 1. Ley 80</v>
          </cell>
          <cell r="BE53"/>
          <cell r="BF53"/>
          <cell r="BG53"/>
          <cell r="BH53"/>
          <cell r="BI53" t="str">
            <v>6 6: Prestacion de servicios</v>
          </cell>
          <cell r="BJ53"/>
          <cell r="BK53"/>
          <cell r="BL53"/>
          <cell r="BM53"/>
          <cell r="BN53"/>
          <cell r="BO53"/>
          <cell r="BP53"/>
          <cell r="BQ53"/>
          <cell r="BR53"/>
          <cell r="BS53"/>
          <cell r="BT53"/>
          <cell r="BU53"/>
          <cell r="BV53"/>
          <cell r="BW53"/>
          <cell r="BX53"/>
          <cell r="BY53"/>
          <cell r="BZ53"/>
          <cell r="CA53"/>
          <cell r="CB53"/>
          <cell r="CC53">
            <v>45706</v>
          </cell>
          <cell r="CD53" t="str">
            <v>CUMPLIMIENTO</v>
          </cell>
          <cell r="CE53">
            <v>80111600</v>
          </cell>
          <cell r="CF53" t="str">
            <v>CD-IDPAC-052-2025</v>
          </cell>
          <cell r="CG53" t="str">
            <v>https://community.secop.gov.co/Public/Tendering/OpportunityDetail/Index?noticeUID=CO1.NTC.7656432&amp;isFromPublicArea=True&amp;isModal=False</v>
          </cell>
          <cell r="CH53">
            <v>45705</v>
          </cell>
          <cell r="CI53" t="str">
            <v>CO1.PCCNTR.7511556</v>
          </cell>
          <cell r="CJ53" t="str">
            <v>Jorge Suarez</v>
          </cell>
          <cell r="CK53" t="str">
            <v>YULY MARCELA BARAJAS AGUILERA</v>
          </cell>
          <cell r="CL53" t="str">
            <v>1 1. Interna</v>
          </cell>
          <cell r="CM53" t="str">
            <v>MARTHA ELMY NIÑO VARGAS</v>
          </cell>
          <cell r="CN53">
            <v>1030534699</v>
          </cell>
          <cell r="CO53">
            <v>1</v>
          </cell>
          <cell r="CP53"/>
          <cell r="CQ53" t="str">
            <v>Subdirectora de Fortalecimiento de la Organización Social</v>
          </cell>
          <cell r="CR53"/>
          <cell r="CS53"/>
          <cell r="CT53"/>
          <cell r="CU53"/>
          <cell r="CV53"/>
          <cell r="CW53"/>
          <cell r="CX53"/>
          <cell r="CY53"/>
          <cell r="CZ53"/>
          <cell r="DA53"/>
          <cell r="DB53"/>
          <cell r="DC53"/>
          <cell r="DD53"/>
          <cell r="DE53"/>
          <cell r="DF53"/>
          <cell r="DG53"/>
          <cell r="DH53"/>
          <cell r="DI53"/>
          <cell r="DJ53"/>
          <cell r="DK53"/>
          <cell r="DL53"/>
          <cell r="DM53"/>
          <cell r="DN53"/>
          <cell r="DO53"/>
          <cell r="DP53"/>
          <cell r="DQ53"/>
          <cell r="DR53"/>
          <cell r="DS53"/>
          <cell r="DT53"/>
          <cell r="DU53"/>
          <cell r="DV53"/>
          <cell r="DW53"/>
          <cell r="DX53"/>
          <cell r="DY53"/>
          <cell r="DZ53"/>
          <cell r="EA53"/>
          <cell r="EB53"/>
          <cell r="EC53"/>
          <cell r="ED53"/>
          <cell r="EE53"/>
          <cell r="EF53"/>
          <cell r="EG53"/>
          <cell r="EH53"/>
          <cell r="EI53"/>
          <cell r="EJ53"/>
          <cell r="EK53"/>
          <cell r="EL53"/>
          <cell r="EM53"/>
          <cell r="EN53"/>
          <cell r="EO53"/>
          <cell r="EP53"/>
          <cell r="EQ53"/>
          <cell r="ER53"/>
          <cell r="ES53"/>
          <cell r="ET53"/>
          <cell r="EU53" t="str">
            <v>$ -</v>
          </cell>
          <cell r="EV53"/>
          <cell r="EW53"/>
          <cell r="EX53"/>
          <cell r="EY53"/>
          <cell r="EZ53"/>
          <cell r="FA53"/>
          <cell r="FB53">
            <v>0</v>
          </cell>
          <cell r="FC53">
            <v>45887</v>
          </cell>
          <cell r="FD53">
            <v>180</v>
          </cell>
          <cell r="FE53" t="str">
            <v>$ 36.000.000</v>
          </cell>
          <cell r="FF53" t="str">
            <v>Activo</v>
          </cell>
          <cell r="FG53" t="str">
            <v>En ejecución</v>
          </cell>
          <cell r="FH53"/>
          <cell r="FI53"/>
          <cell r="FJ53" t="str">
            <v>$36.000.000</v>
          </cell>
          <cell r="FK53" t="str">
            <v>#N/D</v>
          </cell>
          <cell r="FL53" t="str">
            <v>$0</v>
          </cell>
          <cell r="FM53" t="str">
            <v>$36.000.000</v>
          </cell>
          <cell r="FN53" t="str">
            <v>$0</v>
          </cell>
          <cell r="FO53" t="str">
            <v>$36.000.000</v>
          </cell>
          <cell r="FP53" t="str">
            <v>OK</v>
          </cell>
          <cell r="FQ53" t="str">
            <v>#¡REF!</v>
          </cell>
          <cell r="FR53">
            <v>0</v>
          </cell>
          <cell r="FS53" t="str">
            <v xml:space="preserve">Apoyar desde el componente contable a la Subdirección de 
Fortalecimiento de la Organización Social y a cada una sus Gerencias en 
desarrollo de los procesos misionales, cuando sea requerido por el 
supervisor. 
2. Realizar e implementar acciones que contribuyan al cumplimiento de los 
procedimientos asociados al proceso de inspección, vigilancia y control de 
las fundaciones y corporaciones relacionadas con las comunidades 
indígenas con domicilio en la ciudad de Bogotá, desde el componente 
contable y financiero. 
3. Realizar las actividades correspondientes a la etapa preliminar del proceso 
de inspección, vigilancia y control a las fundaciones y corporaciones 
relacionadas con las comunidades indígenas con domicilio en la ciudad de 
Bogotá D.C. 
4. Proyectar de manera oportuna y en debida forma las respuestas a las 
solicitudes de información y gestión, que de manera verbal o escrita se 
realicen por parte de actores externos e internos en el marco de las 
competencias del IDPAC.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5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3"/>
          <cell r="FV53">
            <v>6</v>
          </cell>
          <cell r="FW53">
            <v>0</v>
          </cell>
          <cell r="FX53">
            <v>47</v>
          </cell>
          <cell r="FY53">
            <v>36000000</v>
          </cell>
          <cell r="FZ53">
            <v>45693</v>
          </cell>
          <cell r="GA53">
            <v>77</v>
          </cell>
          <cell r="GB53">
            <v>36000000</v>
          </cell>
          <cell r="GC53">
            <v>45706</v>
          </cell>
        </row>
        <row r="54">
          <cell r="A54" t="str">
            <v>C241</v>
          </cell>
          <cell r="B54"/>
          <cell r="C54">
            <v>2025</v>
          </cell>
          <cell r="D54">
            <v>53</v>
          </cell>
          <cell r="E54">
            <v>80224980</v>
          </cell>
          <cell r="F54">
            <v>6</v>
          </cell>
          <cell r="G54" t="str">
            <v>CHRISTIAN LEANDRO SOLIS RIAÑO</v>
          </cell>
          <cell r="H54" t="str">
            <v>calle 31 No 51-32</v>
          </cell>
          <cell r="I54">
            <v>2385877</v>
          </cell>
          <cell r="J54" t="str">
            <v>solislibre22@gmail.com</v>
          </cell>
          <cell r="K54" t="str">
            <v>NO APLICA</v>
          </cell>
          <cell r="L54" t="str">
            <v>NO APLICA</v>
          </cell>
          <cell r="M54" t="str">
            <v>HOMBRE</v>
          </cell>
          <cell r="N54" t="str">
            <v>CISGENERO</v>
          </cell>
          <cell r="O54" t="str">
            <v>NO APLICA</v>
          </cell>
          <cell r="P54" t="str">
            <v>NO APLICA</v>
          </cell>
          <cell r="Q54">
            <v>30557</v>
          </cell>
          <cell r="R54">
            <v>41</v>
          </cell>
          <cell r="S54" t="str">
            <v>NACIONAL</v>
          </cell>
          <cell r="T54" t="str">
            <v>Título profesional en ciencias sociales y humanas con título de posgrado a nivel de maestría y/o su equivalencia.</v>
          </cell>
          <cell r="U54" t="str">
            <v>ABOGADO Universidad LibreSegún acta de grado del 10 de diciembre del 2010</v>
          </cell>
          <cell r="V54" t="str">
            <v>Inversión</v>
          </cell>
          <cell r="W54" t="str">
            <v>Implementación de mecanismos de participación que potencian el desarrollo territorial Bogotá D.C.</v>
          </cell>
          <cell r="X54" t="str">
            <v>O23011745022024023806022</v>
          </cell>
          <cell r="Y54"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4" t="str">
            <v xml:space="preserve">3. Aplicar a 2000 organizaciones 
sociales, comunales, medios 
comunitarios, de propiedad horizontal 
el modelo de fortalecimiento </v>
          </cell>
          <cell r="AA54" t="str">
            <v>Prestar los servicios profesionales de asesoría, para realizar la revisión del componente jurídico de los documentos generados por la subdirección de fortalecimiento y sus gerenciasen el marco del cumplimiento de su misionalidad.</v>
          </cell>
          <cell r="AB54">
            <v>45700</v>
          </cell>
          <cell r="AC54">
            <v>45702</v>
          </cell>
          <cell r="AD54">
            <v>2025</v>
          </cell>
          <cell r="AE54">
            <v>2</v>
          </cell>
          <cell r="AF54">
            <v>14</v>
          </cell>
          <cell r="AG54">
            <v>2025</v>
          </cell>
          <cell r="AH54">
            <v>6</v>
          </cell>
          <cell r="AI54">
            <v>0</v>
          </cell>
          <cell r="AJ54">
            <v>2025</v>
          </cell>
          <cell r="AK54">
            <v>8</v>
          </cell>
          <cell r="AL54">
            <v>13</v>
          </cell>
          <cell r="AM54">
            <v>45882</v>
          </cell>
          <cell r="AN54">
            <v>180</v>
          </cell>
          <cell r="AO54">
            <v>60000000</v>
          </cell>
          <cell r="AP54"/>
          <cell r="AQ54"/>
          <cell r="AR54"/>
          <cell r="AS54" t="str">
            <v>$ 10.000.000</v>
          </cell>
          <cell r="AT54" t="str">
            <v>Asesor 3</v>
          </cell>
          <cell r="AU54" t="str">
            <v>Febrero</v>
          </cell>
          <cell r="AV54" t="str">
            <v>1 1. Natural</v>
          </cell>
          <cell r="AW54" t="str">
            <v>26 26-Persona Natural</v>
          </cell>
          <cell r="AX54" t="str">
            <v>3 3. Único Contratista</v>
          </cell>
          <cell r="AY54" t="str">
            <v>17 17. Contrato de Prestación de Servicios</v>
          </cell>
          <cell r="AZ54" t="str">
            <v>31 31-Servicios Profesionales</v>
          </cell>
          <cell r="BA54" t="str">
            <v>5 Contratación directa</v>
          </cell>
          <cell r="BB54" t="str">
            <v>33 Prestación de Servicios Profesionales y Apoyo (5-8)</v>
          </cell>
          <cell r="BC54">
            <v>1</v>
          </cell>
          <cell r="BD54" t="str">
            <v>1 1. Ley 80</v>
          </cell>
          <cell r="BE54"/>
          <cell r="BF54"/>
          <cell r="BG54"/>
          <cell r="BH54"/>
          <cell r="BI54" t="str">
            <v>6 6: Prestacion de servicios</v>
          </cell>
          <cell r="BJ54"/>
          <cell r="BK54"/>
          <cell r="BL54"/>
          <cell r="BM54"/>
          <cell r="BN54"/>
          <cell r="BO54"/>
          <cell r="BP54"/>
          <cell r="BQ54"/>
          <cell r="BR54"/>
          <cell r="BS54"/>
          <cell r="BT54"/>
          <cell r="BU54"/>
          <cell r="BV54"/>
          <cell r="BW54"/>
          <cell r="BX54"/>
          <cell r="BY54"/>
          <cell r="BZ54"/>
          <cell r="CA54"/>
          <cell r="CB54"/>
          <cell r="CC54">
            <v>45701</v>
          </cell>
          <cell r="CD54" t="str">
            <v>CUMPLIMIENTO</v>
          </cell>
          <cell r="CE54">
            <v>80111600</v>
          </cell>
          <cell r="CF54" t="str">
            <v>CD-IDPAC-053-2025</v>
          </cell>
          <cell r="CG54" t="str">
            <v>https://community.secop.gov.co/Public/Tendering/OpportunityDetail/Index?noticeUID=CO1.NTC.7615741&amp;isFromPublicArea=True&amp;isModal=False</v>
          </cell>
          <cell r="CH54">
            <v>45700</v>
          </cell>
          <cell r="CI54" t="str">
            <v>CO1.PCCNTR.7478578</v>
          </cell>
          <cell r="CJ54" t="str">
            <v>Wilson Ayure</v>
          </cell>
          <cell r="CK54" t="str">
            <v>YULY MARCELA BARAJAS AGUILERA</v>
          </cell>
          <cell r="CL54" t="str">
            <v>1 1. Interna</v>
          </cell>
          <cell r="CM54" t="str">
            <v>MARTHA ELMY NIÑO VARGAS</v>
          </cell>
          <cell r="CN54">
            <v>1030534699</v>
          </cell>
          <cell r="CO54">
            <v>1</v>
          </cell>
          <cell r="CP54"/>
          <cell r="CQ54" t="str">
            <v>Subdirectora de Fortalecimiento de la Organización Social</v>
          </cell>
          <cell r="CR54"/>
          <cell r="CS54"/>
          <cell r="CT54"/>
          <cell r="CU54"/>
          <cell r="CV54"/>
          <cell r="CW54"/>
          <cell r="CX54"/>
          <cell r="CY54"/>
          <cell r="CZ54"/>
          <cell r="DA54"/>
          <cell r="DB54"/>
          <cell r="DC54"/>
          <cell r="DD54"/>
          <cell r="DE54"/>
          <cell r="DF54"/>
          <cell r="DG54"/>
          <cell r="DH54"/>
          <cell r="DI54"/>
          <cell r="DJ54"/>
          <cell r="DK54"/>
          <cell r="DL54"/>
          <cell r="DM54"/>
          <cell r="DN54"/>
          <cell r="DO54"/>
          <cell r="DP54"/>
          <cell r="DQ54"/>
          <cell r="DR54"/>
          <cell r="DS54"/>
          <cell r="DT54"/>
          <cell r="DU54"/>
          <cell r="DV54"/>
          <cell r="DW54"/>
          <cell r="DX54"/>
          <cell r="DY54"/>
          <cell r="DZ54"/>
          <cell r="EA54"/>
          <cell r="EB54"/>
          <cell r="EC54"/>
          <cell r="ED54"/>
          <cell r="EE54"/>
          <cell r="EF54"/>
          <cell r="EG54"/>
          <cell r="EH54"/>
          <cell r="EI54"/>
          <cell r="EJ54"/>
          <cell r="EK54"/>
          <cell r="EL54"/>
          <cell r="EM54"/>
          <cell r="EN54"/>
          <cell r="EO54"/>
          <cell r="EP54"/>
          <cell r="EQ54"/>
          <cell r="ER54"/>
          <cell r="ES54"/>
          <cell r="ET54"/>
          <cell r="EU54" t="str">
            <v>$ -</v>
          </cell>
          <cell r="EV54"/>
          <cell r="EW54"/>
          <cell r="EX54"/>
          <cell r="EY54"/>
          <cell r="EZ54"/>
          <cell r="FA54"/>
          <cell r="FB54">
            <v>0</v>
          </cell>
          <cell r="FC54">
            <v>45882</v>
          </cell>
          <cell r="FD54">
            <v>180</v>
          </cell>
          <cell r="FE54" t="str">
            <v>$ 60.000.000</v>
          </cell>
          <cell r="FF54" t="str">
            <v>Activo</v>
          </cell>
          <cell r="FG54" t="str">
            <v>En ejecución</v>
          </cell>
          <cell r="FH54"/>
          <cell r="FI54"/>
          <cell r="FJ54" t="str">
            <v>$60.000.000</v>
          </cell>
          <cell r="FK54" t="str">
            <v>#N/D</v>
          </cell>
          <cell r="FL54" t="str">
            <v>$0</v>
          </cell>
          <cell r="FM54" t="str">
            <v>$60.000.000</v>
          </cell>
          <cell r="FN54" t="str">
            <v>$0</v>
          </cell>
          <cell r="FO54" t="str">
            <v>$60.000.000</v>
          </cell>
          <cell r="FP54" t="str">
            <v>OK</v>
          </cell>
          <cell r="FQ54" t="str">
            <v>#¡REF!</v>
          </cell>
          <cell r="FR54">
            <v>0</v>
          </cell>
          <cell r="FS54" t="str">
            <v>Realizar la gestión, revisión y seguimiento a las acciones afirmativas y/o 
compromisos adquiridos por el IDPAC, en cumplimiento de la misión de la 
subdirección de fortalecimiento de la organización social y/o sus gerencias. 
2. Brindar  el acompañamiento, asesoría, control y seguimiento a los 
compromisos de la Subdirección   con los diferentes grupos de valor. 
3. Desarrollar  la revisión y ajustes necesarios a las respuestas de las 
peticiones, proposiciones, tutelas, derechos de petición, consultas y 
solicitudes elevadas por organismos de control, ciudadanía, y demás 
organismos legislativos que le sean asignadas. 
4. Realizar la revisión y ajustes necesarios a los conceptos jurídicos, 
documentos y procesos contractuales que le sean requeridos a la 
Subdirección de Fortalecimiento.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v>
          </cell>
          <cell r="FT5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4"/>
          <cell r="FV54">
            <v>6</v>
          </cell>
          <cell r="FW54">
            <v>0</v>
          </cell>
          <cell r="FX54">
            <v>172</v>
          </cell>
          <cell r="FY54">
            <v>60000000</v>
          </cell>
          <cell r="FZ54">
            <v>45699</v>
          </cell>
          <cell r="GA54">
            <v>39</v>
          </cell>
          <cell r="GB54">
            <v>60000000</v>
          </cell>
          <cell r="GC54">
            <v>45701</v>
          </cell>
        </row>
        <row r="55">
          <cell r="A55" t="str">
            <v>C13</v>
          </cell>
          <cell r="B55"/>
          <cell r="C55">
            <v>2025</v>
          </cell>
          <cell r="D55">
            <v>54</v>
          </cell>
          <cell r="E55">
            <v>2230529</v>
          </cell>
          <cell r="F55">
            <v>8</v>
          </cell>
          <cell r="G55" t="str">
            <v>DISRAELI LABRADOR FORERO</v>
          </cell>
          <cell r="H55" t="str">
            <v>KR 62 64 75</v>
          </cell>
          <cell r="I55">
            <v>3138298335</v>
          </cell>
          <cell r="J55" t="str">
            <v>dl-f@hotmail.com</v>
          </cell>
          <cell r="K55" t="str">
            <v>NO APLICA</v>
          </cell>
          <cell r="L55" t="str">
            <v>NO APLICA</v>
          </cell>
          <cell r="M55" t="str">
            <v>HOMBRE</v>
          </cell>
          <cell r="N55" t="str">
            <v>CISGENERO</v>
          </cell>
          <cell r="O55" t="str">
            <v>NO APLICA</v>
          </cell>
          <cell r="P55" t="str">
            <v>NO APLICA</v>
          </cell>
          <cell r="Q55">
            <v>29671</v>
          </cell>
          <cell r="R55">
            <v>44</v>
          </cell>
          <cell r="S55" t="str">
            <v>NACIONAL</v>
          </cell>
          <cell r="T55" t="str">
            <v>Título profesional en Derecho y título de posgrado a nivel de especialización y/o su equivalencia y sesenta (60) meses de experiencia profesional y/o su equivalencia</v>
          </cell>
          <cell r="U55" t="str">
            <v>ABOGADOUniversidad Cooperativa de ColombiaSegún diploma del 15 de Marzo de 2011ESPECIALISTA EN DERECHO ADMINISTRATIVO Y CONSTITUCIONALSegún diploma del 31 de enero de 2014</v>
          </cell>
          <cell r="V55" t="str">
            <v>Inversión</v>
          </cell>
          <cell r="W55" t="str">
            <v>8025 Implementación del aprovechamiento en bienes fiscales y en zonas de cesión decarácter comunitario en Bogotá D.C</v>
          </cell>
          <cell r="X55" t="str">
            <v>O23011745012024007901031</v>
          </cell>
          <cell r="Y55"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v>
          </cell>
          <cell r="Z55" t="str">
            <v xml:space="preserve">1. Implementar el 100% de la estrategia 
de inspección, control y vigilancia del 
aprovechamiento económico de los 
bienes fiscales de carácter comunitario </v>
          </cell>
          <cell r="AA55" t="str">
            <v>Prestar los servicios Profesionales para realizar convenios solidarios para regularizar el aprovechamiento en bienes fiscales y en zonas de cesión de carácter comunitario en el marco del proyecto de inversión 8025.</v>
          </cell>
          <cell r="AB55">
            <v>45707</v>
          </cell>
          <cell r="AC55">
            <v>45709</v>
          </cell>
          <cell r="AD55">
            <v>2025</v>
          </cell>
          <cell r="AE55">
            <v>2</v>
          </cell>
          <cell r="AF55">
            <v>21</v>
          </cell>
          <cell r="AG55">
            <v>2025</v>
          </cell>
          <cell r="AH55">
            <v>8</v>
          </cell>
          <cell r="AI55">
            <v>0</v>
          </cell>
          <cell r="AJ55">
            <v>2025</v>
          </cell>
          <cell r="AK55">
            <v>10</v>
          </cell>
          <cell r="AL55">
            <v>20</v>
          </cell>
          <cell r="AM55">
            <v>45950</v>
          </cell>
          <cell r="AN55">
            <v>240</v>
          </cell>
          <cell r="AO55">
            <v>60000000</v>
          </cell>
          <cell r="AP55"/>
          <cell r="AQ55"/>
          <cell r="AR55"/>
          <cell r="AS55" t="str">
            <v>$ 7.500.000</v>
          </cell>
          <cell r="AT55" t="str">
            <v>Profesional 8</v>
          </cell>
          <cell r="AU55" t="str">
            <v>Febrero</v>
          </cell>
          <cell r="AV55" t="str">
            <v>1 1. Natural</v>
          </cell>
          <cell r="AW55" t="str">
            <v>26 26-Persona Natural</v>
          </cell>
          <cell r="AX55" t="str">
            <v>3 3. Único Contratista</v>
          </cell>
          <cell r="AY55" t="str">
            <v>17 17. Contrato de Prestación de Servicios</v>
          </cell>
          <cell r="AZ55" t="str">
            <v>31 31-Servicios Profesionales</v>
          </cell>
          <cell r="BA55" t="str">
            <v>5 Contratación directa</v>
          </cell>
          <cell r="BB55" t="str">
            <v>33 Prestación de Servicios Profesionales y Apoyo (5-8)</v>
          </cell>
          <cell r="BC55">
            <v>1</v>
          </cell>
          <cell r="BD55" t="str">
            <v>1 1. Ley 80</v>
          </cell>
          <cell r="BE55"/>
          <cell r="BF55"/>
          <cell r="BG55"/>
          <cell r="BH55"/>
          <cell r="BI55" t="str">
            <v>6 6: Prestacion de servicios</v>
          </cell>
          <cell r="BJ55"/>
          <cell r="BK55"/>
          <cell r="BL55"/>
          <cell r="BM55"/>
          <cell r="BN55"/>
          <cell r="BO55"/>
          <cell r="BP55"/>
          <cell r="BQ55"/>
          <cell r="BR55"/>
          <cell r="BS55"/>
          <cell r="BT55"/>
          <cell r="BU55"/>
          <cell r="BV55"/>
          <cell r="BW55"/>
          <cell r="BX55"/>
          <cell r="BY55"/>
          <cell r="BZ55"/>
          <cell r="CA55"/>
          <cell r="CB55"/>
          <cell r="CC55">
            <v>45707</v>
          </cell>
          <cell r="CD55" t="str">
            <v>CUMPLIMIENTO</v>
          </cell>
          <cell r="CE55">
            <v>80111600</v>
          </cell>
          <cell r="CF55" t="str">
            <v>CD-IDPAC-054-2025</v>
          </cell>
          <cell r="CG55" t="str">
            <v>https://community.secop.gov.co/Public/Tendering/OpportunityDetail/Index?noticeUID=CO1.NTC.7669527&amp;isFromPublicArea=True&amp;isModal=False</v>
          </cell>
          <cell r="CH55">
            <v>45707</v>
          </cell>
          <cell r="CI55" t="str">
            <v>CO1.PCCNTR.7522823</v>
          </cell>
          <cell r="CJ55" t="str">
            <v>Jorge Suarez</v>
          </cell>
          <cell r="CK55" t="str">
            <v>YULY MARCELA BARAJAS AGUILERA</v>
          </cell>
          <cell r="CL55" t="str">
            <v>1 1. Interna</v>
          </cell>
          <cell r="CM55" t="str">
            <v>JOHN JAIRO GONZALEZ ARBOLEDA</v>
          </cell>
          <cell r="CN55">
            <v>80037360</v>
          </cell>
          <cell r="CO55">
            <v>8</v>
          </cell>
          <cell r="CP55"/>
          <cell r="CQ55" t="str">
            <v>SUBDIRECTOR DE ASUNTOS COMUNALES</v>
          </cell>
          <cell r="CR55"/>
          <cell r="CS55"/>
          <cell r="CT55"/>
          <cell r="CU55"/>
          <cell r="CV55"/>
          <cell r="CW55"/>
          <cell r="CX55"/>
          <cell r="CY55"/>
          <cell r="CZ55"/>
          <cell r="DA55"/>
          <cell r="DB55"/>
          <cell r="DC55"/>
          <cell r="DD55"/>
          <cell r="DE55"/>
          <cell r="DF55"/>
          <cell r="DG55"/>
          <cell r="DH55"/>
          <cell r="DI55"/>
          <cell r="DJ55"/>
          <cell r="DK55"/>
          <cell r="DL55"/>
          <cell r="DM55"/>
          <cell r="DN55"/>
          <cell r="DO55"/>
          <cell r="DP55"/>
          <cell r="DQ55"/>
          <cell r="DR55"/>
          <cell r="DS55"/>
          <cell r="DT55"/>
          <cell r="DU55"/>
          <cell r="DV55"/>
          <cell r="DW55"/>
          <cell r="DX55"/>
          <cell r="DY55"/>
          <cell r="DZ55"/>
          <cell r="EA55"/>
          <cell r="EB55"/>
          <cell r="EC55"/>
          <cell r="ED55"/>
          <cell r="EE55"/>
          <cell r="EF55"/>
          <cell r="EG55"/>
          <cell r="EH55"/>
          <cell r="EI55"/>
          <cell r="EJ55"/>
          <cell r="EK55"/>
          <cell r="EL55"/>
          <cell r="EM55"/>
          <cell r="EN55"/>
          <cell r="EO55"/>
          <cell r="EP55"/>
          <cell r="EQ55"/>
          <cell r="ER55"/>
          <cell r="ES55"/>
          <cell r="ET55"/>
          <cell r="EU55" t="str">
            <v>$ -</v>
          </cell>
          <cell r="EV55"/>
          <cell r="EW55"/>
          <cell r="EX55"/>
          <cell r="EY55"/>
          <cell r="EZ55"/>
          <cell r="FA55"/>
          <cell r="FB55">
            <v>0</v>
          </cell>
          <cell r="FC55">
            <v>45950</v>
          </cell>
          <cell r="FD55">
            <v>240</v>
          </cell>
          <cell r="FE55" t="str">
            <v>$ 60.000.000</v>
          </cell>
          <cell r="FF55" t="str">
            <v>Activo</v>
          </cell>
          <cell r="FG55" t="str">
            <v>En ejecución</v>
          </cell>
          <cell r="FH55"/>
          <cell r="FI55"/>
          <cell r="FJ55" t="str">
            <v>$60.000.000</v>
          </cell>
          <cell r="FK55" t="str">
            <v>#N/D</v>
          </cell>
          <cell r="FL55" t="str">
            <v>$0</v>
          </cell>
          <cell r="FM55" t="str">
            <v>$60.000.000</v>
          </cell>
          <cell r="FN55" t="str">
            <v>$0</v>
          </cell>
          <cell r="FO55" t="str">
            <v>$60.000.000</v>
          </cell>
          <cell r="FP55" t="str">
            <v>OK</v>
          </cell>
          <cell r="FQ55" t="str">
            <v>#¡REF!</v>
          </cell>
          <cell r="FR55">
            <v>0</v>
          </cell>
          <cell r="FS55" t="str">
            <v xml:space="preserve">Desarrollar acciones de apoyo para la suscripción de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5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5"/>
          <cell r="FV55">
            <v>8</v>
          </cell>
          <cell r="FW55">
            <v>0</v>
          </cell>
          <cell r="FX55">
            <v>74</v>
          </cell>
          <cell r="FY55">
            <v>60000000</v>
          </cell>
          <cell r="FZ55">
            <v>45693</v>
          </cell>
          <cell r="GA55">
            <v>102</v>
          </cell>
          <cell r="GB55">
            <v>60000000</v>
          </cell>
          <cell r="GC55">
            <v>45708</v>
          </cell>
        </row>
        <row r="56">
          <cell r="A56" t="str">
            <v>C33</v>
          </cell>
          <cell r="B56"/>
          <cell r="C56">
            <v>2025</v>
          </cell>
          <cell r="D56">
            <v>55</v>
          </cell>
          <cell r="E56">
            <v>80019680</v>
          </cell>
          <cell r="F56">
            <v>3</v>
          </cell>
          <cell r="G56" t="str">
            <v>JORGE LINO MACHETA TELLEZ</v>
          </cell>
          <cell r="H56" t="str">
            <v>KR 8 A 153 51</v>
          </cell>
          <cell r="I56">
            <v>3118215315</v>
          </cell>
          <cell r="J56" t="str">
            <v>memphijo@gmail.com</v>
          </cell>
          <cell r="K56" t="str">
            <v>NO APLICA</v>
          </cell>
          <cell r="L56" t="str">
            <v>NO APLICA</v>
          </cell>
          <cell r="M56" t="str">
            <v>HOMBRE</v>
          </cell>
          <cell r="N56" t="str">
            <v>CISGENERO</v>
          </cell>
          <cell r="O56" t="str">
            <v>NO APLICA</v>
          </cell>
          <cell r="P56" t="str">
            <v>NO APLICA</v>
          </cell>
          <cell r="Q56">
            <v>28552</v>
          </cell>
          <cell r="R56">
            <v>47</v>
          </cell>
          <cell r="S56" t="str">
            <v>NACIONAL</v>
          </cell>
          <cell r="T56" t="str">
            <v>Título profesional en derecho, con título de posgrado a nivel de maestría o superior o su equivalencia</v>
          </cell>
          <cell r="U56" t="str">
            <v>ABOGADO Universidad Libre de Colombia Según acta de grado del 15 de julio de 2005MAGISTER EN GOBIERNO Y POLITICAS PÚBLICAS Universidad Externado de Colombia Según acta de grado del 12 de octubre de 2017</v>
          </cell>
          <cell r="V56" t="str">
            <v>Inversión</v>
          </cell>
          <cell r="W56" t="str">
            <v>Fortalecimiento de la gestión institucional del IDPAC en el marco de la ejecución del Plan de Desarrollo de  Bogotá D.C</v>
          </cell>
          <cell r="X56" t="str">
            <v>O23011745992024019407023</v>
          </cell>
          <cell r="Y56" t="str">
            <v>"Meta 368 Implementar 1 estrategia 
para fortalecimiento de la gestión 
institucional y operativa "</v>
          </cell>
          <cell r="Z56" t="str">
            <v xml:space="preserve">1. Realizar el 100% de la estrategia 
de contratación de talento humano 
para los procesos de apoyo, gerencia 
y evaluación </v>
          </cell>
          <cell r="AA56" t="str">
            <v>Prestar los servicios de asesoría,  para realizar orientación jurídica en el desarrollo de la política de compras y contratación pública encaminadas al fortalecimiento de la capacidad institucional del IDPAC.</v>
          </cell>
          <cell r="AB56">
            <v>45701</v>
          </cell>
          <cell r="AC56">
            <v>45702</v>
          </cell>
          <cell r="AD56">
            <v>2025</v>
          </cell>
          <cell r="AE56">
            <v>2</v>
          </cell>
          <cell r="AF56">
            <v>14</v>
          </cell>
          <cell r="AG56">
            <v>2025</v>
          </cell>
          <cell r="AH56">
            <v>8</v>
          </cell>
          <cell r="AI56">
            <v>0</v>
          </cell>
          <cell r="AJ56">
            <v>2025</v>
          </cell>
          <cell r="AK56">
            <v>8</v>
          </cell>
          <cell r="AL56">
            <v>13</v>
          </cell>
          <cell r="AM56">
            <v>45882</v>
          </cell>
          <cell r="AN56">
            <v>240</v>
          </cell>
          <cell r="AO56">
            <v>60000000</v>
          </cell>
          <cell r="AP56"/>
          <cell r="AQ56"/>
          <cell r="AR56"/>
          <cell r="AS56" t="str">
            <v>$ 10.000.000</v>
          </cell>
          <cell r="AT56" t="str">
            <v>Asesor 4</v>
          </cell>
          <cell r="AU56" t="str">
            <v>Febrero</v>
          </cell>
          <cell r="AV56" t="str">
            <v>1 1. Natural</v>
          </cell>
          <cell r="AW56" t="str">
            <v>26 26-Persona Natural</v>
          </cell>
          <cell r="AX56" t="str">
            <v>3 3. Único Contratista</v>
          </cell>
          <cell r="AY56" t="str">
            <v>17 17. Contrato de Prestación de Servicios</v>
          </cell>
          <cell r="AZ56" t="str">
            <v>31 31-Servicios Profesionales</v>
          </cell>
          <cell r="BA56" t="str">
            <v>5 Contratación directa</v>
          </cell>
          <cell r="BB56" t="str">
            <v>33 Prestación de Servicios Profesionales y Apoyo (5-8)</v>
          </cell>
          <cell r="BC56">
            <v>1</v>
          </cell>
          <cell r="BD56" t="str">
            <v>1 1. Ley 80</v>
          </cell>
          <cell r="BE56"/>
          <cell r="BF56"/>
          <cell r="BG56"/>
          <cell r="BH56"/>
          <cell r="BI56" t="str">
            <v>6 6: Prestacion de servicios</v>
          </cell>
          <cell r="BJ56"/>
          <cell r="BK56"/>
          <cell r="BL56"/>
          <cell r="BM56"/>
          <cell r="BN56"/>
          <cell r="BO56"/>
          <cell r="BP56"/>
          <cell r="BQ56"/>
          <cell r="BR56"/>
          <cell r="BS56"/>
          <cell r="BT56"/>
          <cell r="BU56"/>
          <cell r="BV56"/>
          <cell r="BW56"/>
          <cell r="BX56"/>
          <cell r="BY56"/>
          <cell r="BZ56"/>
          <cell r="CA56"/>
          <cell r="CB56"/>
          <cell r="CC56">
            <v>45701</v>
          </cell>
          <cell r="CD56" t="str">
            <v>CUMPLIMIENTO</v>
          </cell>
          <cell r="CE56">
            <v>80111600</v>
          </cell>
          <cell r="CF56" t="str">
            <v>CD-IDPAC-055-2025</v>
          </cell>
          <cell r="CG56" t="str">
            <v>https://community.secop.gov.co/Public/Tendering/OpportunityDetail/Index?noticeUID=CO1.NTC.7623123&amp;isFromPublicArea=True&amp;isModal=False</v>
          </cell>
          <cell r="CH56">
            <v>45701</v>
          </cell>
          <cell r="CI56" t="str">
            <v>CO1.PCCNTR.7484888</v>
          </cell>
          <cell r="CJ56" t="str">
            <v>Wilson Ayure</v>
          </cell>
          <cell r="CK56" t="str">
            <v>YULY MARCELA BARAJAS AGUILERA</v>
          </cell>
          <cell r="CL56" t="str">
            <v>1 1. Interna</v>
          </cell>
          <cell r="CM56" t="str">
            <v>YULY MARCELA BARAJAS AGUILERA</v>
          </cell>
          <cell r="CN56">
            <v>1010176121</v>
          </cell>
          <cell r="CO56">
            <v>6</v>
          </cell>
          <cell r="CP56"/>
          <cell r="CQ56" t="str">
            <v>SECRETARIA GENERAL</v>
          </cell>
          <cell r="CR56"/>
          <cell r="CS56"/>
          <cell r="CT56"/>
          <cell r="CU56"/>
          <cell r="CV56"/>
          <cell r="CW56"/>
          <cell r="CX56"/>
          <cell r="CY56"/>
          <cell r="CZ56"/>
          <cell r="DA56"/>
          <cell r="DB56"/>
          <cell r="DC56"/>
          <cell r="DD56"/>
          <cell r="DE56"/>
          <cell r="DF56"/>
          <cell r="DG56"/>
          <cell r="DH56"/>
          <cell r="DI56"/>
          <cell r="DJ56"/>
          <cell r="DK56"/>
          <cell r="DL56"/>
          <cell r="DM56"/>
          <cell r="DN56"/>
          <cell r="DO56"/>
          <cell r="DP56"/>
          <cell r="DQ56"/>
          <cell r="DR56"/>
          <cell r="DS56"/>
          <cell r="DT56"/>
          <cell r="DU56"/>
          <cell r="DV56"/>
          <cell r="DW56"/>
          <cell r="DX56"/>
          <cell r="DY56"/>
          <cell r="DZ56"/>
          <cell r="EA56"/>
          <cell r="EB56"/>
          <cell r="EC56"/>
          <cell r="ED56"/>
          <cell r="EE56"/>
          <cell r="EF56"/>
          <cell r="EG56"/>
          <cell r="EH56"/>
          <cell r="EI56"/>
          <cell r="EJ56"/>
          <cell r="EK56"/>
          <cell r="EL56"/>
          <cell r="EM56"/>
          <cell r="EN56"/>
          <cell r="EO56"/>
          <cell r="EP56"/>
          <cell r="EQ56"/>
          <cell r="ER56"/>
          <cell r="ES56"/>
          <cell r="ET56"/>
          <cell r="EU56" t="str">
            <v>$ -</v>
          </cell>
          <cell r="EV56"/>
          <cell r="EW56"/>
          <cell r="EX56"/>
          <cell r="EY56"/>
          <cell r="EZ56"/>
          <cell r="FA56"/>
          <cell r="FB56">
            <v>0</v>
          </cell>
          <cell r="FC56">
            <v>45882</v>
          </cell>
          <cell r="FD56">
            <v>240</v>
          </cell>
          <cell r="FE56" t="str">
            <v>$ 60.000.000</v>
          </cell>
          <cell r="FF56" t="str">
            <v>Activo</v>
          </cell>
          <cell r="FG56" t="str">
            <v>En ejecución</v>
          </cell>
          <cell r="FH56"/>
          <cell r="FI56"/>
          <cell r="FJ56" t="str">
            <v>$60.000.000</v>
          </cell>
          <cell r="FK56" t="str">
            <v>#N/D</v>
          </cell>
          <cell r="FL56" t="str">
            <v>$0</v>
          </cell>
          <cell r="FM56" t="str">
            <v>$60.000.000</v>
          </cell>
          <cell r="FN56" t="str">
            <v>$0</v>
          </cell>
          <cell r="FO56" t="str">
            <v>$60.000.000</v>
          </cell>
          <cell r="FP56" t="str">
            <v>OK</v>
          </cell>
          <cell r="FQ56" t="str">
            <v>#¡REF!</v>
          </cell>
          <cell r="FR56">
            <v>0</v>
          </cell>
          <cell r="FS56" t="str">
            <v xml:space="preserve"> Asesorar a la Secretaría General y demás dependencias, en la revisión 
y aprobación de los documentos de trámite o de fondo que requiera la 
entidad, en el marco del objeto contractual. 
2. Revisar y dar trámite a las liquidaciones y cierres contractuales asignados 
por el Supervisor del Contrato. 
3. Atender, revisar y dar respuesta de fondo a los requerimientos realizadas 
por entes de control. 
4. Acompañar a mesas jurídicas que le sean designadas por el supervisor. 
5. Acompañar las acciones de trabajo de campo adelantadas por la 
Secretaria General y las demás dependencias del Instituto en el marco 
de política de compra y contratación pública. </v>
          </cell>
          <cell r="FT5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6"/>
          <cell r="FV56">
            <v>6</v>
          </cell>
          <cell r="FW56">
            <v>0</v>
          </cell>
          <cell r="FX56">
            <v>173</v>
          </cell>
          <cell r="FY56">
            <v>80000000</v>
          </cell>
          <cell r="FZ56">
            <v>45699</v>
          </cell>
          <cell r="GA56">
            <v>46</v>
          </cell>
          <cell r="GB56">
            <v>60000000</v>
          </cell>
          <cell r="GC56">
            <v>45701</v>
          </cell>
        </row>
        <row r="57">
          <cell r="A57" t="str">
            <v>C110</v>
          </cell>
          <cell r="B57"/>
          <cell r="C57">
            <v>2025</v>
          </cell>
          <cell r="D57">
            <v>56</v>
          </cell>
          <cell r="E57">
            <v>51852496</v>
          </cell>
          <cell r="F57">
            <v>0</v>
          </cell>
          <cell r="G57" t="str">
            <v>ADRIANA AMEZQUITA NIETO</v>
          </cell>
          <cell r="H57" t="str">
            <v>KR 14 5 5</v>
          </cell>
          <cell r="I57">
            <v>3007602931</v>
          </cell>
          <cell r="J57" t="str">
            <v>adrianaamezquitanieto10@gmail.com</v>
          </cell>
          <cell r="K57" t="str">
            <v>NO APLICA</v>
          </cell>
          <cell r="L57" t="str">
            <v>NO APLICA</v>
          </cell>
          <cell r="M57" t="str">
            <v>MUJER</v>
          </cell>
          <cell r="N57" t="str">
            <v>CISGENERO</v>
          </cell>
          <cell r="O57" t="str">
            <v>NO APLICA</v>
          </cell>
          <cell r="P57" t="str">
            <v>NO APLICA</v>
          </cell>
          <cell r="Q57">
            <v>24399</v>
          </cell>
          <cell r="R57">
            <v>58</v>
          </cell>
          <cell r="S57" t="str">
            <v>NACIONAL</v>
          </cell>
          <cell r="T57" t="str">
            <v>Título de formación tecnológica o aprobación de seis (06) semestres de formación profesional o aprobación del 60% del pensum académico de formación profesional en el área de diseño, publicidad, comunicación social y afines o su equivalencia.</v>
          </cell>
          <cell r="U57" t="str">
            <v>TECNOLOGA EN PÚBLICIDAD Y EMPRESA COMERCIALIZACIÓN Fundación Universidad Central Según diploma de grado del 16 de abril de 1991</v>
          </cell>
          <cell r="V57" t="str">
            <v>Inversión</v>
          </cell>
          <cell r="W57" t="str">
            <v>8080 Formación en capacidades democráticas en interrelación con la cualificación de la participación incidente; con enfoques de cultura ciudadana, democrática y de paz Bogotá D.C.</v>
          </cell>
          <cell r="X57" t="str">
            <v>O23011745022024021202034</v>
          </cell>
          <cell r="Y57"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57" t="str">
            <v xml:space="preserve">1. Formar 120.000 ciudadanos en sus 
capacidades democráticas para incidir 
en la construcción de una cultura 
democrática, ciudadana y de paz </v>
          </cell>
          <cell r="AA57" t="str">
            <v>Prestar los servicios de apoyo a la gestión, para brindar asistencia técnica de la plataforma moodle y apoyo en el diseño de piezas gráficas y comunicativas para los procesos de formación que adelanta la Gerencia de Escuela de Participación.</v>
          </cell>
          <cell r="AB57">
            <v>45706</v>
          </cell>
          <cell r="AC57">
            <v>45708</v>
          </cell>
          <cell r="AD57">
            <v>2025</v>
          </cell>
          <cell r="AE57">
            <v>2</v>
          </cell>
          <cell r="AF57">
            <v>20</v>
          </cell>
          <cell r="AG57">
            <v>2025</v>
          </cell>
          <cell r="AH57">
            <v>5</v>
          </cell>
          <cell r="AI57">
            <v>0</v>
          </cell>
          <cell r="AJ57">
            <v>2025</v>
          </cell>
          <cell r="AK57">
            <v>7</v>
          </cell>
          <cell r="AL57">
            <v>19</v>
          </cell>
          <cell r="AM57">
            <v>45857</v>
          </cell>
          <cell r="AN57">
            <v>150</v>
          </cell>
          <cell r="AO57">
            <v>19000000</v>
          </cell>
          <cell r="AP57"/>
          <cell r="AQ57"/>
          <cell r="AR57"/>
          <cell r="AS57" t="str">
            <v>$ 3.800.000</v>
          </cell>
          <cell r="AT57" t="str">
            <v>Técnico 3</v>
          </cell>
          <cell r="AU57" t="str">
            <v>Febrero</v>
          </cell>
          <cell r="AV57" t="str">
            <v>1 1. Natural</v>
          </cell>
          <cell r="AW57" t="str">
            <v>26 26-Persona Natural</v>
          </cell>
          <cell r="AX57" t="str">
            <v>3 3. Único Contratista</v>
          </cell>
          <cell r="AY57" t="str">
            <v>17 17. Contrato de Prestación de Servicios</v>
          </cell>
          <cell r="AZ57" t="str">
            <v>33 33-Servicios Apoyo a la Gestion de la Entidad (servicios administrativos)</v>
          </cell>
          <cell r="BA57" t="str">
            <v>5 Contratación directa</v>
          </cell>
          <cell r="BB57" t="str">
            <v>33 Prestación de Servicios Profesionales y Apoyo (5-8)</v>
          </cell>
          <cell r="BC57">
            <v>1</v>
          </cell>
          <cell r="BD57" t="str">
            <v>1 1. Ley 80</v>
          </cell>
          <cell r="BE57"/>
          <cell r="BF57"/>
          <cell r="BG57"/>
          <cell r="BH57"/>
          <cell r="BI57" t="str">
            <v>6 6: Prestacion de servicios</v>
          </cell>
          <cell r="BJ57"/>
          <cell r="BK57"/>
          <cell r="BL57"/>
          <cell r="BM57"/>
          <cell r="BN57"/>
          <cell r="BO57"/>
          <cell r="BP57"/>
          <cell r="BQ57"/>
          <cell r="BR57"/>
          <cell r="BS57"/>
          <cell r="BT57"/>
          <cell r="BU57"/>
          <cell r="BV57"/>
          <cell r="BW57"/>
          <cell r="BX57"/>
          <cell r="BY57"/>
          <cell r="BZ57"/>
          <cell r="CA57"/>
          <cell r="CB57"/>
          <cell r="CC57">
            <v>45708</v>
          </cell>
          <cell r="CD57" t="str">
            <v>CUMPLIMIENTO</v>
          </cell>
          <cell r="CE57">
            <v>80111600</v>
          </cell>
          <cell r="CF57" t="str">
            <v>CD-IDPAC-056-2025</v>
          </cell>
          <cell r="CG57" t="str">
            <v>https://community.secop.gov.co/Public/Tendering/OpportunityDetail/Index?noticeUID=CO1.NTC.7655867&amp;isFromPublicArea=True&amp;isModal=False</v>
          </cell>
          <cell r="CH57">
            <v>45705</v>
          </cell>
          <cell r="CI57" t="str">
            <v>CO1.PCCNTR.7511587</v>
          </cell>
          <cell r="CJ57" t="str">
            <v>Jorge Suarez</v>
          </cell>
          <cell r="CK57" t="str">
            <v>YULY MARCELA BARAJAS AGUILERA</v>
          </cell>
          <cell r="CL57" t="str">
            <v>1 1. Interna</v>
          </cell>
          <cell r="CM57" t="str">
            <v>JOSÉ GUILLERMO ORJUELA ARDILA</v>
          </cell>
          <cell r="CN57">
            <v>1075654508</v>
          </cell>
          <cell r="CO57">
            <v>1</v>
          </cell>
          <cell r="CP57"/>
          <cell r="CQ57" t="str">
            <v>GERENTE ESCUELA DE LA PARTICIPACIÓN</v>
          </cell>
          <cell r="CR57"/>
          <cell r="CS57"/>
          <cell r="CT57"/>
          <cell r="CU57"/>
          <cell r="CV57"/>
          <cell r="CW57"/>
          <cell r="CX57"/>
          <cell r="CY57"/>
          <cell r="CZ57"/>
          <cell r="DA57"/>
          <cell r="DB57"/>
          <cell r="DC57"/>
          <cell r="DD57"/>
          <cell r="DE57"/>
          <cell r="DF57"/>
          <cell r="DG57"/>
          <cell r="DH57"/>
          <cell r="DI57"/>
          <cell r="DJ57"/>
          <cell r="DK57"/>
          <cell r="DL57"/>
          <cell r="DM57"/>
          <cell r="DN57"/>
          <cell r="DO57"/>
          <cell r="DP57"/>
          <cell r="DQ57"/>
          <cell r="DR57"/>
          <cell r="DS57"/>
          <cell r="DT57"/>
          <cell r="DU57"/>
          <cell r="DV57"/>
          <cell r="DW57"/>
          <cell r="DX57"/>
          <cell r="DY57"/>
          <cell r="DZ57"/>
          <cell r="EA57"/>
          <cell r="EB57"/>
          <cell r="EC57"/>
          <cell r="ED57"/>
          <cell r="EE57"/>
          <cell r="EF57"/>
          <cell r="EG57"/>
          <cell r="EH57"/>
          <cell r="EI57"/>
          <cell r="EJ57"/>
          <cell r="EK57"/>
          <cell r="EL57"/>
          <cell r="EM57"/>
          <cell r="EN57"/>
          <cell r="EO57"/>
          <cell r="EP57"/>
          <cell r="EQ57"/>
          <cell r="ER57"/>
          <cell r="ES57"/>
          <cell r="ET57"/>
          <cell r="EU57" t="str">
            <v>$ -</v>
          </cell>
          <cell r="EV57"/>
          <cell r="EW57"/>
          <cell r="EX57"/>
          <cell r="EY57"/>
          <cell r="EZ57"/>
          <cell r="FA57"/>
          <cell r="FB57">
            <v>0</v>
          </cell>
          <cell r="FC57">
            <v>45857</v>
          </cell>
          <cell r="FD57">
            <v>150</v>
          </cell>
          <cell r="FE57" t="str">
            <v>$ 19.000.000</v>
          </cell>
          <cell r="FF57" t="str">
            <v>Activo</v>
          </cell>
          <cell r="FG57" t="str">
            <v>En ejecución</v>
          </cell>
          <cell r="FH57"/>
          <cell r="FI57"/>
          <cell r="FJ57" t="str">
            <v>$19.000.000</v>
          </cell>
          <cell r="FK57" t="str">
            <v>#N/D</v>
          </cell>
          <cell r="FL57" t="str">
            <v>$0</v>
          </cell>
          <cell r="FM57" t="str">
            <v>$19.000.000</v>
          </cell>
          <cell r="FN57" t="str">
            <v>$0</v>
          </cell>
          <cell r="FO57" t="str">
            <v>$19.000.000</v>
          </cell>
          <cell r="FP57" t="str">
            <v>OK</v>
          </cell>
          <cell r="FQ57" t="str">
            <v>#¡REF!</v>
          </cell>
          <cell r="FR57">
            <v>0</v>
          </cell>
          <cell r="FS57" t="str">
            <v xml:space="preserve">Diseñar manuales y recursos sobre el cargue de contenidos, documentos, 
matriculas y herramientas requeridos en la plataforma de educación virtual 
de la Gerencia Escuela, garantizando la gestión del conocimiento del área 
de formación virtual. 
2. Ejecutar las labores requeridas para el correcto funcionamiento de la 
plataforma de educación virtual, ajustes y apoyo a la implementación de 
recursos pedagógicos en la plataforma, además de las requeridas por la 
Gerencia Escuela. 
3. Apoyo en la sistematización de contenidos, recursos y actividades de la 
plataforma de educación virtual. 
4. Adecuar con el enfoque pedagógico de la Escuela de Participación, 
contenidos para el desarrollo de cursos virtuales. 
5. Brindar apoyo en el diseño de piezas gráficas y comunicativas de la 
Escuela de Participación. 
6. Las demás que sean asignadas por el supervisor, de acuerdo con la 
naturaleza y objeto del contrato. </v>
          </cell>
          <cell r="FT5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7"/>
          <cell r="FV57">
            <v>5</v>
          </cell>
          <cell r="FW57">
            <v>0</v>
          </cell>
          <cell r="FX57">
            <v>114</v>
          </cell>
          <cell r="FY57">
            <v>19000000</v>
          </cell>
          <cell r="FZ57">
            <v>45695</v>
          </cell>
          <cell r="GA57">
            <v>78</v>
          </cell>
          <cell r="GB57">
            <v>19000000</v>
          </cell>
          <cell r="GC57">
            <v>45706</v>
          </cell>
        </row>
        <row r="58">
          <cell r="A58" t="str">
            <v>C415</v>
          </cell>
          <cell r="B58"/>
          <cell r="C58">
            <v>2025</v>
          </cell>
          <cell r="D58">
            <v>57</v>
          </cell>
          <cell r="E58">
            <v>1013608885</v>
          </cell>
          <cell r="F58">
            <v>0</v>
          </cell>
          <cell r="G58" t="str">
            <v>GINA MARCELA MORENO FANDIÑO</v>
          </cell>
          <cell r="H58" t="str">
            <v>calle 62 a 97 b 44 sur</v>
          </cell>
          <cell r="I58">
            <v>7236527</v>
          </cell>
          <cell r="J58" t="str">
            <v>marcelamoreno1402@outlook.es</v>
          </cell>
          <cell r="K58" t="str">
            <v>NO APLICA</v>
          </cell>
          <cell r="L58" t="str">
            <v>NO APLICA</v>
          </cell>
          <cell r="M58" t="str">
            <v>MUJER</v>
          </cell>
          <cell r="N58" t="str">
            <v>CISGENERO</v>
          </cell>
          <cell r="O58" t="str">
            <v>NO APLICA</v>
          </cell>
          <cell r="P58" t="str">
            <v>NO APLICA</v>
          </cell>
          <cell r="Q58">
            <v>32813</v>
          </cell>
          <cell r="R58">
            <v>34</v>
          </cell>
          <cell r="S58" t="str">
            <v>NACIONAL</v>
          </cell>
          <cell r="T58" t="str">
            <v>Título profesional en las áreas de ciencias
sociales y humanas o economía,
administración, contaduría y afines y título
de posgrado a nivel de especialización o su
equivalencia</v>
          </cell>
          <cell r="U58" t="str">
            <v>CONTADORA PÚBLICA
UNIVERSIDAD AGUSTINIANA
SEGÚN DIPLOMA DEL 18/05/2022
ESPECIALISTA EN GERENCIA
ESTRATÉGICA DEL TALENTO HUMANO
UNIVERSIDAD AGUSTINIANA
SEGÚN DIPLOMA DE 16/11/2022</v>
          </cell>
          <cell r="V58" t="str">
            <v>Inversión</v>
          </cell>
          <cell r="W58" t="str">
            <v>8131 implementación de mecanismos de participación que potencian el desarrollo territorial Bogotá D.C.</v>
          </cell>
          <cell r="X58" t="str">
            <v>O23011745022024023801029</v>
          </cell>
          <cell r="Y58"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8" t="str">
            <v xml:space="preserve">4. Implementar el 100% de los 
planes de acción de las políticas 
públicas a cargo del IDPAC </v>
          </cell>
          <cell r="AA58"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AB58">
            <v>45707</v>
          </cell>
          <cell r="AC58">
            <v>45709</v>
          </cell>
          <cell r="AD58">
            <v>2025</v>
          </cell>
          <cell r="AE58">
            <v>2</v>
          </cell>
          <cell r="AF58">
            <v>21</v>
          </cell>
          <cell r="AG58">
            <v>2025</v>
          </cell>
          <cell r="AH58">
            <v>9</v>
          </cell>
          <cell r="AI58">
            <v>0</v>
          </cell>
          <cell r="AJ58">
            <v>2025</v>
          </cell>
          <cell r="AK58">
            <v>11</v>
          </cell>
          <cell r="AL58">
            <v>20</v>
          </cell>
          <cell r="AM58">
            <v>45981</v>
          </cell>
          <cell r="AN58">
            <v>270</v>
          </cell>
          <cell r="AO58">
            <v>58500000</v>
          </cell>
          <cell r="AP58"/>
          <cell r="AQ58"/>
          <cell r="AR58"/>
          <cell r="AS58" t="str">
            <v>$ 6.500.000</v>
          </cell>
          <cell r="AT58" t="str">
            <v>Profesional 6</v>
          </cell>
          <cell r="AU58" t="str">
            <v>Febrero</v>
          </cell>
          <cell r="AV58" t="str">
            <v>1 1. Natural</v>
          </cell>
          <cell r="AW58" t="str">
            <v>26 26-Persona Natural</v>
          </cell>
          <cell r="AX58" t="str">
            <v>3 3. Único Contratista</v>
          </cell>
          <cell r="AY58" t="str">
            <v>17 17. Contrato de Prestación de Servicios</v>
          </cell>
          <cell r="AZ58" t="str">
            <v>31 31-Servicios Profesionales</v>
          </cell>
          <cell r="BA58" t="str">
            <v>5 Contratación directa</v>
          </cell>
          <cell r="BB58" t="str">
            <v>33 Prestación de Servicios Profesionales y Apoyo (5-8)</v>
          </cell>
          <cell r="BC58">
            <v>1</v>
          </cell>
          <cell r="BD58" t="str">
            <v>1 1. Ley 80</v>
          </cell>
          <cell r="BE58"/>
          <cell r="BF58"/>
          <cell r="BG58"/>
          <cell r="BH58"/>
          <cell r="BI58" t="str">
            <v>6 6: Prestacion de servicios</v>
          </cell>
          <cell r="BJ58"/>
          <cell r="BK58"/>
          <cell r="BL58"/>
          <cell r="BM58"/>
          <cell r="BN58"/>
          <cell r="BO58"/>
          <cell r="BP58"/>
          <cell r="BQ58"/>
          <cell r="BR58"/>
          <cell r="BS58"/>
          <cell r="BT58"/>
          <cell r="BU58"/>
          <cell r="BV58"/>
          <cell r="BW58"/>
          <cell r="BX58"/>
          <cell r="BY58"/>
          <cell r="BZ58"/>
          <cell r="CA58"/>
          <cell r="CB58"/>
          <cell r="CC58">
            <v>45707</v>
          </cell>
          <cell r="CD58" t="str">
            <v>CUMPLIMIENTO</v>
          </cell>
          <cell r="CE58">
            <v>80111600</v>
          </cell>
          <cell r="CF58" t="str">
            <v>CD-IDPAC-057-2025</v>
          </cell>
          <cell r="CG58" t="str">
            <v>https://community.secop.gov.co/Public/Tendering/OpportunityDetail/Index?noticeUID=CO1.NTC.7669431&amp;isFromPublicArea=True&amp;isModal=False</v>
          </cell>
          <cell r="CH58">
            <v>45707</v>
          </cell>
          <cell r="CI58" t="str">
            <v xml:space="preserve">	CO1.PCCNTR.7522560</v>
          </cell>
          <cell r="CJ58" t="str">
            <v>Jorge Suarez</v>
          </cell>
          <cell r="CK58" t="str">
            <v>YULY MARCELA BARAJAS AGUILERA</v>
          </cell>
          <cell r="CL58" t="str">
            <v>1 1. Interna</v>
          </cell>
          <cell r="CM58" t="str">
            <v>JOHN JAIRO GONZALEZ ARBOLEDA</v>
          </cell>
          <cell r="CN58">
            <v>80037360</v>
          </cell>
          <cell r="CO58">
            <v>8</v>
          </cell>
          <cell r="CP58"/>
          <cell r="CQ58" t="str">
            <v>SUBDIRECTOR DE ASUNTOS COMUNALES</v>
          </cell>
          <cell r="CR58"/>
          <cell r="CS58"/>
          <cell r="CT58"/>
          <cell r="CU58"/>
          <cell r="CV58"/>
          <cell r="CW58"/>
          <cell r="CX58"/>
          <cell r="CY58"/>
          <cell r="CZ58"/>
          <cell r="DA58"/>
          <cell r="DB58"/>
          <cell r="DC58"/>
          <cell r="DD58"/>
          <cell r="DE58"/>
          <cell r="DF58"/>
          <cell r="DG58"/>
          <cell r="DH58"/>
          <cell r="DI58"/>
          <cell r="DJ58"/>
          <cell r="DK58"/>
          <cell r="DL58"/>
          <cell r="DM58"/>
          <cell r="DN58"/>
          <cell r="DO58"/>
          <cell r="DP58"/>
          <cell r="DQ58"/>
          <cell r="DR58"/>
          <cell r="DS58"/>
          <cell r="DT58"/>
          <cell r="DU58"/>
          <cell r="DV58"/>
          <cell r="DW58"/>
          <cell r="DX58"/>
          <cell r="DY58"/>
          <cell r="DZ58"/>
          <cell r="EA58"/>
          <cell r="EB58"/>
          <cell r="EC58"/>
          <cell r="ED58"/>
          <cell r="EE58"/>
          <cell r="EF58"/>
          <cell r="EG58"/>
          <cell r="EH58"/>
          <cell r="EI58"/>
          <cell r="EJ58"/>
          <cell r="EK58"/>
          <cell r="EL58"/>
          <cell r="EM58"/>
          <cell r="EN58"/>
          <cell r="EO58"/>
          <cell r="EP58"/>
          <cell r="EQ58"/>
          <cell r="ER58"/>
          <cell r="ES58"/>
          <cell r="ET58"/>
          <cell r="EU58" t="str">
            <v>$ -</v>
          </cell>
          <cell r="EV58"/>
          <cell r="EW58"/>
          <cell r="EX58"/>
          <cell r="EY58"/>
          <cell r="EZ58"/>
          <cell r="FA58"/>
          <cell r="FB58">
            <v>0</v>
          </cell>
          <cell r="FC58">
            <v>45981</v>
          </cell>
          <cell r="FD58">
            <v>270</v>
          </cell>
          <cell r="FE58" t="str">
            <v>$ 58.500.000</v>
          </cell>
          <cell r="FF58" t="str">
            <v>Activo</v>
          </cell>
          <cell r="FG58" t="str">
            <v>En ejecución</v>
          </cell>
          <cell r="FH58"/>
          <cell r="FI58"/>
          <cell r="FJ58" t="str">
            <v>$58.500.000</v>
          </cell>
          <cell r="FK58" t="str">
            <v>#N/D</v>
          </cell>
          <cell r="FL58" t="str">
            <v>$0</v>
          </cell>
          <cell r="FM58" t="str">
            <v>$58.500.000</v>
          </cell>
          <cell r="FN58" t="str">
            <v>$0</v>
          </cell>
          <cell r="FO58" t="str">
            <v>$58.500.000</v>
          </cell>
          <cell r="FP58" t="str">
            <v>OK</v>
          </cell>
          <cell r="FQ58" t="str">
            <v>#¡REF!</v>
          </cell>
          <cell r="FR58">
            <v>0</v>
          </cell>
          <cell r="FS58" t="str">
            <v xml:space="preserve">Proyectar mensualmente la Programación de Pagos correspondiente al 
proyecto de inversión vigente en la Subdirección de Asuntos Comunales 
2. Realizar las actividades relacionadas con la contratación de prestación de 
servicios que sea requerida para la Subdirección de Asuntos Comunales 
3. Adelantar las actividades que sean requeridas dentro de la 
implementación, modificación y/o actualización al plan de adquisiciones del 
proyecto de inversión vigente en la Subdirección de Asuntos Comunales 
4. Responder, revisar y dar trámite a las peticiones asignadas por el aplicativo 
Orfeo y/o por correo electrónico, dentro de los términos legales, de tal 
forma que se garantice el 100% de evacuación de la correspondencia 
asignada durante cada mes y/o fracción de mes. 
5. Apoyar con los procesos de levantamiento, sistematización y 
procesamiento de información como insumo de las Políticas Públicas a 
cargo de la subdirección. 
6. Las demás que sean asignadas por el supervisor, de acuerdo con la 
naturaleza y objeto del contrato. </v>
          </cell>
          <cell r="FT5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8"/>
          <cell r="FV58">
            <v>9</v>
          </cell>
          <cell r="FW58">
            <v>0</v>
          </cell>
          <cell r="FX58">
            <v>72</v>
          </cell>
          <cell r="FY58">
            <v>58500000</v>
          </cell>
          <cell r="FZ58">
            <v>45693</v>
          </cell>
          <cell r="GA58">
            <v>103</v>
          </cell>
          <cell r="GB58">
            <v>58500000</v>
          </cell>
          <cell r="GC58">
            <v>45708</v>
          </cell>
        </row>
        <row r="59">
          <cell r="A59" t="str">
            <v>A68</v>
          </cell>
          <cell r="B59"/>
          <cell r="C59">
            <v>2025</v>
          </cell>
          <cell r="D59">
            <v>58</v>
          </cell>
          <cell r="E59">
            <v>1192773207</v>
          </cell>
          <cell r="F59">
            <v>2</v>
          </cell>
          <cell r="G59" t="str">
            <v>JUAN DAVID VARGAS BULLA</v>
          </cell>
          <cell r="H59" t="str">
            <v>KR 114 A 78 21</v>
          </cell>
          <cell r="I59">
            <v>3167685999</v>
          </cell>
          <cell r="J59" t="str">
            <v>juanvargas010101@gmail.com</v>
          </cell>
          <cell r="K59" t="str">
            <v>No Aplica</v>
          </cell>
          <cell r="L59" t="str">
            <v>No Aplica</v>
          </cell>
          <cell r="M59" t="str">
            <v>HOMBRE</v>
          </cell>
          <cell r="N59" t="str">
            <v>CISGENERO</v>
          </cell>
          <cell r="O59" t="str">
            <v>NO APLICA</v>
          </cell>
          <cell r="P59" t="str">
            <v>NO APLICA</v>
          </cell>
          <cell r="Q59">
            <v>36892</v>
          </cell>
          <cell r="R59">
            <v>24</v>
          </cell>
          <cell r="S59" t="str">
            <v>NACIONAL</v>
          </cell>
          <cell r="T59" t="str">
            <v>Bachiller</v>
          </cell>
          <cell r="U59" t="str">
            <v>BACHILLER ACADEMICO
Liceo el Encuentro
Según diploma del siete (07) de
diciembre de 2017</v>
          </cell>
          <cell r="V59" t="str">
            <v>Funcionamiento</v>
          </cell>
          <cell r="W59" t="str">
            <v>N/A</v>
          </cell>
          <cell r="X59" t="str">
            <v>O21202020080383990</v>
          </cell>
          <cell r="Y59" t="str">
            <v>N/A</v>
          </cell>
          <cell r="Z59" t="str">
            <v>N/A</v>
          </cell>
          <cell r="AA59" t="str">
            <v>Prestar los servicios de apoyo a la gestión para desarrollar las actividades operativas en cumplimiento de los procedimientos de la Tesorería del Instituto Distrital de la Participación y Acción Comunal (IDPAC).</v>
          </cell>
          <cell r="AB59">
            <v>45701</v>
          </cell>
          <cell r="AC59">
            <v>45705</v>
          </cell>
          <cell r="AD59">
            <v>2025</v>
          </cell>
          <cell r="AE59">
            <v>2</v>
          </cell>
          <cell r="AF59">
            <v>17</v>
          </cell>
          <cell r="AG59">
            <v>2025</v>
          </cell>
          <cell r="AH59">
            <v>6</v>
          </cell>
          <cell r="AI59">
            <v>0</v>
          </cell>
          <cell r="AJ59">
            <v>2025</v>
          </cell>
          <cell r="AK59">
            <v>8</v>
          </cell>
          <cell r="AL59">
            <v>16</v>
          </cell>
          <cell r="AM59">
            <v>45885</v>
          </cell>
          <cell r="AN59">
            <v>180</v>
          </cell>
          <cell r="AO59">
            <v>22800000</v>
          </cell>
          <cell r="AP59"/>
          <cell r="AQ59"/>
          <cell r="AR59"/>
          <cell r="AS59" t="str">
            <v>$ 3.800.000</v>
          </cell>
          <cell r="AT59" t="str">
            <v>Técnico 3</v>
          </cell>
          <cell r="AU59" t="str">
            <v>Febrero</v>
          </cell>
          <cell r="AV59" t="str">
            <v>1 1. Natural</v>
          </cell>
          <cell r="AW59" t="str">
            <v>26 26-Persona Natural</v>
          </cell>
          <cell r="AX59" t="str">
            <v>3 3. Único Contratista</v>
          </cell>
          <cell r="AY59" t="str">
            <v>17 17. Contrato de Prestación de Servicios</v>
          </cell>
          <cell r="AZ59" t="str">
            <v>33 33-Servicios Apoyo a la Gestion de la Entidad (servicios administrativos)</v>
          </cell>
          <cell r="BA59" t="str">
            <v>5 Contratación directa</v>
          </cell>
          <cell r="BB59" t="str">
            <v>33 Prestación de Servicios Profesionales y Apoyo (5-8)</v>
          </cell>
          <cell r="BC59">
            <v>1</v>
          </cell>
          <cell r="BD59" t="str">
            <v>1 1. Ley 80</v>
          </cell>
          <cell r="BE59"/>
          <cell r="BF59"/>
          <cell r="BG59"/>
          <cell r="BH59"/>
          <cell r="BI59" t="str">
            <v>6 6: Prestacion de servicios</v>
          </cell>
          <cell r="BJ59"/>
          <cell r="BK59"/>
          <cell r="BL59"/>
          <cell r="BM59"/>
          <cell r="BN59"/>
          <cell r="BO59"/>
          <cell r="BP59"/>
          <cell r="BQ59"/>
          <cell r="BR59"/>
          <cell r="BS59"/>
          <cell r="BT59"/>
          <cell r="BU59"/>
          <cell r="BV59"/>
          <cell r="BW59"/>
          <cell r="BX59"/>
          <cell r="BY59"/>
          <cell r="BZ59"/>
          <cell r="CA59"/>
          <cell r="CB59"/>
          <cell r="CC59">
            <v>45702</v>
          </cell>
          <cell r="CD59" t="str">
            <v>CUMPLIMIENTO</v>
          </cell>
          <cell r="CE59">
            <v>80111600</v>
          </cell>
          <cell r="CF59" t="str">
            <v>CD-IDPAC-058-2025</v>
          </cell>
          <cell r="CG59" t="str">
            <v>https://community.secop.gov.co/Public/Tendering/OpportunityDetail/Index?noticeUID=CO1.NTC.7628578&amp;isFromPublicArea=True&amp;isModal=False</v>
          </cell>
          <cell r="CH59">
            <v>45701</v>
          </cell>
          <cell r="CI59" t="str">
            <v xml:space="preserve">	CO1.PCCNTR.7489553</v>
          </cell>
          <cell r="CJ59" t="str">
            <v>Sebastian Silva</v>
          </cell>
          <cell r="CK59" t="str">
            <v>YULY MARCELA BARAJAS AGUILERA</v>
          </cell>
          <cell r="CL59" t="str">
            <v>1 1. Interna</v>
          </cell>
          <cell r="CM59" t="str">
            <v>YULY MARCELA BARAJAS AGUILERA</v>
          </cell>
          <cell r="CN59">
            <v>1010176121</v>
          </cell>
          <cell r="CO59">
            <v>6</v>
          </cell>
          <cell r="CP59"/>
          <cell r="CQ59" t="str">
            <v>SECRETARIA GENERAL</v>
          </cell>
          <cell r="CR59"/>
          <cell r="CS59"/>
          <cell r="CT59"/>
          <cell r="CU59"/>
          <cell r="CV59"/>
          <cell r="CW59"/>
          <cell r="CX59"/>
          <cell r="CY59"/>
          <cell r="CZ59"/>
          <cell r="DA59"/>
          <cell r="DB59"/>
          <cell r="DC59"/>
          <cell r="DD59"/>
          <cell r="DE59"/>
          <cell r="DF59"/>
          <cell r="DG59"/>
          <cell r="DH59"/>
          <cell r="DI59"/>
          <cell r="DJ59"/>
          <cell r="DK59"/>
          <cell r="DL59"/>
          <cell r="DM59"/>
          <cell r="DN59"/>
          <cell r="DO59"/>
          <cell r="DP59"/>
          <cell r="DQ59"/>
          <cell r="DR59"/>
          <cell r="DS59"/>
          <cell r="DT59"/>
          <cell r="DU59"/>
          <cell r="DV59"/>
          <cell r="DW59"/>
          <cell r="DX59"/>
          <cell r="DY59"/>
          <cell r="DZ59"/>
          <cell r="EA59"/>
          <cell r="EB59"/>
          <cell r="EC59"/>
          <cell r="ED59"/>
          <cell r="EE59"/>
          <cell r="EF59"/>
          <cell r="EG59"/>
          <cell r="EH59"/>
          <cell r="EI59"/>
          <cell r="EJ59"/>
          <cell r="EK59"/>
          <cell r="EL59"/>
          <cell r="EM59"/>
          <cell r="EN59"/>
          <cell r="EO59"/>
          <cell r="EP59"/>
          <cell r="EQ59"/>
          <cell r="ER59"/>
          <cell r="ES59"/>
          <cell r="ET59"/>
          <cell r="EU59" t="str">
            <v>$ -</v>
          </cell>
          <cell r="EV59"/>
          <cell r="EW59"/>
          <cell r="EX59"/>
          <cell r="EY59"/>
          <cell r="EZ59"/>
          <cell r="FA59"/>
          <cell r="FB59">
            <v>0</v>
          </cell>
          <cell r="FC59">
            <v>45885</v>
          </cell>
          <cell r="FD59">
            <v>180</v>
          </cell>
          <cell r="FE59" t="str">
            <v>$ 22.800.000</v>
          </cell>
          <cell r="FF59" t="str">
            <v>Activo</v>
          </cell>
          <cell r="FG59" t="str">
            <v>En ejecución</v>
          </cell>
          <cell r="FH59"/>
          <cell r="FI59"/>
          <cell r="FJ59" t="str">
            <v>$22.800.000</v>
          </cell>
          <cell r="FK59" t="str">
            <v>#N/D</v>
          </cell>
          <cell r="FL59" t="str">
            <v>$0</v>
          </cell>
          <cell r="FM59" t="str">
            <v>$22.800.000</v>
          </cell>
          <cell r="FN59" t="str">
            <v>$0</v>
          </cell>
          <cell r="FO59" t="str">
            <v>$22.800.000</v>
          </cell>
          <cell r="FP59" t="str">
            <v>OK</v>
          </cell>
          <cell r="FQ59" t="str">
            <v>#¡REF!</v>
          </cell>
          <cell r="FR59">
            <v>0</v>
          </cell>
          <cell r="FS59" t="str">
            <v xml:space="preserve">Brindar apoyo en la recepción de las cuentas de cobro que se radiquen en 
la Tesorería para el respectivo pago y generar la distribución al interior de 
la dependencia para el trámite correspondiente. 
2. Verificar el PAC de las cuentas radicadas en la Tesorería, de conformidad 
con la programación y montos autorizados en cada mes, e informar las 
novedades presentadas al correspondiente supervisor. 
3. Revisar física o digitalmente las cuentas de cobro allegadas a la Tesorería 
para el respectivo pago. 
4. Brindar apoyo en la elaboración de las órdenes de pago en la herramienta 
tecnológica respectiva, aplicando los descuentos a que haya lugar, de 
conformidad con la normatividad tributaria vigente. 
5. Apoyar en la actualización de la plataforma SECOP II, cargando 
oportunamente las Ordenes de Pago liquidadas en el mes de cada contrato 
y cambiando su estado a “PAGADO”. 
6. Las demás que sean asignadas por el supervisor, de acuerdo con la 
naturaleza y objeto del contrato. </v>
          </cell>
          <cell r="FT5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9"/>
          <cell r="FV59">
            <v>6</v>
          </cell>
          <cell r="FW59">
            <v>0</v>
          </cell>
          <cell r="FX59">
            <v>10</v>
          </cell>
          <cell r="FY59">
            <v>22800000</v>
          </cell>
          <cell r="FZ59">
            <v>45687</v>
          </cell>
          <cell r="GA59">
            <v>52</v>
          </cell>
          <cell r="GB59">
            <v>22800000</v>
          </cell>
          <cell r="GC59">
            <v>45702</v>
          </cell>
        </row>
        <row r="60">
          <cell r="A60" t="str">
            <v>C295</v>
          </cell>
          <cell r="B60"/>
          <cell r="C60">
            <v>2025</v>
          </cell>
          <cell r="D60">
            <v>59</v>
          </cell>
          <cell r="E60">
            <v>1014302523</v>
          </cell>
          <cell r="F60">
            <v>9</v>
          </cell>
          <cell r="G60" t="str">
            <v>FRANK ALBERTO ARIAS OCHOA</v>
          </cell>
          <cell r="H60" t="str">
            <v>KR 69J 63 87</v>
          </cell>
          <cell r="I60">
            <v>6978898</v>
          </cell>
          <cell r="J60" t="str">
            <v>fkao334@gmail.com</v>
          </cell>
          <cell r="K60" t="str">
            <v>NO APLICA</v>
          </cell>
          <cell r="L60" t="str">
            <v>NO APLICA</v>
          </cell>
          <cell r="M60" t="str">
            <v>HOMBRE</v>
          </cell>
          <cell r="N60" t="str">
            <v>CISGENERO</v>
          </cell>
          <cell r="O60" t="str">
            <v>NO APLICA</v>
          </cell>
          <cell r="P60" t="str">
            <v>NO APLICA</v>
          </cell>
          <cell r="Q60">
            <v>36155</v>
          </cell>
          <cell r="R60">
            <v>26</v>
          </cell>
          <cell r="S60" t="str">
            <v>NACIONAL</v>
          </cell>
          <cell r="T60" t="str">
            <v>título de formación técnica o aprobación de 
cuatro (04) semestres de formación 
profesional o aprobación del 40 % del 
pensum académico de formación 
profesional en ciencias sociales y 
humanas y afines o ingeniería, 
arquitectura, urbanismo y afines o su 
equivalencia</v>
          </cell>
          <cell r="U60" t="str">
            <v>PROBACIÓN DE SEXTO SEMESTRE ejecución
DE LA CARRERA INGENIERIA 
MECANICA
Universidad de los Andes 
Según certificado del 10 de abril de 2024</v>
          </cell>
          <cell r="V60" t="str">
            <v>Inversión</v>
          </cell>
          <cell r="W60" t="str">
            <v>Implementación de mecanismos de participación que potencian el desarrollo territorial Bogotá D.C.</v>
          </cell>
          <cell r="X60" t="str">
            <v>O23011745022024023806022</v>
          </cell>
          <cell r="Y60"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0" t="str">
            <v xml:space="preserve">3. Aplicar a 2000 organizaciones 
sociales, comunales, medios 
comunitarios, de propiedad horizontal 
el modelo de fortalecimiento </v>
          </cell>
          <cell r="AA60" t="str">
            <v>Prestar los servicios de apoyo a la gestión para el fomento de la participación juvenil en los procesos estratégicos de la Gerencia y en el marco del Sistema Distrital de Juventud, en las localidades asignadas por el supervisor.</v>
          </cell>
          <cell r="AB60">
            <v>45714</v>
          </cell>
          <cell r="AC60">
            <v>45715</v>
          </cell>
          <cell r="AD60">
            <v>2025</v>
          </cell>
          <cell r="AE60">
            <v>2</v>
          </cell>
          <cell r="AF60">
            <v>27</v>
          </cell>
          <cell r="AG60">
            <v>2025</v>
          </cell>
          <cell r="AH60">
            <v>6</v>
          </cell>
          <cell r="AI60">
            <v>0</v>
          </cell>
          <cell r="AJ60">
            <v>2025</v>
          </cell>
          <cell r="AK60">
            <v>8</v>
          </cell>
          <cell r="AL60">
            <v>26</v>
          </cell>
          <cell r="AM60">
            <v>45895</v>
          </cell>
          <cell r="AN60">
            <v>180</v>
          </cell>
          <cell r="AO60">
            <v>18936000</v>
          </cell>
          <cell r="AP60"/>
          <cell r="AQ60"/>
          <cell r="AR60"/>
          <cell r="AS60" t="str">
            <v>$ 3.156.000</v>
          </cell>
          <cell r="AT60" t="str">
            <v>Técnico 2</v>
          </cell>
          <cell r="AU60" t="str">
            <v>Febrero</v>
          </cell>
          <cell r="AV60" t="str">
            <v>1 1. Natural</v>
          </cell>
          <cell r="AW60" t="str">
            <v>26 26-Persona Natural</v>
          </cell>
          <cell r="AX60" t="str">
            <v>3 3. Único Contratista</v>
          </cell>
          <cell r="AY60" t="str">
            <v>17 17. Contrato de Prestación de Servicios</v>
          </cell>
          <cell r="AZ60" t="str">
            <v>33 33-Servicios Apoyo a la Gestion de la Entidad (servicios administrativos)</v>
          </cell>
          <cell r="BA60" t="str">
            <v>5 Contratación directa</v>
          </cell>
          <cell r="BB60" t="str">
            <v>33 Prestación de Servicios Profesionales y Apoyo (5-8)</v>
          </cell>
          <cell r="BC60">
            <v>1</v>
          </cell>
          <cell r="BD60" t="str">
            <v>1 1. Ley 80</v>
          </cell>
          <cell r="BE60"/>
          <cell r="BF60"/>
          <cell r="BG60"/>
          <cell r="BH60"/>
          <cell r="BI60" t="str">
            <v>6 6: Prestacion de servicios</v>
          </cell>
          <cell r="BJ60"/>
          <cell r="BK60"/>
          <cell r="BL60"/>
          <cell r="BM60"/>
          <cell r="BN60"/>
          <cell r="BO60"/>
          <cell r="BP60"/>
          <cell r="BQ60"/>
          <cell r="BR60"/>
          <cell r="BS60"/>
          <cell r="BT60"/>
          <cell r="BU60"/>
          <cell r="BV60"/>
          <cell r="BW60"/>
          <cell r="BX60"/>
          <cell r="BY60"/>
          <cell r="BZ60"/>
          <cell r="CA60"/>
          <cell r="CB60"/>
          <cell r="CC60">
            <v>45714</v>
          </cell>
          <cell r="CD60" t="str">
            <v>CUMPLIMIENTO</v>
          </cell>
          <cell r="CE60">
            <v>80111600</v>
          </cell>
          <cell r="CF60" t="str">
            <v>CD-IDPAC-059-2025</v>
          </cell>
          <cell r="CG60" t="str">
            <v>https://community.secop.gov.co/Public/Tendering/OpportunityDetail/Index?noticeUID=CO1.NTC.7713930&amp;isFromPublicArea=True&amp;isModal=False</v>
          </cell>
          <cell r="CH60">
            <v>45713</v>
          </cell>
          <cell r="CI60" t="str">
            <v>CO1.PCCNTR.7557397</v>
          </cell>
          <cell r="CJ60" t="str">
            <v>Jorge Suarez</v>
          </cell>
          <cell r="CK60" t="str">
            <v>YULY MARCELA BARAJAS AGUILERA</v>
          </cell>
          <cell r="CL60" t="str">
            <v>1 1. Interna</v>
          </cell>
          <cell r="CM60" t="str">
            <v>JUAN DAVID QUIÑONES BORDA</v>
          </cell>
          <cell r="CN60">
            <v>1020805941</v>
          </cell>
          <cell r="CO60">
            <v>5</v>
          </cell>
          <cell r="CP60"/>
          <cell r="CQ60" t="str">
            <v>GERENTE JUVENTUD</v>
          </cell>
          <cell r="CR60"/>
          <cell r="CS60"/>
          <cell r="CT60"/>
          <cell r="CU60"/>
          <cell r="CV60"/>
          <cell r="CW60"/>
          <cell r="CX60"/>
          <cell r="CY60"/>
          <cell r="CZ60"/>
          <cell r="DA60"/>
          <cell r="DB60"/>
          <cell r="DC60"/>
          <cell r="DD60"/>
          <cell r="DE60"/>
          <cell r="DF60"/>
          <cell r="DG60"/>
          <cell r="DH60"/>
          <cell r="DI60"/>
          <cell r="DJ60"/>
          <cell r="DK60"/>
          <cell r="DL60"/>
          <cell r="DM60"/>
          <cell r="DN60"/>
          <cell r="DO60"/>
          <cell r="DP60"/>
          <cell r="DQ60"/>
          <cell r="DR60"/>
          <cell r="DS60"/>
          <cell r="DT60"/>
          <cell r="DU60"/>
          <cell r="DV60"/>
          <cell r="DW60"/>
          <cell r="DX60"/>
          <cell r="DY60"/>
          <cell r="DZ60"/>
          <cell r="EA60"/>
          <cell r="EB60"/>
          <cell r="EC60"/>
          <cell r="ED60"/>
          <cell r="EE60"/>
          <cell r="EF60"/>
          <cell r="EG60"/>
          <cell r="EH60"/>
          <cell r="EI60"/>
          <cell r="EJ60"/>
          <cell r="EK60"/>
          <cell r="EL60"/>
          <cell r="EM60"/>
          <cell r="EN60"/>
          <cell r="EO60"/>
          <cell r="EP60"/>
          <cell r="EQ60"/>
          <cell r="ER60"/>
          <cell r="ES60"/>
          <cell r="ET60"/>
          <cell r="EU60" t="str">
            <v>$ -</v>
          </cell>
          <cell r="EV60"/>
          <cell r="EW60"/>
          <cell r="EX60"/>
          <cell r="EY60"/>
          <cell r="EZ60"/>
          <cell r="FA60"/>
          <cell r="FB60">
            <v>0</v>
          </cell>
          <cell r="FC60">
            <v>45895</v>
          </cell>
          <cell r="FD60">
            <v>180</v>
          </cell>
          <cell r="FE60" t="str">
            <v>$ 18.936.000</v>
          </cell>
          <cell r="FF60" t="str">
            <v>Activo</v>
          </cell>
          <cell r="FG60" t="str">
            <v>En ejecución</v>
          </cell>
          <cell r="FH60"/>
          <cell r="FI60"/>
          <cell r="FJ60" t="str">
            <v>$18.936.000</v>
          </cell>
          <cell r="FK60" t="str">
            <v>#N/D</v>
          </cell>
          <cell r="FL60" t="str">
            <v>$0</v>
          </cell>
          <cell r="FM60" t="str">
            <v>$18.936.000</v>
          </cell>
          <cell r="FN60" t="str">
            <v>$0</v>
          </cell>
          <cell r="FO60" t="str">
            <v>$18.936.000</v>
          </cell>
          <cell r="FP60" t="str">
            <v>OK</v>
          </cell>
          <cell r="FQ60" t="str">
            <v>#¡REF!</v>
          </cell>
          <cell r="FR60">
            <v>0</v>
          </cell>
          <cell r="FS60" t="str">
            <v xml:space="preserve">1. 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6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0"/>
          <cell r="FV60">
            <v>6</v>
          </cell>
          <cell r="FW60">
            <v>0</v>
          </cell>
          <cell r="FX60">
            <v>98</v>
          </cell>
          <cell r="FY60">
            <v>18936000</v>
          </cell>
          <cell r="FZ60">
            <v>45693</v>
          </cell>
          <cell r="GA60">
            <v>128</v>
          </cell>
          <cell r="GB60">
            <v>18936000</v>
          </cell>
          <cell r="GC60">
            <v>45714</v>
          </cell>
        </row>
        <row r="61">
          <cell r="A61" t="str">
            <v>C487</v>
          </cell>
          <cell r="B61"/>
          <cell r="C61">
            <v>2025</v>
          </cell>
          <cell r="D61">
            <v>60</v>
          </cell>
          <cell r="E61">
            <v>1013635879</v>
          </cell>
          <cell r="F61">
            <v>0</v>
          </cell>
          <cell r="G61" t="str">
            <v>JESSICA MARCELA PITA CASTEBLANCO</v>
          </cell>
          <cell r="H61" t="str">
            <v>Calle 17 sur 26 14 Piso 2</v>
          </cell>
          <cell r="I61">
            <v>3204108010</v>
          </cell>
          <cell r="J61" t="str">
            <v>jessicamarcela92@gmail.com</v>
          </cell>
          <cell r="K61" t="str">
            <v>NO APLICA</v>
          </cell>
          <cell r="L61" t="str">
            <v>NO APLICA</v>
          </cell>
          <cell r="M61" t="str">
            <v>MUJER</v>
          </cell>
          <cell r="N61" t="str">
            <v>CISGENERO</v>
          </cell>
          <cell r="O61" t="str">
            <v>NO APLICA</v>
          </cell>
          <cell r="P61" t="str">
            <v>NO APLICA</v>
          </cell>
          <cell r="Q61">
            <v>33900</v>
          </cell>
          <cell r="R61">
            <v>32</v>
          </cell>
          <cell r="S61" t="str">
            <v>NACIONAL</v>
          </cell>
          <cell r="T61" t="str">
            <v>Título profesional en 
Ciencias Sociales y 
Humanas, Economía, 
Administración, Contaduría 
y/o afines</v>
          </cell>
          <cell r="U61" t="str">
            <v>Administradora Pública, 
según diploma otorgado por 
la Escuela Superior de 
Administración Pública el 28 
de octubre de 2016.</v>
          </cell>
          <cell r="V61" t="str">
            <v>Inversión</v>
          </cell>
          <cell r="W61" t="str">
            <v>Construcción de Ciudadanía Activa Crece La Participación en el Territorio con Promoción, Información e Innovación en Bogotá D.C.</v>
          </cell>
          <cell r="X61" t="str">
            <v>O23011745022024025401021</v>
          </cell>
          <cell r="Y61"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61" t="str">
            <v xml:space="preserve">3. Entregar 1.550 Incentivo(s) para 
estimular y promover la participación 
incidente </v>
          </cell>
          <cell r="AA61" t="str">
            <v>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 Promoción de la Participación del IDPAC</v>
          </cell>
          <cell r="AB61">
            <v>45705</v>
          </cell>
          <cell r="AC61">
            <v>45705</v>
          </cell>
          <cell r="AD61">
            <v>2025</v>
          </cell>
          <cell r="AE61">
            <v>2</v>
          </cell>
          <cell r="AF61">
            <v>17</v>
          </cell>
          <cell r="AG61">
            <v>2025</v>
          </cell>
          <cell r="AH61">
            <v>8</v>
          </cell>
          <cell r="AI61">
            <v>0</v>
          </cell>
          <cell r="AJ61">
            <v>2025</v>
          </cell>
          <cell r="AK61">
            <v>10</v>
          </cell>
          <cell r="AL61">
            <v>16</v>
          </cell>
          <cell r="AM61">
            <v>45946</v>
          </cell>
          <cell r="AN61">
            <v>240</v>
          </cell>
          <cell r="AO61">
            <v>36000000</v>
          </cell>
          <cell r="AP61"/>
          <cell r="AQ61"/>
          <cell r="AR61"/>
          <cell r="AS61" t="str">
            <v>$ 4.500.000</v>
          </cell>
          <cell r="AT61" t="str">
            <v>Profesional 2</v>
          </cell>
          <cell r="AU61" t="str">
            <v>Febrero</v>
          </cell>
          <cell r="AV61" t="str">
            <v>1 1. Natural</v>
          </cell>
          <cell r="AW61" t="str">
            <v>26 26-Persona Natural</v>
          </cell>
          <cell r="AX61" t="str">
            <v>3 3. Único Contratista</v>
          </cell>
          <cell r="AY61" t="str">
            <v>17 17. Contrato de Prestación de Servicios</v>
          </cell>
          <cell r="AZ61" t="str">
            <v>31 31-Servicios Profesionales</v>
          </cell>
          <cell r="BA61" t="str">
            <v>5 Contratación directa</v>
          </cell>
          <cell r="BB61" t="str">
            <v>33 Prestación de Servicios Profesionales y Apoyo (5-8)</v>
          </cell>
          <cell r="BC61">
            <v>1</v>
          </cell>
          <cell r="BD61" t="str">
            <v>1 1. Ley 80</v>
          </cell>
          <cell r="BE61"/>
          <cell r="BF61"/>
          <cell r="BG61"/>
          <cell r="BH61"/>
          <cell r="BI61" t="str">
            <v>6 6: Prestacion de servicios</v>
          </cell>
          <cell r="BJ61"/>
          <cell r="BK61"/>
          <cell r="BL61"/>
          <cell r="BM61"/>
          <cell r="BN61"/>
          <cell r="BO61"/>
          <cell r="BP61"/>
          <cell r="BQ61"/>
          <cell r="BR61"/>
          <cell r="BS61"/>
          <cell r="BT61"/>
          <cell r="BU61"/>
          <cell r="BV61"/>
          <cell r="BW61"/>
          <cell r="BX61"/>
          <cell r="BY61"/>
          <cell r="BZ61"/>
          <cell r="CA61"/>
          <cell r="CB61"/>
          <cell r="CC61">
            <v>45705</v>
          </cell>
          <cell r="CD61" t="str">
            <v>CUMPLIMIENTO</v>
          </cell>
          <cell r="CE61">
            <v>80111600</v>
          </cell>
          <cell r="CF61" t="str">
            <v>CD-IDPAC-060-2025</v>
          </cell>
          <cell r="CG61" t="str">
            <v>https://community.secop.gov.co/Public/Tendering/OpportunityDetail/Index?noticeUID=CO1.NTC.7629261&amp;isFromPublicArea=True&amp;isModal=False</v>
          </cell>
          <cell r="CH61">
            <v>45701</v>
          </cell>
          <cell r="CI61" t="str">
            <v>CO1.PCCNTR.7489864</v>
          </cell>
          <cell r="CJ61" t="str">
            <v>Monica Florez</v>
          </cell>
          <cell r="CK61" t="str">
            <v>YULY MARCELA BARAJAS AGUILERA</v>
          </cell>
          <cell r="CL61" t="str">
            <v>1 1. Interna</v>
          </cell>
          <cell r="CM61" t="str">
            <v>ANGELO GRAVIER SANTANA</v>
          </cell>
          <cell r="CN61">
            <v>1030534699</v>
          </cell>
          <cell r="CO61">
            <v>1</v>
          </cell>
          <cell r="CP61"/>
          <cell r="CQ61" t="str">
            <v>Subdirector De Promoción de la Participación</v>
          </cell>
          <cell r="CR61"/>
          <cell r="CS61"/>
          <cell r="CT61"/>
          <cell r="CU61"/>
          <cell r="CV61"/>
          <cell r="CW61"/>
          <cell r="CX61"/>
          <cell r="CY61"/>
          <cell r="CZ61"/>
          <cell r="DA61"/>
          <cell r="DB61"/>
          <cell r="DC61"/>
          <cell r="DD61"/>
          <cell r="DE61"/>
          <cell r="DF61"/>
          <cell r="DG61"/>
          <cell r="DH61"/>
          <cell r="DI61"/>
          <cell r="DJ61"/>
          <cell r="DK61"/>
          <cell r="DL61"/>
          <cell r="DM61"/>
          <cell r="DN61"/>
          <cell r="DO61"/>
          <cell r="DP61"/>
          <cell r="DQ61"/>
          <cell r="DR61"/>
          <cell r="DS61"/>
          <cell r="DT61"/>
          <cell r="DU61"/>
          <cell r="DV61"/>
          <cell r="DW61"/>
          <cell r="DX61"/>
          <cell r="DY61"/>
          <cell r="DZ61"/>
          <cell r="EA61"/>
          <cell r="EB61"/>
          <cell r="EC61"/>
          <cell r="ED61"/>
          <cell r="EE61"/>
          <cell r="EF61"/>
          <cell r="EG61"/>
          <cell r="EH61"/>
          <cell r="EI61"/>
          <cell r="EJ61"/>
          <cell r="EK61"/>
          <cell r="EL61"/>
          <cell r="EM61"/>
          <cell r="EN61"/>
          <cell r="EO61"/>
          <cell r="EP61"/>
          <cell r="EQ61"/>
          <cell r="ER61"/>
          <cell r="ES61"/>
          <cell r="ET61"/>
          <cell r="EU61" t="str">
            <v>$ -</v>
          </cell>
          <cell r="EV61"/>
          <cell r="EW61"/>
          <cell r="EX61"/>
          <cell r="EY61"/>
          <cell r="EZ61"/>
          <cell r="FA61"/>
          <cell r="FB61">
            <v>0</v>
          </cell>
          <cell r="FC61">
            <v>45946</v>
          </cell>
          <cell r="FD61">
            <v>240</v>
          </cell>
          <cell r="FE61" t="str">
            <v>$ 36.000.000</v>
          </cell>
          <cell r="FF61" t="str">
            <v>Activo</v>
          </cell>
          <cell r="FG61" t="str">
            <v>En ejecución</v>
          </cell>
          <cell r="FH61"/>
          <cell r="FI61"/>
          <cell r="FJ61" t="str">
            <v>$36.000.000</v>
          </cell>
          <cell r="FK61" t="str">
            <v>#N/D</v>
          </cell>
          <cell r="FL61" t="str">
            <v>$0</v>
          </cell>
          <cell r="FM61" t="str">
            <v>$36.000.000</v>
          </cell>
          <cell r="FN61" t="str">
            <v>$0</v>
          </cell>
          <cell r="FO61" t="str">
            <v>$36.000.000</v>
          </cell>
          <cell r="FP61" t="str">
            <v>OK</v>
          </cell>
          <cell r="FQ61" t="str">
            <v>#¡REF!</v>
          </cell>
          <cell r="FR61">
            <v>0</v>
          </cell>
          <cell r="FS61" t="str">
            <v xml:space="preserve">Articular los procesos de participación en el territorio en coordinación con 
las entidades y la ciudadanía, promoviendo el portafolio de servicios de la 
entidad, la programaciónn de estímulos  y la socialización de las Políticas 
Públicas vigentes, así como fortaleciendo la planeación participativa. 
2. Apoyar la elaboración y gestión de documentos que registren los 
resultados de las asistencias técnicas y actividades territoriales, 
asegurando una comunicación efectiva sobre avances y logros. 
3. Socializar y realizar actividades pedagógicas sobre la Política Pública de 
Participación Incidente, además de participar en espacios de construcción 
territorial para contribuir al cumplimiento de las estrategias, metas y 
actividades establecidas por la Subdirección de Promoción de la 
Participación del IDPAC. 
4. Diligenciar la caracterización de actores y consolidar la información 
obtenida en las asistencias técnicas y actividades relacionadas con la 
promoción de la participación, garantizando su adecuada sistematización 
y análisis. 
5. Gestionar documentos, solicitudes y actividades asignadas por el 
supervisor mediante los sistemas institucionales establecidos, como el 
Sistema Distrital de Quejas y Soluciones (SDQS) y el sistema de 
administración de correspondencia ORFEO. 
6. Las demás que sean asignadas por el supervisor, de acuerdo con la 
naturaleza y objeto del contrato. </v>
          </cell>
          <cell r="FT6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1"/>
          <cell r="FV61">
            <v>8</v>
          </cell>
          <cell r="FW61">
            <v>0</v>
          </cell>
          <cell r="FX61">
            <v>86</v>
          </cell>
          <cell r="FY61">
            <v>40500000</v>
          </cell>
          <cell r="FZ61">
            <v>45693</v>
          </cell>
          <cell r="GA61">
            <v>61</v>
          </cell>
          <cell r="GB61">
            <v>36000000</v>
          </cell>
          <cell r="GC61">
            <v>45704</v>
          </cell>
        </row>
        <row r="62">
          <cell r="A62" t="str">
            <v>C384</v>
          </cell>
          <cell r="B62"/>
          <cell r="C62">
            <v>2025</v>
          </cell>
          <cell r="D62">
            <v>61</v>
          </cell>
          <cell r="E62">
            <v>1016016561</v>
          </cell>
          <cell r="F62">
            <v>1</v>
          </cell>
          <cell r="G62" t="str">
            <v>VALENTINA SILVA VARGAS</v>
          </cell>
          <cell r="H62" t="str">
            <v>KR 1041943</v>
          </cell>
          <cell r="I62">
            <v>2671679</v>
          </cell>
          <cell r="J62" t="str">
            <v>valen.silva0612@gmail.com</v>
          </cell>
          <cell r="K62" t="str">
            <v>NO APLICA</v>
          </cell>
          <cell r="L62" t="str">
            <v>NO APLICA</v>
          </cell>
          <cell r="M62" t="str">
            <v>MUJER</v>
          </cell>
          <cell r="N62" t="str">
            <v>CISGENERO</v>
          </cell>
          <cell r="O62" t="str">
            <v>NO APLICA</v>
          </cell>
          <cell r="P62" t="str">
            <v>NO APLICA</v>
          </cell>
          <cell r="Q62">
            <v>32605</v>
          </cell>
          <cell r="R62">
            <v>36</v>
          </cell>
          <cell r="S62" t="str">
            <v>NACIONAL</v>
          </cell>
          <cell r="T62" t="str">
            <v>Título profesional en las áreas de 
ciencias
 sociales y humanas o economía,
 administración, contaduría y afines 
y/o su
 equivalencia.</v>
          </cell>
          <cell r="U62" t="str">
            <v>TRABAJADORA SOCIAL
 Fundación Universitaria Monserrate
 Según diploma del 4 de Marzo de 
2010</v>
          </cell>
          <cell r="V62" t="str">
            <v>Inversión</v>
          </cell>
          <cell r="W62" t="str">
            <v>8131 implementación de mecanismos de participación que potencian el desarrollo territorial Bogotá D.C.</v>
          </cell>
          <cell r="X62" t="str">
            <v>O23011745022024023806022</v>
          </cell>
          <cell r="Y62"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2" t="str">
            <v>3. Aplicar a 2000 organizaciones 
sociales, comunales, medios 
comunitarios, de propiedad horizontal el 
modelo de fortalecimiento</v>
          </cell>
          <cell r="AA62" t="str">
            <v>Prestar los servicios profesionales para implementar el modelo de fortalecimiento con organizaciones de propiedad horizontal y comunales de los distintos  niveles en el marco del proyecto de inversión 8131.</v>
          </cell>
          <cell r="AB62">
            <v>45707</v>
          </cell>
          <cell r="AC62">
            <v>45712</v>
          </cell>
          <cell r="AD62">
            <v>2025</v>
          </cell>
          <cell r="AE62">
            <v>2</v>
          </cell>
          <cell r="AF62">
            <v>24</v>
          </cell>
          <cell r="AG62">
            <v>2025</v>
          </cell>
          <cell r="AH62">
            <v>7</v>
          </cell>
          <cell r="AI62">
            <v>0</v>
          </cell>
          <cell r="AJ62">
            <v>2025</v>
          </cell>
          <cell r="AK62">
            <v>9</v>
          </cell>
          <cell r="AL62">
            <v>23</v>
          </cell>
          <cell r="AM62">
            <v>45923</v>
          </cell>
          <cell r="AN62">
            <v>210</v>
          </cell>
          <cell r="AO62">
            <v>31500000</v>
          </cell>
          <cell r="AP62"/>
          <cell r="AQ62"/>
          <cell r="AR62"/>
          <cell r="AS62" t="str">
            <v>$ 4.500.000</v>
          </cell>
          <cell r="AT62" t="str">
            <v>Profesional 2</v>
          </cell>
          <cell r="AU62" t="str">
            <v>Febrero</v>
          </cell>
          <cell r="AV62" t="str">
            <v>1 1. Natural</v>
          </cell>
          <cell r="AW62" t="str">
            <v>26 26-Persona Natural</v>
          </cell>
          <cell r="AX62" t="str">
            <v>3 3. Único Contratista</v>
          </cell>
          <cell r="AY62" t="str">
            <v>17 17. Contrato de Prestación de Servicios</v>
          </cell>
          <cell r="AZ62" t="str">
            <v>31 31-Servicios Profesionales</v>
          </cell>
          <cell r="BA62" t="str">
            <v>5 Contratación directa</v>
          </cell>
          <cell r="BB62" t="str">
            <v>33 Prestación de Servicios Profesionales y Apoyo (5-8)</v>
          </cell>
          <cell r="BC62">
            <v>1</v>
          </cell>
          <cell r="BD62" t="str">
            <v>1 1. Ley 80</v>
          </cell>
          <cell r="BE62"/>
          <cell r="BF62"/>
          <cell r="BG62"/>
          <cell r="BH62"/>
          <cell r="BI62" t="str">
            <v>6 6: Prestacion de servicios</v>
          </cell>
          <cell r="BJ62"/>
          <cell r="BK62"/>
          <cell r="BL62"/>
          <cell r="BM62"/>
          <cell r="BN62"/>
          <cell r="BO62"/>
          <cell r="BP62"/>
          <cell r="BQ62"/>
          <cell r="BR62"/>
          <cell r="BS62"/>
          <cell r="BT62"/>
          <cell r="BU62"/>
          <cell r="BV62"/>
          <cell r="BW62"/>
          <cell r="BX62"/>
          <cell r="BY62"/>
          <cell r="BZ62"/>
          <cell r="CA62"/>
          <cell r="CB62"/>
          <cell r="CC62">
            <v>45708</v>
          </cell>
          <cell r="CD62" t="str">
            <v>CUMPLIMIENTO</v>
          </cell>
          <cell r="CE62">
            <v>80111600</v>
          </cell>
          <cell r="CF62" t="str">
            <v>CD-IDPAC-0061-2025</v>
          </cell>
          <cell r="CG62" t="str">
            <v>https://community.secop.gov.co/Public/Tendering/OpportunityDetail/Index?noticeUID=CO1.NTC.7667147&amp;isFromPublicArea=True&amp;isModal=False</v>
          </cell>
          <cell r="CH62">
            <v>45706</v>
          </cell>
          <cell r="CI62" t="str">
            <v xml:space="preserve">	CO1.PCCNTR.7529234</v>
          </cell>
          <cell r="CJ62" t="str">
            <v>Sandra Torres</v>
          </cell>
          <cell r="CK62" t="str">
            <v>YULY MARCELA BARAJAS AGUILERA</v>
          </cell>
          <cell r="CL62" t="str">
            <v>1 1. Interna</v>
          </cell>
          <cell r="CM62" t="str">
            <v>JOHN JAIRO GONZALEZ ARBOLEDA</v>
          </cell>
          <cell r="CN62">
            <v>80037360</v>
          </cell>
          <cell r="CO62">
            <v>8</v>
          </cell>
          <cell r="CP62"/>
          <cell r="CQ62" t="str">
            <v>SUBDIRECTOR DE ASUNTOS COMUNALES</v>
          </cell>
          <cell r="CR62"/>
          <cell r="CS62"/>
          <cell r="CT62"/>
          <cell r="CU62"/>
          <cell r="CV62"/>
          <cell r="CW62"/>
          <cell r="CX62"/>
          <cell r="CY62"/>
          <cell r="CZ62"/>
          <cell r="DA62"/>
          <cell r="DB62"/>
          <cell r="DC62"/>
          <cell r="DD62"/>
          <cell r="DE62"/>
          <cell r="DF62"/>
          <cell r="DG62"/>
          <cell r="DH62"/>
          <cell r="DI62"/>
          <cell r="DJ62"/>
          <cell r="DK62"/>
          <cell r="DL62"/>
          <cell r="DM62"/>
          <cell r="DN62"/>
          <cell r="DO62"/>
          <cell r="DP62"/>
          <cell r="DQ62"/>
          <cell r="DR62"/>
          <cell r="DS62"/>
          <cell r="DT62"/>
          <cell r="DU62"/>
          <cell r="DV62"/>
          <cell r="DW62"/>
          <cell r="DX62"/>
          <cell r="DY62"/>
          <cell r="DZ62"/>
          <cell r="EA62"/>
          <cell r="EB62"/>
          <cell r="EC62"/>
          <cell r="ED62"/>
          <cell r="EE62"/>
          <cell r="EF62"/>
          <cell r="EG62"/>
          <cell r="EH62"/>
          <cell r="EI62"/>
          <cell r="EJ62"/>
          <cell r="EK62"/>
          <cell r="EL62"/>
          <cell r="EM62"/>
          <cell r="EN62"/>
          <cell r="EO62"/>
          <cell r="EP62"/>
          <cell r="EQ62"/>
          <cell r="ER62"/>
          <cell r="ES62"/>
          <cell r="ET62"/>
          <cell r="EU62" t="str">
            <v>$ -</v>
          </cell>
          <cell r="EV62"/>
          <cell r="EW62"/>
          <cell r="EX62"/>
          <cell r="EY62"/>
          <cell r="EZ62"/>
          <cell r="FA62"/>
          <cell r="FB62">
            <v>0</v>
          </cell>
          <cell r="FC62">
            <v>45923</v>
          </cell>
          <cell r="FD62">
            <v>210</v>
          </cell>
          <cell r="FE62" t="str">
            <v>$ 31.500.000</v>
          </cell>
          <cell r="FF62" t="str">
            <v>Activo</v>
          </cell>
          <cell r="FG62" t="str">
            <v>En ejecución</v>
          </cell>
          <cell r="FH62"/>
          <cell r="FI62"/>
          <cell r="FJ62" t="str">
            <v>$31.500.000</v>
          </cell>
          <cell r="FK62" t="str">
            <v>#N/D</v>
          </cell>
          <cell r="FL62" t="str">
            <v>$0</v>
          </cell>
          <cell r="FM62" t="str">
            <v>$31.500.000</v>
          </cell>
          <cell r="FN62" t="str">
            <v>$0</v>
          </cell>
          <cell r="FO62" t="str">
            <v>$31.500.000</v>
          </cell>
          <cell r="FP62" t="str">
            <v>OK</v>
          </cell>
          <cell r="FQ62" t="str">
            <v>#¡REF!</v>
          </cell>
          <cell r="FR62">
            <v>0</v>
          </cell>
          <cell r="FS62" t="str">
            <v>1. 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6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2"/>
          <cell r="FV62">
            <v>7</v>
          </cell>
          <cell r="FW62">
            <v>0</v>
          </cell>
          <cell r="FX62">
            <v>68</v>
          </cell>
          <cell r="FY62">
            <v>31500000</v>
          </cell>
          <cell r="FZ62">
            <v>45693</v>
          </cell>
          <cell r="GA62">
            <v>107</v>
          </cell>
          <cell r="GB62">
            <v>31500000</v>
          </cell>
          <cell r="GC62">
            <v>45709</v>
          </cell>
        </row>
        <row r="63">
          <cell r="A63" t="str">
            <v>C468</v>
          </cell>
          <cell r="B63"/>
          <cell r="C63">
            <v>2025</v>
          </cell>
          <cell r="D63">
            <v>62</v>
          </cell>
          <cell r="E63">
            <v>32908870</v>
          </cell>
          <cell r="F63">
            <v>6</v>
          </cell>
          <cell r="G63" t="str">
            <v>CHAVELY PAULINA PONTON BECERRA</v>
          </cell>
          <cell r="H63" t="str">
            <v>CLL 39B SUR 72 J 52</v>
          </cell>
          <cell r="I63">
            <v>6019359760</v>
          </cell>
          <cell r="J63" t="str">
            <v>tamboresyoruba@gmail.com</v>
          </cell>
          <cell r="K63" t="str">
            <v>NO APLICA</v>
          </cell>
          <cell r="L63" t="str">
            <v>NO APLICA</v>
          </cell>
          <cell r="M63" t="str">
            <v>MUJER</v>
          </cell>
          <cell r="N63" t="str">
            <v>CISGENERO</v>
          </cell>
          <cell r="O63" t="str">
            <v>AFRODESCENDIENTE</v>
          </cell>
          <cell r="P63" t="str">
            <v>NO APLICA</v>
          </cell>
          <cell r="Q63">
            <v>30898</v>
          </cell>
          <cell r="R63">
            <v>40</v>
          </cell>
          <cell r="S63" t="str">
            <v>NACIONAL</v>
          </cell>
          <cell r="T63" t="str">
            <v>Título de formación tecnológica o 
aprobación de seis (06) semestres 
de formación profesional o 
aprobación del 60% del pensum 
académico de formación 
profesional en Ciencias Sociales, 
Humanas, Ingeniera, 
Administración, Economía y 
Contaduría y afines</v>
          </cell>
          <cell r="U63" t="str">
            <v xml:space="preserve"> TECNICO LABORAL POR 
COMPETENCIAS EN AUXILIAR 
ADMINSTRATIVO, egresada del 
Centro de Formación Integral San 
Camilo según diploma de grado de 
fecha 10 de septiembre de 2022</v>
          </cell>
          <cell r="V63" t="str">
            <v>Inversión</v>
          </cell>
          <cell r="W63" t="str">
            <v>Construcción de Ciudadanía Activa Crece La Participación en el Territorio con Promoción, Información e Innovación en Bogotá D.C.</v>
          </cell>
          <cell r="X63" t="str">
            <v>O23011745022024025401021</v>
          </cell>
          <cell r="Y63"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63" t="str">
            <v xml:space="preserve">3. Entregar 1.550 Incentivo(s) para 
estimular y promover la participación 
incidente </v>
          </cell>
          <cell r="AA63" t="str">
            <v>Prestar los servicios de apoyo a la gestión  para acompañar las actividades de planeacion, reportes y demas acciones relacionadas con la entrega de incentivos.</v>
          </cell>
          <cell r="AB63">
            <v>45709</v>
          </cell>
          <cell r="AC63">
            <v>45713</v>
          </cell>
          <cell r="AD63">
            <v>2025</v>
          </cell>
          <cell r="AE63">
            <v>2</v>
          </cell>
          <cell r="AF63">
            <v>25</v>
          </cell>
          <cell r="AG63">
            <v>2025</v>
          </cell>
          <cell r="AH63">
            <v>4</v>
          </cell>
          <cell r="AI63">
            <v>0</v>
          </cell>
          <cell r="AJ63">
            <v>2025</v>
          </cell>
          <cell r="AK63">
            <v>6</v>
          </cell>
          <cell r="AL63">
            <v>24</v>
          </cell>
          <cell r="AM63">
            <v>45832</v>
          </cell>
          <cell r="AN63">
            <v>120</v>
          </cell>
          <cell r="AO63">
            <v>14400000</v>
          </cell>
          <cell r="AP63"/>
          <cell r="AQ63"/>
          <cell r="AR63"/>
          <cell r="AS63" t="str">
            <v>$ 3.600.000</v>
          </cell>
          <cell r="AT63" t="str">
            <v>Técnico 3</v>
          </cell>
          <cell r="AU63" t="str">
            <v>Febrero</v>
          </cell>
          <cell r="AV63" t="str">
            <v>1 1. Natural</v>
          </cell>
          <cell r="AW63" t="str">
            <v>26 26-Persona Natural</v>
          </cell>
          <cell r="AX63" t="str">
            <v>3 3. Único Contratista</v>
          </cell>
          <cell r="AY63" t="str">
            <v>17 17. Contrato de Prestación de Servicios</v>
          </cell>
          <cell r="AZ63" t="str">
            <v>33 33-Servicios Apoyo a la Gestion de la Entidad (servicios administrativos)</v>
          </cell>
          <cell r="BA63" t="str">
            <v>5 Contratación directa</v>
          </cell>
          <cell r="BB63" t="str">
            <v>33 Prestación de Servicios Profesionales y Apoyo (5-8)</v>
          </cell>
          <cell r="BC63">
            <v>1</v>
          </cell>
          <cell r="BD63" t="str">
            <v>1 1. Ley 80</v>
          </cell>
          <cell r="BE63"/>
          <cell r="BF63"/>
          <cell r="BG63"/>
          <cell r="BH63"/>
          <cell r="BI63" t="str">
            <v>6 6: Prestacion de servicios</v>
          </cell>
          <cell r="BJ63"/>
          <cell r="BK63"/>
          <cell r="BL63"/>
          <cell r="BM63"/>
          <cell r="BN63"/>
          <cell r="BO63"/>
          <cell r="BP63"/>
          <cell r="BQ63"/>
          <cell r="BR63"/>
          <cell r="BS63"/>
          <cell r="BT63"/>
          <cell r="BU63"/>
          <cell r="BV63"/>
          <cell r="BW63"/>
          <cell r="BX63"/>
          <cell r="BY63"/>
          <cell r="BZ63"/>
          <cell r="CA63"/>
          <cell r="CB63"/>
          <cell r="CC63">
            <v>45712</v>
          </cell>
          <cell r="CD63" t="str">
            <v>CUMPLIMIENTO</v>
          </cell>
          <cell r="CE63">
            <v>80111600</v>
          </cell>
          <cell r="CF63" t="str">
            <v>CD-IDPAC-062-2025</v>
          </cell>
          <cell r="CG63" t="str">
            <v>https://community.secop.gov.co/Public/Tendering/OpportunityDetail/Index?noticeUID=CO1.NTC.7679773&amp;isFromPublicArea=True&amp;isModal=False</v>
          </cell>
          <cell r="CH63">
            <v>45708</v>
          </cell>
          <cell r="CI63" t="str">
            <v xml:space="preserve">	CO1.PCCNTR.7531766</v>
          </cell>
          <cell r="CJ63" t="str">
            <v>Monica Florez</v>
          </cell>
          <cell r="CK63" t="str">
            <v>YULY MARCELA BARAJAS AGUILERA</v>
          </cell>
          <cell r="CL63" t="str">
            <v>1 1. Interna</v>
          </cell>
          <cell r="CM63" t="str">
            <v>ANGELO GRAVIER SANTANA</v>
          </cell>
          <cell r="CN63">
            <v>1030534699</v>
          </cell>
          <cell r="CO63">
            <v>1</v>
          </cell>
          <cell r="CP63"/>
          <cell r="CQ63" t="str">
            <v>Subdirector De Promoción de la Participación</v>
          </cell>
          <cell r="CR63"/>
          <cell r="CS63"/>
          <cell r="CT63"/>
          <cell r="CU63"/>
          <cell r="CV63"/>
          <cell r="CW63"/>
          <cell r="CX63"/>
          <cell r="CY63"/>
          <cell r="CZ63"/>
          <cell r="DA63"/>
          <cell r="DB63"/>
          <cell r="DC63"/>
          <cell r="DD63"/>
          <cell r="DE63"/>
          <cell r="DF63"/>
          <cell r="DG63"/>
          <cell r="DH63"/>
          <cell r="DI63"/>
          <cell r="DJ63"/>
          <cell r="DK63"/>
          <cell r="DL63"/>
          <cell r="DM63"/>
          <cell r="DN63"/>
          <cell r="DO63"/>
          <cell r="DP63"/>
          <cell r="DQ63"/>
          <cell r="DR63"/>
          <cell r="DS63"/>
          <cell r="DT63"/>
          <cell r="DU63"/>
          <cell r="DV63"/>
          <cell r="DW63"/>
          <cell r="DX63"/>
          <cell r="DY63"/>
          <cell r="DZ63"/>
          <cell r="EA63"/>
          <cell r="EB63"/>
          <cell r="EC63"/>
          <cell r="ED63"/>
          <cell r="EE63"/>
          <cell r="EF63"/>
          <cell r="EG63"/>
          <cell r="EH63"/>
          <cell r="EI63"/>
          <cell r="EJ63"/>
          <cell r="EK63"/>
          <cell r="EL63"/>
          <cell r="EM63"/>
          <cell r="EN63"/>
          <cell r="EO63"/>
          <cell r="EP63"/>
          <cell r="EQ63"/>
          <cell r="ER63"/>
          <cell r="ES63"/>
          <cell r="ET63"/>
          <cell r="EU63" t="str">
            <v>$ -</v>
          </cell>
          <cell r="EV63"/>
          <cell r="EW63"/>
          <cell r="EX63"/>
          <cell r="EY63"/>
          <cell r="EZ63"/>
          <cell r="FA63"/>
          <cell r="FB63">
            <v>0</v>
          </cell>
          <cell r="FC63">
            <v>45832</v>
          </cell>
          <cell r="FD63">
            <v>120</v>
          </cell>
          <cell r="FE63" t="str">
            <v>$ 14.400.000</v>
          </cell>
          <cell r="FF63" t="str">
            <v>Activo</v>
          </cell>
          <cell r="FG63" t="str">
            <v>En ejecución</v>
          </cell>
          <cell r="FH63"/>
          <cell r="FI63"/>
          <cell r="FJ63" t="str">
            <v>$14.400.000</v>
          </cell>
          <cell r="FK63" t="str">
            <v>#N/D</v>
          </cell>
          <cell r="FL63" t="str">
            <v>$0</v>
          </cell>
          <cell r="FM63" t="str">
            <v>$14.400.000</v>
          </cell>
          <cell r="FN63" t="str">
            <v>$0</v>
          </cell>
          <cell r="FO63" t="str">
            <v>$14.400.000</v>
          </cell>
          <cell r="FP63" t="str">
            <v>OK</v>
          </cell>
          <cell r="FQ63" t="str">
            <v>#¡REF!</v>
          </cell>
          <cell r="FR63">
            <v>0</v>
          </cell>
          <cell r="FS63" t="str">
            <v xml:space="preserve">Ejecutar actividades técnicas, administrativas y financieras, aplicando sus 
conocimientos para asegurar el cumplimiento de los proyectos, programas 
y actividades de la Subdirección de Promoción de la Participación, 
garantizando el cumplimiento de los lineamientos institucionales, 
normativos y la implementación del programa de estímulos a la 
participación incidente. 
2. Gestionar y mantener actualizada la información técnica, administrativa y 
financiera derivada de la ejecución de las funciones asignadas a la 
dependencia. 
3. Apoyar la sistematización de la información requerida por la Subdirección 
de Promoción de la Participación, garantizando su adecuada organización 
y disponibilidad. 
4. Brindar apoyo administrativo en los procesos precontractuales, 
contractuales y poscontractuales asociados a los procesos de selección 
adelantados por la Subdirección de Promoción de la Participación. 
5. Colaborar en la elaboración de reportes institucionales, así como con la 
verificación de la documentación de soporte y la gestión oportuna de 
documentos, solicitudes y actividades asignadas por el supervisor o a 
través de medios institucionales, como el Sistema Distrital de Quejas y 
Soluciones (SDQS) y el sistema de administración de correspondencia de 
la entidad. 
6. Las demás que sean asignadas por el supervisor, de acuerdo con la 
naturaleza y objeto del contrato. </v>
          </cell>
          <cell r="FT6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3"/>
          <cell r="FV63">
            <v>4</v>
          </cell>
          <cell r="FW63">
            <v>0</v>
          </cell>
          <cell r="FX63">
            <v>91</v>
          </cell>
          <cell r="FY63">
            <v>14400000</v>
          </cell>
          <cell r="FZ63">
            <v>45693</v>
          </cell>
          <cell r="GA63">
            <v>117</v>
          </cell>
          <cell r="GB63">
            <v>14400000</v>
          </cell>
          <cell r="GC63">
            <v>45712</v>
          </cell>
        </row>
        <row r="64">
          <cell r="A64" t="str">
            <v>C535</v>
          </cell>
          <cell r="B64"/>
          <cell r="C64">
            <v>2025</v>
          </cell>
          <cell r="D64">
            <v>63</v>
          </cell>
          <cell r="E64">
            <v>1033689146</v>
          </cell>
          <cell r="F64">
            <v>5</v>
          </cell>
          <cell r="G64" t="str">
            <v>LUISA FERNANDA PAEZ</v>
          </cell>
          <cell r="H64" t="str">
            <v>CL 6 C 72 C 65 IN 5 AP 502</v>
          </cell>
          <cell r="I64">
            <v>3138497380</v>
          </cell>
          <cell r="J64" t="str">
            <v>luisafpaezc@gmail.com</v>
          </cell>
          <cell r="K64" t="str">
            <v>NO APLICA</v>
          </cell>
          <cell r="L64" t="str">
            <v>NO APLICA</v>
          </cell>
          <cell r="M64" t="str">
            <v>MUJER</v>
          </cell>
          <cell r="N64" t="str">
            <v>CISGENERO</v>
          </cell>
          <cell r="O64" t="str">
            <v>NO APLICA</v>
          </cell>
          <cell r="P64" t="str">
            <v>NO APLICA</v>
          </cell>
          <cell r="Q64">
            <v>31995</v>
          </cell>
          <cell r="R64">
            <v>37</v>
          </cell>
          <cell r="S64" t="str">
            <v>NACIONAL</v>
          </cell>
          <cell r="T64" t="str">
            <v>Título de formación tecnológica o aprobación de seis (06) semestres de formación profesional o aprobación del 60% del pensum académico de formación profesional</v>
          </cell>
          <cell r="U64" t="str">
            <v>TECNICO PROFESIONAL EN PROCEDIMIENTOS JUDICIALES</v>
          </cell>
          <cell r="V64" t="str">
            <v>Inversión</v>
          </cell>
          <cell r="W64" t="str">
            <v>Construcción de Ciudadanía Activa Crece La Participación en el Territorio con Promoción, Información e Innovación en Bogotá D.C.</v>
          </cell>
          <cell r="X64" t="str">
            <v>O23011745022024025405001</v>
          </cell>
          <cell r="Y64"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64" t="str">
            <v xml:space="preserve">5. ejecutar 400 obras con Saldo 
Pedagógico </v>
          </cell>
          <cell r="AA64" t="str">
            <v>Prestar servicios de apoyo a la gestión de manera temporal para atender, realizar y adelantar labores asistenciales, organización de agendas, sistematización y seguimiento a las peticiones, quejas y requerimientos allegados a la Gerencia de Proyectos.</v>
          </cell>
          <cell r="AB64">
            <v>45709</v>
          </cell>
          <cell r="AC64">
            <v>45713</v>
          </cell>
          <cell r="AD64">
            <v>2025</v>
          </cell>
          <cell r="AE64">
            <v>2</v>
          </cell>
          <cell r="AF64">
            <v>25</v>
          </cell>
          <cell r="AG64">
            <v>2025</v>
          </cell>
          <cell r="AH64">
            <v>10</v>
          </cell>
          <cell r="AI64">
            <v>0</v>
          </cell>
          <cell r="AJ64">
            <v>2025</v>
          </cell>
          <cell r="AK64">
            <v>12</v>
          </cell>
          <cell r="AL64">
            <v>24</v>
          </cell>
          <cell r="AM64">
            <v>46015</v>
          </cell>
          <cell r="AN64">
            <v>300</v>
          </cell>
          <cell r="AO64">
            <v>38000000</v>
          </cell>
          <cell r="AP64"/>
          <cell r="AQ64"/>
          <cell r="AR64"/>
          <cell r="AS64" t="str">
            <v>$ 3.800.000</v>
          </cell>
          <cell r="AT64" t="str">
            <v>Técnico 3</v>
          </cell>
          <cell r="AU64" t="str">
            <v>Febrero</v>
          </cell>
          <cell r="AV64" t="str">
            <v>1 1. Natural</v>
          </cell>
          <cell r="AW64" t="str">
            <v>26 26-Persona Natural</v>
          </cell>
          <cell r="AX64" t="str">
            <v>3 3. Único Contratista</v>
          </cell>
          <cell r="AY64" t="str">
            <v>17 17. Contrato de Prestación de Servicios</v>
          </cell>
          <cell r="AZ64" t="str">
            <v>33 33-Servicios Apoyo a la Gestion de la Entidad (servicios administrativos)</v>
          </cell>
          <cell r="BA64" t="str">
            <v>5 Contratación directa</v>
          </cell>
          <cell r="BB64" t="str">
            <v>33 Prestación de Servicios Profesionales y Apoyo (5-8)</v>
          </cell>
          <cell r="BC64">
            <v>1</v>
          </cell>
          <cell r="BD64" t="str">
            <v>1 1. Ley 80</v>
          </cell>
          <cell r="BE64"/>
          <cell r="BF64"/>
          <cell r="BG64"/>
          <cell r="BH64"/>
          <cell r="BI64" t="str">
            <v>6 6: Prestacion de servicios</v>
          </cell>
          <cell r="BJ64"/>
          <cell r="BK64"/>
          <cell r="BL64"/>
          <cell r="BM64"/>
          <cell r="BN64"/>
          <cell r="BO64"/>
          <cell r="BP64"/>
          <cell r="BQ64"/>
          <cell r="BR64"/>
          <cell r="BS64"/>
          <cell r="BT64"/>
          <cell r="BU64"/>
          <cell r="BV64"/>
          <cell r="BW64"/>
          <cell r="BX64"/>
          <cell r="BY64"/>
          <cell r="BZ64"/>
          <cell r="CA64"/>
          <cell r="CB64"/>
          <cell r="CC64">
            <v>45712</v>
          </cell>
          <cell r="CD64" t="str">
            <v>CUMPLIMIENTO</v>
          </cell>
          <cell r="CE64">
            <v>80111600</v>
          </cell>
          <cell r="CF64" t="str">
            <v>CD-IDPAC-063-2025</v>
          </cell>
          <cell r="CG64" t="str">
            <v>https://community.secop.gov.co/Public/Tendering/OpportunityDetail/Index?noticeUID=CO1.NTC.7681327&amp;isFromPublicArea=True&amp;isModal=False</v>
          </cell>
          <cell r="CH64">
            <v>45708</v>
          </cell>
          <cell r="CI64" t="str">
            <v xml:space="preserve">	CO1.PCCNTR.7532440</v>
          </cell>
          <cell r="CJ64" t="str">
            <v>Monica Florez</v>
          </cell>
          <cell r="CK64" t="str">
            <v>YULY MARCELA BARAJAS AGUILERA</v>
          </cell>
          <cell r="CL64" t="str">
            <v>1 1. Interna</v>
          </cell>
          <cell r="CM64" t="str">
            <v>CAMILO IVAN REYES AMADOR</v>
          </cell>
          <cell r="CN64">
            <v>80082106</v>
          </cell>
          <cell r="CO64">
            <v>4</v>
          </cell>
          <cell r="CP64"/>
          <cell r="CQ64" t="str">
            <v>GERENTE DE PROYECTOS</v>
          </cell>
          <cell r="CR64"/>
          <cell r="CS64"/>
          <cell r="CT64"/>
          <cell r="CU64"/>
          <cell r="CV64"/>
          <cell r="CW64"/>
          <cell r="CX64"/>
          <cell r="CY64"/>
          <cell r="CZ64"/>
          <cell r="DA64"/>
          <cell r="DB64"/>
          <cell r="DC64"/>
          <cell r="DD64"/>
          <cell r="DE64"/>
          <cell r="DF64"/>
          <cell r="DG64"/>
          <cell r="DH64"/>
          <cell r="DI64"/>
          <cell r="DJ64"/>
          <cell r="DK64"/>
          <cell r="DL64"/>
          <cell r="DM64"/>
          <cell r="DN64"/>
          <cell r="DO64"/>
          <cell r="DP64"/>
          <cell r="DQ64"/>
          <cell r="DR64"/>
          <cell r="DS64"/>
          <cell r="DT64"/>
          <cell r="DU64"/>
          <cell r="DV64"/>
          <cell r="DW64"/>
          <cell r="DX64"/>
          <cell r="DY64"/>
          <cell r="DZ64"/>
          <cell r="EA64"/>
          <cell r="EB64"/>
          <cell r="EC64"/>
          <cell r="ED64"/>
          <cell r="EE64"/>
          <cell r="EF64"/>
          <cell r="EG64"/>
          <cell r="EH64"/>
          <cell r="EI64"/>
          <cell r="EJ64"/>
          <cell r="EK64"/>
          <cell r="EL64"/>
          <cell r="EM64"/>
          <cell r="EN64"/>
          <cell r="EO64"/>
          <cell r="EP64"/>
          <cell r="EQ64"/>
          <cell r="ER64"/>
          <cell r="ES64"/>
          <cell r="ET64"/>
          <cell r="EU64" t="str">
            <v>$ -</v>
          </cell>
          <cell r="EV64"/>
          <cell r="EW64"/>
          <cell r="EX64"/>
          <cell r="EY64"/>
          <cell r="EZ64"/>
          <cell r="FA64"/>
          <cell r="FB64">
            <v>0</v>
          </cell>
          <cell r="FC64">
            <v>46015</v>
          </cell>
          <cell r="FD64">
            <v>300</v>
          </cell>
          <cell r="FE64" t="str">
            <v>$ 38.000.000</v>
          </cell>
          <cell r="FF64" t="str">
            <v>Activo</v>
          </cell>
          <cell r="FG64" t="str">
            <v>En ejecución</v>
          </cell>
          <cell r="FH64"/>
          <cell r="FI64"/>
          <cell r="FJ64" t="str">
            <v>$38.000.000</v>
          </cell>
          <cell r="FK64" t="str">
            <v>#N/D</v>
          </cell>
          <cell r="FL64" t="str">
            <v>$0</v>
          </cell>
          <cell r="FM64" t="str">
            <v>$38.000.000</v>
          </cell>
          <cell r="FN64" t="str">
            <v>$0</v>
          </cell>
          <cell r="FO64" t="str">
            <v>$38.000.000</v>
          </cell>
          <cell r="FP64" t="str">
            <v>OK</v>
          </cell>
          <cell r="FQ64" t="str">
            <v>#¡REF!</v>
          </cell>
          <cell r="FR64">
            <v>0</v>
          </cell>
          <cell r="FS64" t="str">
            <v xml:space="preserve">Efectuar seguimiento de los trámites realizados a las peticiones recibidas 
a través del sistema ORFEO y generar los respectivos paz y salvos de la 
plataforma. 
2. Apoyar la elaboración de actas de las reuniones lideradas por la Gerencia 
de Proyectos y hacer seguimiento a los compromisos adquiridos en las 
mismas, así como la articulación de agendad de la Gerencia. 
3. Mantener actualizado el aplicativo ORFEO con los requerimientos, 
solicitudes, documentos, notificación de citaciones, resoluciones, 
radicados y demás documentos necesarios en el cumplimiento de las 
funciones misionales de la Gerencia de Proyectos y de la Entidad. 
4. Colaborar en la organización, digitación y sistematización de los 
documentos relacionados con la gestión documental de la Gerencia de 
Proyectos. 
5. Gestionar la matriz de seguimiento mensual a los requerimientos recibidos 
en la Gerencia de Proyectos a través de llamadas telefónicas y atención al 
público. 
6. Las demás que sean asignadas por el supervisor, de acuerdo con la 
naturaleza y objeto del contrato. </v>
          </cell>
          <cell r="FT6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4"/>
          <cell r="FV64">
            <v>10</v>
          </cell>
          <cell r="FW64">
            <v>0</v>
          </cell>
          <cell r="FX64">
            <v>18</v>
          </cell>
          <cell r="FY64">
            <v>38000000</v>
          </cell>
          <cell r="FZ64">
            <v>45691</v>
          </cell>
          <cell r="GA64">
            <v>118</v>
          </cell>
          <cell r="GB64">
            <v>38000000</v>
          </cell>
          <cell r="GC64">
            <v>45712</v>
          </cell>
        </row>
        <row r="65">
          <cell r="A65" t="str">
            <v>C203</v>
          </cell>
          <cell r="B65"/>
          <cell r="C65">
            <v>2025</v>
          </cell>
          <cell r="D65">
            <v>64</v>
          </cell>
          <cell r="E65">
            <v>1079262403</v>
          </cell>
          <cell r="F65">
            <v>7</v>
          </cell>
          <cell r="G65" t="str">
            <v>MAYRA ALEJANDRA GALINDO MARTINEZ</v>
          </cell>
          <cell r="H65" t="str">
            <v>CL 3 sur 69 A 60</v>
          </cell>
          <cell r="I65">
            <v>3123833082</v>
          </cell>
          <cell r="J65" t="str">
            <v>mayragalindocamara@gmail.com</v>
          </cell>
          <cell r="K65" t="str">
            <v>NO APLICA</v>
          </cell>
          <cell r="L65" t="str">
            <v>NO APLICA</v>
          </cell>
          <cell r="M65" t="str">
            <v>MUJER</v>
          </cell>
          <cell r="N65" t="str">
            <v>CISGENERO</v>
          </cell>
          <cell r="O65" t="str">
            <v>NO APLICA</v>
          </cell>
          <cell r="P65" t="str">
            <v>NO APLICA</v>
          </cell>
          <cell r="Q65">
            <v>32612</v>
          </cell>
          <cell r="R65">
            <v>36</v>
          </cell>
          <cell r="S65" t="str">
            <v>NACIONAL</v>
          </cell>
          <cell r="T65" t="str">
            <v xml:space="preserve">Título profesional en derecho o su 
equivalencia </v>
          </cell>
          <cell r="U65" t="str">
            <v>ABOGADA
Universidad Libre sede Bogotá
Acta de día 7 de diciembre de 2022</v>
          </cell>
          <cell r="V65" t="str">
            <v>Inversión</v>
          </cell>
          <cell r="W65" t="str">
            <v>Implementación de mecanismos de participación que potencian el desarrollo territorial Bogotá D.C.</v>
          </cell>
          <cell r="X65" t="str">
            <v>O23011745022024023806022</v>
          </cell>
          <cell r="Y65"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5" t="str">
            <v>3. Aplicar a 2000 organizaciones sociales, comunales, medios comunitarios, de propiedad horizontal el modelo de fortalecimiento</v>
          </cell>
          <cell r="AA65" t="str">
            <v>Prestar los servicios profesionales    para acompañar las labores administrativas y de seguimiento del presupuesto del proyecto de inversión de la SFOS.</v>
          </cell>
          <cell r="AB65">
            <v>45707</v>
          </cell>
          <cell r="AC65">
            <v>45709</v>
          </cell>
          <cell r="AD65">
            <v>2025</v>
          </cell>
          <cell r="AE65">
            <v>2</v>
          </cell>
          <cell r="AF65">
            <v>21</v>
          </cell>
          <cell r="AG65">
            <v>2025</v>
          </cell>
          <cell r="AH65">
            <v>6</v>
          </cell>
          <cell r="AI65">
            <v>0</v>
          </cell>
          <cell r="AJ65">
            <v>2025</v>
          </cell>
          <cell r="AK65">
            <v>8</v>
          </cell>
          <cell r="AL65">
            <v>20</v>
          </cell>
          <cell r="AM65">
            <v>45889</v>
          </cell>
          <cell r="AN65">
            <v>180</v>
          </cell>
          <cell r="AO65">
            <v>28597848</v>
          </cell>
          <cell r="AP65"/>
          <cell r="AQ65"/>
          <cell r="AR65"/>
          <cell r="AS65" t="str">
            <v>$ 4.766.308</v>
          </cell>
          <cell r="AT65" t="str">
            <v>Profesional 2</v>
          </cell>
          <cell r="AU65" t="str">
            <v>Febrero</v>
          </cell>
          <cell r="AV65" t="str">
            <v>1 1. Natural</v>
          </cell>
          <cell r="AW65" t="str">
            <v>26 26-Persona Natural</v>
          </cell>
          <cell r="AX65" t="str">
            <v>3 3. Único Contratista</v>
          </cell>
          <cell r="AY65" t="str">
            <v>17 17. Contrato de Prestación de Servicios</v>
          </cell>
          <cell r="AZ65" t="str">
            <v>31 31-Servicios Profesionales</v>
          </cell>
          <cell r="BA65" t="str">
            <v>5 Contratación directa</v>
          </cell>
          <cell r="BB65" t="str">
            <v>33 Prestación de Servicios Profesionales y Apoyo (5-8)</v>
          </cell>
          <cell r="BC65">
            <v>1</v>
          </cell>
          <cell r="BD65" t="str">
            <v>1 1. Ley 80</v>
          </cell>
          <cell r="BE65"/>
          <cell r="BF65"/>
          <cell r="BG65"/>
          <cell r="BH65"/>
          <cell r="BI65" t="str">
            <v>6 6: Prestacion de servicios</v>
          </cell>
          <cell r="BJ65"/>
          <cell r="BK65"/>
          <cell r="BL65"/>
          <cell r="BM65"/>
          <cell r="BN65"/>
          <cell r="BO65"/>
          <cell r="BP65"/>
          <cell r="BQ65"/>
          <cell r="BR65"/>
          <cell r="BS65"/>
          <cell r="BT65"/>
          <cell r="BU65"/>
          <cell r="BV65"/>
          <cell r="BW65"/>
          <cell r="BX65"/>
          <cell r="BY65"/>
          <cell r="BZ65"/>
          <cell r="CA65"/>
          <cell r="CB65"/>
          <cell r="CC65">
            <v>45707</v>
          </cell>
          <cell r="CD65" t="str">
            <v>CUMPLIMIENTO</v>
          </cell>
          <cell r="CE65">
            <v>80111600</v>
          </cell>
          <cell r="CF65" t="str">
            <v>CD-IDPAC-064-2025</v>
          </cell>
          <cell r="CG65" t="str">
            <v>https://community.secop.gov.co/Public/Tendering/OpportunityDetail/Index?noticeUID=CO1.NTC.7669324&amp;isFromPublicArea=True&amp;isModal=False</v>
          </cell>
          <cell r="CH65">
            <v>45702</v>
          </cell>
          <cell r="CI65" t="str">
            <v>CO1.PCCNTR.7522440</v>
          </cell>
          <cell r="CJ65" t="str">
            <v>Anderson Martinez</v>
          </cell>
          <cell r="CK65" t="str">
            <v>YULY MARCELA BARAJAS AGUILERA</v>
          </cell>
          <cell r="CL65" t="str">
            <v>1 1. Interna</v>
          </cell>
          <cell r="CM65" t="str">
            <v>MARTHA ELMY NIÑO VARGAS</v>
          </cell>
          <cell r="CN65">
            <v>1030534699</v>
          </cell>
          <cell r="CO65">
            <v>1</v>
          </cell>
          <cell r="CP65"/>
          <cell r="CQ65" t="str">
            <v>Subdirectora de Fortalecimiento de la Organización Social</v>
          </cell>
          <cell r="CR65"/>
          <cell r="CS65"/>
          <cell r="CT65"/>
          <cell r="CU65"/>
          <cell r="CV65"/>
          <cell r="CW65"/>
          <cell r="CX65"/>
          <cell r="CY65"/>
          <cell r="CZ65"/>
          <cell r="DA65"/>
          <cell r="DB65"/>
          <cell r="DC65"/>
          <cell r="DD65"/>
          <cell r="DE65"/>
          <cell r="DF65"/>
          <cell r="DG65"/>
          <cell r="DH65"/>
          <cell r="DI65"/>
          <cell r="DJ65"/>
          <cell r="DK65"/>
          <cell r="DL65"/>
          <cell r="DM65"/>
          <cell r="DN65"/>
          <cell r="DO65"/>
          <cell r="DP65"/>
          <cell r="DQ65"/>
          <cell r="DR65"/>
          <cell r="DS65"/>
          <cell r="DT65"/>
          <cell r="DU65"/>
          <cell r="DV65"/>
          <cell r="DW65"/>
          <cell r="DX65"/>
          <cell r="DY65"/>
          <cell r="DZ65"/>
          <cell r="EA65"/>
          <cell r="EB65"/>
          <cell r="EC65"/>
          <cell r="ED65"/>
          <cell r="EE65"/>
          <cell r="EF65"/>
          <cell r="EG65"/>
          <cell r="EH65"/>
          <cell r="EI65"/>
          <cell r="EJ65"/>
          <cell r="EK65"/>
          <cell r="EL65"/>
          <cell r="EM65"/>
          <cell r="EN65"/>
          <cell r="EO65"/>
          <cell r="EP65"/>
          <cell r="EQ65"/>
          <cell r="ER65"/>
          <cell r="ES65"/>
          <cell r="ET65"/>
          <cell r="EU65" t="str">
            <v>$ -</v>
          </cell>
          <cell r="EV65"/>
          <cell r="EW65"/>
          <cell r="EX65"/>
          <cell r="EY65"/>
          <cell r="EZ65"/>
          <cell r="FA65"/>
          <cell r="FB65">
            <v>0</v>
          </cell>
          <cell r="FC65">
            <v>45889</v>
          </cell>
          <cell r="FD65">
            <v>180</v>
          </cell>
          <cell r="FE65" t="str">
            <v>$ 28.597.848</v>
          </cell>
          <cell r="FF65" t="str">
            <v>Activo</v>
          </cell>
          <cell r="FG65" t="str">
            <v>En ejecución</v>
          </cell>
          <cell r="FH65"/>
          <cell r="FI65"/>
          <cell r="FJ65" t="str">
            <v>$28.597.848</v>
          </cell>
          <cell r="FK65" t="str">
            <v>#N/D</v>
          </cell>
          <cell r="FL65" t="str">
            <v>$0</v>
          </cell>
          <cell r="FM65" t="str">
            <v>$28.597.848</v>
          </cell>
          <cell r="FN65" t="str">
            <v>$0</v>
          </cell>
          <cell r="FO65" t="str">
            <v>$28.597.848</v>
          </cell>
          <cell r="FP65" t="str">
            <v>OK</v>
          </cell>
          <cell r="FQ65" t="str">
            <v>#¡REF!</v>
          </cell>
          <cell r="FR65">
            <v>0</v>
          </cell>
          <cell r="FS65" t="str">
            <v xml:space="preserve"> Realizar las modificaciones, consolidación y seguimiento al plan anual de 
adquisiciones y a de los indicadores de cumplimiento de las metas del 
proyecto de inversión a cargo de la Subdirección de Fortalecimiento de la 
Organización Social, haciendo el respectivo reporte. 
2. Realizar la programación, consolidación, modificar y seguimiento al plan 
anual de caja- PAC del proyecto de inversión a cargo de la Subdirección 
de Fortalecimiento de la Organización Social, haciendo el respectivo 
reporte. 
3. Apoyar los procesos precontractuales y contractuales a cargo de la 
Subdirección de Fortalecimiento de la Organización Social. 
4. Asistir y participar en representación de la entidad a las reuniones y/o 
eventos externos e internos que tenga relación con las competencias del 
IDPAC y con la normatividad vigente, estas deberán contar con actas y/o 
ayudas de memoria. 
5. Analizar y dar respuesta oportuna a las peticiones, solicitudes de informes, 
reportes y documentos requeridos de manera interna por el IDPAC, así 
como los requeridos por las entidades externas y/o entes de control. 
6. Las demás que sean asignadas por el supervisor, de acuerdo con la 
naturaleza y objeto del contrato. </v>
          </cell>
          <cell r="FT6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5"/>
          <cell r="FV65">
            <v>6</v>
          </cell>
          <cell r="FW65">
            <v>0</v>
          </cell>
          <cell r="FX65">
            <v>52</v>
          </cell>
          <cell r="FY65">
            <v>43639040</v>
          </cell>
          <cell r="FZ65">
            <v>45693</v>
          </cell>
          <cell r="GA65">
            <v>99</v>
          </cell>
          <cell r="GB65">
            <v>28597848</v>
          </cell>
          <cell r="GC65">
            <v>45708</v>
          </cell>
        </row>
        <row r="66">
          <cell r="A66" t="str">
            <v>C190</v>
          </cell>
          <cell r="B66"/>
          <cell r="C66">
            <v>2025</v>
          </cell>
          <cell r="D66">
            <v>65</v>
          </cell>
          <cell r="E66">
            <v>80204688</v>
          </cell>
          <cell r="F66">
            <v>4</v>
          </cell>
          <cell r="G66" t="str">
            <v>EDGAR ANDRES VILLABA SARMIENTO</v>
          </cell>
          <cell r="H66" t="str">
            <v>CL 159  54 70  IN 3</v>
          </cell>
          <cell r="I66">
            <v>3208084481</v>
          </cell>
          <cell r="J66" t="str">
            <v>andres.villalba.sar@gmail.com</v>
          </cell>
          <cell r="K66" t="str">
            <v>NO APLICA</v>
          </cell>
          <cell r="L66" t="str">
            <v>NO APLICA</v>
          </cell>
          <cell r="M66" t="str">
            <v>HOMBRE</v>
          </cell>
          <cell r="N66" t="str">
            <v>CISGENERO</v>
          </cell>
          <cell r="O66" t="str">
            <v>NO APLICA</v>
          </cell>
          <cell r="P66" t="str">
            <v>NO APLICA</v>
          </cell>
          <cell r="Q66">
            <v>30773</v>
          </cell>
          <cell r="R66">
            <v>41</v>
          </cell>
          <cell r="S66" t="str">
            <v>NACIONAL</v>
          </cell>
          <cell r="T66" t="str">
            <v>Título profesional en economía, 
administración, contaduría y afines y título 
de posgrado a nivel de especialización o 
su equivalencia</v>
          </cell>
          <cell r="U66" t="str">
            <v>ADMINISTRADOR DE EMPRESAS
 Fundación Universitaria San Martín
 Según diploma del 29 de marzo de 2011
 ESPECIALISTA EN GERENCIA DE 
PROYECTOS
 Universidad EAN
 Según diploma del 30 de abril de 2014</v>
          </cell>
          <cell r="V66" t="str">
            <v>Inversión</v>
          </cell>
          <cell r="W66" t="str">
            <v>Formación en capacidades democráticas en interrelación con la cualificación de la participación incidente; con enfoques de cultura ciudadana, democrática y de paz Bogotá D.C.</v>
          </cell>
          <cell r="X66" t="str">
            <v>O23011745022024021202034</v>
          </cell>
          <cell r="Y66"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66" t="str">
            <v xml:space="preserve">2. Implementar 35 iniciativas de 
producción de información pertinente 
para el análisis y divulgación de 
información sobre participación 
ciudadana </v>
          </cell>
          <cell r="AA66" t="str">
            <v>Prestar servicios profesionales de manera temporal , para adelantar la sistematización de la información de la Gerencia escuela y el Observatorio</v>
          </cell>
          <cell r="AB66">
            <v>45705</v>
          </cell>
          <cell r="AC66">
            <v>45712</v>
          </cell>
          <cell r="AD66">
            <v>2025</v>
          </cell>
          <cell r="AE66">
            <v>2</v>
          </cell>
          <cell r="AF66">
            <v>24</v>
          </cell>
          <cell r="AG66">
            <v>2025</v>
          </cell>
          <cell r="AH66">
            <v>6</v>
          </cell>
          <cell r="AI66">
            <v>0</v>
          </cell>
          <cell r="AJ66">
            <v>2025</v>
          </cell>
          <cell r="AK66">
            <v>8</v>
          </cell>
          <cell r="AL66">
            <v>23</v>
          </cell>
          <cell r="AM66">
            <v>45892</v>
          </cell>
          <cell r="AN66">
            <v>180</v>
          </cell>
          <cell r="AO66">
            <v>36000000</v>
          </cell>
          <cell r="AP66"/>
          <cell r="AQ66"/>
          <cell r="AR66"/>
          <cell r="AS66" t="str">
            <v>$ 6.000.000</v>
          </cell>
          <cell r="AT66" t="str">
            <v>Profesional 5</v>
          </cell>
          <cell r="AU66" t="str">
            <v>Febrero</v>
          </cell>
          <cell r="AV66" t="str">
            <v>1 1. Natural</v>
          </cell>
          <cell r="AW66" t="str">
            <v>26 26-Persona Natural</v>
          </cell>
          <cell r="AX66" t="str">
            <v>3 3. Único Contratista</v>
          </cell>
          <cell r="AY66" t="str">
            <v>17 17. Contrato de Prestación de Servicios</v>
          </cell>
          <cell r="AZ66" t="str">
            <v>31 31-Servicios Profesionales</v>
          </cell>
          <cell r="BA66" t="str">
            <v>5 Contratación directa</v>
          </cell>
          <cell r="BB66" t="str">
            <v>33 Prestación de Servicios Profesionales y Apoyo (5-8)</v>
          </cell>
          <cell r="BC66">
            <v>1</v>
          </cell>
          <cell r="BD66" t="str">
            <v>1 1. Ley 80</v>
          </cell>
          <cell r="BE66"/>
          <cell r="BF66"/>
          <cell r="BG66"/>
          <cell r="BH66"/>
          <cell r="BI66" t="str">
            <v>6 6: Prestacion de servicios</v>
          </cell>
          <cell r="BJ66"/>
          <cell r="BK66"/>
          <cell r="BL66"/>
          <cell r="BM66"/>
          <cell r="BN66"/>
          <cell r="BO66"/>
          <cell r="BP66"/>
          <cell r="BQ66"/>
          <cell r="BR66"/>
          <cell r="BS66"/>
          <cell r="BT66"/>
          <cell r="BU66"/>
          <cell r="BV66"/>
          <cell r="BW66"/>
          <cell r="BX66"/>
          <cell r="BY66"/>
          <cell r="BZ66"/>
          <cell r="CA66"/>
          <cell r="CB66"/>
          <cell r="CC66">
            <v>45706</v>
          </cell>
          <cell r="CD66" t="str">
            <v>CUMPLIMIENTO</v>
          </cell>
          <cell r="CE66">
            <v>80111600</v>
          </cell>
          <cell r="CF66" t="str">
            <v>CD-IDPAC-065-2025</v>
          </cell>
          <cell r="CG66" t="str">
            <v>https://community.secop.gov.co/Public/Tendering/OpportunityDetail/Index?noticeUID=CO1.NTC.7636432&amp;isFromPublicArea=True&amp;isModal=False</v>
          </cell>
          <cell r="CH66">
            <v>45702</v>
          </cell>
          <cell r="CI66" t="str">
            <v>CO1.PCCNTR.7495960</v>
          </cell>
          <cell r="CJ66" t="str">
            <v>Manuela Martinez</v>
          </cell>
          <cell r="CK66" t="str">
            <v>YULY MARCELA BARAJAS AGUILERA</v>
          </cell>
          <cell r="CL66" t="str">
            <v>1 1. Interna</v>
          </cell>
          <cell r="CM66" t="str">
            <v>JOSÉ GUILLERMO ORJUELA ARDILA</v>
          </cell>
          <cell r="CN66">
            <v>1075654508</v>
          </cell>
          <cell r="CO66">
            <v>1</v>
          </cell>
          <cell r="CP66"/>
          <cell r="CQ66" t="str">
            <v>GERENTE ESCUELA DE LA PARTICIPACIÓN</v>
          </cell>
          <cell r="CR66"/>
          <cell r="CS66"/>
          <cell r="CT66"/>
          <cell r="CU66"/>
          <cell r="CV66"/>
          <cell r="CW66"/>
          <cell r="CX66"/>
          <cell r="CY66"/>
          <cell r="CZ66"/>
          <cell r="DA66"/>
          <cell r="DB66"/>
          <cell r="DC66"/>
          <cell r="DD66"/>
          <cell r="DE66"/>
          <cell r="DF66"/>
          <cell r="DG66"/>
          <cell r="DH66"/>
          <cell r="DI66"/>
          <cell r="DJ66"/>
          <cell r="DK66"/>
          <cell r="DL66"/>
          <cell r="DM66"/>
          <cell r="DN66"/>
          <cell r="DO66"/>
          <cell r="DP66"/>
          <cell r="DQ66"/>
          <cell r="DR66"/>
          <cell r="DS66"/>
          <cell r="DT66"/>
          <cell r="DU66"/>
          <cell r="DV66"/>
          <cell r="DW66"/>
          <cell r="DX66"/>
          <cell r="DY66"/>
          <cell r="DZ66"/>
          <cell r="EA66"/>
          <cell r="EB66"/>
          <cell r="EC66"/>
          <cell r="ED66"/>
          <cell r="EE66"/>
          <cell r="EF66"/>
          <cell r="EG66"/>
          <cell r="EH66"/>
          <cell r="EI66"/>
          <cell r="EJ66"/>
          <cell r="EK66"/>
          <cell r="EL66"/>
          <cell r="EM66"/>
          <cell r="EN66"/>
          <cell r="EO66"/>
          <cell r="EP66"/>
          <cell r="EQ66"/>
          <cell r="ER66"/>
          <cell r="ES66"/>
          <cell r="ET66"/>
          <cell r="EU66" t="str">
            <v>$ -</v>
          </cell>
          <cell r="EV66"/>
          <cell r="EW66"/>
          <cell r="EX66"/>
          <cell r="EY66"/>
          <cell r="EZ66"/>
          <cell r="FA66"/>
          <cell r="FB66">
            <v>0</v>
          </cell>
          <cell r="FC66">
            <v>45892</v>
          </cell>
          <cell r="FD66">
            <v>180</v>
          </cell>
          <cell r="FE66" t="str">
            <v>$ 36.000.000</v>
          </cell>
          <cell r="FF66" t="str">
            <v>Activo</v>
          </cell>
          <cell r="FG66" t="str">
            <v>En ejecución</v>
          </cell>
          <cell r="FH66"/>
          <cell r="FI66"/>
          <cell r="FJ66" t="str">
            <v>$36.000.000</v>
          </cell>
          <cell r="FK66" t="str">
            <v>#N/D</v>
          </cell>
          <cell r="FL66" t="str">
            <v>$0</v>
          </cell>
          <cell r="FM66" t="str">
            <v>$36.000.000</v>
          </cell>
          <cell r="FN66" t="str">
            <v>$0</v>
          </cell>
          <cell r="FO66" t="str">
            <v>$36.000.000</v>
          </cell>
          <cell r="FP66" t="str">
            <v>OK</v>
          </cell>
          <cell r="FQ66" t="str">
            <v>#¡REF!</v>
          </cell>
          <cell r="FR66">
            <v>0</v>
          </cell>
          <cell r="FS66" t="str">
            <v xml:space="preserve">Realizar el cargue al drive de certificados, encuestas, informes y demás 
formatos enviados por los demás líderes de áreas de la Escuela 
2. Elaborar los informes sobre el estado de cargue y actualización de los 
documentos subidos al drive conforme a las solicitudes del supervisor o 
líderes de cada área 
3. Brindar apoyo en la gestión institucional e interinstitucional para la 
adecuada realización de los procesos que adelanta la Gerencia Escuela 
de la Participación. 
4. Asistir a las diferentes reuniones de formación y coordinación convocadas 
por la Gerencia de Escuela 
5. Apoyar los procesos estratégicos de la Escuela de la Participación 
conforme a las solicitudes del Supervisor. 
6. Las demás que sean asignadas por el supervisor, de acuerdo con la 
naturaleza y objeto del contrato. </v>
          </cell>
          <cell r="FT6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6"/>
          <cell r="FV66">
            <v>6</v>
          </cell>
          <cell r="FW66">
            <v>0</v>
          </cell>
          <cell r="FX66">
            <v>112</v>
          </cell>
          <cell r="FY66">
            <v>36000000</v>
          </cell>
          <cell r="FZ66">
            <v>45695</v>
          </cell>
          <cell r="GA66">
            <v>69</v>
          </cell>
          <cell r="GB66">
            <v>36000000</v>
          </cell>
          <cell r="GC66">
            <v>45705</v>
          </cell>
        </row>
        <row r="67">
          <cell r="A67" t="str">
            <v>A72</v>
          </cell>
          <cell r="B67"/>
          <cell r="C67">
            <v>2025</v>
          </cell>
          <cell r="D67">
            <v>66</v>
          </cell>
          <cell r="E67">
            <v>79304431</v>
          </cell>
          <cell r="F67">
            <v>4</v>
          </cell>
          <cell r="G67" t="str">
            <v>JUAN OMAR MONTENEGRO PENAGOS</v>
          </cell>
          <cell r="H67" t="str">
            <v>Calle 21 Sur # 16 F 08</v>
          </cell>
          <cell r="I67">
            <v>9029683</v>
          </cell>
          <cell r="J67" t="str">
            <v>juanomar2001@yahoo.com</v>
          </cell>
          <cell r="K67" t="str">
            <v>NO APLICA</v>
          </cell>
          <cell r="L67" t="str">
            <v>NO APLICA</v>
          </cell>
          <cell r="M67" t="str">
            <v>HOMBRE</v>
          </cell>
          <cell r="N67" t="str">
            <v>CISGENERO</v>
          </cell>
          <cell r="O67" t="str">
            <v>NO APLICA</v>
          </cell>
          <cell r="P67" t="str">
            <v>NO APLICA</v>
          </cell>
          <cell r="Q67">
            <v>23560</v>
          </cell>
          <cell r="R67">
            <v>60</v>
          </cell>
          <cell r="S67" t="str">
            <v>NACIONAL</v>
          </cell>
          <cell r="T67" t="str">
            <v>Título de formación tecnológica o seis (6)
semestres de formación profesional o
aprobación del 60% del pensum académico de
formación profesional en las áreas de ciencias
de la economía, administración, contaduría,
afines o su equivalencia</v>
          </cell>
          <cell r="U67" t="str">
            <v>BACHILLER ACADEMICO
Instituto tecnológico del Sur
Según diploma del 1 de diciembre de 1985</v>
          </cell>
          <cell r="V67" t="str">
            <v>Funcionamiento</v>
          </cell>
          <cell r="W67" t="str">
            <v>N/A</v>
          </cell>
          <cell r="X67" t="str">
            <v>O21202020080585954</v>
          </cell>
          <cell r="Y67" t="str">
            <v>N/A</v>
          </cell>
          <cell r="Z67" t="str">
            <v>N/A</v>
          </cell>
          <cell r="AA67" t="str">
            <v>Prestar los servicios de apoyo a la gestión para apoyar la recepción y trámite de documentos, gestión de bases de datos y demás actividades operativas requeridas por la Secretaría General</v>
          </cell>
          <cell r="AB67">
            <v>45702</v>
          </cell>
          <cell r="AC67">
            <v>45705</v>
          </cell>
          <cell r="AD67">
            <v>2025</v>
          </cell>
          <cell r="AE67">
            <v>2</v>
          </cell>
          <cell r="AF67">
            <v>17</v>
          </cell>
          <cell r="AG67">
            <v>2025</v>
          </cell>
          <cell r="AH67">
            <v>6</v>
          </cell>
          <cell r="AI67">
            <v>0</v>
          </cell>
          <cell r="AJ67">
            <v>2025</v>
          </cell>
          <cell r="AK67">
            <v>8</v>
          </cell>
          <cell r="AL67">
            <v>16</v>
          </cell>
          <cell r="AM67">
            <v>45885</v>
          </cell>
          <cell r="AN67">
            <v>180</v>
          </cell>
          <cell r="AO67">
            <v>21600000</v>
          </cell>
          <cell r="AP67"/>
          <cell r="AQ67"/>
          <cell r="AR67"/>
          <cell r="AS67" t="str">
            <v>$ 3.600.000</v>
          </cell>
          <cell r="AT67" t="str">
            <v>Técnico 3</v>
          </cell>
          <cell r="AU67" t="str">
            <v>Febrero</v>
          </cell>
          <cell r="AV67" t="str">
            <v>1 1. Natural</v>
          </cell>
          <cell r="AW67" t="str">
            <v>26 26-Persona Natural</v>
          </cell>
          <cell r="AX67" t="str">
            <v>3 3. Único Contratista</v>
          </cell>
          <cell r="AY67" t="str">
            <v>17 17. Contrato de Prestación de Servicios</v>
          </cell>
          <cell r="AZ67" t="str">
            <v>33 33-Servicios Apoyo a la Gestion de la Entidad (servicios administrativos)</v>
          </cell>
          <cell r="BA67" t="str">
            <v>5 Contratación directa</v>
          </cell>
          <cell r="BB67" t="str">
            <v>33 Prestación de Servicios Profesionales y Apoyo (5-8)</v>
          </cell>
          <cell r="BC67">
            <v>1</v>
          </cell>
          <cell r="BD67" t="str">
            <v>1 1. Ley 80</v>
          </cell>
          <cell r="BE67"/>
          <cell r="BF67"/>
          <cell r="BG67"/>
          <cell r="BH67"/>
          <cell r="BI67" t="str">
            <v>6 6: Prestacion de servicios</v>
          </cell>
          <cell r="BJ67"/>
          <cell r="BK67"/>
          <cell r="BL67"/>
          <cell r="BM67"/>
          <cell r="BN67"/>
          <cell r="BO67"/>
          <cell r="BP67"/>
          <cell r="BQ67"/>
          <cell r="BR67"/>
          <cell r="BS67"/>
          <cell r="BT67"/>
          <cell r="BU67"/>
          <cell r="BV67"/>
          <cell r="BW67"/>
          <cell r="BX67"/>
          <cell r="BY67"/>
          <cell r="BZ67"/>
          <cell r="CA67"/>
          <cell r="CB67"/>
          <cell r="CC67">
            <v>45705</v>
          </cell>
          <cell r="CD67" t="str">
            <v>CUMPLIMIENTO</v>
          </cell>
          <cell r="CE67">
            <v>80111600</v>
          </cell>
          <cell r="CF67" t="str">
            <v>CD-IDPAC-066-2025</v>
          </cell>
          <cell r="CG67" t="str">
            <v>https://community.secop.gov.co/Public/Tendering/OpportunityDetail/Index?noticeUID=CO1.NTC.7634920&amp;isFromPublicArea=True&amp;isModal=False</v>
          </cell>
          <cell r="CH67">
            <v>45702</v>
          </cell>
          <cell r="CI67" t="str">
            <v>CO1.PCCNTR.7494422</v>
          </cell>
          <cell r="CJ67" t="str">
            <v>Wilson Ayure</v>
          </cell>
          <cell r="CK67" t="str">
            <v>YULY MARCELA BARAJAS AGUILERA</v>
          </cell>
          <cell r="CL67" t="str">
            <v>1 1. Interna</v>
          </cell>
          <cell r="CM67" t="str">
            <v>YULY MARCELA BARAJAS AGUILERA</v>
          </cell>
          <cell r="CN67">
            <v>1010176121</v>
          </cell>
          <cell r="CO67">
            <v>6</v>
          </cell>
          <cell r="CP67"/>
          <cell r="CQ67" t="str">
            <v>SECRETARIA GENERAL</v>
          </cell>
          <cell r="CR67"/>
          <cell r="CS67"/>
          <cell r="CT67"/>
          <cell r="CU67"/>
          <cell r="CV67"/>
          <cell r="CW67"/>
          <cell r="CX67"/>
          <cell r="CY67"/>
          <cell r="CZ67"/>
          <cell r="DA67"/>
          <cell r="DB67"/>
          <cell r="DC67"/>
          <cell r="DD67"/>
          <cell r="DE67"/>
          <cell r="DF67"/>
          <cell r="DG67"/>
          <cell r="DH67"/>
          <cell r="DI67"/>
          <cell r="DJ67"/>
          <cell r="DK67"/>
          <cell r="DL67"/>
          <cell r="DM67"/>
          <cell r="DN67"/>
          <cell r="DO67"/>
          <cell r="DP67"/>
          <cell r="DQ67"/>
          <cell r="DR67"/>
          <cell r="DS67"/>
          <cell r="DT67"/>
          <cell r="DU67"/>
          <cell r="DV67"/>
          <cell r="DW67"/>
          <cell r="DX67"/>
          <cell r="DY67"/>
          <cell r="DZ67"/>
          <cell r="EA67"/>
          <cell r="EB67"/>
          <cell r="EC67"/>
          <cell r="ED67"/>
          <cell r="EE67"/>
          <cell r="EF67"/>
          <cell r="EG67"/>
          <cell r="EH67"/>
          <cell r="EI67"/>
          <cell r="EJ67"/>
          <cell r="EK67"/>
          <cell r="EL67"/>
          <cell r="EM67"/>
          <cell r="EN67"/>
          <cell r="EO67"/>
          <cell r="EP67"/>
          <cell r="EQ67"/>
          <cell r="ER67"/>
          <cell r="ES67"/>
          <cell r="ET67"/>
          <cell r="EU67" t="str">
            <v>$ -</v>
          </cell>
          <cell r="EV67"/>
          <cell r="EW67"/>
          <cell r="EX67"/>
          <cell r="EY67"/>
          <cell r="EZ67"/>
          <cell r="FA67"/>
          <cell r="FB67">
            <v>0</v>
          </cell>
          <cell r="FC67">
            <v>45885</v>
          </cell>
          <cell r="FD67">
            <v>180</v>
          </cell>
          <cell r="FE67" t="str">
            <v>$ 21.600.000</v>
          </cell>
          <cell r="FF67" t="str">
            <v>Activo</v>
          </cell>
          <cell r="FG67" t="str">
            <v>En ejecución</v>
          </cell>
          <cell r="FH67"/>
          <cell r="FI67"/>
          <cell r="FJ67" t="str">
            <v>$21.600.000</v>
          </cell>
          <cell r="FK67" t="str">
            <v>#N/D</v>
          </cell>
          <cell r="FL67" t="str">
            <v>$0</v>
          </cell>
          <cell r="FM67" t="str">
            <v>$21.600.000</v>
          </cell>
          <cell r="FN67" t="str">
            <v>$0</v>
          </cell>
          <cell r="FO67" t="str">
            <v>$21.600.000</v>
          </cell>
          <cell r="FP67" t="str">
            <v>OK</v>
          </cell>
          <cell r="FQ67" t="str">
            <v>#¡REF!</v>
          </cell>
          <cell r="FR67">
            <v>0</v>
          </cell>
          <cell r="FS67" t="str">
            <v>Prestar apoyo técnico, administrativo y operativo en los trámites y 
requerimientos de la Secretaría General. 
2. Realizar el registro, seguimiento y control de la base de datos y de los 
documentos firmados por la Secretaría General. 
3. Actualizar la base de datos de los Certificados de Disponibilidad 
Presupuestal tramitados por la Secretaría General. 
4. Asistir a la Secretaría General en el trámite efectivo de los diferentes 
documentos a su cargo. 
5. Redactar comunicaciones internas, externas, oficios, memorandos y 
demás documentos que sean requeridos por el Secretario General. 
6. Las demás que sean asignadas por el supervisor, de acuerdo con la 
naturaleza y objeto del contrato.</v>
          </cell>
          <cell r="FT6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7"/>
          <cell r="FV67">
            <v>6</v>
          </cell>
          <cell r="FW67">
            <v>0</v>
          </cell>
          <cell r="FX67">
            <v>178</v>
          </cell>
          <cell r="FY67">
            <v>21600000</v>
          </cell>
          <cell r="FZ67">
            <v>45700</v>
          </cell>
          <cell r="GA67">
            <v>59</v>
          </cell>
          <cell r="GB67">
            <v>21600000</v>
          </cell>
          <cell r="GC67">
            <v>45702</v>
          </cell>
        </row>
        <row r="68">
          <cell r="A68" t="str">
            <v>C289</v>
          </cell>
          <cell r="B68"/>
          <cell r="C68">
            <v>2025</v>
          </cell>
          <cell r="D68">
            <v>67</v>
          </cell>
          <cell r="E68">
            <v>1015467013</v>
          </cell>
          <cell r="F68">
            <v>6</v>
          </cell>
          <cell r="G68" t="str">
            <v>JESSICA PAOLA SOTO VACA</v>
          </cell>
          <cell r="H68" t="str">
            <v>CL 67 C 105 C 49</v>
          </cell>
          <cell r="I68">
            <v>4972008</v>
          </cell>
          <cell r="J68" t="str">
            <v>jessicasoto.asesorias@gmail.com</v>
          </cell>
          <cell r="K68" t="str">
            <v>NO APLICA</v>
          </cell>
          <cell r="L68" t="str">
            <v>NO APLICA</v>
          </cell>
          <cell r="M68" t="str">
            <v>MUJER</v>
          </cell>
          <cell r="N68" t="str">
            <v>CISGENERO</v>
          </cell>
          <cell r="O68" t="str">
            <v>NO APLICA</v>
          </cell>
          <cell r="P68" t="str">
            <v>NO APLICA</v>
          </cell>
          <cell r="Q68">
            <v>35439</v>
          </cell>
          <cell r="R68">
            <v>28</v>
          </cell>
          <cell r="S68" t="str">
            <v>NACIONAL</v>
          </cell>
          <cell r="T68" t="str">
            <v>Título profesional en administración y
afines o ciencias sociales y humanas
con posgrado a nivel de
especialización o su equivalencia</v>
          </cell>
          <cell r="U68" t="str">
            <v>ADMINISTRADORA PÚBLICA
La Escuela Superior de
Administración Pública
Según acta de grado del 26 de abril de
2019
ESPECIALISTA EN PROYECTOS DE
DESARROLLO
La Escuela Superior de
Administración Pública
Según acta de grado 2352 del 24 de
septiembre de 2021</v>
          </cell>
          <cell r="V68" t="str">
            <v>Inversión</v>
          </cell>
          <cell r="W68" t="str">
            <v>Implementación de mecanismos de participación que potencian el desarrollo territorial Bogotá D.C.</v>
          </cell>
          <cell r="X68" t="str">
            <v>O23011745022024023806022</v>
          </cell>
          <cell r="Y68"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8" t="str">
            <v>2. Fortalecer 450 instancias formales 
y no formales de participación 
aplicando el modelo de fortalecimiento</v>
          </cell>
          <cell r="AA68" t="str">
            <v>Prestar servicios profesionales para promover y fortalecer la participación de la juventud a nivel local y distrital a través del acompañamiento técnico en el marco de sistema distrital de juventud.</v>
          </cell>
          <cell r="AB68">
            <v>45702</v>
          </cell>
          <cell r="AC68">
            <v>45706</v>
          </cell>
          <cell r="AD68">
            <v>2025</v>
          </cell>
          <cell r="AE68">
            <v>2</v>
          </cell>
          <cell r="AF68">
            <v>18</v>
          </cell>
          <cell r="AG68">
            <v>2025</v>
          </cell>
          <cell r="AH68">
            <v>5</v>
          </cell>
          <cell r="AI68">
            <v>0</v>
          </cell>
          <cell r="AJ68">
            <v>2025</v>
          </cell>
          <cell r="AK68">
            <v>7</v>
          </cell>
          <cell r="AL68">
            <v>17</v>
          </cell>
          <cell r="AM68">
            <v>45855</v>
          </cell>
          <cell r="AN68">
            <v>150</v>
          </cell>
          <cell r="AO68">
            <v>30000000</v>
          </cell>
          <cell r="AP68"/>
          <cell r="AQ68"/>
          <cell r="AR68"/>
          <cell r="AS68" t="str">
            <v>$ 6.000.000</v>
          </cell>
          <cell r="AT68" t="str">
            <v>Profesional 5</v>
          </cell>
          <cell r="AU68" t="str">
            <v>Febrero</v>
          </cell>
          <cell r="AV68" t="str">
            <v>1 1. Natural</v>
          </cell>
          <cell r="AW68" t="str">
            <v>26 26-Persona Natural</v>
          </cell>
          <cell r="AX68" t="str">
            <v>3 3. Único Contratista</v>
          </cell>
          <cell r="AY68" t="str">
            <v>17 17. Contrato de Prestación de Servicios</v>
          </cell>
          <cell r="AZ68" t="str">
            <v>31 31-Servicios Profesionales</v>
          </cell>
          <cell r="BA68" t="str">
            <v>5 Contratación directa</v>
          </cell>
          <cell r="BB68" t="str">
            <v>33 Prestación de Servicios Profesionales y Apoyo (5-8)</v>
          </cell>
          <cell r="BC68">
            <v>1</v>
          </cell>
          <cell r="BD68" t="str">
            <v>1 1. Ley 80</v>
          </cell>
          <cell r="BE68"/>
          <cell r="BF68"/>
          <cell r="BG68"/>
          <cell r="BH68"/>
          <cell r="BI68" t="str">
            <v>6 6: Prestacion de servicios</v>
          </cell>
          <cell r="BJ68"/>
          <cell r="BK68"/>
          <cell r="BL68"/>
          <cell r="BM68"/>
          <cell r="BN68"/>
          <cell r="BO68"/>
          <cell r="BP68"/>
          <cell r="BQ68"/>
          <cell r="BR68"/>
          <cell r="BS68"/>
          <cell r="BT68"/>
          <cell r="BU68"/>
          <cell r="BV68"/>
          <cell r="BW68"/>
          <cell r="BX68"/>
          <cell r="BY68"/>
          <cell r="BZ68"/>
          <cell r="CA68"/>
          <cell r="CB68"/>
          <cell r="CC68">
            <v>45706</v>
          </cell>
          <cell r="CD68" t="str">
            <v>CUMPLIMIENTO</v>
          </cell>
          <cell r="CE68">
            <v>80111600</v>
          </cell>
          <cell r="CF68" t="str">
            <v>CD-IDPAC-067-2025</v>
          </cell>
          <cell r="CG68" t="str">
            <v>https://community.secop.gov.co/Public/Tendering/OpportunityDetail/Index?noticeUID=CO1.NTC.7628580&amp;isFromPublicArea=True&amp;isModal=False</v>
          </cell>
          <cell r="CH68">
            <v>45701</v>
          </cell>
          <cell r="CI68" t="str">
            <v>CO1.PCCNTR.7490011</v>
          </cell>
          <cell r="CJ68" t="str">
            <v>Manuela Martinez</v>
          </cell>
          <cell r="CK68" t="str">
            <v>YULY MARCELA BARAJAS AGUILERA</v>
          </cell>
          <cell r="CL68" t="str">
            <v>1 1. Interna</v>
          </cell>
          <cell r="CM68" t="str">
            <v>JUAN DAVID QUIÑONES BORDA</v>
          </cell>
          <cell r="CN68">
            <v>1020805941</v>
          </cell>
          <cell r="CO68">
            <v>5</v>
          </cell>
          <cell r="CP68"/>
          <cell r="CQ68" t="str">
            <v>GERENTE JUVENTUD</v>
          </cell>
          <cell r="CR68"/>
          <cell r="CS68"/>
          <cell r="CT68"/>
          <cell r="CU68"/>
          <cell r="CV68"/>
          <cell r="CW68"/>
          <cell r="CX68"/>
          <cell r="CY68"/>
          <cell r="CZ68"/>
          <cell r="DA68"/>
          <cell r="DB68"/>
          <cell r="DC68"/>
          <cell r="DD68"/>
          <cell r="DE68"/>
          <cell r="DF68"/>
          <cell r="DG68"/>
          <cell r="DH68"/>
          <cell r="DI68"/>
          <cell r="DJ68"/>
          <cell r="DK68"/>
          <cell r="DL68"/>
          <cell r="DM68"/>
          <cell r="DN68"/>
          <cell r="DO68"/>
          <cell r="DP68"/>
          <cell r="DQ68"/>
          <cell r="DR68"/>
          <cell r="DS68"/>
          <cell r="DT68"/>
          <cell r="DU68"/>
          <cell r="DV68"/>
          <cell r="DW68"/>
          <cell r="DX68"/>
          <cell r="DY68"/>
          <cell r="DZ68"/>
          <cell r="EA68"/>
          <cell r="EB68"/>
          <cell r="EC68"/>
          <cell r="ED68"/>
          <cell r="EE68"/>
          <cell r="EF68"/>
          <cell r="EG68"/>
          <cell r="EH68"/>
          <cell r="EI68"/>
          <cell r="EJ68"/>
          <cell r="EK68"/>
          <cell r="EL68"/>
          <cell r="EM68"/>
          <cell r="EN68"/>
          <cell r="EO68"/>
          <cell r="EP68"/>
          <cell r="EQ68"/>
          <cell r="ER68"/>
          <cell r="ES68"/>
          <cell r="ET68"/>
          <cell r="EU68" t="str">
            <v>$ -</v>
          </cell>
          <cell r="EV68"/>
          <cell r="EW68"/>
          <cell r="EX68"/>
          <cell r="EY68"/>
          <cell r="EZ68"/>
          <cell r="FA68"/>
          <cell r="FB68">
            <v>0</v>
          </cell>
          <cell r="FC68">
            <v>45855</v>
          </cell>
          <cell r="FD68">
            <v>150</v>
          </cell>
          <cell r="FE68" t="str">
            <v>$ 30.000.000</v>
          </cell>
          <cell r="FF68" t="str">
            <v>Activo</v>
          </cell>
          <cell r="FG68" t="str">
            <v>En ejecución</v>
          </cell>
          <cell r="FH68"/>
          <cell r="FI68"/>
          <cell r="FJ68" t="str">
            <v>$30.000.000</v>
          </cell>
          <cell r="FK68" t="str">
            <v>#N/D</v>
          </cell>
          <cell r="FL68" t="str">
            <v>$0</v>
          </cell>
          <cell r="FM68" t="str">
            <v>$30.000.000</v>
          </cell>
          <cell r="FN68" t="str">
            <v>$0</v>
          </cell>
          <cell r="FO68" t="str">
            <v>$30.000.000</v>
          </cell>
          <cell r="FP68" t="str">
            <v>OK</v>
          </cell>
          <cell r="FQ68" t="str">
            <v>#¡REF!</v>
          </cell>
          <cell r="FR68">
            <v>0</v>
          </cell>
          <cell r="FS68" t="str">
            <v>Consolidar y sistematizar la información y las evidencias de las acciones y 
actividades realizadas en el marco del PAI, para el respectivo reporte que 
debe realizar la Gerencia de Juventud. 
2. Promover, apoyar y acompañar las acciones y productos para el 
fortalecimiento del Sistema Distrital de Juventud. 
3. Realizar el seguimiento a las acciones realizadas por el equipo territorial 
de la Gerencia de Juventud, en el marco del fortalecimiento al Sistema 
Distrital de Juventud. 
4. Apoyar la construcción de reportes, informes y documentos que den 
respuesta oportuna a los requerimientos relacionados con la 
implementación y seguimiento de la Política Pública de Juventud.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v>
          </cell>
          <cell r="FT6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8"/>
          <cell r="FV68">
            <v>5</v>
          </cell>
          <cell r="FW68">
            <v>0</v>
          </cell>
          <cell r="FX68">
            <v>120</v>
          </cell>
          <cell r="FY68">
            <v>30000000</v>
          </cell>
          <cell r="FZ68">
            <v>45695</v>
          </cell>
          <cell r="GA68">
            <v>55</v>
          </cell>
          <cell r="GB68">
            <v>30000000</v>
          </cell>
          <cell r="GC68">
            <v>45702</v>
          </cell>
        </row>
        <row r="69">
          <cell r="A69" t="str">
            <v>C45</v>
          </cell>
          <cell r="B69"/>
          <cell r="C69">
            <v>2025</v>
          </cell>
          <cell r="D69">
            <v>68</v>
          </cell>
          <cell r="E69">
            <v>52847641</v>
          </cell>
          <cell r="F69">
            <v>6</v>
          </cell>
          <cell r="G69" t="str">
            <v>ADRIANA MEDINA MENESES</v>
          </cell>
          <cell r="H69" t="str">
            <v>KR  5     27  27</v>
          </cell>
          <cell r="I69">
            <v>3192990416</v>
          </cell>
          <cell r="J69" t="str">
            <v>amedina87@gmail.com</v>
          </cell>
          <cell r="K69" t="str">
            <v>NO APLICA</v>
          </cell>
          <cell r="L69" t="str">
            <v>NO APLICA</v>
          </cell>
          <cell r="M69" t="str">
            <v>MUJER</v>
          </cell>
          <cell r="N69" t="str">
            <v>CISGENERO</v>
          </cell>
          <cell r="O69" t="str">
            <v>NO APLICA</v>
          </cell>
          <cell r="P69" t="str">
            <v>NO APLICA</v>
          </cell>
          <cell r="Q69">
            <v>29277</v>
          </cell>
          <cell r="R69">
            <v>45</v>
          </cell>
          <cell r="S69" t="str">
            <v>NACIONAL</v>
          </cell>
          <cell r="T69" t="str">
            <v>Título profesional en las 
áreas; del Derecho, ciencias 
humanas o afines/Con título 
de Especilizacion y/o  su 
equivalencia.</v>
          </cell>
          <cell r="U69" t="str">
            <v>ABOGADA
 UNIVERSIDAD CATOLICA
 Acta del 09 de Marzo de 
2007
 Especialista en Derecho 
Administrativo y
 Constitucional.
 Acta de grado: 26 
Septiembre de 2008</v>
          </cell>
          <cell r="V69" t="str">
            <v>Inversión</v>
          </cell>
          <cell r="W69" t="str">
            <v>Fortalecimiento de la gestión institucional del IDPAC en el marco de la ejecución del Plan de Desarrollo de Bogotá D.C</v>
          </cell>
          <cell r="X69"/>
          <cell r="Y69" t="str">
            <v xml:space="preserve">Meta 368 Implementar 1 estrategia 
para fortalecimiento de la gestión 
institucional y operativa </v>
          </cell>
          <cell r="Z69" t="str">
            <v xml:space="preserve">1. Realizar el 100% de la estrategia 
de contratación de talento humano para los procesos de apoyo, gerencia 
y evaluación </v>
          </cell>
          <cell r="AA69" t="str">
            <v>Prestar los servicios profesionales para ejercer la revisión de los documentos que se elaboren en el desarrollo de los trámites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v>
          </cell>
          <cell r="AB69">
            <v>45720</v>
          </cell>
          <cell r="AC69">
            <v>45721</v>
          </cell>
          <cell r="AD69">
            <v>2025</v>
          </cell>
          <cell r="AE69">
            <v>3</v>
          </cell>
          <cell r="AF69">
            <v>5</v>
          </cell>
          <cell r="AG69">
            <v>2025</v>
          </cell>
          <cell r="AH69">
            <v>6</v>
          </cell>
          <cell r="AI69">
            <v>0</v>
          </cell>
          <cell r="AJ69">
            <v>2025</v>
          </cell>
          <cell r="AK69">
            <v>9</v>
          </cell>
          <cell r="AL69">
            <v>4</v>
          </cell>
          <cell r="AM69">
            <v>45904</v>
          </cell>
          <cell r="AN69">
            <v>180</v>
          </cell>
          <cell r="AO69">
            <v>36000000</v>
          </cell>
          <cell r="AP69"/>
          <cell r="AQ69"/>
          <cell r="AR69"/>
          <cell r="AS69" t="str">
            <v>$ 6.000.000</v>
          </cell>
          <cell r="AT69" t="str">
            <v>Profesional 5</v>
          </cell>
          <cell r="AU69" t="str">
            <v>Febrero</v>
          </cell>
          <cell r="AV69" t="str">
            <v>1 1. Natural</v>
          </cell>
          <cell r="AW69" t="str">
            <v>26 26-Persona Natural</v>
          </cell>
          <cell r="AX69" t="str">
            <v>3 3. Único Contratista</v>
          </cell>
          <cell r="AY69" t="str">
            <v>17 17. Contrato de Prestación de Servicios</v>
          </cell>
          <cell r="AZ69" t="str">
            <v>31 31-Servicios Profesionales</v>
          </cell>
          <cell r="BA69" t="str">
            <v>5 Contratación directa</v>
          </cell>
          <cell r="BB69" t="str">
            <v>33 Prestación de Servicios Profesionales y Apoyo (5-8)</v>
          </cell>
          <cell r="BC69">
            <v>1</v>
          </cell>
          <cell r="BD69" t="str">
            <v>1 1. Ley 80</v>
          </cell>
          <cell r="BE69"/>
          <cell r="BF69"/>
          <cell r="BG69"/>
          <cell r="BH69"/>
          <cell r="BI69" t="str">
            <v>6 6: Prestacion de servicios</v>
          </cell>
          <cell r="BJ69"/>
          <cell r="BK69"/>
          <cell r="BL69"/>
          <cell r="BM69"/>
          <cell r="BN69"/>
          <cell r="BO69"/>
          <cell r="BP69"/>
          <cell r="BQ69"/>
          <cell r="BR69"/>
          <cell r="BS69"/>
          <cell r="BT69"/>
          <cell r="BU69"/>
          <cell r="BV69"/>
          <cell r="BW69"/>
          <cell r="BX69"/>
          <cell r="BY69"/>
          <cell r="BZ69"/>
          <cell r="CA69"/>
          <cell r="CB69"/>
          <cell r="CC69">
            <v>45721</v>
          </cell>
          <cell r="CD69" t="str">
            <v>CUMPLIMIENTO</v>
          </cell>
          <cell r="CE69">
            <v>80111600</v>
          </cell>
          <cell r="CF69" t="str">
            <v>CD-IDPAC-0068-2025</v>
          </cell>
          <cell r="CG69" t="str">
            <v>https://community.secop.gov.co/Public/Tendering/OpportunityDetail/Index?noticeUID=CO1.NTC.7758018&amp;isFromPublicArea=True&amp;isModal=False</v>
          </cell>
          <cell r="CH69">
            <v>45719</v>
          </cell>
          <cell r="CI69" t="str">
            <v>CO1.PCCNTR.7595690</v>
          </cell>
          <cell r="CJ69" t="str">
            <v>Jorge Suarez</v>
          </cell>
          <cell r="CK69" t="str">
            <v>YULY MARCELA BARAJAS AGUILERA</v>
          </cell>
          <cell r="CL69" t="str">
            <v>1 1. Interna</v>
          </cell>
          <cell r="CM69" t="str">
            <v>JAMES RINCÓN CASTAÑO</v>
          </cell>
          <cell r="CN69">
            <v>80830146</v>
          </cell>
          <cell r="CO69">
            <v>9</v>
          </cell>
          <cell r="CP69"/>
          <cell r="CQ69" t="str">
            <v>JEFE OFICINA  JURÍDICA</v>
          </cell>
          <cell r="CR69"/>
          <cell r="CS69"/>
          <cell r="CT69"/>
          <cell r="CU69"/>
          <cell r="CV69"/>
          <cell r="CW69"/>
          <cell r="CX69"/>
          <cell r="CY69"/>
          <cell r="CZ69"/>
          <cell r="DA69"/>
          <cell r="DB69"/>
          <cell r="DC69"/>
          <cell r="DD69"/>
          <cell r="DE69"/>
          <cell r="DF69"/>
          <cell r="DG69"/>
          <cell r="DH69"/>
          <cell r="DI69"/>
          <cell r="DJ69"/>
          <cell r="DK69"/>
          <cell r="DL69"/>
          <cell r="DM69"/>
          <cell r="DN69"/>
          <cell r="DO69"/>
          <cell r="DP69"/>
          <cell r="DQ69"/>
          <cell r="DR69"/>
          <cell r="DS69"/>
          <cell r="DT69"/>
          <cell r="DU69"/>
          <cell r="DV69"/>
          <cell r="DW69"/>
          <cell r="DX69"/>
          <cell r="DY69"/>
          <cell r="DZ69"/>
          <cell r="EA69"/>
          <cell r="EB69"/>
          <cell r="EC69"/>
          <cell r="ED69"/>
          <cell r="EE69"/>
          <cell r="EF69"/>
          <cell r="EG69"/>
          <cell r="EH69"/>
          <cell r="EI69"/>
          <cell r="EJ69"/>
          <cell r="EK69"/>
          <cell r="EL69"/>
          <cell r="EM69"/>
          <cell r="EN69"/>
          <cell r="EO69"/>
          <cell r="EP69"/>
          <cell r="EQ69"/>
          <cell r="ER69"/>
          <cell r="ES69"/>
          <cell r="ET69"/>
          <cell r="EU69" t="str">
            <v>$ -</v>
          </cell>
          <cell r="EV69"/>
          <cell r="EW69"/>
          <cell r="EX69"/>
          <cell r="EY69"/>
          <cell r="EZ69"/>
          <cell r="FA69"/>
          <cell r="FB69">
            <v>0</v>
          </cell>
          <cell r="FC69">
            <v>45904</v>
          </cell>
          <cell r="FD69">
            <v>180</v>
          </cell>
          <cell r="FE69" t="str">
            <v>$ 36.000.000</v>
          </cell>
          <cell r="FF69" t="str">
            <v>Activo</v>
          </cell>
          <cell r="FG69" t="str">
            <v>En ejecución</v>
          </cell>
          <cell r="FH69"/>
          <cell r="FI69"/>
          <cell r="FJ69" t="str">
            <v>$36.000.000</v>
          </cell>
          <cell r="FK69" t="str">
            <v>#N/D</v>
          </cell>
          <cell r="FL69" t="str">
            <v>$0</v>
          </cell>
          <cell r="FM69" t="str">
            <v>$36.000.000</v>
          </cell>
          <cell r="FN69" t="str">
            <v>$0</v>
          </cell>
          <cell r="FO69" t="str">
            <v>$36.000.000</v>
          </cell>
          <cell r="FP69" t="str">
            <v>OK</v>
          </cell>
          <cell r="FQ69" t="str">
            <v>#¡REF!</v>
          </cell>
          <cell r="FR69">
            <v>0</v>
          </cell>
          <cell r="FS69" t="str">
            <v xml:space="preserve">Asesorar a la Dirección General y a las demás dependencias del Instituto 
en la interpretación y aplicación de normas para el cabal desempeño de 
las actividades de la entidad, cuando sea requerido. 
2. Revisar la documentación proyectada en desarrollo de los trámites y 
procedimientos a cargo de la Oficina Jurídica, que deba suscribir el (la) 
Jefe de la Oficina Jurídica, cuando sea requerido. 
3. Sustanciar los procesos administrativos sancionatorios y demás trámites a 
cargo de la Oficina Jurídica, cuando sean asignados. 
4. Asistir a reuniones, audiencias y demás que se requieran para atender 
temas relacionados con el objeto del contrato y dar información inmediata 
al supervisor sobre los temas tratados. 
5. Revisar la respuesta a los conceptos jurídicos, requerimientos y solicitudes 
de los órganos de control político, administrativo, fiscal y demás, en el 
marco de las competencias deI IDPAC. 
6. Las demás que sean asignadas por el supervisor, de acuerdo con la 
naturaleza y objeto del contrato. </v>
          </cell>
          <cell r="FT6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9"/>
          <cell r="FV69">
            <v>6</v>
          </cell>
          <cell r="FW69">
            <v>0</v>
          </cell>
          <cell r="FX69">
            <v>56</v>
          </cell>
          <cell r="FY69">
            <v>36000000</v>
          </cell>
          <cell r="FZ69">
            <v>45693</v>
          </cell>
          <cell r="GA69">
            <v>160</v>
          </cell>
          <cell r="GB69">
            <v>36000000</v>
          </cell>
          <cell r="GC69">
            <v>45720</v>
          </cell>
        </row>
        <row r="70">
          <cell r="A70" t="str">
            <v>C98</v>
          </cell>
          <cell r="B70"/>
          <cell r="C70">
            <v>2025</v>
          </cell>
          <cell r="D70">
            <v>69</v>
          </cell>
          <cell r="E70">
            <v>1001345799</v>
          </cell>
          <cell r="F70">
            <v>1</v>
          </cell>
          <cell r="G70" t="str">
            <v>FELIPE AVILA BELTRAN</v>
          </cell>
          <cell r="H70" t="str">
            <v>CL  29 C    SUR  50 A  27</v>
          </cell>
          <cell r="I70">
            <v>3007901393</v>
          </cell>
          <cell r="J70" t="str">
            <v>felipeavilab1001@gmail.com</v>
          </cell>
          <cell r="K70" t="str">
            <v>NO APLICA</v>
          </cell>
          <cell r="L70" t="str">
            <v>NO APLICA</v>
          </cell>
          <cell r="M70" t="str">
            <v>HOMBRE</v>
          </cell>
          <cell r="N70" t="str">
            <v>CISGENERO</v>
          </cell>
          <cell r="O70" t="str">
            <v>NO APLICA</v>
          </cell>
          <cell r="P70" t="str">
            <v>NO APLICA</v>
          </cell>
          <cell r="Q70">
            <v>37403</v>
          </cell>
          <cell r="R70">
            <v>22</v>
          </cell>
          <cell r="S70" t="str">
            <v>NACIONAL</v>
          </cell>
          <cell r="T70" t="str">
            <v xml:space="preserve">Título de formación técnico o 
tecnólogo en Economía, 
Administración y/o afines, 
aprobación de cinco (05) 
semestres de formación 
profesional o aprobación del 
50% del pénsum académico 
de formación profesional. </v>
          </cell>
          <cell r="U70" t="str">
            <v xml:space="preserve"> Titulo de Tecnologo en GESTION 
ADMINISTRATIVA, Expedido por el 
SERVICIO NACIONAL DE 
APRENDIZAJE SENA, el 26 de 
septiembre del 2022</v>
          </cell>
          <cell r="V70" t="str">
            <v>Inversión</v>
          </cell>
          <cell r="W70" t="str">
            <v>Fortalecimiento de la gestión institucional del IDPAC en el marco de la ejecución del Plan de Desarrollo de  Bogotá D.C</v>
          </cell>
          <cell r="X70" t="str">
            <v>O23011745992024019407023</v>
          </cell>
          <cell r="Y70" t="str">
            <v>Meta 368 Implementar 1 estrategia para fortalecimiento de la gestión institucional y operativa</v>
          </cell>
          <cell r="Z70" t="str">
            <v>1. Realizar el 100% de la estrategia de contratación de talento humano para los procesos de apoyo, gerencia y evaluación</v>
          </cell>
          <cell r="AA70" t="str">
            <v>Prestar los servicios de apoyo a la gestión para acompañar los trámites administrativos y operativos del proceso de Gestión Contractual del Instituto.</v>
          </cell>
          <cell r="AB70">
            <v>45702</v>
          </cell>
          <cell r="AC70">
            <v>45705</v>
          </cell>
          <cell r="AD70">
            <v>2025</v>
          </cell>
          <cell r="AE70">
            <v>2</v>
          </cell>
          <cell r="AF70">
            <v>17</v>
          </cell>
          <cell r="AG70">
            <v>2025</v>
          </cell>
          <cell r="AH70">
            <v>9</v>
          </cell>
          <cell r="AI70">
            <v>0</v>
          </cell>
          <cell r="AJ70">
            <v>2025</v>
          </cell>
          <cell r="AK70">
            <v>11</v>
          </cell>
          <cell r="AL70">
            <v>16</v>
          </cell>
          <cell r="AM70">
            <v>45977</v>
          </cell>
          <cell r="AN70">
            <v>270</v>
          </cell>
          <cell r="AO70">
            <v>34200000</v>
          </cell>
          <cell r="AP70"/>
          <cell r="AQ70"/>
          <cell r="AR70"/>
          <cell r="AS70" t="str">
            <v>$ 3.800.000</v>
          </cell>
          <cell r="AT70" t="str">
            <v>Técnico 3</v>
          </cell>
          <cell r="AU70" t="str">
            <v>Febrero</v>
          </cell>
          <cell r="AV70" t="str">
            <v>1 1. Natural</v>
          </cell>
          <cell r="AW70" t="str">
            <v>26 26-Persona Natural</v>
          </cell>
          <cell r="AX70" t="str">
            <v>3 3. Único Contratista</v>
          </cell>
          <cell r="AY70" t="str">
            <v>17 17. Contrato de Prestación de Servicios</v>
          </cell>
          <cell r="AZ70" t="str">
            <v>33 33-Servicios Apoyo a la Gestion de la Entidad (servicios administrativos)</v>
          </cell>
          <cell r="BA70" t="str">
            <v>5 Contratación directa</v>
          </cell>
          <cell r="BB70" t="str">
            <v>33 Prestación de Servicios Profesionales y Apoyo (5-8)</v>
          </cell>
          <cell r="BC70">
            <v>1</v>
          </cell>
          <cell r="BD70" t="str">
            <v>1 1. Ley 80</v>
          </cell>
          <cell r="BE70"/>
          <cell r="BF70"/>
          <cell r="BG70"/>
          <cell r="BH70"/>
          <cell r="BI70" t="str">
            <v>6 6: Prestacion de servicios</v>
          </cell>
          <cell r="BJ70"/>
          <cell r="BK70"/>
          <cell r="BL70"/>
          <cell r="BM70"/>
          <cell r="BN70"/>
          <cell r="BO70"/>
          <cell r="BP70"/>
          <cell r="BQ70"/>
          <cell r="BR70"/>
          <cell r="BS70"/>
          <cell r="BT70"/>
          <cell r="BU70"/>
          <cell r="BV70"/>
          <cell r="BW70"/>
          <cell r="BX70"/>
          <cell r="BY70"/>
          <cell r="BZ70"/>
          <cell r="CA70"/>
          <cell r="CB70"/>
          <cell r="CC70">
            <v>45702</v>
          </cell>
          <cell r="CD70" t="str">
            <v>CUMPLIMIENTO</v>
          </cell>
          <cell r="CE70">
            <v>80111600</v>
          </cell>
          <cell r="CF70" t="str">
            <v>CD-IDPAC-069-2025</v>
          </cell>
          <cell r="CG70" t="str">
            <v>https://community.secop.gov.co/Public/Tendering/OpportunityDetail/Index?noticeUID=CO1.NTC.7629547&amp;isFromPublicArea=True&amp;isModal=False</v>
          </cell>
          <cell r="CH70">
            <v>45701</v>
          </cell>
          <cell r="CI70" t="str">
            <v>CO1.PCCNTR.7489826</v>
          </cell>
          <cell r="CJ70" t="str">
            <v>Anderson Martinez</v>
          </cell>
          <cell r="CK70" t="str">
            <v>YULY MARCELA BARAJAS AGUILERA</v>
          </cell>
          <cell r="CL70" t="str">
            <v>1 1. Interna</v>
          </cell>
          <cell r="CM70" t="str">
            <v>YULY MARCELA BARAJAS AGUILERA</v>
          </cell>
          <cell r="CN70">
            <v>1010176121</v>
          </cell>
          <cell r="CO70">
            <v>6</v>
          </cell>
          <cell r="CP70"/>
          <cell r="CQ70" t="str">
            <v>SECRETARIA GENERAL</v>
          </cell>
          <cell r="CR70"/>
          <cell r="CS70"/>
          <cell r="CT70"/>
          <cell r="CU70"/>
          <cell r="CV70"/>
          <cell r="CW70"/>
          <cell r="CX70"/>
          <cell r="CY70"/>
          <cell r="CZ70"/>
          <cell r="DA70"/>
          <cell r="DB70"/>
          <cell r="DC70"/>
          <cell r="DD70"/>
          <cell r="DE70"/>
          <cell r="DF70"/>
          <cell r="DG70"/>
          <cell r="DH70"/>
          <cell r="DI70"/>
          <cell r="DJ70"/>
          <cell r="DK70"/>
          <cell r="DL70"/>
          <cell r="DM70"/>
          <cell r="DN70"/>
          <cell r="DO70"/>
          <cell r="DP70"/>
          <cell r="DQ70"/>
          <cell r="DR70"/>
          <cell r="DS70"/>
          <cell r="DT70"/>
          <cell r="DU70"/>
          <cell r="DV70"/>
          <cell r="DW70"/>
          <cell r="DX70"/>
          <cell r="DY70"/>
          <cell r="DZ70"/>
          <cell r="EA70"/>
          <cell r="EB70"/>
          <cell r="EC70"/>
          <cell r="ED70"/>
          <cell r="EE70"/>
          <cell r="EF70"/>
          <cell r="EG70"/>
          <cell r="EH70"/>
          <cell r="EI70"/>
          <cell r="EJ70"/>
          <cell r="EK70"/>
          <cell r="EL70"/>
          <cell r="EM70"/>
          <cell r="EN70"/>
          <cell r="EO70"/>
          <cell r="EP70"/>
          <cell r="EQ70"/>
          <cell r="ER70"/>
          <cell r="ES70"/>
          <cell r="ET70"/>
          <cell r="EU70" t="str">
            <v>$ -</v>
          </cell>
          <cell r="EV70"/>
          <cell r="EW70"/>
          <cell r="EX70"/>
          <cell r="EY70"/>
          <cell r="EZ70"/>
          <cell r="FA70"/>
          <cell r="FB70">
            <v>0</v>
          </cell>
          <cell r="FC70">
            <v>45977</v>
          </cell>
          <cell r="FD70">
            <v>270</v>
          </cell>
          <cell r="FE70" t="str">
            <v>$ 34.200.000</v>
          </cell>
          <cell r="FF70" t="str">
            <v>Activo</v>
          </cell>
          <cell r="FG70" t="str">
            <v>En ejecución</v>
          </cell>
          <cell r="FH70"/>
          <cell r="FI70"/>
          <cell r="FJ70" t="str">
            <v>$34.200.000</v>
          </cell>
          <cell r="FK70" t="str">
            <v>#N/D</v>
          </cell>
          <cell r="FL70" t="str">
            <v>$0</v>
          </cell>
          <cell r="FM70" t="str">
            <v>$34.200.000</v>
          </cell>
          <cell r="FN70" t="str">
            <v>$0</v>
          </cell>
          <cell r="FO70" t="str">
            <v>$34.200.000</v>
          </cell>
          <cell r="FP70" t="str">
            <v>OK</v>
          </cell>
          <cell r="FQ70" t="str">
            <v>#¡REF!</v>
          </cell>
          <cell r="FR70">
            <v>0</v>
          </cell>
          <cell r="FS70" t="str">
            <v xml:space="preserve"> Realizar procesos que permitan optimizar y automatizar el desarrollo  de la 
Secretaría General mediante el uso de herramientas tecnológicas que 
agilicen su ejecución y mejoren la eficiencia operativa. 
2. Diseñar y gestionar bases de datos asignados por la Secretaría General, 
asegurando la correcta organización, actualización y accesibilidad de la 
información teniendo en cuenta la custodia y discrecionalidad, para 
obtener un desarrollo satisfactorio en los procesos a cargo de la Secretaria 
General. 
3. Implementar controles de seguimiento y generar reportes sobre la 
información suscrita en el proceso de gestión contractual, garantizando su 
trazabilidad y ejecución. 
4. Proporcionar información de los procesos contractuales al grupo de datos 
para atender derechos de petición y solicitudes de información, además de 
realizar el seguimiento de estos procesos hasta su culminación y cierre. 
5. Realizar seguimiento de los procesos de gestión contractual en sus 
diferentes etapas, para generar reportes de la información que requiera la 
Secretaria General, con el fin de dar respuesta a los diferentes 
requerimientos. 
6. Las demás que sean asignadas por el supervisor, de acuerdo con la 
naturaleza y objeto del contrato. </v>
          </cell>
          <cell r="FT7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0"/>
          <cell r="FV70">
            <v>9</v>
          </cell>
          <cell r="FW70">
            <v>0</v>
          </cell>
          <cell r="FX70">
            <v>40</v>
          </cell>
          <cell r="FY70">
            <v>35100000</v>
          </cell>
          <cell r="FZ70">
            <v>45692</v>
          </cell>
          <cell r="GA70">
            <v>53</v>
          </cell>
          <cell r="GB70">
            <v>34200000</v>
          </cell>
          <cell r="GC70">
            <v>45702</v>
          </cell>
        </row>
        <row r="71">
          <cell r="A71" t="str">
            <v>C62</v>
          </cell>
          <cell r="B71"/>
          <cell r="C71">
            <v>2025</v>
          </cell>
          <cell r="D71">
            <v>70</v>
          </cell>
          <cell r="E71">
            <v>1125680283</v>
          </cell>
          <cell r="F71">
            <v>9</v>
          </cell>
          <cell r="G71" t="str">
            <v>MIGUEL DAVID PERDOMO DURAN</v>
          </cell>
          <cell r="H71" t="str">
            <v>carrera 19 # 127b -31 edificio torres de jannan III</v>
          </cell>
          <cell r="I71">
            <v>4620368</v>
          </cell>
          <cell r="J71" t="str">
            <v>migueper91@hotmail.com</v>
          </cell>
          <cell r="K71" t="str">
            <v>NO APLICA</v>
          </cell>
          <cell r="L71" t="str">
            <v>NO APLICA</v>
          </cell>
          <cell r="M71" t="str">
            <v>HOMBRE</v>
          </cell>
          <cell r="N71" t="str">
            <v>CISGENERO</v>
          </cell>
          <cell r="O71" t="str">
            <v>NO APLICA</v>
          </cell>
          <cell r="P71" t="str">
            <v>NO APLICA</v>
          </cell>
          <cell r="Q71">
            <v>33459</v>
          </cell>
          <cell r="R71">
            <v>33</v>
          </cell>
          <cell r="S71" t="str">
            <v>NACIONAL</v>
          </cell>
          <cell r="T71" t="str">
            <v>Título profesional en derecho con 
Título de posgrado a nivel de 
especialización y/o su equivalenci</v>
          </cell>
          <cell r="U71" t="str">
            <v>ABOGADO 
UNIVERSIDAD SERGIO 
ARBOLEDA
Según diploma del 28 de julio de 
2017
ESPECIALISTA EN DERECHO 
CONSTITUCIONAL
UNIVERSIDAD DEL ROSARIO
Según diploma del 24 de marzo de 
202</v>
          </cell>
          <cell r="V71" t="str">
            <v>Inversión</v>
          </cell>
          <cell r="W71" t="str">
            <v>Fortalecimiento de la gestión institucional del IDPAC en el marco de la ejecución del Plan de Desarrollo de  Bogotá D.C</v>
          </cell>
          <cell r="X71" t="str">
            <v>O23011745992024019407023</v>
          </cell>
          <cell r="Y71" t="str">
            <v>Meta 368 Implementar 1 estrategia para fortalecimiento de la gestión institucional y operativa</v>
          </cell>
          <cell r="Z71" t="str">
            <v>1. Realizar el 100% de la estrategia de contratación de talento humano para los procesos de apoyo, gerencia y evaluación</v>
          </cell>
          <cell r="AA71" t="str">
            <v>Prestar los servicios profesionales para adelantar jurídicamente el desarrollo de los procedimientos adelantados por el Proceso de Gestión Contractual del Instituto Distrital de la Participación y Acción Comunal.</v>
          </cell>
          <cell r="AB71">
            <v>45702</v>
          </cell>
          <cell r="AC71">
            <v>45705</v>
          </cell>
          <cell r="AD71">
            <v>2025</v>
          </cell>
          <cell r="AE71">
            <v>2</v>
          </cell>
          <cell r="AF71">
            <v>17</v>
          </cell>
          <cell r="AG71">
            <v>2025</v>
          </cell>
          <cell r="AH71">
            <v>9</v>
          </cell>
          <cell r="AI71">
            <v>0</v>
          </cell>
          <cell r="AJ71">
            <v>2025</v>
          </cell>
          <cell r="AK71">
            <v>11</v>
          </cell>
          <cell r="AL71">
            <v>16</v>
          </cell>
          <cell r="AM71">
            <v>45977</v>
          </cell>
          <cell r="AN71">
            <v>270</v>
          </cell>
          <cell r="AO71">
            <v>72000000</v>
          </cell>
          <cell r="AP71"/>
          <cell r="AQ71"/>
          <cell r="AR71"/>
          <cell r="AS71" t="str">
            <v>$ 8.000.000</v>
          </cell>
          <cell r="AT71" t="str">
            <v>Asesor 1</v>
          </cell>
          <cell r="AU71" t="str">
            <v>Febrero</v>
          </cell>
          <cell r="AV71" t="str">
            <v>1 1. Natural</v>
          </cell>
          <cell r="AW71" t="str">
            <v>26 26-Persona Natural</v>
          </cell>
          <cell r="AX71" t="str">
            <v>3 3. Único Contratista</v>
          </cell>
          <cell r="AY71" t="str">
            <v>17 17. Contrato de Prestación de Servicios</v>
          </cell>
          <cell r="AZ71" t="str">
            <v>31 31-Servicios Profesionales</v>
          </cell>
          <cell r="BA71" t="str">
            <v>5 Contratación directa</v>
          </cell>
          <cell r="BB71" t="str">
            <v>33 Prestación de Servicios Profesionales y Apoyo (5-8)</v>
          </cell>
          <cell r="BC71">
            <v>1</v>
          </cell>
          <cell r="BD71" t="str">
            <v>1 1. Ley 80</v>
          </cell>
          <cell r="BE71"/>
          <cell r="BF71"/>
          <cell r="BG71"/>
          <cell r="BH71"/>
          <cell r="BI71" t="str">
            <v>6 6: Prestacion de servicios</v>
          </cell>
          <cell r="BJ71"/>
          <cell r="BK71"/>
          <cell r="BL71"/>
          <cell r="BM71"/>
          <cell r="BN71"/>
          <cell r="BO71"/>
          <cell r="BP71"/>
          <cell r="BQ71"/>
          <cell r="BR71"/>
          <cell r="BS71"/>
          <cell r="BT71"/>
          <cell r="BU71"/>
          <cell r="BV71"/>
          <cell r="BW71"/>
          <cell r="BX71"/>
          <cell r="BY71"/>
          <cell r="BZ71"/>
          <cell r="CA71"/>
          <cell r="CB71"/>
          <cell r="CC71">
            <v>45705</v>
          </cell>
          <cell r="CD71" t="str">
            <v>CUMPLIMIENTO</v>
          </cell>
          <cell r="CE71">
            <v>80111600</v>
          </cell>
          <cell r="CF71" t="str">
            <v>CD-IDPAC-070-2025</v>
          </cell>
          <cell r="CG71" t="str">
            <v>https://community.secop.gov.co/Public/Tendering/OpportunityDetail/Index?noticeUID=CO1.NTC.7635992&amp;isFromPublicArea=True&amp;isModal=False</v>
          </cell>
          <cell r="CH71">
            <v>45702</v>
          </cell>
          <cell r="CI71" t="str">
            <v>CO1.PCCNTR.7495346</v>
          </cell>
          <cell r="CJ71" t="str">
            <v>Wilson Ayure</v>
          </cell>
          <cell r="CK71" t="str">
            <v>YULY MARCELA BARAJAS AGUILERA</v>
          </cell>
          <cell r="CL71" t="str">
            <v>1 1. Interna</v>
          </cell>
          <cell r="CM71" t="str">
            <v>YULY MARCELA BARAJAS AGUILERA</v>
          </cell>
          <cell r="CN71">
            <v>1010176121</v>
          </cell>
          <cell r="CO71">
            <v>6</v>
          </cell>
          <cell r="CP71"/>
          <cell r="CQ71" t="str">
            <v>SECRETARIA GENERAL</v>
          </cell>
          <cell r="CR71"/>
          <cell r="CS71"/>
          <cell r="CT71"/>
          <cell r="CU71"/>
          <cell r="CV71"/>
          <cell r="CW71"/>
          <cell r="CX71"/>
          <cell r="CY71"/>
          <cell r="CZ71"/>
          <cell r="DA71"/>
          <cell r="DB71"/>
          <cell r="DC71"/>
          <cell r="DD71"/>
          <cell r="DE71"/>
          <cell r="DF71"/>
          <cell r="DG71"/>
          <cell r="DH71"/>
          <cell r="DI71"/>
          <cell r="DJ71"/>
          <cell r="DK71"/>
          <cell r="DL71"/>
          <cell r="DM71"/>
          <cell r="DN71"/>
          <cell r="DO71"/>
          <cell r="DP71"/>
          <cell r="DQ71"/>
          <cell r="DR71"/>
          <cell r="DS71"/>
          <cell r="DT71"/>
          <cell r="DU71"/>
          <cell r="DV71"/>
          <cell r="DW71"/>
          <cell r="DX71"/>
          <cell r="DY71"/>
          <cell r="DZ71"/>
          <cell r="EA71"/>
          <cell r="EB71"/>
          <cell r="EC71"/>
          <cell r="ED71"/>
          <cell r="EE71"/>
          <cell r="EF71"/>
          <cell r="EG71"/>
          <cell r="EH71"/>
          <cell r="EI71"/>
          <cell r="EJ71"/>
          <cell r="EK71"/>
          <cell r="EL71"/>
          <cell r="EM71"/>
          <cell r="EN71"/>
          <cell r="EO71"/>
          <cell r="EP71"/>
          <cell r="EQ71"/>
          <cell r="ER71"/>
          <cell r="ES71"/>
          <cell r="ET71"/>
          <cell r="EU71" t="str">
            <v>$ -</v>
          </cell>
          <cell r="EV71"/>
          <cell r="EW71"/>
          <cell r="EX71"/>
          <cell r="EY71"/>
          <cell r="EZ71"/>
          <cell r="FA71"/>
          <cell r="FB71">
            <v>0</v>
          </cell>
          <cell r="FC71">
            <v>45977</v>
          </cell>
          <cell r="FD71">
            <v>270</v>
          </cell>
          <cell r="FE71" t="str">
            <v>$ 72.000.000</v>
          </cell>
          <cell r="FF71" t="str">
            <v>Activo</v>
          </cell>
          <cell r="FG71" t="str">
            <v>En ejecución</v>
          </cell>
          <cell r="FH71"/>
          <cell r="FI71"/>
          <cell r="FJ71" t="str">
            <v>$72.000.000</v>
          </cell>
          <cell r="FK71" t="str">
            <v>#N/D</v>
          </cell>
          <cell r="FL71" t="str">
            <v>$0</v>
          </cell>
          <cell r="FM71" t="str">
            <v>$72.000.000</v>
          </cell>
          <cell r="FN71" t="str">
            <v>$0</v>
          </cell>
          <cell r="FO71" t="str">
            <v>$72.000.000</v>
          </cell>
          <cell r="FP71" t="str">
            <v>OK</v>
          </cell>
          <cell r="FQ71" t="str">
            <v>#¡REF!</v>
          </cell>
          <cell r="FR71">
            <v>0</v>
          </cell>
          <cell r="FS71" t="str">
            <v xml:space="preserve"> Brindar apoyo en la proyección de respuestas a derechos de petición, 
consultas, solicitudes, quejas y reclamos presentados a la Secretaría 
General del IDPAC, por los diferentes medios y en los términos de ley. 
2. Gestionar los procesos en las etapas precontractual, contractual y 
postcontractual, de contratos que adelanta la entidad. 
3. Publicar los diferentes procesos contractuales en las plataformas 
destinadas por la entidad y la ley para tal fin. 
4. Asistir a las reuniones programadas que tengan relación directa con el 
objeto del presente contrato de manera virtual o presencial. 
5. Revisar y dar trámite a las liquidaciones y cierres contractuales asignados 
por el Supervisor del Contrato. 
6. Las demás que sean asignadas por el supervisor, de acuerdo con la 
naturaleza y objeto del contrato.</v>
          </cell>
          <cell r="FT7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1"/>
          <cell r="FV71">
            <v>9</v>
          </cell>
          <cell r="FW71">
            <v>0</v>
          </cell>
          <cell r="FX71">
            <v>185</v>
          </cell>
          <cell r="FY71">
            <v>72000000</v>
          </cell>
          <cell r="FZ71">
            <v>45700</v>
          </cell>
          <cell r="GA71">
            <v>57</v>
          </cell>
          <cell r="GB71">
            <v>72000000</v>
          </cell>
          <cell r="GC71">
            <v>45702</v>
          </cell>
        </row>
        <row r="72">
          <cell r="A72" t="str">
            <v>A67</v>
          </cell>
          <cell r="B72"/>
          <cell r="C72">
            <v>2025</v>
          </cell>
          <cell r="D72">
            <v>71</v>
          </cell>
          <cell r="E72">
            <v>52970330</v>
          </cell>
          <cell r="F72">
            <v>6</v>
          </cell>
          <cell r="G72" t="str">
            <v>GLORIA ESTELA CONTRERAS PLAZAS</v>
          </cell>
          <cell r="H72" t="str">
            <v>CLL 7A BIS C 80A 50</v>
          </cell>
          <cell r="I72">
            <v>6016617227</v>
          </cell>
          <cell r="J72" t="str">
            <v>glorikurt@hotmail.com</v>
          </cell>
          <cell r="K72" t="str">
            <v>NO APLICA</v>
          </cell>
          <cell r="L72" t="str">
            <v>NO APLICA</v>
          </cell>
          <cell r="M72" t="str">
            <v>MUJER</v>
          </cell>
          <cell r="N72" t="str">
            <v>CISGENERO</v>
          </cell>
          <cell r="O72" t="str">
            <v>NO APLICA</v>
          </cell>
          <cell r="P72" t="str">
            <v>NO APLICA</v>
          </cell>
          <cell r="Q72">
            <v>30244</v>
          </cell>
          <cell r="R72">
            <v>42</v>
          </cell>
          <cell r="S72" t="str">
            <v>NACIONAL</v>
          </cell>
          <cell r="T72" t="str">
            <v>Título profesional en las áreas de 
contaduría, economía, administración y 
afines con título de posgrado a nivel de 
especialización o su equivalencia</v>
          </cell>
          <cell r="U72" t="str">
            <v xml:space="preserve">CONTADORA PÚBLICA
Universidad Cooperativa de Colombia
Según diploma del 18 de Marzo de 2011
ESPECIALISTA EN FINANZAS Y 
ADMINISTRACIÓN PÚBLICA
Universidad Militar Nueva Granada
Según diploma del 17 de Junio de 2013
</v>
          </cell>
          <cell r="V72" t="str">
            <v>Funcionamiento</v>
          </cell>
          <cell r="W72" t="str">
            <v>N/A</v>
          </cell>
          <cell r="X72" t="str">
            <v>O21202020080383990</v>
          </cell>
          <cell r="Y72" t="str">
            <v>N/A</v>
          </cell>
          <cell r="Z72" t="str">
            <v>N/A</v>
          </cell>
          <cell r="AA72" t="str">
            <v>Prestar los servicios profesionales para acompañar a la Secretaría General en los temas relacionados con la Oficina Asesora de Planeación del Instituto.</v>
          </cell>
          <cell r="AB72">
            <v>45702</v>
          </cell>
          <cell r="AC72">
            <v>45705</v>
          </cell>
          <cell r="AD72">
            <v>2025</v>
          </cell>
          <cell r="AE72">
            <v>2</v>
          </cell>
          <cell r="AF72">
            <v>17</v>
          </cell>
          <cell r="AG72">
            <v>2025</v>
          </cell>
          <cell r="AH72">
            <v>8</v>
          </cell>
          <cell r="AI72">
            <v>0</v>
          </cell>
          <cell r="AJ72">
            <v>2025</v>
          </cell>
          <cell r="AK72">
            <v>10</v>
          </cell>
          <cell r="AL72">
            <v>16</v>
          </cell>
          <cell r="AM72">
            <v>45946</v>
          </cell>
          <cell r="AN72">
            <v>240</v>
          </cell>
          <cell r="AO72">
            <v>64000000</v>
          </cell>
          <cell r="AP72"/>
          <cell r="AQ72"/>
          <cell r="AR72"/>
          <cell r="AS72" t="str">
            <v>$ 8.000.000</v>
          </cell>
          <cell r="AT72" t="str">
            <v>Asesor 1</v>
          </cell>
          <cell r="AU72" t="str">
            <v>Febrero</v>
          </cell>
          <cell r="AV72" t="str">
            <v>1 1. Natural</v>
          </cell>
          <cell r="AW72" t="str">
            <v>26 26-Persona Natural</v>
          </cell>
          <cell r="AX72" t="str">
            <v>3 3. Único Contratista</v>
          </cell>
          <cell r="AY72" t="str">
            <v>17 17. Contrato de Prestación de Servicios</v>
          </cell>
          <cell r="AZ72" t="str">
            <v>31 31-Servicios Profesionales</v>
          </cell>
          <cell r="BA72" t="str">
            <v>5 Contratación directa</v>
          </cell>
          <cell r="BB72" t="str">
            <v>33 Prestación de Servicios Profesionales y Apoyo (5-8)</v>
          </cell>
          <cell r="BC72">
            <v>1</v>
          </cell>
          <cell r="BD72" t="str">
            <v>1 1. Ley 80</v>
          </cell>
          <cell r="BE72"/>
          <cell r="BF72"/>
          <cell r="BG72"/>
          <cell r="BH72"/>
          <cell r="BI72" t="str">
            <v>6 6: Prestacion de servicios</v>
          </cell>
          <cell r="BJ72"/>
          <cell r="BK72"/>
          <cell r="BL72"/>
          <cell r="BM72"/>
          <cell r="BN72"/>
          <cell r="BO72"/>
          <cell r="BP72"/>
          <cell r="BQ72"/>
          <cell r="BR72"/>
          <cell r="BS72"/>
          <cell r="BT72"/>
          <cell r="BU72"/>
          <cell r="BV72"/>
          <cell r="BW72"/>
          <cell r="BX72"/>
          <cell r="BY72"/>
          <cell r="BZ72"/>
          <cell r="CA72"/>
          <cell r="CB72"/>
          <cell r="CC72">
            <v>45705</v>
          </cell>
          <cell r="CD72" t="str">
            <v>CUMPLIMIENTO</v>
          </cell>
          <cell r="CE72">
            <v>80111600</v>
          </cell>
          <cell r="CF72" t="str">
            <v>CD-IDPAC-071-2025</v>
          </cell>
          <cell r="CG72" t="str">
            <v>https://community.secop.gov.co/Public/Tendering/ContractNoticePhases/View?PPI=CO1.PPI.37491459&amp;isFromPublicArea=True&amp;isModal=False</v>
          </cell>
          <cell r="CH72">
            <v>45702</v>
          </cell>
          <cell r="CI72" t="str">
            <v>CO1.PCCNTR.7494281</v>
          </cell>
          <cell r="CJ72" t="str">
            <v>Wilson Ayure</v>
          </cell>
          <cell r="CK72" t="str">
            <v>YULY MARCELA BARAJAS AGUILERA</v>
          </cell>
          <cell r="CL72" t="str">
            <v>1 1. Interna</v>
          </cell>
          <cell r="CM72" t="str">
            <v>YULY MARCELA BARAJAS AGUILERA</v>
          </cell>
          <cell r="CN72">
            <v>1010176121</v>
          </cell>
          <cell r="CO72">
            <v>6</v>
          </cell>
          <cell r="CP72"/>
          <cell r="CQ72" t="str">
            <v>SECRETARIA GENERAL</v>
          </cell>
          <cell r="CR72"/>
          <cell r="CS72"/>
          <cell r="CT72"/>
          <cell r="CU72"/>
          <cell r="CV72"/>
          <cell r="CW72"/>
          <cell r="CX72"/>
          <cell r="CY72"/>
          <cell r="CZ72"/>
          <cell r="DA72"/>
          <cell r="DB72"/>
          <cell r="DC72"/>
          <cell r="DD72"/>
          <cell r="DE72"/>
          <cell r="DF72"/>
          <cell r="DG72"/>
          <cell r="DH72"/>
          <cell r="DI72"/>
          <cell r="DJ72"/>
          <cell r="DK72"/>
          <cell r="DL72"/>
          <cell r="DM72"/>
          <cell r="DN72"/>
          <cell r="DO72"/>
          <cell r="DP72"/>
          <cell r="DQ72"/>
          <cell r="DR72"/>
          <cell r="DS72"/>
          <cell r="DT72"/>
          <cell r="DU72"/>
          <cell r="DV72"/>
          <cell r="DW72"/>
          <cell r="DX72"/>
          <cell r="DY72"/>
          <cell r="DZ72"/>
          <cell r="EA72"/>
          <cell r="EB72"/>
          <cell r="EC72"/>
          <cell r="ED72"/>
          <cell r="EE72"/>
          <cell r="EF72"/>
          <cell r="EG72"/>
          <cell r="EH72"/>
          <cell r="EI72"/>
          <cell r="EJ72"/>
          <cell r="EK72"/>
          <cell r="EL72"/>
          <cell r="EM72"/>
          <cell r="EN72"/>
          <cell r="EO72"/>
          <cell r="EP72"/>
          <cell r="EQ72"/>
          <cell r="ER72"/>
          <cell r="ES72"/>
          <cell r="ET72"/>
          <cell r="EU72" t="str">
            <v>$ -</v>
          </cell>
          <cell r="EV72"/>
          <cell r="EW72"/>
          <cell r="EX72"/>
          <cell r="EY72"/>
          <cell r="EZ72"/>
          <cell r="FA72"/>
          <cell r="FB72">
            <v>0</v>
          </cell>
          <cell r="FC72">
            <v>45946</v>
          </cell>
          <cell r="FD72">
            <v>240</v>
          </cell>
          <cell r="FE72" t="str">
            <v>$ 64.000.000</v>
          </cell>
          <cell r="FF72" t="str">
            <v>Activo</v>
          </cell>
          <cell r="FG72" t="str">
            <v>En ejecución</v>
          </cell>
          <cell r="FH72"/>
          <cell r="FI72"/>
          <cell r="FJ72" t="str">
            <v>$64.000.000</v>
          </cell>
          <cell r="FK72" t="str">
            <v>#N/D</v>
          </cell>
          <cell r="FL72" t="str">
            <v>$0</v>
          </cell>
          <cell r="FM72" t="str">
            <v>$64.000.000</v>
          </cell>
          <cell r="FN72" t="str">
            <v>$0</v>
          </cell>
          <cell r="FO72" t="str">
            <v>$64.000.000</v>
          </cell>
          <cell r="FP72" t="str">
            <v>OK</v>
          </cell>
          <cell r="FQ72" t="str">
            <v>#¡REF!</v>
          </cell>
          <cell r="FR72">
            <v>0</v>
          </cell>
          <cell r="FS72" t="str">
            <v>1. Proyectar, actualizar, hacer seguimiento y realizar informes del Plan Anual 
de Adquisiciones de los Proyectos de Inversión de la entidad y de los 
gastos de Funcionamiento del Instituto, en conjunto con la oficina de 
planeación. 
2. Consolidar y cargar el reporte de la Rendición de la Cuenta mensual, 
ocasional y anual, en la plataforma SIVICOF de la Contraloría de Bogotá. 
3. Emitir respuesta a los derechos de petición y/o solicitudes que le sean 
asignadas por el supervisor del contrato. 
4. Asesorar y gestionar las solicitudes de adición, reducción y traslados de 
las apropiaciones presupuestales asignadas, de conformidad con las 
necesidades de la Secretaría General. 
5. Realizar la proyección del PAC de la Secretaria General cuando sea 
requerido. 
6. Las demás que sean asignadas por el supervisor, de acuerdo con la 
naturaleza y objeto del contrato.</v>
          </cell>
          <cell r="FT7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2"/>
          <cell r="FV72">
            <v>8</v>
          </cell>
          <cell r="FW72">
            <v>0</v>
          </cell>
          <cell r="FX72">
            <v>177</v>
          </cell>
          <cell r="FY72">
            <v>64000000</v>
          </cell>
          <cell r="FZ72">
            <v>45700</v>
          </cell>
          <cell r="GA72" t="str">
            <v>º</v>
          </cell>
          <cell r="GB72">
            <v>64000000</v>
          </cell>
          <cell r="GC72">
            <v>45702</v>
          </cell>
        </row>
        <row r="73">
          <cell r="A73" t="str">
            <v>C414</v>
          </cell>
          <cell r="B73"/>
          <cell r="C73">
            <v>2025</v>
          </cell>
          <cell r="D73">
            <v>72</v>
          </cell>
          <cell r="E73">
            <v>1069723094</v>
          </cell>
          <cell r="F73">
            <v>7</v>
          </cell>
          <cell r="G73" t="str">
            <v>GLORIA YADIRA RAMOS MICAN</v>
          </cell>
          <cell r="H73" t="str">
            <v>CR 100 # 23 H - 72</v>
          </cell>
          <cell r="I73">
            <v>3194381561</v>
          </cell>
          <cell r="J73" t="str">
            <v xml:space="preserve">
YAMIS020888@HOTMAIL.COM </v>
          </cell>
          <cell r="K73" t="str">
            <v>NO APLICA</v>
          </cell>
          <cell r="L73" t="str">
            <v>NO APLICA</v>
          </cell>
          <cell r="M73" t="str">
            <v>MUJER</v>
          </cell>
          <cell r="N73" t="str">
            <v>CISGENERO</v>
          </cell>
          <cell r="O73" t="str">
            <v>NO APLICA</v>
          </cell>
          <cell r="P73" t="str">
            <v>NO APLICA</v>
          </cell>
          <cell r="Q73">
            <v>32181</v>
          </cell>
          <cell r="R73">
            <v>37</v>
          </cell>
          <cell r="S73" t="str">
            <v>NACIONAL</v>
          </cell>
          <cell r="T73" t="str">
            <v>Título profesional en las 
áreas de ciencias sociales y 
humanas o Economía, 
Administración, Contaduría y 
afines y/o su equivalencia</v>
          </cell>
          <cell r="U73" t="str">
            <v xml:space="preserve"> PSICOLOGA
 Universidad UNAD
 Acta del 23 de Junio de 2018</v>
          </cell>
          <cell r="V73" t="str">
            <v>Inversión</v>
          </cell>
          <cell r="W73" t="str">
            <v>8131 implementación de mecanismos de participación que potencian el desarrollo territorial Bogotá D.C.</v>
          </cell>
          <cell r="X73" t="str">
            <v>O23011745022024023806022</v>
          </cell>
          <cell r="Y73"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73" t="str">
            <v>3. Aplicar a 2000 organizaciones sociales, comunales, medios comunitarios, de propiedad horizontal el modelo de fortalecimiento</v>
          </cell>
          <cell r="AA73" t="str">
            <v>Prestar los servicios profesionales para implementar el modelo de fortalecimiento con organizaciones de propiedad horizontal y comunales de los distintos  niveles en el marco del proyecto de inversión 8131.</v>
          </cell>
          <cell r="AB73">
            <v>45707</v>
          </cell>
          <cell r="AC73">
            <v>45709</v>
          </cell>
          <cell r="AD73">
            <v>2025</v>
          </cell>
          <cell r="AE73">
            <v>2</v>
          </cell>
          <cell r="AF73">
            <v>21</v>
          </cell>
          <cell r="AG73">
            <v>2025</v>
          </cell>
          <cell r="AH73">
            <v>8</v>
          </cell>
          <cell r="AI73">
            <v>0</v>
          </cell>
          <cell r="AJ73">
            <v>2025</v>
          </cell>
          <cell r="AK73">
            <v>9</v>
          </cell>
          <cell r="AL73">
            <v>20</v>
          </cell>
          <cell r="AM73">
            <v>45920</v>
          </cell>
          <cell r="AN73">
            <v>240</v>
          </cell>
          <cell r="AO73">
            <v>33600000</v>
          </cell>
          <cell r="AP73"/>
          <cell r="AQ73"/>
          <cell r="AR73"/>
          <cell r="AS73" t="str">
            <v>$ 4.200.000</v>
          </cell>
          <cell r="AT73" t="str">
            <v>Profesional 1</v>
          </cell>
          <cell r="AU73" t="str">
            <v>Febrero</v>
          </cell>
          <cell r="AV73" t="str">
            <v>1 1. Natural</v>
          </cell>
          <cell r="AW73" t="str">
            <v>26 26-Persona Natural</v>
          </cell>
          <cell r="AX73" t="str">
            <v>3 3. Único Contratista</v>
          </cell>
          <cell r="AY73" t="str">
            <v>17 17. Contrato de Prestación de Servicios</v>
          </cell>
          <cell r="AZ73" t="str">
            <v>31 31-Servicios Profesionales</v>
          </cell>
          <cell r="BA73" t="str">
            <v>5 Contratación directa</v>
          </cell>
          <cell r="BB73" t="str">
            <v>33 Prestación de Servicios Profesionales y Apoyo (5-8)</v>
          </cell>
          <cell r="BC73">
            <v>1</v>
          </cell>
          <cell r="BD73" t="str">
            <v>1 1. Ley 80</v>
          </cell>
          <cell r="BE73"/>
          <cell r="BF73"/>
          <cell r="BG73"/>
          <cell r="BH73"/>
          <cell r="BI73" t="str">
            <v>6 6: Prestacion de servicios</v>
          </cell>
          <cell r="BJ73"/>
          <cell r="BK73"/>
          <cell r="BL73"/>
          <cell r="BM73"/>
          <cell r="BN73"/>
          <cell r="BO73"/>
          <cell r="BP73"/>
          <cell r="BQ73"/>
          <cell r="BR73"/>
          <cell r="BS73"/>
          <cell r="BT73"/>
          <cell r="BU73"/>
          <cell r="BV73"/>
          <cell r="BW73"/>
          <cell r="BX73"/>
          <cell r="BY73"/>
          <cell r="BZ73"/>
          <cell r="CA73"/>
          <cell r="CB73"/>
          <cell r="CC73">
            <v>45708</v>
          </cell>
          <cell r="CD73" t="str">
            <v>CUMPLIMIENTO</v>
          </cell>
          <cell r="CE73">
            <v>80111600</v>
          </cell>
          <cell r="CF73" t="str">
            <v>CD-IDPAC-072-2025</v>
          </cell>
          <cell r="CG73" t="str">
            <v>https://community.secop.gov.co/Public/Tendering/OpportunityDetail/Index?noticeUID=CO1.NTC.7667146&amp;isFromPublicArea=True&amp;isModal=False</v>
          </cell>
          <cell r="CH73">
            <v>45706</v>
          </cell>
          <cell r="CI73" t="str">
            <v>CO1.PCCNTR.7520702</v>
          </cell>
          <cell r="CJ73" t="str">
            <v>Jorge Suarez</v>
          </cell>
          <cell r="CK73" t="str">
            <v>YULY MARCELA BARAJAS AGUILERA</v>
          </cell>
          <cell r="CL73" t="str">
            <v>1 1. Interna</v>
          </cell>
          <cell r="CM73" t="str">
            <v>JOHN JAIRO GONZALEZ ARBOLEDA</v>
          </cell>
          <cell r="CN73">
            <v>80037360</v>
          </cell>
          <cell r="CO73">
            <v>8</v>
          </cell>
          <cell r="CP73"/>
          <cell r="CQ73" t="str">
            <v>SUBDIRECTOR DE ASUNTOS COMUNALES</v>
          </cell>
          <cell r="CR73"/>
          <cell r="CS73"/>
          <cell r="CT73"/>
          <cell r="CU73"/>
          <cell r="CV73"/>
          <cell r="CW73"/>
          <cell r="CX73"/>
          <cell r="CY73"/>
          <cell r="CZ73"/>
          <cell r="DA73"/>
          <cell r="DB73"/>
          <cell r="DC73"/>
          <cell r="DD73"/>
          <cell r="DE73"/>
          <cell r="DF73"/>
          <cell r="DG73"/>
          <cell r="DH73"/>
          <cell r="DI73"/>
          <cell r="DJ73"/>
          <cell r="DK73"/>
          <cell r="DL73"/>
          <cell r="DM73"/>
          <cell r="DN73"/>
          <cell r="DO73"/>
          <cell r="DP73"/>
          <cell r="DQ73"/>
          <cell r="DR73"/>
          <cell r="DS73"/>
          <cell r="DT73"/>
          <cell r="DU73"/>
          <cell r="DV73"/>
          <cell r="DW73"/>
          <cell r="DX73"/>
          <cell r="DY73"/>
          <cell r="DZ73"/>
          <cell r="EA73"/>
          <cell r="EB73"/>
          <cell r="EC73"/>
          <cell r="ED73"/>
          <cell r="EE73"/>
          <cell r="EF73"/>
          <cell r="EG73"/>
          <cell r="EH73"/>
          <cell r="EI73"/>
          <cell r="EJ73"/>
          <cell r="EK73"/>
          <cell r="EL73"/>
          <cell r="EM73"/>
          <cell r="EN73"/>
          <cell r="EO73"/>
          <cell r="EP73"/>
          <cell r="EQ73"/>
          <cell r="ER73"/>
          <cell r="ES73"/>
          <cell r="ET73"/>
          <cell r="EU73" t="str">
            <v>$ -</v>
          </cell>
          <cell r="EV73"/>
          <cell r="EW73"/>
          <cell r="EX73"/>
          <cell r="EY73"/>
          <cell r="EZ73"/>
          <cell r="FA73"/>
          <cell r="FB73">
            <v>0</v>
          </cell>
          <cell r="FC73">
            <v>45920</v>
          </cell>
          <cell r="FD73">
            <v>240</v>
          </cell>
          <cell r="FE73" t="str">
            <v>$ 33.600.000</v>
          </cell>
          <cell r="FF73" t="str">
            <v>Activo</v>
          </cell>
          <cell r="FG73" t="str">
            <v>En ejecución</v>
          </cell>
          <cell r="FH73"/>
          <cell r="FI73"/>
          <cell r="FJ73" t="str">
            <v>$33.600.000</v>
          </cell>
          <cell r="FK73" t="str">
            <v>$0</v>
          </cell>
          <cell r="FL73" t="str">
            <v>$0</v>
          </cell>
          <cell r="FM73" t="str">
            <v>$33.600.000</v>
          </cell>
          <cell r="FN73" t="str">
            <v>$0</v>
          </cell>
          <cell r="FO73" t="str">
            <v>$33.600.000</v>
          </cell>
          <cell r="FP73" t="str">
            <v>OK</v>
          </cell>
          <cell r="FQ73" t="str">
            <v>#¡REF!</v>
          </cell>
          <cell r="FR73">
            <v>0</v>
          </cell>
          <cell r="FS73"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7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3"/>
          <cell r="FV73">
            <v>8</v>
          </cell>
          <cell r="FW73">
            <v>0</v>
          </cell>
          <cell r="FX73">
            <v>64</v>
          </cell>
          <cell r="FY73">
            <v>33600000</v>
          </cell>
          <cell r="FZ73">
            <v>45693</v>
          </cell>
          <cell r="GA73">
            <v>104</v>
          </cell>
          <cell r="GB73">
            <v>33600000</v>
          </cell>
          <cell r="GC73">
            <v>45708</v>
          </cell>
        </row>
        <row r="74">
          <cell r="A74" t="str">
            <v>C114</v>
          </cell>
          <cell r="B74"/>
          <cell r="C74">
            <v>2025</v>
          </cell>
          <cell r="D74">
            <v>73</v>
          </cell>
          <cell r="E74">
            <v>1020752812</v>
          </cell>
          <cell r="F74">
            <v>4</v>
          </cell>
          <cell r="G74" t="str">
            <v>MARIA ALEJANDRA CENDALES RODRIGUEZ</v>
          </cell>
          <cell r="H74" t="str">
            <v>CL 66 59 31</v>
          </cell>
          <cell r="I74">
            <v>3186082750</v>
          </cell>
          <cell r="J74" t="str">
            <v>alecendales@hotmail.com</v>
          </cell>
          <cell r="K74" t="str">
            <v>NO APLICA</v>
          </cell>
          <cell r="L74" t="str">
            <v>NO APLICA</v>
          </cell>
          <cell r="M74" t="str">
            <v>MUJER</v>
          </cell>
          <cell r="N74" t="str">
            <v>CISGENERO</v>
          </cell>
          <cell r="O74" t="str">
            <v>NO APLICA</v>
          </cell>
          <cell r="P74" t="str">
            <v>NO APLICA</v>
          </cell>
          <cell r="Q74">
            <v>33030</v>
          </cell>
          <cell r="R74">
            <v>34</v>
          </cell>
          <cell r="S74" t="str">
            <v>NACIONAL</v>
          </cell>
          <cell r="T74" t="str">
            <v>Título profesional en Ciencias Sociales y 
humanas y/o afines con título de posgrado a 
nivel de especialización o su equivalenci</v>
          </cell>
          <cell r="U74" t="str">
            <v>PROFESIONAL EN GOBIERNO Y 
RELACIONES INTERNACIONALES
Universidad Externado de Colombia
Acta de grado del 10 de septiembre de 
2013
ESPECIALISTA EN GESTION 
REGIONAL DE DESARROLLO
Universidad de los Andes
Acta de grado de 31 de Julio de 2020</v>
          </cell>
          <cell r="V74" t="str">
            <v>Inversión</v>
          </cell>
          <cell r="W74" t="str">
            <v>8080 Formación en capacidades democráticas en interrelación con la cualificación de la participación incidente; con enfoques de cultura ciudadana, democrática y de paz Bogotá D.C.</v>
          </cell>
          <cell r="X74" t="str">
            <v>O23011745022024021202034</v>
          </cell>
          <cell r="Y74"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74" t="str">
            <v xml:space="preserve">1. Formar 120.000 ciudadanos en 
sus capacidades democráticas para 
incidir en la construcción de una 
cultura democrática, ciudadana y de 
paz </v>
          </cell>
          <cell r="AA74" t="str">
            <v>Prestar los servicios profesionales, de manera temporal   para la planificación, diseño e implementacion de las actividades y metodologias de formacion que adelanta la Gerencia de Escuela de Participación.</v>
          </cell>
          <cell r="AB74">
            <v>45706</v>
          </cell>
          <cell r="AC74">
            <v>45707</v>
          </cell>
          <cell r="AD74">
            <v>2025</v>
          </cell>
          <cell r="AE74">
            <v>2</v>
          </cell>
          <cell r="AF74">
            <v>19</v>
          </cell>
          <cell r="AG74">
            <v>2025</v>
          </cell>
          <cell r="AH74">
            <v>5</v>
          </cell>
          <cell r="AI74">
            <v>0</v>
          </cell>
          <cell r="AJ74">
            <v>2025</v>
          </cell>
          <cell r="AK74">
            <v>7</v>
          </cell>
          <cell r="AL74">
            <v>18</v>
          </cell>
          <cell r="AM74">
            <v>45856</v>
          </cell>
          <cell r="AN74">
            <v>150</v>
          </cell>
          <cell r="AO74">
            <v>45000000</v>
          </cell>
          <cell r="AP74"/>
          <cell r="AQ74"/>
          <cell r="AR74"/>
          <cell r="AS74" t="str">
            <v>$ 9.000.000</v>
          </cell>
          <cell r="AT74" t="str">
            <v>Asesor 3</v>
          </cell>
          <cell r="AU74" t="str">
            <v>Febrero</v>
          </cell>
          <cell r="AV74" t="str">
            <v>1 1. Natural</v>
          </cell>
          <cell r="AW74" t="str">
            <v>26 26-Persona Natural</v>
          </cell>
          <cell r="AX74" t="str">
            <v>3 3. Único Contratista</v>
          </cell>
          <cell r="AY74" t="str">
            <v>17 17. Contrato de Prestación de Servicios</v>
          </cell>
          <cell r="AZ74" t="str">
            <v>31 31-Servicios Profesionales</v>
          </cell>
          <cell r="BA74" t="str">
            <v>5 Contratación directa</v>
          </cell>
          <cell r="BB74" t="str">
            <v>33 Prestación de Servicios Profesionales y Apoyo (5-8)</v>
          </cell>
          <cell r="BC74">
            <v>1</v>
          </cell>
          <cell r="BD74" t="str">
            <v>1 1. Ley 80</v>
          </cell>
          <cell r="BE74"/>
          <cell r="BF74"/>
          <cell r="BG74"/>
          <cell r="BH74"/>
          <cell r="BI74" t="str">
            <v>6 6: Prestacion de servicios</v>
          </cell>
          <cell r="BJ74"/>
          <cell r="BK74"/>
          <cell r="BL74"/>
          <cell r="BM74"/>
          <cell r="BN74"/>
          <cell r="BO74"/>
          <cell r="BP74"/>
          <cell r="BQ74"/>
          <cell r="BR74"/>
          <cell r="BS74"/>
          <cell r="BT74"/>
          <cell r="BU74"/>
          <cell r="BV74"/>
          <cell r="BW74"/>
          <cell r="BX74"/>
          <cell r="BY74"/>
          <cell r="BZ74"/>
          <cell r="CA74"/>
          <cell r="CB74"/>
          <cell r="CC74">
            <v>45706</v>
          </cell>
          <cell r="CD74" t="str">
            <v>CUMPLIMIENTO</v>
          </cell>
          <cell r="CE74">
            <v>80111600</v>
          </cell>
          <cell r="CF74" t="str">
            <v>CD-IDPAC-073-2025</v>
          </cell>
          <cell r="CG74" t="str">
            <v>https://community.secop.gov.co/Public/Tendering/OpportunityDetail/Index?noticeUID=CO1.NTC.7655785&amp;isFromPublicArea=True&amp;isModal=False</v>
          </cell>
          <cell r="CH74">
            <v>45705</v>
          </cell>
          <cell r="CI74" t="str">
            <v xml:space="preserve">	CO1.PCCNTR.7511806</v>
          </cell>
          <cell r="CJ74" t="str">
            <v>Sebastian Silva</v>
          </cell>
          <cell r="CK74" t="str">
            <v>YULY MARCELA BARAJAS AGUILERA</v>
          </cell>
          <cell r="CL74" t="str">
            <v>1 1. Interna</v>
          </cell>
          <cell r="CM74" t="str">
            <v>JOSÉ GUILLERMO ORJUELA ARDILA</v>
          </cell>
          <cell r="CN74">
            <v>1075654508</v>
          </cell>
          <cell r="CO74">
            <v>1</v>
          </cell>
          <cell r="CP74"/>
          <cell r="CQ74" t="str">
            <v>GERENTE ESCUELA DE LA PARTICIPACIÓN</v>
          </cell>
          <cell r="CR74"/>
          <cell r="CS74"/>
          <cell r="CT74"/>
          <cell r="CU74"/>
          <cell r="CV74"/>
          <cell r="CW74"/>
          <cell r="CX74"/>
          <cell r="CY74"/>
          <cell r="CZ74"/>
          <cell r="DA74"/>
          <cell r="DB74"/>
          <cell r="DC74"/>
          <cell r="DD74"/>
          <cell r="DE74"/>
          <cell r="DF74"/>
          <cell r="DG74"/>
          <cell r="DH74"/>
          <cell r="DI74"/>
          <cell r="DJ74"/>
          <cell r="DK74"/>
          <cell r="DL74"/>
          <cell r="DM74"/>
          <cell r="DN74"/>
          <cell r="DO74"/>
          <cell r="DP74"/>
          <cell r="DQ74"/>
          <cell r="DR74"/>
          <cell r="DS74"/>
          <cell r="DT74"/>
          <cell r="DU74"/>
          <cell r="DV74"/>
          <cell r="DW74"/>
          <cell r="DX74"/>
          <cell r="DY74"/>
          <cell r="DZ74"/>
          <cell r="EA74"/>
          <cell r="EB74"/>
          <cell r="EC74"/>
          <cell r="ED74"/>
          <cell r="EE74"/>
          <cell r="EF74"/>
          <cell r="EG74"/>
          <cell r="EH74"/>
          <cell r="EI74"/>
          <cell r="EJ74"/>
          <cell r="EK74"/>
          <cell r="EL74"/>
          <cell r="EM74"/>
          <cell r="EN74"/>
          <cell r="EO74"/>
          <cell r="EP74"/>
          <cell r="EQ74"/>
          <cell r="ER74"/>
          <cell r="ES74"/>
          <cell r="ET74"/>
          <cell r="EU74" t="str">
            <v>$ -</v>
          </cell>
          <cell r="EV74"/>
          <cell r="EW74"/>
          <cell r="EX74"/>
          <cell r="EY74"/>
          <cell r="EZ74"/>
          <cell r="FA74"/>
          <cell r="FB74">
            <v>0</v>
          </cell>
          <cell r="FC74">
            <v>45856</v>
          </cell>
          <cell r="FD74">
            <v>150</v>
          </cell>
          <cell r="FE74" t="str">
            <v>$ 45.000.000</v>
          </cell>
          <cell r="FF74" t="str">
            <v>Activo</v>
          </cell>
          <cell r="FG74" t="str">
            <v>En ejecución</v>
          </cell>
          <cell r="FH74"/>
          <cell r="FI74"/>
          <cell r="FJ74" t="str">
            <v>$45.000.000</v>
          </cell>
          <cell r="FK74" t="str">
            <v>#N/D</v>
          </cell>
          <cell r="FL74" t="str">
            <v>$0</v>
          </cell>
          <cell r="FM74" t="str">
            <v>$45.000.000</v>
          </cell>
          <cell r="FN74" t="str">
            <v>$0</v>
          </cell>
          <cell r="FO74" t="str">
            <v>$45.000.000</v>
          </cell>
          <cell r="FP74" t="str">
            <v>OK</v>
          </cell>
          <cell r="FQ74" t="str">
            <v>#¡REF!</v>
          </cell>
          <cell r="FR74">
            <v>0</v>
          </cell>
          <cell r="FS74" t="str">
            <v xml:space="preserve">Brinda apoyo en la elaboración de herramientas pedagogicas y la 
concertacion de los cursos. 
2. Brindar apoyo a la supervisión en materia de seguimiento a compromisos 
contractuales y planes de trabajo definidos por la Gerencia Escuela. 
3. Brindar apoyo en la revision de las cuentas de cobro indicadas por el 
supervisor del contrato. 
4. Brindar apoyo en la gestión institucional e interinstitucional para la 
adecuada realización de las acciones, procesos y actividades de 
promoción de la Gerencia de Escuela de la Participación. 
5. Asistir a las diferentes reuniones de formación y coordinación convocadas 
por la Gerencia Escuela. 
6. Las demás que sean asignadas por el supervisor, de acuerdo con la 
naturaleza y objeto del contrato. </v>
          </cell>
          <cell r="FT7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4"/>
          <cell r="FV74">
            <v>5</v>
          </cell>
          <cell r="FW74">
            <v>0</v>
          </cell>
          <cell r="FX74">
            <v>168</v>
          </cell>
          <cell r="FY74">
            <v>45000000</v>
          </cell>
          <cell r="FZ74">
            <v>45698</v>
          </cell>
          <cell r="GA74">
            <v>84</v>
          </cell>
          <cell r="GB74">
            <v>45000000</v>
          </cell>
          <cell r="GC74">
            <v>45706</v>
          </cell>
        </row>
        <row r="75">
          <cell r="A75" t="str">
            <v>C396</v>
          </cell>
          <cell r="B75"/>
          <cell r="C75">
            <v>2025</v>
          </cell>
          <cell r="D75">
            <v>74</v>
          </cell>
          <cell r="E75">
            <v>52702528</v>
          </cell>
          <cell r="F75">
            <v>9</v>
          </cell>
          <cell r="G75" t="str">
            <v>HEIDI CATALINA BARBOSA RUIZ</v>
          </cell>
          <cell r="H75" t="str">
            <v>KR 96 B 17 B 40 IN 7 AP 404</v>
          </cell>
          <cell r="I75">
            <v>3213218098</v>
          </cell>
          <cell r="J75" t="str">
            <v>cata261@gmail.com</v>
          </cell>
          <cell r="K75" t="str">
            <v>NO APLICA</v>
          </cell>
          <cell r="L75" t="str">
            <v>NO APLICA</v>
          </cell>
          <cell r="M75" t="str">
            <v>MUJER</v>
          </cell>
          <cell r="N75" t="str">
            <v>CISGENERO</v>
          </cell>
          <cell r="O75" t="str">
            <v>NO APLICA</v>
          </cell>
          <cell r="P75" t="str">
            <v>NO APLICA</v>
          </cell>
          <cell r="Q75">
            <v>28893</v>
          </cell>
          <cell r="R75">
            <v>46</v>
          </cell>
          <cell r="S75" t="str">
            <v>NACIONAL</v>
          </cell>
          <cell r="T75" t="str">
            <v>Título profesional en las áreas del conocimiento de 
ciencias sociales y humanas o ciencias de la 
educación o economía, administración, contaduría 
y afines y título de posgrado a nivel de 
especialización y/o su equivalencia.</v>
          </cell>
          <cell r="U75" t="str">
            <v>LICENCIADA EN EDUCACION INFANTIL
Universidad Pedagogica Nacional
Acta 29 de julio de 2011
ESPECIALISTA EN GERENCIA
SOCIAL
Corporación Universitaria Minuto de Dios - 
UNIMINUTO
Acta 26 de abril de 2022</v>
          </cell>
          <cell r="V75" t="str">
            <v>Inversión</v>
          </cell>
          <cell r="W75" t="str">
            <v>8131 implementación de mecanismos de participación que potencian el desarrollo territorial Bogotá D.C.</v>
          </cell>
          <cell r="X75" t="str">
            <v xml:space="preserve">O23011745022024023801029
</v>
          </cell>
          <cell r="Y75"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75" t="str">
            <v xml:space="preserve">4. Implementar el 100% de los 
planes de acción de las políticas 
públicas a cargo del IDPAC </v>
          </cell>
          <cell r="AA75"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AB75">
            <v>45707</v>
          </cell>
          <cell r="AC75">
            <v>45709</v>
          </cell>
          <cell r="AD75">
            <v>2025</v>
          </cell>
          <cell r="AE75">
            <v>2</v>
          </cell>
          <cell r="AF75">
            <v>21</v>
          </cell>
          <cell r="AG75">
            <v>2025</v>
          </cell>
          <cell r="AH75">
            <v>9</v>
          </cell>
          <cell r="AI75">
            <v>0</v>
          </cell>
          <cell r="AJ75">
            <v>2025</v>
          </cell>
          <cell r="AK75">
            <v>11</v>
          </cell>
          <cell r="AL75">
            <v>20</v>
          </cell>
          <cell r="AM75">
            <v>45981</v>
          </cell>
          <cell r="AN75">
            <v>270</v>
          </cell>
          <cell r="AO75">
            <v>54000000</v>
          </cell>
          <cell r="AP75"/>
          <cell r="AQ75"/>
          <cell r="AR75"/>
          <cell r="AS75" t="str">
            <v>$ 6.000.000</v>
          </cell>
          <cell r="AT75" t="str">
            <v>Profesional 5</v>
          </cell>
          <cell r="AU75" t="str">
            <v>Febrero</v>
          </cell>
          <cell r="AV75" t="str">
            <v>1 1. Natural</v>
          </cell>
          <cell r="AW75" t="str">
            <v>26 26-Persona Natural</v>
          </cell>
          <cell r="AX75" t="str">
            <v>3 3. Único Contratista</v>
          </cell>
          <cell r="AY75" t="str">
            <v>17 17. Contrato de Prestación de Servicios</v>
          </cell>
          <cell r="AZ75" t="str">
            <v>31 31-Servicios Profesionales</v>
          </cell>
          <cell r="BA75" t="str">
            <v>5 Contratación directa</v>
          </cell>
          <cell r="BB75" t="str">
            <v>33 Prestación de Servicios Profesionales y Apoyo (5-8)</v>
          </cell>
          <cell r="BC75">
            <v>1</v>
          </cell>
          <cell r="BD75" t="str">
            <v>1 1. Ley 80</v>
          </cell>
          <cell r="BE75"/>
          <cell r="BF75"/>
          <cell r="BG75"/>
          <cell r="BH75"/>
          <cell r="BI75" t="str">
            <v>6 6: Prestacion de servicios</v>
          </cell>
          <cell r="BJ75"/>
          <cell r="BK75"/>
          <cell r="BL75"/>
          <cell r="BM75"/>
          <cell r="BN75"/>
          <cell r="BO75"/>
          <cell r="BP75"/>
          <cell r="BQ75"/>
          <cell r="BR75"/>
          <cell r="BS75"/>
          <cell r="BT75"/>
          <cell r="BU75"/>
          <cell r="BV75"/>
          <cell r="BW75"/>
          <cell r="BX75"/>
          <cell r="BY75"/>
          <cell r="BZ75"/>
          <cell r="CA75"/>
          <cell r="CB75"/>
          <cell r="CC75">
            <v>45708</v>
          </cell>
          <cell r="CD75" t="str">
            <v>CUMPLIMIENTO</v>
          </cell>
          <cell r="CE75">
            <v>80111600</v>
          </cell>
          <cell r="CF75" t="str">
            <v>CD-IDPAC-074-2025</v>
          </cell>
          <cell r="CG75" t="str">
            <v>https://community.secop.gov.co/Public/Tendering/OpportunityDetail/Index?noticeUID=CO1.NTC.7675389&amp;isFromPublicArea=True&amp;isModal=False</v>
          </cell>
          <cell r="CH75">
            <v>45707</v>
          </cell>
          <cell r="CI75" t="str">
            <v>CO1.PCCNTR.7527180</v>
          </cell>
          <cell r="CJ75" t="str">
            <v>Anderson Martinez</v>
          </cell>
          <cell r="CK75" t="str">
            <v>YULY MARCELA BARAJAS AGUILERA</v>
          </cell>
          <cell r="CL75" t="str">
            <v>1 1. Interna</v>
          </cell>
          <cell r="CM75" t="str">
            <v>JOHN JAIRO GONZALEZ ARBOLEDA</v>
          </cell>
          <cell r="CN75">
            <v>80037360</v>
          </cell>
          <cell r="CO75">
            <v>8</v>
          </cell>
          <cell r="CP75"/>
          <cell r="CQ75" t="str">
            <v>SUBDIRECTOR DE ASUNTOS COMUNALES</v>
          </cell>
          <cell r="CR75"/>
          <cell r="CS75"/>
          <cell r="CT75"/>
          <cell r="CU75"/>
          <cell r="CV75"/>
          <cell r="CW75"/>
          <cell r="CX75"/>
          <cell r="CY75"/>
          <cell r="CZ75"/>
          <cell r="DA75"/>
          <cell r="DB75"/>
          <cell r="DC75"/>
          <cell r="DD75"/>
          <cell r="DE75"/>
          <cell r="DF75"/>
          <cell r="DG75"/>
          <cell r="DH75"/>
          <cell r="DI75"/>
          <cell r="DJ75"/>
          <cell r="DK75"/>
          <cell r="DL75"/>
          <cell r="DM75"/>
          <cell r="DN75"/>
          <cell r="DO75"/>
          <cell r="DP75"/>
          <cell r="DQ75"/>
          <cell r="DR75"/>
          <cell r="DS75"/>
          <cell r="DT75"/>
          <cell r="DU75"/>
          <cell r="DV75"/>
          <cell r="DW75"/>
          <cell r="DX75"/>
          <cell r="DY75"/>
          <cell r="DZ75"/>
          <cell r="EA75"/>
          <cell r="EB75"/>
          <cell r="EC75"/>
          <cell r="ED75"/>
          <cell r="EE75"/>
          <cell r="EF75"/>
          <cell r="EG75"/>
          <cell r="EH75"/>
          <cell r="EI75"/>
          <cell r="EJ75"/>
          <cell r="EK75"/>
          <cell r="EL75"/>
          <cell r="EM75"/>
          <cell r="EN75"/>
          <cell r="EO75"/>
          <cell r="EP75"/>
          <cell r="EQ75"/>
          <cell r="ER75"/>
          <cell r="ES75"/>
          <cell r="ET75"/>
          <cell r="EU75" t="str">
            <v>$ -</v>
          </cell>
          <cell r="EV75"/>
          <cell r="EW75"/>
          <cell r="EX75"/>
          <cell r="EY75"/>
          <cell r="EZ75"/>
          <cell r="FA75"/>
          <cell r="FB75">
            <v>0</v>
          </cell>
          <cell r="FC75">
            <v>45981</v>
          </cell>
          <cell r="FD75">
            <v>270</v>
          </cell>
          <cell r="FE75" t="str">
            <v>$ 54.000.000</v>
          </cell>
          <cell r="FF75" t="str">
            <v>Activo</v>
          </cell>
          <cell r="FG75" t="str">
            <v>En ejecución</v>
          </cell>
          <cell r="FH75"/>
          <cell r="FI75"/>
          <cell r="FJ75" t="str">
            <v>$54.000.000</v>
          </cell>
          <cell r="FK75" t="str">
            <v>#N/D</v>
          </cell>
          <cell r="FL75" t="str">
            <v>$0</v>
          </cell>
          <cell r="FM75" t="str">
            <v>$54.000.000</v>
          </cell>
          <cell r="FN75" t="str">
            <v>$0</v>
          </cell>
          <cell r="FO75" t="str">
            <v>$54.000.000</v>
          </cell>
          <cell r="FP75" t="str">
            <v>OK</v>
          </cell>
          <cell r="FQ75" t="str">
            <v>#¡REF!</v>
          </cell>
          <cell r="FR75">
            <v>0</v>
          </cell>
          <cell r="FS75" t="str">
            <v xml:space="preserve">Apoyar a la Subdirección de Asuntos Comunales en las diferentes 
actividades administrativas que competen al área.  
2. Apoyar el control, recepción, entrega y archivo de manera oportuna de la 
correspondencia enviada y recibida a través del aplicativo Orfeo según le 
sea asignada o corresponda el trámite 
3. Apoyar el proceso de Sistematización y de la Información de las visitas de 
fortalecimiento realizadas a las organizaciones de primer y segundo grado 
y de propiedad horizontal, por parte de los profesionales.   
4. Consolidar la información del modelo de fortalecimiento con 
organizaciones de propiedad horizontal y comunales de los distintos 
niveles.  
5. Apoyar con los procesos de levantamiento, sistematización y 
procesamiento de información como insumo de las Políticas Públicas a 
cargo de la subdirección 
6. Las demás que sean asignadas por el supervisor, de acuerdo con la 
naturaleza y objeto del contrato. </v>
          </cell>
          <cell r="FT7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5"/>
          <cell r="FV75">
            <v>9</v>
          </cell>
          <cell r="FW75">
            <v>0</v>
          </cell>
          <cell r="FX75">
            <v>73</v>
          </cell>
          <cell r="FY75">
            <v>54000000</v>
          </cell>
          <cell r="FZ75">
            <v>45693</v>
          </cell>
          <cell r="GA75">
            <v>95</v>
          </cell>
          <cell r="GB75">
            <v>54000000</v>
          </cell>
          <cell r="GC75">
            <v>45708</v>
          </cell>
        </row>
        <row r="76">
          <cell r="A76" t="str">
            <v>C381</v>
          </cell>
          <cell r="B76"/>
          <cell r="C76">
            <v>2025</v>
          </cell>
          <cell r="D76">
            <v>75</v>
          </cell>
          <cell r="E76">
            <v>1026583275</v>
          </cell>
          <cell r="F76">
            <v>5</v>
          </cell>
          <cell r="G76" t="str">
            <v>SEYDI NATALLY MARTINEZ RODRIGUEZ</v>
          </cell>
          <cell r="H76" t="str">
            <v>KR 77 a A 69A 91</v>
          </cell>
          <cell r="I76">
            <v>3112880797</v>
          </cell>
          <cell r="J76" t="str">
            <v>nata-l-m@hotmail.com</v>
          </cell>
          <cell r="K76" t="str">
            <v>NO APLICA</v>
          </cell>
          <cell r="L76" t="str">
            <v>NO APLICA</v>
          </cell>
          <cell r="M76" t="str">
            <v>MUJER</v>
          </cell>
          <cell r="N76" t="str">
            <v>CISGENERO</v>
          </cell>
          <cell r="O76" t="str">
            <v>NO APLICA</v>
          </cell>
          <cell r="P76" t="str">
            <v>NO APLICA</v>
          </cell>
          <cell r="Q76">
            <v>34858</v>
          </cell>
          <cell r="R76">
            <v>29</v>
          </cell>
          <cell r="S76" t="str">
            <v>NACIONAL</v>
          </cell>
          <cell r="T76" t="str">
            <v xml:space="preserve">Título profesional en las 
áreas de ciencias sociales y 
humanas o Economía, 
Administración, Contaduría y 
afines y título de posgrado a 
nivel de especialización  y/o 
su equivalencia.
 N/A
 </v>
          </cell>
          <cell r="U76" t="str">
            <v xml:space="preserve"> TRABAJADORA SOCIAL 
FUNDACIÓN 
UNIVERSITARIA 
MONSERRATE
 Según Diploma del 20 de 
marzo de 2020</v>
          </cell>
          <cell r="V76" t="str">
            <v>Inversión</v>
          </cell>
          <cell r="W76" t="str">
            <v>8131 implementación de mecanismos de participación que potencian el desarrollo territorial Bogotá D.C.</v>
          </cell>
          <cell r="X76"/>
          <cell r="Y76" t="str">
            <v>Meta 421 Implementar un (1) modelo de 
gobernanza democrática que amplíe el 
alcance de la participación de la 
ciudadanía organizaciones sociales y 
comunales de primer segundo y tercer 
grado en todas las decisiones públicas 
del gobierno distrital.</v>
          </cell>
          <cell r="Z76" t="str">
            <v>3. Aplicar a 2000 organizaciones sociales, comunales, medios comunitarios, de propiedad horizontal el modelo de fortalecimiento</v>
          </cell>
          <cell r="AA76" t="str">
            <v>Prestar los servicios profesionales para implementar el modelo de fortalecimiento con organizaciones de propiedad horizontal y comunales de los distintos  niveles en el marco del proyecto de inversión 8131.</v>
          </cell>
          <cell r="AB76">
            <v>45715</v>
          </cell>
          <cell r="AC76">
            <v>45719</v>
          </cell>
          <cell r="AD76">
            <v>2025</v>
          </cell>
          <cell r="AE76">
            <v>3</v>
          </cell>
          <cell r="AF76">
            <v>3</v>
          </cell>
          <cell r="AG76">
            <v>2025</v>
          </cell>
          <cell r="AH76">
            <v>7</v>
          </cell>
          <cell r="AI76">
            <v>0</v>
          </cell>
          <cell r="AJ76">
            <v>2025</v>
          </cell>
          <cell r="AK76">
            <v>10</v>
          </cell>
          <cell r="AL76">
            <v>2</v>
          </cell>
          <cell r="AM76">
            <v>45932</v>
          </cell>
          <cell r="AN76">
            <v>210</v>
          </cell>
          <cell r="AO76">
            <v>35000000</v>
          </cell>
          <cell r="AP76"/>
          <cell r="AQ76"/>
          <cell r="AR76"/>
          <cell r="AS76" t="str">
            <v>$ 5.000.000</v>
          </cell>
          <cell r="AT76" t="str">
            <v>Profesional 3</v>
          </cell>
          <cell r="AU76" t="str">
            <v>Marzo</v>
          </cell>
          <cell r="AV76" t="str">
            <v>1 1. Natural</v>
          </cell>
          <cell r="AW76" t="str">
            <v>26 26-Persona Natural</v>
          </cell>
          <cell r="AX76" t="str">
            <v>3 3. Único Contratista</v>
          </cell>
          <cell r="AY76" t="str">
            <v>17 17. Contrato de Prestación de Servicios</v>
          </cell>
          <cell r="AZ76" t="str">
            <v>31 31-Servicios Profesionales</v>
          </cell>
          <cell r="BA76" t="str">
            <v>5 Contratación directa</v>
          </cell>
          <cell r="BB76" t="str">
            <v>33 Prestación de Servicios Profesionales y Apoyo (5-8)</v>
          </cell>
          <cell r="BC76">
            <v>1</v>
          </cell>
          <cell r="BD76" t="str">
            <v>1 1. Ley 80</v>
          </cell>
          <cell r="BE76"/>
          <cell r="BF76"/>
          <cell r="BG76"/>
          <cell r="BH76"/>
          <cell r="BI76" t="str">
            <v>6 6: Prestacion de servicios</v>
          </cell>
          <cell r="BJ76"/>
          <cell r="BK76"/>
          <cell r="BL76"/>
          <cell r="BM76"/>
          <cell r="BN76"/>
          <cell r="BO76"/>
          <cell r="BP76"/>
          <cell r="BQ76"/>
          <cell r="BR76"/>
          <cell r="BS76"/>
          <cell r="BT76"/>
          <cell r="BU76"/>
          <cell r="BV76"/>
          <cell r="BW76"/>
          <cell r="BX76"/>
          <cell r="BY76"/>
          <cell r="BZ76"/>
          <cell r="CA76"/>
          <cell r="CB76"/>
          <cell r="CC76">
            <v>45715</v>
          </cell>
          <cell r="CD76" t="str">
            <v>CUMPLIMIENTO</v>
          </cell>
          <cell r="CE76">
            <v>80111600</v>
          </cell>
          <cell r="CF76" t="str">
            <v>CD-IDPAC-0075-2025</v>
          </cell>
          <cell r="CG76" t="str">
            <v>https://community.secop.gov.co/Public/Tendering/OpportunityDetail/Index?noticeUID=CO1.NTC.7730276&amp;isFromPublicArea=True&amp;isModal=False</v>
          </cell>
          <cell r="CH76">
            <v>45714</v>
          </cell>
          <cell r="CI76" t="str">
            <v xml:space="preserve">	CO1.PCCNTR.7570558</v>
          </cell>
          <cell r="CJ76" t="str">
            <v>Jorge Suarez</v>
          </cell>
          <cell r="CK76" t="str">
            <v>YULY MARCELA BARAJAS AGUILERA</v>
          </cell>
          <cell r="CL76" t="str">
            <v>1 1. Interna</v>
          </cell>
          <cell r="CM76" t="str">
            <v>JOHN JAIRO GONZALEZ ARBOLEDA</v>
          </cell>
          <cell r="CN76">
            <v>80037360</v>
          </cell>
          <cell r="CO76">
            <v>8</v>
          </cell>
          <cell r="CP76"/>
          <cell r="CQ76" t="str">
            <v>SUBDIRECTOR DE ASUNTOS COMUNALES</v>
          </cell>
          <cell r="CR76"/>
          <cell r="CS76"/>
          <cell r="CT76"/>
          <cell r="CU76"/>
          <cell r="CV76"/>
          <cell r="CW76"/>
          <cell r="CX76"/>
          <cell r="CY76"/>
          <cell r="CZ76"/>
          <cell r="DA76"/>
          <cell r="DB76"/>
          <cell r="DC76"/>
          <cell r="DD76"/>
          <cell r="DE76"/>
          <cell r="DF76"/>
          <cell r="DG76"/>
          <cell r="DH76"/>
          <cell r="DI76"/>
          <cell r="DJ76"/>
          <cell r="DK76"/>
          <cell r="DL76"/>
          <cell r="DM76"/>
          <cell r="DN76"/>
          <cell r="DO76"/>
          <cell r="DP76"/>
          <cell r="DQ76"/>
          <cell r="DR76"/>
          <cell r="DS76"/>
          <cell r="DT76"/>
          <cell r="DU76"/>
          <cell r="DV76"/>
          <cell r="DW76"/>
          <cell r="DX76"/>
          <cell r="DY76"/>
          <cell r="DZ76"/>
          <cell r="EA76"/>
          <cell r="EB76"/>
          <cell r="EC76"/>
          <cell r="ED76"/>
          <cell r="EE76"/>
          <cell r="EF76"/>
          <cell r="EG76"/>
          <cell r="EH76"/>
          <cell r="EI76"/>
          <cell r="EJ76"/>
          <cell r="EK76"/>
          <cell r="EL76"/>
          <cell r="EM76"/>
          <cell r="EN76"/>
          <cell r="EO76"/>
          <cell r="EP76"/>
          <cell r="EQ76"/>
          <cell r="ER76"/>
          <cell r="ES76"/>
          <cell r="ET76"/>
          <cell r="EU76" t="str">
            <v>$ -</v>
          </cell>
          <cell r="EV76"/>
          <cell r="EW76"/>
          <cell r="EX76"/>
          <cell r="EY76"/>
          <cell r="EZ76"/>
          <cell r="FA76"/>
          <cell r="FB76">
            <v>0</v>
          </cell>
          <cell r="FC76">
            <v>45932</v>
          </cell>
          <cell r="FD76">
            <v>210</v>
          </cell>
          <cell r="FE76" t="str">
            <v>$ 35.000.000</v>
          </cell>
          <cell r="FF76" t="str">
            <v>Activo</v>
          </cell>
          <cell r="FG76" t="str">
            <v>En ejecución</v>
          </cell>
          <cell r="FH76"/>
          <cell r="FI76"/>
          <cell r="FJ76" t="str">
            <v>$35.000.000</v>
          </cell>
          <cell r="FK76" t="str">
            <v>#N/D</v>
          </cell>
          <cell r="FL76" t="str">
            <v>$0</v>
          </cell>
          <cell r="FM76" t="str">
            <v>$35.000.000</v>
          </cell>
          <cell r="FN76" t="str">
            <v>$0</v>
          </cell>
          <cell r="FO76" t="str">
            <v>$35.000.000</v>
          </cell>
          <cell r="FP76" t="str">
            <v>OK</v>
          </cell>
          <cell r="FQ76" t="str">
            <v>#¡REF!</v>
          </cell>
          <cell r="FR76">
            <v>0</v>
          </cell>
          <cell r="FS76"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7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6"/>
          <cell r="FV76">
            <v>7</v>
          </cell>
          <cell r="FW76">
            <v>0</v>
          </cell>
          <cell r="FX76">
            <v>69</v>
          </cell>
          <cell r="FY76">
            <v>35000000</v>
          </cell>
          <cell r="FZ76">
            <v>45693</v>
          </cell>
          <cell r="GA76">
            <v>136</v>
          </cell>
          <cell r="GB76">
            <v>35000000</v>
          </cell>
          <cell r="GC76">
            <v>45716</v>
          </cell>
        </row>
        <row r="77">
          <cell r="A77" t="str">
            <v>A50</v>
          </cell>
          <cell r="B77"/>
          <cell r="C77">
            <v>2025</v>
          </cell>
          <cell r="D77">
            <v>76</v>
          </cell>
          <cell r="E77">
            <v>79434253</v>
          </cell>
          <cell r="F77">
            <v>7</v>
          </cell>
          <cell r="G77" t="str">
            <v>JOSE RICARDO RODRIGUEZ  ROJAS</v>
          </cell>
          <cell r="H77" t="str">
            <v>Cra 14 C  No 157-91</v>
          </cell>
          <cell r="I77">
            <v>3103423504</v>
          </cell>
          <cell r="J77" t="str">
            <v>jricardo67@yahoo.com</v>
          </cell>
          <cell r="K77" t="str">
            <v>NO APLICA</v>
          </cell>
          <cell r="L77" t="str">
            <v>NO APLICA</v>
          </cell>
          <cell r="M77" t="str">
            <v>HOMBRE</v>
          </cell>
          <cell r="N77" t="str">
            <v>CISGENERO</v>
          </cell>
          <cell r="O77" t="str">
            <v>NO APLICA</v>
          </cell>
          <cell r="P77" t="str">
            <v>NO APLICA</v>
          </cell>
          <cell r="Q77">
            <v>24736</v>
          </cell>
          <cell r="R77">
            <v>57</v>
          </cell>
          <cell r="S77" t="str">
            <v>NACIONAL</v>
          </cell>
          <cell r="T77" t="str">
            <v>Título Profesional y título de
posgrado a nivel de especialización
en las áreas de administración,
economía, contaduría y afines o su
equivalencia</v>
          </cell>
          <cell r="U77" t="str">
            <v>CONTADOR PÚBLICO Universidad Centrral Según acta de grado del 03 de Noviembre de 1994
ESPECIALISTA EN FINANZAS CON ÉNFASISI EN EVALUACIÓN DE PROYECTOS Universidad Externado de Colombia Según acta de grado del 30 de Agosto de 2001</v>
          </cell>
          <cell r="V77" t="str">
            <v>Funcionamiento</v>
          </cell>
          <cell r="W77" t="str">
            <v>N/A</v>
          </cell>
          <cell r="X77" t="str">
            <v>O21202020080383990</v>
          </cell>
          <cell r="Y77" t="str">
            <v>N/A</v>
          </cell>
          <cell r="Z77" t="str">
            <v>N/A</v>
          </cell>
          <cell r="AA77" t="str">
            <v>Prestar los servicios profesionales, para apoyar las actividades del proceso de Gestión Financiera del Instituto</v>
          </cell>
          <cell r="AB77">
            <v>45706</v>
          </cell>
          <cell r="AC77">
            <v>45707</v>
          </cell>
          <cell r="AD77">
            <v>2025</v>
          </cell>
          <cell r="AE77">
            <v>2</v>
          </cell>
          <cell r="AF77">
            <v>19</v>
          </cell>
          <cell r="AG77">
            <v>2025</v>
          </cell>
          <cell r="AH77">
            <v>6</v>
          </cell>
          <cell r="AI77">
            <v>0</v>
          </cell>
          <cell r="AJ77">
            <v>2025</v>
          </cell>
          <cell r="AK77">
            <v>8</v>
          </cell>
          <cell r="AL77">
            <v>18</v>
          </cell>
          <cell r="AM77">
            <v>45887</v>
          </cell>
          <cell r="AN77">
            <v>180</v>
          </cell>
          <cell r="AO77">
            <v>33600000</v>
          </cell>
          <cell r="AP77"/>
          <cell r="AQ77"/>
          <cell r="AR77"/>
          <cell r="AS77" t="str">
            <v>$ 5.600.000</v>
          </cell>
          <cell r="AT77" t="str">
            <v>Profesional 5</v>
          </cell>
          <cell r="AU77" t="str">
            <v>Febrero</v>
          </cell>
          <cell r="AV77" t="str">
            <v>1 1. Natural</v>
          </cell>
          <cell r="AW77" t="str">
            <v>26 26-Persona Natural</v>
          </cell>
          <cell r="AX77" t="str">
            <v>3 3. Único Contratista</v>
          </cell>
          <cell r="AY77" t="str">
            <v>17 17. Contrato de Prestación de Servicios</v>
          </cell>
          <cell r="AZ77" t="str">
            <v>31 31-Servicios Profesionales</v>
          </cell>
          <cell r="BA77" t="str">
            <v>5 Contratación directa</v>
          </cell>
          <cell r="BB77" t="str">
            <v>33 Prestación de Servicios Profesionales y Apoyo (5-8)</v>
          </cell>
          <cell r="BC77">
            <v>1</v>
          </cell>
          <cell r="BD77" t="str">
            <v>1 1. Ley 80</v>
          </cell>
          <cell r="BE77"/>
          <cell r="BF77"/>
          <cell r="BG77"/>
          <cell r="BH77"/>
          <cell r="BI77" t="str">
            <v>6 6: Prestacion de servicios</v>
          </cell>
          <cell r="BJ77"/>
          <cell r="BK77"/>
          <cell r="BL77"/>
          <cell r="BM77"/>
          <cell r="BN77"/>
          <cell r="BO77"/>
          <cell r="BP77"/>
          <cell r="BQ77"/>
          <cell r="BR77"/>
          <cell r="BS77"/>
          <cell r="BT77"/>
          <cell r="BU77"/>
          <cell r="BV77"/>
          <cell r="BW77"/>
          <cell r="BX77"/>
          <cell r="BY77"/>
          <cell r="BZ77"/>
          <cell r="CA77"/>
          <cell r="CB77"/>
          <cell r="CC77">
            <v>45707</v>
          </cell>
          <cell r="CD77" t="str">
            <v>CUMPLIMIENTO</v>
          </cell>
          <cell r="CE77">
            <v>80111600</v>
          </cell>
          <cell r="CF77" t="str">
            <v>CD-IDPAC-076-2025</v>
          </cell>
          <cell r="CG77" t="str">
            <v>https://community.secop.gov.co/Public/Tendering/OpportunityDetail/Index?noticeUID=CO1.NTC.7663868&amp;isFromPublicArea=True&amp;isModal=False</v>
          </cell>
          <cell r="CH77">
            <v>45706</v>
          </cell>
          <cell r="CI77" t="str">
            <v>CO1.PCCNTR.7517356</v>
          </cell>
          <cell r="CJ77" t="str">
            <v>Wilson Ayure</v>
          </cell>
          <cell r="CK77" t="str">
            <v>YULY MARCELA BARAJAS AGUILERA</v>
          </cell>
          <cell r="CL77" t="str">
            <v>1 1. Interna</v>
          </cell>
          <cell r="CM77" t="str">
            <v>YULY MARCELA BARAJAS AGUILERA</v>
          </cell>
          <cell r="CN77">
            <v>1010176121</v>
          </cell>
          <cell r="CO77">
            <v>6</v>
          </cell>
          <cell r="CP77"/>
          <cell r="CQ77" t="str">
            <v>SECRETARIA GENERAL</v>
          </cell>
          <cell r="CR77"/>
          <cell r="CS77"/>
          <cell r="CT77"/>
          <cell r="CU77"/>
          <cell r="CV77"/>
          <cell r="CW77"/>
          <cell r="CX77"/>
          <cell r="CY77"/>
          <cell r="CZ77"/>
          <cell r="DA77"/>
          <cell r="DB77"/>
          <cell r="DC77"/>
          <cell r="DD77"/>
          <cell r="DE77"/>
          <cell r="DF77"/>
          <cell r="DG77"/>
          <cell r="DH77"/>
          <cell r="DI77"/>
          <cell r="DJ77"/>
          <cell r="DK77"/>
          <cell r="DL77"/>
          <cell r="DM77"/>
          <cell r="DN77"/>
          <cell r="DO77"/>
          <cell r="DP77"/>
          <cell r="DQ77"/>
          <cell r="DR77"/>
          <cell r="DS77"/>
          <cell r="DT77"/>
          <cell r="DU77"/>
          <cell r="DV77"/>
          <cell r="DW77"/>
          <cell r="DX77"/>
          <cell r="DY77"/>
          <cell r="DZ77"/>
          <cell r="EA77"/>
          <cell r="EB77"/>
          <cell r="EC77"/>
          <cell r="ED77"/>
          <cell r="EE77"/>
          <cell r="EF77"/>
          <cell r="EG77"/>
          <cell r="EH77"/>
          <cell r="EI77"/>
          <cell r="EJ77"/>
          <cell r="EK77"/>
          <cell r="EL77"/>
          <cell r="EM77"/>
          <cell r="EN77"/>
          <cell r="EO77"/>
          <cell r="EP77"/>
          <cell r="EQ77"/>
          <cell r="ER77"/>
          <cell r="ES77"/>
          <cell r="ET77"/>
          <cell r="EU77" t="str">
            <v>$ -</v>
          </cell>
          <cell r="EV77"/>
          <cell r="EW77"/>
          <cell r="EX77"/>
          <cell r="EY77"/>
          <cell r="EZ77"/>
          <cell r="FA77"/>
          <cell r="FB77">
            <v>0</v>
          </cell>
          <cell r="FC77">
            <v>45887</v>
          </cell>
          <cell r="FD77">
            <v>180</v>
          </cell>
          <cell r="FE77" t="str">
            <v>$ 33.600.000</v>
          </cell>
          <cell r="FF77" t="str">
            <v>Activo</v>
          </cell>
          <cell r="FG77" t="str">
            <v>En ejecución</v>
          </cell>
          <cell r="FH77"/>
          <cell r="FI77"/>
          <cell r="FJ77" t="str">
            <v>$33.600.000</v>
          </cell>
          <cell r="FK77" t="str">
            <v>#N/D</v>
          </cell>
          <cell r="FL77" t="str">
            <v>$0</v>
          </cell>
          <cell r="FM77" t="str">
            <v>$33.600.000</v>
          </cell>
          <cell r="FN77" t="str">
            <v>$0</v>
          </cell>
          <cell r="FO77" t="str">
            <v>$33.600.000</v>
          </cell>
          <cell r="FP77" t="str">
            <v>OK</v>
          </cell>
          <cell r="FQ77" t="str">
            <v>#¡REF!</v>
          </cell>
          <cell r="FR77">
            <v>0</v>
          </cell>
          <cell r="FS77" t="str">
            <v xml:space="preserve">Consolidar la programación y reprogramación del Programa Anual 
Mensualizado de Caja – PAC, de conformidad con las solicitudes radicadas 
por las dependencias y los informes periódicos 
2. Proyectar las diferentes evaluaciones financieras de los procesos 
contractuales realizados por el IDPAC, según requerimiento del área de 
Contratos. 
3. Elaborar las Órdenes de Pago en la herramienta tecnológica respectiva, 
aplicando los descuentos a que haya lugar, de conformidad con la 
normatividad tributaria vigente y Mantener actualizada la plataforma 
SECOP II, cargando oportunamente las Ordenes de Pago liquidadas en el 
mes de cada contrato y cambiando su estado a “PAGADO”. 
4. Generar conceptos en materia contable y tributaria que se requieran en 
virtud de los diferentes procesos financieros del IDPAC, Ayudar con la 
revisión periódica de las retenciones practicadas en las Ordenes de Pago 
y apoyar la elaboración de impuestos Nacionales y Distritales 
5. Realizar seguimiento a las comunicaciones según el sistema SDQS
Bogotá te escucha, asignadas a la Tesorería, manteniendo actualizada la 
plataforma y reportar en el SIGPARTICIPO, los indicadores y planes de 
mejoramiento de conformidad con la periodicidad indicada para tal efecto. 
6. Las demás que sean asignadas por el supervisor, de acuerdo con la 
naturaleza y objeto del contrato. </v>
          </cell>
          <cell r="FT7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7"/>
          <cell r="FV77">
            <v>6</v>
          </cell>
          <cell r="FW77">
            <v>0</v>
          </cell>
          <cell r="FX77">
            <v>176</v>
          </cell>
          <cell r="FY77">
            <v>34800000</v>
          </cell>
          <cell r="FZ77">
            <v>45699</v>
          </cell>
          <cell r="GA77">
            <v>85</v>
          </cell>
          <cell r="GB77">
            <v>33600000</v>
          </cell>
          <cell r="GC77">
            <v>45707</v>
          </cell>
        </row>
        <row r="78">
          <cell r="A78" t="str">
            <v>C44</v>
          </cell>
          <cell r="B78"/>
          <cell r="C78">
            <v>2025</v>
          </cell>
          <cell r="D78">
            <v>77</v>
          </cell>
          <cell r="E78">
            <v>1032441863</v>
          </cell>
          <cell r="F78">
            <v>9</v>
          </cell>
          <cell r="G78" t="str">
            <v>ANDRES EDUARDO CAMARGO ORTIZ</v>
          </cell>
          <cell r="H78" t="str">
            <v>carrera 24c No 54 60 sur int 2 apto 304</v>
          </cell>
          <cell r="I78">
            <v>7512607</v>
          </cell>
          <cell r="J78" t="str">
            <v>andrescargo2013@gmail.com</v>
          </cell>
          <cell r="K78" t="str">
            <v>NO APLICA</v>
          </cell>
          <cell r="L78" t="str">
            <v>NO APLICA</v>
          </cell>
          <cell r="M78" t="str">
            <v>HOMBRE</v>
          </cell>
          <cell r="N78" t="str">
            <v>CISGENERO</v>
          </cell>
          <cell r="O78" t="str">
            <v>NO APLICA</v>
          </cell>
          <cell r="P78" t="str">
            <v>NO APLICA</v>
          </cell>
          <cell r="Q78">
            <v>33282</v>
          </cell>
          <cell r="R78">
            <v>34</v>
          </cell>
          <cell r="S78" t="str">
            <v>NACIONAL</v>
          </cell>
          <cell r="T78" t="str">
            <v>Título de formación técnica o aprobación de cuatro (04) semestres de formación profesional o aprobación del 40% del pensum académico de formación profesional en ciencia sociales y humanas y/o ciencias de la información, bibliotecología, documentación o archivística y/o afines o su equivalencia</v>
          </cell>
          <cell r="U78" t="str">
            <v>APROBACIÓN DE 85 CREDITOS DE 181 QUE EQUIVALEN 5 SEMESTRE DEL PROGRAMA DE DERECHO Universidad Libre Según certificado de fecha 07 de marzo de 2024</v>
          </cell>
          <cell r="V78" t="str">
            <v>Inversión</v>
          </cell>
          <cell r="W78" t="str">
            <v>Fortalecimiento de la gestión institucional del IDPAC en el marco de la ejecución del Plan de Desarrollo de  Bogotá D.C</v>
          </cell>
          <cell r="X78" t="str">
            <v>O23011745992024019407023</v>
          </cell>
          <cell r="Y78" t="str">
            <v>Meta 368 Implementar 1 estrategia para fortalecimiento de la gestión institucional y operativa</v>
          </cell>
          <cell r="Z78" t="str">
            <v>1. Realizar el 100% de la estrategia de contratación de talento humano para los procesos de apoyo, gerencia y evaluación</v>
          </cell>
          <cell r="AA78" t="str">
            <v>Prestar los servicios de apoyo a la gestión para realizar labores técnicas y operativas en el desarrollo de los procedimientos de gestión documental de la Oficina Jurídical.</v>
          </cell>
          <cell r="AB78">
            <v>45708</v>
          </cell>
          <cell r="AC78">
            <v>45715</v>
          </cell>
          <cell r="AD78">
            <v>2025</v>
          </cell>
          <cell r="AE78">
            <v>2</v>
          </cell>
          <cell r="AF78">
            <v>27</v>
          </cell>
          <cell r="AG78">
            <v>2025</v>
          </cell>
          <cell r="AH78">
            <v>5</v>
          </cell>
          <cell r="AI78">
            <v>0</v>
          </cell>
          <cell r="AJ78">
            <v>2025</v>
          </cell>
          <cell r="AK78">
            <v>7</v>
          </cell>
          <cell r="AL78">
            <v>26</v>
          </cell>
          <cell r="AM78">
            <v>45864</v>
          </cell>
          <cell r="AN78">
            <v>150</v>
          </cell>
          <cell r="AO78">
            <v>15000000</v>
          </cell>
          <cell r="AP78"/>
          <cell r="AQ78"/>
          <cell r="AR78"/>
          <cell r="AS78" t="str">
            <v>$ 3.000.000</v>
          </cell>
          <cell r="AT78" t="str">
            <v>Técnico 2</v>
          </cell>
          <cell r="AU78" t="str">
            <v>Febrero</v>
          </cell>
          <cell r="AV78" t="str">
            <v>1 1. Natural</v>
          </cell>
          <cell r="AW78" t="str">
            <v>26 26-Persona Natural</v>
          </cell>
          <cell r="AX78" t="str">
            <v>3 3. Único Contratista</v>
          </cell>
          <cell r="AY78" t="str">
            <v>17 17. Contrato de Prestación de Servicios</v>
          </cell>
          <cell r="AZ78" t="str">
            <v>33 33-Servicios Apoyo a la Gestion de la Entidad (servicios administrativos)</v>
          </cell>
          <cell r="BA78" t="str">
            <v>5 Contratación directa</v>
          </cell>
          <cell r="BB78" t="str">
            <v>33 Prestación de Servicios Profesionales y Apoyo (5-8)</v>
          </cell>
          <cell r="BC78">
            <v>1</v>
          </cell>
          <cell r="BD78" t="str">
            <v>1 1. Ley 80</v>
          </cell>
          <cell r="BE78"/>
          <cell r="BF78"/>
          <cell r="BG78"/>
          <cell r="BH78"/>
          <cell r="BI78" t="str">
            <v>6 6: Prestacion de servicios</v>
          </cell>
          <cell r="BJ78"/>
          <cell r="BK78"/>
          <cell r="BL78"/>
          <cell r="BM78"/>
          <cell r="BN78"/>
          <cell r="BO78"/>
          <cell r="BP78"/>
          <cell r="BQ78"/>
          <cell r="BR78"/>
          <cell r="BS78"/>
          <cell r="BT78"/>
          <cell r="BU78"/>
          <cell r="BV78"/>
          <cell r="BW78"/>
          <cell r="BX78"/>
          <cell r="BY78"/>
          <cell r="BZ78"/>
          <cell r="CA78"/>
          <cell r="CB78"/>
          <cell r="CC78">
            <v>45715</v>
          </cell>
          <cell r="CD78" t="str">
            <v>CUMPLIMIENTO</v>
          </cell>
          <cell r="CE78">
            <v>80111600</v>
          </cell>
          <cell r="CF78" t="str">
            <v>CD-IDPAC-077-2025</v>
          </cell>
          <cell r="CG78" t="str">
            <v>https://community.secop.gov.co/Public/Tendering/OpportunityDetail/Index?noticeUID=CO1.NTC.7683026&amp;isFromPublicArea=True&amp;isModal=False</v>
          </cell>
          <cell r="CH78">
            <v>45708</v>
          </cell>
          <cell r="CI78" t="str">
            <v xml:space="preserve">	CO1.PCCNTR.7533969</v>
          </cell>
          <cell r="CJ78" t="str">
            <v>Sebastian Silva</v>
          </cell>
          <cell r="CK78" t="str">
            <v>YULY MARCELA BARAJAS AGUILERA</v>
          </cell>
          <cell r="CL78" t="str">
            <v>1 1. Interna</v>
          </cell>
          <cell r="CM78" t="str">
            <v>JAMES RINCÓN CASTAÑO</v>
          </cell>
          <cell r="CN78">
            <v>80830146</v>
          </cell>
          <cell r="CO78">
            <v>9</v>
          </cell>
          <cell r="CP78"/>
          <cell r="CQ78" t="str">
            <v>JEFE OFICINA  JURÍDICA</v>
          </cell>
          <cell r="CR78"/>
          <cell r="CS78"/>
          <cell r="CT78"/>
          <cell r="CU78"/>
          <cell r="CV78"/>
          <cell r="CW78"/>
          <cell r="CX78"/>
          <cell r="CY78"/>
          <cell r="CZ78"/>
          <cell r="DA78"/>
          <cell r="DB78"/>
          <cell r="DC78"/>
          <cell r="DD78"/>
          <cell r="DE78"/>
          <cell r="DF78"/>
          <cell r="DG78"/>
          <cell r="DH78"/>
          <cell r="DI78"/>
          <cell r="DJ78"/>
          <cell r="DK78"/>
          <cell r="DL78"/>
          <cell r="DM78"/>
          <cell r="DN78"/>
          <cell r="DO78"/>
          <cell r="DP78"/>
          <cell r="DQ78"/>
          <cell r="DR78"/>
          <cell r="DS78"/>
          <cell r="DT78"/>
          <cell r="DU78"/>
          <cell r="DV78"/>
          <cell r="DW78"/>
          <cell r="DX78"/>
          <cell r="DY78"/>
          <cell r="DZ78"/>
          <cell r="EA78"/>
          <cell r="EB78"/>
          <cell r="EC78"/>
          <cell r="ED78"/>
          <cell r="EE78"/>
          <cell r="EF78"/>
          <cell r="EG78"/>
          <cell r="EH78"/>
          <cell r="EI78"/>
          <cell r="EJ78"/>
          <cell r="EK78"/>
          <cell r="EL78"/>
          <cell r="EM78"/>
          <cell r="EN78"/>
          <cell r="EO78"/>
          <cell r="EP78"/>
          <cell r="EQ78"/>
          <cell r="ER78"/>
          <cell r="ES78"/>
          <cell r="ET78"/>
          <cell r="EU78" t="str">
            <v>$ -</v>
          </cell>
          <cell r="EV78"/>
          <cell r="EW78"/>
          <cell r="EX78"/>
          <cell r="EY78"/>
          <cell r="EZ78"/>
          <cell r="FA78"/>
          <cell r="FB78">
            <v>0</v>
          </cell>
          <cell r="FC78">
            <v>45864</v>
          </cell>
          <cell r="FD78">
            <v>150</v>
          </cell>
          <cell r="FE78" t="str">
            <v>$ 15.000.000</v>
          </cell>
          <cell r="FF78" t="str">
            <v>Activo</v>
          </cell>
          <cell r="FG78" t="str">
            <v>En ejecución</v>
          </cell>
          <cell r="FH78"/>
          <cell r="FI78"/>
          <cell r="FJ78" t="str">
            <v>$15.000.000</v>
          </cell>
          <cell r="FK78" t="str">
            <v>$0</v>
          </cell>
          <cell r="FL78" t="str">
            <v>$0</v>
          </cell>
          <cell r="FM78" t="str">
            <v>$15.000.000</v>
          </cell>
          <cell r="FN78" t="str">
            <v>$0</v>
          </cell>
          <cell r="FO78" t="str">
            <v>$15.000.000</v>
          </cell>
          <cell r="FP78" t="str">
            <v>OK</v>
          </cell>
          <cell r="FQ78" t="str">
            <v>#¡REF!</v>
          </cell>
          <cell r="FR78">
            <v>0</v>
          </cell>
          <cell r="FS78" t="str">
            <v xml:space="preserve"> Brindar apoyo en la atención a los requerimientos de préstamos y 
consultas de los expedientes que se desprenden de los procesos 
administrativos sancionatorios que adelanta la Oficina Jurídica. 
2. Realizar el apoyo correspondiente con el cargue de información y/o 
documentación del Proceso de Gestión Jurídica, en las plataformas o 
portales destinados para el efecto y principalmente en el aplicativo ORFEO 
de la entidad. 
3. Brindar apoyo en actividades de Gestión Documental relacionadas con el 
proceso de la Oficina Jurídica como atender las actividades del Sistema 
Integrado de Gestión relativas a la gestión documental del Proceso de 
Gestión jurídica. 
4. Realizar el seguimiento y control de la correspondencia interna y externa 
que llega a la Oficina Jurídica, a través del sistema de gestión de 
información y/o documental vigente en la Entidad. 
5. Realizar el respectivo reparto de la correspondencia los profesionales de 
la Oficina Jurídica y llevar un control frente a esta Actividad. 
6. Las demás que sean asignadas por el supervisor, de acuerdo con la 
naturaleza y objeto del contrato. </v>
          </cell>
          <cell r="FT7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8"/>
          <cell r="FV78">
            <v>5</v>
          </cell>
          <cell r="FW78">
            <v>0</v>
          </cell>
          <cell r="FX78">
            <v>55</v>
          </cell>
          <cell r="FY78">
            <v>15000000</v>
          </cell>
          <cell r="FZ78">
            <v>45693</v>
          </cell>
          <cell r="GA78">
            <v>108</v>
          </cell>
          <cell r="GB78">
            <v>15000000</v>
          </cell>
          <cell r="GC78">
            <v>45709</v>
          </cell>
        </row>
        <row r="79">
          <cell r="A79" t="str">
            <v>C60</v>
          </cell>
          <cell r="B79"/>
          <cell r="C79">
            <v>2025</v>
          </cell>
          <cell r="D79">
            <v>78</v>
          </cell>
          <cell r="E79">
            <v>23494712</v>
          </cell>
          <cell r="F79">
            <v>9</v>
          </cell>
          <cell r="G79" t="str">
            <v>DIANA MARCELA PORRAS CASTELLANOS</v>
          </cell>
          <cell r="H79" t="str">
            <v>KR  9 A     119  48</v>
          </cell>
          <cell r="I79">
            <v>3138543185</v>
          </cell>
          <cell r="J79" t="str">
            <v>dipodent@yahoo.com</v>
          </cell>
          <cell r="K79" t="str">
            <v>NO APLICA</v>
          </cell>
          <cell r="L79" t="str">
            <v>NO APLICA</v>
          </cell>
          <cell r="M79" t="str">
            <v>MUJER</v>
          </cell>
          <cell r="N79" t="str">
            <v>CISGENERO</v>
          </cell>
          <cell r="O79" t="str">
            <v>NO APLICA</v>
          </cell>
          <cell r="P79" t="str">
            <v>NO APLICA</v>
          </cell>
          <cell r="Q79">
            <v>24271</v>
          </cell>
          <cell r="R79">
            <v>58</v>
          </cell>
          <cell r="S79" t="str">
            <v>NACIONAL</v>
          </cell>
          <cell r="T79" t="str">
            <v>Título profesional en Ciencias de la salud, con título 
de posgrado a nivel de especialización y/o su 
equivalencia</v>
          </cell>
          <cell r="U79" t="str">
            <v xml:space="preserve"> ODONTOLOGA  
Colegio Odontologico Colombiano 
Según acta de grado del 25 de enero de 1991
 ESPECIALISTA EN GERENCIA EN SALUD 
OCUPACIONAL  
Fundación Universitaria del Area Andina 
Según acta de grado del 29 de noviembre de 2013</v>
          </cell>
          <cell r="V79" t="str">
            <v>Inversión</v>
          </cell>
          <cell r="W79" t="str">
            <v>Fortalecimiento de la gestión institucional del IDPAC en el marco de la ejecución del Plan de Desarrollo de  Bogotá D.C</v>
          </cell>
          <cell r="X79" t="str">
            <v>O23011745992024019407023</v>
          </cell>
          <cell r="Y79" t="str">
            <v>Meta 368 Implementar 1 estrategia para fortalecimiento de la gestión institucional y operativa</v>
          </cell>
          <cell r="Z79" t="str">
            <v>1. Realizar el 100% de la estrategia de contratación de talento humano para los procesos de apoyo, gerencia y evaluación</v>
          </cell>
          <cell r="AA79" t="str">
            <v>Prestar los servicios profesionales para coordinar actividades requeridas a fin de avanzar en el cumplimiento de metas estratégicas de la gestión del Talento Humano del IDPAC.</v>
          </cell>
          <cell r="AB79">
            <v>45706</v>
          </cell>
          <cell r="AC79">
            <v>45707</v>
          </cell>
          <cell r="AD79">
            <v>2025</v>
          </cell>
          <cell r="AE79">
            <v>2</v>
          </cell>
          <cell r="AF79">
            <v>19</v>
          </cell>
          <cell r="AG79">
            <v>2025</v>
          </cell>
          <cell r="AH79">
            <v>7</v>
          </cell>
          <cell r="AI79">
            <v>0</v>
          </cell>
          <cell r="AJ79">
            <v>2025</v>
          </cell>
          <cell r="AK79">
            <v>9</v>
          </cell>
          <cell r="AL79">
            <v>18</v>
          </cell>
          <cell r="AM79">
            <v>45918</v>
          </cell>
          <cell r="AN79">
            <v>210</v>
          </cell>
          <cell r="AO79">
            <v>35000000</v>
          </cell>
          <cell r="AP79"/>
          <cell r="AQ79"/>
          <cell r="AR79"/>
          <cell r="AS79" t="str">
            <v>$ 5.000.000</v>
          </cell>
          <cell r="AT79" t="str">
            <v>Profesional 3</v>
          </cell>
          <cell r="AU79" t="str">
            <v>Febrero</v>
          </cell>
          <cell r="AV79" t="str">
            <v>1 1. Natural</v>
          </cell>
          <cell r="AW79" t="str">
            <v>26 26-Persona Natural</v>
          </cell>
          <cell r="AX79" t="str">
            <v>3 3. Único Contratista</v>
          </cell>
          <cell r="AY79" t="str">
            <v>17 17. Contrato de Prestación de Servicios</v>
          </cell>
          <cell r="AZ79" t="str">
            <v>31 31-Servicios Profesionales</v>
          </cell>
          <cell r="BA79" t="str">
            <v>5 Contratación directa</v>
          </cell>
          <cell r="BB79" t="str">
            <v>33 Prestación de Servicios Profesionales y Apoyo (5-8)</v>
          </cell>
          <cell r="BC79">
            <v>1</v>
          </cell>
          <cell r="BD79" t="str">
            <v>1 1. Ley 80</v>
          </cell>
          <cell r="BE79"/>
          <cell r="BF79"/>
          <cell r="BG79"/>
          <cell r="BH79"/>
          <cell r="BI79" t="str">
            <v>6 6: Prestacion de servicios</v>
          </cell>
          <cell r="BJ79"/>
          <cell r="BK79"/>
          <cell r="BL79"/>
          <cell r="BM79"/>
          <cell r="BN79"/>
          <cell r="BO79"/>
          <cell r="BP79"/>
          <cell r="BQ79"/>
          <cell r="BR79"/>
          <cell r="BS79"/>
          <cell r="BT79"/>
          <cell r="BU79"/>
          <cell r="BV79"/>
          <cell r="BW79"/>
          <cell r="BX79"/>
          <cell r="BY79"/>
          <cell r="BZ79"/>
          <cell r="CA79"/>
          <cell r="CB79"/>
          <cell r="CC79">
            <v>45707</v>
          </cell>
          <cell r="CD79" t="str">
            <v>CUMPLIMIENTO</v>
          </cell>
          <cell r="CE79">
            <v>80111600</v>
          </cell>
          <cell r="CF79" t="str">
            <v>CD-IDPAC-078-2025</v>
          </cell>
          <cell r="CG79" t="str">
            <v>https://community.secop.gov.co/Public/Tendering/OpportunityDetail/Index?noticeUID=CO1.NTC.7664109&amp;isFromPublicArea=True&amp;isModal=False</v>
          </cell>
          <cell r="CH79">
            <v>45706</v>
          </cell>
          <cell r="CI79" t="str">
            <v>CO1.PCCNTR.7518111</v>
          </cell>
          <cell r="CJ79" t="str">
            <v>Wilson Ayure</v>
          </cell>
          <cell r="CK79" t="str">
            <v>YULY MARCELA BARAJAS AGUILERA</v>
          </cell>
          <cell r="CL79" t="str">
            <v>1 1. Interna</v>
          </cell>
          <cell r="CM79" t="str">
            <v>YULY MARCELA BARAJAS AGUILERA</v>
          </cell>
          <cell r="CN79">
            <v>1010176121</v>
          </cell>
          <cell r="CO79">
            <v>6</v>
          </cell>
          <cell r="CP79"/>
          <cell r="CQ79" t="str">
            <v>SECRETARIA GENERAL</v>
          </cell>
          <cell r="CR79"/>
          <cell r="CS79"/>
          <cell r="CT79"/>
          <cell r="CU79"/>
          <cell r="CV79"/>
          <cell r="CW79"/>
          <cell r="CX79"/>
          <cell r="CY79"/>
          <cell r="CZ79"/>
          <cell r="DA79"/>
          <cell r="DB79"/>
          <cell r="DC79"/>
          <cell r="DD79"/>
          <cell r="DE79"/>
          <cell r="DF79"/>
          <cell r="DG79"/>
          <cell r="DH79"/>
          <cell r="DI79"/>
          <cell r="DJ79"/>
          <cell r="DK79"/>
          <cell r="DL79"/>
          <cell r="DM79"/>
          <cell r="DN79"/>
          <cell r="DO79"/>
          <cell r="DP79"/>
          <cell r="DQ79"/>
          <cell r="DR79"/>
          <cell r="DS79"/>
          <cell r="DT79"/>
          <cell r="DU79"/>
          <cell r="DV79"/>
          <cell r="DW79"/>
          <cell r="DX79"/>
          <cell r="DY79"/>
          <cell r="DZ79"/>
          <cell r="EA79"/>
          <cell r="EB79"/>
          <cell r="EC79"/>
          <cell r="ED79"/>
          <cell r="EE79"/>
          <cell r="EF79"/>
          <cell r="EG79"/>
          <cell r="EH79"/>
          <cell r="EI79"/>
          <cell r="EJ79"/>
          <cell r="EK79"/>
          <cell r="EL79"/>
          <cell r="EM79"/>
          <cell r="EN79"/>
          <cell r="EO79"/>
          <cell r="EP79"/>
          <cell r="EQ79"/>
          <cell r="ER79"/>
          <cell r="ES79"/>
          <cell r="ET79"/>
          <cell r="EU79" t="str">
            <v>$ -</v>
          </cell>
          <cell r="EV79"/>
          <cell r="EW79"/>
          <cell r="EX79"/>
          <cell r="EY79"/>
          <cell r="EZ79"/>
          <cell r="FA79"/>
          <cell r="FB79">
            <v>0</v>
          </cell>
          <cell r="FC79">
            <v>45918</v>
          </cell>
          <cell r="FD79">
            <v>210</v>
          </cell>
          <cell r="FE79" t="str">
            <v>$ 35.000.000</v>
          </cell>
          <cell r="FF79" t="str">
            <v>Activo</v>
          </cell>
          <cell r="FG79" t="str">
            <v>En ejecución</v>
          </cell>
          <cell r="FH79"/>
          <cell r="FI79"/>
          <cell r="FJ79" t="str">
            <v>$35.000.000</v>
          </cell>
          <cell r="FK79" t="str">
            <v>#N/D</v>
          </cell>
          <cell r="FL79" t="str">
            <v>$0</v>
          </cell>
          <cell r="FM79" t="str">
            <v>$35.000.000</v>
          </cell>
          <cell r="FN79" t="str">
            <v>$0</v>
          </cell>
          <cell r="FO79" t="str">
            <v>$35.000.000</v>
          </cell>
          <cell r="FP79" t="str">
            <v>OK</v>
          </cell>
          <cell r="FQ79" t="str">
            <v>#¡REF!</v>
          </cell>
          <cell r="FR79">
            <v>0</v>
          </cell>
          <cell r="FS79" t="str">
            <v xml:space="preserve"> Brindar apoyo en  la coordinación del proceso de talento humano del 
Instituto para la ejecución correcta, oportuna y articulada de los 
procedimientos institucionales. 
2. Realizar las gestiones tendientes a la generación y/o actualización de los 
planes institucionales que deben formulase dentro del marco el talento 
humano. 
3. Proyectar los actos administrativos que se requieran para la gestión del 
talento humano del Instituto de conformidad con la normativa aplicable. 
4. Hacer las veces de enlace en materia contractual para efectos de la 
determinación y documentación de las necesidades técnicas que se 
requieran dentro del proceso de talento humano. 
5. Realizar las gestiones necesarias para la ejecución de los procesos 
normativos y operativos necesarios para la provisión de cargos. 
6. Las demás que sean asignadas por el supervisor, de acuerdo con la 
naturaleza y objeto del contrato.</v>
          </cell>
          <cell r="FT7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9"/>
          <cell r="FV79">
            <v>7</v>
          </cell>
          <cell r="FW79">
            <v>0</v>
          </cell>
          <cell r="FX79">
            <v>186</v>
          </cell>
          <cell r="FY79">
            <v>35000000</v>
          </cell>
          <cell r="FZ79">
            <v>45701</v>
          </cell>
          <cell r="GA79">
            <v>86</v>
          </cell>
          <cell r="GB79">
            <v>35000000</v>
          </cell>
          <cell r="GC79">
            <v>45707</v>
          </cell>
        </row>
        <row r="80">
          <cell r="A80" t="str">
            <v>C531</v>
          </cell>
          <cell r="B80"/>
          <cell r="C80">
            <v>2025</v>
          </cell>
          <cell r="D80">
            <v>79</v>
          </cell>
          <cell r="E80">
            <v>1030543723</v>
          </cell>
          <cell r="F80">
            <v>7</v>
          </cell>
          <cell r="G80" t="str">
            <v>MANUEL MAURICIO MEZA</v>
          </cell>
          <cell r="H80" t="str">
            <v>CL 59 13 55 AP 1703 TO sur</v>
          </cell>
          <cell r="I80">
            <v>7242141</v>
          </cell>
          <cell r="J80" t="str">
            <v>manumezas@gmail.com</v>
          </cell>
          <cell r="K80" t="str">
            <v>NO APLICA</v>
          </cell>
          <cell r="L80" t="str">
            <v>NO APLICA</v>
          </cell>
          <cell r="M80" t="str">
            <v>HOMBRE</v>
          </cell>
          <cell r="N80" t="str">
            <v>CISGENERO</v>
          </cell>
          <cell r="O80" t="str">
            <v>NO APLICA</v>
          </cell>
          <cell r="P80" t="str">
            <v>NO APLICA</v>
          </cell>
          <cell r="Q80">
            <v>32197</v>
          </cell>
          <cell r="R80">
            <v>37</v>
          </cell>
          <cell r="S80" t="str">
            <v>NACIONAL</v>
          </cell>
          <cell r="T80" t="str">
            <v>ABOGADO Universidad Colegio Mayor de Cundinamarca Según acta de grado del 14 de diciembre de 2012</v>
          </cell>
          <cell r="U80" t="str">
            <v>ESPECIALISTA EN DERECHO CONSTITUCIONAL Universidad Nacional de Colombia Según diploma de grado del 20 de marzo de 2015</v>
          </cell>
          <cell r="V80" t="str">
            <v>Inversión</v>
          </cell>
          <cell r="W80" t="str">
            <v>Construcción de Ciudadanía Activa Crece La Participación en el Territorio con Promoción, Información e Innovación en Bogotá D.C.</v>
          </cell>
          <cell r="X80" t="str">
            <v>O23011745022024025405001</v>
          </cell>
          <cell r="Y80"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80" t="str">
            <v xml:space="preserve">5. ejecutar 400 obras con Saldo 
Pedagógico </v>
          </cell>
          <cell r="AA80" t="str">
            <v>Prestar servicios Profesionales de manera temporal para brindar asesoría jurídica a la Gerencia de Proyectos dentro de la metodología Obras con saldo Pedagógico.</v>
          </cell>
          <cell r="AB80">
            <v>45709</v>
          </cell>
          <cell r="AC80">
            <v>45713</v>
          </cell>
          <cell r="AD80">
            <v>2025</v>
          </cell>
          <cell r="AE80">
            <v>2</v>
          </cell>
          <cell r="AF80">
            <v>25</v>
          </cell>
          <cell r="AG80">
            <v>2025</v>
          </cell>
          <cell r="AH80">
            <v>10</v>
          </cell>
          <cell r="AI80">
            <v>0</v>
          </cell>
          <cell r="AJ80">
            <v>2025</v>
          </cell>
          <cell r="AK80">
            <v>12</v>
          </cell>
          <cell r="AL80">
            <v>24</v>
          </cell>
          <cell r="AM80">
            <v>46015</v>
          </cell>
          <cell r="AN80">
            <v>300</v>
          </cell>
          <cell r="AO80">
            <v>55000000</v>
          </cell>
          <cell r="AP80"/>
          <cell r="AQ80"/>
          <cell r="AR80"/>
          <cell r="AS80" t="str">
            <v>$ 5.500.000</v>
          </cell>
          <cell r="AT80" t="str">
            <v>Profesional 4</v>
          </cell>
          <cell r="AU80" t="str">
            <v>Febrero</v>
          </cell>
          <cell r="AV80" t="str">
            <v>1 1. Natural</v>
          </cell>
          <cell r="AW80" t="str">
            <v>26 26-Persona Natural</v>
          </cell>
          <cell r="AX80" t="str">
            <v>3 3. Único Contratista</v>
          </cell>
          <cell r="AY80" t="str">
            <v>17 17. Contrato de Prestación de Servicios</v>
          </cell>
          <cell r="AZ80" t="str">
            <v>31 31-Servicios Profesionales</v>
          </cell>
          <cell r="BA80" t="str">
            <v>5 Contratación directa</v>
          </cell>
          <cell r="BB80" t="str">
            <v>33 Prestación de Servicios Profesionales y Apoyo (5-8)</v>
          </cell>
          <cell r="BC80">
            <v>1</v>
          </cell>
          <cell r="BD80" t="str">
            <v>1 1. Ley 80</v>
          </cell>
          <cell r="BE80"/>
          <cell r="BF80"/>
          <cell r="BG80"/>
          <cell r="BH80"/>
          <cell r="BI80" t="str">
            <v>6 6: Prestacion de servicios</v>
          </cell>
          <cell r="BJ80"/>
          <cell r="BK80"/>
          <cell r="BL80"/>
          <cell r="BM80"/>
          <cell r="BN80"/>
          <cell r="BO80"/>
          <cell r="BP80"/>
          <cell r="BQ80"/>
          <cell r="BR80"/>
          <cell r="BS80"/>
          <cell r="BT80"/>
          <cell r="BU80"/>
          <cell r="BV80"/>
          <cell r="BW80"/>
          <cell r="BX80"/>
          <cell r="BY80"/>
          <cell r="BZ80"/>
          <cell r="CA80"/>
          <cell r="CB80"/>
          <cell r="CC80">
            <v>45712</v>
          </cell>
          <cell r="CD80" t="str">
            <v>CUMPLIMIENTO</v>
          </cell>
          <cell r="CE80">
            <v>80111600</v>
          </cell>
          <cell r="CF80" t="str">
            <v>CD-IDPAC-079-2025</v>
          </cell>
          <cell r="CG80" t="str">
            <v>https://community.secop.gov.co/Public/Tendering/OpportunityDetail/Index?noticeUID=CO1.NTC.7679587&amp;isFromPublicArea=True&amp;isModal=False</v>
          </cell>
          <cell r="CH80">
            <v>45708</v>
          </cell>
          <cell r="CI80" t="str">
            <v>CO1.PCCNTR.7531842</v>
          </cell>
          <cell r="CJ80" t="str">
            <v>Monica Florez</v>
          </cell>
          <cell r="CK80" t="str">
            <v>YULY MARCELA BARAJAS AGUILERA</v>
          </cell>
          <cell r="CL80" t="str">
            <v>1 1. Interna</v>
          </cell>
          <cell r="CM80" t="str">
            <v>CAMILO IVAN REYES AMADOR</v>
          </cell>
          <cell r="CN80">
            <v>80082106</v>
          </cell>
          <cell r="CO80">
            <v>4</v>
          </cell>
          <cell r="CP80"/>
          <cell r="CQ80" t="str">
            <v>GERENTE DE PROYECTOS</v>
          </cell>
          <cell r="CR80"/>
          <cell r="CS80"/>
          <cell r="CT80"/>
          <cell r="CU80"/>
          <cell r="CV80"/>
          <cell r="CW80"/>
          <cell r="CX80"/>
          <cell r="CY80"/>
          <cell r="CZ80"/>
          <cell r="DA80"/>
          <cell r="DB80"/>
          <cell r="DC80"/>
          <cell r="DD80"/>
          <cell r="DE80"/>
          <cell r="DF80"/>
          <cell r="DG80"/>
          <cell r="DH80"/>
          <cell r="DI80"/>
          <cell r="DJ80"/>
          <cell r="DK80"/>
          <cell r="DL80"/>
          <cell r="DM80"/>
          <cell r="DN80"/>
          <cell r="DO80"/>
          <cell r="DP80"/>
          <cell r="DQ80"/>
          <cell r="DR80"/>
          <cell r="DS80"/>
          <cell r="DT80"/>
          <cell r="DU80"/>
          <cell r="DV80"/>
          <cell r="DW80"/>
          <cell r="DX80"/>
          <cell r="DY80"/>
          <cell r="DZ80"/>
          <cell r="EA80"/>
          <cell r="EB80"/>
          <cell r="EC80"/>
          <cell r="ED80"/>
          <cell r="EE80"/>
          <cell r="EF80"/>
          <cell r="EG80"/>
          <cell r="EH80"/>
          <cell r="EI80"/>
          <cell r="EJ80"/>
          <cell r="EK80"/>
          <cell r="EL80"/>
          <cell r="EM80"/>
          <cell r="EN80"/>
          <cell r="EO80"/>
          <cell r="EP80"/>
          <cell r="EQ80"/>
          <cell r="ER80"/>
          <cell r="ES80"/>
          <cell r="ET80"/>
          <cell r="EU80" t="str">
            <v>$ -</v>
          </cell>
          <cell r="EV80"/>
          <cell r="EW80"/>
          <cell r="EX80"/>
          <cell r="EY80"/>
          <cell r="EZ80"/>
          <cell r="FA80"/>
          <cell r="FB80">
            <v>0</v>
          </cell>
          <cell r="FC80">
            <v>46015</v>
          </cell>
          <cell r="FD80">
            <v>300</v>
          </cell>
          <cell r="FE80" t="str">
            <v>$ 55.000.000</v>
          </cell>
          <cell r="FF80" t="str">
            <v>Activo</v>
          </cell>
          <cell r="FG80" t="str">
            <v>En ejecución</v>
          </cell>
          <cell r="FH80"/>
          <cell r="FI80"/>
          <cell r="FJ80" t="str">
            <v>$55.000.000</v>
          </cell>
          <cell r="FK80" t="str">
            <v>$0</v>
          </cell>
          <cell r="FL80" t="str">
            <v>$0</v>
          </cell>
          <cell r="FM80" t="str">
            <v>$55.000.000</v>
          </cell>
          <cell r="FN80" t="str">
            <v>$0</v>
          </cell>
          <cell r="FO80" t="str">
            <v>$55.000.000</v>
          </cell>
          <cell r="FP80" t="str">
            <v>OK</v>
          </cell>
          <cell r="FQ80" t="str">
            <v>#¡REF!</v>
          </cell>
          <cell r="FR80">
            <v>0</v>
          </cell>
          <cell r="FS80" t="str">
            <v xml:space="preserve"> Brindar asesoría jurídica a la Gerencia de Proyectos del IDPAC y a los 
proyectos en curso. 
2. Apoyar la gestión de la participación con organizaciones sociales, 
comunales y comunitarias. 
3. Brindar asesoría en la implementación de la metodología Obras con saldo 
Pedagógico. 
4. Elaborar y responder acciones legales (tutelas, incidentes de desacato, 
derechos de petición, etc.) y atender recursos relacionados con la 
metodología Obras con saldo Pedagógico, en alineación con las políticas 
de la entidad. 
5. Elaborar conceptos jurídicos para la Gerencia de Proyectos, que cumplan 
con la normatividad vigente. 
6. Las demás que sean asignadas por el supervisor, de acuerdo con la 
naturaleza y objeto del contrato. </v>
          </cell>
          <cell r="FT8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0"/>
          <cell r="FV80">
            <v>10</v>
          </cell>
          <cell r="FW80">
            <v>0</v>
          </cell>
          <cell r="FX80">
            <v>17</v>
          </cell>
          <cell r="FY80">
            <v>55000000</v>
          </cell>
          <cell r="FZ80">
            <v>45691</v>
          </cell>
          <cell r="GA80">
            <v>119</v>
          </cell>
          <cell r="GB80">
            <v>55000000</v>
          </cell>
          <cell r="GC80">
            <v>45712</v>
          </cell>
        </row>
        <row r="81">
          <cell r="A81" t="str">
            <v>C11</v>
          </cell>
          <cell r="B81"/>
          <cell r="C81">
            <v>2025</v>
          </cell>
          <cell r="D81">
            <v>80</v>
          </cell>
          <cell r="E81">
            <v>1015410644</v>
          </cell>
          <cell r="F81">
            <v>8</v>
          </cell>
          <cell r="G81" t="str">
            <v>DAYANA CAROLINA DIAZ REYES</v>
          </cell>
          <cell r="H81" t="str">
            <v>CARRERA 72 # 22 D 54</v>
          </cell>
          <cell r="I81">
            <v>4650444</v>
          </cell>
          <cell r="J81" t="str">
            <v>gotica341@hotmail.com</v>
          </cell>
          <cell r="K81" t="str">
            <v>NO APLICA</v>
          </cell>
          <cell r="L81" t="str">
            <v>NO APLICA</v>
          </cell>
          <cell r="M81" t="str">
            <v>MUJER</v>
          </cell>
          <cell r="N81" t="str">
            <v>CISGENERO</v>
          </cell>
          <cell r="O81" t="str">
            <v>NO APLICA</v>
          </cell>
          <cell r="P81" t="str">
            <v>NO APLICA</v>
          </cell>
          <cell r="Q81">
            <v>32576</v>
          </cell>
          <cell r="R81">
            <v>36</v>
          </cell>
          <cell r="S81" t="str">
            <v>NACIONAL</v>
          </cell>
          <cell r="T81" t="str">
            <v>Título profesional en las áreas de
ciencias sociales y humanas o
Economía, Administración, Contaduría y
afines y/o su equivalencia.</v>
          </cell>
          <cell r="U81" t="str">
            <v>COMUNICADORA SOCIAL -
PERIODISTA
Universidad Minuto de Dios
Según diploma del 22 de Septiembre de
2012</v>
          </cell>
          <cell r="V81" t="str">
            <v>Inversión</v>
          </cell>
          <cell r="W81" t="str">
            <v>Implementación del aprovechamiento en bienes fiscales y en zonas de cesión decarácter comunitario en Bogotá D.C</v>
          </cell>
          <cell r="X81" t="str">
            <v>O230117450120240079</v>
          </cell>
          <cell r="Y81"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privados de conexión al sistema de 
transporte </v>
          </cell>
          <cell r="Z81" t="str">
            <v>2. Desarrollar 1 protocolo para la 
implementación del aprovechamiento 
económico en bienes fiscales y en zonas 
de cesión de carácter comunitario</v>
          </cell>
          <cell r="AA81" t="str">
            <v>Prestar los servicios Profesionales para realizar convenios solidarios para regularizar el aprovechamiento en bienes fiscales y en zonas de cesión de carácter comunitario en el marco del proyecto de inversión 8025.</v>
          </cell>
          <cell r="AB81">
            <v>45713</v>
          </cell>
          <cell r="AC81">
            <v>45719</v>
          </cell>
          <cell r="AD81">
            <v>2025</v>
          </cell>
          <cell r="AE81">
            <v>3</v>
          </cell>
          <cell r="AF81">
            <v>3</v>
          </cell>
          <cell r="AG81">
            <v>2025</v>
          </cell>
          <cell r="AH81">
            <v>5</v>
          </cell>
          <cell r="AI81">
            <v>0</v>
          </cell>
          <cell r="AJ81">
            <v>2025</v>
          </cell>
          <cell r="AK81">
            <v>8</v>
          </cell>
          <cell r="AL81">
            <v>2</v>
          </cell>
          <cell r="AM81">
            <v>45871</v>
          </cell>
          <cell r="AN81">
            <v>150</v>
          </cell>
          <cell r="AO81">
            <v>22500000</v>
          </cell>
          <cell r="AP81"/>
          <cell r="AQ81"/>
          <cell r="AR81"/>
          <cell r="AS81" t="str">
            <v>$ 4.500.000</v>
          </cell>
          <cell r="AT81" t="str">
            <v>Profesional 2</v>
          </cell>
          <cell r="AU81" t="str">
            <v>Marzo</v>
          </cell>
          <cell r="AV81" t="str">
            <v>1 1. Natural</v>
          </cell>
          <cell r="AW81" t="str">
            <v>26 26-Persona Natural</v>
          </cell>
          <cell r="AX81" t="str">
            <v>3 3. Único Contratista</v>
          </cell>
          <cell r="AY81" t="str">
            <v>17 17. Contrato de Prestación de Servicios</v>
          </cell>
          <cell r="AZ81" t="str">
            <v>31 31-Servicios Profesionales</v>
          </cell>
          <cell r="BA81" t="str">
            <v>5 Contratación directa</v>
          </cell>
          <cell r="BB81" t="str">
            <v>33 Prestación de Servicios Profesionales y Apoyo (5-8)</v>
          </cell>
          <cell r="BC81">
            <v>1</v>
          </cell>
          <cell r="BD81" t="str">
            <v>1 1. Ley 80</v>
          </cell>
          <cell r="BE81"/>
          <cell r="BF81"/>
          <cell r="BG81"/>
          <cell r="BH81"/>
          <cell r="BI81" t="str">
            <v>6 6: Prestacion de servicios</v>
          </cell>
          <cell r="BJ81"/>
          <cell r="BK81"/>
          <cell r="BL81"/>
          <cell r="BM81"/>
          <cell r="BN81"/>
          <cell r="BO81"/>
          <cell r="BP81"/>
          <cell r="BQ81"/>
          <cell r="BR81"/>
          <cell r="BS81"/>
          <cell r="BT81"/>
          <cell r="BU81"/>
          <cell r="BV81"/>
          <cell r="BW81"/>
          <cell r="BX81"/>
          <cell r="BY81"/>
          <cell r="BZ81"/>
          <cell r="CA81"/>
          <cell r="CB81"/>
          <cell r="CC81">
            <v>45714</v>
          </cell>
          <cell r="CD81" t="str">
            <v>CUMPLIMIENTO</v>
          </cell>
          <cell r="CE81">
            <v>80111600</v>
          </cell>
          <cell r="CF81" t="str">
            <v>CD-IDPAC-080-2025</v>
          </cell>
          <cell r="CG81" t="str">
            <v>https://community.secop.gov.co/Public/Tendering/OpportunityDetail/Index?noticeUID=CO1.NTC.7704090&amp;isFromPublicArea=True&amp;isModal=False</v>
          </cell>
          <cell r="CH81">
            <v>45712</v>
          </cell>
          <cell r="CI81" t="str">
            <v>CO1.PCCNTR.7551213</v>
          </cell>
          <cell r="CJ81" t="str">
            <v>Monica Florez</v>
          </cell>
          <cell r="CK81" t="str">
            <v>YULY MARCELA BARAJAS AGUILERA</v>
          </cell>
          <cell r="CL81" t="str">
            <v>1 1. Interna</v>
          </cell>
          <cell r="CM81" t="str">
            <v>JOHN JAIRO GONZALEZ ARBOLEDA</v>
          </cell>
          <cell r="CN81">
            <v>80037360</v>
          </cell>
          <cell r="CO81">
            <v>8</v>
          </cell>
          <cell r="CP81"/>
          <cell r="CQ81" t="str">
            <v>SUBDIRECTOR DE ASUNTOS COMUNALES</v>
          </cell>
          <cell r="CR81"/>
          <cell r="CS81"/>
          <cell r="CT81"/>
          <cell r="CU81"/>
          <cell r="CV81"/>
          <cell r="CW81"/>
          <cell r="CX81"/>
          <cell r="CY81"/>
          <cell r="CZ81"/>
          <cell r="DA81"/>
          <cell r="DB81"/>
          <cell r="DC81"/>
          <cell r="DD81"/>
          <cell r="DE81"/>
          <cell r="DF81"/>
          <cell r="DG81"/>
          <cell r="DH81"/>
          <cell r="DI81"/>
          <cell r="DJ81"/>
          <cell r="DK81"/>
          <cell r="DL81"/>
          <cell r="DM81"/>
          <cell r="DN81"/>
          <cell r="DO81"/>
          <cell r="DP81"/>
          <cell r="DQ81"/>
          <cell r="DR81"/>
          <cell r="DS81"/>
          <cell r="DT81"/>
          <cell r="DU81"/>
          <cell r="DV81"/>
          <cell r="DW81"/>
          <cell r="DX81"/>
          <cell r="DY81"/>
          <cell r="DZ81"/>
          <cell r="EA81"/>
          <cell r="EB81"/>
          <cell r="EC81"/>
          <cell r="ED81"/>
          <cell r="EE81"/>
          <cell r="EF81"/>
          <cell r="EG81"/>
          <cell r="EH81"/>
          <cell r="EI81"/>
          <cell r="EJ81"/>
          <cell r="EK81"/>
          <cell r="EL81"/>
          <cell r="EM81"/>
          <cell r="EN81"/>
          <cell r="EO81"/>
          <cell r="EP81"/>
          <cell r="EQ81"/>
          <cell r="ER81"/>
          <cell r="ES81"/>
          <cell r="ET81"/>
          <cell r="EU81" t="str">
            <v>$ -</v>
          </cell>
          <cell r="EV81"/>
          <cell r="EW81"/>
          <cell r="EX81"/>
          <cell r="EY81"/>
          <cell r="EZ81"/>
          <cell r="FA81"/>
          <cell r="FB81">
            <v>0</v>
          </cell>
          <cell r="FC81">
            <v>45871</v>
          </cell>
          <cell r="FD81">
            <v>150</v>
          </cell>
          <cell r="FE81" t="str">
            <v>$ 22.500.000</v>
          </cell>
          <cell r="FF81" t="str">
            <v>Activo</v>
          </cell>
          <cell r="FG81" t="str">
            <v>En ejecución</v>
          </cell>
          <cell r="FH81"/>
          <cell r="FI81"/>
          <cell r="FJ81" t="str">
            <v>$22.500.000</v>
          </cell>
          <cell r="FK81" t="str">
            <v>$0</v>
          </cell>
          <cell r="FL81" t="str">
            <v>$0</v>
          </cell>
          <cell r="FM81" t="str">
            <v>$22.500.000</v>
          </cell>
          <cell r="FN81" t="str">
            <v>$0</v>
          </cell>
          <cell r="FO81" t="str">
            <v>$22.500.000</v>
          </cell>
          <cell r="FP81" t="str">
            <v>OK</v>
          </cell>
          <cell r="FQ81" t="str">
            <v>#¡REF!</v>
          </cell>
          <cell r="FR81">
            <v>0</v>
          </cell>
          <cell r="FS81" t="str">
            <v>Desarrollar acciones de apoyo para la suscripción de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de 
manera presencial, telefónica y/o virtual que sean asignadas por el 
supervisor del contrato; así como brindar acompañamiento y asesoría 
administrativa y/o contable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8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1"/>
          <cell r="FV81">
            <v>5</v>
          </cell>
          <cell r="FW81">
            <v>0</v>
          </cell>
          <cell r="FX81">
            <v>75</v>
          </cell>
          <cell r="FY81">
            <v>22500000</v>
          </cell>
          <cell r="FZ81">
            <v>45693</v>
          </cell>
          <cell r="GA81">
            <v>133</v>
          </cell>
          <cell r="GB81">
            <v>22500000</v>
          </cell>
          <cell r="GC81">
            <v>45715</v>
          </cell>
        </row>
        <row r="82">
          <cell r="A82" t="str">
            <v>C427</v>
          </cell>
          <cell r="B82"/>
          <cell r="C82">
            <v>2025</v>
          </cell>
          <cell r="D82">
            <v>81</v>
          </cell>
          <cell r="E82">
            <v>80798918</v>
          </cell>
          <cell r="F82">
            <v>1</v>
          </cell>
          <cell r="G82" t="str">
            <v>WILLIAM ANDRES MOTTA CARDENAS</v>
          </cell>
          <cell r="H82" t="str">
            <v>KR 98 A 22 H 10</v>
          </cell>
          <cell r="I82">
            <v>6012672762</v>
          </cell>
          <cell r="J82" t="str">
            <v>vfhub2013@gmail.com</v>
          </cell>
          <cell r="K82" t="str">
            <v>NO APLICA</v>
          </cell>
          <cell r="L82" t="str">
            <v>NO APLICA</v>
          </cell>
          <cell r="M82" t="str">
            <v>HOMBRE</v>
          </cell>
          <cell r="N82" t="str">
            <v>CISGENERO</v>
          </cell>
          <cell r="O82" t="str">
            <v>NO APLICA</v>
          </cell>
          <cell r="P82" t="str">
            <v>NO APLICA</v>
          </cell>
          <cell r="Q82">
            <v>30689</v>
          </cell>
          <cell r="R82">
            <v>41</v>
          </cell>
          <cell r="S82" t="str">
            <v>NACIONAL</v>
          </cell>
          <cell r="T82" t="str">
            <v>Título de formación técnica o aprobación de 
cuatro (04) semestres de formación profesional 
o aprobación del 40% del pensum académico 
de formación profesional y/o su equivalencia</v>
          </cell>
          <cell r="U82" t="str">
            <v>Bachiller 
El Ateneo Integral Ana B. de Florez
Según diploma de grado de 02 de diciembre 
de 200</v>
          </cell>
          <cell r="V82" t="str">
            <v>Inversión</v>
          </cell>
          <cell r="W82" t="str">
            <v>Implementación de mecanismos de participación que potencian el desarrollo territorial Bogotá D.C.</v>
          </cell>
          <cell r="X82" t="str">
            <v>O23011745022024023801029</v>
          </cell>
          <cell r="Y82" t="str">
            <v>Meta 421 Implementar un (1) modelo de 
gobernanza democrática que amplíe el 
alcance de la participación de la 
ciudadanía organizaciones sociales y 
comunales de primer segundo y tercer 
grado en todas las decisiones públicas 
del gobierno distrital.</v>
          </cell>
          <cell r="Z82" t="str">
            <v xml:space="preserve">4. Implementar el 100% de los 
planes de acción de las políticas 
públicas a cargo del IDPAC </v>
          </cell>
          <cell r="AA82" t="str">
            <v>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AB82">
            <v>45709</v>
          </cell>
          <cell r="AC82">
            <v>45713</v>
          </cell>
          <cell r="AD82">
            <v>2025</v>
          </cell>
          <cell r="AE82">
            <v>2</v>
          </cell>
          <cell r="AF82">
            <v>25</v>
          </cell>
          <cell r="AG82">
            <v>2025</v>
          </cell>
          <cell r="AH82">
            <v>10</v>
          </cell>
          <cell r="AI82">
            <v>0</v>
          </cell>
          <cell r="AJ82">
            <v>2025</v>
          </cell>
          <cell r="AK82">
            <v>12</v>
          </cell>
          <cell r="AL82">
            <v>9</v>
          </cell>
          <cell r="AM82">
            <v>46000</v>
          </cell>
          <cell r="AN82">
            <v>300</v>
          </cell>
          <cell r="AO82">
            <v>36100000</v>
          </cell>
          <cell r="AP82"/>
          <cell r="AQ82"/>
          <cell r="AR82"/>
          <cell r="AS82" t="str">
            <v>$ 3.800.000</v>
          </cell>
          <cell r="AT82" t="str">
            <v>Técnico 3</v>
          </cell>
          <cell r="AU82" t="str">
            <v>Febrero</v>
          </cell>
          <cell r="AV82" t="str">
            <v>1 1. Natural</v>
          </cell>
          <cell r="AW82" t="str">
            <v>26 26-Persona Natural</v>
          </cell>
          <cell r="AX82" t="str">
            <v>3 3. Único Contratista</v>
          </cell>
          <cell r="AY82" t="str">
            <v>17 17. Contrato de Prestación de Servicios</v>
          </cell>
          <cell r="AZ82" t="str">
            <v>33 33-Servicios Apoyo a la Gestion de la Entidad (servicios administrativos)</v>
          </cell>
          <cell r="BA82" t="str">
            <v>5 Contratación directa</v>
          </cell>
          <cell r="BB82" t="str">
            <v>33 Prestación de Servicios Profesionales y Apoyo (5-8)</v>
          </cell>
          <cell r="BC82">
            <v>1</v>
          </cell>
          <cell r="BD82" t="str">
            <v>1 1. Ley 80</v>
          </cell>
          <cell r="BE82"/>
          <cell r="BF82"/>
          <cell r="BG82"/>
          <cell r="BH82"/>
          <cell r="BI82" t="str">
            <v>6 6: Prestacion de servicios</v>
          </cell>
          <cell r="BJ82"/>
          <cell r="BK82"/>
          <cell r="BL82"/>
          <cell r="BM82"/>
          <cell r="BN82"/>
          <cell r="BO82"/>
          <cell r="BP82"/>
          <cell r="BQ82"/>
          <cell r="BR82"/>
          <cell r="BS82"/>
          <cell r="BT82"/>
          <cell r="BU82"/>
          <cell r="BV82"/>
          <cell r="BW82"/>
          <cell r="BX82"/>
          <cell r="BY82"/>
          <cell r="BZ82"/>
          <cell r="CA82"/>
          <cell r="CB82"/>
          <cell r="CC82">
            <v>45709</v>
          </cell>
          <cell r="CD82" t="str">
            <v>CUMPLIMIENTO</v>
          </cell>
          <cell r="CE82">
            <v>80111600</v>
          </cell>
          <cell r="CF82" t="str">
            <v>CD-IDPAC-081-2025</v>
          </cell>
          <cell r="CG82" t="str">
            <v>https://community.secop.gov.co/Public/Tendering/OpportunityDetail/Index?noticeUID=CO1.NTC.7681175&amp;isFromPublicArea=True&amp;isModal=False</v>
          </cell>
          <cell r="CH82">
            <v>45708</v>
          </cell>
          <cell r="CI82" t="str">
            <v>CO1.PCCNTR.7532812</v>
          </cell>
          <cell r="CJ82" t="str">
            <v>Monica Florez</v>
          </cell>
          <cell r="CK82" t="str">
            <v>YULY MARCELA BARAJAS AGUILERA</v>
          </cell>
          <cell r="CL82" t="str">
            <v>1 1. Interna</v>
          </cell>
          <cell r="CM82" t="str">
            <v>JOHN JAIRO GONZALEZ ARBOLEDA</v>
          </cell>
          <cell r="CN82">
            <v>80037360</v>
          </cell>
          <cell r="CO82">
            <v>8</v>
          </cell>
          <cell r="CP82"/>
          <cell r="CQ82" t="str">
            <v>SUBDIRECTOR DE ASUNTOS COMUNALES</v>
          </cell>
          <cell r="CR82"/>
          <cell r="CS82"/>
          <cell r="CT82"/>
          <cell r="CU82"/>
          <cell r="CV82"/>
          <cell r="CW82"/>
          <cell r="CX82"/>
          <cell r="CY82"/>
          <cell r="CZ82"/>
          <cell r="DA82"/>
          <cell r="DB82"/>
          <cell r="DC82"/>
          <cell r="DD82"/>
          <cell r="DE82"/>
          <cell r="DF82"/>
          <cell r="DG82"/>
          <cell r="DH82"/>
          <cell r="DI82"/>
          <cell r="DJ82"/>
          <cell r="DK82"/>
          <cell r="DL82"/>
          <cell r="DM82"/>
          <cell r="DN82"/>
          <cell r="DO82"/>
          <cell r="DP82"/>
          <cell r="DQ82"/>
          <cell r="DR82"/>
          <cell r="DS82"/>
          <cell r="DT82"/>
          <cell r="DU82"/>
          <cell r="DV82"/>
          <cell r="DW82"/>
          <cell r="DX82"/>
          <cell r="DY82"/>
          <cell r="DZ82"/>
          <cell r="EA82"/>
          <cell r="EB82"/>
          <cell r="EC82"/>
          <cell r="ED82"/>
          <cell r="EE82"/>
          <cell r="EF82"/>
          <cell r="EG82"/>
          <cell r="EH82"/>
          <cell r="EI82"/>
          <cell r="EJ82"/>
          <cell r="EK82"/>
          <cell r="EL82"/>
          <cell r="EM82"/>
          <cell r="EN82"/>
          <cell r="EO82"/>
          <cell r="EP82"/>
          <cell r="EQ82"/>
          <cell r="ER82"/>
          <cell r="ES82"/>
          <cell r="ET82"/>
          <cell r="EU82" t="str">
            <v>$ -</v>
          </cell>
          <cell r="EV82"/>
          <cell r="EW82"/>
          <cell r="EX82"/>
          <cell r="EY82"/>
          <cell r="EZ82"/>
          <cell r="FA82"/>
          <cell r="FB82">
            <v>0</v>
          </cell>
          <cell r="FC82">
            <v>46000</v>
          </cell>
          <cell r="FD82">
            <v>300</v>
          </cell>
          <cell r="FE82" t="str">
            <v>$ 36.100.000</v>
          </cell>
          <cell r="FF82" t="str">
            <v>Activo</v>
          </cell>
          <cell r="FG82" t="str">
            <v>En ejecución</v>
          </cell>
          <cell r="FH82"/>
          <cell r="FI82"/>
          <cell r="FJ82" t="str">
            <v>$36.100.000</v>
          </cell>
          <cell r="FK82" t="str">
            <v>#N/D</v>
          </cell>
          <cell r="FL82" t="str">
            <v>$0</v>
          </cell>
          <cell r="FM82" t="str">
            <v>$36.100.000</v>
          </cell>
          <cell r="FN82" t="str">
            <v>$0</v>
          </cell>
          <cell r="FO82" t="str">
            <v>$36.100.000</v>
          </cell>
          <cell r="FP82" t="str">
            <v>OK</v>
          </cell>
          <cell r="FQ82" t="str">
            <v>#¡REF!</v>
          </cell>
          <cell r="FR82">
            <v>0</v>
          </cell>
          <cell r="FS82" t="str">
            <v xml:space="preserve">Apoyar a la Subdirección de Asuntos Comunales en las diferentes 
actividades administrativas que competen al área. 
2. Apoyar el control, recepción, entrega y archivo de manera oportuna de la 
correspondencia enviada y recibida a través del aplicativo Orfeo según le 
sea asignada o corresponda el trámite. 
3. Apoyar el proceso de sistematización de la información de las visitas de 
fortalecimiento realizadas a las organizaciones de primer y segundo grado 
y de propiedad horizontal, por parte de los profesionales. 
4. Consolidar la información del modelo de fortalecimiento con 
organizaciones de propiedad horizontal y comunales de los distintos 
niveles. 
5. Apoyar con los procesos de levantamiento, sistematización y 
procesamiento de información como insumo de las Políticas Públicas a 
cargo de la subdirección. 
6. Las demás que sean asignadas por el supervisor, de acuerdo con la 
naturaleza y objeto del contrato. </v>
          </cell>
          <cell r="FT8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2"/>
          <cell r="FV82">
            <v>10</v>
          </cell>
          <cell r="FW82">
            <v>0</v>
          </cell>
          <cell r="FX82">
            <v>253</v>
          </cell>
          <cell r="FY82">
            <v>36100000</v>
          </cell>
          <cell r="FZ82">
            <v>45706</v>
          </cell>
          <cell r="GA82">
            <v>120</v>
          </cell>
          <cell r="GB82">
            <v>36100000</v>
          </cell>
          <cell r="GC82">
            <v>45712</v>
          </cell>
        </row>
        <row r="83">
          <cell r="A83" t="str">
            <v>C398</v>
          </cell>
          <cell r="B83"/>
          <cell r="C83">
            <v>2025</v>
          </cell>
          <cell r="D83">
            <v>82</v>
          </cell>
          <cell r="E83">
            <v>1023874383</v>
          </cell>
          <cell r="F83">
            <v>0</v>
          </cell>
          <cell r="G83" t="str">
            <v>YENNYFER YUSBANY CRUZ DIAZ</v>
          </cell>
          <cell r="H83" t="str">
            <v>TV  5 G     48 B  40  SUR   TO 4 AP 512</v>
          </cell>
          <cell r="I83">
            <v>7591110</v>
          </cell>
          <cell r="J83" t="str">
            <v>yennifercd1525@hotmail.com</v>
          </cell>
          <cell r="K83" t="str">
            <v>NO APLICA</v>
          </cell>
          <cell r="L83" t="str">
            <v>NO APLICA</v>
          </cell>
          <cell r="M83" t="str">
            <v>MUJER</v>
          </cell>
          <cell r="N83" t="str">
            <v>CISGENERO</v>
          </cell>
          <cell r="O83" t="str">
            <v>NO APLICA</v>
          </cell>
          <cell r="P83" t="str">
            <v>NO APLICA</v>
          </cell>
          <cell r="Q83">
            <v>32075</v>
          </cell>
          <cell r="R83">
            <v>37</v>
          </cell>
          <cell r="S83" t="str">
            <v>NACIONAL</v>
          </cell>
          <cell r="T83" t="str">
            <v>Título profesional en las 
áreas de ciencias de la 
educación o sociales y 
humanas y afines.</v>
          </cell>
          <cell r="U83" t="str">
            <v>Título de LICENCIADA EN 
EDUCACIÓN PARA LA 
PRIMERA INFANCIA, 
otorgado en Bogotá por la 
UNIVERSIDAD DE SAN 
BUENAVENTURA, el 7 de 
diciembre de 2017.</v>
          </cell>
          <cell r="V83" t="str">
            <v>Inversión</v>
          </cell>
          <cell r="W83" t="str">
            <v>Implementación de mecanismos de participación que potencian el desarrollo territorial Bogotá D.C.</v>
          </cell>
          <cell r="X83" t="str">
            <v>O23011745022024023806022</v>
          </cell>
          <cell r="Y83" t="str">
            <v>Meta 421 Implementar un (1) modelo de 
gobernanza democrática que amplíe el 
alcance de la participación de la 
ciudadanía organizaciones sociales y 
comunales de primer segundo y tercer 
grado en todas las decisiones públicas 
del gobierno distrital.</v>
          </cell>
          <cell r="Z83" t="str">
            <v xml:space="preserve">3. Aplicar a 2000 organizaciones 
sociales, comunales, medios 
comunitarios, de propiedad horizontal el 
modelo de fortalecimiento </v>
          </cell>
          <cell r="AA83" t="str">
            <v>Prestar los servicios profesionales para implementar el modelo de fortalecimiento con organizaciones de propiedad horizontal y comunales de los distintos niveles en el marco del proyecto de inversión 8131.</v>
          </cell>
          <cell r="AB83">
            <v>45709</v>
          </cell>
          <cell r="AC83">
            <v>45714</v>
          </cell>
          <cell r="AD83">
            <v>2025</v>
          </cell>
          <cell r="AE83">
            <v>2</v>
          </cell>
          <cell r="AF83">
            <v>26</v>
          </cell>
          <cell r="AG83">
            <v>2025</v>
          </cell>
          <cell r="AH83">
            <v>6</v>
          </cell>
          <cell r="AI83">
            <v>0</v>
          </cell>
          <cell r="AJ83">
            <v>2025</v>
          </cell>
          <cell r="AK83">
            <v>8</v>
          </cell>
          <cell r="AL83">
            <v>25</v>
          </cell>
          <cell r="AM83">
            <v>45894</v>
          </cell>
          <cell r="AN83">
            <v>180</v>
          </cell>
          <cell r="AO83">
            <v>27000000</v>
          </cell>
          <cell r="AP83"/>
          <cell r="AQ83"/>
          <cell r="AR83"/>
          <cell r="AS83" t="str">
            <v>$ 4.500.000</v>
          </cell>
          <cell r="AT83" t="str">
            <v>Profesional 2</v>
          </cell>
          <cell r="AU83" t="str">
            <v>Febrero</v>
          </cell>
          <cell r="AV83" t="str">
            <v>1 1. Natural</v>
          </cell>
          <cell r="AW83" t="str">
            <v>26 26-Persona Natural</v>
          </cell>
          <cell r="AX83" t="str">
            <v>3 3. Único Contratista</v>
          </cell>
          <cell r="AY83" t="str">
            <v>17 17. Contrato de Prestación de Servicios</v>
          </cell>
          <cell r="AZ83" t="str">
            <v>31 31-Servicios Profesionales</v>
          </cell>
          <cell r="BA83" t="str">
            <v>5 Contratación directa</v>
          </cell>
          <cell r="BB83" t="str">
            <v>33 Prestación de Servicios Profesionales y Apoyo (5-8)</v>
          </cell>
          <cell r="BC83">
            <v>1</v>
          </cell>
          <cell r="BD83" t="str">
            <v>1 1. Ley 80</v>
          </cell>
          <cell r="BE83"/>
          <cell r="BF83"/>
          <cell r="BG83"/>
          <cell r="BH83"/>
          <cell r="BI83" t="str">
            <v>6 6: Prestacion de servicios</v>
          </cell>
          <cell r="BJ83"/>
          <cell r="BK83"/>
          <cell r="BL83"/>
          <cell r="BM83"/>
          <cell r="BN83"/>
          <cell r="BO83"/>
          <cell r="BP83"/>
          <cell r="BQ83"/>
          <cell r="BR83"/>
          <cell r="BS83"/>
          <cell r="BT83"/>
          <cell r="BU83"/>
          <cell r="BV83"/>
          <cell r="BW83"/>
          <cell r="BX83"/>
          <cell r="BY83"/>
          <cell r="BZ83"/>
          <cell r="CA83"/>
          <cell r="CB83"/>
          <cell r="CC83">
            <v>45712</v>
          </cell>
          <cell r="CD83" t="str">
            <v>CUMPLIMIENTO</v>
          </cell>
          <cell r="CE83">
            <v>80111600</v>
          </cell>
          <cell r="CF83" t="str">
            <v>CD-IDPAC-082-2025</v>
          </cell>
          <cell r="CG83" t="str">
            <v>https://community.secop.gov.co/Public/Tendering/OpportunityDetail/Index?noticeUID=CO1.NTC.7679393&amp;isFromPublicArea=True&amp;isModal=False</v>
          </cell>
          <cell r="CH83">
            <v>45708</v>
          </cell>
          <cell r="CI83" t="str">
            <v>CO1.PCCNTR.7531993</v>
          </cell>
          <cell r="CJ83" t="str">
            <v>Monica Florez</v>
          </cell>
          <cell r="CK83" t="str">
            <v>YULY MARCELA BARAJAS AGUILERA</v>
          </cell>
          <cell r="CL83" t="str">
            <v>1 1. Interna</v>
          </cell>
          <cell r="CM83" t="str">
            <v>JOHN JAIRO GONZALEZ ARBOLEDA</v>
          </cell>
          <cell r="CN83">
            <v>80037360</v>
          </cell>
          <cell r="CO83">
            <v>8</v>
          </cell>
          <cell r="CP83"/>
          <cell r="CQ83" t="str">
            <v>SUBDIRECTOR DE ASUNTOS COMUNALES</v>
          </cell>
          <cell r="CR83"/>
          <cell r="CS83"/>
          <cell r="CT83"/>
          <cell r="CU83"/>
          <cell r="CV83"/>
          <cell r="CW83"/>
          <cell r="CX83"/>
          <cell r="CY83"/>
          <cell r="CZ83"/>
          <cell r="DA83"/>
          <cell r="DB83"/>
          <cell r="DC83"/>
          <cell r="DD83"/>
          <cell r="DE83"/>
          <cell r="DF83"/>
          <cell r="DG83"/>
          <cell r="DH83"/>
          <cell r="DI83"/>
          <cell r="DJ83"/>
          <cell r="DK83"/>
          <cell r="DL83"/>
          <cell r="DM83"/>
          <cell r="DN83"/>
          <cell r="DO83"/>
          <cell r="DP83"/>
          <cell r="DQ83"/>
          <cell r="DR83"/>
          <cell r="DS83"/>
          <cell r="DT83"/>
          <cell r="DU83"/>
          <cell r="DV83"/>
          <cell r="DW83"/>
          <cell r="DX83"/>
          <cell r="DY83"/>
          <cell r="DZ83"/>
          <cell r="EA83"/>
          <cell r="EB83"/>
          <cell r="EC83"/>
          <cell r="ED83"/>
          <cell r="EE83"/>
          <cell r="EF83"/>
          <cell r="EG83"/>
          <cell r="EH83"/>
          <cell r="EI83"/>
          <cell r="EJ83"/>
          <cell r="EK83"/>
          <cell r="EL83"/>
          <cell r="EM83"/>
          <cell r="EN83"/>
          <cell r="EO83"/>
          <cell r="EP83"/>
          <cell r="EQ83"/>
          <cell r="ER83"/>
          <cell r="ES83"/>
          <cell r="ET83"/>
          <cell r="EU83" t="str">
            <v>$ -</v>
          </cell>
          <cell r="EV83"/>
          <cell r="EW83"/>
          <cell r="EX83"/>
          <cell r="EY83"/>
          <cell r="EZ83"/>
          <cell r="FA83"/>
          <cell r="FB83">
            <v>0</v>
          </cell>
          <cell r="FC83">
            <v>45894</v>
          </cell>
          <cell r="FD83">
            <v>180</v>
          </cell>
          <cell r="FE83" t="str">
            <v>$ 27.000.000</v>
          </cell>
          <cell r="FF83" t="str">
            <v>Activo</v>
          </cell>
          <cell r="FG83" t="str">
            <v>En ejecución</v>
          </cell>
          <cell r="FH83"/>
          <cell r="FI83"/>
          <cell r="FJ83" t="str">
            <v>$27.000.000</v>
          </cell>
          <cell r="FK83" t="str">
            <v>$0</v>
          </cell>
          <cell r="FL83" t="str">
            <v>$0</v>
          </cell>
          <cell r="FM83" t="str">
            <v>$27.000.000</v>
          </cell>
          <cell r="FN83" t="str">
            <v>$0</v>
          </cell>
          <cell r="FO83" t="str">
            <v>$27.000.000</v>
          </cell>
          <cell r="FP83" t="str">
            <v>OK</v>
          </cell>
          <cell r="FQ83" t="str">
            <v>#¡REF!</v>
          </cell>
          <cell r="FR83">
            <v>0</v>
          </cell>
          <cell r="FS83"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brindando acompañamiento y asesoría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8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3"/>
          <cell r="FV83">
            <v>6</v>
          </cell>
          <cell r="FW83">
            <v>0</v>
          </cell>
          <cell r="FX83">
            <v>66</v>
          </cell>
          <cell r="FY83">
            <v>27000000</v>
          </cell>
          <cell r="FZ83">
            <v>45693</v>
          </cell>
          <cell r="GA83">
            <v>121</v>
          </cell>
          <cell r="GB83">
            <v>27000000</v>
          </cell>
          <cell r="GC83">
            <v>45712</v>
          </cell>
        </row>
        <row r="84">
          <cell r="A84" t="str">
            <v>C105</v>
          </cell>
          <cell r="B84"/>
          <cell r="C84">
            <v>2025</v>
          </cell>
          <cell r="D84">
            <v>83</v>
          </cell>
          <cell r="E84">
            <v>1069730012</v>
          </cell>
          <cell r="F84">
            <v>2</v>
          </cell>
          <cell r="G84" t="str">
            <v>CAMILA ANDREA BUSTOS OCAMPO</v>
          </cell>
          <cell r="H84" t="str">
            <v>CALLE 60 A SUR # 68 - 08</v>
          </cell>
          <cell r="I84">
            <v>3112498329</v>
          </cell>
          <cell r="J84" t="str">
            <v>camibustosocampo@gmail.com</v>
          </cell>
          <cell r="K84" t="str">
            <v>NO APLICA</v>
          </cell>
          <cell r="L84" t="str">
            <v>NO APLICA</v>
          </cell>
          <cell r="M84" t="str">
            <v>MUJER</v>
          </cell>
          <cell r="N84" t="str">
            <v>CISGENERO</v>
          </cell>
          <cell r="O84" t="str">
            <v>NO APLICA</v>
          </cell>
          <cell r="P84" t="str">
            <v>NO APLICA</v>
          </cell>
          <cell r="Q84">
            <v>32745</v>
          </cell>
          <cell r="R84">
            <v>35</v>
          </cell>
          <cell r="S84" t="str">
            <v>NACIONAL</v>
          </cell>
          <cell r="T84" t="str">
            <v>Título profesional en ciencias de la educación y/o economía, administración, contaduría y/o afines o su equivalencia</v>
          </cell>
          <cell r="U84" t="str">
            <v>ADMINISTRADORA DE EMPRESAS Universidad de Cundinamarca Según dipoma de grado del 25 de marzo de 2011</v>
          </cell>
          <cell r="V84" t="str">
            <v>Inversión</v>
          </cell>
          <cell r="W84" t="str">
            <v>Formación en capacidades democráticas en interrelación con la cualificación de la participación incidente; con enfoques de cultura ciudadana, democrática y de paz Bogotá D.C.</v>
          </cell>
          <cell r="X84" t="str">
            <v>O230117450220240212</v>
          </cell>
          <cell r="Y84"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84" t="str">
            <v xml:space="preserve">1. Formar 120.000 ciudadanos en 
sus capacidades democráticas para 
incidir en la construcción de una 
cultura democrática, ciudadana y de 
paz </v>
          </cell>
          <cell r="AA84" t="str">
            <v>Prestar los servicios profesionales de manera temporal, para la gestión administrativa y sistematización de la información de la Escuela.</v>
          </cell>
          <cell r="AB84">
            <v>45716</v>
          </cell>
          <cell r="AC84">
            <v>45719</v>
          </cell>
          <cell r="AD84">
            <v>2025</v>
          </cell>
          <cell r="AE84">
            <v>3</v>
          </cell>
          <cell r="AF84">
            <v>3</v>
          </cell>
          <cell r="AG84">
            <v>2025</v>
          </cell>
          <cell r="AH84">
            <v>6</v>
          </cell>
          <cell r="AI84">
            <v>0</v>
          </cell>
          <cell r="AJ84">
            <v>2025</v>
          </cell>
          <cell r="AK84">
            <v>9</v>
          </cell>
          <cell r="AL84">
            <v>2</v>
          </cell>
          <cell r="AM84">
            <v>45902</v>
          </cell>
          <cell r="AN84">
            <v>180</v>
          </cell>
          <cell r="AO84">
            <v>42000000</v>
          </cell>
          <cell r="AP84"/>
          <cell r="AQ84"/>
          <cell r="AR84"/>
          <cell r="AS84" t="str">
            <v>$ 7.000.000</v>
          </cell>
          <cell r="AT84" t="str">
            <v>Profesional 7</v>
          </cell>
          <cell r="AU84" t="str">
            <v>Marzo</v>
          </cell>
          <cell r="AV84" t="str">
            <v>1 1. Natural</v>
          </cell>
          <cell r="AW84" t="str">
            <v>26 26-Persona Natural</v>
          </cell>
          <cell r="AX84" t="str">
            <v>3 3. Único Contratista</v>
          </cell>
          <cell r="AY84" t="str">
            <v>17 17. Contrato de Prestación de Servicios</v>
          </cell>
          <cell r="AZ84" t="str">
            <v>31 31-Servicios Profesionales</v>
          </cell>
          <cell r="BA84" t="str">
            <v>5 Contratación directa</v>
          </cell>
          <cell r="BB84" t="str">
            <v>33 Prestación de Servicios Profesionales y Apoyo (5-8)</v>
          </cell>
          <cell r="BC84">
            <v>1</v>
          </cell>
          <cell r="BD84" t="str">
            <v>1 1. Ley 80</v>
          </cell>
          <cell r="BE84"/>
          <cell r="BF84"/>
          <cell r="BG84"/>
          <cell r="BH84"/>
          <cell r="BI84" t="str">
            <v>6 6: Prestacion de servicios</v>
          </cell>
          <cell r="BJ84"/>
          <cell r="BK84"/>
          <cell r="BL84"/>
          <cell r="BM84"/>
          <cell r="BN84"/>
          <cell r="BO84"/>
          <cell r="BP84"/>
          <cell r="BQ84"/>
          <cell r="BR84"/>
          <cell r="BS84"/>
          <cell r="BT84"/>
          <cell r="BU84"/>
          <cell r="BV84"/>
          <cell r="BW84"/>
          <cell r="BX84"/>
          <cell r="BY84"/>
          <cell r="BZ84"/>
          <cell r="CA84"/>
          <cell r="CB84"/>
          <cell r="CC84">
            <v>45716</v>
          </cell>
          <cell r="CD84" t="str">
            <v>CUMPLIMIENTO</v>
          </cell>
          <cell r="CE84">
            <v>80111600</v>
          </cell>
          <cell r="CF84" t="str">
            <v>CD-IDPAC-083-2025</v>
          </cell>
          <cell r="CG84" t="str">
            <v>https://community.secop.gov.co/Public/Tendering/OpportunityDetail/Index?noticeUID=CO1.NTC.7738488&amp;isFromPublicArea=True&amp;isModal=False</v>
          </cell>
          <cell r="CH84">
            <v>45715</v>
          </cell>
          <cell r="CI84" t="str">
            <v>CO1.PCCNTR.7577386</v>
          </cell>
          <cell r="CJ84" t="str">
            <v>Monica Florez</v>
          </cell>
          <cell r="CK84" t="str">
            <v>YULY MARCELA BARAJAS AGUILERA</v>
          </cell>
          <cell r="CL84" t="str">
            <v>1 1. Interna</v>
          </cell>
          <cell r="CM84" t="str">
            <v>JOSÉ GUILLERMO ORJUELA ARDILA</v>
          </cell>
          <cell r="CN84">
            <v>1075654508</v>
          </cell>
          <cell r="CO84">
            <v>1</v>
          </cell>
          <cell r="CP84"/>
          <cell r="CQ84" t="str">
            <v>GERENTE ESCUELA DE LA PARTICIPACIÓN</v>
          </cell>
          <cell r="CR84"/>
          <cell r="CS84"/>
          <cell r="CT84"/>
          <cell r="CU84"/>
          <cell r="CV84"/>
          <cell r="CW84"/>
          <cell r="CX84"/>
          <cell r="CY84"/>
          <cell r="CZ84"/>
          <cell r="DA84"/>
          <cell r="DB84"/>
          <cell r="DC84"/>
          <cell r="DD84"/>
          <cell r="DE84"/>
          <cell r="DF84"/>
          <cell r="DG84"/>
          <cell r="DH84"/>
          <cell r="DI84"/>
          <cell r="DJ84"/>
          <cell r="DK84"/>
          <cell r="DL84"/>
          <cell r="DM84"/>
          <cell r="DN84"/>
          <cell r="DO84"/>
          <cell r="DP84"/>
          <cell r="DQ84"/>
          <cell r="DR84"/>
          <cell r="DS84"/>
          <cell r="DT84"/>
          <cell r="DU84"/>
          <cell r="DV84"/>
          <cell r="DW84"/>
          <cell r="DX84"/>
          <cell r="DY84"/>
          <cell r="DZ84"/>
          <cell r="EA84"/>
          <cell r="EB84"/>
          <cell r="EC84"/>
          <cell r="ED84"/>
          <cell r="EE84"/>
          <cell r="EF84"/>
          <cell r="EG84"/>
          <cell r="EH84"/>
          <cell r="EI84"/>
          <cell r="EJ84"/>
          <cell r="EK84"/>
          <cell r="EL84"/>
          <cell r="EM84"/>
          <cell r="EN84"/>
          <cell r="EO84"/>
          <cell r="EP84"/>
          <cell r="EQ84"/>
          <cell r="ER84"/>
          <cell r="ES84"/>
          <cell r="ET84"/>
          <cell r="EU84" t="str">
            <v>$ -</v>
          </cell>
          <cell r="EV84"/>
          <cell r="EW84"/>
          <cell r="EX84"/>
          <cell r="EY84"/>
          <cell r="EZ84"/>
          <cell r="FA84"/>
          <cell r="FB84">
            <v>0</v>
          </cell>
          <cell r="FC84">
            <v>45902</v>
          </cell>
          <cell r="FD84">
            <v>180</v>
          </cell>
          <cell r="FE84" t="str">
            <v>$ 42.000.000</v>
          </cell>
          <cell r="FF84" t="str">
            <v>Activo</v>
          </cell>
          <cell r="FG84" t="str">
            <v>En ejecución</v>
          </cell>
          <cell r="FH84"/>
          <cell r="FI84"/>
          <cell r="FJ84" t="str">
            <v>$42.000.000</v>
          </cell>
          <cell r="FK84" t="str">
            <v>#N/D</v>
          </cell>
          <cell r="FL84" t="str">
            <v>$0</v>
          </cell>
          <cell r="FM84" t="str">
            <v>$42.000.000</v>
          </cell>
          <cell r="FN84" t="str">
            <v>$0</v>
          </cell>
          <cell r="FO84" t="str">
            <v>$42.000.000</v>
          </cell>
          <cell r="FP84" t="str">
            <v>OK</v>
          </cell>
          <cell r="FQ84" t="str">
            <v>#¡REF!</v>
          </cell>
          <cell r="FR84">
            <v>0</v>
          </cell>
          <cell r="FS84" t="str">
            <v xml:space="preserve">Solicitar a las diferentes modalidades de formacion el reporte de la 
informacion consolidada como listados de asistencia, informes y demás 
documentos. 
2. Revisar las cuentas de cobro que le indique el supervisor del contrato. 
3. Administrar el Drive que contiene los certificados, encuestas, informes, 
concertaciones y formatos de aprobacion de contenidos del área. 
4. Brindar apoyo a la gestión institucional e interinstitucional para la adecuada 
realización de las acciones, procesos y actividades de promoción de la 
Gerencia de Escuela de la Participación. 
5. Asistir a las diferentes reuniones convocadas por la Gerencia de Escuela. 
6. Las demás que sean asignadas por el supervisor, de acuerdo con la 
naturaleza y objeto del contrato. </v>
          </cell>
          <cell r="FT8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4"/>
          <cell r="FV84">
            <v>6</v>
          </cell>
          <cell r="FW84">
            <v>0</v>
          </cell>
          <cell r="FX84">
            <v>167</v>
          </cell>
          <cell r="FY84">
            <v>42000000</v>
          </cell>
          <cell r="FZ84">
            <v>45698</v>
          </cell>
          <cell r="GA84">
            <v>152</v>
          </cell>
          <cell r="GB84">
            <v>42000000</v>
          </cell>
          <cell r="GC84">
            <v>45719</v>
          </cell>
        </row>
        <row r="85">
          <cell r="A85" t="str">
            <v>C386</v>
          </cell>
          <cell r="B85"/>
          <cell r="C85">
            <v>2025</v>
          </cell>
          <cell r="D85">
            <v>84</v>
          </cell>
          <cell r="E85">
            <v>1024490828</v>
          </cell>
          <cell r="F85">
            <v>0</v>
          </cell>
          <cell r="G85" t="str">
            <v>MONICA LORENA ARIAS PARRA</v>
          </cell>
          <cell r="H85" t="str">
            <v>CALLE 59 SUR # 60 - 19 ; Torre 7 Apto 125</v>
          </cell>
          <cell r="I85">
            <v>3007293814</v>
          </cell>
          <cell r="J85" t="str">
            <v>moniloar@hotmail.com</v>
          </cell>
          <cell r="K85" t="str">
            <v>NO APLICA</v>
          </cell>
          <cell r="L85" t="str">
            <v>NO APLICA</v>
          </cell>
          <cell r="M85" t="str">
            <v>MUJER</v>
          </cell>
          <cell r="N85" t="str">
            <v>CISGENERO</v>
          </cell>
          <cell r="O85" t="str">
            <v>NO APLICA</v>
          </cell>
          <cell r="P85" t="str">
            <v>NO APLICA</v>
          </cell>
          <cell r="Q85">
            <v>32633</v>
          </cell>
          <cell r="R85">
            <v>33</v>
          </cell>
          <cell r="S85" t="str">
            <v>NACIONAL</v>
          </cell>
          <cell r="T85" t="str">
            <v>Título profesional en las áreas de
ciencias sociales y humanas o
economía, administración,
contaduría y afines y/o su
equivalencia</v>
          </cell>
          <cell r="U85" t="str">
            <v>PSICÓLOGA 
Fundación Universitaria Los
Libertadores
Según acta de grado del 02 de
junio de 2017</v>
          </cell>
          <cell r="V85" t="str">
            <v>Inversión</v>
          </cell>
          <cell r="W85" t="str">
            <v>Implementación de mecanismos de participación que potencian el desarrollo territorial Bogotá D.C.</v>
          </cell>
          <cell r="X85" t="str">
            <v>O23011745022024023806022</v>
          </cell>
          <cell r="Y85" t="str">
            <v>Meta 421 Implementar un (1) modelo 
de gobernanza democrática que 
amplíe el alcance de la participación de 
la ciudadanía organizaciones sociales 
y comunales de primer segundo y 
tercer grado en todas las decisiones 
públicas del gobierno distrital</v>
          </cell>
          <cell r="Z85" t="str">
            <v xml:space="preserve">3. Aplicar a 2000 organizaciones 
sociales, comunales, medios 
comunitarios, de propiedad horizontal 
el modelo de fortalecimiento </v>
          </cell>
          <cell r="AA85" t="str">
            <v>Prestar los servicios profesionales para implementar el modelo de fortalecimiento con organizaciones de propiedad horizontal y comunales de los distintos niveles en el marco del proyecto de inversión 8131.</v>
          </cell>
          <cell r="AB85">
            <v>45709</v>
          </cell>
          <cell r="AC85">
            <v>45713</v>
          </cell>
          <cell r="AD85">
            <v>2025</v>
          </cell>
          <cell r="AE85">
            <v>2</v>
          </cell>
          <cell r="AF85">
            <v>25</v>
          </cell>
          <cell r="AG85">
            <v>2025</v>
          </cell>
          <cell r="AH85">
            <v>5</v>
          </cell>
          <cell r="AI85">
            <v>0</v>
          </cell>
          <cell r="AJ85">
            <v>2025</v>
          </cell>
          <cell r="AK85">
            <v>7</v>
          </cell>
          <cell r="AL85">
            <v>24</v>
          </cell>
          <cell r="AM85">
            <v>45862</v>
          </cell>
          <cell r="AN85">
            <v>150</v>
          </cell>
          <cell r="AO85">
            <v>22500000</v>
          </cell>
          <cell r="AP85"/>
          <cell r="AQ85"/>
          <cell r="AR85"/>
          <cell r="AS85" t="str">
            <v>$ 4.500.000</v>
          </cell>
          <cell r="AT85" t="str">
            <v>Profesional 2</v>
          </cell>
          <cell r="AU85" t="str">
            <v>Febrero</v>
          </cell>
          <cell r="AV85" t="str">
            <v>1 1. Natural</v>
          </cell>
          <cell r="AW85" t="str">
            <v>26 26-Persona Natural</v>
          </cell>
          <cell r="AX85" t="str">
            <v>3 3. Único Contratista</v>
          </cell>
          <cell r="AY85" t="str">
            <v>17 17. Contrato de Prestación de Servicios</v>
          </cell>
          <cell r="AZ85" t="str">
            <v>31 31-Servicios Profesionales</v>
          </cell>
          <cell r="BA85" t="str">
            <v>5 Contratación directa</v>
          </cell>
          <cell r="BB85" t="str">
            <v>33 Prestación de Servicios Profesionales y Apoyo (5-8)</v>
          </cell>
          <cell r="BC85">
            <v>1</v>
          </cell>
          <cell r="BD85" t="str">
            <v>1 1. Ley 80</v>
          </cell>
          <cell r="BE85"/>
          <cell r="BF85"/>
          <cell r="BG85"/>
          <cell r="BH85"/>
          <cell r="BI85" t="str">
            <v>6 6: Prestacion de servicios</v>
          </cell>
          <cell r="BJ85"/>
          <cell r="BK85"/>
          <cell r="BL85"/>
          <cell r="BM85"/>
          <cell r="BN85"/>
          <cell r="BO85"/>
          <cell r="BP85"/>
          <cell r="BQ85"/>
          <cell r="BR85"/>
          <cell r="BS85"/>
          <cell r="BT85"/>
          <cell r="BU85"/>
          <cell r="BV85"/>
          <cell r="BW85"/>
          <cell r="BX85"/>
          <cell r="BY85"/>
          <cell r="BZ85"/>
          <cell r="CA85"/>
          <cell r="CB85"/>
          <cell r="CC85">
            <v>45712</v>
          </cell>
          <cell r="CD85" t="str">
            <v>CUMPLIMIENTO</v>
          </cell>
          <cell r="CE85">
            <v>80111600</v>
          </cell>
          <cell r="CF85" t="str">
            <v>CD-IDPAC-084-2025</v>
          </cell>
          <cell r="CG85" t="str">
            <v>https://community.secop.gov.co/Public/Tendering/OpportunityDetail/Index?noticeUID=CO1.NTC.7681440&amp;isFromPublicArea=True&amp;isModal=False</v>
          </cell>
          <cell r="CH85">
            <v>45708</v>
          </cell>
          <cell r="CI85" t="str">
            <v>CO1.PCCNTR.7533128</v>
          </cell>
          <cell r="CJ85" t="str">
            <v>Monica Florez</v>
          </cell>
          <cell r="CK85" t="str">
            <v>YULY MARCELA BARAJAS AGUILERA</v>
          </cell>
          <cell r="CL85" t="str">
            <v>1 1. Interna</v>
          </cell>
          <cell r="CM85" t="str">
            <v>JOHN JAIRO GONZALEZ ARBOLEDA</v>
          </cell>
          <cell r="CN85">
            <v>80037360</v>
          </cell>
          <cell r="CO85">
            <v>8</v>
          </cell>
          <cell r="CP85"/>
          <cell r="CQ85" t="str">
            <v>SUBDIRECTOR DE ASUNTOS COMUNALES</v>
          </cell>
          <cell r="CR85"/>
          <cell r="CS85"/>
          <cell r="CT85"/>
          <cell r="CU85"/>
          <cell r="CV85"/>
          <cell r="CW85"/>
          <cell r="CX85"/>
          <cell r="CY85"/>
          <cell r="CZ85"/>
          <cell r="DA85"/>
          <cell r="DB85"/>
          <cell r="DC85"/>
          <cell r="DD85"/>
          <cell r="DE85"/>
          <cell r="DF85"/>
          <cell r="DG85"/>
          <cell r="DH85"/>
          <cell r="DI85"/>
          <cell r="DJ85"/>
          <cell r="DK85"/>
          <cell r="DL85"/>
          <cell r="DM85"/>
          <cell r="DN85"/>
          <cell r="DO85"/>
          <cell r="DP85"/>
          <cell r="DQ85"/>
          <cell r="DR85"/>
          <cell r="DS85"/>
          <cell r="DT85"/>
          <cell r="DU85"/>
          <cell r="DV85"/>
          <cell r="DW85"/>
          <cell r="DX85"/>
          <cell r="DY85"/>
          <cell r="DZ85"/>
          <cell r="EA85"/>
          <cell r="EB85"/>
          <cell r="EC85"/>
          <cell r="ED85"/>
          <cell r="EE85"/>
          <cell r="EF85"/>
          <cell r="EG85"/>
          <cell r="EH85"/>
          <cell r="EI85"/>
          <cell r="EJ85"/>
          <cell r="EK85"/>
          <cell r="EL85"/>
          <cell r="EM85"/>
          <cell r="EN85"/>
          <cell r="EO85"/>
          <cell r="EP85"/>
          <cell r="EQ85"/>
          <cell r="ER85"/>
          <cell r="ES85"/>
          <cell r="ET85"/>
          <cell r="EU85" t="str">
            <v>$ -</v>
          </cell>
          <cell r="EV85"/>
          <cell r="EW85"/>
          <cell r="EX85"/>
          <cell r="EY85"/>
          <cell r="EZ85"/>
          <cell r="FA85"/>
          <cell r="FB85">
            <v>0</v>
          </cell>
          <cell r="FC85">
            <v>45862</v>
          </cell>
          <cell r="FD85">
            <v>150</v>
          </cell>
          <cell r="FE85" t="str">
            <v>$ 22.500.000</v>
          </cell>
          <cell r="FF85" t="str">
            <v>Activo</v>
          </cell>
          <cell r="FG85" t="str">
            <v>En ejecución</v>
          </cell>
          <cell r="FH85"/>
          <cell r="FI85"/>
          <cell r="FJ85" t="str">
            <v>$22.500.000</v>
          </cell>
          <cell r="FK85" t="str">
            <v>#N/D</v>
          </cell>
          <cell r="FL85" t="str">
            <v>$0</v>
          </cell>
          <cell r="FM85" t="str">
            <v>$22.500.000</v>
          </cell>
          <cell r="FN85" t="str">
            <v>$0</v>
          </cell>
          <cell r="FO85" t="str">
            <v>$22.500.000</v>
          </cell>
          <cell r="FP85" t="str">
            <v>OK</v>
          </cell>
          <cell r="FQ85" t="str">
            <v>#¡REF!</v>
          </cell>
          <cell r="FR85">
            <v>0</v>
          </cell>
          <cell r="FS85"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brindando acompañamiento y asesoría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8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5"/>
          <cell r="FV85">
            <v>5</v>
          </cell>
          <cell r="FW85">
            <v>0</v>
          </cell>
          <cell r="FX85">
            <v>67</v>
          </cell>
          <cell r="FY85">
            <v>22500000</v>
          </cell>
          <cell r="FZ85">
            <v>45693</v>
          </cell>
          <cell r="GA85">
            <v>122</v>
          </cell>
          <cell r="GB85">
            <v>22500000</v>
          </cell>
          <cell r="GC85">
            <v>45712</v>
          </cell>
        </row>
        <row r="86">
          <cell r="A86" t="str">
            <v>C505</v>
          </cell>
          <cell r="B86"/>
          <cell r="C86">
            <v>2025</v>
          </cell>
          <cell r="D86">
            <v>85</v>
          </cell>
          <cell r="E86">
            <v>1030625415</v>
          </cell>
          <cell r="F86">
            <v>6</v>
          </cell>
          <cell r="G86" t="str">
            <v>ANDERSON DAVID PADILLA VASQUEZ</v>
          </cell>
          <cell r="H86" t="str">
            <v>CL 39 C SUR 73 F 05</v>
          </cell>
          <cell r="I86">
            <v>3124726039</v>
          </cell>
          <cell r="J86" t="str">
            <v>anderson9305@hotmail.com</v>
          </cell>
          <cell r="K86" t="str">
            <v>NO APLICA</v>
          </cell>
          <cell r="L86" t="str">
            <v>NO APLICA</v>
          </cell>
          <cell r="M86" t="str">
            <v>HOMBRE</v>
          </cell>
          <cell r="N86" t="str">
            <v>CISGENERO</v>
          </cell>
          <cell r="O86" t="str">
            <v>NO APLICA</v>
          </cell>
          <cell r="P86" t="str">
            <v>NO APLICA</v>
          </cell>
          <cell r="Q86">
            <v>34118</v>
          </cell>
          <cell r="R86">
            <v>31</v>
          </cell>
          <cell r="S86" t="str">
            <v>NACIONAL</v>
          </cell>
          <cell r="T86" t="str">
            <v>aprobación de cinco (05) semestres de formación</v>
          </cell>
          <cell r="U86" t="str">
            <v>Colegio Cooperativo Monseñor Ismael Perdomo</v>
          </cell>
          <cell r="V86" t="str">
            <v>Inversión</v>
          </cell>
          <cell r="W86" t="str">
            <v>Construcción de Ciudadanía Activa Crece La Participación en el Territorio con Promoción, Información e Innovación en Bogotá D.C.</v>
          </cell>
          <cell r="X86" t="str">
            <v>O23011745022024025406001</v>
          </cell>
          <cell r="Y86"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86" t="str">
            <v>4. Suscribir 70 Pacto(s) ciudadanos 
de convivencia</v>
          </cell>
          <cell r="AA86" t="str">
            <v>Prestar los servicios de apoyo a la gestion  para asistir a la gestion de la estrategia "impactando" con participacion que se adelanten desde la Subdireccion de Promocion de la Participacion.</v>
          </cell>
          <cell r="AB86">
            <v>45705</v>
          </cell>
          <cell r="AC86">
            <v>45707</v>
          </cell>
          <cell r="AD86">
            <v>2025</v>
          </cell>
          <cell r="AE86">
            <v>2</v>
          </cell>
          <cell r="AF86">
            <v>19</v>
          </cell>
          <cell r="AG86">
            <v>2025</v>
          </cell>
          <cell r="AH86">
            <v>9</v>
          </cell>
          <cell r="AI86">
            <v>0</v>
          </cell>
          <cell r="AJ86">
            <v>2025</v>
          </cell>
          <cell r="AK86">
            <v>11</v>
          </cell>
          <cell r="AL86">
            <v>18</v>
          </cell>
          <cell r="AM86">
            <v>45979</v>
          </cell>
          <cell r="AN86">
            <v>270</v>
          </cell>
          <cell r="AO86">
            <v>28404000</v>
          </cell>
          <cell r="AP86"/>
          <cell r="AQ86"/>
          <cell r="AR86"/>
          <cell r="AS86" t="str">
            <v>$ 3.156.000</v>
          </cell>
          <cell r="AT86" t="str">
            <v>Técnico 2</v>
          </cell>
          <cell r="AU86" t="str">
            <v>Febrero</v>
          </cell>
          <cell r="AV86" t="str">
            <v>1 1. Natural</v>
          </cell>
          <cell r="AW86" t="str">
            <v>26 26-Persona Natural</v>
          </cell>
          <cell r="AX86" t="str">
            <v>3 3. Único Contratista</v>
          </cell>
          <cell r="AY86" t="str">
            <v>17 17. Contrato de Prestación de Servicios</v>
          </cell>
          <cell r="AZ86" t="str">
            <v>33 33-Servicios Apoyo a la Gestion de la Entidad (servicios administrativos)</v>
          </cell>
          <cell r="BA86" t="str">
            <v>5 Contratación directa</v>
          </cell>
          <cell r="BB86" t="str">
            <v>33 Prestación de Servicios Profesionales y Apoyo (5-8)</v>
          </cell>
          <cell r="BC86">
            <v>1</v>
          </cell>
          <cell r="BD86" t="str">
            <v>1 1. Ley 80</v>
          </cell>
          <cell r="BE86"/>
          <cell r="BF86"/>
          <cell r="BG86"/>
          <cell r="BH86"/>
          <cell r="BI86" t="str">
            <v>6 6: Prestacion de servicios</v>
          </cell>
          <cell r="BJ86"/>
          <cell r="BK86"/>
          <cell r="BL86"/>
          <cell r="BM86"/>
          <cell r="BN86"/>
          <cell r="BO86"/>
          <cell r="BP86"/>
          <cell r="BQ86"/>
          <cell r="BR86"/>
          <cell r="BS86"/>
          <cell r="BT86"/>
          <cell r="BU86"/>
          <cell r="BV86"/>
          <cell r="BW86"/>
          <cell r="BX86"/>
          <cell r="BY86"/>
          <cell r="BZ86"/>
          <cell r="CA86"/>
          <cell r="CB86"/>
          <cell r="CC86">
            <v>45706</v>
          </cell>
          <cell r="CD86" t="str">
            <v>CUMPLIMIENTO</v>
          </cell>
          <cell r="CE86">
            <v>80111600</v>
          </cell>
          <cell r="CF86" t="str">
            <v>CD-IDPAC-0085-2024</v>
          </cell>
          <cell r="CG86" t="str">
            <v>https://community.secop.gov.co/Public/Tendering/OpportunityDetail/Index?noticeUID=CO1.NTC.7650916&amp;isFromPublicArea=True&amp;isModal=False</v>
          </cell>
          <cell r="CH86">
            <v>45705</v>
          </cell>
          <cell r="CI86" t="str">
            <v>CO1.PCCNTR.7507393</v>
          </cell>
          <cell r="CJ86" t="str">
            <v>Jorge Suarez</v>
          </cell>
          <cell r="CK86" t="str">
            <v>YULY MARCELA BARAJAS AGUILERA</v>
          </cell>
          <cell r="CL86" t="str">
            <v>1 1. Interna</v>
          </cell>
          <cell r="CM86" t="str">
            <v>ANGELO GRAVIER SANTANA</v>
          </cell>
          <cell r="CN86">
            <v>1030534699</v>
          </cell>
          <cell r="CO86">
            <v>1</v>
          </cell>
          <cell r="CP86"/>
          <cell r="CQ86" t="str">
            <v>Subdirector De Promoción de la Participación</v>
          </cell>
          <cell r="CR86"/>
          <cell r="CS86"/>
          <cell r="CT86"/>
          <cell r="CU86"/>
          <cell r="CV86"/>
          <cell r="CW86"/>
          <cell r="CX86"/>
          <cell r="CY86"/>
          <cell r="CZ86"/>
          <cell r="DA86"/>
          <cell r="DB86"/>
          <cell r="DC86"/>
          <cell r="DD86"/>
          <cell r="DE86"/>
          <cell r="DF86"/>
          <cell r="DG86"/>
          <cell r="DH86"/>
          <cell r="DI86"/>
          <cell r="DJ86"/>
          <cell r="DK86"/>
          <cell r="DL86"/>
          <cell r="DM86"/>
          <cell r="DN86"/>
          <cell r="DO86"/>
          <cell r="DP86"/>
          <cell r="DQ86"/>
          <cell r="DR86"/>
          <cell r="DS86"/>
          <cell r="DT86"/>
          <cell r="DU86"/>
          <cell r="DV86"/>
          <cell r="DW86"/>
          <cell r="DX86"/>
          <cell r="DY86"/>
          <cell r="DZ86"/>
          <cell r="EA86"/>
          <cell r="EB86"/>
          <cell r="EC86"/>
          <cell r="ED86"/>
          <cell r="EE86"/>
          <cell r="EF86"/>
          <cell r="EG86"/>
          <cell r="EH86"/>
          <cell r="EI86"/>
          <cell r="EJ86"/>
          <cell r="EK86"/>
          <cell r="EL86"/>
          <cell r="EM86"/>
          <cell r="EN86"/>
          <cell r="EO86"/>
          <cell r="EP86"/>
          <cell r="EQ86"/>
          <cell r="ER86"/>
          <cell r="ES86"/>
          <cell r="ET86"/>
          <cell r="EU86" t="str">
            <v>$ -</v>
          </cell>
          <cell r="EV86"/>
          <cell r="EW86"/>
          <cell r="EX86"/>
          <cell r="EY86"/>
          <cell r="EZ86"/>
          <cell r="FA86"/>
          <cell r="FB86">
            <v>0</v>
          </cell>
          <cell r="FC86">
            <v>45979</v>
          </cell>
          <cell r="FD86">
            <v>270</v>
          </cell>
          <cell r="FE86" t="str">
            <v>$ 28.404.000</v>
          </cell>
          <cell r="FF86" t="str">
            <v>Activo</v>
          </cell>
          <cell r="FG86" t="str">
            <v>En ejecución</v>
          </cell>
          <cell r="FH86"/>
          <cell r="FI86"/>
          <cell r="FJ86" t="str">
            <v>$28.404.000</v>
          </cell>
          <cell r="FK86" t="str">
            <v>#N/D</v>
          </cell>
          <cell r="FL86" t="str">
            <v>$0</v>
          </cell>
          <cell r="FM86" t="str">
            <v>$28.404.000</v>
          </cell>
          <cell r="FN86" t="str">
            <v>$0</v>
          </cell>
          <cell r="FO86" t="str">
            <v>$28.404.000</v>
          </cell>
          <cell r="FP86" t="str">
            <v>OK</v>
          </cell>
          <cell r="FQ86" t="str">
            <v>#¡REF!</v>
          </cell>
          <cell r="FR86">
            <v>0</v>
          </cell>
          <cell r="FS86" t="str">
            <v xml:space="preserve"> Acompañar la implementación, evaluación y consolidación de la estrategia 
Impactando, garantizando el cumplimiento de los lineamientos 
institucionales y colaborando con el equipo designado para fortalecer la 
participación incidente. 
2. Apoyar la consolidación, análisis y entrega de información para la 
sistematización, intercambio y elaboración de reportes mensuales del 
Proyecto Estratégico Impactando, así como la redacción del informe final 
cualitativo y cuantitativo al finalizar el contrato. 
3. Asistir en el diagnóstico, identificación y análisis de la entrega de incentivos 
dirigidos a fortalecer la participación ciudadana incidente, asegurando el 
cumplimiento de los lineamientos, metodologías y procedimientos 
institucionales. 
4. Gestionar y actualizar mensualmente la matriz de seguimiento y avance de 
la estrategia, incluyendo los compromisos de los pactos firmados, 
conforme a los formatos y Términos establecidos por la Subdirección de 
Promoción de la Participación. 
5. Tramitar documentos, solicitudes y actividades asignadas a través de los 
medios institucionales, incluidos el Sistema Distrital de Quejas y 
Soluciones (SDQS) y el sistema de administración de correspondencia 
ORFEO o cualquier otro implementado por la entidad. 
6. Las demás que sean asignadas por el supervisor, de acuerdo con la 
naturaleza y objeto del contrato.</v>
          </cell>
          <cell r="FT8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6"/>
          <cell r="FV86">
            <v>9</v>
          </cell>
          <cell r="FW86">
            <v>0</v>
          </cell>
          <cell r="FX86">
            <v>83</v>
          </cell>
          <cell r="FY86">
            <v>28404000</v>
          </cell>
          <cell r="FZ86">
            <v>45693</v>
          </cell>
          <cell r="GA86">
            <v>79</v>
          </cell>
          <cell r="GB86">
            <v>27404000</v>
          </cell>
          <cell r="GC86">
            <v>45706</v>
          </cell>
        </row>
        <row r="87">
          <cell r="A87" t="str">
            <v>C303</v>
          </cell>
          <cell r="B87"/>
          <cell r="C87">
            <v>2025</v>
          </cell>
          <cell r="D87">
            <v>86</v>
          </cell>
          <cell r="E87">
            <v>1000334082</v>
          </cell>
          <cell r="F87">
            <v>9</v>
          </cell>
          <cell r="G87" t="str">
            <v>KEVIN MANUEL HERNANDEZ CAVANZO</v>
          </cell>
          <cell r="H87" t="str">
            <v>KR 5 C BIS 48 H 17 SUR</v>
          </cell>
          <cell r="I87">
            <v>3107866449</v>
          </cell>
          <cell r="J87" t="str">
            <v>kevinmanuelhernandez.3@gmail.com</v>
          </cell>
          <cell r="K87" t="str">
            <v>NO APLICA</v>
          </cell>
          <cell r="L87" t="str">
            <v>NO APLICA</v>
          </cell>
          <cell r="M87" t="str">
            <v>HOMBRE</v>
          </cell>
          <cell r="N87" t="str">
            <v>CISGENERO</v>
          </cell>
          <cell r="O87" t="str">
            <v>NO APLICA</v>
          </cell>
          <cell r="P87" t="str">
            <v>NO APLICA</v>
          </cell>
          <cell r="Q87">
            <v>36836</v>
          </cell>
          <cell r="R87">
            <v>24</v>
          </cell>
          <cell r="S87" t="str">
            <v>NACIONAL</v>
          </cell>
          <cell r="T87" t="str">
            <v>Título de formación técnica o aprobación de 
cuatro (04) semestres de formación profesional 
o aprobación del 40% del pensum académico 
de formación profesional en ciencias sociales y 
humanas y afines o en economía, 
administración, contaduría o afines o su 
equivalencia</v>
          </cell>
          <cell r="U87" t="str">
            <v>ESTUDIANTE DE SEXTO SEMESTRE DE 
ECONOMIA 
UNIVERSIDAD DE LA SALLE
Según certificación del 23 de enero de 2024</v>
          </cell>
          <cell r="V87" t="str">
            <v>Inversión</v>
          </cell>
          <cell r="W87" t="str">
            <v>Implementación de mecanismos de participación que potencian el desarrollo territorial Bogotá D.C.</v>
          </cell>
          <cell r="X87" t="str">
            <v>O23011745022024023806022</v>
          </cell>
          <cell r="Y87" t="str">
            <v>Meta 421 Implementar un (1) modelo 
de gobernanza democrática que 
amplíe el alcance de la participación de 
la ciudadanía organizaciones sociales 
y comunales de primer segundo y 
tercer grado en todas las decisiones 
públicas del gobierno distrital</v>
          </cell>
          <cell r="Z87" t="str">
            <v xml:space="preserve">3. Aplicar a 2000 organizaciones 
sociales, comunales, medios 
comunitarios, de propiedad horizontal 
el modelo de fortalecimiento </v>
          </cell>
          <cell r="AA87" t="str">
            <v>Prestar los servicios de apoyo a la gestión para el fomento de la participación juvenil en los procesos estratégicos de la Gerencia y en el marco del Sistema Distrital de Juventud, en las localidades asignadas por el supervisor.</v>
          </cell>
          <cell r="AB87">
            <v>45707</v>
          </cell>
          <cell r="AC87">
            <v>45708</v>
          </cell>
          <cell r="AD87">
            <v>2025</v>
          </cell>
          <cell r="AE87">
            <v>2</v>
          </cell>
          <cell r="AF87">
            <v>20</v>
          </cell>
          <cell r="AG87">
            <v>2025</v>
          </cell>
          <cell r="AH87">
            <v>6</v>
          </cell>
          <cell r="AI87">
            <v>0</v>
          </cell>
          <cell r="AJ87">
            <v>2025</v>
          </cell>
          <cell r="AK87">
            <v>8</v>
          </cell>
          <cell r="AL87">
            <v>19</v>
          </cell>
          <cell r="AM87">
            <v>45888</v>
          </cell>
          <cell r="AN87">
            <v>180</v>
          </cell>
          <cell r="AO87">
            <v>18936000</v>
          </cell>
          <cell r="AP87"/>
          <cell r="AQ87"/>
          <cell r="AR87"/>
          <cell r="AS87" t="str">
            <v>$ 3.156.000</v>
          </cell>
          <cell r="AT87" t="str">
            <v>Técnico 2</v>
          </cell>
          <cell r="AU87" t="str">
            <v>Febrero</v>
          </cell>
          <cell r="AV87" t="str">
            <v>1 1. Natural</v>
          </cell>
          <cell r="AW87" t="str">
            <v>26 26-Persona Natural</v>
          </cell>
          <cell r="AX87" t="str">
            <v>3 3. Único Contratista</v>
          </cell>
          <cell r="AY87" t="str">
            <v>17 17. Contrato de Prestación de Servicios</v>
          </cell>
          <cell r="AZ87" t="str">
            <v>33 33-Servicios Apoyo a la Gestion de la Entidad (servicios administrativos)</v>
          </cell>
          <cell r="BA87" t="str">
            <v>5 Contratación directa</v>
          </cell>
          <cell r="BB87" t="str">
            <v>33 Prestación de Servicios Profesionales y Apoyo (5-8)</v>
          </cell>
          <cell r="BC87">
            <v>1</v>
          </cell>
          <cell r="BD87" t="str">
            <v>1 1. Ley 80</v>
          </cell>
          <cell r="BE87"/>
          <cell r="BF87"/>
          <cell r="BG87"/>
          <cell r="BH87"/>
          <cell r="BI87" t="str">
            <v>6 6: Prestacion de servicios</v>
          </cell>
          <cell r="BJ87"/>
          <cell r="BK87"/>
          <cell r="BL87"/>
          <cell r="BM87"/>
          <cell r="BN87"/>
          <cell r="BO87"/>
          <cell r="BP87"/>
          <cell r="BQ87"/>
          <cell r="BR87"/>
          <cell r="BS87"/>
          <cell r="BT87"/>
          <cell r="BU87"/>
          <cell r="BV87"/>
          <cell r="BW87"/>
          <cell r="BX87"/>
          <cell r="BY87"/>
          <cell r="BZ87"/>
          <cell r="CA87"/>
          <cell r="CB87"/>
          <cell r="CC87">
            <v>45708</v>
          </cell>
          <cell r="CD87" t="str">
            <v>CUMPLIMIENTO</v>
          </cell>
          <cell r="CE87">
            <v>80111600</v>
          </cell>
          <cell r="CF87" t="str">
            <v>CD-IDPAC-086-2025</v>
          </cell>
          <cell r="CG87" t="str">
            <v>https://community.secop.gov.co/Public/Tendering/OpportunityDetail/Index?noticeUID=CO1.NTC.7667143&amp;isFromPublicArea=True&amp;isModal=False</v>
          </cell>
          <cell r="CH87">
            <v>45706</v>
          </cell>
          <cell r="CI87" t="str">
            <v xml:space="preserve">	CO1.PCCNTR.7520734</v>
          </cell>
          <cell r="CJ87" t="str">
            <v>Manuela Martinez</v>
          </cell>
          <cell r="CK87" t="str">
            <v>YULY MARCELA BARAJAS AGUILERA</v>
          </cell>
          <cell r="CL87" t="str">
            <v>1 1. Interna</v>
          </cell>
          <cell r="CM87" t="str">
            <v>JUAN DAVID QUIÑONES BORDA</v>
          </cell>
          <cell r="CN87">
            <v>1020805941</v>
          </cell>
          <cell r="CO87">
            <v>5</v>
          </cell>
          <cell r="CP87"/>
          <cell r="CQ87" t="str">
            <v>GERENTE JUVENTUD</v>
          </cell>
          <cell r="CR87"/>
          <cell r="CS87"/>
          <cell r="CT87"/>
          <cell r="CU87"/>
          <cell r="CV87"/>
          <cell r="CW87"/>
          <cell r="CX87"/>
          <cell r="CY87"/>
          <cell r="CZ87"/>
          <cell r="DA87"/>
          <cell r="DB87"/>
          <cell r="DC87"/>
          <cell r="DD87"/>
          <cell r="DE87"/>
          <cell r="DF87"/>
          <cell r="DG87"/>
          <cell r="DH87"/>
          <cell r="DI87"/>
          <cell r="DJ87"/>
          <cell r="DK87"/>
          <cell r="DL87"/>
          <cell r="DM87"/>
          <cell r="DN87"/>
          <cell r="DO87"/>
          <cell r="DP87"/>
          <cell r="DQ87"/>
          <cell r="DR87"/>
          <cell r="DS87"/>
          <cell r="DT87"/>
          <cell r="DU87"/>
          <cell r="DV87"/>
          <cell r="DW87"/>
          <cell r="DX87"/>
          <cell r="DY87"/>
          <cell r="DZ87"/>
          <cell r="EA87"/>
          <cell r="EB87"/>
          <cell r="EC87"/>
          <cell r="ED87"/>
          <cell r="EE87"/>
          <cell r="EF87"/>
          <cell r="EG87"/>
          <cell r="EH87"/>
          <cell r="EI87"/>
          <cell r="EJ87"/>
          <cell r="EK87"/>
          <cell r="EL87"/>
          <cell r="EM87"/>
          <cell r="EN87"/>
          <cell r="EO87"/>
          <cell r="EP87"/>
          <cell r="EQ87"/>
          <cell r="ER87"/>
          <cell r="ES87"/>
          <cell r="ET87"/>
          <cell r="EU87" t="str">
            <v>$ -</v>
          </cell>
          <cell r="EV87"/>
          <cell r="EW87"/>
          <cell r="EX87"/>
          <cell r="EY87"/>
          <cell r="EZ87"/>
          <cell r="FA87"/>
          <cell r="FB87">
            <v>0</v>
          </cell>
          <cell r="FC87">
            <v>45888</v>
          </cell>
          <cell r="FD87">
            <v>180</v>
          </cell>
          <cell r="FE87" t="str">
            <v>$ 18.936.000</v>
          </cell>
          <cell r="FF87" t="str">
            <v>Activo</v>
          </cell>
          <cell r="FG87" t="str">
            <v>En ejecución</v>
          </cell>
          <cell r="FH87"/>
          <cell r="FI87"/>
          <cell r="FJ87" t="str">
            <v>$18.936.000</v>
          </cell>
          <cell r="FK87" t="str">
            <v>#N/D</v>
          </cell>
          <cell r="FL87" t="str">
            <v>$0</v>
          </cell>
          <cell r="FM87" t="str">
            <v>$18.936.000</v>
          </cell>
          <cell r="FN87" t="str">
            <v>$0</v>
          </cell>
          <cell r="FO87" t="str">
            <v>$18.936.000</v>
          </cell>
          <cell r="FP87" t="str">
            <v>OK</v>
          </cell>
          <cell r="FQ87" t="str">
            <v>#¡REF!</v>
          </cell>
          <cell r="FR87">
            <v>0</v>
          </cell>
          <cell r="FS87" t="str">
            <v xml:space="preserve">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8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7"/>
          <cell r="FV87">
            <v>6</v>
          </cell>
          <cell r="FW87">
            <v>0</v>
          </cell>
          <cell r="FX87">
            <v>97</v>
          </cell>
          <cell r="FY87">
            <v>18936000</v>
          </cell>
          <cell r="FZ87">
            <v>45693</v>
          </cell>
          <cell r="GA87">
            <v>92</v>
          </cell>
          <cell r="GB87">
            <v>18936000</v>
          </cell>
          <cell r="GC87">
            <v>45707</v>
          </cell>
        </row>
        <row r="88">
          <cell r="A88" t="str">
            <v>C290</v>
          </cell>
          <cell r="B88"/>
          <cell r="C88">
            <v>2025</v>
          </cell>
          <cell r="D88">
            <v>87</v>
          </cell>
          <cell r="E88">
            <v>1020751119</v>
          </cell>
          <cell r="F88">
            <v>3</v>
          </cell>
          <cell r="G88" t="str">
            <v>JUAN DAVID VEGA CUBILLOS</v>
          </cell>
          <cell r="H88" t="str">
            <v>KR 7 B 155 A 08</v>
          </cell>
          <cell r="I88">
            <v>3107527277</v>
          </cell>
          <cell r="J88" t="str">
            <v>juandaneo@hotmail.com</v>
          </cell>
          <cell r="K88" t="str">
            <v>NO APLICA</v>
          </cell>
          <cell r="L88" t="str">
            <v>NO APLICA</v>
          </cell>
          <cell r="M88" t="str">
            <v>HOMBRE</v>
          </cell>
          <cell r="N88" t="str">
            <v>CISGENERO</v>
          </cell>
          <cell r="O88" t="str">
            <v>NO APLICA</v>
          </cell>
          <cell r="P88" t="str">
            <v>NO APLICA</v>
          </cell>
          <cell r="Q88">
            <v>32970</v>
          </cell>
          <cell r="R88">
            <v>35</v>
          </cell>
          <cell r="S88" t="str">
            <v>NACIONAL</v>
          </cell>
          <cell r="T88" t="str">
            <v>Título de formación técnica o aprobación de cuatro 
(04) semestres de formación profesional o 
aprobación del 40% del pensum académico de 
formación profesional en ciencias sociales y 
humanas y afines o Economía, administración y 
afines o su equivalencia</v>
          </cell>
          <cell r="U88" t="str">
            <v>APROBACIÓN DE SEXTO SEMESTRE DE LA 
CARRERA DE NEGOCIOS INTERNACIONALES
Institución Universitaria Politécnico 
Grancolombiano 
Según constancia del 14 de abril de 2015</v>
          </cell>
          <cell r="V88" t="str">
            <v>Inversión</v>
          </cell>
          <cell r="W88" t="str">
            <v>Implementación de mecanismos de participación que potencian el desarrollo territorial Bogotá D.C.</v>
          </cell>
          <cell r="X88" t="str">
            <v>O23011745022024023806022</v>
          </cell>
          <cell r="Y88"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88" t="str">
            <v>3. Aplicar a 2000 organizaciones 
sociales, comunales, medios 
comunitarios, de propiedad horizontal 
el modelo de fortalecimiento</v>
          </cell>
          <cell r="AA88" t="str">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v>
          </cell>
          <cell r="AB88">
            <v>45707</v>
          </cell>
          <cell r="AC88">
            <v>45708</v>
          </cell>
          <cell r="AD88">
            <v>2025</v>
          </cell>
          <cell r="AE88">
            <v>2</v>
          </cell>
          <cell r="AF88">
            <v>20</v>
          </cell>
          <cell r="AG88">
            <v>2025</v>
          </cell>
          <cell r="AH88">
            <v>6</v>
          </cell>
          <cell r="AI88">
            <v>0</v>
          </cell>
          <cell r="AJ88">
            <v>2025</v>
          </cell>
          <cell r="AK88">
            <v>8</v>
          </cell>
          <cell r="AL88">
            <v>19</v>
          </cell>
          <cell r="AM88">
            <v>45888</v>
          </cell>
          <cell r="AN88">
            <v>180</v>
          </cell>
          <cell r="AO88">
            <v>19200000</v>
          </cell>
          <cell r="AP88"/>
          <cell r="AQ88"/>
          <cell r="AR88"/>
          <cell r="AS88" t="str">
            <v>$ 3.200.000</v>
          </cell>
          <cell r="AT88" t="str">
            <v>Técnico 2</v>
          </cell>
          <cell r="AU88" t="str">
            <v>Febrero</v>
          </cell>
          <cell r="AV88" t="str">
            <v>1 1. Natural</v>
          </cell>
          <cell r="AW88" t="str">
            <v>26 26-Persona Natural</v>
          </cell>
          <cell r="AX88" t="str">
            <v>3 3. Único Contratista</v>
          </cell>
          <cell r="AY88" t="str">
            <v>17 17. Contrato de Prestación de Servicios</v>
          </cell>
          <cell r="AZ88" t="str">
            <v>33 33-Servicios Apoyo a la Gestion de la Entidad (servicios administrativos)</v>
          </cell>
          <cell r="BA88" t="str">
            <v>5 Contratación directa</v>
          </cell>
          <cell r="BB88" t="str">
            <v>33 Prestación de Servicios Profesionales y Apoyo (5-8)</v>
          </cell>
          <cell r="BC88">
            <v>1</v>
          </cell>
          <cell r="BD88" t="str">
            <v>1 1. Ley 80</v>
          </cell>
          <cell r="BE88"/>
          <cell r="BF88"/>
          <cell r="BG88"/>
          <cell r="BH88"/>
          <cell r="BI88" t="str">
            <v>6 6: Prestacion de servicios</v>
          </cell>
          <cell r="BJ88"/>
          <cell r="BK88"/>
          <cell r="BL88"/>
          <cell r="BM88"/>
          <cell r="BN88"/>
          <cell r="BO88"/>
          <cell r="BP88"/>
          <cell r="BQ88"/>
          <cell r="BR88"/>
          <cell r="BS88"/>
          <cell r="BT88"/>
          <cell r="BU88"/>
          <cell r="BV88"/>
          <cell r="BW88"/>
          <cell r="BX88"/>
          <cell r="BY88"/>
          <cell r="BZ88"/>
          <cell r="CA88"/>
          <cell r="CB88"/>
          <cell r="CC88">
            <v>45708</v>
          </cell>
          <cell r="CD88" t="str">
            <v>CUMPLIMIENTO</v>
          </cell>
          <cell r="CE88">
            <v>80111600</v>
          </cell>
          <cell r="CF88" t="str">
            <v>CD-IDPAC-087-2025</v>
          </cell>
          <cell r="CG88" t="str">
            <v>https://community.secop.gov.co/Public/Tendering/OpportunityDetail/Index?noticeUID=CO1.NTC.7669326&amp;isFromPublicArea=True&amp;isModal=False</v>
          </cell>
          <cell r="CH88">
            <v>45707</v>
          </cell>
          <cell r="CI88" t="str">
            <v>CO1.PCCNTR.7522819</v>
          </cell>
          <cell r="CJ88" t="str">
            <v>Manuela Martinez</v>
          </cell>
          <cell r="CK88" t="str">
            <v>YULY MARCELA BARAJAS AGUILERA</v>
          </cell>
          <cell r="CL88" t="str">
            <v>1 1. Interna</v>
          </cell>
          <cell r="CM88" t="str">
            <v>JUAN DAVID QUIÑONES BORDA</v>
          </cell>
          <cell r="CN88">
            <v>1020805941</v>
          </cell>
          <cell r="CO88">
            <v>5</v>
          </cell>
          <cell r="CP88"/>
          <cell r="CQ88" t="str">
            <v>GERENTE JUVENTUD</v>
          </cell>
          <cell r="CR88"/>
          <cell r="CS88"/>
          <cell r="CT88"/>
          <cell r="CU88"/>
          <cell r="CV88"/>
          <cell r="CW88"/>
          <cell r="CX88"/>
          <cell r="CY88"/>
          <cell r="CZ88"/>
          <cell r="DA88"/>
          <cell r="DB88"/>
          <cell r="DC88"/>
          <cell r="DD88"/>
          <cell r="DE88"/>
          <cell r="DF88"/>
          <cell r="DG88"/>
          <cell r="DH88"/>
          <cell r="DI88"/>
          <cell r="DJ88"/>
          <cell r="DK88"/>
          <cell r="DL88"/>
          <cell r="DM88"/>
          <cell r="DN88"/>
          <cell r="DO88"/>
          <cell r="DP88"/>
          <cell r="DQ88"/>
          <cell r="DR88"/>
          <cell r="DS88"/>
          <cell r="DT88"/>
          <cell r="DU88"/>
          <cell r="DV88"/>
          <cell r="DW88"/>
          <cell r="DX88"/>
          <cell r="DY88"/>
          <cell r="DZ88"/>
          <cell r="EA88"/>
          <cell r="EB88"/>
          <cell r="EC88"/>
          <cell r="ED88"/>
          <cell r="EE88"/>
          <cell r="EF88"/>
          <cell r="EG88"/>
          <cell r="EH88"/>
          <cell r="EI88"/>
          <cell r="EJ88"/>
          <cell r="EK88"/>
          <cell r="EL88"/>
          <cell r="EM88"/>
          <cell r="EN88"/>
          <cell r="EO88"/>
          <cell r="EP88"/>
          <cell r="EQ88"/>
          <cell r="ER88"/>
          <cell r="ES88"/>
          <cell r="ET88"/>
          <cell r="EU88" t="str">
            <v>$ -</v>
          </cell>
          <cell r="EV88"/>
          <cell r="EW88"/>
          <cell r="EX88"/>
          <cell r="EY88"/>
          <cell r="EZ88"/>
          <cell r="FA88"/>
          <cell r="FB88">
            <v>0</v>
          </cell>
          <cell r="FC88">
            <v>45888</v>
          </cell>
          <cell r="FD88">
            <v>180</v>
          </cell>
          <cell r="FE88" t="str">
            <v>$ 19.200.000</v>
          </cell>
          <cell r="FF88" t="str">
            <v>Activo</v>
          </cell>
          <cell r="FG88" t="str">
            <v>En ejecución</v>
          </cell>
          <cell r="FH88"/>
          <cell r="FI88"/>
          <cell r="FJ88" t="str">
            <v>$19.200.000</v>
          </cell>
          <cell r="FK88" t="str">
            <v>#N/D</v>
          </cell>
          <cell r="FL88" t="str">
            <v>$0</v>
          </cell>
          <cell r="FM88" t="str">
            <v>$19.200.000</v>
          </cell>
          <cell r="FN88" t="str">
            <v>$0</v>
          </cell>
          <cell r="FO88" t="str">
            <v>$19.200.000</v>
          </cell>
          <cell r="FP88" t="str">
            <v>OK</v>
          </cell>
          <cell r="FQ88" t="str">
            <v>#¡REF!</v>
          </cell>
          <cell r="FR88">
            <v>0</v>
          </cell>
          <cell r="FS88" t="str">
            <v xml:space="preserve">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Consejos Locales de Barras Futboleras y Mesas Locales 
de Barras Futboleras en las localidades asignadas. 
4. Acompañar y apoyar  los procesos y actividades de fortalecimiento de los 
Consejos Locales de Barras Futboleras y Mesas Locales de Barras 
Futboleras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8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8"/>
          <cell r="FV88">
            <v>6</v>
          </cell>
          <cell r="FW88">
            <v>0</v>
          </cell>
          <cell r="FX88">
            <v>96</v>
          </cell>
          <cell r="FY88">
            <v>19200000</v>
          </cell>
          <cell r="FZ88">
            <v>45693</v>
          </cell>
          <cell r="GA88">
            <v>93</v>
          </cell>
          <cell r="GB88">
            <v>19200000</v>
          </cell>
          <cell r="GC88">
            <v>45707</v>
          </cell>
        </row>
        <row r="89">
          <cell r="A89" t="str">
            <v>C172</v>
          </cell>
          <cell r="B89"/>
          <cell r="C89">
            <v>2025</v>
          </cell>
          <cell r="D89">
            <v>88</v>
          </cell>
          <cell r="E89">
            <v>1020743056</v>
          </cell>
          <cell r="F89">
            <v>4</v>
          </cell>
          <cell r="G89" t="str">
            <v>MARIA FERNANDA SIERRA FORERO</v>
          </cell>
          <cell r="H89" t="str">
            <v>KR 2012050</v>
          </cell>
          <cell r="I89">
            <v>4742552</v>
          </cell>
          <cell r="J89" t="str">
            <v>mafesifo@gmail.com</v>
          </cell>
          <cell r="K89" t="str">
            <v>NO APLICA</v>
          </cell>
          <cell r="L89" t="str">
            <v>NO APLICA</v>
          </cell>
          <cell r="M89" t="str">
            <v>MUJER</v>
          </cell>
          <cell r="N89" t="str">
            <v>CISGENERO</v>
          </cell>
          <cell r="O89" t="str">
            <v>NO APLICA</v>
          </cell>
          <cell r="P89" t="str">
            <v>NO APLICA</v>
          </cell>
          <cell r="Q89">
            <v>32685</v>
          </cell>
          <cell r="R89">
            <v>35</v>
          </cell>
          <cell r="S89" t="str">
            <v>NACIONAL</v>
          </cell>
          <cell r="T89" t="str">
            <v>Título profesional en Derecho con título de posgrado a nivel de especialización y/o su equivalencia.</v>
          </cell>
          <cell r="U89" t="str">
            <v>ABOGADAUniversidad de la SabanaSegún diploma del 24 de febrero de 2015ESPECIALISTA EN CONTRATACION ESTATALSegún diploma del 4 de diciembre de 2018</v>
          </cell>
          <cell r="V89" t="str">
            <v>Inversión</v>
          </cell>
          <cell r="W89" t="str">
            <v>8080 Formación en capacidades democráticas en interrelación con la cualificación de la participación incidente; con enfoques de cultura ciudadana, democrática y de paz Bogotá D.C.</v>
          </cell>
          <cell r="X89" t="str">
            <v>O23011745022024021202034</v>
          </cell>
          <cell r="Y89"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89" t="str">
            <v xml:space="preserve">1. Formar 120.000 ciudadanos en 
sus capacidades democráticas para 
incidir en la construcción de una 
cultura democrática, ciudadana y de 
paz </v>
          </cell>
          <cell r="AA89" t="str">
            <v>Prestar servicios profesionales de manera temporal , para colaborar en la preparación, seguimiento y organización de los documentos y tareas relacionadas con los procesos contractuales, financieros y administrativos de la Gerencia de la Escuela de Participación</v>
          </cell>
          <cell r="AB89">
            <v>45706</v>
          </cell>
          <cell r="AC89">
            <v>45709</v>
          </cell>
          <cell r="AD89">
            <v>2025</v>
          </cell>
          <cell r="AE89">
            <v>2</v>
          </cell>
          <cell r="AF89">
            <v>21</v>
          </cell>
          <cell r="AG89">
            <v>2025</v>
          </cell>
          <cell r="AH89">
            <v>10</v>
          </cell>
          <cell r="AI89">
            <v>0</v>
          </cell>
          <cell r="AJ89">
            <v>2025</v>
          </cell>
          <cell r="AK89">
            <v>12</v>
          </cell>
          <cell r="AL89">
            <v>20</v>
          </cell>
          <cell r="AM89">
            <v>46011</v>
          </cell>
          <cell r="AN89">
            <v>300</v>
          </cell>
          <cell r="AO89">
            <v>90000000</v>
          </cell>
          <cell r="AP89"/>
          <cell r="AQ89"/>
          <cell r="AR89"/>
          <cell r="AS89" t="str">
            <v>$ 9.000.000</v>
          </cell>
          <cell r="AT89" t="str">
            <v>Asesor 3</v>
          </cell>
          <cell r="AU89" t="str">
            <v>Febrero</v>
          </cell>
          <cell r="AV89" t="str">
            <v>1 1. Natural</v>
          </cell>
          <cell r="AW89" t="str">
            <v>26 26-Persona Natural</v>
          </cell>
          <cell r="AX89" t="str">
            <v>3 3. Único Contratista</v>
          </cell>
          <cell r="AY89" t="str">
            <v>17 17. Contrato de Prestación de Servicios</v>
          </cell>
          <cell r="AZ89" t="str">
            <v>31 31-Servicios Profesionales</v>
          </cell>
          <cell r="BA89" t="str">
            <v>5 Contratación directa</v>
          </cell>
          <cell r="BB89" t="str">
            <v>33 Prestación de Servicios Profesionales y Apoyo (5-8)</v>
          </cell>
          <cell r="BC89">
            <v>1</v>
          </cell>
          <cell r="BD89" t="str">
            <v>1 1. Ley 80</v>
          </cell>
          <cell r="BE89"/>
          <cell r="BF89"/>
          <cell r="BG89"/>
          <cell r="BH89"/>
          <cell r="BI89" t="str">
            <v>6 6: Prestacion de servicios</v>
          </cell>
          <cell r="BJ89"/>
          <cell r="BK89"/>
          <cell r="BL89"/>
          <cell r="BM89"/>
          <cell r="BN89"/>
          <cell r="BO89"/>
          <cell r="BP89"/>
          <cell r="BQ89"/>
          <cell r="BR89"/>
          <cell r="BS89"/>
          <cell r="BT89"/>
          <cell r="BU89"/>
          <cell r="BV89"/>
          <cell r="BW89"/>
          <cell r="BX89"/>
          <cell r="BY89"/>
          <cell r="BZ89"/>
          <cell r="CA89"/>
          <cell r="CB89"/>
          <cell r="CC89">
            <v>45707</v>
          </cell>
          <cell r="CD89" t="str">
            <v>CUMPLIMIENTO</v>
          </cell>
          <cell r="CE89">
            <v>80111600</v>
          </cell>
          <cell r="CF89" t="str">
            <v>CD-IDPAC-088-2025</v>
          </cell>
          <cell r="CG89" t="str">
            <v>https://community.secop.gov.co/Public/Tendering/OpportunityDetail/Index?noticeUID=CO1.NTC.7663939&amp;isFromPublicArea=True&amp;isModal=False</v>
          </cell>
          <cell r="CH89">
            <v>45706</v>
          </cell>
          <cell r="CI89" t="str">
            <v xml:space="preserve">	CO1.PCCNTR.7517666</v>
          </cell>
          <cell r="CJ89" t="str">
            <v>Wilson Ayure</v>
          </cell>
          <cell r="CK89" t="str">
            <v>YULY MARCELA BARAJAS AGUILERA</v>
          </cell>
          <cell r="CL89" t="str">
            <v>1 1. Interna</v>
          </cell>
          <cell r="CM89" t="str">
            <v>JOSÉ GUILLERMO ORJUELA ARDILA</v>
          </cell>
          <cell r="CN89">
            <v>1075654508</v>
          </cell>
          <cell r="CO89">
            <v>1</v>
          </cell>
          <cell r="CP89"/>
          <cell r="CQ89" t="str">
            <v>GERENTE ESCUELA DE LA PARTICIPACIÓN</v>
          </cell>
          <cell r="CR89"/>
          <cell r="CS89"/>
          <cell r="CT89"/>
          <cell r="CU89"/>
          <cell r="CV89"/>
          <cell r="CW89"/>
          <cell r="CX89"/>
          <cell r="CY89"/>
          <cell r="CZ89"/>
          <cell r="DA89"/>
          <cell r="DB89"/>
          <cell r="DC89"/>
          <cell r="DD89"/>
          <cell r="DE89"/>
          <cell r="DF89"/>
          <cell r="DG89"/>
          <cell r="DH89"/>
          <cell r="DI89"/>
          <cell r="DJ89"/>
          <cell r="DK89"/>
          <cell r="DL89"/>
          <cell r="DM89"/>
          <cell r="DN89"/>
          <cell r="DO89"/>
          <cell r="DP89"/>
          <cell r="DQ89"/>
          <cell r="DR89"/>
          <cell r="DS89"/>
          <cell r="DT89"/>
          <cell r="DU89"/>
          <cell r="DV89"/>
          <cell r="DW89"/>
          <cell r="DX89"/>
          <cell r="DY89"/>
          <cell r="DZ89"/>
          <cell r="EA89"/>
          <cell r="EB89"/>
          <cell r="EC89"/>
          <cell r="ED89"/>
          <cell r="EE89"/>
          <cell r="EF89"/>
          <cell r="EG89"/>
          <cell r="EH89"/>
          <cell r="EI89"/>
          <cell r="EJ89"/>
          <cell r="EK89"/>
          <cell r="EL89"/>
          <cell r="EM89"/>
          <cell r="EN89"/>
          <cell r="EO89"/>
          <cell r="EP89"/>
          <cell r="EQ89"/>
          <cell r="ER89"/>
          <cell r="ES89"/>
          <cell r="ET89"/>
          <cell r="EU89" t="str">
            <v>$ -</v>
          </cell>
          <cell r="EV89"/>
          <cell r="EW89"/>
          <cell r="EX89"/>
          <cell r="EY89"/>
          <cell r="EZ89"/>
          <cell r="FA89"/>
          <cell r="FB89">
            <v>0</v>
          </cell>
          <cell r="FC89">
            <v>46011</v>
          </cell>
          <cell r="FD89">
            <v>300</v>
          </cell>
          <cell r="FE89" t="str">
            <v>$ 90.000.000</v>
          </cell>
          <cell r="FF89" t="str">
            <v>Activo</v>
          </cell>
          <cell r="FG89" t="str">
            <v>En ejecución</v>
          </cell>
          <cell r="FH89"/>
          <cell r="FI89"/>
          <cell r="FJ89" t="str">
            <v>$90.000.000</v>
          </cell>
          <cell r="FK89" t="str">
            <v>#N/D</v>
          </cell>
          <cell r="FL89" t="str">
            <v>$0</v>
          </cell>
          <cell r="FM89" t="str">
            <v>$90.000.000</v>
          </cell>
          <cell r="FN89" t="str">
            <v>$0</v>
          </cell>
          <cell r="FO89" t="str">
            <v>$90.000.000</v>
          </cell>
          <cell r="FP89" t="str">
            <v>OK</v>
          </cell>
          <cell r="FQ89" t="str">
            <v>#¡REF!</v>
          </cell>
          <cell r="FR89">
            <v>0</v>
          </cell>
          <cell r="FS89" t="str">
            <v xml:space="preserve">Realizar el seguimiento jurídico y administrativo a los procesos 
contractuales de personas juridicas, asegurando que cumplan con los 
cronogramas establecidos, las especificaciones técnicas requeridas y los 
principios de transparencia y eficiencia. 
2. Elaborar conceptos y análisis jurídicos en materia de gestion contractual y 
administrativa de las personas juridicas. 
3. 3. Proyectar, revisar y asesorar en la estructuración de procesos 
contractuales de personas juridicas competencia de la Gerencia de la 
Escuela de Participación, garantizando que los mismos se realicen 
conforme a los lineamientos normativos, administrativos y 
jurisprudenciales aplicables. 
4. Brindar apoyo a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8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9"/>
          <cell r="FV89">
            <v>10</v>
          </cell>
          <cell r="FW89">
            <v>0</v>
          </cell>
          <cell r="FX89">
            <v>196</v>
          </cell>
          <cell r="FY89">
            <v>9000000</v>
          </cell>
          <cell r="FZ89">
            <v>45698</v>
          </cell>
          <cell r="GA89">
            <v>89</v>
          </cell>
          <cell r="GB89">
            <v>90000000</v>
          </cell>
          <cell r="GC89">
            <v>45707</v>
          </cell>
        </row>
        <row r="90">
          <cell r="A90" t="str">
            <v>C513</v>
          </cell>
          <cell r="B90"/>
          <cell r="C90">
            <v>2025</v>
          </cell>
          <cell r="D90">
            <v>89</v>
          </cell>
          <cell r="E90">
            <v>1022363379</v>
          </cell>
          <cell r="F90">
            <v>4</v>
          </cell>
          <cell r="G90" t="str">
            <v>JESSICA ALEXANDRA ANGEL BERMUDEZ</v>
          </cell>
          <cell r="H90" t="str">
            <v>CL 181 C 11 29</v>
          </cell>
          <cell r="I90">
            <v>8005195</v>
          </cell>
          <cell r="J90" t="str">
            <v>jalangel410@hotmail.com</v>
          </cell>
          <cell r="K90" t="str">
            <v>NO APLICA</v>
          </cell>
          <cell r="L90" t="str">
            <v>NO APLICA</v>
          </cell>
          <cell r="M90" t="str">
            <v>MUJER</v>
          </cell>
          <cell r="N90" t="str">
            <v>CISGENERO</v>
          </cell>
          <cell r="O90" t="str">
            <v>NO APLICA</v>
          </cell>
          <cell r="P90" t="str">
            <v>NO APLICA</v>
          </cell>
          <cell r="Q90">
            <v>33012</v>
          </cell>
          <cell r="R90">
            <v>34</v>
          </cell>
          <cell r="S90" t="str">
            <v>NACIONAL</v>
          </cell>
          <cell r="T90" t="str">
            <v>Título profesional en el área del conocimiento de ciencias sociales y humanas con título de posgrado a nivel de especialización y/o su equivalencia.</v>
          </cell>
          <cell r="U90" t="str">
            <v>RELACIONES INTERNACIONALES Y ESTUDIOS POLITÍCOS Universidad Militar Nueva Granada Según diploma de 26 de julio de 2010ESPECIALISTA EN FINANZAS Y ADMINISTRACIÓN PÚBLICA Universidad Militar Nueva Granada Según diploma de 17 de febrero de 2017</v>
          </cell>
          <cell r="V90" t="str">
            <v>Inversión</v>
          </cell>
          <cell r="W90" t="str">
            <v>Construcción de Ciudadanía Activa Crece La Participación en el Territorio con Promoción, Información e Innovación en Bogotá D.C.</v>
          </cell>
          <cell r="X90" t="str">
            <v>O23011745022024025406001</v>
          </cell>
          <cell r="Y90"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90" t="str">
            <v xml:space="preserve">4. Suscribir 70 Pacto(s) ciudadanos 
de convivencia </v>
          </cell>
          <cell r="AA90" t="str">
            <v>Prestar los servicios profesionales  para apoyar a la Subdireccion de Promocion de la Participacion en la orientacion y aplicacion de politicas, objetivos estrategicos, planes y programas</v>
          </cell>
          <cell r="AB90">
            <v>45706</v>
          </cell>
          <cell r="AC90">
            <v>45707</v>
          </cell>
          <cell r="AD90">
            <v>2025</v>
          </cell>
          <cell r="AE90">
            <v>2</v>
          </cell>
          <cell r="AF90">
            <v>19</v>
          </cell>
          <cell r="AG90">
            <v>2025</v>
          </cell>
          <cell r="AH90">
            <v>6</v>
          </cell>
          <cell r="AI90">
            <v>0</v>
          </cell>
          <cell r="AJ90">
            <v>2025</v>
          </cell>
          <cell r="AK90">
            <v>8</v>
          </cell>
          <cell r="AL90">
            <v>18</v>
          </cell>
          <cell r="AM90">
            <v>45887</v>
          </cell>
          <cell r="AN90">
            <v>180</v>
          </cell>
          <cell r="AO90">
            <v>33000000</v>
          </cell>
          <cell r="AP90"/>
          <cell r="AQ90"/>
          <cell r="AR90"/>
          <cell r="AS90" t="str">
            <v>$ 5.500.000</v>
          </cell>
          <cell r="AT90" t="str">
            <v>Profesional 4</v>
          </cell>
          <cell r="AU90" t="str">
            <v>Febrero</v>
          </cell>
          <cell r="AV90" t="str">
            <v>1 1. Natural</v>
          </cell>
          <cell r="AW90" t="str">
            <v>26 26-Persona Natural</v>
          </cell>
          <cell r="AX90" t="str">
            <v>3 3. Único Contratista</v>
          </cell>
          <cell r="AY90" t="str">
            <v>17 17. Contrato de Prestación de Servicios</v>
          </cell>
          <cell r="AZ90" t="str">
            <v>31 31-Servicios Profesionales</v>
          </cell>
          <cell r="BA90" t="str">
            <v>5 Contratación directa</v>
          </cell>
          <cell r="BB90" t="str">
            <v>33 Prestación de Servicios Profesionales y Apoyo (5-8)</v>
          </cell>
          <cell r="BC90">
            <v>1</v>
          </cell>
          <cell r="BD90" t="str">
            <v>1 1. Ley 80</v>
          </cell>
          <cell r="BE90"/>
          <cell r="BF90"/>
          <cell r="BG90"/>
          <cell r="BH90"/>
          <cell r="BI90" t="str">
            <v>6 6: Prestacion de servicios</v>
          </cell>
          <cell r="BJ90"/>
          <cell r="BK90"/>
          <cell r="BL90"/>
          <cell r="BM90"/>
          <cell r="BN90"/>
          <cell r="BO90"/>
          <cell r="BP90"/>
          <cell r="BQ90"/>
          <cell r="BR90"/>
          <cell r="BS90"/>
          <cell r="BT90"/>
          <cell r="BU90"/>
          <cell r="BV90"/>
          <cell r="BW90"/>
          <cell r="BX90"/>
          <cell r="BY90"/>
          <cell r="BZ90"/>
          <cell r="CA90"/>
          <cell r="CB90"/>
          <cell r="CC90">
            <v>45707</v>
          </cell>
          <cell r="CD90" t="str">
            <v>CUMPLIMIENTO</v>
          </cell>
          <cell r="CE90">
            <v>80111600</v>
          </cell>
          <cell r="CF90" t="str">
            <v>CD-IDPAC-089-2025</v>
          </cell>
          <cell r="CG90" t="str">
            <v>https://community.secop.gov.co/Public/Tendering/OpportunityDetail/Index?noticeUID=CO1.NTC.7664126&amp;isFromPublicArea=True&amp;isModal=False</v>
          </cell>
          <cell r="CH90">
            <v>45706</v>
          </cell>
          <cell r="CI90" t="str">
            <v xml:space="preserve">	CO1.PCCNTR.7517705</v>
          </cell>
          <cell r="CJ90" t="str">
            <v>Wilson Ayure</v>
          </cell>
          <cell r="CK90" t="str">
            <v>YULY MARCELA BARAJAS AGUILERA</v>
          </cell>
          <cell r="CL90" t="str">
            <v>1 1. Interna</v>
          </cell>
          <cell r="CM90" t="str">
            <v>ANGELO GRAVIER SANTANA</v>
          </cell>
          <cell r="CN90">
            <v>1030534699</v>
          </cell>
          <cell r="CO90">
            <v>1</v>
          </cell>
          <cell r="CP90"/>
          <cell r="CQ90" t="str">
            <v>Subdirector De Promoción de la Participación</v>
          </cell>
          <cell r="CR90"/>
          <cell r="CS90"/>
          <cell r="CT90"/>
          <cell r="CU90"/>
          <cell r="CV90"/>
          <cell r="CW90"/>
          <cell r="CX90"/>
          <cell r="CY90"/>
          <cell r="CZ90"/>
          <cell r="DA90"/>
          <cell r="DB90"/>
          <cell r="DC90"/>
          <cell r="DD90"/>
          <cell r="DE90"/>
          <cell r="DF90"/>
          <cell r="DG90"/>
          <cell r="DH90"/>
          <cell r="DI90"/>
          <cell r="DJ90"/>
          <cell r="DK90"/>
          <cell r="DL90"/>
          <cell r="DM90"/>
          <cell r="DN90"/>
          <cell r="DO90"/>
          <cell r="DP90"/>
          <cell r="DQ90"/>
          <cell r="DR90"/>
          <cell r="DS90"/>
          <cell r="DT90"/>
          <cell r="DU90"/>
          <cell r="DV90"/>
          <cell r="DW90"/>
          <cell r="DX90"/>
          <cell r="DY90"/>
          <cell r="DZ90"/>
          <cell r="EA90"/>
          <cell r="EB90"/>
          <cell r="EC90"/>
          <cell r="ED90"/>
          <cell r="EE90"/>
          <cell r="EF90"/>
          <cell r="EG90"/>
          <cell r="EH90"/>
          <cell r="EI90"/>
          <cell r="EJ90"/>
          <cell r="EK90"/>
          <cell r="EL90"/>
          <cell r="EM90"/>
          <cell r="EN90"/>
          <cell r="EO90"/>
          <cell r="EP90"/>
          <cell r="EQ90"/>
          <cell r="ER90"/>
          <cell r="ES90"/>
          <cell r="ET90"/>
          <cell r="EU90" t="str">
            <v>$ -</v>
          </cell>
          <cell r="EV90"/>
          <cell r="EW90"/>
          <cell r="EX90"/>
          <cell r="EY90"/>
          <cell r="EZ90"/>
          <cell r="FA90"/>
          <cell r="FB90">
            <v>0</v>
          </cell>
          <cell r="FC90">
            <v>45887</v>
          </cell>
          <cell r="FD90">
            <v>180</v>
          </cell>
          <cell r="FE90" t="str">
            <v>$ 33.000.000</v>
          </cell>
          <cell r="FF90" t="str">
            <v>Activo</v>
          </cell>
          <cell r="FG90" t="str">
            <v>En ejecución</v>
          </cell>
          <cell r="FH90"/>
          <cell r="FI90"/>
          <cell r="FJ90" t="str">
            <v>$33.000.000</v>
          </cell>
          <cell r="FK90" t="str">
            <v>#N/D</v>
          </cell>
          <cell r="FL90" t="str">
            <v>$0</v>
          </cell>
          <cell r="FM90" t="str">
            <v>$33.000.000</v>
          </cell>
          <cell r="FN90" t="str">
            <v>$0</v>
          </cell>
          <cell r="FO90" t="str">
            <v>$33.000.000</v>
          </cell>
          <cell r="FP90" t="str">
            <v>OK</v>
          </cell>
          <cell r="FQ90" t="str">
            <v>#¡REF!</v>
          </cell>
          <cell r="FR90">
            <v>0</v>
          </cell>
          <cell r="FS90" t="str">
            <v xml:space="preserve">Realizar la distribución, seguimiento y revisión de los requerimientos de 
entes de control político, relacionados con Proposiciones, Derechos de 
Petición, Proyectos de Acuerdo y Proyectos de Ley, en aras de garantizar 
que las respuestas se brinden dentro de los términos legales. 
2. Organizar la asistencia institucional a las distintas solicitudes de 
acompañamiento, invitaciones, mesas de gestión territorial y eventos 
programados por los respectivos entes de control político, de acuerdo con 
las funciones y competencias propias de la entidad.d. 
3. Preparar y revisar la información requerida por la Dirección General para 
atender las citaciones por parte de los entes de control político. 
4. Realizar el seguimiento y la consolidación de información misional que 
atiendan a las solicitudes elevadas por la Dirección General del IDPAC 
5. Acompañar las reuniones institucionales e interinstitucionales en las que 
participe la Subdirección de Promoción de la Participación o cualquier otra 
dependencia de la entidad de acuerdo con las instrucciones que determine 
la Dirección General. 
6. Las demás que sean asignadas por el supervisor, de acuerdo con la 
naturaleza y objeto del contrato. </v>
          </cell>
          <cell r="FT9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0"/>
          <cell r="FV90">
            <v>6</v>
          </cell>
          <cell r="FW90">
            <v>0</v>
          </cell>
          <cell r="FX90">
            <v>189</v>
          </cell>
          <cell r="FY90">
            <v>33000000</v>
          </cell>
          <cell r="FZ90">
            <v>45701</v>
          </cell>
          <cell r="GA90">
            <v>88</v>
          </cell>
          <cell r="GB90">
            <v>33000000</v>
          </cell>
          <cell r="GC90">
            <v>45707</v>
          </cell>
        </row>
        <row r="91">
          <cell r="A91" t="str">
            <v>C149</v>
          </cell>
          <cell r="B91"/>
          <cell r="C91">
            <v>2025</v>
          </cell>
          <cell r="D91">
            <v>90</v>
          </cell>
          <cell r="E91">
            <v>1045733283</v>
          </cell>
          <cell r="F91">
            <v>8</v>
          </cell>
          <cell r="G91" t="str">
            <v>MARIA ELENA MANOTAS CARRILLO</v>
          </cell>
          <cell r="H91" t="str">
            <v>CL 21 4-34</v>
          </cell>
          <cell r="I91">
            <v>3007316808</v>
          </cell>
          <cell r="J91" t="str">
            <v>mary_manotas9@hotmail.com</v>
          </cell>
          <cell r="K91" t="str">
            <v>NO APLICA</v>
          </cell>
          <cell r="L91" t="str">
            <v>NO APLICA</v>
          </cell>
          <cell r="M91" t="str">
            <v>MUJER</v>
          </cell>
          <cell r="N91" t="str">
            <v>CISGENERO</v>
          </cell>
          <cell r="O91" t="str">
            <v>NO APLICA</v>
          </cell>
          <cell r="P91" t="str">
            <v>NO APLICA</v>
          </cell>
          <cell r="Q91">
            <v>34963</v>
          </cell>
          <cell r="R91">
            <v>29</v>
          </cell>
          <cell r="S91" t="str">
            <v>NACIONAL</v>
          </cell>
          <cell r="T91" t="str">
            <v>Título Profesional en derecho y/o afines</v>
          </cell>
          <cell r="U91" t="str">
            <v xml:space="preserve">ABOGADA 
Universidad Simon Bolivar 
Según diploma de grado del 14 de agosto 
de 2020
</v>
          </cell>
          <cell r="V91" t="str">
            <v>Inversión</v>
          </cell>
          <cell r="W91" t="str">
            <v>8080 Formación en capacidades democráticas en interrelación con la cualificación de la participación incidente; con enfoques de cultura ciudadana, democrática y de paz Bogotá D.C.</v>
          </cell>
          <cell r="X91" t="str">
            <v>O23011745022024021202034</v>
          </cell>
          <cell r="Y91"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91" t="str">
            <v xml:space="preserve">1. Formar 120.000 ciudadanos en 
sus capacidades democráticas para 
incidir en la construcción de una 
cultura democrática, ciudadana y de 
paz </v>
          </cell>
          <cell r="AA91" t="str">
            <v>Prestar servicios profesionales de forma temporal , para gestionar y contribuir a la realización del seguimiento y control de los temas contractuales, administrativos y financieros que son competencia de la Gerencia de la Escuela de Participación.</v>
          </cell>
          <cell r="AB91">
            <v>45707</v>
          </cell>
          <cell r="AC91">
            <v>45712</v>
          </cell>
          <cell r="AD91">
            <v>2025</v>
          </cell>
          <cell r="AE91">
            <v>2</v>
          </cell>
          <cell r="AF91">
            <v>24</v>
          </cell>
          <cell r="AG91">
            <v>2025</v>
          </cell>
          <cell r="AH91">
            <v>6</v>
          </cell>
          <cell r="AI91">
            <v>0</v>
          </cell>
          <cell r="AJ91">
            <v>2025</v>
          </cell>
          <cell r="AK91">
            <v>8</v>
          </cell>
          <cell r="AL91">
            <v>23</v>
          </cell>
          <cell r="AM91">
            <v>45892</v>
          </cell>
          <cell r="AN91">
            <v>180</v>
          </cell>
          <cell r="AO91">
            <v>27000000</v>
          </cell>
          <cell r="AP91"/>
          <cell r="AQ91"/>
          <cell r="AR91"/>
          <cell r="AS91" t="str">
            <v>$ 4.500.000</v>
          </cell>
          <cell r="AT91" t="str">
            <v>Profesional 2</v>
          </cell>
          <cell r="AU91" t="str">
            <v>Febrero</v>
          </cell>
          <cell r="AV91" t="str">
            <v>1 1. Natural</v>
          </cell>
          <cell r="AW91" t="str">
            <v>26 26-Persona Natural</v>
          </cell>
          <cell r="AX91" t="str">
            <v>3 3. Único Contratista</v>
          </cell>
          <cell r="AY91" t="str">
            <v>17 17. Contrato de Prestación de Servicios</v>
          </cell>
          <cell r="AZ91" t="str">
            <v>31 31-Servicios Profesionales</v>
          </cell>
          <cell r="BA91" t="str">
            <v>5 Contratación directa</v>
          </cell>
          <cell r="BB91" t="str">
            <v>33 Prestación de Servicios Profesionales y Apoyo (5-8)</v>
          </cell>
          <cell r="BC91">
            <v>1</v>
          </cell>
          <cell r="BD91" t="str">
            <v>1 1. Ley 80</v>
          </cell>
          <cell r="BE91"/>
          <cell r="BF91"/>
          <cell r="BG91"/>
          <cell r="BH91"/>
          <cell r="BI91" t="str">
            <v>6 6: Prestacion de servicios</v>
          </cell>
          <cell r="BJ91"/>
          <cell r="BK91"/>
          <cell r="BL91"/>
          <cell r="BM91"/>
          <cell r="BN91"/>
          <cell r="BO91"/>
          <cell r="BP91"/>
          <cell r="BQ91"/>
          <cell r="BR91"/>
          <cell r="BS91"/>
          <cell r="BT91"/>
          <cell r="BU91"/>
          <cell r="BV91"/>
          <cell r="BW91"/>
          <cell r="BX91"/>
          <cell r="BY91"/>
          <cell r="BZ91"/>
          <cell r="CA91"/>
          <cell r="CB91"/>
          <cell r="CC91">
            <v>45712</v>
          </cell>
          <cell r="CD91" t="str">
            <v>CUMPLIMIENTO</v>
          </cell>
          <cell r="CE91">
            <v>80111600</v>
          </cell>
          <cell r="CF91" t="str">
            <v>CD-IDPAC-090-2025</v>
          </cell>
          <cell r="CG91" t="str">
            <v>https://community.secop.gov.co/Public/Tendering/OpportunityDetail/Index?noticeUID=CO1.NTC.7669327&amp;isFromPublicArea=True&amp;isModal=False</v>
          </cell>
          <cell r="CH91">
            <v>45707</v>
          </cell>
          <cell r="CI91" t="str">
            <v>CO1.PCCNTR.7523009</v>
          </cell>
          <cell r="CJ91" t="str">
            <v>Sebastian Silva</v>
          </cell>
          <cell r="CK91" t="str">
            <v>YULY MARCELA BARAJAS AGUILERA</v>
          </cell>
          <cell r="CL91" t="str">
            <v>1 1. Interna</v>
          </cell>
          <cell r="CM91" t="str">
            <v>JOSÉ GUILLERMO ORJUELA ARDILA</v>
          </cell>
          <cell r="CN91">
            <v>1075654508</v>
          </cell>
          <cell r="CO91">
            <v>1</v>
          </cell>
          <cell r="CP91"/>
          <cell r="CQ91" t="str">
            <v>GERENTE ESCUELA DE LA PARTICIPACIÓN</v>
          </cell>
          <cell r="CR91"/>
          <cell r="CS91"/>
          <cell r="CT91"/>
          <cell r="CU91"/>
          <cell r="CV91"/>
          <cell r="CW91"/>
          <cell r="CX91"/>
          <cell r="CY91"/>
          <cell r="CZ91"/>
          <cell r="DA91"/>
          <cell r="DB91"/>
          <cell r="DC91"/>
          <cell r="DD91"/>
          <cell r="DE91"/>
          <cell r="DF91"/>
          <cell r="DG91"/>
          <cell r="DH91"/>
          <cell r="DI91"/>
          <cell r="DJ91"/>
          <cell r="DK91"/>
          <cell r="DL91"/>
          <cell r="DM91"/>
          <cell r="DN91"/>
          <cell r="DO91"/>
          <cell r="DP91"/>
          <cell r="DQ91"/>
          <cell r="DR91"/>
          <cell r="DS91"/>
          <cell r="DT91"/>
          <cell r="DU91"/>
          <cell r="DV91"/>
          <cell r="DW91"/>
          <cell r="DX91"/>
          <cell r="DY91"/>
          <cell r="DZ91"/>
          <cell r="EA91"/>
          <cell r="EB91"/>
          <cell r="EC91"/>
          <cell r="ED91"/>
          <cell r="EE91"/>
          <cell r="EF91"/>
          <cell r="EG91"/>
          <cell r="EH91"/>
          <cell r="EI91"/>
          <cell r="EJ91"/>
          <cell r="EK91"/>
          <cell r="EL91"/>
          <cell r="EM91"/>
          <cell r="EN91"/>
          <cell r="EO91"/>
          <cell r="EP91"/>
          <cell r="EQ91"/>
          <cell r="ER91"/>
          <cell r="ES91"/>
          <cell r="ET91"/>
          <cell r="EU91" t="str">
            <v>$ -</v>
          </cell>
          <cell r="EV91"/>
          <cell r="EW91"/>
          <cell r="EX91"/>
          <cell r="EY91"/>
          <cell r="EZ91"/>
          <cell r="FA91"/>
          <cell r="FB91">
            <v>0</v>
          </cell>
          <cell r="FC91">
            <v>45892</v>
          </cell>
          <cell r="FD91">
            <v>180</v>
          </cell>
          <cell r="FE91" t="str">
            <v>$ 27.000.000</v>
          </cell>
          <cell r="FF91" t="str">
            <v>Activo</v>
          </cell>
          <cell r="FG91" t="str">
            <v>En ejecución</v>
          </cell>
          <cell r="FH91"/>
          <cell r="FI91"/>
          <cell r="FJ91" t="str">
            <v>$27.000.000</v>
          </cell>
          <cell r="FK91" t="str">
            <v>#N/D</v>
          </cell>
          <cell r="FL91" t="str">
            <v>$0</v>
          </cell>
          <cell r="FM91" t="str">
            <v>$27.000.000</v>
          </cell>
          <cell r="FN91" t="str">
            <v>$0</v>
          </cell>
          <cell r="FO91" t="str">
            <v>$27.000.000</v>
          </cell>
          <cell r="FP91" t="str">
            <v>OK</v>
          </cell>
          <cell r="FQ91" t="str">
            <v>#¡REF!</v>
          </cell>
          <cell r="FR91">
            <v>0</v>
          </cell>
          <cell r="FS91" t="str">
            <v>. Brindar apoyo en la realización del seguimiento a la gestión contractual
 respecto de contratos y/o convenios a cargo de la Gerencia de la Escuela
 de Participación
 2. Revisar el cumplimiento de los lineamientos impartidos por la entidad para
 la presentación de cuentas de cobro
 3. Brindar apoyo en la gestión institucional e interinstitucional para la
 adecuada realización de las acciones, procesos y actividades de
 promoción de la Gerencia de Escuela de la Participación.
 4. Asistir a las diferentes reuniones de convocadas por la Gerencia de
 Escuela.
 5. Apoyar los procesos estratégicos de la Escuela de la Participación
 conforme a las solicitudes del Supervisor.
 6. Las demás que sean asignadas por el supervisor, de acuerdo con la
 naturaleza y objeto del contrato.</v>
          </cell>
          <cell r="FT9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1"/>
          <cell r="FV91">
            <v>6</v>
          </cell>
          <cell r="FW91">
            <v>0</v>
          </cell>
          <cell r="FX91">
            <v>165</v>
          </cell>
          <cell r="FY91">
            <v>27000000</v>
          </cell>
          <cell r="FZ91">
            <v>45698</v>
          </cell>
          <cell r="GA91">
            <v>91</v>
          </cell>
          <cell r="GB91">
            <v>27000000</v>
          </cell>
          <cell r="GC91">
            <v>45707</v>
          </cell>
        </row>
        <row r="92">
          <cell r="A92" t="str">
            <v>C476</v>
          </cell>
          <cell r="B92"/>
          <cell r="C92">
            <v>2025</v>
          </cell>
          <cell r="D92">
            <v>91</v>
          </cell>
          <cell r="E92">
            <v>1000788926</v>
          </cell>
          <cell r="F92">
            <v>8</v>
          </cell>
          <cell r="G92" t="str">
            <v>JULIAN FELIPE SILVA GOMEZ</v>
          </cell>
          <cell r="H92" t="str">
            <v>CL 134A 10426</v>
          </cell>
          <cell r="I92">
            <v>3148128172</v>
          </cell>
          <cell r="J92" t="str">
            <v>silvagomezjulianfelipe4@gmail.com</v>
          </cell>
          <cell r="K92" t="str">
            <v>NO APLICA</v>
          </cell>
          <cell r="L92" t="str">
            <v>NO APLICA</v>
          </cell>
          <cell r="M92" t="str">
            <v>HOMBRE</v>
          </cell>
          <cell r="N92" t="str">
            <v>CISGENERO</v>
          </cell>
          <cell r="O92" t="str">
            <v>NO APLICA</v>
          </cell>
          <cell r="P92" t="str">
            <v>NO APLICA</v>
          </cell>
          <cell r="Q92">
            <v>37725</v>
          </cell>
          <cell r="R92">
            <v>22</v>
          </cell>
          <cell r="S92" t="str">
            <v>NACIONAL</v>
          </cell>
          <cell r="T92" t="str">
            <v>Título de formación tecnológica o aprobación
de seis (06) semestres de formación profesional o 
aprobación del 60% del pensum académico de 
formación profesional en ciencias sociales y 
humanas y afines; ingeniería, arquitectura, 
urbanismo y afines o economía, administración, 
contadurías y afines su equivalencia.</v>
          </cell>
          <cell r="U92" t="str">
            <v>APROBACIÓN SEXTO SEMESTRE DEL 
PROGRAMA DE DERECHO Y CIENCIAS 
POLITICAS Y SOCIALES
Universidad La Gran Colombia
Según certificación del 08 de mayo de 2024</v>
          </cell>
          <cell r="V92" t="str">
            <v>Inversión</v>
          </cell>
          <cell r="W92" t="str">
            <v>Construcción de Ciudadanía Activa Crece La Participación en el Territorio con Promoción, Información e Innovación en Bogotá D.C.</v>
          </cell>
          <cell r="X92" t="str">
            <v>O23011745022024025401021</v>
          </cell>
          <cell r="Y92"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92" t="str">
            <v xml:space="preserve">3. Entregar 1.550 Incentivo(s) para 
estimular y promover la participación 
incidente </v>
          </cell>
          <cell r="AA92" t="str">
            <v>Prestar los servicios de apoyo a la gestion en la gestion administrativa de la Subdireccion de 
Promocion de la Participacion.</v>
          </cell>
          <cell r="AB92">
            <v>45708</v>
          </cell>
          <cell r="AC92">
            <v>45712</v>
          </cell>
          <cell r="AD92">
            <v>2025</v>
          </cell>
          <cell r="AE92">
            <v>2</v>
          </cell>
          <cell r="AF92">
            <v>24</v>
          </cell>
          <cell r="AG92">
            <v>2025</v>
          </cell>
          <cell r="AH92">
            <v>6</v>
          </cell>
          <cell r="AI92">
            <v>0</v>
          </cell>
          <cell r="AJ92">
            <v>2025</v>
          </cell>
          <cell r="AK92">
            <v>8</v>
          </cell>
          <cell r="AL92">
            <v>23</v>
          </cell>
          <cell r="AM92">
            <v>45892</v>
          </cell>
          <cell r="AN92">
            <v>180</v>
          </cell>
          <cell r="AO92">
            <v>20526000</v>
          </cell>
          <cell r="AP92"/>
          <cell r="AQ92"/>
          <cell r="AR92"/>
          <cell r="AS92" t="str">
            <v>$ 3.421.000</v>
          </cell>
          <cell r="AT92" t="str">
            <v>Técnico 3</v>
          </cell>
          <cell r="AU92" t="str">
            <v>Febrero</v>
          </cell>
          <cell r="AV92" t="str">
            <v>1 1. Natural</v>
          </cell>
          <cell r="AW92" t="str">
            <v>26 26-Persona Natural</v>
          </cell>
          <cell r="AX92" t="str">
            <v>3 3. Único Contratista</v>
          </cell>
          <cell r="AY92" t="str">
            <v>17 17. Contrato de Prestación de Servicios</v>
          </cell>
          <cell r="AZ92" t="str">
            <v>33 33-Servicios Apoyo a la Gestion de la Entidad (servicios administrativos)</v>
          </cell>
          <cell r="BA92" t="str">
            <v>5 Contratación directa</v>
          </cell>
          <cell r="BB92" t="str">
            <v>33 Prestación de Servicios Profesionales y Apoyo (5-8)</v>
          </cell>
          <cell r="BC92">
            <v>1</v>
          </cell>
          <cell r="BD92" t="str">
            <v>1 1. Ley 80</v>
          </cell>
          <cell r="BE92"/>
          <cell r="BF92"/>
          <cell r="BG92"/>
          <cell r="BH92"/>
          <cell r="BI92" t="str">
            <v>6 6: Prestacion de servicios</v>
          </cell>
          <cell r="BJ92"/>
          <cell r="BK92"/>
          <cell r="BL92"/>
          <cell r="BM92"/>
          <cell r="BN92"/>
          <cell r="BO92"/>
          <cell r="BP92"/>
          <cell r="BQ92"/>
          <cell r="BR92"/>
          <cell r="BS92"/>
          <cell r="BT92"/>
          <cell r="BU92"/>
          <cell r="BV92"/>
          <cell r="BW92"/>
          <cell r="BX92"/>
          <cell r="BY92"/>
          <cell r="BZ92"/>
          <cell r="CA92"/>
          <cell r="CB92"/>
          <cell r="CC92">
            <v>45709</v>
          </cell>
          <cell r="CD92" t="str">
            <v>CUMPLIMIENTO</v>
          </cell>
          <cell r="CE92">
            <v>80111600</v>
          </cell>
          <cell r="CF92" t="str">
            <v>CD-IDPAC-091-2025</v>
          </cell>
          <cell r="CG92" t="str">
            <v>https://community.secop.gov.co/Public/Tendering/OpportunityDetail/Index?noticeUID=CO1.NTC.7675752&amp;isFromPublicArea=True&amp;isModal=False</v>
          </cell>
          <cell r="CH92">
            <v>45707</v>
          </cell>
          <cell r="CI92" t="str">
            <v>CO1.PCCNTR.7529696</v>
          </cell>
          <cell r="CJ92" t="str">
            <v>Jorge Suarez</v>
          </cell>
          <cell r="CK92" t="str">
            <v>YULY MARCELA BARAJAS AGUILERA</v>
          </cell>
          <cell r="CL92" t="str">
            <v>1 1. Interna</v>
          </cell>
          <cell r="CM92" t="str">
            <v>ANGELO GRAVIER SANTANA</v>
          </cell>
          <cell r="CN92">
            <v>1030534699</v>
          </cell>
          <cell r="CO92">
            <v>1</v>
          </cell>
          <cell r="CP92"/>
          <cell r="CQ92" t="str">
            <v>Subdirector De Promoción de la Participación</v>
          </cell>
          <cell r="CR92"/>
          <cell r="CS92"/>
          <cell r="CT92"/>
          <cell r="CU92"/>
          <cell r="CV92"/>
          <cell r="CW92"/>
          <cell r="CX92"/>
          <cell r="CY92"/>
          <cell r="CZ92"/>
          <cell r="DA92"/>
          <cell r="DB92"/>
          <cell r="DC92"/>
          <cell r="DD92"/>
          <cell r="DE92"/>
          <cell r="DF92"/>
          <cell r="DG92"/>
          <cell r="DH92"/>
          <cell r="DI92"/>
          <cell r="DJ92"/>
          <cell r="DK92"/>
          <cell r="DL92"/>
          <cell r="DM92"/>
          <cell r="DN92"/>
          <cell r="DO92"/>
          <cell r="DP92"/>
          <cell r="DQ92"/>
          <cell r="DR92"/>
          <cell r="DS92"/>
          <cell r="DT92"/>
          <cell r="DU92"/>
          <cell r="DV92"/>
          <cell r="DW92"/>
          <cell r="DX92"/>
          <cell r="DY92"/>
          <cell r="DZ92"/>
          <cell r="EA92"/>
          <cell r="EB92"/>
          <cell r="EC92"/>
          <cell r="ED92"/>
          <cell r="EE92"/>
          <cell r="EF92"/>
          <cell r="EG92"/>
          <cell r="EH92"/>
          <cell r="EI92"/>
          <cell r="EJ92"/>
          <cell r="EK92"/>
          <cell r="EL92"/>
          <cell r="EM92"/>
          <cell r="EN92"/>
          <cell r="EO92"/>
          <cell r="EP92"/>
          <cell r="EQ92"/>
          <cell r="ER92"/>
          <cell r="ES92"/>
          <cell r="ET92"/>
          <cell r="EU92" t="str">
            <v>$ -</v>
          </cell>
          <cell r="EV92"/>
          <cell r="EW92"/>
          <cell r="EX92"/>
          <cell r="EY92"/>
          <cell r="EZ92"/>
          <cell r="FA92"/>
          <cell r="FB92">
            <v>0</v>
          </cell>
          <cell r="FC92">
            <v>45892</v>
          </cell>
          <cell r="FD92">
            <v>180</v>
          </cell>
          <cell r="FE92" t="str">
            <v>$ 20.526.000</v>
          </cell>
          <cell r="FF92" t="str">
            <v>Activo</v>
          </cell>
          <cell r="FG92" t="str">
            <v>En ejecución</v>
          </cell>
          <cell r="FH92"/>
          <cell r="FI92"/>
          <cell r="FJ92" t="str">
            <v>$20.526.000</v>
          </cell>
          <cell r="FK92" t="str">
            <v>#N/D</v>
          </cell>
          <cell r="FL92" t="str">
            <v>$0</v>
          </cell>
          <cell r="FM92" t="str">
            <v>$20.526.000</v>
          </cell>
          <cell r="FN92" t="str">
            <v>$0</v>
          </cell>
          <cell r="FO92" t="str">
            <v>$20.526.000</v>
          </cell>
          <cell r="FP92" t="str">
            <v>OK</v>
          </cell>
          <cell r="FQ92" t="str">
            <v>#¡REF!</v>
          </cell>
          <cell r="FR92">
            <v>0</v>
          </cell>
          <cell r="FS92" t="str">
            <v xml:space="preserve">Ejecutar actividades técnicas, administrativas y financieras, aplicando 
conocimientos especializados para garantizar el cumplimiento de los 
proyectos, programas y actividades de la Subdirección de Promoción de la 
Participación, asegurando el cumplimiento de los lineamientos 
institucionales, normativos y la implementación del programa de estímulos 
a la participación incidente. 
2. Alimentar, actualizar y sistematizar la información técnica, administrativa y 
financiera, derivada de la ejecución de las funciones asignadas a la 
dependencia, asegurando su adecuado registro y disponibilidad. 
3. Organizar y gestionar el archivo físico y digital de la Subdirección, 
aplicando las Tablas de Retención Documental (TRD), el Formato Único 
de Inventario Documental (FUID) y la Hoja de Control para el Archivo de 
Gestión, conforme a la normativa vigente. 
4. Brindar apoyo administrativo en los procesos precontractuales, 
contractuales y poscontractuales, garantizando el cumplimiento de los 
procedimientos y requisitos establecidos en los procesos de selección de 
la Subdirección de Promoción de la Participación. 
5. Gestionar documentos, solicitudes y actividades asignadas por el 
supervisor, a través de los sistemas institucionales, como el Sistema 
Distrital de Quejas y Soluciones (SDQS) y el sistema de administración de 
correspondencia implementado por la entidad, asegurando la trazabilidad 
y respuesta oportuna. 
6. Las demás que sean asignadas por el supervisor, de acuerdo con la 
naturaleza y objeto del contrato. </v>
          </cell>
          <cell r="FT9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2"/>
          <cell r="FV92">
            <v>6</v>
          </cell>
          <cell r="FW92">
            <v>0</v>
          </cell>
          <cell r="FX92">
            <v>191</v>
          </cell>
          <cell r="FY92">
            <v>20526000</v>
          </cell>
          <cell r="FZ92">
            <v>45701</v>
          </cell>
          <cell r="GA92">
            <v>105</v>
          </cell>
          <cell r="GB92">
            <v>20526000</v>
          </cell>
          <cell r="GC92">
            <v>45708</v>
          </cell>
        </row>
        <row r="93">
          <cell r="A93" t="str">
            <v>C3OO</v>
          </cell>
          <cell r="B93"/>
          <cell r="C93">
            <v>2025</v>
          </cell>
          <cell r="D93">
            <v>92</v>
          </cell>
          <cell r="E93">
            <v>1140842602</v>
          </cell>
          <cell r="F93">
            <v>6</v>
          </cell>
          <cell r="G93" t="str">
            <v>VERONICA FABIANA MARTINEZ TAPIAS</v>
          </cell>
          <cell r="H93" t="str">
            <v>CL 100   42 F   100 TO 4 AP 403</v>
          </cell>
          <cell r="I93">
            <v>3012229094</v>
          </cell>
          <cell r="J93" t="str">
            <v>fabiana0814@hotmail.com</v>
          </cell>
          <cell r="K93" t="str">
            <v>NO APLICA</v>
          </cell>
          <cell r="L93" t="str">
            <v>NO APLICA</v>
          </cell>
          <cell r="M93" t="str">
            <v>MUJER</v>
          </cell>
          <cell r="N93" t="str">
            <v>CISGENERO</v>
          </cell>
          <cell r="O93" t="str">
            <v>NO APLICA</v>
          </cell>
          <cell r="P93" t="str">
            <v>NO APLICA</v>
          </cell>
          <cell r="Q93">
            <v>32977</v>
          </cell>
          <cell r="R93">
            <v>35</v>
          </cell>
          <cell r="S93" t="str">
            <v>NACIONAL</v>
          </cell>
          <cell r="T93" t="str">
            <v>TITULO PROFESIONAL EN 
ECONOMIA, ADMINISTRACION, 
CONTADURIA Y AFINES</v>
          </cell>
          <cell r="U93" t="str">
            <v xml:space="preserve"> ADMINISTRADOR DE EMPRESAS
 Universidad Autónoma del Caribe
 Según diploma del 10 de Octubre de 2014</v>
          </cell>
          <cell r="V93" t="str">
            <v>Inversión</v>
          </cell>
          <cell r="W93" t="str">
            <v>Implementación de mecanismos de participación que potencian el desarrollo territorial Bogotá D.C.</v>
          </cell>
          <cell r="X93" t="str">
            <v>O23011745022024023806022</v>
          </cell>
          <cell r="Y93"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93" t="str">
            <v>3. Aplicar a 2000 organizaciones 
sociales, comunales, medios 
comunitarios, de propiedad horizontal 
el modelo de fortalecimiento</v>
          </cell>
          <cell r="AA93" t="str">
            <v>Prestar los servicios profesionales para realizar las actividades administrativas y financieras requeridas por la Gerencia de Juventud.</v>
          </cell>
          <cell r="AB93">
            <v>45707</v>
          </cell>
          <cell r="AC93">
            <v>45709</v>
          </cell>
          <cell r="AD93">
            <v>2025</v>
          </cell>
          <cell r="AE93">
            <v>2</v>
          </cell>
          <cell r="AF93">
            <v>21</v>
          </cell>
          <cell r="AG93">
            <v>2025</v>
          </cell>
          <cell r="AH93">
            <v>6</v>
          </cell>
          <cell r="AI93">
            <v>0</v>
          </cell>
          <cell r="AJ93">
            <v>2025</v>
          </cell>
          <cell r="AK93">
            <v>8</v>
          </cell>
          <cell r="AL93">
            <v>20</v>
          </cell>
          <cell r="AM93">
            <v>45889</v>
          </cell>
          <cell r="AN93">
            <v>180</v>
          </cell>
          <cell r="AO93">
            <v>25800000</v>
          </cell>
          <cell r="AP93"/>
          <cell r="AQ93"/>
          <cell r="AR93"/>
          <cell r="AS93" t="str">
            <v>$ 4.300.000</v>
          </cell>
          <cell r="AT93" t="str">
            <v>Profesional 2</v>
          </cell>
          <cell r="AU93" t="str">
            <v>Febrero</v>
          </cell>
          <cell r="AV93" t="str">
            <v>1 1. Natural</v>
          </cell>
          <cell r="AW93" t="str">
            <v>26 26-Persona Natural</v>
          </cell>
          <cell r="AX93" t="str">
            <v>3 3. Único Contratista</v>
          </cell>
          <cell r="AY93" t="str">
            <v>17 17. Contrato de Prestación de Servicios</v>
          </cell>
          <cell r="AZ93" t="str">
            <v>31 31-Servicios Profesionales</v>
          </cell>
          <cell r="BA93" t="str">
            <v>5 Contratación directa</v>
          </cell>
          <cell r="BB93" t="str">
            <v>33 Prestación de Servicios Profesionales y Apoyo (5-8)</v>
          </cell>
          <cell r="BC93">
            <v>1</v>
          </cell>
          <cell r="BD93" t="str">
            <v>1 1. Ley 80</v>
          </cell>
          <cell r="BE93"/>
          <cell r="BF93"/>
          <cell r="BG93"/>
          <cell r="BH93"/>
          <cell r="BI93" t="str">
            <v>6 6: Prestacion de servicios</v>
          </cell>
          <cell r="BJ93"/>
          <cell r="BK93"/>
          <cell r="BL93"/>
          <cell r="BM93"/>
          <cell r="BN93"/>
          <cell r="BO93"/>
          <cell r="BP93"/>
          <cell r="BQ93"/>
          <cell r="BR93"/>
          <cell r="BS93"/>
          <cell r="BT93"/>
          <cell r="BU93"/>
          <cell r="BV93"/>
          <cell r="BW93"/>
          <cell r="BX93"/>
          <cell r="BY93"/>
          <cell r="BZ93"/>
          <cell r="CA93"/>
          <cell r="CB93"/>
          <cell r="CC93">
            <v>45708</v>
          </cell>
          <cell r="CD93" t="str">
            <v>CUMPLIMIENTO</v>
          </cell>
          <cell r="CE93">
            <v>80111600</v>
          </cell>
          <cell r="CF93" t="str">
            <v>CD-IDPAC-092-2025</v>
          </cell>
          <cell r="CG93" t="str">
            <v>https://community.secop.gov.co/Public/Tendering/OpportunityDetail/Index?noticeUID=CO1.NTC.7678449&amp;isFromPublicArea=True&amp;isModal=False</v>
          </cell>
          <cell r="CH93">
            <v>45707</v>
          </cell>
          <cell r="CI93" t="str">
            <v xml:space="preserve">	CO1.PCCNTR.7529623</v>
          </cell>
          <cell r="CJ93" t="str">
            <v>Manuela Martinez</v>
          </cell>
          <cell r="CK93" t="str">
            <v>YULY MARCELA BARAJAS AGUILERA</v>
          </cell>
          <cell r="CL93" t="str">
            <v>1 1. Interna</v>
          </cell>
          <cell r="CM93" t="str">
            <v>JUAN DAVID QUIÑONES BORDA</v>
          </cell>
          <cell r="CN93">
            <v>1020805941</v>
          </cell>
          <cell r="CO93">
            <v>5</v>
          </cell>
          <cell r="CP93"/>
          <cell r="CQ93" t="str">
            <v>GERENTE JUVENTUD</v>
          </cell>
          <cell r="CR93"/>
          <cell r="CS93"/>
          <cell r="CT93"/>
          <cell r="CU93"/>
          <cell r="CV93"/>
          <cell r="CW93"/>
          <cell r="CX93"/>
          <cell r="CY93"/>
          <cell r="CZ93"/>
          <cell r="DA93"/>
          <cell r="DB93"/>
          <cell r="DC93"/>
          <cell r="DD93"/>
          <cell r="DE93"/>
          <cell r="DF93"/>
          <cell r="DG93"/>
          <cell r="DH93"/>
          <cell r="DI93"/>
          <cell r="DJ93"/>
          <cell r="DK93"/>
          <cell r="DL93"/>
          <cell r="DM93"/>
          <cell r="DN93"/>
          <cell r="DO93"/>
          <cell r="DP93"/>
          <cell r="DQ93"/>
          <cell r="DR93"/>
          <cell r="DS93"/>
          <cell r="DT93"/>
          <cell r="DU93"/>
          <cell r="DV93"/>
          <cell r="DW93"/>
          <cell r="DX93"/>
          <cell r="DY93"/>
          <cell r="DZ93"/>
          <cell r="EA93"/>
          <cell r="EB93"/>
          <cell r="EC93"/>
          <cell r="ED93"/>
          <cell r="EE93"/>
          <cell r="EF93"/>
          <cell r="EG93"/>
          <cell r="EH93"/>
          <cell r="EI93"/>
          <cell r="EJ93"/>
          <cell r="EK93"/>
          <cell r="EL93"/>
          <cell r="EM93"/>
          <cell r="EN93"/>
          <cell r="EO93"/>
          <cell r="EP93"/>
          <cell r="EQ93"/>
          <cell r="ER93"/>
          <cell r="ES93"/>
          <cell r="ET93"/>
          <cell r="EU93" t="str">
            <v>$ -</v>
          </cell>
          <cell r="EV93"/>
          <cell r="EW93"/>
          <cell r="EX93"/>
          <cell r="EY93"/>
          <cell r="EZ93"/>
          <cell r="FA93"/>
          <cell r="FB93">
            <v>0</v>
          </cell>
          <cell r="FC93">
            <v>45889</v>
          </cell>
          <cell r="FD93">
            <v>180</v>
          </cell>
          <cell r="FE93" t="str">
            <v>$ 25.800.000</v>
          </cell>
          <cell r="FF93" t="str">
            <v>Activo</v>
          </cell>
          <cell r="FG93" t="str">
            <v>En ejecución</v>
          </cell>
          <cell r="FH93"/>
          <cell r="FI93"/>
          <cell r="FJ93" t="str">
            <v>$25.800.000</v>
          </cell>
          <cell r="FK93" t="str">
            <v>$0</v>
          </cell>
          <cell r="FL93" t="str">
            <v>$0</v>
          </cell>
          <cell r="FM93" t="str">
            <v>$25.800.000</v>
          </cell>
          <cell r="FN93" t="str">
            <v>$0</v>
          </cell>
          <cell r="FO93" t="str">
            <v>$25.800.000</v>
          </cell>
          <cell r="FP93" t="str">
            <v>OK</v>
          </cell>
          <cell r="FQ93" t="str">
            <v>#¡REF!</v>
          </cell>
          <cell r="FR93">
            <v>0</v>
          </cell>
          <cell r="FS93" t="str">
            <v xml:space="preserve">. Realizar y apoyar las actividades financieras requeridas para el desarrollo 
de los procesos a cargo de la Gerencia de Juventud. 
2. Realizar apoyo a la supervisión en la revisión de los informes de cuentas 
de cobro de los contratistas de la Gerencia de Juventud 
3. Realizar y apoyar las etapas precontractual, contractual y poscontractual 
necesarias en los procesos de la Gerencia de Juventud. 
4. Realizar apoyo en las actividades administrativas propias del desarrollo de 
los procesos a cargo de la Gerencia de Juventud.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9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3"/>
          <cell r="FV93">
            <v>6</v>
          </cell>
          <cell r="FW93">
            <v>0</v>
          </cell>
          <cell r="FX93">
            <v>99</v>
          </cell>
          <cell r="FY93">
            <v>25800000</v>
          </cell>
          <cell r="FZ93">
            <v>45693</v>
          </cell>
          <cell r="GA93">
            <v>100</v>
          </cell>
          <cell r="GB93">
            <v>25800000</v>
          </cell>
          <cell r="GC93">
            <v>45708</v>
          </cell>
        </row>
        <row r="94">
          <cell r="A94" t="str">
            <v>C99</v>
          </cell>
          <cell r="B94"/>
          <cell r="C94">
            <v>2025</v>
          </cell>
          <cell r="D94">
            <v>93</v>
          </cell>
          <cell r="E94">
            <v>1032457663</v>
          </cell>
          <cell r="F94">
            <v>2</v>
          </cell>
          <cell r="G94" t="str">
            <v>ALEJANDRO AGUIRRE GONZALEZ</v>
          </cell>
          <cell r="H94" t="str">
            <v>KR 13 A 106 A 95</v>
          </cell>
          <cell r="I94">
            <v>3005510613</v>
          </cell>
          <cell r="J94" t="str">
            <v>alejoagon@gmail.com</v>
          </cell>
          <cell r="K94" t="str">
            <v>NO APLICA</v>
          </cell>
          <cell r="L94" t="str">
            <v>NO APLICA</v>
          </cell>
          <cell r="M94" t="str">
            <v>HOMBRE</v>
          </cell>
          <cell r="N94" t="str">
            <v>CISGENERO</v>
          </cell>
          <cell r="O94" t="str">
            <v>NO APLICA</v>
          </cell>
          <cell r="P94" t="str">
            <v>NO APLICA</v>
          </cell>
          <cell r="Q94">
            <v>34152</v>
          </cell>
          <cell r="R94">
            <v>31</v>
          </cell>
          <cell r="S94" t="str">
            <v>NACIONAL</v>
          </cell>
          <cell r="T94" t="str">
            <v>Título profesional en las áreas del 
conocimiento de ciencias sociales 
y humanas y/o economía, 
administración, contaduría y afines 
con Título de posgrado a nivel de 
especialización y/o su 
equivalencia.</v>
          </cell>
          <cell r="U94" t="str">
            <v>POLITOLOGO , egresado de la 
Universidad Nacional de Colombia, 
según diploma de grado de fecha 
23 de junio de 2016.</v>
          </cell>
          <cell r="V94" t="str">
            <v>Inversión</v>
          </cell>
          <cell r="W94" t="str">
            <v>Fortalecimiento de la gestión institucional del IDPAC en el marco de la ejecución del Plan de Desarrollo de  Bogotá D.C</v>
          </cell>
          <cell r="X94" t="str">
            <v>O23011745992024019407023</v>
          </cell>
          <cell r="Y94" t="str">
            <v xml:space="preserve">Meta 368 Implementar 1 estrategia 
para fortalecimiento de la gestión 
institucional y operativa </v>
          </cell>
          <cell r="Z94" t="str">
            <v>1. Realizar el 100% de la estrategia 
de contratación de talento humano 
para los procesos de apoyo, gerencia 
y evaluación.</v>
          </cell>
          <cell r="AA94" t="str">
            <v>Prestar los servicios profesionales para coordinar las actividades asociadas al Modelo Integrado de Gestión y Planeación, planes de acción, planes de mejoramiento, mapas de riesgos y otros asuntos de carácter administrativo de la Secretaría General del Instituto.</v>
          </cell>
          <cell r="AB94">
            <v>45706</v>
          </cell>
          <cell r="AC94">
            <v>45707</v>
          </cell>
          <cell r="AD94">
            <v>2025</v>
          </cell>
          <cell r="AE94">
            <v>2</v>
          </cell>
          <cell r="AF94">
            <v>19</v>
          </cell>
          <cell r="AG94">
            <v>2025</v>
          </cell>
          <cell r="AH94">
            <v>9</v>
          </cell>
          <cell r="AI94">
            <v>0</v>
          </cell>
          <cell r="AJ94">
            <v>2025</v>
          </cell>
          <cell r="AK94">
            <v>11</v>
          </cell>
          <cell r="AL94">
            <v>18</v>
          </cell>
          <cell r="AM94">
            <v>45979</v>
          </cell>
          <cell r="AN94">
            <v>270</v>
          </cell>
          <cell r="AO94">
            <v>67500000</v>
          </cell>
          <cell r="AP94"/>
          <cell r="AQ94"/>
          <cell r="AR94"/>
          <cell r="AS94" t="str">
            <v>$ 7.500.000</v>
          </cell>
          <cell r="AT94" t="str">
            <v>Profesional 8</v>
          </cell>
          <cell r="AU94" t="str">
            <v>Febrero</v>
          </cell>
          <cell r="AV94" t="str">
            <v>1 1. Natural</v>
          </cell>
          <cell r="AW94" t="str">
            <v>26 26-Persona Natural</v>
          </cell>
          <cell r="AX94" t="str">
            <v>3 3. Único Contratista</v>
          </cell>
          <cell r="AY94" t="str">
            <v>17 17. Contrato de Prestación de Servicios</v>
          </cell>
          <cell r="AZ94" t="str">
            <v>31 31-Servicios Profesionales</v>
          </cell>
          <cell r="BA94" t="str">
            <v>5 Contratación directa</v>
          </cell>
          <cell r="BB94" t="str">
            <v>33 Prestación de Servicios Profesionales y Apoyo (5-8)</v>
          </cell>
          <cell r="BC94">
            <v>1</v>
          </cell>
          <cell r="BD94" t="str">
            <v>1 1. Ley 80</v>
          </cell>
          <cell r="BE94"/>
          <cell r="BF94"/>
          <cell r="BG94"/>
          <cell r="BH94"/>
          <cell r="BI94" t="str">
            <v>6 6: Prestacion de servicios</v>
          </cell>
          <cell r="BJ94"/>
          <cell r="BK94"/>
          <cell r="BL94"/>
          <cell r="BM94"/>
          <cell r="BN94"/>
          <cell r="BO94"/>
          <cell r="BP94"/>
          <cell r="BQ94"/>
          <cell r="BR94"/>
          <cell r="BS94"/>
          <cell r="BT94"/>
          <cell r="BU94"/>
          <cell r="BV94"/>
          <cell r="BW94"/>
          <cell r="BX94"/>
          <cell r="BY94"/>
          <cell r="BZ94"/>
          <cell r="CA94"/>
          <cell r="CB94"/>
          <cell r="CC94">
            <v>45707</v>
          </cell>
          <cell r="CD94" t="str">
            <v>CUMPLIMIENTO</v>
          </cell>
          <cell r="CE94">
            <v>80111600</v>
          </cell>
          <cell r="CF94" t="str">
            <v>CD-IDPAC-093-2025</v>
          </cell>
          <cell r="CG94" t="str">
            <v>https://community.secop.gov.co/Public/Tendering/OpportunityDetail/Index?noticeUID=CO1.NTC.7664112&amp;isFromPublicArea=True&amp;isModal=False</v>
          </cell>
          <cell r="CH94">
            <v>45706</v>
          </cell>
          <cell r="CI94" t="str">
            <v xml:space="preserve">	CO1.PCCNTR.7517816</v>
          </cell>
          <cell r="CJ94" t="str">
            <v>Wilson Ayure</v>
          </cell>
          <cell r="CK94" t="str">
            <v>YULY MARCELA BARAJAS AGUILERA</v>
          </cell>
          <cell r="CL94" t="str">
            <v>1 1. Interna</v>
          </cell>
          <cell r="CM94" t="str">
            <v>YULY MARCELA BARAJAS AGUILERA</v>
          </cell>
          <cell r="CN94">
            <v>1010176121</v>
          </cell>
          <cell r="CO94">
            <v>6</v>
          </cell>
          <cell r="CP94"/>
          <cell r="CQ94" t="str">
            <v>SECRETARIA GENERAL</v>
          </cell>
          <cell r="CR94"/>
          <cell r="CS94"/>
          <cell r="CT94"/>
          <cell r="CU94"/>
          <cell r="CV94"/>
          <cell r="CW94"/>
          <cell r="CX94"/>
          <cell r="CY94"/>
          <cell r="CZ94"/>
          <cell r="DA94"/>
          <cell r="DB94"/>
          <cell r="DC94"/>
          <cell r="DD94"/>
          <cell r="DE94"/>
          <cell r="DF94"/>
          <cell r="DG94"/>
          <cell r="DH94"/>
          <cell r="DI94"/>
          <cell r="DJ94"/>
          <cell r="DK94"/>
          <cell r="DL94"/>
          <cell r="DM94"/>
          <cell r="DN94"/>
          <cell r="DO94"/>
          <cell r="DP94"/>
          <cell r="DQ94"/>
          <cell r="DR94"/>
          <cell r="DS94"/>
          <cell r="DT94"/>
          <cell r="DU94"/>
          <cell r="DV94"/>
          <cell r="DW94"/>
          <cell r="DX94"/>
          <cell r="DY94"/>
          <cell r="DZ94"/>
          <cell r="EA94"/>
          <cell r="EB94"/>
          <cell r="EC94"/>
          <cell r="ED94"/>
          <cell r="EE94"/>
          <cell r="EF94"/>
          <cell r="EG94"/>
          <cell r="EH94"/>
          <cell r="EI94"/>
          <cell r="EJ94"/>
          <cell r="EK94"/>
          <cell r="EL94"/>
          <cell r="EM94"/>
          <cell r="EN94"/>
          <cell r="EO94"/>
          <cell r="EP94"/>
          <cell r="EQ94"/>
          <cell r="ER94"/>
          <cell r="ES94"/>
          <cell r="ET94"/>
          <cell r="EU94" t="str">
            <v>$ -</v>
          </cell>
          <cell r="EV94"/>
          <cell r="EW94"/>
          <cell r="EX94"/>
          <cell r="EY94"/>
          <cell r="EZ94"/>
          <cell r="FA94"/>
          <cell r="FB94">
            <v>0</v>
          </cell>
          <cell r="FC94">
            <v>45979</v>
          </cell>
          <cell r="FD94">
            <v>270</v>
          </cell>
          <cell r="FE94" t="str">
            <v>$ 67.500.000</v>
          </cell>
          <cell r="FF94" t="str">
            <v>Activo</v>
          </cell>
          <cell r="FG94" t="str">
            <v>En ejecución</v>
          </cell>
          <cell r="FH94"/>
          <cell r="FI94"/>
          <cell r="FJ94" t="str">
            <v>$67.500.000</v>
          </cell>
          <cell r="FK94" t="str">
            <v>#N/D</v>
          </cell>
          <cell r="FL94" t="str">
            <v>$0</v>
          </cell>
          <cell r="FM94" t="str">
            <v>$67.500.000</v>
          </cell>
          <cell r="FN94" t="str">
            <v>$0</v>
          </cell>
          <cell r="FO94" t="str">
            <v>$67.500.000</v>
          </cell>
          <cell r="FP94" t="str">
            <v>OK</v>
          </cell>
          <cell r="FQ94" t="str">
            <v>#¡REF!</v>
          </cell>
          <cell r="FR94">
            <v>0</v>
          </cell>
          <cell r="FS94" t="str">
            <v xml:space="preserve"> Colaborar con la Secretaria General en la articulación con las áreas 
misionales para la ejecución de actividades e informes a cargo de la 
entidad. 
2. Adelantar la recopilación de bases de datos de los grupos de interés 
beneficiarios de los servicios de la entidad. 
3. Brindar apoyo  a la Secretaria General en los procesos de índole 
administrativos. 
4. Realizar enlace con el despacho de la dirección general para acompañar 
las actividades de la entidad. 
5. Acompañar a la Secretaria General en la realización de los Comités 
directivos, reuniones con grupos de valor y cooperantes internacionales. 
6. Las demás que sean asignadas por el supervisor, de acuerdo con la 
naturaleza y objeto del contrato. </v>
          </cell>
          <cell r="FT9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4"/>
          <cell r="FV94">
            <v>9</v>
          </cell>
          <cell r="FW94">
            <v>0</v>
          </cell>
          <cell r="FX94">
            <v>199</v>
          </cell>
          <cell r="FY94">
            <v>72000000</v>
          </cell>
          <cell r="FZ94">
            <v>45702</v>
          </cell>
          <cell r="GA94">
            <v>87</v>
          </cell>
          <cell r="GB94">
            <v>67500000</v>
          </cell>
          <cell r="GC94">
            <v>45707</v>
          </cell>
        </row>
        <row r="95">
          <cell r="A95" t="str">
            <v>C157</v>
          </cell>
          <cell r="B95"/>
          <cell r="C95">
            <v>2025</v>
          </cell>
          <cell r="D95">
            <v>94</v>
          </cell>
          <cell r="E95">
            <v>1020806934</v>
          </cell>
          <cell r="F95">
            <v>8</v>
          </cell>
          <cell r="G95" t="str">
            <v>ANGELLA ESPERANZA SOSA RIAÑO</v>
          </cell>
          <cell r="H95" t="str">
            <v>CLL 155 N 7G-19</v>
          </cell>
          <cell r="I95">
            <v>6018009519</v>
          </cell>
          <cell r="J95" t="str">
            <v>angella.sosa3095@gmail.com</v>
          </cell>
          <cell r="K95" t="str">
            <v>NO APLICA</v>
          </cell>
          <cell r="L95" t="str">
            <v>NO APLICA</v>
          </cell>
          <cell r="M95" t="str">
            <v>MUJER</v>
          </cell>
          <cell r="N95" t="str">
            <v>CISGENERO</v>
          </cell>
          <cell r="O95" t="str">
            <v>NO APLICA</v>
          </cell>
          <cell r="P95" t="str">
            <v>NO APLICA</v>
          </cell>
          <cell r="Q95">
            <v>34849</v>
          </cell>
          <cell r="R95">
            <v>29</v>
          </cell>
          <cell r="S95" t="str">
            <v>NACIONAL</v>
          </cell>
          <cell r="T95" t="str">
            <v xml:space="preserve">Título de formación 
tecnológica o aprobación de 
seis (06) meses de formación 
profesional o aprobación del 
60% del pensum académico 
de formación profesional en 
ciencias sociales y humanas 
y/o afines o ciencias de la 
educación y afines o su 
equivalencia  </v>
          </cell>
          <cell r="U95" t="str">
            <v xml:space="preserve"> BACHILLER ACADEMICO 
COLEGIO SALUDCOOP 
NORTE
 Según Diploma del 05 
diciembre de 2013</v>
          </cell>
          <cell r="V95" t="str">
            <v>Inversión</v>
          </cell>
          <cell r="W95" t="str">
            <v>8080 Formación en capacidades democráticas en interrelación con la cualificación de la participación incidente; con enfoques de cultura ciudadana, democrática y de paz Bogotá D.C</v>
          </cell>
          <cell r="X95" t="str">
            <v>O23011745022024021202034</v>
          </cell>
          <cell r="Y95"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95" t="str">
            <v xml:space="preserve">1. Formar 120.000 ciudadanos en sus 
capacidades democráticas para incidir 
en la construcción de una cultura 
democrática, ciudadana y de paz </v>
          </cell>
          <cell r="AA95" t="str">
            <v>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v>
          </cell>
          <cell r="AB95">
            <v>45709</v>
          </cell>
          <cell r="AC95">
            <v>45714</v>
          </cell>
          <cell r="AD95">
            <v>2025</v>
          </cell>
          <cell r="AE95">
            <v>2</v>
          </cell>
          <cell r="AF95">
            <v>26</v>
          </cell>
          <cell r="AG95">
            <v>2025</v>
          </cell>
          <cell r="AH95">
            <v>5</v>
          </cell>
          <cell r="AI95">
            <v>0</v>
          </cell>
          <cell r="AJ95">
            <v>2025</v>
          </cell>
          <cell r="AK95">
            <v>7</v>
          </cell>
          <cell r="AL95">
            <v>25</v>
          </cell>
          <cell r="AM95">
            <v>45863</v>
          </cell>
          <cell r="AN95">
            <v>150</v>
          </cell>
          <cell r="AO95">
            <v>18000000</v>
          </cell>
          <cell r="AP95"/>
          <cell r="AQ95"/>
          <cell r="AR95"/>
          <cell r="AS95" t="str">
            <v>$ 3.600.000</v>
          </cell>
          <cell r="AT95" t="str">
            <v>Técnico 3</v>
          </cell>
          <cell r="AU95" t="str">
            <v>Febrero</v>
          </cell>
          <cell r="AV95" t="str">
            <v>1 1. Natural</v>
          </cell>
          <cell r="AW95" t="str">
            <v>26 26-Persona Natural</v>
          </cell>
          <cell r="AX95" t="str">
            <v>3 3. Único Contratista</v>
          </cell>
          <cell r="AY95" t="str">
            <v>17 17. Contrato de Prestación de Servicios</v>
          </cell>
          <cell r="AZ95" t="str">
            <v>33 33-Servicios Apoyo a la Gestion de la Entidad (servicios administrativos)</v>
          </cell>
          <cell r="BA95" t="str">
            <v>5 Contratación directa</v>
          </cell>
          <cell r="BB95" t="str">
            <v>33 Prestación de Servicios Profesionales y Apoyo (5-8)</v>
          </cell>
          <cell r="BC95">
            <v>1</v>
          </cell>
          <cell r="BD95" t="str">
            <v>1 1. Ley 80</v>
          </cell>
          <cell r="BE95"/>
          <cell r="BF95"/>
          <cell r="BG95"/>
          <cell r="BH95"/>
          <cell r="BI95" t="str">
            <v>6 6: Prestacion de servicios</v>
          </cell>
          <cell r="BJ95"/>
          <cell r="BK95"/>
          <cell r="BL95"/>
          <cell r="BM95"/>
          <cell r="BN95"/>
          <cell r="BO95"/>
          <cell r="BP95"/>
          <cell r="BQ95"/>
          <cell r="BR95"/>
          <cell r="BS95"/>
          <cell r="BT95"/>
          <cell r="BU95"/>
          <cell r="BV95"/>
          <cell r="BW95"/>
          <cell r="BX95"/>
          <cell r="BY95"/>
          <cell r="BZ95"/>
          <cell r="CA95"/>
          <cell r="CB95"/>
          <cell r="CC95">
            <v>45712</v>
          </cell>
          <cell r="CD95" t="str">
            <v>CUMPLIMIENTO</v>
          </cell>
          <cell r="CE95">
            <v>80111600</v>
          </cell>
          <cell r="CF95" t="str">
            <v>CD-IDPAC-0094-2025</v>
          </cell>
          <cell r="CG95" t="str">
            <v>https://community.secop.gov.co/Public/Tendering/OpportunityDetail/Index?noticeUID=CO1.NTC.7688286&amp;isFromPublicArea=True&amp;isModal=False</v>
          </cell>
          <cell r="CH95">
            <v>45708</v>
          </cell>
          <cell r="CI95" t="str">
            <v>CO1.PCCNTR.7537984</v>
          </cell>
          <cell r="CJ95" t="str">
            <v>Jorge Suarez</v>
          </cell>
          <cell r="CK95" t="str">
            <v>YULY MARCELA BARAJAS AGUILERA</v>
          </cell>
          <cell r="CL95" t="str">
            <v>1 1. Interna</v>
          </cell>
          <cell r="CM95" t="str">
            <v>JOSÉ GUILLERMO ORJUELA ARDILA</v>
          </cell>
          <cell r="CN95">
            <v>1075654508</v>
          </cell>
          <cell r="CO95">
            <v>1</v>
          </cell>
          <cell r="CP95"/>
          <cell r="CQ95" t="str">
            <v>GERENTE ESCUELA DE LA PARTICIPACIÓN</v>
          </cell>
          <cell r="CR95"/>
          <cell r="CS95"/>
          <cell r="CT95"/>
          <cell r="CU95"/>
          <cell r="CV95"/>
          <cell r="CW95"/>
          <cell r="CX95"/>
          <cell r="CY95"/>
          <cell r="CZ95"/>
          <cell r="DA95"/>
          <cell r="DB95"/>
          <cell r="DC95"/>
          <cell r="DD95"/>
          <cell r="DE95"/>
          <cell r="DF95"/>
          <cell r="DG95"/>
          <cell r="DH95"/>
          <cell r="DI95"/>
          <cell r="DJ95"/>
          <cell r="DK95"/>
          <cell r="DL95"/>
          <cell r="DM95"/>
          <cell r="DN95"/>
          <cell r="DO95"/>
          <cell r="DP95"/>
          <cell r="DQ95"/>
          <cell r="DR95"/>
          <cell r="DS95"/>
          <cell r="DT95"/>
          <cell r="DU95"/>
          <cell r="DV95"/>
          <cell r="DW95"/>
          <cell r="DX95"/>
          <cell r="DY95"/>
          <cell r="DZ95"/>
          <cell r="EA95"/>
          <cell r="EB95"/>
          <cell r="EC95"/>
          <cell r="ED95"/>
          <cell r="EE95"/>
          <cell r="EF95"/>
          <cell r="EG95"/>
          <cell r="EH95"/>
          <cell r="EI95"/>
          <cell r="EJ95"/>
          <cell r="EK95"/>
          <cell r="EL95"/>
          <cell r="EM95"/>
          <cell r="EN95"/>
          <cell r="EO95"/>
          <cell r="EP95"/>
          <cell r="EQ95"/>
          <cell r="ER95"/>
          <cell r="ES95"/>
          <cell r="ET95"/>
          <cell r="EU95" t="str">
            <v>$ -</v>
          </cell>
          <cell r="EV95"/>
          <cell r="EW95"/>
          <cell r="EX95"/>
          <cell r="EY95"/>
          <cell r="EZ95"/>
          <cell r="FA95"/>
          <cell r="FB95">
            <v>0</v>
          </cell>
          <cell r="FC95">
            <v>45863</v>
          </cell>
          <cell r="FD95">
            <v>150</v>
          </cell>
          <cell r="FE95" t="str">
            <v>$ 18.000.000</v>
          </cell>
          <cell r="FF95" t="str">
            <v>Activo</v>
          </cell>
          <cell r="FG95" t="str">
            <v>En ejecución</v>
          </cell>
          <cell r="FH95"/>
          <cell r="FI95"/>
          <cell r="FJ95" t="str">
            <v>$18.000.000</v>
          </cell>
          <cell r="FK95" t="str">
            <v>$0</v>
          </cell>
          <cell r="FL95" t="str">
            <v>$0</v>
          </cell>
          <cell r="FM95" t="str">
            <v>$18.000.000</v>
          </cell>
          <cell r="FN95" t="str">
            <v>$0</v>
          </cell>
          <cell r="FO95" t="str">
            <v>$18.000.000</v>
          </cell>
          <cell r="FP95" t="str">
            <v>OK</v>
          </cell>
          <cell r="FQ95" t="str">
            <v>#¡REF!</v>
          </cell>
          <cell r="FR95">
            <v>0</v>
          </cell>
          <cell r="FS95" t="str">
            <v xml:space="preserve">Brindar apoyo en el seguimiento a la gestión contractual respecto de 
contratos y/o convenios a cargo de la Gerencia de la Escuela de 
Participación. 
2. Apoyar en el seguimiento al cumplimiento presupuestal de los contratos 
suscritos por la Gerencia, garantizando que los plazos, condiciones y 
entregables pactados se estén ejecutando de acuerdo con los términos 
acordados y emitiendo alertas oportunas en caso de inconsistencias. 
3. Coadyuvar en la verificación del cumplimiento de los lineamientos 
impartidos por la entidad para la presentación de cuentas de cobro. 
4. Brindar apoyo en la gestión institucional e interinstitucional para la 
adecuada realización de las acciones, procesos y actividades de 
promoción de la Gerencia de Escuela de la Participación. 
5. Asistir a las diferentes reuniones de convocadas por la Gerencia de 
Escuela. 
6. Las demás que sean asignadas por el supervisor, de acuerdo con la 
naturaleza y objeto del contrato. </v>
          </cell>
          <cell r="FT9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5"/>
          <cell r="FV95">
            <v>5</v>
          </cell>
          <cell r="FW95">
            <v>0</v>
          </cell>
          <cell r="FX95">
            <v>213</v>
          </cell>
          <cell r="FY95">
            <v>18000000</v>
          </cell>
          <cell r="FZ95">
            <v>45702</v>
          </cell>
          <cell r="GA95">
            <v>114</v>
          </cell>
          <cell r="GB95">
            <v>18000000</v>
          </cell>
          <cell r="GC95">
            <v>45712</v>
          </cell>
        </row>
        <row r="96">
          <cell r="A96" t="str">
            <v>C403</v>
          </cell>
          <cell r="B96"/>
          <cell r="C96">
            <v>2025</v>
          </cell>
          <cell r="D96">
            <v>95</v>
          </cell>
          <cell r="E96">
            <v>1023939719</v>
          </cell>
          <cell r="F96">
            <v>2</v>
          </cell>
          <cell r="G96" t="str">
            <v>CLAUDIA PATRICIA MORALES CIFUENTES</v>
          </cell>
          <cell r="H96" t="str">
            <v>DG  47    SUR  12  93  ESTE</v>
          </cell>
          <cell r="I96">
            <v>3450304</v>
          </cell>
          <cell r="J96" t="str">
            <v>abogada.claudiam@gmail.com</v>
          </cell>
          <cell r="K96" t="str">
            <v>NO APLICA</v>
          </cell>
          <cell r="L96" t="str">
            <v>NO APLICA</v>
          </cell>
          <cell r="M96" t="str">
            <v>MUJER</v>
          </cell>
          <cell r="N96" t="str">
            <v>CISGENERO</v>
          </cell>
          <cell r="O96" t="str">
            <v>NO APLICA</v>
          </cell>
          <cell r="P96" t="str">
            <v>NO APLICA</v>
          </cell>
          <cell r="Q96">
            <v>34688</v>
          </cell>
          <cell r="R96">
            <v>30</v>
          </cell>
          <cell r="S96" t="str">
            <v>NACIONAL</v>
          </cell>
          <cell r="T96" t="str">
            <v>Título profesional en las 
áreas de ciencias sociales y 
humanas o Economía, 
Administración, Contaduría y 
afines y/o su equivalencia.</v>
          </cell>
          <cell r="U96" t="str">
            <v xml:space="preserve"> ABOGADA
 DE LA CORPORACIÓN 
UNIVERSITARIA 
REPUBLICANA
 Según Acta de Grado del 
22/03/2019</v>
          </cell>
          <cell r="V96" t="str">
            <v>Inversión</v>
          </cell>
          <cell r="W96" t="str">
            <v>8131 implementación de mecanismos de participación que potencian el desarrollo territorial Bogotá D.C.</v>
          </cell>
          <cell r="X96" t="str">
            <v>O23011745022024023806022</v>
          </cell>
          <cell r="Y96"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96" t="str">
            <v>3. Aplicar a 2000 organizaciones 
sociales, comunales, medios 
comunitarios, de propiedad horizontal el 
modelo de fortalecimiento</v>
          </cell>
          <cell r="AA96" t="str">
            <v>Prestar los servicios profesionales para implementar el modelo de fortalecimiento con organizaciones de propiedad horizontal y comunales de los distintos  niveles en el marco del proyecto de inversión 8131.</v>
          </cell>
          <cell r="AB96">
            <v>45708</v>
          </cell>
          <cell r="AC96">
            <v>45709</v>
          </cell>
          <cell r="AD96">
            <v>2025</v>
          </cell>
          <cell r="AE96">
            <v>2</v>
          </cell>
          <cell r="AF96">
            <v>21</v>
          </cell>
          <cell r="AG96">
            <v>2025</v>
          </cell>
          <cell r="AH96">
            <v>6</v>
          </cell>
          <cell r="AI96">
            <v>0</v>
          </cell>
          <cell r="AJ96">
            <v>2025</v>
          </cell>
          <cell r="AK96">
            <v>8</v>
          </cell>
          <cell r="AL96">
            <v>20</v>
          </cell>
          <cell r="AM96">
            <v>45889</v>
          </cell>
          <cell r="AN96">
            <v>180</v>
          </cell>
          <cell r="AO96">
            <v>27000000</v>
          </cell>
          <cell r="AP96"/>
          <cell r="AQ96"/>
          <cell r="AR96"/>
          <cell r="AS96" t="str">
            <v>$ 4.500.000</v>
          </cell>
          <cell r="AT96" t="str">
            <v>Profesional 2</v>
          </cell>
          <cell r="AU96" t="str">
            <v>Febrero</v>
          </cell>
          <cell r="AV96" t="str">
            <v>1 1. Natural</v>
          </cell>
          <cell r="AW96" t="str">
            <v>26 26-Persona Natural</v>
          </cell>
          <cell r="AX96" t="str">
            <v>3 3. Único Contratista</v>
          </cell>
          <cell r="AY96" t="str">
            <v>17 17. Contrato de Prestación de Servicios</v>
          </cell>
          <cell r="AZ96" t="str">
            <v>31 31-Servicios Profesionales</v>
          </cell>
          <cell r="BA96" t="str">
            <v>5 Contratación directa</v>
          </cell>
          <cell r="BB96" t="str">
            <v>33 Prestación de Servicios Profesionales y Apoyo (5-8)</v>
          </cell>
          <cell r="BC96">
            <v>1</v>
          </cell>
          <cell r="BD96" t="str">
            <v>1 1. Ley 80</v>
          </cell>
          <cell r="BE96"/>
          <cell r="BF96"/>
          <cell r="BG96"/>
          <cell r="BH96"/>
          <cell r="BI96" t="str">
            <v>6 6: Prestacion de servicios</v>
          </cell>
          <cell r="BJ96"/>
          <cell r="BK96"/>
          <cell r="BL96"/>
          <cell r="BM96"/>
          <cell r="BN96"/>
          <cell r="BO96"/>
          <cell r="BP96"/>
          <cell r="BQ96"/>
          <cell r="BR96"/>
          <cell r="BS96"/>
          <cell r="BT96"/>
          <cell r="BU96"/>
          <cell r="BV96"/>
          <cell r="BW96"/>
          <cell r="BX96"/>
          <cell r="BY96"/>
          <cell r="BZ96"/>
          <cell r="CA96"/>
          <cell r="CB96"/>
          <cell r="CC96">
            <v>45708</v>
          </cell>
          <cell r="CD96" t="str">
            <v>CUMPLIMIENTO</v>
          </cell>
          <cell r="CE96">
            <v>80111600</v>
          </cell>
          <cell r="CF96" t="str">
            <v>CD-IDPAC-095-2025</v>
          </cell>
          <cell r="CG96" t="str">
            <v>https://community.secop.gov.co/Public/Tendering/OpportunityDetail/Index?noticeUID=CO1.NTC.7681289&amp;isFromPublicArea=True&amp;isModal=False</v>
          </cell>
          <cell r="CH96">
            <v>45708</v>
          </cell>
          <cell r="CI96" t="str">
            <v xml:space="preserve">	CO1.PCCNTR.7531984</v>
          </cell>
          <cell r="CJ96" t="str">
            <v>Anderson Martinez</v>
          </cell>
          <cell r="CK96" t="str">
            <v>YULY MARCELA BARAJAS AGUILERA</v>
          </cell>
          <cell r="CL96" t="str">
            <v>1 1. Interna</v>
          </cell>
          <cell r="CM96" t="str">
            <v>JOHN JAIRO GONZALEZ ARBOLEDA</v>
          </cell>
          <cell r="CN96">
            <v>80037360</v>
          </cell>
          <cell r="CO96">
            <v>8</v>
          </cell>
          <cell r="CP96"/>
          <cell r="CQ96" t="str">
            <v>SUBDIRECTOR DE ASUNTOS COMUNALES</v>
          </cell>
          <cell r="CR96"/>
          <cell r="CS96"/>
          <cell r="CT96"/>
          <cell r="CU96"/>
          <cell r="CV96"/>
          <cell r="CW96"/>
          <cell r="CX96"/>
          <cell r="CY96"/>
          <cell r="CZ96"/>
          <cell r="DA96"/>
          <cell r="DB96"/>
          <cell r="DC96"/>
          <cell r="DD96"/>
          <cell r="DE96"/>
          <cell r="DF96"/>
          <cell r="DG96"/>
          <cell r="DH96"/>
          <cell r="DI96"/>
          <cell r="DJ96"/>
          <cell r="DK96"/>
          <cell r="DL96"/>
          <cell r="DM96"/>
          <cell r="DN96"/>
          <cell r="DO96"/>
          <cell r="DP96"/>
          <cell r="DQ96"/>
          <cell r="DR96"/>
          <cell r="DS96"/>
          <cell r="DT96"/>
          <cell r="DU96"/>
          <cell r="DV96"/>
          <cell r="DW96"/>
          <cell r="DX96"/>
          <cell r="DY96"/>
          <cell r="DZ96"/>
          <cell r="EA96"/>
          <cell r="EB96"/>
          <cell r="EC96"/>
          <cell r="ED96"/>
          <cell r="EE96"/>
          <cell r="EF96"/>
          <cell r="EG96"/>
          <cell r="EH96"/>
          <cell r="EI96"/>
          <cell r="EJ96"/>
          <cell r="EK96"/>
          <cell r="EL96"/>
          <cell r="EM96"/>
          <cell r="EN96"/>
          <cell r="EO96"/>
          <cell r="EP96"/>
          <cell r="EQ96"/>
          <cell r="ER96"/>
          <cell r="ES96"/>
          <cell r="ET96"/>
          <cell r="EU96" t="str">
            <v>$ -</v>
          </cell>
          <cell r="EV96"/>
          <cell r="EW96"/>
          <cell r="EX96"/>
          <cell r="EY96"/>
          <cell r="EZ96"/>
          <cell r="FA96"/>
          <cell r="FB96">
            <v>0</v>
          </cell>
          <cell r="FC96">
            <v>45889</v>
          </cell>
          <cell r="FD96">
            <v>180</v>
          </cell>
          <cell r="FE96" t="str">
            <v>$ 27.000.000</v>
          </cell>
          <cell r="FF96" t="str">
            <v>Activo</v>
          </cell>
          <cell r="FG96" t="str">
            <v>En ejecución</v>
          </cell>
          <cell r="FH96"/>
          <cell r="FI96"/>
          <cell r="FJ96" t="str">
            <v>$27.000.000</v>
          </cell>
          <cell r="FK96" t="str">
            <v>#N/D</v>
          </cell>
          <cell r="FL96" t="str">
            <v>$0</v>
          </cell>
          <cell r="FM96" t="str">
            <v>$27.000.000</v>
          </cell>
          <cell r="FN96" t="str">
            <v>$0</v>
          </cell>
          <cell r="FO96" t="str">
            <v>$27.000.000</v>
          </cell>
          <cell r="FP96" t="str">
            <v>OK</v>
          </cell>
          <cell r="FQ96" t="str">
            <v>#¡REF!</v>
          </cell>
          <cell r="FR96">
            <v>0</v>
          </cell>
          <cell r="FS96"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9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6"/>
          <cell r="FV96">
            <v>6</v>
          </cell>
          <cell r="FW96">
            <v>0</v>
          </cell>
          <cell r="FX96">
            <v>65</v>
          </cell>
          <cell r="FY96">
            <v>27000000</v>
          </cell>
          <cell r="FZ96">
            <v>45693</v>
          </cell>
          <cell r="GA96">
            <v>109</v>
          </cell>
          <cell r="GB96">
            <v>27000000</v>
          </cell>
          <cell r="GC96">
            <v>45798</v>
          </cell>
        </row>
        <row r="97">
          <cell r="A97" t="str">
            <v>C47</v>
          </cell>
          <cell r="B97"/>
          <cell r="C97">
            <v>2025</v>
          </cell>
          <cell r="D97">
            <v>96</v>
          </cell>
          <cell r="E97">
            <v>80035309</v>
          </cell>
          <cell r="F97">
            <v>2</v>
          </cell>
          <cell r="G97" t="str">
            <v>RAFAEL DARIO URIBE ORTIZ</v>
          </cell>
          <cell r="H97" t="str">
            <v>CARRERA 54D N° 187-43</v>
          </cell>
          <cell r="I97">
            <v>3305000</v>
          </cell>
          <cell r="J97" t="str">
            <v>RAFAEL.DUO15@GMAIL.COM</v>
          </cell>
          <cell r="K97" t="str">
            <v>NO APLICA</v>
          </cell>
          <cell r="L97" t="str">
            <v>NO APLICA</v>
          </cell>
          <cell r="M97" t="str">
            <v>HOMBRE</v>
          </cell>
          <cell r="N97" t="str">
            <v>CISGENERO</v>
          </cell>
          <cell r="O97" t="str">
            <v>NO APLICA</v>
          </cell>
          <cell r="P97" t="str">
            <v>NO APLICA</v>
          </cell>
          <cell r="Q97">
            <v>30308</v>
          </cell>
          <cell r="R97">
            <v>42</v>
          </cell>
          <cell r="S97" t="str">
            <v>NACIONAL</v>
          </cell>
          <cell r="T97" t="str">
            <v>Título profesional en derecho o su
equivalencia</v>
          </cell>
          <cell r="U97" t="str">
            <v>ABOGADO
Universidad Libre
Según diploma del 06 de diciembre de
2019</v>
          </cell>
          <cell r="V97" t="str">
            <v>Inversión</v>
          </cell>
          <cell r="W97" t="str">
            <v>Fortalecimiento de la gestión institucional del IDPAC en el marco de la ejecución del Plan de Desarrollo de  Bogotá D.C</v>
          </cell>
          <cell r="X97" t="str">
            <v>O23011745992024019407023</v>
          </cell>
          <cell r="Y97" t="str">
            <v xml:space="preserve">Meta 368 Implementar 1 estrategia 
para fortalecimiento de la gestión 
institucional y operativa </v>
          </cell>
          <cell r="Z97" t="str">
            <v>1. Realizar el 100% de la estrategia 
de contratación de talento humano 
para los procesos de apoyo, gerencia 
y evaluación.</v>
          </cell>
          <cell r="AA97" t="str">
            <v>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v>
          </cell>
          <cell r="AB97">
            <v>45716</v>
          </cell>
          <cell r="AC97">
            <v>45719</v>
          </cell>
          <cell r="AD97">
            <v>2025</v>
          </cell>
          <cell r="AE97">
            <v>3</v>
          </cell>
          <cell r="AF97">
            <v>3</v>
          </cell>
          <cell r="AG97">
            <v>2025</v>
          </cell>
          <cell r="AH97">
            <v>6</v>
          </cell>
          <cell r="AI97">
            <v>0</v>
          </cell>
          <cell r="AJ97">
            <v>2025</v>
          </cell>
          <cell r="AK97">
            <v>9</v>
          </cell>
          <cell r="AL97">
            <v>2</v>
          </cell>
          <cell r="AM97">
            <v>45902</v>
          </cell>
          <cell r="AN97">
            <v>180</v>
          </cell>
          <cell r="AO97">
            <v>28392000</v>
          </cell>
          <cell r="AP97"/>
          <cell r="AQ97"/>
          <cell r="AR97"/>
          <cell r="AS97" t="str">
            <v>$ 4.732.000</v>
          </cell>
          <cell r="AT97" t="str">
            <v>Profesional 2</v>
          </cell>
          <cell r="AU97" t="str">
            <v>Marzo</v>
          </cell>
          <cell r="AV97" t="str">
            <v>1 1. Natural</v>
          </cell>
          <cell r="AW97" t="str">
            <v>26 26-Persona Natural</v>
          </cell>
          <cell r="AX97" t="str">
            <v>3 3. Único Contratista</v>
          </cell>
          <cell r="AY97" t="str">
            <v>17 17. Contrato de Prestación de Servicios</v>
          </cell>
          <cell r="AZ97" t="str">
            <v>31 31-Servicios Profesionales</v>
          </cell>
          <cell r="BA97" t="str">
            <v>5 Contratación directa</v>
          </cell>
          <cell r="BB97" t="str">
            <v>33 Prestación de Servicios Profesionales y Apoyo (5-8)</v>
          </cell>
          <cell r="BC97">
            <v>1</v>
          </cell>
          <cell r="BD97" t="str">
            <v>1 1. Ley 80</v>
          </cell>
          <cell r="BE97"/>
          <cell r="BF97"/>
          <cell r="BG97"/>
          <cell r="BH97"/>
          <cell r="BI97" t="str">
            <v>6 6: Prestacion de servicios</v>
          </cell>
          <cell r="BJ97"/>
          <cell r="BK97"/>
          <cell r="BL97"/>
          <cell r="BM97"/>
          <cell r="BN97"/>
          <cell r="BO97"/>
          <cell r="BP97"/>
          <cell r="BQ97"/>
          <cell r="BR97"/>
          <cell r="BS97"/>
          <cell r="BT97"/>
          <cell r="BU97"/>
          <cell r="BV97"/>
          <cell r="BW97"/>
          <cell r="BX97"/>
          <cell r="BY97"/>
          <cell r="BZ97"/>
          <cell r="CA97"/>
          <cell r="CB97"/>
          <cell r="CC97">
            <v>45716</v>
          </cell>
          <cell r="CD97" t="str">
            <v>CUMPLIMIENTO</v>
          </cell>
          <cell r="CE97">
            <v>80111600</v>
          </cell>
          <cell r="CF97" t="str">
            <v>CD-IDPAC-096-2025</v>
          </cell>
          <cell r="CG97" t="str">
            <v>https://community.secop.gov.co/Public/Tendering/OpportunityDetail/Index?noticeUID=CO1.NTC.7725239&amp;isFromPublicArea=True&amp;isModal=False</v>
          </cell>
          <cell r="CH97">
            <v>45714</v>
          </cell>
          <cell r="CI97" t="str">
            <v>CO1.PCCNTR.7576790</v>
          </cell>
          <cell r="CJ97" t="str">
            <v>Anderson Martinez</v>
          </cell>
          <cell r="CK97" t="str">
            <v>YULY MARCELA BARAJAS AGUILERA</v>
          </cell>
          <cell r="CL97" t="str">
            <v>1 1. Interna</v>
          </cell>
          <cell r="CM97" t="str">
            <v>JAMES RINCÓN CASTAÑO</v>
          </cell>
          <cell r="CN97">
            <v>80830146</v>
          </cell>
          <cell r="CO97">
            <v>9</v>
          </cell>
          <cell r="CP97"/>
          <cell r="CQ97" t="str">
            <v>JEFE OFICINA  JURÍDICA</v>
          </cell>
          <cell r="CR97"/>
          <cell r="CS97"/>
          <cell r="CT97"/>
          <cell r="CU97"/>
          <cell r="CV97"/>
          <cell r="CW97"/>
          <cell r="CX97"/>
          <cell r="CY97"/>
          <cell r="CZ97"/>
          <cell r="DA97"/>
          <cell r="DB97"/>
          <cell r="DC97"/>
          <cell r="DD97"/>
          <cell r="DE97"/>
          <cell r="DF97"/>
          <cell r="DG97"/>
          <cell r="DH97"/>
          <cell r="DI97"/>
          <cell r="DJ97"/>
          <cell r="DK97"/>
          <cell r="DL97"/>
          <cell r="DM97"/>
          <cell r="DN97"/>
          <cell r="DO97"/>
          <cell r="DP97"/>
          <cell r="DQ97"/>
          <cell r="DR97"/>
          <cell r="DS97"/>
          <cell r="DT97"/>
          <cell r="DU97"/>
          <cell r="DV97"/>
          <cell r="DW97"/>
          <cell r="DX97"/>
          <cell r="DY97"/>
          <cell r="DZ97"/>
          <cell r="EA97"/>
          <cell r="EB97"/>
          <cell r="EC97"/>
          <cell r="ED97"/>
          <cell r="EE97"/>
          <cell r="EF97"/>
          <cell r="EG97"/>
          <cell r="EH97"/>
          <cell r="EI97"/>
          <cell r="EJ97"/>
          <cell r="EK97"/>
          <cell r="EL97"/>
          <cell r="EM97"/>
          <cell r="EN97"/>
          <cell r="EO97"/>
          <cell r="EP97"/>
          <cell r="EQ97"/>
          <cell r="ER97"/>
          <cell r="ES97"/>
          <cell r="ET97"/>
          <cell r="EU97" t="str">
            <v>$ -</v>
          </cell>
          <cell r="EV97"/>
          <cell r="EW97"/>
          <cell r="EX97"/>
          <cell r="EY97"/>
          <cell r="EZ97"/>
          <cell r="FA97"/>
          <cell r="FB97">
            <v>0</v>
          </cell>
          <cell r="FC97">
            <v>45902</v>
          </cell>
          <cell r="FD97">
            <v>180</v>
          </cell>
          <cell r="FE97" t="str">
            <v>$ 28.392.000</v>
          </cell>
          <cell r="FF97" t="str">
            <v>Activo</v>
          </cell>
          <cell r="FG97" t="str">
            <v>En ejecución</v>
          </cell>
          <cell r="FH97"/>
          <cell r="FI97"/>
          <cell r="FJ97" t="str">
            <v>$28.392.000</v>
          </cell>
          <cell r="FK97" t="str">
            <v>#N/D</v>
          </cell>
          <cell r="FL97" t="str">
            <v>$0</v>
          </cell>
          <cell r="FM97" t="str">
            <v>$28.392.000</v>
          </cell>
          <cell r="FN97" t="str">
            <v>$0</v>
          </cell>
          <cell r="FO97" t="str">
            <v>$28.392.000</v>
          </cell>
          <cell r="FP97" t="str">
            <v>OK</v>
          </cell>
          <cell r="FQ97" t="str">
            <v>#¡REF!</v>
          </cell>
          <cell r="FR97">
            <v>0</v>
          </cell>
          <cell r="FS97" t="str">
            <v xml:space="preserve"> Adelantar los procesos administrativos sancionatorios que surjan con 
ocasión del ejercicio de Inspección, Vigilancia y Control sobre las 
organizaciones comunales del Distrito Capital que le sean asignados.   
2. Servir de enlace entre la Subdirección de Asuntos Comunales y la Oficina 
Jurídica en temas jurídicos, en el marco del proceso de Inspección, 
Vigilancia y Control de las organizaciones comunales de primero y 
segundo grado.  
3. Proyectar la respuesta a los derechos de petición, consultas jurídicas, 
requerimientos, solicitudes y actos administrativos de competencia de la 
Oficina Jurídica que le sean asignados, ademas de emitir conceptos y 
criterios juridicos que requieran las areas. 
4. Adelantar las etapas de juzgamiento de los procesos disciplinarios que se 
adelanten contra los funcionarios y ex funcionarios del IDPAC. 
5. Brindar acompañamiento jurídico en las mesas de trabajo a las que se 
convoque y que se realicen con las organizaciones comunales de primer y 
segundo grado del Distrito Capital, ser enlace entre la Subdirección de 
Asuntos Comunales y la Oficina Jurídica en temas jurídicos, en el marco 
del proceso de Inspección, Vigilancia y Control de las 
organizaciones comunales de primero y segundo grado.  
6. Las demás que sean asignadas por el supervisor, de acuerdo con la 
naturaleza y objeto del contrato. </v>
          </cell>
          <cell r="FT9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7"/>
          <cell r="FV97">
            <v>6</v>
          </cell>
          <cell r="FW97">
            <v>0</v>
          </cell>
          <cell r="FX97">
            <v>57</v>
          </cell>
          <cell r="FY97">
            <v>28392000</v>
          </cell>
          <cell r="FZ97">
            <v>45693</v>
          </cell>
          <cell r="GA97">
            <v>141</v>
          </cell>
          <cell r="GB97">
            <v>28392000</v>
          </cell>
          <cell r="GC97">
            <v>45716</v>
          </cell>
        </row>
        <row r="98">
          <cell r="A98" t="str">
            <v>C 46</v>
          </cell>
          <cell r="B98"/>
          <cell r="C98">
            <v>2025</v>
          </cell>
          <cell r="D98">
            <v>97</v>
          </cell>
          <cell r="E98">
            <v>1064987844</v>
          </cell>
          <cell r="F98">
            <v>9</v>
          </cell>
          <cell r="G98" t="str">
            <v>MIGUEL ALEJANDRO MORELO HOYOS</v>
          </cell>
          <cell r="H98" t="str">
            <v>Calle 72 # 22D-54</v>
          </cell>
          <cell r="I98">
            <v>3006157295</v>
          </cell>
          <cell r="J98" t="str">
            <v>miguelmoreloabogado@gmail.com</v>
          </cell>
          <cell r="K98" t="str">
            <v>NO APLICA</v>
          </cell>
          <cell r="L98" t="str">
            <v>NO APLICA</v>
          </cell>
          <cell r="M98" t="str">
            <v>HOMBRE</v>
          </cell>
          <cell r="N98" t="str">
            <v>CISGENERO</v>
          </cell>
          <cell r="O98" t="str">
            <v>NO APLICA</v>
          </cell>
          <cell r="P98" t="str">
            <v>NO APLICA</v>
          </cell>
          <cell r="Q98">
            <v>32525</v>
          </cell>
          <cell r="R98">
            <v>36</v>
          </cell>
          <cell r="S98" t="str">
            <v>NACIONAL</v>
          </cell>
          <cell r="T98" t="str">
            <v>Título profesional en derecho con título de posgrado a nivel especialización o su equivalencia</v>
          </cell>
          <cell r="U98" t="str">
            <v>ABOGADO Universidad Pontificia Bolivariana (Monteria) Según diploma del 14 de febrero de 2014</v>
          </cell>
          <cell r="V98" t="str">
            <v>Inversión</v>
          </cell>
          <cell r="W98" t="str">
            <v>Fortalecimiento de la gestión institucional del IDPAC en el marco de la ejecución del Plan de Desarrollo de  Bogotá D.C</v>
          </cell>
          <cell r="X98" t="str">
            <v>O23011745992024019407023</v>
          </cell>
          <cell r="Y98" t="str">
            <v xml:space="preserve">Meta 368 Implementar 1 estrategia 
para fortalecimiento de la gestión 
institucional y operativa </v>
          </cell>
          <cell r="Z98" t="str">
            <v>1. Realizar el 100% de la estrategia 
de contratación de talento humano 
para los procesos de apoyo, gerencia 
y evaluación.</v>
          </cell>
          <cell r="AA98" t="str">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v>
          </cell>
          <cell r="AB98">
            <v>45722</v>
          </cell>
          <cell r="AC98">
            <v>45723</v>
          </cell>
          <cell r="AD98">
            <v>2025</v>
          </cell>
          <cell r="AE98">
            <v>3</v>
          </cell>
          <cell r="AF98">
            <v>7</v>
          </cell>
          <cell r="AG98">
            <v>2025</v>
          </cell>
          <cell r="AH98">
            <v>5</v>
          </cell>
          <cell r="AI98">
            <v>0</v>
          </cell>
          <cell r="AJ98">
            <v>2025</v>
          </cell>
          <cell r="AK98">
            <v>8</v>
          </cell>
          <cell r="AL98">
            <v>6</v>
          </cell>
          <cell r="AM98">
            <v>45875</v>
          </cell>
          <cell r="AN98">
            <v>150</v>
          </cell>
          <cell r="AO98">
            <v>27500000</v>
          </cell>
          <cell r="AP98"/>
          <cell r="AQ98"/>
          <cell r="AR98"/>
          <cell r="AS98" t="str">
            <v>$ 5.500.000</v>
          </cell>
          <cell r="AT98" t="str">
            <v>Profesional 4</v>
          </cell>
          <cell r="AU98" t="str">
            <v>Marzo</v>
          </cell>
          <cell r="AV98" t="str">
            <v>1 1. Natural</v>
          </cell>
          <cell r="AW98" t="str">
            <v>26 26-Persona Natural</v>
          </cell>
          <cell r="AX98" t="str">
            <v>3 3. Único Contratista</v>
          </cell>
          <cell r="AY98" t="str">
            <v>17 17. Contrato de Prestación de Servicios</v>
          </cell>
          <cell r="AZ98" t="str">
            <v>31 31-Servicios Profesionales</v>
          </cell>
          <cell r="BA98" t="str">
            <v>5 Contratación directa</v>
          </cell>
          <cell r="BB98" t="str">
            <v>33 Prestación de Servicios Profesionales y Apoyo (5-8)</v>
          </cell>
          <cell r="BC98">
            <v>1</v>
          </cell>
          <cell r="BD98" t="str">
            <v>1 1. Ley 80</v>
          </cell>
          <cell r="BE98"/>
          <cell r="BF98"/>
          <cell r="BG98"/>
          <cell r="BH98"/>
          <cell r="BI98" t="str">
            <v>6 6: Prestacion de servicios</v>
          </cell>
          <cell r="BJ98"/>
          <cell r="BK98"/>
          <cell r="BL98"/>
          <cell r="BM98"/>
          <cell r="BN98"/>
          <cell r="BO98"/>
          <cell r="BP98"/>
          <cell r="BQ98"/>
          <cell r="BR98"/>
          <cell r="BS98"/>
          <cell r="BT98"/>
          <cell r="BU98"/>
          <cell r="BV98"/>
          <cell r="BW98"/>
          <cell r="BX98"/>
          <cell r="BY98"/>
          <cell r="BZ98"/>
          <cell r="CA98"/>
          <cell r="CB98"/>
          <cell r="CC98">
            <v>45722</v>
          </cell>
          <cell r="CD98" t="str">
            <v>CUMPLIMIENTO</v>
          </cell>
          <cell r="CE98">
            <v>80111600</v>
          </cell>
          <cell r="CF98" t="str">
            <v>CD-IDPAC-097-2025</v>
          </cell>
          <cell r="CG98" t="str">
            <v>https://community.secop.gov.co/Public/Tendering/OpportunityDetail/Index?noticeUID=CO1.NTC.7780404&amp;isFromPublicArea=True&amp;isModal=False</v>
          </cell>
          <cell r="CH98">
            <v>45722</v>
          </cell>
          <cell r="CI98" t="str">
            <v>CO1.PCCNTR.7611769</v>
          </cell>
          <cell r="CJ98" t="str">
            <v>Anderson Martinez</v>
          </cell>
          <cell r="CK98" t="str">
            <v>YULY MARCELA BARAJAS AGUILERA</v>
          </cell>
          <cell r="CL98" t="str">
            <v>1 1. Interna</v>
          </cell>
          <cell r="CM98" t="str">
            <v>JAMES RINCÓN CASTAÑO</v>
          </cell>
          <cell r="CN98">
            <v>80830146</v>
          </cell>
          <cell r="CO98">
            <v>9</v>
          </cell>
          <cell r="CP98"/>
          <cell r="CQ98" t="str">
            <v>JEFE OFICINA  JURÍDICA</v>
          </cell>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t="str">
            <v>$ -</v>
          </cell>
          <cell r="EV98"/>
          <cell r="EW98"/>
          <cell r="EX98"/>
          <cell r="EY98"/>
          <cell r="EZ98"/>
          <cell r="FA98"/>
          <cell r="FB98">
            <v>0</v>
          </cell>
          <cell r="FC98">
            <v>45875</v>
          </cell>
          <cell r="FD98">
            <v>150</v>
          </cell>
          <cell r="FE98" t="str">
            <v>$ 27.500.000</v>
          </cell>
          <cell r="FF98" t="str">
            <v>Activo</v>
          </cell>
          <cell r="FG98" t="str">
            <v>En ejecución</v>
          </cell>
          <cell r="FH98"/>
          <cell r="FI98"/>
          <cell r="FJ98" t="str">
            <v>$27.500.000</v>
          </cell>
          <cell r="FK98" t="str">
            <v>#N/D</v>
          </cell>
          <cell r="FL98" t="str">
            <v>$0</v>
          </cell>
          <cell r="FM98" t="str">
            <v>$27.500.000</v>
          </cell>
          <cell r="FN98" t="str">
            <v>$0</v>
          </cell>
          <cell r="FO98" t="str">
            <v>$27.500.000</v>
          </cell>
          <cell r="FP98" t="str">
            <v>OK</v>
          </cell>
          <cell r="FQ98" t="str">
            <v>#¡REF!</v>
          </cell>
          <cell r="FR98">
            <v>0</v>
          </cell>
          <cell r="FS98" t="str">
            <v xml:space="preserve">Adelantar los procesos administrativos sancionatorios que surjan con 
ocasión del ejercicio de Inspección, Vigilancia y Control sobre las 
organizaciones comunales del Distrito Capital que le sean asignados 
2. Proyectar los conceptos jurídicos que sean requeridos por el supervisor del 
contrato. 
3. Servir de enlace entre la Subdirección de Asuntos Comunales y la Oficina 
Jurídica en temas jurídicos, en el marco del proceso de Inspección, 
Vigilancia y Control de las organizaciones comunales de primero y 
segundo grado 
4. Proyectar la respuesta a los derechos de petición, consultas jurídicas, 
requerimientos, solicitudes y actos administrativos de competencia de la 
Oficina Jurídica que le sean asignados. 
5. Elaborar los documentos internos necesarios por la Oficina Jurídica, para 
el desarrollo precontractual, contractual y poscontractual en el marco de la 
contratación de prestación de servicios. 
6. Las demás que sean asignadas por el supervisor, de acuerdo con la 
naturaleza y objeto del contrato. </v>
          </cell>
          <cell r="FT9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8"/>
          <cell r="FV98">
            <v>5</v>
          </cell>
          <cell r="FW98">
            <v>0</v>
          </cell>
          <cell r="FX98">
            <v>171</v>
          </cell>
          <cell r="FY98">
            <v>27500000</v>
          </cell>
          <cell r="FZ98">
            <v>45699</v>
          </cell>
          <cell r="GA98">
            <v>178</v>
          </cell>
          <cell r="GB98">
            <v>27500000</v>
          </cell>
          <cell r="GC98">
            <v>45723</v>
          </cell>
        </row>
        <row r="99">
          <cell r="A99" t="str">
            <v>C504</v>
          </cell>
          <cell r="B99"/>
          <cell r="C99">
            <v>2025</v>
          </cell>
          <cell r="D99">
            <v>98</v>
          </cell>
          <cell r="E99">
            <v>1233696017</v>
          </cell>
          <cell r="F99">
            <v>8</v>
          </cell>
          <cell r="G99" t="str">
            <v>SEBASTIAN GERENA BURGOS</v>
          </cell>
          <cell r="H99" t="str">
            <v>CL 63 D BIS 113 D 12</v>
          </cell>
          <cell r="I99">
            <v>3195181165</v>
          </cell>
          <cell r="J99" t="str">
            <v>sebger31@gmail.co</v>
          </cell>
          <cell r="K99" t="str">
            <v>NO APLICA</v>
          </cell>
          <cell r="L99" t="str">
            <v>NO APLICA</v>
          </cell>
          <cell r="M99" t="str">
            <v>HOMBRE</v>
          </cell>
          <cell r="N99" t="str">
            <v>CISGENERO</v>
          </cell>
          <cell r="O99" t="str">
            <v>NO APLICA</v>
          </cell>
          <cell r="P99" t="str">
            <v>NO APLICA</v>
          </cell>
          <cell r="Q99">
            <v>36465</v>
          </cell>
          <cell r="R99">
            <v>25</v>
          </cell>
          <cell r="S99" t="str">
            <v>NACIONAL</v>
          </cell>
          <cell r="T99" t="str">
            <v>Título profesional en Ciencias 
Sociales y Humanas, Ingeniería, 
Arquitectura, Urbanismo Y Afines</v>
          </cell>
          <cell r="U99" t="str">
            <v>INGENIERO AMBIENTAL, 
Universidad Sergio Arboleda 
según diploma de grado de fecha 
16 de septiembre de 2020.</v>
          </cell>
          <cell r="V99" t="str">
            <v>Inversión</v>
          </cell>
          <cell r="W99" t="str">
            <v>Construcción de Ciudadanía Activa Crece La Participación en el Territorio con Promoción, Información e Innovación en Bogotá D.C.</v>
          </cell>
          <cell r="X99" t="str">
            <v>O23011745022024025406001</v>
          </cell>
          <cell r="Y99"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99" t="str">
            <v>4. Suscribir 70 Pacto(s) ciudadanos 
de convivencia</v>
          </cell>
          <cell r="AA99" t="str">
            <v>Prestar los servicios profesionales para atender los procesos de pactos con participacion, que se 
adelanten desde la Subdireccion de Promocion de la Participacion.</v>
          </cell>
          <cell r="AB99">
            <v>45707</v>
          </cell>
          <cell r="AC99">
            <v>45708</v>
          </cell>
          <cell r="AD99">
            <v>2025</v>
          </cell>
          <cell r="AE99">
            <v>2</v>
          </cell>
          <cell r="AF99">
            <v>20</v>
          </cell>
          <cell r="AG99">
            <v>2025</v>
          </cell>
          <cell r="AH99">
            <v>8</v>
          </cell>
          <cell r="AI99">
            <v>0</v>
          </cell>
          <cell r="AJ99">
            <v>2025</v>
          </cell>
          <cell r="AK99">
            <v>10</v>
          </cell>
          <cell r="AL99">
            <v>19</v>
          </cell>
          <cell r="AM99">
            <v>45949</v>
          </cell>
          <cell r="AN99">
            <v>240</v>
          </cell>
          <cell r="AO99">
            <v>36000000</v>
          </cell>
          <cell r="AP99"/>
          <cell r="AQ99"/>
          <cell r="AR99"/>
          <cell r="AS99" t="str">
            <v>$ 4.500.000</v>
          </cell>
          <cell r="AT99" t="str">
            <v>Profesional 2</v>
          </cell>
          <cell r="AU99" t="str">
            <v>Febrero</v>
          </cell>
          <cell r="AV99" t="str">
            <v>1 1. Natural</v>
          </cell>
          <cell r="AW99" t="str">
            <v>26 26-Persona Natural</v>
          </cell>
          <cell r="AX99" t="str">
            <v>3 3. Único Contratista</v>
          </cell>
          <cell r="AY99" t="str">
            <v>17 17. Contrato de Prestación de Servicios</v>
          </cell>
          <cell r="AZ99" t="str">
            <v>31 31-Servicios Profesionales</v>
          </cell>
          <cell r="BA99" t="str">
            <v>5 Contratación directa</v>
          </cell>
          <cell r="BB99" t="str">
            <v>33 Prestación de Servicios Profesionales y Apoyo (5-8)</v>
          </cell>
          <cell r="BC99">
            <v>1</v>
          </cell>
          <cell r="BD99" t="str">
            <v>1 1. Ley 80</v>
          </cell>
          <cell r="BE99"/>
          <cell r="BF99"/>
          <cell r="BG99"/>
          <cell r="BH99"/>
          <cell r="BI99" t="str">
            <v>6 6: Prestacion de servicios</v>
          </cell>
          <cell r="BJ99"/>
          <cell r="BK99"/>
          <cell r="BL99"/>
          <cell r="BM99"/>
          <cell r="BN99"/>
          <cell r="BO99"/>
          <cell r="BP99"/>
          <cell r="BQ99"/>
          <cell r="BR99"/>
          <cell r="BS99"/>
          <cell r="BT99"/>
          <cell r="BU99"/>
          <cell r="BV99"/>
          <cell r="BW99"/>
          <cell r="BX99"/>
          <cell r="BY99"/>
          <cell r="BZ99"/>
          <cell r="CA99"/>
          <cell r="CB99"/>
          <cell r="CC99">
            <v>45708</v>
          </cell>
          <cell r="CD99" t="str">
            <v>CUMPLIMIENTO</v>
          </cell>
          <cell r="CE99">
            <v>80111600</v>
          </cell>
          <cell r="CF99" t="str">
            <v>CD-IDPAC-0098-2025</v>
          </cell>
          <cell r="CG99" t="str">
            <v>https://community.secop.gov.co/Public/Tendering/OpportunityDetail/Index?noticeUID=CO1.NTC.7678186&amp;isFromPublicArea=True&amp;isModal=False</v>
          </cell>
          <cell r="CH99">
            <v>45707</v>
          </cell>
          <cell r="CI99" t="str">
            <v>CO1.PCCNTR.7529702</v>
          </cell>
          <cell r="CJ99" t="str">
            <v>Wilson Ayure</v>
          </cell>
          <cell r="CK99" t="str">
            <v>YULY MARCELA BARAJAS AGUILERA</v>
          </cell>
          <cell r="CL99" t="str">
            <v>1 1. Interna</v>
          </cell>
          <cell r="CM99" t="str">
            <v>ANGELO GRAVIER SANTANA</v>
          </cell>
          <cell r="CN99">
            <v>1030534699</v>
          </cell>
          <cell r="CO99">
            <v>1</v>
          </cell>
          <cell r="CP99"/>
          <cell r="CQ99" t="str">
            <v>Subdirector De Promoción de la Participación</v>
          </cell>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t="str">
            <v>$ -</v>
          </cell>
          <cell r="EV99"/>
          <cell r="EW99"/>
          <cell r="EX99"/>
          <cell r="EY99"/>
          <cell r="EZ99"/>
          <cell r="FA99"/>
          <cell r="FB99">
            <v>0</v>
          </cell>
          <cell r="FC99">
            <v>45949</v>
          </cell>
          <cell r="FD99">
            <v>240</v>
          </cell>
          <cell r="FE99" t="str">
            <v>$ 36.000.000</v>
          </cell>
          <cell r="FF99" t="str">
            <v>Activo</v>
          </cell>
          <cell r="FG99" t="str">
            <v>En ejecución</v>
          </cell>
          <cell r="FH99"/>
          <cell r="FI99"/>
          <cell r="FJ99" t="str">
            <v>$36.000.000</v>
          </cell>
          <cell r="FK99" t="str">
            <v>#N/D</v>
          </cell>
          <cell r="FL99" t="str">
            <v>$0</v>
          </cell>
          <cell r="FM99" t="str">
            <v>$36.000.000</v>
          </cell>
          <cell r="FN99" t="str">
            <v>$0</v>
          </cell>
          <cell r="FO99" t="str">
            <v>$36.000.000</v>
          </cell>
          <cell r="FP99" t="str">
            <v>OK</v>
          </cell>
          <cell r="FQ99" t="str">
            <v>#¡REF!</v>
          </cell>
          <cell r="FR99">
            <v>0</v>
          </cell>
          <cell r="FS99" t="str">
            <v xml:space="preserve">Acompañar la implementación, evaluación y consolidación de la estrategia 
Impactando, en alineación con los lineamientos institucionales y en 
coordinación con el equipo de trabajo, para fortalecer el proceso de 
participación incidente. 
2. Consolidar, analizar y presentar la información requerida para la 
sistematización, el intercambio y la elaboración de reportes mensuales del 
Proyecto Estratégico Impactando, así como del informe final cualitativo y 
cuantitativo al cierre del contrato. 
3. Realizar el diagnóstico, identificación y análisis de la entrega de incentivos, 
orientados al fortalecimiento de la participación ciudadana incidente, 
asegurando el cumplimiento de los lineamientos, metodologías y 
procedimientos institucionales. 
4. Actualizar y consolidar mensualmente la matriz de seguimiento y avance 
de la estrategia, incluyendo los compromisos adquiridos en los pactos 
firmados, conforme a los formatos y directrices definidos por la 
Subdirección de Promoción de la Participación. 
5. Gestionar y tramitar los  documentos, solicitudes y actividades asignadas 
por el supervisor, a través de los sistemas institucionales, como el Sistema 
Distrital de Quejas y Soluciones (SDQS) y el sistema de administración de 
correspondencia ORFEO o el establecido por la entidad. 
6. Las demás que sean asignadas por el supervisor, de acuerdo con la 
naturaleza y objeto del contrato. </v>
          </cell>
          <cell r="FT9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9"/>
          <cell r="FV99">
            <v>8</v>
          </cell>
          <cell r="FW99">
            <v>0</v>
          </cell>
          <cell r="FX99">
            <v>190</v>
          </cell>
          <cell r="FY99">
            <v>36000000</v>
          </cell>
          <cell r="FZ99">
            <v>45701</v>
          </cell>
          <cell r="GA99">
            <v>98</v>
          </cell>
          <cell r="GB99">
            <v>36000000</v>
          </cell>
          <cell r="GC99">
            <v>45708</v>
          </cell>
        </row>
        <row r="100">
          <cell r="A100" t="str">
            <v>C85</v>
          </cell>
          <cell r="B100"/>
          <cell r="C100">
            <v>2025</v>
          </cell>
          <cell r="D100">
            <v>99</v>
          </cell>
          <cell r="E100">
            <v>37616233</v>
          </cell>
          <cell r="F100">
            <v>9</v>
          </cell>
          <cell r="G100" t="str">
            <v>MONICA MARCELA NAVAS GRANADOS</v>
          </cell>
          <cell r="H100" t="str">
            <v>KR  74     138  69</v>
          </cell>
          <cell r="I100">
            <v>3204538059</v>
          </cell>
          <cell r="J100" t="str">
            <v>monica.navas2@gmail.com</v>
          </cell>
          <cell r="K100" t="str">
            <v>NO APLICA</v>
          </cell>
          <cell r="L100" t="str">
            <v>NO APLICA</v>
          </cell>
          <cell r="M100" t="str">
            <v>MUJER</v>
          </cell>
          <cell r="N100" t="str">
            <v>CISGENERO</v>
          </cell>
          <cell r="O100" t="str">
            <v>NO APLICA</v>
          </cell>
          <cell r="P100" t="str">
            <v>NO APLICA</v>
          </cell>
          <cell r="Q100">
            <v>29495</v>
          </cell>
          <cell r="R100">
            <v>44</v>
          </cell>
          <cell r="S100" t="str">
            <v>NACIONAL</v>
          </cell>
          <cell r="T100" t="str">
            <v>Título profesional en Derecho, con título de posgrado 
a nivel de maestría y/o su equivalencia.</v>
          </cell>
          <cell r="U100" t="str">
            <v xml:space="preserve"> ABOGADA  
Universidad Santo Tomas  
Según diploma de grado del 21 de febrero de 2003.
 MAGISTER EN DERECHO PÚBLICO 
Universidad Externado de Colombia 
Según diploma de grado del 18 de marzo de 2014</v>
          </cell>
          <cell r="V100" t="str">
            <v>Inversión</v>
          </cell>
          <cell r="W100" t="str">
            <v>Fortalecimiento de la gestión institucional del IDPAC en el marco de la ejecución del Plan de Desarrollo de  Bogotá D.C</v>
          </cell>
          <cell r="X100" t="str">
            <v>O23011745992024019407023</v>
          </cell>
          <cell r="Y100" t="str">
            <v xml:space="preserve">Meta 368 Implementar 1 estrategia 
para fortalecimiento de la gestión 
institucional y operativa </v>
          </cell>
          <cell r="Z100" t="str">
            <v>1. Realizar el 100% de la estrategia 
de contratación de talento humano 
para los procesos de apoyo, gerencia 
y evaluación.</v>
          </cell>
          <cell r="AA100" t="str">
            <v>Prestar los servicios profesionales para realizar las actividades desde el componente juridico en materia de contratación de la Secretaría General.</v>
          </cell>
          <cell r="AB100">
            <v>45707</v>
          </cell>
          <cell r="AC100">
            <v>45708</v>
          </cell>
          <cell r="AD100">
            <v>2025</v>
          </cell>
          <cell r="AE100">
            <v>2</v>
          </cell>
          <cell r="AF100">
            <v>20</v>
          </cell>
          <cell r="AG100">
            <v>2025</v>
          </cell>
          <cell r="AH100">
            <v>6</v>
          </cell>
          <cell r="AI100">
            <v>0</v>
          </cell>
          <cell r="AJ100">
            <v>2025</v>
          </cell>
          <cell r="AK100">
            <v>8</v>
          </cell>
          <cell r="AL100">
            <v>19</v>
          </cell>
          <cell r="AM100">
            <v>45888</v>
          </cell>
          <cell r="AN100">
            <v>180</v>
          </cell>
          <cell r="AO100">
            <v>48000000</v>
          </cell>
          <cell r="AP100"/>
          <cell r="AQ100"/>
          <cell r="AR100"/>
          <cell r="AS100" t="str">
            <v>$ 8.000.000</v>
          </cell>
          <cell r="AT100" t="str">
            <v>Asesor 1</v>
          </cell>
          <cell r="AU100" t="str">
            <v>Febrero</v>
          </cell>
          <cell r="AV100" t="str">
            <v>1 1. Natural</v>
          </cell>
          <cell r="AW100" t="str">
            <v>26 26-Persona Natural</v>
          </cell>
          <cell r="AX100" t="str">
            <v>3 3. Único Contratista</v>
          </cell>
          <cell r="AY100" t="str">
            <v>17 17. Contrato de Prestación de Servicios</v>
          </cell>
          <cell r="AZ100" t="str">
            <v>31 31-Servicios Profesionales</v>
          </cell>
          <cell r="BA100" t="str">
            <v>5 Contratación directa</v>
          </cell>
          <cell r="BB100" t="str">
            <v>33 Prestación de Servicios Profesionales y Apoyo (5-8)</v>
          </cell>
          <cell r="BC100">
            <v>1</v>
          </cell>
          <cell r="BD100" t="str">
            <v>1 1. Ley 80</v>
          </cell>
          <cell r="BE100"/>
          <cell r="BF100"/>
          <cell r="BG100"/>
          <cell r="BH100"/>
          <cell r="BI100" t="str">
            <v>6 6: Prestacion de servicios</v>
          </cell>
          <cell r="BJ100"/>
          <cell r="BK100"/>
          <cell r="BL100"/>
          <cell r="BM100"/>
          <cell r="BN100"/>
          <cell r="BO100"/>
          <cell r="BP100"/>
          <cell r="BQ100"/>
          <cell r="BR100"/>
          <cell r="BS100"/>
          <cell r="BT100"/>
          <cell r="BU100"/>
          <cell r="BV100"/>
          <cell r="BW100"/>
          <cell r="BX100"/>
          <cell r="BY100"/>
          <cell r="BZ100"/>
          <cell r="CA100"/>
          <cell r="CB100"/>
          <cell r="CC100">
            <v>45708</v>
          </cell>
          <cell r="CD100" t="str">
            <v>CUMPLIMIENTO</v>
          </cell>
          <cell r="CE100">
            <v>80111600</v>
          </cell>
          <cell r="CF100" t="str">
            <v>CD-IDPAC-0099-2025</v>
          </cell>
          <cell r="CG100" t="str">
            <v>https://community.secop.gov.co/Public/Tendering/OpportunityDetail/Index?noticeUID=CO1.NTC.7678183&amp;isFromPublicArea=True&amp;isModal=False</v>
          </cell>
          <cell r="CH100">
            <v>45707</v>
          </cell>
          <cell r="CI100" t="str">
            <v>CO1.PCCNTR.7529801</v>
          </cell>
          <cell r="CJ100" t="str">
            <v>Wilson Ayure</v>
          </cell>
          <cell r="CK100" t="str">
            <v>YULY MARCELA BARAJAS AGUILERA</v>
          </cell>
          <cell r="CL100" t="str">
            <v>1 1. Interna</v>
          </cell>
          <cell r="CM100" t="str">
            <v>YULY MARCELA BARAJAS AGUILERA</v>
          </cell>
          <cell r="CN100">
            <v>1010176121</v>
          </cell>
          <cell r="CO100">
            <v>6</v>
          </cell>
          <cell r="CP100"/>
          <cell r="CQ100" t="str">
            <v>SECRETARIA GENERAL</v>
          </cell>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t="str">
            <v>$ -</v>
          </cell>
          <cell r="EV100"/>
          <cell r="EW100"/>
          <cell r="EX100"/>
          <cell r="EY100"/>
          <cell r="EZ100"/>
          <cell r="FA100"/>
          <cell r="FB100">
            <v>0</v>
          </cell>
          <cell r="FC100">
            <v>45888</v>
          </cell>
          <cell r="FD100">
            <v>180</v>
          </cell>
          <cell r="FE100" t="str">
            <v>$ 48.000.000</v>
          </cell>
          <cell r="FF100" t="str">
            <v>Activo</v>
          </cell>
          <cell r="FG100" t="str">
            <v>En ejecución</v>
          </cell>
          <cell r="FH100"/>
          <cell r="FI100"/>
          <cell r="FJ100" t="str">
            <v>$48.000.000</v>
          </cell>
          <cell r="FK100" t="str">
            <v>#N/D</v>
          </cell>
          <cell r="FL100" t="str">
            <v>$0</v>
          </cell>
          <cell r="FM100" t="str">
            <v>$48.000.000</v>
          </cell>
          <cell r="FN100" t="str">
            <v>$0</v>
          </cell>
          <cell r="FO100" t="str">
            <v>$48.000.000</v>
          </cell>
          <cell r="FP100" t="str">
            <v>OK</v>
          </cell>
          <cell r="FQ100" t="str">
            <v>#¡REF!</v>
          </cell>
          <cell r="FR100">
            <v>0</v>
          </cell>
          <cell r="FS100" t="str">
            <v xml:space="preserve"> Brindar asesoría en la orientación legal en todas las fases de los procesos 
de contratación, desde la planificación hasta la ejecución, asegurando el 
cumplimiento de conformidad con la normatividad vigente. 
2. Redactar y revisar documentos precontractuales, acuerdos, términos de 
referencia, pliegos de condiciones y otros documentos relacionados con 
los procedimientos de contratación pública. 
3. Asesorar en la formación y actualización jurídica a los empleados de la 
Secretaría General en temas de contratación pública, políticas internas y 
gestión de contratos. 
4. Proyectar dentro del término legal respuesta a peticiones y requerimientos, 
así como las liquidaciones y cierres de contratos que le sean asignados. 
5. Apoyar a la Secretaria General con el seguimiento, control y alertas de la 
gestión contractual de personas naturales. 
6. Las demás que sean asignadas por el supervisor, de acuerdo con la 
naturaleza y objeto del contrato. </v>
          </cell>
          <cell r="FT10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0"/>
          <cell r="FV100">
            <v>6</v>
          </cell>
          <cell r="FW100">
            <v>0</v>
          </cell>
          <cell r="FX100">
            <v>200</v>
          </cell>
          <cell r="FY100">
            <v>48000000</v>
          </cell>
          <cell r="FZ100">
            <v>45702</v>
          </cell>
          <cell r="GA100">
            <v>96</v>
          </cell>
          <cell r="GB100">
            <v>48000000</v>
          </cell>
          <cell r="GC100">
            <v>45708</v>
          </cell>
        </row>
        <row r="101">
          <cell r="A101" t="str">
            <v>C129</v>
          </cell>
          <cell r="B101"/>
          <cell r="C101">
            <v>2025</v>
          </cell>
          <cell r="D101">
            <v>100</v>
          </cell>
          <cell r="E101">
            <v>39812463</v>
          </cell>
          <cell r="F101">
            <v>3</v>
          </cell>
          <cell r="G101" t="str">
            <v>YUDY ESPERANZA LEON CALDERON</v>
          </cell>
          <cell r="H101" t="str">
            <v>CL 25 8 este CA 175</v>
          </cell>
          <cell r="I101">
            <v>3112113119</v>
          </cell>
          <cell r="J101" t="str">
            <v>yleon024@gmail.com</v>
          </cell>
          <cell r="K101" t="str">
            <v>NO APLICA</v>
          </cell>
          <cell r="L101" t="str">
            <v>NO APLICA</v>
          </cell>
          <cell r="M101" t="str">
            <v>MUJER</v>
          </cell>
          <cell r="N101" t="str">
            <v>CISGENERO</v>
          </cell>
          <cell r="O101" t="str">
            <v>NO APLICA</v>
          </cell>
          <cell r="P101" t="str">
            <v>NO APLICA</v>
          </cell>
          <cell r="Q101">
            <v>28681</v>
          </cell>
          <cell r="R101">
            <v>46</v>
          </cell>
          <cell r="S101" t="str">
            <v>NACIONAL</v>
          </cell>
          <cell r="T101" t="str">
            <v>profesional o aprobación del 50% del pénsum</v>
          </cell>
          <cell r="U101" t="str">
            <v>Según diploma del 12 de diciembre de 2001</v>
          </cell>
          <cell r="V101" t="str">
            <v>Inversión</v>
          </cell>
          <cell r="W101" t="str">
            <v>8080 Formación en capacidades democráticas en interrelación con la cualificación de la participación incidente; con enfoques de cultura ciudadana, democrática y de paz Bogotá D.C.</v>
          </cell>
          <cell r="X101" t="str">
            <v>O23011745022024021202034</v>
          </cell>
          <cell r="Y101"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1" t="str">
            <v xml:space="preserve">1. Formar 120.000 ciudadanos en sus 
capacidades democráticas para incidir 
en la construcción de una cultura 
democrática, ciudadana y de paz </v>
          </cell>
          <cell r="AA101" t="str">
            <v>Prestar los servicios profesionales, de manera temporal para gestionar y desarrollar estrategias mediante las cuales se puedan fortalecer las alianzas de la Escuela de la Participación.</v>
          </cell>
          <cell r="AB101">
            <v>45708</v>
          </cell>
          <cell r="AC101">
            <v>45709</v>
          </cell>
          <cell r="AD101">
            <v>2025</v>
          </cell>
          <cell r="AE101">
            <v>2</v>
          </cell>
          <cell r="AF101">
            <v>21</v>
          </cell>
          <cell r="AG101">
            <v>2025</v>
          </cell>
          <cell r="AH101">
            <v>6</v>
          </cell>
          <cell r="AI101">
            <v>0</v>
          </cell>
          <cell r="AJ101">
            <v>2025</v>
          </cell>
          <cell r="AK101">
            <v>8</v>
          </cell>
          <cell r="AL101">
            <v>20</v>
          </cell>
          <cell r="AM101">
            <v>45889</v>
          </cell>
          <cell r="AN101">
            <v>180</v>
          </cell>
          <cell r="AO101">
            <v>42000000</v>
          </cell>
          <cell r="AP101"/>
          <cell r="AQ101"/>
          <cell r="AR101"/>
          <cell r="AS101" t="str">
            <v>$ 7.000.000</v>
          </cell>
          <cell r="AT101" t="str">
            <v>Profesional 7</v>
          </cell>
          <cell r="AU101" t="str">
            <v>Febrero</v>
          </cell>
          <cell r="AV101" t="str">
            <v>1 1. Natural</v>
          </cell>
          <cell r="AW101" t="str">
            <v>26 26-Persona Natural</v>
          </cell>
          <cell r="AX101" t="str">
            <v>3 3. Único Contratista</v>
          </cell>
          <cell r="AY101" t="str">
            <v>17 17. Contrato de Prestación de Servicios</v>
          </cell>
          <cell r="AZ101" t="str">
            <v>31 31-Servicios Profesionales</v>
          </cell>
          <cell r="BA101" t="str">
            <v>5 Contratación directa</v>
          </cell>
          <cell r="BB101" t="str">
            <v>33 Prestación de Servicios Profesionales y Apoyo (5-8)</v>
          </cell>
          <cell r="BC101">
            <v>1</v>
          </cell>
          <cell r="BD101" t="str">
            <v>1 1. Ley 80</v>
          </cell>
          <cell r="BE101"/>
          <cell r="BF101"/>
          <cell r="BG101"/>
          <cell r="BH101"/>
          <cell r="BI101" t="str">
            <v>6 6: Prestacion de servicios</v>
          </cell>
          <cell r="BJ101"/>
          <cell r="BK101"/>
          <cell r="BL101"/>
          <cell r="BM101"/>
          <cell r="BN101"/>
          <cell r="BO101"/>
          <cell r="BP101"/>
          <cell r="BQ101"/>
          <cell r="BR101"/>
          <cell r="BS101"/>
          <cell r="BT101"/>
          <cell r="BU101"/>
          <cell r="BV101"/>
          <cell r="BW101"/>
          <cell r="BX101"/>
          <cell r="BY101"/>
          <cell r="BZ101"/>
          <cell r="CA101"/>
          <cell r="CB101"/>
          <cell r="CC101">
            <v>45708</v>
          </cell>
          <cell r="CD101" t="str">
            <v>CUMPLIMIENTO</v>
          </cell>
          <cell r="CE101">
            <v>80111600</v>
          </cell>
          <cell r="CF101" t="str">
            <v>CD-IDPAC-100-2025</v>
          </cell>
          <cell r="CG101" t="str">
            <v>https://community.secop.gov.co/Public/Tendering/OpportunityDetail/Index?noticeUID=CO1.NTC.7679365&amp;isFromPublicArea=True&amp;isModal=False</v>
          </cell>
          <cell r="CH101">
            <v>45708</v>
          </cell>
          <cell r="CI101" t="str">
            <v>CO1.PCCNTR.7530477</v>
          </cell>
          <cell r="CJ101" t="str">
            <v>Sebastian Silva</v>
          </cell>
          <cell r="CK101" t="str">
            <v>YULY MARCELA BARAJAS AGUILERA</v>
          </cell>
          <cell r="CL101" t="str">
            <v>1 1. Interna</v>
          </cell>
          <cell r="CM101" t="str">
            <v>JOSÉ GUILLERMO ORJUELA ARDILA</v>
          </cell>
          <cell r="CN101">
            <v>1075654508</v>
          </cell>
          <cell r="CO101">
            <v>1</v>
          </cell>
          <cell r="CP101"/>
          <cell r="CQ101" t="str">
            <v>GERENTE ESCUELA DE LA PARTICIPACIÓN</v>
          </cell>
          <cell r="CR101"/>
          <cell r="CS101"/>
          <cell r="CT101"/>
          <cell r="CU101"/>
          <cell r="CV101"/>
          <cell r="CW101"/>
          <cell r="CX101"/>
          <cell r="CY101"/>
          <cell r="CZ101"/>
          <cell r="DA101"/>
          <cell r="DB101"/>
          <cell r="DC101"/>
          <cell r="DD101"/>
          <cell r="DE101"/>
          <cell r="DF101"/>
          <cell r="DG101"/>
          <cell r="DH101"/>
          <cell r="DI101"/>
          <cell r="DJ101"/>
          <cell r="DK101"/>
          <cell r="DL101"/>
          <cell r="DM101"/>
          <cell r="DN101"/>
          <cell r="DO101"/>
          <cell r="DP101"/>
          <cell r="DQ101"/>
          <cell r="DR101"/>
          <cell r="DS101"/>
          <cell r="DT101"/>
          <cell r="DU101"/>
          <cell r="DV101"/>
          <cell r="DW101"/>
          <cell r="DX101"/>
          <cell r="DY101"/>
          <cell r="DZ101"/>
          <cell r="EA101"/>
          <cell r="EB101"/>
          <cell r="EC101"/>
          <cell r="ED101"/>
          <cell r="EE101"/>
          <cell r="EF101"/>
          <cell r="EG101"/>
          <cell r="EH101"/>
          <cell r="EI101"/>
          <cell r="EJ101"/>
          <cell r="EK101"/>
          <cell r="EL101"/>
          <cell r="EM101"/>
          <cell r="EN101"/>
          <cell r="EO101"/>
          <cell r="EP101"/>
          <cell r="EQ101"/>
          <cell r="ER101"/>
          <cell r="ES101"/>
          <cell r="ET101"/>
          <cell r="EU101" t="str">
            <v>$ -</v>
          </cell>
          <cell r="EV101"/>
          <cell r="EW101"/>
          <cell r="EX101"/>
          <cell r="EY101"/>
          <cell r="EZ101"/>
          <cell r="FA101"/>
          <cell r="FB101">
            <v>0</v>
          </cell>
          <cell r="FC101">
            <v>45889</v>
          </cell>
          <cell r="FD101">
            <v>180</v>
          </cell>
          <cell r="FE101" t="str">
            <v>$ 42.000.000</v>
          </cell>
          <cell r="FF101" t="str">
            <v>Activo</v>
          </cell>
          <cell r="FG101" t="str">
            <v>En ejecución</v>
          </cell>
          <cell r="FH101"/>
          <cell r="FI101"/>
          <cell r="FJ101" t="str">
            <v>$42.000.000</v>
          </cell>
          <cell r="FK101" t="str">
            <v>#N/D</v>
          </cell>
          <cell r="FL101" t="str">
            <v>$0</v>
          </cell>
          <cell r="FM101" t="str">
            <v>$42.000.000</v>
          </cell>
          <cell r="FN101" t="str">
            <v>$0</v>
          </cell>
          <cell r="FO101" t="str">
            <v>$42.000.000</v>
          </cell>
          <cell r="FP101" t="str">
            <v>OK</v>
          </cell>
          <cell r="FQ101" t="str">
            <v>#¡REF!</v>
          </cell>
          <cell r="FR101">
            <v>0</v>
          </cell>
          <cell r="FS101" t="str">
            <v xml:space="preserve">Brindar apoyo en el desarrollo, implementación y en el seguimiento a los 
convenios, alianzas en el sector publico generados por la Gerencia de 
Escuela de la participación 
2. Documentar y sistematizar la información de los convenios y alianzas  en 
el sector público que celebre la Gerencia de Escuela de la Participación, 
para asegurar su trazabilidad, avance y desarrollo. 
3. Facilitar y concertar la interacción entre las partes involucradas en los 
convenios, alianzas y proyectos gestionados o apoyados por la Gerencia 
de Escuela de la participación, asegurando una comunicación clara y 
efectiva para cumplir con las metas y objetivos del área. 
4. Brindar apoyo en la elaboración y revisión de documentos e informes en el 
marco de la misión de la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 </v>
          </cell>
          <cell r="FT10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1"/>
          <cell r="FV101">
            <v>6</v>
          </cell>
          <cell r="FW101">
            <v>0</v>
          </cell>
          <cell r="FX101">
            <v>115</v>
          </cell>
          <cell r="FY101">
            <v>42000000</v>
          </cell>
          <cell r="FZ101">
            <v>45695</v>
          </cell>
          <cell r="GA101">
            <v>110</v>
          </cell>
          <cell r="GB101">
            <v>42000000</v>
          </cell>
          <cell r="GC101">
            <v>45709</v>
          </cell>
        </row>
        <row r="102">
          <cell r="A102" t="str">
            <v>A9</v>
          </cell>
          <cell r="B102"/>
          <cell r="C102">
            <v>2025</v>
          </cell>
          <cell r="D102">
            <v>101</v>
          </cell>
          <cell r="E102">
            <v>46355323</v>
          </cell>
          <cell r="F102">
            <v>5</v>
          </cell>
          <cell r="G102" t="str">
            <v>REINA ESPERANZA BARON DURAN</v>
          </cell>
          <cell r="H102" t="str">
            <v>CARRERA 56A No. 4B- 85</v>
          </cell>
          <cell r="I102">
            <v>9367149</v>
          </cell>
          <cell r="J102" t="str">
            <v>reinabadu@gmail.com</v>
          </cell>
          <cell r="K102" t="str">
            <v>NO APLICA</v>
          </cell>
          <cell r="L102" t="str">
            <v>NO APLICA</v>
          </cell>
          <cell r="M102" t="str">
            <v>MUJER</v>
          </cell>
          <cell r="N102" t="str">
            <v>CISGENERO</v>
          </cell>
          <cell r="O102" t="str">
            <v>NO APLICA</v>
          </cell>
          <cell r="P102" t="str">
            <v>NO APLICA</v>
          </cell>
          <cell r="Q102">
            <v>22262</v>
          </cell>
          <cell r="R102">
            <v>64</v>
          </cell>
          <cell r="S102" t="str">
            <v>NACIONAL</v>
          </cell>
          <cell r="T102" t="str">
            <v>Título Profesional en economía,
administración contaduría y
afines y/o su equivalencia</v>
          </cell>
          <cell r="U102" t="str">
            <v>ADMINISTRADORA DE EMPRESAS
Universidad Santo Tomás
Según diploma del 04 de
Octubre de 2019</v>
          </cell>
          <cell r="V102" t="str">
            <v>Funcionamiento</v>
          </cell>
          <cell r="W102" t="str">
            <v>N/A</v>
          </cell>
          <cell r="X102" t="str">
            <v>O21202020080585954</v>
          </cell>
          <cell r="Y102" t="str">
            <v>N/A</v>
          </cell>
          <cell r="Z102" t="str">
            <v>N/A</v>
          </cell>
          <cell r="AA102" t="str">
            <v>Prestar los servicios profesionales para apoyar y gestionar las actividades documentales y administrativas de carácter institucional en los asuntos requeridos por la Dirección General de la entidad.</v>
          </cell>
          <cell r="AB102">
            <v>45707</v>
          </cell>
          <cell r="AC102">
            <v>45708</v>
          </cell>
          <cell r="AD102">
            <v>2025</v>
          </cell>
          <cell r="AE102">
            <v>2</v>
          </cell>
          <cell r="AF102">
            <v>20</v>
          </cell>
          <cell r="AG102">
            <v>2025</v>
          </cell>
          <cell r="AH102">
            <v>6</v>
          </cell>
          <cell r="AI102">
            <v>0</v>
          </cell>
          <cell r="AJ102">
            <v>2025</v>
          </cell>
          <cell r="AK102">
            <v>8</v>
          </cell>
          <cell r="AL102">
            <v>19</v>
          </cell>
          <cell r="AM102">
            <v>45888</v>
          </cell>
          <cell r="AN102">
            <v>180</v>
          </cell>
          <cell r="AO102">
            <v>27720000</v>
          </cell>
          <cell r="AP102"/>
          <cell r="AQ102"/>
          <cell r="AR102"/>
          <cell r="AS102" t="str">
            <v>$ 4.620.000</v>
          </cell>
          <cell r="AT102" t="str">
            <v>Profesional 2</v>
          </cell>
          <cell r="AU102" t="str">
            <v>Febrero</v>
          </cell>
          <cell r="AV102" t="str">
            <v>1 1. Natural</v>
          </cell>
          <cell r="AW102" t="str">
            <v>26 26-Persona Natural</v>
          </cell>
          <cell r="AX102" t="str">
            <v>3 3. Único Contratista</v>
          </cell>
          <cell r="AY102" t="str">
            <v>17 17. Contrato de Prestación de Servicios</v>
          </cell>
          <cell r="AZ102" t="str">
            <v>31 31-Servicios Profesionales</v>
          </cell>
          <cell r="BA102" t="str">
            <v>5 Contratación directa</v>
          </cell>
          <cell r="BB102" t="str">
            <v>33 Prestación de Servicios Profesionales y Apoyo (5-8)</v>
          </cell>
          <cell r="BC102">
            <v>1</v>
          </cell>
          <cell r="BD102" t="str">
            <v>1 1. Ley 80</v>
          </cell>
          <cell r="BE102"/>
          <cell r="BF102"/>
          <cell r="BG102"/>
          <cell r="BH102"/>
          <cell r="BI102" t="str">
            <v>6 6: Prestacion de servicios</v>
          </cell>
          <cell r="BJ102"/>
          <cell r="BK102"/>
          <cell r="BL102"/>
          <cell r="BM102"/>
          <cell r="BN102"/>
          <cell r="BO102"/>
          <cell r="BP102"/>
          <cell r="BQ102"/>
          <cell r="BR102"/>
          <cell r="BS102"/>
          <cell r="BT102"/>
          <cell r="BU102"/>
          <cell r="BV102"/>
          <cell r="BW102"/>
          <cell r="BX102"/>
          <cell r="BY102"/>
          <cell r="BZ102"/>
          <cell r="CA102"/>
          <cell r="CB102"/>
          <cell r="CC102">
            <v>45708</v>
          </cell>
          <cell r="CD102" t="str">
            <v>CUMPLIMIENTO</v>
          </cell>
          <cell r="CE102">
            <v>80111600</v>
          </cell>
          <cell r="CF102" t="str">
            <v>CD-IDPAC-101-2025</v>
          </cell>
          <cell r="CG102" t="str">
            <v>https://community.secop.gov.co/Public/Tendering/OpportunityDetail/Index?noticeUID=CO1.NTC.7678187&amp;isFromPublicArea=True&amp;isModal=False</v>
          </cell>
          <cell r="CH102">
            <v>45707</v>
          </cell>
          <cell r="CI102" t="str">
            <v>CO1.PCCNTR.7529547</v>
          </cell>
          <cell r="CJ102" t="str">
            <v>Wilson Ayure</v>
          </cell>
          <cell r="CK102" t="str">
            <v>YULY MARCELA BARAJAS AGUILERA</v>
          </cell>
          <cell r="CL102" t="str">
            <v>1 1. Interna</v>
          </cell>
          <cell r="CM102" t="str">
            <v>YULY MARCELA BARAJAS AGUILERA</v>
          </cell>
          <cell r="CN102">
            <v>1010176121</v>
          </cell>
          <cell r="CO102">
            <v>6</v>
          </cell>
          <cell r="CP102"/>
          <cell r="CQ102" t="str">
            <v>SECRETARIA GENERAL</v>
          </cell>
          <cell r="CR102"/>
          <cell r="CS102"/>
          <cell r="CT102"/>
          <cell r="CU102"/>
          <cell r="CV102"/>
          <cell r="CW102"/>
          <cell r="CX102"/>
          <cell r="CY102"/>
          <cell r="CZ102"/>
          <cell r="DA102"/>
          <cell r="DB102"/>
          <cell r="DC102"/>
          <cell r="DD102"/>
          <cell r="DE102"/>
          <cell r="DF102"/>
          <cell r="DG102"/>
          <cell r="DH102"/>
          <cell r="DI102"/>
          <cell r="DJ102"/>
          <cell r="DK102"/>
          <cell r="DL102"/>
          <cell r="DM102"/>
          <cell r="DN102"/>
          <cell r="DO102"/>
          <cell r="DP102"/>
          <cell r="DQ102"/>
          <cell r="DR102"/>
          <cell r="DS102"/>
          <cell r="DT102"/>
          <cell r="DU102"/>
          <cell r="DV102"/>
          <cell r="DW102"/>
          <cell r="DX102"/>
          <cell r="DY102"/>
          <cell r="DZ102"/>
          <cell r="EA102"/>
          <cell r="EB102"/>
          <cell r="EC102"/>
          <cell r="ED102"/>
          <cell r="EE102"/>
          <cell r="EF102"/>
          <cell r="EG102"/>
          <cell r="EH102"/>
          <cell r="EI102"/>
          <cell r="EJ102"/>
          <cell r="EK102"/>
          <cell r="EL102"/>
          <cell r="EM102"/>
          <cell r="EN102"/>
          <cell r="EO102"/>
          <cell r="EP102"/>
          <cell r="EQ102"/>
          <cell r="ER102"/>
          <cell r="ES102"/>
          <cell r="ET102"/>
          <cell r="EU102" t="str">
            <v>$ -</v>
          </cell>
          <cell r="EV102"/>
          <cell r="EW102"/>
          <cell r="EX102"/>
          <cell r="EY102"/>
          <cell r="EZ102"/>
          <cell r="FA102"/>
          <cell r="FB102">
            <v>0</v>
          </cell>
          <cell r="FC102">
            <v>45888</v>
          </cell>
          <cell r="FD102">
            <v>180</v>
          </cell>
          <cell r="FE102" t="str">
            <v>$ 27.720.000</v>
          </cell>
          <cell r="FF102" t="str">
            <v>Activo</v>
          </cell>
          <cell r="FG102" t="str">
            <v>En ejecución</v>
          </cell>
          <cell r="FH102"/>
          <cell r="FI102"/>
          <cell r="FJ102" t="str">
            <v>$27.720.000</v>
          </cell>
          <cell r="FK102" t="str">
            <v>#N/D</v>
          </cell>
          <cell r="FL102" t="str">
            <v>$0</v>
          </cell>
          <cell r="FM102" t="str">
            <v>$27.720.000</v>
          </cell>
          <cell r="FN102" t="str">
            <v>$0</v>
          </cell>
          <cell r="FO102" t="str">
            <v>$27.720.000</v>
          </cell>
          <cell r="FP102" t="str">
            <v>OK</v>
          </cell>
          <cell r="FQ102" t="str">
            <v>#¡REF!</v>
          </cell>
          <cell r="FR102">
            <v>0</v>
          </cell>
          <cell r="FS102" t="str">
            <v xml:space="preserve">Elaborar las actas, escritos y demás documentación requerida o solicitada 
por la dirección general de la entidad, de acuerdo con la naturaleza del 
contrato. 
2. Brindar apoyo en la coordinación de  las actividades del director de 
la entidad, asegurando el cumplimiento de los objetivos establecidos. 
3. Gestionar el archivo documental de la dirección general de la entidad, 
garantizando su correcta organización y conservación. 
4. Registrar, clasificar y mantener actualizada la correspondencia e 
información relacionada con las actividades de la dirección general de la 
entidad. 
5. Brindar apoyo en las actividades de concertación y evaluaciones que 
involucren al director general, colaborando en temas clave dentro del 
equipo de la dirección general del IDPAC. 
6. Las demás que sean asignadas por el supervisor, de acuerdo con la 
naturaleza y objeto del contrato. </v>
          </cell>
          <cell r="FT10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2"/>
          <cell r="FV102">
            <v>6</v>
          </cell>
          <cell r="FW102">
            <v>0</v>
          </cell>
          <cell r="FX102">
            <v>222</v>
          </cell>
          <cell r="FY102">
            <v>27720000</v>
          </cell>
          <cell r="FZ102">
            <v>45702</v>
          </cell>
          <cell r="GA102">
            <v>97</v>
          </cell>
          <cell r="GB102">
            <v>27720000</v>
          </cell>
          <cell r="GC102">
            <v>45708</v>
          </cell>
        </row>
        <row r="103">
          <cell r="A103" t="str">
            <v>C168</v>
          </cell>
          <cell r="B103"/>
          <cell r="C103">
            <v>2025</v>
          </cell>
          <cell r="D103">
            <v>102</v>
          </cell>
          <cell r="E103">
            <v>1032403041</v>
          </cell>
          <cell r="F103">
            <v>1</v>
          </cell>
          <cell r="G103" t="str">
            <v>LUIS ALBERTO DIAZ GAMBOA</v>
          </cell>
          <cell r="H103" t="str">
            <v>CLL 79A 312 ESTE</v>
          </cell>
          <cell r="I103">
            <v>6013589498</v>
          </cell>
          <cell r="J103" t="str">
            <v>traso12@hotmail.com</v>
          </cell>
          <cell r="K103" t="str">
            <v>NO APLICA</v>
          </cell>
          <cell r="L103" t="str">
            <v>NO APLICA</v>
          </cell>
          <cell r="M103" t="str">
            <v>HOMBRE</v>
          </cell>
          <cell r="N103" t="str">
            <v>OTRA</v>
          </cell>
          <cell r="O103" t="str">
            <v>NO APLICA</v>
          </cell>
          <cell r="P103" t="str">
            <v>NO APLICA</v>
          </cell>
          <cell r="Q103">
            <v>32129</v>
          </cell>
          <cell r="R103">
            <v>37</v>
          </cell>
          <cell r="S103" t="str">
            <v>NACIONAL</v>
          </cell>
          <cell r="T103" t="str">
            <v>Título de formación tecnológica o 
aprobación de seis (06) meses de 
formación profesional o aprobación 
del 60% del pensum académico de 
formación profesional en ciencias 
sociales, humanas, economía, 
administración, contaduría  y/o 
afines o su equivalencia</v>
          </cell>
          <cell r="U103" t="str">
            <v xml:space="preserve"> BACHILLER, egresado de la 
Institución Educativa Distrital 
Federico García Lorca, según 
diploma de grado de fecha 25 de 
noviembre de 2005.</v>
          </cell>
          <cell r="V103" t="str">
            <v>Inversión</v>
          </cell>
          <cell r="W103" t="str">
            <v>8080 Formación en capacidades democráticas en interrelación con la cualificación de la participación incidente; con enfoques de cultura ciudadana, democrática y de paz Bogotá D.C.</v>
          </cell>
          <cell r="X103" t="str">
            <v>O23011745022024021202034</v>
          </cell>
          <cell r="Y103"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3" t="str">
            <v xml:space="preserve">1. Formar 120.000 ciudadanos en sus 
capacidades democráticas para incidir 
en la construcción de una cultura 
democrática, ciudadana y de paz </v>
          </cell>
          <cell r="AA103" t="str">
            <v>Prestar servicios de apoyo a la gestión, de manera temporal , para realizar tareas operativas y brindar asistencia en las actividades requeridas para el desarrollo de los procesos de formación promovidos por la Gerencia de la Escuela de Participación en sus diversas modalidades</v>
          </cell>
          <cell r="AB103">
            <v>45708</v>
          </cell>
          <cell r="AC103">
            <v>45709</v>
          </cell>
          <cell r="AD103">
            <v>2025</v>
          </cell>
          <cell r="AE103">
            <v>2</v>
          </cell>
          <cell r="AF103">
            <v>21</v>
          </cell>
          <cell r="AG103">
            <v>2025</v>
          </cell>
          <cell r="AH103">
            <v>5</v>
          </cell>
          <cell r="AI103">
            <v>0</v>
          </cell>
          <cell r="AJ103">
            <v>2025</v>
          </cell>
          <cell r="AK103">
            <v>7</v>
          </cell>
          <cell r="AL103">
            <v>20</v>
          </cell>
          <cell r="AM103">
            <v>45858</v>
          </cell>
          <cell r="AN103">
            <v>150</v>
          </cell>
          <cell r="AO103">
            <v>18000000</v>
          </cell>
          <cell r="AP103"/>
          <cell r="AQ103"/>
          <cell r="AR103"/>
          <cell r="AS103" t="str">
            <v>$ 3.600.000</v>
          </cell>
          <cell r="AT103" t="str">
            <v>Técnico 3</v>
          </cell>
          <cell r="AU103" t="str">
            <v>Febrero</v>
          </cell>
          <cell r="AV103" t="str">
            <v>1 1. Natural</v>
          </cell>
          <cell r="AW103" t="str">
            <v>26 26-Persona Natural</v>
          </cell>
          <cell r="AX103" t="str">
            <v>3 3. Único Contratista</v>
          </cell>
          <cell r="AY103" t="str">
            <v>17 17. Contrato de Prestación de Servicios</v>
          </cell>
          <cell r="AZ103" t="str">
            <v>33 33-Servicios Apoyo a la Gestion de la Entidad (servicios administrativos)</v>
          </cell>
          <cell r="BA103" t="str">
            <v>5 Contratación directa</v>
          </cell>
          <cell r="BB103" t="str">
            <v>33 Prestación de Servicios Profesionales y Apoyo (5-8)</v>
          </cell>
          <cell r="BC103">
            <v>1</v>
          </cell>
          <cell r="BD103" t="str">
            <v>1 1. Ley 80</v>
          </cell>
          <cell r="BE103"/>
          <cell r="BF103"/>
          <cell r="BG103"/>
          <cell r="BH103"/>
          <cell r="BI103" t="str">
            <v>6 6: Prestacion de servicios</v>
          </cell>
          <cell r="BJ103"/>
          <cell r="BK103"/>
          <cell r="BL103"/>
          <cell r="BM103"/>
          <cell r="BN103"/>
          <cell r="BO103"/>
          <cell r="BP103"/>
          <cell r="BQ103"/>
          <cell r="BR103"/>
          <cell r="BS103"/>
          <cell r="BT103"/>
          <cell r="BU103"/>
          <cell r="BV103"/>
          <cell r="BW103"/>
          <cell r="BX103"/>
          <cell r="BY103"/>
          <cell r="BZ103"/>
          <cell r="CA103"/>
          <cell r="CB103"/>
          <cell r="CC103">
            <v>45708</v>
          </cell>
          <cell r="CD103" t="str">
            <v>CUMPLIMIENTO</v>
          </cell>
          <cell r="CE103">
            <v>80111600</v>
          </cell>
          <cell r="CF103" t="str">
            <v>CD-IDPAC-0102-2025</v>
          </cell>
          <cell r="CG103" t="str">
            <v>https://community.secop.gov.co/Public/Tendering/OpportunityDetail/Index?noticeUID=CO1.NTC.7679776&amp;isFromPublicArea=True&amp;isModal=False</v>
          </cell>
          <cell r="CH103">
            <v>45708</v>
          </cell>
          <cell r="CI103" t="str">
            <v>CO1.PCCNTR.7530845</v>
          </cell>
          <cell r="CJ103" t="str">
            <v>Jorge Suarez</v>
          </cell>
          <cell r="CK103" t="str">
            <v>YULY MARCELA BARAJAS AGUILERA</v>
          </cell>
          <cell r="CL103" t="str">
            <v>1 1. Interna</v>
          </cell>
          <cell r="CM103" t="str">
            <v>JOSÉ GUILLERMO ORJUELA ARDILA</v>
          </cell>
          <cell r="CN103">
            <v>1075654508</v>
          </cell>
          <cell r="CO103">
            <v>1</v>
          </cell>
          <cell r="CP103"/>
          <cell r="CQ103" t="str">
            <v>GERENTE ESCUELA DE LA PARTICIPACIÓN</v>
          </cell>
          <cell r="CR103"/>
          <cell r="CS103"/>
          <cell r="CT103"/>
          <cell r="CU103"/>
          <cell r="CV103"/>
          <cell r="CW103"/>
          <cell r="CX103"/>
          <cell r="CY103"/>
          <cell r="CZ103"/>
          <cell r="DA103"/>
          <cell r="DB103"/>
          <cell r="DC103"/>
          <cell r="DD103"/>
          <cell r="DE103"/>
          <cell r="DF103"/>
          <cell r="DG103"/>
          <cell r="DH103"/>
          <cell r="DI103"/>
          <cell r="DJ103"/>
          <cell r="DK103"/>
          <cell r="DL103"/>
          <cell r="DM103"/>
          <cell r="DN103"/>
          <cell r="DO103"/>
          <cell r="DP103"/>
          <cell r="DQ103"/>
          <cell r="DR103"/>
          <cell r="DS103"/>
          <cell r="DT103"/>
          <cell r="DU103"/>
          <cell r="DV103"/>
          <cell r="DW103"/>
          <cell r="DX103"/>
          <cell r="DY103"/>
          <cell r="DZ103"/>
          <cell r="EA103"/>
          <cell r="EB103"/>
          <cell r="EC103"/>
          <cell r="ED103"/>
          <cell r="EE103"/>
          <cell r="EF103"/>
          <cell r="EG103"/>
          <cell r="EH103"/>
          <cell r="EI103"/>
          <cell r="EJ103"/>
          <cell r="EK103"/>
          <cell r="EL103"/>
          <cell r="EM103"/>
          <cell r="EN103"/>
          <cell r="EO103"/>
          <cell r="EP103"/>
          <cell r="EQ103"/>
          <cell r="ER103"/>
          <cell r="ES103"/>
          <cell r="ET103"/>
          <cell r="EU103" t="str">
            <v>$ -</v>
          </cell>
          <cell r="EV103"/>
          <cell r="EW103"/>
          <cell r="EX103"/>
          <cell r="EY103"/>
          <cell r="EZ103"/>
          <cell r="FA103"/>
          <cell r="FB103">
            <v>0</v>
          </cell>
          <cell r="FC103">
            <v>45858</v>
          </cell>
          <cell r="FD103">
            <v>150</v>
          </cell>
          <cell r="FE103" t="str">
            <v>$ 18.000.000</v>
          </cell>
          <cell r="FF103" t="str">
            <v>Activo</v>
          </cell>
          <cell r="FG103" t="str">
            <v>En ejecución</v>
          </cell>
          <cell r="FH103"/>
          <cell r="FI103"/>
          <cell r="FJ103" t="str">
            <v>$18.000.000</v>
          </cell>
          <cell r="FK103" t="str">
            <v>$0</v>
          </cell>
          <cell r="FL103" t="str">
            <v>$0</v>
          </cell>
          <cell r="FM103" t="str">
            <v>$18.000.000</v>
          </cell>
          <cell r="FN103" t="str">
            <v>$0</v>
          </cell>
          <cell r="FO103" t="str">
            <v>$18.000.000</v>
          </cell>
          <cell r="FP103" t="str">
            <v>OK</v>
          </cell>
          <cell r="FQ103" t="str">
            <v>#¡REF!</v>
          </cell>
          <cell r="FR103">
            <v>0</v>
          </cell>
          <cell r="FS103" t="str">
            <v xml:space="preserve">Ejecutar los cursos de la Gerencia Escuela en modalidad presencial, virtual 
o virtual asistida según lo solicitado por el supervisor del contrato. 
2. Ejecutar las herramientas pedagogica de los contenidos de acuerdo a la 
poblacion y a las necesidades de cada curso 
3. Desarrollar cursos de formacion con su respectiva sistematizacion. 
4. Asistir a las diferentes reuniones convocadas por la Gerencia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 </v>
          </cell>
          <cell r="FT10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3"/>
          <cell r="FV103">
            <v>5</v>
          </cell>
          <cell r="FW103">
            <v>0</v>
          </cell>
          <cell r="FX103">
            <v>193</v>
          </cell>
          <cell r="FY103">
            <v>18000000</v>
          </cell>
          <cell r="FZ103">
            <v>45701</v>
          </cell>
          <cell r="GA103">
            <v>106</v>
          </cell>
          <cell r="GB103">
            <v>18000000</v>
          </cell>
          <cell r="GC103">
            <v>45708</v>
          </cell>
        </row>
        <row r="104">
          <cell r="A104" t="str">
            <v>C107</v>
          </cell>
          <cell r="B104"/>
          <cell r="C104">
            <v>2025</v>
          </cell>
          <cell r="D104">
            <v>103</v>
          </cell>
          <cell r="E104">
            <v>1038809410</v>
          </cell>
          <cell r="F104">
            <v>1</v>
          </cell>
          <cell r="G104" t="str">
            <v>ADRIAN STIVEN MOSQUERA DIOSA</v>
          </cell>
          <cell r="H104" t="str">
            <v>KR 107 98 C 78</v>
          </cell>
          <cell r="I104">
            <v>3128970978</v>
          </cell>
          <cell r="J104" t="str">
            <v>adrianmosquera91@gmail.com</v>
          </cell>
          <cell r="K104" t="str">
            <v>NO APLICA</v>
          </cell>
          <cell r="L104" t="str">
            <v>NO APLICA</v>
          </cell>
          <cell r="M104" t="str">
            <v>HOMBRE</v>
          </cell>
          <cell r="N104" t="str">
            <v>CISGENERO</v>
          </cell>
          <cell r="O104" t="str">
            <v>AFROCOLOMBIANO (A)</v>
          </cell>
          <cell r="P104" t="str">
            <v>NO APLICA</v>
          </cell>
          <cell r="Q104">
            <v>33549</v>
          </cell>
          <cell r="R104">
            <v>33</v>
          </cell>
          <cell r="S104" t="str">
            <v>NACIONAL</v>
          </cell>
          <cell r="T104" t="str">
            <v>Título profesional en ingeniería de sistemas, telemáticas y/o afines, con postgrado a nivel de especialización, y/o afines o su equivalencia</v>
          </cell>
          <cell r="U104" t="str">
            <v>INGENIERO DE SISTEMAS Corporación Universitaria Remington Según acta de grado del 30 de marzo de 2017.</v>
          </cell>
          <cell r="V104" t="str">
            <v>Inversión</v>
          </cell>
          <cell r="W104" t="str">
            <v>8080 Formación en capacidades democráticas en interrelación con la cualificación de la participación incidente; con enfoques de cultura ciudadana, democrática y de paz Bogotá D.C.</v>
          </cell>
          <cell r="X104" t="str">
            <v>O23011745022024021202034</v>
          </cell>
          <cell r="Y104"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4" t="str">
            <v>1. Formar 120.000 ciudadanos en sus 
capacidades democráticas para incidir 
en la construcción de una cultura 
democrática, ciudadana y de paz</v>
          </cell>
          <cell r="AA104" t="str">
            <v>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v>
          </cell>
          <cell r="AB104">
            <v>45708</v>
          </cell>
          <cell r="AC104">
            <v>45712</v>
          </cell>
          <cell r="AD104">
            <v>2025</v>
          </cell>
          <cell r="AE104">
            <v>2</v>
          </cell>
          <cell r="AF104">
            <v>24</v>
          </cell>
          <cell r="AG104">
            <v>2025</v>
          </cell>
          <cell r="AH104">
            <v>6</v>
          </cell>
          <cell r="AI104">
            <v>0</v>
          </cell>
          <cell r="AJ104">
            <v>2025</v>
          </cell>
          <cell r="AK104">
            <v>8</v>
          </cell>
          <cell r="AL104">
            <v>23</v>
          </cell>
          <cell r="AM104">
            <v>45892</v>
          </cell>
          <cell r="AN104">
            <v>180</v>
          </cell>
          <cell r="AO104">
            <v>34800000</v>
          </cell>
          <cell r="AP104"/>
          <cell r="AQ104"/>
          <cell r="AR104"/>
          <cell r="AS104" t="str">
            <v>$ 5.800.000</v>
          </cell>
          <cell r="AT104" t="str">
            <v>Profesional 5</v>
          </cell>
          <cell r="AU104" t="str">
            <v>Febrero</v>
          </cell>
          <cell r="AV104" t="str">
            <v>1 1. Natural</v>
          </cell>
          <cell r="AW104" t="str">
            <v>26 26-Persona Natural</v>
          </cell>
          <cell r="AX104" t="str">
            <v>3 3. Único Contratista</v>
          </cell>
          <cell r="AY104" t="str">
            <v>17 17. Contrato de Prestación de Servicios</v>
          </cell>
          <cell r="AZ104" t="str">
            <v>31 31-Servicios Profesionales</v>
          </cell>
          <cell r="BA104" t="str">
            <v>5 Contratación directa</v>
          </cell>
          <cell r="BB104" t="str">
            <v>33 Prestación de Servicios Profesionales y Apoyo (5-8)</v>
          </cell>
          <cell r="BC104">
            <v>1</v>
          </cell>
          <cell r="BD104" t="str">
            <v>1 1. Ley 80</v>
          </cell>
          <cell r="BE104"/>
          <cell r="BF104"/>
          <cell r="BG104"/>
          <cell r="BH104"/>
          <cell r="BI104" t="str">
            <v>6 6: Prestacion de servicios</v>
          </cell>
          <cell r="BJ104"/>
          <cell r="BK104"/>
          <cell r="BL104"/>
          <cell r="BM104"/>
          <cell r="BN104"/>
          <cell r="BO104"/>
          <cell r="BP104"/>
          <cell r="BQ104"/>
          <cell r="BR104"/>
          <cell r="BS104"/>
          <cell r="BT104"/>
          <cell r="BU104"/>
          <cell r="BV104"/>
          <cell r="BW104"/>
          <cell r="BX104"/>
          <cell r="BY104"/>
          <cell r="BZ104"/>
          <cell r="CA104"/>
          <cell r="CB104"/>
          <cell r="CC104">
            <v>45709</v>
          </cell>
          <cell r="CD104" t="str">
            <v>CUMPLIMIENTO</v>
          </cell>
          <cell r="CE104">
            <v>80111600</v>
          </cell>
          <cell r="CF104" t="str">
            <v>CD-IDPAC-103-2025</v>
          </cell>
          <cell r="CG104" t="str">
            <v>https://community.secop.gov.co/Public/Tendering/OpportunityDetail/Index?noticeUID=CO1.NTC.7686443&amp;isFromPublicArea=True&amp;isModal=False</v>
          </cell>
          <cell r="CH104">
            <v>45708</v>
          </cell>
          <cell r="CI104" t="str">
            <v>CO1.PCCNTR.7536955</v>
          </cell>
          <cell r="CJ104" t="str">
            <v>Sebastian Silva</v>
          </cell>
          <cell r="CK104" t="str">
            <v>YULY MARCELA BARAJAS AGUILERA</v>
          </cell>
          <cell r="CL104" t="str">
            <v>1 1. Interna</v>
          </cell>
          <cell r="CM104" t="str">
            <v>JOSÉ GUILLERMO ORJUELA ARDILA</v>
          </cell>
          <cell r="CN104">
            <v>1075654508</v>
          </cell>
          <cell r="CO104">
            <v>1</v>
          </cell>
          <cell r="CP104"/>
          <cell r="CQ104" t="str">
            <v>GERENTE ESCUELA DE LA PARTICIPACIÓN</v>
          </cell>
          <cell r="CR104"/>
          <cell r="CS104"/>
          <cell r="CT104"/>
          <cell r="CU104"/>
          <cell r="CV104"/>
          <cell r="CW104"/>
          <cell r="CX104"/>
          <cell r="CY104"/>
          <cell r="CZ104"/>
          <cell r="DA104"/>
          <cell r="DB104"/>
          <cell r="DC104"/>
          <cell r="DD104"/>
          <cell r="DE104"/>
          <cell r="DF104"/>
          <cell r="DG104"/>
          <cell r="DH104"/>
          <cell r="DI104"/>
          <cell r="DJ104"/>
          <cell r="DK104"/>
          <cell r="DL104"/>
          <cell r="DM104"/>
          <cell r="DN104"/>
          <cell r="DO104"/>
          <cell r="DP104"/>
          <cell r="DQ104"/>
          <cell r="DR104"/>
          <cell r="DS104"/>
          <cell r="DT104"/>
          <cell r="DU104"/>
          <cell r="DV104"/>
          <cell r="DW104"/>
          <cell r="DX104"/>
          <cell r="DY104"/>
          <cell r="DZ104"/>
          <cell r="EA104"/>
          <cell r="EB104"/>
          <cell r="EC104"/>
          <cell r="ED104"/>
          <cell r="EE104"/>
          <cell r="EF104"/>
          <cell r="EG104"/>
          <cell r="EH104"/>
          <cell r="EI104"/>
          <cell r="EJ104"/>
          <cell r="EK104"/>
          <cell r="EL104"/>
          <cell r="EM104"/>
          <cell r="EN104"/>
          <cell r="EO104"/>
          <cell r="EP104"/>
          <cell r="EQ104"/>
          <cell r="ER104"/>
          <cell r="ES104"/>
          <cell r="ET104"/>
          <cell r="EU104" t="str">
            <v>$ -</v>
          </cell>
          <cell r="EV104"/>
          <cell r="EW104"/>
          <cell r="EX104"/>
          <cell r="EY104"/>
          <cell r="EZ104"/>
          <cell r="FA104"/>
          <cell r="FB104">
            <v>0</v>
          </cell>
          <cell r="FC104">
            <v>45892</v>
          </cell>
          <cell r="FD104">
            <v>180</v>
          </cell>
          <cell r="FE104" t="str">
            <v>$ 34.800.000</v>
          </cell>
          <cell r="FF104" t="str">
            <v>Activo</v>
          </cell>
          <cell r="FG104" t="str">
            <v>En ejecución</v>
          </cell>
          <cell r="FH104"/>
          <cell r="FI104"/>
          <cell r="FJ104" t="str">
            <v>$34.800.000</v>
          </cell>
          <cell r="FK104" t="str">
            <v>#N/D</v>
          </cell>
          <cell r="FL104" t="str">
            <v>$0</v>
          </cell>
          <cell r="FM104" t="str">
            <v>$34.800.000</v>
          </cell>
          <cell r="FN104" t="str">
            <v>$0</v>
          </cell>
          <cell r="FO104" t="str">
            <v>$34.800.000</v>
          </cell>
          <cell r="FP104" t="str">
            <v>OK</v>
          </cell>
          <cell r="FQ104" t="str">
            <v>#¡REF!</v>
          </cell>
          <cell r="FR104">
            <v>0</v>
          </cell>
          <cell r="FS104" t="str">
            <v xml:space="preserve">Brindar apoyo para el cargue de contenidos, documentos, matrículas y 
herramientas necesarias en la plataforma de educación virtual, 
asegurando su disponibilidad y correcto funcionamiento, conforme a los 
requerimientos de la Gerencia de Escuela. 
2. Brindar apoyo respecto del soporte técnico a los usuarios de la plataforma 
de educación virtual, atendiendo sus consultas y resolviendo problemas 
para garantizar una experiencia de aprendizaje fluida y eficiente.   
3. Realizar las tareas necesarias para el óptimo funcionamiento de la 
plataforma de educación virtual, incluyendo ajustes y apoyo en la 
implementación de recursos pedagógicos, así como otras labores 
solicitadas por la Gerencia de Escuela. 
4. Apoyar la gestión institucional e interinstitucional, facilitando la adecuada 
realización de los procesos de la plataforma de educación virtual. de 
conformidad con los lineamientos de la Gerencia de la Escuela de la 
Participación. 
5. Asistir a las diferentes reuniones convocadas por la Gerencia de Escuela. 
6. Las demás que sean asignadas por el supervisor, de acuerdo con la 
naturaleza y objeto del contrato. </v>
          </cell>
          <cell r="FT10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4"/>
          <cell r="FV104">
            <v>6</v>
          </cell>
          <cell r="FW104">
            <v>0</v>
          </cell>
          <cell r="FX104">
            <v>216</v>
          </cell>
          <cell r="FY104">
            <v>34800000</v>
          </cell>
          <cell r="FZ104">
            <v>45702</v>
          </cell>
          <cell r="GA104">
            <v>111</v>
          </cell>
          <cell r="GB104">
            <v>34800000</v>
          </cell>
          <cell r="GC104">
            <v>45709</v>
          </cell>
        </row>
        <row r="105">
          <cell r="A105" t="str">
            <v>C142</v>
          </cell>
          <cell r="B105"/>
          <cell r="C105">
            <v>2025</v>
          </cell>
          <cell r="D105">
            <v>104</v>
          </cell>
          <cell r="E105">
            <v>1085177013</v>
          </cell>
          <cell r="F105">
            <v>1</v>
          </cell>
          <cell r="G105" t="str">
            <v>ANDRES GUERRA SAUCEDO</v>
          </cell>
          <cell r="H105" t="str">
            <v>cr 58 N 152b 66</v>
          </cell>
          <cell r="I105">
            <v>3045473773</v>
          </cell>
          <cell r="J105" t="str">
            <v>guerrasaucedoandres@gmail.com</v>
          </cell>
          <cell r="K105" t="str">
            <v>NO APLICA</v>
          </cell>
          <cell r="L105" t="str">
            <v>NO APLICA</v>
          </cell>
          <cell r="M105" t="str">
            <v>HOMBRE</v>
          </cell>
          <cell r="N105" t="str">
            <v>CISGENERO</v>
          </cell>
          <cell r="O105" t="str">
            <v>NO APLICA</v>
          </cell>
          <cell r="P105" t="str">
            <v>NO APLICA</v>
          </cell>
          <cell r="Q105">
            <v>34415</v>
          </cell>
          <cell r="R105">
            <v>31</v>
          </cell>
          <cell r="S105" t="str">
            <v>NACIONAL</v>
          </cell>
          <cell r="T105" t="str">
            <v xml:space="preserve">Título Profesional en ciencias 
económicas, ingeniería y/o 
afines </v>
          </cell>
          <cell r="U105" t="str">
            <v xml:space="preserve"> INGENIERO CIVIL
 UNIVERSIDAD DEL 
MAGDALENA
 Acta del 18 de marzo de 
2022</v>
          </cell>
          <cell r="V105" t="str">
            <v>Inversión</v>
          </cell>
          <cell r="W105" t="str">
            <v>Formación en capacidades democráticas en interrelación con la cualificación de la participación incidente; con enfoques de cultura ciudadana, democrática y de paz Bogotá D.C.</v>
          </cell>
          <cell r="X105" t="str">
            <v>O23011745022024021202034</v>
          </cell>
          <cell r="Y105"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5" t="str">
            <v>1. Formar 120.000 ciudadanos en sus 
capacidades democráticas para incidir 
en la construcción de una cultura 
democrática, ciudadana y de paz</v>
          </cell>
          <cell r="AA105" t="str">
            <v>Prestar los servicios profesionales de manera temporal para llevar a cabo el seguimiento y control de los aspectos contractuales, administrativos y financieros de la Gerencia de la Escuela.</v>
          </cell>
          <cell r="AB105">
            <v>45709</v>
          </cell>
          <cell r="AC105">
            <v>45713</v>
          </cell>
          <cell r="AD105">
            <v>2025</v>
          </cell>
          <cell r="AE105">
            <v>2</v>
          </cell>
          <cell r="AF105">
            <v>25</v>
          </cell>
          <cell r="AG105">
            <v>2025</v>
          </cell>
          <cell r="AH105">
            <v>6</v>
          </cell>
          <cell r="AI105">
            <v>0</v>
          </cell>
          <cell r="AJ105">
            <v>2025</v>
          </cell>
          <cell r="AK105">
            <v>8</v>
          </cell>
          <cell r="AL105">
            <v>24</v>
          </cell>
          <cell r="AM105">
            <v>45893</v>
          </cell>
          <cell r="AN105">
            <v>180</v>
          </cell>
          <cell r="AO105">
            <v>27000000</v>
          </cell>
          <cell r="AP105"/>
          <cell r="AQ105"/>
          <cell r="AR105"/>
          <cell r="AS105" t="str">
            <v>$ 4.500.000</v>
          </cell>
          <cell r="AT105" t="str">
            <v>Profesional 2</v>
          </cell>
          <cell r="AU105" t="str">
            <v>Febrero</v>
          </cell>
          <cell r="AV105" t="str">
            <v>1 1. Natural</v>
          </cell>
          <cell r="AW105" t="str">
            <v>26 26-Persona Natural</v>
          </cell>
          <cell r="AX105" t="str">
            <v>3 3. Único Contratista</v>
          </cell>
          <cell r="AY105" t="str">
            <v>17 17. Contrato de Prestación de Servicios</v>
          </cell>
          <cell r="AZ105" t="str">
            <v>31 31-Servicios Profesionales</v>
          </cell>
          <cell r="BA105" t="str">
            <v>5 Contratación directa</v>
          </cell>
          <cell r="BB105" t="str">
            <v>33 Prestación de Servicios Profesionales y Apoyo (5-8)</v>
          </cell>
          <cell r="BC105">
            <v>1</v>
          </cell>
          <cell r="BD105" t="str">
            <v>1 1. Ley 80</v>
          </cell>
          <cell r="BE105"/>
          <cell r="BF105"/>
          <cell r="BG105"/>
          <cell r="BH105"/>
          <cell r="BI105" t="str">
            <v>6 6: Prestacion de servicios</v>
          </cell>
          <cell r="BJ105"/>
          <cell r="BK105"/>
          <cell r="BL105"/>
          <cell r="BM105"/>
          <cell r="BN105"/>
          <cell r="BO105"/>
          <cell r="BP105"/>
          <cell r="BQ105"/>
          <cell r="BR105"/>
          <cell r="BS105"/>
          <cell r="BT105"/>
          <cell r="BU105"/>
          <cell r="BV105"/>
          <cell r="BW105"/>
          <cell r="BX105"/>
          <cell r="BY105"/>
          <cell r="BZ105"/>
          <cell r="CA105"/>
          <cell r="CB105"/>
          <cell r="CC105">
            <v>45712</v>
          </cell>
          <cell r="CD105" t="str">
            <v>CUMPLIMIENTO</v>
          </cell>
          <cell r="CE105">
            <v>80111600</v>
          </cell>
          <cell r="CF105" t="str">
            <v>CD-IDPAC-104-2025</v>
          </cell>
          <cell r="CG105" t="str">
            <v>https://community.secop.gov.co/Public/Tendering/OpportunityDetail/Index?noticeUID=CO1.NTC.7695999&amp;isFromPublicArea=True&amp;isModal=False</v>
          </cell>
          <cell r="CH105">
            <v>45709</v>
          </cell>
          <cell r="CI105" t="str">
            <v xml:space="preserve">	CO1.PCCNTR.7544370</v>
          </cell>
          <cell r="CJ105" t="str">
            <v>Monica Florez</v>
          </cell>
          <cell r="CK105" t="str">
            <v>YULY MARCELA BARAJAS AGUILERA</v>
          </cell>
          <cell r="CL105" t="str">
            <v>1 1. Interna</v>
          </cell>
          <cell r="CM105" t="str">
            <v>JOSÉ GUILLERMO ORJUELA ARDILA</v>
          </cell>
          <cell r="CN105">
            <v>1075654508</v>
          </cell>
          <cell r="CO105">
            <v>1</v>
          </cell>
          <cell r="CP105"/>
          <cell r="CQ105" t="str">
            <v>GERENTE ESCUELA DE LA PARTICIPACIÓN</v>
          </cell>
          <cell r="CR105"/>
          <cell r="CS105"/>
          <cell r="CT105"/>
          <cell r="CU105"/>
          <cell r="CV105"/>
          <cell r="CW105"/>
          <cell r="CX105"/>
          <cell r="CY105"/>
          <cell r="CZ105"/>
          <cell r="DA105"/>
          <cell r="DB105"/>
          <cell r="DC105"/>
          <cell r="DD105"/>
          <cell r="DE105"/>
          <cell r="DF105"/>
          <cell r="DG105"/>
          <cell r="DH105"/>
          <cell r="DI105"/>
          <cell r="DJ105"/>
          <cell r="DK105"/>
          <cell r="DL105"/>
          <cell r="DM105"/>
          <cell r="DN105"/>
          <cell r="DO105"/>
          <cell r="DP105"/>
          <cell r="DQ105"/>
          <cell r="DR105"/>
          <cell r="DS105"/>
          <cell r="DT105"/>
          <cell r="DU105"/>
          <cell r="DV105"/>
          <cell r="DW105"/>
          <cell r="DX105"/>
          <cell r="DY105"/>
          <cell r="DZ105"/>
          <cell r="EA105"/>
          <cell r="EB105"/>
          <cell r="EC105"/>
          <cell r="ED105"/>
          <cell r="EE105"/>
          <cell r="EF105"/>
          <cell r="EG105"/>
          <cell r="EH105"/>
          <cell r="EI105"/>
          <cell r="EJ105"/>
          <cell r="EK105"/>
          <cell r="EL105"/>
          <cell r="EM105"/>
          <cell r="EN105"/>
          <cell r="EO105"/>
          <cell r="EP105"/>
          <cell r="EQ105"/>
          <cell r="ER105"/>
          <cell r="ES105"/>
          <cell r="ET105"/>
          <cell r="EU105" t="str">
            <v>$ -</v>
          </cell>
          <cell r="EV105"/>
          <cell r="EW105"/>
          <cell r="EX105"/>
          <cell r="EY105"/>
          <cell r="EZ105"/>
          <cell r="FA105"/>
          <cell r="FB105">
            <v>0</v>
          </cell>
          <cell r="FC105">
            <v>45893</v>
          </cell>
          <cell r="FD105">
            <v>180</v>
          </cell>
          <cell r="FE105" t="str">
            <v>$ 27.000.000</v>
          </cell>
          <cell r="FF105" t="str">
            <v>Activo</v>
          </cell>
          <cell r="FG105" t="str">
            <v>En ejecución</v>
          </cell>
          <cell r="FH105"/>
          <cell r="FI105"/>
          <cell r="FJ105" t="str">
            <v>$27.000.000</v>
          </cell>
          <cell r="FK105" t="str">
            <v>$0</v>
          </cell>
          <cell r="FL105" t="str">
            <v>$0</v>
          </cell>
          <cell r="FM105" t="str">
            <v>$27.000.000</v>
          </cell>
          <cell r="FN105" t="str">
            <v>$0</v>
          </cell>
          <cell r="FO105" t="str">
            <v>$27.000.000</v>
          </cell>
          <cell r="FP105" t="str">
            <v>OK</v>
          </cell>
          <cell r="FQ105" t="str">
            <v>#¡REF!</v>
          </cell>
          <cell r="FR105">
            <v>0</v>
          </cell>
          <cell r="FS105" t="str">
            <v xml:space="preserve">Apoyar y hacer seguimiento a la gestión contractual respecto de contratos 
y/o convenios a cargo de la Gerencia de la Escuela de Participación. 
2. Verificar el cumplimiento de los lineamientos impartidos por la entidad para 
la presentación de cuentas de cobro. 
3. Brindar apoyo en la gestión institucional e interinstitucional para la 
adecuada realización de las acciones, procesos y actividades de 
promoción de la Gerencia de Escuela de la Participación. 
4. Apoyar a la Gerencia de Escuela desde los componentes administrativos 
y financieros en las actividades que sean requeridas y asignadas por el 
supervisor del contrato. 
5. Asistir a las diferentes reuniones convocadas por la Gerencia de Escuela. 
6. Las demás que sean asignadas por el supervisor, de acuerdo con la 
naturaleza y objeto del contrato. </v>
          </cell>
          <cell r="FT10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5"/>
          <cell r="FV105">
            <v>6</v>
          </cell>
          <cell r="FW105">
            <v>0</v>
          </cell>
          <cell r="FX105">
            <v>214</v>
          </cell>
          <cell r="FY105">
            <v>40000000</v>
          </cell>
          <cell r="FZ105">
            <v>45702</v>
          </cell>
          <cell r="GA105">
            <v>123</v>
          </cell>
          <cell r="GB105">
            <v>27000000</v>
          </cell>
          <cell r="GC105">
            <v>45712</v>
          </cell>
        </row>
        <row r="106">
          <cell r="A106" t="str">
            <v>C522</v>
          </cell>
          <cell r="B106"/>
          <cell r="C106">
            <v>2025</v>
          </cell>
          <cell r="D106">
            <v>105</v>
          </cell>
          <cell r="E106">
            <v>1000514386</v>
          </cell>
          <cell r="F106">
            <v>5</v>
          </cell>
          <cell r="G106" t="str">
            <v>JHON SEBASTIAN FORERO SANCHEZ</v>
          </cell>
          <cell r="H106" t="str">
            <v>CLL 17-96A-28</v>
          </cell>
          <cell r="I106">
            <v>6019439756</v>
          </cell>
          <cell r="J106" t="str">
            <v>sebastiex0303@gmail.com</v>
          </cell>
          <cell r="K106" t="str">
            <v>NO APLICA</v>
          </cell>
          <cell r="L106" t="str">
            <v>NO APLICA</v>
          </cell>
          <cell r="M106" t="str">
            <v>HOMBRE</v>
          </cell>
          <cell r="N106" t="str">
            <v>CISGENERO</v>
          </cell>
          <cell r="O106" t="str">
            <v>NO APLICA</v>
          </cell>
          <cell r="P106" t="str">
            <v>NO APLICA</v>
          </cell>
          <cell r="Q106">
            <v>36588</v>
          </cell>
          <cell r="R106">
            <v>25</v>
          </cell>
          <cell r="S106" t="str">
            <v>NACIONAL</v>
          </cell>
          <cell r="T106" t="str">
            <v>Título de formación 
profesional en Ciencias 
Sociales, Humanas, y afines 
con título de posgrado en la 
modalidad de especialización 
y/o su equivalencia</v>
          </cell>
          <cell r="U106" t="str">
            <v xml:space="preserve"> COMUNICADOR SOCIAL
 UNIVERSIDAD CUN
 Acta del 04 de Octubre de 
2023
 ESPECIALISTA EN  
GERENCIA DE LA MARCA
 Universidad CUN
 Acta 23 de Octubre de 2024</v>
          </cell>
          <cell r="V106" t="str">
            <v>Inversión</v>
          </cell>
          <cell r="W106" t="str">
            <v>Construcción de Ciudadanía Activa Crece La Participación en el Territorio con Promoción, Información e Innovación en Bogotá D.C.</v>
          </cell>
          <cell r="X106" t="str">
            <v>O23011745022024025406001</v>
          </cell>
          <cell r="Y106"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06" t="str">
            <v>4. Suscribir 70 Pacto(s) ciudadanos 
de convivencia</v>
          </cell>
          <cell r="AA106" t="str">
            <v>Prestar los servicios profesionales para realizar la divulgacion de los servicios y actividades requeridas en torno a la estrategia "impactando" de la Subdirección de Promoción de la Participación en las diferentes localidades del Distrito Capital</v>
          </cell>
          <cell r="AB106">
            <v>45716</v>
          </cell>
          <cell r="AC106">
            <v>45719</v>
          </cell>
          <cell r="AD106">
            <v>2025</v>
          </cell>
          <cell r="AE106">
            <v>3</v>
          </cell>
          <cell r="AF106">
            <v>3</v>
          </cell>
          <cell r="AG106">
            <v>2025</v>
          </cell>
          <cell r="AH106">
            <v>6</v>
          </cell>
          <cell r="AI106">
            <v>0</v>
          </cell>
          <cell r="AJ106">
            <v>2025</v>
          </cell>
          <cell r="AK106">
            <v>9</v>
          </cell>
          <cell r="AL106">
            <v>2</v>
          </cell>
          <cell r="AM106">
            <v>45902</v>
          </cell>
          <cell r="AN106">
            <v>180</v>
          </cell>
          <cell r="AO106">
            <v>30000000</v>
          </cell>
          <cell r="AP106"/>
          <cell r="AQ106"/>
          <cell r="AR106"/>
          <cell r="AS106" t="str">
            <v>$ 5.000.000</v>
          </cell>
          <cell r="AT106" t="str">
            <v>Profesional 3</v>
          </cell>
          <cell r="AU106" t="str">
            <v>Marzo</v>
          </cell>
          <cell r="AV106" t="str">
            <v>1 1. Natural</v>
          </cell>
          <cell r="AW106" t="str">
            <v>26 26-Persona Natural</v>
          </cell>
          <cell r="AX106" t="str">
            <v>3 3. Único Contratista</v>
          </cell>
          <cell r="AY106" t="str">
            <v>17 17. Contrato de Prestación de Servicios</v>
          </cell>
          <cell r="AZ106" t="str">
            <v>31 31-Servicios Profesionales</v>
          </cell>
          <cell r="BA106" t="str">
            <v>5 Contratación directa</v>
          </cell>
          <cell r="BB106" t="str">
            <v>33 Prestación de Servicios Profesionales y Apoyo (5-8)</v>
          </cell>
          <cell r="BC106">
            <v>1</v>
          </cell>
          <cell r="BD106" t="str">
            <v>1 1. Ley 80</v>
          </cell>
          <cell r="BE106"/>
          <cell r="BF106"/>
          <cell r="BG106"/>
          <cell r="BH106"/>
          <cell r="BI106" t="str">
            <v>6 6: Prestacion de servicios</v>
          </cell>
          <cell r="BJ106"/>
          <cell r="BK106"/>
          <cell r="BL106"/>
          <cell r="BM106"/>
          <cell r="BN106"/>
          <cell r="BO106"/>
          <cell r="BP106"/>
          <cell r="BQ106"/>
          <cell r="BR106"/>
          <cell r="BS106"/>
          <cell r="BT106"/>
          <cell r="BU106"/>
          <cell r="BV106"/>
          <cell r="BW106"/>
          <cell r="BX106"/>
          <cell r="BY106"/>
          <cell r="BZ106"/>
          <cell r="CA106"/>
          <cell r="CB106"/>
          <cell r="CC106">
            <v>45716</v>
          </cell>
          <cell r="CD106" t="str">
            <v>CUMPLIMIENTO</v>
          </cell>
          <cell r="CE106">
            <v>80111600</v>
          </cell>
          <cell r="CF106" t="str">
            <v>CD-IDPAC-105-2025</v>
          </cell>
          <cell r="CG106" t="str">
            <v>https://community.secop.gov.co/Public/Tendering/OpportunityDetail/Index?noticeUID=CO1.NTC.7738487&amp;isFromPublicArea=True&amp;isModal=False</v>
          </cell>
          <cell r="CH106">
            <v>45715</v>
          </cell>
          <cell r="CI106" t="str">
            <v>CO1.PCCNTR.7577603</v>
          </cell>
          <cell r="CJ106" t="str">
            <v>Monica Florez</v>
          </cell>
          <cell r="CK106" t="str">
            <v>YULY MARCELA BARAJAS AGUILERA</v>
          </cell>
          <cell r="CL106" t="str">
            <v>1 1. Interna</v>
          </cell>
          <cell r="CM106" t="str">
            <v>ANGELO GRAVIER SANTANA</v>
          </cell>
          <cell r="CN106">
            <v>1030534699</v>
          </cell>
          <cell r="CO106">
            <v>1</v>
          </cell>
          <cell r="CP106"/>
          <cell r="CQ106" t="str">
            <v>Subdirector De Promoción de la Participación</v>
          </cell>
          <cell r="CR106"/>
          <cell r="CS106"/>
          <cell r="CT106"/>
          <cell r="CU106"/>
          <cell r="CV106"/>
          <cell r="CW106"/>
          <cell r="CX106"/>
          <cell r="CY106"/>
          <cell r="CZ106"/>
          <cell r="DA106"/>
          <cell r="DB106"/>
          <cell r="DC106"/>
          <cell r="DD106"/>
          <cell r="DE106"/>
          <cell r="DF106"/>
          <cell r="DG106"/>
          <cell r="DH106"/>
          <cell r="DI106"/>
          <cell r="DJ106"/>
          <cell r="DK106"/>
          <cell r="DL106"/>
          <cell r="DM106"/>
          <cell r="DN106"/>
          <cell r="DO106"/>
          <cell r="DP106"/>
          <cell r="DQ106"/>
          <cell r="DR106"/>
          <cell r="DS106"/>
          <cell r="DT106"/>
          <cell r="DU106"/>
          <cell r="DV106"/>
          <cell r="DW106"/>
          <cell r="DX106"/>
          <cell r="DY106"/>
          <cell r="DZ106"/>
          <cell r="EA106"/>
          <cell r="EB106"/>
          <cell r="EC106"/>
          <cell r="ED106"/>
          <cell r="EE106"/>
          <cell r="EF106"/>
          <cell r="EG106"/>
          <cell r="EH106"/>
          <cell r="EI106"/>
          <cell r="EJ106"/>
          <cell r="EK106"/>
          <cell r="EL106"/>
          <cell r="EM106"/>
          <cell r="EN106"/>
          <cell r="EO106"/>
          <cell r="EP106"/>
          <cell r="EQ106"/>
          <cell r="ER106"/>
          <cell r="ES106"/>
          <cell r="ET106"/>
          <cell r="EU106" t="str">
            <v>$ -</v>
          </cell>
          <cell r="EV106"/>
          <cell r="EW106"/>
          <cell r="EX106"/>
          <cell r="EY106"/>
          <cell r="EZ106"/>
          <cell r="FA106"/>
          <cell r="FB106">
            <v>0</v>
          </cell>
          <cell r="FC106">
            <v>45902</v>
          </cell>
          <cell r="FD106">
            <v>180</v>
          </cell>
          <cell r="FE106" t="str">
            <v>$ 30.000.000</v>
          </cell>
          <cell r="FF106" t="str">
            <v>Activo</v>
          </cell>
          <cell r="FG106" t="str">
            <v>En ejecución</v>
          </cell>
          <cell r="FH106"/>
          <cell r="FI106"/>
          <cell r="FJ106" t="str">
            <v>$30.000.000</v>
          </cell>
          <cell r="FK106" t="str">
            <v>#N/D</v>
          </cell>
          <cell r="FL106" t="str">
            <v>$0</v>
          </cell>
          <cell r="FM106" t="str">
            <v>$30.000.000</v>
          </cell>
          <cell r="FN106" t="str">
            <v>$0</v>
          </cell>
          <cell r="FO106" t="str">
            <v>$30.000.000</v>
          </cell>
          <cell r="FP106" t="str">
            <v>OK</v>
          </cell>
          <cell r="FQ106" t="str">
            <v>#¡REF!</v>
          </cell>
          <cell r="FR106">
            <v>0</v>
          </cell>
          <cell r="FS106" t="str">
            <v xml:space="preserve">Proponer y redactar noticias y boletines de prensa para la divulgación de 
los proyectos y actividades de la Subdirección de Promoción de la 
Participación, asegurando una comunicación efectiva y alineada con los 
lineamientos institucionales. 
2. Realizar el cubrimiento periodístico de programas y proyectos asignados, 
garantizando la documentación, análisis y difusión de la información 
conforme a las necesidades de la Subdirección de Promoción de la 
Participación. 
3. Diseñar y desarrollar contenidos audiovisuales para redes sociales, en el 
marco de las estrategias de comunicación de la Subdirección de 
Promoción de la Participación, fomentando la difusión y visibilización de 
sus acciones. 
4. Participar en reuniones y actividades institucionales, presenciales o 
virtuales, convocadas por la Subdirección de Promoción de la 
Participación, asegurando el adecuado registro y seguimiento de los 
compromisos adquiridos. 
5. Gestionar documentos, solicitudes y actividades asignadas por el 
supervisor, utilizando los sistemas institucionales establecidos, como el 
Sistema Distrital de Quejas y Soluciones (SDQS) y el sistema de 
administración de correspondencia ORFEO. 
6. Las demás que sean asignadas por el supervisor, de acuerdo con la 
naturaleza y objeto del contrato. </v>
          </cell>
          <cell r="FT10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6"/>
          <cell r="FV106">
            <v>6</v>
          </cell>
          <cell r="FW106">
            <v>0</v>
          </cell>
          <cell r="FX106">
            <v>188</v>
          </cell>
          <cell r="FY106">
            <v>30000000</v>
          </cell>
          <cell r="FZ106">
            <v>45701</v>
          </cell>
          <cell r="GA106">
            <v>153</v>
          </cell>
          <cell r="GB106">
            <v>30000000</v>
          </cell>
          <cell r="GC106">
            <v>45719</v>
          </cell>
        </row>
        <row r="107">
          <cell r="A107" t="str">
            <v>C302</v>
          </cell>
          <cell r="B107"/>
          <cell r="C107">
            <v>2025</v>
          </cell>
          <cell r="D107">
            <v>106</v>
          </cell>
          <cell r="E107">
            <v>1018486972</v>
          </cell>
          <cell r="F107">
            <v>6</v>
          </cell>
          <cell r="G107" t="str">
            <v>JUAN SEBASTIAN ROMERO RESTREPO</v>
          </cell>
          <cell r="H107" t="str">
            <v>Transversal 85 #52c -19</v>
          </cell>
          <cell r="I107">
            <v>3102487390</v>
          </cell>
          <cell r="J107" t="str">
            <v>isebastianromer@gmail.com</v>
          </cell>
          <cell r="K107" t="str">
            <v>NO APLICA</v>
          </cell>
          <cell r="L107" t="str">
            <v>NO APLICA</v>
          </cell>
          <cell r="M107" t="str">
            <v>HOMBRE</v>
          </cell>
          <cell r="N107" t="str">
            <v>CISGENERO</v>
          </cell>
          <cell r="O107" t="str">
            <v>NO APLICA</v>
          </cell>
          <cell r="P107" t="str">
            <v>NO APLICA</v>
          </cell>
          <cell r="Q107">
            <v>35258</v>
          </cell>
          <cell r="R107">
            <v>28</v>
          </cell>
          <cell r="S107" t="str">
            <v>NACIONAL</v>
          </cell>
          <cell r="T107" t="str">
            <v>Título de formación técnica 
o aprobación de cuatro (04) 
semestres de formación 
profesional o aprobación del 
40% del pensum académico 
de formación profesional en 
ciencias sociales y humanas 
y afines o Economía, 
administración y afines</v>
          </cell>
          <cell r="U107" t="str">
            <v>Aprobó 127 créditos de 133 
créditos del programa de 
Ciencia Política y Gobierno 
de la Universidad Jorge 
Tadeo Lozano, según 
certificación expedida por la 
secretaría general de la 
institución educativa de 
fecha 6 de mayo de 2024</v>
          </cell>
          <cell r="V107" t="str">
            <v>Inversión</v>
          </cell>
          <cell r="W107" t="str">
            <v>Implementación de mecanismos de participación que potencian el desarrollo territorial Bogotá D.C.</v>
          </cell>
          <cell r="X107" t="str">
            <v>O23011745022024023806022</v>
          </cell>
          <cell r="Y107"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07" t="str">
            <v>3. Aplicar a 2000 organizaciones 
sociales, comunales, medios 
comunitarios, de propiedad horizontal 
el modelo de fortalecimiento.</v>
          </cell>
          <cell r="AA107" t="str">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v>
          </cell>
          <cell r="AB107">
            <v>45712</v>
          </cell>
          <cell r="AC107">
            <v>45715</v>
          </cell>
          <cell r="AD107">
            <v>2025</v>
          </cell>
          <cell r="AE107">
            <v>2</v>
          </cell>
          <cell r="AF107">
            <v>27</v>
          </cell>
          <cell r="AG107">
            <v>2025</v>
          </cell>
          <cell r="AH107">
            <v>5</v>
          </cell>
          <cell r="AI107">
            <v>0</v>
          </cell>
          <cell r="AJ107">
            <v>2025</v>
          </cell>
          <cell r="AK107">
            <v>7</v>
          </cell>
          <cell r="AL107">
            <v>26</v>
          </cell>
          <cell r="AM107">
            <v>45864</v>
          </cell>
          <cell r="AN107">
            <v>150</v>
          </cell>
          <cell r="AO107">
            <v>15780000</v>
          </cell>
          <cell r="AP107"/>
          <cell r="AQ107"/>
          <cell r="AR107"/>
          <cell r="AS107" t="str">
            <v>$ 3.156.000</v>
          </cell>
          <cell r="AT107" t="str">
            <v>Técnico 2</v>
          </cell>
          <cell r="AU107" t="str">
            <v>Febrero</v>
          </cell>
          <cell r="AV107" t="str">
            <v>1 1. Natural</v>
          </cell>
          <cell r="AW107" t="str">
            <v>26 26-Persona Natural</v>
          </cell>
          <cell r="AX107" t="str">
            <v>3 3. Único Contratista</v>
          </cell>
          <cell r="AY107" t="str">
            <v>17 17. Contrato de Prestación de Servicios</v>
          </cell>
          <cell r="AZ107" t="str">
            <v>33 33-Servicios Apoyo a la Gestion de la Entidad (servicios administrativos)</v>
          </cell>
          <cell r="BA107" t="str">
            <v>5 Contratación directa</v>
          </cell>
          <cell r="BB107" t="str">
            <v>33 Prestación de Servicios Profesionales y Apoyo (5-8)</v>
          </cell>
          <cell r="BC107">
            <v>1</v>
          </cell>
          <cell r="BD107" t="str">
            <v>1 1. Ley 80</v>
          </cell>
          <cell r="BE107"/>
          <cell r="BF107"/>
          <cell r="BG107"/>
          <cell r="BH107"/>
          <cell r="BI107" t="str">
            <v>6 6: Prestacion de servicios</v>
          </cell>
          <cell r="BJ107"/>
          <cell r="BK107"/>
          <cell r="BL107"/>
          <cell r="BM107"/>
          <cell r="BN107"/>
          <cell r="BO107"/>
          <cell r="BP107"/>
          <cell r="BQ107"/>
          <cell r="BR107"/>
          <cell r="BS107"/>
          <cell r="BT107"/>
          <cell r="BU107"/>
          <cell r="BV107"/>
          <cell r="BW107"/>
          <cell r="BX107"/>
          <cell r="BY107"/>
          <cell r="BZ107"/>
          <cell r="CA107"/>
          <cell r="CB107"/>
          <cell r="CC107">
            <v>45713</v>
          </cell>
          <cell r="CD107" t="str">
            <v>CUMPLIMIENTO</v>
          </cell>
          <cell r="CE107">
            <v>80111600</v>
          </cell>
          <cell r="CF107" t="str">
            <v>CD-IDPAC-0106-2025</v>
          </cell>
          <cell r="CG107" t="str">
            <v>https://community.secop.gov.co/Public/Tendering/OpportunityDetail/Index?noticeUID=CO1.NTC.7695990&amp;isFromPublicArea=True&amp;isModal=False</v>
          </cell>
          <cell r="CH107">
            <v>45709</v>
          </cell>
          <cell r="CI107" t="str">
            <v xml:space="preserve">	CO1.PCCNTR.7546332</v>
          </cell>
          <cell r="CJ107" t="str">
            <v>Sandra Torres</v>
          </cell>
          <cell r="CK107" t="str">
            <v>YULY MARCELA BARAJAS AGUILERA</v>
          </cell>
          <cell r="CL107" t="str">
            <v>1 1. Interna</v>
          </cell>
          <cell r="CM107" t="str">
            <v>JUAN DAVID QUIÑONES BORDA</v>
          </cell>
          <cell r="CN107">
            <v>1020805941</v>
          </cell>
          <cell r="CO107">
            <v>5</v>
          </cell>
          <cell r="CP107"/>
          <cell r="CQ107" t="str">
            <v>GERENTE JUVENTUD</v>
          </cell>
          <cell r="CR107"/>
          <cell r="CS107"/>
          <cell r="CT107"/>
          <cell r="CU107"/>
          <cell r="CV107"/>
          <cell r="CW107"/>
          <cell r="CX107"/>
          <cell r="CY107"/>
          <cell r="CZ107"/>
          <cell r="DA107"/>
          <cell r="DB107"/>
          <cell r="DC107"/>
          <cell r="DD107"/>
          <cell r="DE107"/>
          <cell r="DF107"/>
          <cell r="DG107"/>
          <cell r="DH107"/>
          <cell r="DI107"/>
          <cell r="DJ107"/>
          <cell r="DK107"/>
          <cell r="DL107"/>
          <cell r="DM107"/>
          <cell r="DN107"/>
          <cell r="DO107"/>
          <cell r="DP107"/>
          <cell r="DQ107"/>
          <cell r="DR107"/>
          <cell r="DS107"/>
          <cell r="DT107"/>
          <cell r="DU107"/>
          <cell r="DV107"/>
          <cell r="DW107"/>
          <cell r="DX107"/>
          <cell r="DY107"/>
          <cell r="DZ107"/>
          <cell r="EA107"/>
          <cell r="EB107"/>
          <cell r="EC107"/>
          <cell r="ED107"/>
          <cell r="EE107"/>
          <cell r="EF107"/>
          <cell r="EG107"/>
          <cell r="EH107"/>
          <cell r="EI107"/>
          <cell r="EJ107"/>
          <cell r="EK107"/>
          <cell r="EL107"/>
          <cell r="EM107"/>
          <cell r="EN107"/>
          <cell r="EO107"/>
          <cell r="EP107"/>
          <cell r="EQ107"/>
          <cell r="ER107"/>
          <cell r="ES107"/>
          <cell r="ET107"/>
          <cell r="EU107" t="str">
            <v>$ -</v>
          </cell>
          <cell r="EV107"/>
          <cell r="EW107"/>
          <cell r="EX107"/>
          <cell r="EY107"/>
          <cell r="EZ107"/>
          <cell r="FA107"/>
          <cell r="FB107">
            <v>0</v>
          </cell>
          <cell r="FC107">
            <v>45864</v>
          </cell>
          <cell r="FD107">
            <v>150</v>
          </cell>
          <cell r="FE107" t="str">
            <v>$ 15.780.000</v>
          </cell>
          <cell r="FF107" t="str">
            <v>Activo</v>
          </cell>
          <cell r="FG107" t="str">
            <v>En ejecución</v>
          </cell>
          <cell r="FH107"/>
          <cell r="FI107"/>
          <cell r="FJ107" t="str">
            <v>$15.780.000</v>
          </cell>
          <cell r="FK107" t="str">
            <v>#N/D</v>
          </cell>
          <cell r="FL107" t="str">
            <v>$0</v>
          </cell>
          <cell r="FM107" t="str">
            <v>$15.780.000</v>
          </cell>
          <cell r="FN107" t="str">
            <v>$0</v>
          </cell>
          <cell r="FO107" t="str">
            <v>$15.780.000</v>
          </cell>
          <cell r="FP107" t="str">
            <v>OK</v>
          </cell>
          <cell r="FQ107" t="str">
            <v>#¡REF!</v>
          </cell>
          <cell r="FR107">
            <v>0</v>
          </cell>
          <cell r="FS107" t="str">
            <v xml:space="preserve"> 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Consejos Locales de Barras Futboleras y Mesas Locales 
de Barras Futboleras en las localidades asignadas. 
4. Acompañar y apoyar  los procesos y actividades de fortalecimiento de los 
Consejos Locales de Barras Futboleras y Mesas Locales de Barras 
Futboleras en las localidades asignada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10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7"/>
          <cell r="FV107">
            <v>5</v>
          </cell>
          <cell r="FW107">
            <v>0</v>
          </cell>
          <cell r="FX107">
            <v>119</v>
          </cell>
          <cell r="FY107">
            <v>15780000</v>
          </cell>
          <cell r="FZ107">
            <v>45695</v>
          </cell>
          <cell r="GA107">
            <v>129</v>
          </cell>
          <cell r="GB107">
            <v>15780000</v>
          </cell>
          <cell r="GC107">
            <v>45714</v>
          </cell>
        </row>
        <row r="108">
          <cell r="A108" t="str">
            <v>C143</v>
          </cell>
          <cell r="B108"/>
          <cell r="C108">
            <v>2025</v>
          </cell>
          <cell r="D108">
            <v>107</v>
          </cell>
          <cell r="E108">
            <v>79719928</v>
          </cell>
          <cell r="F108">
            <v>4</v>
          </cell>
          <cell r="G108" t="str">
            <v>EDWING TIBERIO MENDIVELSO DIAZ</v>
          </cell>
          <cell r="H108" t="str">
            <v>CR 71 A 117A 36</v>
          </cell>
          <cell r="I108">
            <v>5834482</v>
          </cell>
          <cell r="J108" t="str">
            <v>edmen28@yahoo.es</v>
          </cell>
          <cell r="K108" t="str">
            <v>NO APLICA</v>
          </cell>
          <cell r="L108" t="str">
            <v>NO APLICA</v>
          </cell>
          <cell r="M108" t="str">
            <v>HOMBRE</v>
          </cell>
          <cell r="N108" t="str">
            <v>CISGENERO</v>
          </cell>
          <cell r="O108" t="str">
            <v>NO APLICA</v>
          </cell>
          <cell r="P108" t="str">
            <v>NO APLICA</v>
          </cell>
          <cell r="Q108">
            <v>27797</v>
          </cell>
          <cell r="R108">
            <v>49</v>
          </cell>
          <cell r="S108" t="str">
            <v>NACIONAL</v>
          </cell>
          <cell r="T108" t="str">
            <v>Título de formación tecnológica o 
aprobación de seis (06) meses de 
formación profesional o aprobación del 
60% del pénsum académico de formación 
profesional en ciencias sociales y 
humanas y/o afines o su equivalencia</v>
          </cell>
          <cell r="U108" t="str">
            <v>BACHILLER ACADEMICO 
Gimnasio Bolivar 
Según acta de grado del 03 de diciembre 
de 1995</v>
          </cell>
          <cell r="V108" t="str">
            <v>Inversión</v>
          </cell>
          <cell r="W108" t="str">
            <v>8080 Formación en capacidades democráticas en interrelación con la cualificación de la participación incidente; con enfoques de cultura ciudadana, democrática y de paz Bogotá D.C.</v>
          </cell>
          <cell r="X108" t="str">
            <v>O23011745022024021202034</v>
          </cell>
          <cell r="Y108"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8" t="str">
            <v xml:space="preserve">1. Formar 120.000 ciudadanos en sus 
capacidades democráticas para incidir 
en la construcción de una cultura 
democrática, ciudadana y de paz </v>
          </cell>
          <cell r="AA108" t="str">
            <v>Prestar servicios de apoyo a la gestión, de manera temporal, para apoyar la implementación de actividades en las diferentes modalidades de formación que brinda la Gerencia de Escuela de la Participación</v>
          </cell>
          <cell r="AB108">
            <v>45709</v>
          </cell>
          <cell r="AC108">
            <v>45714</v>
          </cell>
          <cell r="AD108">
            <v>2025</v>
          </cell>
          <cell r="AE108">
            <v>2</v>
          </cell>
          <cell r="AF108">
            <v>26</v>
          </cell>
          <cell r="AG108">
            <v>2025</v>
          </cell>
          <cell r="AH108">
            <v>6</v>
          </cell>
          <cell r="AI108">
            <v>0</v>
          </cell>
          <cell r="AJ108">
            <v>2025</v>
          </cell>
          <cell r="AK108">
            <v>8</v>
          </cell>
          <cell r="AL108">
            <v>25</v>
          </cell>
          <cell r="AM108">
            <v>45894</v>
          </cell>
          <cell r="AN108">
            <v>180</v>
          </cell>
          <cell r="AO108">
            <v>21600000</v>
          </cell>
          <cell r="AP108"/>
          <cell r="AQ108"/>
          <cell r="AR108"/>
          <cell r="AS108" t="str">
            <v>$ 3.600.000</v>
          </cell>
          <cell r="AT108" t="str">
            <v>Técnico 3</v>
          </cell>
          <cell r="AU108" t="str">
            <v>Febrero</v>
          </cell>
          <cell r="AV108" t="str">
            <v>1 1. Natural</v>
          </cell>
          <cell r="AW108" t="str">
            <v>26 26-Persona Natural</v>
          </cell>
          <cell r="AX108" t="str">
            <v>3 3. Único Contratista</v>
          </cell>
          <cell r="AY108" t="str">
            <v>17 17. Contrato de Prestación de Servicios</v>
          </cell>
          <cell r="AZ108" t="str">
            <v>33 33-Servicios Apoyo a la Gestion de la Entidad (servicios administrativos)</v>
          </cell>
          <cell r="BA108" t="str">
            <v>5 Contratación directa</v>
          </cell>
          <cell r="BB108" t="str">
            <v>33 Prestación de Servicios Profesionales y Apoyo (5-8)</v>
          </cell>
          <cell r="BC108">
            <v>1</v>
          </cell>
          <cell r="BD108" t="str">
            <v>1 1. Ley 80</v>
          </cell>
          <cell r="BE108"/>
          <cell r="BF108"/>
          <cell r="BG108"/>
          <cell r="BH108"/>
          <cell r="BI108" t="str">
            <v>6 6: Prestacion de servicios</v>
          </cell>
          <cell r="BJ108"/>
          <cell r="BK108"/>
          <cell r="BL108"/>
          <cell r="BM108"/>
          <cell r="BN108"/>
          <cell r="BO108"/>
          <cell r="BP108"/>
          <cell r="BQ108"/>
          <cell r="BR108"/>
          <cell r="BS108"/>
          <cell r="BT108"/>
          <cell r="BU108"/>
          <cell r="BV108"/>
          <cell r="BW108"/>
          <cell r="BX108"/>
          <cell r="BY108"/>
          <cell r="BZ108"/>
          <cell r="CA108"/>
          <cell r="CB108"/>
          <cell r="CC108">
            <v>45712</v>
          </cell>
          <cell r="CD108" t="str">
            <v>CUMPLIMIENTO</v>
          </cell>
          <cell r="CE108">
            <v>80111600</v>
          </cell>
          <cell r="CF108" t="str">
            <v>CD-IDPAC-107-2025</v>
          </cell>
          <cell r="CG108" t="str">
            <v>https://community.secop.gov.co/Public/Tendering/OpportunityDetail/Index?noticeUID=CO1.NTC.7695990&amp;isFromPublicArea=True&amp;isModal=False</v>
          </cell>
          <cell r="CH108">
            <v>45708</v>
          </cell>
          <cell r="CI108" t="str">
            <v>CO1.PCCNTR.7538717</v>
          </cell>
          <cell r="CJ108" t="str">
            <v>Manuela Martinez</v>
          </cell>
          <cell r="CK108" t="str">
            <v>YULY MARCELA BARAJAS AGUILERA</v>
          </cell>
          <cell r="CL108" t="str">
            <v>1 1. Interna</v>
          </cell>
          <cell r="CM108" t="str">
            <v>JOSÉ GUILLERMO ORJUELA ARDILA</v>
          </cell>
          <cell r="CN108">
            <v>1075654508</v>
          </cell>
          <cell r="CO108">
            <v>1</v>
          </cell>
          <cell r="CP108"/>
          <cell r="CQ108" t="str">
            <v>GERENTE ESCUELA DE LA PARTICIPACIÓN</v>
          </cell>
          <cell r="CR108"/>
          <cell r="CS108"/>
          <cell r="CT108"/>
          <cell r="CU108"/>
          <cell r="CV108"/>
          <cell r="CW108"/>
          <cell r="CX108"/>
          <cell r="CY108"/>
          <cell r="CZ108"/>
          <cell r="DA108"/>
          <cell r="DB108"/>
          <cell r="DC108"/>
          <cell r="DD108"/>
          <cell r="DE108"/>
          <cell r="DF108"/>
          <cell r="DG108"/>
          <cell r="DH108"/>
          <cell r="DI108"/>
          <cell r="DJ108"/>
          <cell r="DK108"/>
          <cell r="DL108"/>
          <cell r="DM108"/>
          <cell r="DN108"/>
          <cell r="DO108"/>
          <cell r="DP108"/>
          <cell r="DQ108"/>
          <cell r="DR108"/>
          <cell r="DS108"/>
          <cell r="DT108"/>
          <cell r="DU108"/>
          <cell r="DV108"/>
          <cell r="DW108"/>
          <cell r="DX108"/>
          <cell r="DY108"/>
          <cell r="DZ108"/>
          <cell r="EA108"/>
          <cell r="EB108"/>
          <cell r="EC108"/>
          <cell r="ED108"/>
          <cell r="EE108"/>
          <cell r="EF108"/>
          <cell r="EG108"/>
          <cell r="EH108"/>
          <cell r="EI108"/>
          <cell r="EJ108"/>
          <cell r="EK108"/>
          <cell r="EL108"/>
          <cell r="EM108"/>
          <cell r="EN108"/>
          <cell r="EO108"/>
          <cell r="EP108"/>
          <cell r="EQ108"/>
          <cell r="ER108"/>
          <cell r="ES108"/>
          <cell r="ET108"/>
          <cell r="EU108" t="str">
            <v>$ -</v>
          </cell>
          <cell r="EV108"/>
          <cell r="EW108"/>
          <cell r="EX108"/>
          <cell r="EY108"/>
          <cell r="EZ108"/>
          <cell r="FA108"/>
          <cell r="FB108">
            <v>0</v>
          </cell>
          <cell r="FC108">
            <v>45894</v>
          </cell>
          <cell r="FD108">
            <v>180</v>
          </cell>
          <cell r="FE108" t="str">
            <v>$ 21.600.000</v>
          </cell>
          <cell r="FF108" t="str">
            <v>Activo</v>
          </cell>
          <cell r="FG108" t="str">
            <v>En ejecución</v>
          </cell>
          <cell r="FH108"/>
          <cell r="FI108"/>
          <cell r="FJ108" t="str">
            <v>$21.600.000</v>
          </cell>
          <cell r="FK108" t="str">
            <v>#N/D</v>
          </cell>
          <cell r="FL108" t="str">
            <v>$0</v>
          </cell>
          <cell r="FM108" t="str">
            <v>$21.600.000</v>
          </cell>
          <cell r="FN108" t="str">
            <v>$0</v>
          </cell>
          <cell r="FO108" t="str">
            <v>$21.600.000</v>
          </cell>
          <cell r="FP108" t="str">
            <v>OK</v>
          </cell>
          <cell r="FQ108" t="str">
            <v>#¡REF!</v>
          </cell>
          <cell r="FR108">
            <v>0</v>
          </cell>
          <cell r="FS108" t="str">
            <v>Apoyar territorialmente en las concertaciones de los cursos en sus 
diferentes modadlidades. 
2. Apoyar con la sistematizacion de los cursos en sus diferentes modalidades 
según lo asignado por el Supervisor del contrato. 
3. Brindar apoyo en la gestión institucional e interinstitucional para la 
adecuada realización de las acciones, procesos y actividades de 
promoción de la Gerencia de Escuela de la Participación. 
4. Asistir a las diferentes reuniones de convocadas por la Gerencia de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0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8"/>
          <cell r="FV108">
            <v>6</v>
          </cell>
          <cell r="FW108">
            <v>0</v>
          </cell>
          <cell r="FX108">
            <v>188</v>
          </cell>
          <cell r="FY108">
            <v>30000000</v>
          </cell>
          <cell r="FZ108">
            <v>45701</v>
          </cell>
          <cell r="GA108">
            <v>113</v>
          </cell>
          <cell r="GB108">
            <v>21600000</v>
          </cell>
          <cell r="GC108">
            <v>45709</v>
          </cell>
        </row>
        <row r="109">
          <cell r="A109" t="str">
            <v>C41</v>
          </cell>
          <cell r="B109"/>
          <cell r="C109">
            <v>2025</v>
          </cell>
          <cell r="D109">
            <v>108</v>
          </cell>
          <cell r="E109">
            <v>1013580350</v>
          </cell>
          <cell r="F109">
            <v>9</v>
          </cell>
          <cell r="G109" t="str">
            <v>MONICA ROCIO FLOREZ AVELLANEDA</v>
          </cell>
          <cell r="H109" t="str">
            <v>KR 13 ESTE 17 F 38 SUR</v>
          </cell>
          <cell r="I109">
            <v>3022357086</v>
          </cell>
          <cell r="J109" t="str">
            <v>monica.f0214@gmail.com</v>
          </cell>
          <cell r="K109" t="str">
            <v>NO APLICA</v>
          </cell>
          <cell r="L109" t="str">
            <v>NO APLICA</v>
          </cell>
          <cell r="M109" t="str">
            <v>MUJER</v>
          </cell>
          <cell r="N109" t="str">
            <v>CISGENERO</v>
          </cell>
          <cell r="O109" t="str">
            <v>NO APLICA</v>
          </cell>
          <cell r="P109" t="str">
            <v>NO APLICA</v>
          </cell>
          <cell r="Q109">
            <v>31457</v>
          </cell>
          <cell r="R109">
            <v>39</v>
          </cell>
          <cell r="S109" t="str">
            <v>NACIONAL</v>
          </cell>
          <cell r="T109" t="str">
            <v>Título profesional en Derecho con título de posgrado a nivel de maestría y/o su equivalencia</v>
          </cell>
          <cell r="U109" t="str">
            <v>ABOGADAUniversidad de los Andes, según acta de grado de fecha 30 de septiembre de 2015. MAGISTER EN DERECHO PÚBLICO PARA LA GESTIÓN ADMINISTRATIVA Unievrsidad de los Andes según diploma de grado de fecha 15 de octubre de 2020</v>
          </cell>
          <cell r="V109" t="str">
            <v>Inversión</v>
          </cell>
          <cell r="W109" t="str">
            <v>Fortalecimiento de la gestión institucional del IDPAC en el marco de la ejecución del Plan de Desarrollo de  Bogotá D.C</v>
          </cell>
          <cell r="X109" t="str">
            <v>O23011745992024019407023</v>
          </cell>
          <cell r="Y109" t="str">
            <v xml:space="preserve">Meta 368 Implementar 1 estrategia 
para fortalecimiento de la gestión 
institucional y operativa </v>
          </cell>
          <cell r="Z109" t="str">
            <v>1. Realizar el 100% de la estrategia 
de contratación de talento humano 
para los procesos de apoyo, gerencia 
y evaluación.</v>
          </cell>
          <cell r="AA109" t="str">
            <v>Prestar los servicios profesionales para adelantar jurídicamente el desarrollo de los procedimientos adelantados por el Proceso de Gestión Contractual del Instituto Distrital de la Participación y Acción Comunal.</v>
          </cell>
          <cell r="AB109">
            <v>45709</v>
          </cell>
          <cell r="AC109">
            <v>45712</v>
          </cell>
          <cell r="AD109">
            <v>2025</v>
          </cell>
          <cell r="AE109">
            <v>2</v>
          </cell>
          <cell r="AF109">
            <v>24</v>
          </cell>
          <cell r="AG109">
            <v>2025</v>
          </cell>
          <cell r="AH109">
            <v>7</v>
          </cell>
          <cell r="AI109">
            <v>0</v>
          </cell>
          <cell r="AJ109">
            <v>2025</v>
          </cell>
          <cell r="AK109">
            <v>9</v>
          </cell>
          <cell r="AL109">
            <v>23</v>
          </cell>
          <cell r="AM109">
            <v>45923</v>
          </cell>
          <cell r="AN109">
            <v>210</v>
          </cell>
          <cell r="AO109">
            <v>42000000</v>
          </cell>
          <cell r="AP109"/>
          <cell r="AQ109"/>
          <cell r="AR109"/>
          <cell r="AS109" t="str">
            <v>$ 6.000.000</v>
          </cell>
          <cell r="AT109" t="str">
            <v>Profesional 5</v>
          </cell>
          <cell r="AU109" t="str">
            <v>Febrero</v>
          </cell>
          <cell r="AV109" t="str">
            <v>1 1. Natural</v>
          </cell>
          <cell r="AW109" t="str">
            <v>26 26-Persona Natural</v>
          </cell>
          <cell r="AX109" t="str">
            <v>3 3. Único Contratista</v>
          </cell>
          <cell r="AY109" t="str">
            <v>17 17. Contrato de Prestación de Servicios</v>
          </cell>
          <cell r="AZ109" t="str">
            <v>31 31-Servicios Profesionales</v>
          </cell>
          <cell r="BA109" t="str">
            <v>5 Contratación directa</v>
          </cell>
          <cell r="BB109" t="str">
            <v>33 Prestación de Servicios Profesionales y Apoyo (5-8)</v>
          </cell>
          <cell r="BC109">
            <v>1</v>
          </cell>
          <cell r="BD109" t="str">
            <v>1 1. Ley 80</v>
          </cell>
          <cell r="BE109"/>
          <cell r="BF109"/>
          <cell r="BG109"/>
          <cell r="BH109"/>
          <cell r="BI109" t="str">
            <v>6 6: Prestacion de servicios</v>
          </cell>
          <cell r="BJ109"/>
          <cell r="BK109"/>
          <cell r="BL109"/>
          <cell r="BM109"/>
          <cell r="BN109"/>
          <cell r="BO109"/>
          <cell r="BP109"/>
          <cell r="BQ109"/>
          <cell r="BR109"/>
          <cell r="BS109"/>
          <cell r="BT109"/>
          <cell r="BU109"/>
          <cell r="BV109"/>
          <cell r="BW109"/>
          <cell r="BX109"/>
          <cell r="BY109"/>
          <cell r="BZ109"/>
          <cell r="CA109"/>
          <cell r="CB109"/>
          <cell r="CC109">
            <v>45709</v>
          </cell>
          <cell r="CD109" t="str">
            <v>CUMPLIMIENTO</v>
          </cell>
          <cell r="CE109">
            <v>80111600</v>
          </cell>
          <cell r="CF109" t="str">
            <v>CD-IDPAC-108-2025</v>
          </cell>
          <cell r="CG109" t="str">
            <v>https://community.secop.gov.co/Public/Tendering/OpportunityDetail/Index?noticeUID=CO1.NTC.7695990&amp;isFromPublicArea=True&amp;isModal=False</v>
          </cell>
          <cell r="CH109">
            <v>45708</v>
          </cell>
          <cell r="CI109" t="str">
            <v>CO1.PCCNTR.7538623</v>
          </cell>
          <cell r="CJ109" t="str">
            <v>Sebastian Silva</v>
          </cell>
          <cell r="CK109" t="str">
            <v>YULY MARCELA BARAJAS AGUILERA</v>
          </cell>
          <cell r="CL109" t="str">
            <v>1 1. Interna</v>
          </cell>
          <cell r="CM109" t="str">
            <v>YULY MARCELA BARAJAS AGUILERA</v>
          </cell>
          <cell r="CN109">
            <v>1010176121</v>
          </cell>
          <cell r="CO109">
            <v>6</v>
          </cell>
          <cell r="CP109"/>
          <cell r="CQ109" t="str">
            <v>SECRETARIA GENERAL</v>
          </cell>
          <cell r="CR109"/>
          <cell r="CS109"/>
          <cell r="CT109"/>
          <cell r="CU109"/>
          <cell r="CV109"/>
          <cell r="CW109"/>
          <cell r="CX109"/>
          <cell r="CY109"/>
          <cell r="CZ109"/>
          <cell r="DA109"/>
          <cell r="DB109"/>
          <cell r="DC109"/>
          <cell r="DD109"/>
          <cell r="DE109"/>
          <cell r="DF109"/>
          <cell r="DG109"/>
          <cell r="DH109"/>
          <cell r="DI109"/>
          <cell r="DJ109"/>
          <cell r="DK109"/>
          <cell r="DL109"/>
          <cell r="DM109"/>
          <cell r="DN109"/>
          <cell r="DO109"/>
          <cell r="DP109"/>
          <cell r="DQ109"/>
          <cell r="DR109"/>
          <cell r="DS109"/>
          <cell r="DT109"/>
          <cell r="DU109"/>
          <cell r="DV109"/>
          <cell r="DW109"/>
          <cell r="DX109"/>
          <cell r="DY109"/>
          <cell r="DZ109"/>
          <cell r="EA109"/>
          <cell r="EB109"/>
          <cell r="EC109"/>
          <cell r="ED109"/>
          <cell r="EE109"/>
          <cell r="EF109"/>
          <cell r="EG109"/>
          <cell r="EH109"/>
          <cell r="EI109"/>
          <cell r="EJ109"/>
          <cell r="EK109"/>
          <cell r="EL109"/>
          <cell r="EM109"/>
          <cell r="EN109"/>
          <cell r="EO109"/>
          <cell r="EP109"/>
          <cell r="EQ109"/>
          <cell r="ER109"/>
          <cell r="ES109"/>
          <cell r="ET109"/>
          <cell r="EU109" t="str">
            <v>$ -</v>
          </cell>
          <cell r="EV109"/>
          <cell r="EW109"/>
          <cell r="EX109"/>
          <cell r="EY109"/>
          <cell r="EZ109"/>
          <cell r="FA109"/>
          <cell r="FB109">
            <v>0</v>
          </cell>
          <cell r="FC109">
            <v>45923</v>
          </cell>
          <cell r="FD109">
            <v>210</v>
          </cell>
          <cell r="FE109" t="str">
            <v>$ 42.000.000</v>
          </cell>
          <cell r="FF109" t="str">
            <v>Activo</v>
          </cell>
          <cell r="FG109" t="str">
            <v>En ejecución</v>
          </cell>
          <cell r="FH109"/>
          <cell r="FI109"/>
          <cell r="FJ109" t="str">
            <v>$42.000.000</v>
          </cell>
          <cell r="FK109" t="str">
            <v>$0</v>
          </cell>
          <cell r="FL109" t="str">
            <v>$0</v>
          </cell>
          <cell r="FM109" t="str">
            <v>$42.000.000</v>
          </cell>
          <cell r="FN109" t="str">
            <v>$0</v>
          </cell>
          <cell r="FO109" t="str">
            <v>$42.000.000</v>
          </cell>
          <cell r="FP109" t="str">
            <v>OK</v>
          </cell>
          <cell r="FQ109" t="str">
            <v>#¡REF!</v>
          </cell>
          <cell r="FR109">
            <v>0</v>
          </cell>
          <cell r="FS109" t="str">
            <v>Revisar y dar trámite a las liquidaciones y cierres contractuales asignados 
por el Supervisor del Contrato. 
2. Atender los trámites de entes de control que sean asignados por parte de 
la secretaría General, realizando seguimiento de cada trámite asignado 
hasta su culminación total. 
3. Realizar la revisión jurídica a los documentos precontractuales aportados 
por el área que requiere la contratación, realizando las recomendaciones 
a que haya lugar. 
4. Brindar acompañamiento jurídico a las diferentes áreas de la entidad en 
los procesos contractuales, generando los documentos e insumos 
requeridos para tales fines. 
5. Realizar el diligenciamiento y publicación de la información requerida en 
las plataformas dispuestas por la entidad para la realización de la actividad 
contractual en las etapas precontractual, contractual y postcontractual. 
6. Las demás que sean asignadas por el supervisor, de acuerdo con la 
naturaleza y objeto del contrato.</v>
          </cell>
          <cell r="FT10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9"/>
          <cell r="FV109">
            <v>7</v>
          </cell>
          <cell r="FW109">
            <v>0</v>
          </cell>
          <cell r="FX109">
            <v>257</v>
          </cell>
          <cell r="FY109">
            <v>42000000</v>
          </cell>
          <cell r="FZ109">
            <v>45707</v>
          </cell>
          <cell r="GA109">
            <v>112</v>
          </cell>
          <cell r="GB109">
            <v>42000000</v>
          </cell>
          <cell r="GC109">
            <v>45709</v>
          </cell>
        </row>
        <row r="110">
          <cell r="A110" t="str">
            <v>C82</v>
          </cell>
          <cell r="B110"/>
          <cell r="C110">
            <v>2025</v>
          </cell>
          <cell r="D110">
            <v>109</v>
          </cell>
          <cell r="E110">
            <v>1113640263</v>
          </cell>
          <cell r="F110">
            <v>7</v>
          </cell>
          <cell r="G110" t="str">
            <v>ANDERSON MARTINEZ VAHOS</v>
          </cell>
          <cell r="H110" t="str">
            <v>avenida boya N° 67 - 75</v>
          </cell>
          <cell r="I110">
            <v>3165798626</v>
          </cell>
          <cell r="J110" t="str">
            <v>abogadoandersonmartinez@gmail.com</v>
          </cell>
          <cell r="K110" t="str">
            <v>NO APLICA</v>
          </cell>
          <cell r="L110" t="str">
            <v>NO APLICA</v>
          </cell>
          <cell r="M110" t="str">
            <v>HOMBRE</v>
          </cell>
          <cell r="N110" t="str">
            <v>CISGENERO</v>
          </cell>
          <cell r="O110" t="str">
            <v>NO APLICA</v>
          </cell>
          <cell r="P110" t="str">
            <v>NO APLICA</v>
          </cell>
          <cell r="Q110">
            <v>32701</v>
          </cell>
          <cell r="R110">
            <v>35</v>
          </cell>
          <cell r="S110" t="str">
            <v>NACIONAL</v>
          </cell>
          <cell r="T110" t="str">
            <v>Título profesional en derecho con título de posgrado a nivel de maestría o su equivalencia</v>
          </cell>
          <cell r="U110" t="str">
            <v>ABOGADO Universidad Santiago de Cali Según diploma de grado del 10 de abril de 2014 MAESTRIA EN DERECHO CONTRACTUAL PUBLICO Y PRIVADO  Universidad Santo Tomas Según diploma de grado del 02 de diciembre de 2022</v>
          </cell>
          <cell r="V110" t="str">
            <v>Inversión</v>
          </cell>
          <cell r="W110" t="str">
            <v>Fortalecimiento de la gestión institucional del IDPAC en el marco de la ejecución del Plan de Desarrollo de  Bogotá D.C</v>
          </cell>
          <cell r="X110" t="str">
            <v>O23011745992024019407023</v>
          </cell>
          <cell r="Y110" t="str">
            <v xml:space="preserve">Meta 368 Implementar 1 estrategia 
para fortalecimiento de la gestión 
institucional y operativa </v>
          </cell>
          <cell r="Z110" t="str">
            <v>1. Realizar el 100% de la estrategia 
de contratación de talento humano 
para los procesos de apoyo, gerencia 
y evaluación.</v>
          </cell>
          <cell r="AA110" t="str">
            <v>Prestar los servicios profesionales para realizar las actividades desde el componente juridico en materia de contratación de la Secretaría General.</v>
          </cell>
          <cell r="AB110">
            <v>45712</v>
          </cell>
          <cell r="AC110">
            <v>45713</v>
          </cell>
          <cell r="AD110">
            <v>2025</v>
          </cell>
          <cell r="AE110">
            <v>2</v>
          </cell>
          <cell r="AF110">
            <v>25</v>
          </cell>
          <cell r="AG110">
            <v>2025</v>
          </cell>
          <cell r="AH110">
            <v>6</v>
          </cell>
          <cell r="AI110">
            <v>0</v>
          </cell>
          <cell r="AJ110">
            <v>2025</v>
          </cell>
          <cell r="AK110">
            <v>8</v>
          </cell>
          <cell r="AL110">
            <v>24</v>
          </cell>
          <cell r="AM110">
            <v>45893</v>
          </cell>
          <cell r="AN110">
            <v>180</v>
          </cell>
          <cell r="AO110">
            <v>49800000</v>
          </cell>
          <cell r="AP110"/>
          <cell r="AQ110"/>
          <cell r="AR110"/>
          <cell r="AS110" t="str">
            <v>$ 8.300.000</v>
          </cell>
          <cell r="AT110" t="str">
            <v>Asesor 1</v>
          </cell>
          <cell r="AU110" t="str">
            <v>Febrero</v>
          </cell>
          <cell r="AV110" t="str">
            <v>1 1. Natural</v>
          </cell>
          <cell r="AW110" t="str">
            <v>26 26-Persona Natural</v>
          </cell>
          <cell r="AX110" t="str">
            <v>3 3. Único Contratista</v>
          </cell>
          <cell r="AY110" t="str">
            <v>17 17. Contrato de Prestación de Servicios</v>
          </cell>
          <cell r="AZ110" t="str">
            <v>31 31-Servicios Profesionales</v>
          </cell>
          <cell r="BA110" t="str">
            <v>5 Contratación directa</v>
          </cell>
          <cell r="BB110" t="str">
            <v>33 Prestación de Servicios Profesionales y Apoyo (5-8)</v>
          </cell>
          <cell r="BC110">
            <v>1</v>
          </cell>
          <cell r="BD110" t="str">
            <v>1 1. Ley 80</v>
          </cell>
          <cell r="BE110"/>
          <cell r="BF110"/>
          <cell r="BG110"/>
          <cell r="BH110"/>
          <cell r="BI110" t="str">
            <v>6 6: Prestacion de servicios</v>
          </cell>
          <cell r="BJ110"/>
          <cell r="BK110"/>
          <cell r="BL110"/>
          <cell r="BM110"/>
          <cell r="BN110"/>
          <cell r="BO110"/>
          <cell r="BP110"/>
          <cell r="BQ110"/>
          <cell r="BR110"/>
          <cell r="BS110"/>
          <cell r="BT110"/>
          <cell r="BU110"/>
          <cell r="BV110"/>
          <cell r="BW110"/>
          <cell r="BX110"/>
          <cell r="BY110"/>
          <cell r="BZ110"/>
          <cell r="CA110"/>
          <cell r="CB110"/>
          <cell r="CC110">
            <v>45712</v>
          </cell>
          <cell r="CD110" t="str">
            <v>CUMPLIMIENTO</v>
          </cell>
          <cell r="CE110">
            <v>80111600</v>
          </cell>
          <cell r="CF110" t="str">
            <v>CD-IDPAC-109-2025</v>
          </cell>
          <cell r="CG110" t="str">
            <v>https://community.secop.gov.co/Public/Tendering/OpportunityDetail/Index?noticeUID=CO1.NTC.7688961&amp;isFromPublicArea=True&amp;isModal=False</v>
          </cell>
          <cell r="CH110">
            <v>45712</v>
          </cell>
          <cell r="CI110" t="str">
            <v>CO1.PCCNTR.7549807</v>
          </cell>
          <cell r="CJ110" t="str">
            <v>Wilson Ayure</v>
          </cell>
          <cell r="CK110" t="str">
            <v>YULY MARCELA BARAJAS AGUILERA</v>
          </cell>
          <cell r="CL110" t="str">
            <v>1 1. Interna</v>
          </cell>
          <cell r="CM110" t="str">
            <v>YULY MARCELA BARAJAS AGUILERA</v>
          </cell>
          <cell r="CN110">
            <v>1010176121</v>
          </cell>
          <cell r="CO110">
            <v>6</v>
          </cell>
          <cell r="CP110"/>
          <cell r="CQ110" t="str">
            <v>SECRETARIA GENERAL</v>
          </cell>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t="str">
            <v>$ -</v>
          </cell>
          <cell r="EV110"/>
          <cell r="EW110"/>
          <cell r="EX110"/>
          <cell r="EY110"/>
          <cell r="EZ110"/>
          <cell r="FA110"/>
          <cell r="FB110">
            <v>0</v>
          </cell>
          <cell r="FC110">
            <v>45893</v>
          </cell>
          <cell r="FD110">
            <v>180</v>
          </cell>
          <cell r="FE110" t="str">
            <v>$ 49.800.000</v>
          </cell>
          <cell r="FF110" t="str">
            <v>Activo</v>
          </cell>
          <cell r="FG110" t="str">
            <v>En ejecución</v>
          </cell>
          <cell r="FH110"/>
          <cell r="FI110"/>
          <cell r="FJ110" t="str">
            <v>$49.800.000</v>
          </cell>
          <cell r="FK110" t="str">
            <v>#N/D</v>
          </cell>
          <cell r="FL110" t="str">
            <v>$0</v>
          </cell>
          <cell r="FM110" t="str">
            <v>$49.800.000</v>
          </cell>
          <cell r="FN110" t="str">
            <v>$0</v>
          </cell>
          <cell r="FO110" t="str">
            <v>$49.800.000</v>
          </cell>
          <cell r="FP110" t="str">
            <v>OK</v>
          </cell>
          <cell r="FQ110" t="str">
            <v>#¡REF!</v>
          </cell>
          <cell r="FR110">
            <v>0</v>
          </cell>
          <cell r="FS110" t="str">
            <v>Orientar técnica y jurídicamente las actividades de gestión documental de 
la Secretaria General. Así como atender la expedición de Paz y Salvos del 
Proceso de Gestión Contractual. 
2. Realizar seguimiento a las actividades de gestión documental del Proceso 
de Gestión Contractual, como atender los requerimientos de préstamos y 
consultas de los expedientes contractuales. 
3. Revisar y dar trámite a las liquidaciones y cierres contractuales asignados 
por el Supervisor del Contrato.  
4. Realizar el apoyo correspondiente con el cargue de información y/o 
documentación del Proceso de Gestión Contractual, en las plataformas de 
contratación, destinadas para el efecto. 
5. ?Brindar apoyo a la Secretaria General con el seguimiento, control y alertas 
de la gestión contractual de  personas naturales. 
6. Las demás que sean asignadas por el supervisor, de acuerdo con la 
naturaleza y objeto del contrato</v>
          </cell>
          <cell r="FT11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0"/>
          <cell r="FV110">
            <v>6</v>
          </cell>
          <cell r="FW110">
            <v>0</v>
          </cell>
          <cell r="FX110">
            <v>187</v>
          </cell>
          <cell r="FY110">
            <v>49800000</v>
          </cell>
          <cell r="FZ110">
            <v>45701</v>
          </cell>
          <cell r="GA110">
            <v>116</v>
          </cell>
          <cell r="GB110">
            <v>49800000</v>
          </cell>
          <cell r="GC110">
            <v>45712</v>
          </cell>
        </row>
        <row r="111">
          <cell r="A111" t="str">
            <v>C31</v>
          </cell>
          <cell r="B111"/>
          <cell r="C111">
            <v>2025</v>
          </cell>
          <cell r="D111">
            <v>110</v>
          </cell>
          <cell r="E111">
            <v>35220513</v>
          </cell>
          <cell r="F111">
            <v>8</v>
          </cell>
          <cell r="G111" t="str">
            <v>ERICA MILENA VARGAS MEDINA</v>
          </cell>
          <cell r="H111" t="str">
            <v>CALLE 9 No. 1A-22 ESTE</v>
          </cell>
          <cell r="I111">
            <v>3232259122</v>
          </cell>
          <cell r="J111" t="str">
            <v>milevarme@gmail.com</v>
          </cell>
          <cell r="K111" t="str">
            <v>NO APLICA</v>
          </cell>
          <cell r="L111" t="str">
            <v>NO APLICA</v>
          </cell>
          <cell r="M111" t="str">
            <v>MUJER</v>
          </cell>
          <cell r="N111" t="str">
            <v>CISGENERO</v>
          </cell>
          <cell r="O111" t="str">
            <v>NO APLICA</v>
          </cell>
          <cell r="P111" t="str">
            <v>NO APLICA</v>
          </cell>
          <cell r="Q111">
            <v>28640</v>
          </cell>
          <cell r="R111">
            <v>46</v>
          </cell>
          <cell r="S111" t="str">
            <v>NACIONAL</v>
          </cell>
          <cell r="T111" t="str">
            <v>Título de formación profesional en el área del conocimiento de economía, administración, contaduría, y afines o su equivalencia</v>
          </cell>
          <cell r="U111" t="str">
            <v>ADMINISTRADORA PÚBLICA Politécnico Gran Colombiano Según diploma del 31 de agosto de 2023</v>
          </cell>
          <cell r="V111" t="str">
            <v>Inversión</v>
          </cell>
          <cell r="W111" t="str">
            <v>Fortalecimiento de la gestión institucional del IDPAC en el marco de la ejecución del Plan de Desarrollo de  Bogotá D.C</v>
          </cell>
          <cell r="X111" t="str">
            <v>O23011745992024019407023</v>
          </cell>
          <cell r="Y111" t="str">
            <v xml:space="preserve">Meta 368 Implementar 1 estrategia 
para fortalecimiento de la gestión 
institucional y operativa </v>
          </cell>
          <cell r="Z111" t="str">
            <v>1. Realizar el 100% de la estrategia 
de contratación de talento humano 
para los procesos de apoyo, gerencia 
y evaluación.</v>
          </cell>
          <cell r="AA111" t="str">
            <v>Prestar los servicios profesionales para gestionar el uso integral de las plataformas transaccionales de compra pública e implementación efectiva de las prácticas y estrategias de análisis de datos y abastecimiento estratégico en el IDPAC.</v>
          </cell>
          <cell r="AB111">
            <v>45714</v>
          </cell>
          <cell r="AC111">
            <v>45715</v>
          </cell>
          <cell r="AD111">
            <v>2025</v>
          </cell>
          <cell r="AE111">
            <v>2</v>
          </cell>
          <cell r="AF111">
            <v>27</v>
          </cell>
          <cell r="AG111">
            <v>2025</v>
          </cell>
          <cell r="AH111">
            <v>6</v>
          </cell>
          <cell r="AI111">
            <v>0</v>
          </cell>
          <cell r="AJ111">
            <v>2025</v>
          </cell>
          <cell r="AK111">
            <v>8</v>
          </cell>
          <cell r="AL111">
            <v>26</v>
          </cell>
          <cell r="AM111">
            <v>45895</v>
          </cell>
          <cell r="AN111">
            <v>180</v>
          </cell>
          <cell r="AO111">
            <v>27000000</v>
          </cell>
          <cell r="AP111"/>
          <cell r="AQ111"/>
          <cell r="AR111"/>
          <cell r="AS111" t="str">
            <v>$ 4.500.000</v>
          </cell>
          <cell r="AT111" t="str">
            <v>Profesional 2</v>
          </cell>
          <cell r="AU111" t="str">
            <v>Febrero</v>
          </cell>
          <cell r="AV111" t="str">
            <v>1 1. Natural</v>
          </cell>
          <cell r="AW111" t="str">
            <v>26 26-Persona Natural</v>
          </cell>
          <cell r="AX111" t="str">
            <v>3 3. Único Contratista</v>
          </cell>
          <cell r="AY111" t="str">
            <v>17 17. Contrato de Prestación de Servicios</v>
          </cell>
          <cell r="AZ111" t="str">
            <v>31 31-Servicios Profesionales</v>
          </cell>
          <cell r="BA111" t="str">
            <v>5 Contratación directa</v>
          </cell>
          <cell r="BB111" t="str">
            <v>33 Prestación de Servicios Profesionales y Apoyo (5-8)</v>
          </cell>
          <cell r="BC111">
            <v>1</v>
          </cell>
          <cell r="BD111" t="str">
            <v>1 1. Ley 80</v>
          </cell>
          <cell r="BE111"/>
          <cell r="BF111"/>
          <cell r="BG111"/>
          <cell r="BH111"/>
          <cell r="BI111" t="str">
            <v>6 6: Prestacion de servicios</v>
          </cell>
          <cell r="BJ111"/>
          <cell r="BK111"/>
          <cell r="BL111"/>
          <cell r="BM111"/>
          <cell r="BN111"/>
          <cell r="BO111"/>
          <cell r="BP111"/>
          <cell r="BQ111"/>
          <cell r="BR111"/>
          <cell r="BS111"/>
          <cell r="BT111"/>
          <cell r="BU111"/>
          <cell r="BV111"/>
          <cell r="BW111"/>
          <cell r="BX111"/>
          <cell r="BY111"/>
          <cell r="BZ111"/>
          <cell r="CA111"/>
          <cell r="CB111"/>
          <cell r="CC111">
            <v>45714</v>
          </cell>
          <cell r="CD111" t="str">
            <v>CUMPLIMIENTO</v>
          </cell>
          <cell r="CE111">
            <v>80111600</v>
          </cell>
          <cell r="CF111" t="str">
            <v>CD-IDPAC-110-2025</v>
          </cell>
          <cell r="CG111" t="str">
            <v>https://community.secop.gov.co/Public/Tendering/OpportunityDetail/Index?noticeUID=CO1.NTC.7701922&amp;isFromPublicArea=True&amp;isModal=False</v>
          </cell>
          <cell r="CH111">
            <v>45712</v>
          </cell>
          <cell r="CI111" t="str">
            <v>CO1.PCCNTR.7556930</v>
          </cell>
          <cell r="CJ111" t="str">
            <v>Wilson Ayure</v>
          </cell>
          <cell r="CK111" t="str">
            <v>YULY MARCELA BARAJAS AGUILERA</v>
          </cell>
          <cell r="CL111" t="str">
            <v>1 1. Interna</v>
          </cell>
          <cell r="CM111" t="str">
            <v>YULY MARCELA BARAJAS AGUILERA</v>
          </cell>
          <cell r="CN111">
            <v>1010176121</v>
          </cell>
          <cell r="CO111">
            <v>6</v>
          </cell>
          <cell r="CP111"/>
          <cell r="CQ111" t="str">
            <v>SECRETARIA GENERAL</v>
          </cell>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t="str">
            <v>$ -</v>
          </cell>
          <cell r="EV111"/>
          <cell r="EW111"/>
          <cell r="EX111"/>
          <cell r="EY111"/>
          <cell r="EZ111"/>
          <cell r="FA111"/>
          <cell r="FB111">
            <v>0</v>
          </cell>
          <cell r="FC111">
            <v>45895</v>
          </cell>
          <cell r="FD111">
            <v>180</v>
          </cell>
          <cell r="FE111" t="str">
            <v>$ 27.000.000</v>
          </cell>
          <cell r="FF111" t="str">
            <v>Activo</v>
          </cell>
          <cell r="FG111" t="str">
            <v>En ejecución</v>
          </cell>
          <cell r="FH111"/>
          <cell r="FI111"/>
          <cell r="FJ111" t="str">
            <v>$27.000.000</v>
          </cell>
          <cell r="FK111" t="str">
            <v>#N/D</v>
          </cell>
          <cell r="FL111" t="str">
            <v>$0</v>
          </cell>
          <cell r="FM111" t="str">
            <v>$27.000.000</v>
          </cell>
          <cell r="FN111" t="str">
            <v>$0</v>
          </cell>
          <cell r="FO111" t="str">
            <v>$27.000.000</v>
          </cell>
          <cell r="FP111" t="str">
            <v>OK</v>
          </cell>
          <cell r="FQ111" t="str">
            <v>#¡REF!</v>
          </cell>
          <cell r="FR111">
            <v>0</v>
          </cell>
          <cell r="FS111" t="str">
            <v xml:space="preserve">Gestionar la documentación necesaria para optimizar el flujo de 
documentos en la Secretaría General del IDPAC, conforme a la normativa 
vigente. 
2. Brindar apoyo  en la elaboración y aplicación de metodologías para el 
abastecimiento estratégico, incluyendo el análisis de proveedores y la 
evaluación de alternativas de contratación pública, siguiendo las normas 
de contratación estatal vigentes. 
3. Brindar soporte técnico en el uso y administración de las plataformas y 
aplicaciones de contratación estatal dentro del marco de los procesos 
contractuales. 
4. Realizar la implementación de nuevas herramientas de análisis de 
información para respaldar la toma de decisiones estratégicas en los 
procesos de compra y contratación pública del IDPAC. 
5. Atender las solicitudes y requerimientos radicados en la Secretaría 
General del IDPAC dentro de los plazos legales y conforme a las normas 
regulatorias. 
6. Las demás que sean asignadas por el supervisor, de acuerdo con la 
naturaleza y objeto del contrato. </v>
          </cell>
          <cell r="FT11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1"/>
          <cell r="FV111">
            <v>6</v>
          </cell>
          <cell r="FW111">
            <v>0</v>
          </cell>
          <cell r="FX111">
            <v>224</v>
          </cell>
          <cell r="FY111">
            <v>27000000</v>
          </cell>
          <cell r="FZ111">
            <v>45702</v>
          </cell>
          <cell r="GA111">
            <v>130</v>
          </cell>
          <cell r="GB111">
            <v>27000000</v>
          </cell>
          <cell r="GC111">
            <v>45714</v>
          </cell>
        </row>
        <row r="112">
          <cell r="A112" t="str">
            <v>C137</v>
          </cell>
          <cell r="B112"/>
          <cell r="C112">
            <v>2025</v>
          </cell>
          <cell r="D112">
            <v>111</v>
          </cell>
          <cell r="E112">
            <v>80851277</v>
          </cell>
          <cell r="F112">
            <v>5</v>
          </cell>
          <cell r="G112" t="str">
            <v>CESAR AUGUSTO POLO AVENDAÑO</v>
          </cell>
          <cell r="H112" t="str">
            <v>CR 72A 23F 36</v>
          </cell>
          <cell r="I112">
            <v>3168772234</v>
          </cell>
          <cell r="J112" t="str">
            <v>cesaraugustopolo@gmail.com</v>
          </cell>
          <cell r="K112" t="str">
            <v>NO APLICA</v>
          </cell>
          <cell r="L112" t="str">
            <v>NO APLICA</v>
          </cell>
          <cell r="M112" t="str">
            <v>HOMBRE</v>
          </cell>
          <cell r="N112" t="str">
            <v>CISGENERO</v>
          </cell>
          <cell r="O112" t="str">
            <v>NO APLICA</v>
          </cell>
          <cell r="P112" t="str">
            <v>NO APLICA</v>
          </cell>
          <cell r="Q112">
            <v>30987</v>
          </cell>
          <cell r="R112">
            <v>40</v>
          </cell>
          <cell r="S112" t="str">
            <v>NACIONAL</v>
          </cell>
          <cell r="T112" t="str">
            <v>Título profesional ciencias 
sociales o humanas, 
economía, administración 
y/o afines con título de 
posgrado a nivel de maestría 
o su equivalencia</v>
          </cell>
          <cell r="U112" t="str">
            <v>ECONOMISTA
UNIVERSIDAD U. 
CENTRAL
Acta del 26 de marzo de 
2008
MAGISTER EN GOBIERNO 
Y POLITICAS PUBLICAS
Universidad Externado
Acta 29 de Diciembre de 
2019</v>
          </cell>
          <cell r="V112" t="str">
            <v>Inversión</v>
          </cell>
          <cell r="W112" t="str">
            <v>8080 Formación en capacidades democráticas en interrelación con la cualificación de la participación incidente; con enfoques de cultura ciudadana, democrática y de paz Bogotá D.C</v>
          </cell>
          <cell r="X112" t="str">
            <v>O23011745022024021202034</v>
          </cell>
          <cell r="Y112"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12" t="str">
            <v>1. Formar 120.000 ciudadanos en sus 
capacidades democráticas para incidir 
en la construcción de una cultura 
democrática, ciudadana y de paz</v>
          </cell>
          <cell r="AA112" t="str">
            <v>Prestar los servicios profesionales de manera temporal para la implementación de estrategias de alianzas y redes de la Gerencia 
de Escuela de la Participación.</v>
          </cell>
          <cell r="AB112">
            <v>45712</v>
          </cell>
          <cell r="AC112">
            <v>45714</v>
          </cell>
          <cell r="AD112">
            <v>2025</v>
          </cell>
          <cell r="AE112">
            <v>2</v>
          </cell>
          <cell r="AF112">
            <v>26</v>
          </cell>
          <cell r="AG112">
            <v>2025</v>
          </cell>
          <cell r="AH112">
            <v>5</v>
          </cell>
          <cell r="AI112">
            <v>0</v>
          </cell>
          <cell r="AJ112">
            <v>2025</v>
          </cell>
          <cell r="AK112">
            <v>7</v>
          </cell>
          <cell r="AL112">
            <v>25</v>
          </cell>
          <cell r="AM112">
            <v>45863</v>
          </cell>
          <cell r="AN112">
            <v>150</v>
          </cell>
          <cell r="AO112">
            <v>35000000</v>
          </cell>
          <cell r="AP112"/>
          <cell r="AQ112"/>
          <cell r="AR112"/>
          <cell r="AS112" t="str">
            <v>$ 7.000.000</v>
          </cell>
          <cell r="AT112" t="str">
            <v>Profesional 7</v>
          </cell>
          <cell r="AU112" t="str">
            <v>Febrero</v>
          </cell>
          <cell r="AV112" t="str">
            <v>1 1. Natural</v>
          </cell>
          <cell r="AW112" t="str">
            <v>26 26-Persona Natural</v>
          </cell>
          <cell r="AX112" t="str">
            <v>3 3. Único Contratista</v>
          </cell>
          <cell r="AY112" t="str">
            <v>17 17. Contrato de Prestación de Servicios</v>
          </cell>
          <cell r="AZ112" t="str">
            <v>31 31-Servicios Profesionales</v>
          </cell>
          <cell r="BA112" t="str">
            <v>5 Contratación directa</v>
          </cell>
          <cell r="BB112" t="str">
            <v>33 Prestación de Servicios Profesionales y Apoyo (5-8)</v>
          </cell>
          <cell r="BC112">
            <v>1</v>
          </cell>
          <cell r="BD112" t="str">
            <v>1 1. Ley 80</v>
          </cell>
          <cell r="BE112"/>
          <cell r="BF112"/>
          <cell r="BG112"/>
          <cell r="BH112"/>
          <cell r="BI112" t="str">
            <v>6 6: Prestacion de servicios</v>
          </cell>
          <cell r="BJ112"/>
          <cell r="BK112"/>
          <cell r="BL112"/>
          <cell r="BM112"/>
          <cell r="BN112"/>
          <cell r="BO112"/>
          <cell r="BP112"/>
          <cell r="BQ112"/>
          <cell r="BR112"/>
          <cell r="BS112"/>
          <cell r="BT112"/>
          <cell r="BU112"/>
          <cell r="BV112"/>
          <cell r="BW112"/>
          <cell r="BX112"/>
          <cell r="BY112"/>
          <cell r="BZ112"/>
          <cell r="CA112"/>
          <cell r="CB112"/>
          <cell r="CC112">
            <v>45712</v>
          </cell>
          <cell r="CD112" t="str">
            <v>CUMPLIMIENTO</v>
          </cell>
          <cell r="CE112">
            <v>80111600</v>
          </cell>
          <cell r="CF112" t="str">
            <v>CD-IDPAC-111-2025</v>
          </cell>
          <cell r="CG112" t="str">
            <v>https://community.secop.gov.co/Public/Tendering/OpportunityDetail/Index?noticeUID=CO1.NTC.7711256&amp;isFromPublicArea=True&amp;isModal=False</v>
          </cell>
          <cell r="CH112">
            <v>45709</v>
          </cell>
          <cell r="CI112" t="str">
            <v>CO1.PCCNTR.7546157</v>
          </cell>
          <cell r="CJ112" t="str">
            <v>Sebastian Silva</v>
          </cell>
          <cell r="CK112" t="str">
            <v>YULY MARCELA BARAJAS AGUILERA</v>
          </cell>
          <cell r="CL112" t="str">
            <v>1 1. Interna</v>
          </cell>
          <cell r="CM112" t="str">
            <v>JOSÉ GUILLERMO ORJUELA ARDILA</v>
          </cell>
          <cell r="CN112">
            <v>1075654508</v>
          </cell>
          <cell r="CO112">
            <v>1</v>
          </cell>
          <cell r="CP112"/>
          <cell r="CQ112" t="str">
            <v>GERENTE ESCUELA DE LA PARTICIPACIÓN</v>
          </cell>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t="str">
            <v>$ -</v>
          </cell>
          <cell r="EV112"/>
          <cell r="EW112"/>
          <cell r="EX112"/>
          <cell r="EY112"/>
          <cell r="EZ112"/>
          <cell r="FA112"/>
          <cell r="FB112">
            <v>0</v>
          </cell>
          <cell r="FC112">
            <v>45863</v>
          </cell>
          <cell r="FD112">
            <v>150</v>
          </cell>
          <cell r="FE112" t="str">
            <v>$ 35.000.000</v>
          </cell>
          <cell r="FF112" t="str">
            <v>Activo</v>
          </cell>
          <cell r="FG112" t="str">
            <v>En ejecución</v>
          </cell>
          <cell r="FH112"/>
          <cell r="FI112"/>
          <cell r="FJ112" t="str">
            <v>$35.000.000</v>
          </cell>
          <cell r="FK112" t="str">
            <v>#N/D</v>
          </cell>
          <cell r="FL112" t="str">
            <v>$0</v>
          </cell>
          <cell r="FM112" t="str">
            <v>$35.000.000</v>
          </cell>
          <cell r="FN112" t="str">
            <v>$0</v>
          </cell>
          <cell r="FO112" t="str">
            <v>$35.000.000</v>
          </cell>
          <cell r="FP112" t="str">
            <v>OK</v>
          </cell>
          <cell r="FQ112" t="str">
            <v>#¡REF!</v>
          </cell>
          <cell r="FR112">
            <v>0</v>
          </cell>
          <cell r="FS112" t="str">
            <v>Brindar apoyo en el seguimiento a los convenios, alianzas  generados por 
la Gerencia de Escuela de la participación 
2. Realizar la documentación y sistematización de la información de los 
convenios y alianzas que celebre la Gerencia de Escuela de la 
Participación, para asegurar su trazabilidad, avance y desarrollo. 
3. Facilitar y concertar la interacción entre las partes involucradas en los 
convenios, alianzas y proyectos gestionados o apoyados por la Gerencia 
de Escuela de la participación, asegurando una comunicación clara y 
efectiva para cumplir con las metas y objetivos del área. 
4. Brindar apoyo en la elaboración y revisión de documentos e informes en el 
marco de la misión de la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1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2"/>
          <cell r="FV112">
            <v>5</v>
          </cell>
          <cell r="FW112">
            <v>0</v>
          </cell>
          <cell r="FX112">
            <v>211</v>
          </cell>
          <cell r="FY112">
            <v>35000000</v>
          </cell>
          <cell r="FZ112">
            <v>45702</v>
          </cell>
          <cell r="GA112">
            <v>125</v>
          </cell>
          <cell r="GB112">
            <v>35000000</v>
          </cell>
          <cell r="GC112">
            <v>45713</v>
          </cell>
        </row>
        <row r="113">
          <cell r="A113" t="str">
            <v>C125</v>
          </cell>
          <cell r="B113"/>
          <cell r="C113">
            <v>2025</v>
          </cell>
          <cell r="D113">
            <v>112</v>
          </cell>
          <cell r="E113">
            <v>1019016447</v>
          </cell>
          <cell r="F113">
            <v>9</v>
          </cell>
          <cell r="G113" t="str">
            <v>FELIPE MONTOYA FRANCO</v>
          </cell>
          <cell r="H113" t="str">
            <v>cll 147 21 75</v>
          </cell>
          <cell r="I113">
            <v>6753659</v>
          </cell>
          <cell r="J113" t="str">
            <v>pipe.montoya@gmail.com</v>
          </cell>
          <cell r="K113" t="str">
            <v>NO APLICA</v>
          </cell>
          <cell r="L113" t="str">
            <v>NO APLICA</v>
          </cell>
          <cell r="M113" t="str">
            <v>HOMBRE</v>
          </cell>
          <cell r="N113" t="str">
            <v>CISGENERO</v>
          </cell>
          <cell r="O113" t="str">
            <v>NO APLICA</v>
          </cell>
          <cell r="P113" t="str">
            <v>NO APLICA</v>
          </cell>
          <cell r="Q113">
            <v>31951</v>
          </cell>
          <cell r="R113">
            <v>37</v>
          </cell>
          <cell r="S113" t="str">
            <v>NACIONAL</v>
          </cell>
          <cell r="T113" t="str">
            <v>Título de Bachiller</v>
          </cell>
          <cell r="U113" t="str">
            <v>Bachiler académico, según 
acta individual de grado del 
20 de enero de 2005 del 
Colegio Champagnat.</v>
          </cell>
          <cell r="V113" t="str">
            <v>Inversión</v>
          </cell>
          <cell r="W113" t="str">
            <v>8080 Formación en capacidades democráticas en interrelación con la cualificación de la participación incidente; con enfoques de cultura ciudadana, democrática y de paz Bogotá D.C.</v>
          </cell>
          <cell r="X113" t="str">
            <v>O23011745022024021202034</v>
          </cell>
          <cell r="Y113"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13" t="str">
            <v>1. Formar 120.000 ciudadanos en sus 
capacidades democráticas para incidir 
en la construcción de una cultura 
democrática, ciudadana y de paz</v>
          </cell>
          <cell r="AA113" t="str">
            <v>Prestar los servicios de apoyo, de manera temporal y  para el desarrollo de actividades presenciales de la Escuela de la Participación.</v>
          </cell>
          <cell r="AB113">
            <v>45712</v>
          </cell>
          <cell r="AC113">
            <v>45715</v>
          </cell>
          <cell r="AD113">
            <v>2025</v>
          </cell>
          <cell r="AE113">
            <v>2</v>
          </cell>
          <cell r="AF113">
            <v>27</v>
          </cell>
          <cell r="AG113">
            <v>2025</v>
          </cell>
          <cell r="AH113">
            <v>6</v>
          </cell>
          <cell r="AI113">
            <v>0</v>
          </cell>
          <cell r="AJ113">
            <v>2025</v>
          </cell>
          <cell r="AK113">
            <v>8</v>
          </cell>
          <cell r="AL113">
            <v>26</v>
          </cell>
          <cell r="AM113">
            <v>45895</v>
          </cell>
          <cell r="AN113">
            <v>180</v>
          </cell>
          <cell r="AO113">
            <v>22800000</v>
          </cell>
          <cell r="AP113"/>
          <cell r="AQ113"/>
          <cell r="AR113"/>
          <cell r="AS113" t="str">
            <v>$ 3.800.000</v>
          </cell>
          <cell r="AT113" t="str">
            <v>Técnico 3</v>
          </cell>
          <cell r="AU113" t="str">
            <v>Febrero</v>
          </cell>
          <cell r="AV113" t="str">
            <v>1 1. Natural</v>
          </cell>
          <cell r="AW113" t="str">
            <v>26 26-Persona Natural</v>
          </cell>
          <cell r="AX113" t="str">
            <v>3 3. Único Contratista</v>
          </cell>
          <cell r="AY113" t="str">
            <v>17 17. Contrato de Prestación de Servicios</v>
          </cell>
          <cell r="AZ113" t="str">
            <v>33 33-Servicios Apoyo a la Gestion de la Entidad (servicios administrativos)</v>
          </cell>
          <cell r="BA113" t="str">
            <v>5 Contratación directa</v>
          </cell>
          <cell r="BB113" t="str">
            <v>33 Prestación de Servicios Profesionales y Apoyo (5-8)</v>
          </cell>
          <cell r="BC113">
            <v>1</v>
          </cell>
          <cell r="BD113" t="str">
            <v>1 1. Ley 80</v>
          </cell>
          <cell r="BE113"/>
          <cell r="BF113"/>
          <cell r="BG113"/>
          <cell r="BH113"/>
          <cell r="BI113" t="str">
            <v>6 6: Prestacion de servicios</v>
          </cell>
          <cell r="BJ113"/>
          <cell r="BK113"/>
          <cell r="BL113"/>
          <cell r="BM113"/>
          <cell r="BN113"/>
          <cell r="BO113"/>
          <cell r="BP113"/>
          <cell r="BQ113"/>
          <cell r="BR113"/>
          <cell r="BS113"/>
          <cell r="BT113"/>
          <cell r="BU113"/>
          <cell r="BV113"/>
          <cell r="BW113"/>
          <cell r="BX113"/>
          <cell r="BY113"/>
          <cell r="BZ113"/>
          <cell r="CA113"/>
          <cell r="CB113"/>
          <cell r="CC113">
            <v>45714</v>
          </cell>
          <cell r="CD113" t="str">
            <v>CUMPLIMIENTO</v>
          </cell>
          <cell r="CE113">
            <v>80111600</v>
          </cell>
          <cell r="CF113" t="str">
            <v>CD-IDPAC-112-2025</v>
          </cell>
          <cell r="CG113" t="str">
            <v>https://community.secop.gov.co/Public/Tendering/OpportunityDetail/Index?noticeUID=CO1.NTC.7698124&amp;isFromPublicArea=True&amp;isModal=False</v>
          </cell>
          <cell r="CH113">
            <v>45712</v>
          </cell>
          <cell r="CI113" t="str">
            <v>CO1.PCCNTR.7551830</v>
          </cell>
          <cell r="CJ113" t="str">
            <v>Manuela Martinez</v>
          </cell>
          <cell r="CK113" t="str">
            <v>YULY MARCELA BARAJAS AGUILERA</v>
          </cell>
          <cell r="CL113" t="str">
            <v>1 1. Interna</v>
          </cell>
          <cell r="CM113" t="str">
            <v>JOSÉ GUILLERMO ORJUELA ARDILA</v>
          </cell>
          <cell r="CN113">
            <v>1075654508</v>
          </cell>
          <cell r="CO113">
            <v>1</v>
          </cell>
          <cell r="CP113"/>
          <cell r="CQ113" t="str">
            <v>GERENTE ESCUELA DE LA PARTICIPACIÓN</v>
          </cell>
          <cell r="CR113"/>
          <cell r="CS113"/>
          <cell r="CT113"/>
          <cell r="CU113"/>
          <cell r="CV113"/>
          <cell r="CW113"/>
          <cell r="CX113"/>
          <cell r="CY113"/>
          <cell r="CZ113"/>
          <cell r="DA113"/>
          <cell r="DB113"/>
          <cell r="DC113"/>
          <cell r="DD113"/>
          <cell r="DE113"/>
          <cell r="DF113"/>
          <cell r="DG113"/>
          <cell r="DH113"/>
          <cell r="DI113"/>
          <cell r="DJ113"/>
          <cell r="DK113"/>
          <cell r="DL113"/>
          <cell r="DM113"/>
          <cell r="DN113"/>
          <cell r="DO113"/>
          <cell r="DP113"/>
          <cell r="DQ113"/>
          <cell r="DR113"/>
          <cell r="DS113"/>
          <cell r="DT113"/>
          <cell r="DU113"/>
          <cell r="DV113"/>
          <cell r="DW113"/>
          <cell r="DX113"/>
          <cell r="DY113"/>
          <cell r="DZ113"/>
          <cell r="EA113"/>
          <cell r="EB113"/>
          <cell r="EC113"/>
          <cell r="ED113"/>
          <cell r="EE113"/>
          <cell r="EF113"/>
          <cell r="EG113"/>
          <cell r="EH113"/>
          <cell r="EI113"/>
          <cell r="EJ113"/>
          <cell r="EK113"/>
          <cell r="EL113"/>
          <cell r="EM113"/>
          <cell r="EN113"/>
          <cell r="EO113"/>
          <cell r="EP113"/>
          <cell r="EQ113"/>
          <cell r="ER113"/>
          <cell r="ES113"/>
          <cell r="ET113"/>
          <cell r="EU113" t="str">
            <v>$ -</v>
          </cell>
          <cell r="EV113"/>
          <cell r="EW113"/>
          <cell r="EX113"/>
          <cell r="EY113"/>
          <cell r="EZ113"/>
          <cell r="FA113"/>
          <cell r="FB113">
            <v>0</v>
          </cell>
          <cell r="FC113">
            <v>45895</v>
          </cell>
          <cell r="FD113">
            <v>180</v>
          </cell>
          <cell r="FE113" t="str">
            <v>$ 22.800.000</v>
          </cell>
          <cell r="FF113" t="str">
            <v>Activo</v>
          </cell>
          <cell r="FG113" t="str">
            <v>En ejecución</v>
          </cell>
          <cell r="FH113"/>
          <cell r="FI113"/>
          <cell r="FJ113" t="str">
            <v>$22.800.000</v>
          </cell>
          <cell r="FK113" t="str">
            <v>#N/D</v>
          </cell>
          <cell r="FL113" t="str">
            <v>$0</v>
          </cell>
          <cell r="FM113" t="str">
            <v>$22.800.000</v>
          </cell>
          <cell r="FN113" t="str">
            <v>$0</v>
          </cell>
          <cell r="FO113" t="str">
            <v>$22.800.000</v>
          </cell>
          <cell r="FP113" t="str">
            <v>OK</v>
          </cell>
          <cell r="FQ113" t="str">
            <v>#¡REF!</v>
          </cell>
          <cell r="FR113">
            <v>0</v>
          </cell>
          <cell r="FS113" t="str">
            <v xml:space="preserve">Realizar la concertación de los cursos en modalidad presencial, virtual y 
virtual asistida. 
2. Apoyar en el diseño de las herramientas para la adaptacion pedagógica de 
los contenidos de acuerdo a la población y a las necesidades de cada 
curso. 
3. Apoyar en la supervisión de los contratos que le indique el supervisor 
contractual. 
4. Desarrollar cursos de formación con su respectiva sistematización. 
5. Asistir a las diferentes reuniones convocadas por la Gerencia Escuela. 
6. Las demás que sean asignadas por el supervisor, de acuerdo con la 
naturaleza y objeto del contrato. </v>
          </cell>
          <cell r="FT11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3"/>
          <cell r="FV113">
            <v>6</v>
          </cell>
          <cell r="FW113">
            <v>0</v>
          </cell>
          <cell r="FX113">
            <v>208</v>
          </cell>
          <cell r="FY113">
            <v>22800000</v>
          </cell>
          <cell r="FZ113">
            <v>45702</v>
          </cell>
          <cell r="GA113">
            <v>131</v>
          </cell>
          <cell r="GB113">
            <v>22800000</v>
          </cell>
          <cell r="GC113">
            <v>45714</v>
          </cell>
        </row>
        <row r="114">
          <cell r="A114" t="str">
            <v>C2</v>
          </cell>
          <cell r="B114"/>
          <cell r="C114">
            <v>2025</v>
          </cell>
          <cell r="D114">
            <v>113</v>
          </cell>
          <cell r="E114">
            <v>1066174920</v>
          </cell>
          <cell r="F114">
            <v>5</v>
          </cell>
          <cell r="G114" t="str">
            <v>ELKIN DAVID SARMIENTO MONTIEL</v>
          </cell>
          <cell r="H114" t="str">
            <v>CR 91 161B 30 BL 5 APTO 401</v>
          </cell>
          <cell r="I114">
            <v>8190675</v>
          </cell>
          <cell r="J114" t="str">
            <v>elkinsarmiento363@gmail.com</v>
          </cell>
          <cell r="K114" t="str">
            <v>NO APLICA</v>
          </cell>
          <cell r="L114" t="str">
            <v>NO APLICA</v>
          </cell>
          <cell r="M114" t="str">
            <v>HOMBRE</v>
          </cell>
          <cell r="N114" t="str">
            <v>CISGENERO</v>
          </cell>
          <cell r="O114" t="str">
            <v>NO APLICA</v>
          </cell>
          <cell r="P114" t="str">
            <v>NO APLICA</v>
          </cell>
          <cell r="Q114">
            <v>35115</v>
          </cell>
          <cell r="R114">
            <v>29</v>
          </cell>
          <cell r="S114" t="str">
            <v>NACIONAL</v>
          </cell>
          <cell r="T114" t="str">
            <v xml:space="preserve">Título profesional en las áreas de ciencias 
sociales y humanas o economía, 
administración, contaduría y afines y/o su 
equivalencia.	</v>
          </cell>
          <cell r="U114" t="str">
            <v xml:space="preserve">POLITÓLOGO
Universidad de los Andes
Según diploma del 05 de abril de 2019
</v>
          </cell>
          <cell r="V114" t="str">
            <v>Inversión</v>
          </cell>
          <cell r="W114" t="str">
            <v>8025 Implementación del aprovechamiento en bienes fiscales y en zonas de cesión decarácter comunitario en Bogotá D.C</v>
          </cell>
          <cell r="X114" t="str">
            <v>O23011745012024007901031</v>
          </cell>
          <cell r="Y114"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v>
          </cell>
          <cell r="Z114" t="str">
            <v xml:space="preserve">1. Implementar el 100% de la estrategia 
de inspección, control y vigilancia del  
aprovechamiento económico de los 
bienes fiscales de carácter comunitario </v>
          </cell>
          <cell r="AA114" t="str">
            <v>Prestar los servicios Profesionales para realizar convenios solidarios para regularizar el aprovechamiento en bienes fiscales y en zonas de cesión de carácter comunitario en el marco del proyecto de inversión 8025.</v>
          </cell>
          <cell r="AB114">
            <v>45714</v>
          </cell>
          <cell r="AC114">
            <v>45715</v>
          </cell>
          <cell r="AD114">
            <v>2025</v>
          </cell>
          <cell r="AE114">
            <v>2</v>
          </cell>
          <cell r="AF114">
            <v>27</v>
          </cell>
          <cell r="AG114">
            <v>2025</v>
          </cell>
          <cell r="AH114">
            <v>5</v>
          </cell>
          <cell r="AI114">
            <v>0</v>
          </cell>
          <cell r="AJ114">
            <v>2025</v>
          </cell>
          <cell r="AK114">
            <v>7</v>
          </cell>
          <cell r="AL114">
            <v>26</v>
          </cell>
          <cell r="AM114">
            <v>45864</v>
          </cell>
          <cell r="AN114">
            <v>150</v>
          </cell>
          <cell r="AO114">
            <v>25000000</v>
          </cell>
          <cell r="AP114"/>
          <cell r="AQ114"/>
          <cell r="AR114"/>
          <cell r="AS114" t="str">
            <v>$ 5.000.000</v>
          </cell>
          <cell r="AT114" t="str">
            <v>Profesional 3</v>
          </cell>
          <cell r="AU114" t="str">
            <v>Febrero</v>
          </cell>
          <cell r="AV114" t="str">
            <v>1 1. Natural</v>
          </cell>
          <cell r="AW114" t="str">
            <v>26 26-Persona Natural</v>
          </cell>
          <cell r="AX114" t="str">
            <v>3 3. Único Contratista</v>
          </cell>
          <cell r="AY114" t="str">
            <v>17 17. Contrato de Prestación de Servicios</v>
          </cell>
          <cell r="AZ114" t="str">
            <v>31 31-Servicios Profesionales</v>
          </cell>
          <cell r="BA114" t="str">
            <v>5 Contratación directa</v>
          </cell>
          <cell r="BB114" t="str">
            <v>33 Prestación de Servicios Profesionales y Apoyo (5-8)</v>
          </cell>
          <cell r="BC114">
            <v>1</v>
          </cell>
          <cell r="BD114" t="str">
            <v>1 1. Ley 80</v>
          </cell>
          <cell r="BE114"/>
          <cell r="BF114"/>
          <cell r="BG114"/>
          <cell r="BH114"/>
          <cell r="BI114" t="str">
            <v>6 6: Prestacion de servicios</v>
          </cell>
          <cell r="BJ114"/>
          <cell r="BK114"/>
          <cell r="BL114"/>
          <cell r="BM114"/>
          <cell r="BN114"/>
          <cell r="BO114"/>
          <cell r="BP114"/>
          <cell r="BQ114"/>
          <cell r="BR114"/>
          <cell r="BS114"/>
          <cell r="BT114"/>
          <cell r="BU114"/>
          <cell r="BV114"/>
          <cell r="BW114"/>
          <cell r="BX114"/>
          <cell r="BY114"/>
          <cell r="BZ114"/>
          <cell r="CA114"/>
          <cell r="CB114"/>
          <cell r="CC114">
            <v>45714</v>
          </cell>
          <cell r="CD114" t="str">
            <v>CUMPLIMIENTO</v>
          </cell>
          <cell r="CE114">
            <v>80111600</v>
          </cell>
          <cell r="CF114" t="str">
            <v>CD-IDPAC-0113-2025</v>
          </cell>
          <cell r="CG114" t="str">
            <v>https://community.secop.gov.co/Public/Tendering/OpportunityDetail/Index?noticeUID=CO1.NTC.7705323&amp;isFromPublicArea=True&amp;isModal=False</v>
          </cell>
          <cell r="CH114">
            <v>45713</v>
          </cell>
          <cell r="CI114" t="str">
            <v>CO1.PCCNTR.7556577</v>
          </cell>
          <cell r="CJ114" t="str">
            <v>Jorge Suarez</v>
          </cell>
          <cell r="CK114" t="str">
            <v>YULY MARCELA BARAJAS AGUILERA</v>
          </cell>
          <cell r="CL114" t="str">
            <v>1 1. Interna</v>
          </cell>
          <cell r="CM114" t="str">
            <v>JOHN JAIRO GONZALEZ ARBOLEDA</v>
          </cell>
          <cell r="CN114">
            <v>80037360</v>
          </cell>
          <cell r="CO114">
            <v>8</v>
          </cell>
          <cell r="CP114"/>
          <cell r="CQ114" t="str">
            <v>SUBDIRECTOR DE ASUNTOS COMUNALES</v>
          </cell>
          <cell r="CR114"/>
          <cell r="CS114"/>
          <cell r="CT114"/>
          <cell r="CU114"/>
          <cell r="CV114"/>
          <cell r="CW114"/>
          <cell r="CX114"/>
          <cell r="CY114"/>
          <cell r="CZ114"/>
          <cell r="DA114"/>
          <cell r="DB114"/>
          <cell r="DC114"/>
          <cell r="DD114"/>
          <cell r="DE114"/>
          <cell r="DF114"/>
          <cell r="DG114"/>
          <cell r="DH114"/>
          <cell r="DI114"/>
          <cell r="DJ114"/>
          <cell r="DK114"/>
          <cell r="DL114"/>
          <cell r="DM114"/>
          <cell r="DN114"/>
          <cell r="DO114"/>
          <cell r="DP114"/>
          <cell r="DQ114"/>
          <cell r="DR114"/>
          <cell r="DS114"/>
          <cell r="DT114"/>
          <cell r="DU114"/>
          <cell r="DV114"/>
          <cell r="DW114"/>
          <cell r="DX114"/>
          <cell r="DY114"/>
          <cell r="DZ114"/>
          <cell r="EA114"/>
          <cell r="EB114"/>
          <cell r="EC114"/>
          <cell r="ED114"/>
          <cell r="EE114"/>
          <cell r="EF114"/>
          <cell r="EG114"/>
          <cell r="EH114"/>
          <cell r="EI114"/>
          <cell r="EJ114"/>
          <cell r="EK114"/>
          <cell r="EL114"/>
          <cell r="EM114"/>
          <cell r="EN114"/>
          <cell r="EO114"/>
          <cell r="EP114"/>
          <cell r="EQ114"/>
          <cell r="ER114"/>
          <cell r="ES114"/>
          <cell r="ET114"/>
          <cell r="EU114" t="str">
            <v>$ -</v>
          </cell>
          <cell r="EV114"/>
          <cell r="EW114"/>
          <cell r="EX114"/>
          <cell r="EY114"/>
          <cell r="EZ114"/>
          <cell r="FA114"/>
          <cell r="FB114">
            <v>0</v>
          </cell>
          <cell r="FC114">
            <v>45864</v>
          </cell>
          <cell r="FD114">
            <v>150</v>
          </cell>
          <cell r="FE114" t="str">
            <v>$ 25.000.000</v>
          </cell>
          <cell r="FF114" t="str">
            <v>Activo</v>
          </cell>
          <cell r="FG114" t="str">
            <v>En ejecución</v>
          </cell>
          <cell r="FH114"/>
          <cell r="FI114"/>
          <cell r="FJ114" t="str">
            <v>$25.000.000</v>
          </cell>
          <cell r="FK114" t="str">
            <v>#N/D</v>
          </cell>
          <cell r="FL114" t="str">
            <v>$0</v>
          </cell>
          <cell r="FM114" t="str">
            <v>$25.000.000</v>
          </cell>
          <cell r="FN114" t="str">
            <v>$0</v>
          </cell>
          <cell r="FO114" t="str">
            <v>$25.000.000</v>
          </cell>
          <cell r="FP114" t="str">
            <v>OK</v>
          </cell>
          <cell r="FQ114" t="str">
            <v>#¡REF!</v>
          </cell>
          <cell r="FR114">
            <v>0</v>
          </cell>
          <cell r="FS114" t="str">
            <v xml:space="preserve">Desarrollar acciones de apoyo para la realización del informe diagnóstico 
y el plan de acción de los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1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4"/>
          <cell r="FV114">
            <v>5</v>
          </cell>
          <cell r="FW114">
            <v>0</v>
          </cell>
          <cell r="FX114">
            <v>226</v>
          </cell>
          <cell r="FY114">
            <v>25000000</v>
          </cell>
          <cell r="FZ114">
            <v>45705</v>
          </cell>
          <cell r="GA114">
            <v>126</v>
          </cell>
          <cell r="GB114">
            <v>25000000</v>
          </cell>
          <cell r="GC114">
            <v>45714</v>
          </cell>
        </row>
        <row r="115">
          <cell r="A115" t="str">
            <v>C649</v>
          </cell>
          <cell r="B115"/>
          <cell r="C115">
            <v>2025</v>
          </cell>
          <cell r="D115">
            <v>114</v>
          </cell>
          <cell r="E115">
            <v>1014210214</v>
          </cell>
          <cell r="F115">
            <v>2</v>
          </cell>
          <cell r="G115" t="str">
            <v>JEFFER NICOLAS MUÑOZ MORA</v>
          </cell>
          <cell r="H115" t="str">
            <v>CL  145     17  69</v>
          </cell>
          <cell r="I115">
            <v>7249281</v>
          </cell>
          <cell r="J115" t="str">
            <v>jeffnickmm@gmail.com</v>
          </cell>
          <cell r="K115" t="str">
            <v>NO APLICA</v>
          </cell>
          <cell r="L115" t="str">
            <v>NO APLICA</v>
          </cell>
          <cell r="M115" t="str">
            <v>HOMBRE</v>
          </cell>
          <cell r="N115" t="str">
            <v>CISGENERO</v>
          </cell>
          <cell r="O115" t="str">
            <v>NO APLICA</v>
          </cell>
          <cell r="P115" t="str">
            <v>NO APLICA</v>
          </cell>
          <cell r="Q115">
            <v>32992</v>
          </cell>
          <cell r="R115">
            <v>34</v>
          </cell>
          <cell r="S115" t="str">
            <v>NACIONAL</v>
          </cell>
          <cell r="T115" t="str">
            <v>Título de formación 
profesional en Ciencias 
Sociales, Humanas y Afines 
y/o su equivalencia</v>
          </cell>
          <cell r="U115" t="str">
            <v>ADMINISTRADOR PUBLICO
 UNIVERSIDAD ESAP
 Acta del 29 deAbril de 2016</v>
          </cell>
          <cell r="V115" t="str">
            <v>Inversión</v>
          </cell>
          <cell r="W115" t="str">
            <v>Construcción de Ciudadanía Activa Crece La Participación en el Territorio con Promoción, Información e Innovación en Bogotá D.C.</v>
          </cell>
          <cell r="X115" t="str">
            <v>O23011745022024025407017</v>
          </cell>
          <cell r="Y115"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15" t="str">
            <v xml:space="preserve">2. Fortalecer 1 sistema(s) informativo 
y de comunicación del Distrito </v>
          </cell>
          <cell r="AA115" t="str">
            <v>Prestar los servicios profesionales  para alimentar el banco de imágenes, realizar el guion técnico, edición, manejo de cámara, dron, planimetría y producción de piezas audiovisuales, cubrimientos fotográficos que requiera la Oficina Asesora de Comunicaciones del IDPAC.</v>
          </cell>
          <cell r="AB115">
            <v>45716</v>
          </cell>
          <cell r="AC115">
            <v>45720</v>
          </cell>
          <cell r="AD115">
            <v>2025</v>
          </cell>
          <cell r="AE115">
            <v>3</v>
          </cell>
          <cell r="AF115">
            <v>4</v>
          </cell>
          <cell r="AG115">
            <v>2025</v>
          </cell>
          <cell r="AH115">
            <v>5</v>
          </cell>
          <cell r="AI115">
            <v>0</v>
          </cell>
          <cell r="AJ115">
            <v>2025</v>
          </cell>
          <cell r="AK115">
            <v>8</v>
          </cell>
          <cell r="AL115">
            <v>3</v>
          </cell>
          <cell r="AM115">
            <v>45872</v>
          </cell>
          <cell r="AN115">
            <v>150</v>
          </cell>
          <cell r="AO115">
            <v>21750000</v>
          </cell>
          <cell r="AP115"/>
          <cell r="AQ115"/>
          <cell r="AR115"/>
          <cell r="AS115" t="str">
            <v>$ 4.350.000</v>
          </cell>
          <cell r="AT115" t="str">
            <v>Profesional 2</v>
          </cell>
          <cell r="AU115" t="str">
            <v>Marzo</v>
          </cell>
          <cell r="AV115" t="str">
            <v>1 1. Natural</v>
          </cell>
          <cell r="AW115" t="str">
            <v>26 26-Persona Natural</v>
          </cell>
          <cell r="AX115" t="str">
            <v>3 3. Único Contratista</v>
          </cell>
          <cell r="AY115" t="str">
            <v>17 17. Contrato de Prestación de Servicios</v>
          </cell>
          <cell r="AZ115" t="str">
            <v>31 31-Servicios Profesionales</v>
          </cell>
          <cell r="BA115" t="str">
            <v>5 Contratación directa</v>
          </cell>
          <cell r="BB115" t="str">
            <v>33 Prestación de Servicios Profesionales y Apoyo (5-8)</v>
          </cell>
          <cell r="BC115">
            <v>1</v>
          </cell>
          <cell r="BD115" t="str">
            <v>1 1. Ley 80</v>
          </cell>
          <cell r="BE115"/>
          <cell r="BF115"/>
          <cell r="BG115"/>
          <cell r="BH115"/>
          <cell r="BI115" t="str">
            <v>6 6: Prestacion de servicios</v>
          </cell>
          <cell r="BJ115"/>
          <cell r="BK115"/>
          <cell r="BL115"/>
          <cell r="BM115"/>
          <cell r="BN115"/>
          <cell r="BO115"/>
          <cell r="BP115"/>
          <cell r="BQ115"/>
          <cell r="BR115"/>
          <cell r="BS115"/>
          <cell r="BT115"/>
          <cell r="BU115"/>
          <cell r="BV115"/>
          <cell r="BW115"/>
          <cell r="BX115"/>
          <cell r="BY115"/>
          <cell r="BZ115"/>
          <cell r="CA115"/>
          <cell r="CB115"/>
          <cell r="CC115">
            <v>45720</v>
          </cell>
          <cell r="CD115" t="str">
            <v>CUMPLIMIENTO</v>
          </cell>
          <cell r="CE115">
            <v>80111600</v>
          </cell>
          <cell r="CF115" t="str">
            <v>CD-IDPAC-0114-2025</v>
          </cell>
          <cell r="CG115" t="str">
            <v>https://community.secop.gov.co/Public/Tendering/OpportunityDetail/Index?noticeUID=CO1.NTC.7742638&amp;isFromPublicArea=True&amp;isModal=False</v>
          </cell>
          <cell r="CH115">
            <v>45716</v>
          </cell>
          <cell r="CI115" t="str">
            <v>CO1.PCCNTR.7581304</v>
          </cell>
          <cell r="CJ115" t="str">
            <v>Jorge Suarez</v>
          </cell>
          <cell r="CK115" t="str">
            <v>YULY MARCELA BARAJAS AGUILERA</v>
          </cell>
          <cell r="CL115" t="str">
            <v>1 1. Interna</v>
          </cell>
          <cell r="CM115" t="str">
            <v>CAMILO IVAN REYES AMADOR</v>
          </cell>
          <cell r="CN115">
            <v>80082106</v>
          </cell>
          <cell r="CO115">
            <v>4</v>
          </cell>
          <cell r="CP115"/>
          <cell r="CQ115" t="str">
            <v>GERENTE DE PROYECTOS</v>
          </cell>
          <cell r="CR115"/>
          <cell r="CS115"/>
          <cell r="CT115"/>
          <cell r="CU115"/>
          <cell r="CV115"/>
          <cell r="CW115"/>
          <cell r="CX115"/>
          <cell r="CY115"/>
          <cell r="CZ115"/>
          <cell r="DA115"/>
          <cell r="DB115"/>
          <cell r="DC115"/>
          <cell r="DD115"/>
          <cell r="DE115"/>
          <cell r="DF115"/>
          <cell r="DG115"/>
          <cell r="DH115"/>
          <cell r="DI115"/>
          <cell r="DJ115"/>
          <cell r="DK115"/>
          <cell r="DL115"/>
          <cell r="DM115"/>
          <cell r="DN115"/>
          <cell r="DO115"/>
          <cell r="DP115"/>
          <cell r="DQ115"/>
          <cell r="DR115"/>
          <cell r="DS115"/>
          <cell r="DT115"/>
          <cell r="DU115"/>
          <cell r="DV115"/>
          <cell r="DW115"/>
          <cell r="DX115"/>
          <cell r="DY115"/>
          <cell r="DZ115"/>
          <cell r="EA115"/>
          <cell r="EB115"/>
          <cell r="EC115"/>
          <cell r="ED115"/>
          <cell r="EE115"/>
          <cell r="EF115"/>
          <cell r="EG115"/>
          <cell r="EH115"/>
          <cell r="EI115"/>
          <cell r="EJ115"/>
          <cell r="EK115"/>
          <cell r="EL115"/>
          <cell r="EM115"/>
          <cell r="EN115"/>
          <cell r="EO115"/>
          <cell r="EP115"/>
          <cell r="EQ115"/>
          <cell r="ER115"/>
          <cell r="ES115"/>
          <cell r="ET115"/>
          <cell r="EU115" t="str">
            <v>$ -</v>
          </cell>
          <cell r="EV115"/>
          <cell r="EW115"/>
          <cell r="EX115"/>
          <cell r="EY115"/>
          <cell r="EZ115"/>
          <cell r="FA115"/>
          <cell r="FB115">
            <v>0</v>
          </cell>
          <cell r="FC115">
            <v>45872</v>
          </cell>
          <cell r="FD115">
            <v>150</v>
          </cell>
          <cell r="FE115" t="str">
            <v>$ 21.750.000</v>
          </cell>
          <cell r="FF115" t="str">
            <v>Activo</v>
          </cell>
          <cell r="FG115" t="str">
            <v>En ejecución</v>
          </cell>
          <cell r="FH115"/>
          <cell r="FI115"/>
          <cell r="FJ115" t="str">
            <v>$21.750.000</v>
          </cell>
          <cell r="FK115" t="str">
            <v>#N/D</v>
          </cell>
          <cell r="FL115" t="str">
            <v>$0</v>
          </cell>
          <cell r="FM115" t="str">
            <v>$21.750.000</v>
          </cell>
          <cell r="FN115" t="str">
            <v>$0</v>
          </cell>
          <cell r="FO115" t="str">
            <v>$21.750.000</v>
          </cell>
          <cell r="FP115" t="str">
            <v>OK</v>
          </cell>
          <cell r="FQ115" t="str">
            <v>#¡REF!</v>
          </cell>
          <cell r="FR115">
            <v>0</v>
          </cell>
          <cell r="FS115" t="str">
            <v xml:space="preserve">Realizar registro fotográfico y la grabación en video de los eventos que le 
sean asignados de acuerdo con las necesidades de la OAC, editar y 
producir de acuerdo con las orientaciones del supervisor del contrato. 
2. Realizar guiones y propuestas de formatos audiovisuales para los 
diferentes canales de difusión, plataformas, cubrimientos en vivo de 
acuerdo a las necesidades de la entidad. 
3. Entregar el material en bruto para creación y alimentación de banco 
audiovisual (foto y video), de acuerdo con las exigencias técnicas 
requeridas para el efecto. Así como todas las piezas finalizadas solicitadas 
en el repositorio documental y dispositivos externos. 
4. Velar por el correcto uso y aplicación de la imagen institucional con el fin 
de lograr posicionamiento de marca y unidad de imagen institucional. Así 
como garantizar que en sus entregables se respete y/o diligencie el uso 
del formato de autorización de imagen e informe mensual consolidado del 
área audiovisual. 
5. Asistir a los comités, actividades y demás instancias de reunión en los que 
se definan e implementen proyectos y/o temas de comunicaciones. 
6. Las demás que sean asignadas por el supervisor, de acuerdo con la 
naturaleza y objeto del contrato. </v>
          </cell>
          <cell r="FT11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5"/>
          <cell r="FV115">
            <v>5</v>
          </cell>
          <cell r="FW115">
            <v>0</v>
          </cell>
          <cell r="FX115">
            <v>256</v>
          </cell>
          <cell r="FY115">
            <v>21750000</v>
          </cell>
          <cell r="FZ115">
            <v>45706</v>
          </cell>
          <cell r="GA115">
            <v>146</v>
          </cell>
          <cell r="GB115">
            <v>21750000</v>
          </cell>
          <cell r="GC115">
            <v>45716</v>
          </cell>
        </row>
        <row r="116">
          <cell r="A116" t="str">
            <v>C64</v>
          </cell>
          <cell r="B116"/>
          <cell r="C116">
            <v>2025</v>
          </cell>
          <cell r="D116">
            <v>115</v>
          </cell>
          <cell r="E116">
            <v>51854766</v>
          </cell>
          <cell r="F116">
            <v>3</v>
          </cell>
          <cell r="G116" t="str">
            <v>EDNA PIEDAD CAICEDO CUBILLOS</v>
          </cell>
          <cell r="H116" t="str">
            <v>KR  21     128 D  36</v>
          </cell>
          <cell r="I116">
            <v>6015692088</v>
          </cell>
          <cell r="J116" t="str">
            <v>piedad_cubillos@hotmail.com</v>
          </cell>
          <cell r="K116" t="str">
            <v>NO APLICA</v>
          </cell>
          <cell r="L116" t="str">
            <v>NO APLICA</v>
          </cell>
          <cell r="M116" t="str">
            <v>MUJER</v>
          </cell>
          <cell r="N116" t="str">
            <v>CISGENERO</v>
          </cell>
          <cell r="O116" t="str">
            <v>NO APLICA</v>
          </cell>
          <cell r="P116" t="str">
            <v>NO APLICA</v>
          </cell>
          <cell r="Q116">
            <v>24501</v>
          </cell>
          <cell r="R116">
            <v>58</v>
          </cell>
          <cell r="S116" t="str">
            <v>NACIONAL</v>
          </cell>
          <cell r="T116" t="str">
            <v>Título profesional en Economía, Administración, 
Contaduría y Afines, con título de posgrado a nivel de 
especialización y/o su equivalencia.</v>
          </cell>
          <cell r="U116" t="str">
            <v>ADMINISTRADORA DE EMPRESAS 
Politécnico Grancolombiano 
Según diploma de grado del 26 de agosto de 1994. 
ESPECIALISTA EN GESTIÓN PÚBLICA E 
INSTITUCIONES ADMINISTRATIVAS 
Universidad de los Andes 
Según diploma de grado del 18 de octubre de 1997</v>
          </cell>
          <cell r="V116" t="str">
            <v>Inversión</v>
          </cell>
          <cell r="W116" t="str">
            <v>Fortalecimiento de la gestión institucional del IDPAC en el marco de la ejecución del Plan de Desarrollo de  Bogotá D.C</v>
          </cell>
          <cell r="X116" t="str">
            <v>O23011745992024019407023</v>
          </cell>
          <cell r="Y116" t="str">
            <v xml:space="preserve">Meta 368 Implementar 1 estrategia 
para fortalecimiento de la gestión 
institucional y operativa </v>
          </cell>
          <cell r="Z116" t="str">
            <v xml:space="preserve">1. Realizar el 100% de la estrategia 
de contratación de talento humano 
para los procesos de apoyo, gerencia 
y evaluación. </v>
          </cell>
          <cell r="AA116" t="str">
            <v>Prestar los servicios de asesoría para elaborar, revisar y/o emitir recomendaciones de carácter administrativas requeridas por la Dirección General</v>
          </cell>
          <cell r="AB116">
            <v>45714</v>
          </cell>
          <cell r="AC116">
            <v>45719</v>
          </cell>
          <cell r="AD116">
            <v>2025</v>
          </cell>
          <cell r="AE116">
            <v>3</v>
          </cell>
          <cell r="AF116">
            <v>3</v>
          </cell>
          <cell r="AG116">
            <v>2025</v>
          </cell>
          <cell r="AH116">
            <v>6</v>
          </cell>
          <cell r="AI116">
            <v>0</v>
          </cell>
          <cell r="AJ116">
            <v>2025</v>
          </cell>
          <cell r="AK116">
            <v>9</v>
          </cell>
          <cell r="AL116">
            <v>2</v>
          </cell>
          <cell r="AM116">
            <v>45902</v>
          </cell>
          <cell r="AN116">
            <v>180</v>
          </cell>
          <cell r="AO116">
            <v>60000000</v>
          </cell>
          <cell r="AP116"/>
          <cell r="AQ116"/>
          <cell r="AR116"/>
          <cell r="AS116" t="str">
            <v>$ 10.000.000</v>
          </cell>
          <cell r="AT116" t="str">
            <v>Asesor 4</v>
          </cell>
          <cell r="AU116" t="str">
            <v>Marzo</v>
          </cell>
          <cell r="AV116" t="str">
            <v>1 1. Natural</v>
          </cell>
          <cell r="AW116" t="str">
            <v>26 26-Persona Natural</v>
          </cell>
          <cell r="AX116" t="str">
            <v>3 3. Único Contratista</v>
          </cell>
          <cell r="AY116" t="str">
            <v>17 17. Contrato de Prestación de Servicios</v>
          </cell>
          <cell r="AZ116" t="str">
            <v>31 31-Servicios Profesionales</v>
          </cell>
          <cell r="BA116" t="str">
            <v>5 Contratación directa</v>
          </cell>
          <cell r="BB116" t="str">
            <v>33 Prestación de Servicios Profesionales y Apoyo (5-8)</v>
          </cell>
          <cell r="BC116">
            <v>1</v>
          </cell>
          <cell r="BD116" t="str">
            <v>1 1. Ley 80</v>
          </cell>
          <cell r="BE116"/>
          <cell r="BF116"/>
          <cell r="BG116"/>
          <cell r="BH116"/>
          <cell r="BI116" t="str">
            <v>6 6: Prestacion de servicios</v>
          </cell>
          <cell r="BJ116"/>
          <cell r="BK116"/>
          <cell r="BL116"/>
          <cell r="BM116"/>
          <cell r="BN116"/>
          <cell r="BO116"/>
          <cell r="BP116"/>
          <cell r="BQ116"/>
          <cell r="BR116"/>
          <cell r="BS116"/>
          <cell r="BT116"/>
          <cell r="BU116"/>
          <cell r="BV116"/>
          <cell r="BW116"/>
          <cell r="BX116"/>
          <cell r="BY116"/>
          <cell r="BZ116"/>
          <cell r="CA116"/>
          <cell r="CB116"/>
          <cell r="CC116">
            <v>45715</v>
          </cell>
          <cell r="CD116" t="str">
            <v>CUMPLIMIENTO</v>
          </cell>
          <cell r="CE116">
            <v>80111600</v>
          </cell>
          <cell r="CF116" t="str">
            <v>CD-IDPAC-115-2025</v>
          </cell>
          <cell r="CG116" t="str">
            <v>https://community.secop.gov.co/Public/Tendering/OpportunityDetail/Index?noticeUID=CO1.NTC.7720833&amp;isFromPublicArea=True&amp;isModal=False</v>
          </cell>
          <cell r="CH116">
            <v>45713</v>
          </cell>
          <cell r="CI116" t="str">
            <v>CO1.PCCNTR.7563123</v>
          </cell>
          <cell r="CJ116" t="str">
            <v>Wilson Ayure</v>
          </cell>
          <cell r="CK116" t="str">
            <v>YULY MARCELA BARAJAS AGUILERA</v>
          </cell>
          <cell r="CL116" t="str">
            <v>1 1. Interna</v>
          </cell>
          <cell r="CM116" t="str">
            <v>YULY MARCELA BARAJAS AGUILERA</v>
          </cell>
          <cell r="CN116">
            <v>1010176121</v>
          </cell>
          <cell r="CO116">
            <v>6</v>
          </cell>
          <cell r="CP116"/>
          <cell r="CQ116" t="str">
            <v>SECRETARIA GENERAL</v>
          </cell>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t="str">
            <v>$ -</v>
          </cell>
          <cell r="EV116"/>
          <cell r="EW116"/>
          <cell r="EX116"/>
          <cell r="EY116"/>
          <cell r="EZ116"/>
          <cell r="FA116"/>
          <cell r="FB116">
            <v>0</v>
          </cell>
          <cell r="FC116">
            <v>45902</v>
          </cell>
          <cell r="FD116">
            <v>180</v>
          </cell>
          <cell r="FE116" t="str">
            <v>$ 60.000.000</v>
          </cell>
          <cell r="FF116" t="str">
            <v>Activo</v>
          </cell>
          <cell r="FG116" t="str">
            <v>En ejecución</v>
          </cell>
          <cell r="FH116"/>
          <cell r="FI116"/>
          <cell r="FJ116" t="str">
            <v>$60.000.000</v>
          </cell>
          <cell r="FK116" t="str">
            <v>#N/D</v>
          </cell>
          <cell r="FL116" t="str">
            <v>$0</v>
          </cell>
          <cell r="FM116" t="str">
            <v>$60.000.000</v>
          </cell>
          <cell r="FN116" t="str">
            <v>$0</v>
          </cell>
          <cell r="FO116" t="str">
            <v>$60.000.000</v>
          </cell>
          <cell r="FP116" t="str">
            <v>OK</v>
          </cell>
          <cell r="FQ116" t="str">
            <v>#¡REF!</v>
          </cell>
          <cell r="FR116">
            <v>0</v>
          </cell>
          <cell r="FS116" t="str">
            <v xml:space="preserve">Elaborar reportes periódicos sobre la gestión contractual de la Dirección y 
Secretaría General de IDPAC. 
2. Colaborar en el logro de metas establecidas por la Dirección y Secretaría 
General de IDPAC en los  proyectos de inversión. 
3. Asesor los procesos adscritos a la Dirección y Secretaría General, 
proporcionando informes detallados sobre áreas de mejora. 
4. Asesorar a la Dirección y Secretaría General del IDPAC en materia de 
estructuración de estudios previos para la contratación de bienes y 
servicios, y demás necesidades misionales de la entidad. 
5. Redactar y verificar los informes solicitados por los órganos de control 
como Contraloría, Fiscalía y Procuraduría. Así como proyectar, revisar y 
dar respuetas de la PQRS de competencia de la DIrección y la Secretaria 
General. 
6. Las demás que sean asignadas por el supervisor, de acuerdo con la 
naturaleza y objeto del contrato. </v>
          </cell>
          <cell r="FT11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6"/>
          <cell r="FV116">
            <v>6</v>
          </cell>
          <cell r="FW116">
            <v>0</v>
          </cell>
          <cell r="FX116">
            <v>262</v>
          </cell>
          <cell r="FY116">
            <v>60000000</v>
          </cell>
          <cell r="FZ116">
            <v>45707</v>
          </cell>
          <cell r="GA116">
            <v>209</v>
          </cell>
          <cell r="GB116">
            <v>28800000</v>
          </cell>
          <cell r="GC116">
            <v>45715</v>
          </cell>
        </row>
        <row r="117">
          <cell r="A117" t="str">
            <v>C169</v>
          </cell>
          <cell r="B117"/>
          <cell r="C117">
            <v>2025</v>
          </cell>
          <cell r="D117">
            <v>116</v>
          </cell>
          <cell r="E117">
            <v>1234095048</v>
          </cell>
          <cell r="F117">
            <v>0</v>
          </cell>
          <cell r="G117" t="str">
            <v>LUIS FELIPE DE JESUS LUQUE VARGAS</v>
          </cell>
          <cell r="H117" t="str">
            <v>KR 9 A 93 50</v>
          </cell>
          <cell r="I117">
            <v>3565943</v>
          </cell>
          <cell r="J117" t="str">
            <v>lfluquev@gmail.com</v>
          </cell>
          <cell r="K117" t="str">
            <v>NO APLICA</v>
          </cell>
          <cell r="L117" t="str">
            <v>NO APLICA</v>
          </cell>
          <cell r="M117" t="str">
            <v>HOMBRE</v>
          </cell>
          <cell r="N117" t="str">
            <v>CISGENERO</v>
          </cell>
          <cell r="O117" t="str">
            <v>NO APLICA</v>
          </cell>
          <cell r="P117" t="str">
            <v>NO APLICA</v>
          </cell>
          <cell r="Q117">
            <v>36280</v>
          </cell>
          <cell r="R117">
            <v>25</v>
          </cell>
          <cell r="S117" t="str">
            <v>NACIONAL</v>
          </cell>
          <cell r="T117" t="str">
            <v>Título profesional en ciencias 
sociales y humanas y/o economía, 
administración, contaduría y afines</v>
          </cell>
          <cell r="U117" t="str">
            <v>ADMINISTRADOR DE 
EMPRESAS
Universidad de los Andes
Según diploma del 22 de Marzo de 
2024</v>
          </cell>
          <cell r="V117" t="str">
            <v>Inversión</v>
          </cell>
          <cell r="W117" t="str">
            <v>8080 Formación en capacidades democráticas en interrelación con la cualificación de la participación incidente; con enfoques de cultura ciudadana, democrática y de paz Bogotá D.C.</v>
          </cell>
          <cell r="X117" t="str">
            <v>O23011745022024021202034</v>
          </cell>
          <cell r="Y117"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17" t="str">
            <v>1. Formar 120.000 ciudadanos en sus 
capacidades democráticas para incidir 
en la construcción de una cultura 
democrática, ciudadana y de paz</v>
          </cell>
          <cell r="AA117" t="str">
            <v>Prestar servicios profesionales de manera temporal , para coadyuvar en la formación de 120.000 ciudadanos con enforque en cultura democrática, ciudadana y de paz, a traves de los procesos que adelanta la Gerencia de la Escuela de Participación en sus diversas modalidades</v>
          </cell>
          <cell r="AB117">
            <v>45715</v>
          </cell>
          <cell r="AC117">
            <v>45729</v>
          </cell>
          <cell r="AD117">
            <v>2025</v>
          </cell>
          <cell r="AE117">
            <v>3</v>
          </cell>
          <cell r="AF117">
            <v>13</v>
          </cell>
          <cell r="AG117">
            <v>2025</v>
          </cell>
          <cell r="AH117">
            <v>6</v>
          </cell>
          <cell r="AI117">
            <v>0</v>
          </cell>
          <cell r="AJ117">
            <v>2025</v>
          </cell>
          <cell r="AK117">
            <v>9</v>
          </cell>
          <cell r="AL117">
            <v>12</v>
          </cell>
          <cell r="AM117">
            <v>45912</v>
          </cell>
          <cell r="AN117">
            <v>180</v>
          </cell>
          <cell r="AO117">
            <v>28560000</v>
          </cell>
          <cell r="AP117"/>
          <cell r="AQ117"/>
          <cell r="AR117"/>
          <cell r="AS117" t="str">
            <v>$ 4.760.000</v>
          </cell>
          <cell r="AT117" t="str">
            <v>Profesional 2</v>
          </cell>
          <cell r="AU117" t="str">
            <v>Marzo</v>
          </cell>
          <cell r="AV117" t="str">
            <v>1 1. Natural</v>
          </cell>
          <cell r="AW117" t="str">
            <v>26 26-Persona Natural</v>
          </cell>
          <cell r="AX117" t="str">
            <v>3 3. Único Contratista</v>
          </cell>
          <cell r="AY117" t="str">
            <v>17 17. Contrato de Prestación de Servicios</v>
          </cell>
          <cell r="AZ117" t="str">
            <v>31 31-Servicios Profesionales</v>
          </cell>
          <cell r="BA117" t="str">
            <v>5 Contratación directa</v>
          </cell>
          <cell r="BB117" t="str">
            <v>33 Prestación de Servicios Profesionales y Apoyo (5-8)</v>
          </cell>
          <cell r="BC117">
            <v>1</v>
          </cell>
          <cell r="BD117" t="str">
            <v>1 1. Ley 80</v>
          </cell>
          <cell r="BE117"/>
          <cell r="BF117"/>
          <cell r="BG117"/>
          <cell r="BH117"/>
          <cell r="BI117" t="str">
            <v>6 6: Prestacion de servicios</v>
          </cell>
          <cell r="BJ117"/>
          <cell r="BK117"/>
          <cell r="BL117"/>
          <cell r="BM117"/>
          <cell r="BN117"/>
          <cell r="BO117"/>
          <cell r="BP117"/>
          <cell r="BQ117"/>
          <cell r="BR117"/>
          <cell r="BS117"/>
          <cell r="BT117"/>
          <cell r="BU117"/>
          <cell r="BV117"/>
          <cell r="BW117"/>
          <cell r="BX117"/>
          <cell r="BY117"/>
          <cell r="BZ117"/>
          <cell r="CA117"/>
          <cell r="CB117"/>
          <cell r="CC117">
            <v>45726</v>
          </cell>
          <cell r="CD117" t="str">
            <v>CUMPLIMIENTO</v>
          </cell>
          <cell r="CE117">
            <v>80111600</v>
          </cell>
          <cell r="CF117" t="str">
            <v>CD-IDPAC-116-2025</v>
          </cell>
          <cell r="CG117" t="str">
            <v>https://community.secop.gov.co/Public/Tendering/OpportunityDetail/Index?noticeUID=CO1.NTC.7701921&amp;isFromPublicArea=True&amp;isModal=False</v>
          </cell>
          <cell r="CH117">
            <v>45712</v>
          </cell>
          <cell r="CI117" t="str">
            <v>CO1.PCCNTR.7556638</v>
          </cell>
          <cell r="CJ117" t="str">
            <v>Jorge Suarez</v>
          </cell>
          <cell r="CK117" t="str">
            <v>YULY MARCELA BARAJAS AGUILERA</v>
          </cell>
          <cell r="CL117" t="str">
            <v>1 1. Interna</v>
          </cell>
          <cell r="CM117" t="str">
            <v>JOSÉ GUILLERMO ORJUELA ARDILA</v>
          </cell>
          <cell r="CN117">
            <v>1075654508</v>
          </cell>
          <cell r="CO117">
            <v>1</v>
          </cell>
          <cell r="CP117"/>
          <cell r="CQ117" t="str">
            <v>GERENTE ESCUELA DE LA PARTICIPACIÓN</v>
          </cell>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t="str">
            <v>$ -</v>
          </cell>
          <cell r="EV117"/>
          <cell r="EW117"/>
          <cell r="EX117"/>
          <cell r="EY117"/>
          <cell r="EZ117"/>
          <cell r="FA117"/>
          <cell r="FB117">
            <v>0</v>
          </cell>
          <cell r="FC117">
            <v>45912</v>
          </cell>
          <cell r="FD117">
            <v>180</v>
          </cell>
          <cell r="FE117" t="str">
            <v>$ 28.560.000</v>
          </cell>
          <cell r="FF117" t="str">
            <v>Activo</v>
          </cell>
          <cell r="FG117" t="str">
            <v>En ejecución</v>
          </cell>
          <cell r="FH117"/>
          <cell r="FI117"/>
          <cell r="FJ117" t="str">
            <v>$28.560.000</v>
          </cell>
          <cell r="FK117" t="str">
            <v>$0</v>
          </cell>
          <cell r="FL117" t="str">
            <v>$0</v>
          </cell>
          <cell r="FM117" t="str">
            <v>$28.560.000</v>
          </cell>
          <cell r="FN117" t="str">
            <v>$0</v>
          </cell>
          <cell r="FO117" t="str">
            <v>$28.560.000</v>
          </cell>
          <cell r="FP117" t="str">
            <v>OK</v>
          </cell>
          <cell r="FQ117" t="str">
            <v>#¡REF!</v>
          </cell>
          <cell r="FR117">
            <v>0</v>
          </cell>
          <cell r="FS117" t="str">
            <v xml:space="preserve">Apoyar en la sistematización de los cursos realizados por la Escuela de la 
participación 
2. Brindar apoyo en la gestión institucional e interinstitucional para la 
adecuada realización de las acciones, procesos y actividades de 
promoción de la Gerencia de Escuela de la Participación. 
3. Asistir a las diferentes reuniones de formación y coordinación convocadas 
por la Gerencia Escuela. 
4. Apoyar territorialmente en las concertaciones de los cursos en sus 
diferentes modadlidades. 
5. Apoyar los procesos estratégicos de la Escuela de la Participación 
conforme a las solicitudes del Supervisor. 
6. Las demás que sean asignadas por el supervisor, de acuerdo con la 
naturaleza y objeto del contrato. </v>
          </cell>
          <cell r="FT11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7"/>
          <cell r="FV117">
            <v>6</v>
          </cell>
          <cell r="FW117">
            <v>0</v>
          </cell>
          <cell r="FX117">
            <v>192</v>
          </cell>
          <cell r="FY117">
            <v>33000000</v>
          </cell>
          <cell r="FZ117">
            <v>45701</v>
          </cell>
          <cell r="GA117">
            <v>197</v>
          </cell>
          <cell r="GB117">
            <v>28560000</v>
          </cell>
          <cell r="GC117">
            <v>45729</v>
          </cell>
        </row>
        <row r="118">
          <cell r="A118" t="str">
            <v>C292</v>
          </cell>
          <cell r="B118"/>
          <cell r="C118">
            <v>2025</v>
          </cell>
          <cell r="D118">
            <v>117</v>
          </cell>
          <cell r="E118">
            <v>80742059</v>
          </cell>
          <cell r="F118">
            <v>9</v>
          </cell>
          <cell r="G118" t="str">
            <v>CESAR ANDRES LEMUS</v>
          </cell>
          <cell r="H118" t="str">
            <v>CLL 43 SUR 14-31 BRR SAN JORGE</v>
          </cell>
          <cell r="I118">
            <v>305708166</v>
          </cell>
          <cell r="J118" t="str">
            <v>blade-lemus@hotmail.com</v>
          </cell>
          <cell r="K118" t="str">
            <v>NO APLICA</v>
          </cell>
          <cell r="L118" t="str">
            <v>NO APLICA</v>
          </cell>
          <cell r="M118" t="str">
            <v>HOMBRE</v>
          </cell>
          <cell r="N118" t="str">
            <v>CISGENERO</v>
          </cell>
          <cell r="O118" t="str">
            <v>NO APLICA</v>
          </cell>
          <cell r="P118" t="str">
            <v>NO APLICA</v>
          </cell>
          <cell r="Q118">
            <v>29738</v>
          </cell>
          <cell r="R118">
            <v>43</v>
          </cell>
          <cell r="S118" t="str">
            <v>NACIONAL</v>
          </cell>
          <cell r="T118" t="str">
            <v>Título de formación técnica o 
aprobación de cuatro (04) 
semestres de formación 
profesional o aprobación del 40% 
del pensum académico de 
formación profesional</v>
          </cell>
          <cell r="U118" t="str">
            <v>TECNICO LABORAL POR 
COMPETENCIAS EN TRABAJO 
SOCIAL Y COMUNITARIO</v>
          </cell>
          <cell r="V118" t="str">
            <v>Inversión</v>
          </cell>
          <cell r="W118" t="str">
            <v>Implementación de mecanismos de participación que potencian el desarrollo territorial Bogotá D.C.</v>
          </cell>
          <cell r="X118" t="str">
            <v>O23011745022024023806022</v>
          </cell>
          <cell r="Y118"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18" t="str">
            <v>3. Aplicar a 2000 organizaciones 
sociales, comunales, medios 
comunitarios, de propiedad horizontal 
el modelo de fortalecimiento</v>
          </cell>
          <cell r="AA118" t="str">
            <v>Prestar los servicios de apoyo a la gestión para el fomento de la participación juvenil en los procesos estratégicos de la Gerencia y en el marco del Sistema Distrital de Juventud, en las localidades asignadas por el supervisor.</v>
          </cell>
          <cell r="AB118">
            <v>45712</v>
          </cell>
          <cell r="AC118">
            <v>45723</v>
          </cell>
          <cell r="AD118">
            <v>2025</v>
          </cell>
          <cell r="AE118">
            <v>3</v>
          </cell>
          <cell r="AF118">
            <v>7</v>
          </cell>
          <cell r="AG118">
            <v>2025</v>
          </cell>
          <cell r="AH118">
            <v>6</v>
          </cell>
          <cell r="AI118">
            <v>0</v>
          </cell>
          <cell r="AJ118">
            <v>2025</v>
          </cell>
          <cell r="AK118">
            <v>9</v>
          </cell>
          <cell r="AL118">
            <v>6</v>
          </cell>
          <cell r="AM118">
            <v>45906</v>
          </cell>
          <cell r="AN118">
            <v>180</v>
          </cell>
          <cell r="AO118">
            <v>19200000</v>
          </cell>
          <cell r="AP118"/>
          <cell r="AQ118"/>
          <cell r="AR118"/>
          <cell r="AS118" t="str">
            <v>$ 3.200.000</v>
          </cell>
          <cell r="AT118" t="str">
            <v>Técnico 2</v>
          </cell>
          <cell r="AU118" t="str">
            <v>Marzo</v>
          </cell>
          <cell r="AV118" t="str">
            <v>1 1. Natural</v>
          </cell>
          <cell r="AW118" t="str">
            <v>26 26-Persona Natural</v>
          </cell>
          <cell r="AX118" t="str">
            <v>3 3. Único Contratista</v>
          </cell>
          <cell r="AY118" t="str">
            <v>17 17. Contrato de Prestación de Servicios</v>
          </cell>
          <cell r="AZ118" t="str">
            <v>33 33-Servicios Apoyo a la Gestion de la Entidad (servicios administrativos)</v>
          </cell>
          <cell r="BA118" t="str">
            <v>5 Contratación directa</v>
          </cell>
          <cell r="BB118" t="str">
            <v>33 Prestación de Servicios Profesionales y Apoyo (5-8)</v>
          </cell>
          <cell r="BC118">
            <v>1</v>
          </cell>
          <cell r="BD118" t="str">
            <v>1 1. Ley 80</v>
          </cell>
          <cell r="BE118"/>
          <cell r="BF118"/>
          <cell r="BG118"/>
          <cell r="BH118"/>
          <cell r="BI118" t="str">
            <v>6 6: Prestacion de servicios</v>
          </cell>
          <cell r="BJ118"/>
          <cell r="BK118"/>
          <cell r="BL118"/>
          <cell r="BM118"/>
          <cell r="BN118"/>
          <cell r="BO118"/>
          <cell r="BP118"/>
          <cell r="BQ118"/>
          <cell r="BR118"/>
          <cell r="BS118"/>
          <cell r="BT118"/>
          <cell r="BU118"/>
          <cell r="BV118"/>
          <cell r="BW118"/>
          <cell r="BX118"/>
          <cell r="BY118"/>
          <cell r="BZ118"/>
          <cell r="CA118"/>
          <cell r="CB118"/>
          <cell r="CC118">
            <v>45721</v>
          </cell>
          <cell r="CD118" t="str">
            <v>CUMPLIMIENTO</v>
          </cell>
          <cell r="CE118">
            <v>80111600</v>
          </cell>
          <cell r="CF118" t="str">
            <v>CD-IDPAC-117-2025</v>
          </cell>
          <cell r="CG118" t="str">
            <v xml:space="preserve">https://community.secop.gov.co/Public/Tendering/OpportunityDetail/Index?noticeUID=CO1.NTC.7704269&amp;isFromPublicArea=True&amp;isModal=False
</v>
          </cell>
          <cell r="CH118">
            <v>45712</v>
          </cell>
          <cell r="CI118" t="str">
            <v>CO1.PCCNTR.7551814</v>
          </cell>
          <cell r="CJ118" t="str">
            <v>Manuela Martinez</v>
          </cell>
          <cell r="CK118" t="str">
            <v>YULY MARCELA BARAJAS AGUILERA</v>
          </cell>
          <cell r="CL118" t="str">
            <v>1 1. Interna</v>
          </cell>
          <cell r="CM118" t="str">
            <v>JUAN DAVID QUIÑONES BORDA</v>
          </cell>
          <cell r="CN118">
            <v>1020805941</v>
          </cell>
          <cell r="CO118">
            <v>5</v>
          </cell>
          <cell r="CP118"/>
          <cell r="CQ118" t="str">
            <v>GERENTE JUVENTUD</v>
          </cell>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t="str">
            <v>$ -</v>
          </cell>
          <cell r="EV118"/>
          <cell r="EW118"/>
          <cell r="EX118"/>
          <cell r="EY118"/>
          <cell r="EZ118"/>
          <cell r="FA118"/>
          <cell r="FB118">
            <v>0</v>
          </cell>
          <cell r="FC118">
            <v>45906</v>
          </cell>
          <cell r="FD118">
            <v>180</v>
          </cell>
          <cell r="FE118" t="str">
            <v>$ 19.200.000</v>
          </cell>
          <cell r="FF118" t="str">
            <v>Activo</v>
          </cell>
          <cell r="FG118" t="str">
            <v>En ejecución</v>
          </cell>
          <cell r="FH118"/>
          <cell r="FI118"/>
          <cell r="FJ118" t="str">
            <v>$19.200.000</v>
          </cell>
          <cell r="FK118" t="str">
            <v>#N/D</v>
          </cell>
          <cell r="FL118" t="str">
            <v>$0</v>
          </cell>
          <cell r="FM118" t="str">
            <v>$19.200.000</v>
          </cell>
          <cell r="FN118" t="str">
            <v>$0</v>
          </cell>
          <cell r="FO118" t="str">
            <v>$19.200.000</v>
          </cell>
          <cell r="FP118" t="str">
            <v>OK</v>
          </cell>
          <cell r="FQ118" t="str">
            <v>#¡REF!</v>
          </cell>
          <cell r="FR118">
            <v>0</v>
          </cell>
          <cell r="FS118" t="str">
            <v>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v>
          </cell>
          <cell r="FT11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8"/>
          <cell r="FV118">
            <v>6</v>
          </cell>
          <cell r="FW118">
            <v>0</v>
          </cell>
          <cell r="FX118">
            <v>101</v>
          </cell>
          <cell r="FY118">
            <v>19200000</v>
          </cell>
          <cell r="FZ118">
            <v>45693</v>
          </cell>
          <cell r="GA118">
            <v>168</v>
          </cell>
          <cell r="GB118">
            <v>19200000</v>
          </cell>
          <cell r="GC118">
            <v>45722</v>
          </cell>
        </row>
        <row r="119">
          <cell r="A119" t="str">
            <v>C304</v>
          </cell>
          <cell r="B119"/>
          <cell r="C119">
            <v>2025</v>
          </cell>
          <cell r="D119">
            <v>118</v>
          </cell>
          <cell r="E119">
            <v>1023880783</v>
          </cell>
          <cell r="F119">
            <v>8</v>
          </cell>
          <cell r="G119" t="str">
            <v>JEFFERSON ANDRÉS MORENO PINZÓN</v>
          </cell>
          <cell r="H119" t="str">
            <v>carrera 15 numero 62-11</v>
          </cell>
          <cell r="I119">
            <v>2559562</v>
          </cell>
          <cell r="J119" t="str">
            <v>jamoreno@participacionbogota.gov.co</v>
          </cell>
          <cell r="K119" t="str">
            <v>NO APLICA</v>
          </cell>
          <cell r="L119" t="str">
            <v>NO APLICA</v>
          </cell>
          <cell r="M119" t="str">
            <v>HOMBRE</v>
          </cell>
          <cell r="N119" t="str">
            <v>CISGENERO</v>
          </cell>
          <cell r="O119" t="str">
            <v>NO APLICA</v>
          </cell>
          <cell r="P119" t="str">
            <v>NO APLICA</v>
          </cell>
          <cell r="Q119">
            <v>32344</v>
          </cell>
          <cell r="R119">
            <v>36</v>
          </cell>
          <cell r="S119" t="str">
            <v>NACIONAL</v>
          </cell>
          <cell r="T119" t="str">
            <v>título de formación tecnológica o aprobación de seis (06) semestres de formación profesional o aprobación del 60% del pensum académico de formación profesional en ciencias sociales y humanas y afines o su equivalencia</v>
          </cell>
          <cell r="U119" t="str">
            <v>8° Semestre del programa de Filosofía - Teología FUNDACIÓN UNIVERSITARIA SAN ALFONSOSegún certificado con fecha 23 de noviembre de 2012</v>
          </cell>
          <cell r="V119" t="str">
            <v>Inversión</v>
          </cell>
          <cell r="W119" t="str">
            <v>Implementación de mecanismos de participación que potencian el desarrollo territorial Bogotá D.C.</v>
          </cell>
          <cell r="X119" t="str">
            <v>O23011745022024023806022</v>
          </cell>
          <cell r="Y119"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19" t="str">
            <v>3. Aplicar a 2000 organizaciones 
sociales, comunales, medios 
comunitarios, de propiedad horizontal 
el modelo de fortalecimiento</v>
          </cell>
          <cell r="AA119" t="str">
            <v>Prestar los servicios de apoyo a la gestión para el fomento de la participación juvenil en los procesos estratégicos de la Gerencia y en el marco del Sistema Distrital de Juventud, en las localidades asignadas por el supervisor.</v>
          </cell>
          <cell r="AB119">
            <v>45715</v>
          </cell>
          <cell r="AC119">
            <v>45723</v>
          </cell>
          <cell r="AD119">
            <v>2025</v>
          </cell>
          <cell r="AE119">
            <v>3</v>
          </cell>
          <cell r="AF119">
            <v>7</v>
          </cell>
          <cell r="AG119">
            <v>2025</v>
          </cell>
          <cell r="AH119">
            <v>6</v>
          </cell>
          <cell r="AI119">
            <v>0</v>
          </cell>
          <cell r="AJ119">
            <v>2025</v>
          </cell>
          <cell r="AK119">
            <v>9</v>
          </cell>
          <cell r="AL119">
            <v>6</v>
          </cell>
          <cell r="AM119">
            <v>45906</v>
          </cell>
          <cell r="AN119">
            <v>180</v>
          </cell>
          <cell r="AO119">
            <v>18936000</v>
          </cell>
          <cell r="AP119"/>
          <cell r="AQ119"/>
          <cell r="AR119"/>
          <cell r="AS119" t="str">
            <v>$ 3.156.000</v>
          </cell>
          <cell r="AT119" t="str">
            <v>Técnico 2</v>
          </cell>
          <cell r="AU119" t="str">
            <v>Marzo</v>
          </cell>
          <cell r="AV119" t="str">
            <v>1 1. Natural</v>
          </cell>
          <cell r="AW119" t="str">
            <v>26 26-Persona Natural</v>
          </cell>
          <cell r="AX119" t="str">
            <v>3 3. Único Contratista</v>
          </cell>
          <cell r="AY119" t="str">
            <v>17 17. Contrato de Prestación de Servicios</v>
          </cell>
          <cell r="AZ119" t="str">
            <v>33 33-Servicios Apoyo a la Gestion de la Entidad (servicios administrativos)</v>
          </cell>
          <cell r="BA119" t="str">
            <v>5 Contratación directa</v>
          </cell>
          <cell r="BB119" t="str">
            <v>33 Prestación de Servicios Profesionales y Apoyo (5-8)</v>
          </cell>
          <cell r="BC119">
            <v>1</v>
          </cell>
          <cell r="BD119" t="str">
            <v>1 1. Ley 80</v>
          </cell>
          <cell r="BE119"/>
          <cell r="BF119"/>
          <cell r="BG119"/>
          <cell r="BH119"/>
          <cell r="BI119" t="str">
            <v>6 6: Prestacion de servicios</v>
          </cell>
          <cell r="BJ119"/>
          <cell r="BK119"/>
          <cell r="BL119"/>
          <cell r="BM119"/>
          <cell r="BN119"/>
          <cell r="BO119"/>
          <cell r="BP119"/>
          <cell r="BQ119"/>
          <cell r="BR119"/>
          <cell r="BS119"/>
          <cell r="BT119"/>
          <cell r="BU119"/>
          <cell r="BV119"/>
          <cell r="BW119"/>
          <cell r="BX119"/>
          <cell r="BY119"/>
          <cell r="BZ119"/>
          <cell r="CA119"/>
          <cell r="CB119"/>
          <cell r="CC119">
            <v>45721</v>
          </cell>
          <cell r="CD119" t="str">
            <v>CUMPLIMIENTO</v>
          </cell>
          <cell r="CE119">
            <v>80111600</v>
          </cell>
          <cell r="CF119" t="str">
            <v>CD-IDPAC-118-2025</v>
          </cell>
          <cell r="CG119" t="str">
            <v>https://community.secop.gov.co/Public/Tendering/OpportunityDetail/Index?noticeUID=CO1.NTC.7704365&amp;isFromPublicArea=True&amp;isModal=False</v>
          </cell>
          <cell r="CH119">
            <v>45712</v>
          </cell>
          <cell r="CI119" t="str">
            <v>CO1.PCCNTR.7551776</v>
          </cell>
          <cell r="CJ119" t="str">
            <v>Manuela Martinez</v>
          </cell>
          <cell r="CK119" t="str">
            <v>YULY MARCELA BARAJAS AGUILERA</v>
          </cell>
          <cell r="CL119" t="str">
            <v>1 1. Interna</v>
          </cell>
          <cell r="CM119" t="str">
            <v>JUAN DAVID QUIÑONES BORDA</v>
          </cell>
          <cell r="CN119">
            <v>1020805941</v>
          </cell>
          <cell r="CO119">
            <v>5</v>
          </cell>
          <cell r="CP119"/>
          <cell r="CQ119" t="str">
            <v>GERENTE JUVENTUD</v>
          </cell>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t="str">
            <v>$ -</v>
          </cell>
          <cell r="EV119"/>
          <cell r="EW119"/>
          <cell r="EX119"/>
          <cell r="EY119"/>
          <cell r="EZ119"/>
          <cell r="FA119"/>
          <cell r="FB119">
            <v>0</v>
          </cell>
          <cell r="FC119">
            <v>45906</v>
          </cell>
          <cell r="FD119">
            <v>180</v>
          </cell>
          <cell r="FE119" t="str">
            <v>$ 18.936.000</v>
          </cell>
          <cell r="FF119" t="str">
            <v>Activo</v>
          </cell>
          <cell r="FG119" t="str">
            <v>En ejecución</v>
          </cell>
          <cell r="FH119"/>
          <cell r="FI119"/>
          <cell r="FJ119" t="str">
            <v>$18.936.000</v>
          </cell>
          <cell r="FK119" t="str">
            <v>#N/D</v>
          </cell>
          <cell r="FL119" t="str">
            <v>$0</v>
          </cell>
          <cell r="FM119" t="str">
            <v>$18.936.000</v>
          </cell>
          <cell r="FN119" t="str">
            <v>$0</v>
          </cell>
          <cell r="FO119" t="str">
            <v>$18.936.000</v>
          </cell>
          <cell r="FP119" t="str">
            <v>OK</v>
          </cell>
          <cell r="FQ119" t="str">
            <v>#¡REF!</v>
          </cell>
          <cell r="FR119">
            <v>0</v>
          </cell>
          <cell r="FS119" t="str">
            <v xml:space="preserve"> 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11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9"/>
          <cell r="FV119">
            <v>6</v>
          </cell>
          <cell r="FW119">
            <v>0</v>
          </cell>
          <cell r="FX119">
            <v>100</v>
          </cell>
          <cell r="FY119">
            <v>18936000</v>
          </cell>
          <cell r="FZ119">
            <v>45693</v>
          </cell>
          <cell r="GA119">
            <v>169</v>
          </cell>
          <cell r="GB119">
            <v>18936000</v>
          </cell>
          <cell r="GC119">
            <v>45722</v>
          </cell>
        </row>
        <row r="120">
          <cell r="A120" t="str">
            <v>C63</v>
          </cell>
          <cell r="B120"/>
          <cell r="C120">
            <v>2025</v>
          </cell>
          <cell r="D120">
            <v>119</v>
          </cell>
          <cell r="E120">
            <v>39542628</v>
          </cell>
          <cell r="F120">
            <v>2</v>
          </cell>
          <cell r="G120" t="str">
            <v>LIDA MAGNOLIA CAMARGO GARCIA</v>
          </cell>
          <cell r="H120" t="str">
            <v>KR 56 A 148-36</v>
          </cell>
          <cell r="I120">
            <v>6017494161</v>
          </cell>
          <cell r="J120" t="str">
            <v>camargolida@hotmail.com</v>
          </cell>
          <cell r="K120" t="str">
            <v>NO APLICA</v>
          </cell>
          <cell r="L120" t="str">
            <v>NO APLICA</v>
          </cell>
          <cell r="M120" t="str">
            <v>MUJER</v>
          </cell>
          <cell r="N120" t="str">
            <v>CISGENERO</v>
          </cell>
          <cell r="O120" t="str">
            <v>NO APLICA</v>
          </cell>
          <cell r="P120" t="str">
            <v>NO APLICA</v>
          </cell>
          <cell r="Q120">
            <v>24563</v>
          </cell>
          <cell r="R120">
            <v>58</v>
          </cell>
          <cell r="S120" t="str">
            <v>Nacional</v>
          </cell>
          <cell r="T120" t="str">
            <v>Título Profesional en áreas de la economía, administración, contaduría, y afines y/o su equivalencia.</v>
          </cell>
          <cell r="U120" t="str">
            <v>ADMINISTRADORA DE EMPRESASFundacion de Educacion Superior San Jose Segun diploma del 1 de diciembre de 2023</v>
          </cell>
          <cell r="V120" t="str">
            <v>Inversión</v>
          </cell>
          <cell r="W120" t="str">
            <v>Fortalecimiento de la gestión institucional del IDPAC en el marco de la ejecución del Plan de Desarrollo de  Bogotá D.C</v>
          </cell>
          <cell r="X120" t="str">
            <v>O23011745992024019407023</v>
          </cell>
          <cell r="Y120" t="str">
            <v>Meta 368 Implementar 1 estrategia 
para fortalecimiento de la gestión 
institucional y operativa</v>
          </cell>
          <cell r="Z120" t="str">
            <v>1. Realizar el 100% de la estrategia 
de contratación de talento humano 
para los procesos de apoyo, gerencia 
y evaluación</v>
          </cell>
          <cell r="AA120" t="str">
            <v>Prestar los servicios profesionales a la Dirección General para el acompañamiento de las actividades institucionales y la articulación con las diferentes áreas misionales del IDPAC y/o Entidades Distritales requeridas.</v>
          </cell>
          <cell r="AB120">
            <v>45709</v>
          </cell>
          <cell r="AC120">
            <v>45712</v>
          </cell>
          <cell r="AD120">
            <v>2025</v>
          </cell>
          <cell r="AE120">
            <v>2</v>
          </cell>
          <cell r="AF120">
            <v>24</v>
          </cell>
          <cell r="AG120">
            <v>2025</v>
          </cell>
          <cell r="AH120">
            <v>10</v>
          </cell>
          <cell r="AI120">
            <v>0</v>
          </cell>
          <cell r="AJ120">
            <v>2025</v>
          </cell>
          <cell r="AK120">
            <v>12</v>
          </cell>
          <cell r="AL120">
            <v>23</v>
          </cell>
          <cell r="AM120">
            <v>46014</v>
          </cell>
          <cell r="AN120">
            <v>300</v>
          </cell>
          <cell r="AO120">
            <v>50000000</v>
          </cell>
          <cell r="AP120"/>
          <cell r="AQ120"/>
          <cell r="AR120"/>
          <cell r="AS120" t="str">
            <v>$ 5.000.000</v>
          </cell>
          <cell r="AT120" t="str">
            <v>Profesional 3</v>
          </cell>
          <cell r="AU120" t="str">
            <v>Febrero</v>
          </cell>
          <cell r="AV120" t="str">
            <v>1 1. Natural</v>
          </cell>
          <cell r="AW120" t="str">
            <v>26 26-Persona Natural</v>
          </cell>
          <cell r="AX120" t="str">
            <v>3 3. Único Contratista</v>
          </cell>
          <cell r="AY120" t="str">
            <v>17 17. Contrato de Prestación de Servicios</v>
          </cell>
          <cell r="AZ120" t="str">
            <v>31 31-Servicios Profesionales</v>
          </cell>
          <cell r="BA120" t="str">
            <v>5 Contratación directa</v>
          </cell>
          <cell r="BB120" t="str">
            <v>33 Prestación de Servicios Profesionales y Apoyo (5-8)</v>
          </cell>
          <cell r="BC120">
            <v>1</v>
          </cell>
          <cell r="BD120" t="str">
            <v>1 1. Ley 80</v>
          </cell>
          <cell r="BE120"/>
          <cell r="BF120"/>
          <cell r="BG120"/>
          <cell r="BH120"/>
          <cell r="BI120" t="str">
            <v>6 6: Prestacion de servicios</v>
          </cell>
          <cell r="BJ120"/>
          <cell r="BK120"/>
          <cell r="BL120"/>
          <cell r="BM120"/>
          <cell r="BN120"/>
          <cell r="BO120"/>
          <cell r="BP120"/>
          <cell r="BQ120"/>
          <cell r="BR120"/>
          <cell r="BS120"/>
          <cell r="BT120"/>
          <cell r="BU120"/>
          <cell r="BV120"/>
          <cell r="BW120"/>
          <cell r="BX120"/>
          <cell r="BY120"/>
          <cell r="BZ120"/>
          <cell r="CA120"/>
          <cell r="CB120"/>
          <cell r="CC120">
            <v>45709</v>
          </cell>
          <cell r="CD120" t="str">
            <v>CUMPLIMIENTO</v>
          </cell>
          <cell r="CE120">
            <v>80111600</v>
          </cell>
          <cell r="CF120" t="str">
            <v>CD-IDPAC-119-2025</v>
          </cell>
          <cell r="CG120" t="str">
            <v>https://community.secop.gov.co/Public/Tendering/OpportunityDetail/Index?noticeUID=CO1.NTC.7697709&amp;isFromPublicArea=True&amp;isModal=False</v>
          </cell>
          <cell r="CH120">
            <v>45709</v>
          </cell>
          <cell r="CI120" t="str">
            <v>CO1.PCCNTR.7545825</v>
          </cell>
          <cell r="CJ120" t="str">
            <v>Wilson Ayure</v>
          </cell>
          <cell r="CK120" t="str">
            <v>YULY MARCELA BARAJAS AGUILERA</v>
          </cell>
          <cell r="CL120" t="str">
            <v>1 1. Interna</v>
          </cell>
          <cell r="CM120" t="str">
            <v>YULY MARCELA BARAJAS AGUILERA</v>
          </cell>
          <cell r="CN120">
            <v>1010176121</v>
          </cell>
          <cell r="CO120">
            <v>6</v>
          </cell>
          <cell r="CP120"/>
          <cell r="CQ120" t="str">
            <v>SECRETARIA GENERAL</v>
          </cell>
          <cell r="CR120"/>
          <cell r="CS120"/>
          <cell r="CT120"/>
          <cell r="CU120"/>
          <cell r="CV120"/>
          <cell r="CW120"/>
          <cell r="CX120"/>
          <cell r="CY120"/>
          <cell r="CZ120"/>
          <cell r="DA120"/>
          <cell r="DB120"/>
          <cell r="DC120"/>
          <cell r="DD120"/>
          <cell r="DE120"/>
          <cell r="DF120"/>
          <cell r="DG120"/>
          <cell r="DH120"/>
          <cell r="DI120"/>
          <cell r="DJ120"/>
          <cell r="DK120"/>
          <cell r="DL120"/>
          <cell r="DM120"/>
          <cell r="DN120"/>
          <cell r="DO120"/>
          <cell r="DP120"/>
          <cell r="DQ120"/>
          <cell r="DR120"/>
          <cell r="DS120"/>
          <cell r="DT120"/>
          <cell r="DU120"/>
          <cell r="DV120"/>
          <cell r="DW120"/>
          <cell r="DX120"/>
          <cell r="DY120"/>
          <cell r="DZ120"/>
          <cell r="EA120"/>
          <cell r="EB120"/>
          <cell r="EC120"/>
          <cell r="ED120"/>
          <cell r="EE120"/>
          <cell r="EF120"/>
          <cell r="EG120"/>
          <cell r="EH120"/>
          <cell r="EI120"/>
          <cell r="EJ120"/>
          <cell r="EK120"/>
          <cell r="EL120"/>
          <cell r="EM120"/>
          <cell r="EN120"/>
          <cell r="EO120"/>
          <cell r="EP120"/>
          <cell r="EQ120"/>
          <cell r="ER120"/>
          <cell r="ES120"/>
          <cell r="ET120"/>
          <cell r="EU120" t="str">
            <v>$ -</v>
          </cell>
          <cell r="EV120"/>
          <cell r="EW120"/>
          <cell r="EX120"/>
          <cell r="EY120"/>
          <cell r="EZ120"/>
          <cell r="FA120"/>
          <cell r="FB120">
            <v>0</v>
          </cell>
          <cell r="FC120">
            <v>46014</v>
          </cell>
          <cell r="FD120">
            <v>300</v>
          </cell>
          <cell r="FE120" t="str">
            <v>$ 50.000.000</v>
          </cell>
          <cell r="FF120" t="str">
            <v>Activo</v>
          </cell>
          <cell r="FG120" t="str">
            <v>En ejecución</v>
          </cell>
          <cell r="FH120"/>
          <cell r="FI120"/>
          <cell r="FJ120" t="str">
            <v>$50.000.000</v>
          </cell>
          <cell r="FK120" t="str">
            <v>#N/D</v>
          </cell>
          <cell r="FL120" t="str">
            <v>$0</v>
          </cell>
          <cell r="FM120" t="str">
            <v>$50.000.000</v>
          </cell>
          <cell r="FN120" t="str">
            <v>$0</v>
          </cell>
          <cell r="FO120" t="str">
            <v>$50.000.000</v>
          </cell>
          <cell r="FP120" t="str">
            <v>OK</v>
          </cell>
          <cell r="FQ120" t="str">
            <v>#¡REF!</v>
          </cell>
          <cell r="FR120">
            <v>0</v>
          </cell>
          <cell r="FS120" t="str">
            <v xml:space="preserve">Gestionar  las actividades propias del director de la entidad, con estricta 
actualización y control de la agenda de este. 
2. Atender al director de la entidad en todas las reuniones y actividades 
generales asignadas por el supervisor del contrato y de la naturaleza 
propia de este. 
3. Verificar el desarrollo de las actividades relacionadas con la supervisión de 
los contratos ejecutados por las áreas de la entidad y que le sean 
asignados por el supervisor del contrato. 
4. Colaborar en las actividades institucionales y distritales que tengan 
relación con el IDPAC y en las cuales participe el director de la entidad. 
5. Hacer seguimiento a los compromisos que el director de la entidad 
realícele, para el cumplimiento de los mismos. 
6. Las demás que sean asignadas por el supervisor, de acuerdo con la 
naturaleza y objeto del contrato. </v>
          </cell>
          <cell r="FT12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0"/>
          <cell r="FV120">
            <v>10</v>
          </cell>
          <cell r="FW120">
            <v>0</v>
          </cell>
          <cell r="FX120">
            <v>260</v>
          </cell>
          <cell r="FY120">
            <v>56000000</v>
          </cell>
          <cell r="FZ120">
            <v>45707</v>
          </cell>
          <cell r="GA120">
            <v>115</v>
          </cell>
          <cell r="GB120">
            <v>50000000</v>
          </cell>
          <cell r="GC120">
            <v>45712</v>
          </cell>
        </row>
        <row r="121">
          <cell r="A121" t="str">
            <v>C194</v>
          </cell>
          <cell r="B121"/>
          <cell r="C121">
            <v>2025</v>
          </cell>
          <cell r="D121">
            <v>120</v>
          </cell>
          <cell r="E121">
            <v>52867297</v>
          </cell>
          <cell r="F121">
            <v>0</v>
          </cell>
          <cell r="G121" t="str">
            <v>DIANA MARCELA CANO PIÑEROS</v>
          </cell>
          <cell r="H121" t="str">
            <v>CLL 152 N 72-35 APTO 901 TO 6</v>
          </cell>
          <cell r="I121">
            <v>3134612732</v>
          </cell>
          <cell r="J121" t="str">
            <v>dianacanop@gmail.com</v>
          </cell>
          <cell r="K121" t="str">
            <v>NO APLICA</v>
          </cell>
          <cell r="L121" t="str">
            <v>NO APLICA</v>
          </cell>
          <cell r="M121" t="str">
            <v>MUJER</v>
          </cell>
          <cell r="N121" t="str">
            <v>CISGENERO</v>
          </cell>
          <cell r="O121" t="str">
            <v>NO APLICA</v>
          </cell>
          <cell r="P121" t="str">
            <v>NO APLICA</v>
          </cell>
          <cell r="Q121">
            <v>30142</v>
          </cell>
          <cell r="R121">
            <v>42</v>
          </cell>
          <cell r="S121" t="str">
            <v>NACIONAL</v>
          </cell>
          <cell r="T121" t="str">
            <v xml:space="preserve">Título profesional en Derecho 
y/o afines con Título de 
posgrado a nivel de 
especialización o su 
equivalencia </v>
          </cell>
          <cell r="U121" t="str">
            <v>ABOGADA
UNIVERSIDAD DEL 
ROSARIO
Acta del 16 de septiembre de 
2005
ESPECIALISTA EN 
DERECHO Y 
TEGNOLOGIAS DE LA 
INFORMACION
Universidad Del Rosario</v>
          </cell>
          <cell r="V121" t="str">
            <v>Inversión</v>
          </cell>
          <cell r="W121" t="str">
            <v>8080 Formación en capacidades democráticas en interrelación con la cualificación de la participación incidente; con enfoques de cultura ciudadana, democrática y de paz Bogotá D.C.</v>
          </cell>
          <cell r="X121" t="str">
            <v>O23011745992024019407023</v>
          </cell>
          <cell r="Y121"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121" t="str">
            <v>2. Implementar 35 iniciativas de 
producción de información pertinente 
para el análisis y divulgación de 
información sobre participación 
ciudadana</v>
          </cell>
          <cell r="AA121" t="str">
            <v>Prestar servicios profesionales, de manera temporal , para adelantar gestion juridica contractual y administrativa del Observatorio y la Gerencia de la Escuela de Participación</v>
          </cell>
          <cell r="AB121">
            <v>45714</v>
          </cell>
          <cell r="AC121">
            <v>45715</v>
          </cell>
          <cell r="AD121">
            <v>2025</v>
          </cell>
          <cell r="AE121">
            <v>2</v>
          </cell>
          <cell r="AF121">
            <v>27</v>
          </cell>
          <cell r="AG121">
            <v>2025</v>
          </cell>
          <cell r="AH121">
            <v>5</v>
          </cell>
          <cell r="AI121">
            <v>0</v>
          </cell>
          <cell r="AJ121">
            <v>2025</v>
          </cell>
          <cell r="AK121">
            <v>7</v>
          </cell>
          <cell r="AL121">
            <v>26</v>
          </cell>
          <cell r="AM121">
            <v>45864</v>
          </cell>
          <cell r="AN121">
            <v>150</v>
          </cell>
          <cell r="AO121">
            <v>32500000</v>
          </cell>
          <cell r="AP121"/>
          <cell r="AQ121"/>
          <cell r="AR121"/>
          <cell r="AS121" t="str">
            <v>$ 6.500.000</v>
          </cell>
          <cell r="AT121" t="str">
            <v>Profesional 6</v>
          </cell>
          <cell r="AU121" t="str">
            <v>Febrero</v>
          </cell>
          <cell r="AV121" t="str">
            <v>1 1. Natural</v>
          </cell>
          <cell r="AW121" t="str">
            <v>26 26-Persona Natural</v>
          </cell>
          <cell r="AX121" t="str">
            <v>3 3. Único Contratista</v>
          </cell>
          <cell r="AY121" t="str">
            <v>17 17. Contrato de Prestación de Servicios</v>
          </cell>
          <cell r="AZ121" t="str">
            <v>31 31-Servicios Profesionales</v>
          </cell>
          <cell r="BA121" t="str">
            <v>5 Contratación directa</v>
          </cell>
          <cell r="BB121" t="str">
            <v>33 Prestación de Servicios Profesionales y Apoyo (5-8)</v>
          </cell>
          <cell r="BC121">
            <v>1</v>
          </cell>
          <cell r="BD121" t="str">
            <v>1 1. Ley 80</v>
          </cell>
          <cell r="BE121"/>
          <cell r="BF121"/>
          <cell r="BG121"/>
          <cell r="BH121"/>
          <cell r="BI121" t="str">
            <v>6 6: Prestacion de servicios</v>
          </cell>
          <cell r="BJ121"/>
          <cell r="BK121"/>
          <cell r="BL121"/>
          <cell r="BM121"/>
          <cell r="BN121"/>
          <cell r="BO121"/>
          <cell r="BP121"/>
          <cell r="BQ121"/>
          <cell r="BR121"/>
          <cell r="BS121"/>
          <cell r="BT121"/>
          <cell r="BU121"/>
          <cell r="BV121"/>
          <cell r="BW121"/>
          <cell r="BX121"/>
          <cell r="BY121"/>
          <cell r="BZ121"/>
          <cell r="CA121"/>
          <cell r="CB121"/>
          <cell r="CC121">
            <v>45714</v>
          </cell>
          <cell r="CD121" t="str">
            <v>CUMPLIMIENTO</v>
          </cell>
          <cell r="CE121">
            <v>80111600</v>
          </cell>
          <cell r="CF121" t="str">
            <v>CD-IDPAC-0120-2025</v>
          </cell>
          <cell r="CG121" t="str">
            <v>https://community.secop.gov.co/Public/Tendering/OpportunityDetail/Index?noticeUID=CO1.NTC.7697709&amp;isFromPublicArea=True&amp;isModal=False</v>
          </cell>
          <cell r="CH121">
            <v>45713</v>
          </cell>
          <cell r="CI121" t="str">
            <v xml:space="preserve">	CO1.PCCNTR.7557113</v>
          </cell>
          <cell r="CJ121" t="str">
            <v>Jorge Suarez</v>
          </cell>
          <cell r="CK121" t="str">
            <v>YULY MARCELA BARAJAS AGUILERA</v>
          </cell>
          <cell r="CL121" t="str">
            <v>1 1. Interna</v>
          </cell>
          <cell r="CM121" t="str">
            <v>JOSÉ GUILLERMO ORJUELA ARDILA</v>
          </cell>
          <cell r="CN121">
            <v>1075654508</v>
          </cell>
          <cell r="CO121">
            <v>1</v>
          </cell>
          <cell r="CP121"/>
          <cell r="CQ121" t="str">
            <v>GERENTE ESCUELA DE LA PARTICIPACIÓN</v>
          </cell>
          <cell r="CR121"/>
          <cell r="CS121"/>
          <cell r="CT121"/>
          <cell r="CU121"/>
          <cell r="CV121"/>
          <cell r="CW121"/>
          <cell r="CX121"/>
          <cell r="CY121"/>
          <cell r="CZ121"/>
          <cell r="DA121"/>
          <cell r="DB121"/>
          <cell r="DC121"/>
          <cell r="DD121"/>
          <cell r="DE121"/>
          <cell r="DF121"/>
          <cell r="DG121"/>
          <cell r="DH121"/>
          <cell r="DI121"/>
          <cell r="DJ121"/>
          <cell r="DK121"/>
          <cell r="DL121"/>
          <cell r="DM121"/>
          <cell r="DN121"/>
          <cell r="DO121"/>
          <cell r="DP121"/>
          <cell r="DQ121"/>
          <cell r="DR121"/>
          <cell r="DS121"/>
          <cell r="DT121"/>
          <cell r="DU121"/>
          <cell r="DV121"/>
          <cell r="DW121"/>
          <cell r="DX121"/>
          <cell r="DY121"/>
          <cell r="DZ121"/>
          <cell r="EA121"/>
          <cell r="EB121"/>
          <cell r="EC121"/>
          <cell r="ED121"/>
          <cell r="EE121"/>
          <cell r="EF121"/>
          <cell r="EG121"/>
          <cell r="EH121"/>
          <cell r="EI121"/>
          <cell r="EJ121"/>
          <cell r="EK121"/>
          <cell r="EL121"/>
          <cell r="EM121"/>
          <cell r="EN121"/>
          <cell r="EO121"/>
          <cell r="EP121"/>
          <cell r="EQ121"/>
          <cell r="ER121"/>
          <cell r="ES121"/>
          <cell r="ET121"/>
          <cell r="EU121" t="str">
            <v>$ -</v>
          </cell>
          <cell r="EV121"/>
          <cell r="EW121"/>
          <cell r="EX121"/>
          <cell r="EY121"/>
          <cell r="EZ121"/>
          <cell r="FA121"/>
          <cell r="FB121">
            <v>0</v>
          </cell>
          <cell r="FC121">
            <v>45864</v>
          </cell>
          <cell r="FD121">
            <v>150</v>
          </cell>
          <cell r="FE121" t="str">
            <v>$ 32.500.000</v>
          </cell>
          <cell r="FF121" t="str">
            <v>Activo</v>
          </cell>
          <cell r="FG121" t="str">
            <v>En ejecución</v>
          </cell>
          <cell r="FH121"/>
          <cell r="FI121"/>
          <cell r="FJ121" t="str">
            <v>$32.500.000</v>
          </cell>
          <cell r="FK121" t="str">
            <v>#N/D</v>
          </cell>
          <cell r="FL121" t="str">
            <v>$0</v>
          </cell>
          <cell r="FM121" t="str">
            <v>$32.500.000</v>
          </cell>
          <cell r="FN121" t="str">
            <v>$0</v>
          </cell>
          <cell r="FO121" t="str">
            <v>$32.500.000</v>
          </cell>
          <cell r="FP121" t="str">
            <v>OK</v>
          </cell>
          <cell r="FQ121" t="str">
            <v>#¡REF!</v>
          </cell>
          <cell r="FR121">
            <v>0</v>
          </cell>
          <cell r="FS121" t="str">
            <v xml:space="preserve">Proyectar, revisar y gestionar documentos legales, tales como acuerdos, 
convenios y demás instrumentos jurídicos que formalicen alianzas 
estratégicas con organismos externos, asegurando el cumplimiento de la 
normatividad vigente y los lineamientos de la entidad y de la Gerencia de 
Escuela. 
2. Apoyar la redacción y revisión jurídica de los documentos técnicos 
contractuales generados por el Observatorio de la participación, 
garantizando su coherencia con los lineamientos institucionales y objetivos 
misionales. 
3. Elaborar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4. Asistir a las diferentes reuniones de formación y coordinación convocadas 
por la Gerencia de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 </v>
          </cell>
          <cell r="FT12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1"/>
          <cell r="FV121">
            <v>5</v>
          </cell>
          <cell r="FW121">
            <v>0</v>
          </cell>
          <cell r="FX121">
            <v>210</v>
          </cell>
          <cell r="FY121">
            <v>32500000</v>
          </cell>
          <cell r="FZ121">
            <v>45702</v>
          </cell>
          <cell r="GA121">
            <v>127</v>
          </cell>
          <cell r="GB121">
            <v>32500000</v>
          </cell>
          <cell r="GC121">
            <v>45714</v>
          </cell>
        </row>
        <row r="122">
          <cell r="A122" t="str">
            <v>A86</v>
          </cell>
          <cell r="B122"/>
          <cell r="C122">
            <v>2025</v>
          </cell>
          <cell r="D122">
            <v>121</v>
          </cell>
          <cell r="E122">
            <v>1098738021</v>
          </cell>
          <cell r="F122">
            <v>0</v>
          </cell>
          <cell r="G122" t="str">
            <v>SILVIA NATALIA REYES PARDO</v>
          </cell>
          <cell r="H122" t="str">
            <v>KR  17     136  53</v>
          </cell>
          <cell r="I122">
            <v>3184524547</v>
          </cell>
          <cell r="J122" t="str">
            <v>silviareyesp3@gmail.com</v>
          </cell>
          <cell r="K122" t="str">
            <v>NO APLICA</v>
          </cell>
          <cell r="L122" t="str">
            <v>NO APLICA</v>
          </cell>
          <cell r="M122" t="str">
            <v>MUJER</v>
          </cell>
          <cell r="N122" t="str">
            <v>CISGENERO</v>
          </cell>
          <cell r="O122" t="str">
            <v>NO APLICA</v>
          </cell>
          <cell r="P122" t="str">
            <v>NO APLICA</v>
          </cell>
          <cell r="Q122">
            <v>34031</v>
          </cell>
          <cell r="R122">
            <v>32</v>
          </cell>
          <cell r="S122" t="str">
            <v>NACIONAL</v>
          </cell>
          <cell r="T122" t="str">
            <v>Título profesional en, ingeniería, arquitectura, 
urbanismo y afines y/o economia, adsministración 
contaduria y afines , con título de posgrado a nivel 
de especialización y/o su equivalencia.</v>
          </cell>
          <cell r="U122" t="str">
            <v>INGENIERA AMBIENTAL Universidad de Santander Según diploma de grado del 27 de agosto de 2014 ESPECIALISTA EN SALUD OCUPACIONAL Y RIESGOS LABORALES Universidad Manuela Beltran Según diploma de grado del 18 de mayo de 2018</v>
          </cell>
          <cell r="V122" t="str">
            <v>Funcionamiento</v>
          </cell>
          <cell r="W122" t="str">
            <v>N/A</v>
          </cell>
          <cell r="X122" t="str">
            <v>O23011745022024021202034</v>
          </cell>
          <cell r="Y122" t="str">
            <v>N/A</v>
          </cell>
          <cell r="Z122" t="str">
            <v>N/A</v>
          </cell>
          <cell r="AA122" t="str">
            <v>Prestar los servicios profesionales para acompañar la ejecución de los planes y programas del proceso de Gestión del Talento Humano del Instituto.</v>
          </cell>
          <cell r="AB122">
            <v>45714</v>
          </cell>
          <cell r="AC122">
            <v>45715</v>
          </cell>
          <cell r="AD122">
            <v>2025</v>
          </cell>
          <cell r="AE122">
            <v>2</v>
          </cell>
          <cell r="AF122">
            <v>27</v>
          </cell>
          <cell r="AG122">
            <v>2025</v>
          </cell>
          <cell r="AH122">
            <v>9</v>
          </cell>
          <cell r="AI122">
            <v>0</v>
          </cell>
          <cell r="AJ122">
            <v>2025</v>
          </cell>
          <cell r="AK122">
            <v>11</v>
          </cell>
          <cell r="AL122">
            <v>26</v>
          </cell>
          <cell r="AM122">
            <v>45987</v>
          </cell>
          <cell r="AN122">
            <v>270</v>
          </cell>
          <cell r="AO122">
            <v>67500000</v>
          </cell>
          <cell r="AP122"/>
          <cell r="AQ122"/>
          <cell r="AR122"/>
          <cell r="AS122" t="str">
            <v>$ 7.500.000</v>
          </cell>
          <cell r="AT122" t="str">
            <v>Profesional 8</v>
          </cell>
          <cell r="AU122" t="str">
            <v>Febrero</v>
          </cell>
          <cell r="AV122" t="str">
            <v>1 1. Natural</v>
          </cell>
          <cell r="AW122" t="str">
            <v>26 26-Persona Natural</v>
          </cell>
          <cell r="AX122" t="str">
            <v>3 3. Único Contratista</v>
          </cell>
          <cell r="AY122" t="str">
            <v>17 17. Contrato de Prestación de Servicios</v>
          </cell>
          <cell r="AZ122" t="str">
            <v>31 31-Servicios Profesionales</v>
          </cell>
          <cell r="BA122" t="str">
            <v>5 Contratación directa</v>
          </cell>
          <cell r="BB122" t="str">
            <v>33 Prestación de Servicios Profesionales y Apoyo (5-8)</v>
          </cell>
          <cell r="BC122">
            <v>1</v>
          </cell>
          <cell r="BD122" t="str">
            <v>1 1. Ley 80</v>
          </cell>
          <cell r="BE122"/>
          <cell r="BF122"/>
          <cell r="BG122"/>
          <cell r="BH122"/>
          <cell r="BI122" t="str">
            <v>6 6: Prestacion de servicios</v>
          </cell>
          <cell r="BJ122"/>
          <cell r="BK122"/>
          <cell r="BL122"/>
          <cell r="BM122"/>
          <cell r="BN122"/>
          <cell r="BO122"/>
          <cell r="BP122"/>
          <cell r="BQ122"/>
          <cell r="BR122"/>
          <cell r="BS122"/>
          <cell r="BT122"/>
          <cell r="BU122"/>
          <cell r="BV122"/>
          <cell r="BW122"/>
          <cell r="BX122"/>
          <cell r="BY122"/>
          <cell r="BZ122"/>
          <cell r="CA122"/>
          <cell r="CB122"/>
          <cell r="CC122">
            <v>45714</v>
          </cell>
          <cell r="CD122" t="str">
            <v>CUMPLIMIENTO</v>
          </cell>
          <cell r="CE122">
            <v>80111600</v>
          </cell>
          <cell r="CF122" t="str">
            <v>CD-IDPAC-121-2025</v>
          </cell>
          <cell r="CG122" t="str">
            <v>https://community.secop.gov.co/Public/Tendering/OpportunityDetail/Index?noticeUID=CO1.NTC.7712152&amp;isFromPublicArea=True&amp;isModal=False</v>
          </cell>
          <cell r="CH122">
            <v>45712</v>
          </cell>
          <cell r="CI122" t="str">
            <v xml:space="preserve">	CO1.PCCNTR.7556531</v>
          </cell>
          <cell r="CJ122" t="str">
            <v>Wilson Ayure</v>
          </cell>
          <cell r="CK122" t="str">
            <v>YULY MARCELA BARAJAS AGUILERA</v>
          </cell>
          <cell r="CL122" t="str">
            <v>1 1. Interna</v>
          </cell>
          <cell r="CM122" t="str">
            <v>YULY MARCELA BARAJAS AGUILERA</v>
          </cell>
          <cell r="CN122">
            <v>1010176121</v>
          </cell>
          <cell r="CO122">
            <v>6</v>
          </cell>
          <cell r="CP122"/>
          <cell r="CQ122" t="str">
            <v>SECRETARIA GENERAL</v>
          </cell>
          <cell r="CR122"/>
          <cell r="CS122"/>
          <cell r="CT122"/>
          <cell r="CU122"/>
          <cell r="CV122"/>
          <cell r="CW122"/>
          <cell r="CX122"/>
          <cell r="CY122"/>
          <cell r="CZ122"/>
          <cell r="DA122"/>
          <cell r="DB122"/>
          <cell r="DC122"/>
          <cell r="DD122"/>
          <cell r="DE122"/>
          <cell r="DF122"/>
          <cell r="DG122"/>
          <cell r="DH122"/>
          <cell r="DI122"/>
          <cell r="DJ122"/>
          <cell r="DK122"/>
          <cell r="DL122"/>
          <cell r="DM122"/>
          <cell r="DN122"/>
          <cell r="DO122"/>
          <cell r="DP122"/>
          <cell r="DQ122"/>
          <cell r="DR122"/>
          <cell r="DS122"/>
          <cell r="DT122"/>
          <cell r="DU122"/>
          <cell r="DV122"/>
          <cell r="DW122"/>
          <cell r="DX122"/>
          <cell r="DY122"/>
          <cell r="DZ122"/>
          <cell r="EA122"/>
          <cell r="EB122"/>
          <cell r="EC122"/>
          <cell r="ED122"/>
          <cell r="EE122"/>
          <cell r="EF122"/>
          <cell r="EG122"/>
          <cell r="EH122"/>
          <cell r="EI122"/>
          <cell r="EJ122"/>
          <cell r="EK122"/>
          <cell r="EL122"/>
          <cell r="EM122"/>
          <cell r="EN122"/>
          <cell r="EO122"/>
          <cell r="EP122"/>
          <cell r="EQ122"/>
          <cell r="ER122"/>
          <cell r="ES122"/>
          <cell r="ET122"/>
          <cell r="EU122" t="str">
            <v>$ -</v>
          </cell>
          <cell r="EV122"/>
          <cell r="EW122"/>
          <cell r="EX122"/>
          <cell r="EY122"/>
          <cell r="EZ122"/>
          <cell r="FA122"/>
          <cell r="FB122">
            <v>0</v>
          </cell>
          <cell r="FC122">
            <v>45987</v>
          </cell>
          <cell r="FD122">
            <v>270</v>
          </cell>
          <cell r="FE122" t="str">
            <v>$ 67.500.000</v>
          </cell>
          <cell r="FF122" t="str">
            <v>Activo</v>
          </cell>
          <cell r="FG122" t="str">
            <v>En ejecución</v>
          </cell>
          <cell r="FH122"/>
          <cell r="FI122"/>
          <cell r="FJ122" t="str">
            <v>$67.500.000</v>
          </cell>
          <cell r="FK122" t="str">
            <v>#N/D</v>
          </cell>
          <cell r="FL122" t="str">
            <v>$0</v>
          </cell>
          <cell r="FM122" t="str">
            <v>$67.500.000</v>
          </cell>
          <cell r="FN122" t="str">
            <v>$0</v>
          </cell>
          <cell r="FO122" t="str">
            <v>$67.500.000</v>
          </cell>
          <cell r="FP122" t="str">
            <v>OK</v>
          </cell>
          <cell r="FQ122" t="str">
            <v>#¡REF!</v>
          </cell>
          <cell r="FR122">
            <v>0</v>
          </cell>
          <cell r="FS122" t="str">
            <v>Brindar apoyo profesional en auditorias y realizar acompañamiento 
permanente en los hallazgos resultantes de las mismas. 
2. Realizar seguimiento a los planes y programas diseñados en Talento 
Humano del Instituto. 
3. Revisar documentos y emitir conceptos que le sean solicitados por el 
supervisor, de acuerdo con el objeto contractual. 
4. Actualizar y realizar monitoreo de bases de datos que conlleven a la toma 
de decisiones 
5. Participar en la planeación, programación, ejecución y control de las 
actividades diseñadas en Talento Humano 
6. Las demás que sean asignadas por el supervisor, de acuerdo con la 
naturaleza y objeto del contrato.</v>
          </cell>
          <cell r="FT12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2"/>
          <cell r="FV122">
            <v>9</v>
          </cell>
          <cell r="FW122">
            <v>0</v>
          </cell>
          <cell r="FX122">
            <v>122</v>
          </cell>
          <cell r="FY122">
            <v>67500000</v>
          </cell>
          <cell r="FZ122">
            <v>45695</v>
          </cell>
          <cell r="GA122">
            <v>132</v>
          </cell>
          <cell r="GB122">
            <v>67500000</v>
          </cell>
          <cell r="GC122">
            <v>45715</v>
          </cell>
        </row>
        <row r="123">
          <cell r="A123" t="str">
            <v>ANULADO</v>
          </cell>
          <cell r="B123" t="str">
            <v>ANULADO</v>
          </cell>
          <cell r="C123">
            <v>2025</v>
          </cell>
          <cell r="D123">
            <v>122</v>
          </cell>
          <cell r="E123"/>
          <cell r="F123"/>
          <cell r="G123"/>
          <cell r="H123"/>
          <cell r="I123"/>
          <cell r="J123"/>
          <cell r="K123"/>
          <cell r="L123"/>
          <cell r="M123"/>
          <cell r="N123"/>
          <cell r="O123"/>
          <cell r="P123"/>
          <cell r="Q123"/>
          <cell r="R123"/>
          <cell r="S123"/>
          <cell r="T123"/>
          <cell r="U123"/>
          <cell r="V123" t="str">
            <v>ANULADO</v>
          </cell>
          <cell r="W123" t="str">
            <v>ANULADO</v>
          </cell>
          <cell r="X123"/>
          <cell r="Y123"/>
          <cell r="Z123"/>
          <cell r="AA123"/>
          <cell r="AB123"/>
          <cell r="AC123"/>
          <cell r="AD123"/>
          <cell r="AE123"/>
          <cell r="AF123"/>
          <cell r="AG123"/>
          <cell r="AH123" t="str">
            <v>ANULADO</v>
          </cell>
          <cell r="AI123">
            <v>0</v>
          </cell>
          <cell r="AJ123"/>
          <cell r="AK123"/>
          <cell r="AL123"/>
          <cell r="AM123" t="str">
            <v>#¡VALOR!</v>
          </cell>
          <cell r="AN123" t="str">
            <v>#¡VALOR!</v>
          </cell>
          <cell r="AO123"/>
          <cell r="AP123"/>
          <cell r="AQ123"/>
          <cell r="AR123"/>
          <cell r="AS123" t="str">
            <v>$ 6.000.000</v>
          </cell>
          <cell r="AT123" t="str">
            <v>Profesional 5</v>
          </cell>
          <cell r="AU123"/>
          <cell r="AV123" t="str">
            <v>1 1. Natural</v>
          </cell>
          <cell r="AW123" t="str">
            <v>26 26-Persona Natural</v>
          </cell>
          <cell r="AX123" t="str">
            <v>3 3. Único Contratista</v>
          </cell>
          <cell r="AY123" t="str">
            <v>17 17. Contrato de Prestación de Servicios</v>
          </cell>
          <cell r="AZ123" t="str">
            <v>31 31-Servicios Profesionales</v>
          </cell>
          <cell r="BA123" t="str">
            <v>5 Contratación directa</v>
          </cell>
          <cell r="BB123" t="str">
            <v>33 Prestación de Servicios Profesionales y Apoyo (5-8)</v>
          </cell>
          <cell r="BC123">
            <v>1</v>
          </cell>
          <cell r="BD123" t="str">
            <v>1 1. Ley 80</v>
          </cell>
          <cell r="BE123"/>
          <cell r="BF123"/>
          <cell r="BG123"/>
          <cell r="BH123"/>
          <cell r="BI123" t="str">
            <v>6 6: Prestacion de servicios</v>
          </cell>
          <cell r="BJ123"/>
          <cell r="BK123"/>
          <cell r="BL123"/>
          <cell r="BM123"/>
          <cell r="BN123"/>
          <cell r="BO123"/>
          <cell r="BP123"/>
          <cell r="BQ123"/>
          <cell r="BR123"/>
          <cell r="BS123"/>
          <cell r="BT123"/>
          <cell r="BU123"/>
          <cell r="BV123"/>
          <cell r="BW123"/>
          <cell r="BX123"/>
          <cell r="BY123"/>
          <cell r="BZ123"/>
          <cell r="CA123"/>
          <cell r="CB123"/>
          <cell r="CC123"/>
          <cell r="CD123" t="str">
            <v>CUMPLIMIENTO</v>
          </cell>
          <cell r="CE123">
            <v>80111600</v>
          </cell>
          <cell r="CF123" t="str">
            <v>CD-IDPAC-0122-2025</v>
          </cell>
          <cell r="CG123"/>
          <cell r="CH123"/>
          <cell r="CI123"/>
          <cell r="CJ123" t="str">
            <v>Jorge Suarez</v>
          </cell>
          <cell r="CK123" t="str">
            <v>YULY MARCELA BARAJAS AGUILERA</v>
          </cell>
          <cell r="CL123" t="str">
            <v>1 1. Interna</v>
          </cell>
          <cell r="CM123" t="str">
            <v>ANULADO</v>
          </cell>
          <cell r="CN123">
            <v>80037360</v>
          </cell>
          <cell r="CO123">
            <v>8</v>
          </cell>
          <cell r="CP123"/>
          <cell r="CQ123" t="str">
            <v>ANULADO</v>
          </cell>
          <cell r="CR123"/>
          <cell r="CS123"/>
          <cell r="CT123"/>
          <cell r="CU123"/>
          <cell r="CV123"/>
          <cell r="CW123"/>
          <cell r="CX123"/>
          <cell r="CY123"/>
          <cell r="CZ123"/>
          <cell r="DA123"/>
          <cell r="DB123"/>
          <cell r="DC123"/>
          <cell r="DD123"/>
          <cell r="DE123"/>
          <cell r="DF123"/>
          <cell r="DG123"/>
          <cell r="DH123"/>
          <cell r="DI123"/>
          <cell r="DJ123"/>
          <cell r="DK123"/>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t="str">
            <v>$ -</v>
          </cell>
          <cell r="EV123"/>
          <cell r="EW123"/>
          <cell r="EX123"/>
          <cell r="EY123"/>
          <cell r="EZ123"/>
          <cell r="FA123"/>
          <cell r="FB123">
            <v>0</v>
          </cell>
          <cell r="FC123" t="str">
            <v>#¡VALOR!</v>
          </cell>
          <cell r="FD123" t="str">
            <v>#¡VALOR!</v>
          </cell>
          <cell r="FE123" t="str">
            <v>$ 0</v>
          </cell>
          <cell r="FF123" t="str">
            <v>#¡VALOR!</v>
          </cell>
          <cell r="FG123" t="str">
            <v>#¡VALOR!</v>
          </cell>
          <cell r="FH123"/>
          <cell r="FI123"/>
          <cell r="FJ123" t="str">
            <v>#N/D</v>
          </cell>
          <cell r="FK123" t="str">
            <v>#N/D</v>
          </cell>
          <cell r="FL123" t="str">
            <v>$122</v>
          </cell>
          <cell r="FM123" t="str">
            <v>#N/D</v>
          </cell>
          <cell r="FN123" t="str">
            <v>#N/D</v>
          </cell>
          <cell r="FO123" t="str">
            <v>#N/D</v>
          </cell>
          <cell r="FP123" t="str">
            <v>#N/D</v>
          </cell>
          <cell r="FQ123" t="str">
            <v>#¡REF!</v>
          </cell>
          <cell r="FR123" t="str">
            <v>#N/D</v>
          </cell>
          <cell r="FS123"/>
          <cell r="FT123"/>
          <cell r="FU123"/>
          <cell r="FV123" t="str">
            <v>#¡VALOR!</v>
          </cell>
          <cell r="FW123" t="str">
            <v>#N/D</v>
          </cell>
          <cell r="FX123"/>
          <cell r="FY123"/>
          <cell r="FZ123"/>
          <cell r="GA123"/>
          <cell r="GB123"/>
          <cell r="GC123"/>
        </row>
        <row r="124">
          <cell r="A124" t="str">
            <v>C656</v>
          </cell>
          <cell r="B124"/>
          <cell r="C124">
            <v>2025</v>
          </cell>
          <cell r="D124">
            <v>123</v>
          </cell>
          <cell r="E124">
            <v>1000458497</v>
          </cell>
          <cell r="F124">
            <v>4</v>
          </cell>
          <cell r="G124" t="str">
            <v>FABIANA MORENO RODRIGUEZ</v>
          </cell>
          <cell r="H124" t="str">
            <v>CL 152 B 55 45 TO 2 AP 1204</v>
          </cell>
          <cell r="I124">
            <v>3242313315</v>
          </cell>
          <cell r="J124" t="str">
            <v>fabianita54@gmail.com</v>
          </cell>
          <cell r="K124" t="str">
            <v>NO APLICA</v>
          </cell>
          <cell r="L124" t="str">
            <v>NO APLICA</v>
          </cell>
          <cell r="M124" t="str">
            <v>MUJER</v>
          </cell>
          <cell r="N124" t="str">
            <v>CISGENERO</v>
          </cell>
          <cell r="O124" t="str">
            <v>NO APLICA</v>
          </cell>
          <cell r="P124" t="str">
            <v>NO APLICA</v>
          </cell>
          <cell r="Q124">
            <v>37297</v>
          </cell>
          <cell r="R124">
            <v>23</v>
          </cell>
          <cell r="S124" t="str">
            <v>NACIONAL</v>
          </cell>
          <cell r="T124" t="str">
            <v>Título de formación técnica o aprobación de cuatro (04) semestres de formación profesional o aprobación del 40% del pensum académico de formación profesional en áreas relacionadas con Ciencias Sociales y Humanas, Bellas Artes y/o afines o su equivalencia</v>
          </cell>
          <cell r="U124" t="str">
            <v>SEPTIMO SEMESTRE DE COMUNICACIÓN EMPRESA SOCIAL Universidad Externado de Colombia Según certifciación del 31 de enero de 2024</v>
          </cell>
          <cell r="V124" t="str">
            <v>Inversión</v>
          </cell>
          <cell r="W124" t="str">
            <v>Construcción de Ciudadanía Activa Crece La Participación en el Territorio con Promoción, Información e Innovación en Bogotá D.C.</v>
          </cell>
          <cell r="X124" t="str">
            <v>O23011745022024025407017</v>
          </cell>
          <cell r="Y124"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24" t="str">
            <v xml:space="preserve">2. Fortalecer 1 sistema(s) informativo 
y de comunicación del Distrito </v>
          </cell>
          <cell r="AA124" t="str">
            <v>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v>
          </cell>
          <cell r="AB124">
            <v>45715</v>
          </cell>
          <cell r="AC124">
            <v>45721</v>
          </cell>
          <cell r="AD124">
            <v>2025</v>
          </cell>
          <cell r="AE124">
            <v>3</v>
          </cell>
          <cell r="AF124">
            <v>5</v>
          </cell>
          <cell r="AG124">
            <v>2025</v>
          </cell>
          <cell r="AH124">
            <v>5</v>
          </cell>
          <cell r="AI124">
            <v>0</v>
          </cell>
          <cell r="AJ124">
            <v>2025</v>
          </cell>
          <cell r="AK124">
            <v>8</v>
          </cell>
          <cell r="AL124">
            <v>4</v>
          </cell>
          <cell r="AM124">
            <v>45873</v>
          </cell>
          <cell r="AN124">
            <v>150</v>
          </cell>
          <cell r="AO124">
            <v>15000000</v>
          </cell>
          <cell r="AP124"/>
          <cell r="AQ124"/>
          <cell r="AR124"/>
          <cell r="AS124" t="str">
            <v>$ 3.000.000</v>
          </cell>
          <cell r="AT124" t="str">
            <v>Técnico 2</v>
          </cell>
          <cell r="AU124" t="str">
            <v>Marzo</v>
          </cell>
          <cell r="AV124" t="str">
            <v>1 1. Natural</v>
          </cell>
          <cell r="AW124" t="str">
            <v>26 26-Persona Natural</v>
          </cell>
          <cell r="AX124" t="str">
            <v>3 3. Único Contratista</v>
          </cell>
          <cell r="AY124" t="str">
            <v>17 17. Contrato de Prestación de Servicios</v>
          </cell>
          <cell r="AZ124" t="str">
            <v>33 33-Servicios Apoyo a la Gestion de la Entidad (servicios administrativos)</v>
          </cell>
          <cell r="BA124" t="str">
            <v>5 Contratación directa</v>
          </cell>
          <cell r="BB124" t="str">
            <v>33 Prestación de Servicios Profesionales y Apoyo (5-8)</v>
          </cell>
          <cell r="BC124">
            <v>1</v>
          </cell>
          <cell r="BD124" t="str">
            <v>1 1. Ley 80</v>
          </cell>
          <cell r="BE124"/>
          <cell r="BF124"/>
          <cell r="BG124"/>
          <cell r="BH124"/>
          <cell r="BI124" t="str">
            <v>6 6: Prestacion de servicios</v>
          </cell>
          <cell r="BJ124"/>
          <cell r="BK124"/>
          <cell r="BL124"/>
          <cell r="BM124"/>
          <cell r="BN124"/>
          <cell r="BO124"/>
          <cell r="BP124"/>
          <cell r="BQ124"/>
          <cell r="BR124"/>
          <cell r="BS124"/>
          <cell r="BT124"/>
          <cell r="BU124"/>
          <cell r="BV124"/>
          <cell r="BW124"/>
          <cell r="BX124"/>
          <cell r="BY124"/>
          <cell r="BZ124"/>
          <cell r="CA124"/>
          <cell r="CB124"/>
          <cell r="CC124">
            <v>45720</v>
          </cell>
          <cell r="CD124" t="str">
            <v>CUMPLIMIENTO</v>
          </cell>
          <cell r="CE124">
            <v>80111600</v>
          </cell>
          <cell r="CF124" t="str">
            <v>CD-IDPAC-123-2025</v>
          </cell>
          <cell r="CG124" t="str">
            <v>https://community.secop.gov.co/Public/Tendering/OpportunityDetail/Index?noticeUID=CO1.NTC.7728979&amp;isFromPublicArea=True&amp;isModal=False</v>
          </cell>
          <cell r="CH124">
            <v>45714</v>
          </cell>
          <cell r="CI124" t="str">
            <v>CO1.PCCNTR.7570447</v>
          </cell>
          <cell r="CJ124" t="str">
            <v>Sebastian Silva</v>
          </cell>
          <cell r="CK124" t="str">
            <v>YULY MARCELA BARAJAS AGUILERA</v>
          </cell>
          <cell r="CL124" t="str">
            <v>1 1. Interna</v>
          </cell>
          <cell r="CM124" t="str">
            <v>CAMILO IVAN REYES AMADOR</v>
          </cell>
          <cell r="CN124">
            <v>80082106</v>
          </cell>
          <cell r="CO124">
            <v>4</v>
          </cell>
          <cell r="CP124"/>
          <cell r="CQ124" t="str">
            <v>GERENTE DE PROYECTOS</v>
          </cell>
          <cell r="CR124"/>
          <cell r="CS124"/>
          <cell r="CT124"/>
          <cell r="CU124"/>
          <cell r="CV124"/>
          <cell r="CW124"/>
          <cell r="CX124"/>
          <cell r="CY124"/>
          <cell r="CZ124"/>
          <cell r="DA124"/>
          <cell r="DB124"/>
          <cell r="DC124"/>
          <cell r="DD124"/>
          <cell r="DE124"/>
          <cell r="DF124"/>
          <cell r="DG124"/>
          <cell r="DH124"/>
          <cell r="DI124"/>
          <cell r="DJ124"/>
          <cell r="DK124"/>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t="str">
            <v>$ -</v>
          </cell>
          <cell r="EV124"/>
          <cell r="EW124"/>
          <cell r="EX124"/>
          <cell r="EY124"/>
          <cell r="EZ124"/>
          <cell r="FA124"/>
          <cell r="FB124">
            <v>0</v>
          </cell>
          <cell r="FC124">
            <v>45873</v>
          </cell>
          <cell r="FD124">
            <v>150</v>
          </cell>
          <cell r="FE124" t="str">
            <v>$ 15.000.000</v>
          </cell>
          <cell r="FF124" t="str">
            <v>Activo</v>
          </cell>
          <cell r="FG124" t="str">
            <v>En ejecución</v>
          </cell>
          <cell r="FH124"/>
          <cell r="FI124"/>
          <cell r="FJ124" t="str">
            <v>$15.000.000</v>
          </cell>
          <cell r="FK124" t="str">
            <v>$0</v>
          </cell>
          <cell r="FL124" t="str">
            <v>$0</v>
          </cell>
          <cell r="FM124" t="str">
            <v>$15.000.000</v>
          </cell>
          <cell r="FN124" t="str">
            <v>$0</v>
          </cell>
          <cell r="FO124" t="str">
            <v>$15.000.000</v>
          </cell>
          <cell r="FP124" t="str">
            <v>OK</v>
          </cell>
          <cell r="FQ124" t="str">
            <v>#¡REF!</v>
          </cell>
          <cell r="FR124">
            <v>0</v>
          </cell>
          <cell r="FS124" t="str">
            <v xml:space="preserve">Apoyar la gestión y administración la comunidad online en redes sociales 
del IDPAC y de las actividades que agrupen las poblaciones relacionadas. 
2. Brindar apoyo en la organización de los Facebook Live, Publicaciones 
DCTV, Conversatorios y/o Foros de las redes del IDPAC en las matrices 
establecidas de acuerdo con las disposiciones del supervisor. 
3. Brindar apoyo asistiendo en la elaboración, presentación y ejecución del 
plan de contenidos de redes sociales para las diferentes estrategias que 
determine la Entidad, con los lineamientos del jefe de la Oficina Asesora 
de Comunicaciones. 
4. Colaborar con los Community Manager del sector en las campañas del 
Gobierno Distrital, que influyan en los procesos sociales y participativos de 
la comunidad documentándolo en los informes y demás entregables que 
le sean solicitados. 
5. Apoyar los contenidos periodísticos de la Oficina Asesora de 
Comunicaciones que le sean solicitados. 
6. Las demás que sean asignadas por el supervisor, de acuerdo con la 
naturaleza y objeto del contrato. </v>
          </cell>
          <cell r="FT12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4"/>
          <cell r="FV124">
            <v>5</v>
          </cell>
          <cell r="FW124">
            <v>0</v>
          </cell>
          <cell r="FX124">
            <v>205</v>
          </cell>
          <cell r="FY124">
            <v>15000000</v>
          </cell>
          <cell r="FZ124">
            <v>45702</v>
          </cell>
          <cell r="GA124">
            <v>161</v>
          </cell>
          <cell r="GB124">
            <v>15000000</v>
          </cell>
          <cell r="GC124">
            <v>45720</v>
          </cell>
        </row>
        <row r="125">
          <cell r="A125" t="str">
            <v>C641</v>
          </cell>
          <cell r="B125"/>
          <cell r="C125">
            <v>2025</v>
          </cell>
          <cell r="D125">
            <v>124</v>
          </cell>
          <cell r="E125">
            <v>80244171</v>
          </cell>
          <cell r="F125">
            <v>1</v>
          </cell>
          <cell r="G125" t="str">
            <v>ALFREDO MORENO CENDALES</v>
          </cell>
          <cell r="H125" t="str">
            <v>CR 79 7B 19</v>
          </cell>
          <cell r="I125">
            <v>4244937</v>
          </cell>
          <cell r="J125" t="str">
            <v>alfredo.m1981@hotmail.com</v>
          </cell>
          <cell r="K125" t="str">
            <v>NO APLICA</v>
          </cell>
          <cell r="L125" t="str">
            <v>NO APLICA</v>
          </cell>
          <cell r="M125" t="str">
            <v>HOMBRE</v>
          </cell>
          <cell r="N125" t="str">
            <v>CISGENERO</v>
          </cell>
          <cell r="O125" t="str">
            <v>NO APLICA</v>
          </cell>
          <cell r="P125" t="str">
            <v>NO APLICA</v>
          </cell>
          <cell r="Q125">
            <v>29788</v>
          </cell>
          <cell r="R125">
            <v>43</v>
          </cell>
          <cell r="S125" t="str">
            <v>NACIONAL</v>
          </cell>
          <cell r="T125" t="str">
            <v>Título profesional en Derecho con título de 
posgrado en la modalidad de especialización 
o su equivalencia</v>
          </cell>
          <cell r="U125" t="str">
            <v>ABOGADO 
Universidad Libre
Según Acta de grado del 31 de Julio de 2009. 
ESPECIALISTA EN DERECHO 
ADMINISTRATIVO 
Universidad Libre
 Según Diploma del 26 de Marzo de 2015</v>
          </cell>
          <cell r="V125" t="str">
            <v>Inversión</v>
          </cell>
          <cell r="W125" t="str">
            <v>Construcción de Ciudadanía Activa Crece La Participación en el Territorio con Promoción, Información e Innovación en Bogotá D.C.</v>
          </cell>
          <cell r="X125" t="str">
            <v>O23011745022024025407017</v>
          </cell>
          <cell r="Y125"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25" t="str">
            <v>2. Fortalecer 1 sistema(s) informativo 
y de comunicación del Distrito</v>
          </cell>
          <cell r="AA125" t="str">
            <v>Prestar los servicios profesionales  para brindar acompañamiento jurídico en los diferentes procesos contractuales y legales que sean de competencia de la Oficina Asesora de Comunicaciones</v>
          </cell>
          <cell r="AB125">
            <v>45714</v>
          </cell>
          <cell r="AC125">
            <v>45719</v>
          </cell>
          <cell r="AD125">
            <v>2025</v>
          </cell>
          <cell r="AE125">
            <v>3</v>
          </cell>
          <cell r="AF125">
            <v>3</v>
          </cell>
          <cell r="AG125">
            <v>2025</v>
          </cell>
          <cell r="AH125">
            <v>5</v>
          </cell>
          <cell r="AI125">
            <v>0</v>
          </cell>
          <cell r="AJ125">
            <v>2025</v>
          </cell>
          <cell r="AK125">
            <v>8</v>
          </cell>
          <cell r="AL125">
            <v>2</v>
          </cell>
          <cell r="AM125">
            <v>45871</v>
          </cell>
          <cell r="AN125">
            <v>150</v>
          </cell>
          <cell r="AO125">
            <v>24000000</v>
          </cell>
          <cell r="AP125"/>
          <cell r="AQ125"/>
          <cell r="AR125"/>
          <cell r="AS125" t="str">
            <v>$ 4.800.000</v>
          </cell>
          <cell r="AT125" t="str">
            <v>Profesional 3</v>
          </cell>
          <cell r="AU125" t="str">
            <v>Marzo</v>
          </cell>
          <cell r="AV125" t="str">
            <v>1 1. Natural</v>
          </cell>
          <cell r="AW125" t="str">
            <v>26 26-Persona Natural</v>
          </cell>
          <cell r="AX125" t="str">
            <v>3 3. Único Contratista</v>
          </cell>
          <cell r="AY125" t="str">
            <v>17 17. Contrato de Prestación de Servicios</v>
          </cell>
          <cell r="AZ125" t="str">
            <v>31 31-Servicios Profesionales</v>
          </cell>
          <cell r="BA125" t="str">
            <v>5 Contratación directa</v>
          </cell>
          <cell r="BB125" t="str">
            <v>33 Prestación de Servicios Profesionales y Apoyo (5-8)</v>
          </cell>
          <cell r="BC125">
            <v>1</v>
          </cell>
          <cell r="BD125" t="str">
            <v>1 1. Ley 80</v>
          </cell>
          <cell r="BE125"/>
          <cell r="BF125"/>
          <cell r="BG125"/>
          <cell r="BH125"/>
          <cell r="BI125" t="str">
            <v>6 6: Prestacion de servicios</v>
          </cell>
          <cell r="BJ125"/>
          <cell r="BK125"/>
          <cell r="BL125"/>
          <cell r="BM125"/>
          <cell r="BN125"/>
          <cell r="BO125"/>
          <cell r="BP125"/>
          <cell r="BQ125"/>
          <cell r="BR125"/>
          <cell r="BS125"/>
          <cell r="BT125"/>
          <cell r="BU125"/>
          <cell r="BV125"/>
          <cell r="BW125"/>
          <cell r="BX125"/>
          <cell r="BY125"/>
          <cell r="BZ125"/>
          <cell r="CA125"/>
          <cell r="CB125"/>
          <cell r="CC125">
            <v>45715</v>
          </cell>
          <cell r="CD125" t="str">
            <v>CUMPLIMIENTO</v>
          </cell>
          <cell r="CE125">
            <v>80111600</v>
          </cell>
          <cell r="CF125" t="str">
            <v>CD-IDPAC-124-2025</v>
          </cell>
          <cell r="CG125" t="str">
            <v>https://community.secop.gov.co/Public/Tendering/OpportunityDetail/Index?noticeUID=CO1.NTC.7720830&amp;isFromPublicArea=True&amp;isModal=False</v>
          </cell>
          <cell r="CH125">
            <v>45713</v>
          </cell>
          <cell r="CI125" t="str">
            <v>CO1.PCCNTR.7563086</v>
          </cell>
          <cell r="CJ125" t="str">
            <v>Manuela Martinez</v>
          </cell>
          <cell r="CK125" t="str">
            <v>YULY MARCELA BARAJAS AGUILERA</v>
          </cell>
          <cell r="CL125" t="str">
            <v>1 1. Interna</v>
          </cell>
          <cell r="CM125" t="str">
            <v>CAMILO IVAN REYES AMADOR</v>
          </cell>
          <cell r="CN125">
            <v>80082106</v>
          </cell>
          <cell r="CO125">
            <v>4</v>
          </cell>
          <cell r="CP125"/>
          <cell r="CQ125" t="str">
            <v>GERENTE DE PROYECTOS</v>
          </cell>
          <cell r="CR125"/>
          <cell r="CS125"/>
          <cell r="CT125"/>
          <cell r="CU125"/>
          <cell r="CV125"/>
          <cell r="CW125"/>
          <cell r="CX125"/>
          <cell r="CY125"/>
          <cell r="CZ125"/>
          <cell r="DA125"/>
          <cell r="DB125"/>
          <cell r="DC125"/>
          <cell r="DD125"/>
          <cell r="DE125"/>
          <cell r="DF125"/>
          <cell r="DG125"/>
          <cell r="DH125"/>
          <cell r="DI125"/>
          <cell r="DJ125"/>
          <cell r="DK125"/>
          <cell r="DL125"/>
          <cell r="DM125"/>
          <cell r="DN125"/>
          <cell r="DO125"/>
          <cell r="DP125"/>
          <cell r="DQ125"/>
          <cell r="DR125"/>
          <cell r="DS125"/>
          <cell r="DT125"/>
          <cell r="DU125"/>
          <cell r="DV125"/>
          <cell r="DW125"/>
          <cell r="DX125"/>
          <cell r="DY125"/>
          <cell r="DZ125"/>
          <cell r="EA125"/>
          <cell r="EB125"/>
          <cell r="EC125"/>
          <cell r="ED125"/>
          <cell r="EE125"/>
          <cell r="EF125"/>
          <cell r="EG125"/>
          <cell r="EH125"/>
          <cell r="EI125"/>
          <cell r="EJ125"/>
          <cell r="EK125"/>
          <cell r="EL125"/>
          <cell r="EM125"/>
          <cell r="EN125"/>
          <cell r="EO125"/>
          <cell r="EP125"/>
          <cell r="EQ125"/>
          <cell r="ER125"/>
          <cell r="ES125"/>
          <cell r="ET125"/>
          <cell r="EU125" t="str">
            <v>$ -</v>
          </cell>
          <cell r="EV125"/>
          <cell r="EW125"/>
          <cell r="EX125"/>
          <cell r="EY125"/>
          <cell r="EZ125"/>
          <cell r="FA125"/>
          <cell r="FB125">
            <v>0</v>
          </cell>
          <cell r="FC125">
            <v>45871</v>
          </cell>
          <cell r="FD125">
            <v>150</v>
          </cell>
          <cell r="FE125" t="str">
            <v>$ 24.000.000</v>
          </cell>
          <cell r="FF125" t="str">
            <v>Activo</v>
          </cell>
          <cell r="FG125" t="str">
            <v>En ejecución</v>
          </cell>
          <cell r="FH125"/>
          <cell r="FI125"/>
          <cell r="FJ125" t="str">
            <v>$24.000.000</v>
          </cell>
          <cell r="FK125" t="str">
            <v>#N/D</v>
          </cell>
          <cell r="FL125" t="str">
            <v>$0</v>
          </cell>
          <cell r="FM125" t="str">
            <v>$24.000.000</v>
          </cell>
          <cell r="FN125" t="str">
            <v>$0</v>
          </cell>
          <cell r="FO125" t="str">
            <v>$24.000.000</v>
          </cell>
          <cell r="FP125" t="str">
            <v>OK</v>
          </cell>
          <cell r="FQ125" t="str">
            <v>#¡REF!</v>
          </cell>
          <cell r="FR125">
            <v>0</v>
          </cell>
          <cell r="FS125" t="str">
            <v xml:space="preserve">Brindar acompañamiento jurídico a la Oficina Asesora de Comunicaciones 
en los procesos precontractuales, contractuales y poscontractuales de los 
contratos y convenios celebrados por la dependencia. 
2. Asistir a los Comités de donde sea requerido y absolver las consultas que 
en materia jurídica se realicen en relación con los procesos donde 
intervenga la Oficina Asesora de Comunicaciones. 
3. Estudiar, analizar y conceptuar sobre la aplicación de normas y la 
expedición de los actos administrativos que competan a la Oficina Asesora 
de Comunicaciones, así como responder las solicitudes allegadas por el 
aplicativo (SDQS) Sistema de Quejas y soluciones de la Alcaldía Mayor de 
Bogotá, de acuerdo con los procedimientos y términos establecidos, 
garantizando su oportuna respuesta. 
4. Revisar los documentos que se sometan a consideración para establecer 
la conveniencia, aplicabilidad, legalidad y demás inquietudes que frente a 
ellos se formulen. 
5. Proyectar, analizar o revisar los requerimientos y/o respuestas a las 
consultas efectuadas por los supervisores, interventores, contratistas, 
organismos de control, y agentes externos o internos relacionadas con la 
actividad contractual. 
6. Las demás que sean asignadas por el supervisor, de acuerdo con la 
naturaleza y objeto del contrato. </v>
          </cell>
          <cell r="FT12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5"/>
          <cell r="FV125">
            <v>5</v>
          </cell>
          <cell r="FW125">
            <v>0</v>
          </cell>
          <cell r="FX125">
            <v>204</v>
          </cell>
          <cell r="FY125">
            <v>24000000</v>
          </cell>
          <cell r="FZ125">
            <v>45702</v>
          </cell>
          <cell r="GA125">
            <v>137</v>
          </cell>
          <cell r="GB125">
            <v>24000000</v>
          </cell>
          <cell r="GC125">
            <v>45716</v>
          </cell>
        </row>
        <row r="126">
          <cell r="A126" t="str">
            <v>C131</v>
          </cell>
          <cell r="B126"/>
          <cell r="C126">
            <v>2025</v>
          </cell>
          <cell r="D126">
            <v>125</v>
          </cell>
          <cell r="E126">
            <v>1115187690</v>
          </cell>
          <cell r="F126">
            <v>3</v>
          </cell>
          <cell r="G126" t="str">
            <v>JESSICA PAOLA ARIAS HIGUITA</v>
          </cell>
          <cell r="H126" t="str">
            <v>KR  70 C     48  41</v>
          </cell>
          <cell r="I126">
            <v>3124831646</v>
          </cell>
          <cell r="J126" t="str">
            <v>jeca91041@gmail.com</v>
          </cell>
          <cell r="K126" t="str">
            <v>NO APLICA</v>
          </cell>
          <cell r="L126" t="str">
            <v>NO APLICA</v>
          </cell>
          <cell r="M126" t="str">
            <v>MUJER</v>
          </cell>
          <cell r="N126" t="str">
            <v>CISGENERO</v>
          </cell>
          <cell r="O126" t="str">
            <v>NO APLICA</v>
          </cell>
          <cell r="P126" t="str">
            <v>NO APLICA</v>
          </cell>
          <cell r="Q126">
            <v>33242</v>
          </cell>
          <cell r="R126">
            <v>34</v>
          </cell>
          <cell r="S126" t="str">
            <v>NACIONAL</v>
          </cell>
          <cell r="T126" t="str">
            <v>Título profesional en comunicación social 
y periodismo y/o afines y titulo de 
posgrado a nivel de especialización</v>
          </cell>
          <cell r="U126" t="str">
            <v>COMUNICADOR SOCIAL - 
PERIODISTA
 Universidad del Quindio
 Según Diploma del 24 de Septiembre de</v>
          </cell>
          <cell r="V126" t="str">
            <v>Inversión</v>
          </cell>
          <cell r="W126" t="str">
            <v>8080 Formación en capacidades democráticas en interrelación con la cualificación de la participación incidente; con enfoques de cultura ciudadana, democrática y de paz Bogotá D.C.</v>
          </cell>
          <cell r="X126" t="str">
            <v>O23011745022024021202034</v>
          </cell>
          <cell r="Y126"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26" t="str">
            <v>1. Formar 120.000 ciudadanos en sus 
capacidades democráticas para incidir 
en la construcción de una cultura 
democrática, ciudadana y de paz</v>
          </cell>
          <cell r="AA126" t="str">
            <v>Prestar los servicios profesionales, de manera temporal para implementar estrategias de comunicacion requeridas por la Gerencia de Escuela de Participación</v>
          </cell>
          <cell r="AB126">
            <v>45714</v>
          </cell>
          <cell r="AC126">
            <v>45719</v>
          </cell>
          <cell r="AD126">
            <v>2025</v>
          </cell>
          <cell r="AE126">
            <v>3</v>
          </cell>
          <cell r="AF126">
            <v>3</v>
          </cell>
          <cell r="AG126">
            <v>2025</v>
          </cell>
          <cell r="AH126">
            <v>5</v>
          </cell>
          <cell r="AI126">
            <v>0</v>
          </cell>
          <cell r="AJ126">
            <v>2025</v>
          </cell>
          <cell r="AK126">
            <v>8</v>
          </cell>
          <cell r="AL126">
            <v>2</v>
          </cell>
          <cell r="AM126">
            <v>45871</v>
          </cell>
          <cell r="AN126">
            <v>150</v>
          </cell>
          <cell r="AO126">
            <v>35000000</v>
          </cell>
          <cell r="AP126"/>
          <cell r="AQ126"/>
          <cell r="AR126"/>
          <cell r="AS126" t="str">
            <v>$ 7.000.000</v>
          </cell>
          <cell r="AT126" t="str">
            <v>Profesional 7</v>
          </cell>
          <cell r="AU126" t="str">
            <v>Marzo</v>
          </cell>
          <cell r="AV126" t="str">
            <v>1 1. Natural</v>
          </cell>
          <cell r="AW126" t="str">
            <v>26 26-Persona Natural</v>
          </cell>
          <cell r="AX126" t="str">
            <v>3 3. Único Contratista</v>
          </cell>
          <cell r="AY126" t="str">
            <v>17 17. Contrato de Prestación de Servicios</v>
          </cell>
          <cell r="AZ126" t="str">
            <v>31 31-Servicios Profesionales</v>
          </cell>
          <cell r="BA126" t="str">
            <v>5 Contratación directa</v>
          </cell>
          <cell r="BB126" t="str">
            <v>33 Prestación de Servicios Profesionales y Apoyo (5-8)</v>
          </cell>
          <cell r="BC126">
            <v>1</v>
          </cell>
          <cell r="BD126" t="str">
            <v>1 1. Ley 80</v>
          </cell>
          <cell r="BE126"/>
          <cell r="BF126"/>
          <cell r="BG126"/>
          <cell r="BH126"/>
          <cell r="BI126" t="str">
            <v>6 6: Prestacion de servicios</v>
          </cell>
          <cell r="BJ126"/>
          <cell r="BK126"/>
          <cell r="BL126"/>
          <cell r="BM126"/>
          <cell r="BN126"/>
          <cell r="BO126"/>
          <cell r="BP126"/>
          <cell r="BQ126"/>
          <cell r="BR126"/>
          <cell r="BS126"/>
          <cell r="BT126"/>
          <cell r="BU126"/>
          <cell r="BV126"/>
          <cell r="BW126"/>
          <cell r="BX126"/>
          <cell r="BY126"/>
          <cell r="BZ126"/>
          <cell r="CA126"/>
          <cell r="CB126"/>
          <cell r="CC126">
            <v>45716</v>
          </cell>
          <cell r="CD126" t="str">
            <v>CUMPLIMIENTO</v>
          </cell>
          <cell r="CE126">
            <v>80111600</v>
          </cell>
          <cell r="CF126" t="str">
            <v>CD-IDPAC-125-2025</v>
          </cell>
          <cell r="CG126" t="str">
            <v>https://community.secop.gov.co/Public/Tendering/OpportunityDetail/Index?noticeUID=CO1.NTC.7720831&amp;isFromPublicArea=True&amp;isModal=False</v>
          </cell>
          <cell r="CH126">
            <v>45713</v>
          </cell>
          <cell r="CI126" t="str">
            <v>CO1.PCCNTR.7563145</v>
          </cell>
          <cell r="CJ126" t="str">
            <v>Manuela Martinez</v>
          </cell>
          <cell r="CK126" t="str">
            <v>YULY MARCELA BARAJAS AGUILERA</v>
          </cell>
          <cell r="CL126" t="str">
            <v>1 1. Interna</v>
          </cell>
          <cell r="CM126" t="str">
            <v>JOSÉ GUILLERMO ORJUELA ARDILA</v>
          </cell>
          <cell r="CN126">
            <v>1075654508</v>
          </cell>
          <cell r="CO126">
            <v>1</v>
          </cell>
          <cell r="CP126"/>
          <cell r="CQ126" t="str">
            <v>GERENTE ESCUELA DE LA PARTICIPACIÓN</v>
          </cell>
          <cell r="CR126"/>
          <cell r="CS126"/>
          <cell r="CT126"/>
          <cell r="CU126"/>
          <cell r="CV126"/>
          <cell r="CW126"/>
          <cell r="CX126"/>
          <cell r="CY126"/>
          <cell r="CZ126"/>
          <cell r="DA126"/>
          <cell r="DB126"/>
          <cell r="DC126"/>
          <cell r="DD126"/>
          <cell r="DE126"/>
          <cell r="DF126"/>
          <cell r="DG126"/>
          <cell r="DH126"/>
          <cell r="DI126"/>
          <cell r="DJ126"/>
          <cell r="DK126"/>
          <cell r="DL126"/>
          <cell r="DM126"/>
          <cell r="DN126"/>
          <cell r="DO126"/>
          <cell r="DP126"/>
          <cell r="DQ126"/>
          <cell r="DR126"/>
          <cell r="DS126"/>
          <cell r="DT126"/>
          <cell r="DU126"/>
          <cell r="DV126"/>
          <cell r="DW126"/>
          <cell r="DX126"/>
          <cell r="DY126"/>
          <cell r="DZ126"/>
          <cell r="EA126"/>
          <cell r="EB126"/>
          <cell r="EC126"/>
          <cell r="ED126"/>
          <cell r="EE126"/>
          <cell r="EF126"/>
          <cell r="EG126"/>
          <cell r="EH126"/>
          <cell r="EI126"/>
          <cell r="EJ126"/>
          <cell r="EK126"/>
          <cell r="EL126"/>
          <cell r="EM126"/>
          <cell r="EN126"/>
          <cell r="EO126"/>
          <cell r="EP126"/>
          <cell r="EQ126"/>
          <cell r="ER126"/>
          <cell r="ES126"/>
          <cell r="ET126"/>
          <cell r="EU126" t="str">
            <v>$ -</v>
          </cell>
          <cell r="EV126"/>
          <cell r="EW126"/>
          <cell r="EX126"/>
          <cell r="EY126"/>
          <cell r="EZ126"/>
          <cell r="FA126"/>
          <cell r="FB126">
            <v>0</v>
          </cell>
          <cell r="FC126">
            <v>45871</v>
          </cell>
          <cell r="FD126">
            <v>150</v>
          </cell>
          <cell r="FE126" t="str">
            <v>$ 35.000.000</v>
          </cell>
          <cell r="FF126" t="str">
            <v>Activo</v>
          </cell>
          <cell r="FG126" t="str">
            <v>En ejecución</v>
          </cell>
          <cell r="FH126"/>
          <cell r="FI126"/>
          <cell r="FJ126" t="str">
            <v>$35.000.000</v>
          </cell>
          <cell r="FK126" t="str">
            <v>#N/D</v>
          </cell>
          <cell r="FL126" t="str">
            <v>$0</v>
          </cell>
          <cell r="FM126" t="str">
            <v>$35.000.000</v>
          </cell>
          <cell r="FN126" t="str">
            <v>$0</v>
          </cell>
          <cell r="FO126" t="str">
            <v>$35.000.000</v>
          </cell>
          <cell r="FP126" t="str">
            <v>OK</v>
          </cell>
          <cell r="FQ126" t="str">
            <v>#¡REF!</v>
          </cell>
          <cell r="FR126">
            <v>0</v>
          </cell>
          <cell r="FS126" t="str">
            <v xml:space="preserve">Diseñar e implementar un plan estratégico integral, estableciendo 
relaciones con medios de comunicación, lideres de opinión y otras partes 
interesadas, que contemple actividades de posicionamiento, promoción y 
fortalecimiento de los programas y proyectos de la Gerencia de la Escuela 
de la Participación, asegurando su visibilidad y reconocimiento en la 
comunidad.  
2. Planificar y apoya en la lideración de eventos, talleres, conferencias y otras 
actividades de promoción que permitan la difusión y el posicionamiento de 
los programas y proyectos, asegurando una alta participación y visibilidad 
en la comunidad. 
3. Implementar mecanismos de evaluación para medir el impacto de las 
estrategias de posicionamiento, utilizando métricas y feedback de los 
participantes para ajustar y mejorar continuamente las acciones 
implementadas, garantizando su eficacia y alineación con los objetivos de 
la Gerencia de la Escuela. 
4. Brindar apoyo en la gestión institucional e interinstitucional para la 
adecuada realización de las acciones, procesos y actividades de 
promoción de la Gerencia de Escuela de la Participación. 
5. Apoyar los procesos estratégicos de la Escuela de la Participación 
conforme a las solicitudes del Supervisor. 
6. Las demás que sean asignadas por el supervisor, de acuerdo con la 
naturaleza y objeto del contrato. </v>
          </cell>
          <cell r="FT12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6"/>
          <cell r="FV126">
            <v>5</v>
          </cell>
          <cell r="FW126">
            <v>0</v>
          </cell>
          <cell r="FX126">
            <v>232</v>
          </cell>
          <cell r="FY126">
            <v>42000000</v>
          </cell>
          <cell r="FZ126">
            <v>45705</v>
          </cell>
          <cell r="GA126">
            <v>148</v>
          </cell>
          <cell r="GB126">
            <v>35000000</v>
          </cell>
          <cell r="GC126">
            <v>45719</v>
          </cell>
        </row>
        <row r="127">
          <cell r="A127" t="str">
            <v>C7</v>
          </cell>
          <cell r="B127"/>
          <cell r="C127">
            <v>2025</v>
          </cell>
          <cell r="D127">
            <v>126</v>
          </cell>
          <cell r="E127">
            <v>1004753216</v>
          </cell>
          <cell r="F127">
            <v>0</v>
          </cell>
          <cell r="G127" t="str">
            <v>NICOL DARIANA ZULUAGA GIRALDO</v>
          </cell>
          <cell r="H127" t="str">
            <v>KR 30 A 25 A 20 TO INNOVA AP 810</v>
          </cell>
          <cell r="I127">
            <v>3126113821</v>
          </cell>
          <cell r="J127" t="str">
            <v>nicolzuluagagiraldo@gmail.com</v>
          </cell>
          <cell r="K127" t="str">
            <v>NO APLICA</v>
          </cell>
          <cell r="L127" t="str">
            <v>NO APLICA</v>
          </cell>
          <cell r="M127" t="str">
            <v>MUJER</v>
          </cell>
          <cell r="N127" t="str">
            <v>CISGENERO</v>
          </cell>
          <cell r="O127" t="str">
            <v>NO APLICA</v>
          </cell>
          <cell r="P127" t="str">
            <v>NO APLICA</v>
          </cell>
          <cell r="Q127">
            <v>36681</v>
          </cell>
          <cell r="R127">
            <v>24</v>
          </cell>
          <cell r="S127" t="str">
            <v>NACIONAL</v>
          </cell>
          <cell r="T127" t="str">
            <v>Título profesional en las áreas de ciencias sociales y humanas o economía, administración, contaduría y afines y/o su equivalencia</v>
          </cell>
          <cell r="U127" t="str">
            <v>ABOGADA Universidad Libre Según acta de grado del 26 de agosto de 2022</v>
          </cell>
          <cell r="V127" t="str">
            <v>Inversión</v>
          </cell>
          <cell r="W127" t="str">
            <v>3. Generar 1 informe de diagnóstico y plan de acción.</v>
          </cell>
          <cell r="X127" t="str">
            <v>O23011745012024007901031</v>
          </cell>
          <cell r="Y127"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v>
          </cell>
          <cell r="Z127" t="str">
            <v xml:space="preserve">3. Generar 1 informe de diagnóstico y 
plan de acción. </v>
          </cell>
          <cell r="AA127" t="str">
            <v>Prestar los servicios Profesionales para realizar convenios solidarios para regularizar el aprovechamiento en bienes fiscales y en zonas de cesión de carácter comunitario en el marco del proyecto de inversión 8025.</v>
          </cell>
          <cell r="AB127">
            <v>45715</v>
          </cell>
          <cell r="AC127">
            <v>45719</v>
          </cell>
          <cell r="AD127">
            <v>2025</v>
          </cell>
          <cell r="AE127">
            <v>3</v>
          </cell>
          <cell r="AF127">
            <v>3</v>
          </cell>
          <cell r="AG127">
            <v>2025</v>
          </cell>
          <cell r="AH127">
            <v>5</v>
          </cell>
          <cell r="AI127">
            <v>0</v>
          </cell>
          <cell r="AJ127">
            <v>2025</v>
          </cell>
          <cell r="AK127">
            <v>8</v>
          </cell>
          <cell r="AL127">
            <v>2</v>
          </cell>
          <cell r="AM127">
            <v>45871</v>
          </cell>
          <cell r="AN127">
            <v>150</v>
          </cell>
          <cell r="AO127">
            <v>21750000</v>
          </cell>
          <cell r="AP127"/>
          <cell r="AQ127"/>
          <cell r="AR127"/>
          <cell r="AS127" t="str">
            <v>$ 4.350.000</v>
          </cell>
          <cell r="AT127" t="str">
            <v>Profesional 2</v>
          </cell>
          <cell r="AU127" t="str">
            <v>Marzo</v>
          </cell>
          <cell r="AV127" t="str">
            <v>1 1. Natural</v>
          </cell>
          <cell r="AW127" t="str">
            <v>26 26-Persona Natural</v>
          </cell>
          <cell r="AX127" t="str">
            <v>3 3. Único Contratista</v>
          </cell>
          <cell r="AY127" t="str">
            <v>17 17. Contrato de Prestación de Servicios</v>
          </cell>
          <cell r="AZ127" t="str">
            <v>31 31-Servicios Profesionales</v>
          </cell>
          <cell r="BA127" t="str">
            <v>5 Contratación directa</v>
          </cell>
          <cell r="BB127" t="str">
            <v>33 Prestación de Servicios Profesionales y Apoyo (5-8)</v>
          </cell>
          <cell r="BC127">
            <v>1</v>
          </cell>
          <cell r="BD127" t="str">
            <v>1 1. Ley 80</v>
          </cell>
          <cell r="BE127"/>
          <cell r="BF127"/>
          <cell r="BG127"/>
          <cell r="BH127"/>
          <cell r="BI127" t="str">
            <v>6 6: Prestacion de servicios</v>
          </cell>
          <cell r="BJ127"/>
          <cell r="BK127"/>
          <cell r="BL127"/>
          <cell r="BM127"/>
          <cell r="BN127"/>
          <cell r="BO127"/>
          <cell r="BP127"/>
          <cell r="BQ127"/>
          <cell r="BR127"/>
          <cell r="BS127"/>
          <cell r="BT127"/>
          <cell r="BU127"/>
          <cell r="BV127"/>
          <cell r="BW127"/>
          <cell r="BX127"/>
          <cell r="BY127"/>
          <cell r="BZ127"/>
          <cell r="CA127"/>
          <cell r="CB127"/>
          <cell r="CC127">
            <v>45716</v>
          </cell>
          <cell r="CD127" t="str">
            <v>CUMPLIMIENTO</v>
          </cell>
          <cell r="CE127">
            <v>80111600</v>
          </cell>
          <cell r="CF127" t="str">
            <v>CD-IDPAC-0126-2025</v>
          </cell>
          <cell r="CG127" t="str">
            <v>https://community.secop.gov.co/Public/Tendering/OpportunityDetail/Index?noticeUID=CO1.NTC.7738478&amp;isFromPublicArea=True&amp;isModal=False</v>
          </cell>
          <cell r="CH127">
            <v>45715</v>
          </cell>
          <cell r="CI127" t="str">
            <v>CO1.PCCNTR.7578005</v>
          </cell>
          <cell r="CJ127" t="str">
            <v>Sandra Torres</v>
          </cell>
          <cell r="CK127" t="str">
            <v>YULY MARCELA BARAJAS AGUILERA</v>
          </cell>
          <cell r="CL127" t="str">
            <v>1 1. Interna</v>
          </cell>
          <cell r="CM127" t="str">
            <v>JOHN JAIRO GONZALEZ ARBOLEDA</v>
          </cell>
          <cell r="CN127">
            <v>80037360</v>
          </cell>
          <cell r="CO127">
            <v>8</v>
          </cell>
          <cell r="CP127"/>
          <cell r="CQ127" t="str">
            <v>SUBDIRECTOR DE ASUNTOS COMUNALES</v>
          </cell>
          <cell r="CR127"/>
          <cell r="CS127"/>
          <cell r="CT127"/>
          <cell r="CU127"/>
          <cell r="CV127"/>
          <cell r="CW127"/>
          <cell r="CX127"/>
          <cell r="CY127"/>
          <cell r="CZ127"/>
          <cell r="DA127"/>
          <cell r="DB127"/>
          <cell r="DC127"/>
          <cell r="DD127"/>
          <cell r="DE127"/>
          <cell r="DF127"/>
          <cell r="DG127"/>
          <cell r="DH127"/>
          <cell r="DI127"/>
          <cell r="DJ127"/>
          <cell r="DK127"/>
          <cell r="DL127"/>
          <cell r="DM127"/>
          <cell r="DN127"/>
          <cell r="DO127"/>
          <cell r="DP127"/>
          <cell r="DQ127"/>
          <cell r="DR127"/>
          <cell r="DS127"/>
          <cell r="DT127"/>
          <cell r="DU127"/>
          <cell r="DV127"/>
          <cell r="DW127"/>
          <cell r="DX127"/>
          <cell r="DY127"/>
          <cell r="DZ127"/>
          <cell r="EA127"/>
          <cell r="EB127"/>
          <cell r="EC127"/>
          <cell r="ED127"/>
          <cell r="EE127"/>
          <cell r="EF127"/>
          <cell r="EG127"/>
          <cell r="EH127"/>
          <cell r="EI127"/>
          <cell r="EJ127"/>
          <cell r="EK127"/>
          <cell r="EL127"/>
          <cell r="EM127"/>
          <cell r="EN127"/>
          <cell r="EO127"/>
          <cell r="EP127"/>
          <cell r="EQ127"/>
          <cell r="ER127"/>
          <cell r="ES127"/>
          <cell r="ET127"/>
          <cell r="EU127" t="str">
            <v>$ -</v>
          </cell>
          <cell r="EV127"/>
          <cell r="EW127"/>
          <cell r="EX127"/>
          <cell r="EY127"/>
          <cell r="EZ127"/>
          <cell r="FA127"/>
          <cell r="FB127">
            <v>0</v>
          </cell>
          <cell r="FC127">
            <v>45871</v>
          </cell>
          <cell r="FD127">
            <v>150</v>
          </cell>
          <cell r="FE127" t="str">
            <v>$ 21.750.000</v>
          </cell>
          <cell r="FF127" t="str">
            <v>Activo</v>
          </cell>
          <cell r="FG127" t="str">
            <v>En ejecución</v>
          </cell>
          <cell r="FH127"/>
          <cell r="FI127"/>
          <cell r="FJ127" t="str">
            <v>$21.750.000</v>
          </cell>
          <cell r="FK127" t="str">
            <v>#N/D</v>
          </cell>
          <cell r="FL127" t="str">
            <v>$0</v>
          </cell>
          <cell r="FM127" t="str">
            <v>$21.750.000</v>
          </cell>
          <cell r="FN127" t="str">
            <v>$0</v>
          </cell>
          <cell r="FO127" t="str">
            <v>$21.750.000</v>
          </cell>
          <cell r="FP127" t="str">
            <v>OK</v>
          </cell>
          <cell r="FQ127" t="str">
            <v>#¡REF!</v>
          </cell>
          <cell r="FR127">
            <v>0</v>
          </cell>
          <cell r="FS127" t="str">
            <v xml:space="preserve">Desarrollar acciones de apoyo para la realización del informe diagnóstico 
y el plan de acción de los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2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7"/>
          <cell r="FV127">
            <v>5</v>
          </cell>
          <cell r="FW127">
            <v>0</v>
          </cell>
          <cell r="FX127">
            <v>228</v>
          </cell>
          <cell r="FY127">
            <v>21750000</v>
          </cell>
          <cell r="FZ127">
            <v>45705</v>
          </cell>
          <cell r="GA127">
            <v>142</v>
          </cell>
          <cell r="GB127">
            <v>21750000</v>
          </cell>
          <cell r="GC127">
            <v>45716</v>
          </cell>
        </row>
        <row r="128">
          <cell r="A128" t="str">
            <v>C141</v>
          </cell>
          <cell r="B128"/>
          <cell r="C128">
            <v>2025</v>
          </cell>
          <cell r="D128">
            <v>127</v>
          </cell>
          <cell r="E128">
            <v>19324521</v>
          </cell>
          <cell r="F128">
            <v>6</v>
          </cell>
          <cell r="G128" t="str">
            <v>JAIRO MONCADA CARMARGO</v>
          </cell>
          <cell r="H128" t="str">
            <v>CLL 145 19 59 APTO 715</v>
          </cell>
          <cell r="I128">
            <v>6015643153</v>
          </cell>
          <cell r="J128" t="str">
            <v>mjairo957@yahoo,com</v>
          </cell>
          <cell r="K128" t="str">
            <v>NO APLICA</v>
          </cell>
          <cell r="L128" t="str">
            <v>NO APLICA</v>
          </cell>
          <cell r="M128" t="str">
            <v>HOMBRE</v>
          </cell>
          <cell r="N128" t="str">
            <v>CISGENERO</v>
          </cell>
          <cell r="O128" t="str">
            <v>NO APLICA</v>
          </cell>
          <cell r="P128" t="str">
            <v>NO APLICA</v>
          </cell>
          <cell r="Q128">
            <v>21144</v>
          </cell>
          <cell r="R128">
            <v>67</v>
          </cell>
          <cell r="S128" t="str">
            <v>NACIONAL</v>
          </cell>
          <cell r="T128" t="str">
            <v>Título profesional ciencias sociales y 
humanas y/o afines o administración y/o 
afines y título de posgrado a nivel de 
especialización o su equivalencia</v>
          </cell>
          <cell r="U128" t="str">
            <v>ABOGADO
Universidad Libre 
Según acta de grado del 28 de agosto de 
1992
ESPECIALISTA EN DERECHO 
ADMINISTRATIVO
Universidad Católica de Colombia
Según acta de grado del 15 de diciembre 
de 1999</v>
          </cell>
          <cell r="V128" t="str">
            <v>Inversión</v>
          </cell>
          <cell r="W128" t="str">
            <v>Formación en capacidades democráticas en interrelación con la cualificación de la participación incidente; con enfoques de cultura ciudadana, democrática y de paz Bogotá D.C.</v>
          </cell>
          <cell r="X128" t="str">
            <v>O23011745022024021202034</v>
          </cell>
          <cell r="Y128"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28" t="str">
            <v xml:space="preserve">1. Formar 120.000 ciudadanos en sus 
capacidades democráticas para incidir 
en la construcción de una cultura 
democrática, ciudadana y de paz </v>
          </cell>
          <cell r="AA128" t="str">
            <v>Prestar los servicios profesionales de manera temporal, para la gestión, implementación y seguimiento de la estrategia de alianzas y redes de la Gerencia de Escuela de la Participación.</v>
          </cell>
          <cell r="AB128">
            <v>45714</v>
          </cell>
          <cell r="AC128">
            <v>45719</v>
          </cell>
          <cell r="AD128">
            <v>2025</v>
          </cell>
          <cell r="AE128">
            <v>3</v>
          </cell>
          <cell r="AF128">
            <v>3</v>
          </cell>
          <cell r="AG128">
            <v>2025</v>
          </cell>
          <cell r="AH128">
            <v>5</v>
          </cell>
          <cell r="AI128">
            <v>0</v>
          </cell>
          <cell r="AJ128">
            <v>2025</v>
          </cell>
          <cell r="AK128">
            <v>8</v>
          </cell>
          <cell r="AL128">
            <v>2</v>
          </cell>
          <cell r="AM128">
            <v>45871</v>
          </cell>
          <cell r="AN128">
            <v>150</v>
          </cell>
          <cell r="AO128">
            <v>35000000</v>
          </cell>
          <cell r="AP128"/>
          <cell r="AQ128"/>
          <cell r="AR128"/>
          <cell r="AS128" t="str">
            <v>$ 7.000.000</v>
          </cell>
          <cell r="AT128" t="str">
            <v>Profesional 7</v>
          </cell>
          <cell r="AU128" t="str">
            <v>Marzo</v>
          </cell>
          <cell r="AV128" t="str">
            <v>1 1. Natural</v>
          </cell>
          <cell r="AW128" t="str">
            <v>26 26-Persona Natural</v>
          </cell>
          <cell r="AX128" t="str">
            <v>3 3. Único Contratista</v>
          </cell>
          <cell r="AY128" t="str">
            <v>17 17. Contrato de Prestación de Servicios</v>
          </cell>
          <cell r="AZ128" t="str">
            <v>31 31-Servicios Profesionales</v>
          </cell>
          <cell r="BA128" t="str">
            <v>5 Contratación directa</v>
          </cell>
          <cell r="BB128" t="str">
            <v>33 Prestación de Servicios Profesionales y Apoyo (5-8)</v>
          </cell>
          <cell r="BC128">
            <v>1</v>
          </cell>
          <cell r="BD128" t="str">
            <v>1 1. Ley 80</v>
          </cell>
          <cell r="BE128"/>
          <cell r="BF128"/>
          <cell r="BG128"/>
          <cell r="BH128"/>
          <cell r="BI128" t="str">
            <v>6 6: Prestacion de servicios</v>
          </cell>
          <cell r="BJ128"/>
          <cell r="BK128"/>
          <cell r="BL128"/>
          <cell r="BM128"/>
          <cell r="BN128"/>
          <cell r="BO128"/>
          <cell r="BP128"/>
          <cell r="BQ128"/>
          <cell r="BR128"/>
          <cell r="BS128"/>
          <cell r="BT128"/>
          <cell r="BU128"/>
          <cell r="BV128"/>
          <cell r="BW128"/>
          <cell r="BX128"/>
          <cell r="BY128"/>
          <cell r="BZ128"/>
          <cell r="CA128"/>
          <cell r="CB128"/>
          <cell r="CC128">
            <v>45715</v>
          </cell>
          <cell r="CD128" t="str">
            <v>CUMPLIMIENTO</v>
          </cell>
          <cell r="CE128">
            <v>80111600</v>
          </cell>
          <cell r="CF128" t="str">
            <v>CD-IDPAC-127-2025</v>
          </cell>
          <cell r="CG128" t="str">
            <v>https://community.secop.gov.co/Public/Tendering/OpportunityDetail/Index?noticeUID=CO1.NTC.7720846&amp;isFromPublicArea=True&amp;isModal=False</v>
          </cell>
          <cell r="CH128">
            <v>45713</v>
          </cell>
          <cell r="CI128" t="str">
            <v>CO1.PCCNTR.7562961</v>
          </cell>
          <cell r="CJ128" t="str">
            <v>Monica Florez</v>
          </cell>
          <cell r="CK128" t="str">
            <v>YULY MARCELA BARAJAS AGUILERA</v>
          </cell>
          <cell r="CL128" t="str">
            <v>1 1. Interna</v>
          </cell>
          <cell r="CM128" t="str">
            <v>JOSÉ GUILLERMO ORJUELA ARDILA</v>
          </cell>
          <cell r="CN128">
            <v>1075654508</v>
          </cell>
          <cell r="CO128">
            <v>1</v>
          </cell>
          <cell r="CP128"/>
          <cell r="CQ128" t="str">
            <v>GERENTE ESCUELA DE LA PARTICIPACIÓN</v>
          </cell>
          <cell r="CR128"/>
          <cell r="CS128"/>
          <cell r="CT128"/>
          <cell r="CU128"/>
          <cell r="CV128"/>
          <cell r="CW128"/>
          <cell r="CX128"/>
          <cell r="CY128"/>
          <cell r="CZ128"/>
          <cell r="DA128"/>
          <cell r="DB128"/>
          <cell r="DC128"/>
          <cell r="DD128"/>
          <cell r="DE128"/>
          <cell r="DF128"/>
          <cell r="DG128"/>
          <cell r="DH128"/>
          <cell r="DI128"/>
          <cell r="DJ128"/>
          <cell r="DK128"/>
          <cell r="DL128"/>
          <cell r="DM128"/>
          <cell r="DN128"/>
          <cell r="DO128"/>
          <cell r="DP128"/>
          <cell r="DQ128"/>
          <cell r="DR128"/>
          <cell r="DS128"/>
          <cell r="DT128"/>
          <cell r="DU128"/>
          <cell r="DV128"/>
          <cell r="DW128"/>
          <cell r="DX128"/>
          <cell r="DY128"/>
          <cell r="DZ128"/>
          <cell r="EA128"/>
          <cell r="EB128"/>
          <cell r="EC128"/>
          <cell r="ED128"/>
          <cell r="EE128"/>
          <cell r="EF128"/>
          <cell r="EG128"/>
          <cell r="EH128"/>
          <cell r="EI128"/>
          <cell r="EJ128"/>
          <cell r="EK128"/>
          <cell r="EL128"/>
          <cell r="EM128"/>
          <cell r="EN128"/>
          <cell r="EO128"/>
          <cell r="EP128"/>
          <cell r="EQ128"/>
          <cell r="ER128"/>
          <cell r="ES128"/>
          <cell r="ET128"/>
          <cell r="EU128" t="str">
            <v>$ -</v>
          </cell>
          <cell r="EV128"/>
          <cell r="EW128"/>
          <cell r="EX128"/>
          <cell r="EY128"/>
          <cell r="EZ128"/>
          <cell r="FA128"/>
          <cell r="FB128">
            <v>0</v>
          </cell>
          <cell r="FC128">
            <v>45871</v>
          </cell>
          <cell r="FD128">
            <v>150</v>
          </cell>
          <cell r="FE128" t="str">
            <v>$ 35.000.000</v>
          </cell>
          <cell r="FF128" t="str">
            <v>Activo</v>
          </cell>
          <cell r="FG128" t="str">
            <v>En ejecución</v>
          </cell>
          <cell r="FH128"/>
          <cell r="FI128"/>
          <cell r="FJ128" t="str">
            <v>$35.000.000</v>
          </cell>
          <cell r="FK128" t="str">
            <v>#N/D</v>
          </cell>
          <cell r="FL128" t="str">
            <v>$0</v>
          </cell>
          <cell r="FM128" t="str">
            <v>$35.000.000</v>
          </cell>
          <cell r="FN128" t="str">
            <v>$0</v>
          </cell>
          <cell r="FO128" t="str">
            <v>$35.000.000</v>
          </cell>
          <cell r="FP128" t="str">
            <v>OK</v>
          </cell>
          <cell r="FQ128" t="str">
            <v>#¡REF!</v>
          </cell>
          <cell r="FR128">
            <v>0</v>
          </cell>
          <cell r="FS128" t="str">
            <v>Revisar, gestionar y hacer seguimiento a los convenios, alianzas y 
acuerdos interinstitucionales y de cooperación existentes, que sean 
estratégicos para la entidad.  
2. Gestionar y consolidar nuevos convenios y alianzas estratégicas para la 
Gerencia de Escuela, con universidades, colegios e instituciones 
académicas de cualquier nivel dentro del territorio distrital. 
3. Brindar apoyo a la gestión institucional e interinstitucional para la adecuada 
realización de las acciones, procesos y actividades de promoción de la 
Gerencia de Escuela de la Participación. 
4. Tramitar oportunamente documentos, solicitudes y actividades que 
requieran de su apoyo y sean asignadas por el supervisor del contrato. 
5. Asistir a las diferentes reuniones convocadas por la Gerencia de Escuela 
de la Participación. 
6. Las demás que sean asignadas por el supervisor, de acuerdo con la 
naturaleza y objeto del contrato.</v>
          </cell>
          <cell r="FT12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8"/>
          <cell r="FV128">
            <v>5</v>
          </cell>
          <cell r="FW128">
            <v>0</v>
          </cell>
          <cell r="FX128">
            <v>234</v>
          </cell>
          <cell r="FY128">
            <v>42000000</v>
          </cell>
          <cell r="FZ128">
            <v>45705</v>
          </cell>
          <cell r="GA128">
            <v>154</v>
          </cell>
          <cell r="GB128">
            <v>35000000</v>
          </cell>
          <cell r="GC128">
            <v>45719</v>
          </cell>
        </row>
        <row r="129">
          <cell r="A129" t="str">
            <v>C183</v>
          </cell>
          <cell r="B129"/>
          <cell r="C129">
            <v>2025</v>
          </cell>
          <cell r="D129">
            <v>128</v>
          </cell>
          <cell r="E129">
            <v>80074757</v>
          </cell>
          <cell r="F129">
            <v>5</v>
          </cell>
          <cell r="G129" t="str">
            <v>CARLOS DAVID SUAREZ MORALES</v>
          </cell>
          <cell r="H129" t="str">
            <v>CL  63 C     70 C  36</v>
          </cell>
          <cell r="I129">
            <v>2769198</v>
          </cell>
          <cell r="J129" t="str">
            <v>cdsuarezm@gmail.com</v>
          </cell>
          <cell r="K129" t="str">
            <v>NO APLICA</v>
          </cell>
          <cell r="L129" t="str">
            <v>NO APLICA</v>
          </cell>
          <cell r="M129" t="str">
            <v>HOMBRE</v>
          </cell>
          <cell r="N129" t="str">
            <v>CISGENERO</v>
          </cell>
          <cell r="O129" t="str">
            <v>NO APLICA</v>
          </cell>
          <cell r="P129" t="str">
            <v>NO APLICA</v>
          </cell>
          <cell r="Q129">
            <v>31171</v>
          </cell>
          <cell r="R129">
            <v>39</v>
          </cell>
          <cell r="S129" t="str">
            <v>NACIONAL</v>
          </cell>
          <cell r="T129" t="str">
            <v>Título profesional en ciencias 
sociales y humanas, y/o 
afines, con título de posgrado 
a nivel de maestría</v>
          </cell>
          <cell r="U129" t="str">
            <v>Título de HISTORIADOR 
conferido en Bogotá por la 
Universidad Nacional de 
Colombia el 22 de julio de 
2010, con títulos de 
MÁGISTER EN HISTORIA 
ECONÓMICA y 
DOCTORADO EN 
HISTORIA SOCIAL 
otorgados por la 
Universidade de São Paulo 
en la misma ciudad el 19 de 
mayo de 2016 y el de 6 de 
mayo de 2021, 
respectivamente.</v>
          </cell>
          <cell r="V129" t="str">
            <v>Inversión</v>
          </cell>
          <cell r="W129" t="str">
            <v>Formación en capacidades democráticas en interrelación con la cualificación de la participación incidente; con enfoques de cultura ciudadana, democrática y de paz Bogotá D.C.</v>
          </cell>
          <cell r="X129" t="str">
            <v>O23011745022024021202034</v>
          </cell>
          <cell r="Y129"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129" t="str">
            <v xml:space="preserve">2. Implementar 35 iniciativas de 
producción de información pertinente 
para el análisis y divulgación de 
información sobre participación 
ciudadana </v>
          </cell>
          <cell r="AA129" t="str">
            <v>Prestar servicios profesionales de manera temporal, para el desarrollo de la línea de seguimiento de agendas y repertorios de acción colectiva del Observatorio de Participación Ciudadana.</v>
          </cell>
          <cell r="AB129">
            <v>45720</v>
          </cell>
          <cell r="AC129">
            <v>45723</v>
          </cell>
          <cell r="AD129">
            <v>2025</v>
          </cell>
          <cell r="AE129">
            <v>3</v>
          </cell>
          <cell r="AF129">
            <v>7</v>
          </cell>
          <cell r="AG129">
            <v>2025</v>
          </cell>
          <cell r="AH129">
            <v>5</v>
          </cell>
          <cell r="AI129">
            <v>0</v>
          </cell>
          <cell r="AJ129">
            <v>2025</v>
          </cell>
          <cell r="AK129">
            <v>8</v>
          </cell>
          <cell r="AL129">
            <v>6</v>
          </cell>
          <cell r="AM129">
            <v>45875</v>
          </cell>
          <cell r="AN129">
            <v>150</v>
          </cell>
          <cell r="AO129">
            <v>32000000</v>
          </cell>
          <cell r="AP129"/>
          <cell r="AQ129"/>
          <cell r="AR129"/>
          <cell r="AS129" t="str">
            <v>$ 6.400.000</v>
          </cell>
          <cell r="AT129" t="str">
            <v>Profesional 6</v>
          </cell>
          <cell r="AU129" t="str">
            <v>Marzo</v>
          </cell>
          <cell r="AV129" t="str">
            <v>1 1. Natural</v>
          </cell>
          <cell r="AW129" t="str">
            <v>26 26-Persona Natural</v>
          </cell>
          <cell r="AX129" t="str">
            <v>3 3. Único Contratista</v>
          </cell>
          <cell r="AY129" t="str">
            <v>17 17. Contrato de Prestación de Servicios</v>
          </cell>
          <cell r="AZ129" t="str">
            <v>31 31-Servicios Profesionales</v>
          </cell>
          <cell r="BA129" t="str">
            <v>5 Contratación directa</v>
          </cell>
          <cell r="BB129" t="str">
            <v>33 Prestación de Servicios Profesionales y Apoyo (5-8)</v>
          </cell>
          <cell r="BC129">
            <v>1</v>
          </cell>
          <cell r="BD129" t="str">
            <v>1 1. Ley 80</v>
          </cell>
          <cell r="BE129"/>
          <cell r="BF129"/>
          <cell r="BG129"/>
          <cell r="BH129"/>
          <cell r="BI129" t="str">
            <v>6 6: Prestacion de servicios</v>
          </cell>
          <cell r="BJ129"/>
          <cell r="BK129"/>
          <cell r="BL129"/>
          <cell r="BM129"/>
          <cell r="BN129"/>
          <cell r="BO129"/>
          <cell r="BP129"/>
          <cell r="BQ129"/>
          <cell r="BR129"/>
          <cell r="BS129"/>
          <cell r="BT129"/>
          <cell r="BU129"/>
          <cell r="BV129"/>
          <cell r="BW129"/>
          <cell r="BX129"/>
          <cell r="BY129"/>
          <cell r="BZ129"/>
          <cell r="CA129"/>
          <cell r="CB129"/>
          <cell r="CC129">
            <v>45722</v>
          </cell>
          <cell r="CD129" t="str">
            <v>CUMPLIMIENTO</v>
          </cell>
          <cell r="CE129">
            <v>80111600</v>
          </cell>
          <cell r="CF129" t="str">
            <v>CD-IDPAC-128-2025</v>
          </cell>
          <cell r="CG129" t="str">
            <v>https://community.secop.gov.co/Public/Tendering/OpportunityDetail/Index?noticeUID=CO1.NTC.7748947&amp;isFromPublicArea=True&amp;isModal=False</v>
          </cell>
          <cell r="CH129">
            <v>45716</v>
          </cell>
          <cell r="CI129" t="str">
            <v>CO1.PCCNTR.7592275</v>
          </cell>
          <cell r="CJ129" t="str">
            <v>Monica Florez</v>
          </cell>
          <cell r="CK129" t="str">
            <v>YULY MARCELA BARAJAS AGUILERA</v>
          </cell>
          <cell r="CL129" t="str">
            <v>1 1. Interna</v>
          </cell>
          <cell r="CM129" t="str">
            <v>JOSÉ GUILLERMO ORJUELA ARDILA</v>
          </cell>
          <cell r="CN129">
            <v>1075654508</v>
          </cell>
          <cell r="CO129">
            <v>1</v>
          </cell>
          <cell r="CP129"/>
          <cell r="CQ129" t="str">
            <v>GERENTE ESCUELA DE LA PARTICIPACIÓN</v>
          </cell>
          <cell r="CR129"/>
          <cell r="CS129"/>
          <cell r="CT129"/>
          <cell r="CU129"/>
          <cell r="CV129"/>
          <cell r="CW129"/>
          <cell r="CX129"/>
          <cell r="CY129"/>
          <cell r="CZ129"/>
          <cell r="DA129"/>
          <cell r="DB129"/>
          <cell r="DC129"/>
          <cell r="DD129"/>
          <cell r="DE129"/>
          <cell r="DF129"/>
          <cell r="DG129"/>
          <cell r="DH129"/>
          <cell r="DI129"/>
          <cell r="DJ129"/>
          <cell r="DK129"/>
          <cell r="DL129"/>
          <cell r="DM129"/>
          <cell r="DN129"/>
          <cell r="DO129"/>
          <cell r="DP129"/>
          <cell r="DQ129"/>
          <cell r="DR129"/>
          <cell r="DS129"/>
          <cell r="DT129"/>
          <cell r="DU129"/>
          <cell r="DV129"/>
          <cell r="DW129"/>
          <cell r="DX129"/>
          <cell r="DY129"/>
          <cell r="DZ129"/>
          <cell r="EA129"/>
          <cell r="EB129"/>
          <cell r="EC129"/>
          <cell r="ED129"/>
          <cell r="EE129"/>
          <cell r="EF129"/>
          <cell r="EG129"/>
          <cell r="EH129"/>
          <cell r="EI129"/>
          <cell r="EJ129"/>
          <cell r="EK129"/>
          <cell r="EL129"/>
          <cell r="EM129"/>
          <cell r="EN129"/>
          <cell r="EO129"/>
          <cell r="EP129"/>
          <cell r="EQ129"/>
          <cell r="ER129"/>
          <cell r="ES129"/>
          <cell r="ET129"/>
          <cell r="EU129" t="str">
            <v>$ -</v>
          </cell>
          <cell r="EV129"/>
          <cell r="EW129"/>
          <cell r="EX129"/>
          <cell r="EY129"/>
          <cell r="EZ129"/>
          <cell r="FA129"/>
          <cell r="FB129">
            <v>0</v>
          </cell>
          <cell r="FC129">
            <v>45875</v>
          </cell>
          <cell r="FD129">
            <v>150</v>
          </cell>
          <cell r="FE129" t="str">
            <v>$ 32.000.000</v>
          </cell>
          <cell r="FF129" t="str">
            <v>Activo</v>
          </cell>
          <cell r="FG129" t="str">
            <v>En ejecución</v>
          </cell>
          <cell r="FH129"/>
          <cell r="FI129"/>
          <cell r="FJ129" t="str">
            <v>$32.000.000</v>
          </cell>
          <cell r="FK129" t="str">
            <v>#N/D</v>
          </cell>
          <cell r="FL129" t="str">
            <v>$0</v>
          </cell>
          <cell r="FM129" t="str">
            <v>$32.000.000</v>
          </cell>
          <cell r="FN129" t="str">
            <v>$0</v>
          </cell>
          <cell r="FO129" t="str">
            <v>$32.000.000</v>
          </cell>
          <cell r="FP129" t="str">
            <v>OK</v>
          </cell>
          <cell r="FQ129" t="str">
            <v>#¡REF!</v>
          </cell>
          <cell r="FR129">
            <v>0</v>
          </cell>
          <cell r="FS129" t="str">
            <v>Apoyar al Observatorio de la Participación Ciudadana en la recolección y 
análisis de datos sobre participación ciudadana, asegurando la generación 
de información relevante y pertinente para el logro de los objetivos del 
Observatorio, conforme a la línea de investigación asignada por el líder de 
equipo. 
2. Brindar asistencia en la implementación de iniciativas de producción de 
datos, conforme a la línea de investigación asignada por el líder de equipo, 
para el análisis y divulgación de información sobre participación ciudadana. 
3. Diseñar e implementar estrategias y herramientas para la recolección, 
análisis y presentación de datos sobre participación ciudadana, 
asegurando la relevancia y pertinencia de la información generada, para el 
logro de los objetivos del Observatorio. 
4. Contribuir, conforme a la línea de investigación asignada por el líder de 
equipo, en los procesos de articulación con actores locales y distritales, 
estableciendo canales de comunicación y cooperación que potencien la 
influencia y el alcance del Observatorio en la producción, análisis y 
divulgación de información sobre participación ciudadana. 
5. Brindar apoyo en la gestión institucional e interinstitucional para la 
adecuada realización de los procesos de implementación de iniciativas de 
producción de información, de acuerdo a los lineamientos de la Gerencia 
Escuela de la Participación. 
6. Las demás que sean asignadas por el supervisor, de acuerdo con la 
naturaleza y objeto del contrato.</v>
          </cell>
          <cell r="FT12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9"/>
          <cell r="FV129">
            <v>5</v>
          </cell>
          <cell r="FW129">
            <v>0</v>
          </cell>
          <cell r="FX129">
            <v>212</v>
          </cell>
          <cell r="FY129">
            <v>38400000</v>
          </cell>
          <cell r="FZ129">
            <v>45702</v>
          </cell>
          <cell r="GA129">
            <v>176</v>
          </cell>
          <cell r="GB129">
            <v>32000000</v>
          </cell>
          <cell r="GC129">
            <v>45723</v>
          </cell>
        </row>
        <row r="130">
          <cell r="A130" t="str">
            <v>C81</v>
          </cell>
          <cell r="B130"/>
          <cell r="C130">
            <v>2025</v>
          </cell>
          <cell r="D130">
            <v>129</v>
          </cell>
          <cell r="E130">
            <v>1030535156</v>
          </cell>
          <cell r="F130">
            <v>7</v>
          </cell>
          <cell r="G130" t="str">
            <v>OLGA YAMILE CARRILLO FUENTES</v>
          </cell>
          <cell r="H130" t="str">
            <v>CL 5B SUR 87 D 88 SUR</v>
          </cell>
          <cell r="I130">
            <v>3192586391</v>
          </cell>
          <cell r="J130" t="str">
            <v>yamicarrillo@gmail.com</v>
          </cell>
          <cell r="K130" t="str">
            <v>NO APLICA</v>
          </cell>
          <cell r="L130" t="str">
            <v>NO APLICA</v>
          </cell>
          <cell r="M130" t="str">
            <v>MUJER</v>
          </cell>
          <cell r="N130" t="str">
            <v>CISGENERO</v>
          </cell>
          <cell r="O130" t="str">
            <v>NO APLICA</v>
          </cell>
          <cell r="P130" t="str">
            <v>NO APLICA</v>
          </cell>
          <cell r="Q130">
            <v>31835</v>
          </cell>
          <cell r="R130">
            <v>38</v>
          </cell>
          <cell r="S130" t="str">
            <v>NACIONAL</v>
          </cell>
          <cell r="T130" t="str">
            <v>Título profesional en economía, 
administración, contaduría o 
ciencias sociales y humanas y 
afines con título de posgrado a nivel 
de Especialización o su 
equivalencia</v>
          </cell>
          <cell r="U130" t="str">
            <v>PROFESIONAL EN MERCADEO 
UNIVERSIDAD AGUSTINIANA
Según diploma del 16 de noviembre 
de 2017
ESPECIALISTA EN GERENCIA DE 
EMPRESAS
UNIVERSIDAD AGUSTINIANA 
Según diploma del 18 de mayo de 
2018</v>
          </cell>
          <cell r="V130" t="str">
            <v>Inversión</v>
          </cell>
          <cell r="W130" t="str">
            <v>Fortalecimiento de la gestión institucional del IDPAC en el marco de la ejecución del Plan de Desarrollo de Bogotá D.C</v>
          </cell>
          <cell r="X130" t="str">
            <v>O23011745992024019407023</v>
          </cell>
          <cell r="Y130" t="str">
            <v>Meta 368 Implementar 1 estrategia 
para fortalecimiento de la gestión 
institucional y operativa</v>
          </cell>
          <cell r="Z130" t="str">
            <v xml:space="preserve">1. Realizar el 100% de la estrategia 
de contratación de talento humano 
para los procesos de apoyo, gerencia 
y evaluación </v>
          </cell>
          <cell r="AA130" t="str">
            <v>Prestar los servicios profesionales para apoyar las actividades asociadas a los reportes del Plan de Austeridad y solicitudes de los organismos de Control Internos y Externos que tiene a cargo el proceso de Bienes Servicios e Infraestructura</v>
          </cell>
          <cell r="AB130">
            <v>45714</v>
          </cell>
          <cell r="AC130">
            <v>45719</v>
          </cell>
          <cell r="AD130">
            <v>2025</v>
          </cell>
          <cell r="AE130">
            <v>3</v>
          </cell>
          <cell r="AF130">
            <v>3</v>
          </cell>
          <cell r="AG130">
            <v>2025</v>
          </cell>
          <cell r="AH130">
            <v>6</v>
          </cell>
          <cell r="AI130">
            <v>0</v>
          </cell>
          <cell r="AJ130">
            <v>2025</v>
          </cell>
          <cell r="AK130">
            <v>9</v>
          </cell>
          <cell r="AL130">
            <v>2</v>
          </cell>
          <cell r="AM130">
            <v>45902</v>
          </cell>
          <cell r="AN130">
            <v>180</v>
          </cell>
          <cell r="AO130">
            <v>33000000</v>
          </cell>
          <cell r="AP130"/>
          <cell r="AQ130"/>
          <cell r="AR130"/>
          <cell r="AS130" t="str">
            <v>$ 5.500.000</v>
          </cell>
          <cell r="AT130" t="str">
            <v>Profesional 4</v>
          </cell>
          <cell r="AU130" t="str">
            <v>Marzo</v>
          </cell>
          <cell r="AV130" t="str">
            <v>1 1. Natural</v>
          </cell>
          <cell r="AW130" t="str">
            <v>26 26-Persona Natural</v>
          </cell>
          <cell r="AX130" t="str">
            <v>3 3. Único Contratista</v>
          </cell>
          <cell r="AY130" t="str">
            <v>17 17. Contrato de Prestación de Servicios</v>
          </cell>
          <cell r="AZ130" t="str">
            <v>31 31-Servicios Profesionales</v>
          </cell>
          <cell r="BA130" t="str">
            <v>5 Contratación directa</v>
          </cell>
          <cell r="BB130" t="str">
            <v>33 Prestación de Servicios Profesionales y Apoyo (5-8)</v>
          </cell>
          <cell r="BC130">
            <v>1</v>
          </cell>
          <cell r="BD130" t="str">
            <v>1 1. Ley 80</v>
          </cell>
          <cell r="BE130"/>
          <cell r="BF130"/>
          <cell r="BG130"/>
          <cell r="BH130"/>
          <cell r="BI130" t="str">
            <v>6 6: Prestacion de servicios</v>
          </cell>
          <cell r="BJ130"/>
          <cell r="BK130"/>
          <cell r="BL130"/>
          <cell r="BM130"/>
          <cell r="BN130"/>
          <cell r="BO130"/>
          <cell r="BP130"/>
          <cell r="BQ130"/>
          <cell r="BR130"/>
          <cell r="BS130"/>
          <cell r="BT130"/>
          <cell r="BU130"/>
          <cell r="BV130"/>
          <cell r="BW130"/>
          <cell r="BX130"/>
          <cell r="BY130"/>
          <cell r="BZ130"/>
          <cell r="CA130"/>
          <cell r="CB130"/>
          <cell r="CC130">
            <v>45716</v>
          </cell>
          <cell r="CD130" t="str">
            <v>CUMPLIMIENTO</v>
          </cell>
          <cell r="CE130">
            <v>80111600</v>
          </cell>
          <cell r="CF130" t="str">
            <v>CD-IDPAC-129-2025</v>
          </cell>
          <cell r="CG130" t="str">
            <v>https://community.secop.gov.co/Public/Tendering/OpportunityDetail/Index?noticeUID=CO1.NTC.7728013&amp;isFromPublicArea=True&amp;isModal=False</v>
          </cell>
          <cell r="CH130">
            <v>45714</v>
          </cell>
          <cell r="CI130" t="str">
            <v xml:space="preserve">	CO1.PCCNTR.7569371</v>
          </cell>
          <cell r="CJ130" t="str">
            <v>Wilson Ayure</v>
          </cell>
          <cell r="CK130" t="str">
            <v>YULY MARCELA BARAJAS AGUILERA</v>
          </cell>
          <cell r="CL130" t="str">
            <v>1 1. Interna</v>
          </cell>
          <cell r="CM130" t="str">
            <v>EDGAR ALFONSO CHINOME SOTO</v>
          </cell>
          <cell r="CN130">
            <v>79505923</v>
          </cell>
          <cell r="CO130">
            <v>9</v>
          </cell>
          <cell r="CP130"/>
          <cell r="CQ130" t="str">
            <v>PROFESIONAL UNIVERSITARIO 219-03 (E )</v>
          </cell>
          <cell r="CR130"/>
          <cell r="CS130"/>
          <cell r="CT130"/>
          <cell r="CU130"/>
          <cell r="CV130"/>
          <cell r="CW130"/>
          <cell r="CX130"/>
          <cell r="CY130"/>
          <cell r="CZ130"/>
          <cell r="DA130"/>
          <cell r="DB130"/>
          <cell r="DC130"/>
          <cell r="DD130"/>
          <cell r="DE130"/>
          <cell r="DF130"/>
          <cell r="DG130"/>
          <cell r="DH130"/>
          <cell r="DI130"/>
          <cell r="DJ130"/>
          <cell r="DK130"/>
          <cell r="DL130"/>
          <cell r="DM130"/>
          <cell r="DN130"/>
          <cell r="DO130"/>
          <cell r="DP130"/>
          <cell r="DQ130"/>
          <cell r="DR130"/>
          <cell r="DS130"/>
          <cell r="DT130"/>
          <cell r="DU130"/>
          <cell r="DV130"/>
          <cell r="DW130"/>
          <cell r="DX130"/>
          <cell r="DY130"/>
          <cell r="DZ130"/>
          <cell r="EA130"/>
          <cell r="EB130"/>
          <cell r="EC130"/>
          <cell r="ED130"/>
          <cell r="EE130"/>
          <cell r="EF130"/>
          <cell r="EG130"/>
          <cell r="EH130"/>
          <cell r="EI130"/>
          <cell r="EJ130"/>
          <cell r="EK130"/>
          <cell r="EL130"/>
          <cell r="EM130"/>
          <cell r="EN130"/>
          <cell r="EO130"/>
          <cell r="EP130"/>
          <cell r="EQ130"/>
          <cell r="ER130"/>
          <cell r="ES130"/>
          <cell r="ET130"/>
          <cell r="EU130" t="str">
            <v>$ -</v>
          </cell>
          <cell r="EV130"/>
          <cell r="EW130"/>
          <cell r="EX130"/>
          <cell r="EY130"/>
          <cell r="EZ130"/>
          <cell r="FA130"/>
          <cell r="FB130">
            <v>0</v>
          </cell>
          <cell r="FC130">
            <v>45902</v>
          </cell>
          <cell r="FD130">
            <v>180</v>
          </cell>
          <cell r="FE130" t="str">
            <v>$ 33.000.000</v>
          </cell>
          <cell r="FF130" t="str">
            <v>Activo</v>
          </cell>
          <cell r="FG130" t="str">
            <v>En ejecución</v>
          </cell>
          <cell r="FH130"/>
          <cell r="FI130"/>
          <cell r="FJ130" t="str">
            <v>$33.000.000</v>
          </cell>
          <cell r="FK130" t="str">
            <v>#N/D</v>
          </cell>
          <cell r="FL130" t="str">
            <v>$0</v>
          </cell>
          <cell r="FM130" t="str">
            <v>$33.000.000</v>
          </cell>
          <cell r="FN130" t="str">
            <v>$0</v>
          </cell>
          <cell r="FO130" t="str">
            <v>$33.000.000</v>
          </cell>
          <cell r="FP130" t="str">
            <v>OK</v>
          </cell>
          <cell r="FQ130" t="str">
            <v>#¡REF!</v>
          </cell>
          <cell r="FR130">
            <v>0</v>
          </cell>
          <cell r="FS130" t="str">
            <v>Brindar apoyo en las actividades que requiera el Proceso para dar 
respuesta a los Organismos de Control tanto internos como externos.
2. Proyectar conceptos, procedimientos y demás documentos técnicos que le 
sean asignados inherentes al Proceso de Gestión de Bienes, Servicios e 
Infraestructura, relacionados con reportes del Plan de Austeridad y 
solicitudes de los organismos de Control Internos y Externos.
3. Efectuar el cargue en el Sistema Integrado de Gestión, de la información 
relacionada con Plan de Austeridad y requerimientos de la oficina de 
control interno.
4. Apoyar las actividades administrativas requeridas para la óptima 
operatividad del Proceso, relacionadas con el objeto contractual.
5. Brindar apoyo en la supervisión de los contratos pertenecientes al 
proceso, en relación con el Plan de Austeridad y requerimientos de la 
oficina de control interno.
6. Las demás que sean asignadas por el supervisor, de acuerdo con la 
naturaleza y objeto del contrato.</v>
          </cell>
          <cell r="FT13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0"/>
          <cell r="FV130">
            <v>6</v>
          </cell>
          <cell r="FW130">
            <v>0</v>
          </cell>
          <cell r="FX130">
            <v>250</v>
          </cell>
          <cell r="FY130">
            <v>33000000</v>
          </cell>
          <cell r="FZ130">
            <v>45705</v>
          </cell>
          <cell r="GA130">
            <v>139</v>
          </cell>
          <cell r="GB130">
            <v>33000000</v>
          </cell>
          <cell r="GC130">
            <v>45716</v>
          </cell>
        </row>
        <row r="131">
          <cell r="A131" t="str">
            <v>C643</v>
          </cell>
          <cell r="B131"/>
          <cell r="C131">
            <v>2025</v>
          </cell>
          <cell r="D131">
            <v>130</v>
          </cell>
          <cell r="E131">
            <v>1117515158</v>
          </cell>
          <cell r="F131">
            <v>1</v>
          </cell>
          <cell r="G131" t="str">
            <v>JOHN ANDERSON VASQUEZ ROA</v>
          </cell>
          <cell r="H131" t="str">
            <v>KR 73A 68A 12 AP 501</v>
          </cell>
          <cell r="I131">
            <v>8145403</v>
          </cell>
          <cell r="J131" t="str">
            <v>jhonandersonvasquezroa1990@gmail.com</v>
          </cell>
          <cell r="K131" t="str">
            <v>NO APLICA</v>
          </cell>
          <cell r="L131" t="str">
            <v>NO APLICA</v>
          </cell>
          <cell r="M131" t="str">
            <v>HOMBRE</v>
          </cell>
          <cell r="N131" t="str">
            <v>TRANSFEMINA</v>
          </cell>
          <cell r="O131" t="str">
            <v>NO APLICA</v>
          </cell>
          <cell r="P131" t="str">
            <v>DISCAPACIDAD FISICA</v>
          </cell>
          <cell r="Q131">
            <v>33182</v>
          </cell>
          <cell r="R131">
            <v>34</v>
          </cell>
          <cell r="S131" t="str">
            <v>NACIONAL</v>
          </cell>
          <cell r="T131" t="str">
            <v>Título de formación técnica o aprobación de cuatro (04) semestres de formación profesional o aprobación del 40% del pensum académico de formación profesional las áreas de ciencias de la información, documentación o archivística y afines o su equivalencia</v>
          </cell>
          <cell r="U131" t="str">
            <v>BACHILLER ACADEMICO Institución Educativa Los Andes Según acta de grado del 01 de Diciembre de 2011</v>
          </cell>
          <cell r="V131" t="str">
            <v>Inversión</v>
          </cell>
          <cell r="W131" t="str">
            <v>Construcción de Ciudadanía Activa Crece La Participación en el Territorio con Promoción, Información e Innovación en Bogotá D.C.</v>
          </cell>
          <cell r="X131" t="str">
            <v>O23011745022024025407017</v>
          </cell>
          <cell r="Y131"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31" t="str">
            <v>2. Fortalecer 1 sistema(s) informativo y de comunicación del Distrito</v>
          </cell>
          <cell r="AA131" t="str">
            <v>Prestar los servicios de apoyo a la gestión para realizar el apoyo a la gestión documental, actualización de archivo en coordinación con la Oficina Asesora de Comunicaciones.</v>
          </cell>
          <cell r="AB131">
            <v>45714</v>
          </cell>
          <cell r="AC131">
            <v>45719</v>
          </cell>
          <cell r="AD131">
            <v>2025</v>
          </cell>
          <cell r="AE131">
            <v>3</v>
          </cell>
          <cell r="AF131">
            <v>3</v>
          </cell>
          <cell r="AG131">
            <v>2025</v>
          </cell>
          <cell r="AH131">
            <v>5</v>
          </cell>
          <cell r="AI131">
            <v>0</v>
          </cell>
          <cell r="AJ131">
            <v>2025</v>
          </cell>
          <cell r="AK131">
            <v>8</v>
          </cell>
          <cell r="AL131">
            <v>2</v>
          </cell>
          <cell r="AM131">
            <v>45871</v>
          </cell>
          <cell r="AN131">
            <v>150</v>
          </cell>
          <cell r="AO131">
            <v>12200035</v>
          </cell>
          <cell r="AP131"/>
          <cell r="AQ131"/>
          <cell r="AR131"/>
          <cell r="AS131" t="str">
            <v>$ 2.440.007</v>
          </cell>
          <cell r="AT131" t="str">
            <v>TECNICA 1</v>
          </cell>
          <cell r="AU131" t="str">
            <v>Marzo</v>
          </cell>
          <cell r="AV131" t="str">
            <v>1 1. Natural</v>
          </cell>
          <cell r="AW131" t="str">
            <v>26 26-Persona Natural</v>
          </cell>
          <cell r="AX131" t="str">
            <v>3 3. Único Contratista</v>
          </cell>
          <cell r="AY131" t="str">
            <v>17 17. Contrato de Prestación de Servicios</v>
          </cell>
          <cell r="AZ131" t="str">
            <v>33 33-Servicios Apoyo a la Gestion de la Entidad (servicios administrativos)</v>
          </cell>
          <cell r="BA131" t="str">
            <v>5 Contratación directa</v>
          </cell>
          <cell r="BB131" t="str">
            <v>33 Prestación de Servicios Profesionales y Apoyo (5-8)</v>
          </cell>
          <cell r="BC131">
            <v>1</v>
          </cell>
          <cell r="BD131" t="str">
            <v>1 1. Ley 80</v>
          </cell>
          <cell r="BE131"/>
          <cell r="BF131"/>
          <cell r="BG131"/>
          <cell r="BH131"/>
          <cell r="BI131" t="str">
            <v>6 6: Prestacion de servicios</v>
          </cell>
          <cell r="BJ131"/>
          <cell r="BK131"/>
          <cell r="BL131"/>
          <cell r="BM131"/>
          <cell r="BN131"/>
          <cell r="BO131"/>
          <cell r="BP131"/>
          <cell r="BQ131"/>
          <cell r="BR131"/>
          <cell r="BS131"/>
          <cell r="BT131"/>
          <cell r="BU131"/>
          <cell r="BV131"/>
          <cell r="BW131"/>
          <cell r="BX131"/>
          <cell r="BY131"/>
          <cell r="BZ131"/>
          <cell r="CA131"/>
          <cell r="CB131"/>
          <cell r="CC131">
            <v>45716</v>
          </cell>
          <cell r="CD131" t="str">
            <v>CUMPLIMIENTO</v>
          </cell>
          <cell r="CE131">
            <v>80111600</v>
          </cell>
          <cell r="CF131" t="str">
            <v>CD-IDPAC-130-2025</v>
          </cell>
          <cell r="CG131" t="str">
            <v xml:space="preserve">https://community.secop.gov.co/Public/Tendering/OpportunityDetail/Index?noticeUID=CO1.NTC.7721015&amp;isFromPublicArea=True&amp;isModal=False
</v>
          </cell>
          <cell r="CH131">
            <v>45713</v>
          </cell>
          <cell r="CI131" t="str">
            <v>CO1.PCCNTR.7563150</v>
          </cell>
          <cell r="CJ131" t="str">
            <v>Manuela Martínez</v>
          </cell>
          <cell r="CK131" t="str">
            <v>YULY MARCELA BARAJAS AGUILERA</v>
          </cell>
          <cell r="CL131" t="str">
            <v>1 1. Interna</v>
          </cell>
          <cell r="CM131" t="str">
            <v>CAMILO IVAN REYES AMADOR</v>
          </cell>
          <cell r="CN131">
            <v>80082106</v>
          </cell>
          <cell r="CO131">
            <v>4</v>
          </cell>
          <cell r="CP131"/>
          <cell r="CQ131" t="str">
            <v>GERENTE DE PROYECTOS</v>
          </cell>
          <cell r="CR131"/>
          <cell r="CS131"/>
          <cell r="CT131"/>
          <cell r="CU131"/>
          <cell r="CV131"/>
          <cell r="CW131"/>
          <cell r="CX131"/>
          <cell r="CY131"/>
          <cell r="CZ131"/>
          <cell r="DA131"/>
          <cell r="DB131"/>
          <cell r="DC131"/>
          <cell r="DD131"/>
          <cell r="DE131"/>
          <cell r="DF131"/>
          <cell r="DG131"/>
          <cell r="DH131"/>
          <cell r="DI131"/>
          <cell r="DJ131"/>
          <cell r="DK131"/>
          <cell r="DL131"/>
          <cell r="DM131"/>
          <cell r="DN131"/>
          <cell r="DO131"/>
          <cell r="DP131"/>
          <cell r="DQ131"/>
          <cell r="DR131"/>
          <cell r="DS131"/>
          <cell r="DT131"/>
          <cell r="DU131"/>
          <cell r="DV131"/>
          <cell r="DW131"/>
          <cell r="DX131"/>
          <cell r="DY131"/>
          <cell r="DZ131"/>
          <cell r="EA131"/>
          <cell r="EB131"/>
          <cell r="EC131"/>
          <cell r="ED131"/>
          <cell r="EE131"/>
          <cell r="EF131"/>
          <cell r="EG131"/>
          <cell r="EH131"/>
          <cell r="EI131"/>
          <cell r="EJ131"/>
          <cell r="EK131"/>
          <cell r="EL131"/>
          <cell r="EM131"/>
          <cell r="EN131"/>
          <cell r="EO131"/>
          <cell r="EP131"/>
          <cell r="EQ131"/>
          <cell r="ER131"/>
          <cell r="ES131"/>
          <cell r="ET131"/>
          <cell r="EU131" t="str">
            <v>$ -</v>
          </cell>
          <cell r="EV131"/>
          <cell r="EW131"/>
          <cell r="EX131"/>
          <cell r="EY131"/>
          <cell r="EZ131"/>
          <cell r="FA131"/>
          <cell r="FB131">
            <v>0</v>
          </cell>
          <cell r="FC131">
            <v>45871</v>
          </cell>
          <cell r="FD131">
            <v>150</v>
          </cell>
          <cell r="FE131" t="str">
            <v>$ 12.200.035</v>
          </cell>
          <cell r="FF131" t="str">
            <v>Activo</v>
          </cell>
          <cell r="FG131" t="str">
            <v>En ejecución</v>
          </cell>
          <cell r="FH131"/>
          <cell r="FI131"/>
          <cell r="FJ131" t="str">
            <v>$12.200.035</v>
          </cell>
          <cell r="FK131" t="str">
            <v>#N/D</v>
          </cell>
          <cell r="FL131" t="str">
            <v>$0</v>
          </cell>
          <cell r="FM131" t="str">
            <v>$12.200.035</v>
          </cell>
          <cell r="FN131" t="str">
            <v>$0</v>
          </cell>
          <cell r="FO131" t="str">
            <v>$12.200.035</v>
          </cell>
          <cell r="FP131" t="str">
            <v>OK</v>
          </cell>
          <cell r="FQ131" t="str">
            <v>#¡REF!</v>
          </cell>
          <cell r="FR131">
            <v>0</v>
          </cell>
          <cell r="FS131" t="str">
            <v>1. Realizar el reporte del inventario de papelería de la Oficina Asesora de
Comunicaciones con la periodicidad que se le indique.
2. Diligenciar registro mensual de las impresiones realizadas en el plotter, con
soporte de la impresión efectuada.
3. Realizar el envío mensual del listado de cumpleaños de funcionarios y
contratistas de la Entidad al equipo de diseño, efectuando la publicación a
todas y todos en la entidad.
4. Realizar el monitoreo de medios de comunicación como prensa, redes
sociales, radio, televisión, comerciales, comunitarios y alternativos que
registren la marca IDPAC en noticias o menciones.
5. Asistir a los comités, actividades y demás instancias de reunión en los que
se definan e implementen proyectos y/o temas de comunicaciones.
6. Las demás que sean asignadas por el supervisor, de acuerdo con la
naturaleza y objeto del contrato</v>
          </cell>
          <cell r="FT13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1"/>
          <cell r="FV131">
            <v>5</v>
          </cell>
          <cell r="FW131">
            <v>0</v>
          </cell>
          <cell r="FX131">
            <v>203</v>
          </cell>
          <cell r="FY131">
            <v>12200035</v>
          </cell>
          <cell r="FZ131">
            <v>45702</v>
          </cell>
          <cell r="GA131">
            <v>149</v>
          </cell>
          <cell r="GB131">
            <v>12200035</v>
          </cell>
          <cell r="GC131">
            <v>45717</v>
          </cell>
        </row>
        <row r="132">
          <cell r="A132" t="str">
            <v>C434</v>
          </cell>
          <cell r="B132"/>
          <cell r="C132">
            <v>2025</v>
          </cell>
          <cell r="D132">
            <v>131</v>
          </cell>
          <cell r="E132">
            <v>1030642764</v>
          </cell>
          <cell r="F132">
            <v>3</v>
          </cell>
          <cell r="G132" t="str">
            <v>IVAN CAMILO MEDRANO VALENCIA</v>
          </cell>
          <cell r="H132" t="str">
            <v>KR  78 K     58  22  SUR</v>
          </cell>
          <cell r="I132">
            <v>3108401613</v>
          </cell>
          <cell r="J132" t="str">
            <v>kesne_7676@hotmail.com</v>
          </cell>
          <cell r="K132" t="str">
            <v>NO APLICA</v>
          </cell>
          <cell r="L132" t="str">
            <v>NO APLICA</v>
          </cell>
          <cell r="M132" t="str">
            <v>HOMBRE</v>
          </cell>
          <cell r="N132" t="str">
            <v>CISGENERO</v>
          </cell>
          <cell r="O132" t="str">
            <v>NO APLICA</v>
          </cell>
          <cell r="P132" t="str">
            <v>NO APLICA</v>
          </cell>
          <cell r="Q132">
            <v>34531</v>
          </cell>
          <cell r="R132">
            <v>30</v>
          </cell>
          <cell r="S132" t="str">
            <v>NACIONAL</v>
          </cell>
          <cell r="T132" t="str">
            <v xml:space="preserve">Título profesional en las áreas de ciencias de la 
educación o sociales y humanas y afines y/o su 
equivalencia. </v>
          </cell>
          <cell r="U132" t="str">
            <v xml:space="preserve"> LICENCIADO EN EDUCACIÓN BÁSICA CON 
ENFASIS EN CIENCIAS SOCIALES 
Universidad Distrital Francisco José de Caldas 
Según diploma  de grado del 12 de abril de 2024</v>
          </cell>
          <cell r="V132" t="str">
            <v>Inversión</v>
          </cell>
          <cell r="W132" t="str">
            <v>8131 implementación de mecanismos de participación que potencian el desarrollo territorial Bogotá D.C.</v>
          </cell>
          <cell r="X132" t="str">
            <v>O23011745022024023801029</v>
          </cell>
          <cell r="Y132" t="str">
            <v>Meta 421 Implementar un (1) modelo 
de gobernanza democrática que 
amplíe el alcance de la participación 
de la ciudadanía organizaciones 
sociales y comunales de primer 
segundo y tercer grado en todas las 
decisiones públicas del gobierno 
distrital.</v>
          </cell>
          <cell r="Z132" t="str">
            <v>4. Implementar el 100% de los planes de acción de las políticas públicas a cargo del IDPAC</v>
          </cell>
          <cell r="AA132" t="str">
            <v>Prestar los servicios profesionales para realizar seguimiento a la Política Publica Comunal y de formulación de la Política pública de Propiedad Horizontal en el marco del proyecto de inversión 8131.</v>
          </cell>
          <cell r="AB132">
            <v>45714</v>
          </cell>
          <cell r="AC132">
            <v>45719</v>
          </cell>
          <cell r="AD132">
            <v>2025</v>
          </cell>
          <cell r="AE132">
            <v>3</v>
          </cell>
          <cell r="AF132">
            <v>3</v>
          </cell>
          <cell r="AG132">
            <v>2025</v>
          </cell>
          <cell r="AH132">
            <v>5</v>
          </cell>
          <cell r="AI132">
            <v>0</v>
          </cell>
          <cell r="AJ132">
            <v>2025</v>
          </cell>
          <cell r="AK132">
            <v>8</v>
          </cell>
          <cell r="AL132">
            <v>2</v>
          </cell>
          <cell r="AM132">
            <v>45871</v>
          </cell>
          <cell r="AN132">
            <v>150</v>
          </cell>
          <cell r="AO132">
            <v>21000000</v>
          </cell>
          <cell r="AP132"/>
          <cell r="AQ132"/>
          <cell r="AR132"/>
          <cell r="AS132" t="str">
            <v>$ 4.200.000</v>
          </cell>
          <cell r="AT132" t="str">
            <v>PROFESIONAL 1</v>
          </cell>
          <cell r="AU132" t="str">
            <v>Marzo</v>
          </cell>
          <cell r="AV132" t="str">
            <v>1 1. Natural</v>
          </cell>
          <cell r="AW132" t="str">
            <v>26 26-Persona Natural</v>
          </cell>
          <cell r="AX132" t="str">
            <v>3 3. Único Contratista</v>
          </cell>
          <cell r="AY132" t="str">
            <v>17 17. Contrato de Prestación de Servicios</v>
          </cell>
          <cell r="AZ132" t="str">
            <v>31 31-Servicios Profesionales</v>
          </cell>
          <cell r="BA132" t="str">
            <v>5 Contratación directa</v>
          </cell>
          <cell r="BB132" t="str">
            <v>33 Prestación de Servicios Profesionales y Apoyo (5-8)</v>
          </cell>
          <cell r="BC132">
            <v>1</v>
          </cell>
          <cell r="BD132" t="str">
            <v>1 1. Ley 80</v>
          </cell>
          <cell r="BE132"/>
          <cell r="BF132"/>
          <cell r="BG132"/>
          <cell r="BH132"/>
          <cell r="BI132" t="str">
            <v>6 6: Prestacion de servicios</v>
          </cell>
          <cell r="BJ132"/>
          <cell r="BK132"/>
          <cell r="BL132"/>
          <cell r="BM132"/>
          <cell r="BN132"/>
          <cell r="BO132"/>
          <cell r="BP132"/>
          <cell r="BQ132"/>
          <cell r="BR132"/>
          <cell r="BS132"/>
          <cell r="BT132"/>
          <cell r="BU132"/>
          <cell r="BV132"/>
          <cell r="BW132"/>
          <cell r="BX132"/>
          <cell r="BY132"/>
          <cell r="BZ132"/>
          <cell r="CA132"/>
          <cell r="CB132"/>
          <cell r="CC132">
            <v>45716</v>
          </cell>
          <cell r="CD132" t="str">
            <v>CUMPLIMIENTO</v>
          </cell>
          <cell r="CE132">
            <v>80111600</v>
          </cell>
          <cell r="CF132" t="str">
            <v>CD-IDPAC-131-2025</v>
          </cell>
          <cell r="CG132" t="str">
            <v>https://community.secop.gov.co/Public/Tendering/OpportunityDetail/Index?noticeUID=CO1.NTC.7729052&amp;isFromPublicArea=True&amp;isModal=False</v>
          </cell>
          <cell r="CH132">
            <v>45714</v>
          </cell>
          <cell r="CI132" t="str">
            <v xml:space="preserve">	CO1.PCCNTR.7569584</v>
          </cell>
          <cell r="CJ132" t="str">
            <v>Wilson Ayure</v>
          </cell>
          <cell r="CK132" t="str">
            <v>YULY MARCELA BARAJAS AGUILERA</v>
          </cell>
          <cell r="CL132" t="str">
            <v>1 1. Interna</v>
          </cell>
          <cell r="CM132" t="str">
            <v>JOHN JAIRO GONZALEZ ARBOLEDA</v>
          </cell>
          <cell r="CN132">
            <v>80037360</v>
          </cell>
          <cell r="CO132">
            <v>8</v>
          </cell>
          <cell r="CP132"/>
          <cell r="CQ132" t="str">
            <v>SUBDIRECTOR DE ASUNTOS COMUNALES</v>
          </cell>
          <cell r="CR132"/>
          <cell r="CS132"/>
          <cell r="CT132"/>
          <cell r="CU132"/>
          <cell r="CV132"/>
          <cell r="CW132"/>
          <cell r="CX132"/>
          <cell r="CY132"/>
          <cell r="CZ132"/>
          <cell r="DA132"/>
          <cell r="DB132"/>
          <cell r="DC132"/>
          <cell r="DD132"/>
          <cell r="DE132"/>
          <cell r="DF132"/>
          <cell r="DG132"/>
          <cell r="DH132"/>
          <cell r="DI132"/>
          <cell r="DJ132"/>
          <cell r="DK132"/>
          <cell r="DL132"/>
          <cell r="DM132"/>
          <cell r="DN132"/>
          <cell r="DO132"/>
          <cell r="DP132"/>
          <cell r="DQ132"/>
          <cell r="DR132"/>
          <cell r="DS132"/>
          <cell r="DT132"/>
          <cell r="DU132"/>
          <cell r="DV132"/>
          <cell r="DW132"/>
          <cell r="DX132"/>
          <cell r="DY132"/>
          <cell r="DZ132"/>
          <cell r="EA132"/>
          <cell r="EB132"/>
          <cell r="EC132"/>
          <cell r="ED132"/>
          <cell r="EE132"/>
          <cell r="EF132"/>
          <cell r="EG132"/>
          <cell r="EH132"/>
          <cell r="EI132"/>
          <cell r="EJ132"/>
          <cell r="EK132"/>
          <cell r="EL132"/>
          <cell r="EM132"/>
          <cell r="EN132"/>
          <cell r="EO132"/>
          <cell r="EP132"/>
          <cell r="EQ132"/>
          <cell r="ER132"/>
          <cell r="ES132"/>
          <cell r="ET132"/>
          <cell r="EU132" t="str">
            <v>$ -</v>
          </cell>
          <cell r="EV132"/>
          <cell r="EW132"/>
          <cell r="EX132"/>
          <cell r="EY132"/>
          <cell r="EZ132"/>
          <cell r="FA132"/>
          <cell r="FB132">
            <v>0</v>
          </cell>
          <cell r="FC132">
            <v>45871</v>
          </cell>
          <cell r="FD132">
            <v>150</v>
          </cell>
          <cell r="FE132" t="str">
            <v>$ 21.000.000</v>
          </cell>
          <cell r="FF132" t="str">
            <v>Activo</v>
          </cell>
          <cell r="FG132" t="str">
            <v>En ejecución</v>
          </cell>
          <cell r="FH132"/>
          <cell r="FI132"/>
          <cell r="FJ132" t="str">
            <v>$21.000.000</v>
          </cell>
          <cell r="FK132" t="str">
            <v>$0</v>
          </cell>
          <cell r="FL132" t="str">
            <v>$0</v>
          </cell>
          <cell r="FM132" t="str">
            <v>$21.000.000</v>
          </cell>
          <cell r="FN132" t="str">
            <v>$0</v>
          </cell>
          <cell r="FO132" t="str">
            <v>$21.000.000</v>
          </cell>
          <cell r="FP132" t="str">
            <v>OK</v>
          </cell>
          <cell r="FQ132" t="str">
            <v>#¡REF!</v>
          </cell>
          <cell r="FR132">
            <v>0</v>
          </cell>
          <cell r="FS132" t="str">
            <v>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para robustecer 
procesos internos y externos de las organizaciones comunales de primer
y segundo grado asignadas por el supervisor del contrato
5. Brindar apoyo en los procesos de levantamiento, sistematización y 
procesamiento de información como insumo de las Políticas Públicas a 
cargo de la subdirección
6. Las demás que sean asignadas por el supervisor, de acuerdo con la 
naturaleza y objeto del contrato.</v>
          </cell>
          <cell r="FT13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2"/>
          <cell r="FV132">
            <v>5</v>
          </cell>
          <cell r="FW132">
            <v>0</v>
          </cell>
          <cell r="FX132">
            <v>231</v>
          </cell>
          <cell r="FY132">
            <v>21000000</v>
          </cell>
          <cell r="FZ132">
            <v>45705</v>
          </cell>
          <cell r="GA132">
            <v>143</v>
          </cell>
          <cell r="GB132">
            <v>21000000</v>
          </cell>
          <cell r="GC132">
            <v>45716</v>
          </cell>
        </row>
        <row r="133">
          <cell r="A133" t="str">
            <v>C198</v>
          </cell>
          <cell r="B133"/>
          <cell r="C133">
            <v>2025</v>
          </cell>
          <cell r="D133">
            <v>132</v>
          </cell>
          <cell r="E133">
            <v>1014271431</v>
          </cell>
          <cell r="F133">
            <v>0</v>
          </cell>
          <cell r="G133" t="str">
            <v>JAVIER NICOLAS MOLANO PARRA</v>
          </cell>
          <cell r="H133" t="str">
            <v>CLL 74 n 110A 31</v>
          </cell>
          <cell r="I133">
            <v>6017507643</v>
          </cell>
          <cell r="J133" t="str">
            <v>nmolano31@hotmail.com</v>
          </cell>
          <cell r="K133" t="str">
            <v>NO APLICA</v>
          </cell>
          <cell r="L133" t="str">
            <v>NO APLICA</v>
          </cell>
          <cell r="M133" t="str">
            <v>HOMBRE</v>
          </cell>
          <cell r="N133" t="str">
            <v>CISGENERO</v>
          </cell>
          <cell r="O133" t="str">
            <v>NO APLICA</v>
          </cell>
          <cell r="P133" t="str">
            <v>NO APLICA</v>
          </cell>
          <cell r="Q133">
            <v>35003</v>
          </cell>
          <cell r="R133">
            <v>29</v>
          </cell>
          <cell r="S133" t="str">
            <v>NACIONAL</v>
          </cell>
          <cell r="T133" t="str">
            <v>Título profesional en ciencias 
sociales y humanas y/o 
afines o su equivalencia</v>
          </cell>
          <cell r="U133" t="str">
            <v xml:space="preserve"> ADMINISTRADOR DE 
EMPRESAS
 UNIVERSIDAD LOS 
LIBERTADORES
 Acta del 06 de Octubre de 
2023</v>
          </cell>
          <cell r="V133" t="str">
            <v>Inversión</v>
          </cell>
          <cell r="W133" t="str">
            <v>8080 Formación en capacidades democráticas en interrelación con la 
cualificación de la participación incidente; con enfoques de cultura 
ciudadana, democrática y de paz Bogotá D.C.</v>
          </cell>
          <cell r="X133" t="str">
            <v>O23011745022024021202034</v>
          </cell>
          <cell r="Y133"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133"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AA133" t="str">
            <v>Prestar los servicios profesionales de manera temporal, para fortalecer en territorio la oferta de servicios del Observatorio y de la Gerencia Escuela.</v>
          </cell>
          <cell r="AB133">
            <v>45715</v>
          </cell>
          <cell r="AC133">
            <v>45719</v>
          </cell>
          <cell r="AD133">
            <v>2025</v>
          </cell>
          <cell r="AE133">
            <v>3</v>
          </cell>
          <cell r="AF133">
            <v>3</v>
          </cell>
          <cell r="AG133">
            <v>2025</v>
          </cell>
          <cell r="AH133">
            <v>5</v>
          </cell>
          <cell r="AI133">
            <v>0</v>
          </cell>
          <cell r="AJ133">
            <v>2025</v>
          </cell>
          <cell r="AK133">
            <v>8</v>
          </cell>
          <cell r="AL133">
            <v>2</v>
          </cell>
          <cell r="AM133">
            <v>45871</v>
          </cell>
          <cell r="AN133">
            <v>150</v>
          </cell>
          <cell r="AO133">
            <v>23500000</v>
          </cell>
          <cell r="AP133"/>
          <cell r="AQ133"/>
          <cell r="AR133"/>
          <cell r="AS133" t="str">
            <v>$ 4.700.000</v>
          </cell>
          <cell r="AT133" t="str">
            <v>PROFESIONAL 2</v>
          </cell>
          <cell r="AU133" t="str">
            <v>Marzo</v>
          </cell>
          <cell r="AV133" t="str">
            <v>1 1. Natural</v>
          </cell>
          <cell r="AW133" t="str">
            <v>26 26-Persona Natural</v>
          </cell>
          <cell r="AX133" t="str">
            <v>3 3. Único Contratista</v>
          </cell>
          <cell r="AY133" t="str">
            <v>17 17. Contrato de Prestación de Servicios</v>
          </cell>
          <cell r="AZ133" t="str">
            <v>31 31-Servicios Profesionales</v>
          </cell>
          <cell r="BA133" t="str">
            <v>5 Contratación directa</v>
          </cell>
          <cell r="BB133" t="str">
            <v>33 Prestación de Servicios Profesionales y Apoyo (5-8)</v>
          </cell>
          <cell r="BC133">
            <v>1</v>
          </cell>
          <cell r="BD133" t="str">
            <v>1 1. Ley 80</v>
          </cell>
          <cell r="BE133"/>
          <cell r="BF133"/>
          <cell r="BG133"/>
          <cell r="BH133"/>
          <cell r="BI133" t="str">
            <v>6 6: Prestacion de servicios</v>
          </cell>
          <cell r="BJ133"/>
          <cell r="BK133"/>
          <cell r="BL133"/>
          <cell r="BM133"/>
          <cell r="BN133"/>
          <cell r="BO133"/>
          <cell r="BP133"/>
          <cell r="BQ133"/>
          <cell r="BR133"/>
          <cell r="BS133"/>
          <cell r="BT133"/>
          <cell r="BU133"/>
          <cell r="BV133"/>
          <cell r="BW133"/>
          <cell r="BX133"/>
          <cell r="BY133"/>
          <cell r="BZ133"/>
          <cell r="CA133"/>
          <cell r="CB133"/>
          <cell r="CC133">
            <v>45715</v>
          </cell>
          <cell r="CD133" t="str">
            <v>CUMPLIMIENTO</v>
          </cell>
          <cell r="CE133">
            <v>80111600</v>
          </cell>
          <cell r="CF133" t="str">
            <v>CD-IDPAC-0132-2025</v>
          </cell>
          <cell r="CG133" t="str">
            <v>https://community.secop.gov.co/Public/Tendering/OpportunityDetail/Index?noticeUID=CO1.NTC.7727944&amp;isFromPublicArea=True&amp;isModal=False</v>
          </cell>
          <cell r="CH133">
            <v>45714</v>
          </cell>
          <cell r="CI133" t="str">
            <v>CO1.PCCNTR.7569119</v>
          </cell>
          <cell r="CJ133" t="str">
            <v>JORGE SUAREZ</v>
          </cell>
          <cell r="CK133" t="str">
            <v>YULY MARCELA BARAJAS AGUILERA</v>
          </cell>
          <cell r="CL133" t="str">
            <v>1 1. Interna</v>
          </cell>
          <cell r="CM133" t="str">
            <v>JOSÉ GUILLERMO ORJUELA ARDILA</v>
          </cell>
          <cell r="CN133">
            <v>1075654508</v>
          </cell>
          <cell r="CO133">
            <v>1</v>
          </cell>
          <cell r="CP133"/>
          <cell r="CQ133" t="str">
            <v>GERENTE ESCUELA DE LA PARTICIPACIÓN</v>
          </cell>
          <cell r="CR133"/>
          <cell r="CS133"/>
          <cell r="CT133"/>
          <cell r="CU133"/>
          <cell r="CV133"/>
          <cell r="CW133"/>
          <cell r="CX133"/>
          <cell r="CY133"/>
          <cell r="CZ133"/>
          <cell r="DA133"/>
          <cell r="DB133"/>
          <cell r="DC133"/>
          <cell r="DD133"/>
          <cell r="DE133"/>
          <cell r="DF133"/>
          <cell r="DG133"/>
          <cell r="DH133"/>
          <cell r="DI133"/>
          <cell r="DJ133"/>
          <cell r="DK133"/>
          <cell r="DL133"/>
          <cell r="DM133"/>
          <cell r="DN133"/>
          <cell r="DO133"/>
          <cell r="DP133"/>
          <cell r="DQ133"/>
          <cell r="DR133"/>
          <cell r="DS133"/>
          <cell r="DT133"/>
          <cell r="DU133"/>
          <cell r="DV133"/>
          <cell r="DW133"/>
          <cell r="DX133"/>
          <cell r="DY133"/>
          <cell r="DZ133"/>
          <cell r="EA133"/>
          <cell r="EB133"/>
          <cell r="EC133"/>
          <cell r="ED133"/>
          <cell r="EE133"/>
          <cell r="EF133"/>
          <cell r="EG133"/>
          <cell r="EH133"/>
          <cell r="EI133"/>
          <cell r="EJ133"/>
          <cell r="EK133"/>
          <cell r="EL133"/>
          <cell r="EM133"/>
          <cell r="EN133"/>
          <cell r="EO133"/>
          <cell r="EP133"/>
          <cell r="EQ133"/>
          <cell r="ER133"/>
          <cell r="ES133"/>
          <cell r="ET133"/>
          <cell r="EU133" t="str">
            <v>$ -</v>
          </cell>
          <cell r="EV133"/>
          <cell r="EW133"/>
          <cell r="EX133"/>
          <cell r="EY133"/>
          <cell r="EZ133"/>
          <cell r="FA133"/>
          <cell r="FB133">
            <v>0</v>
          </cell>
          <cell r="FC133">
            <v>45871</v>
          </cell>
          <cell r="FD133">
            <v>150</v>
          </cell>
          <cell r="FE133" t="str">
            <v>$ 23.500.000</v>
          </cell>
          <cell r="FF133" t="str">
            <v>Activo</v>
          </cell>
          <cell r="FG133" t="str">
            <v>En ejecución</v>
          </cell>
          <cell r="FH133"/>
          <cell r="FI133"/>
          <cell r="FJ133" t="str">
            <v>$23.500.000</v>
          </cell>
          <cell r="FK133" t="str">
            <v>#N/D</v>
          </cell>
          <cell r="FL133" t="str">
            <v>$0</v>
          </cell>
          <cell r="FM133" t="str">
            <v>$23.500.000</v>
          </cell>
          <cell r="FN133" t="str">
            <v>$0</v>
          </cell>
          <cell r="FO133" t="str">
            <v>$23.500.000</v>
          </cell>
          <cell r="FP133" t="str">
            <v>OK</v>
          </cell>
          <cell r="FQ133" t="str">
            <v>#¡REF!</v>
          </cell>
          <cell r="FR133">
            <v>0</v>
          </cell>
          <cell r="FS133" t="str">
            <v>Brindar apoyo en la recolección y sistematización de información 
relacionada con la implementación de los temas transversales de la 
Gerencia de Escuela de la Participación en las actividades y proyectos del 
área,
2. Apoyar territorialmente en las concertaciones de los cursos en sus 
diferentes modadlidades.
3. Brindar apoyo institucional e interinstitucional para la adecuada realización 
de las acciones, procesos y actividades de promoción de la Gerencia de 
Escuela de la Participación.
4. Asistir a las diferentes reuniones de convocadas por la Gerencia de 
Escuela.
5. Realizar y proponer actividades y proyectos del área, asegurando la 
adecuada organización y pertinencia de los datos en las bases 
correspondientes
6. Las demás que sean asignadas por el supervisor, de acuerdo con la 
naturaleza y objeto del contrato</v>
          </cell>
          <cell r="FT13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3"/>
          <cell r="FV133">
            <v>5</v>
          </cell>
          <cell r="FW133">
            <v>0</v>
          </cell>
          <cell r="FX133">
            <v>233</v>
          </cell>
          <cell r="FY133">
            <v>25000000</v>
          </cell>
          <cell r="FZ133">
            <v>45705</v>
          </cell>
          <cell r="GA133">
            <v>138</v>
          </cell>
          <cell r="GB133">
            <v>23500000</v>
          </cell>
          <cell r="GC133">
            <v>45716</v>
          </cell>
        </row>
        <row r="134">
          <cell r="A134" t="str">
            <v>C383</v>
          </cell>
          <cell r="B134"/>
          <cell r="C134">
            <v>2025</v>
          </cell>
          <cell r="D134">
            <v>133</v>
          </cell>
          <cell r="E134">
            <v>1117505439</v>
          </cell>
          <cell r="F134">
            <v>3</v>
          </cell>
          <cell r="G134" t="str">
            <v>MIGUEL ANTONIO FORTUNA GALILEI</v>
          </cell>
          <cell r="H134" t="str">
            <v>CARRERA 8 ESTE 2 32</v>
          </cell>
          <cell r="I134">
            <v>2469656</v>
          </cell>
          <cell r="J134" t="str">
            <v>miguelantoniofortuna@gmail.com</v>
          </cell>
          <cell r="K134" t="str">
            <v>NO APLICA</v>
          </cell>
          <cell r="L134" t="str">
            <v>NO APLICA</v>
          </cell>
          <cell r="M134" t="str">
            <v>HOMBRE</v>
          </cell>
          <cell r="N134" t="str">
            <v>CISGENERO</v>
          </cell>
          <cell r="O134" t="str">
            <v>NO APLICA</v>
          </cell>
          <cell r="P134" t="str">
            <v>NO APLICA</v>
          </cell>
          <cell r="Q134">
            <v>32550</v>
          </cell>
          <cell r="R134">
            <v>36</v>
          </cell>
          <cell r="S134" t="str">
            <v>NACIONAL</v>
          </cell>
          <cell r="T134" t="str">
            <v>Título de formación técnica o aprobación decuatro (04) semestres de formación profesional o aprobación del 40% del pensum académico deformación profesional en las áreas de ciencias sociales y humanas o economía, administración,contaduría y afines y/o su equivalencia..</v>
          </cell>
          <cell r="U134" t="str">
            <v>TÉCNICO EN ASISTENCIA ADMINISTRATIVA, egresado del Servicio Nacional de Aprendizaje - SENA, según diploma de fecha 23 de agosto de 2010</v>
          </cell>
          <cell r="V134" t="str">
            <v>Inversión</v>
          </cell>
          <cell r="W134" t="str">
            <v>8131 implementación de mecanismos de participación que potencian el desarrollo territorial Bogotá D.C.</v>
          </cell>
          <cell r="X134" t="str">
            <v>O23011745022024023806022</v>
          </cell>
          <cell r="Y134" t="str">
            <v>Meta 421 Implementar un (1) modelo 
de gobernanza democrática que 
amplíe el alcance de la participación 
de la ciudadanía organizaciones 
sociales y comunales de primer 
segundo y tercer grado en todas las 
decisiones públicas del gobierno 
distrital.</v>
          </cell>
          <cell r="Z134" t="str">
            <v>3. Aplicar a 2000 organizaciones sociales, comunales, medios comunitarios, de propiedad horizontal el modelo de fortalecimiento</v>
          </cell>
          <cell r="AA134" t="str">
            <v>Prestar los servicios de apoyo a la gestión para implementar el modelo de fortalecimiento con organizaciones de propiedad horizontal y comunales de los distintos  niveles en el marco del proyecto de inversión 8131. </v>
          </cell>
          <cell r="AB134">
            <v>45715</v>
          </cell>
          <cell r="AC134">
            <v>45719</v>
          </cell>
          <cell r="AD134">
            <v>2025</v>
          </cell>
          <cell r="AE134">
            <v>3</v>
          </cell>
          <cell r="AF134">
            <v>3</v>
          </cell>
          <cell r="AG134">
            <v>2025</v>
          </cell>
          <cell r="AH134">
            <v>5</v>
          </cell>
          <cell r="AI134">
            <v>0</v>
          </cell>
          <cell r="AJ134">
            <v>2025</v>
          </cell>
          <cell r="AK134">
            <v>8</v>
          </cell>
          <cell r="AL134">
            <v>2</v>
          </cell>
          <cell r="AM134">
            <v>45871</v>
          </cell>
          <cell r="AN134">
            <v>150</v>
          </cell>
          <cell r="AO134">
            <v>18000000</v>
          </cell>
          <cell r="AP134"/>
          <cell r="AQ134"/>
          <cell r="AR134"/>
          <cell r="AS134" t="str">
            <v>$ 3.600.000</v>
          </cell>
          <cell r="AT134" t="str">
            <v>TECNICA 3</v>
          </cell>
          <cell r="AU134" t="str">
            <v>Marzo</v>
          </cell>
          <cell r="AV134" t="str">
            <v>1 1. Natural</v>
          </cell>
          <cell r="AW134" t="str">
            <v>26 26-Persona Natural</v>
          </cell>
          <cell r="AX134" t="str">
            <v>3 3. Único Contratista</v>
          </cell>
          <cell r="AY134" t="str">
            <v>17 17. Contrato de Prestación de Servicios</v>
          </cell>
          <cell r="AZ134" t="str">
            <v>33 33-Servicios Apoyo a la Gestion de la Entidad (servicios administrativos)</v>
          </cell>
          <cell r="BA134" t="str">
            <v>5 Contratación directa</v>
          </cell>
          <cell r="BB134" t="str">
            <v>33 Prestación de Servicios Profesionales y Apoyo (5-8)</v>
          </cell>
          <cell r="BC134">
            <v>1</v>
          </cell>
          <cell r="BD134" t="str">
            <v>1 1. Ley 80</v>
          </cell>
          <cell r="BE134"/>
          <cell r="BF134"/>
          <cell r="BG134"/>
          <cell r="BH134"/>
          <cell r="BI134" t="str">
            <v>6 6: Prestacion de servicios</v>
          </cell>
          <cell r="BJ134"/>
          <cell r="BK134"/>
          <cell r="BL134"/>
          <cell r="BM134"/>
          <cell r="BN134"/>
          <cell r="BO134"/>
          <cell r="BP134"/>
          <cell r="BQ134"/>
          <cell r="BR134"/>
          <cell r="BS134"/>
          <cell r="BT134"/>
          <cell r="BU134"/>
          <cell r="BV134"/>
          <cell r="BW134"/>
          <cell r="BX134"/>
          <cell r="BY134"/>
          <cell r="BZ134"/>
          <cell r="CA134"/>
          <cell r="CB134"/>
          <cell r="CC134">
            <v>45716</v>
          </cell>
          <cell r="CD134" t="str">
            <v>CUMPLIMIENTO</v>
          </cell>
          <cell r="CE134">
            <v>80111600</v>
          </cell>
          <cell r="CF134" t="str">
            <v>CD-IDPAC-0133-2025</v>
          </cell>
          <cell r="CG134" t="str">
            <v>https://community.secop.gov.co/Public/Tendering/OpportunityDetail/Index?noticeUID=CO1.NTC.7730274&amp;isFromPublicArea=True&amp;isModal=False</v>
          </cell>
          <cell r="CH134">
            <v>45714</v>
          </cell>
          <cell r="CI134" t="str">
            <v>CO1.PCCNTR.7570915</v>
          </cell>
          <cell r="CJ134" t="str">
            <v>JORGE SUAREZ</v>
          </cell>
          <cell r="CK134" t="str">
            <v>YULY MARCELA BARAJAS AGUILERA</v>
          </cell>
          <cell r="CL134" t="str">
            <v>1 1. Interna</v>
          </cell>
          <cell r="CM134" t="str">
            <v>JOHN JAIRO GONZALEZ ARBOLEDA</v>
          </cell>
          <cell r="CN134">
            <v>80037360</v>
          </cell>
          <cell r="CO134">
            <v>8</v>
          </cell>
          <cell r="CP134"/>
          <cell r="CQ134" t="str">
            <v>SUBDIRECTOR DE ASUNTOS COMUNALES</v>
          </cell>
          <cell r="CR134"/>
          <cell r="CS134"/>
          <cell r="CT134"/>
          <cell r="CU134"/>
          <cell r="CV134"/>
          <cell r="CW134"/>
          <cell r="CX134"/>
          <cell r="CY134"/>
          <cell r="CZ134"/>
          <cell r="DA134"/>
          <cell r="DB134"/>
          <cell r="DC134"/>
          <cell r="DD134"/>
          <cell r="DE134"/>
          <cell r="DF134"/>
          <cell r="DG134"/>
          <cell r="DH134"/>
          <cell r="DI134"/>
          <cell r="DJ134"/>
          <cell r="DK134"/>
          <cell r="DL134"/>
          <cell r="DM134"/>
          <cell r="DN134"/>
          <cell r="DO134"/>
          <cell r="DP134"/>
          <cell r="DQ134"/>
          <cell r="DR134"/>
          <cell r="DS134"/>
          <cell r="DT134"/>
          <cell r="DU134"/>
          <cell r="DV134"/>
          <cell r="DW134"/>
          <cell r="DX134"/>
          <cell r="DY134"/>
          <cell r="DZ134"/>
          <cell r="EA134"/>
          <cell r="EB134"/>
          <cell r="EC134"/>
          <cell r="ED134"/>
          <cell r="EE134"/>
          <cell r="EF134"/>
          <cell r="EG134"/>
          <cell r="EH134"/>
          <cell r="EI134"/>
          <cell r="EJ134"/>
          <cell r="EK134"/>
          <cell r="EL134"/>
          <cell r="EM134"/>
          <cell r="EN134"/>
          <cell r="EO134"/>
          <cell r="EP134"/>
          <cell r="EQ134"/>
          <cell r="ER134"/>
          <cell r="ES134"/>
          <cell r="ET134"/>
          <cell r="EU134" t="str">
            <v>$ -</v>
          </cell>
          <cell r="EV134"/>
          <cell r="EW134"/>
          <cell r="EX134"/>
          <cell r="EY134"/>
          <cell r="EZ134"/>
          <cell r="FA134"/>
          <cell r="FB134">
            <v>0</v>
          </cell>
          <cell r="FC134">
            <v>45871</v>
          </cell>
          <cell r="FD134">
            <v>150</v>
          </cell>
          <cell r="FE134" t="str">
            <v>$ 18.000.000</v>
          </cell>
          <cell r="FF134" t="str">
            <v>Activo</v>
          </cell>
          <cell r="FG134" t="str">
            <v>En ejecución</v>
          </cell>
          <cell r="FH134"/>
          <cell r="FI134"/>
          <cell r="FJ134" t="str">
            <v>#N/D</v>
          </cell>
          <cell r="FK134" t="str">
            <v>#N/D</v>
          </cell>
          <cell r="FL134" t="str">
            <v>$133</v>
          </cell>
          <cell r="FM134" t="str">
            <v>#N/D</v>
          </cell>
          <cell r="FN134" t="str">
            <v>#N/D</v>
          </cell>
          <cell r="FO134" t="str">
            <v>#N/D</v>
          </cell>
          <cell r="FP134" t="str">
            <v>#N/D</v>
          </cell>
          <cell r="FQ134" t="str">
            <v>#¡REF!</v>
          </cell>
          <cell r="FR134" t="str">
            <v>#N/D</v>
          </cell>
          <cell r="FS134" t="str">
            <v>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3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4"/>
          <cell r="FV134">
            <v>5</v>
          </cell>
          <cell r="FW134" t="str">
            <v>#N/D</v>
          </cell>
          <cell r="FX134">
            <v>237</v>
          </cell>
          <cell r="FY134">
            <v>18000000</v>
          </cell>
          <cell r="FZ134">
            <v>45705</v>
          </cell>
          <cell r="GA134">
            <v>144</v>
          </cell>
          <cell r="GB134">
            <v>18000000</v>
          </cell>
          <cell r="GC134">
            <v>45716</v>
          </cell>
        </row>
        <row r="135">
          <cell r="A135" t="str">
            <v>C385</v>
          </cell>
          <cell r="B135"/>
          <cell r="C135">
            <v>2025</v>
          </cell>
          <cell r="D135">
            <v>134</v>
          </cell>
          <cell r="E135">
            <v>52989177</v>
          </cell>
          <cell r="F135">
            <v>9</v>
          </cell>
          <cell r="G135" t="str">
            <v>SANDRA CATALINA PARDO AVILA</v>
          </cell>
          <cell r="H135" t="str">
            <v>CL 81 115 20 BL 3</v>
          </cell>
          <cell r="I135">
            <v>3132973733</v>
          </cell>
          <cell r="J135" t="str">
            <v>scatalina1@hotmail.com</v>
          </cell>
          <cell r="K135" t="str">
            <v>NO APLICA</v>
          </cell>
          <cell r="L135" t="str">
            <v>NO APLICA</v>
          </cell>
          <cell r="M135" t="str">
            <v>MUJER</v>
          </cell>
          <cell r="N135" t="str">
            <v>CISGENERO</v>
          </cell>
          <cell r="O135" t="str">
            <v>NO APLICA</v>
          </cell>
          <cell r="P135" t="str">
            <v>NO APLICA</v>
          </cell>
          <cell r="Q135">
            <v>30608</v>
          </cell>
          <cell r="R135">
            <v>41</v>
          </cell>
          <cell r="S135" t="str">
            <v>NACIONAL</v>
          </cell>
          <cell r="T135" t="str">
            <v>Título de formación técnica o aprobación de cuatro 
(04) semestres de formación profesional o 
aprobación del 40% del pensum académico de 
formación profesional en áreas de las ciencias 
sociales y humanas o economía, administración, 
contaduría y afines y/o su equivalencia.</v>
          </cell>
          <cell r="U135" t="str">
            <v xml:space="preserve">BACHILLER ACADEMICO 
Colegio de la Enseñanza Cardenal Luque
Según acta de grdo del 04 de junio de 2002 </v>
          </cell>
          <cell r="V135" t="str">
            <v>Inversión</v>
          </cell>
          <cell r="W135" t="str">
            <v>8131 implementación de mecanismos de participación que potencian el desarrollo territorial Bogotá D.C.</v>
          </cell>
          <cell r="X135" t="str">
            <v xml:space="preserve">O23011745022024023806022
</v>
          </cell>
          <cell r="Y135"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35" t="str">
            <v>3. Aplicar a 2000 organizaciones sociales, comunales, medios comunitarios, de propiedad horizontal el modelo de fortalecimiento</v>
          </cell>
          <cell r="AA135" t="str">
            <v>Prestar los servicios de apoyo a la gestión para implementar el modelo de fortalecimiento con organizaciones de propiedad horizontal y comunales de los distintos niveles en el marco del proyecto de inversión 8131.</v>
          </cell>
          <cell r="AB135">
            <v>45715</v>
          </cell>
          <cell r="AC135">
            <v>45719</v>
          </cell>
          <cell r="AD135">
            <v>2025</v>
          </cell>
          <cell r="AE135">
            <v>3</v>
          </cell>
          <cell r="AF135">
            <v>3</v>
          </cell>
          <cell r="AG135">
            <v>2025</v>
          </cell>
          <cell r="AH135">
            <v>5</v>
          </cell>
          <cell r="AI135">
            <v>0</v>
          </cell>
          <cell r="AJ135">
            <v>2025</v>
          </cell>
          <cell r="AK135">
            <v>8</v>
          </cell>
          <cell r="AL135">
            <v>2</v>
          </cell>
          <cell r="AM135">
            <v>45871</v>
          </cell>
          <cell r="AN135">
            <v>150</v>
          </cell>
          <cell r="AO135">
            <v>15780000</v>
          </cell>
          <cell r="AP135"/>
          <cell r="AQ135"/>
          <cell r="AR135"/>
          <cell r="AS135" t="str">
            <v>$ 3.156.000</v>
          </cell>
          <cell r="AT135" t="str">
            <v>TECNICA 2</v>
          </cell>
          <cell r="AU135" t="str">
            <v>Marzo</v>
          </cell>
          <cell r="AV135" t="str">
            <v>1 1. Natural</v>
          </cell>
          <cell r="AW135" t="str">
            <v>26 26-Persona Natural</v>
          </cell>
          <cell r="AX135" t="str">
            <v>3 3. Único Contratista</v>
          </cell>
          <cell r="AY135" t="str">
            <v>17 17. Contrato de Prestación de Servicios</v>
          </cell>
          <cell r="AZ135" t="str">
            <v>33 33-Servicios Apoyo a la Gestion de la Entidad (servicios administrativos)</v>
          </cell>
          <cell r="BA135" t="str">
            <v>5 Contratación directa</v>
          </cell>
          <cell r="BB135" t="str">
            <v>33 Prestación de Servicios Profesionales y Apoyo (5-8)</v>
          </cell>
          <cell r="BC135">
            <v>1</v>
          </cell>
          <cell r="BD135" t="str">
            <v>1 1. Ley 80</v>
          </cell>
          <cell r="BE135"/>
          <cell r="BF135"/>
          <cell r="BG135"/>
          <cell r="BH135"/>
          <cell r="BI135" t="str">
            <v>6 6: Prestacion de servicios</v>
          </cell>
          <cell r="BJ135"/>
          <cell r="BK135"/>
          <cell r="BL135"/>
          <cell r="BM135"/>
          <cell r="BN135"/>
          <cell r="BO135"/>
          <cell r="BP135"/>
          <cell r="BQ135"/>
          <cell r="BR135"/>
          <cell r="BS135"/>
          <cell r="BT135"/>
          <cell r="BU135"/>
          <cell r="BV135"/>
          <cell r="BW135"/>
          <cell r="BX135"/>
          <cell r="BY135"/>
          <cell r="BZ135"/>
          <cell r="CA135"/>
          <cell r="CB135"/>
          <cell r="CC135">
            <v>45716</v>
          </cell>
          <cell r="CD135" t="str">
            <v>CUMPLIMIENTO</v>
          </cell>
          <cell r="CE135">
            <v>80111600</v>
          </cell>
          <cell r="CF135" t="str">
            <v>CD-IDPAC-134-2025</v>
          </cell>
          <cell r="CG135" t="str">
            <v>https://community.secop.gov.co/Public/Tendering/OpportunityDetail/Index?noticeUID=CO1.NTC.7729988&amp;isFromPublicArea=True&amp;isModal=False</v>
          </cell>
          <cell r="CH135">
            <v>45714</v>
          </cell>
          <cell r="CI135" t="str">
            <v>CO1.PCCNTR.7572448</v>
          </cell>
          <cell r="CJ135" t="str">
            <v>Sebastian Silva</v>
          </cell>
          <cell r="CK135" t="str">
            <v>YULY MARCELA BARAJAS AGUILERA</v>
          </cell>
          <cell r="CL135" t="str">
            <v>1 1. Interna</v>
          </cell>
          <cell r="CM135" t="str">
            <v>JOHN JAIRO GONZALEZ ARBOLEDA</v>
          </cell>
          <cell r="CN135">
            <v>80037360</v>
          </cell>
          <cell r="CO135">
            <v>8</v>
          </cell>
          <cell r="CP135"/>
          <cell r="CQ135" t="str">
            <v>SUBDIRECTOR DE ASUNTOS COMUNALES</v>
          </cell>
          <cell r="CR135"/>
          <cell r="CS135"/>
          <cell r="CT135"/>
          <cell r="CU135"/>
          <cell r="CV135"/>
          <cell r="CW135"/>
          <cell r="CX135"/>
          <cell r="CY135"/>
          <cell r="CZ135"/>
          <cell r="DA135"/>
          <cell r="DB135"/>
          <cell r="DC135"/>
          <cell r="DD135"/>
          <cell r="DE135"/>
          <cell r="DF135"/>
          <cell r="DG135"/>
          <cell r="DH135"/>
          <cell r="DI135"/>
          <cell r="DJ135"/>
          <cell r="DK135"/>
          <cell r="DL135"/>
          <cell r="DM135"/>
          <cell r="DN135"/>
          <cell r="DO135"/>
          <cell r="DP135"/>
          <cell r="DQ135"/>
          <cell r="DR135"/>
          <cell r="DS135"/>
          <cell r="DT135"/>
          <cell r="DU135"/>
          <cell r="DV135"/>
          <cell r="DW135"/>
          <cell r="DX135"/>
          <cell r="DY135"/>
          <cell r="DZ135"/>
          <cell r="EA135"/>
          <cell r="EB135"/>
          <cell r="EC135"/>
          <cell r="ED135"/>
          <cell r="EE135"/>
          <cell r="EF135"/>
          <cell r="EG135"/>
          <cell r="EH135"/>
          <cell r="EI135"/>
          <cell r="EJ135"/>
          <cell r="EK135"/>
          <cell r="EL135"/>
          <cell r="EM135"/>
          <cell r="EN135"/>
          <cell r="EO135"/>
          <cell r="EP135"/>
          <cell r="EQ135"/>
          <cell r="ER135"/>
          <cell r="ES135"/>
          <cell r="ET135"/>
          <cell r="EU135" t="str">
            <v>$ -</v>
          </cell>
          <cell r="EV135"/>
          <cell r="EW135"/>
          <cell r="EX135"/>
          <cell r="EY135"/>
          <cell r="EZ135"/>
          <cell r="FA135"/>
          <cell r="FB135">
            <v>0</v>
          </cell>
          <cell r="FC135">
            <v>45871</v>
          </cell>
          <cell r="FD135">
            <v>150</v>
          </cell>
          <cell r="FE135" t="str">
            <v>$ 15.780.000</v>
          </cell>
          <cell r="FF135" t="str">
            <v>Activo</v>
          </cell>
          <cell r="FG135" t="str">
            <v>En ejecución</v>
          </cell>
          <cell r="FH135"/>
          <cell r="FI135"/>
          <cell r="FJ135" t="str">
            <v>#N/D</v>
          </cell>
          <cell r="FK135" t="str">
            <v>#N/D</v>
          </cell>
          <cell r="FL135" t="str">
            <v>$134</v>
          </cell>
          <cell r="FM135" t="str">
            <v>#N/D</v>
          </cell>
          <cell r="FN135" t="str">
            <v>#N/D</v>
          </cell>
          <cell r="FO135" t="str">
            <v>#N/D</v>
          </cell>
          <cell r="FP135" t="str">
            <v>#N/D</v>
          </cell>
          <cell r="FQ135" t="str">
            <v>#¡REF!</v>
          </cell>
          <cell r="FR135" t="str">
            <v>#N/D</v>
          </cell>
          <cell r="FS135" t="str">
            <v xml:space="preserve">Brindar apoyo en la recolección y sistematización de información 
relacionada con la implementación de los temas transversales de la 
Gerencia de Escuela de la Participación en las actividades y proyectos del 
área, 
2. Apoyar territorialmente en las concertaciones de los cursos en sus 
diferentes modadlidades. 
3. Brindar apoyo  institucional e interinstitucional para la adecuada realización 
de las acciones, procesos y actividades de promoción de la Gerencia de 
Escuela de la Participación. 
4. Asistir a las diferentes reuniones de convocadas por la Gerencia de 
Escuela. 
5. Realizar y proponer actividades y proyectos del área, asegurando la 
adecuada organización y pertinencia de los datos en las bases 
correspondientes 
6. Las demás que sean asignadas por el supervisor, de acuerdo con la 
naturaleza y objeto del contrato. Brindar apoyo en el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Apoyar en la revisión, emisión de respuestas y la tramitación de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administrativo con el fin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3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5"/>
          <cell r="FV135">
            <v>5</v>
          </cell>
          <cell r="FW135" t="str">
            <v>#N/D</v>
          </cell>
          <cell r="FX135">
            <v>238</v>
          </cell>
          <cell r="FY135">
            <v>15780000</v>
          </cell>
          <cell r="FZ135">
            <v>45705</v>
          </cell>
          <cell r="GA135">
            <v>151</v>
          </cell>
          <cell r="GB135">
            <v>15780000</v>
          </cell>
          <cell r="GC135">
            <v>45717</v>
          </cell>
        </row>
        <row r="136">
          <cell r="A136" t="str">
            <v>C323</v>
          </cell>
          <cell r="B136"/>
          <cell r="C136">
            <v>2025</v>
          </cell>
          <cell r="D136">
            <v>135</v>
          </cell>
          <cell r="E136">
            <v>52119148</v>
          </cell>
          <cell r="F136">
            <v>3</v>
          </cell>
          <cell r="G136" t="str">
            <v>MARTHA JYTHEY GARCIA FARIETA</v>
          </cell>
          <cell r="H136" t="str">
            <v>CL  22 C     29 A  47</v>
          </cell>
          <cell r="I136">
            <v>3057057804</v>
          </cell>
          <cell r="J136" t="str">
            <v>mafis36@gmail.com</v>
          </cell>
          <cell r="K136" t="str">
            <v>NO APLICA</v>
          </cell>
          <cell r="L136" t="str">
            <v>NO APLICA</v>
          </cell>
          <cell r="M136" t="str">
            <v>MUJER</v>
          </cell>
          <cell r="N136" t="str">
            <v>CISGENERO</v>
          </cell>
          <cell r="O136" t="str">
            <v>NO APLICA</v>
          </cell>
          <cell r="P136" t="str">
            <v>NO APLICA</v>
          </cell>
          <cell r="Q136">
            <v>26066</v>
          </cell>
          <cell r="R136">
            <v>53</v>
          </cell>
          <cell r="S136" t="str">
            <v>NACIONAL</v>
          </cell>
          <cell r="T136" t="str">
            <v>Título profesional en ciencias sociales humanas y/o 
administración, economia, contaduria y afines</v>
          </cell>
          <cell r="U136" t="str">
            <v xml:space="preserve"> CONTADORA PUBLICAUniversidad Antonio Nariño 
Según diploma  de grado del 18 de septiembre de 
1997</v>
          </cell>
          <cell r="V136" t="str">
            <v>Inversión</v>
          </cell>
          <cell r="W136" t="str">
            <v>Implementación de mecanismos de participación que potencian el desarrollo territorial Bogotá D.C.</v>
          </cell>
          <cell r="X136" t="str">
            <v>O23011745022024023806022</v>
          </cell>
          <cell r="Y136" t="str">
            <v>Meta 421 Implementar un (1) modelo de gobernanza democrática que amplíe el alcance de la participación de la ciudadanía organizaciones sociales y comunales de primer segundo y tercer grado en todas las decisiones públicas del gobierno distrital.</v>
          </cell>
          <cell r="Z136" t="str">
            <v>Aplicar a 2000 organizaciones sociales, comunales, medios comunitarios, de propiedad horizontal el modelo de fortalecimiento</v>
          </cell>
          <cell r="AA136" t="str">
            <v>Prestar servicios profesionales para desarrollar las actividades administrativas, de planeación y contratación en la Gerencia de Mujer y Género, así como el seguimiento a los reportes y cumplimiento de actividades de la Gerencia para con la OAP y la Secretaria General.</v>
          </cell>
          <cell r="AB136">
            <v>45715</v>
          </cell>
          <cell r="AC136">
            <v>45719</v>
          </cell>
          <cell r="AD136">
            <v>2025</v>
          </cell>
          <cell r="AE136">
            <v>3</v>
          </cell>
          <cell r="AF136">
            <v>3</v>
          </cell>
          <cell r="AG136">
            <v>2025</v>
          </cell>
          <cell r="AH136">
            <v>6</v>
          </cell>
          <cell r="AI136">
            <v>0</v>
          </cell>
          <cell r="AJ136">
            <v>2025</v>
          </cell>
          <cell r="AK136">
            <v>9</v>
          </cell>
          <cell r="AL136">
            <v>2</v>
          </cell>
          <cell r="AM136">
            <v>45902</v>
          </cell>
          <cell r="AN136">
            <v>180</v>
          </cell>
          <cell r="AO136">
            <v>27600000</v>
          </cell>
          <cell r="AP136"/>
          <cell r="AQ136"/>
          <cell r="AR136"/>
          <cell r="AS136" t="str">
            <v>$ 4.600.000</v>
          </cell>
          <cell r="AT136" t="str">
            <v>PROFESIONAL 2</v>
          </cell>
          <cell r="AU136" t="str">
            <v>Marzo</v>
          </cell>
          <cell r="AV136" t="str">
            <v>1 1. Natural</v>
          </cell>
          <cell r="AW136" t="str">
            <v>26 26-Persona Natural</v>
          </cell>
          <cell r="AX136" t="str">
            <v>3 3. Único Contratista</v>
          </cell>
          <cell r="AY136" t="str">
            <v>17 17. Contrato de Prestación de Servicios</v>
          </cell>
          <cell r="AZ136" t="str">
            <v>31 31-Servicios Profesionales</v>
          </cell>
          <cell r="BA136" t="str">
            <v>5 Contratación directa</v>
          </cell>
          <cell r="BB136" t="str">
            <v>33 Prestación de Servicios Profesionales y Apoyo (5-8)</v>
          </cell>
          <cell r="BC136">
            <v>1</v>
          </cell>
          <cell r="BD136" t="str">
            <v>1 1. Ley 80</v>
          </cell>
          <cell r="BE136"/>
          <cell r="BF136"/>
          <cell r="BG136"/>
          <cell r="BH136"/>
          <cell r="BI136" t="str">
            <v>6 6: Prestacion de servicios</v>
          </cell>
          <cell r="BJ136"/>
          <cell r="BK136"/>
          <cell r="BL136"/>
          <cell r="BM136"/>
          <cell r="BN136"/>
          <cell r="BO136"/>
          <cell r="BP136"/>
          <cell r="BQ136"/>
          <cell r="BR136"/>
          <cell r="BS136"/>
          <cell r="BT136"/>
          <cell r="BU136"/>
          <cell r="BV136"/>
          <cell r="BW136"/>
          <cell r="BX136"/>
          <cell r="BY136"/>
          <cell r="BZ136"/>
          <cell r="CA136"/>
          <cell r="CB136"/>
          <cell r="CC136">
            <v>45716</v>
          </cell>
          <cell r="CD136" t="str">
            <v>CUMPLIMIENTO</v>
          </cell>
          <cell r="CE136">
            <v>80111600</v>
          </cell>
          <cell r="CF136" t="str">
            <v>CD-IDPAC-135-2025</v>
          </cell>
          <cell r="CG136" t="str">
            <v>https://community.secop.gov.co/Public/Tendering/OpportunityDetail/Index?noticeUID=CO1.NTC.7728674&amp;isFromPublicArea=True&amp;isModal=False</v>
          </cell>
          <cell r="CH136">
            <v>45714</v>
          </cell>
          <cell r="CI136" t="str">
            <v>CO1.PCCNTR.7569574</v>
          </cell>
          <cell r="CJ136" t="str">
            <v>Wilson Ayure</v>
          </cell>
          <cell r="CK136" t="str">
            <v>YULY MARCELA BARAJAS AGUILERA</v>
          </cell>
          <cell r="CL136" t="str">
            <v>1 1. Interna</v>
          </cell>
          <cell r="CM136" t="str">
            <v>Adriana Marcela Castañeda Camacho</v>
          </cell>
          <cell r="CN136">
            <v>1018441216</v>
          </cell>
          <cell r="CO136">
            <v>2</v>
          </cell>
          <cell r="CP136"/>
          <cell r="CQ136" t="str">
            <v>Gerente de Mujer y Género</v>
          </cell>
          <cell r="CR136"/>
          <cell r="CS136"/>
          <cell r="CT136"/>
          <cell r="CU136"/>
          <cell r="CV136"/>
          <cell r="CW136"/>
          <cell r="CX136"/>
          <cell r="CY136"/>
          <cell r="CZ136"/>
          <cell r="DA136"/>
          <cell r="DB136"/>
          <cell r="DC136"/>
          <cell r="DD136"/>
          <cell r="DE136"/>
          <cell r="DF136"/>
          <cell r="DG136"/>
          <cell r="DH136"/>
          <cell r="DI136"/>
          <cell r="DJ136"/>
          <cell r="DK136"/>
          <cell r="DL136"/>
          <cell r="DM136"/>
          <cell r="DN136"/>
          <cell r="DO136"/>
          <cell r="DP136"/>
          <cell r="DQ136"/>
          <cell r="DR136"/>
          <cell r="DS136"/>
          <cell r="DT136"/>
          <cell r="DU136"/>
          <cell r="DV136"/>
          <cell r="DW136"/>
          <cell r="DX136"/>
          <cell r="DY136"/>
          <cell r="DZ136"/>
          <cell r="EA136"/>
          <cell r="EB136"/>
          <cell r="EC136"/>
          <cell r="ED136"/>
          <cell r="EE136"/>
          <cell r="EF136"/>
          <cell r="EG136"/>
          <cell r="EH136"/>
          <cell r="EI136"/>
          <cell r="EJ136"/>
          <cell r="EK136"/>
          <cell r="EL136"/>
          <cell r="EM136"/>
          <cell r="EN136"/>
          <cell r="EO136"/>
          <cell r="EP136"/>
          <cell r="EQ136"/>
          <cell r="ER136"/>
          <cell r="ES136"/>
          <cell r="ET136"/>
          <cell r="EU136" t="str">
            <v>$ -</v>
          </cell>
          <cell r="EV136"/>
          <cell r="EW136"/>
          <cell r="EX136"/>
          <cell r="EY136"/>
          <cell r="EZ136"/>
          <cell r="FA136"/>
          <cell r="FB136">
            <v>0</v>
          </cell>
          <cell r="FC136">
            <v>45902</v>
          </cell>
          <cell r="FD136">
            <v>180</v>
          </cell>
          <cell r="FE136" t="str">
            <v>$ 27.600.000</v>
          </cell>
          <cell r="FF136" t="str">
            <v>Activo</v>
          </cell>
          <cell r="FG136" t="str">
            <v>En ejecución</v>
          </cell>
          <cell r="FH136"/>
          <cell r="FI136"/>
          <cell r="FJ136" t="str">
            <v>#N/D</v>
          </cell>
          <cell r="FK136" t="str">
            <v>#N/D</v>
          </cell>
          <cell r="FL136" t="str">
            <v>$135</v>
          </cell>
          <cell r="FM136" t="str">
            <v>#N/D</v>
          </cell>
          <cell r="FN136" t="str">
            <v>#N/D</v>
          </cell>
          <cell r="FO136" t="str">
            <v>#N/D</v>
          </cell>
          <cell r="FP136" t="str">
            <v>#N/D</v>
          </cell>
          <cell r="FQ136" t="str">
            <v>#¡REF!</v>
          </cell>
          <cell r="FR136" t="str">
            <v>#N/D</v>
          </cell>
          <cell r="FS136" t="str">
            <v xml:space="preserve">Adelantar en los términos establecidos por la entidad los tramites 
tendientes a cumplir la etapa precontractual, contractual y post contractual 
de los contratos bajo la supervisión de la Gerencia, en atención los 
lineamientos del manual de contratación. 
2. Hacer el seguimiento y la gestión oportuna en relación a la ejecución 
Presupuestal de la Gerencia. 
3. Realizar actividades necesarias como enlace con la oficina de planeación 
y secretaria general en asuntos de seguimiento sobre los reportes de los 
diferentes planes, proyectos, reportes y solicitudes en todos los temas 
administrativos, presupuestales y de cumplimiento de indicadores de la 
Gerencia. 
4. Brindar apoyo en  la elaboración y presentación de documentos, 
presentaciones o respuestas requeridas a la Gerencia para asuntos 
estratégicos de la entidad. 
5. Atender y participar activamente de los eventos misionales de la 
Subdirección de Fortalecimiento de la Organización Social. 
6. Las demás que sean asignadas por el supervisor, de acuerdo con la 
naturaleza y objeto del contrato. </v>
          </cell>
          <cell r="FT13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6"/>
          <cell r="FV136">
            <v>6</v>
          </cell>
          <cell r="FW136" t="str">
            <v>#N/D</v>
          </cell>
          <cell r="FX136">
            <v>146</v>
          </cell>
          <cell r="FY136">
            <v>27600000</v>
          </cell>
          <cell r="FZ136">
            <v>45698</v>
          </cell>
          <cell r="GA136">
            <v>140</v>
          </cell>
          <cell r="GB136">
            <v>27600000</v>
          </cell>
          <cell r="GC136">
            <v>45716</v>
          </cell>
        </row>
        <row r="137">
          <cell r="A137" t="str">
            <v>C387</v>
          </cell>
          <cell r="B137"/>
          <cell r="C137">
            <v>2025</v>
          </cell>
          <cell r="D137">
            <v>136</v>
          </cell>
          <cell r="E137">
            <v>19465564</v>
          </cell>
          <cell r="F137">
            <v>7</v>
          </cell>
          <cell r="G137" t="str">
            <v>JOSE VICENTE REYES GUERRERO</v>
          </cell>
          <cell r="H137" t="str">
            <v>Carrera 78f # 6-50 sur interior 9 apto 502</v>
          </cell>
          <cell r="I137">
            <v>9215647</v>
          </cell>
          <cell r="J137" t="str">
            <v>jvreyes1@hotmail.com</v>
          </cell>
          <cell r="K137" t="str">
            <v>NO APLICA</v>
          </cell>
          <cell r="L137" t="str">
            <v>NO APLICA</v>
          </cell>
          <cell r="M137" t="str">
            <v>HOMBRE</v>
          </cell>
          <cell r="N137" t="str">
            <v>CISGENERO</v>
          </cell>
          <cell r="O137" t="str">
            <v>NO APLICA</v>
          </cell>
          <cell r="P137" t="str">
            <v>NO APLICA</v>
          </cell>
          <cell r="Q137">
            <v>22720</v>
          </cell>
          <cell r="R137">
            <v>63</v>
          </cell>
          <cell r="S137" t="str">
            <v>NACIONAL</v>
          </cell>
          <cell r="T137" t="str">
            <v>título profesional en las áreas de ciencias 
sociales y humanas o economía, 
administración, contaduría y afines y/o su 
equivalencia y seis (6) meses de 
experiencia profesional y/o su 
equivalencia</v>
          </cell>
          <cell r="U137" t="str">
            <v>ADMINISTRADOR DE NEGOCIOS 
INTERNACIONALES
Uniremintong
según acta del 30 de marzo de 2018</v>
          </cell>
          <cell r="V137" t="str">
            <v>Inversión</v>
          </cell>
          <cell r="W137" t="str">
            <v>8131 Implementación de mecanismos de participación que potencian el desarrollo territorial Bogotá D.C.</v>
          </cell>
          <cell r="X137" t="str">
            <v>O23011745022024023806022</v>
          </cell>
          <cell r="Y137" t="str">
            <v>Meta 421 Implementar un (1) modelo de gobernanza democrática que amplíe el alcance de la participación de la ciudadanía organizaciones sociales y comunales de primer segundo y tercer grado en todas las decisiones públicas del gobierno distrital.</v>
          </cell>
          <cell r="Z137" t="str">
            <v>3. Aplicar a 2000 organizaciones sociales, comunales, medios comunitarios, de propiedad horizontal el modelo de fortalecimiento</v>
          </cell>
          <cell r="AA137" t="str">
            <v>Prestar los servicios profesionales  para implementar el modelo de fortalecimiento con organizaciones de propiedad horizontal y comunales de los distintos  niveles en el marco del proyecto de inversión 8131. </v>
          </cell>
          <cell r="AB137">
            <v>45715</v>
          </cell>
          <cell r="AC137">
            <v>45719</v>
          </cell>
          <cell r="AD137">
            <v>2025</v>
          </cell>
          <cell r="AE137">
            <v>3</v>
          </cell>
          <cell r="AF137">
            <v>3</v>
          </cell>
          <cell r="AG137">
            <v>2025</v>
          </cell>
          <cell r="AH137">
            <v>5</v>
          </cell>
          <cell r="AI137">
            <v>0</v>
          </cell>
          <cell r="AJ137">
            <v>2025</v>
          </cell>
          <cell r="AK137">
            <v>8</v>
          </cell>
          <cell r="AL137">
            <v>2</v>
          </cell>
          <cell r="AM137">
            <v>45871</v>
          </cell>
          <cell r="AN137">
            <v>150</v>
          </cell>
          <cell r="AO137">
            <v>26000000</v>
          </cell>
          <cell r="AP137"/>
          <cell r="AQ137"/>
          <cell r="AR137"/>
          <cell r="AS137" t="str">
            <v>$ 5.200.000</v>
          </cell>
          <cell r="AT137" t="str">
            <v>PROFESIONAL 4</v>
          </cell>
          <cell r="AU137" t="str">
            <v>Marzo</v>
          </cell>
          <cell r="AV137" t="str">
            <v>1 1. Natural</v>
          </cell>
          <cell r="AW137" t="str">
            <v>26 26-Persona Natural</v>
          </cell>
          <cell r="AX137" t="str">
            <v>3 3. Único Contratista</v>
          </cell>
          <cell r="AY137" t="str">
            <v>17 17. Contrato de Prestación de Servicios</v>
          </cell>
          <cell r="AZ137" t="str">
            <v>31 31-Servicios Profesionales</v>
          </cell>
          <cell r="BA137" t="str">
            <v>5 Contratación directa</v>
          </cell>
          <cell r="BB137" t="str">
            <v>33 Prestación de Servicios Profesionales y Apoyo (5-8)</v>
          </cell>
          <cell r="BC137">
            <v>1</v>
          </cell>
          <cell r="BD137" t="str">
            <v>1 1. Ley 80</v>
          </cell>
          <cell r="BE137"/>
          <cell r="BF137"/>
          <cell r="BG137"/>
          <cell r="BH137"/>
          <cell r="BI137" t="str">
            <v>6 6: Prestacion de servicios</v>
          </cell>
          <cell r="BJ137"/>
          <cell r="BK137"/>
          <cell r="BL137"/>
          <cell r="BM137"/>
          <cell r="BN137"/>
          <cell r="BO137"/>
          <cell r="BP137"/>
          <cell r="BQ137"/>
          <cell r="BR137"/>
          <cell r="BS137"/>
          <cell r="BT137"/>
          <cell r="BU137"/>
          <cell r="BV137"/>
          <cell r="BW137"/>
          <cell r="BX137"/>
          <cell r="BY137"/>
          <cell r="BZ137"/>
          <cell r="CA137"/>
          <cell r="CB137"/>
          <cell r="CC137">
            <v>45716</v>
          </cell>
          <cell r="CD137" t="str">
            <v>CUMPLIMIENTO</v>
          </cell>
          <cell r="CE137">
            <v>80111600</v>
          </cell>
          <cell r="CF137" t="str">
            <v>CD-IDPAC-136-2025</v>
          </cell>
          <cell r="CG137" t="str">
            <v>https://community.secop.gov.co/Public/Tendering/OpportunityDetail/Index?noticeUID=CO1.NTC.7730278&amp;isFromPublicArea=True&amp;isModal=False</v>
          </cell>
          <cell r="CH137">
            <v>45714</v>
          </cell>
          <cell r="CI137" t="str">
            <v xml:space="preserve">	CO1.PCCNTR.7571118</v>
          </cell>
          <cell r="CJ137" t="str">
            <v>Manuela Martínez</v>
          </cell>
          <cell r="CK137" t="str">
            <v>YULY MARCELA BARAJAS AGUILERA</v>
          </cell>
          <cell r="CL137" t="str">
            <v>1 1. Interna</v>
          </cell>
          <cell r="CM137" t="str">
            <v>JOHN JAIRO GONZALEZ ARBOLEDA</v>
          </cell>
          <cell r="CN137">
            <v>80037360</v>
          </cell>
          <cell r="CO137">
            <v>8</v>
          </cell>
          <cell r="CP137"/>
          <cell r="CQ137" t="str">
            <v>SUBDIRECTOR DE ASUNTOS COMUNALES</v>
          </cell>
          <cell r="CR137"/>
          <cell r="CS137"/>
          <cell r="CT137"/>
          <cell r="CU137"/>
          <cell r="CV137"/>
          <cell r="CW137"/>
          <cell r="CX137"/>
          <cell r="CY137"/>
          <cell r="CZ137"/>
          <cell r="DA137"/>
          <cell r="DB137"/>
          <cell r="DC137"/>
          <cell r="DD137"/>
          <cell r="DE137"/>
          <cell r="DF137"/>
          <cell r="DG137"/>
          <cell r="DH137"/>
          <cell r="DI137"/>
          <cell r="DJ137"/>
          <cell r="DK137"/>
          <cell r="DL137"/>
          <cell r="DM137"/>
          <cell r="DN137"/>
          <cell r="DO137"/>
          <cell r="DP137"/>
          <cell r="DQ137"/>
          <cell r="DR137"/>
          <cell r="DS137"/>
          <cell r="DT137"/>
          <cell r="DU137"/>
          <cell r="DV137"/>
          <cell r="DW137"/>
          <cell r="DX137"/>
          <cell r="DY137"/>
          <cell r="DZ137"/>
          <cell r="EA137"/>
          <cell r="EB137"/>
          <cell r="EC137"/>
          <cell r="ED137"/>
          <cell r="EE137"/>
          <cell r="EF137"/>
          <cell r="EG137"/>
          <cell r="EH137"/>
          <cell r="EI137"/>
          <cell r="EJ137"/>
          <cell r="EK137"/>
          <cell r="EL137"/>
          <cell r="EM137"/>
          <cell r="EN137"/>
          <cell r="EO137"/>
          <cell r="EP137"/>
          <cell r="EQ137"/>
          <cell r="ER137"/>
          <cell r="ES137"/>
          <cell r="ET137"/>
          <cell r="EU137" t="str">
            <v>$ -</v>
          </cell>
          <cell r="EV137"/>
          <cell r="EW137"/>
          <cell r="EX137"/>
          <cell r="EY137"/>
          <cell r="EZ137"/>
          <cell r="FA137"/>
          <cell r="FB137">
            <v>0</v>
          </cell>
          <cell r="FC137">
            <v>45871</v>
          </cell>
          <cell r="FD137">
            <v>150</v>
          </cell>
          <cell r="FE137" t="str">
            <v>$ 26.000.000</v>
          </cell>
          <cell r="FF137" t="str">
            <v>Activo</v>
          </cell>
          <cell r="FG137" t="str">
            <v>En ejecución</v>
          </cell>
          <cell r="FH137"/>
          <cell r="FI137"/>
          <cell r="FJ137" t="str">
            <v>#N/D</v>
          </cell>
          <cell r="FK137" t="str">
            <v>#N/D</v>
          </cell>
          <cell r="FL137" t="str">
            <v>$136</v>
          </cell>
          <cell r="FM137" t="str">
            <v>#N/D</v>
          </cell>
          <cell r="FN137" t="str">
            <v>#N/D</v>
          </cell>
          <cell r="FO137" t="str">
            <v>#N/D</v>
          </cell>
          <cell r="FP137" t="str">
            <v>#N/D</v>
          </cell>
          <cell r="FQ137" t="str">
            <v>#¡REF!</v>
          </cell>
          <cell r="FR137" t="str">
            <v>#N/D</v>
          </cell>
          <cell r="FS137" t="str">
            <v>. 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3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7"/>
          <cell r="FV137">
            <v>5</v>
          </cell>
          <cell r="FW137" t="str">
            <v>#N/D</v>
          </cell>
          <cell r="FX137">
            <v>239</v>
          </cell>
          <cell r="FY137">
            <v>26000000</v>
          </cell>
          <cell r="FZ137">
            <v>45705</v>
          </cell>
          <cell r="GA137">
            <v>150</v>
          </cell>
          <cell r="GB137">
            <v>26000000</v>
          </cell>
          <cell r="GC137">
            <v>45717</v>
          </cell>
        </row>
        <row r="138">
          <cell r="A138" t="str">
            <v>C435</v>
          </cell>
          <cell r="B138"/>
          <cell r="C138">
            <v>2025</v>
          </cell>
          <cell r="D138">
            <v>137</v>
          </cell>
          <cell r="E138">
            <v>63369695</v>
          </cell>
          <cell r="F138">
            <v>2</v>
          </cell>
          <cell r="G138" t="str">
            <v>POLYANA HERNANDEZ LOPEZ</v>
          </cell>
          <cell r="H138" t="str">
            <v>CL 6967</v>
          </cell>
          <cell r="I138">
            <v>4762631</v>
          </cell>
          <cell r="J138" t="str">
            <v>polyana.hernandez@gmail.com</v>
          </cell>
          <cell r="K138" t="str">
            <v>NO APLICA</v>
          </cell>
          <cell r="L138" t="str">
            <v>NO APLICA</v>
          </cell>
          <cell r="M138" t="str">
            <v>MUJER</v>
          </cell>
          <cell r="N138" t="str">
            <v>CISGENERO</v>
          </cell>
          <cell r="O138" t="str">
            <v>NO APLICA</v>
          </cell>
          <cell r="P138" t="str">
            <v>NO APLICA</v>
          </cell>
          <cell r="Q138">
            <v>26506</v>
          </cell>
          <cell r="R138">
            <v>52</v>
          </cell>
          <cell r="S138" t="str">
            <v>NACIONAL</v>
          </cell>
          <cell r="T138" t="str">
            <v>Título profesional en las áreas de ciencias sociales y 
humanas o economía, administración, contaduría y 
afines y título de posgrado a nivel de especialización 
y/o su equivalencia.</v>
          </cell>
          <cell r="U138" t="str">
            <v>ADMINISTRADOR PUBLICO 
Escuela Superior de Administración Pública 
Según diploma de grado del 25 de agosto de 1995
ESPECILISTA EN CONTRATACIÓN ESTATAL 
Universidad de la Sabana
Según diplima de grado del 06 de agosto de 201</v>
          </cell>
          <cell r="V138" t="str">
            <v>Inversión</v>
          </cell>
          <cell r="W138" t="str">
            <v>8131 Implementación de mecanismos de participación que potencian el desarrollo territorial Bogotá D.C.</v>
          </cell>
          <cell r="X138" t="str">
            <v>O23011745022024023806022</v>
          </cell>
          <cell r="Y138" t="str">
            <v>Meta 421 Implementar un (1) modelo de gobernanza democrática que amplíe el alcance de la participación de la ciudadanía organizaciones sociales y comunales de primer segundo y tercer grado en todas las decisiones públicas del gobierno distrital.</v>
          </cell>
          <cell r="Z138" t="str">
            <v>1. Realizar (3) Jornadas Únicas Electorales</v>
          </cell>
          <cell r="AA138" t="str">
            <v>Prestar los servicios profesionales para realizar la jornada electoral de los consejos locales de Propiedad horizontal en el marco del proyecto de inversión 8131.</v>
          </cell>
          <cell r="AB138">
            <v>45716</v>
          </cell>
          <cell r="AC138">
            <v>45723</v>
          </cell>
          <cell r="AD138">
            <v>2025</v>
          </cell>
          <cell r="AE138">
            <v>3</v>
          </cell>
          <cell r="AF138">
            <v>7</v>
          </cell>
          <cell r="AG138">
            <v>2025</v>
          </cell>
          <cell r="AH138">
            <v>5</v>
          </cell>
          <cell r="AI138">
            <v>0</v>
          </cell>
          <cell r="AJ138">
            <v>2025</v>
          </cell>
          <cell r="AK138">
            <v>8</v>
          </cell>
          <cell r="AL138">
            <v>6</v>
          </cell>
          <cell r="AM138">
            <v>45875</v>
          </cell>
          <cell r="AN138">
            <v>150</v>
          </cell>
          <cell r="AO138">
            <v>30000000</v>
          </cell>
          <cell r="AP138"/>
          <cell r="AQ138"/>
          <cell r="AR138"/>
          <cell r="AS138" t="str">
            <v>$ 6.000.000</v>
          </cell>
          <cell r="AT138" t="str">
            <v>PROFESIONAL 5</v>
          </cell>
          <cell r="AU138" t="str">
            <v>Marzo</v>
          </cell>
          <cell r="AV138" t="str">
            <v>1 1. Natural</v>
          </cell>
          <cell r="AW138" t="str">
            <v>26 26-Persona Natural</v>
          </cell>
          <cell r="AX138" t="str">
            <v>3 3. Único Contratista</v>
          </cell>
          <cell r="AY138" t="str">
            <v>17 17. Contrato de Prestación de Servicios</v>
          </cell>
          <cell r="AZ138" t="str">
            <v>31 31-Servicios Profesionales</v>
          </cell>
          <cell r="BA138" t="str">
            <v>5 Contratación directa</v>
          </cell>
          <cell r="BB138" t="str">
            <v>33 Prestación de Servicios Profesionales y Apoyo (5-8)</v>
          </cell>
          <cell r="BC138">
            <v>1</v>
          </cell>
          <cell r="BD138" t="str">
            <v>1 1. Ley 80</v>
          </cell>
          <cell r="BE138"/>
          <cell r="BF138"/>
          <cell r="BG138"/>
          <cell r="BH138"/>
          <cell r="BI138" t="str">
            <v>6 6: Prestacion de servicios</v>
          </cell>
          <cell r="BJ138"/>
          <cell r="BK138"/>
          <cell r="BL138"/>
          <cell r="BM138"/>
          <cell r="BN138"/>
          <cell r="BO138"/>
          <cell r="BP138"/>
          <cell r="BQ138"/>
          <cell r="BR138"/>
          <cell r="BS138"/>
          <cell r="BT138"/>
          <cell r="BU138"/>
          <cell r="BV138"/>
          <cell r="BW138"/>
          <cell r="BX138"/>
          <cell r="BY138"/>
          <cell r="BZ138"/>
          <cell r="CA138"/>
          <cell r="CB138"/>
          <cell r="CC138">
            <v>45722</v>
          </cell>
          <cell r="CD138" t="str">
            <v>CUMPLIMIENTO</v>
          </cell>
          <cell r="CE138">
            <v>80111600</v>
          </cell>
          <cell r="CF138" t="str">
            <v>CD-IDPAC-137-2025</v>
          </cell>
          <cell r="CG138" t="str">
            <v xml:space="preserve">https://community.secop.gov.co/Public/Tendering/OpportunityDetail/Index?noticeUID=CO1.NTC.7742635&amp;isFromPublicArea=True&amp;isModal=False
</v>
          </cell>
          <cell r="CH138">
            <v>45716</v>
          </cell>
          <cell r="CI138" t="str">
            <v>CO1.PCCNTR.7581250</v>
          </cell>
          <cell r="CJ138" t="str">
            <v>Manuela Martínez</v>
          </cell>
          <cell r="CK138" t="str">
            <v>YULY MARCELA BARAJAS AGUILERA</v>
          </cell>
          <cell r="CL138" t="str">
            <v>1 1. Interna</v>
          </cell>
          <cell r="CM138" t="str">
            <v>JOHN JAIRO GONZALEZ ARBOLEDA</v>
          </cell>
          <cell r="CN138">
            <v>80037360</v>
          </cell>
          <cell r="CO138">
            <v>8</v>
          </cell>
          <cell r="CP138"/>
          <cell r="CQ138" t="str">
            <v>SUBDIRECTOR DE ASUNTOS COMUNALES</v>
          </cell>
          <cell r="CR138"/>
          <cell r="CS138"/>
          <cell r="CT138"/>
          <cell r="CU138"/>
          <cell r="CV138"/>
          <cell r="CW138"/>
          <cell r="CX138"/>
          <cell r="CY138"/>
          <cell r="CZ138"/>
          <cell r="DA138"/>
          <cell r="DB138"/>
          <cell r="DC138"/>
          <cell r="DD138"/>
          <cell r="DE138"/>
          <cell r="DF138"/>
          <cell r="DG138"/>
          <cell r="DH138"/>
          <cell r="DI138"/>
          <cell r="DJ138"/>
          <cell r="DK138"/>
          <cell r="DL138"/>
          <cell r="DM138"/>
          <cell r="DN138"/>
          <cell r="DO138"/>
          <cell r="DP138"/>
          <cell r="DQ138"/>
          <cell r="DR138"/>
          <cell r="DS138"/>
          <cell r="DT138"/>
          <cell r="DU138"/>
          <cell r="DV138"/>
          <cell r="DW138"/>
          <cell r="DX138"/>
          <cell r="DY138"/>
          <cell r="DZ138"/>
          <cell r="EA138"/>
          <cell r="EB138"/>
          <cell r="EC138"/>
          <cell r="ED138"/>
          <cell r="EE138"/>
          <cell r="EF138"/>
          <cell r="EG138"/>
          <cell r="EH138"/>
          <cell r="EI138"/>
          <cell r="EJ138"/>
          <cell r="EK138"/>
          <cell r="EL138"/>
          <cell r="EM138"/>
          <cell r="EN138"/>
          <cell r="EO138"/>
          <cell r="EP138"/>
          <cell r="EQ138"/>
          <cell r="ER138"/>
          <cell r="ES138"/>
          <cell r="ET138"/>
          <cell r="EU138" t="str">
            <v>$ -</v>
          </cell>
          <cell r="EV138"/>
          <cell r="EW138"/>
          <cell r="EX138"/>
          <cell r="EY138"/>
          <cell r="EZ138"/>
          <cell r="FA138"/>
          <cell r="FB138">
            <v>0</v>
          </cell>
          <cell r="FC138">
            <v>45875</v>
          </cell>
          <cell r="FD138">
            <v>150</v>
          </cell>
          <cell r="FE138" t="str">
            <v>$ 30.000.000</v>
          </cell>
          <cell r="FF138" t="str">
            <v>Activo</v>
          </cell>
          <cell r="FG138" t="str">
            <v>En ejecución</v>
          </cell>
          <cell r="FH138"/>
          <cell r="FI138"/>
          <cell r="FJ138" t="str">
            <v>#N/D</v>
          </cell>
          <cell r="FK138" t="str">
            <v>#N/D</v>
          </cell>
          <cell r="FL138" t="str">
            <v>$137</v>
          </cell>
          <cell r="FM138" t="str">
            <v>#N/D</v>
          </cell>
          <cell r="FN138" t="str">
            <v>#N/D</v>
          </cell>
          <cell r="FO138" t="str">
            <v>#N/D</v>
          </cell>
          <cell r="FP138" t="str">
            <v>#N/D</v>
          </cell>
          <cell r="FQ138" t="str">
            <v>#¡REF!</v>
          </cell>
          <cell r="FR138" t="str">
            <v>#N/D</v>
          </cell>
          <cell r="FS138" t="str">
            <v xml:space="preserve">Realizar el proceso de formulación de la política pública de propiedad 
horizontal, para fortalecer el desarrollo social, la participación ciudadana, 
la incidencia e interlocución de los miembros de las organizaciones de 
propiedad horizontal. 
2. Apoyar con los procesos de levantamiento, sistematización y 
procesamiento de información como insumo de las Políticas Públicas a 
cargo de la subdirección 
3.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4. Responder, revisar y dar trámite a las peticiones asignadas por el aplicativo 
Orfeo y/o por correo electrónico, dentro de los términos legales, de tal 
forma que se garantice el 100% de evacuación de la correspondencia 
asignada durante cada mes y/o fracción de mes.   
5. Realizar la secretaría técnica de los consejos de propiedad horizontal en 
el nivel local y/o distrital según la normatividad vigente. 
6. Las demás que sean asignadas por el supervisor, de acuerdo con la 
naturaleza y objeto del contrato. </v>
          </cell>
          <cell r="FT13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8"/>
          <cell r="FV138">
            <v>5</v>
          </cell>
          <cell r="FW138" t="str">
            <v>#N/D</v>
          </cell>
          <cell r="FX138">
            <v>243</v>
          </cell>
          <cell r="FY138">
            <v>30000000</v>
          </cell>
          <cell r="FZ138">
            <v>45705</v>
          </cell>
          <cell r="GA138">
            <v>174</v>
          </cell>
          <cell r="GB138">
            <v>30000000</v>
          </cell>
          <cell r="GC138">
            <v>45723</v>
          </cell>
        </row>
        <row r="139">
          <cell r="A139" t="str">
            <v>C89</v>
          </cell>
          <cell r="B139"/>
          <cell r="C139">
            <v>2025</v>
          </cell>
          <cell r="D139">
            <v>138</v>
          </cell>
          <cell r="E139">
            <v>52479862</v>
          </cell>
          <cell r="F139">
            <v>8</v>
          </cell>
          <cell r="G139" t="str">
            <v>DIANA ANDREA TELLO CABRERA</v>
          </cell>
          <cell r="H139" t="str">
            <v>calle 69 sur 95A 41</v>
          </cell>
          <cell r="I139">
            <v>9242097</v>
          </cell>
          <cell r="J139" t="str">
            <v>dianaatello@hotmail.com</v>
          </cell>
          <cell r="K139" t="str">
            <v>NO APLICA</v>
          </cell>
          <cell r="L139" t="str">
            <v>NO APLICA</v>
          </cell>
          <cell r="M139" t="str">
            <v>MUJER</v>
          </cell>
          <cell r="N139" t="str">
            <v>CISGENERO</v>
          </cell>
          <cell r="O139" t="str">
            <v>NO APLICA</v>
          </cell>
          <cell r="P139" t="str">
            <v>NO APLICA</v>
          </cell>
          <cell r="Q139">
            <v>28589</v>
          </cell>
          <cell r="R139">
            <v>47</v>
          </cell>
          <cell r="S139" t="str">
            <v>NACIONAL</v>
          </cell>
          <cell r="T139" t="str">
            <v>Título de formación técnica o aprobación de cuatro (4) semestres de formación profesional o aprobación del 40% del pensum académico de formación profesional en administración y/o afines o ciencias sociales y/o humanas osu equivalencia.</v>
          </cell>
          <cell r="U139" t="str">
            <v>Bachiller academíco del Instituto Ricaurte según diploma y acta de grado de fecha 22 de noviembre de 1998</v>
          </cell>
          <cell r="V139" t="str">
            <v>Inversión</v>
          </cell>
          <cell r="W139" t="str">
            <v>Fortalecimiento de la gestión institucional del IDPAC en el marco de la ejecución del Plan de Desarrollo de  Bogotá D.C</v>
          </cell>
          <cell r="X139" t="str">
            <v>O23011745992024019407023</v>
          </cell>
          <cell r="Y139" t="str">
            <v>Meta 368 Implementar 1 estrategia para fortalecimiento de la gestión institucional y operativa</v>
          </cell>
          <cell r="Z139" t="str">
            <v>1. Realizar el 100% de la estrategia de contratación de talento humano para los procesos de apoyo, gerencia y evaluación</v>
          </cell>
          <cell r="AA139" t="str">
            <v>Prestar los servicios de apoyo a la gestión para acompañar las actividades operativas y administrativas concernientes al proceso de Servicio a la Ciudadanía del Instituto.</v>
          </cell>
          <cell r="AB139">
            <v>45715</v>
          </cell>
          <cell r="AC139">
            <v>45719</v>
          </cell>
          <cell r="AD139">
            <v>2025</v>
          </cell>
          <cell r="AE139">
            <v>3</v>
          </cell>
          <cell r="AF139">
            <v>3</v>
          </cell>
          <cell r="AG139">
            <v>2025</v>
          </cell>
          <cell r="AH139">
            <v>6</v>
          </cell>
          <cell r="AI139">
            <v>0</v>
          </cell>
          <cell r="AJ139">
            <v>2025</v>
          </cell>
          <cell r="AK139">
            <v>9</v>
          </cell>
          <cell r="AL139">
            <v>2</v>
          </cell>
          <cell r="AM139">
            <v>45902</v>
          </cell>
          <cell r="AN139">
            <v>180</v>
          </cell>
          <cell r="AO139">
            <v>12600000</v>
          </cell>
          <cell r="AP139"/>
          <cell r="AQ139"/>
          <cell r="AR139"/>
          <cell r="AS139" t="str">
            <v>$ 2.100.000</v>
          </cell>
          <cell r="AT139" t="str">
            <v>ASISTENCIAL 3</v>
          </cell>
          <cell r="AU139" t="str">
            <v>Marzo</v>
          </cell>
          <cell r="AV139" t="str">
            <v>1 1. Natural</v>
          </cell>
          <cell r="AW139" t="str">
            <v>26 26-Persona Natural</v>
          </cell>
          <cell r="AX139" t="str">
            <v>3 3. Único Contratista</v>
          </cell>
          <cell r="AY139" t="str">
            <v>17 17. Contrato de Prestación de Servicios</v>
          </cell>
          <cell r="AZ139" t="str">
            <v>33 33-Servicios Apoyo a la Gestion de la Entidad (servicios administrativos)</v>
          </cell>
          <cell r="BA139" t="str">
            <v>5 Contratación directa</v>
          </cell>
          <cell r="BB139" t="str">
            <v>33 Prestación de Servicios Profesionales y Apoyo (5-8)</v>
          </cell>
          <cell r="BC139">
            <v>1</v>
          </cell>
          <cell r="BD139" t="str">
            <v>1 1. Ley 80</v>
          </cell>
          <cell r="BE139"/>
          <cell r="BF139"/>
          <cell r="BG139"/>
          <cell r="BH139"/>
          <cell r="BI139" t="str">
            <v>6 6: Prestacion de servicios</v>
          </cell>
          <cell r="BJ139"/>
          <cell r="BK139"/>
          <cell r="BL139"/>
          <cell r="BM139"/>
          <cell r="BN139"/>
          <cell r="BO139"/>
          <cell r="BP139"/>
          <cell r="BQ139"/>
          <cell r="BR139"/>
          <cell r="BS139"/>
          <cell r="BT139"/>
          <cell r="BU139"/>
          <cell r="BV139"/>
          <cell r="BW139"/>
          <cell r="BX139"/>
          <cell r="BY139"/>
          <cell r="BZ139"/>
          <cell r="CA139"/>
          <cell r="CB139"/>
          <cell r="CC139">
            <v>45716</v>
          </cell>
          <cell r="CD139" t="str">
            <v>CUMPLIMIENTO</v>
          </cell>
          <cell r="CE139">
            <v>80111600</v>
          </cell>
          <cell r="CF139" t="str">
            <v>CD-IDPAC-138-2025</v>
          </cell>
          <cell r="CG139" t="str">
            <v>https://community.secop.gov.co/Public/Tendering/OpportunityDetail/Index?noticeUID=CO1.NTC.7727592&amp;isFromPublicArea=True&amp;isModal=False</v>
          </cell>
          <cell r="CH139">
            <v>45714</v>
          </cell>
          <cell r="CI139" t="str">
            <v>CO1.PCCNTR.7569804</v>
          </cell>
          <cell r="CJ139" t="str">
            <v>Wilson Ayure</v>
          </cell>
          <cell r="CK139" t="str">
            <v>YULY MARCELA BARAJAS AGUILERA</v>
          </cell>
          <cell r="CL139" t="str">
            <v>1 1. Interna</v>
          </cell>
          <cell r="CM139" t="str">
            <v>YULY MARCELA BARAJAS AGUILERA</v>
          </cell>
          <cell r="CN139">
            <v>1010176121</v>
          </cell>
          <cell r="CO139">
            <v>6</v>
          </cell>
          <cell r="CP139"/>
          <cell r="CQ139" t="str">
            <v>SECRETARIA GENERAL</v>
          </cell>
          <cell r="CR139"/>
          <cell r="CS139"/>
          <cell r="CT139"/>
          <cell r="CU139"/>
          <cell r="CV139"/>
          <cell r="CW139"/>
          <cell r="CX139"/>
          <cell r="CY139"/>
          <cell r="CZ139"/>
          <cell r="DA139"/>
          <cell r="DB139"/>
          <cell r="DC139"/>
          <cell r="DD139"/>
          <cell r="DE139"/>
          <cell r="DF139"/>
          <cell r="DG139"/>
          <cell r="DH139"/>
          <cell r="DI139"/>
          <cell r="DJ139"/>
          <cell r="DK139"/>
          <cell r="DL139"/>
          <cell r="DM139"/>
          <cell r="DN139"/>
          <cell r="DO139"/>
          <cell r="DP139"/>
          <cell r="DQ139"/>
          <cell r="DR139"/>
          <cell r="DS139"/>
          <cell r="DT139"/>
          <cell r="DU139"/>
          <cell r="DV139"/>
          <cell r="DW139"/>
          <cell r="DX139"/>
          <cell r="DY139"/>
          <cell r="DZ139"/>
          <cell r="EA139"/>
          <cell r="EB139"/>
          <cell r="EC139"/>
          <cell r="ED139"/>
          <cell r="EE139"/>
          <cell r="EF139"/>
          <cell r="EG139"/>
          <cell r="EH139"/>
          <cell r="EI139"/>
          <cell r="EJ139"/>
          <cell r="EK139"/>
          <cell r="EL139"/>
          <cell r="EM139"/>
          <cell r="EN139"/>
          <cell r="EO139"/>
          <cell r="EP139"/>
          <cell r="EQ139"/>
          <cell r="ER139"/>
          <cell r="ES139"/>
          <cell r="ET139"/>
          <cell r="EU139" t="str">
            <v>$ -</v>
          </cell>
          <cell r="EV139"/>
          <cell r="EW139"/>
          <cell r="EX139"/>
          <cell r="EY139"/>
          <cell r="EZ139"/>
          <cell r="FA139"/>
          <cell r="FB139">
            <v>0</v>
          </cell>
          <cell r="FC139">
            <v>45902</v>
          </cell>
          <cell r="FD139">
            <v>180</v>
          </cell>
          <cell r="FE139" t="str">
            <v>$ 12.600.000</v>
          </cell>
          <cell r="FF139" t="str">
            <v>Activo</v>
          </cell>
          <cell r="FG139" t="str">
            <v>En ejecución</v>
          </cell>
          <cell r="FH139"/>
          <cell r="FI139"/>
          <cell r="FJ139" t="str">
            <v>#N/D</v>
          </cell>
          <cell r="FK139" t="str">
            <v>#N/D</v>
          </cell>
          <cell r="FL139" t="str">
            <v>$138</v>
          </cell>
          <cell r="FM139" t="str">
            <v>#N/D</v>
          </cell>
          <cell r="FN139" t="str">
            <v>#N/D</v>
          </cell>
          <cell r="FO139" t="str">
            <v>#N/D</v>
          </cell>
          <cell r="FP139" t="str">
            <v>#N/D</v>
          </cell>
          <cell r="FQ139" t="str">
            <v>#¡REF!</v>
          </cell>
          <cell r="FR139" t="str">
            <v>#N/D</v>
          </cell>
          <cell r="FS139" t="str">
            <v xml:space="preserve"> Gestionar las solicitudes ciudadanas interpuestas a través de los canales 
de comunicación dispuestos por la entidad, redactando los informes y 
reportes que se requieran. 
2. Procesar de forma oportuna las actividades y requerimientos ciudadanos 
e institucionales que se realicen al proceso a través del sistema Distrital 
para la gestión de las peticiones ciudadanas. 
3. Elaborar los informes que requiera el proceso para su buen 
funcionamiento. 
4. Asistir en las diferentes labores y actividades que se desarrollan en el 
proceso de atención a la ciudadanía. 
5. Apoyar los tramites administrativos que se den dentro de las solicitudes 
que se preseten en el proceso de atencion al ciudadano. 
6. Las demás que sean asignadas por el supervisor, de acuerdo con la 
naturaleza y objeto del contrato.</v>
          </cell>
          <cell r="FT13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9"/>
          <cell r="FV139">
            <v>6</v>
          </cell>
          <cell r="FW139" t="str">
            <v>#N/D</v>
          </cell>
          <cell r="FX139">
            <v>270</v>
          </cell>
          <cell r="FY139">
            <v>12600000</v>
          </cell>
          <cell r="FZ139">
            <v>45709</v>
          </cell>
          <cell r="GA139">
            <v>145</v>
          </cell>
          <cell r="GB139">
            <v>12600000</v>
          </cell>
          <cell r="GC139">
            <v>45716</v>
          </cell>
        </row>
        <row r="140">
          <cell r="A140" t="str">
            <v>C397</v>
          </cell>
          <cell r="B140"/>
          <cell r="C140">
            <v>2025</v>
          </cell>
          <cell r="D140">
            <v>139</v>
          </cell>
          <cell r="E140">
            <v>79967577</v>
          </cell>
          <cell r="F140">
            <v>5</v>
          </cell>
          <cell r="G140" t="str">
            <v>WILSON ROLANDO SEPULVEDA RINCON</v>
          </cell>
          <cell r="H140" t="str">
            <v>CL 128 D BIS 88 A 18</v>
          </cell>
          <cell r="I140">
            <v>3198492</v>
          </cell>
          <cell r="J140" t="str">
            <v>s4recordsoficial@gmail.com</v>
          </cell>
          <cell r="K140" t="str">
            <v>NO APLICA</v>
          </cell>
          <cell r="L140" t="str">
            <v>NO APLICA</v>
          </cell>
          <cell r="M140" t="str">
            <v>HOMBRE</v>
          </cell>
          <cell r="N140" t="str">
            <v>CISGENERO</v>
          </cell>
          <cell r="O140" t="str">
            <v>NO APLICA</v>
          </cell>
          <cell r="P140" t="str">
            <v>NO APLICA</v>
          </cell>
          <cell r="Q140">
            <v>28671</v>
          </cell>
          <cell r="R140">
            <v>46</v>
          </cell>
          <cell r="S140" t="str">
            <v>NACIONAL</v>
          </cell>
          <cell r="T140"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140" t="str">
            <v>Bachiller Académico
Colegio Nuevo Estrada
Según Diploma del 30 de noviembre de 1996</v>
          </cell>
          <cell r="V140" t="str">
            <v>Inversión</v>
          </cell>
          <cell r="W140" t="str">
            <v>8131 implementación de mecanismos de participación que potencian el desarrollo territorial Bogotá D.C.</v>
          </cell>
          <cell r="X140" t="str">
            <v>O23011745022024023806022</v>
          </cell>
          <cell r="Y140" t="str">
            <v>Meta 421 Implementar un (1) modelo de gobernanza democrática que amplíe el alcance de la participación de la ciudadanía organizaciones sociales y comunales de primer segundo y tercer grado en todas las decisiones públicas del gobierno distrital.</v>
          </cell>
          <cell r="Z140" t="str">
            <v>3. Aplicar a 2000 organizaciones sociales, comunales, medios comunitarios, de propiedad horizontal el modelo de fortalecimiento</v>
          </cell>
          <cell r="AA140" t="str">
            <v>Prestar los servicios de apoyo a la gestión para implementar el modelo de fortalecimiento con organizaciones de propiedad horizontal y comunales de los distintos niveles en el marco del proyecto de inversión 8131.</v>
          </cell>
          <cell r="AB140">
            <v>45715</v>
          </cell>
          <cell r="AC140">
            <v>45721</v>
          </cell>
          <cell r="AD140">
            <v>2025</v>
          </cell>
          <cell r="AE140">
            <v>3</v>
          </cell>
          <cell r="AF140">
            <v>5</v>
          </cell>
          <cell r="AG140">
            <v>2025</v>
          </cell>
          <cell r="AH140">
            <v>5</v>
          </cell>
          <cell r="AI140">
            <v>0</v>
          </cell>
          <cell r="AJ140">
            <v>2025</v>
          </cell>
          <cell r="AK140">
            <v>8</v>
          </cell>
          <cell r="AL140">
            <v>4</v>
          </cell>
          <cell r="AM140">
            <v>45873</v>
          </cell>
          <cell r="AN140">
            <v>150</v>
          </cell>
          <cell r="AO140">
            <v>15780000</v>
          </cell>
          <cell r="AP140"/>
          <cell r="AQ140"/>
          <cell r="AR140"/>
          <cell r="AS140" t="str">
            <v>$ 3.156.000</v>
          </cell>
          <cell r="AT140" t="str">
            <v>TECNICA 2</v>
          </cell>
          <cell r="AU140" t="str">
            <v>Marzo</v>
          </cell>
          <cell r="AV140" t="str">
            <v>1 1. Natural</v>
          </cell>
          <cell r="AW140" t="str">
            <v>26 26-Persona Natural</v>
          </cell>
          <cell r="AX140" t="str">
            <v>3 3. Único Contratista</v>
          </cell>
          <cell r="AY140" t="str">
            <v>17 17. Contrato de Prestación de Servicios</v>
          </cell>
          <cell r="AZ140" t="str">
            <v>33 33-Servicios Apoyo a la Gestion de la Entidad (servicios administrativos)</v>
          </cell>
          <cell r="BA140" t="str">
            <v>5 Contratación directa</v>
          </cell>
          <cell r="BB140" t="str">
            <v>33 Prestación de Servicios Profesionales y Apoyo (5-8)</v>
          </cell>
          <cell r="BC140">
            <v>1</v>
          </cell>
          <cell r="BD140" t="str">
            <v>1 1. Ley 80</v>
          </cell>
          <cell r="BE140"/>
          <cell r="BF140"/>
          <cell r="BG140"/>
          <cell r="BH140"/>
          <cell r="BI140" t="str">
            <v>6 6: Prestacion de servicios</v>
          </cell>
          <cell r="BJ140"/>
          <cell r="BK140"/>
          <cell r="BL140"/>
          <cell r="BM140"/>
          <cell r="BN140"/>
          <cell r="BO140"/>
          <cell r="BP140"/>
          <cell r="BQ140"/>
          <cell r="BR140"/>
          <cell r="BS140"/>
          <cell r="BT140"/>
          <cell r="BU140"/>
          <cell r="BV140"/>
          <cell r="BW140"/>
          <cell r="BX140"/>
          <cell r="BY140"/>
          <cell r="BZ140"/>
          <cell r="CA140"/>
          <cell r="CB140"/>
          <cell r="CC140">
            <v>45720</v>
          </cell>
          <cell r="CD140" t="str">
            <v>CUMPLIMIENTO</v>
          </cell>
          <cell r="CE140">
            <v>80111600</v>
          </cell>
          <cell r="CF140" t="str">
            <v>CD-IDPAC-139-2025</v>
          </cell>
          <cell r="CG140" t="str">
            <v>https://community.secop.gov.co/Public/Tendering/OpportunityDetail/Index?noticeUID=CO1.NTC.7730279&amp;isFromPublicArea=True&amp;isModal=False</v>
          </cell>
          <cell r="CH140">
            <v>45714</v>
          </cell>
          <cell r="CI140" t="str">
            <v>CO1.PCCNTR.7572218</v>
          </cell>
          <cell r="CJ140" t="str">
            <v>Sebastian Silva</v>
          </cell>
          <cell r="CK140" t="str">
            <v>YULY MARCELA BARAJAS AGUILERA</v>
          </cell>
          <cell r="CL140" t="str">
            <v>1 1. Interna</v>
          </cell>
          <cell r="CM140" t="str">
            <v>JOHN JAIRO GONZALEZ ARBOLEDA</v>
          </cell>
          <cell r="CN140">
            <v>80037360</v>
          </cell>
          <cell r="CO140">
            <v>8</v>
          </cell>
          <cell r="CP140"/>
          <cell r="CQ140" t="str">
            <v>SUBDIRECTOR DE ASUNTOS COMUNALES</v>
          </cell>
          <cell r="CR140"/>
          <cell r="CS140"/>
          <cell r="CT140"/>
          <cell r="CU140"/>
          <cell r="CV140"/>
          <cell r="CW140"/>
          <cell r="CX140"/>
          <cell r="CY140"/>
          <cell r="CZ140"/>
          <cell r="DA140"/>
          <cell r="DB140"/>
          <cell r="DC140"/>
          <cell r="DD140"/>
          <cell r="DE140"/>
          <cell r="DF140"/>
          <cell r="DG140"/>
          <cell r="DH140"/>
          <cell r="DI140"/>
          <cell r="DJ140"/>
          <cell r="DK140"/>
          <cell r="DL140"/>
          <cell r="DM140"/>
          <cell r="DN140"/>
          <cell r="DO140"/>
          <cell r="DP140"/>
          <cell r="DQ140"/>
          <cell r="DR140"/>
          <cell r="DS140"/>
          <cell r="DT140"/>
          <cell r="DU140"/>
          <cell r="DV140"/>
          <cell r="DW140"/>
          <cell r="DX140"/>
          <cell r="DY140"/>
          <cell r="DZ140"/>
          <cell r="EA140"/>
          <cell r="EB140"/>
          <cell r="EC140"/>
          <cell r="ED140"/>
          <cell r="EE140"/>
          <cell r="EF140"/>
          <cell r="EG140"/>
          <cell r="EH140"/>
          <cell r="EI140"/>
          <cell r="EJ140"/>
          <cell r="EK140"/>
          <cell r="EL140"/>
          <cell r="EM140"/>
          <cell r="EN140"/>
          <cell r="EO140"/>
          <cell r="EP140"/>
          <cell r="EQ140"/>
          <cell r="ER140"/>
          <cell r="ES140"/>
          <cell r="ET140"/>
          <cell r="EU140" t="str">
            <v>$ -</v>
          </cell>
          <cell r="EV140"/>
          <cell r="EW140"/>
          <cell r="EX140"/>
          <cell r="EY140"/>
          <cell r="EZ140"/>
          <cell r="FA140"/>
          <cell r="FB140">
            <v>0</v>
          </cell>
          <cell r="FC140">
            <v>45873</v>
          </cell>
          <cell r="FD140">
            <v>150</v>
          </cell>
          <cell r="FE140" t="str">
            <v>$ 15.780.000</v>
          </cell>
          <cell r="FF140" t="str">
            <v>Activo</v>
          </cell>
          <cell r="FG140" t="str">
            <v>En ejecución</v>
          </cell>
          <cell r="FH140"/>
          <cell r="FI140"/>
          <cell r="FJ140" t="str">
            <v>#N/D</v>
          </cell>
          <cell r="FK140" t="str">
            <v>#N/D</v>
          </cell>
          <cell r="FL140" t="str">
            <v>$139</v>
          </cell>
          <cell r="FM140" t="str">
            <v>#N/D</v>
          </cell>
          <cell r="FN140" t="str">
            <v>#N/D</v>
          </cell>
          <cell r="FO140" t="str">
            <v>#N/D</v>
          </cell>
          <cell r="FP140" t="str">
            <v>#N/D</v>
          </cell>
          <cell r="FQ140" t="str">
            <v>#¡REF!</v>
          </cell>
          <cell r="FR140" t="str">
            <v>#N/D</v>
          </cell>
          <cell r="FS140" t="str">
            <v xml:space="preserve"> Brindar apoyo en el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Brindar apoyo en la revisión, emisión de respuestas y trámite de las 
peticiones asignadas por el aplicativo Orfeo y/o por correo electrónico, en 
los tiempos de Ley,  de tal forma que se garantice el  100% de evacuación 
de la correspondencia asignada durante cada mes y/o fracción de mes. 
4. Apoyar con la orientación en las jornadas de atención a la ciudadanía 
presencial y/o telefónica y/o virtual que sean asignadas por el supervisor 
del contrato para brindar acompañamiento administrativo con el fin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4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0"/>
          <cell r="FV140">
            <v>5</v>
          </cell>
          <cell r="FW140" t="str">
            <v>#N/D</v>
          </cell>
          <cell r="FX140">
            <v>240</v>
          </cell>
          <cell r="FY140">
            <v>15780000</v>
          </cell>
          <cell r="FZ140">
            <v>45705</v>
          </cell>
          <cell r="GA140">
            <v>158</v>
          </cell>
          <cell r="GB140">
            <v>15780000</v>
          </cell>
          <cell r="GC140">
            <v>45720</v>
          </cell>
        </row>
        <row r="141">
          <cell r="A141" t="str">
            <v>C388</v>
          </cell>
          <cell r="B141"/>
          <cell r="C141">
            <v>2025</v>
          </cell>
          <cell r="D141">
            <v>140</v>
          </cell>
          <cell r="E141">
            <v>1016027396</v>
          </cell>
          <cell r="F141">
            <v>8</v>
          </cell>
          <cell r="G141" t="str">
            <v>DIEGO ENRIQUE CORZO AYERBE</v>
          </cell>
          <cell r="H141" t="str">
            <v>Calle 142 # 12B - 51 Apto 809</v>
          </cell>
          <cell r="I141">
            <v>9076028</v>
          </cell>
          <cell r="J141" t="str">
            <v>corzodiego1@gmail.com</v>
          </cell>
          <cell r="K141" t="str">
            <v>NO APLICA</v>
          </cell>
          <cell r="L141" t="str">
            <v>NO APLICA</v>
          </cell>
          <cell r="M141" t="str">
            <v>HOMBRE</v>
          </cell>
          <cell r="N141" t="str">
            <v>CISGENERO</v>
          </cell>
          <cell r="O141" t="str">
            <v>NO APLICA</v>
          </cell>
          <cell r="P141" t="str">
            <v>NO APLICA</v>
          </cell>
          <cell r="Q141">
            <v>33058</v>
          </cell>
          <cell r="R141">
            <v>34</v>
          </cell>
          <cell r="S141" t="str">
            <v>NACIONAL</v>
          </cell>
          <cell r="T141" t="str">
            <v>Título profesional en Derecho y afines y título de posgrado a nivel de especialización o su equivalencia</v>
          </cell>
          <cell r="U141" t="str">
            <v>Abogado - Profesional en Derecho Universidad Externado de Colombia, Segun Diploma del 28 de octubre de 2013 Especialista en Derecho Administrativo Universidad del Rosario según Acta Individual de Grado 11145- 46008 del 19 de junio de 2015</v>
          </cell>
          <cell r="V141" t="str">
            <v>Inversión</v>
          </cell>
          <cell r="W141" t="str">
            <v>8131 implementación de mecanismos de participación que potencian el desarrollo territorial Bogotá D.C.</v>
          </cell>
          <cell r="X141" t="str">
            <v>O23011745022024023801029</v>
          </cell>
          <cell r="Y141" t="str">
            <v>Meta 421 Implementar un (1) modelo de gobernanza democrática que amplíe el alcance de la participación de la ciudadanía organizaciones sociales y comunales de primer segundo y tercer grado en todas las decisiones públicas del gobierno distrital.</v>
          </cell>
          <cell r="Z141" t="str">
            <v>4. Implementar el 100% de los planes de acción de las políticas públicas a cargo del IDPAC</v>
          </cell>
          <cell r="AA141" t="str">
            <v xml:space="preserve">Prestar los servicios profesionales para realizar seguimiento a la Política Publica 
Comunal y de formulación de la Política pública de Propiedad Horizontal en el marco del proyecto de inversión 8131.
</v>
          </cell>
          <cell r="AB141">
            <v>45720</v>
          </cell>
          <cell r="AC141">
            <v>45723</v>
          </cell>
          <cell r="AD141">
            <v>2025</v>
          </cell>
          <cell r="AE141">
            <v>3</v>
          </cell>
          <cell r="AF141">
            <v>7</v>
          </cell>
          <cell r="AG141">
            <v>2025</v>
          </cell>
          <cell r="AH141">
            <v>5</v>
          </cell>
          <cell r="AI141">
            <v>0</v>
          </cell>
          <cell r="AJ141">
            <v>2025</v>
          </cell>
          <cell r="AK141">
            <v>8</v>
          </cell>
          <cell r="AL141">
            <v>6</v>
          </cell>
          <cell r="AM141">
            <v>45875</v>
          </cell>
          <cell r="AN141">
            <v>150</v>
          </cell>
          <cell r="AO141">
            <v>32500000</v>
          </cell>
          <cell r="AP141"/>
          <cell r="AQ141"/>
          <cell r="AR141"/>
          <cell r="AS141" t="str">
            <v>$ 6.500.000</v>
          </cell>
          <cell r="AT141" t="str">
            <v>PROFESIONAL 6</v>
          </cell>
          <cell r="AU141" t="str">
            <v>Marzo</v>
          </cell>
          <cell r="AV141" t="str">
            <v>1 1. Natural</v>
          </cell>
          <cell r="AW141" t="str">
            <v>26 26-Persona Natural</v>
          </cell>
          <cell r="AX141" t="str">
            <v>3 3. Único Contratista</v>
          </cell>
          <cell r="AY141" t="str">
            <v>17 17. Contrato de Prestación de Servicios</v>
          </cell>
          <cell r="AZ141" t="str">
            <v>31 31-Servicios Profesionales</v>
          </cell>
          <cell r="BA141" t="str">
            <v>5 Contratación directa</v>
          </cell>
          <cell r="BB141" t="str">
            <v>33 Prestación de Servicios Profesionales y Apoyo (5-8)</v>
          </cell>
          <cell r="BC141">
            <v>1</v>
          </cell>
          <cell r="BD141" t="str">
            <v>1 1. Ley 80</v>
          </cell>
          <cell r="BE141"/>
          <cell r="BF141"/>
          <cell r="BG141"/>
          <cell r="BH141"/>
          <cell r="BI141" t="str">
            <v>6 6: Prestacion de servicios</v>
          </cell>
          <cell r="BJ141"/>
          <cell r="BK141"/>
          <cell r="BL141"/>
          <cell r="BM141"/>
          <cell r="BN141"/>
          <cell r="BO141"/>
          <cell r="BP141"/>
          <cell r="BQ141"/>
          <cell r="BR141"/>
          <cell r="BS141"/>
          <cell r="BT141"/>
          <cell r="BU141"/>
          <cell r="BV141"/>
          <cell r="BW141"/>
          <cell r="BX141"/>
          <cell r="BY141"/>
          <cell r="BZ141"/>
          <cell r="CA141"/>
          <cell r="CB141"/>
          <cell r="CC141">
            <v>45722</v>
          </cell>
          <cell r="CD141" t="str">
            <v>CUMPLIMIENTO</v>
          </cell>
          <cell r="CE141">
            <v>80111600</v>
          </cell>
          <cell r="CF141" t="str">
            <v>CD-IDPAC-0140-2025</v>
          </cell>
          <cell r="CG141" t="str">
            <v>https://community.secop.gov.co/Public/Tendering/OpportunityDetail/Index?noticeUID=CO1.NTC.7768840&amp;isFromPublicArea=True&amp;isModal=False</v>
          </cell>
          <cell r="CH141">
            <v>45720</v>
          </cell>
          <cell r="CI141" t="str">
            <v>CO1.PCCNTR.7602625</v>
          </cell>
          <cell r="CJ141" t="str">
            <v>Sandra Milena Torres</v>
          </cell>
          <cell r="CK141" t="str">
            <v>YULY MARCELA BARAJAS AGUILERA</v>
          </cell>
          <cell r="CL141" t="str">
            <v>1 1. Interna</v>
          </cell>
          <cell r="CM141" t="str">
            <v>JOHN JAIRO GONZALEZ ARBOLEDA</v>
          </cell>
          <cell r="CN141">
            <v>80037360</v>
          </cell>
          <cell r="CO141">
            <v>8</v>
          </cell>
          <cell r="CP141"/>
          <cell r="CQ141" t="str">
            <v>SUBDIRECTOR DE ASUNTOS COMUNALES</v>
          </cell>
          <cell r="CR141"/>
          <cell r="CS141"/>
          <cell r="CT141"/>
          <cell r="CU141"/>
          <cell r="CV141"/>
          <cell r="CW141"/>
          <cell r="CX141"/>
          <cell r="CY141"/>
          <cell r="CZ141"/>
          <cell r="DA141"/>
          <cell r="DB141"/>
          <cell r="DC141"/>
          <cell r="DD141"/>
          <cell r="DE141"/>
          <cell r="DF141"/>
          <cell r="DG141"/>
          <cell r="DH141"/>
          <cell r="DI141"/>
          <cell r="DJ141"/>
          <cell r="DK141"/>
          <cell r="DL141"/>
          <cell r="DM141"/>
          <cell r="DN141"/>
          <cell r="DO141"/>
          <cell r="DP141"/>
          <cell r="DQ141"/>
          <cell r="DR141"/>
          <cell r="DS141"/>
          <cell r="DT141"/>
          <cell r="DU141"/>
          <cell r="DV141"/>
          <cell r="DW141"/>
          <cell r="DX141"/>
          <cell r="DY141"/>
          <cell r="DZ141"/>
          <cell r="EA141"/>
          <cell r="EB141"/>
          <cell r="EC141"/>
          <cell r="ED141"/>
          <cell r="EE141"/>
          <cell r="EF141"/>
          <cell r="EG141"/>
          <cell r="EH141"/>
          <cell r="EI141"/>
          <cell r="EJ141"/>
          <cell r="EK141"/>
          <cell r="EL141"/>
          <cell r="EM141"/>
          <cell r="EN141"/>
          <cell r="EO141"/>
          <cell r="EP141"/>
          <cell r="EQ141"/>
          <cell r="ER141"/>
          <cell r="ES141"/>
          <cell r="ET141"/>
          <cell r="EU141" t="str">
            <v>$ -</v>
          </cell>
          <cell r="EV141"/>
          <cell r="EW141"/>
          <cell r="EX141"/>
          <cell r="EY141"/>
          <cell r="EZ141"/>
          <cell r="FA141"/>
          <cell r="FB141">
            <v>0</v>
          </cell>
          <cell r="FC141">
            <v>45875</v>
          </cell>
          <cell r="FD141">
            <v>150</v>
          </cell>
          <cell r="FE141" t="str">
            <v>$ 32.500.000</v>
          </cell>
          <cell r="FF141" t="str">
            <v>Activo</v>
          </cell>
          <cell r="FG141" t="str">
            <v>En ejecución</v>
          </cell>
          <cell r="FH141"/>
          <cell r="FI141"/>
          <cell r="FJ141" t="str">
            <v>#N/D</v>
          </cell>
          <cell r="FK141" t="str">
            <v>#N/D</v>
          </cell>
          <cell r="FL141" t="str">
            <v>$140</v>
          </cell>
          <cell r="FM141" t="str">
            <v>#N/D</v>
          </cell>
          <cell r="FN141" t="str">
            <v>#N/D</v>
          </cell>
          <cell r="FO141" t="str">
            <v>#N/D</v>
          </cell>
          <cell r="FP141" t="str">
            <v>#N/D</v>
          </cell>
          <cell r="FQ141" t="str">
            <v>#¡REF!</v>
          </cell>
          <cell r="FR141" t="str">
            <v>#N/D</v>
          </cell>
          <cell r="FS141" t="str">
            <v xml:space="preserve"> Realizar el proceso de formulación de la política pública de propiedad 
horizontal, para fortalecer el desarrollo social, la participación ciudadana, 
la incidencia e interlocución de los miembros de las organizaciones de 
propiedad horizontal. 
2. Apoyar con los procesos de levantamiento, sistematización y 
procesamiento de información como insumo de las Políticas Públicas a 
cargo de la subdirección 
3.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4. Responder, revisar y dar trámite a las peticiones asignadas por el aplicativo 
Orfeo y/o por correo electrónico, dentro de los términos legales, de tal 
forma que se garantice el 100% de evacuación de la correspondencia 
asignada durante cada mes y/o fracción de mes.   
5. Realizar la secretaria técnica de los consejos de propiedad horizontal en el 
nivel local y/o distrital según la normatividad vigente. 
6. Las demás que sean asignadas por el supervisor, de acuerdo con la 
naturaleza y objeto del contrato.</v>
          </cell>
          <cell r="FT14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1"/>
          <cell r="FV141">
            <v>5</v>
          </cell>
          <cell r="FW141" t="str">
            <v>#N/D</v>
          </cell>
          <cell r="FX141">
            <v>230</v>
          </cell>
          <cell r="FY141">
            <v>32500000</v>
          </cell>
          <cell r="FZ141">
            <v>45705</v>
          </cell>
          <cell r="GA141">
            <v>167</v>
          </cell>
          <cell r="GB141">
            <v>32500000</v>
          </cell>
          <cell r="GC141">
            <v>45722</v>
          </cell>
        </row>
        <row r="142">
          <cell r="A142" t="str">
            <v>C175</v>
          </cell>
          <cell r="B142"/>
          <cell r="C142">
            <v>2025</v>
          </cell>
          <cell r="D142">
            <v>141</v>
          </cell>
          <cell r="E142">
            <v>1019071153</v>
          </cell>
          <cell r="F142">
            <v>2</v>
          </cell>
          <cell r="G142" t="str">
            <v>JESSICA ALEJANDRA RUEDA OZUNA</v>
          </cell>
          <cell r="H142" t="str">
            <v>KR  127 C     142 D  37</v>
          </cell>
          <cell r="I142">
            <v>3118189060</v>
          </cell>
          <cell r="J142" t="str">
            <v>jessicaruoz08@outlook.com</v>
          </cell>
          <cell r="K142" t="str">
            <v>NO APLICA</v>
          </cell>
          <cell r="L142" t="str">
            <v>NO APLICA</v>
          </cell>
          <cell r="M142" t="str">
            <v>MUJER</v>
          </cell>
          <cell r="N142" t="str">
            <v>CISGENERO</v>
          </cell>
          <cell r="O142" t="str">
            <v>NO APLICA</v>
          </cell>
          <cell r="P142" t="str">
            <v>NO APLICA</v>
          </cell>
          <cell r="Q142">
            <v>33732</v>
          </cell>
          <cell r="R142">
            <v>32</v>
          </cell>
          <cell r="S142" t="str">
            <v>NACIONAL</v>
          </cell>
          <cell r="T142" t="str">
            <v>Título profesional en 
economía, administración, 
contaduría y afines, con título 
de posgrado a nivel de 
maestría y/o su equivalencia</v>
          </cell>
          <cell r="U142" t="str">
            <v>Título de ADMINISTRADOR 
DE EMPRESAS, otorgado en 
Bogotá por la Fundación 
Universitaria del Área 
Andina, el 23 de abril de 
2021 y título de MÁGISTER 
EN GERENCIA DE LA 
INNOVACIÓN, otorgado en 
Chía por la Universidad de la 
Sabana, el 26 de septiembre 
de 2023.</v>
          </cell>
          <cell r="V142" t="str">
            <v>Inversión</v>
          </cell>
          <cell r="W142" t="str">
            <v>Formación en capacidades democráticas en interrelación con la cualificación de la participación incidente; con enfoques de cultura ciudadana, democrática y de paz Bogotá D.C.</v>
          </cell>
          <cell r="X142" t="str">
            <v>O23011745022024021202034</v>
          </cell>
          <cell r="Y14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42" t="str">
            <v>Formar 120.000 ciudadanos en sus capacidades democráticas para incidir en la construcción de una cultura democrática, ciudadana y de paz.</v>
          </cell>
          <cell r="AA142" t="str">
            <v>Prestar servicios profesionales, de manera temporal, para contribuir al desarrollo de una estrategia de innovación en la participación ciudadana en el marco de la Escuela de la Participación.</v>
          </cell>
          <cell r="AB142">
            <v>45719</v>
          </cell>
          <cell r="AC142">
            <v>45728</v>
          </cell>
          <cell r="AD142">
            <v>2025</v>
          </cell>
          <cell r="AE142">
            <v>3</v>
          </cell>
          <cell r="AF142">
            <v>12</v>
          </cell>
          <cell r="AG142">
            <v>2025</v>
          </cell>
          <cell r="AH142">
            <v>6</v>
          </cell>
          <cell r="AI142">
            <v>0</v>
          </cell>
          <cell r="AJ142">
            <v>2025</v>
          </cell>
          <cell r="AK142">
            <v>9</v>
          </cell>
          <cell r="AL142">
            <v>11</v>
          </cell>
          <cell r="AM142">
            <v>45911</v>
          </cell>
          <cell r="AN142">
            <v>180</v>
          </cell>
          <cell r="AO142">
            <v>37170000</v>
          </cell>
          <cell r="AP142"/>
          <cell r="AQ142"/>
          <cell r="AR142"/>
          <cell r="AS142" t="str">
            <v>$ 6.195.000</v>
          </cell>
          <cell r="AT142" t="str">
            <v>PROFESIONAL 5</v>
          </cell>
          <cell r="AU142" t="str">
            <v>Marzo</v>
          </cell>
          <cell r="AV142" t="str">
            <v>1 1. Natural</v>
          </cell>
          <cell r="AW142" t="str">
            <v>26 26-Persona Natural</v>
          </cell>
          <cell r="AX142" t="str">
            <v>3 3. Único Contratista</v>
          </cell>
          <cell r="AY142" t="str">
            <v>17 17. Contrato de Prestación de Servicios</v>
          </cell>
          <cell r="AZ142" t="str">
            <v>31 31-Servicios Profesionales</v>
          </cell>
          <cell r="BA142" t="str">
            <v>5 Contratación directa</v>
          </cell>
          <cell r="BB142" t="str">
            <v>33 Prestación de Servicios Profesionales y Apoyo (5-8)</v>
          </cell>
          <cell r="BC142">
            <v>1</v>
          </cell>
          <cell r="BD142" t="str">
            <v>1 1. Ley 80</v>
          </cell>
          <cell r="BE142"/>
          <cell r="BF142"/>
          <cell r="BG142"/>
          <cell r="BH142"/>
          <cell r="BI142" t="str">
            <v>6 6: Prestacion de servicios</v>
          </cell>
          <cell r="BJ142"/>
          <cell r="BK142"/>
          <cell r="BL142"/>
          <cell r="BM142"/>
          <cell r="BN142"/>
          <cell r="BO142"/>
          <cell r="BP142"/>
          <cell r="BQ142"/>
          <cell r="BR142"/>
          <cell r="BS142"/>
          <cell r="BT142"/>
          <cell r="BU142"/>
          <cell r="BV142"/>
          <cell r="BW142"/>
          <cell r="BX142"/>
          <cell r="BY142"/>
          <cell r="BZ142"/>
          <cell r="CA142"/>
          <cell r="CB142"/>
          <cell r="CC142">
            <v>45727</v>
          </cell>
          <cell r="CD142" t="str">
            <v>CUMPLIMIENTO</v>
          </cell>
          <cell r="CE142">
            <v>80111600</v>
          </cell>
          <cell r="CF142" t="str">
            <v>CD-IDPAC-141-2025</v>
          </cell>
          <cell r="CG142" t="str">
            <v>https://community.secop.gov.co/Public/Tendering/OpportunityDetail/Index?noticeUID=CO1.NTC.7748822&amp;isFromPublicArea=True&amp;isModal=False</v>
          </cell>
          <cell r="CH142">
            <v>45716</v>
          </cell>
          <cell r="CI142" t="str">
            <v>CO1.PCCNTR.7592593</v>
          </cell>
          <cell r="CJ142" t="str">
            <v>Mónica Flórez</v>
          </cell>
          <cell r="CK142" t="str">
            <v>YULY MARCELA BARAJAS AGUILERA</v>
          </cell>
          <cell r="CL142" t="str">
            <v>1 1. Interna</v>
          </cell>
          <cell r="CM142" t="str">
            <v>JOSÉ GUILLERMO ORJUELA ARDILA</v>
          </cell>
          <cell r="CN142">
            <v>1075654508</v>
          </cell>
          <cell r="CO142">
            <v>1</v>
          </cell>
          <cell r="CP142"/>
          <cell r="CQ142" t="str">
            <v>GERENTE ESCUELA DE LA PARTICIPACIÓN</v>
          </cell>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t="str">
            <v>$ -</v>
          </cell>
          <cell r="EV142"/>
          <cell r="EW142"/>
          <cell r="EX142"/>
          <cell r="EY142"/>
          <cell r="EZ142"/>
          <cell r="FA142"/>
          <cell r="FB142">
            <v>0</v>
          </cell>
          <cell r="FC142">
            <v>45911</v>
          </cell>
          <cell r="FD142">
            <v>180</v>
          </cell>
          <cell r="FE142" t="str">
            <v>$ 37.170.000</v>
          </cell>
          <cell r="FF142" t="str">
            <v>Activo</v>
          </cell>
          <cell r="FG142" t="str">
            <v>En ejecución</v>
          </cell>
          <cell r="FH142"/>
          <cell r="FI142"/>
          <cell r="FJ142" t="str">
            <v>#N/D</v>
          </cell>
          <cell r="FK142" t="str">
            <v>#N/D</v>
          </cell>
          <cell r="FL142" t="str">
            <v>$141</v>
          </cell>
          <cell r="FM142" t="str">
            <v>#N/D</v>
          </cell>
          <cell r="FN142" t="str">
            <v>#N/D</v>
          </cell>
          <cell r="FO142" t="str">
            <v>#N/D</v>
          </cell>
          <cell r="FP142" t="str">
            <v>#N/D</v>
          </cell>
          <cell r="FQ142" t="str">
            <v>#¡REF!</v>
          </cell>
          <cell r="FR142" t="str">
            <v>#N/D</v>
          </cell>
          <cell r="FS142" t="str">
            <v xml:space="preserve"> Diseñar y proponer estrategias innovadoras para fortalecer la participación 
ciudadana, alineadas con los enfoques y objetivos de la Escuela de la 
Participación. 
2. Asesorar y acompañar iniciativas de innovación pública en participación, 
garantizando la integración de enfoques diferenciales y la inclusión de 
diversos actores. 
3. Apoyar las tareas de seguimiento a los compromisos definidos por la 
Dirección General y la Escuela de la participación, con los grupos de valor 
que integran los mecanismos de participación de la entidad. 
4. Brindar apoyo en la acciones de relacionamiento estratégico del IDPAC y 
de la Escuela de la Participación con las diferentes entidades del gobierno 
distrital. 
5. Asistir a las reuniones programadas por la Gerencia de la Escuela de la 
Participación. 
6. Las demás que sean asignadas por el supervisor, de acuerdo con la 
naturaleza y objeto del contrato.</v>
          </cell>
          <cell r="FT14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2"/>
          <cell r="FV142">
            <v>6</v>
          </cell>
          <cell r="FW142" t="str">
            <v>#N/D</v>
          </cell>
          <cell r="FX142">
            <v>197</v>
          </cell>
          <cell r="FY142">
            <v>42000000</v>
          </cell>
          <cell r="FZ142">
            <v>45701</v>
          </cell>
          <cell r="GA142">
            <v>190</v>
          </cell>
          <cell r="GB142">
            <v>37170000</v>
          </cell>
          <cell r="GC142">
            <v>45728</v>
          </cell>
        </row>
        <row r="143">
          <cell r="A143" t="str">
            <v>A53</v>
          </cell>
          <cell r="B143"/>
          <cell r="C143">
            <v>2025</v>
          </cell>
          <cell r="D143">
            <v>142</v>
          </cell>
          <cell r="E143">
            <v>52776001</v>
          </cell>
          <cell r="F143">
            <v>7</v>
          </cell>
          <cell r="G143" t="str">
            <v>LADY DIANA PABON MORALES</v>
          </cell>
          <cell r="H143" t="str">
            <v>CL 49 B BIS 5 N 64 SUR</v>
          </cell>
          <cell r="I143">
            <v>6012793410</v>
          </cell>
          <cell r="J143" t="str">
            <v>ladypabon@outlook.com</v>
          </cell>
          <cell r="K143" t="str">
            <v>NO APLICA</v>
          </cell>
          <cell r="L143" t="str">
            <v>NO APLICA</v>
          </cell>
          <cell r="M143" t="str">
            <v>MUJER</v>
          </cell>
          <cell r="N143" t="str">
            <v>CISGENERO</v>
          </cell>
          <cell r="O143" t="str">
            <v>NO APLICA</v>
          </cell>
          <cell r="P143" t="str">
            <v>NO APLICA</v>
          </cell>
          <cell r="Q143">
            <v>29728</v>
          </cell>
          <cell r="R143">
            <v>43</v>
          </cell>
          <cell r="S143" t="str">
            <v>NACIONAL</v>
          </cell>
          <cell r="T143" t="str">
            <v>Título de formación profesional en las áreas de 
administración, contaduría y afines o su equivalencia.</v>
          </cell>
          <cell r="U143" t="str">
            <v xml:space="preserve"> CONTADORA PUBLICA
Corporación Universitaria Minuto de Dios  
Según Acta de grado del 30 de noviembre de 2016</v>
          </cell>
          <cell r="V143" t="str">
            <v>Funcionamiento</v>
          </cell>
          <cell r="W143" t="str">
            <v>N/A</v>
          </cell>
          <cell r="X143"/>
          <cell r="Y143" t="str">
            <v>N/A</v>
          </cell>
          <cell r="Z143" t="str">
            <v>N/A</v>
          </cell>
          <cell r="AA143" t="str">
            <v>Prestar los servicios profesionales para brindar el apoyo técnico requerido para la ejecución de acciones contables que contribuyan al cumplimiento de los compromisos financieros adquiridos por el Instituto Distrital de la participación y Acción Comunal.</v>
          </cell>
          <cell r="AB143">
            <v>45716</v>
          </cell>
          <cell r="AC143">
            <v>45720</v>
          </cell>
          <cell r="AD143">
            <v>2025</v>
          </cell>
          <cell r="AE143">
            <v>3</v>
          </cell>
          <cell r="AF143">
            <v>4</v>
          </cell>
          <cell r="AG143">
            <v>2025</v>
          </cell>
          <cell r="AH143">
            <v>6</v>
          </cell>
          <cell r="AI143">
            <v>0</v>
          </cell>
          <cell r="AJ143">
            <v>2025</v>
          </cell>
          <cell r="AK143">
            <v>9</v>
          </cell>
          <cell r="AL143">
            <v>3</v>
          </cell>
          <cell r="AM143">
            <v>45903</v>
          </cell>
          <cell r="AN143">
            <v>180</v>
          </cell>
          <cell r="AO143">
            <v>24360000</v>
          </cell>
          <cell r="AP143"/>
          <cell r="AQ143"/>
          <cell r="AR143"/>
          <cell r="AS143" t="str">
            <v>$ 4.060.000</v>
          </cell>
          <cell r="AT143" t="str">
            <v>PROFESIONAL 1</v>
          </cell>
          <cell r="AU143" t="str">
            <v>Marzo</v>
          </cell>
          <cell r="AV143" t="str">
            <v>1 1. Natural</v>
          </cell>
          <cell r="AW143" t="str">
            <v>26 26-Persona Natural</v>
          </cell>
          <cell r="AX143" t="str">
            <v>3 3. Único Contratista</v>
          </cell>
          <cell r="AY143" t="str">
            <v>17 17. Contrato de Prestación de Servicios</v>
          </cell>
          <cell r="AZ143" t="str">
            <v>31 31-Servicios Profesionales</v>
          </cell>
          <cell r="BA143" t="str">
            <v>5 Contratación directa</v>
          </cell>
          <cell r="BB143" t="str">
            <v>33 Prestación de Servicios Profesionales y Apoyo (5-8)</v>
          </cell>
          <cell r="BC143">
            <v>1</v>
          </cell>
          <cell r="BD143" t="str">
            <v>1 1. Ley 80</v>
          </cell>
          <cell r="BE143"/>
          <cell r="BF143"/>
          <cell r="BG143"/>
          <cell r="BH143"/>
          <cell r="BI143" t="str">
            <v>6 6: Prestacion de servicios</v>
          </cell>
          <cell r="BJ143"/>
          <cell r="BK143"/>
          <cell r="BL143"/>
          <cell r="BM143"/>
          <cell r="BN143"/>
          <cell r="BO143"/>
          <cell r="BP143"/>
          <cell r="BQ143"/>
          <cell r="BR143"/>
          <cell r="BS143"/>
          <cell r="BT143"/>
          <cell r="BU143"/>
          <cell r="BV143"/>
          <cell r="BW143"/>
          <cell r="BX143"/>
          <cell r="BY143"/>
          <cell r="BZ143"/>
          <cell r="CA143"/>
          <cell r="CB143"/>
          <cell r="CC143">
            <v>45719</v>
          </cell>
          <cell r="CD143" t="str">
            <v>CUMPLIMIENTO</v>
          </cell>
          <cell r="CE143">
            <v>80111600</v>
          </cell>
          <cell r="CF143" t="str">
            <v>CD-IDPAC-142-2025</v>
          </cell>
          <cell r="CG143" t="str">
            <v>https://community.secop.gov.co/Public/Tendering/OpportunityDetail/Index?noticeUID=CO1.NTC.7742642&amp;isFromPublicArea=True&amp;isModal=False</v>
          </cell>
          <cell r="CH143">
            <v>45716</v>
          </cell>
          <cell r="CI143" t="str">
            <v>CO1.PCCNTR.7581163</v>
          </cell>
          <cell r="CJ143" t="str">
            <v>Wilson Ayure</v>
          </cell>
          <cell r="CK143" t="str">
            <v>YULY MARCELA BARAJAS AGUILERA</v>
          </cell>
          <cell r="CL143" t="str">
            <v>1 1. Interna</v>
          </cell>
          <cell r="CM143" t="str">
            <v>CLAUDIA CRISTINA ANGEL ALVAREZ</v>
          </cell>
          <cell r="CN143">
            <v>52234579</v>
          </cell>
          <cell r="CO143">
            <v>6</v>
          </cell>
          <cell r="CP143"/>
          <cell r="CQ143" t="str">
            <v>SECRETARIA GENERAL- CONTABILIDAD Y PRESUPUESTO</v>
          </cell>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t="str">
            <v>$ -</v>
          </cell>
          <cell r="EV143"/>
          <cell r="EW143"/>
          <cell r="EX143"/>
          <cell r="EY143"/>
          <cell r="EZ143"/>
          <cell r="FA143"/>
          <cell r="FB143">
            <v>0</v>
          </cell>
          <cell r="FC143">
            <v>45903</v>
          </cell>
          <cell r="FD143">
            <v>180</v>
          </cell>
          <cell r="FE143" t="str">
            <v>$ 24.360.000</v>
          </cell>
          <cell r="FF143" t="str">
            <v>Activo</v>
          </cell>
          <cell r="FG143" t="str">
            <v>En ejecución</v>
          </cell>
          <cell r="FH143"/>
          <cell r="FI143"/>
          <cell r="FJ143" t="str">
            <v>#N/D</v>
          </cell>
          <cell r="FK143" t="str">
            <v>#N/D</v>
          </cell>
          <cell r="FL143" t="str">
            <v>$142</v>
          </cell>
          <cell r="FM143" t="str">
            <v>#N/D</v>
          </cell>
          <cell r="FN143" t="str">
            <v>#N/D</v>
          </cell>
          <cell r="FO143" t="str">
            <v>#N/D</v>
          </cell>
          <cell r="FP143" t="str">
            <v>#N/D</v>
          </cell>
          <cell r="FQ143" t="str">
            <v>#¡REF!</v>
          </cell>
          <cell r="FR143" t="str">
            <v>#N/D</v>
          </cell>
          <cell r="FS143" t="str">
            <v xml:space="preserve">Bindar apoyo en la elaboración de los Informes de los Estados Financieros 
de la entidad conforme a la normatividad vigente, aplicando las Políticas 
Contables bajo los Estándares Internacionales de Contabilidad del Sector 
Público y mantener actualizado el manual de Políticas Contables de la 
entidad. 
2. Elaborar y presentar las declaraciones tributarias de impuestos, 
información exógena Nacionales y Distritales, de conformidad con la 
normatividad aplicable al IDPAC, así como asesorar y atender conceptos 
en materia contable y tributaria que se requieran en virtud de los diferentes 
procesos financieros del IDPAC y Elaborar los documentos e informes para 
dar respuesta a los diferentes requerimientos internos y externos. 
3. Realizar el registro de comprobantes contables en el aplicativo Contable 
de la entidad. 
4. Realizar las conciliaciones de cuentas contables de acuerdo con el 
regimen de contabilidad pública y procedimientos establecidos 
5. Crear y actualizar terceros en el sistema de información del Distrito 
BogData. 
6. Las demás que sean asignadas por el supervisor, de acuerdo con la 
naturaleza y objeto del contrato. </v>
          </cell>
          <cell r="FT14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3"/>
          <cell r="FV143">
            <v>6</v>
          </cell>
          <cell r="FW143" t="str">
            <v>#N/D</v>
          </cell>
          <cell r="FX143">
            <v>263</v>
          </cell>
          <cell r="FY143">
            <v>24360000</v>
          </cell>
          <cell r="FZ143">
            <v>45708</v>
          </cell>
          <cell r="GA143">
            <v>155</v>
          </cell>
          <cell r="GB143">
            <v>24360000</v>
          </cell>
          <cell r="GC143">
            <v>45719</v>
          </cell>
        </row>
        <row r="144">
          <cell r="A144" t="str">
            <v>C658</v>
          </cell>
          <cell r="B144"/>
          <cell r="C144">
            <v>2025</v>
          </cell>
          <cell r="D144">
            <v>143</v>
          </cell>
          <cell r="E144">
            <v>1020729767</v>
          </cell>
          <cell r="F144">
            <v>4</v>
          </cell>
          <cell r="G144" t="str">
            <v>JEISON ENRIQUE PEÑA CHIVIRI</v>
          </cell>
          <cell r="H144" t="str">
            <v>KR 8 B BIS 188 B 26</v>
          </cell>
          <cell r="I144">
            <v>6781147</v>
          </cell>
          <cell r="J144" t="str">
            <v>productor.jeisson@gmail.com</v>
          </cell>
          <cell r="K144" t="str">
            <v>NO APLICA</v>
          </cell>
          <cell r="L144" t="str">
            <v>NO APLICA</v>
          </cell>
          <cell r="M144" t="str">
            <v>HOMBRE</v>
          </cell>
          <cell r="N144" t="str">
            <v>CISGENERO</v>
          </cell>
          <cell r="O144" t="str">
            <v>NO APLICA</v>
          </cell>
          <cell r="P144" t="str">
            <v>NO APLICA</v>
          </cell>
          <cell r="Q144">
            <v>32127</v>
          </cell>
          <cell r="R144">
            <v>37</v>
          </cell>
          <cell r="S144" t="str">
            <v>NACIONAL</v>
          </cell>
          <cell r="T144" t="str">
            <v>Título de formación tecnológica o aprobación de seis (06) semestres de formación profesional o aprobación del 60% del pensum académico de formación profesional en las áreas relacionadas con las ciencias sociales y humanas y afines o su equivalencia.</v>
          </cell>
          <cell r="U144" t="str">
            <v>BACHILLER ACADEMICOInstitucion Educatica Distrital "Aquileo Parra"Segun diploma del 2 de diciembre de 2005</v>
          </cell>
          <cell r="V144" t="str">
            <v>Inversión</v>
          </cell>
          <cell r="W144" t="str">
            <v>Construcción de Ciudadanía Activa Crece La Participación en el Territorio con Promoción, Información e Innovación en Bogotá D.C.</v>
          </cell>
          <cell r="X144" t="str">
            <v>O23011745022024025407017</v>
          </cell>
          <cell r="Y14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44" t="str">
            <v>2. Fortalecer 1 sistema(s) informativo y de comunicación del Distrito.</v>
          </cell>
          <cell r="AA144" t="str">
            <v>Prestar los servicios de apoyo a la gestión para asistir la producción técnica y emisión de la programación de la emisora virtual del Distrito DC Radio que contribuya a Implementar el Plan Estratégico de Comunicaciones.</v>
          </cell>
          <cell r="AB144">
            <v>45720</v>
          </cell>
          <cell r="AC144">
            <v>45726</v>
          </cell>
          <cell r="AD144">
            <v>2025</v>
          </cell>
          <cell r="AE144">
            <v>3</v>
          </cell>
          <cell r="AF144">
            <v>10</v>
          </cell>
          <cell r="AG144">
            <v>2025</v>
          </cell>
          <cell r="AH144">
            <v>5</v>
          </cell>
          <cell r="AI144">
            <v>0</v>
          </cell>
          <cell r="AJ144">
            <v>2025</v>
          </cell>
          <cell r="AK144">
            <v>8</v>
          </cell>
          <cell r="AL144">
            <v>9</v>
          </cell>
          <cell r="AM144">
            <v>45878</v>
          </cell>
          <cell r="AN144">
            <v>150</v>
          </cell>
          <cell r="AO144">
            <v>18000000</v>
          </cell>
          <cell r="AP144"/>
          <cell r="AQ144"/>
          <cell r="AR144"/>
          <cell r="AS144" t="str">
            <v>$ 3.600.000</v>
          </cell>
          <cell r="AT144" t="str">
            <v>TECNICA 3</v>
          </cell>
          <cell r="AU144" t="str">
            <v>Marzo</v>
          </cell>
          <cell r="AV144" t="str">
            <v>1 1. Natural</v>
          </cell>
          <cell r="AW144" t="str">
            <v>26 26-Persona Natural</v>
          </cell>
          <cell r="AX144" t="str">
            <v>3 3. Único Contratista</v>
          </cell>
          <cell r="AY144" t="str">
            <v>17 17. Contrato de Prestación de Servicios</v>
          </cell>
          <cell r="AZ144" t="str">
            <v>33 33-Servicios Apoyo a la Gestion de la Entidad (servicios administrativos)</v>
          </cell>
          <cell r="BA144" t="str">
            <v>5 Contratación directa</v>
          </cell>
          <cell r="BB144" t="str">
            <v>33 Prestación de Servicios Profesionales y Apoyo (5-8)</v>
          </cell>
          <cell r="BC144">
            <v>1</v>
          </cell>
          <cell r="BD144" t="str">
            <v>1 1. Ley 80</v>
          </cell>
          <cell r="BE144"/>
          <cell r="BF144"/>
          <cell r="BG144"/>
          <cell r="BH144"/>
          <cell r="BI144" t="str">
            <v>6 6: Prestacion de servicios</v>
          </cell>
          <cell r="BJ144"/>
          <cell r="BK144"/>
          <cell r="BL144"/>
          <cell r="BM144"/>
          <cell r="BN144"/>
          <cell r="BO144"/>
          <cell r="BP144"/>
          <cell r="BQ144"/>
          <cell r="BR144"/>
          <cell r="BS144"/>
          <cell r="BT144"/>
          <cell r="BU144"/>
          <cell r="BV144"/>
          <cell r="BW144"/>
          <cell r="BX144"/>
          <cell r="BY144"/>
          <cell r="BZ144"/>
          <cell r="CA144"/>
          <cell r="CB144"/>
          <cell r="CC144">
            <v>45723</v>
          </cell>
          <cell r="CD144" t="str">
            <v>CUMPLIMIENTO</v>
          </cell>
          <cell r="CE144">
            <v>80111600</v>
          </cell>
          <cell r="CF144" t="str">
            <v>CD-IDPAC-143-2025</v>
          </cell>
          <cell r="CG144" t="str">
            <v>https://community.secop.gov.co/Public/Tendering/OpportunityDetail/Index?noticeUID=CO1.NTC.7757699&amp;isFromPublicArea=True&amp;isModal=False</v>
          </cell>
          <cell r="CH144">
            <v>45719</v>
          </cell>
          <cell r="CI144" t="str">
            <v>CO1.PCCNTR.7594697</v>
          </cell>
          <cell r="CJ144" t="str">
            <v>Mónica Flórez</v>
          </cell>
          <cell r="CK144" t="str">
            <v>YULY MARCELA BARAJAS AGUILERA</v>
          </cell>
          <cell r="CL144" t="str">
            <v>1 1. Interna</v>
          </cell>
          <cell r="CM144" t="str">
            <v>CAMILO IVAN REYES AMADOR</v>
          </cell>
          <cell r="CN144">
            <v>80082106</v>
          </cell>
          <cell r="CO144">
            <v>4</v>
          </cell>
          <cell r="CP144"/>
          <cell r="CQ144" t="str">
            <v>GERENTE DE PROYECTOS</v>
          </cell>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t="str">
            <v>$ -</v>
          </cell>
          <cell r="EV144"/>
          <cell r="EW144"/>
          <cell r="EX144"/>
          <cell r="EY144"/>
          <cell r="EZ144"/>
          <cell r="FA144"/>
          <cell r="FB144">
            <v>0</v>
          </cell>
          <cell r="FC144">
            <v>45878</v>
          </cell>
          <cell r="FD144">
            <v>150</v>
          </cell>
          <cell r="FE144" t="str">
            <v>$ 18.000.000</v>
          </cell>
          <cell r="FF144" t="str">
            <v>Activo</v>
          </cell>
          <cell r="FG144" t="str">
            <v>En ejecución</v>
          </cell>
          <cell r="FH144"/>
          <cell r="FI144"/>
          <cell r="FJ144" t="str">
            <v>#N/D</v>
          </cell>
          <cell r="FK144" t="str">
            <v>#N/D</v>
          </cell>
          <cell r="FL144" t="str">
            <v>$143</v>
          </cell>
          <cell r="FM144" t="str">
            <v>#N/D</v>
          </cell>
          <cell r="FN144" t="str">
            <v>#N/D</v>
          </cell>
          <cell r="FO144" t="str">
            <v>#N/D</v>
          </cell>
          <cell r="FP144" t="str">
            <v>#N/D</v>
          </cell>
          <cell r="FQ144" t="str">
            <v>#¡REF!</v>
          </cell>
          <cell r="FR144" t="str">
            <v>#N/D</v>
          </cell>
          <cell r="FS144" t="str">
            <v xml:space="preserve">Apoyar como operador de audio máster el desarrollo de las acciones de la 
emisora virtual “DC Radio”, desarrollando las etapas de pre-producción, 
producción y postproducción de piezas radiofónicas que requiera el 
IDPAC. 
2. Desempeñar actividades de cubrimiento de los eventos institucionales e 
interinstitucionales de la Entidad, con la transmisión en directo o diferido a 
través de la emisora virtual “DC Radio”. 
3. Realizar y desarrollar las “Promos” que el IDPAC requiera y desempeñar 
actividades de reportería para la producción de piezas radiofónicas. 
4. Apoyar los desplazamientos que sean requeridos en la Unidad Móvil de 
difusión de la emisora. 
5. Asistir a los comités editoriales citados por la dependencia supervisora del 
contrato. 
6. Las demás que sean asignadas por el supervisor, de acuerdo con la 
naturaleza y objeto del contrato. </v>
          </cell>
          <cell r="FT14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4"/>
          <cell r="FV144">
            <v>5</v>
          </cell>
          <cell r="FW144" t="str">
            <v>#N/D</v>
          </cell>
          <cell r="FX144">
            <v>207</v>
          </cell>
          <cell r="FY144">
            <v>18000000</v>
          </cell>
          <cell r="FZ144">
            <v>45702</v>
          </cell>
          <cell r="GA144">
            <v>181</v>
          </cell>
          <cell r="GB144">
            <v>18000000</v>
          </cell>
          <cell r="GC144">
            <v>45723</v>
          </cell>
        </row>
        <row r="145">
          <cell r="A145" t="str">
            <v>C299</v>
          </cell>
          <cell r="B145"/>
          <cell r="C145">
            <v>2025</v>
          </cell>
          <cell r="D145">
            <v>144</v>
          </cell>
          <cell r="E145">
            <v>1020759955</v>
          </cell>
          <cell r="F145">
            <v>0</v>
          </cell>
          <cell r="G145" t="str">
            <v>RICARDO SANCHEZ RODRIGUEZ</v>
          </cell>
          <cell r="H145" t="str">
            <v>KR 12 119 11 AP 201</v>
          </cell>
          <cell r="I145">
            <v>3123498735</v>
          </cell>
          <cell r="J145" t="str">
            <v>ricardo9133@hotmail.com</v>
          </cell>
          <cell r="K145" t="str">
            <v>NO APLICA</v>
          </cell>
          <cell r="L145" t="str">
            <v>NO APLICA</v>
          </cell>
          <cell r="M145" t="str">
            <v>HOMBRE</v>
          </cell>
          <cell r="N145" t="str">
            <v>CISGENERO</v>
          </cell>
          <cell r="O145" t="str">
            <v>NO APLICA</v>
          </cell>
          <cell r="P145" t="str">
            <v>NO APLICA</v>
          </cell>
          <cell r="Q145">
            <v>33299</v>
          </cell>
          <cell r="R145">
            <v>34</v>
          </cell>
          <cell r="S145" t="str">
            <v>NACIONAL</v>
          </cell>
          <cell r="T145" t="str">
            <v>Titulo profesional en ciencias 
sociales y humanas o afines</v>
          </cell>
          <cell r="U145" t="str">
            <v>Título de ABOGADO 
otrogado en Bogotá por la 
Universidad Militar Nueva 
Granada el 19 de septiembre 
de 2022.</v>
          </cell>
          <cell r="V145" t="str">
            <v>Inversión</v>
          </cell>
          <cell r="W145" t="str">
            <v>Implementación de mecanismos de participación que potencian el desarrollo territorial Bogotá D.C.</v>
          </cell>
          <cell r="X145" t="str">
            <v>O23011745022024023806022</v>
          </cell>
          <cell r="Y145" t="str">
            <v>Meta 421 Implementar un (1) modelo de gobernanza democrática que amplíe el alcance de la participación de la ciudadanía organizaciones sociales y comunales de primer segundo y tercer grado en todas las decisiones públicas del gobierno distrital.</v>
          </cell>
          <cell r="Z145" t="str">
            <v>3. Aplicar a 2000 organizaciones sociales, comunales, medios comunitarios, de propiedad horizontal el modelo de fortalecimiento.</v>
          </cell>
          <cell r="AA145" t="str">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v>
          </cell>
          <cell r="AB145">
            <v>45727</v>
          </cell>
          <cell r="AC145">
            <v>45730</v>
          </cell>
          <cell r="AD145">
            <v>2025</v>
          </cell>
          <cell r="AE145">
            <v>3</v>
          </cell>
          <cell r="AF145">
            <v>14</v>
          </cell>
          <cell r="AG145">
            <v>2025</v>
          </cell>
          <cell r="AH145">
            <v>6</v>
          </cell>
          <cell r="AI145">
            <v>0</v>
          </cell>
          <cell r="AJ145">
            <v>2025</v>
          </cell>
          <cell r="AK145">
            <v>9</v>
          </cell>
          <cell r="AL145">
            <v>13</v>
          </cell>
          <cell r="AM145">
            <v>45913</v>
          </cell>
          <cell r="AN145">
            <v>180</v>
          </cell>
          <cell r="AO145">
            <v>25800000</v>
          </cell>
          <cell r="AP145"/>
          <cell r="AQ145"/>
          <cell r="AR145"/>
          <cell r="AS145" t="str">
            <v>$ 4.300.000</v>
          </cell>
          <cell r="AT145" t="str">
            <v>PROFESIONAL 2</v>
          </cell>
          <cell r="AU145" t="str">
            <v>Marzo</v>
          </cell>
          <cell r="AV145" t="str">
            <v>1 1. Natural</v>
          </cell>
          <cell r="AW145" t="str">
            <v>26 26-Persona Natural</v>
          </cell>
          <cell r="AX145" t="str">
            <v>3 3. Único Contratista</v>
          </cell>
          <cell r="AY145" t="str">
            <v>17 17. Contrato de Prestación de Servicios</v>
          </cell>
          <cell r="AZ145" t="str">
            <v>31 31-Servicios Profesionales</v>
          </cell>
          <cell r="BA145" t="str">
            <v>5 Contratación directa</v>
          </cell>
          <cell r="BB145" t="str">
            <v>33 Prestación de Servicios Profesionales y Apoyo (5-8)</v>
          </cell>
          <cell r="BC145">
            <v>1</v>
          </cell>
          <cell r="BD145" t="str">
            <v>1 1. Ley 80</v>
          </cell>
          <cell r="BE145"/>
          <cell r="BF145"/>
          <cell r="BG145"/>
          <cell r="BH145"/>
          <cell r="BI145" t="str">
            <v>6 6: Prestacion de servicios</v>
          </cell>
          <cell r="BJ145"/>
          <cell r="BK145"/>
          <cell r="BL145"/>
          <cell r="BM145"/>
          <cell r="BN145"/>
          <cell r="BO145"/>
          <cell r="BP145"/>
          <cell r="BQ145"/>
          <cell r="BR145"/>
          <cell r="BS145"/>
          <cell r="BT145"/>
          <cell r="BU145"/>
          <cell r="BV145"/>
          <cell r="BW145"/>
          <cell r="BX145"/>
          <cell r="BY145"/>
          <cell r="BZ145"/>
          <cell r="CA145"/>
          <cell r="CB145"/>
          <cell r="CC145">
            <v>45728</v>
          </cell>
          <cell r="CD145" t="str">
            <v>CUMPLIMIENTO</v>
          </cell>
          <cell r="CE145">
            <v>80111600</v>
          </cell>
          <cell r="CF145" t="str">
            <v>CD-IDPAC-144-2025</v>
          </cell>
          <cell r="CG145" t="str">
            <v xml:space="preserve">https://community.secop.gov.co/Public/Tendering/OpportunityDetail/Index?noticeUID=CO1.NTC.7815505&amp;isFromPublicArea=True&amp;isModal=False
</v>
          </cell>
          <cell r="CH145">
            <v>45727</v>
          </cell>
          <cell r="CI145" t="str">
            <v xml:space="preserve">	CO1.PCCNTR.7637556</v>
          </cell>
          <cell r="CJ145" t="str">
            <v>Mónica Flórez</v>
          </cell>
          <cell r="CK145" t="str">
            <v>YULY MARCELA BARAJAS AGUILERA</v>
          </cell>
          <cell r="CL145" t="str">
            <v>1 1. Interna</v>
          </cell>
          <cell r="CM145" t="str">
            <v>JUAN DAVID QUIÑONES BORDA</v>
          </cell>
          <cell r="CN145">
            <v>1020805941</v>
          </cell>
          <cell r="CO145">
            <v>5</v>
          </cell>
          <cell r="CP145"/>
          <cell r="CQ145" t="str">
            <v>GERENTE JUVENTUD</v>
          </cell>
          <cell r="CR145"/>
          <cell r="CS145"/>
          <cell r="CT145"/>
          <cell r="CU145"/>
          <cell r="CV145"/>
          <cell r="CW145"/>
          <cell r="CX145"/>
          <cell r="CY145"/>
          <cell r="CZ145"/>
          <cell r="DA145"/>
          <cell r="DB145"/>
          <cell r="DC145"/>
          <cell r="DD145"/>
          <cell r="DE145"/>
          <cell r="DF145"/>
          <cell r="DG145"/>
          <cell r="DH145"/>
          <cell r="DI145"/>
          <cell r="DJ145"/>
          <cell r="DK145"/>
          <cell r="DL145"/>
          <cell r="DM145"/>
          <cell r="DN145"/>
          <cell r="DO145"/>
          <cell r="DP145"/>
          <cell r="DQ145"/>
          <cell r="DR145"/>
          <cell r="DS145"/>
          <cell r="DT145"/>
          <cell r="DU145"/>
          <cell r="DV145"/>
          <cell r="DW145"/>
          <cell r="DX145"/>
          <cell r="DY145"/>
          <cell r="DZ145"/>
          <cell r="EA145"/>
          <cell r="EB145"/>
          <cell r="EC145"/>
          <cell r="ED145"/>
          <cell r="EE145"/>
          <cell r="EF145"/>
          <cell r="EG145"/>
          <cell r="EH145"/>
          <cell r="EI145"/>
          <cell r="EJ145"/>
          <cell r="EK145"/>
          <cell r="EL145"/>
          <cell r="EM145"/>
          <cell r="EN145"/>
          <cell r="EO145"/>
          <cell r="EP145"/>
          <cell r="EQ145"/>
          <cell r="ER145"/>
          <cell r="ES145"/>
          <cell r="ET145"/>
          <cell r="EU145" t="str">
            <v>$ -</v>
          </cell>
          <cell r="EV145"/>
          <cell r="EW145"/>
          <cell r="EX145"/>
          <cell r="EY145"/>
          <cell r="EZ145"/>
          <cell r="FA145"/>
          <cell r="FB145">
            <v>0</v>
          </cell>
          <cell r="FC145">
            <v>45913</v>
          </cell>
          <cell r="FD145">
            <v>180</v>
          </cell>
          <cell r="FE145" t="str">
            <v>$ 25.800.000</v>
          </cell>
          <cell r="FF145" t="str">
            <v>Activo</v>
          </cell>
          <cell r="FG145" t="str">
            <v>En ejecución</v>
          </cell>
          <cell r="FH145"/>
          <cell r="FI145"/>
          <cell r="FJ145" t="str">
            <v>#N/D</v>
          </cell>
          <cell r="FK145" t="str">
            <v>#N/D</v>
          </cell>
          <cell r="FL145" t="str">
            <v>$144</v>
          </cell>
          <cell r="FM145" t="str">
            <v>#N/D</v>
          </cell>
          <cell r="FN145" t="str">
            <v>#N/D</v>
          </cell>
          <cell r="FO145" t="str">
            <v>#N/D</v>
          </cell>
          <cell r="FP145" t="str">
            <v>#N/D</v>
          </cell>
          <cell r="FQ145" t="str">
            <v>#¡REF!</v>
          </cell>
          <cell r="FR145" t="str">
            <v>#N/D</v>
          </cell>
          <cell r="FS145" t="str">
            <v xml:space="preserve">Promover, apoyar y acompañar las acciones y productos para el 
fortalecimiento del Sistema Distrital de Juventud. 
2. Consolidar y sistematizar la información y las evidencias de las acciones y 
actividades programadas en el marco del PAI, para el respectivo reporte a 
realizar por la Gerencia de Juventud. 
3. Realizar el seguimiento a las acciones programadas por el equipo territorial 
de la Gerencia de Juventud, en el marco del fortalecimiento al Sistema 
Distrital de Juventud. 
4. Apoyar la construcción de reportes, informes y documentos que den 
respuesta oportuna a los requerimientos relacionados con la 
implementación y seguimiento de la Política Pública de Juventud.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14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5"/>
          <cell r="FV145">
            <v>6</v>
          </cell>
          <cell r="FW145" t="str">
            <v>#N/D</v>
          </cell>
          <cell r="FX145">
            <v>273</v>
          </cell>
          <cell r="FY145">
            <v>25800000</v>
          </cell>
          <cell r="FZ145">
            <v>45712</v>
          </cell>
          <cell r="GA145">
            <v>207</v>
          </cell>
          <cell r="GB145">
            <v>25800000</v>
          </cell>
          <cell r="GC145">
            <v>45730</v>
          </cell>
        </row>
        <row r="146">
          <cell r="A146" t="str">
            <v>A83</v>
          </cell>
          <cell r="B146"/>
          <cell r="C146">
            <v>2025</v>
          </cell>
          <cell r="D146">
            <v>145</v>
          </cell>
          <cell r="E146">
            <v>1083028126</v>
          </cell>
          <cell r="F146">
            <v>4</v>
          </cell>
          <cell r="G146" t="str">
            <v>JOSE DE JESUS GNECCO BERNIER</v>
          </cell>
          <cell r="H146" t="str">
            <v>KR 72 A 24 B 72</v>
          </cell>
          <cell r="I146">
            <v>3162494691</v>
          </cell>
          <cell r="J146" t="str">
            <v>gneccob9@gmail.com</v>
          </cell>
          <cell r="K146" t="str">
            <v>NO APLICA</v>
          </cell>
          <cell r="L146" t="str">
            <v>NO APLICA</v>
          </cell>
          <cell r="M146" t="str">
            <v>HOMBRE</v>
          </cell>
          <cell r="N146" t="str">
            <v>CISGENERO</v>
          </cell>
          <cell r="O146" t="str">
            <v>NO APLICA</v>
          </cell>
          <cell r="P146" t="str">
            <v>NO APLICA</v>
          </cell>
          <cell r="Q146">
            <v>35661</v>
          </cell>
          <cell r="R146">
            <v>27</v>
          </cell>
          <cell r="S146" t="str">
            <v>NACIONAL</v>
          </cell>
          <cell r="T146" t="str">
            <v>Título profesional en Derecho, con título de posgrado a nivel de especialización y/o su equivalencia</v>
          </cell>
          <cell r="U146" t="str">
            <v>ABOGADO Universidad Sergio Arboleda Según diploma de grado del 15 de Abril de 2021 - CERTIFICADO DE TERMINACIÓN DE MATERIAS del día 16 de Noviembre de 2019. ESPECIALIZACIÓN EN DERECHO CONSTITUCIONAL de la Corporación Universitaría AMERICANA el día 21 de Diciembre de 2023</v>
          </cell>
          <cell r="V146" t="str">
            <v>Funcionamiento</v>
          </cell>
          <cell r="W146" t="str">
            <v>N/A</v>
          </cell>
          <cell r="X146"/>
          <cell r="Y146" t="str">
            <v>N/A</v>
          </cell>
          <cell r="Z146" t="str">
            <v>N/A</v>
          </cell>
          <cell r="AA146" t="str">
            <v>Prestar los servicios profesionales para acompañar la ejecución de los trámites precontractuales, contractuales, y postcontractuales de los contratistas que hacen parte del Proceso de Gestión Contractual.</v>
          </cell>
          <cell r="AB146">
            <v>45716</v>
          </cell>
          <cell r="AC146">
            <v>45723</v>
          </cell>
          <cell r="AD146">
            <v>2025</v>
          </cell>
          <cell r="AE146">
            <v>3</v>
          </cell>
          <cell r="AF146">
            <v>7</v>
          </cell>
          <cell r="AG146">
            <v>2025</v>
          </cell>
          <cell r="AH146">
            <v>9</v>
          </cell>
          <cell r="AI146">
            <v>0</v>
          </cell>
          <cell r="AJ146">
            <v>2025</v>
          </cell>
          <cell r="AK146">
            <v>12</v>
          </cell>
          <cell r="AL146">
            <v>6</v>
          </cell>
          <cell r="AM146">
            <v>45997</v>
          </cell>
          <cell r="AN146">
            <v>270</v>
          </cell>
          <cell r="AO146">
            <v>58500000</v>
          </cell>
          <cell r="AP146"/>
          <cell r="AQ146"/>
          <cell r="AR146"/>
          <cell r="AS146" t="str">
            <v>$ 6.500.000</v>
          </cell>
          <cell r="AT146" t="str">
            <v>PROFESIONAL 6</v>
          </cell>
          <cell r="AU146" t="str">
            <v>Marzo</v>
          </cell>
          <cell r="AV146" t="str">
            <v>1 1. Natural</v>
          </cell>
          <cell r="AW146" t="str">
            <v>26 26-Persona Natural</v>
          </cell>
          <cell r="AX146" t="str">
            <v>3 3. Único Contratista</v>
          </cell>
          <cell r="AY146" t="str">
            <v>17 17. Contrato de Prestación de Servicios</v>
          </cell>
          <cell r="AZ146" t="str">
            <v>31 31-Servicios Profesionales</v>
          </cell>
          <cell r="BA146" t="str">
            <v>5 Contratación directa</v>
          </cell>
          <cell r="BB146" t="str">
            <v>33 Prestación de Servicios Profesionales y Apoyo (5-8)</v>
          </cell>
          <cell r="BC146">
            <v>1</v>
          </cell>
          <cell r="BD146" t="str">
            <v>1 1. Ley 80</v>
          </cell>
          <cell r="BE146"/>
          <cell r="BF146"/>
          <cell r="BG146"/>
          <cell r="BH146"/>
          <cell r="BI146" t="str">
            <v>6 6: Prestacion de servicios</v>
          </cell>
          <cell r="BJ146"/>
          <cell r="BK146"/>
          <cell r="BL146"/>
          <cell r="BM146"/>
          <cell r="BN146"/>
          <cell r="BO146"/>
          <cell r="BP146"/>
          <cell r="BQ146"/>
          <cell r="BR146"/>
          <cell r="BS146"/>
          <cell r="BT146"/>
          <cell r="BU146"/>
          <cell r="BV146"/>
          <cell r="BW146"/>
          <cell r="BX146"/>
          <cell r="BY146"/>
          <cell r="BZ146"/>
          <cell r="CA146"/>
          <cell r="CB146"/>
          <cell r="CC146">
            <v>45721</v>
          </cell>
          <cell r="CD146" t="str">
            <v>CUMPLIMIENTO</v>
          </cell>
          <cell r="CE146">
            <v>80111600</v>
          </cell>
          <cell r="CF146" t="str">
            <v>CD-IDPAC-145-2025</v>
          </cell>
          <cell r="CG146" t="str">
            <v xml:space="preserve">https://community.secop.gov.co/Public/Tendering/OpportunityDetail/Index?noticeUID=CO1.NTC.7744557&amp;isFromPublicArea=True&amp;isModal=False
</v>
          </cell>
          <cell r="CH146">
            <v>45716</v>
          </cell>
          <cell r="CI146" t="str">
            <v>CO1.PCCNTR.7586071</v>
          </cell>
          <cell r="CJ146" t="str">
            <v>Manuela Martínez</v>
          </cell>
          <cell r="CK146" t="str">
            <v>YULY MARCELA BARAJAS AGUILERA</v>
          </cell>
          <cell r="CL146" t="str">
            <v>1 1. Interna</v>
          </cell>
          <cell r="CM146" t="str">
            <v>YULY MARCELA BARAJAS AGUILERA</v>
          </cell>
          <cell r="CN146">
            <v>1010176121</v>
          </cell>
          <cell r="CO146">
            <v>6</v>
          </cell>
          <cell r="CP146"/>
          <cell r="CQ146" t="str">
            <v>SECRETARIA GENERAL</v>
          </cell>
          <cell r="CR146"/>
          <cell r="CS146"/>
          <cell r="CT146"/>
          <cell r="CU146"/>
          <cell r="CV146"/>
          <cell r="CW146"/>
          <cell r="CX146"/>
          <cell r="CY146"/>
          <cell r="CZ146"/>
          <cell r="DA146"/>
          <cell r="DB146"/>
          <cell r="DC146"/>
          <cell r="DD146"/>
          <cell r="DE146"/>
          <cell r="DF146"/>
          <cell r="DG146"/>
          <cell r="DH146"/>
          <cell r="DI146"/>
          <cell r="DJ146"/>
          <cell r="DK146"/>
          <cell r="DL146"/>
          <cell r="DM146"/>
          <cell r="DN146"/>
          <cell r="DO146"/>
          <cell r="DP146"/>
          <cell r="DQ146"/>
          <cell r="DR146"/>
          <cell r="DS146"/>
          <cell r="DT146"/>
          <cell r="DU146"/>
          <cell r="DV146"/>
          <cell r="DW146"/>
          <cell r="DX146"/>
          <cell r="DY146"/>
          <cell r="DZ146"/>
          <cell r="EA146"/>
          <cell r="EB146"/>
          <cell r="EC146"/>
          <cell r="ED146"/>
          <cell r="EE146"/>
          <cell r="EF146"/>
          <cell r="EG146"/>
          <cell r="EH146"/>
          <cell r="EI146"/>
          <cell r="EJ146"/>
          <cell r="EK146"/>
          <cell r="EL146"/>
          <cell r="EM146"/>
          <cell r="EN146"/>
          <cell r="EO146"/>
          <cell r="EP146"/>
          <cell r="EQ146"/>
          <cell r="ER146"/>
          <cell r="ES146"/>
          <cell r="ET146"/>
          <cell r="EU146" t="str">
            <v>$ -</v>
          </cell>
          <cell r="EV146"/>
          <cell r="EW146"/>
          <cell r="EX146"/>
          <cell r="EY146"/>
          <cell r="EZ146"/>
          <cell r="FA146"/>
          <cell r="FB146">
            <v>0</v>
          </cell>
          <cell r="FC146">
            <v>45997</v>
          </cell>
          <cell r="FD146">
            <v>270</v>
          </cell>
          <cell r="FE146" t="str">
            <v>$ 58.500.000</v>
          </cell>
          <cell r="FF146" t="str">
            <v>Activo</v>
          </cell>
          <cell r="FG146" t="str">
            <v>En ejecución</v>
          </cell>
          <cell r="FH146"/>
          <cell r="FI146"/>
          <cell r="FJ146" t="str">
            <v>#N/D</v>
          </cell>
          <cell r="FK146" t="str">
            <v>#N/D</v>
          </cell>
          <cell r="FL146" t="str">
            <v>$145</v>
          </cell>
          <cell r="FM146" t="str">
            <v>#N/D</v>
          </cell>
          <cell r="FN146" t="str">
            <v>#N/D</v>
          </cell>
          <cell r="FO146" t="str">
            <v>#N/D</v>
          </cell>
          <cell r="FP146" t="str">
            <v>#N/D</v>
          </cell>
          <cell r="FQ146" t="str">
            <v>#¡REF!</v>
          </cell>
          <cell r="FR146" t="str">
            <v>#N/D</v>
          </cell>
          <cell r="FS146" t="str">
            <v xml:space="preserve"> Realizar sistemas de monitoreo para todos los procedimientos de la 
Secretaría General. 
2. Revisar y asegurar el adecuado funcionamiento de los asuntos operativos 
de la Secretaría General. 
3. Brindar apoyo a la Secretaría General en la comunicación con las áreas 
misionales y operativas del Instituto. 
4. Asegurar la actualización constante de las bases de datos de la Secretaría 
General. 
5. Participar en las reuniones programadas relacionadas directamente con el 
objetivo del contrato, de manera virtual o presencial. 
6. Las demás que sean asignadas por el supervisor, de acuerdo con la 
naturaleza y objeto del contrato. </v>
          </cell>
          <cell r="FT14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6"/>
          <cell r="FV146">
            <v>9</v>
          </cell>
          <cell r="FW146" t="str">
            <v>#N/D</v>
          </cell>
          <cell r="FX146">
            <v>269</v>
          </cell>
          <cell r="FY146">
            <v>58500000</v>
          </cell>
          <cell r="FZ146">
            <v>45709</v>
          </cell>
          <cell r="GA146">
            <v>170</v>
          </cell>
          <cell r="GB146">
            <v>58500000</v>
          </cell>
          <cell r="GC146">
            <v>45722</v>
          </cell>
        </row>
        <row r="147">
          <cell r="A147" t="str">
            <v>C407</v>
          </cell>
          <cell r="B147"/>
          <cell r="C147">
            <v>2025</v>
          </cell>
          <cell r="D147">
            <v>146</v>
          </cell>
          <cell r="E147">
            <v>1065008219</v>
          </cell>
          <cell r="F147">
            <v>1</v>
          </cell>
          <cell r="G147" t="str">
            <v>MARIA JOSE ALVAREZ CARRASCAL</v>
          </cell>
          <cell r="H147" t="str">
            <v>CL  CALLE 53 #3-6</v>
          </cell>
          <cell r="I147">
            <v>3005329715</v>
          </cell>
          <cell r="J147" t="str">
            <v>mariajalvarezc@hotmail.com</v>
          </cell>
          <cell r="K147" t="str">
            <v>NO APLICA</v>
          </cell>
          <cell r="L147" t="str">
            <v>NO APLICA</v>
          </cell>
          <cell r="M147" t="str">
            <v>MUJER</v>
          </cell>
          <cell r="N147" t="str">
            <v>CISGENERO</v>
          </cell>
          <cell r="O147" t="str">
            <v>NO APLICA</v>
          </cell>
          <cell r="P147" t="str">
            <v>NO APLICA</v>
          </cell>
          <cell r="Q147">
            <v>35057</v>
          </cell>
          <cell r="R147">
            <v>29</v>
          </cell>
          <cell r="S147" t="str">
            <v>NACIONAL</v>
          </cell>
          <cell r="T147" t="str">
            <v>Título profesional en las áreas de ciencias sociales y 
humanas o Economía, Administración, Contaduría y 
afines y título de posgrado a nivel de especialización 
y/o su equivalencia.</v>
          </cell>
          <cell r="U147" t="str">
            <v xml:space="preserve"> ABOGADA  
Universidad Cooperativa de Colombia  
Según diploma  de grado del 01 de marzo de 2019
 ESPECIALISTA EN DERECHO PÚBLICO 
Universidad del Norte  
Según acta de grado del 12 de febrero de 2021</v>
          </cell>
          <cell r="V147" t="str">
            <v>Inversión</v>
          </cell>
          <cell r="W147" t="str">
            <v>8131 implementación de mecanismos de participación que potencian el desarrollo territorial Bogotá D.C.</v>
          </cell>
          <cell r="X147" t="str">
            <v>O23011745022024023806022</v>
          </cell>
          <cell r="Y147" t="str">
            <v>Meta 421 Implementar un (1) modelo de gobernanza democrática que amplíe el alcance de la participación de la ciudadanía organizaciones sociales y comunales de primer segundo y tercer grado en todas las decisiones públicas del gobierno distrital.</v>
          </cell>
          <cell r="Z147" t="str">
            <v>3. Aplicar a 2000 organizaciones sociales, comunales, medios comunitarios, de propiedad horizontal el modelo de fortalecimiento</v>
          </cell>
          <cell r="AA147" t="str">
            <v>Prestar los servicios profesionales para implementar el modelo de fortalecimiento con organizaciones de propiedad horizontal y comunales de los distinto niveles en el marco del proyecto de inversión 8131. </v>
          </cell>
          <cell r="AB147">
            <v>45720</v>
          </cell>
          <cell r="AC147">
            <v>45722</v>
          </cell>
          <cell r="AD147">
            <v>2025</v>
          </cell>
          <cell r="AE147">
            <v>3</v>
          </cell>
          <cell r="AF147">
            <v>6</v>
          </cell>
          <cell r="AG147">
            <v>2025</v>
          </cell>
          <cell r="AH147">
            <v>5</v>
          </cell>
          <cell r="AI147">
            <v>0</v>
          </cell>
          <cell r="AJ147">
            <v>2025</v>
          </cell>
          <cell r="AK147">
            <v>8</v>
          </cell>
          <cell r="AL147">
            <v>5</v>
          </cell>
          <cell r="AM147">
            <v>45874</v>
          </cell>
          <cell r="AN147">
            <v>150</v>
          </cell>
          <cell r="AO147">
            <v>38500000</v>
          </cell>
          <cell r="AP147"/>
          <cell r="AQ147"/>
          <cell r="AR147"/>
          <cell r="AS147" t="str">
            <v>$ 7.700.000</v>
          </cell>
          <cell r="AT147" t="str">
            <v>PROFESIONAL 8</v>
          </cell>
          <cell r="AU147" t="str">
            <v>Marzo</v>
          </cell>
          <cell r="AV147" t="str">
            <v>1 1. Natural</v>
          </cell>
          <cell r="AW147" t="str">
            <v>26 26-Persona Natural</v>
          </cell>
          <cell r="AX147" t="str">
            <v>3 3. Único Contratista</v>
          </cell>
          <cell r="AY147" t="str">
            <v>17 17. Contrato de Prestación de Servicios</v>
          </cell>
          <cell r="AZ147" t="str">
            <v>31 31-Servicios Profesionales</v>
          </cell>
          <cell r="BA147" t="str">
            <v>5 Contratación directa</v>
          </cell>
          <cell r="BB147" t="str">
            <v>33 Prestación de Servicios Profesionales y Apoyo (5-8)</v>
          </cell>
          <cell r="BC147">
            <v>1</v>
          </cell>
          <cell r="BD147" t="str">
            <v>1 1. Ley 80</v>
          </cell>
          <cell r="BE147"/>
          <cell r="BF147"/>
          <cell r="BG147"/>
          <cell r="BH147"/>
          <cell r="BI147" t="str">
            <v>6 6: Prestacion de servicios</v>
          </cell>
          <cell r="BJ147"/>
          <cell r="BK147"/>
          <cell r="BL147"/>
          <cell r="BM147"/>
          <cell r="BN147"/>
          <cell r="BO147"/>
          <cell r="BP147"/>
          <cell r="BQ147"/>
          <cell r="BR147"/>
          <cell r="BS147"/>
          <cell r="BT147"/>
          <cell r="BU147"/>
          <cell r="BV147"/>
          <cell r="BW147"/>
          <cell r="BX147"/>
          <cell r="BY147"/>
          <cell r="BZ147"/>
          <cell r="CA147"/>
          <cell r="CB147"/>
          <cell r="CC147">
            <v>45722</v>
          </cell>
          <cell r="CD147" t="str">
            <v>CUMPLIMIENTO</v>
          </cell>
          <cell r="CE147">
            <v>80111600</v>
          </cell>
          <cell r="CF147" t="str">
            <v>CD-IDPAC-146-2025</v>
          </cell>
          <cell r="CG147" t="str">
            <v>https://community.secop.gov.co/Public/Tendering/OpportunityDetail/Index?noticeUID=CO1.NTC.7762521&amp;isFromPublicArea=True&amp;isModal=False</v>
          </cell>
          <cell r="CH147">
            <v>45720</v>
          </cell>
          <cell r="CI147" t="str">
            <v xml:space="preserve">	CO1.PCCNTR.7598031</v>
          </cell>
          <cell r="CJ147" t="str">
            <v>Wilson Ayure</v>
          </cell>
          <cell r="CK147" t="str">
            <v>YULY MARCELA BARAJAS AGUILERA</v>
          </cell>
          <cell r="CL147" t="str">
            <v>1 1. Interna</v>
          </cell>
          <cell r="CM147" t="str">
            <v>JOHN JAIRO GONZALEZ ARBOLEDA</v>
          </cell>
          <cell r="CN147">
            <v>80037360</v>
          </cell>
          <cell r="CO147">
            <v>8</v>
          </cell>
          <cell r="CP147"/>
          <cell r="CQ147" t="str">
            <v>SUBDIRECTOR DE ASUNTOS COMUNALES</v>
          </cell>
          <cell r="CR147"/>
          <cell r="CS147"/>
          <cell r="CT147"/>
          <cell r="CU147"/>
          <cell r="CV147"/>
          <cell r="CW147"/>
          <cell r="CX147"/>
          <cell r="CY147"/>
          <cell r="CZ147"/>
          <cell r="DA147"/>
          <cell r="DB147"/>
          <cell r="DC147"/>
          <cell r="DD147"/>
          <cell r="DE147"/>
          <cell r="DF147"/>
          <cell r="DG147"/>
          <cell r="DH147"/>
          <cell r="DI147"/>
          <cell r="DJ147"/>
          <cell r="DK147"/>
          <cell r="DL147"/>
          <cell r="DM147"/>
          <cell r="DN147"/>
          <cell r="DO147"/>
          <cell r="DP147"/>
          <cell r="DQ147"/>
          <cell r="DR147"/>
          <cell r="DS147"/>
          <cell r="DT147"/>
          <cell r="DU147"/>
          <cell r="DV147"/>
          <cell r="DW147"/>
          <cell r="DX147"/>
          <cell r="DY147"/>
          <cell r="DZ147"/>
          <cell r="EA147"/>
          <cell r="EB147"/>
          <cell r="EC147"/>
          <cell r="ED147"/>
          <cell r="EE147"/>
          <cell r="EF147"/>
          <cell r="EG147"/>
          <cell r="EH147"/>
          <cell r="EI147"/>
          <cell r="EJ147"/>
          <cell r="EK147"/>
          <cell r="EL147"/>
          <cell r="EM147"/>
          <cell r="EN147"/>
          <cell r="EO147"/>
          <cell r="EP147"/>
          <cell r="EQ147"/>
          <cell r="ER147"/>
          <cell r="ES147"/>
          <cell r="ET147"/>
          <cell r="EU147" t="str">
            <v>$ -</v>
          </cell>
          <cell r="EV147"/>
          <cell r="EW147"/>
          <cell r="EX147"/>
          <cell r="EY147"/>
          <cell r="EZ147"/>
          <cell r="FA147"/>
          <cell r="FB147">
            <v>0</v>
          </cell>
          <cell r="FC147">
            <v>45874</v>
          </cell>
          <cell r="FD147">
            <v>150</v>
          </cell>
          <cell r="FE147" t="str">
            <v>$ 38.500.000</v>
          </cell>
          <cell r="FF147" t="str">
            <v>Activo</v>
          </cell>
          <cell r="FG147" t="str">
            <v>En ejecución</v>
          </cell>
          <cell r="FH147"/>
          <cell r="FI147"/>
          <cell r="FJ147" t="str">
            <v>#N/D</v>
          </cell>
          <cell r="FK147" t="str">
            <v>#N/D</v>
          </cell>
          <cell r="FL147" t="str">
            <v>$146</v>
          </cell>
          <cell r="FM147" t="str">
            <v>#N/D</v>
          </cell>
          <cell r="FN147" t="str">
            <v>#N/D</v>
          </cell>
          <cell r="FO147" t="str">
            <v>#N/D</v>
          </cell>
          <cell r="FP147" t="str">
            <v>#N/D</v>
          </cell>
          <cell r="FQ147" t="str">
            <v>#¡REF!</v>
          </cell>
          <cell r="FR147" t="str">
            <v>#N/D</v>
          </cell>
          <cell r="FS147" t="str">
            <v xml:space="preserve"> Brindar apoyo a la Subdirección de Asuntos Comunales en todo lo 
relacionado con la implementación del modelo de fortalecimiento de las 
organizaciones de propiedad Horizontal y comunales. 
2. Realizar las actividades de revisión y seguimiento al modelo de 
fortalecimiento de las organizaciones de propiedad Horizontal y 
comunales. 
3. Revisar, responder  y/o dar trámite a las peticiones asignadas por el 
aplicativo Orfeo y/o por correo electrónico, en los tiempos de Ley,  de tal 
forma que se garantice el  100% de evacuación de la correspondencia 
asignada durante cada mes y/o fracción de mes. 
4. Realizar las actividades de revisión a los contenidos de las respuestas 
proyectadas por parte de los servidores de la Subdirección de Asuntos 
Comunales, las cuales sean solicitadas por los entes de control que así lo 
requieran 
5. Brindar los reportes, estadísticas e informes que sean solicitados acorde a 
las necesidades y funciones de la Subdirección de Asuntos Comunales. 
6. Las demás que sean asignadas por el supervisor, de acuerdo con la 
naturaleza y objeto del contrato. </v>
          </cell>
          <cell r="FT14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7"/>
          <cell r="FV147">
            <v>5</v>
          </cell>
          <cell r="FW147" t="str">
            <v>#N/D</v>
          </cell>
          <cell r="FX147">
            <v>241</v>
          </cell>
          <cell r="FY147">
            <v>40000000</v>
          </cell>
          <cell r="FZ147">
            <v>45705</v>
          </cell>
          <cell r="GA147">
            <v>171</v>
          </cell>
          <cell r="GB147">
            <v>38500000</v>
          </cell>
          <cell r="GC147">
            <v>45722</v>
          </cell>
        </row>
        <row r="148">
          <cell r="A148" t="str">
            <v>C84</v>
          </cell>
          <cell r="B148"/>
          <cell r="C148">
            <v>2025</v>
          </cell>
          <cell r="D148">
            <v>147</v>
          </cell>
          <cell r="E148">
            <v>79864807</v>
          </cell>
          <cell r="F148">
            <v>1</v>
          </cell>
          <cell r="G148" t="str">
            <v>EDWIN RAUL QUIÑONEZ GAONA</v>
          </cell>
          <cell r="H148" t="str">
            <v>CL 23 A BIS 85 A 62</v>
          </cell>
          <cell r="I148">
            <v>3118094979</v>
          </cell>
          <cell r="J148" t="str">
            <v>eraul26@hotmail.co</v>
          </cell>
          <cell r="K148" t="str">
            <v>NO APLICA</v>
          </cell>
          <cell r="L148" t="str">
            <v>NO APLICA</v>
          </cell>
          <cell r="M148" t="str">
            <v>HOMBRE</v>
          </cell>
          <cell r="N148" t="str">
            <v>CISGENERO</v>
          </cell>
          <cell r="O148" t="str">
            <v>NO APLICA</v>
          </cell>
          <cell r="P148" t="str">
            <v>NO APLICA</v>
          </cell>
          <cell r="Q148">
            <v>27964</v>
          </cell>
          <cell r="R148">
            <v>48</v>
          </cell>
          <cell r="S148" t="str">
            <v>NACIONAL</v>
          </cell>
          <cell r="T148" t="str">
            <v>Título profesional en administración, economía, contaduría y afines o ciencias sociales y humanas y/o afines con título de posgrado a nivel de especialización y/o su equivalencia.</v>
          </cell>
          <cell r="U148" t="str">
            <v>PROFESIONAL EN CIENCIAS MILITARES Escuela Millitar de Cadetes José María Córdova Según diploma de grado del 10 de octubre de 1995</v>
          </cell>
          <cell r="V148" t="str">
            <v>Inversión</v>
          </cell>
          <cell r="W148" t="str">
            <v>Fortalecimiento de la gestión institucional del IDPAC en el marco de la ejecución del Plan de Desarrollo de  Bogotá D.C</v>
          </cell>
          <cell r="X148" t="str">
            <v>O23011745992024019407023</v>
          </cell>
          <cell r="Y148" t="str">
            <v>Meta 368 Implementar 1 estrategia para fortalecimiento de la gestión institucional y operativa</v>
          </cell>
          <cell r="Z148" t="str">
            <v>1. Realizar el 100% de la estrategia de contratación de talento humano para los procesos de apoyo, gerencia y evaluación</v>
          </cell>
          <cell r="AA148" t="str">
            <v>Prestar los servicios profesionales para hacer seguimiento y control del cumplimiento de las metas asociadas a la Secretaría General del IDPAC</v>
          </cell>
          <cell r="AB148">
            <v>45720</v>
          </cell>
          <cell r="AC148">
            <v>45723</v>
          </cell>
          <cell r="AD148">
            <v>2025</v>
          </cell>
          <cell r="AE148">
            <v>3</v>
          </cell>
          <cell r="AF148">
            <v>7</v>
          </cell>
          <cell r="AG148">
            <v>2025</v>
          </cell>
          <cell r="AH148">
            <v>6</v>
          </cell>
          <cell r="AI148">
            <v>0</v>
          </cell>
          <cell r="AJ148">
            <v>2025</v>
          </cell>
          <cell r="AK148">
            <v>9</v>
          </cell>
          <cell r="AL148">
            <v>6</v>
          </cell>
          <cell r="AM148">
            <v>45906</v>
          </cell>
          <cell r="AN148">
            <v>180</v>
          </cell>
          <cell r="AO148">
            <v>36000000</v>
          </cell>
          <cell r="AP148"/>
          <cell r="AQ148"/>
          <cell r="AR148"/>
          <cell r="AS148" t="str">
            <v>$ 6.000.000</v>
          </cell>
          <cell r="AT148" t="str">
            <v>PROFESIONAL 5</v>
          </cell>
          <cell r="AU148" t="str">
            <v>Marzo</v>
          </cell>
          <cell r="AV148" t="str">
            <v>1 1. Natural</v>
          </cell>
          <cell r="AW148" t="str">
            <v>26 26-Persona Natural</v>
          </cell>
          <cell r="AX148" t="str">
            <v>3 3. Único Contratista</v>
          </cell>
          <cell r="AY148" t="str">
            <v>17 17. Contrato de Prestación de Servicios</v>
          </cell>
          <cell r="AZ148" t="str">
            <v>31 31-Servicios Profesionales</v>
          </cell>
          <cell r="BA148" t="str">
            <v>5 Contratación directa</v>
          </cell>
          <cell r="BB148" t="str">
            <v>33 Prestación de Servicios Profesionales y Apoyo (5-8)</v>
          </cell>
          <cell r="BC148">
            <v>1</v>
          </cell>
          <cell r="BD148" t="str">
            <v>1 1. Ley 80</v>
          </cell>
          <cell r="BE148"/>
          <cell r="BF148"/>
          <cell r="BG148"/>
          <cell r="BH148"/>
          <cell r="BI148" t="str">
            <v>6 6: Prestacion de servicios</v>
          </cell>
          <cell r="BJ148"/>
          <cell r="BK148"/>
          <cell r="BL148"/>
          <cell r="BM148"/>
          <cell r="BN148"/>
          <cell r="BO148"/>
          <cell r="BP148"/>
          <cell r="BQ148"/>
          <cell r="BR148"/>
          <cell r="BS148"/>
          <cell r="BT148"/>
          <cell r="BU148"/>
          <cell r="BV148"/>
          <cell r="BW148"/>
          <cell r="BX148"/>
          <cell r="BY148"/>
          <cell r="BZ148"/>
          <cell r="CA148"/>
          <cell r="CB148"/>
          <cell r="CC148">
            <v>45722</v>
          </cell>
          <cell r="CD148" t="str">
            <v>CUMPLIMIENTO</v>
          </cell>
          <cell r="CE148">
            <v>80111600</v>
          </cell>
          <cell r="CF148" t="str">
            <v>CD-IDPAC-147-2025</v>
          </cell>
          <cell r="CG148" t="str">
            <v>https://community.secop.gov.co/Public/Tendering/OpportunityDetail/Index?noticeUID=CO1.NTC.7756290&amp;isFromPublicArea=True&amp;isModal=False</v>
          </cell>
          <cell r="CH148">
            <v>45719</v>
          </cell>
          <cell r="CI148" t="str">
            <v>CO1.PCCNTR.7595704</v>
          </cell>
          <cell r="CJ148" t="str">
            <v>Manuela Martínez</v>
          </cell>
          <cell r="CK148" t="str">
            <v>YULY MARCELA BARAJAS AGUILERA</v>
          </cell>
          <cell r="CL148" t="str">
            <v>1 1. Interna</v>
          </cell>
          <cell r="CM148" t="str">
            <v>YULY MARCELA BARAJAS AGUILERA</v>
          </cell>
          <cell r="CN148">
            <v>1010176121</v>
          </cell>
          <cell r="CO148">
            <v>6</v>
          </cell>
          <cell r="CP148"/>
          <cell r="CQ148" t="str">
            <v>SECRETARIA GENERAL</v>
          </cell>
          <cell r="CR148"/>
          <cell r="CS148"/>
          <cell r="CT148"/>
          <cell r="CU148"/>
          <cell r="CV148"/>
          <cell r="CW148"/>
          <cell r="CX148"/>
          <cell r="CY148"/>
          <cell r="CZ148"/>
          <cell r="DA148"/>
          <cell r="DB148"/>
          <cell r="DC148"/>
          <cell r="DD148"/>
          <cell r="DE148"/>
          <cell r="DF148"/>
          <cell r="DG148"/>
          <cell r="DH148"/>
          <cell r="DI148"/>
          <cell r="DJ148"/>
          <cell r="DK148"/>
          <cell r="DL148"/>
          <cell r="DM148"/>
          <cell r="DN148"/>
          <cell r="DO148"/>
          <cell r="DP148"/>
          <cell r="DQ148"/>
          <cell r="DR148"/>
          <cell r="DS148"/>
          <cell r="DT148"/>
          <cell r="DU148"/>
          <cell r="DV148"/>
          <cell r="DW148"/>
          <cell r="DX148"/>
          <cell r="DY148"/>
          <cell r="DZ148"/>
          <cell r="EA148"/>
          <cell r="EB148"/>
          <cell r="EC148"/>
          <cell r="ED148"/>
          <cell r="EE148"/>
          <cell r="EF148"/>
          <cell r="EG148"/>
          <cell r="EH148"/>
          <cell r="EI148"/>
          <cell r="EJ148"/>
          <cell r="EK148"/>
          <cell r="EL148"/>
          <cell r="EM148"/>
          <cell r="EN148"/>
          <cell r="EO148"/>
          <cell r="EP148"/>
          <cell r="EQ148"/>
          <cell r="ER148"/>
          <cell r="ES148"/>
          <cell r="ET148"/>
          <cell r="EU148" t="str">
            <v>$ -</v>
          </cell>
          <cell r="EV148"/>
          <cell r="EW148"/>
          <cell r="EX148"/>
          <cell r="EY148"/>
          <cell r="EZ148"/>
          <cell r="FA148"/>
          <cell r="FB148">
            <v>0</v>
          </cell>
          <cell r="FC148">
            <v>45906</v>
          </cell>
          <cell r="FD148">
            <v>180</v>
          </cell>
          <cell r="FE148" t="str">
            <v>$ 36.000.000</v>
          </cell>
          <cell r="FF148" t="str">
            <v>Activo</v>
          </cell>
          <cell r="FG148" t="str">
            <v>En ejecución</v>
          </cell>
          <cell r="FH148"/>
          <cell r="FI148"/>
          <cell r="FJ148" t="str">
            <v>#N/D</v>
          </cell>
          <cell r="FK148" t="str">
            <v>#N/D</v>
          </cell>
          <cell r="FL148" t="str">
            <v>$147</v>
          </cell>
          <cell r="FM148" t="str">
            <v>#N/D</v>
          </cell>
          <cell r="FN148" t="str">
            <v>#N/D</v>
          </cell>
          <cell r="FO148" t="str">
            <v>#N/D</v>
          </cell>
          <cell r="FP148" t="str">
            <v>#N/D</v>
          </cell>
          <cell r="FQ148" t="str">
            <v>#¡REF!</v>
          </cell>
          <cell r="FR148" t="str">
            <v>#N/D</v>
          </cell>
          <cell r="FS148" t="str">
            <v xml:space="preserve">Realizar los planes de mejoramiento, el plan de acción institucional, los 
indicadores y otras actividades solicitadas por la Secretaría General del 
IDPAC, dentro del marco del Modelo Integrado de Planeación y Gestión 
(MIPG). 
2. Realizar el seguimiento a las reservas presupuestales y los pasivos 
vigentes que se encuentren registrados en la Entidad, asegurando su 
adecuada gestión y actualización. 
3. Revisar, emitir observaciones y hacer las sugerencias pertinentes a los 
trámites que sean competencia de la Secretaría General, en relación con 
los procesos correspondientes a dicha dependencia. 
4. Publicar las liquidaciones unilaterales y bilaterales en la plataforma de 
contratación asignada por el supervisor del contrato, y solicitar la liberación 
de saldos cuando sea necesario. 
5. Elaborar las actas de cierre de los contratos que le sean asignados por el 
supervisor del contrato, asegurando el cumplimiento de los procedimientos 
establecidos. 
6. Las demás que sean asignadas por el supervisor, de acuerdo con la 
naturaleza y objeto del contrato. </v>
          </cell>
          <cell r="FT14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8"/>
          <cell r="FV148">
            <v>6</v>
          </cell>
          <cell r="FW148" t="str">
            <v>#N/D</v>
          </cell>
          <cell r="FX148">
            <v>261</v>
          </cell>
          <cell r="FY148">
            <v>36000000</v>
          </cell>
          <cell r="FZ148">
            <v>45707</v>
          </cell>
          <cell r="GA148">
            <v>175</v>
          </cell>
          <cell r="GB148">
            <v>36000000</v>
          </cell>
          <cell r="GC148">
            <v>45723</v>
          </cell>
        </row>
        <row r="149">
          <cell r="A149" t="str">
            <v>C83</v>
          </cell>
          <cell r="B149"/>
          <cell r="C149">
            <v>2025</v>
          </cell>
          <cell r="D149">
            <v>148</v>
          </cell>
          <cell r="E149">
            <v>53091119</v>
          </cell>
          <cell r="F149">
            <v>1</v>
          </cell>
          <cell r="G149" t="str">
            <v>ENEIDA ZABALA ZUÑIGA</v>
          </cell>
          <cell r="H149" t="str">
            <v>CL  52     14  52</v>
          </cell>
          <cell r="I149">
            <v>3166270727</v>
          </cell>
          <cell r="J149" t="str">
            <v>eneidazabala.mkt@gmail.com</v>
          </cell>
          <cell r="K149" t="str">
            <v>NO APLICA</v>
          </cell>
          <cell r="L149" t="str">
            <v>NO APLICA</v>
          </cell>
          <cell r="M149" t="str">
            <v>MUJER</v>
          </cell>
          <cell r="N149" t="str">
            <v>CISGENERO</v>
          </cell>
          <cell r="O149" t="str">
            <v>NO APLICA</v>
          </cell>
          <cell r="P149" t="str">
            <v>NO APLICA</v>
          </cell>
          <cell r="Q149">
            <v>30866</v>
          </cell>
          <cell r="R149">
            <v>40</v>
          </cell>
          <cell r="S149" t="str">
            <v>NACIONAL</v>
          </cell>
          <cell r="T149" t="str">
            <v>Título profesional en Economía, Administración, 
contaduría y afines
 y/o ciencias sociales humanas y afines</v>
          </cell>
          <cell r="U149" t="str">
            <v xml:space="preserve"> ADMINISTRADORA DE EMPRESAS 
Politécnico Gran Colombiano 
Según diploma de grado del 09 de septiembre de 
2024</v>
          </cell>
          <cell r="V149" t="str">
            <v>Inversión</v>
          </cell>
          <cell r="W149" t="str">
            <v>Fortalecimiento de la gestión institucional del IDPAC en el marco de la ejecución del Plan de Desarrollo de  Bogotá D.C</v>
          </cell>
          <cell r="X149" t="str">
            <v>O23011745992024019407023</v>
          </cell>
          <cell r="Y149" t="str">
            <v>Meta 368 Implementar 1 estrategia para fortalecimiento de la gestión institucional y operativa</v>
          </cell>
          <cell r="Z149" t="str">
            <v>1. Realizar el 100% de la estrategia de contratación de talento humano para los procesos de apoyo, gerencia y evaluación</v>
          </cell>
          <cell r="AA149" t="str">
            <v>Prestar los servicios profesionales para acompañar el desarrollo de las actividades de la Secretaría General en sus diferentes Procesos de Gestión.</v>
          </cell>
          <cell r="AB149">
            <v>45720</v>
          </cell>
          <cell r="AC149">
            <v>45722</v>
          </cell>
          <cell r="AD149">
            <v>2025</v>
          </cell>
          <cell r="AE149">
            <v>3</v>
          </cell>
          <cell r="AF149">
            <v>6</v>
          </cell>
          <cell r="AG149">
            <v>2025</v>
          </cell>
          <cell r="AH149">
            <v>7</v>
          </cell>
          <cell r="AI149">
            <v>0</v>
          </cell>
          <cell r="AJ149">
            <v>2025</v>
          </cell>
          <cell r="AK149">
            <v>10</v>
          </cell>
          <cell r="AL149">
            <v>5</v>
          </cell>
          <cell r="AM149">
            <v>45935</v>
          </cell>
          <cell r="AN149">
            <v>210</v>
          </cell>
          <cell r="AO149">
            <v>29960000</v>
          </cell>
          <cell r="AP149"/>
          <cell r="AQ149"/>
          <cell r="AR149"/>
          <cell r="AS149" t="str">
            <v>$ 4.280.000</v>
          </cell>
          <cell r="AT149" t="str">
            <v>PROFESIONAL 1</v>
          </cell>
          <cell r="AU149" t="str">
            <v>Marzo</v>
          </cell>
          <cell r="AV149" t="str">
            <v>1 1. Natural</v>
          </cell>
          <cell r="AW149" t="str">
            <v>26 26-Persona Natural</v>
          </cell>
          <cell r="AX149" t="str">
            <v>3 3. Único Contratista</v>
          </cell>
          <cell r="AY149" t="str">
            <v>17 17. Contrato de Prestación de Servicios</v>
          </cell>
          <cell r="AZ149" t="str">
            <v>31 31-Servicios Profesionales</v>
          </cell>
          <cell r="BA149" t="str">
            <v>5 Contratación directa</v>
          </cell>
          <cell r="BB149" t="str">
            <v>33 Prestación de Servicios Profesionales y Apoyo (5-8)</v>
          </cell>
          <cell r="BC149">
            <v>1</v>
          </cell>
          <cell r="BD149" t="str">
            <v>1 1. Ley 80</v>
          </cell>
          <cell r="BE149"/>
          <cell r="BF149"/>
          <cell r="BG149"/>
          <cell r="BH149"/>
          <cell r="BI149" t="str">
            <v>6 6: Prestacion de servicios</v>
          </cell>
          <cell r="BJ149"/>
          <cell r="BK149"/>
          <cell r="BL149"/>
          <cell r="BM149"/>
          <cell r="BN149"/>
          <cell r="BO149"/>
          <cell r="BP149"/>
          <cell r="BQ149"/>
          <cell r="BR149"/>
          <cell r="BS149"/>
          <cell r="BT149"/>
          <cell r="BU149"/>
          <cell r="BV149"/>
          <cell r="BW149"/>
          <cell r="BX149"/>
          <cell r="BY149"/>
          <cell r="BZ149"/>
          <cell r="CA149"/>
          <cell r="CB149"/>
          <cell r="CC149">
            <v>45722</v>
          </cell>
          <cell r="CD149" t="str">
            <v>CUMPLIMIENTO</v>
          </cell>
          <cell r="CE149">
            <v>80111600</v>
          </cell>
          <cell r="CF149" t="str">
            <v>CD-IDPAC-148-2025</v>
          </cell>
          <cell r="CG149" t="str">
            <v xml:space="preserve">https://community.secop.gov.co/Public/Tendering/OpportunityDetail/Index?noticeUID=CO1.NTC.7757881&amp;isFromPublicArea=True&amp;isModal=False
</v>
          </cell>
          <cell r="CH149">
            <v>45719</v>
          </cell>
          <cell r="CI149" t="str">
            <v xml:space="preserve">	CO1.PCCNTR.7594771</v>
          </cell>
          <cell r="CJ149" t="str">
            <v>Wilson Ayure</v>
          </cell>
          <cell r="CK149" t="str">
            <v>YULY MARCELA BARAJAS AGUILERA</v>
          </cell>
          <cell r="CL149" t="str">
            <v>1 1. Interna</v>
          </cell>
          <cell r="CM149" t="str">
            <v>YULY MARCELA BARAJAS AGUILERA</v>
          </cell>
          <cell r="CN149">
            <v>1010176121</v>
          </cell>
          <cell r="CO149">
            <v>6</v>
          </cell>
          <cell r="CP149"/>
          <cell r="CQ149" t="str">
            <v>SECRETARIA GENERAL</v>
          </cell>
          <cell r="CR149"/>
          <cell r="CS149"/>
          <cell r="CT149"/>
          <cell r="CU149"/>
          <cell r="CV149"/>
          <cell r="CW149"/>
          <cell r="CX149"/>
          <cell r="CY149"/>
          <cell r="CZ149"/>
          <cell r="DA149"/>
          <cell r="DB149"/>
          <cell r="DC149"/>
          <cell r="DD149"/>
          <cell r="DE149"/>
          <cell r="DF149"/>
          <cell r="DG149"/>
          <cell r="DH149"/>
          <cell r="DI149"/>
          <cell r="DJ149"/>
          <cell r="DK149"/>
          <cell r="DL149"/>
          <cell r="DM149"/>
          <cell r="DN149"/>
          <cell r="DO149"/>
          <cell r="DP149"/>
          <cell r="DQ149"/>
          <cell r="DR149"/>
          <cell r="DS149"/>
          <cell r="DT149"/>
          <cell r="DU149"/>
          <cell r="DV149"/>
          <cell r="DW149"/>
          <cell r="DX149"/>
          <cell r="DY149"/>
          <cell r="DZ149"/>
          <cell r="EA149"/>
          <cell r="EB149"/>
          <cell r="EC149"/>
          <cell r="ED149"/>
          <cell r="EE149"/>
          <cell r="EF149"/>
          <cell r="EG149"/>
          <cell r="EH149"/>
          <cell r="EI149"/>
          <cell r="EJ149"/>
          <cell r="EK149"/>
          <cell r="EL149"/>
          <cell r="EM149"/>
          <cell r="EN149"/>
          <cell r="EO149"/>
          <cell r="EP149"/>
          <cell r="EQ149"/>
          <cell r="ER149"/>
          <cell r="ES149"/>
          <cell r="ET149"/>
          <cell r="EU149" t="str">
            <v>$ -</v>
          </cell>
          <cell r="EV149"/>
          <cell r="EW149"/>
          <cell r="EX149"/>
          <cell r="EY149"/>
          <cell r="EZ149"/>
          <cell r="FA149"/>
          <cell r="FB149">
            <v>0</v>
          </cell>
          <cell r="FC149">
            <v>45935</v>
          </cell>
          <cell r="FD149">
            <v>210</v>
          </cell>
          <cell r="FE149" t="str">
            <v>$ 29.960.000</v>
          </cell>
          <cell r="FF149" t="str">
            <v>Activo</v>
          </cell>
          <cell r="FG149" t="str">
            <v>En ejecución</v>
          </cell>
          <cell r="FH149"/>
          <cell r="FI149"/>
          <cell r="FJ149" t="str">
            <v>#N/D</v>
          </cell>
          <cell r="FK149" t="str">
            <v>#N/D</v>
          </cell>
          <cell r="FL149" t="str">
            <v>$148</v>
          </cell>
          <cell r="FM149" t="str">
            <v>#N/D</v>
          </cell>
          <cell r="FN149" t="str">
            <v>#N/D</v>
          </cell>
          <cell r="FO149" t="str">
            <v>#N/D</v>
          </cell>
          <cell r="FP149" t="str">
            <v>#N/D</v>
          </cell>
          <cell r="FQ149" t="str">
            <v>#¡REF!</v>
          </cell>
          <cell r="FR149" t="str">
            <v>#N/D</v>
          </cell>
          <cell r="FS149" t="str">
            <v xml:space="preserve">1. Monitorear los indicadores de desempeño y de riesgo de la Secretaría 
General del Instituto. 
2. Llevar a cabo el seguimiento y la actualización de los planes y acciones 
bajo responsabilidad de los Procesos de la Secretaría General. 
3. Elaborar informes mensuales sobre el progreso de las acciones incluidas 
en cada uno de los planes, destacando alertas tempranas y proponiendo 
acciones correctivas. 
4. Mantener actualizadas las herramientas de monitoreo y control 
proporcionadas por la Secretaría General. 
5. Brindar apoyo a  los tramites administrativos que se den dentro de las 
solicitudes que se preseten ante la Secretaria General. 
6. Las demás que sean asignadas por el supervisor, de acuerdo con la 
naturaleza y objeto del contrato. </v>
          </cell>
          <cell r="FT14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9"/>
          <cell r="FV149">
            <v>7</v>
          </cell>
          <cell r="FW149" t="str">
            <v>#N/D</v>
          </cell>
          <cell r="FX149">
            <v>201</v>
          </cell>
          <cell r="FY149">
            <v>35000000</v>
          </cell>
          <cell r="FZ149">
            <v>45712</v>
          </cell>
          <cell r="GA149">
            <v>165</v>
          </cell>
          <cell r="GB149">
            <v>29960000</v>
          </cell>
          <cell r="GC149">
            <v>45721</v>
          </cell>
        </row>
        <row r="150">
          <cell r="A150" t="str">
            <v>C 48</v>
          </cell>
          <cell r="B150"/>
          <cell r="C150">
            <v>2025</v>
          </cell>
          <cell r="D150">
            <v>149</v>
          </cell>
          <cell r="E150">
            <v>1013589087</v>
          </cell>
          <cell r="F150">
            <v>7</v>
          </cell>
          <cell r="G150" t="str">
            <v>JUAN DANILO MENDOZA</v>
          </cell>
          <cell r="H150" t="str">
            <v>CL 53 BIS SUR 12 53</v>
          </cell>
          <cell r="I150">
            <v>7111865</v>
          </cell>
          <cell r="J150" t="str">
            <v>juandanilomendoza1987@gmail.com</v>
          </cell>
          <cell r="K150" t="str">
            <v>NO APLICA</v>
          </cell>
          <cell r="L150" t="str">
            <v>NO APLICA</v>
          </cell>
          <cell r="M150" t="str">
            <v>HOMBRE</v>
          </cell>
          <cell r="N150" t="str">
            <v>CISGENERO</v>
          </cell>
          <cell r="O150" t="str">
            <v>NO APLICA</v>
          </cell>
          <cell r="P150" t="str">
            <v>NO APLICA</v>
          </cell>
          <cell r="Q150">
            <v>32700</v>
          </cell>
          <cell r="R150">
            <v>35</v>
          </cell>
          <cell r="S150" t="str">
            <v>NACIONAL</v>
          </cell>
          <cell r="T150" t="str">
            <v>Título profesional en derecho a 
nivel de especialización y/o o su 
equivalencia</v>
          </cell>
          <cell r="U150" t="str">
            <v>ABOGADO
Universidad Libre 
Según Acta de grado del 03 de julio 
de 2019
ESPECIALISTA EN DERECHO 
ADMINISTRATIVO
Universidad Libre
Según Acta de grado del 14 de 
agosto de 2023</v>
          </cell>
          <cell r="V150" t="str">
            <v>Inversión</v>
          </cell>
          <cell r="W150" t="str">
            <v>Fortalecimiento de la gestión institucional del IDPAC en el marco de la ejecución del Plan de Desarrollo de  Bogotá D.C</v>
          </cell>
          <cell r="X150" t="str">
            <v>O23011745992024019407023</v>
          </cell>
          <cell r="Y150" t="str">
            <v>Meta 368 Implementar 1 estrategia para fortalecimiento de la gestión institucional y operativa</v>
          </cell>
          <cell r="Z150" t="str">
            <v>Meta 368 Implementar 1 estrategia para fortalecimiento de la gestión institucional y operativa</v>
          </cell>
          <cell r="AA150" t="str">
            <v>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v>
          </cell>
          <cell r="AB150">
            <v>45720</v>
          </cell>
          <cell r="AC150">
            <v>45721</v>
          </cell>
          <cell r="AD150">
            <v>2025</v>
          </cell>
          <cell r="AE150">
            <v>3</v>
          </cell>
          <cell r="AF150">
            <v>5</v>
          </cell>
          <cell r="AG150">
            <v>2025</v>
          </cell>
          <cell r="AH150">
            <v>6</v>
          </cell>
          <cell r="AI150">
            <v>0</v>
          </cell>
          <cell r="AJ150">
            <v>2025</v>
          </cell>
          <cell r="AK150">
            <v>9</v>
          </cell>
          <cell r="AL150">
            <v>4</v>
          </cell>
          <cell r="AM150">
            <v>45904</v>
          </cell>
          <cell r="AN150">
            <v>180</v>
          </cell>
          <cell r="AO150">
            <v>27240000</v>
          </cell>
          <cell r="AP150"/>
          <cell r="AQ150"/>
          <cell r="AR150"/>
          <cell r="AS150" t="str">
            <v>$ 4.540.000</v>
          </cell>
          <cell r="AT150" t="str">
            <v>PROFESIONAL 2</v>
          </cell>
          <cell r="AU150" t="str">
            <v>Marzo</v>
          </cell>
          <cell r="AV150" t="str">
            <v>1 1. Natural</v>
          </cell>
          <cell r="AW150" t="str">
            <v>26 26-Persona Natural</v>
          </cell>
          <cell r="AX150" t="str">
            <v>3 3. Único Contratista</v>
          </cell>
          <cell r="AY150" t="str">
            <v>17 17. Contrato de Prestación de Servicios</v>
          </cell>
          <cell r="AZ150" t="str">
            <v>31 31-Servicios Profesionales</v>
          </cell>
          <cell r="BA150" t="str">
            <v>5 Contratación directa</v>
          </cell>
          <cell r="BB150" t="str">
            <v>33 Prestación de Servicios Profesionales y Apoyo (5-8)</v>
          </cell>
          <cell r="BC150">
            <v>1</v>
          </cell>
          <cell r="BD150" t="str">
            <v>1 1. Ley 80</v>
          </cell>
          <cell r="BE150"/>
          <cell r="BF150"/>
          <cell r="BG150"/>
          <cell r="BH150"/>
          <cell r="BI150" t="str">
            <v>6 6: Prestacion de servicios</v>
          </cell>
          <cell r="BJ150"/>
          <cell r="BK150"/>
          <cell r="BL150"/>
          <cell r="BM150"/>
          <cell r="BN150"/>
          <cell r="BO150"/>
          <cell r="BP150"/>
          <cell r="BQ150"/>
          <cell r="BR150"/>
          <cell r="BS150"/>
          <cell r="BT150"/>
          <cell r="BU150"/>
          <cell r="BV150"/>
          <cell r="BW150"/>
          <cell r="BX150"/>
          <cell r="BY150"/>
          <cell r="BZ150"/>
          <cell r="CA150"/>
          <cell r="CB150"/>
          <cell r="CC150">
            <v>45720</v>
          </cell>
          <cell r="CD150" t="str">
            <v>CUMPLIMIENTO</v>
          </cell>
          <cell r="CE150">
            <v>80111600</v>
          </cell>
          <cell r="CF150" t="str">
            <v>CD-IDPAC-149-2025</v>
          </cell>
          <cell r="CG150" t="str">
            <v>https://community.secop.gov.co/Public/Tendering/OpportunityDetail/Index?noticeUID=CO1.NTC.7755097&amp;isFromPublicArea=True&amp;isModal=False</v>
          </cell>
          <cell r="CH150">
            <v>45719</v>
          </cell>
          <cell r="CI150" t="str">
            <v xml:space="preserve">	CO1.PCCNTR.7594521</v>
          </cell>
          <cell r="CJ150" t="str">
            <v>Sebastián Silva</v>
          </cell>
          <cell r="CK150" t="str">
            <v>YULY MARCELA BARAJAS AGUILERA</v>
          </cell>
          <cell r="CL150" t="str">
            <v>1 1. Interna</v>
          </cell>
          <cell r="CM150" t="str">
            <v>JAMES RINCÓN CASTAÑO</v>
          </cell>
          <cell r="CN150">
            <v>80830146</v>
          </cell>
          <cell r="CO150">
            <v>9</v>
          </cell>
          <cell r="CP150"/>
          <cell r="CQ150" t="str">
            <v>JEFE OFICINA  JURÍDICA</v>
          </cell>
          <cell r="CR150"/>
          <cell r="CS150"/>
          <cell r="CT150"/>
          <cell r="CU150"/>
          <cell r="CV150"/>
          <cell r="CW150"/>
          <cell r="CX150"/>
          <cell r="CY150"/>
          <cell r="CZ150"/>
          <cell r="DA150"/>
          <cell r="DB150"/>
          <cell r="DC150"/>
          <cell r="DD150"/>
          <cell r="DE150"/>
          <cell r="DF150"/>
          <cell r="DG150"/>
          <cell r="DH150"/>
          <cell r="DI150"/>
          <cell r="DJ150"/>
          <cell r="DK150"/>
          <cell r="DL150"/>
          <cell r="DM150"/>
          <cell r="DN150"/>
          <cell r="DO150"/>
          <cell r="DP150"/>
          <cell r="DQ150"/>
          <cell r="DR150"/>
          <cell r="DS150"/>
          <cell r="DT150"/>
          <cell r="DU150"/>
          <cell r="DV150"/>
          <cell r="DW150"/>
          <cell r="DX150"/>
          <cell r="DY150"/>
          <cell r="DZ150"/>
          <cell r="EA150"/>
          <cell r="EB150"/>
          <cell r="EC150"/>
          <cell r="ED150"/>
          <cell r="EE150"/>
          <cell r="EF150"/>
          <cell r="EG150"/>
          <cell r="EH150"/>
          <cell r="EI150"/>
          <cell r="EJ150"/>
          <cell r="EK150"/>
          <cell r="EL150"/>
          <cell r="EM150"/>
          <cell r="EN150"/>
          <cell r="EO150"/>
          <cell r="EP150"/>
          <cell r="EQ150"/>
          <cell r="ER150"/>
          <cell r="ES150"/>
          <cell r="ET150"/>
          <cell r="EU150" t="str">
            <v>$ -</v>
          </cell>
          <cell r="EV150"/>
          <cell r="EW150"/>
          <cell r="EX150"/>
          <cell r="EY150"/>
          <cell r="EZ150"/>
          <cell r="FA150"/>
          <cell r="FB150">
            <v>0</v>
          </cell>
          <cell r="FC150">
            <v>45904</v>
          </cell>
          <cell r="FD150">
            <v>180</v>
          </cell>
          <cell r="FE150" t="str">
            <v>$ 27.240.000</v>
          </cell>
          <cell r="FF150" t="str">
            <v>Activo</v>
          </cell>
          <cell r="FG150" t="str">
            <v>En ejecución</v>
          </cell>
          <cell r="FH150"/>
          <cell r="FI150"/>
          <cell r="FJ150" t="str">
            <v>#N/D</v>
          </cell>
          <cell r="FK150" t="str">
            <v>#N/D</v>
          </cell>
          <cell r="FL150" t="str">
            <v>$149</v>
          </cell>
          <cell r="FM150" t="str">
            <v>#N/D</v>
          </cell>
          <cell r="FN150" t="str">
            <v>#N/D</v>
          </cell>
          <cell r="FO150" t="str">
            <v>#N/D</v>
          </cell>
          <cell r="FP150" t="str">
            <v>#N/D</v>
          </cell>
          <cell r="FQ150" t="str">
            <v>#¡REF!</v>
          </cell>
          <cell r="FR150" t="str">
            <v>#N/D</v>
          </cell>
          <cell r="FS150" t="str">
            <v xml:space="preserve">Adelantar los procesos administrativos sancionatorios que surjan con 
ocasión del ejercicio de Inspección, Vigilancia y Control sobre las 
organizaciones comunales del Distrito Capital que le sean asignados. 
2. Servir de enlace entre la Subdirección de Asuntos Comunales y la Oficina 
Jurídica en temas jurídicos, en el marco del proceso de Inspección, 
Vigilancia y Control de las organizaciones comunales de primero y 
segundo grado.  
3. Proyectar la respuesta a los derechos de petición, consultas jurídicas, 
requerimientos, solicitudes y actos administrativos de competencia de la 
Oficina Jurídica que le sean asignados, ademas de emitir conceptos y 
criterios juridicos que requieran las areas. 
4. Adelantar las etapas de juzgamiento de los procesos disciplinarios que se 
adelanten contra los funcionarios y ex funcionarios del IDPAC. 
5. Brindar acompañamiento jurídico en las mesas de trabajo a las que se 
convoque y que se realicen con las organizaciones comunales de primer y 
segundo grado del Distrito Capital, ser enlace entre la Subdirección de 
Asuntos Comunales y la Oficina Jurídica en temas jurídicos, en el marco 
del proceso de Inspección, Vigilancia y Control de las 
organizaciones comunales de primero y segundo grado.  
6. Las demás que sean asignadas por el supervisor, de acuerdo con la 
naturaleza y objeto del contrato. </v>
          </cell>
          <cell r="FT15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0"/>
          <cell r="FV150">
            <v>6</v>
          </cell>
          <cell r="FW150" t="str">
            <v>#N/D</v>
          </cell>
          <cell r="FX150">
            <v>58</v>
          </cell>
          <cell r="FY150">
            <v>27240000</v>
          </cell>
          <cell r="FZ150">
            <v>45693</v>
          </cell>
          <cell r="GA150">
            <v>164</v>
          </cell>
          <cell r="GB150">
            <v>27240000</v>
          </cell>
          <cell r="GC150">
            <v>45721</v>
          </cell>
        </row>
        <row r="151">
          <cell r="A151" t="str">
            <v>C93</v>
          </cell>
          <cell r="B151"/>
          <cell r="C151">
            <v>2025</v>
          </cell>
          <cell r="D151">
            <v>150</v>
          </cell>
          <cell r="E151">
            <v>5535183</v>
          </cell>
          <cell r="F151">
            <v>4</v>
          </cell>
          <cell r="G151" t="str">
            <v>JUAN CARLOS PEREZ VILLAMIZAR</v>
          </cell>
          <cell r="H151" t="str">
            <v>CL 1031302</v>
          </cell>
          <cell r="I151">
            <v>0</v>
          </cell>
          <cell r="J151" t="str">
            <v>juancperez777@hotmail.com</v>
          </cell>
          <cell r="K151" t="str">
            <v>NO APLICA</v>
          </cell>
          <cell r="L151" t="str">
            <v>NO APLICA</v>
          </cell>
          <cell r="M151" t="str">
            <v>HOMBRE</v>
          </cell>
          <cell r="N151" t="str">
            <v>CISGENERO</v>
          </cell>
          <cell r="O151" t="str">
            <v>NO APLICA</v>
          </cell>
          <cell r="P151" t="str">
            <v>NO APLICA</v>
          </cell>
          <cell r="Q151">
            <v>22603</v>
          </cell>
          <cell r="R151">
            <v>63</v>
          </cell>
          <cell r="S151" t="str">
            <v>NACIONAL</v>
          </cell>
          <cell r="T151" t="str">
            <v>Título profesional en las áreas de ciencias sociales y humanas o economía, administración, contaduría y afines y título de posgrado a nivel de especialización y/o su equivalencia</v>
          </cell>
          <cell r="U151" t="str">
            <v>ABOGADO Universidad Externado de Colombia según diploma de grado de fecha 20 de junio de 1991ESPECIALISTA EN DERECHO DE LA COMUNICACIÓNPontificia Unievrsidad Javeriana según acta de grado de fecha 16 de marzo de 2001.</v>
          </cell>
          <cell r="V151" t="str">
            <v>Inversión</v>
          </cell>
          <cell r="W151" t="str">
            <v>Fortalecimiento de la gestión institucional del IDPAC en el marco de la ejecución del Plan de Desarrollo de  Bogotá D.C</v>
          </cell>
          <cell r="X151" t="str">
            <v>O23011745992024019407023</v>
          </cell>
          <cell r="Y151" t="str">
            <v>Meta 368 Implementar 1 estrategia para fortalecimiento de la gestión institucional y operativa</v>
          </cell>
          <cell r="Z151" t="str">
            <v>1. Realizar el 100% de la estrategia de contratación de talento humano para los procesos de apoyo, gerencia y evaluación</v>
          </cell>
          <cell r="AA151" t="str">
            <v>Prestar los servicios profesionales para llevar a cabo el desarrollo de los procedimientos propios de la Secretaría General del Instituto y demás asuntos de competencia del área.</v>
          </cell>
          <cell r="AB151">
            <v>45719</v>
          </cell>
          <cell r="AC151">
            <v>45729</v>
          </cell>
          <cell r="AD151">
            <v>2025</v>
          </cell>
          <cell r="AE151">
            <v>3</v>
          </cell>
          <cell r="AF151">
            <v>13</v>
          </cell>
          <cell r="AG151">
            <v>2025</v>
          </cell>
          <cell r="AH151">
            <v>6</v>
          </cell>
          <cell r="AI151">
            <v>0</v>
          </cell>
          <cell r="AJ151">
            <v>2025</v>
          </cell>
          <cell r="AK151">
            <v>9</v>
          </cell>
          <cell r="AL151">
            <v>12</v>
          </cell>
          <cell r="AM151">
            <v>45912</v>
          </cell>
          <cell r="AN151">
            <v>180</v>
          </cell>
          <cell r="AO151">
            <v>36000000</v>
          </cell>
          <cell r="AP151"/>
          <cell r="AQ151"/>
          <cell r="AR151"/>
          <cell r="AS151" t="str">
            <v>$ 6.000.000</v>
          </cell>
          <cell r="AT151" t="str">
            <v>PROFESIONAL 5</v>
          </cell>
          <cell r="AU151" t="str">
            <v>Marzo</v>
          </cell>
          <cell r="AV151" t="str">
            <v>1 1. Natural</v>
          </cell>
          <cell r="AW151" t="str">
            <v>26 26-Persona Natural</v>
          </cell>
          <cell r="AX151" t="str">
            <v>3 3. Único Contratista</v>
          </cell>
          <cell r="AY151" t="str">
            <v>17 17. Contrato de Prestación de Servicios</v>
          </cell>
          <cell r="AZ151" t="str">
            <v>31 31-Servicios Profesionales</v>
          </cell>
          <cell r="BA151" t="str">
            <v>5 Contratación directa</v>
          </cell>
          <cell r="BB151" t="str">
            <v>33 Prestación de Servicios Profesionales y Apoyo (5-8)</v>
          </cell>
          <cell r="BC151">
            <v>1</v>
          </cell>
          <cell r="BD151" t="str">
            <v>1 1. Ley 80</v>
          </cell>
          <cell r="BE151"/>
          <cell r="BF151"/>
          <cell r="BG151"/>
          <cell r="BH151"/>
          <cell r="BI151" t="str">
            <v>6 6: Prestacion de servicios</v>
          </cell>
          <cell r="BJ151"/>
          <cell r="BK151"/>
          <cell r="BL151"/>
          <cell r="BM151"/>
          <cell r="BN151"/>
          <cell r="BO151"/>
          <cell r="BP151"/>
          <cell r="BQ151"/>
          <cell r="BR151"/>
          <cell r="BS151"/>
          <cell r="BT151"/>
          <cell r="BU151"/>
          <cell r="BV151"/>
          <cell r="BW151"/>
          <cell r="BX151"/>
          <cell r="BY151"/>
          <cell r="BZ151"/>
          <cell r="CA151"/>
          <cell r="CB151"/>
          <cell r="CC151">
            <v>45728</v>
          </cell>
          <cell r="CD151" t="str">
            <v>CUMPLIMIENTO</v>
          </cell>
          <cell r="CE151">
            <v>80111600</v>
          </cell>
          <cell r="CF151" t="str">
            <v>CD-IDPAC-150-2025</v>
          </cell>
          <cell r="CG151" t="str">
            <v>https://community.secop.gov.co/Public/Tendering/OpportunityDetail/Index?noticeUID=CO1.NTC.7749009&amp;isFromPublicArea=True&amp;isModal=False</v>
          </cell>
          <cell r="CH151">
            <v>45716</v>
          </cell>
          <cell r="CI151" t="str">
            <v>CO1.PCCNTR.7593673</v>
          </cell>
          <cell r="CJ151" t="str">
            <v>Sebastián Silva</v>
          </cell>
          <cell r="CK151" t="str">
            <v>YULY MARCELA BARAJAS AGUILERA</v>
          </cell>
          <cell r="CL151" t="str">
            <v>1 1. Interna</v>
          </cell>
          <cell r="CM151" t="str">
            <v>YULY MARCELA BARAJAS AGUILERA</v>
          </cell>
          <cell r="CN151">
            <v>1010176121</v>
          </cell>
          <cell r="CO151">
            <v>6</v>
          </cell>
          <cell r="CP151"/>
          <cell r="CQ151" t="str">
            <v>SECRETARIA GENERAL</v>
          </cell>
          <cell r="CR151"/>
          <cell r="CS151"/>
          <cell r="CT151"/>
          <cell r="CU151"/>
          <cell r="CV151"/>
          <cell r="CW151"/>
          <cell r="CX151"/>
          <cell r="CY151"/>
          <cell r="CZ151"/>
          <cell r="DA151"/>
          <cell r="DB151"/>
          <cell r="DC151"/>
          <cell r="DD151"/>
          <cell r="DE151"/>
          <cell r="DF151"/>
          <cell r="DG151"/>
          <cell r="DH151"/>
          <cell r="DI151"/>
          <cell r="DJ151"/>
          <cell r="DK151"/>
          <cell r="DL151"/>
          <cell r="DM151"/>
          <cell r="DN151"/>
          <cell r="DO151"/>
          <cell r="DP151"/>
          <cell r="DQ151"/>
          <cell r="DR151"/>
          <cell r="DS151"/>
          <cell r="DT151"/>
          <cell r="DU151"/>
          <cell r="DV151"/>
          <cell r="DW151"/>
          <cell r="DX151"/>
          <cell r="DY151"/>
          <cell r="DZ151"/>
          <cell r="EA151"/>
          <cell r="EB151"/>
          <cell r="EC151"/>
          <cell r="ED151"/>
          <cell r="EE151"/>
          <cell r="EF151"/>
          <cell r="EG151"/>
          <cell r="EH151"/>
          <cell r="EI151"/>
          <cell r="EJ151"/>
          <cell r="EK151"/>
          <cell r="EL151"/>
          <cell r="EM151"/>
          <cell r="EN151"/>
          <cell r="EO151"/>
          <cell r="EP151"/>
          <cell r="EQ151"/>
          <cell r="ER151"/>
          <cell r="ES151"/>
          <cell r="ET151"/>
          <cell r="EU151" t="str">
            <v>$ -</v>
          </cell>
          <cell r="EV151"/>
          <cell r="EW151"/>
          <cell r="EX151"/>
          <cell r="EY151"/>
          <cell r="EZ151"/>
          <cell r="FA151"/>
          <cell r="FB151">
            <v>0</v>
          </cell>
          <cell r="FC151">
            <v>45912</v>
          </cell>
          <cell r="FD151">
            <v>180</v>
          </cell>
          <cell r="FE151" t="str">
            <v>$ 36.000.000</v>
          </cell>
          <cell r="FF151" t="str">
            <v>Activo</v>
          </cell>
          <cell r="FG151" t="str">
            <v>En ejecución</v>
          </cell>
          <cell r="FH151"/>
          <cell r="FI151"/>
          <cell r="FJ151" t="str">
            <v>#N/D</v>
          </cell>
          <cell r="FK151" t="str">
            <v>#N/D</v>
          </cell>
          <cell r="FL151" t="str">
            <v>$150</v>
          </cell>
          <cell r="FM151" t="str">
            <v>#N/D</v>
          </cell>
          <cell r="FN151" t="str">
            <v>#N/D</v>
          </cell>
          <cell r="FO151" t="str">
            <v>#N/D</v>
          </cell>
          <cell r="FP151" t="str">
            <v>#N/D</v>
          </cell>
          <cell r="FQ151" t="str">
            <v>#¡REF!</v>
          </cell>
          <cell r="FR151" t="str">
            <v>#N/D</v>
          </cell>
          <cell r="FS151" t="str">
            <v xml:space="preserve"> Brindar apoyo en el acompañamiento a la Secretaria General en la 
elaboración y revisión de los actos administrativos de su competencia. 
2. Realizar control de legalidad de todos los documentos y respuestas de 
elaboración del Secretario General. 
3. Brindar apoyo en la revisión de los documentos presentados para la firma 
del Secretario General de la entidad. 
4. Brindar guia y orientación frente a temas jurídicos de la Secretaria General. 
5. Realizar acompañamiento a la Secretaria General en los trámites que 
adelante propios de su misionalidad. 
6. Las demás que sean asignadas por el supervisor, de acuerdo con la 
naturaleza y objeto del contrato. </v>
          </cell>
          <cell r="FT15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1"/>
          <cell r="FV151">
            <v>6</v>
          </cell>
          <cell r="FW151" t="str">
            <v>#N/D</v>
          </cell>
          <cell r="FX151">
            <v>268</v>
          </cell>
          <cell r="FY151">
            <v>36000000</v>
          </cell>
          <cell r="FZ151">
            <v>45709</v>
          </cell>
          <cell r="GA151">
            <v>193</v>
          </cell>
          <cell r="GB151">
            <v>36000000</v>
          </cell>
          <cell r="GC151">
            <v>45728</v>
          </cell>
        </row>
        <row r="152">
          <cell r="A152" t="str">
            <v>C410</v>
          </cell>
          <cell r="B152"/>
          <cell r="C152">
            <v>2025</v>
          </cell>
          <cell r="D152">
            <v>151</v>
          </cell>
          <cell r="E152">
            <v>65799437</v>
          </cell>
          <cell r="F152">
            <v>0</v>
          </cell>
          <cell r="G152" t="str">
            <v>CECILIA ANDREA CARDENAS CLEVES</v>
          </cell>
          <cell r="H152" t="str">
            <v>KR 104 B 22 F 68</v>
          </cell>
          <cell r="I152">
            <v>6014683071</v>
          </cell>
          <cell r="J152" t="str">
            <v>andrea.carcle@hotmail.com</v>
          </cell>
          <cell r="K152" t="str">
            <v>NO APLICA</v>
          </cell>
          <cell r="L152" t="str">
            <v>NO APLICA</v>
          </cell>
          <cell r="M152" t="str">
            <v>MUJER</v>
          </cell>
          <cell r="N152" t="str">
            <v>CISGENERO</v>
          </cell>
          <cell r="O152" t="str">
            <v>NO APLICA</v>
          </cell>
          <cell r="P152" t="str">
            <v>NO APLICA</v>
          </cell>
          <cell r="Q152">
            <v>28373</v>
          </cell>
          <cell r="R152">
            <v>47</v>
          </cell>
          <cell r="S152" t="str">
            <v>NACIONAL</v>
          </cell>
          <cell r="T152" t="str">
            <v>título profesional en las áreas de 
ciencias sociales y humanas o 
economía, administración, contaduría y 
afines y/o su equivalencia y cero (0) 
meses de experiencia profesional y/o su 
equivalencia</v>
          </cell>
          <cell r="U152" t="str">
            <v>ADMINISTRADORA DE 
EMPRESAS 
Universidad San Jose 
Diploma del 01 de diciembre de 
2023</v>
          </cell>
          <cell r="V152" t="str">
            <v>Inversión</v>
          </cell>
          <cell r="W152" t="str">
            <v>Implementación de mecanismos de participación que potencian el desarrollo territorial Bogotá D.C.</v>
          </cell>
          <cell r="X152" t="str">
            <v>O23011745022024023806022</v>
          </cell>
          <cell r="Y152" t="str">
            <v>Meta 421 Implementar un (1) modelo de gobernanza democrática que amplíe el alcance de la participación de la ciudadanía organizaciones sociales y comunales de primer segundo y tercer grado en todas las decisiones públicas del gobierno distrital.</v>
          </cell>
          <cell r="Z152" t="str">
            <v>3. Aplicar a 2000 organizaciones sociales, comunales, medios comunitarios, de propiedad horizontal el modelo de fortalecimiento.</v>
          </cell>
          <cell r="AA152" t="str">
            <v>Prestar los servicios profesionales para implementar el modelo de fortalecimiento con organizaciones de propiedad horizontal y comunales de los distintos niveles en el marco del proyecto de inversión 8131.</v>
          </cell>
          <cell r="AB152">
            <v>45720</v>
          </cell>
          <cell r="AC152">
            <v>45723</v>
          </cell>
          <cell r="AD152">
            <v>2025</v>
          </cell>
          <cell r="AE152">
            <v>3</v>
          </cell>
          <cell r="AF152">
            <v>7</v>
          </cell>
          <cell r="AG152">
            <v>2025</v>
          </cell>
          <cell r="AH152">
            <v>5</v>
          </cell>
          <cell r="AI152">
            <v>0</v>
          </cell>
          <cell r="AJ152">
            <v>2025</v>
          </cell>
          <cell r="AK152">
            <v>8</v>
          </cell>
          <cell r="AL152">
            <v>6</v>
          </cell>
          <cell r="AM152">
            <v>45875</v>
          </cell>
          <cell r="AN152">
            <v>150</v>
          </cell>
          <cell r="AO152">
            <v>22500000</v>
          </cell>
          <cell r="AP152"/>
          <cell r="AQ152"/>
          <cell r="AR152"/>
          <cell r="AS152" t="str">
            <v>$ 4.500.000</v>
          </cell>
          <cell r="AT152" t="str">
            <v>PROFESIONAL 2</v>
          </cell>
          <cell r="AU152" t="str">
            <v>Marzo</v>
          </cell>
          <cell r="AV152" t="str">
            <v>1 1. Natural</v>
          </cell>
          <cell r="AW152" t="str">
            <v>26 26-Persona Natural</v>
          </cell>
          <cell r="AX152" t="str">
            <v>3 3. Único Contratista</v>
          </cell>
          <cell r="AY152" t="str">
            <v>17 17. Contrato de Prestación de Servicios</v>
          </cell>
          <cell r="AZ152" t="str">
            <v>31 31-Servicios Profesionales</v>
          </cell>
          <cell r="BA152" t="str">
            <v>5 Contratación directa</v>
          </cell>
          <cell r="BB152" t="str">
            <v>33 Prestación de Servicios Profesionales y Apoyo (5-8)</v>
          </cell>
          <cell r="BC152">
            <v>1</v>
          </cell>
          <cell r="BD152" t="str">
            <v>1 1. Ley 80</v>
          </cell>
          <cell r="BE152"/>
          <cell r="BF152"/>
          <cell r="BG152"/>
          <cell r="BH152"/>
          <cell r="BI152" t="str">
            <v>6 6: Prestacion de servicios</v>
          </cell>
          <cell r="BJ152"/>
          <cell r="BK152"/>
          <cell r="BL152"/>
          <cell r="BM152"/>
          <cell r="BN152"/>
          <cell r="BO152"/>
          <cell r="BP152"/>
          <cell r="BQ152"/>
          <cell r="BR152"/>
          <cell r="BS152"/>
          <cell r="BT152"/>
          <cell r="BU152"/>
          <cell r="BV152"/>
          <cell r="BW152"/>
          <cell r="BX152"/>
          <cell r="BY152"/>
          <cell r="BZ152"/>
          <cell r="CA152"/>
          <cell r="CB152"/>
          <cell r="CC152">
            <v>45722</v>
          </cell>
          <cell r="CD152" t="str">
            <v>CUMPLIMIENTO</v>
          </cell>
          <cell r="CE152">
            <v>80111600</v>
          </cell>
          <cell r="CF152" t="str">
            <v>CD-IDPAC-151-2025</v>
          </cell>
          <cell r="CG152" t="str">
            <v xml:space="preserve">https://community.secop.gov.co/Public/Tendering/OpportunityDetail/Index?noticeUID=CO1.NTC.7763916&amp;isFromPublicArea=True&amp;isModal=False
</v>
          </cell>
          <cell r="CH152">
            <v>45720</v>
          </cell>
          <cell r="CI152" t="str">
            <v>CO1.PCCNTR.7599105</v>
          </cell>
          <cell r="CJ152" t="str">
            <v>Mónica Flórez</v>
          </cell>
          <cell r="CK152" t="str">
            <v>YULY MARCELA BARAJAS AGUILERA</v>
          </cell>
          <cell r="CL152" t="str">
            <v>1 1. Interna</v>
          </cell>
          <cell r="CM152" t="str">
            <v>JOHN JAIRO GONZALEZ ARBOLEDA</v>
          </cell>
          <cell r="CN152">
            <v>80037360</v>
          </cell>
          <cell r="CO152">
            <v>8</v>
          </cell>
          <cell r="CP152"/>
          <cell r="CQ152" t="str">
            <v>SUBDIRECTOR DE ASUNTOS COMUNALES</v>
          </cell>
          <cell r="CR152"/>
          <cell r="CS152"/>
          <cell r="CT152"/>
          <cell r="CU152"/>
          <cell r="CV152"/>
          <cell r="CW152"/>
          <cell r="CX152"/>
          <cell r="CY152"/>
          <cell r="CZ152"/>
          <cell r="DA152"/>
          <cell r="DB152"/>
          <cell r="DC152"/>
          <cell r="DD152"/>
          <cell r="DE152"/>
          <cell r="DF152"/>
          <cell r="DG152"/>
          <cell r="DH152"/>
          <cell r="DI152"/>
          <cell r="DJ152"/>
          <cell r="DK152"/>
          <cell r="DL152"/>
          <cell r="DM152"/>
          <cell r="DN152"/>
          <cell r="DO152"/>
          <cell r="DP152"/>
          <cell r="DQ152"/>
          <cell r="DR152"/>
          <cell r="DS152"/>
          <cell r="DT152"/>
          <cell r="DU152"/>
          <cell r="DV152"/>
          <cell r="DW152"/>
          <cell r="DX152"/>
          <cell r="DY152"/>
          <cell r="DZ152"/>
          <cell r="EA152"/>
          <cell r="EB152"/>
          <cell r="EC152"/>
          <cell r="ED152"/>
          <cell r="EE152"/>
          <cell r="EF152"/>
          <cell r="EG152"/>
          <cell r="EH152"/>
          <cell r="EI152"/>
          <cell r="EJ152"/>
          <cell r="EK152"/>
          <cell r="EL152"/>
          <cell r="EM152"/>
          <cell r="EN152"/>
          <cell r="EO152"/>
          <cell r="EP152"/>
          <cell r="EQ152"/>
          <cell r="ER152"/>
          <cell r="ES152"/>
          <cell r="ET152"/>
          <cell r="EU152" t="str">
            <v>$ -</v>
          </cell>
          <cell r="EV152"/>
          <cell r="EW152"/>
          <cell r="EX152"/>
          <cell r="EY152"/>
          <cell r="EZ152"/>
          <cell r="FA152"/>
          <cell r="FB152">
            <v>0</v>
          </cell>
          <cell r="FC152">
            <v>45875</v>
          </cell>
          <cell r="FD152">
            <v>150</v>
          </cell>
          <cell r="FE152" t="str">
            <v>$ 22.500.000</v>
          </cell>
          <cell r="FF152" t="str">
            <v>Activo</v>
          </cell>
          <cell r="FG152" t="str">
            <v>En ejecución</v>
          </cell>
          <cell r="FH152"/>
          <cell r="FI152"/>
          <cell r="FJ152" t="str">
            <v>#N/D</v>
          </cell>
          <cell r="FK152" t="str">
            <v>#N/D</v>
          </cell>
          <cell r="FL152" t="str">
            <v>$151</v>
          </cell>
          <cell r="FM152" t="str">
            <v>#N/D</v>
          </cell>
          <cell r="FN152" t="str">
            <v>#N/D</v>
          </cell>
          <cell r="FO152" t="str">
            <v>#N/D</v>
          </cell>
          <cell r="FP152" t="str">
            <v>#N/D</v>
          </cell>
          <cell r="FQ152" t="str">
            <v>#¡REF!</v>
          </cell>
          <cell r="FR152" t="str">
            <v>#N/D</v>
          </cell>
          <cell r="FS152" t="str">
            <v xml:space="preserve">. Realizar acompañamiento, seguimiento y verificación de los procesos 
preliminares de IVC y/o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administrativo con el fin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5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2"/>
          <cell r="FV152">
            <v>5</v>
          </cell>
          <cell r="FW152" t="str">
            <v>#N/D</v>
          </cell>
          <cell r="FX152">
            <v>242</v>
          </cell>
          <cell r="FY152">
            <v>27000000</v>
          </cell>
          <cell r="FZ152">
            <v>45705</v>
          </cell>
          <cell r="GA152">
            <v>117</v>
          </cell>
          <cell r="GB152">
            <v>22500000</v>
          </cell>
          <cell r="GC152">
            <v>45723</v>
          </cell>
        </row>
        <row r="153">
          <cell r="A153"/>
          <cell r="B153"/>
          <cell r="C153">
            <v>2025</v>
          </cell>
          <cell r="D153">
            <v>152</v>
          </cell>
          <cell r="E153">
            <v>900046728</v>
          </cell>
          <cell r="F153">
            <v>6</v>
          </cell>
          <cell r="G153" t="str">
            <v>URBANO EXPRESS LOGISTICA Y MERCADEO S.A.S</v>
          </cell>
          <cell r="H153" t="str">
            <v>Diagonal 21 Bis No 70 - 54</v>
          </cell>
          <cell r="I153">
            <v>3103469124</v>
          </cell>
          <cell r="J153" t="str">
            <v>glopez@urbanex.com.co</v>
          </cell>
          <cell r="K153" t="str">
            <v>GERMAN ENRIQUE LOPEZ ROMERO</v>
          </cell>
          <cell r="L153">
            <v>17353548</v>
          </cell>
          <cell r="M153" t="str">
            <v>N/A</v>
          </cell>
          <cell r="N153" t="str">
            <v>NO APLICA</v>
          </cell>
          <cell r="O153" t="str">
            <v>NO APLICA</v>
          </cell>
          <cell r="P153" t="str">
            <v>NO APLICA</v>
          </cell>
          <cell r="Q153" t="str">
            <v>N/A</v>
          </cell>
          <cell r="R153" t="str">
            <v>N/A</v>
          </cell>
          <cell r="S153" t="str">
            <v>NACIONAL</v>
          </cell>
          <cell r="T153" t="str">
            <v>N/A</v>
          </cell>
          <cell r="U153" t="str">
            <v>N/A</v>
          </cell>
          <cell r="V153" t="str">
            <v>Funcionamiento</v>
          </cell>
          <cell r="W153" t="str">
            <v>N/A</v>
          </cell>
          <cell r="X153"/>
          <cell r="Y153" t="str">
            <v>N/A</v>
          </cell>
          <cell r="Z153" t="str">
            <v>N/A</v>
          </cell>
          <cell r="AA153" t="str">
            <v xml:space="preserve">Contratar el arrendamiento del inmueble destinado al almacenamiento del Archivo Central del 
IDPAC </v>
          </cell>
          <cell r="AB153">
            <v>45717</v>
          </cell>
          <cell r="AC153">
            <v>45720</v>
          </cell>
          <cell r="AD153">
            <v>2025</v>
          </cell>
          <cell r="AE153">
            <v>3</v>
          </cell>
          <cell r="AF153">
            <v>4</v>
          </cell>
          <cell r="AG153">
            <v>2026</v>
          </cell>
          <cell r="AH153">
            <v>11</v>
          </cell>
          <cell r="AI153">
            <v>0</v>
          </cell>
          <cell r="AJ153">
            <v>2026</v>
          </cell>
          <cell r="AK153">
            <v>2</v>
          </cell>
          <cell r="AL153">
            <v>3</v>
          </cell>
          <cell r="AM153">
            <v>46056</v>
          </cell>
          <cell r="AN153">
            <v>330</v>
          </cell>
          <cell r="AO153">
            <v>221741663</v>
          </cell>
          <cell r="AP153"/>
          <cell r="AQ153"/>
          <cell r="AR153"/>
          <cell r="AS153" t="str">
            <v>$ 20.158.333</v>
          </cell>
          <cell r="AT153" t="str">
            <v>NO APLICA</v>
          </cell>
          <cell r="AU153" t="str">
            <v>Marzo</v>
          </cell>
          <cell r="AV153" t="str">
            <v>2 2. Jurídica</v>
          </cell>
          <cell r="AW153" t="str">
            <v>25 25-Sociedad por Acciones Simplificadas - SAS</v>
          </cell>
          <cell r="AX153" t="str">
            <v>3 3. Único Contratista</v>
          </cell>
          <cell r="AY153" t="str">
            <v>17 17. Contrato de Prestación de Servicios</v>
          </cell>
          <cell r="AZ153" t="str">
            <v>31 31-Servicios Profesionales</v>
          </cell>
          <cell r="BA153" t="str">
            <v>5 Contratación directa</v>
          </cell>
          <cell r="BB153" t="str">
            <v>33 Prestación de Servicios Profesionales y Apoyo (5-8)</v>
          </cell>
          <cell r="BC153">
            <v>1</v>
          </cell>
          <cell r="BD153" t="str">
            <v>1 1. Ley 80</v>
          </cell>
          <cell r="BE153"/>
          <cell r="BF153"/>
          <cell r="BG153"/>
          <cell r="BH153"/>
          <cell r="BI153" t="str">
            <v>6 6: Prestacion de servicios</v>
          </cell>
          <cell r="BJ153"/>
          <cell r="BK153"/>
          <cell r="BL153"/>
          <cell r="BM153"/>
          <cell r="BN153"/>
          <cell r="BO153"/>
          <cell r="BP153"/>
          <cell r="BQ153"/>
          <cell r="BR153"/>
          <cell r="BS153"/>
          <cell r="BT153"/>
          <cell r="BU153"/>
          <cell r="BV153"/>
          <cell r="BW153"/>
          <cell r="BX153"/>
          <cell r="BY153"/>
          <cell r="BZ153"/>
          <cell r="CA153"/>
          <cell r="CB153"/>
          <cell r="CC153">
            <v>45720</v>
          </cell>
          <cell r="CD153" t="str">
            <v>CUMPLIMIENTO</v>
          </cell>
          <cell r="CE153" t="str">
            <v>80131500
78131800</v>
          </cell>
          <cell r="CF153" t="str">
            <v>CD-IDPAC-152-2025</v>
          </cell>
          <cell r="CG153" t="str">
            <v>https://community.secop.gov.co/Public/Tendering/OpportunityDetail/Index?noticeUID=CO1.NTC.7748773&amp;isFromPublicArea=True&amp;isModal=False</v>
          </cell>
          <cell r="CH153">
            <v>45716</v>
          </cell>
          <cell r="CI153" t="str">
            <v>CO1.PCCNTR.7586653</v>
          </cell>
          <cell r="CJ153" t="str">
            <v>Erica Milena Vargas</v>
          </cell>
          <cell r="CK153" t="str">
            <v>YULY MARCELA BARAJAS AGUILERA</v>
          </cell>
          <cell r="CL153" t="str">
            <v>1 1. Interna</v>
          </cell>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t="str">
            <v>$ -</v>
          </cell>
          <cell r="EV153"/>
          <cell r="EW153"/>
          <cell r="EX153"/>
          <cell r="EY153"/>
          <cell r="EZ153"/>
          <cell r="FA153"/>
          <cell r="FB153">
            <v>0</v>
          </cell>
          <cell r="FC153">
            <v>46056</v>
          </cell>
          <cell r="FD153">
            <v>330</v>
          </cell>
          <cell r="FE153" t="str">
            <v>$ 221.741.663</v>
          </cell>
          <cell r="FF153" t="str">
            <v>Activo</v>
          </cell>
          <cell r="FG153" t="str">
            <v>En ejecución</v>
          </cell>
          <cell r="FH153"/>
          <cell r="FI153"/>
          <cell r="FJ153" t="str">
            <v>#N/D</v>
          </cell>
          <cell r="FK153" t="str">
            <v>#N/D</v>
          </cell>
          <cell r="FL153" t="str">
            <v>$152</v>
          </cell>
          <cell r="FM153" t="str">
            <v>#N/D</v>
          </cell>
          <cell r="FN153" t="str">
            <v>#N/D</v>
          </cell>
          <cell r="FO153" t="str">
            <v>#N/D</v>
          </cell>
          <cell r="FP153" t="str">
            <v>#N/D</v>
          </cell>
          <cell r="FQ153" t="str">
            <v>#¡REF!</v>
          </cell>
          <cell r="FR153" t="str">
            <v>#N/D</v>
          </cell>
          <cell r="FS153" t="str">
            <v xml:space="preserve"> Cumplir con todas las especificaciones técnicas establecidas en el estudio 
previo para la ejecución del contrato. 
2. Realizar el envío de las facturas, certificados parafiscales y soportes de 
ejecución, mes vencido durante el primer (1) día de cada mes con base 
en los requisitos exigidos en el régimen tributario. 
3. Dar oportuno cumplimiento a las directrices dadas por el supervisor del 
contrato. 
4. Entregar un informe mensual con el reporte de las condiciones 
ambientales. Este debe indicar puntualmente los rangos máximos, 
mínimos y promedios registrados por los equipos de medición y monitoreo 
ambiental. 
5. Cumplir las normas que establecen las condiciones, y características 
técnicas de ubicación, aspectos estructurales, condiciones ambientales y 
de seguridad para la adecuada conservación y preservación de los 
documentos, garantizando así el almacenamiento, conservación y 
preservación de los dos (2) fondos documentales del IDPAC en virtud de 
lo expuesto en el Acuerdo 049 de 2000 del Archivo General de la Nación, 
y lo establecido en el Acuerdo 08 de 2014. 
6. Las demás obligaciones consagradas para los arrendadores en el Código 
Civil y demás normas concordantes. </v>
          </cell>
          <cell r="FT153" t="str">
            <v xml:space="preserve"> Aplicar y respetar la política medioambiental y el plan institucional de gestión ambiental (PIGA) del IDPAC, los 
cuales incluyen toda la normatividad sobre el uso de los recursos ambientales y públicos, así como lo dispuesto en el 
Acuerdo 540 de 2013 y demás normas concordantes.</v>
          </cell>
          <cell r="FU153"/>
          <cell r="FV153">
            <v>11</v>
          </cell>
          <cell r="FW153" t="str">
            <v>#N/D</v>
          </cell>
          <cell r="FX153">
            <v>284</v>
          </cell>
          <cell r="FY153">
            <v>228618867</v>
          </cell>
          <cell r="FZ153">
            <v>45716</v>
          </cell>
          <cell r="GA153">
            <v>156</v>
          </cell>
          <cell r="GB153">
            <v>221741663</v>
          </cell>
          <cell r="GC153">
            <v>45719</v>
          </cell>
        </row>
        <row r="154">
          <cell r="A154" t="str">
            <v>A82</v>
          </cell>
          <cell r="B154"/>
          <cell r="C154">
            <v>2025</v>
          </cell>
          <cell r="D154">
            <v>153</v>
          </cell>
          <cell r="E154">
            <v>80311215</v>
          </cell>
          <cell r="F154">
            <v>2</v>
          </cell>
          <cell r="G154" t="str">
            <v>JOSE RICARDO VARGAS GOMEZ</v>
          </cell>
          <cell r="H154" t="str">
            <v>KR 78G 5C 29</v>
          </cell>
          <cell r="I154">
            <v>3184627850</v>
          </cell>
          <cell r="J154" t="str">
            <v>ricardovargas71@gmail.com</v>
          </cell>
          <cell r="K154" t="str">
            <v>NO APLICA</v>
          </cell>
          <cell r="L154" t="str">
            <v>NO APLICA</v>
          </cell>
          <cell r="M154" t="str">
            <v>HOMBRE</v>
          </cell>
          <cell r="N154" t="str">
            <v>CISGENERO</v>
          </cell>
          <cell r="O154" t="str">
            <v>NO APLICA</v>
          </cell>
          <cell r="P154" t="str">
            <v>NO APLICA</v>
          </cell>
          <cell r="Q154">
            <v>26039</v>
          </cell>
          <cell r="R154">
            <v>54</v>
          </cell>
          <cell r="S154" t="str">
            <v>NACIONAL</v>
          </cell>
          <cell r="T154"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154" t="str">
            <v>BACHILLER ACADEMICO Colegio Departamental Integrado Alfonso Lopéz Pumajero Según diploma de grado del 01 de diciembre del 1990</v>
          </cell>
          <cell r="V154" t="str">
            <v>Funcionamiento</v>
          </cell>
          <cell r="W154" t="str">
            <v>N/A</v>
          </cell>
          <cell r="X154"/>
          <cell r="Y154" t="str">
            <v>N/A</v>
          </cell>
          <cell r="Z154" t="str">
            <v>N/A</v>
          </cell>
          <cell r="AA154" t="str">
            <v>Prestar los servicios de apoyo a la gestión para llevar a cabo el desarrollo de las actividades administrativas y operativas en la Secretaria General del Instituto Distrital de la Participación y Acción Comunal.</v>
          </cell>
          <cell r="AB154">
            <v>45719</v>
          </cell>
          <cell r="AC154">
            <v>45721</v>
          </cell>
          <cell r="AD154">
            <v>2025</v>
          </cell>
          <cell r="AE154">
            <v>3</v>
          </cell>
          <cell r="AF154">
            <v>5</v>
          </cell>
          <cell r="AG154">
            <v>2025</v>
          </cell>
          <cell r="AH154">
            <v>10</v>
          </cell>
          <cell r="AI154">
            <v>0</v>
          </cell>
          <cell r="AJ154">
            <v>2025</v>
          </cell>
          <cell r="AK154">
            <v>13</v>
          </cell>
          <cell r="AL154">
            <v>4</v>
          </cell>
          <cell r="AM154">
            <v>46026</v>
          </cell>
          <cell r="AN154">
            <v>300</v>
          </cell>
          <cell r="AO154">
            <v>36000000</v>
          </cell>
          <cell r="AP154"/>
          <cell r="AQ154"/>
          <cell r="AR154"/>
          <cell r="AS154" t="str">
            <v>$ 3.600.000</v>
          </cell>
          <cell r="AT154" t="str">
            <v>TECNICA 3</v>
          </cell>
          <cell r="AU154" t="str">
            <v>Marzo</v>
          </cell>
          <cell r="AV154" t="str">
            <v>1 1. Natural</v>
          </cell>
          <cell r="AW154" t="str">
            <v>26 26-Persona Natural</v>
          </cell>
          <cell r="AX154" t="str">
            <v>3 3. Único Contratista</v>
          </cell>
          <cell r="AY154" t="str">
            <v>17 17. Contrato de Prestación de Servicios</v>
          </cell>
          <cell r="AZ154" t="str">
            <v>33 33-Servicios Apoyo a la Gestion de la Entidad (servicios administrativos)</v>
          </cell>
          <cell r="BA154" t="str">
            <v>5 Contratación directa</v>
          </cell>
          <cell r="BB154" t="str">
            <v>33 Prestación de Servicios Profesionales y Apoyo (5-8)</v>
          </cell>
          <cell r="BC154">
            <v>1</v>
          </cell>
          <cell r="BD154" t="str">
            <v>1 1. Ley 80</v>
          </cell>
          <cell r="BE154"/>
          <cell r="BF154"/>
          <cell r="BG154"/>
          <cell r="BH154"/>
          <cell r="BI154" t="str">
            <v>6 6: Prestacion de servicios</v>
          </cell>
          <cell r="BJ154"/>
          <cell r="BK154"/>
          <cell r="BL154"/>
          <cell r="BM154"/>
          <cell r="BN154"/>
          <cell r="BO154"/>
          <cell r="BP154"/>
          <cell r="BQ154"/>
          <cell r="BR154"/>
          <cell r="BS154"/>
          <cell r="BT154"/>
          <cell r="BU154"/>
          <cell r="BV154"/>
          <cell r="BW154"/>
          <cell r="BX154"/>
          <cell r="BY154"/>
          <cell r="BZ154"/>
          <cell r="CA154"/>
          <cell r="CB154"/>
          <cell r="CC154">
            <v>45720</v>
          </cell>
          <cell r="CD154" t="str">
            <v>CUMPLIMIENTO</v>
          </cell>
          <cell r="CE154">
            <v>80111600</v>
          </cell>
          <cell r="CF154" t="str">
            <v>CD-IDPAC-153-2025</v>
          </cell>
          <cell r="CG154" t="str">
            <v>https://community.secop.gov.co/Public/Tendering/OpportunityDetail/Index?noticeUID=CO1.NTC.7748944&amp;isFromPublicArea=True&amp;isModal=False</v>
          </cell>
          <cell r="CH154">
            <v>45716</v>
          </cell>
          <cell r="CI154" t="str">
            <v>CO1.PCCNTR.7586770</v>
          </cell>
          <cell r="CJ154" t="str">
            <v>Wilson Ayure</v>
          </cell>
          <cell r="CK154" t="str">
            <v>YULY MARCELA BARAJAS AGUILERA</v>
          </cell>
          <cell r="CL154" t="str">
            <v>1 1. Interna</v>
          </cell>
          <cell r="CM154" t="str">
            <v>YULY MARCELA BARAJAS AGUILERA</v>
          </cell>
          <cell r="CN154">
            <v>1010176121</v>
          </cell>
          <cell r="CO154">
            <v>6</v>
          </cell>
          <cell r="CP154"/>
          <cell r="CQ154" t="str">
            <v>SECRETARIA GENERAL</v>
          </cell>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t="str">
            <v>$ -</v>
          </cell>
          <cell r="EV154"/>
          <cell r="EW154"/>
          <cell r="EX154"/>
          <cell r="EY154"/>
          <cell r="EZ154"/>
          <cell r="FA154"/>
          <cell r="FB154">
            <v>0</v>
          </cell>
          <cell r="FC154">
            <v>46026</v>
          </cell>
          <cell r="FD154">
            <v>300</v>
          </cell>
          <cell r="FE154" t="str">
            <v>$ 36.000.000</v>
          </cell>
          <cell r="FF154" t="str">
            <v>Activo</v>
          </cell>
          <cell r="FG154" t="str">
            <v>En ejecución</v>
          </cell>
          <cell r="FH154"/>
          <cell r="FI154"/>
          <cell r="FJ154" t="str">
            <v>#N/D</v>
          </cell>
          <cell r="FK154" t="str">
            <v>#N/D</v>
          </cell>
          <cell r="FL154" t="str">
            <v>$153</v>
          </cell>
          <cell r="FM154" t="str">
            <v>#N/D</v>
          </cell>
          <cell r="FN154" t="str">
            <v>#N/D</v>
          </cell>
          <cell r="FO154" t="str">
            <v>#N/D</v>
          </cell>
          <cell r="FP154" t="str">
            <v>#N/D</v>
          </cell>
          <cell r="FQ154" t="str">
            <v>#¡REF!</v>
          </cell>
          <cell r="FR154" t="str">
            <v>#N/D</v>
          </cell>
          <cell r="FS154" t="str">
            <v xml:space="preserve">Proporcionar apoyo operativo, técnico y administrativo en los asuntos 
solicitados por la Secretaría General del IDPAC. 
2. Redactar documentos, actas y otros escritos relacionados con las 
actividades propias de la Secretaría General del IDPAC. 
3. Mantener actualizada y organizada la información referente a las 
actividades de la Secretaría General en los sistemas de gestión de 
información. 
4. Brindar apoyo  efectivo a la Secretaría General en el trámite  de los 
diferentes documentos a su cargo. 
5. Realizar control y hacer seguimiento de los documentos firmados por la 
Secretaria General 
6. Las demás que sean asignadas por el supervisor, de acuerdo con la 
naturaleza y objeto del contrato. </v>
          </cell>
          <cell r="FT15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4"/>
          <cell r="FV154">
            <v>10</v>
          </cell>
          <cell r="FW154" t="str">
            <v>#N/D</v>
          </cell>
          <cell r="FX154">
            <v>274</v>
          </cell>
          <cell r="FY154">
            <v>36000000</v>
          </cell>
          <cell r="FZ154">
            <v>45715</v>
          </cell>
          <cell r="GA154">
            <v>162</v>
          </cell>
          <cell r="GB154">
            <v>36000000</v>
          </cell>
          <cell r="GC154">
            <v>45721</v>
          </cell>
        </row>
        <row r="155">
          <cell r="A155" t="str">
            <v>C57</v>
          </cell>
          <cell r="B155"/>
          <cell r="C155">
            <v>2025</v>
          </cell>
          <cell r="D155">
            <v>154</v>
          </cell>
          <cell r="E155">
            <v>53107403</v>
          </cell>
          <cell r="F155">
            <v>9</v>
          </cell>
          <cell r="G155" t="str">
            <v>DIANA PATRICIA RODRIGUEZ OSORIO</v>
          </cell>
          <cell r="H155" t="str">
            <v>KR AK 15 # 170 - 81</v>
          </cell>
          <cell r="I155">
            <v>8170717</v>
          </cell>
          <cell r="J155" t="str">
            <v>rodriguezosodiana@gmail.com</v>
          </cell>
          <cell r="K155" t="str">
            <v>NO APLICA</v>
          </cell>
          <cell r="L155" t="str">
            <v>NO APLICA</v>
          </cell>
          <cell r="M155" t="str">
            <v>MUJER</v>
          </cell>
          <cell r="N155" t="str">
            <v>CISGENERO</v>
          </cell>
          <cell r="O155" t="str">
            <v>NO APLICA</v>
          </cell>
          <cell r="P155" t="str">
            <v>NO APLICA</v>
          </cell>
          <cell r="Q155">
            <v>31227</v>
          </cell>
          <cell r="R155">
            <v>39</v>
          </cell>
          <cell r="S155" t="str">
            <v>NACIONAL</v>
          </cell>
          <cell r="T155" t="str">
            <v>Título profesional en ciencias sociales y humanas o 
economía, administración, contaduría y afines con 
título de posgrado al nivel de especialización o su 
equivalencia</v>
          </cell>
          <cell r="U155" t="str">
            <v>ADMINISTRADORA PÚBLICA 
Escuela Superior de Administración Pública 
Según diploma de grado del 24 de junio de 2011
ESPECIALISTA EN GERENCIA PÚBLICA Y 
CONTROL FISCAL 
Universidad del Rosario 
Según diploma de grado del 24 de septiembre de 
2013</v>
          </cell>
          <cell r="V155" t="str">
            <v>Inversión</v>
          </cell>
          <cell r="W155" t="str">
            <v>Fortalecimiento de la gestión institucional del IDPAC en el marco de la ejecución del Plan de Desarrollo de Bogotá D.C</v>
          </cell>
          <cell r="X155" t="str">
            <v>O23011745992024019407023</v>
          </cell>
          <cell r="Y155" t="str">
            <v>Meta 368 Implementar 1 estrategia para fortalecimiento de la gestión institucional y operativa</v>
          </cell>
          <cell r="Z155" t="str">
            <v>Realizar el 100% de la estrategia de contratación de talento humano para los procesos de apoyo, gerencia y evaluación.</v>
          </cell>
          <cell r="AA155" t="str">
            <v>Prestar los servicios profesionales para ejecutar las actividades propias de la Gestión del Talento Humano del IDPAC, para el cumplimiento de las metas institucionales.</v>
          </cell>
          <cell r="AB155">
            <v>45722</v>
          </cell>
          <cell r="AC155">
            <v>45723</v>
          </cell>
          <cell r="AD155">
            <v>2025</v>
          </cell>
          <cell r="AE155">
            <v>3</v>
          </cell>
          <cell r="AF155">
            <v>7</v>
          </cell>
          <cell r="AG155">
            <v>2025</v>
          </cell>
          <cell r="AH155">
            <v>6</v>
          </cell>
          <cell r="AI155">
            <v>0</v>
          </cell>
          <cell r="AJ155">
            <v>2025</v>
          </cell>
          <cell r="AK155">
            <v>9</v>
          </cell>
          <cell r="AL155">
            <v>6</v>
          </cell>
          <cell r="AM155">
            <v>45906</v>
          </cell>
          <cell r="AN155">
            <v>180</v>
          </cell>
          <cell r="AO155">
            <v>45600000</v>
          </cell>
          <cell r="AP155"/>
          <cell r="AQ155"/>
          <cell r="AR155"/>
          <cell r="AS155" t="str">
            <v>$ 7.600.000</v>
          </cell>
          <cell r="AT155" t="str">
            <v>PROFESIONAL 8</v>
          </cell>
          <cell r="AU155" t="str">
            <v>Marzo</v>
          </cell>
          <cell r="AV155" t="str">
            <v>1 1. Natural</v>
          </cell>
          <cell r="AW155" t="str">
            <v>26 26-Persona Natural</v>
          </cell>
          <cell r="AX155" t="str">
            <v>3 3. Único Contratista</v>
          </cell>
          <cell r="AY155" t="str">
            <v>17 17. Contrato de Prestación de Servicios</v>
          </cell>
          <cell r="AZ155" t="str">
            <v>31 31-Servicios Profesionales</v>
          </cell>
          <cell r="BA155" t="str">
            <v>5 Contratación directa</v>
          </cell>
          <cell r="BB155" t="str">
            <v>33 Prestación de Servicios Profesionales y Apoyo (5-8)</v>
          </cell>
          <cell r="BC155">
            <v>1</v>
          </cell>
          <cell r="BD155" t="str">
            <v>1 1. Ley 80</v>
          </cell>
          <cell r="BE155"/>
          <cell r="BF155"/>
          <cell r="BG155"/>
          <cell r="BH155"/>
          <cell r="BI155" t="str">
            <v>6 6: Prestacion de servicios</v>
          </cell>
          <cell r="BJ155"/>
          <cell r="BK155"/>
          <cell r="BL155"/>
          <cell r="BM155"/>
          <cell r="BN155"/>
          <cell r="BO155"/>
          <cell r="BP155"/>
          <cell r="BQ155"/>
          <cell r="BR155"/>
          <cell r="BS155"/>
          <cell r="BT155"/>
          <cell r="BU155"/>
          <cell r="BV155"/>
          <cell r="BW155"/>
          <cell r="BX155"/>
          <cell r="BY155"/>
          <cell r="BZ155"/>
          <cell r="CA155"/>
          <cell r="CB155"/>
          <cell r="CC155">
            <v>45722</v>
          </cell>
          <cell r="CD155" t="str">
            <v>CUMPLIMIENTO</v>
          </cell>
          <cell r="CE155">
            <v>80111600</v>
          </cell>
          <cell r="CF155" t="str">
            <v>CD-IDPAC-154-2025</v>
          </cell>
          <cell r="CG155" t="str">
            <v>https://community.secop.gov.co/Public/Tendering/OpportunityDetail/Index?noticeUID=CO1.NTC.7780706&amp;isFromPublicArea=True&amp;isModal=False</v>
          </cell>
          <cell r="CH155">
            <v>45722</v>
          </cell>
          <cell r="CI155" t="str">
            <v xml:space="preserve">	CO1.PCCNTR.7611135</v>
          </cell>
          <cell r="CJ155" t="str">
            <v>Wilson Ayure</v>
          </cell>
          <cell r="CK155" t="str">
            <v>YULY MARCELA BARAJAS AGUILERA</v>
          </cell>
          <cell r="CL155" t="str">
            <v>1 1. Interna</v>
          </cell>
          <cell r="CM155" t="str">
            <v>LUZ ANGELA BUITRAGO DUQUE</v>
          </cell>
          <cell r="CN155">
            <v>51915578</v>
          </cell>
          <cell r="CO155">
            <v>8</v>
          </cell>
          <cell r="CP155"/>
          <cell r="CQ155" t="str">
            <v>SECRETARIA GENERAL - TALENTO HUMANO</v>
          </cell>
          <cell r="CR155"/>
          <cell r="CS155"/>
          <cell r="CT155"/>
          <cell r="CU155"/>
          <cell r="CV155"/>
          <cell r="CW155"/>
          <cell r="CX155"/>
          <cell r="CY155"/>
          <cell r="CZ155"/>
          <cell r="DA155"/>
          <cell r="DB155"/>
          <cell r="DC155"/>
          <cell r="DD155"/>
          <cell r="DE155"/>
          <cell r="DF155"/>
          <cell r="DG155"/>
          <cell r="DH155"/>
          <cell r="DI155"/>
          <cell r="DJ155"/>
          <cell r="DK155"/>
          <cell r="DL155"/>
          <cell r="DM155"/>
          <cell r="DN155"/>
          <cell r="DO155"/>
          <cell r="DP155"/>
          <cell r="DQ155"/>
          <cell r="DR155"/>
          <cell r="DS155"/>
          <cell r="DT155"/>
          <cell r="DU155"/>
          <cell r="DV155"/>
          <cell r="DW155"/>
          <cell r="DX155"/>
          <cell r="DY155"/>
          <cell r="DZ155"/>
          <cell r="EA155"/>
          <cell r="EB155"/>
          <cell r="EC155"/>
          <cell r="ED155"/>
          <cell r="EE155"/>
          <cell r="EF155"/>
          <cell r="EG155"/>
          <cell r="EH155"/>
          <cell r="EI155"/>
          <cell r="EJ155"/>
          <cell r="EK155"/>
          <cell r="EL155"/>
          <cell r="EM155"/>
          <cell r="EN155"/>
          <cell r="EO155"/>
          <cell r="EP155"/>
          <cell r="EQ155"/>
          <cell r="ER155"/>
          <cell r="ES155"/>
          <cell r="ET155"/>
          <cell r="EU155" t="str">
            <v>$ -</v>
          </cell>
          <cell r="EV155"/>
          <cell r="EW155"/>
          <cell r="EX155"/>
          <cell r="EY155"/>
          <cell r="EZ155"/>
          <cell r="FA155"/>
          <cell r="FB155">
            <v>0</v>
          </cell>
          <cell r="FC155">
            <v>45906</v>
          </cell>
          <cell r="FD155">
            <v>180</v>
          </cell>
          <cell r="FE155" t="str">
            <v>$ 45.600.000</v>
          </cell>
          <cell r="FF155" t="str">
            <v>Activo</v>
          </cell>
          <cell r="FG155" t="str">
            <v>En ejecución</v>
          </cell>
          <cell r="FH155"/>
          <cell r="FI155"/>
          <cell r="FJ155" t="str">
            <v>#N/D</v>
          </cell>
          <cell r="FK155" t="str">
            <v>#N/D</v>
          </cell>
          <cell r="FL155" t="str">
            <v>$154</v>
          </cell>
          <cell r="FM155" t="str">
            <v>#N/D</v>
          </cell>
          <cell r="FN155" t="str">
            <v>#N/D</v>
          </cell>
          <cell r="FO155" t="str">
            <v>#N/D</v>
          </cell>
          <cell r="FP155" t="str">
            <v>#N/D</v>
          </cell>
          <cell r="FQ155" t="str">
            <v>#¡REF!</v>
          </cell>
          <cell r="FR155" t="str">
            <v>#N/D</v>
          </cell>
          <cell r="FS155" t="str">
            <v>Realizar trámites precontractuales y postcontractuales que se requiera en 
el proceso de Gestión del Talento Humano. 
2. Bindrar apoyo en la coordinación en la ejecución de los contratos suscritos 
desde el proceso de Talento Humano, realizando seguimiento al 
cumplimiento de las obligaciones contractuales y control financiero, siendo 
el apoyo a la supervisión de los mismos. 
3. Adelantar los procesos administrativos requeridos para proveer las 
vacancias de la planta de personal a través de encargos. 
4. Liderar la implementación de las diferentes acciones y estrategias de 
vinculación de personal en el Instituto. 
5. Brindar apoyo en la implementación y seguimiento al Plan Estratégico del 
proceso de Talento Humano. 
6. Las demás que sean asignadas por el supervisor, de acuerdo con la 
naturaleza y objeto del contrato.</v>
          </cell>
          <cell r="FT15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5"/>
          <cell r="FV155">
            <v>6</v>
          </cell>
          <cell r="FW155" t="str">
            <v>#N/D</v>
          </cell>
          <cell r="FX155">
            <v>288</v>
          </cell>
          <cell r="FY155">
            <v>45600000</v>
          </cell>
          <cell r="FZ155">
            <v>45716</v>
          </cell>
          <cell r="GA155">
            <v>172</v>
          </cell>
          <cell r="GB155">
            <v>45600000</v>
          </cell>
          <cell r="GC155">
            <v>45722</v>
          </cell>
        </row>
        <row r="156">
          <cell r="A156" t="str">
            <v>C683</v>
          </cell>
          <cell r="B156"/>
          <cell r="C156">
            <v>2025</v>
          </cell>
          <cell r="D156">
            <v>155</v>
          </cell>
          <cell r="E156">
            <v>1032438148</v>
          </cell>
          <cell r="F156">
            <v>1</v>
          </cell>
          <cell r="G156" t="str">
            <v>LUISA FERNANDA LORA NAVARRO</v>
          </cell>
          <cell r="H156" t="str">
            <v>KR  19 A     104  17</v>
          </cell>
          <cell r="I156">
            <v>3136246222</v>
          </cell>
          <cell r="J156" t="str">
            <v>luifer_lora@hotmail.com</v>
          </cell>
          <cell r="K156" t="str">
            <v>NO APLICA</v>
          </cell>
          <cell r="L156" t="str">
            <v>NO APLICA</v>
          </cell>
          <cell r="M156" t="str">
            <v>MUJER</v>
          </cell>
          <cell r="N156" t="str">
            <v>CISGENERO</v>
          </cell>
          <cell r="O156" t="str">
            <v>NO APLICA</v>
          </cell>
          <cell r="P156" t="str">
            <v>NO APLICA</v>
          </cell>
          <cell r="Q156">
            <v>33092</v>
          </cell>
          <cell r="R156">
            <v>34</v>
          </cell>
          <cell r="S156" t="str">
            <v>NACIONAL</v>
          </cell>
          <cell r="T156" t="str">
            <v>Título profesional en Economía, Administración, 
Contaduría y Afines y/o ciencias sociales y humanas 
y afines con Título de posgrado a nivel de 
especialización y/o su equivalencia.</v>
          </cell>
          <cell r="U156" t="str">
            <v xml:space="preserve"> ADMINISTRADORA DE EMPRESAS 
Univsersidad de Los Andes 
Según acta de grado del 01de octubre de 2015</v>
          </cell>
          <cell r="V156" t="str">
            <v>Inversión</v>
          </cell>
          <cell r="W156" t="str">
            <v>Fortalecimiento de la gestión institucional del IDPAC en el marco de la ejecución del Plan de Desarrollo de  Bogotá D.C</v>
          </cell>
          <cell r="X156" t="str">
            <v>O23011745992024019407023</v>
          </cell>
          <cell r="Y156" t="str">
            <v>Meta 368 Implementar 1 estrategia para fortalecimiento de la gestión institucional y operativa</v>
          </cell>
          <cell r="Z156" t="str">
            <v>1. Realizar el 100% de la estrategia de contratación de talento humano para los procesos de apoyo, gerencia y evaluación</v>
          </cell>
          <cell r="AA156" t="str">
            <v>Prestar los servicios profesionales para estructurar procesos de contratación de la Secretaría General.</v>
          </cell>
          <cell r="AB156">
            <v>45720</v>
          </cell>
          <cell r="AC156">
            <v>45723</v>
          </cell>
          <cell r="AD156">
            <v>2025</v>
          </cell>
          <cell r="AE156">
            <v>3</v>
          </cell>
          <cell r="AF156">
            <v>7</v>
          </cell>
          <cell r="AG156">
            <v>2025</v>
          </cell>
          <cell r="AH156">
            <v>6</v>
          </cell>
          <cell r="AI156">
            <v>0</v>
          </cell>
          <cell r="AJ156">
            <v>2025</v>
          </cell>
          <cell r="AK156">
            <v>9</v>
          </cell>
          <cell r="AL156">
            <v>6</v>
          </cell>
          <cell r="AM156">
            <v>45906</v>
          </cell>
          <cell r="AN156">
            <v>180</v>
          </cell>
          <cell r="AO156">
            <v>36000000</v>
          </cell>
          <cell r="AP156"/>
          <cell r="AQ156"/>
          <cell r="AR156"/>
          <cell r="AS156" t="str">
            <v>$ 6.000.000</v>
          </cell>
          <cell r="AT156" t="str">
            <v>PROFESIONAL 5</v>
          </cell>
          <cell r="AU156" t="str">
            <v>Marzo</v>
          </cell>
          <cell r="AV156" t="str">
            <v>1 1. Natural</v>
          </cell>
          <cell r="AW156" t="str">
            <v>26 26-Persona Natural</v>
          </cell>
          <cell r="AX156" t="str">
            <v>3 3. Único Contratista</v>
          </cell>
          <cell r="AY156" t="str">
            <v>17 17. Contrato de Prestación de Servicios</v>
          </cell>
          <cell r="AZ156" t="str">
            <v>31 31-Servicios Profesionales</v>
          </cell>
          <cell r="BA156" t="str">
            <v>5 Contratación directa</v>
          </cell>
          <cell r="BB156" t="str">
            <v>33 Prestación de Servicios Profesionales y Apoyo (5-8)</v>
          </cell>
          <cell r="BC156">
            <v>1</v>
          </cell>
          <cell r="BD156" t="str">
            <v>1 1. Ley 80</v>
          </cell>
          <cell r="BE156"/>
          <cell r="BF156"/>
          <cell r="BG156"/>
          <cell r="BH156"/>
          <cell r="BI156" t="str">
            <v>6 6: Prestacion de servicios</v>
          </cell>
          <cell r="BJ156"/>
          <cell r="BK156"/>
          <cell r="BL156"/>
          <cell r="BM156"/>
          <cell r="BN156"/>
          <cell r="BO156"/>
          <cell r="BP156"/>
          <cell r="BQ156"/>
          <cell r="BR156"/>
          <cell r="BS156"/>
          <cell r="BT156"/>
          <cell r="BU156"/>
          <cell r="BV156"/>
          <cell r="BW156"/>
          <cell r="BX156"/>
          <cell r="BY156"/>
          <cell r="BZ156"/>
          <cell r="CA156"/>
          <cell r="CB156"/>
          <cell r="CC156">
            <v>45722</v>
          </cell>
          <cell r="CD156" t="str">
            <v>CUMPLIMIENTO</v>
          </cell>
          <cell r="CE156">
            <v>80111600</v>
          </cell>
          <cell r="CF156" t="str">
            <v>CD-IDPAC-155-2025</v>
          </cell>
          <cell r="CG156" t="str">
            <v xml:space="preserve">https://community.secop.gov.co/Public/Tendering/OpportunityDetail/Index?noticeUID=CO1.NTC.7768836&amp;isFromPublicArea=True&amp;isModal=False
</v>
          </cell>
          <cell r="CH156">
            <v>45720</v>
          </cell>
          <cell r="CI156" t="str">
            <v xml:space="preserve">	CO1.PCCNTR.7602385</v>
          </cell>
          <cell r="CJ156" t="str">
            <v>Wilson Ayure</v>
          </cell>
          <cell r="CK156" t="str">
            <v>YULY MARCELA BARAJAS AGUILERA</v>
          </cell>
          <cell r="CL156" t="str">
            <v>1 1. Interna</v>
          </cell>
          <cell r="CM156" t="str">
            <v>YULY MARCELA BARAJAS AGUILERA</v>
          </cell>
          <cell r="CN156">
            <v>1010176121</v>
          </cell>
          <cell r="CO156">
            <v>6</v>
          </cell>
          <cell r="CP156"/>
          <cell r="CQ156" t="str">
            <v>SECRETARIA GENERAL</v>
          </cell>
          <cell r="CR156"/>
          <cell r="CS156"/>
          <cell r="CT156"/>
          <cell r="CU156"/>
          <cell r="CV156"/>
          <cell r="CW156"/>
          <cell r="CX156"/>
          <cell r="CY156"/>
          <cell r="CZ156"/>
          <cell r="DA156"/>
          <cell r="DB156"/>
          <cell r="DC156"/>
          <cell r="DD156"/>
          <cell r="DE156"/>
          <cell r="DF156"/>
          <cell r="DG156"/>
          <cell r="DH156"/>
          <cell r="DI156"/>
          <cell r="DJ156"/>
          <cell r="DK156"/>
          <cell r="DL156"/>
          <cell r="DM156"/>
          <cell r="DN156"/>
          <cell r="DO156"/>
          <cell r="DP156"/>
          <cell r="DQ156"/>
          <cell r="DR156"/>
          <cell r="DS156"/>
          <cell r="DT156"/>
          <cell r="DU156"/>
          <cell r="DV156"/>
          <cell r="DW156"/>
          <cell r="DX156"/>
          <cell r="DY156"/>
          <cell r="DZ156"/>
          <cell r="EA156"/>
          <cell r="EB156"/>
          <cell r="EC156"/>
          <cell r="ED156"/>
          <cell r="EE156"/>
          <cell r="EF156"/>
          <cell r="EG156"/>
          <cell r="EH156"/>
          <cell r="EI156"/>
          <cell r="EJ156"/>
          <cell r="EK156"/>
          <cell r="EL156"/>
          <cell r="EM156"/>
          <cell r="EN156"/>
          <cell r="EO156"/>
          <cell r="EP156"/>
          <cell r="EQ156"/>
          <cell r="ER156"/>
          <cell r="ES156"/>
          <cell r="ET156"/>
          <cell r="EU156" t="str">
            <v>$ -</v>
          </cell>
          <cell r="EV156"/>
          <cell r="EW156"/>
          <cell r="EX156"/>
          <cell r="EY156"/>
          <cell r="EZ156"/>
          <cell r="FA156"/>
          <cell r="FB156">
            <v>0</v>
          </cell>
          <cell r="FC156">
            <v>45906</v>
          </cell>
          <cell r="FD156">
            <v>180</v>
          </cell>
          <cell r="FE156" t="str">
            <v>$ 36.000.000</v>
          </cell>
          <cell r="FF156" t="str">
            <v>Activo</v>
          </cell>
          <cell r="FG156" t="str">
            <v>En ejecución</v>
          </cell>
          <cell r="FH156"/>
          <cell r="FI156"/>
          <cell r="FJ156" t="str">
            <v>#N/D</v>
          </cell>
          <cell r="FK156" t="str">
            <v>#N/D</v>
          </cell>
          <cell r="FL156" t="str">
            <v>$155</v>
          </cell>
          <cell r="FM156" t="str">
            <v>#N/D</v>
          </cell>
          <cell r="FN156" t="str">
            <v>#N/D</v>
          </cell>
          <cell r="FO156" t="str">
            <v>#N/D</v>
          </cell>
          <cell r="FP156" t="str">
            <v>#N/D</v>
          </cell>
          <cell r="FQ156" t="str">
            <v>#¡REF!</v>
          </cell>
          <cell r="FR156" t="str">
            <v>#N/D</v>
          </cell>
          <cell r="FS156" t="str">
            <v>Adelantar procesos de contratación en sus diferentes modalidades y 
etapas precontractual, contractual y postcontractual que sean asignados 
por el supervisor. 
2. Realizar la  proyección de estudios previos, estudios de mercado del sector 
y demás documentos que requieran las diferentes modalidades de 
contratación que le sean asiganadas por el supervisor. 
3. Verificar el cumplimiento de los requisitos de perfeccionamiento y la 
publicidad de los procesos de contratación en las diferentes plataformas  
de contratación . Como de las modificaciones que le sean asignadas. 
4. Brindar apoyo  en la elaboración y aplicación de metodologías para el 
abastecimiento estratégico, incluyendo el análisis de proveedores y la 
evaluación de alternativas de contratación pública, siguiendo las normas 
de contratación estatal vigentes. 
5. Atender las solicitudes y requerimientos radicados en la Secretaría 
General del IDPAC dentro de los plazos legales y conforme a las normas 
regulatorias. 
6. Las demás que sean asignadas por el supervisor, de acuerdo con la 
naturaleza y objeto del contrato.</v>
          </cell>
          <cell r="FT15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6"/>
          <cell r="FV156">
            <v>6</v>
          </cell>
          <cell r="FW156" t="str">
            <v>#N/D</v>
          </cell>
          <cell r="FX156">
            <v>289</v>
          </cell>
          <cell r="FY156">
            <v>36000000</v>
          </cell>
          <cell r="FZ156">
            <v>45716</v>
          </cell>
          <cell r="GA156">
            <v>173</v>
          </cell>
          <cell r="GB156">
            <v>36000000</v>
          </cell>
          <cell r="GC156">
            <v>45722</v>
          </cell>
        </row>
        <row r="157">
          <cell r="A157" t="str">
            <v>C100</v>
          </cell>
          <cell r="B157"/>
          <cell r="C157">
            <v>2025</v>
          </cell>
          <cell r="D157">
            <v>156</v>
          </cell>
          <cell r="E157">
            <v>79486587</v>
          </cell>
          <cell r="F157">
            <v>4</v>
          </cell>
          <cell r="G157" t="str">
            <v>JAIBER LINARES USECHE</v>
          </cell>
          <cell r="H157" t="str">
            <v>CL  127 A     14  11    AP 203</v>
          </cell>
          <cell r="I157">
            <v>3157098099</v>
          </cell>
          <cell r="J157" t="str">
            <v>juseche19@hotmail.com</v>
          </cell>
          <cell r="K157" t="str">
            <v>NO APLICA</v>
          </cell>
          <cell r="L157" t="str">
            <v>NO APLICA</v>
          </cell>
          <cell r="M157" t="str">
            <v>HOMBRE</v>
          </cell>
          <cell r="N157" t="str">
            <v>CISGENERO</v>
          </cell>
          <cell r="O157" t="str">
            <v>NO APLICA</v>
          </cell>
          <cell r="P157" t="str">
            <v>NO APLICA</v>
          </cell>
          <cell r="Q157">
            <v>24764</v>
          </cell>
          <cell r="R157">
            <v>57</v>
          </cell>
          <cell r="S157" t="str">
            <v>NACIONAL</v>
          </cell>
          <cell r="T157" t="str">
            <v>Título profesional en las 
áreas de Contaduría, 
Economía, Administración y 
afines con título de posgrado 
a nivel de especialización y/o 
su equivalencia.</v>
          </cell>
          <cell r="U157" t="str">
            <v xml:space="preserve"> Contador Público
 Universidad la Gran 
Colombia
 Según diploma del 18 de 
diciembre de 2003</v>
          </cell>
          <cell r="V157" t="str">
            <v>Inversión</v>
          </cell>
          <cell r="W157" t="str">
            <v>Fortalecimiento de la gestión institucional del IDPAC en el marco de la ejecución del Plan de Desarrollo de  Bogotá D.C</v>
          </cell>
          <cell r="X157" t="str">
            <v>O23011745992024019407023</v>
          </cell>
          <cell r="Y157" t="str">
            <v>Meta 368 Implementar 1 estrategia para fortalecimiento de la gestión institucional y operativa</v>
          </cell>
          <cell r="Z157" t="str">
            <v>1. Realizar el 100% de la estrategia de contratación de talento humano para los procesos de apoyo, gerencia y evaluación</v>
          </cell>
          <cell r="AA157" t="str">
            <v>Prestar los servicios profesionales para la articulación entre la Secretaría General y las respectivas áreas, en temas relacionados con la Gestión Financiera del Instituto.</v>
          </cell>
          <cell r="AB157">
            <v>45726</v>
          </cell>
          <cell r="AC157">
            <v>45729</v>
          </cell>
          <cell r="AD157">
            <v>2025</v>
          </cell>
          <cell r="AE157">
            <v>3</v>
          </cell>
          <cell r="AF157">
            <v>13</v>
          </cell>
          <cell r="AG157">
            <v>2025</v>
          </cell>
          <cell r="AH157">
            <v>6</v>
          </cell>
          <cell r="AI157">
            <v>0</v>
          </cell>
          <cell r="AJ157">
            <v>2025</v>
          </cell>
          <cell r="AK157">
            <v>9</v>
          </cell>
          <cell r="AL157">
            <v>12</v>
          </cell>
          <cell r="AM157">
            <v>45912</v>
          </cell>
          <cell r="AN157">
            <v>180</v>
          </cell>
          <cell r="AO157">
            <v>54000000</v>
          </cell>
          <cell r="AP157"/>
          <cell r="AQ157"/>
          <cell r="AR157"/>
          <cell r="AS157" t="str">
            <v>$ 9.000.000</v>
          </cell>
          <cell r="AT157" t="str">
            <v>ASESOR 3</v>
          </cell>
          <cell r="AU157" t="str">
            <v>Marzo</v>
          </cell>
          <cell r="AV157" t="str">
            <v>1 1. Natural</v>
          </cell>
          <cell r="AW157" t="str">
            <v>26 26-Persona Natural</v>
          </cell>
          <cell r="AX157" t="str">
            <v>3 3. Único Contratista</v>
          </cell>
          <cell r="AY157" t="str">
            <v>17 17. Contrato de Prestación de Servicios</v>
          </cell>
          <cell r="AZ157" t="str">
            <v>31 31-Servicios Profesionales</v>
          </cell>
          <cell r="BA157" t="str">
            <v>5 Contratación directa</v>
          </cell>
          <cell r="BB157" t="str">
            <v>33 Prestación de Servicios Profesionales y Apoyo (5-8)</v>
          </cell>
          <cell r="BC157">
            <v>1</v>
          </cell>
          <cell r="BD157" t="str">
            <v>1 1. Ley 80</v>
          </cell>
          <cell r="BE157"/>
          <cell r="BF157"/>
          <cell r="BG157"/>
          <cell r="BH157"/>
          <cell r="BI157" t="str">
            <v>6 6: Prestacion de servicios</v>
          </cell>
          <cell r="BJ157"/>
          <cell r="BK157"/>
          <cell r="BL157"/>
          <cell r="BM157"/>
          <cell r="BN157"/>
          <cell r="BO157"/>
          <cell r="BP157"/>
          <cell r="BQ157"/>
          <cell r="BR157"/>
          <cell r="BS157"/>
          <cell r="BT157"/>
          <cell r="BU157"/>
          <cell r="BV157"/>
          <cell r="BW157"/>
          <cell r="BX157"/>
          <cell r="BY157"/>
          <cell r="BZ157"/>
          <cell r="CA157"/>
          <cell r="CB157"/>
          <cell r="CC157">
            <v>45728</v>
          </cell>
          <cell r="CD157" t="str">
            <v>CUMPLIMIENTO</v>
          </cell>
          <cell r="CE157">
            <v>80111600</v>
          </cell>
          <cell r="CF157" t="str">
            <v>CD-IDPAC-156-2025</v>
          </cell>
          <cell r="CG157" t="str">
            <v>https://community.secop.gov.co/Public/Tendering/ContractNoticePhases/View?PPI=CO1.PPI.38002869&amp;isFromPublicArea=True&amp;isModal=False</v>
          </cell>
          <cell r="CH157">
            <v>45722</v>
          </cell>
          <cell r="CI157" t="str">
            <v>CO1.PCCNTR.7620790</v>
          </cell>
          <cell r="CJ157" t="str">
            <v>Sebastián Silva</v>
          </cell>
          <cell r="CK157" t="str">
            <v>YULY MARCELA BARAJAS AGUILERA</v>
          </cell>
          <cell r="CL157" t="str">
            <v>1 1. Interna</v>
          </cell>
          <cell r="CM157" t="str">
            <v>YULY MARCELA BARAJAS AGUILERA</v>
          </cell>
          <cell r="CN157">
            <v>1010176121</v>
          </cell>
          <cell r="CO157">
            <v>6</v>
          </cell>
          <cell r="CP157"/>
          <cell r="CQ157" t="str">
            <v>SECRETARIA GENERAL</v>
          </cell>
          <cell r="CR157"/>
          <cell r="CS157"/>
          <cell r="CT157"/>
          <cell r="CU157"/>
          <cell r="CV157"/>
          <cell r="CW157"/>
          <cell r="CX157"/>
          <cell r="CY157"/>
          <cell r="CZ157"/>
          <cell r="DA157"/>
          <cell r="DB157"/>
          <cell r="DC157"/>
          <cell r="DD157"/>
          <cell r="DE157"/>
          <cell r="DF157"/>
          <cell r="DG157"/>
          <cell r="DH157"/>
          <cell r="DI157"/>
          <cell r="DJ157"/>
          <cell r="DK157"/>
          <cell r="DL157"/>
          <cell r="DM157"/>
          <cell r="DN157"/>
          <cell r="DO157"/>
          <cell r="DP157"/>
          <cell r="DQ157"/>
          <cell r="DR157"/>
          <cell r="DS157"/>
          <cell r="DT157"/>
          <cell r="DU157"/>
          <cell r="DV157"/>
          <cell r="DW157"/>
          <cell r="DX157"/>
          <cell r="DY157"/>
          <cell r="DZ157"/>
          <cell r="EA157"/>
          <cell r="EB157"/>
          <cell r="EC157"/>
          <cell r="ED157"/>
          <cell r="EE157"/>
          <cell r="EF157"/>
          <cell r="EG157"/>
          <cell r="EH157"/>
          <cell r="EI157"/>
          <cell r="EJ157"/>
          <cell r="EK157"/>
          <cell r="EL157"/>
          <cell r="EM157"/>
          <cell r="EN157"/>
          <cell r="EO157"/>
          <cell r="EP157"/>
          <cell r="EQ157"/>
          <cell r="ER157"/>
          <cell r="ES157"/>
          <cell r="ET157"/>
          <cell r="EU157" t="str">
            <v>$ -</v>
          </cell>
          <cell r="EV157"/>
          <cell r="EW157"/>
          <cell r="EX157"/>
          <cell r="EY157"/>
          <cell r="EZ157"/>
          <cell r="FA157"/>
          <cell r="FB157">
            <v>0</v>
          </cell>
          <cell r="FC157">
            <v>45912</v>
          </cell>
          <cell r="FD157">
            <v>180</v>
          </cell>
          <cell r="FE157" t="str">
            <v>$ 54.000.000</v>
          </cell>
          <cell r="FF157" t="str">
            <v>Activo</v>
          </cell>
          <cell r="FG157" t="str">
            <v>En ejecución</v>
          </cell>
          <cell r="FH157"/>
          <cell r="FI157"/>
          <cell r="FJ157" t="str">
            <v>#N/D</v>
          </cell>
          <cell r="FK157" t="str">
            <v>#N/D</v>
          </cell>
          <cell r="FL157" t="str">
            <v>$156</v>
          </cell>
          <cell r="FM157" t="str">
            <v>#N/D</v>
          </cell>
          <cell r="FN157" t="str">
            <v>#N/D</v>
          </cell>
          <cell r="FO157" t="str">
            <v>#N/D</v>
          </cell>
          <cell r="FP157" t="str">
            <v>#N/D</v>
          </cell>
          <cell r="FQ157" t="str">
            <v>#¡REF!</v>
          </cell>
          <cell r="FR157" t="str">
            <v>#N/D</v>
          </cell>
          <cell r="FS157" t="str">
            <v>Proyectar y dar seguimiento al Plan Anual de Adquisiciones de los Proyectos de Inversión a cargo de la Secretaría General, así como al presupuesto de Funcionamiento del Instituto, asegurando su actualización constante y alineación con los objetivos estratégicos. 2. Participar activamente en la elaboración del presupuesto de Funcionamiento y los Proyectos de Inversión del Instituto, colaborando en la definición de los recursos necesarios para la vigencia fiscal correspondiente, conforme a las directrices de la Secretaría General. 3. Elaborar informes de seguimiento sobre la ejecución presupuestal de la Vigencia y las Reservas del Instituto, junto con el reporte de los giros, presentando la información de manera clara y detallada a la Secretaría General y la Dirección General para su revisión. 4. Consolidar la programación y reprogramación del Programa Anual Mensualizado de Caja (PAC), tanto de los Proyectos de Inversión como de las obligaciones relacionadas con los rubros de Funcionamiento del Instituto, para garantizar la correcta asignación y flujo de recursos. 5. Acompañar a la Tesorería en la programación y seguimiento del Programa Anual Mensualizado de Caja (PAC), realizando las actualizaciones necesarias y asegurando el cargue adecuado en la plataforma de la Secretaría Distrital de Hacienda, según los requerimientos institucionales. 6. Las demás que sean asignadas por el supervisor, de acuerdo con la naturaleza y objeto del contrato.</v>
          </cell>
          <cell r="FT15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7"/>
          <cell r="FV157">
            <v>6</v>
          </cell>
          <cell r="FW157" t="str">
            <v>#N/D</v>
          </cell>
          <cell r="FX157">
            <v>223</v>
          </cell>
          <cell r="FY157">
            <v>54000000</v>
          </cell>
          <cell r="FZ157">
            <v>45702</v>
          </cell>
          <cell r="GA157">
            <v>192</v>
          </cell>
          <cell r="GB157">
            <v>54000000</v>
          </cell>
          <cell r="GC157">
            <v>45728</v>
          </cell>
        </row>
        <row r="158">
          <cell r="A158" t="str">
            <v>C433</v>
          </cell>
          <cell r="B158"/>
          <cell r="C158">
            <v>2025</v>
          </cell>
          <cell r="D158">
            <v>157</v>
          </cell>
          <cell r="E158">
            <v>76041176</v>
          </cell>
          <cell r="F158">
            <v>1</v>
          </cell>
          <cell r="G158" t="str">
            <v>JUAN DE LA CRUZ CASTRO PAZ</v>
          </cell>
          <cell r="H158" t="str">
            <v>KRA 106 14 89 BLQ 13 CA 21</v>
          </cell>
          <cell r="I158">
            <v>3115013481</v>
          </cell>
          <cell r="J158" t="str">
            <v>JUANCATROJCX@HOTMAIL.COM</v>
          </cell>
          <cell r="K158" t="str">
            <v>NO APLICA</v>
          </cell>
          <cell r="L158" t="str">
            <v>NO APLICA</v>
          </cell>
          <cell r="M158" t="str">
            <v>HOMBRE</v>
          </cell>
          <cell r="N158" t="str">
            <v>CISGENERO</v>
          </cell>
          <cell r="O158" t="str">
            <v>NO APLICA</v>
          </cell>
          <cell r="P158" t="str">
            <v>NO APLICA</v>
          </cell>
          <cell r="Q158">
            <v>26422</v>
          </cell>
          <cell r="R158">
            <v>52</v>
          </cell>
          <cell r="S158" t="str">
            <v>NACIONAL</v>
          </cell>
          <cell r="T158" t="str">
            <v>Título profesional en las 
áreas de ciencias sociales y 
humanas o economía, 
administración, contaduría y 
afines y título de posgrado a 
nivel de especialización y/o 
su equivalencia.</v>
          </cell>
          <cell r="U158" t="str">
            <v>ABOGADO 
CORPORACIÓN 
UNIVERSITARIA 
REPUBLICANA
Según diploma del 17 de 
diciembre de 2021
ESPECIALISTA EN 
DERECHO LABORAL Y 
SEGURIDAD SOCIAL
CORPORACIÓN 
UNIVERSITARIA 
REPUBLICANA
Según diploma del 25 de 
marzo de 202</v>
          </cell>
          <cell r="V158" t="str">
            <v>Inversión</v>
          </cell>
          <cell r="W158" t="str">
            <v>Implementación de mecanismos de participación que potencian el desarrollo territorial Bogotá D.C.</v>
          </cell>
          <cell r="X158" t="str">
            <v>O23011745022024023806022</v>
          </cell>
          <cell r="Y158" t="str">
            <v>Meta 421 Implementar un (1) modelo de gobernanza democrática que amplíe el alcance de la participación de la ciudadanía organizaciones sociales y comunales de primer segundo y tercer grado en todas las decisiones públicas del gobierno distrital.</v>
          </cell>
          <cell r="Z158" t="str">
            <v>2. Fortalecer 450 instancias formales y no formales de participación aplicando el modelo de fortalecimiento.</v>
          </cell>
          <cell r="AA158" t="str">
            <v>Prestar los servicios profesionales para desarrollar acciones de fortalecimiento y actividades encaminadas a las instancias de participación de propiedad horizontal en el marco del modelo de fortalecimiento del proyecto de inversión 8131.</v>
          </cell>
          <cell r="AB158">
            <v>45750</v>
          </cell>
          <cell r="AC158">
            <v>45755</v>
          </cell>
          <cell r="AD158">
            <v>2025</v>
          </cell>
          <cell r="AE158">
            <v>4</v>
          </cell>
          <cell r="AF158">
            <v>8</v>
          </cell>
          <cell r="AG158">
            <v>2025</v>
          </cell>
          <cell r="AH158">
            <v>7</v>
          </cell>
          <cell r="AI158">
            <v>0</v>
          </cell>
          <cell r="AJ158">
            <v>2025</v>
          </cell>
          <cell r="AK158">
            <v>11</v>
          </cell>
          <cell r="AL158">
            <v>7</v>
          </cell>
          <cell r="AM158">
            <v>45968</v>
          </cell>
          <cell r="AN158">
            <v>210</v>
          </cell>
          <cell r="AO158">
            <v>36400000</v>
          </cell>
          <cell r="AP158"/>
          <cell r="AQ158"/>
          <cell r="AR158"/>
          <cell r="AS158" t="str">
            <v>$ 5.200.000</v>
          </cell>
          <cell r="AT158" t="str">
            <v>PROFESIONAL 4</v>
          </cell>
          <cell r="AU158" t="str">
            <v>Abril</v>
          </cell>
          <cell r="AV158" t="str">
            <v>1 1. Natural</v>
          </cell>
          <cell r="AW158" t="str">
            <v>26 26-Persona Natural</v>
          </cell>
          <cell r="AX158" t="str">
            <v>3 3. Único Contratista</v>
          </cell>
          <cell r="AY158" t="str">
            <v>17 17. Contrato de Prestación de Servicios</v>
          </cell>
          <cell r="AZ158" t="str">
            <v>31 31-Servicios Profesionales</v>
          </cell>
          <cell r="BA158" t="str">
            <v>5 Contratación directa</v>
          </cell>
          <cell r="BB158" t="str">
            <v>33 Prestación de Servicios Profesionales y Apoyo (5-8)</v>
          </cell>
          <cell r="BC158">
            <v>1</v>
          </cell>
          <cell r="BD158" t="str">
            <v>1 1. Ley 80</v>
          </cell>
          <cell r="BE158"/>
          <cell r="BF158"/>
          <cell r="BG158"/>
          <cell r="BH158"/>
          <cell r="BI158" t="str">
            <v>6 6: Prestacion de servicios</v>
          </cell>
          <cell r="BJ158"/>
          <cell r="BK158"/>
          <cell r="BL158"/>
          <cell r="BM158"/>
          <cell r="BN158"/>
          <cell r="BO158"/>
          <cell r="BP158"/>
          <cell r="BQ158"/>
          <cell r="BR158"/>
          <cell r="BS158"/>
          <cell r="BT158"/>
          <cell r="BU158"/>
          <cell r="BV158"/>
          <cell r="BW158"/>
          <cell r="BX158"/>
          <cell r="BY158"/>
          <cell r="BZ158"/>
          <cell r="CA158"/>
          <cell r="CB158"/>
          <cell r="CC158">
            <v>45751</v>
          </cell>
          <cell r="CD158" t="str">
            <v>CUMPLIMIENTO</v>
          </cell>
          <cell r="CE158">
            <v>80111600</v>
          </cell>
          <cell r="CF158" t="str">
            <v>CD-IDPAC-157-2025</v>
          </cell>
          <cell r="CG158" t="str">
            <v xml:space="preserve">https://community.secop.gov.co/Public/Tendering/OpportunityDetail/Index?noticeUID=CO1.NTC.7944144&amp;isFromPublicArea=True&amp;isModal=False
</v>
          </cell>
          <cell r="CH158">
            <v>45750</v>
          </cell>
          <cell r="CI158" t="str">
            <v>CO1.PCCNTR.7739928</v>
          </cell>
          <cell r="CJ158" t="str">
            <v>Mónica Flórez</v>
          </cell>
          <cell r="CK158" t="str">
            <v>YULY MARCELA BARAJAS AGUILERA</v>
          </cell>
          <cell r="CL158" t="str">
            <v>1 1. Interna</v>
          </cell>
          <cell r="CM158" t="str">
            <v>JOHN JAIRO GONZALEZ ARBOLEDA</v>
          </cell>
          <cell r="CN158">
            <v>80037360</v>
          </cell>
          <cell r="CO158">
            <v>8</v>
          </cell>
          <cell r="CP158"/>
          <cell r="CQ158" t="str">
            <v>SUBDIRECTOR DE ASUNTOS COMUNALES</v>
          </cell>
          <cell r="CR158"/>
          <cell r="CS158"/>
          <cell r="CT158"/>
          <cell r="CU158"/>
          <cell r="CV158"/>
          <cell r="CW158"/>
          <cell r="CX158"/>
          <cell r="CY158"/>
          <cell r="CZ158"/>
          <cell r="DA158"/>
          <cell r="DB158"/>
          <cell r="DC158"/>
          <cell r="DD158"/>
          <cell r="DE158"/>
          <cell r="DF158"/>
          <cell r="DG158"/>
          <cell r="DH158"/>
          <cell r="DI158"/>
          <cell r="DJ158"/>
          <cell r="DK158"/>
          <cell r="DL158"/>
          <cell r="DM158"/>
          <cell r="DN158"/>
          <cell r="DO158"/>
          <cell r="DP158"/>
          <cell r="DQ158"/>
          <cell r="DR158"/>
          <cell r="DS158"/>
          <cell r="DT158"/>
          <cell r="DU158"/>
          <cell r="DV158"/>
          <cell r="DW158"/>
          <cell r="DX158"/>
          <cell r="DY158"/>
          <cell r="DZ158"/>
          <cell r="EA158"/>
          <cell r="EB158"/>
          <cell r="EC158"/>
          <cell r="ED158"/>
          <cell r="EE158"/>
          <cell r="EF158"/>
          <cell r="EG158"/>
          <cell r="EH158"/>
          <cell r="EI158"/>
          <cell r="EJ158"/>
          <cell r="EK158"/>
          <cell r="EL158"/>
          <cell r="EM158"/>
          <cell r="EN158"/>
          <cell r="EO158"/>
          <cell r="EP158"/>
          <cell r="EQ158"/>
          <cell r="ER158"/>
          <cell r="ES158"/>
          <cell r="ET158"/>
          <cell r="EU158" t="str">
            <v>$ -</v>
          </cell>
          <cell r="EV158"/>
          <cell r="EW158"/>
          <cell r="EX158"/>
          <cell r="EY158"/>
          <cell r="EZ158"/>
          <cell r="FA158"/>
          <cell r="FB158">
            <v>0</v>
          </cell>
          <cell r="FC158">
            <v>45968</v>
          </cell>
          <cell r="FD158">
            <v>210</v>
          </cell>
          <cell r="FE158" t="str">
            <v>$ 36.400.000</v>
          </cell>
          <cell r="FF158" t="str">
            <v>Activo</v>
          </cell>
          <cell r="FG158" t="str">
            <v>En ejecución</v>
          </cell>
          <cell r="FH158"/>
          <cell r="FI158"/>
          <cell r="FJ158" t="str">
            <v>#N/D</v>
          </cell>
          <cell r="FK158" t="str">
            <v>#N/D</v>
          </cell>
          <cell r="FL158" t="str">
            <v>$157</v>
          </cell>
          <cell r="FM158" t="str">
            <v>#N/D</v>
          </cell>
          <cell r="FN158" t="str">
            <v>#N/D</v>
          </cell>
          <cell r="FO158" t="str">
            <v>#N/D</v>
          </cell>
          <cell r="FP158" t="str">
            <v>#N/D</v>
          </cell>
          <cell r="FQ158" t="str">
            <v>#¡REF!</v>
          </cell>
          <cell r="FR158" t="str">
            <v>#N/D</v>
          </cell>
          <cell r="FS158" t="str">
            <v>Realizar acompañamiento, seguimiento y verificación de los procesos 
preliminares de IVC y/o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le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jurídico con el fin de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5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8"/>
          <cell r="FV158">
            <v>7</v>
          </cell>
          <cell r="FW158" t="str">
            <v>#N/D</v>
          </cell>
          <cell r="FX158">
            <v>63</v>
          </cell>
          <cell r="FY158">
            <v>36400000</v>
          </cell>
          <cell r="FZ158">
            <v>45693</v>
          </cell>
          <cell r="GA158">
            <v>318</v>
          </cell>
          <cell r="GB158">
            <v>36400000</v>
          </cell>
          <cell r="GC158">
            <v>45754</v>
          </cell>
        </row>
        <row r="159">
          <cell r="A159" t="str">
            <v>A80</v>
          </cell>
          <cell r="B159"/>
          <cell r="C159">
            <v>2025</v>
          </cell>
          <cell r="D159">
            <v>158</v>
          </cell>
          <cell r="E159">
            <v>1022408611</v>
          </cell>
          <cell r="F159">
            <v>4</v>
          </cell>
          <cell r="G159" t="str">
            <v>JENY ALEJANDRA GARCIA BAUTISTA</v>
          </cell>
          <cell r="H159" t="str">
            <v>CL 68 A BIS # 48 - 26</v>
          </cell>
          <cell r="I159">
            <v>7166503</v>
          </cell>
          <cell r="J159" t="str">
            <v>jg7995813@gmail.com</v>
          </cell>
          <cell r="K159" t="str">
            <v>NO APLICA</v>
          </cell>
          <cell r="L159" t="str">
            <v>NO APLICA</v>
          </cell>
          <cell r="M159" t="str">
            <v>MUJER</v>
          </cell>
          <cell r="N159" t="str">
            <v>CISGENERO</v>
          </cell>
          <cell r="O159" t="str">
            <v>NO APLICA</v>
          </cell>
          <cell r="P159" t="str">
            <v>NO APLICA</v>
          </cell>
          <cell r="Q159">
            <v>34981</v>
          </cell>
          <cell r="R159">
            <v>29</v>
          </cell>
          <cell r="S159" t="str">
            <v>NACIONAL</v>
          </cell>
          <cell r="T159" t="str">
            <v>Título bachiller o su equivalencia</v>
          </cell>
          <cell r="U159" t="str">
            <v>BACHILLER ACADEMICO
Liceo Contadora
Según diploma del 9 de diciembre de 2012</v>
          </cell>
          <cell r="V159" t="str">
            <v>Funcionamiento</v>
          </cell>
          <cell r="W159" t="str">
            <v>N/A</v>
          </cell>
          <cell r="X159"/>
          <cell r="Y159" t="str">
            <v>N/A</v>
          </cell>
          <cell r="Z159" t="str">
            <v>N/A</v>
          </cell>
          <cell r="AA159" t="str">
            <v>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v>
          </cell>
          <cell r="AB159">
            <v>45728</v>
          </cell>
          <cell r="AC159">
            <v>45730</v>
          </cell>
          <cell r="AD159">
            <v>2025</v>
          </cell>
          <cell r="AE159">
            <v>3</v>
          </cell>
          <cell r="AF159">
            <v>14</v>
          </cell>
          <cell r="AG159">
            <v>2025</v>
          </cell>
          <cell r="AH159">
            <v>4</v>
          </cell>
          <cell r="AI159">
            <v>0</v>
          </cell>
          <cell r="AJ159">
            <v>2025</v>
          </cell>
          <cell r="AK159">
            <v>7</v>
          </cell>
          <cell r="AL159">
            <v>13</v>
          </cell>
          <cell r="AM159">
            <v>45851</v>
          </cell>
          <cell r="AN159">
            <v>120</v>
          </cell>
          <cell r="AO159">
            <v>10400000</v>
          </cell>
          <cell r="AP159"/>
          <cell r="AQ159"/>
          <cell r="AR159"/>
          <cell r="AS159" t="str">
            <v>$ 2.600.000</v>
          </cell>
          <cell r="AT159" t="str">
            <v>TECNICA 1</v>
          </cell>
          <cell r="AU159" t="str">
            <v>Marzo</v>
          </cell>
          <cell r="AV159" t="str">
            <v>1 1. Natural</v>
          </cell>
          <cell r="AW159" t="str">
            <v>26 26-Persona Natural</v>
          </cell>
          <cell r="AX159" t="str">
            <v>3 3. Único Contratista</v>
          </cell>
          <cell r="AY159" t="str">
            <v>17 17. Contrato de Prestación de Servicios</v>
          </cell>
          <cell r="AZ159" t="str">
            <v>33 33-Servicios Apoyo a la Gestion de la Entidad (servicios administrativos)</v>
          </cell>
          <cell r="BA159" t="str">
            <v>5 Contratación directa</v>
          </cell>
          <cell r="BB159" t="str">
            <v>33 Prestación de Servicios Profesionales y Apoyo (5-8)</v>
          </cell>
          <cell r="BC159">
            <v>1</v>
          </cell>
          <cell r="BD159" t="str">
            <v>1 1. Ley 80</v>
          </cell>
          <cell r="BE159"/>
          <cell r="BF159"/>
          <cell r="BG159"/>
          <cell r="BH159"/>
          <cell r="BI159" t="str">
            <v>6 6: Prestacion de servicios</v>
          </cell>
          <cell r="BJ159"/>
          <cell r="BK159"/>
          <cell r="BL159"/>
          <cell r="BM159"/>
          <cell r="BN159"/>
          <cell r="BO159"/>
          <cell r="BP159"/>
          <cell r="BQ159"/>
          <cell r="BR159"/>
          <cell r="BS159"/>
          <cell r="BT159"/>
          <cell r="BU159"/>
          <cell r="BV159"/>
          <cell r="BW159"/>
          <cell r="BX159"/>
          <cell r="BY159"/>
          <cell r="BZ159"/>
          <cell r="CA159"/>
          <cell r="CB159"/>
          <cell r="CC159">
            <v>45730</v>
          </cell>
          <cell r="CD159" t="str">
            <v>CUMPLIMIENTO</v>
          </cell>
          <cell r="CE159">
            <v>80111600</v>
          </cell>
          <cell r="CF159" t="str">
            <v>CD-IDPAC-0158-2025</v>
          </cell>
          <cell r="CG159" t="str">
            <v>https://community.secop.gov.co/Public/Tendering/OpportunityDetail/Index?noticeUID=CO1.NTC.7826296&amp;isFromPublicArea=True&amp;isModal=False</v>
          </cell>
          <cell r="CH159">
            <v>45728</v>
          </cell>
          <cell r="CI159" t="str">
            <v>CD-IDPAC-0158-2025</v>
          </cell>
          <cell r="CJ159" t="str">
            <v>JORGE SUAREZ</v>
          </cell>
          <cell r="CK159" t="str">
            <v>YULY MARCELA BARAJAS AGUILERA</v>
          </cell>
          <cell r="CL159" t="str">
            <v>1 1. Interna</v>
          </cell>
          <cell r="CM159" t="str">
            <v>Mary Sol Novoa Rodríguez</v>
          </cell>
          <cell r="CN159">
            <v>51890929</v>
          </cell>
          <cell r="CO159">
            <v>1</v>
          </cell>
          <cell r="CP159"/>
          <cell r="CQ159" t="str">
            <v>SECRETARIA GENERAL - GESTION DOCUMENTAL</v>
          </cell>
          <cell r="CR159"/>
          <cell r="CS159"/>
          <cell r="CT159"/>
          <cell r="CU159"/>
          <cell r="CV159"/>
          <cell r="CW159"/>
          <cell r="CX159"/>
          <cell r="CY159"/>
          <cell r="CZ159"/>
          <cell r="DA159"/>
          <cell r="DB159"/>
          <cell r="DC159"/>
          <cell r="DD159"/>
          <cell r="DE159"/>
          <cell r="DF159"/>
          <cell r="DG159"/>
          <cell r="DH159"/>
          <cell r="DI159"/>
          <cell r="DJ159"/>
          <cell r="DK159"/>
          <cell r="DL159"/>
          <cell r="DM159"/>
          <cell r="DN159"/>
          <cell r="DO159"/>
          <cell r="DP159"/>
          <cell r="DQ159"/>
          <cell r="DR159"/>
          <cell r="DS159"/>
          <cell r="DT159"/>
          <cell r="DU159"/>
          <cell r="DV159"/>
          <cell r="DW159"/>
          <cell r="DX159"/>
          <cell r="DY159"/>
          <cell r="DZ159"/>
          <cell r="EA159"/>
          <cell r="EB159"/>
          <cell r="EC159"/>
          <cell r="ED159"/>
          <cell r="EE159"/>
          <cell r="EF159"/>
          <cell r="EG159"/>
          <cell r="EH159"/>
          <cell r="EI159"/>
          <cell r="EJ159"/>
          <cell r="EK159"/>
          <cell r="EL159"/>
          <cell r="EM159"/>
          <cell r="EN159"/>
          <cell r="EO159"/>
          <cell r="EP159"/>
          <cell r="EQ159"/>
          <cell r="ER159"/>
          <cell r="ES159"/>
          <cell r="ET159"/>
          <cell r="EU159" t="str">
            <v>$ -</v>
          </cell>
          <cell r="EV159"/>
          <cell r="EW159"/>
          <cell r="EX159"/>
          <cell r="EY159"/>
          <cell r="EZ159"/>
          <cell r="FA159"/>
          <cell r="FB159">
            <v>0</v>
          </cell>
          <cell r="FC159">
            <v>45851</v>
          </cell>
          <cell r="FD159">
            <v>120</v>
          </cell>
          <cell r="FE159" t="str">
            <v>$ 10.400.000</v>
          </cell>
          <cell r="FF159" t="str">
            <v>Activo</v>
          </cell>
          <cell r="FG159" t="str">
            <v>En ejecución</v>
          </cell>
          <cell r="FH159"/>
          <cell r="FI159"/>
          <cell r="FJ159" t="str">
            <v>#N/D</v>
          </cell>
          <cell r="FK159" t="str">
            <v>#N/D</v>
          </cell>
          <cell r="FL159" t="str">
            <v>$158</v>
          </cell>
          <cell r="FM159" t="str">
            <v>#N/D</v>
          </cell>
          <cell r="FN159" t="str">
            <v>#N/D</v>
          </cell>
          <cell r="FO159" t="str">
            <v>#N/D</v>
          </cell>
          <cell r="FP159" t="str">
            <v>#N/D</v>
          </cell>
          <cell r="FQ159" t="str">
            <v>#¡REF!</v>
          </cell>
          <cell r="FR159" t="str">
            <v>#N/D</v>
          </cell>
          <cell r="FS159" t="str">
            <v>Realizar la clasificación, organización, ordenación, foliación y rotulación de 
los archivos documentales que se le asigne. 
2. Atender los requerimientos de préstamos y consultas de los expedientes 
que le sean asignados. 
3. Organizar y procesar la digitalización de archivos documentales cuando se 
requiera. 
4. Radicar correspondencia a través del gestor documental de la entidad. 
5. Apoyar actividades del contrato relacionado con la elaboración de las 
Tablas de Valoración Documental de fondo documental acumulado del 
Departamento Administrativo de Acción Comunal 
6. Las demás que sean asignadas por el supervisor, de acuerdo con la 
naturaleza y objeto del contrato.</v>
          </cell>
          <cell r="FT15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9"/>
          <cell r="FV159">
            <v>4</v>
          </cell>
          <cell r="FW159" t="str">
            <v>#N/D</v>
          </cell>
          <cell r="FX159">
            <v>283</v>
          </cell>
          <cell r="FY159">
            <v>10400000</v>
          </cell>
          <cell r="FZ159">
            <v>45716</v>
          </cell>
          <cell r="GA159">
            <v>199</v>
          </cell>
          <cell r="GB159">
            <v>10400000</v>
          </cell>
          <cell r="GC159">
            <v>45729</v>
          </cell>
        </row>
        <row r="160">
          <cell r="A160" t="str">
            <v>C441</v>
          </cell>
          <cell r="B160"/>
          <cell r="C160">
            <v>2025</v>
          </cell>
          <cell r="D160">
            <v>159</v>
          </cell>
          <cell r="E160">
            <v>1005197019</v>
          </cell>
          <cell r="F160">
            <v>0</v>
          </cell>
          <cell r="G160" t="str">
            <v>DANNA VANESSA BEDOYA MEJIA</v>
          </cell>
          <cell r="H160" t="str">
            <v>KR 78M BIS 35B 22 SUR</v>
          </cell>
          <cell r="I160">
            <v>3214795963</v>
          </cell>
          <cell r="J160" t="str">
            <v>dannavanessita2000@hotmail.com</v>
          </cell>
          <cell r="K160" t="str">
            <v>NO APLICA</v>
          </cell>
          <cell r="L160" t="str">
            <v>NO APLICA</v>
          </cell>
          <cell r="M160" t="str">
            <v>MUJER</v>
          </cell>
          <cell r="N160" t="str">
            <v>CISGENERO</v>
          </cell>
          <cell r="O160" t="str">
            <v>NO APLICA</v>
          </cell>
          <cell r="P160" t="str">
            <v>NO APLICA</v>
          </cell>
          <cell r="Q160">
            <v>36667</v>
          </cell>
          <cell r="R160">
            <v>24</v>
          </cell>
          <cell r="S160" t="str">
            <v>NACIONAL</v>
          </cell>
          <cell r="T160" t="str">
            <v>Título de formación técnico o 
tecnólogo o aprobación de cinco 
(05) semestres de formación 
profesional o aprobación del 
50% del pensum académico de 
formación profesional en las 
áreas de ciencias sociales y 
humanas o economía, 
administración, contaduría y 
afines y/o su equivalencia</v>
          </cell>
          <cell r="U160" t="str">
            <v xml:space="preserve"> BACHILLER TECNICO
 Colegio INEM
 Acta del 13 de Diciembre de 
2017</v>
          </cell>
          <cell r="V160" t="str">
            <v>Inversión</v>
          </cell>
          <cell r="W160" t="str">
            <v>8131 Implementación de mecanismos de participación que potencian el desarrollo territorial Bogotá D.C.</v>
          </cell>
          <cell r="X160" t="str">
            <v>O23011745022024023806022</v>
          </cell>
          <cell r="Y160" t="str">
            <v>Meta 421 Implementar un (1) modelo de gobernanza democrática que amplíe el alcance de la participación de la ciudadanía organizaciones sociales y comunales de primer segundo y tercer grado en todas las decisiones públicas del gobierno distrital.</v>
          </cell>
          <cell r="Z160" t="str">
            <v>1. Realizar (3) Jornadas Únicas Electorales</v>
          </cell>
          <cell r="AA160" t="str">
            <v>Prestar los servicios de apoyo a la gestión para realizar la jornada electoral de los consejos locales de Propiedad horizontal en el marco del proyecto de inversión 8131.</v>
          </cell>
          <cell r="AB160">
            <v>45726</v>
          </cell>
          <cell r="AC160">
            <v>45733</v>
          </cell>
          <cell r="AD160">
            <v>2025</v>
          </cell>
          <cell r="AE160">
            <v>3</v>
          </cell>
          <cell r="AF160">
            <v>17</v>
          </cell>
          <cell r="AG160">
            <v>2025</v>
          </cell>
          <cell r="AH160">
            <v>6</v>
          </cell>
          <cell r="AI160">
            <v>0</v>
          </cell>
          <cell r="AJ160">
            <v>2025</v>
          </cell>
          <cell r="AK160">
            <v>9</v>
          </cell>
          <cell r="AL160">
            <v>16</v>
          </cell>
          <cell r="AM160">
            <v>45916</v>
          </cell>
          <cell r="AN160">
            <v>180</v>
          </cell>
          <cell r="AO160">
            <v>16800000</v>
          </cell>
          <cell r="AP160"/>
          <cell r="AQ160"/>
          <cell r="AR160"/>
          <cell r="AS160" t="str">
            <v>$ 2.800.000</v>
          </cell>
          <cell r="AT160" t="str">
            <v>TECNICA 1</v>
          </cell>
          <cell r="AU160" t="str">
            <v>Marzo</v>
          </cell>
          <cell r="AV160" t="str">
            <v>1 1. Natural</v>
          </cell>
          <cell r="AW160" t="str">
            <v>26 26-Persona Natural</v>
          </cell>
          <cell r="AX160" t="str">
            <v>3 3. Único Contratista</v>
          </cell>
          <cell r="AY160" t="str">
            <v>17 17. Contrato de Prestación de Servicios</v>
          </cell>
          <cell r="AZ160" t="str">
            <v>33 33-Servicios Apoyo a la Gestion de la Entidad (servicios administrativos)</v>
          </cell>
          <cell r="BA160" t="str">
            <v>5 Contratación directa</v>
          </cell>
          <cell r="BB160" t="str">
            <v>33 Prestación de Servicios Profesionales y Apoyo (5-8)</v>
          </cell>
          <cell r="BC160">
            <v>1</v>
          </cell>
          <cell r="BD160" t="str">
            <v>1 1. Ley 80</v>
          </cell>
          <cell r="BE160"/>
          <cell r="BF160"/>
          <cell r="BG160"/>
          <cell r="BH160"/>
          <cell r="BI160" t="str">
            <v>6 6: Prestacion de servicios</v>
          </cell>
          <cell r="BJ160"/>
          <cell r="BK160"/>
          <cell r="BL160"/>
          <cell r="BM160"/>
          <cell r="BN160"/>
          <cell r="BO160"/>
          <cell r="BP160"/>
          <cell r="BQ160"/>
          <cell r="BR160"/>
          <cell r="BS160"/>
          <cell r="BT160"/>
          <cell r="BU160"/>
          <cell r="BV160"/>
          <cell r="BW160"/>
          <cell r="BX160"/>
          <cell r="BY160"/>
          <cell r="BZ160"/>
          <cell r="CA160"/>
          <cell r="CB160"/>
          <cell r="CC160">
            <v>45733</v>
          </cell>
          <cell r="CD160" t="str">
            <v>CUMPLIMIENTO</v>
          </cell>
          <cell r="CE160">
            <v>80111600</v>
          </cell>
          <cell r="CF160" t="str">
            <v>CD-IDPAC-0159-2025</v>
          </cell>
          <cell r="CG160" t="str">
            <v>https://community.secop.gov.co/Public/Tendering/OpportunityDetail/Index?noticeUID=CO1.NTC.7788227&amp;isFromPublicArea=True&amp;isModal=False</v>
          </cell>
          <cell r="CH160">
            <v>45722</v>
          </cell>
          <cell r="CI160" t="str">
            <v>CO1.PCCNTR.7617082</v>
          </cell>
          <cell r="CJ160" t="str">
            <v>JORGE SUAREZ</v>
          </cell>
          <cell r="CK160" t="str">
            <v>YULY MARCELA BARAJAS AGUILERA</v>
          </cell>
          <cell r="CL160" t="str">
            <v>1 1. Interna</v>
          </cell>
          <cell r="CM160" t="str">
            <v>JOHN JAIRO GONZALEZ ARBOLEDA</v>
          </cell>
          <cell r="CN160">
            <v>80037360</v>
          </cell>
          <cell r="CO160">
            <v>8</v>
          </cell>
          <cell r="CP160"/>
          <cell r="CQ160" t="str">
            <v>SUBDIRECTOR DE ASUNTOS COMUNALES</v>
          </cell>
          <cell r="CR160"/>
          <cell r="CS160"/>
          <cell r="CT160"/>
          <cell r="CU160"/>
          <cell r="CV160"/>
          <cell r="CW160"/>
          <cell r="CX160"/>
          <cell r="CY160"/>
          <cell r="CZ160"/>
          <cell r="DA160"/>
          <cell r="DB160"/>
          <cell r="DC160"/>
          <cell r="DD160"/>
          <cell r="DE160"/>
          <cell r="DF160"/>
          <cell r="DG160"/>
          <cell r="DH160"/>
          <cell r="DI160"/>
          <cell r="DJ160"/>
          <cell r="DK160"/>
          <cell r="DL160"/>
          <cell r="DM160"/>
          <cell r="DN160"/>
          <cell r="DO160"/>
          <cell r="DP160"/>
          <cell r="DQ160"/>
          <cell r="DR160"/>
          <cell r="DS160"/>
          <cell r="DT160"/>
          <cell r="DU160"/>
          <cell r="DV160"/>
          <cell r="DW160"/>
          <cell r="DX160"/>
          <cell r="DY160"/>
          <cell r="DZ160"/>
          <cell r="EA160"/>
          <cell r="EB160"/>
          <cell r="EC160"/>
          <cell r="ED160"/>
          <cell r="EE160"/>
          <cell r="EF160"/>
          <cell r="EG160"/>
          <cell r="EH160"/>
          <cell r="EI160"/>
          <cell r="EJ160"/>
          <cell r="EK160"/>
          <cell r="EL160"/>
          <cell r="EM160"/>
          <cell r="EN160"/>
          <cell r="EO160"/>
          <cell r="EP160"/>
          <cell r="EQ160"/>
          <cell r="ER160"/>
          <cell r="ES160"/>
          <cell r="ET160"/>
          <cell r="EU160" t="str">
            <v>$ -</v>
          </cell>
          <cell r="EV160"/>
          <cell r="EW160"/>
          <cell r="EX160"/>
          <cell r="EY160"/>
          <cell r="EZ160"/>
          <cell r="FA160"/>
          <cell r="FB160">
            <v>0</v>
          </cell>
          <cell r="FC160">
            <v>45916</v>
          </cell>
          <cell r="FD160">
            <v>180</v>
          </cell>
          <cell r="FE160" t="str">
            <v>$ 16.800.000</v>
          </cell>
          <cell r="FF160" t="str">
            <v>Activo</v>
          </cell>
          <cell r="FG160" t="str">
            <v>En ejecución</v>
          </cell>
          <cell r="FH160"/>
          <cell r="FI160"/>
          <cell r="FJ160" t="str">
            <v>#N/D</v>
          </cell>
          <cell r="FK160" t="str">
            <v>#N/D</v>
          </cell>
          <cell r="FL160" t="str">
            <v>$159</v>
          </cell>
          <cell r="FM160" t="str">
            <v>#N/D</v>
          </cell>
          <cell r="FN160" t="str">
            <v>#N/D</v>
          </cell>
          <cell r="FO160" t="str">
            <v>#N/D</v>
          </cell>
          <cell r="FP160" t="str">
            <v>#N/D</v>
          </cell>
          <cell r="FQ160" t="str">
            <v>#¡REF!</v>
          </cell>
          <cell r="FR160" t="str">
            <v>#N/D</v>
          </cell>
          <cell r="FS160" t="str">
            <v xml:space="preserve"> Apoyar el proceso de formulación de la política pública de propiedad horizontal, 
para fortalecer el desarrollo social, la participación ciudadana, la incidencia e 
interlocución de los miembros de las organizaciones de propiedad horizontal. 
2. Apoyar en la jornada electoral de los consejos locales de Propiedad horizontal. 
3.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4.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5. Aplicar la totalidad de las etapas del modelo de fortalecimiento para las organizaciones 
comunales y organizaciones de propiedad horizontal, en las localidades que sean 
asignadas por el supervisor del contrato. 
6. Las demás que sean asignadas por el supervisor, de acuerdo con la naturaleza y 
objeto del contrato.</v>
          </cell>
          <cell r="FT16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0"/>
          <cell r="FV160">
            <v>6</v>
          </cell>
          <cell r="FW160" t="str">
            <v>#N/D</v>
          </cell>
          <cell r="FX160">
            <v>245</v>
          </cell>
          <cell r="FY160">
            <v>16800000</v>
          </cell>
          <cell r="FZ160">
            <v>45705</v>
          </cell>
          <cell r="GA160">
            <v>194</v>
          </cell>
          <cell r="GB160">
            <v>16800000</v>
          </cell>
          <cell r="GC160">
            <v>45728</v>
          </cell>
        </row>
        <row r="161">
          <cell r="A161" t="str">
            <v>C485</v>
          </cell>
          <cell r="B161"/>
          <cell r="C161">
            <v>2025</v>
          </cell>
          <cell r="D161">
            <v>160</v>
          </cell>
          <cell r="E161">
            <v>65551161</v>
          </cell>
          <cell r="F161">
            <v>8</v>
          </cell>
          <cell r="G161" t="str">
            <v>MARIA IMELDA ROMERO CASTAÑEDA</v>
          </cell>
          <cell r="H161" t="str">
            <v>CRA 21 NO 127D 79 3-301</v>
          </cell>
          <cell r="I161">
            <v>3125447851</v>
          </cell>
          <cell r="J161" t="str">
            <v>imelda.maria1965@hotmail.com</v>
          </cell>
          <cell r="K161" t="str">
            <v>NO APLICA</v>
          </cell>
          <cell r="L161" t="str">
            <v>NO APLICA</v>
          </cell>
          <cell r="M161" t="str">
            <v>MUJER</v>
          </cell>
          <cell r="N161" t="str">
            <v>CISGENERO</v>
          </cell>
          <cell r="O161" t="str">
            <v>NO APLICA</v>
          </cell>
          <cell r="P161" t="str">
            <v>NO APLICA</v>
          </cell>
          <cell r="Q161">
            <v>23926</v>
          </cell>
          <cell r="R161">
            <v>59</v>
          </cell>
          <cell r="S161" t="str">
            <v>NACIONAL</v>
          </cell>
          <cell r="T161" t="str">
            <v>Título de formación 
profesional en Economía, 
Administración, Contaduría 
y afines y/o su 
equivalencia</v>
          </cell>
          <cell r="U161" t="str">
            <v xml:space="preserve"> ADMINISTRADORA DE 
EMPRESAS, 
Universidad CENTRAL   
Acta del día 15 de dic</v>
          </cell>
          <cell r="V161" t="str">
            <v>Inversión</v>
          </cell>
          <cell r="W161" t="str">
            <v>Construcción de Ciudadanía Activa Crece La Participación en el Territorio con Promoción, Información e Innovación en Bogotá D.C.</v>
          </cell>
          <cell r="X161" t="str">
            <v>O23011745022024025401021</v>
          </cell>
          <cell r="Y16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1" t="str">
            <v>3. Entregar 1.550 Incentivo(s) para estimular y promover la participación incidente</v>
          </cell>
          <cell r="AA161" t="str">
            <v>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v>
          </cell>
          <cell r="AB161">
            <v>45734</v>
          </cell>
          <cell r="AC161">
            <v>45736</v>
          </cell>
          <cell r="AD161">
            <v>2025</v>
          </cell>
          <cell r="AE161">
            <v>3</v>
          </cell>
          <cell r="AF161">
            <v>20</v>
          </cell>
          <cell r="AG161">
            <v>2025</v>
          </cell>
          <cell r="AH161">
            <v>6</v>
          </cell>
          <cell r="AI161">
            <v>0</v>
          </cell>
          <cell r="AJ161">
            <v>2025</v>
          </cell>
          <cell r="AK161">
            <v>9</v>
          </cell>
          <cell r="AL161">
            <v>19</v>
          </cell>
          <cell r="AM161">
            <v>45919</v>
          </cell>
          <cell r="AN161">
            <v>180</v>
          </cell>
          <cell r="AO161">
            <v>24000000</v>
          </cell>
          <cell r="AP161"/>
          <cell r="AQ161"/>
          <cell r="AR161"/>
          <cell r="AS161" t="str">
            <v>$ 4.000.000</v>
          </cell>
          <cell r="AT161" t="str">
            <v>PROFESIONAL 1</v>
          </cell>
          <cell r="AU161" t="str">
            <v>Marzo</v>
          </cell>
          <cell r="AV161" t="str">
            <v>1 1. Natural</v>
          </cell>
          <cell r="AW161" t="str">
            <v>26 26-Persona Natural</v>
          </cell>
          <cell r="AX161" t="str">
            <v>3 3. Único Contratista</v>
          </cell>
          <cell r="AY161" t="str">
            <v>17 17. Contrato de Prestación de Servicios</v>
          </cell>
          <cell r="AZ161" t="str">
            <v>31 31-Servicios Profesionales</v>
          </cell>
          <cell r="BA161" t="str">
            <v>5 Contratación directa</v>
          </cell>
          <cell r="BB161" t="str">
            <v>33 Prestación de Servicios Profesionales y Apoyo (5-8)</v>
          </cell>
          <cell r="BC161">
            <v>1</v>
          </cell>
          <cell r="BD161" t="str">
            <v>1 1. Ley 80</v>
          </cell>
          <cell r="BE161"/>
          <cell r="BF161"/>
          <cell r="BG161"/>
          <cell r="BH161"/>
          <cell r="BI161" t="str">
            <v>6 6: Prestacion de servicios</v>
          </cell>
          <cell r="BJ161"/>
          <cell r="BK161"/>
          <cell r="BL161"/>
          <cell r="BM161"/>
          <cell r="BN161"/>
          <cell r="BO161"/>
          <cell r="BP161"/>
          <cell r="BQ161"/>
          <cell r="BR161"/>
          <cell r="BS161"/>
          <cell r="BT161"/>
          <cell r="BU161"/>
          <cell r="BV161"/>
          <cell r="BW161"/>
          <cell r="BX161"/>
          <cell r="BY161"/>
          <cell r="BZ161"/>
          <cell r="CA161"/>
          <cell r="CB161"/>
          <cell r="CC161">
            <v>45735</v>
          </cell>
          <cell r="CD161" t="str">
            <v>CUMPLIMIENTO</v>
          </cell>
          <cell r="CE161">
            <v>80111600</v>
          </cell>
          <cell r="CF161" t="str">
            <v>CD-IDPAC-0160-2025</v>
          </cell>
          <cell r="CG161" t="str">
            <v>https://community.secop.gov.co/Public/Tendering/OpportunityDetail/Index?noticeUID=CO1.NTC.7853348&amp;isFromPublicArea=True&amp;isModal=False</v>
          </cell>
          <cell r="CH161">
            <v>45733</v>
          </cell>
          <cell r="CI161" t="str">
            <v>CO1.PCCNTR.7666675</v>
          </cell>
          <cell r="CJ161" t="str">
            <v>JORGE SUAREZ</v>
          </cell>
          <cell r="CK161" t="str">
            <v>YULY MARCELA BARAJAS AGUILERA</v>
          </cell>
          <cell r="CL161" t="str">
            <v>1 1. Interna</v>
          </cell>
          <cell r="CM161" t="str">
            <v>JOSÉ GUILLERMO ORJUELA ARDILA</v>
          </cell>
          <cell r="CN161">
            <v>1075654508</v>
          </cell>
          <cell r="CO161">
            <v>1</v>
          </cell>
          <cell r="CP161"/>
          <cell r="CQ161" t="str">
            <v>GERENTE ESCUELA DE LA PARTICIPACIÓN</v>
          </cell>
          <cell r="CR161"/>
          <cell r="CS161"/>
          <cell r="CT161"/>
          <cell r="CU161"/>
          <cell r="CV161"/>
          <cell r="CW161"/>
          <cell r="CX161"/>
          <cell r="CY161"/>
          <cell r="CZ161"/>
          <cell r="DA161"/>
          <cell r="DB161"/>
          <cell r="DC161"/>
          <cell r="DD161"/>
          <cell r="DE161"/>
          <cell r="DF161"/>
          <cell r="DG161"/>
          <cell r="DH161"/>
          <cell r="DI161"/>
          <cell r="DJ161"/>
          <cell r="DK161"/>
          <cell r="DL161"/>
          <cell r="DM161"/>
          <cell r="DN161"/>
          <cell r="DO161"/>
          <cell r="DP161"/>
          <cell r="DQ161"/>
          <cell r="DR161"/>
          <cell r="DS161"/>
          <cell r="DT161"/>
          <cell r="DU161"/>
          <cell r="DV161"/>
          <cell r="DW161"/>
          <cell r="DX161"/>
          <cell r="DY161"/>
          <cell r="DZ161"/>
          <cell r="EA161"/>
          <cell r="EB161"/>
          <cell r="EC161"/>
          <cell r="ED161"/>
          <cell r="EE161"/>
          <cell r="EF161"/>
          <cell r="EG161"/>
          <cell r="EH161"/>
          <cell r="EI161"/>
          <cell r="EJ161"/>
          <cell r="EK161"/>
          <cell r="EL161"/>
          <cell r="EM161"/>
          <cell r="EN161"/>
          <cell r="EO161"/>
          <cell r="EP161"/>
          <cell r="EQ161"/>
          <cell r="ER161"/>
          <cell r="ES161"/>
          <cell r="ET161"/>
          <cell r="EU161" t="str">
            <v>$ -</v>
          </cell>
          <cell r="EV161"/>
          <cell r="EW161"/>
          <cell r="EX161"/>
          <cell r="EY161"/>
          <cell r="EZ161"/>
          <cell r="FA161"/>
          <cell r="FB161">
            <v>0</v>
          </cell>
          <cell r="FC161">
            <v>45919</v>
          </cell>
          <cell r="FD161">
            <v>180</v>
          </cell>
          <cell r="FE161" t="str">
            <v>$ 24.000.000</v>
          </cell>
          <cell r="FF161" t="str">
            <v>Activo</v>
          </cell>
          <cell r="FG161" t="str">
            <v>En ejecución</v>
          </cell>
          <cell r="FH161"/>
          <cell r="FI161"/>
          <cell r="FJ161" t="str">
            <v>#N/D</v>
          </cell>
          <cell r="FK161" t="str">
            <v>#N/D</v>
          </cell>
          <cell r="FL161" t="str">
            <v>$160</v>
          </cell>
          <cell r="FM161" t="str">
            <v>#N/D</v>
          </cell>
          <cell r="FN161" t="str">
            <v>#N/D</v>
          </cell>
          <cell r="FO161" t="str">
            <v>#N/D</v>
          </cell>
          <cell r="FP161" t="str">
            <v>#N/D</v>
          </cell>
          <cell r="FQ161" t="str">
            <v>#¡REF!</v>
          </cell>
          <cell r="FR161" t="str">
            <v>#N/D</v>
          </cell>
          <cell r="FS161" t="str">
            <v xml:space="preserve">Desarrollar los procesos de participación territorial con entidades y 
ciudadanía, promoviendo el portafolio de servicios de la entidad, programa 
de estímulos, la socialización de las Políticas Públicas vigentes y 
facilitando la planeación participativa y la implementación del modelo 
territorial. 
2. Apoyar en la elaboración, gestión y consolidación de documentos que 
reflejen los resultados de las asistencias técnicas y actividades en los 
territorios, garantizando una comunicación efectiva de los avances y su 
adecuado registro en informes y repositorios institucionales. 
3. Socializar y desarrollar actividades pedagógicas sobre la Política Pública 
de Participación Incidente, participando en espacios de construcción 
territorial para garantizar el cumplimiento de estrategias, actividades y 
metas establecidas por la Subdirección de Promoción de la Participación 
del IDPAC. 
4. Diligenciar la caracterización de actores derivada de las asistencias 
técnicas y actividades de promoción de la participación, asegurando la 
gestión y el reporte de esta información conforme a los formatos y 
lineamientos institucionales. 
5. Asistir a reuniones, actividades y eventos institucionales designados por el 
supervisor, así como gestionar documentos, solicitudes y demás 
actividades asignadas mediante los sistemas institucionales, incluyendo el 
Sistema Distrital de Quejas y Soluciones (SDQS) y el sistema de 
administración de correspondencia ORFEO. 
6. Las demás que sean asignadas por el supervisor, de acuerdo con la 
naturaleza y objeto del contrato. </v>
          </cell>
          <cell r="FT16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1"/>
          <cell r="FV161">
            <v>6</v>
          </cell>
          <cell r="FW161" t="str">
            <v>#N/D</v>
          </cell>
          <cell r="FX161">
            <v>278</v>
          </cell>
          <cell r="FY161">
            <v>24000000</v>
          </cell>
          <cell r="FZ161">
            <v>45715</v>
          </cell>
          <cell r="GA161">
            <v>232</v>
          </cell>
          <cell r="GB161">
            <v>24000000</v>
          </cell>
          <cell r="GC161">
            <v>45735</v>
          </cell>
        </row>
        <row r="162">
          <cell r="A162" t="str">
            <v>C92</v>
          </cell>
          <cell r="B162"/>
          <cell r="C162">
            <v>2025</v>
          </cell>
          <cell r="D162">
            <v>161</v>
          </cell>
          <cell r="E162">
            <v>37617451</v>
          </cell>
          <cell r="F162">
            <v>2</v>
          </cell>
          <cell r="G162" t="str">
            <v>LUISA FERNANDA HURTADO GRANADOS</v>
          </cell>
          <cell r="H162" t="str">
            <v>CL  7     7  46</v>
          </cell>
          <cell r="I162">
            <v>3112002516</v>
          </cell>
          <cell r="J162" t="str">
            <v>nenitalulis@hotmail.com</v>
          </cell>
          <cell r="K162" t="str">
            <v>NO APLICA</v>
          </cell>
          <cell r="L162" t="str">
            <v>NO APLICA</v>
          </cell>
          <cell r="M162" t="str">
            <v>MUJER</v>
          </cell>
          <cell r="N162" t="str">
            <v>CISGENERO</v>
          </cell>
          <cell r="O162" t="str">
            <v>NO APLICA</v>
          </cell>
          <cell r="P162" t="str">
            <v>NO APLICA</v>
          </cell>
          <cell r="Q162">
            <v>37074</v>
          </cell>
          <cell r="R162">
            <v>23</v>
          </cell>
          <cell r="S162" t="str">
            <v>NACIONAL</v>
          </cell>
          <cell r="T162" t="str">
            <v>Título profesional en las 
áreas de Contaduría, 
Economía, Administración y 
afines con título de posgrado 
a nivel de maestria y/o su 
equivalencia.</v>
          </cell>
          <cell r="U162" t="str">
            <v>CONTADORA PUBLICA
 Universidad Santo Tomas
 Según Diploma del 
07/03/2008
MAESTRIA EN 
ADMINISTRACION 
Universidad Santo Tomas 
Según diploma del 
02/12/2022</v>
          </cell>
          <cell r="V162" t="str">
            <v>Inversión</v>
          </cell>
          <cell r="W162" t="str">
            <v>Fortalecimiento de la gestión institucional del IDPAC en el marco de la ejecución del Plan de Desarrollo de  Bogotá D.C</v>
          </cell>
          <cell r="X162" t="str">
            <v>O23011745992024019407023</v>
          </cell>
          <cell r="Y162" t="str">
            <v>Meta 368 Implementar 1 estrategia para fortalecimiento de la gestión institucional y operativa</v>
          </cell>
          <cell r="Z162" t="str">
            <v>1. Realizar el 100% de la estrategia de contratación de talento humano para los procesos de apoyo, gerencia y evaluación</v>
          </cell>
          <cell r="AA162" t="str">
            <v>Prestar los servicios profesionales para acompañar a la Secretaría General en los temas relacionados con la Gestión Financiera del Instituto.</v>
          </cell>
          <cell r="AB162">
            <v>45722</v>
          </cell>
          <cell r="AC162">
            <v>45727</v>
          </cell>
          <cell r="AD162">
            <v>2025</v>
          </cell>
          <cell r="AE162">
            <v>3</v>
          </cell>
          <cell r="AF162">
            <v>11</v>
          </cell>
          <cell r="AG162">
            <v>2025</v>
          </cell>
          <cell r="AH162">
            <v>9</v>
          </cell>
          <cell r="AI162">
            <v>0</v>
          </cell>
          <cell r="AJ162">
            <v>2025</v>
          </cell>
          <cell r="AK162">
            <v>12</v>
          </cell>
          <cell r="AL162">
            <v>10</v>
          </cell>
          <cell r="AM162">
            <v>46001</v>
          </cell>
          <cell r="AN162">
            <v>270</v>
          </cell>
          <cell r="AO162">
            <v>72000000</v>
          </cell>
          <cell r="AP162"/>
          <cell r="AQ162"/>
          <cell r="AR162"/>
          <cell r="AS162" t="str">
            <v>$ 8.000.000</v>
          </cell>
          <cell r="AT162" t="str">
            <v>ASESOR 1</v>
          </cell>
          <cell r="AU162" t="str">
            <v>Marzo</v>
          </cell>
          <cell r="AV162" t="str">
            <v>1 1. Natural</v>
          </cell>
          <cell r="AW162" t="str">
            <v>26 26-Persona Natural</v>
          </cell>
          <cell r="AX162" t="str">
            <v>3 3. Único Contratista</v>
          </cell>
          <cell r="AY162" t="str">
            <v>17 17. Contrato de Prestación de Servicios</v>
          </cell>
          <cell r="AZ162" t="str">
            <v>31 31-Servicios Profesionales</v>
          </cell>
          <cell r="BA162" t="str">
            <v>5 Contratación directa</v>
          </cell>
          <cell r="BB162" t="str">
            <v>33 Prestación de Servicios Profesionales y Apoyo (5-8)</v>
          </cell>
          <cell r="BC162">
            <v>1</v>
          </cell>
          <cell r="BD162" t="str">
            <v>1 1. Ley 80</v>
          </cell>
          <cell r="BE162"/>
          <cell r="BF162"/>
          <cell r="BG162"/>
          <cell r="BH162"/>
          <cell r="BI162" t="str">
            <v>6 6: Prestacion de servicios</v>
          </cell>
          <cell r="BJ162"/>
          <cell r="BK162"/>
          <cell r="BL162"/>
          <cell r="BM162"/>
          <cell r="BN162"/>
          <cell r="BO162"/>
          <cell r="BP162"/>
          <cell r="BQ162"/>
          <cell r="BR162"/>
          <cell r="BS162"/>
          <cell r="BT162"/>
          <cell r="BU162"/>
          <cell r="BV162"/>
          <cell r="BW162"/>
          <cell r="BX162"/>
          <cell r="BY162"/>
          <cell r="BZ162"/>
          <cell r="CA162"/>
          <cell r="CB162"/>
          <cell r="CC162">
            <v>45722</v>
          </cell>
          <cell r="CD162" t="str">
            <v>CUMPLIMIENTO</v>
          </cell>
          <cell r="CE162">
            <v>80111600</v>
          </cell>
          <cell r="CF162" t="str">
            <v>CD-IDPAC-161-2025</v>
          </cell>
          <cell r="CG162" t="str">
            <v>https://community.secop.gov.co/Public/Tendering/OpportunityDetail/Index?noticeUID=CO1.NTC.7780405&amp;isFromPublicArea=True&amp;isModal=False</v>
          </cell>
          <cell r="CH162">
            <v>45722</v>
          </cell>
          <cell r="CI162" t="str">
            <v>CO1.PCCNTR.7611285</v>
          </cell>
          <cell r="CJ162" t="str">
            <v>Sebastián Silva</v>
          </cell>
          <cell r="CK162" t="str">
            <v>YULY MARCELA BARAJAS AGUILERA</v>
          </cell>
          <cell r="CL162" t="str">
            <v>1 1. Interna</v>
          </cell>
          <cell r="CM162" t="str">
            <v>YULY MARCELA BARAJAS AGUILERA</v>
          </cell>
          <cell r="CN162">
            <v>1010176121</v>
          </cell>
          <cell r="CO162">
            <v>6</v>
          </cell>
          <cell r="CP162"/>
          <cell r="CQ162" t="str">
            <v>SECRETARIA GENERAL</v>
          </cell>
          <cell r="CR162"/>
          <cell r="CS162"/>
          <cell r="CT162"/>
          <cell r="CU162"/>
          <cell r="CV162"/>
          <cell r="CW162"/>
          <cell r="CX162"/>
          <cell r="CY162"/>
          <cell r="CZ162"/>
          <cell r="DA162"/>
          <cell r="DB162"/>
          <cell r="DC162"/>
          <cell r="DD162"/>
          <cell r="DE162"/>
          <cell r="DF162"/>
          <cell r="DG162"/>
          <cell r="DH162"/>
          <cell r="DI162"/>
          <cell r="DJ162"/>
          <cell r="DK162"/>
          <cell r="DL162"/>
          <cell r="DM162"/>
          <cell r="DN162"/>
          <cell r="DO162"/>
          <cell r="DP162"/>
          <cell r="DQ162"/>
          <cell r="DR162"/>
          <cell r="DS162"/>
          <cell r="DT162"/>
          <cell r="DU162"/>
          <cell r="DV162"/>
          <cell r="DW162"/>
          <cell r="DX162"/>
          <cell r="DY162"/>
          <cell r="DZ162"/>
          <cell r="EA162"/>
          <cell r="EB162"/>
          <cell r="EC162"/>
          <cell r="ED162"/>
          <cell r="EE162"/>
          <cell r="EF162"/>
          <cell r="EG162"/>
          <cell r="EH162"/>
          <cell r="EI162"/>
          <cell r="EJ162"/>
          <cell r="EK162"/>
          <cell r="EL162"/>
          <cell r="EM162"/>
          <cell r="EN162"/>
          <cell r="EO162"/>
          <cell r="EP162"/>
          <cell r="EQ162"/>
          <cell r="ER162"/>
          <cell r="ES162"/>
          <cell r="ET162"/>
          <cell r="EU162" t="str">
            <v>$ -</v>
          </cell>
          <cell r="EV162"/>
          <cell r="EW162"/>
          <cell r="EX162"/>
          <cell r="EY162"/>
          <cell r="EZ162"/>
          <cell r="FA162"/>
          <cell r="FB162">
            <v>0</v>
          </cell>
          <cell r="FC162">
            <v>46001</v>
          </cell>
          <cell r="FD162">
            <v>270</v>
          </cell>
          <cell r="FE162" t="str">
            <v>$ 72.000.000</v>
          </cell>
          <cell r="FF162" t="str">
            <v>Activo</v>
          </cell>
          <cell r="FG162" t="str">
            <v>En ejecución</v>
          </cell>
          <cell r="FH162"/>
          <cell r="FI162"/>
          <cell r="FJ162" t="str">
            <v>#N/D</v>
          </cell>
          <cell r="FK162" t="str">
            <v>#N/D</v>
          </cell>
          <cell r="FL162" t="str">
            <v>$161</v>
          </cell>
          <cell r="FM162" t="str">
            <v>#N/D</v>
          </cell>
          <cell r="FN162" t="str">
            <v>#N/D</v>
          </cell>
          <cell r="FO162" t="str">
            <v>#N/D</v>
          </cell>
          <cell r="FP162" t="str">
            <v>#N/D</v>
          </cell>
          <cell r="FQ162" t="str">
            <v>#¡REF!</v>
          </cell>
          <cell r="FR162" t="str">
            <v>#N/D</v>
          </cell>
          <cell r="FS162" t="str">
            <v xml:space="preserve"> Asesorar en la implementación de estrategias para optimizar el uso de los 
recursos financieros del Instituto, buscando la eficiencia en el gasto. 
2. Asesorar la supervisión y coordinar el proceso de pagos y cobros, 
asegurando que se realicen conforme a los plazos establecidos y con las 
normativas vigentes.  
3. Asesorar las capacitaciones o talleres dirigidos al personal de la Secretaría 
General sobre temas de gestión financiera, control presupuestario y otras 
herramientas relacionadas.  
4. Brindar apoyo en la realización de auditorías internas sobre los procesos 
financieros existentes, proponiendo mejoras o actualizaciones en los 
procedimientos para garantizar su eficiencia y transparencia.  
5. Brindar apoyo en el seguimiento al presupuesto de la Secretaria General, 
de conformidad con la contratación que se adelanta. 
6. Las demás que sean asignadas por el supervisor, de acuerdo con la 
naturaleza y objeto del contrato</v>
          </cell>
          <cell r="FT16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2"/>
          <cell r="FV162">
            <v>9</v>
          </cell>
          <cell r="FW162" t="str">
            <v>#N/D</v>
          </cell>
          <cell r="FX162">
            <v>259</v>
          </cell>
          <cell r="FY162">
            <v>72000000</v>
          </cell>
          <cell r="FZ162">
            <v>45707</v>
          </cell>
          <cell r="GA162">
            <v>186</v>
          </cell>
          <cell r="GB162">
            <v>72000000</v>
          </cell>
          <cell r="GC162">
            <v>45726</v>
          </cell>
        </row>
        <row r="163">
          <cell r="A163" t="str">
            <v>C541</v>
          </cell>
          <cell r="B163"/>
          <cell r="C163">
            <v>2025</v>
          </cell>
          <cell r="D163">
            <v>162</v>
          </cell>
          <cell r="E163">
            <v>1022978215</v>
          </cell>
          <cell r="F163">
            <v>5</v>
          </cell>
          <cell r="G163" t="str">
            <v>LAURA JACQUELINE GUALTEROS TORRES</v>
          </cell>
          <cell r="H163" t="str">
            <v>KR  14     108  11  SUR</v>
          </cell>
          <cell r="I163">
            <v>7646101</v>
          </cell>
          <cell r="J163" t="str">
            <v>gualterostorreslaura@hotmail.com</v>
          </cell>
          <cell r="K163" t="str">
            <v>NO APLICA</v>
          </cell>
          <cell r="L163" t="str">
            <v>NO APLICA</v>
          </cell>
          <cell r="M163" t="str">
            <v>MUJER</v>
          </cell>
          <cell r="N163" t="str">
            <v>CISGENERO</v>
          </cell>
          <cell r="O163" t="str">
            <v>NO APLICA</v>
          </cell>
          <cell r="P163" t="str">
            <v>NO APLICA</v>
          </cell>
          <cell r="Q163">
            <v>33607</v>
          </cell>
          <cell r="R163">
            <v>33</v>
          </cell>
          <cell r="S163" t="str">
            <v>NACIONAL</v>
          </cell>
          <cell r="T163" t="str">
            <v>Título Profesional en el área 
de conocimiento de 
ingeniería, arquitectura, 
urbanismo y afines y Título 
de posgrado a nivel de 
especialización y afines y/o 
su equivalenc</v>
          </cell>
          <cell r="U163" t="str">
            <v xml:space="preserve"> CONSTRUCTOR Y GESTOR 
EN ARQUITECTURA
 UNIVERSIDAD COL. 
MAYOR DE CUND.
 Acta del 13 de Diciembre de 
2017</v>
          </cell>
          <cell r="V163" t="str">
            <v>Inversión</v>
          </cell>
          <cell r="W163" t="str">
            <v>Construcción de Ciudadanía Activa Crece La Participación en el Territorio con Promoción, Información e Innovación en Bogotá D.C.</v>
          </cell>
          <cell r="X163" t="str">
            <v>O23011745022024025405001</v>
          </cell>
          <cell r="Y16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3" t="str">
            <v>5. Ejecutar 400 Obras con Saldo Pedagógico</v>
          </cell>
          <cell r="AA163" t="str">
            <v>Prestar los servicios Profesionales para dar acompañamiento y apoyo en el componente técnico para el despliegue en territorio en desarrollo de la metodología
obras Con Saldo pedagógico implementada por la Gerencia de Proyectos del IDPAC.</v>
          </cell>
          <cell r="AB163">
            <v>45729</v>
          </cell>
          <cell r="AC163">
            <v>45730</v>
          </cell>
          <cell r="AD163">
            <v>2025</v>
          </cell>
          <cell r="AE163">
            <v>3</v>
          </cell>
          <cell r="AF163">
            <v>14</v>
          </cell>
          <cell r="AG163">
            <v>2025</v>
          </cell>
          <cell r="AH163">
            <v>9</v>
          </cell>
          <cell r="AI163">
            <v>15</v>
          </cell>
          <cell r="AJ163">
            <v>2025</v>
          </cell>
          <cell r="AK163">
            <v>12</v>
          </cell>
          <cell r="AL163">
            <v>28</v>
          </cell>
          <cell r="AM163">
            <v>46019</v>
          </cell>
          <cell r="AN163">
            <v>285</v>
          </cell>
          <cell r="AO163">
            <v>44650000</v>
          </cell>
          <cell r="AP163"/>
          <cell r="AQ163"/>
          <cell r="AR163"/>
          <cell r="AS163" t="str">
            <v>$ 4.700.000</v>
          </cell>
          <cell r="AT163" t="str">
            <v>PROFESIONAL 2</v>
          </cell>
          <cell r="AU163" t="str">
            <v>Marzo</v>
          </cell>
          <cell r="AV163" t="str">
            <v>1 1. Natural</v>
          </cell>
          <cell r="AW163" t="str">
            <v>26 26-Persona Natural</v>
          </cell>
          <cell r="AX163" t="str">
            <v>3 3. Único Contratista</v>
          </cell>
          <cell r="AY163" t="str">
            <v>17 17. Contrato de Prestación de Servicios</v>
          </cell>
          <cell r="AZ163" t="str">
            <v>31 31-Servicios Profesionales</v>
          </cell>
          <cell r="BA163" t="str">
            <v>5 Contratación directa</v>
          </cell>
          <cell r="BB163" t="str">
            <v>33 Prestación de Servicios Profesionales y Apoyo (5-8)</v>
          </cell>
          <cell r="BC163">
            <v>1</v>
          </cell>
          <cell r="BD163" t="str">
            <v>1 1. Ley 80</v>
          </cell>
          <cell r="BE163"/>
          <cell r="BF163"/>
          <cell r="BG163"/>
          <cell r="BH163"/>
          <cell r="BI163" t="str">
            <v>6 6: Prestacion de servicios</v>
          </cell>
          <cell r="BJ163"/>
          <cell r="BK163"/>
          <cell r="BL163"/>
          <cell r="BM163"/>
          <cell r="BN163"/>
          <cell r="BO163"/>
          <cell r="BP163"/>
          <cell r="BQ163"/>
          <cell r="BR163"/>
          <cell r="BS163"/>
          <cell r="BT163"/>
          <cell r="BU163"/>
          <cell r="BV163"/>
          <cell r="BW163"/>
          <cell r="BX163"/>
          <cell r="BY163"/>
          <cell r="BZ163"/>
          <cell r="CA163"/>
          <cell r="CB163"/>
          <cell r="CC163">
            <v>45729</v>
          </cell>
          <cell r="CD163" t="str">
            <v>CUMPLIMIENTO</v>
          </cell>
          <cell r="CE163">
            <v>80111600</v>
          </cell>
          <cell r="CF163" t="str">
            <v>CD-IDPAC-0162-2025</v>
          </cell>
          <cell r="CG163" t="str">
            <v xml:space="preserve">https://community.secop.gov.co/Public/Tendering/OpportunityDetail/Index?noticeUID=CO1.NTC.7827796&amp;isFromPublicArea=True&amp;isModal=False
</v>
          </cell>
          <cell r="CH163">
            <v>45729</v>
          </cell>
          <cell r="CI163" t="str">
            <v>CO1.PCCNTR.7647223</v>
          </cell>
          <cell r="CJ163" t="str">
            <v>JORGE SUAREZ</v>
          </cell>
          <cell r="CK163" t="str">
            <v>YULY MARCELA BARAJAS AGUILERA</v>
          </cell>
          <cell r="CL163" t="str">
            <v>1 1. Interna</v>
          </cell>
          <cell r="CM163" t="str">
            <v>CAMILO IVAN REYES AMADOR</v>
          </cell>
          <cell r="CN163">
            <v>80082106</v>
          </cell>
          <cell r="CO163">
            <v>4</v>
          </cell>
          <cell r="CP163"/>
          <cell r="CQ163" t="str">
            <v>GERENTE DE PROYECTOS</v>
          </cell>
          <cell r="CR163"/>
          <cell r="CS163"/>
          <cell r="CT163"/>
          <cell r="CU163"/>
          <cell r="CV163"/>
          <cell r="CW163"/>
          <cell r="CX163"/>
          <cell r="CY163"/>
          <cell r="CZ163"/>
          <cell r="DA163"/>
          <cell r="DB163"/>
          <cell r="DC163"/>
          <cell r="DD163"/>
          <cell r="DE163"/>
          <cell r="DF163"/>
          <cell r="DG163"/>
          <cell r="DH163"/>
          <cell r="DI163"/>
          <cell r="DJ163"/>
          <cell r="DK163"/>
          <cell r="DL163"/>
          <cell r="DM163"/>
          <cell r="DN163"/>
          <cell r="DO163"/>
          <cell r="DP163"/>
          <cell r="DQ163"/>
          <cell r="DR163"/>
          <cell r="DS163"/>
          <cell r="DT163"/>
          <cell r="DU163"/>
          <cell r="DV163"/>
          <cell r="DW163"/>
          <cell r="DX163"/>
          <cell r="DY163"/>
          <cell r="DZ163"/>
          <cell r="EA163"/>
          <cell r="EB163"/>
          <cell r="EC163"/>
          <cell r="ED163"/>
          <cell r="EE163"/>
          <cell r="EF163"/>
          <cell r="EG163"/>
          <cell r="EH163"/>
          <cell r="EI163"/>
          <cell r="EJ163"/>
          <cell r="EK163"/>
          <cell r="EL163"/>
          <cell r="EM163"/>
          <cell r="EN163"/>
          <cell r="EO163"/>
          <cell r="EP163"/>
          <cell r="EQ163"/>
          <cell r="ER163"/>
          <cell r="ES163"/>
          <cell r="ET163"/>
          <cell r="EU163" t="str">
            <v>$ -</v>
          </cell>
          <cell r="EV163"/>
          <cell r="EW163"/>
          <cell r="EX163"/>
          <cell r="EY163"/>
          <cell r="EZ163"/>
          <cell r="FA163"/>
          <cell r="FB163">
            <v>0</v>
          </cell>
          <cell r="FC163">
            <v>46019</v>
          </cell>
          <cell r="FD163">
            <v>285</v>
          </cell>
          <cell r="FE163" t="str">
            <v>$ 44.650.000</v>
          </cell>
          <cell r="FF163" t="str">
            <v>Activo</v>
          </cell>
          <cell r="FG163" t="str">
            <v>En ejecución</v>
          </cell>
          <cell r="FH163"/>
          <cell r="FI163"/>
          <cell r="FJ163" t="str">
            <v>#N/D</v>
          </cell>
          <cell r="FK163" t="str">
            <v>#N/D</v>
          </cell>
          <cell r="FL163" t="str">
            <v>$162</v>
          </cell>
          <cell r="FM163" t="str">
            <v>#N/D</v>
          </cell>
          <cell r="FN163" t="str">
            <v>#N/D</v>
          </cell>
          <cell r="FO163" t="str">
            <v>#N/D</v>
          </cell>
          <cell r="FP163" t="str">
            <v>#N/D</v>
          </cell>
          <cell r="FQ163" t="str">
            <v>#¡REF!</v>
          </cell>
          <cell r="FR163" t="str">
            <v>#N/D</v>
          </cell>
          <cell r="FS163" t="str">
            <v xml:space="preserve">Brindar orientación técnica en la socialización de la convocatoria en 
territorio, explicando a las JAC los criterios de viabilidad y los requisitos 
técnicos que deben cumplir las propuestas. 
2. Asesorar a las JAC en la estructuración técnica del proyecto, apoyando en 
la identificación de soluciones constructivas y en la definición del 
presupuesto de obra con saldo pedagógico. 
3. Realizar la validación de espacios públicos en el territorio, verificar en 
plataformas distritales y con la Alcaldía Local la disponibilidad de las áreas 
de posibles intervenciones proyectadas por las JAC en el marco de las 
metodología Obras con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especificaciones técnicas establecidas. 
6. Las demás que sean asignadas por el supervisor, de acuerdo con la 
naturaleza y objeto del contrato. </v>
          </cell>
          <cell r="FT16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3"/>
          <cell r="FV163">
            <v>10</v>
          </cell>
          <cell r="FW163" t="str">
            <v>#N/D</v>
          </cell>
          <cell r="FX163">
            <v>298</v>
          </cell>
          <cell r="FY163">
            <v>47000000</v>
          </cell>
          <cell r="FZ163">
            <v>45717</v>
          </cell>
          <cell r="GA163">
            <v>198</v>
          </cell>
          <cell r="GB163">
            <v>44650000</v>
          </cell>
          <cell r="GC163">
            <v>45730</v>
          </cell>
        </row>
        <row r="164">
          <cell r="A164" t="str">
            <v>A51</v>
          </cell>
          <cell r="B164"/>
          <cell r="C164">
            <v>2025</v>
          </cell>
          <cell r="D164">
            <v>163</v>
          </cell>
          <cell r="E164">
            <v>1022395781</v>
          </cell>
          <cell r="F164">
            <v>1</v>
          </cell>
          <cell r="G164" t="str">
            <v>CRISTIAN ARTURO MAHECHA GALEANO</v>
          </cell>
          <cell r="H164" t="str">
            <v>Carrera 66a#4b-73</v>
          </cell>
          <cell r="I164">
            <v>314203990</v>
          </cell>
          <cell r="J164" t="str">
            <v>cmahecha2.07@icloud.com</v>
          </cell>
          <cell r="K164" t="str">
            <v>NO APLICA</v>
          </cell>
          <cell r="L164" t="str">
            <v>NO APLICA</v>
          </cell>
          <cell r="M164" t="str">
            <v>HOMBRE</v>
          </cell>
          <cell r="N164" t="str">
            <v>CISGENERO</v>
          </cell>
          <cell r="O164" t="str">
            <v>NO APLICA</v>
          </cell>
          <cell r="P164" t="str">
            <v>NO APLICA</v>
          </cell>
          <cell r="Q164">
            <v>34520</v>
          </cell>
          <cell r="R164">
            <v>30</v>
          </cell>
          <cell r="S164" t="str">
            <v>NACIONAL</v>
          </cell>
          <cell r="T164" t="str">
            <v>Título profesional en derecho con 
Título de posgrado a nivel de 
especialización y/o su equivalencia.</v>
          </cell>
          <cell r="U164" t="str">
            <v>ABOGADO , egresado de la 
Universidad Sergio Arboleda según 
diploma de grado de fecha 30 de 
agosto de 2018, ESPECIALISTA 
EN DERECHO PENAL , egresado 
de la Universidad del Rosario de 
fecha 24 de septiembre de 2020.</v>
          </cell>
          <cell r="V164" t="str">
            <v>Funcionamiento</v>
          </cell>
          <cell r="W164" t="str">
            <v>N/A</v>
          </cell>
          <cell r="X164"/>
          <cell r="Y164" t="str">
            <v>N/A</v>
          </cell>
          <cell r="Z164" t="str">
            <v>N/A</v>
          </cell>
          <cell r="AA164" t="str">
            <v>Prestar los servicios profesionales para apoyar las acciones jurídicas y contractuales a la Secretaría General del Instituto en los asuntos de su competencia, sus procesos de gestión y sus proyectos de inversión.</v>
          </cell>
          <cell r="AB164">
            <v>45722</v>
          </cell>
          <cell r="AC164">
            <v>45727</v>
          </cell>
          <cell r="AD164">
            <v>2025</v>
          </cell>
          <cell r="AE164">
            <v>3</v>
          </cell>
          <cell r="AF164">
            <v>11</v>
          </cell>
          <cell r="AG164">
            <v>2025</v>
          </cell>
          <cell r="AH164">
            <v>9</v>
          </cell>
          <cell r="AI164">
            <v>0</v>
          </cell>
          <cell r="AJ164">
            <v>2025</v>
          </cell>
          <cell r="AK164">
            <v>12</v>
          </cell>
          <cell r="AL164">
            <v>10</v>
          </cell>
          <cell r="AM164">
            <v>46001</v>
          </cell>
          <cell r="AN164">
            <v>270</v>
          </cell>
          <cell r="AO164">
            <v>72000000</v>
          </cell>
          <cell r="AP164"/>
          <cell r="AQ164"/>
          <cell r="AR164"/>
          <cell r="AS164" t="str">
            <v>$ 8.000.000</v>
          </cell>
          <cell r="AT164" t="str">
            <v>ASESOR 1</v>
          </cell>
          <cell r="AU164" t="str">
            <v>Marzo</v>
          </cell>
          <cell r="AV164" t="str">
            <v>1 1. Natural</v>
          </cell>
          <cell r="AW164" t="str">
            <v>26 26-Persona Natural</v>
          </cell>
          <cell r="AX164" t="str">
            <v>3 3. Único Contratista</v>
          </cell>
          <cell r="AY164" t="str">
            <v>17 17. Contrato de Prestación de Servicios</v>
          </cell>
          <cell r="AZ164" t="str">
            <v>31 31-Servicios Profesionales</v>
          </cell>
          <cell r="BA164" t="str">
            <v>5 Contratación directa</v>
          </cell>
          <cell r="BB164" t="str">
            <v>33 Prestación de Servicios Profesionales y Apoyo (5-8)</v>
          </cell>
          <cell r="BC164">
            <v>1</v>
          </cell>
          <cell r="BD164" t="str">
            <v>1 1. Ley 80</v>
          </cell>
          <cell r="BE164"/>
          <cell r="BF164"/>
          <cell r="BG164"/>
          <cell r="BH164"/>
          <cell r="BI164" t="str">
            <v>6 6: Prestacion de servicios</v>
          </cell>
          <cell r="BJ164"/>
          <cell r="BK164"/>
          <cell r="BL164"/>
          <cell r="BM164"/>
          <cell r="BN164"/>
          <cell r="BO164"/>
          <cell r="BP164"/>
          <cell r="BQ164"/>
          <cell r="BR164"/>
          <cell r="BS164"/>
          <cell r="BT164"/>
          <cell r="BU164"/>
          <cell r="BV164"/>
          <cell r="BW164"/>
          <cell r="BX164"/>
          <cell r="BY164"/>
          <cell r="BZ164"/>
          <cell r="CA164"/>
          <cell r="CB164"/>
          <cell r="CC164">
            <v>45726</v>
          </cell>
          <cell r="CD164" t="str">
            <v>CUMPLIMIENTO</v>
          </cell>
          <cell r="CE164">
            <v>80111600</v>
          </cell>
          <cell r="CF164" t="str">
            <v>CD-IDPAC-163-2025</v>
          </cell>
          <cell r="CG164" t="str">
            <v>https://community.secop.gov.co/Public/Tendering/OpportunityDetail/Index?noticeUID=CO1.NTC.7780707&amp;isFromPublicArea=True&amp;isModal=False</v>
          </cell>
          <cell r="CH164">
            <v>45722</v>
          </cell>
          <cell r="CI164" t="str">
            <v>CO1.PCCNTR.7610935</v>
          </cell>
          <cell r="CJ164" t="str">
            <v>Wilson Ayure</v>
          </cell>
          <cell r="CK164" t="str">
            <v>YULY MARCELA BARAJAS AGUILERA</v>
          </cell>
          <cell r="CL164" t="str">
            <v>1 1. Interna</v>
          </cell>
          <cell r="CM164" t="str">
            <v>YULY MARCELA BARAJAS AGUILERA</v>
          </cell>
          <cell r="CN164">
            <v>1010176121</v>
          </cell>
          <cell r="CO164">
            <v>6</v>
          </cell>
          <cell r="CP164"/>
          <cell r="CQ164" t="str">
            <v>SECRETARIA GENERAL</v>
          </cell>
          <cell r="CR164"/>
          <cell r="CS164"/>
          <cell r="CT164"/>
          <cell r="CU164"/>
          <cell r="CV164"/>
          <cell r="CW164"/>
          <cell r="CX164"/>
          <cell r="CY164"/>
          <cell r="CZ164"/>
          <cell r="DA164"/>
          <cell r="DB164"/>
          <cell r="DC164"/>
          <cell r="DD164"/>
          <cell r="DE164"/>
          <cell r="DF164"/>
          <cell r="DG164"/>
          <cell r="DH164"/>
          <cell r="DI164"/>
          <cell r="DJ164"/>
          <cell r="DK164"/>
          <cell r="DL164"/>
          <cell r="DM164"/>
          <cell r="DN164"/>
          <cell r="DO164"/>
          <cell r="DP164"/>
          <cell r="DQ164"/>
          <cell r="DR164"/>
          <cell r="DS164"/>
          <cell r="DT164"/>
          <cell r="DU164"/>
          <cell r="DV164"/>
          <cell r="DW164"/>
          <cell r="DX164"/>
          <cell r="DY164"/>
          <cell r="DZ164"/>
          <cell r="EA164"/>
          <cell r="EB164"/>
          <cell r="EC164"/>
          <cell r="ED164"/>
          <cell r="EE164"/>
          <cell r="EF164"/>
          <cell r="EG164"/>
          <cell r="EH164"/>
          <cell r="EI164"/>
          <cell r="EJ164"/>
          <cell r="EK164"/>
          <cell r="EL164"/>
          <cell r="EM164"/>
          <cell r="EN164"/>
          <cell r="EO164"/>
          <cell r="EP164"/>
          <cell r="EQ164"/>
          <cell r="ER164"/>
          <cell r="ES164"/>
          <cell r="ET164"/>
          <cell r="EU164" t="str">
            <v>$ -</v>
          </cell>
          <cell r="EV164"/>
          <cell r="EW164"/>
          <cell r="EX164"/>
          <cell r="EY164"/>
          <cell r="EZ164"/>
          <cell r="FA164"/>
          <cell r="FB164">
            <v>0</v>
          </cell>
          <cell r="FC164">
            <v>46001</v>
          </cell>
          <cell r="FD164">
            <v>270</v>
          </cell>
          <cell r="FE164" t="str">
            <v>$ 72.000.000</v>
          </cell>
          <cell r="FF164" t="str">
            <v>Activo</v>
          </cell>
          <cell r="FG164" t="str">
            <v>En ejecución</v>
          </cell>
          <cell r="FH164"/>
          <cell r="FI164"/>
          <cell r="FJ164" t="str">
            <v>#N/D</v>
          </cell>
          <cell r="FK164" t="str">
            <v>#N/D</v>
          </cell>
          <cell r="FL164" t="str">
            <v>$163</v>
          </cell>
          <cell r="FM164" t="str">
            <v>#N/D</v>
          </cell>
          <cell r="FN164" t="str">
            <v>#N/D</v>
          </cell>
          <cell r="FO164" t="str">
            <v>#N/D</v>
          </cell>
          <cell r="FP164" t="str">
            <v>#N/D</v>
          </cell>
          <cell r="FQ164" t="str">
            <v>#¡REF!</v>
          </cell>
          <cell r="FR164" t="str">
            <v>#N/D</v>
          </cell>
          <cell r="FS164" t="str">
            <v xml:space="preserve"> Llevar a cabo el control de legalidad y trámite de liquidación de los 
contratos, revisando documentación remitida por la supervisión. 
2. Realizar la revisión de estudios y documentos previos de los procesos en 
que le sean asignados. 
3. Elaborar las minutas de los contratos, convenios y las modificaciones de 
los mismos cuando haya lugar. 
4. Elaborar conceptos jurídicos, informes, y respuesta a derechos de petición 
y demás documentos que le sean asignados por el supervisor, así como 
en la atención y seguimiento de los requerimientos que realicen los 
diferentes órganos de control. 
5. Brindar apoyo  en los demás temas relacionados con las funciones y 
objetivos misionales de la Secretaria General. 
6. Las demás que sean asignadas por el supervisor, de acuerdo con la 
naturaleza y objeto del contrato. </v>
          </cell>
          <cell r="FT16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4"/>
          <cell r="FV164">
            <v>9</v>
          </cell>
          <cell r="FW164" t="str">
            <v>#N/D</v>
          </cell>
          <cell r="FX164">
            <v>271</v>
          </cell>
          <cell r="FY164">
            <v>72000000</v>
          </cell>
          <cell r="FZ164">
            <v>45709</v>
          </cell>
          <cell r="GA164">
            <v>185</v>
          </cell>
          <cell r="GB164">
            <v>72000000</v>
          </cell>
          <cell r="GC164">
            <v>45717</v>
          </cell>
        </row>
        <row r="165">
          <cell r="A165" t="str">
            <v>C533</v>
          </cell>
          <cell r="B165"/>
          <cell r="C165">
            <v>2025</v>
          </cell>
          <cell r="D165">
            <v>164</v>
          </cell>
          <cell r="E165">
            <v>79513901</v>
          </cell>
          <cell r="F165">
            <v>0</v>
          </cell>
          <cell r="G165" t="str">
            <v>WIGBERTO GONZALEZ VILLAMIL</v>
          </cell>
          <cell r="H165" t="str">
            <v>calle 76 sur # 80N 25 Interior 14 apartamento 401</v>
          </cell>
          <cell r="I165">
            <v>5753066</v>
          </cell>
          <cell r="J165" t="str">
            <v>wilbertogonzalezvillamil@gmail.com</v>
          </cell>
          <cell r="K165" t="str">
            <v>NO APLICA</v>
          </cell>
          <cell r="L165" t="str">
            <v>NO APLICA</v>
          </cell>
          <cell r="M165" t="str">
            <v>HOMBRE</v>
          </cell>
          <cell r="N165" t="str">
            <v>CISGENERO</v>
          </cell>
          <cell r="O165" t="str">
            <v>NO APLICA</v>
          </cell>
          <cell r="P165" t="str">
            <v>NO APLICA</v>
          </cell>
          <cell r="Q165">
            <v>25413</v>
          </cell>
          <cell r="R165">
            <v>55</v>
          </cell>
          <cell r="S165" t="str">
            <v>NACIONAL</v>
          </cell>
          <cell r="T165" t="str">
            <v>Título de formación Técnica o 
aprobación de cuatro (4) semestres 
de formación profesional o 
aprobación del 40% del pensum 
académico de formación 
profesional en ciencias de la 
información y la documentación, 
sistemas de información
y afines o su equivalenci</v>
          </cell>
          <cell r="U165" t="str">
            <v>TECNICO AUXILIAR 
ADMINISTRATIVO
Centro Educativo San Pablo
Según acta del 31 de julio de 201</v>
          </cell>
          <cell r="V165" t="str">
            <v>Inversión</v>
          </cell>
          <cell r="W165" t="str">
            <v>Construcción de Ciudadanía Activa Crece La Participación en el Territorio con Promoción, Información e Innovación en Bogotá D.C.</v>
          </cell>
          <cell r="X165" t="str">
            <v>O23011745022024025405001</v>
          </cell>
          <cell r="Y16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5" t="str">
            <v>5. Ejecutar 400 Obras con Saldo Pedagógico</v>
          </cell>
          <cell r="AA165" t="str">
            <v>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v>
          </cell>
          <cell r="AB165" t="str">
            <v>06/03//2025</v>
          </cell>
          <cell r="AC165">
            <v>45730</v>
          </cell>
          <cell r="AD165">
            <v>2025</v>
          </cell>
          <cell r="AE165">
            <v>3</v>
          </cell>
          <cell r="AF165">
            <v>14</v>
          </cell>
          <cell r="AG165">
            <v>2025</v>
          </cell>
          <cell r="AH165">
            <v>6</v>
          </cell>
          <cell r="AI165">
            <v>0</v>
          </cell>
          <cell r="AJ165">
            <v>2025</v>
          </cell>
          <cell r="AK165">
            <v>9</v>
          </cell>
          <cell r="AL165">
            <v>13</v>
          </cell>
          <cell r="AM165">
            <v>45913</v>
          </cell>
          <cell r="AN165">
            <v>180</v>
          </cell>
          <cell r="AO165">
            <v>16800000</v>
          </cell>
          <cell r="AP165"/>
          <cell r="AQ165"/>
          <cell r="AR165"/>
          <cell r="AS165" t="str">
            <v>$ 2.800.000</v>
          </cell>
          <cell r="AT165" t="str">
            <v>TECNICO 1</v>
          </cell>
          <cell r="AU165" t="str">
            <v>Marzo</v>
          </cell>
          <cell r="AV165" t="str">
            <v>1 1. Natural</v>
          </cell>
          <cell r="AW165" t="str">
            <v>26 26-Persona Natural</v>
          </cell>
          <cell r="AX165" t="str">
            <v>3 3. Único Contratista</v>
          </cell>
          <cell r="AY165" t="str">
            <v>17 17. Contrato de Prestación de Servicios</v>
          </cell>
          <cell r="AZ165" t="str">
            <v>33 33-Servicios Apoyo a la Gestion de la Entidad (servicios administrativos)</v>
          </cell>
          <cell r="BA165" t="str">
            <v>5 Contratación directa</v>
          </cell>
          <cell r="BB165" t="str">
            <v>33 Prestación de Servicios Profesionales y Apoyo (5-8)</v>
          </cell>
          <cell r="BC165">
            <v>1</v>
          </cell>
          <cell r="BD165" t="str">
            <v>1 1. Ley 80</v>
          </cell>
          <cell r="BE165"/>
          <cell r="BF165"/>
          <cell r="BG165"/>
          <cell r="BH165"/>
          <cell r="BI165" t="str">
            <v>6 6: Prestacion de servicios</v>
          </cell>
          <cell r="BJ165"/>
          <cell r="BK165"/>
          <cell r="BL165"/>
          <cell r="BM165"/>
          <cell r="BN165"/>
          <cell r="BO165"/>
          <cell r="BP165"/>
          <cell r="BQ165"/>
          <cell r="BR165"/>
          <cell r="BS165"/>
          <cell r="BT165"/>
          <cell r="BU165"/>
          <cell r="BV165"/>
          <cell r="BW165"/>
          <cell r="BX165"/>
          <cell r="BY165"/>
          <cell r="BZ165"/>
          <cell r="CA165"/>
          <cell r="CB165"/>
          <cell r="CC165">
            <v>45726</v>
          </cell>
          <cell r="CD165" t="str">
            <v>CUMPLIMIENTO</v>
          </cell>
          <cell r="CE165">
            <v>80111600</v>
          </cell>
          <cell r="CF165" t="str">
            <v>CD-IDPAC-164-2025</v>
          </cell>
          <cell r="CG165" t="str">
            <v>https://community.secop.gov.co/Public/Tendering/OpportunityDetail/Index?noticeUID=CO1.NTC.7782829&amp;isFromPublicArea=True&amp;isModal=False</v>
          </cell>
          <cell r="CH165">
            <v>45722</v>
          </cell>
          <cell r="CI165" t="str">
            <v xml:space="preserve">	CO1.PCCNTR.7612510</v>
          </cell>
          <cell r="CJ165" t="str">
            <v>Wilson Ayure</v>
          </cell>
          <cell r="CK165" t="str">
            <v>YULY MARCELA BARAJAS AGUILERA</v>
          </cell>
          <cell r="CL165" t="str">
            <v>1 1. Interna</v>
          </cell>
          <cell r="CM165" t="str">
            <v>CAMILO IVAN REYES AMADOR</v>
          </cell>
          <cell r="CN165">
            <v>80082106</v>
          </cell>
          <cell r="CO165">
            <v>4</v>
          </cell>
          <cell r="CP165"/>
          <cell r="CQ165" t="str">
            <v>GERENTE DE PROYECTOS</v>
          </cell>
          <cell r="CR165"/>
          <cell r="CS165"/>
          <cell r="CT165"/>
          <cell r="CU165"/>
          <cell r="CV165"/>
          <cell r="CW165"/>
          <cell r="CX165"/>
          <cell r="CY165"/>
          <cell r="CZ165"/>
          <cell r="DA165"/>
          <cell r="DB165"/>
          <cell r="DC165"/>
          <cell r="DD165"/>
          <cell r="DE165"/>
          <cell r="DF165"/>
          <cell r="DG165"/>
          <cell r="DH165"/>
          <cell r="DI165"/>
          <cell r="DJ165"/>
          <cell r="DK165"/>
          <cell r="DL165"/>
          <cell r="DM165"/>
          <cell r="DN165"/>
          <cell r="DO165"/>
          <cell r="DP165"/>
          <cell r="DQ165"/>
          <cell r="DR165"/>
          <cell r="DS165"/>
          <cell r="DT165"/>
          <cell r="DU165"/>
          <cell r="DV165"/>
          <cell r="DW165"/>
          <cell r="DX165"/>
          <cell r="DY165"/>
          <cell r="DZ165"/>
          <cell r="EA165"/>
          <cell r="EB165"/>
          <cell r="EC165"/>
          <cell r="ED165"/>
          <cell r="EE165"/>
          <cell r="EF165"/>
          <cell r="EG165"/>
          <cell r="EH165"/>
          <cell r="EI165"/>
          <cell r="EJ165"/>
          <cell r="EK165"/>
          <cell r="EL165"/>
          <cell r="EM165"/>
          <cell r="EN165"/>
          <cell r="EO165"/>
          <cell r="EP165"/>
          <cell r="EQ165"/>
          <cell r="ER165"/>
          <cell r="ES165"/>
          <cell r="ET165"/>
          <cell r="EU165" t="str">
            <v>$ -</v>
          </cell>
          <cell r="EV165"/>
          <cell r="EW165"/>
          <cell r="EX165"/>
          <cell r="EY165"/>
          <cell r="EZ165"/>
          <cell r="FA165"/>
          <cell r="FB165">
            <v>0</v>
          </cell>
          <cell r="FC165">
            <v>45913</v>
          </cell>
          <cell r="FD165">
            <v>180</v>
          </cell>
          <cell r="FE165" t="str">
            <v>$ 16.800.000</v>
          </cell>
          <cell r="FF165" t="str">
            <v>Activo</v>
          </cell>
          <cell r="FG165" t="str">
            <v>En ejecución</v>
          </cell>
          <cell r="FH165"/>
          <cell r="FI165"/>
          <cell r="FJ165" t="str">
            <v>#N/D</v>
          </cell>
          <cell r="FK165" t="str">
            <v>#N/D</v>
          </cell>
          <cell r="FL165" t="str">
            <v>$164</v>
          </cell>
          <cell r="FM165" t="str">
            <v>#N/D</v>
          </cell>
          <cell r="FN165" t="str">
            <v>#N/D</v>
          </cell>
          <cell r="FO165" t="str">
            <v>#N/D</v>
          </cell>
          <cell r="FP165" t="str">
            <v>#N/D</v>
          </cell>
          <cell r="FQ165" t="str">
            <v>#¡REF!</v>
          </cell>
          <cell r="FR165" t="str">
            <v>#N/D</v>
          </cell>
          <cell r="FS165" t="str">
            <v xml:space="preserve"> Apoyar la gestión documental, incluyendo la transferencia documental al 
archivo SECAP y el archivo de la Gerencia de Proyectos, garantizando la 
organización y correcta disposición de la documentación en cumplimiento 
con los procedimientos establecidos. 
2. Colaborar en la organización, digitación y sistematización de los 
documentos relacionados con la gestión documental de la Gerencia de 
Proyectos. 
3. Efectuar seguimiento y ayuda de consolidación documental de las 
peticiones recibidas a través del sistema ORFEO de la Gerencia de 
Proyectos. 
4. Realizar el apoyo correspondiente con el cargue de información y/o 
documentación del Proceso de la Gerencia de Proyectos, en las 
plataformas  destinadas para el efecto 
5. Asistir a las actividades territoriales para consolidar y sistematizar 
la información recolectada y realizar el seguimiento de las 
acciones implementadas en desarrollo de la metodología Obras con 
saldo Pedagógico. 
6. Las demás que sean asignadas por el supervisor, de acuerdo con la 
naturaleza y objeto del contrato. </v>
          </cell>
          <cell r="FT16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5"/>
          <cell r="FV165">
            <v>6</v>
          </cell>
          <cell r="FW165" t="str">
            <v>#N/D</v>
          </cell>
          <cell r="FX165">
            <v>292</v>
          </cell>
          <cell r="FY165">
            <v>18000000</v>
          </cell>
          <cell r="FZ165">
            <v>45717</v>
          </cell>
          <cell r="GA165">
            <v>184</v>
          </cell>
          <cell r="GB165">
            <v>16800000</v>
          </cell>
          <cell r="GC165">
            <v>45726</v>
          </cell>
        </row>
        <row r="166">
          <cell r="A166" t="str">
            <v>C56</v>
          </cell>
          <cell r="B166"/>
          <cell r="C166">
            <v>2025</v>
          </cell>
          <cell r="D166">
            <v>165</v>
          </cell>
          <cell r="E166">
            <v>52911488</v>
          </cell>
          <cell r="F166">
            <v>9</v>
          </cell>
          <cell r="G166" t="str">
            <v>JUDY PATRICIA HERRERA TORRES</v>
          </cell>
          <cell r="H166" t="str">
            <v>CARRERA 90 A 81 - 18</v>
          </cell>
          <cell r="I166">
            <v>2234497</v>
          </cell>
          <cell r="J166" t="str">
            <v>judypatico@gmail.com</v>
          </cell>
          <cell r="K166" t="str">
            <v>NO APLICA</v>
          </cell>
          <cell r="L166" t="str">
            <v>NO APLICA</v>
          </cell>
          <cell r="M166" t="str">
            <v>MUJER</v>
          </cell>
          <cell r="N166" t="str">
            <v>CISGENERO</v>
          </cell>
          <cell r="O166" t="str">
            <v>NO APLICA</v>
          </cell>
          <cell r="P166" t="str">
            <v>NO APLICA</v>
          </cell>
          <cell r="Q166">
            <v>30113</v>
          </cell>
          <cell r="R166">
            <v>42</v>
          </cell>
          <cell r="S166" t="str">
            <v>NACIONAL</v>
          </cell>
          <cell r="T166" t="str">
            <v>Título profesional en las áreas de conocimiento de ciencias de la salud y/o economia, administración, contaduria y afines con título de posgrado al nivel de especialización o su equivalencia</v>
          </cell>
          <cell r="U166" t="str">
            <v>ADMINISTRADORA EN SALUD OCUPACIONAL Universidad Minuto de Dios Según diploma del 10 de abril de 2015 ESPECIALISTA EN GERENCIA EN RIESGOS LABORALES SEGURIDAD SOCIAL Y SALUB EN EL TRABAJO Universidad Minuto de Dios Según diploma del 05 de diciembre de 2015</v>
          </cell>
          <cell r="V166" t="str">
            <v>Inversión</v>
          </cell>
          <cell r="W166" t="str">
            <v>Fortalecimiento de la gestión institucional del IDPAC en el marco de la ejecución del Plan de Desarrollo de Bogotá D.C</v>
          </cell>
          <cell r="X166" t="str">
            <v>O23011745992024019407023</v>
          </cell>
          <cell r="Y166" t="str">
            <v>Meta 368 Implementar 1 estrategia para fortalecimiento de la gestión institucional y operativa</v>
          </cell>
          <cell r="Z166" t="str">
            <v>Realizar el 100% de la estrategia de contratación de talento humano para los procesos de apoyo, gerencia y evaluación.</v>
          </cell>
          <cell r="AA166" t="str">
            <v>Prestar los servicios profesionales para tramitar los asuntos administrativos del Proceso de Gestión del Talento Humano especialmente las actividades relacionadas con la Salud y Seguridad en el Trabajo SG-SST del IDPAC.</v>
          </cell>
          <cell r="AB166">
            <v>45728</v>
          </cell>
          <cell r="AC166">
            <v>45733</v>
          </cell>
          <cell r="AD166">
            <v>2025</v>
          </cell>
          <cell r="AE166">
            <v>3</v>
          </cell>
          <cell r="AF166">
            <v>17</v>
          </cell>
          <cell r="AG166">
            <v>2025</v>
          </cell>
          <cell r="AH166">
            <v>2</v>
          </cell>
          <cell r="AI166">
            <v>0</v>
          </cell>
          <cell r="AJ166">
            <v>2025</v>
          </cell>
          <cell r="AK166">
            <v>5</v>
          </cell>
          <cell r="AL166">
            <v>16</v>
          </cell>
          <cell r="AM166">
            <v>45793</v>
          </cell>
          <cell r="AN166">
            <v>60</v>
          </cell>
          <cell r="AO166">
            <v>10000000</v>
          </cell>
          <cell r="AP166"/>
          <cell r="AQ166"/>
          <cell r="AR166"/>
          <cell r="AS166" t="str">
            <v>$ 5.000.000</v>
          </cell>
          <cell r="AT166" t="str">
            <v>PROFESIONAL 4</v>
          </cell>
          <cell r="AU166" t="str">
            <v>Marzo</v>
          </cell>
          <cell r="AV166" t="str">
            <v>1 1. Natural</v>
          </cell>
          <cell r="AW166" t="str">
            <v>26 26-Persona Natural</v>
          </cell>
          <cell r="AX166" t="str">
            <v>3 3. Único Contratista</v>
          </cell>
          <cell r="AY166" t="str">
            <v>17 17. Contrato de Prestación de Servicios</v>
          </cell>
          <cell r="AZ166" t="str">
            <v>31 31-Servicios Profesionales</v>
          </cell>
          <cell r="BA166" t="str">
            <v>5 Contratación directa</v>
          </cell>
          <cell r="BB166" t="str">
            <v>33 Prestación de Servicios Profesionales y Apoyo (5-8)</v>
          </cell>
          <cell r="BC166">
            <v>1</v>
          </cell>
          <cell r="BD166" t="str">
            <v>1 1. Ley 80</v>
          </cell>
          <cell r="BE166"/>
          <cell r="BF166"/>
          <cell r="BG166"/>
          <cell r="BH166"/>
          <cell r="BI166" t="str">
            <v>6 6: Prestacion de servicios</v>
          </cell>
          <cell r="BJ166"/>
          <cell r="BK166"/>
          <cell r="BL166"/>
          <cell r="BM166"/>
          <cell r="BN166"/>
          <cell r="BO166"/>
          <cell r="BP166"/>
          <cell r="BQ166"/>
          <cell r="BR166"/>
          <cell r="BS166"/>
          <cell r="BT166"/>
          <cell r="BU166"/>
          <cell r="BV166"/>
          <cell r="BW166"/>
          <cell r="BX166"/>
          <cell r="BY166"/>
          <cell r="BZ166"/>
          <cell r="CA166"/>
          <cell r="CB166"/>
          <cell r="CC166">
            <v>45730</v>
          </cell>
          <cell r="CD166" t="str">
            <v>CUMPLIMIENTO</v>
          </cell>
          <cell r="CE166">
            <v>80111600</v>
          </cell>
          <cell r="CF166" t="str">
            <v>CD-IDPAC-165-2025</v>
          </cell>
          <cell r="CG166" t="str">
            <v>https://community.secop.gov.co/Public/Tendering/OpportunityDetail/Index?noticeUID=CO1.NTC.7820107&amp;isFromPublicArea=True&amp;isModal=False</v>
          </cell>
          <cell r="CH166">
            <v>45728</v>
          </cell>
          <cell r="CI166" t="str">
            <v>CO1.PCCNTR.7640582</v>
          </cell>
          <cell r="CJ166" t="str">
            <v>Sebastián Silva</v>
          </cell>
          <cell r="CK166" t="str">
            <v>YULY MARCELA BARAJAS AGUILERA</v>
          </cell>
          <cell r="CL166" t="str">
            <v>1 1. Interna</v>
          </cell>
          <cell r="CM166" t="str">
            <v>LUZ ANGELA BUITRAGO DUQUE</v>
          </cell>
          <cell r="CN166">
            <v>51915578</v>
          </cell>
          <cell r="CO166">
            <v>8</v>
          </cell>
          <cell r="CP166"/>
          <cell r="CQ166" t="str">
            <v>SECRETARIA GENERAL - TALENTO HUMANO</v>
          </cell>
          <cell r="CR166"/>
          <cell r="CS166"/>
          <cell r="CT166"/>
          <cell r="CU166"/>
          <cell r="CV166"/>
          <cell r="CW166"/>
          <cell r="CX166"/>
          <cell r="CY166"/>
          <cell r="CZ166"/>
          <cell r="DA166"/>
          <cell r="DB166"/>
          <cell r="DC166"/>
          <cell r="DD166"/>
          <cell r="DE166"/>
          <cell r="DF166"/>
          <cell r="DG166"/>
          <cell r="DH166"/>
          <cell r="DI166"/>
          <cell r="DJ166"/>
          <cell r="DK166"/>
          <cell r="DL166"/>
          <cell r="DM166"/>
          <cell r="DN166"/>
          <cell r="DO166"/>
          <cell r="DP166"/>
          <cell r="DQ166"/>
          <cell r="DR166"/>
          <cell r="DS166"/>
          <cell r="DT166"/>
          <cell r="DU166"/>
          <cell r="DV166"/>
          <cell r="DW166"/>
          <cell r="DX166"/>
          <cell r="DY166"/>
          <cell r="DZ166"/>
          <cell r="EA166"/>
          <cell r="EB166"/>
          <cell r="EC166"/>
          <cell r="ED166"/>
          <cell r="EE166"/>
          <cell r="EF166"/>
          <cell r="EG166"/>
          <cell r="EH166"/>
          <cell r="EI166"/>
          <cell r="EJ166"/>
          <cell r="EK166"/>
          <cell r="EL166"/>
          <cell r="EM166"/>
          <cell r="EN166"/>
          <cell r="EO166"/>
          <cell r="EP166"/>
          <cell r="EQ166"/>
          <cell r="ER166"/>
          <cell r="ES166"/>
          <cell r="ET166"/>
          <cell r="EU166" t="str">
            <v>$ -</v>
          </cell>
          <cell r="EV166"/>
          <cell r="EW166"/>
          <cell r="EX166"/>
          <cell r="EY166"/>
          <cell r="EZ166"/>
          <cell r="FA166"/>
          <cell r="FB166">
            <v>0</v>
          </cell>
          <cell r="FC166">
            <v>45793</v>
          </cell>
          <cell r="FD166">
            <v>60</v>
          </cell>
          <cell r="FE166" t="str">
            <v>$ 10.000.000</v>
          </cell>
          <cell r="FF166" t="str">
            <v>Activo</v>
          </cell>
          <cell r="FG166" t="str">
            <v>En ejecución</v>
          </cell>
          <cell r="FH166"/>
          <cell r="FI166"/>
          <cell r="FJ166" t="str">
            <v>#N/D</v>
          </cell>
          <cell r="FK166" t="str">
            <v>#N/D</v>
          </cell>
          <cell r="FL166" t="str">
            <v>$165</v>
          </cell>
          <cell r="FM166" t="str">
            <v>#N/D</v>
          </cell>
          <cell r="FN166" t="str">
            <v>#N/D</v>
          </cell>
          <cell r="FO166" t="str">
            <v>#N/D</v>
          </cell>
          <cell r="FP166" t="str">
            <v>#N/D</v>
          </cell>
          <cell r="FQ166" t="str">
            <v>#¡REF!</v>
          </cell>
          <cell r="FR166" t="str">
            <v>#N/D</v>
          </cell>
          <cell r="FS166" t="str">
            <v xml:space="preserve"> Brindar apoyo en la estructuración del Plan de Seguridad y Salud en el 
Trabajo del Instituto, de acuerdo con lo establecido en la Resolución 312 
de 2019 y demás normas vigentes, así como realizar seguimiento y 
evaluación a todas las actividades contenidas en el plan. 
2. Realizar actividades de prevención y control de peligros y/o riesgos, con 
base en el resultado de la identificación de peligros, la evaluación y 
valoración de los riesgos y articularlas dichas acciones con el plan de 
capacitación. 
3. Realizar seguimiento a las funciones del Comité de Convivencia Laboral y 
Comité Paritario de Seguridad y Salud en el Trabajo del IDPAC. 
4. Brindar apoyo en las actividades de ejecución y seguimiento inherentes al 
Modelo Integrado de Planeación y Gestión (MIPG) en relación al Sistema 
de Seguridad y Salud en el Trabajo. 
5. 5.Revisar y hacer seguimiento al cumplimiento del uso adecuado de los 
elementos que correspondan a la Seguridad el trabajo 
6. Las demás que sean asignadas por el supervisor, de acuerdo con la 
naturaleza y objeto del contrato.</v>
          </cell>
          <cell r="FT16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6"/>
          <cell r="FV166">
            <v>2</v>
          </cell>
          <cell r="FW166" t="str">
            <v>#N/D</v>
          </cell>
          <cell r="FX166">
            <v>287</v>
          </cell>
          <cell r="FY166">
            <v>10000000</v>
          </cell>
          <cell r="FZ166">
            <v>45716</v>
          </cell>
          <cell r="GA166">
            <v>211</v>
          </cell>
          <cell r="GB166">
            <v>10000000</v>
          </cell>
          <cell r="GC166">
            <v>45730</v>
          </cell>
        </row>
        <row r="167">
          <cell r="A167" t="str">
            <v>C648</v>
          </cell>
          <cell r="B167"/>
          <cell r="C167">
            <v>2025</v>
          </cell>
          <cell r="D167">
            <v>166</v>
          </cell>
          <cell r="E167">
            <v>1014198954</v>
          </cell>
          <cell r="F167">
            <v>3</v>
          </cell>
          <cell r="G167" t="str">
            <v>JULIO CESAR MACIAS CABRERA</v>
          </cell>
          <cell r="H167" t="str">
            <v>calle 69 d # 105 h 36</v>
          </cell>
          <cell r="I167">
            <v>3204442174</v>
          </cell>
          <cell r="J167" t="str">
            <v>maciasrave@gmail.com</v>
          </cell>
          <cell r="K167" t="str">
            <v>NO APLICA</v>
          </cell>
          <cell r="L167" t="str">
            <v>NO APLICA</v>
          </cell>
          <cell r="M167" t="str">
            <v>HOMBRE</v>
          </cell>
          <cell r="N167" t="str">
            <v>CISGENERO</v>
          </cell>
          <cell r="O167" t="str">
            <v>NO APLICA</v>
          </cell>
          <cell r="P167" t="str">
            <v>NO APLICA</v>
          </cell>
          <cell r="Q167">
            <v>32569</v>
          </cell>
          <cell r="R167">
            <v>34</v>
          </cell>
          <cell r="S167" t="str">
            <v>NACIONAL</v>
          </cell>
          <cell r="T167" t="str">
            <v>Título de formación tecnológica o aprobación de seis (06)
semestres de formación profesional oaprobación del 60%
del pensum académico deformación profesional en
Ciencias Sociales yHumanas, Bellas Artes y/o afines o su
equivalencia.</v>
          </cell>
          <cell r="U167" t="str">
            <v>TECNÓLOGO EN REALIZACIÓN
AUDIOVISUAL
Corporación Universitaria Minuto de Dios
Según diploma del 22 de abril de 2017</v>
          </cell>
          <cell r="V167" t="str">
            <v>Inversión</v>
          </cell>
          <cell r="W167" t="str">
            <v>Construcción de Ciudadanía Activa Crece La Participación en el Territorio con Promoción, Información e Innovación en Bogotá D.C.</v>
          </cell>
          <cell r="X167" t="str">
            <v>O23011745022024025407017</v>
          </cell>
          <cell r="Y16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7" t="str">
            <v>2. Fortalecer 1 sistema(s) informativo y de comunicación del Distrito.</v>
          </cell>
          <cell r="AA167" t="str">
            <v>Prestar los servicios de apoyo a la gestión para realizar el guion técnico, edición, manejo de cámara, dron, planimetría, y producción de piezas audiovisuales que requiera la Oficina Asesora de Comunicaciones del IDPAC. </v>
          </cell>
          <cell r="AB167">
            <v>45733</v>
          </cell>
          <cell r="AC167">
            <v>45741</v>
          </cell>
          <cell r="AD167">
            <v>2025</v>
          </cell>
          <cell r="AE167">
            <v>3</v>
          </cell>
          <cell r="AF167">
            <v>25</v>
          </cell>
          <cell r="AG167">
            <v>2025</v>
          </cell>
          <cell r="AH167">
            <v>5</v>
          </cell>
          <cell r="AI167">
            <v>0</v>
          </cell>
          <cell r="AJ167">
            <v>2025</v>
          </cell>
          <cell r="AK167">
            <v>8</v>
          </cell>
          <cell r="AL167">
            <v>24</v>
          </cell>
          <cell r="AM167">
            <v>45893</v>
          </cell>
          <cell r="AN167">
            <v>150</v>
          </cell>
          <cell r="AO167">
            <v>18000000</v>
          </cell>
          <cell r="AP167"/>
          <cell r="AQ167"/>
          <cell r="AR167"/>
          <cell r="AS167" t="str">
            <v>$ 3.600.000</v>
          </cell>
          <cell r="AT167" t="str">
            <v>TECNICA 3</v>
          </cell>
          <cell r="AU167" t="str">
            <v>Marzo</v>
          </cell>
          <cell r="AV167" t="str">
            <v>1 1. Natural</v>
          </cell>
          <cell r="AW167" t="str">
            <v>26 26-Persona Natural</v>
          </cell>
          <cell r="AX167" t="str">
            <v>3 3. Único Contratista</v>
          </cell>
          <cell r="AY167" t="str">
            <v>17 17. Contrato de Prestación de Servicios</v>
          </cell>
          <cell r="AZ167" t="str">
            <v>33 33-Servicios Apoyo a la Gestion de la Entidad (servicios administrativos)</v>
          </cell>
          <cell r="BA167" t="str">
            <v>5 Contratación directa</v>
          </cell>
          <cell r="BB167" t="str">
            <v>33 Prestación de Servicios Profesionales y Apoyo (5-8)</v>
          </cell>
          <cell r="BC167">
            <v>1</v>
          </cell>
          <cell r="BD167" t="str">
            <v>1 1. Ley 80</v>
          </cell>
          <cell r="BE167"/>
          <cell r="BF167"/>
          <cell r="BG167"/>
          <cell r="BH167"/>
          <cell r="BI167" t="str">
            <v>6 6: Prestacion de servicios</v>
          </cell>
          <cell r="BJ167"/>
          <cell r="BK167"/>
          <cell r="BL167"/>
          <cell r="BM167"/>
          <cell r="BN167"/>
          <cell r="BO167"/>
          <cell r="BP167"/>
          <cell r="BQ167"/>
          <cell r="BR167"/>
          <cell r="BS167"/>
          <cell r="BT167"/>
          <cell r="BU167"/>
          <cell r="BV167"/>
          <cell r="BW167"/>
          <cell r="BX167"/>
          <cell r="BY167"/>
          <cell r="BZ167"/>
          <cell r="CA167"/>
          <cell r="CB167"/>
          <cell r="CC167">
            <v>45735</v>
          </cell>
          <cell r="CD167" t="str">
            <v>CUMPLIMIENTO</v>
          </cell>
          <cell r="CE167">
            <v>80111600</v>
          </cell>
          <cell r="CF167" t="str">
            <v>CD-IDPAC-166-2025</v>
          </cell>
          <cell r="CG167" t="str">
            <v>https://community.secop.gov.co/Public/Tendering/OpportunityDetail/Index?noticeUID=CO1.NTC.7841930&amp;isFromPublicArea=True&amp;isModal=False</v>
          </cell>
          <cell r="CH167">
            <v>45730</v>
          </cell>
          <cell r="CI167" t="str">
            <v>CO1.PCCNTR.7657859</v>
          </cell>
          <cell r="CJ167" t="str">
            <v>Mónica Flórez</v>
          </cell>
          <cell r="CK167" t="str">
            <v>YULY MARCELA BARAJAS AGUILERA</v>
          </cell>
          <cell r="CL167" t="str">
            <v>1 1. Interna</v>
          </cell>
          <cell r="CM167" t="str">
            <v>CAMILO IVAN REYES AMADOR</v>
          </cell>
          <cell r="CN167">
            <v>80082106</v>
          </cell>
          <cell r="CO167">
            <v>4</v>
          </cell>
          <cell r="CP167"/>
          <cell r="CQ167" t="str">
            <v>GERENTE DE PROYECTOS</v>
          </cell>
          <cell r="CR167"/>
          <cell r="CS167"/>
          <cell r="CT167"/>
          <cell r="CU167"/>
          <cell r="CV167"/>
          <cell r="CW167"/>
          <cell r="CX167"/>
          <cell r="CY167"/>
          <cell r="CZ167"/>
          <cell r="DA167"/>
          <cell r="DB167"/>
          <cell r="DC167"/>
          <cell r="DD167"/>
          <cell r="DE167"/>
          <cell r="DF167"/>
          <cell r="DG167"/>
          <cell r="DH167"/>
          <cell r="DI167"/>
          <cell r="DJ167"/>
          <cell r="DK167"/>
          <cell r="DL167"/>
          <cell r="DM167"/>
          <cell r="DN167"/>
          <cell r="DO167"/>
          <cell r="DP167"/>
          <cell r="DQ167"/>
          <cell r="DR167"/>
          <cell r="DS167"/>
          <cell r="DT167"/>
          <cell r="DU167"/>
          <cell r="DV167"/>
          <cell r="DW167"/>
          <cell r="DX167"/>
          <cell r="DY167"/>
          <cell r="DZ167"/>
          <cell r="EA167"/>
          <cell r="EB167"/>
          <cell r="EC167"/>
          <cell r="ED167"/>
          <cell r="EE167"/>
          <cell r="EF167"/>
          <cell r="EG167"/>
          <cell r="EH167"/>
          <cell r="EI167"/>
          <cell r="EJ167"/>
          <cell r="EK167"/>
          <cell r="EL167"/>
          <cell r="EM167"/>
          <cell r="EN167"/>
          <cell r="EO167"/>
          <cell r="EP167"/>
          <cell r="EQ167"/>
          <cell r="ER167"/>
          <cell r="ES167"/>
          <cell r="ET167"/>
          <cell r="EU167" t="str">
            <v>$ -</v>
          </cell>
          <cell r="EV167"/>
          <cell r="EW167"/>
          <cell r="EX167"/>
          <cell r="EY167"/>
          <cell r="EZ167"/>
          <cell r="FA167"/>
          <cell r="FB167">
            <v>0</v>
          </cell>
          <cell r="FC167">
            <v>45893</v>
          </cell>
          <cell r="FD167">
            <v>150</v>
          </cell>
          <cell r="FE167" t="str">
            <v>$ 18.000.000</v>
          </cell>
          <cell r="FF167" t="str">
            <v>Activo</v>
          </cell>
          <cell r="FG167" t="str">
            <v>En ejecución</v>
          </cell>
          <cell r="FH167"/>
          <cell r="FI167"/>
          <cell r="FJ167" t="str">
            <v>#N/D</v>
          </cell>
          <cell r="FK167" t="str">
            <v>#N/D</v>
          </cell>
          <cell r="FL167" t="str">
            <v>$166</v>
          </cell>
          <cell r="FM167" t="str">
            <v>#N/D</v>
          </cell>
          <cell r="FN167" t="str">
            <v>#N/D</v>
          </cell>
          <cell r="FO167" t="str">
            <v>#N/D</v>
          </cell>
          <cell r="FP167" t="str">
            <v>#N/D</v>
          </cell>
          <cell r="FQ167" t="str">
            <v>#¡REF!</v>
          </cell>
          <cell r="FR167" t="str">
            <v>#N/D</v>
          </cell>
          <cell r="FS167" t="str">
            <v xml:space="preserve">1. Realizar la grabación en video de los eventos que le sean asignados de 
acuerdo con las necesidades de la OAC, editar y producir de acuerdo con 
las orientaciones del supervisor del contrato. 
2. Proponer formatos y realizar guiones para los productos audiovisuales 
sugeridos por la dependencia. 
3. Entregar el material en bruto para su correspondiente archivo, de acuerdo 
con las exigencias técnicas requeridas para el efecto, así como todas las 
piezas finalizadas solicitadas. 
4. Apoyar y velar por el correcto uso y aplicación de la imagen institucional 
con el fin de lograr posicionamiento de marca y unidad de imagen 
institucional, garantizando que en sus entregables se respete y/o diligencie 
el uso del formato de autorización de imagen. 
5. Asistir a los comités, actividades y demás instancias de reunión en los que 
se definan e implementen proyectos y/o temas de comunicaciones. 
6. Las demás que sean asignadas por el supervisor, de acuerdo con la 
naturaleza y objeto del contrato. </v>
          </cell>
          <cell r="FT16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7"/>
          <cell r="FV167">
            <v>5</v>
          </cell>
          <cell r="FW167" t="str">
            <v>#N/D</v>
          </cell>
          <cell r="FX167">
            <v>275</v>
          </cell>
          <cell r="FY167">
            <v>18000000</v>
          </cell>
          <cell r="FZ167">
            <v>45715</v>
          </cell>
          <cell r="GA167">
            <v>240</v>
          </cell>
          <cell r="GB167">
            <v>18000000</v>
          </cell>
          <cell r="GC167">
            <v>45736</v>
          </cell>
        </row>
        <row r="168">
          <cell r="A168" t="str">
            <v>C87</v>
          </cell>
          <cell r="B168"/>
          <cell r="C168">
            <v>2025</v>
          </cell>
          <cell r="D168">
            <v>167</v>
          </cell>
          <cell r="E168">
            <v>52322934</v>
          </cell>
          <cell r="F168">
            <v>5</v>
          </cell>
          <cell r="G168" t="str">
            <v>MARIANA AVILA BELTRAN</v>
          </cell>
          <cell r="H168" t="str">
            <v>CLL 77C 105B 39</v>
          </cell>
          <cell r="I168">
            <v>3244411733</v>
          </cell>
          <cell r="J168" t="str">
            <v>marianavibel@hotmail.com</v>
          </cell>
          <cell r="K168" t="str">
            <v>NO APLICA</v>
          </cell>
          <cell r="L168" t="str">
            <v>NO APLICA</v>
          </cell>
          <cell r="M168" t="str">
            <v>MUJER</v>
          </cell>
          <cell r="N168" t="str">
            <v>CISGENERO</v>
          </cell>
          <cell r="O168" t="str">
            <v>NO APLICA</v>
          </cell>
          <cell r="P168" t="str">
            <v>NO APLICA</v>
          </cell>
          <cell r="Q168">
            <v>27608</v>
          </cell>
          <cell r="R168">
            <v>49</v>
          </cell>
          <cell r="S168" t="str">
            <v>NACIONAL</v>
          </cell>
          <cell r="T168" t="str">
            <v>Título Bachiller</v>
          </cell>
          <cell r="U168" t="str">
            <v>BACHILLER ACADÉMICO
El Instituto Santa Maria Del Lago
Según Diploma de grado del 26 de 
Noviembre de 1994</v>
          </cell>
          <cell r="V168" t="str">
            <v>Inversión</v>
          </cell>
          <cell r="W168" t="str">
            <v>Fortalecimiento de la gestión institucional del IDPAC en el marco de la ejecución del Plan de Desarrollo de  Bogotá D.C</v>
          </cell>
          <cell r="X168" t="str">
            <v>O23011745992024019407023</v>
          </cell>
          <cell r="Y168" t="str">
            <v>Meta 368 Implementar 1 estrategia para fortalecimiento de la gestión institucional y operativa</v>
          </cell>
          <cell r="Z168" t="str">
            <v>1. Realizar el 100% de la estrategia de contratación de talento humano para los procesos de apoyo, gerencia y evaluación</v>
          </cell>
          <cell r="AA168" t="str">
            <v>Prestar los servicios de apoyo a la gestión para acompañar el cierre de los expedientes contractuales y demás actividades operativas y administrativas del proceso Gestión Contractual del Instituto.</v>
          </cell>
          <cell r="AB168">
            <v>45723</v>
          </cell>
          <cell r="AC168">
            <v>45736</v>
          </cell>
          <cell r="AD168">
            <v>2025</v>
          </cell>
          <cell r="AE168">
            <v>3</v>
          </cell>
          <cell r="AF168">
            <v>20</v>
          </cell>
          <cell r="AG168">
            <v>2025</v>
          </cell>
          <cell r="AH168">
            <v>5</v>
          </cell>
          <cell r="AI168">
            <v>0</v>
          </cell>
          <cell r="AJ168">
            <v>2025</v>
          </cell>
          <cell r="AK168">
            <v>8</v>
          </cell>
          <cell r="AL168">
            <v>19</v>
          </cell>
          <cell r="AM168">
            <v>45888</v>
          </cell>
          <cell r="AN168">
            <v>150</v>
          </cell>
          <cell r="AO168">
            <v>10500000</v>
          </cell>
          <cell r="AP168"/>
          <cell r="AQ168"/>
          <cell r="AR168"/>
          <cell r="AS168" t="str">
            <v>$ 2.100.000</v>
          </cell>
          <cell r="AT168" t="str">
            <v>ASISTENCIAL 3</v>
          </cell>
          <cell r="AU168" t="str">
            <v>Marzo</v>
          </cell>
          <cell r="AV168" t="str">
            <v>1 1. Natural</v>
          </cell>
          <cell r="AW168" t="str">
            <v>26 26-Persona Natural</v>
          </cell>
          <cell r="AX168" t="str">
            <v>3 3. Único Contratista</v>
          </cell>
          <cell r="AY168" t="str">
            <v>17 17. Contrato de Prestación de Servicios</v>
          </cell>
          <cell r="AZ168" t="str">
            <v>33 33-Servicios Apoyo a la Gestion de la Entidad (servicios administrativos)</v>
          </cell>
          <cell r="BA168" t="str">
            <v>5 Contratación directa</v>
          </cell>
          <cell r="BB168" t="str">
            <v>33 Prestación de Servicios Profesionales y Apoyo (5-8)</v>
          </cell>
          <cell r="BC168">
            <v>1</v>
          </cell>
          <cell r="BD168" t="str">
            <v>1 1. Ley 80</v>
          </cell>
          <cell r="BE168"/>
          <cell r="BF168"/>
          <cell r="BG168"/>
          <cell r="BH168"/>
          <cell r="BI168" t="str">
            <v>6 6: Prestacion de servicios</v>
          </cell>
          <cell r="BJ168"/>
          <cell r="BK168"/>
          <cell r="BL168"/>
          <cell r="BM168"/>
          <cell r="BN168"/>
          <cell r="BO168"/>
          <cell r="BP168"/>
          <cell r="BQ168"/>
          <cell r="BR168"/>
          <cell r="BS168"/>
          <cell r="BT168"/>
          <cell r="BU168"/>
          <cell r="BV168"/>
          <cell r="BW168"/>
          <cell r="BX168"/>
          <cell r="BY168"/>
          <cell r="BZ168"/>
          <cell r="CA168"/>
          <cell r="CB168"/>
          <cell r="CC168">
            <v>45733</v>
          </cell>
          <cell r="CD168" t="str">
            <v>CUMPLIMIENTO</v>
          </cell>
          <cell r="CE168">
            <v>80111600</v>
          </cell>
          <cell r="CF168" t="str">
            <v>CD-IDPAC-167-2025</v>
          </cell>
          <cell r="CG168" t="str">
            <v>https://community.secop.gov.co/Public/Tendering/OpportunityDetail/Index?noticeUID=CO1.NTC.7788539&amp;isFromPublicArea=True&amp;isModal=False</v>
          </cell>
          <cell r="CH168">
            <v>45722</v>
          </cell>
          <cell r="CI168" t="str">
            <v>CO1.PCCNTR.7617073</v>
          </cell>
          <cell r="CJ168" t="str">
            <v>Manuela Martínez</v>
          </cell>
          <cell r="CK168" t="str">
            <v>YULY MARCELA BARAJAS AGUILERA</v>
          </cell>
          <cell r="CL168" t="str">
            <v>1 1. Interna</v>
          </cell>
          <cell r="CM168" t="str">
            <v>YULY MARCELA BARAJAS AGUILERA</v>
          </cell>
          <cell r="CN168">
            <v>1010176121</v>
          </cell>
          <cell r="CO168">
            <v>6</v>
          </cell>
          <cell r="CP168"/>
          <cell r="CQ168" t="str">
            <v>SECRETARIA GENERAL</v>
          </cell>
          <cell r="CR168"/>
          <cell r="CS168"/>
          <cell r="CT168"/>
          <cell r="CU168"/>
          <cell r="CV168"/>
          <cell r="CW168"/>
          <cell r="CX168"/>
          <cell r="CY168"/>
          <cell r="CZ168"/>
          <cell r="DA168"/>
          <cell r="DB168"/>
          <cell r="DC168"/>
          <cell r="DD168"/>
          <cell r="DE168"/>
          <cell r="DF168"/>
          <cell r="DG168"/>
          <cell r="DH168"/>
          <cell r="DI168"/>
          <cell r="DJ168"/>
          <cell r="DK168"/>
          <cell r="DL168"/>
          <cell r="DM168"/>
          <cell r="DN168"/>
          <cell r="DO168"/>
          <cell r="DP168"/>
          <cell r="DQ168"/>
          <cell r="DR168"/>
          <cell r="DS168"/>
          <cell r="DT168"/>
          <cell r="DU168"/>
          <cell r="DV168"/>
          <cell r="DW168"/>
          <cell r="DX168"/>
          <cell r="DY168"/>
          <cell r="DZ168"/>
          <cell r="EA168"/>
          <cell r="EB168"/>
          <cell r="EC168"/>
          <cell r="ED168"/>
          <cell r="EE168"/>
          <cell r="EF168"/>
          <cell r="EG168"/>
          <cell r="EH168"/>
          <cell r="EI168"/>
          <cell r="EJ168"/>
          <cell r="EK168"/>
          <cell r="EL168"/>
          <cell r="EM168"/>
          <cell r="EN168"/>
          <cell r="EO168"/>
          <cell r="EP168"/>
          <cell r="EQ168"/>
          <cell r="ER168"/>
          <cell r="ES168"/>
          <cell r="ET168"/>
          <cell r="EU168" t="str">
            <v>$ -</v>
          </cell>
          <cell r="EV168"/>
          <cell r="EW168"/>
          <cell r="EX168"/>
          <cell r="EY168"/>
          <cell r="EZ168"/>
          <cell r="FA168"/>
          <cell r="FB168">
            <v>0</v>
          </cell>
          <cell r="FC168">
            <v>45888</v>
          </cell>
          <cell r="FD168">
            <v>150</v>
          </cell>
          <cell r="FE168" t="str">
            <v>$ 10.500.000</v>
          </cell>
          <cell r="FF168" t="str">
            <v>Activo</v>
          </cell>
          <cell r="FG168" t="str">
            <v>En ejecución</v>
          </cell>
          <cell r="FH168"/>
          <cell r="FI168"/>
          <cell r="FJ168" t="str">
            <v>#N/D</v>
          </cell>
          <cell r="FK168" t="str">
            <v>#N/D</v>
          </cell>
          <cell r="FL168" t="str">
            <v>$167</v>
          </cell>
          <cell r="FM168" t="str">
            <v>#N/D</v>
          </cell>
          <cell r="FN168" t="str">
            <v>#N/D</v>
          </cell>
          <cell r="FO168" t="str">
            <v>#N/D</v>
          </cell>
          <cell r="FP168" t="str">
            <v>#N/D</v>
          </cell>
          <cell r="FQ168" t="str">
            <v>#¡REF!</v>
          </cell>
          <cell r="FR168" t="str">
            <v>#N/D</v>
          </cell>
          <cell r="FS168" t="str">
            <v xml:space="preserve"> Prestar apoyo en las actividades de gestión documental relacionadas con 
el Proceso de Gestión Contractual, como lo es:clasificar, ordenar, 
actualizar, depurar, foliar, registrar, rotular, ubicar en las unidades de 
conservación que corresponda, los documentos que conforman los 
expedientes contractuales físicos y electrónicos.
 2. Diligenciar los diferentes formatos establecidos por el Proceso de Gestión 
Documental del IDPAC y el Proceso de Gestión Contractual.
 3. Dar cumplimiento a las metas de producción establecidas por el Proceso 
de Gestión Contractual.
 4. Prestar apoyo administrativo requerido por el Proceso de Gestión 
Contractual.
 5. Asistir a las reuniones y mesas de trabajo programadas por el supervisor 
del contrato.
 6. Las demás que sean asignadas por el supervisor, de acuerdo con la 
naturaleza y objeto del contrato</v>
          </cell>
          <cell r="FT16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8"/>
          <cell r="FV168">
            <v>5</v>
          </cell>
          <cell r="FW168" t="str">
            <v>#N/D</v>
          </cell>
          <cell r="FX168">
            <v>266</v>
          </cell>
          <cell r="FY168">
            <v>10500000</v>
          </cell>
          <cell r="FZ168">
            <v>45709</v>
          </cell>
          <cell r="GA168">
            <v>217</v>
          </cell>
          <cell r="GB168">
            <v>10500000</v>
          </cell>
          <cell r="GC168">
            <v>45734</v>
          </cell>
        </row>
        <row r="169">
          <cell r="A169" t="str">
            <v>C536</v>
          </cell>
          <cell r="B169"/>
          <cell r="C169">
            <v>2025</v>
          </cell>
          <cell r="D169">
            <v>168</v>
          </cell>
          <cell r="E169">
            <v>1110466740</v>
          </cell>
          <cell r="F169">
            <v>2</v>
          </cell>
          <cell r="G169" t="str">
            <v>CRISTIAN CAMILO CABRERA ZAMBRANO</v>
          </cell>
          <cell r="H169" t="str">
            <v>TV 76B No 51B -19</v>
          </cell>
          <cell r="I169">
            <v>2</v>
          </cell>
          <cell r="J169" t="str">
            <v>camilocabrera.ar@hotmail.com</v>
          </cell>
          <cell r="K169" t="str">
            <v>NO APLICA</v>
          </cell>
          <cell r="L169" t="str">
            <v>NO APLICA</v>
          </cell>
          <cell r="M169" t="str">
            <v>HOMBRE</v>
          </cell>
          <cell r="N169" t="str">
            <v>CISGENERO</v>
          </cell>
          <cell r="O169" t="str">
            <v>NO APLICA</v>
          </cell>
          <cell r="P169" t="str">
            <v>NO APLICA</v>
          </cell>
          <cell r="Q169">
            <v>32043</v>
          </cell>
          <cell r="R169">
            <v>35</v>
          </cell>
          <cell r="S169" t="str">
            <v>NACIONAL</v>
          </cell>
          <cell r="T169" t="str">
            <v>Título Profesional en el área de conocimiento de ingeniería, arquitectura, urbanismo y afines y/o su equivalencia y Título de posgrado a nivel de especialización y/o su equivalencia</v>
          </cell>
          <cell r="U169" t="str">
            <v>ARQUITECTO Universidad de Ibagué Según Acta de grado N°.1325 del 28 de octubre de 2011</v>
          </cell>
          <cell r="V169" t="str">
            <v>Inversión</v>
          </cell>
          <cell r="W169" t="str">
            <v>Construcción de Ciudadanía Activa Crece La Participación en el Territorio con Promoción, Información e Innovación en Bogotá D.C.</v>
          </cell>
          <cell r="X169" t="str">
            <v>O23011745022024025405001</v>
          </cell>
          <cell r="Y169"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9" t="str">
            <v>5. Ejecutar 400 Obras con Saldo Pedagógico</v>
          </cell>
          <cell r="AA169" t="str">
            <v>Prestación de servicios profesionales para apoyar la coordinación
y supervisión del componente técnico, el despliegue en territorio
de la metodología obras con saldo pedagógico implementada por
la Gerencia de Proyectos del IDPAC.</v>
          </cell>
          <cell r="AB169">
            <v>45728</v>
          </cell>
          <cell r="AC169">
            <v>45730</v>
          </cell>
          <cell r="AD169">
            <v>2025</v>
          </cell>
          <cell r="AE169">
            <v>3</v>
          </cell>
          <cell r="AF169">
            <v>14</v>
          </cell>
          <cell r="AG169">
            <v>2025</v>
          </cell>
          <cell r="AH169">
            <v>0</v>
          </cell>
          <cell r="AI169">
            <v>285</v>
          </cell>
          <cell r="AJ169">
            <v>2025</v>
          </cell>
          <cell r="AK169">
            <v>12</v>
          </cell>
          <cell r="AL169">
            <v>28</v>
          </cell>
          <cell r="AM169">
            <v>46019</v>
          </cell>
          <cell r="AN169">
            <v>285</v>
          </cell>
          <cell r="AO169">
            <v>66500000</v>
          </cell>
          <cell r="AP169"/>
          <cell r="AQ169"/>
          <cell r="AR169"/>
          <cell r="AS169" t="str">
            <v>$ 7.000.000</v>
          </cell>
          <cell r="AT169" t="str">
            <v>PROFESIONAL 7</v>
          </cell>
          <cell r="AU169" t="str">
            <v>Marzo</v>
          </cell>
          <cell r="AV169" t="str">
            <v>1 1. Natural</v>
          </cell>
          <cell r="AW169" t="str">
            <v>26 26-Persona Natural</v>
          </cell>
          <cell r="AX169" t="str">
            <v>3 3. Único Contratista</v>
          </cell>
          <cell r="AY169" t="str">
            <v>17 17. Contrato de Prestación de Servicios</v>
          </cell>
          <cell r="AZ169" t="str">
            <v>31 31-Servicios Profesionales</v>
          </cell>
          <cell r="BA169" t="str">
            <v>5 Contratación directa</v>
          </cell>
          <cell r="BB169" t="str">
            <v>33 Prestación de Servicios Profesionales y Apoyo (5-8)</v>
          </cell>
          <cell r="BC169">
            <v>1</v>
          </cell>
          <cell r="BD169" t="str">
            <v>1 1. Ley 80</v>
          </cell>
          <cell r="BE169"/>
          <cell r="BF169"/>
          <cell r="BG169"/>
          <cell r="BH169"/>
          <cell r="BI169" t="str">
            <v>6 6: Prestacion de servicios</v>
          </cell>
          <cell r="BJ169"/>
          <cell r="BK169"/>
          <cell r="BL169"/>
          <cell r="BM169"/>
          <cell r="BN169"/>
          <cell r="BO169"/>
          <cell r="BP169"/>
          <cell r="BQ169"/>
          <cell r="BR169"/>
          <cell r="BS169"/>
          <cell r="BT169"/>
          <cell r="BU169"/>
          <cell r="BV169"/>
          <cell r="BW169"/>
          <cell r="BX169"/>
          <cell r="BY169"/>
          <cell r="BZ169"/>
          <cell r="CA169"/>
          <cell r="CB169"/>
          <cell r="CC169">
            <v>45729</v>
          </cell>
          <cell r="CD169" t="str">
            <v>CUMPLIMIENTO</v>
          </cell>
          <cell r="CE169">
            <v>80111600</v>
          </cell>
          <cell r="CF169" t="str">
            <v>CD-IDPAC-168-2025</v>
          </cell>
          <cell r="CG169" t="str">
            <v>https://community.secop.gov.co/Public/Tendering/OpportunityDetail/Index?noticeUID=CO1.NTC.7826245&amp;isFromPublicArea=True&amp;isModal=False</v>
          </cell>
          <cell r="CH169">
            <v>45728</v>
          </cell>
          <cell r="CI169" t="str">
            <v xml:space="preserve">	CO1.PCCNTR.7645737</v>
          </cell>
          <cell r="CJ169" t="str">
            <v>Sebastián Silva</v>
          </cell>
          <cell r="CK169" t="str">
            <v>YULY MARCELA BARAJAS AGUILERA</v>
          </cell>
          <cell r="CL169" t="str">
            <v>1 1. Interna</v>
          </cell>
          <cell r="CM169" t="str">
            <v>CAMILO IVAN REYES AMADOR</v>
          </cell>
          <cell r="CN169">
            <v>80082106</v>
          </cell>
          <cell r="CO169">
            <v>4</v>
          </cell>
          <cell r="CP169"/>
          <cell r="CQ169" t="str">
            <v>GERENTE DE PROYECTOS</v>
          </cell>
          <cell r="CR169"/>
          <cell r="CS169"/>
          <cell r="CT169"/>
          <cell r="CU169"/>
          <cell r="CV169"/>
          <cell r="CW169"/>
          <cell r="CX169"/>
          <cell r="CY169"/>
          <cell r="CZ169"/>
          <cell r="DA169"/>
          <cell r="DB169"/>
          <cell r="DC169"/>
          <cell r="DD169"/>
          <cell r="DE169"/>
          <cell r="DF169"/>
          <cell r="DG169"/>
          <cell r="DH169"/>
          <cell r="DI169"/>
          <cell r="DJ169"/>
          <cell r="DK169"/>
          <cell r="DL169"/>
          <cell r="DM169"/>
          <cell r="DN169"/>
          <cell r="DO169"/>
          <cell r="DP169"/>
          <cell r="DQ169"/>
          <cell r="DR169"/>
          <cell r="DS169"/>
          <cell r="DT169"/>
          <cell r="DU169"/>
          <cell r="DV169"/>
          <cell r="DW169"/>
          <cell r="DX169"/>
          <cell r="DY169"/>
          <cell r="DZ169"/>
          <cell r="EA169"/>
          <cell r="EB169"/>
          <cell r="EC169"/>
          <cell r="ED169"/>
          <cell r="EE169"/>
          <cell r="EF169"/>
          <cell r="EG169"/>
          <cell r="EH169"/>
          <cell r="EI169"/>
          <cell r="EJ169"/>
          <cell r="EK169"/>
          <cell r="EL169"/>
          <cell r="EM169"/>
          <cell r="EN169"/>
          <cell r="EO169"/>
          <cell r="EP169"/>
          <cell r="EQ169"/>
          <cell r="ER169"/>
          <cell r="ES169"/>
          <cell r="ET169"/>
          <cell r="EU169" t="str">
            <v>$ -</v>
          </cell>
          <cell r="EV169"/>
          <cell r="EW169"/>
          <cell r="EX169"/>
          <cell r="EY169"/>
          <cell r="EZ169"/>
          <cell r="FA169"/>
          <cell r="FB169">
            <v>0</v>
          </cell>
          <cell r="FC169">
            <v>46019</v>
          </cell>
          <cell r="FD169">
            <v>285</v>
          </cell>
          <cell r="FE169" t="str">
            <v>$ 66.500.000</v>
          </cell>
          <cell r="FF169" t="str">
            <v>Activo</v>
          </cell>
          <cell r="FG169" t="str">
            <v>En ejecución</v>
          </cell>
          <cell r="FH169"/>
          <cell r="FI169"/>
          <cell r="FJ169" t="str">
            <v>#N/D</v>
          </cell>
          <cell r="FK169" t="str">
            <v>#N/D</v>
          </cell>
          <cell r="FL169" t="str">
            <v>$168</v>
          </cell>
          <cell r="FM169" t="str">
            <v>#N/D</v>
          </cell>
          <cell r="FN169" t="str">
            <v>#N/D</v>
          </cell>
          <cell r="FO169" t="str">
            <v>#N/D</v>
          </cell>
          <cell r="FP169" t="str">
            <v>#N/D</v>
          </cell>
          <cell r="FQ169" t="str">
            <v>#¡REF!</v>
          </cell>
          <cell r="FR169" t="str">
            <v>#N/D</v>
          </cell>
          <cell r="FS169" t="str">
            <v xml:space="preserve">Apoyar la supervisión del componente técnico, el despliegue en territorio 
de la metodología Obras con Saldo Pedagógico implementada por la 
Gerencia de Proyectos del IDPAC. 
2. Realizar el seguimiento a los desembolsos de los convenios solidarios, 
validando el cumplimiento de los hitos de ejecución, la entrega de informes 
de supervisión y el registro fotográfico de los avances de obra en el 
territorio. 
3. Brindar apoyo para acompañar integralmente al equipo técnico en la 
ejecución de las obras, asegurando la supervisión de los avances de las 
actividades constructivas y pedagógicas de acuerdo con el cronograma 
aprobado. 
4. Brindar apoyo para adelantar y mantener actualizada la matriz de 
proyectos comunitarios que se implementen en desarrollo de las 
metodologías desarrolladas por la Gerencia de Proyectos. 
5. Apoyar en la gestion de la liquidación técnica y financiera de los convenios 
solidarios, asegurando la presentación del informe final de ejecución, la 
certificación de cumplimiento y el balance del impacto generado por la obra 
en el territorio. 
6. Las demás que sean asignadas por el supervisor, de acuerdo con la 
naturaleza y objeto del contrato. </v>
          </cell>
          <cell r="FT16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9"/>
          <cell r="FV169">
            <v>10</v>
          </cell>
          <cell r="FW169" t="str">
            <v>#N/D</v>
          </cell>
          <cell r="FX169">
            <v>305</v>
          </cell>
          <cell r="FY169">
            <v>70000000</v>
          </cell>
          <cell r="FZ169">
            <v>45717</v>
          </cell>
          <cell r="GA169">
            <v>201</v>
          </cell>
          <cell r="GB169">
            <v>68500000</v>
          </cell>
          <cell r="GC169">
            <v>45729</v>
          </cell>
        </row>
        <row r="170">
          <cell r="A170" t="str">
            <v>C117</v>
          </cell>
          <cell r="B170"/>
          <cell r="C170">
            <v>2025</v>
          </cell>
          <cell r="D170">
            <v>169</v>
          </cell>
          <cell r="E170">
            <v>53176808</v>
          </cell>
          <cell r="F170">
            <v>2</v>
          </cell>
          <cell r="G170" t="str">
            <v>MARIA JIMENA MUNERA ALVAREZ</v>
          </cell>
          <cell r="H170" t="str">
            <v>KR 54 153 75</v>
          </cell>
          <cell r="I170">
            <v>3167449062</v>
          </cell>
          <cell r="J170" t="str">
            <v>jimenamunera@gmail.com</v>
          </cell>
          <cell r="K170" t="str">
            <v>NO APLICA</v>
          </cell>
          <cell r="L170" t="str">
            <v>NO APLICA</v>
          </cell>
          <cell r="M170" t="str">
            <v>MUJER</v>
          </cell>
          <cell r="N170" t="str">
            <v>CISGENERO</v>
          </cell>
          <cell r="O170" t="str">
            <v>NO APLICA</v>
          </cell>
          <cell r="P170" t="str">
            <v>NO APLICA</v>
          </cell>
          <cell r="Q170">
            <v>31234</v>
          </cell>
          <cell r="R170">
            <v>39</v>
          </cell>
          <cell r="S170" t="str">
            <v>NACIONAL</v>
          </cell>
          <cell r="T170" t="str">
            <v>Título profesional en Ciencias 
Sociales y humanas y/o ciencias de 
la educación y
afines con título de posgrado a nivel 
de especialización o su 
equivalencia</v>
          </cell>
          <cell r="U170" t="str">
            <v>POLITOLOGA 
Pontificia Unversidad Javeriana 
Según diploma de grado del 06 de 
mayo de 2009
ESPECIALISTA EN OPINIÓN 
PÚBLICA Y MERCADEO 
POLÍTICO
Pontificia Unversidad Javeriana 
Según diploma de grado del 2 de 
noviembre de 2011</v>
          </cell>
          <cell r="V170" t="str">
            <v>Inversión</v>
          </cell>
          <cell r="W170" t="str">
            <v>8080 Formación en capacidades democráticas en interrelación con la cualificación de la participación incidente; con enfoques de cultura ciudadana, democrática y de paz Bogotá D.C.</v>
          </cell>
          <cell r="X170" t="str">
            <v>O23011745022024021202034</v>
          </cell>
          <cell r="Y17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7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170" t="str">
            <v>Prestar los servicios profesionales para la proyeccion e
implementación de contenidos pedagógicos de la Escuela de Participación.</v>
          </cell>
          <cell r="AB170">
            <v>45722</v>
          </cell>
          <cell r="AC170">
            <v>45727</v>
          </cell>
          <cell r="AD170">
            <v>2025</v>
          </cell>
          <cell r="AE170">
            <v>3</v>
          </cell>
          <cell r="AF170">
            <v>11</v>
          </cell>
          <cell r="AG170">
            <v>2025</v>
          </cell>
          <cell r="AH170">
            <v>5</v>
          </cell>
          <cell r="AI170">
            <v>0</v>
          </cell>
          <cell r="AJ170">
            <v>2025</v>
          </cell>
          <cell r="AK170">
            <v>8</v>
          </cell>
          <cell r="AL170">
            <v>10</v>
          </cell>
          <cell r="AM170">
            <v>45879</v>
          </cell>
          <cell r="AN170">
            <v>150</v>
          </cell>
          <cell r="AO170">
            <v>30000000</v>
          </cell>
          <cell r="AP170"/>
          <cell r="AQ170"/>
          <cell r="AR170"/>
          <cell r="AS170" t="str">
            <v>$ 6.000.000</v>
          </cell>
          <cell r="AT170" t="str">
            <v>PROFESIONAL 5</v>
          </cell>
          <cell r="AU170" t="str">
            <v>Marzo</v>
          </cell>
          <cell r="AV170" t="str">
            <v>1 1. Natural</v>
          </cell>
          <cell r="AW170" t="str">
            <v>26 26-Persona Natural</v>
          </cell>
          <cell r="AX170" t="str">
            <v>3 3. Único Contratista</v>
          </cell>
          <cell r="AY170" t="str">
            <v>17 17. Contrato de Prestación de Servicios</v>
          </cell>
          <cell r="AZ170" t="str">
            <v>31 31-Servicios Profesionales</v>
          </cell>
          <cell r="BA170" t="str">
            <v>5 Contratación directa</v>
          </cell>
          <cell r="BB170" t="str">
            <v>33 Prestación de Servicios Profesionales y Apoyo (5-8)</v>
          </cell>
          <cell r="BC170">
            <v>1</v>
          </cell>
          <cell r="BD170" t="str">
            <v>1 1. Ley 80</v>
          </cell>
          <cell r="BE170"/>
          <cell r="BF170"/>
          <cell r="BG170"/>
          <cell r="BH170"/>
          <cell r="BI170" t="str">
            <v>6 6: Prestacion de servicios</v>
          </cell>
          <cell r="BJ170"/>
          <cell r="BK170"/>
          <cell r="BL170"/>
          <cell r="BM170"/>
          <cell r="BN170"/>
          <cell r="BO170"/>
          <cell r="BP170"/>
          <cell r="BQ170"/>
          <cell r="BR170"/>
          <cell r="BS170"/>
          <cell r="BT170"/>
          <cell r="BU170"/>
          <cell r="BV170"/>
          <cell r="BW170"/>
          <cell r="BX170"/>
          <cell r="BY170"/>
          <cell r="BZ170"/>
          <cell r="CA170"/>
          <cell r="CB170"/>
          <cell r="CC170">
            <v>45726</v>
          </cell>
          <cell r="CD170" t="str">
            <v>CUMPLIMIENTO</v>
          </cell>
          <cell r="CE170">
            <v>80111600</v>
          </cell>
          <cell r="CF170" t="str">
            <v>CD-IDPAC-169-2025</v>
          </cell>
          <cell r="CG170" t="str">
            <v xml:space="preserve">https://community.secop.gov.co/Public/Tendering/OpportunityDetail/Index?noticeUID=CO1.NTC.7788056&amp;isFromPublicArea=True&amp;isModal=False
</v>
          </cell>
          <cell r="CH170">
            <v>45722</v>
          </cell>
          <cell r="CI170" t="str">
            <v>CO1.PCCNTR.7616924</v>
          </cell>
          <cell r="CJ170" t="str">
            <v>Wilson Ayure</v>
          </cell>
          <cell r="CK170" t="str">
            <v>YULY MARCELA BARAJAS AGUILERA</v>
          </cell>
          <cell r="CL170" t="str">
            <v>1 1. Interna</v>
          </cell>
          <cell r="CM170" t="str">
            <v>JOSÉ GUILLERMO ORJUELA ARDILA</v>
          </cell>
          <cell r="CN170">
            <v>1075654508</v>
          </cell>
          <cell r="CO170">
            <v>1</v>
          </cell>
          <cell r="CP170"/>
          <cell r="CQ170" t="str">
            <v>GERENTE ESCUELA DE LA PARTICIPACIÓN</v>
          </cell>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t="str">
            <v>$ -</v>
          </cell>
          <cell r="EV170"/>
          <cell r="EW170"/>
          <cell r="EX170"/>
          <cell r="EY170"/>
          <cell r="EZ170"/>
          <cell r="FA170"/>
          <cell r="FB170">
            <v>0</v>
          </cell>
          <cell r="FC170">
            <v>45879</v>
          </cell>
          <cell r="FD170">
            <v>150</v>
          </cell>
          <cell r="FE170" t="str">
            <v>$ 30.000.000</v>
          </cell>
          <cell r="FF170" t="str">
            <v>Activo</v>
          </cell>
          <cell r="FG170" t="str">
            <v>En ejecución</v>
          </cell>
          <cell r="FH170"/>
          <cell r="FI170"/>
          <cell r="FJ170" t="str">
            <v>#N/D</v>
          </cell>
          <cell r="FK170" t="str">
            <v>#N/D</v>
          </cell>
          <cell r="FL170" t="str">
            <v>$169</v>
          </cell>
          <cell r="FM170" t="str">
            <v>#N/D</v>
          </cell>
          <cell r="FN170" t="str">
            <v>#N/D</v>
          </cell>
          <cell r="FO170" t="str">
            <v>#N/D</v>
          </cell>
          <cell r="FP170" t="str">
            <v>#N/D</v>
          </cell>
          <cell r="FQ170" t="str">
            <v>#¡REF!</v>
          </cell>
          <cell r="FR170" t="str">
            <v>#N/D</v>
          </cell>
          <cell r="FS170" t="str">
            <v>1. Diseñar propuestas metodológicas y desarrollar contenidos específicos para la transversalización de los enfoques de inclusión, género y étnico, de acuerdo con los lineamientos establecidos por la Gerencia de la Escuela de Participación 2. Participar activamente en las reuniones de coordinación que se realicen para planificar y gestionar los procesos de formación en las distintas modalidades, localidades y grupos poblacionales del Distrito, asegurando la inclusión de los enfoques diferenciales. 3. Realizar la construcción de documento que sirva de hoja de ruta de creación de contenidos documentos de acuerdo con los lineamientos establecidos por la Gerencia de la Escuela de Participación. 4. Realizar actividades de apoyo a la supervisión de contratos y/o convenios vinculados al objeto del contrato y seguimiento a planes de trabajo de personas y entidades relacionadas con la transversalización de enfoques diferencial de género y étnica. 5. Brindar apoyo en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7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0"/>
          <cell r="FV170">
            <v>5</v>
          </cell>
          <cell r="FW170" t="str">
            <v>#N/D</v>
          </cell>
          <cell r="FX170">
            <v>344</v>
          </cell>
          <cell r="FY170">
            <v>30000000</v>
          </cell>
          <cell r="FZ170">
            <v>45720</v>
          </cell>
          <cell r="GA170">
            <v>187</v>
          </cell>
          <cell r="GB170">
            <v>30000000</v>
          </cell>
          <cell r="GC170">
            <v>45726</v>
          </cell>
        </row>
        <row r="171">
          <cell r="A171" t="str">
            <v>C550</v>
          </cell>
          <cell r="B171"/>
          <cell r="C171">
            <v>2025</v>
          </cell>
          <cell r="D171">
            <v>170</v>
          </cell>
          <cell r="E171">
            <v>1098604731</v>
          </cell>
          <cell r="F171">
            <v>6</v>
          </cell>
          <cell r="G171" t="str">
            <v>JUAN MANUEL DUARTE QUINTERO</v>
          </cell>
          <cell r="H171" t="str">
            <v>calle 35b N73a 40 sur</v>
          </cell>
          <cell r="I171">
            <v>3144652626</v>
          </cell>
          <cell r="J171" t="str">
            <v>jumadu18@yahoo.es</v>
          </cell>
          <cell r="K171" t="str">
            <v>NO APLICA</v>
          </cell>
          <cell r="L171" t="str">
            <v>NO APLICA</v>
          </cell>
          <cell r="M171" t="str">
            <v>HOMBRE</v>
          </cell>
          <cell r="N171" t="str">
            <v>CISGENERO</v>
          </cell>
          <cell r="O171" t="str">
            <v>NO APLICA</v>
          </cell>
          <cell r="P171" t="str">
            <v>NO APLICA</v>
          </cell>
          <cell r="Q171">
            <v>31308</v>
          </cell>
          <cell r="R171">
            <v>39</v>
          </cell>
          <cell r="S171" t="str">
            <v>NACIONAL</v>
          </cell>
          <cell r="T171" t="str">
            <v>con título de formación tecnológica o aprobación de seis
(6) semestres de formación profesional o aprobación del
60% del pensum académico de formación profesional en
economía, administración, contaduría y afines o su
equivalencia</v>
          </cell>
          <cell r="U171" t="str">
            <v>BACHILLER ACADÉMICO
COLEGIO DE SANTANDER BUCARAMAGA
12 DE DICIEMBRE DE 2003</v>
          </cell>
          <cell r="V171" t="str">
            <v>Inversión</v>
          </cell>
          <cell r="W171" t="str">
            <v>Construcción de Ciudadanía Activa Crece La Participación en el Territorio con Promoción, Información e Innovación en Bogotá D.C.</v>
          </cell>
          <cell r="X171" t="str">
            <v>O23011745022024025405001</v>
          </cell>
          <cell r="Y17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1" t="str">
            <v>5. Ejecutar 400 Obras con Saldo Pedagógico.</v>
          </cell>
          <cell r="AA171" t="str">
            <v>Prestar los servicios de apoyo a la gestión para monitorear la promoción de procesos de movilización social y logística que se requieran en desarrollo del modelo de participación Obras con Saldo Pedagógico para el Cuidado y la Participación Ciudadana.</v>
          </cell>
          <cell r="AB171">
            <v>45727</v>
          </cell>
          <cell r="AC171">
            <v>45730</v>
          </cell>
          <cell r="AD171">
            <v>2025</v>
          </cell>
          <cell r="AE171">
            <v>3</v>
          </cell>
          <cell r="AF171">
            <v>14</v>
          </cell>
          <cell r="AG171">
            <v>2025</v>
          </cell>
          <cell r="AH171">
            <v>6</v>
          </cell>
          <cell r="AI171">
            <v>0</v>
          </cell>
          <cell r="AJ171">
            <v>2025</v>
          </cell>
          <cell r="AK171">
            <v>9</v>
          </cell>
          <cell r="AL171">
            <v>13</v>
          </cell>
          <cell r="AM171">
            <v>45913</v>
          </cell>
          <cell r="AN171">
            <v>180</v>
          </cell>
          <cell r="AO171">
            <v>21600000</v>
          </cell>
          <cell r="AP171"/>
          <cell r="AQ171"/>
          <cell r="AR171"/>
          <cell r="AS171" t="str">
            <v>$ 3.600.000</v>
          </cell>
          <cell r="AT171" t="str">
            <v>TECNICA 3</v>
          </cell>
          <cell r="AU171" t="str">
            <v>Marzo</v>
          </cell>
          <cell r="AV171" t="str">
            <v>1 1. Natural</v>
          </cell>
          <cell r="AW171" t="str">
            <v>26 26-Persona Natural</v>
          </cell>
          <cell r="AX171" t="str">
            <v>3 3. Único Contratista</v>
          </cell>
          <cell r="AY171" t="str">
            <v>17 17. Contrato de Prestación de Servicios</v>
          </cell>
          <cell r="AZ171" t="str">
            <v>33 33-Servicios Apoyo a la Gestion de la Entidad (servicios administrativos)</v>
          </cell>
          <cell r="BA171" t="str">
            <v>5 Contratación directa</v>
          </cell>
          <cell r="BB171" t="str">
            <v>33 Prestación de Servicios Profesionales y Apoyo (5-8)</v>
          </cell>
          <cell r="BC171">
            <v>1</v>
          </cell>
          <cell r="BD171" t="str">
            <v>1 1. Ley 80</v>
          </cell>
          <cell r="BE171"/>
          <cell r="BF171"/>
          <cell r="BG171"/>
          <cell r="BH171"/>
          <cell r="BI171" t="str">
            <v>6 6: Prestacion de servicios</v>
          </cell>
          <cell r="BJ171"/>
          <cell r="BK171"/>
          <cell r="BL171"/>
          <cell r="BM171"/>
          <cell r="BN171"/>
          <cell r="BO171"/>
          <cell r="BP171"/>
          <cell r="BQ171"/>
          <cell r="BR171"/>
          <cell r="BS171"/>
          <cell r="BT171"/>
          <cell r="BU171"/>
          <cell r="BV171"/>
          <cell r="BW171"/>
          <cell r="BX171"/>
          <cell r="BY171"/>
          <cell r="BZ171"/>
          <cell r="CA171"/>
          <cell r="CB171"/>
          <cell r="CC171">
            <v>45728</v>
          </cell>
          <cell r="CD171" t="str">
            <v>CUMPLIMIENTO</v>
          </cell>
          <cell r="CE171">
            <v>80111600</v>
          </cell>
          <cell r="CF171" t="str">
            <v>CD-IDPAC-170-2025</v>
          </cell>
          <cell r="CG171" t="str">
            <v>https://community.secop.gov.co/Public/Tendering/OpportunityDetail/Index?noticeUID=CO1.NTC.7815270&amp;isFromPublicArea=True&amp;isModal=False</v>
          </cell>
          <cell r="CH171">
            <v>45727</v>
          </cell>
          <cell r="CI171" t="str">
            <v>CO1.PCCNTR.7637541</v>
          </cell>
          <cell r="CJ171" t="str">
            <v>Mónica Flórez</v>
          </cell>
          <cell r="CK171" t="str">
            <v>YULY MARCELA BARAJAS AGUILERA</v>
          </cell>
          <cell r="CL171" t="str">
            <v>1 1. Interna</v>
          </cell>
          <cell r="CM171" t="str">
            <v>CAMILO IVAN REYES AMADOR</v>
          </cell>
          <cell r="CN171">
            <v>80082106</v>
          </cell>
          <cell r="CO171">
            <v>4</v>
          </cell>
          <cell r="CP171"/>
          <cell r="CQ171" t="str">
            <v>GERENTE DE PROYECTOS</v>
          </cell>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t="str">
            <v>$ -</v>
          </cell>
          <cell r="EV171"/>
          <cell r="EW171"/>
          <cell r="EX171"/>
          <cell r="EY171"/>
          <cell r="EZ171"/>
          <cell r="FA171"/>
          <cell r="FB171">
            <v>0</v>
          </cell>
          <cell r="FC171">
            <v>45913</v>
          </cell>
          <cell r="FD171">
            <v>180</v>
          </cell>
          <cell r="FE171" t="str">
            <v>$ 21.600.000</v>
          </cell>
          <cell r="FF171" t="str">
            <v>Activo</v>
          </cell>
          <cell r="FG171" t="str">
            <v>En ejecución</v>
          </cell>
          <cell r="FH171"/>
          <cell r="FI171"/>
          <cell r="FJ171" t="str">
            <v>#N/D</v>
          </cell>
          <cell r="FK171" t="str">
            <v>#N/D</v>
          </cell>
          <cell r="FL171" t="str">
            <v>$170</v>
          </cell>
          <cell r="FM171" t="str">
            <v>#N/D</v>
          </cell>
          <cell r="FN171" t="str">
            <v>#N/D</v>
          </cell>
          <cell r="FO171" t="str">
            <v>#N/D</v>
          </cell>
          <cell r="FP171" t="str">
            <v>#N/D</v>
          </cell>
          <cell r="FQ171" t="str">
            <v>#¡REF!</v>
          </cell>
          <cell r="FR171" t="str">
            <v>#N/D</v>
          </cell>
          <cell r="FS171" t="str">
            <v>1. Acompañar la consecución de requisitos administrativos, asegurando que todas las propuestas presentadas tengan la documentación exigida por la convocatoria Obras con saldo pedagógico. 2. Gestionar la entrega y validación de los documentos legales de las juntas de acción comunal, asegurando que cada JAC presente los documentos requeridos para la firma de los convenios derivados de la convocatoria Obras con Saldo Pedagógico. 3. Acompañar en el territorio la gestión documental en cada desembolso, garantizando que las JAC presenten la documentación correcta para recibir los recursos y realizar el apoyo a la movilización social en el marco de las OSP. 4. Participar en el desarrollo, ejecución de planes y acciones de activación comunitaria en los territorios priorizados por el equipo técnico y social de la Gerencia de Proyectos. 5. Asistir a las actividades territoriales para consolidar y sistematizar la información recolectada y realizar el seguimiento de las acciones implementadas en desarrollo de la metodología Obras con saldo Pedagógico. 6. Las demás que sean asignadas por el supervisor, de acuerdo con la naturaleza y objeto del contrato.</v>
          </cell>
          <cell r="FT17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1"/>
          <cell r="FV171">
            <v>6</v>
          </cell>
          <cell r="FW171" t="str">
            <v>#N/D</v>
          </cell>
          <cell r="FX171">
            <v>299</v>
          </cell>
          <cell r="FY171">
            <v>21600000</v>
          </cell>
          <cell r="FZ171">
            <v>45717</v>
          </cell>
          <cell r="GA171">
            <v>208</v>
          </cell>
          <cell r="GB171">
            <v>21600000</v>
          </cell>
          <cell r="GC171">
            <v>45730</v>
          </cell>
        </row>
        <row r="172">
          <cell r="A172" t="str">
            <v>C547</v>
          </cell>
          <cell r="B172"/>
          <cell r="C172">
            <v>2025</v>
          </cell>
          <cell r="D172">
            <v>171</v>
          </cell>
          <cell r="E172">
            <v>1024492282</v>
          </cell>
          <cell r="F172">
            <v>9</v>
          </cell>
          <cell r="G172" t="str">
            <v>MONICA TATIANA CALDAS CEDIEL</v>
          </cell>
          <cell r="H172" t="str">
            <v>Cll 8a No 88b 31 Et 7 Nueva Castilla</v>
          </cell>
          <cell r="I172">
            <v>3226819047</v>
          </cell>
          <cell r="J172" t="str">
            <v>yutaruca04@hotmail.com</v>
          </cell>
          <cell r="K172" t="str">
            <v>NO APLICA</v>
          </cell>
          <cell r="L172" t="str">
            <v>NO APLICA</v>
          </cell>
          <cell r="M172" t="str">
            <v>MUJER</v>
          </cell>
          <cell r="N172" t="str">
            <v>CISGENERO</v>
          </cell>
          <cell r="O172" t="str">
            <v>NO APLICA</v>
          </cell>
          <cell r="P172" t="str">
            <v>NO APLICA</v>
          </cell>
          <cell r="Q172">
            <v>32665</v>
          </cell>
          <cell r="R172">
            <v>35</v>
          </cell>
          <cell r="S172" t="str">
            <v>NACIONAL</v>
          </cell>
          <cell r="T172" t="str">
            <v>Título Profesional en ciencias sociales, económicas y afines con cero (0) meses de experiencia y/o su equivalencia.</v>
          </cell>
          <cell r="U172" t="str">
            <v>NEGOCIOS INTERNACIONALES UNIVERSIDAD AGUSTINIANA Acta del 23 de Enero de 2018</v>
          </cell>
          <cell r="V172" t="str">
            <v>Inversión</v>
          </cell>
          <cell r="W172" t="str">
            <v>Construcción de Ciudadanía Activa Crece La Participación en el Territorio con Promoción, Información e Innovación en Bogotá D.C.</v>
          </cell>
          <cell r="X172" t="str">
            <v>O23011745022024025405001</v>
          </cell>
          <cell r="Y17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2" t="str">
            <v>5. Ejecutar 400 Obras con Saldo Pedagógico</v>
          </cell>
          <cell r="AA172" t="str">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AB172">
            <v>45722</v>
          </cell>
          <cell r="AC172">
            <v>45727</v>
          </cell>
          <cell r="AD172">
            <v>2025</v>
          </cell>
          <cell r="AE172">
            <v>3</v>
          </cell>
          <cell r="AF172">
            <v>11</v>
          </cell>
          <cell r="AG172">
            <v>2025</v>
          </cell>
          <cell r="AH172">
            <v>5</v>
          </cell>
          <cell r="AI172">
            <v>0</v>
          </cell>
          <cell r="AJ172">
            <v>2025</v>
          </cell>
          <cell r="AK172">
            <v>8</v>
          </cell>
          <cell r="AL172">
            <v>10</v>
          </cell>
          <cell r="AM172">
            <v>45879</v>
          </cell>
          <cell r="AN172">
            <v>150</v>
          </cell>
          <cell r="AO172">
            <v>20000000</v>
          </cell>
          <cell r="AP172"/>
          <cell r="AQ172"/>
          <cell r="AR172"/>
          <cell r="AS172" t="str">
            <v>$ 4.000.000</v>
          </cell>
          <cell r="AT172" t="str">
            <v>PROFESIONAL 1</v>
          </cell>
          <cell r="AU172" t="str">
            <v>Marzo</v>
          </cell>
          <cell r="AV172" t="str">
            <v>1 1. Natural</v>
          </cell>
          <cell r="AW172" t="str">
            <v>26 26-Persona Natural</v>
          </cell>
          <cell r="AX172" t="str">
            <v>3 3. Único Contratista</v>
          </cell>
          <cell r="AY172" t="str">
            <v>17 17. Contrato de Prestación de Servicios</v>
          </cell>
          <cell r="AZ172" t="str">
            <v>31 31-Servicios Profesionales</v>
          </cell>
          <cell r="BA172" t="str">
            <v>5 Contratación directa</v>
          </cell>
          <cell r="BB172" t="str">
            <v>33 Prestación de Servicios Profesionales y Apoyo (5-8)</v>
          </cell>
          <cell r="BC172">
            <v>1</v>
          </cell>
          <cell r="BD172" t="str">
            <v>1 1. Ley 80</v>
          </cell>
          <cell r="BE172"/>
          <cell r="BF172"/>
          <cell r="BG172"/>
          <cell r="BH172"/>
          <cell r="BI172" t="str">
            <v>6 6: Prestacion de servicios</v>
          </cell>
          <cell r="BJ172"/>
          <cell r="BK172"/>
          <cell r="BL172"/>
          <cell r="BM172"/>
          <cell r="BN172"/>
          <cell r="BO172"/>
          <cell r="BP172"/>
          <cell r="BQ172"/>
          <cell r="BR172"/>
          <cell r="BS172"/>
          <cell r="BT172"/>
          <cell r="BU172"/>
          <cell r="BV172"/>
          <cell r="BW172"/>
          <cell r="BX172"/>
          <cell r="BY172"/>
          <cell r="BZ172"/>
          <cell r="CA172"/>
          <cell r="CB172"/>
          <cell r="CC172">
            <v>45727</v>
          </cell>
          <cell r="CD172" t="str">
            <v>CUMPLIMIENTO</v>
          </cell>
          <cell r="CE172">
            <v>80111600</v>
          </cell>
          <cell r="CF172" t="str">
            <v>CD-IDPAC-171-2025</v>
          </cell>
          <cell r="CG172" t="str">
            <v>https://community.secop.gov.co/Public/Tendering/OpportunityDetail/Index?noticeUID=CO1.NTC.7788057&amp;isFromPublicArea=True&amp;isModal=False</v>
          </cell>
          <cell r="CH172">
            <v>45722</v>
          </cell>
          <cell r="CI172" t="str">
            <v>CO1.PCCNTR.7616934</v>
          </cell>
          <cell r="CJ172" t="str">
            <v>Wilson Ayure</v>
          </cell>
          <cell r="CK172" t="str">
            <v>YULY MARCELA BARAJAS AGUILERA</v>
          </cell>
          <cell r="CL172" t="str">
            <v>1 1. Interna</v>
          </cell>
          <cell r="CM172" t="str">
            <v>CAMILO IVAN REYES AMADOR</v>
          </cell>
          <cell r="CN172">
            <v>80082106</v>
          </cell>
          <cell r="CO172">
            <v>4</v>
          </cell>
          <cell r="CP172"/>
          <cell r="CQ172" t="str">
            <v>GERENTE DE PROYECTOS</v>
          </cell>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t="str">
            <v>$ -</v>
          </cell>
          <cell r="EV172"/>
          <cell r="EW172"/>
          <cell r="EX172"/>
          <cell r="EY172"/>
          <cell r="EZ172"/>
          <cell r="FA172"/>
          <cell r="FB172">
            <v>0</v>
          </cell>
          <cell r="FC172">
            <v>45879</v>
          </cell>
          <cell r="FD172">
            <v>150</v>
          </cell>
          <cell r="FE172" t="str">
            <v>$ 20.000.000</v>
          </cell>
          <cell r="FF172" t="str">
            <v>Activo</v>
          </cell>
          <cell r="FG172" t="str">
            <v>En ejecución</v>
          </cell>
          <cell r="FH172"/>
          <cell r="FI172"/>
          <cell r="FJ172" t="str">
            <v>#N/D</v>
          </cell>
          <cell r="FK172" t="str">
            <v>#N/D</v>
          </cell>
          <cell r="FL172" t="str">
            <v>$171</v>
          </cell>
          <cell r="FM172" t="str">
            <v>#N/D</v>
          </cell>
          <cell r="FN172" t="str">
            <v>#N/D</v>
          </cell>
          <cell r="FO172" t="str">
            <v>#N/D</v>
          </cell>
          <cell r="FP172" t="str">
            <v>#N/D</v>
          </cell>
          <cell r="FQ172" t="str">
            <v>#¡REF!</v>
          </cell>
          <cell r="FR172" t="str">
            <v>#N/D</v>
          </cell>
          <cell r="FS172" t="str">
            <v xml:space="preserve">1. 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Orientar   a las JAC en la estructuración de los proyectos desde el 
componente social, apoyando en la identificación del territorio con las 
posibles soluciones a sus necesidades y en la definición del presupuesto 
con actividades que generan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 </v>
          </cell>
          <cell r="FT17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2"/>
          <cell r="FV172">
            <v>5</v>
          </cell>
          <cell r="FW172" t="str">
            <v>#N/D</v>
          </cell>
          <cell r="FX172">
            <v>341</v>
          </cell>
          <cell r="FY172">
            <v>24000000</v>
          </cell>
          <cell r="FZ172">
            <v>45720</v>
          </cell>
          <cell r="GA172">
            <v>189</v>
          </cell>
          <cell r="GB172">
            <v>20000000</v>
          </cell>
          <cell r="GC172">
            <v>45726</v>
          </cell>
        </row>
        <row r="173">
          <cell r="A173" t="str">
            <v>C537</v>
          </cell>
          <cell r="B173"/>
          <cell r="C173">
            <v>2025</v>
          </cell>
          <cell r="D173">
            <v>172</v>
          </cell>
          <cell r="E173">
            <v>1022344019</v>
          </cell>
          <cell r="F173">
            <v>7</v>
          </cell>
          <cell r="G173" t="str">
            <v>JUAN NICOLAS GARCIA VALENZUELA</v>
          </cell>
          <cell r="H173" t="str">
            <v>Avenida Calle 63 # 73 - 13 bloque 8 apto 515</v>
          </cell>
          <cell r="I173">
            <v>6019341177</v>
          </cell>
          <cell r="J173" t="str">
            <v>jnicogv87@gmail.com</v>
          </cell>
          <cell r="K173" t="str">
            <v>NO APLICA</v>
          </cell>
          <cell r="L173" t="str">
            <v>NO APLICA</v>
          </cell>
          <cell r="M173" t="str">
            <v>HOMBRE</v>
          </cell>
          <cell r="N173" t="str">
            <v>CISGENERO</v>
          </cell>
          <cell r="O173" t="str">
            <v>NO APLICA</v>
          </cell>
          <cell r="P173" t="str">
            <v>NO APLICA</v>
          </cell>
          <cell r="Q173">
            <v>32117</v>
          </cell>
          <cell r="R173">
            <v>37</v>
          </cell>
          <cell r="S173" t="str">
            <v>NACIONAL</v>
          </cell>
          <cell r="T173" t="str">
            <v>Titulo de Profesional en ciencias sociales, económia, administración, contaduria y/o afines.</v>
          </cell>
          <cell r="U173" t="str">
            <v>ECONOMISTA Universidad de la Salle Según diploma de grado del 13 de octubre de 2017</v>
          </cell>
          <cell r="V173" t="str">
            <v>Inversión</v>
          </cell>
          <cell r="W173" t="str">
            <v>Construcción de Ciudadanía Activa Crece La Participación en el Territorio con Promoción, Información e Innovación en Bogotá D.C.</v>
          </cell>
          <cell r="X173" t="str">
            <v>O23011745022024025405001</v>
          </cell>
          <cell r="Y17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3" t="str">
            <v>5. Ejecutar 400 Obras con Saldo Pedagógico</v>
          </cell>
          <cell r="AA173" t="str">
            <v>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AB173">
            <v>45727</v>
          </cell>
          <cell r="AC173">
            <v>45729</v>
          </cell>
          <cell r="AD173">
            <v>2025</v>
          </cell>
          <cell r="AE173">
            <v>3</v>
          </cell>
          <cell r="AF173">
            <v>13</v>
          </cell>
          <cell r="AG173">
            <v>2025</v>
          </cell>
          <cell r="AH173">
            <v>6</v>
          </cell>
          <cell r="AI173">
            <v>0</v>
          </cell>
          <cell r="AJ173">
            <v>2025</v>
          </cell>
          <cell r="AK173">
            <v>9</v>
          </cell>
          <cell r="AL173">
            <v>12</v>
          </cell>
          <cell r="AM173">
            <v>45912</v>
          </cell>
          <cell r="AN173">
            <v>180</v>
          </cell>
          <cell r="AO173">
            <v>24000000</v>
          </cell>
          <cell r="AP173"/>
          <cell r="AQ173"/>
          <cell r="AR173"/>
          <cell r="AS173" t="str">
            <v>$ 4.000.000</v>
          </cell>
          <cell r="AT173" t="str">
            <v>PROFESIONAL 1</v>
          </cell>
          <cell r="AU173" t="str">
            <v>Marzo</v>
          </cell>
          <cell r="AV173" t="str">
            <v>1 1. Natural</v>
          </cell>
          <cell r="AW173" t="str">
            <v>26 26-Persona Natural</v>
          </cell>
          <cell r="AX173" t="str">
            <v>3 3. Único Contratista</v>
          </cell>
          <cell r="AY173" t="str">
            <v>17 17. Contrato de Prestación de Servicios</v>
          </cell>
          <cell r="AZ173" t="str">
            <v>31 31-Servicios Profesionales</v>
          </cell>
          <cell r="BA173" t="str">
            <v>5 Contratación directa</v>
          </cell>
          <cell r="BB173" t="str">
            <v>33 Prestación de Servicios Profesionales y Apoyo (5-8)</v>
          </cell>
          <cell r="BC173">
            <v>1</v>
          </cell>
          <cell r="BD173" t="str">
            <v>1 1. Ley 80</v>
          </cell>
          <cell r="BE173"/>
          <cell r="BF173"/>
          <cell r="BG173"/>
          <cell r="BH173"/>
          <cell r="BI173" t="str">
            <v>6 6: Prestacion de servicios</v>
          </cell>
          <cell r="BJ173"/>
          <cell r="BK173"/>
          <cell r="BL173"/>
          <cell r="BM173"/>
          <cell r="BN173"/>
          <cell r="BO173"/>
          <cell r="BP173"/>
          <cell r="BQ173"/>
          <cell r="BR173"/>
          <cell r="BS173"/>
          <cell r="BT173"/>
          <cell r="BU173"/>
          <cell r="BV173"/>
          <cell r="BW173"/>
          <cell r="BX173"/>
          <cell r="BY173"/>
          <cell r="BZ173"/>
          <cell r="CA173"/>
          <cell r="CB173"/>
          <cell r="CC173">
            <v>45728</v>
          </cell>
          <cell r="CD173" t="str">
            <v>CUMPLIMIENTO</v>
          </cell>
          <cell r="CE173">
            <v>80111600</v>
          </cell>
          <cell r="CF173" t="str">
            <v>CD-IDPAC-172-2025</v>
          </cell>
          <cell r="CG173" t="str">
            <v>https://community.secop.gov.co/Public/Tendering/OpportunityDetail/Index?noticeUID=CO1.NTC.7813936&amp;isFromPublicArea=True&amp;isModal=False</v>
          </cell>
          <cell r="CH173">
            <v>45727</v>
          </cell>
          <cell r="CI173" t="str">
            <v>CO1.PCCNTR.7636968</v>
          </cell>
          <cell r="CJ173" t="str">
            <v>Wilson Ayure</v>
          </cell>
          <cell r="CK173" t="str">
            <v>YULY MARCELA BARAJAS AGUILERA</v>
          </cell>
          <cell r="CL173" t="str">
            <v>1 1. Interna</v>
          </cell>
          <cell r="CM173" t="str">
            <v>CAMILO IVAN REYES AMADOR</v>
          </cell>
          <cell r="CN173">
            <v>80082106</v>
          </cell>
          <cell r="CO173">
            <v>4</v>
          </cell>
          <cell r="CP173"/>
          <cell r="CQ173" t="str">
            <v>GERENTE DE PROYECTOS</v>
          </cell>
          <cell r="CR173"/>
          <cell r="CS173"/>
          <cell r="CT173"/>
          <cell r="CU173"/>
          <cell r="CV173"/>
          <cell r="CW173"/>
          <cell r="CX173"/>
          <cell r="CY173"/>
          <cell r="CZ173"/>
          <cell r="DA173"/>
          <cell r="DB173"/>
          <cell r="DC173"/>
          <cell r="DD173"/>
          <cell r="DE173"/>
          <cell r="DF173"/>
          <cell r="DG173"/>
          <cell r="DH173"/>
          <cell r="DI173"/>
          <cell r="DJ173"/>
          <cell r="DK173"/>
          <cell r="DL173"/>
          <cell r="DM173"/>
          <cell r="DN173"/>
          <cell r="DO173"/>
          <cell r="DP173"/>
          <cell r="DQ173"/>
          <cell r="DR173"/>
          <cell r="DS173"/>
          <cell r="DT173"/>
          <cell r="DU173"/>
          <cell r="DV173"/>
          <cell r="DW173"/>
          <cell r="DX173"/>
          <cell r="DY173"/>
          <cell r="DZ173"/>
          <cell r="EA173"/>
          <cell r="EB173"/>
          <cell r="EC173"/>
          <cell r="ED173"/>
          <cell r="EE173"/>
          <cell r="EF173"/>
          <cell r="EG173"/>
          <cell r="EH173"/>
          <cell r="EI173"/>
          <cell r="EJ173"/>
          <cell r="EK173"/>
          <cell r="EL173"/>
          <cell r="EM173"/>
          <cell r="EN173"/>
          <cell r="EO173"/>
          <cell r="EP173"/>
          <cell r="EQ173"/>
          <cell r="ER173"/>
          <cell r="ES173"/>
          <cell r="ET173"/>
          <cell r="EU173" t="str">
            <v>$ -</v>
          </cell>
          <cell r="EV173"/>
          <cell r="EW173"/>
          <cell r="EX173"/>
          <cell r="EY173"/>
          <cell r="EZ173"/>
          <cell r="FA173"/>
          <cell r="FB173">
            <v>0</v>
          </cell>
          <cell r="FC173">
            <v>45912</v>
          </cell>
          <cell r="FD173">
            <v>180</v>
          </cell>
          <cell r="FE173" t="str">
            <v>$ 24.000.000</v>
          </cell>
          <cell r="FF173" t="str">
            <v>Activo</v>
          </cell>
          <cell r="FG173" t="str">
            <v>En ejecución</v>
          </cell>
          <cell r="FH173"/>
          <cell r="FI173"/>
          <cell r="FJ173" t="str">
            <v>#N/D</v>
          </cell>
          <cell r="FK173" t="str">
            <v>#N/D</v>
          </cell>
          <cell r="FL173" t="str">
            <v>$172</v>
          </cell>
          <cell r="FM173" t="str">
            <v>#N/D</v>
          </cell>
          <cell r="FN173" t="str">
            <v>#N/D</v>
          </cell>
          <cell r="FO173" t="str">
            <v>#N/D</v>
          </cell>
          <cell r="FP173" t="str">
            <v>#N/D</v>
          </cell>
          <cell r="FQ173" t="str">
            <v>#¡REF!</v>
          </cell>
          <cell r="FR173" t="str">
            <v>#N/D</v>
          </cell>
          <cell r="FS173" t="str">
            <v>1. 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Orientar a las JAC en la estructuración de los proyectos desde el componente social, apoyando en la identificación del territorio con las posibles soluciones a sus necesidades y en la definición del presupuesto con actividades que generan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v>
          </cell>
          <cell r="FT17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3"/>
          <cell r="FV173">
            <v>6</v>
          </cell>
          <cell r="FW173" t="str">
            <v>#N/D</v>
          </cell>
          <cell r="FX173">
            <v>294</v>
          </cell>
          <cell r="FY173">
            <v>24000000</v>
          </cell>
          <cell r="FZ173">
            <v>45717</v>
          </cell>
          <cell r="GA173">
            <v>196</v>
          </cell>
          <cell r="GB173">
            <v>24000000</v>
          </cell>
          <cell r="GC173">
            <v>45729</v>
          </cell>
        </row>
        <row r="174">
          <cell r="A174" t="str">
            <v>C94</v>
          </cell>
          <cell r="B174"/>
          <cell r="C174">
            <v>2025</v>
          </cell>
          <cell r="D174">
            <v>173</v>
          </cell>
          <cell r="E174">
            <v>88310968</v>
          </cell>
          <cell r="F174">
            <v>4</v>
          </cell>
          <cell r="G174" t="str">
            <v>OMAR ORLANDO  CORONADO CACUA</v>
          </cell>
          <cell r="H174" t="str">
            <v>carrera 45a #123-64 edificio san sebastian apt 202</v>
          </cell>
          <cell r="I174">
            <v>4752782</v>
          </cell>
          <cell r="J174" t="str">
            <v>omar.coronado@live.com</v>
          </cell>
          <cell r="K174" t="str">
            <v>NO APLICA</v>
          </cell>
          <cell r="L174" t="str">
            <v>NO APLICA</v>
          </cell>
          <cell r="M174" t="str">
            <v>HOMBRE</v>
          </cell>
          <cell r="N174" t="str">
            <v>CISGENERO</v>
          </cell>
          <cell r="O174" t="str">
            <v>NO APLICA</v>
          </cell>
          <cell r="P174" t="str">
            <v>NO APLICA</v>
          </cell>
          <cell r="Q174">
            <v>30447</v>
          </cell>
          <cell r="R174">
            <v>41</v>
          </cell>
          <cell r="S174" t="str">
            <v>NACIONAL</v>
          </cell>
          <cell r="T174" t="str">
            <v>Título profesional en 
ingeniería de sistemas, 
telemática y afines con título 
de posgrado a nivel de 
especialización o su 
equivalencia.</v>
          </cell>
          <cell r="U174" t="str">
            <v>INGENIERO DE SISTEMAS
 UNIVERSIDAD DE 
SANTANDER - UDES
 Según diploma del 
20/05/2008
 ESPECIALIZACION EN 
GERENCIA EN GOBIERNO 
Y GESTION PUBLICA
 FUNDACION UNIVERSIDAD 
DE BOGOTA - JORGE 
TADEO LOZANO
 Según diploma del 
28/03/2012</v>
          </cell>
          <cell r="V174" t="str">
            <v>Inversión</v>
          </cell>
          <cell r="W174" t="str">
            <v>33_Fortalecimiento institucional para un gobierno confiable</v>
          </cell>
          <cell r="X174" t="str">
            <v>O23011745992024019407023</v>
          </cell>
          <cell r="Y174" t="str">
            <v>Meta 368 Implementar 1 estrategia para fortalecimiento de la gestión institucional y operativa</v>
          </cell>
          <cell r="Z174" t="str">
            <v>Realizar el 100% de la estrategia de contratación de talento humano para los procesos de apoyo, gerencia y evaluación</v>
          </cell>
          <cell r="AA174" t="str">
            <v>Prestar los servicios profesionales para asesorar, realizar y apoyar el seguimiento y gestión de las actividades que adelanta el Instituto en lo concerniente a las tecnologías de la información.</v>
          </cell>
          <cell r="AB174">
            <v>45728</v>
          </cell>
          <cell r="AC174">
            <v>45729</v>
          </cell>
          <cell r="AD174">
            <v>2025</v>
          </cell>
          <cell r="AE174">
            <v>3</v>
          </cell>
          <cell r="AF174">
            <v>13</v>
          </cell>
          <cell r="AG174">
            <v>2025</v>
          </cell>
          <cell r="AH174">
            <v>7</v>
          </cell>
          <cell r="AI174">
            <v>0</v>
          </cell>
          <cell r="AJ174">
            <v>2025</v>
          </cell>
          <cell r="AK174">
            <v>10</v>
          </cell>
          <cell r="AL174">
            <v>12</v>
          </cell>
          <cell r="AM174">
            <v>45942</v>
          </cell>
          <cell r="AN174">
            <v>210</v>
          </cell>
          <cell r="AO174">
            <v>63000000</v>
          </cell>
          <cell r="AP174"/>
          <cell r="AQ174"/>
          <cell r="AR174"/>
          <cell r="AS174" t="str">
            <v>$ 9.000.000</v>
          </cell>
          <cell r="AT174" t="str">
            <v>ASESOR 3</v>
          </cell>
          <cell r="AU174" t="str">
            <v>Marzo</v>
          </cell>
          <cell r="AV174" t="str">
            <v>1 1. Natural</v>
          </cell>
          <cell r="AW174" t="str">
            <v>26 26-Persona Natural</v>
          </cell>
          <cell r="AX174" t="str">
            <v>3 3. Único Contratista</v>
          </cell>
          <cell r="AY174" t="str">
            <v>17 17. Contrato de Prestación de Servicios</v>
          </cell>
          <cell r="AZ174" t="str">
            <v>31 31-Servicios Profesionales</v>
          </cell>
          <cell r="BA174" t="str">
            <v>5 Contratación directa</v>
          </cell>
          <cell r="BB174" t="str">
            <v>33 Prestación de Servicios Profesionales y Apoyo (5-8)</v>
          </cell>
          <cell r="BC174">
            <v>1</v>
          </cell>
          <cell r="BD174" t="str">
            <v>1 1. Ley 80</v>
          </cell>
          <cell r="BE174"/>
          <cell r="BF174"/>
          <cell r="BG174"/>
          <cell r="BH174"/>
          <cell r="BI174" t="str">
            <v>6 6: Prestacion de servicios</v>
          </cell>
          <cell r="BJ174"/>
          <cell r="BK174"/>
          <cell r="BL174"/>
          <cell r="BM174"/>
          <cell r="BN174"/>
          <cell r="BO174"/>
          <cell r="BP174"/>
          <cell r="BQ174"/>
          <cell r="BR174"/>
          <cell r="BS174"/>
          <cell r="BT174"/>
          <cell r="BU174"/>
          <cell r="BV174"/>
          <cell r="BW174"/>
          <cell r="BX174"/>
          <cell r="BY174"/>
          <cell r="BZ174"/>
          <cell r="CA174"/>
          <cell r="CB174"/>
          <cell r="CC174">
            <v>45728</v>
          </cell>
          <cell r="CD174" t="str">
            <v>CUMPLIMIENTO</v>
          </cell>
          <cell r="CE174">
            <v>80111600</v>
          </cell>
          <cell r="CF174" t="str">
            <v>CD-IDPAC-173-2025</v>
          </cell>
          <cell r="CG174" t="str">
            <v>https://community.secop.gov.co/Public/Tendering/OpportunityDetail/Index?noticeUID=CO1.NTC.7819776&amp;isFromPublicArea=True&amp;isModal=False</v>
          </cell>
          <cell r="CH174">
            <v>45728</v>
          </cell>
          <cell r="CI174" t="str">
            <v xml:space="preserve">	CO1.PCCNTR.7641219</v>
          </cell>
          <cell r="CJ174" t="str">
            <v>Sebastián Silva</v>
          </cell>
          <cell r="CK174" t="str">
            <v>YULY MARCELA BARAJAS AGUILERA</v>
          </cell>
          <cell r="CL174" t="str">
            <v>1 1. Interna</v>
          </cell>
          <cell r="CM174" t="str">
            <v>YULY MARCELA BARAJAS AGUILERA</v>
          </cell>
          <cell r="CN174">
            <v>1010176121</v>
          </cell>
          <cell r="CO174">
            <v>6</v>
          </cell>
          <cell r="CP174"/>
          <cell r="CQ174" t="str">
            <v>SECRETARIA GENERAL</v>
          </cell>
          <cell r="CR174"/>
          <cell r="CS174"/>
          <cell r="CT174"/>
          <cell r="CU174"/>
          <cell r="CV174"/>
          <cell r="CW174"/>
          <cell r="CX174"/>
          <cell r="CY174"/>
          <cell r="CZ174"/>
          <cell r="DA174"/>
          <cell r="DB174"/>
          <cell r="DC174"/>
          <cell r="DD174"/>
          <cell r="DE174"/>
          <cell r="DF174"/>
          <cell r="DG174"/>
          <cell r="DH174"/>
          <cell r="DI174"/>
          <cell r="DJ174"/>
          <cell r="DK174"/>
          <cell r="DL174"/>
          <cell r="DM174"/>
          <cell r="DN174"/>
          <cell r="DO174"/>
          <cell r="DP174"/>
          <cell r="DQ174"/>
          <cell r="DR174"/>
          <cell r="DS174"/>
          <cell r="DT174"/>
          <cell r="DU174"/>
          <cell r="DV174"/>
          <cell r="DW174"/>
          <cell r="DX174"/>
          <cell r="DY174"/>
          <cell r="DZ174"/>
          <cell r="EA174"/>
          <cell r="EB174"/>
          <cell r="EC174"/>
          <cell r="ED174"/>
          <cell r="EE174"/>
          <cell r="EF174"/>
          <cell r="EG174"/>
          <cell r="EH174"/>
          <cell r="EI174"/>
          <cell r="EJ174"/>
          <cell r="EK174"/>
          <cell r="EL174"/>
          <cell r="EM174"/>
          <cell r="EN174"/>
          <cell r="EO174"/>
          <cell r="EP174"/>
          <cell r="EQ174"/>
          <cell r="ER174"/>
          <cell r="ES174"/>
          <cell r="ET174"/>
          <cell r="EU174" t="str">
            <v>$ -</v>
          </cell>
          <cell r="EV174"/>
          <cell r="EW174"/>
          <cell r="EX174"/>
          <cell r="EY174"/>
          <cell r="EZ174"/>
          <cell r="FA174"/>
          <cell r="FB174">
            <v>0</v>
          </cell>
          <cell r="FC174">
            <v>45942</v>
          </cell>
          <cell r="FD174">
            <v>210</v>
          </cell>
          <cell r="FE174" t="str">
            <v>$ 63.000.000</v>
          </cell>
          <cell r="FF174" t="str">
            <v>Activo</v>
          </cell>
          <cell r="FG174" t="str">
            <v>En ejecución</v>
          </cell>
          <cell r="FH174"/>
          <cell r="FI174"/>
          <cell r="FJ174" t="str">
            <v>#N/D</v>
          </cell>
          <cell r="FK174" t="str">
            <v>#N/D</v>
          </cell>
          <cell r="FL174" t="str">
            <v>$173</v>
          </cell>
          <cell r="FM174" t="str">
            <v>#N/D</v>
          </cell>
          <cell r="FN174" t="str">
            <v>#N/D</v>
          </cell>
          <cell r="FO174" t="str">
            <v>#N/D</v>
          </cell>
          <cell r="FP174" t="str">
            <v>#N/D</v>
          </cell>
          <cell r="FQ174" t="str">
            <v>#¡REF!</v>
          </cell>
          <cell r="FR174" t="str">
            <v>#N/D</v>
          </cell>
          <cell r="FS174" t="str">
            <v>Asesorar a la entidad en el uso las tecnologías de la información para 
conseguir sus objetivos en lo relativo al Proceso de Gestión de las 
Tecnologías de la Información 
2. Hacer seguimiento y proyectar el plan de adquisiciones referente al 
Proceso de Gestión de las Tecnologías de la Información. 
3. Realizar la construcción, seguimiento, actualización y entrega de los 
documentos y planes que cumplan los lineamientos de Gobierno Digital, 
Plan Estratégico de Tecnologías de la Información y las Comunicaciones - 
PETI, Modelo de Seguridad y Privacidad de la Información (MSPI), Plan 
Operativo Anual, Indicadores, Modelo Integrado de Planeación y Gestión, 
FURAG, Riesgos y Planes de mejoramiento del proceso Gestión 
Tecnológica. 
4. Gestionar la proyección de informes y requerimientos efectuados por 
dependencias internas y externas en lo relativo al Proceso de Gestión de 
las Tecnologías de la Información 
5. Apoyar la supervisión y seguimiento de los contratos de la Secretaría 
General para los cuales sea designado. 
6. Las demás que sean asignadas por el supervisor, de acuerdo con la 
naturaleza y objeto del contrato.</v>
          </cell>
          <cell r="FT17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4"/>
          <cell r="FV174">
            <v>7</v>
          </cell>
          <cell r="FW174" t="str">
            <v>#N/D</v>
          </cell>
          <cell r="FX174">
            <v>323</v>
          </cell>
          <cell r="FY174">
            <v>63000000</v>
          </cell>
          <cell r="FZ174">
            <v>45719</v>
          </cell>
          <cell r="GA174">
            <v>195</v>
          </cell>
          <cell r="GB174">
            <v>63000000</v>
          </cell>
          <cell r="GC174">
            <v>45729</v>
          </cell>
        </row>
        <row r="175">
          <cell r="A175" t="str">
            <v>ANULADO</v>
          </cell>
          <cell r="B175" t="str">
            <v>ANULADO</v>
          </cell>
          <cell r="C175">
            <v>2025</v>
          </cell>
          <cell r="D175">
            <v>174</v>
          </cell>
          <cell r="E175">
            <v>1032362468</v>
          </cell>
          <cell r="F175">
            <v>3</v>
          </cell>
          <cell r="G175" t="str">
            <v>HERBERT GUERRA HERNANDEZ</v>
          </cell>
          <cell r="H175" t="str">
            <v>CL 23C 69F 65 IN 5 AP 101</v>
          </cell>
          <cell r="I175">
            <v>8065118</v>
          </cell>
          <cell r="J175" t="str">
            <v>heghe2@gmail.com</v>
          </cell>
          <cell r="K175" t="str">
            <v>NO APLICA</v>
          </cell>
          <cell r="L175" t="str">
            <v>NO APLICA</v>
          </cell>
          <cell r="M175" t="str">
            <v>HOMBRE</v>
          </cell>
          <cell r="N175" t="str">
            <v>TRANSGENERO</v>
          </cell>
          <cell r="O175" t="str">
            <v>NO APLICA</v>
          </cell>
          <cell r="P175" t="str">
            <v>NO APLICA</v>
          </cell>
          <cell r="Q175">
            <v>31558</v>
          </cell>
          <cell r="R175">
            <v>38</v>
          </cell>
          <cell r="S175" t="str">
            <v>NACIONAL</v>
          </cell>
          <cell r="T175" t="str">
            <v>Título de formación técnica o aprobación de
cuatro (4) semestres de formación
profesional o aprobación del 40% del
pensum académico en economía,
administración, contaduría y afines o
ciencias sociales y humanas o su
equivalencia</v>
          </cell>
          <cell r="U175" t="str">
            <v>TECNICO PROFESIONAL EN COMERCIO
EXTERIOR
Fundación para la Educación Superior
Según acta de grado del 07 de diciembre de
2005</v>
          </cell>
          <cell r="V175" t="str">
            <v>ANULADO</v>
          </cell>
          <cell r="W175" t="str">
            <v>ANULADO</v>
          </cell>
          <cell r="X175"/>
          <cell r="Y175"/>
          <cell r="Z175" t="str">
            <v>ANULADO</v>
          </cell>
          <cell r="AA175" t="str">
            <v>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v>
          </cell>
          <cell r="AB175"/>
          <cell r="AC175"/>
          <cell r="AD175"/>
          <cell r="AE175"/>
          <cell r="AF175"/>
          <cell r="AG175"/>
          <cell r="AH175" t="str">
            <v>ANULADO</v>
          </cell>
          <cell r="AI175">
            <v>0</v>
          </cell>
          <cell r="AJ175"/>
          <cell r="AK175"/>
          <cell r="AL175"/>
          <cell r="AM175" t="str">
            <v>#¡VALOR!</v>
          </cell>
          <cell r="AN175" t="str">
            <v>#¡VALOR!</v>
          </cell>
          <cell r="AO175" t="str">
            <v>ANULADO</v>
          </cell>
          <cell r="AP175"/>
          <cell r="AQ175"/>
          <cell r="AR175"/>
          <cell r="AS175" t="str">
            <v>ANULADO</v>
          </cell>
          <cell r="AT175" t="str">
            <v>ANULADO</v>
          </cell>
          <cell r="AU175"/>
          <cell r="AV175"/>
          <cell r="AW175"/>
          <cell r="AX175"/>
          <cell r="AY175"/>
          <cell r="AZ175"/>
          <cell r="BA175"/>
          <cell r="BB175"/>
          <cell r="BC175"/>
          <cell r="BD175"/>
          <cell r="BE175"/>
          <cell r="BF175"/>
          <cell r="BG175"/>
          <cell r="BH175"/>
          <cell r="BI175"/>
          <cell r="BJ175"/>
          <cell r="BK175"/>
          <cell r="BL175"/>
          <cell r="BM175"/>
          <cell r="BN175"/>
          <cell r="BO175"/>
          <cell r="BP175"/>
          <cell r="BQ175"/>
          <cell r="BR175"/>
          <cell r="BS175"/>
          <cell r="BT175"/>
          <cell r="BU175"/>
          <cell r="BV175"/>
          <cell r="BW175"/>
          <cell r="BX175"/>
          <cell r="BY175"/>
          <cell r="BZ175"/>
          <cell r="CA175"/>
          <cell r="CB175"/>
          <cell r="CC175"/>
          <cell r="CD175"/>
          <cell r="CE175"/>
          <cell r="CF175"/>
          <cell r="CG175"/>
          <cell r="CH175"/>
          <cell r="CI175"/>
          <cell r="CJ175" t="str">
            <v>ANULADO</v>
          </cell>
          <cell r="CK175" t="str">
            <v>YULY MARCELA BARAJAS AGUILERA</v>
          </cell>
          <cell r="CL175"/>
          <cell r="CM175" t="str">
            <v>ANULADO</v>
          </cell>
          <cell r="CN175"/>
          <cell r="CO175"/>
          <cell r="CP175"/>
          <cell r="CQ175" t="str">
            <v>ANULADO</v>
          </cell>
          <cell r="CR175"/>
          <cell r="CS175"/>
          <cell r="CT175"/>
          <cell r="CU175"/>
          <cell r="CV175"/>
          <cell r="CW175"/>
          <cell r="CX175"/>
          <cell r="CY175"/>
          <cell r="CZ175"/>
          <cell r="DA175"/>
          <cell r="DB175"/>
          <cell r="DC175"/>
          <cell r="DD175"/>
          <cell r="DE175"/>
          <cell r="DF175"/>
          <cell r="DG175"/>
          <cell r="DH175"/>
          <cell r="DI175"/>
          <cell r="DJ175"/>
          <cell r="DK175"/>
          <cell r="DL175"/>
          <cell r="DM175"/>
          <cell r="DN175"/>
          <cell r="DO175"/>
          <cell r="DP175"/>
          <cell r="DQ175"/>
          <cell r="DR175"/>
          <cell r="DS175"/>
          <cell r="DT175"/>
          <cell r="DU175"/>
          <cell r="DV175"/>
          <cell r="DW175"/>
          <cell r="DX175"/>
          <cell r="DY175"/>
          <cell r="DZ175"/>
          <cell r="EA175"/>
          <cell r="EB175"/>
          <cell r="EC175"/>
          <cell r="ED175"/>
          <cell r="EE175"/>
          <cell r="EF175"/>
          <cell r="EG175"/>
          <cell r="EH175"/>
          <cell r="EI175"/>
          <cell r="EJ175"/>
          <cell r="EK175"/>
          <cell r="EL175"/>
          <cell r="EM175"/>
          <cell r="EN175"/>
          <cell r="EO175"/>
          <cell r="EP175"/>
          <cell r="EQ175"/>
          <cell r="ER175"/>
          <cell r="ES175"/>
          <cell r="ET175"/>
          <cell r="EU175" t="str">
            <v>$ -</v>
          </cell>
          <cell r="EV175"/>
          <cell r="EW175"/>
          <cell r="EX175"/>
          <cell r="EY175"/>
          <cell r="EZ175"/>
          <cell r="FA175"/>
          <cell r="FB175">
            <v>0</v>
          </cell>
          <cell r="FC175" t="str">
            <v>#¡VALOR!</v>
          </cell>
          <cell r="FD175" t="str">
            <v>#¡VALOR!</v>
          </cell>
          <cell r="FE175" t="str">
            <v>$ 0</v>
          </cell>
          <cell r="FF175" t="str">
            <v>#¡VALOR!</v>
          </cell>
          <cell r="FG175" t="str">
            <v>#¡VALOR!</v>
          </cell>
          <cell r="FH175"/>
          <cell r="FI175"/>
          <cell r="FJ175" t="str">
            <v>#N/D</v>
          </cell>
          <cell r="FK175" t="str">
            <v>#N/D</v>
          </cell>
          <cell r="FL175" t="str">
            <v>$174</v>
          </cell>
          <cell r="FM175" t="str">
            <v>#N/D</v>
          </cell>
          <cell r="FN175" t="str">
            <v>#N/D</v>
          </cell>
          <cell r="FO175" t="str">
            <v>#N/D</v>
          </cell>
          <cell r="FP175" t="str">
            <v>#N/D</v>
          </cell>
          <cell r="FQ175" t="str">
            <v>#¡REF!</v>
          </cell>
          <cell r="FR175" t="str">
            <v>#N/D</v>
          </cell>
          <cell r="FS175"/>
          <cell r="FT175"/>
          <cell r="FU175"/>
          <cell r="FV175" t="str">
            <v>#¡VALOR!</v>
          </cell>
          <cell r="FW175" t="str">
            <v>#N/D</v>
          </cell>
          <cell r="FX175"/>
          <cell r="FY175"/>
          <cell r="FZ175"/>
          <cell r="GA175"/>
          <cell r="GB175"/>
          <cell r="GC175"/>
        </row>
        <row r="176">
          <cell r="A176" t="str">
            <v>C546</v>
          </cell>
          <cell r="B176"/>
          <cell r="C176">
            <v>2025</v>
          </cell>
          <cell r="D176">
            <v>175</v>
          </cell>
          <cell r="E176">
            <v>53105299</v>
          </cell>
          <cell r="F176">
            <v>1</v>
          </cell>
          <cell r="G176" t="str">
            <v>JENNY LUCIA PULECIO HERRERA</v>
          </cell>
          <cell r="H176" t="str">
            <v>CL 10 11 18 SUR</v>
          </cell>
          <cell r="I176">
            <v>0</v>
          </cell>
          <cell r="J176" t="str">
            <v>luciapulecio@gmail.com</v>
          </cell>
          <cell r="K176" t="str">
            <v>NO APLICA</v>
          </cell>
          <cell r="L176" t="str">
            <v>NO APLICA</v>
          </cell>
          <cell r="M176" t="str">
            <v>MUJER</v>
          </cell>
          <cell r="N176" t="str">
            <v>CISGENERO</v>
          </cell>
          <cell r="O176" t="str">
            <v>NO APLICA</v>
          </cell>
          <cell r="P176" t="str">
            <v>NO APLICA</v>
          </cell>
          <cell r="Q176">
            <v>30941</v>
          </cell>
          <cell r="R176">
            <v>38</v>
          </cell>
          <cell r="S176" t="str">
            <v>NACIONAL</v>
          </cell>
          <cell r="T176" t="str">
            <v>Título profesional en las áreas ciencias sociales y humanas y afines y/o su equivalencia</v>
          </cell>
          <cell r="U176" t="str">
            <v>PSICÓLOGA La Universidad Santo Tomás Según diploma de grado del 03 de julio de 2009</v>
          </cell>
          <cell r="V176" t="str">
            <v>Inversión</v>
          </cell>
          <cell r="W176" t="str">
            <v>Construcción de Ciudadanía Activa Crece La Participación en el Territorio con Promoción, Información e Innovación en Bogotá D.C.</v>
          </cell>
          <cell r="X176" t="str">
            <v>O23011745022024025405001</v>
          </cell>
          <cell r="Y17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6" t="str">
            <v>5. Ejecutar 400 Obras con Saldo Pedagógico</v>
          </cell>
          <cell r="AA176" t="str">
            <v>prestación de servicios profesionales para realizar la articulación, programar, gestionar y realizar la participación incidente con las organizaciones sociales,comunales y comunitarias des-de el componente social dentro de la metodología obras Con Saldo pedagógico de la Gerencia de Proyectos del IDPAC.</v>
          </cell>
          <cell r="AB176">
            <v>45728</v>
          </cell>
          <cell r="AC176">
            <v>45730</v>
          </cell>
          <cell r="AD176">
            <v>2025</v>
          </cell>
          <cell r="AE176">
            <v>3</v>
          </cell>
          <cell r="AF176">
            <v>14</v>
          </cell>
          <cell r="AG176">
            <v>2025</v>
          </cell>
          <cell r="AH176">
            <v>9</v>
          </cell>
          <cell r="AI176">
            <v>0</v>
          </cell>
          <cell r="AJ176">
            <v>2025</v>
          </cell>
          <cell r="AK176">
            <v>12</v>
          </cell>
          <cell r="AL176">
            <v>13</v>
          </cell>
          <cell r="AM176">
            <v>46004</v>
          </cell>
          <cell r="AN176">
            <v>270</v>
          </cell>
          <cell r="AO176">
            <v>36000000</v>
          </cell>
          <cell r="AP176"/>
          <cell r="AQ176"/>
          <cell r="AR176"/>
          <cell r="AS176" t="str">
            <v>$ 4.000.000</v>
          </cell>
          <cell r="AT176" t="str">
            <v>PROFESIONAL 1</v>
          </cell>
          <cell r="AU176" t="str">
            <v>Marzo</v>
          </cell>
          <cell r="AV176" t="str">
            <v>1 1. Natural</v>
          </cell>
          <cell r="AW176" t="str">
            <v>26 26-Persona Natural</v>
          </cell>
          <cell r="AX176" t="str">
            <v>3 3. Único Contratista</v>
          </cell>
          <cell r="AY176" t="str">
            <v>17 17. Contrato de Prestación de Servicios</v>
          </cell>
          <cell r="AZ176" t="str">
            <v>31 31-Servicios Profesionales</v>
          </cell>
          <cell r="BA176" t="str">
            <v>5 Contratación directa</v>
          </cell>
          <cell r="BB176" t="str">
            <v>33 Prestación de Servicios Profesionales y Apoyo (5-8)</v>
          </cell>
          <cell r="BC176">
            <v>1</v>
          </cell>
          <cell r="BD176" t="str">
            <v>1 1. Ley 80</v>
          </cell>
          <cell r="BE176"/>
          <cell r="BF176"/>
          <cell r="BG176"/>
          <cell r="BH176"/>
          <cell r="BI176" t="str">
            <v>6 6: Prestacion de servicios</v>
          </cell>
          <cell r="BJ176"/>
          <cell r="BK176"/>
          <cell r="BL176"/>
          <cell r="BM176"/>
          <cell r="BN176"/>
          <cell r="BO176"/>
          <cell r="BP176"/>
          <cell r="BQ176"/>
          <cell r="BR176"/>
          <cell r="BS176"/>
          <cell r="BT176"/>
          <cell r="BU176"/>
          <cell r="BV176"/>
          <cell r="BW176"/>
          <cell r="BX176"/>
          <cell r="BY176"/>
          <cell r="BZ176"/>
          <cell r="CA176"/>
          <cell r="CB176"/>
          <cell r="CC176">
            <v>45729</v>
          </cell>
          <cell r="CD176" t="str">
            <v>CUMPLIMIENTO</v>
          </cell>
          <cell r="CE176">
            <v>80111600</v>
          </cell>
          <cell r="CF176" t="str">
            <v>CD-IDPAC-0175-2025</v>
          </cell>
          <cell r="CG176" t="str">
            <v>https://community.secop.gov.co/Public/Tendering/OpportunityDetail/Index?noticeUID=CO1.NTC.7826049&amp;isFromPublicArea=True&amp;isModal=False</v>
          </cell>
          <cell r="CH176">
            <v>45728</v>
          </cell>
          <cell r="CI176" t="str">
            <v>CO1.PCCNTR.7645710</v>
          </cell>
          <cell r="CJ176" t="str">
            <v>JORGE SUAREZ</v>
          </cell>
          <cell r="CK176" t="str">
            <v>YULY MARCELA BARAJAS AGUILERA</v>
          </cell>
          <cell r="CL176" t="str">
            <v>1 1. Interna</v>
          </cell>
          <cell r="CM176" t="str">
            <v>CAMILO IVAN REYES AMADOR</v>
          </cell>
          <cell r="CN176">
            <v>80082106</v>
          </cell>
          <cell r="CO176">
            <v>4</v>
          </cell>
          <cell r="CP176"/>
          <cell r="CQ176" t="str">
            <v>GERENTE DE PROYECTOS</v>
          </cell>
          <cell r="CR176"/>
          <cell r="CS176"/>
          <cell r="CT176"/>
          <cell r="CU176"/>
          <cell r="CV176"/>
          <cell r="CW176"/>
          <cell r="CX176"/>
          <cell r="CY176"/>
          <cell r="CZ176"/>
          <cell r="DA176"/>
          <cell r="DB176"/>
          <cell r="DC176"/>
          <cell r="DD176"/>
          <cell r="DE176"/>
          <cell r="DF176"/>
          <cell r="DG176"/>
          <cell r="DH176"/>
          <cell r="DI176"/>
          <cell r="DJ176"/>
          <cell r="DK176"/>
          <cell r="DL176"/>
          <cell r="DM176"/>
          <cell r="DN176"/>
          <cell r="DO176"/>
          <cell r="DP176"/>
          <cell r="DQ176"/>
          <cell r="DR176"/>
          <cell r="DS176"/>
          <cell r="DT176"/>
          <cell r="DU176"/>
          <cell r="DV176"/>
          <cell r="DW176"/>
          <cell r="DX176"/>
          <cell r="DY176"/>
          <cell r="DZ176"/>
          <cell r="EA176"/>
          <cell r="EB176"/>
          <cell r="EC176"/>
          <cell r="ED176"/>
          <cell r="EE176"/>
          <cell r="EF176"/>
          <cell r="EG176"/>
          <cell r="EH176"/>
          <cell r="EI176"/>
          <cell r="EJ176"/>
          <cell r="EK176"/>
          <cell r="EL176"/>
          <cell r="EM176"/>
          <cell r="EN176"/>
          <cell r="EO176"/>
          <cell r="EP176"/>
          <cell r="EQ176"/>
          <cell r="ER176"/>
          <cell r="ES176"/>
          <cell r="ET176"/>
          <cell r="EU176" t="str">
            <v>$ -</v>
          </cell>
          <cell r="EV176"/>
          <cell r="EW176"/>
          <cell r="EX176"/>
          <cell r="EY176"/>
          <cell r="EZ176"/>
          <cell r="FA176"/>
          <cell r="FB176">
            <v>0</v>
          </cell>
          <cell r="FC176">
            <v>46004</v>
          </cell>
          <cell r="FD176">
            <v>270</v>
          </cell>
          <cell r="FE176" t="str">
            <v>$ 36.000.000</v>
          </cell>
          <cell r="FF176" t="str">
            <v>Activo</v>
          </cell>
          <cell r="FG176" t="str">
            <v>En ejecución</v>
          </cell>
          <cell r="FH176"/>
          <cell r="FI176"/>
          <cell r="FJ176" t="str">
            <v>#N/D</v>
          </cell>
          <cell r="FK176" t="str">
            <v>#N/D</v>
          </cell>
          <cell r="FL176" t="str">
            <v>$175</v>
          </cell>
          <cell r="FM176" t="str">
            <v>#N/D</v>
          </cell>
          <cell r="FN176" t="str">
            <v>#N/D</v>
          </cell>
          <cell r="FO176" t="str">
            <v>#N/D</v>
          </cell>
          <cell r="FP176" t="str">
            <v>#N/D</v>
          </cell>
          <cell r="FQ176" t="str">
            <v>#¡REF!</v>
          </cell>
          <cell r="FR176" t="str">
            <v>#N/D</v>
          </cell>
          <cell r="FS176" t="str">
            <v>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Asesorar a las JAC en la estructuración de los proyectos desde el componente social, apoyando en la identificación del territorio con las posibles soluciones a sus necesidades y en la definición del presupuesto con actividades que generan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v>
          </cell>
          <cell r="FT17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6"/>
          <cell r="FV176">
            <v>9</v>
          </cell>
          <cell r="FW176" t="str">
            <v>#N/D</v>
          </cell>
          <cell r="FX176">
            <v>296</v>
          </cell>
          <cell r="FY176">
            <v>40000000</v>
          </cell>
          <cell r="FZ176">
            <v>45717</v>
          </cell>
          <cell r="GA176">
            <v>200</v>
          </cell>
          <cell r="GB176">
            <v>36000000</v>
          </cell>
          <cell r="GC176">
            <v>45729</v>
          </cell>
        </row>
        <row r="177">
          <cell r="A177" t="str">
            <v>C475</v>
          </cell>
          <cell r="B177"/>
          <cell r="C177">
            <v>2025</v>
          </cell>
          <cell r="D177">
            <v>176</v>
          </cell>
          <cell r="E177">
            <v>60382612</v>
          </cell>
          <cell r="F177">
            <v>4</v>
          </cell>
          <cell r="G177" t="str">
            <v>VERONICA PELAEZ GUTIERREZ</v>
          </cell>
          <cell r="H177" t="str">
            <v>KR  6     86  87</v>
          </cell>
          <cell r="I177" t="str">
            <v>3 2 0 3 0 0 9 2 2 1</v>
          </cell>
          <cell r="J177" t="str">
            <v>veronicapelaez07@gmail.com</v>
          </cell>
          <cell r="K177" t="str">
            <v>NO APLICA</v>
          </cell>
          <cell r="L177" t="str">
            <v>NO APLICA</v>
          </cell>
          <cell r="M177" t="str">
            <v>MUJER</v>
          </cell>
          <cell r="N177" t="str">
            <v>CISGENERO</v>
          </cell>
          <cell r="O177" t="str">
            <v>NO APLICA</v>
          </cell>
          <cell r="P177" t="str">
            <v>NO APLICA</v>
          </cell>
          <cell r="Q177">
            <v>28322</v>
          </cell>
          <cell r="R177">
            <v>47</v>
          </cell>
          <cell r="S177" t="str">
            <v>NACIONAL</v>
          </cell>
          <cell r="T177" t="str">
            <v>Título Profesional en Derecho, con título de 
posgrado en la modalidad de maestría o su 
equivalencia</v>
          </cell>
          <cell r="U177" t="str">
            <v xml:space="preserve"> ABOGADA 
Universidad  Externado de Colombia 
Según acta de grado del 20 de junio de 2002
 DIPLOME DETUDES APPRONDIES EN DROIT 
PUBLIC INTERNE 
Universidad Panthéon-Assas Paris Ii-Francia 
Según diploma  de grado del 07/10/2004
 Equivalente a: 
MAGISTER EN DERECHO PUBLICO 
convalidado mediante Resolución 5219   del 16 de 
mayo del  2012 del Min. De Educación</v>
          </cell>
          <cell r="V177" t="str">
            <v>Inversión</v>
          </cell>
          <cell r="W177" t="str">
            <v>Construcción de Ciudadanía Activa Crece La Participación en el Territorio con Promoción, Información e Innovación en Bogotá D.C.</v>
          </cell>
          <cell r="X177" t="str">
            <v>O23011745022024025401021</v>
          </cell>
          <cell r="Y17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7" t="str">
            <v>3. Entregar 1.550 Incentivo(s) para estimular y promover la participación incidente</v>
          </cell>
          <cell r="AA177" t="str">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v>
          </cell>
          <cell r="AB177">
            <v>45723</v>
          </cell>
          <cell r="AC177">
            <v>45727</v>
          </cell>
          <cell r="AD177">
            <v>2025</v>
          </cell>
          <cell r="AE177">
            <v>3</v>
          </cell>
          <cell r="AF177">
            <v>11</v>
          </cell>
          <cell r="AG177">
            <v>2025</v>
          </cell>
          <cell r="AH177">
            <v>6</v>
          </cell>
          <cell r="AI177">
            <v>0</v>
          </cell>
          <cell r="AJ177">
            <v>2025</v>
          </cell>
          <cell r="AK177">
            <v>9</v>
          </cell>
          <cell r="AL177">
            <v>10</v>
          </cell>
          <cell r="AM177">
            <v>45910</v>
          </cell>
          <cell r="AN177">
            <v>180</v>
          </cell>
          <cell r="AO177">
            <v>60000000</v>
          </cell>
          <cell r="AP177"/>
          <cell r="AQ177"/>
          <cell r="AR177"/>
          <cell r="AS177" t="str">
            <v>$ 10.000.000</v>
          </cell>
          <cell r="AT177" t="str">
            <v>ASESOR 4</v>
          </cell>
          <cell r="AU177" t="str">
            <v>Marzo</v>
          </cell>
          <cell r="AV177" t="str">
            <v>1 1. Natural</v>
          </cell>
          <cell r="AW177" t="str">
            <v>26 26-Persona Natural</v>
          </cell>
          <cell r="AX177" t="str">
            <v>3 3. Único Contratista</v>
          </cell>
          <cell r="AY177" t="str">
            <v>17 17. Contrato de Prestación de Servicios</v>
          </cell>
          <cell r="AZ177" t="str">
            <v>31 31-Servicios Profesionales</v>
          </cell>
          <cell r="BA177" t="str">
            <v>5 Contratación directa</v>
          </cell>
          <cell r="BB177" t="str">
            <v>33 Prestación de Servicios Profesionales y Apoyo (5-8)</v>
          </cell>
          <cell r="BC177">
            <v>1</v>
          </cell>
          <cell r="BD177" t="str">
            <v>1 1. Ley 80</v>
          </cell>
          <cell r="BE177"/>
          <cell r="BF177"/>
          <cell r="BG177"/>
          <cell r="BH177"/>
          <cell r="BI177" t="str">
            <v>6 6: Prestacion de servicios</v>
          </cell>
          <cell r="BJ177"/>
          <cell r="BK177"/>
          <cell r="BL177"/>
          <cell r="BM177"/>
          <cell r="BN177"/>
          <cell r="BO177"/>
          <cell r="BP177"/>
          <cell r="BQ177"/>
          <cell r="BR177"/>
          <cell r="BS177"/>
          <cell r="BT177"/>
          <cell r="BU177"/>
          <cell r="BV177"/>
          <cell r="BW177"/>
          <cell r="BX177"/>
          <cell r="BY177"/>
          <cell r="BZ177"/>
          <cell r="CA177"/>
          <cell r="CB177"/>
          <cell r="CC177">
            <v>45723</v>
          </cell>
          <cell r="CD177" t="str">
            <v>CUMPLIMIENTO</v>
          </cell>
          <cell r="CE177">
            <v>80111600</v>
          </cell>
          <cell r="CF177" t="str">
            <v>CD-IDPAC-176-2025</v>
          </cell>
          <cell r="CG177" t="str">
            <v>https://community.secop.gov.co/Public/Tendering/OpportunityDetail/Index?noticeUID=CO1.NTC.7788648&amp;isFromPublicArea=True&amp;isModal=False</v>
          </cell>
          <cell r="CH177">
            <v>45722</v>
          </cell>
          <cell r="CI177" t="str">
            <v xml:space="preserve">	CO1.PCCNTR.7617046</v>
          </cell>
          <cell r="CJ177" t="str">
            <v>Wilson Ayure</v>
          </cell>
          <cell r="CK177" t="str">
            <v>YULY MARCELA BARAJAS AGUILERA</v>
          </cell>
          <cell r="CL177" t="str">
            <v>1 1. Interna</v>
          </cell>
          <cell r="CM177" t="str">
            <v>JOSÉ GUILLERMO ORJUELA ARDILA</v>
          </cell>
          <cell r="CN177">
            <v>1075654508</v>
          </cell>
          <cell r="CO177">
            <v>1</v>
          </cell>
          <cell r="CP177"/>
          <cell r="CQ177" t="str">
            <v>GERENTE ESCUELA DE LA PARTICIPACIÓN</v>
          </cell>
          <cell r="CR177"/>
          <cell r="CS177"/>
          <cell r="CT177"/>
          <cell r="CU177"/>
          <cell r="CV177"/>
          <cell r="CW177"/>
          <cell r="CX177"/>
          <cell r="CY177"/>
          <cell r="CZ177"/>
          <cell r="DA177"/>
          <cell r="DB177"/>
          <cell r="DC177"/>
          <cell r="DD177"/>
          <cell r="DE177"/>
          <cell r="DF177"/>
          <cell r="DG177"/>
          <cell r="DH177"/>
          <cell r="DI177"/>
          <cell r="DJ177"/>
          <cell r="DK177"/>
          <cell r="DL177"/>
          <cell r="DM177"/>
          <cell r="DN177"/>
          <cell r="DO177"/>
          <cell r="DP177"/>
          <cell r="DQ177"/>
          <cell r="DR177"/>
          <cell r="DS177"/>
          <cell r="DT177"/>
          <cell r="DU177"/>
          <cell r="DV177"/>
          <cell r="DW177"/>
          <cell r="DX177"/>
          <cell r="DY177"/>
          <cell r="DZ177"/>
          <cell r="EA177"/>
          <cell r="EB177"/>
          <cell r="EC177"/>
          <cell r="ED177"/>
          <cell r="EE177"/>
          <cell r="EF177"/>
          <cell r="EG177"/>
          <cell r="EH177"/>
          <cell r="EI177"/>
          <cell r="EJ177"/>
          <cell r="EK177"/>
          <cell r="EL177"/>
          <cell r="EM177"/>
          <cell r="EN177"/>
          <cell r="EO177"/>
          <cell r="EP177"/>
          <cell r="EQ177"/>
          <cell r="ER177"/>
          <cell r="ES177"/>
          <cell r="ET177"/>
          <cell r="EU177" t="str">
            <v>$ -</v>
          </cell>
          <cell r="EV177"/>
          <cell r="EW177"/>
          <cell r="EX177"/>
          <cell r="EY177"/>
          <cell r="EZ177"/>
          <cell r="FA177"/>
          <cell r="FB177">
            <v>0</v>
          </cell>
          <cell r="FC177">
            <v>45910</v>
          </cell>
          <cell r="FD177">
            <v>180</v>
          </cell>
          <cell r="FE177" t="str">
            <v>$ 60.000.000</v>
          </cell>
          <cell r="FF177" t="str">
            <v>Activo</v>
          </cell>
          <cell r="FG177" t="str">
            <v>En ejecución</v>
          </cell>
          <cell r="FH177"/>
          <cell r="FI177"/>
          <cell r="FJ177" t="str">
            <v>#N/D</v>
          </cell>
          <cell r="FK177" t="str">
            <v>#N/D</v>
          </cell>
          <cell r="FL177" t="str">
            <v>$176</v>
          </cell>
          <cell r="FM177" t="str">
            <v>#N/D</v>
          </cell>
          <cell r="FN177" t="str">
            <v>#N/D</v>
          </cell>
          <cell r="FO177" t="str">
            <v>#N/D</v>
          </cell>
          <cell r="FP177" t="str">
            <v>#N/D</v>
          </cell>
          <cell r="FQ177" t="str">
            <v>#¡REF!</v>
          </cell>
          <cell r="FR177" t="str">
            <v>#N/D</v>
          </cell>
          <cell r="FS177" t="str">
            <v xml:space="preserve"> Brindar acompañamiento jurídico a la Subdirección de Promoción de la 
Participación en la formulación e implementación de acciones vinculadas 
a los proyectos de inversión. 
2. Desarrollar acciones de orientación y revisión permanente de los 
requerimientos, derechos de petición y solicitudes de información jurídica 
dirigidos a la Subdirección de Promoción de la Participación. 
3. Elaborar y revisar documentos relacionados con las etapas precontractual, 
contractual y poscontractual de los proyectos de inversión gestionados por 
la Subdirección de Promoción de la Participación. 
4. Apoyar jurídicamente en la supervisión de convenios y contratos suscritos 
por la Subdirección de Promoción de la Participación, asegurando el 
cumplimiento de la normativa vigente. 
5. Gestionar la tramitación de documentos, solicitudes y demás actividades 
asignadas por el supervisor a través de cualquier medio, incluyendo 
aquellas registradas en el Sistema Distrital de Quejas y Soluciones (SDQS) 
y el sistema de administración de correspondencia implementado por la 
entidad. 
6. Las demás que sean asignadas por el supervisor, de acuerdo con la 
naturaleza y objeto del contrato. </v>
          </cell>
          <cell r="FT17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7"/>
          <cell r="FV177">
            <v>6</v>
          </cell>
          <cell r="FW177" t="str">
            <v>#N/D</v>
          </cell>
          <cell r="FX177">
            <v>317</v>
          </cell>
          <cell r="FY177">
            <v>60000000</v>
          </cell>
          <cell r="FZ177">
            <v>45718</v>
          </cell>
          <cell r="GA177">
            <v>183</v>
          </cell>
          <cell r="GB177">
            <v>60000000</v>
          </cell>
          <cell r="GC177">
            <v>45726</v>
          </cell>
        </row>
        <row r="178">
          <cell r="A178" t="str">
            <v>C121</v>
          </cell>
          <cell r="B178"/>
          <cell r="C178">
            <v>2025</v>
          </cell>
          <cell r="D178">
            <v>177</v>
          </cell>
          <cell r="E178">
            <v>1013665485</v>
          </cell>
          <cell r="F178">
            <v>0</v>
          </cell>
          <cell r="G178" t="str">
            <v>ANDRES CAMILO CASTRO MURCIA</v>
          </cell>
          <cell r="H178" t="str">
            <v>Carrera 73 B # 2 - 52</v>
          </cell>
          <cell r="I178">
            <v>7106148</v>
          </cell>
          <cell r="J178" t="str">
            <v>andresc.castro.m@gmail.com</v>
          </cell>
          <cell r="K178" t="str">
            <v>NO APLICA</v>
          </cell>
          <cell r="L178" t="str">
            <v>NO APLICA</v>
          </cell>
          <cell r="M178" t="str">
            <v>HOMBRE</v>
          </cell>
          <cell r="N178" t="str">
            <v>MASCULINO</v>
          </cell>
          <cell r="O178" t="str">
            <v>NEGRO(A), MULATO(A), AFRODESCENDIENTE, AFROCOLOMBIANO(A)</v>
          </cell>
          <cell r="P178" t="str">
            <v>NINGUNA</v>
          </cell>
          <cell r="Q178">
            <v>35130</v>
          </cell>
          <cell r="R178">
            <v>27</v>
          </cell>
          <cell r="S178" t="str">
            <v>NACIONAL</v>
          </cell>
          <cell r="T178" t="str">
            <v>Título profesional en ciencias
sociales y humanas con título de
posgrado a nivel de maestría o
su equivalencia</v>
          </cell>
          <cell r="U178" t="str">
            <v>PROFESIONAL EN NEGOCIOS  INTERNACIONALES
Corporacion Universidad Piloto
de Colombia
Según acta de grado del 5 de
marzo de 201</v>
          </cell>
          <cell r="V178" t="str">
            <v>Inversión</v>
          </cell>
          <cell r="W178" t="str">
            <v>8080 Formación en capacidades democráticas en interrelación con la cualificación de la participación incidente; con enfoques de cultura ciudadana, democrática y de paz Bogotá D.C.</v>
          </cell>
          <cell r="X178" t="str">
            <v>O23011745022024021202034</v>
          </cell>
          <cell r="Y17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7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178" t="str">
            <v>Prestar servicios profesionales para apoyar a la Gerencia en el liderazgo y seguimiento de los procesos contractuales, administrativos y financieros competencia de la Gerencia de la Escuela de Participación.la de Participación.</v>
          </cell>
          <cell r="AB178">
            <v>45728</v>
          </cell>
          <cell r="AC178">
            <v>45730</v>
          </cell>
          <cell r="AD178">
            <v>2025</v>
          </cell>
          <cell r="AE178">
            <v>3</v>
          </cell>
          <cell r="AF178">
            <v>14</v>
          </cell>
          <cell r="AG178">
            <v>2025</v>
          </cell>
          <cell r="AH178">
            <v>6</v>
          </cell>
          <cell r="AI178">
            <v>0</v>
          </cell>
          <cell r="AJ178">
            <v>2025</v>
          </cell>
          <cell r="AK178">
            <v>9</v>
          </cell>
          <cell r="AL178">
            <v>13</v>
          </cell>
          <cell r="AM178">
            <v>45913</v>
          </cell>
          <cell r="AN178">
            <v>180</v>
          </cell>
          <cell r="AO178">
            <v>43800000</v>
          </cell>
          <cell r="AP178"/>
          <cell r="AQ178"/>
          <cell r="AR178"/>
          <cell r="AS178" t="str">
            <v>$ 7.300.000</v>
          </cell>
          <cell r="AT178" t="str">
            <v>PROFESIONAL 7</v>
          </cell>
          <cell r="AU178" t="str">
            <v>Marzo</v>
          </cell>
          <cell r="AV178" t="str">
            <v>1 1. Natural</v>
          </cell>
          <cell r="AW178" t="str">
            <v>26 26-Persona Natural</v>
          </cell>
          <cell r="AX178" t="str">
            <v>3 3. Único Contratista</v>
          </cell>
          <cell r="AY178" t="str">
            <v>17 17. Contrato de Prestación de Servicios</v>
          </cell>
          <cell r="AZ178" t="str">
            <v>31 31-Servicios Profesionales</v>
          </cell>
          <cell r="BA178" t="str">
            <v>5 Contratación directa</v>
          </cell>
          <cell r="BB178" t="str">
            <v>33 Prestación de Servicios Profesionales y Apoyo (5-8)</v>
          </cell>
          <cell r="BC178">
            <v>1</v>
          </cell>
          <cell r="BD178" t="str">
            <v>1 1. Ley 80</v>
          </cell>
          <cell r="BE178"/>
          <cell r="BF178"/>
          <cell r="BG178"/>
          <cell r="BH178"/>
          <cell r="BI178" t="str">
            <v>6 6: Prestacion de servicios</v>
          </cell>
          <cell r="BJ178"/>
          <cell r="BK178"/>
          <cell r="BL178"/>
          <cell r="BM178"/>
          <cell r="BN178"/>
          <cell r="BO178"/>
          <cell r="BP178"/>
          <cell r="BQ178"/>
          <cell r="BR178"/>
          <cell r="BS178"/>
          <cell r="BT178"/>
          <cell r="BU178"/>
          <cell r="BV178"/>
          <cell r="BW178"/>
          <cell r="BX178"/>
          <cell r="BY178"/>
          <cell r="BZ178"/>
          <cell r="CA178"/>
          <cell r="CB178"/>
          <cell r="CC178">
            <v>45729</v>
          </cell>
          <cell r="CD178" t="str">
            <v>CUMPLIMIENTO</v>
          </cell>
          <cell r="CE178">
            <v>80111600</v>
          </cell>
          <cell r="CF178" t="str">
            <v>CD-IDPAC-177-2025</v>
          </cell>
          <cell r="CG178" t="str">
            <v>https://community.secop.gov.co/Public/Tendering/OpportunityDetail/Index?noticeUID=CO1.NTC.7824629&amp;isFromPublicArea=True&amp;isModal=False</v>
          </cell>
          <cell r="CH178">
            <v>45728</v>
          </cell>
          <cell r="CI178" t="str">
            <v>CO1.PCCNTR.7643983</v>
          </cell>
          <cell r="CJ178" t="str">
            <v>Sebastián Silva</v>
          </cell>
          <cell r="CK178" t="str">
            <v>YULY MARCELA BARAJAS AGUILERA</v>
          </cell>
          <cell r="CL178" t="str">
            <v>1 1. Interna</v>
          </cell>
          <cell r="CM178" t="str">
            <v>JOSÉ GUILLERMO ORJUELA ARDILA</v>
          </cell>
          <cell r="CN178">
            <v>1075654508</v>
          </cell>
          <cell r="CO178">
            <v>1</v>
          </cell>
          <cell r="CP178"/>
          <cell r="CQ178" t="str">
            <v>GERENTE ESCUELA DE LA PARTICIPACIÓN</v>
          </cell>
          <cell r="CR178"/>
          <cell r="CS178"/>
          <cell r="CT178"/>
          <cell r="CU178"/>
          <cell r="CV178"/>
          <cell r="CW178"/>
          <cell r="CX178"/>
          <cell r="CY178"/>
          <cell r="CZ178"/>
          <cell r="DA178"/>
          <cell r="DB178"/>
          <cell r="DC178"/>
          <cell r="DD178"/>
          <cell r="DE178"/>
          <cell r="DF178"/>
          <cell r="DG178"/>
          <cell r="DH178"/>
          <cell r="DI178"/>
          <cell r="DJ178"/>
          <cell r="DK178"/>
          <cell r="DL178"/>
          <cell r="DM178"/>
          <cell r="DN178"/>
          <cell r="DO178"/>
          <cell r="DP178"/>
          <cell r="DQ178"/>
          <cell r="DR178"/>
          <cell r="DS178"/>
          <cell r="DT178"/>
          <cell r="DU178"/>
          <cell r="DV178"/>
          <cell r="DW178"/>
          <cell r="DX178"/>
          <cell r="DY178"/>
          <cell r="DZ178"/>
          <cell r="EA178"/>
          <cell r="EB178"/>
          <cell r="EC178"/>
          <cell r="ED178"/>
          <cell r="EE178"/>
          <cell r="EF178"/>
          <cell r="EG178"/>
          <cell r="EH178"/>
          <cell r="EI178"/>
          <cell r="EJ178"/>
          <cell r="EK178"/>
          <cell r="EL178"/>
          <cell r="EM178"/>
          <cell r="EN178"/>
          <cell r="EO178"/>
          <cell r="EP178"/>
          <cell r="EQ178"/>
          <cell r="ER178"/>
          <cell r="ES178"/>
          <cell r="ET178"/>
          <cell r="EU178" t="str">
            <v>$ -</v>
          </cell>
          <cell r="EV178"/>
          <cell r="EW178"/>
          <cell r="EX178"/>
          <cell r="EY178"/>
          <cell r="EZ178"/>
          <cell r="FA178"/>
          <cell r="FB178">
            <v>0</v>
          </cell>
          <cell r="FC178">
            <v>45913</v>
          </cell>
          <cell r="FD178">
            <v>180</v>
          </cell>
          <cell r="FE178" t="str">
            <v>$ 43.800.000</v>
          </cell>
          <cell r="FF178" t="str">
            <v>Activo</v>
          </cell>
          <cell r="FG178" t="str">
            <v>En ejecución</v>
          </cell>
          <cell r="FH178"/>
          <cell r="FI178"/>
          <cell r="FJ178" t="str">
            <v>#N/D</v>
          </cell>
          <cell r="FK178" t="str">
            <v>#N/D</v>
          </cell>
          <cell r="FL178" t="str">
            <v>$177</v>
          </cell>
          <cell r="FM178" t="str">
            <v>#N/D</v>
          </cell>
          <cell r="FN178" t="str">
            <v>#N/D</v>
          </cell>
          <cell r="FO178" t="str">
            <v>#N/D</v>
          </cell>
          <cell r="FP178" t="str">
            <v>#N/D</v>
          </cell>
          <cell r="FQ178" t="str">
            <v>#¡REF!</v>
          </cell>
          <cell r="FR178" t="str">
            <v>#N/D</v>
          </cell>
          <cell r="FS178" t="str">
            <v xml:space="preserve">Realizar apoyo a la supervisión de los contratos asignados por la Gerencia 
de Escuela, incluyendo la revisión de informes y validación de evidencias 
y actividades. 
2. Realizar el seguimiento jurídico y administrativo a los procesos 
contractuales, asegurando que cumplan con los cronogramas 
establecidos, las especificaciones técnicas requeridas y los principios de 
transparencia y eficiencia. 
3. Brindar apoyo en la elaboración de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4. Brindar apoyo a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17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8"/>
          <cell r="FV178">
            <v>6</v>
          </cell>
          <cell r="FW178" t="str">
            <v>#N/D</v>
          </cell>
          <cell r="FX178">
            <v>345</v>
          </cell>
          <cell r="FY178">
            <v>43800000</v>
          </cell>
          <cell r="FZ178">
            <v>45720</v>
          </cell>
          <cell r="GA178">
            <v>209</v>
          </cell>
          <cell r="GB178">
            <v>43800000</v>
          </cell>
          <cell r="GC178">
            <v>45730</v>
          </cell>
        </row>
        <row r="179">
          <cell r="A179" t="str">
            <v>C200</v>
          </cell>
          <cell r="B179"/>
          <cell r="C179">
            <v>2025</v>
          </cell>
          <cell r="D179">
            <v>178</v>
          </cell>
          <cell r="E179">
            <v>52252544</v>
          </cell>
          <cell r="F179">
            <v>5</v>
          </cell>
          <cell r="G179" t="str">
            <v>LARIZA PIZANO ROJAS</v>
          </cell>
          <cell r="H179" t="str">
            <v>Cra 3 a # 58 25</v>
          </cell>
          <cell r="I179">
            <v>3043838291</v>
          </cell>
          <cell r="J179" t="str">
            <v>pizanolariza@hotmail.com</v>
          </cell>
          <cell r="K179" t="str">
            <v>NO APLICA</v>
          </cell>
          <cell r="L179" t="str">
            <v>NO APLICA</v>
          </cell>
          <cell r="M179" t="str">
            <v>MUJER</v>
          </cell>
          <cell r="N179" t="str">
            <v>CISGENERO</v>
          </cell>
          <cell r="O179" t="str">
            <v>NO APLICA</v>
          </cell>
          <cell r="P179" t="str">
            <v>NO APLICA</v>
          </cell>
          <cell r="Q179">
            <v>27340</v>
          </cell>
          <cell r="R179">
            <v>50</v>
          </cell>
          <cell r="S179" t="str">
            <v>NACIONAL</v>
          </cell>
          <cell r="T179" t="str">
            <v xml:space="preserve">Título profesional en Ciencia sociales y humanas y a 
fines, con Título de posgrado a nivel de maestría </v>
          </cell>
          <cell r="U179" t="str">
            <v>POLITÓLOGA 
Universidad de los Andes 
Según diploma de grado del 06 de septiembre de 
1997
MAGISTER EN ESTUDIOS POLÍTICOS 
Universidad Nacional de Colombia 
Según diploma de grado del 14 de junio de 2012</v>
          </cell>
          <cell r="V179" t="str">
            <v>Inversión</v>
          </cell>
          <cell r="W179" t="str">
            <v>8080 Formación en capacidades democráticas en interrelación con la cualificación de la participación incidente; con enfoques de cultura ciudadana, democrática y de paz Bogotá D.C.</v>
          </cell>
          <cell r="X179" t="str">
            <v>O23011745022024021202034</v>
          </cell>
          <cell r="Y179"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179" t="str">
            <v>Implementar 35 iniciativas de producción de información pertinente para el análisis y divulgación de información sobre participación ciudadana</v>
          </cell>
          <cell r="AA179" t="str">
            <v>Prestar los servicios profesionales de manera temporal, para el desarrollo de estrategias de comunicación y posicionamiento de la Escuela y la entidad</v>
          </cell>
          <cell r="AB179">
            <v>45727</v>
          </cell>
          <cell r="AC179">
            <v>45733</v>
          </cell>
          <cell r="AD179">
            <v>2025</v>
          </cell>
          <cell r="AE179">
            <v>3</v>
          </cell>
          <cell r="AF179">
            <v>17</v>
          </cell>
          <cell r="AG179">
            <v>2025</v>
          </cell>
          <cell r="AH179">
            <v>5</v>
          </cell>
          <cell r="AI179">
            <v>0</v>
          </cell>
          <cell r="AJ179">
            <v>2025</v>
          </cell>
          <cell r="AK179">
            <v>8</v>
          </cell>
          <cell r="AL179">
            <v>16</v>
          </cell>
          <cell r="AM179">
            <v>45885</v>
          </cell>
          <cell r="AN179">
            <v>150</v>
          </cell>
          <cell r="AO179">
            <v>45000000</v>
          </cell>
          <cell r="AP179"/>
          <cell r="AQ179"/>
          <cell r="AR179"/>
          <cell r="AS179" t="str">
            <v>$ 9.000.000</v>
          </cell>
          <cell r="AT179" t="str">
            <v>ASESOR 3</v>
          </cell>
          <cell r="AU179" t="str">
            <v>Marzo</v>
          </cell>
          <cell r="AV179" t="str">
            <v>1 1. Natural</v>
          </cell>
          <cell r="AW179" t="str">
            <v>26 26-Persona Natural</v>
          </cell>
          <cell r="AX179" t="str">
            <v>3 3. Único Contratista</v>
          </cell>
          <cell r="AY179" t="str">
            <v>17 17. Contrato de Prestación de Servicios</v>
          </cell>
          <cell r="AZ179" t="str">
            <v>31 31-Servicios Profesionales</v>
          </cell>
          <cell r="BA179" t="str">
            <v>5 Contratación directa</v>
          </cell>
          <cell r="BB179" t="str">
            <v>33 Prestación de Servicios Profesionales y Apoyo (5-8)</v>
          </cell>
          <cell r="BC179">
            <v>1</v>
          </cell>
          <cell r="BD179" t="str">
            <v>1 1. Ley 80</v>
          </cell>
          <cell r="BE179"/>
          <cell r="BF179"/>
          <cell r="BG179"/>
          <cell r="BH179"/>
          <cell r="BI179" t="str">
            <v>6 6: Prestacion de servicios</v>
          </cell>
          <cell r="BJ179"/>
          <cell r="BK179"/>
          <cell r="BL179"/>
          <cell r="BM179"/>
          <cell r="BN179"/>
          <cell r="BO179"/>
          <cell r="BP179"/>
          <cell r="BQ179"/>
          <cell r="BR179"/>
          <cell r="BS179"/>
          <cell r="BT179"/>
          <cell r="BU179"/>
          <cell r="BV179"/>
          <cell r="BW179"/>
          <cell r="BX179"/>
          <cell r="BY179"/>
          <cell r="BZ179"/>
          <cell r="CA179"/>
          <cell r="CB179"/>
          <cell r="CC179">
            <v>45730</v>
          </cell>
          <cell r="CD179" t="str">
            <v>CUMPLIMIENTO</v>
          </cell>
          <cell r="CE179">
            <v>80111600</v>
          </cell>
          <cell r="CF179" t="str">
            <v>CD-IDPAC-178-2025</v>
          </cell>
          <cell r="CG179" t="str">
            <v xml:space="preserve">https://community.secop.gov.co/Public/Tendering/OpportunityDetail/Index?noticeUID=CO1.NTC.7815212&amp;isFromPublicArea=True&amp;isModal=False
</v>
          </cell>
          <cell r="CH179">
            <v>45727</v>
          </cell>
          <cell r="CI179" t="str">
            <v>CO1.PCCNTR.7636989</v>
          </cell>
          <cell r="CJ179" t="str">
            <v>Manuela Martínez</v>
          </cell>
          <cell r="CK179" t="str">
            <v>YULY MARCELA BARAJAS AGUILERA</v>
          </cell>
          <cell r="CL179" t="str">
            <v>1 1. Interna</v>
          </cell>
          <cell r="CM179" t="str">
            <v>JOSÉ GUILLERMO ORJUELA ARDILA</v>
          </cell>
          <cell r="CN179">
            <v>1075654508</v>
          </cell>
          <cell r="CO179">
            <v>1</v>
          </cell>
          <cell r="CP179"/>
          <cell r="CQ179" t="str">
            <v>GERENTE ESCUELA DE LA PARTICIPACIÓN</v>
          </cell>
          <cell r="CR179"/>
          <cell r="CS179"/>
          <cell r="CT179"/>
          <cell r="CU179"/>
          <cell r="CV179"/>
          <cell r="CW179"/>
          <cell r="CX179"/>
          <cell r="CY179"/>
          <cell r="CZ179"/>
          <cell r="DA179"/>
          <cell r="DB179"/>
          <cell r="DC179"/>
          <cell r="DD179"/>
          <cell r="DE179"/>
          <cell r="DF179"/>
          <cell r="DG179"/>
          <cell r="DH179"/>
          <cell r="DI179"/>
          <cell r="DJ179"/>
          <cell r="DK179"/>
          <cell r="DL179"/>
          <cell r="DM179"/>
          <cell r="DN179"/>
          <cell r="DO179"/>
          <cell r="DP179"/>
          <cell r="DQ179"/>
          <cell r="DR179"/>
          <cell r="DS179"/>
          <cell r="DT179"/>
          <cell r="DU179"/>
          <cell r="DV179"/>
          <cell r="DW179"/>
          <cell r="DX179"/>
          <cell r="DY179"/>
          <cell r="DZ179"/>
          <cell r="EA179"/>
          <cell r="EB179"/>
          <cell r="EC179"/>
          <cell r="ED179"/>
          <cell r="EE179"/>
          <cell r="EF179"/>
          <cell r="EG179"/>
          <cell r="EH179"/>
          <cell r="EI179"/>
          <cell r="EJ179"/>
          <cell r="EK179"/>
          <cell r="EL179"/>
          <cell r="EM179"/>
          <cell r="EN179"/>
          <cell r="EO179"/>
          <cell r="EP179"/>
          <cell r="EQ179"/>
          <cell r="ER179"/>
          <cell r="ES179"/>
          <cell r="ET179"/>
          <cell r="EU179" t="str">
            <v>$ -</v>
          </cell>
          <cell r="EV179"/>
          <cell r="EW179"/>
          <cell r="EX179"/>
          <cell r="EY179"/>
          <cell r="EZ179"/>
          <cell r="FA179"/>
          <cell r="FB179">
            <v>0</v>
          </cell>
          <cell r="FC179">
            <v>45885</v>
          </cell>
          <cell r="FD179">
            <v>150</v>
          </cell>
          <cell r="FE179" t="str">
            <v>$ 45.000.000</v>
          </cell>
          <cell r="FF179" t="str">
            <v>Activo</v>
          </cell>
          <cell r="FG179" t="str">
            <v>En ejecución</v>
          </cell>
          <cell r="FH179"/>
          <cell r="FI179"/>
          <cell r="FJ179" t="str">
            <v>#N/D</v>
          </cell>
          <cell r="FK179" t="str">
            <v>#N/D</v>
          </cell>
          <cell r="FL179" t="str">
            <v>$178</v>
          </cell>
          <cell r="FM179" t="str">
            <v>#N/D</v>
          </cell>
          <cell r="FN179" t="str">
            <v>#N/D</v>
          </cell>
          <cell r="FO179" t="str">
            <v>#N/D</v>
          </cell>
          <cell r="FP179" t="str">
            <v>#N/D</v>
          </cell>
          <cell r="FQ179" t="str">
            <v>#¡REF!</v>
          </cell>
          <cell r="FR179" t="str">
            <v>#N/D</v>
          </cell>
          <cell r="FS179" t="str">
            <v>Coadyuvar en el fortalecimiento de la misión institucional a través de 
estrategias comunicativas que permitan el posicionamiento de los 
programas y proyectos que desarrolla la Gerencia de la Escuela de la 
Participación 
2. Promover los programas y proyectos de la Gerencia, asegurando su 
alineación con los temas de interés público y los objetivos de la Escuela de 
la Participación 
3. Implementar sistemas de monitoreo y evaluación para medir la efectividad 
de las estrategias comunicativas y las campañas desarrolladas, utilizando 
indicadores clave de desempeño y feedback de los participantes para 
realizar ajustes y mejoras continuas. 
4. Organizar y facilitar espacios de diálogo y retroalimentación (foros, 
encuestas, reuniones participativas) con la ciudadanía, para recoger sus 
opiniones y sugerencias sobre los programas y proyectos de la Gerencia, 
asegurando que las estrategias comunicativas respondan a sus 
necesidades y expectativas 
5. Brindar apoyo en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7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9"/>
          <cell r="FV179">
            <v>5</v>
          </cell>
          <cell r="FW179" t="str">
            <v>#N/D</v>
          </cell>
          <cell r="FX179">
            <v>196</v>
          </cell>
          <cell r="FY179">
            <v>45000000</v>
          </cell>
          <cell r="FZ179">
            <v>45701</v>
          </cell>
          <cell r="GA179">
            <v>214</v>
          </cell>
          <cell r="GB179">
            <v>45000000</v>
          </cell>
          <cell r="GC179">
            <v>45733</v>
          </cell>
        </row>
        <row r="180">
          <cell r="A180" t="str">
            <v>C199</v>
          </cell>
          <cell r="B180"/>
          <cell r="C180">
            <v>2025</v>
          </cell>
          <cell r="D180">
            <v>179</v>
          </cell>
          <cell r="E180">
            <v>1098663768</v>
          </cell>
          <cell r="F180">
            <v>1</v>
          </cell>
          <cell r="G180" t="str">
            <v>LAURA JULIANA HERRERA RAMIREZ</v>
          </cell>
          <cell r="H180" t="str">
            <v>CL 86 19 C 30</v>
          </cell>
          <cell r="I180">
            <v>3176793111</v>
          </cell>
          <cell r="J180" t="str">
            <v>laurajulianaherrera@gmail.com</v>
          </cell>
          <cell r="K180" t="str">
            <v>NO APLICA</v>
          </cell>
          <cell r="L180" t="str">
            <v>NO APLICA</v>
          </cell>
          <cell r="M180" t="str">
            <v>MUJER</v>
          </cell>
          <cell r="N180" t="str">
            <v>CISGENERO</v>
          </cell>
          <cell r="O180" t="str">
            <v>NO APLICA</v>
          </cell>
          <cell r="P180" t="str">
            <v>NO APLICA</v>
          </cell>
          <cell r="Q180">
            <v>32511</v>
          </cell>
          <cell r="R180">
            <v>36</v>
          </cell>
          <cell r="S180" t="str">
            <v>NACIONAL</v>
          </cell>
          <cell r="T180" t="str">
            <v>Título profesional en Ciencias 
Sociales y Humanas y/o afines a 
nivel de especialización o su 
equivalencia</v>
          </cell>
          <cell r="U180" t="str">
            <v>ABOGADA
Universidad del Rosario
Según diploma del 31 de agosto 
de 2012
ESPECIALISTA EN OPINIÓN 
PÚBLICA Y MERCADEO 
POLÍTICO
Pontificia Universidad Javeriana
Según diploma del 11 de marzo 
de 2017</v>
          </cell>
          <cell r="V180" t="str">
            <v>Inversión</v>
          </cell>
          <cell r="W180" t="str">
            <v>8080 Formación en capacidades democráticas en interrelación con la cualificación de la participación incidente; con enfoques de cultura ciudadana, democrática y de paz Bogotá D.C.</v>
          </cell>
          <cell r="X180" t="str">
            <v>O23011745022024021202034</v>
          </cell>
          <cell r="Y180"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180" t="str">
            <v>Implementar 35 iniciativas de producción de información pertinente para el análisis y divulgación de información sobre participación ciudadana</v>
          </cell>
          <cell r="AA180" t="str">
            <v>Prestar los servicios profesionales de manera temporal, para la creación de estrategias de comunicación y posicionamiento de la Escuela y la entidad</v>
          </cell>
          <cell r="AB180">
            <v>45727</v>
          </cell>
          <cell r="AC180">
            <v>45733</v>
          </cell>
          <cell r="AD180">
            <v>2025</v>
          </cell>
          <cell r="AE180">
            <v>3</v>
          </cell>
          <cell r="AF180">
            <v>17</v>
          </cell>
          <cell r="AG180">
            <v>2025</v>
          </cell>
          <cell r="AH180">
            <v>5</v>
          </cell>
          <cell r="AI180">
            <v>0</v>
          </cell>
          <cell r="AJ180">
            <v>2025</v>
          </cell>
          <cell r="AK180">
            <v>8</v>
          </cell>
          <cell r="AL180">
            <v>16</v>
          </cell>
          <cell r="AM180">
            <v>45885</v>
          </cell>
          <cell r="AN180">
            <v>150</v>
          </cell>
          <cell r="AO180">
            <v>45000000</v>
          </cell>
          <cell r="AP180"/>
          <cell r="AQ180"/>
          <cell r="AR180"/>
          <cell r="AS180" t="str">
            <v>$ 9.000.000</v>
          </cell>
          <cell r="AT180" t="str">
            <v>ASESOR 3</v>
          </cell>
          <cell r="AU180" t="str">
            <v>Marzo</v>
          </cell>
          <cell r="AV180" t="str">
            <v>1 1. Natural</v>
          </cell>
          <cell r="AW180" t="str">
            <v>26 26-Persona Natural</v>
          </cell>
          <cell r="AX180" t="str">
            <v>3 3. Único Contratista</v>
          </cell>
          <cell r="AY180" t="str">
            <v>17 17. Contrato de Prestación de Servicios</v>
          </cell>
          <cell r="AZ180" t="str">
            <v>31 31-Servicios Profesionales</v>
          </cell>
          <cell r="BA180" t="str">
            <v>5 Contratación directa</v>
          </cell>
          <cell r="BB180" t="str">
            <v>33 Prestación de Servicios Profesionales y Apoyo (5-8)</v>
          </cell>
          <cell r="BC180">
            <v>1</v>
          </cell>
          <cell r="BD180" t="str">
            <v>1 1. Ley 80</v>
          </cell>
          <cell r="BE180"/>
          <cell r="BF180"/>
          <cell r="BG180"/>
          <cell r="BH180"/>
          <cell r="BI180" t="str">
            <v>6 6: Prestacion de servicios</v>
          </cell>
          <cell r="BJ180"/>
          <cell r="BK180"/>
          <cell r="BL180"/>
          <cell r="BM180"/>
          <cell r="BN180"/>
          <cell r="BO180"/>
          <cell r="BP180"/>
          <cell r="BQ180"/>
          <cell r="BR180"/>
          <cell r="BS180"/>
          <cell r="BT180"/>
          <cell r="BU180"/>
          <cell r="BV180"/>
          <cell r="BW180"/>
          <cell r="BX180"/>
          <cell r="BY180"/>
          <cell r="BZ180"/>
          <cell r="CA180"/>
          <cell r="CB180"/>
          <cell r="CC180">
            <v>45730</v>
          </cell>
          <cell r="CD180" t="str">
            <v>CUMPLIMIENTO</v>
          </cell>
          <cell r="CE180">
            <v>80111600</v>
          </cell>
          <cell r="CF180" t="str">
            <v>CD-IDPAC-179-2025</v>
          </cell>
          <cell r="CG180" t="str">
            <v>https://community.secop.gov.co/Public/Tendering/OpportunityDetail/Index?noticeUID=CO1.NTC.7815212&amp;isFromPublicArea=True&amp;isModal=False</v>
          </cell>
          <cell r="CH180">
            <v>45727</v>
          </cell>
          <cell r="CI180" t="str">
            <v>CO1.PCCNTR.7637609</v>
          </cell>
          <cell r="CJ180" t="str">
            <v>Manuela Martínez</v>
          </cell>
          <cell r="CK180" t="str">
            <v>YULY MARCELA BARAJAS AGUILERA</v>
          </cell>
          <cell r="CL180" t="str">
            <v>1 1. Interna</v>
          </cell>
          <cell r="CM180" t="str">
            <v>JOSÉ GUILLERMO ORJUELA ARDILA</v>
          </cell>
          <cell r="CN180">
            <v>1075654508</v>
          </cell>
          <cell r="CO180">
            <v>1</v>
          </cell>
          <cell r="CP180"/>
          <cell r="CQ180" t="str">
            <v>GERENTE ESCUELA DE LA PARTICIPACIÓN</v>
          </cell>
          <cell r="CR180"/>
          <cell r="CS180"/>
          <cell r="CT180"/>
          <cell r="CU180"/>
          <cell r="CV180"/>
          <cell r="CW180"/>
          <cell r="CX180"/>
          <cell r="CY180"/>
          <cell r="CZ180"/>
          <cell r="DA180"/>
          <cell r="DB180"/>
          <cell r="DC180"/>
          <cell r="DD180"/>
          <cell r="DE180"/>
          <cell r="DF180"/>
          <cell r="DG180"/>
          <cell r="DH180"/>
          <cell r="DI180"/>
          <cell r="DJ180"/>
          <cell r="DK180"/>
          <cell r="DL180"/>
          <cell r="DM180"/>
          <cell r="DN180"/>
          <cell r="DO180"/>
          <cell r="DP180"/>
          <cell r="DQ180"/>
          <cell r="DR180"/>
          <cell r="DS180"/>
          <cell r="DT180"/>
          <cell r="DU180"/>
          <cell r="DV180"/>
          <cell r="DW180"/>
          <cell r="DX180"/>
          <cell r="DY180"/>
          <cell r="DZ180"/>
          <cell r="EA180"/>
          <cell r="EB180"/>
          <cell r="EC180"/>
          <cell r="ED180"/>
          <cell r="EE180"/>
          <cell r="EF180"/>
          <cell r="EG180"/>
          <cell r="EH180"/>
          <cell r="EI180"/>
          <cell r="EJ180"/>
          <cell r="EK180"/>
          <cell r="EL180"/>
          <cell r="EM180"/>
          <cell r="EN180"/>
          <cell r="EO180"/>
          <cell r="EP180"/>
          <cell r="EQ180"/>
          <cell r="ER180"/>
          <cell r="ES180"/>
          <cell r="ET180"/>
          <cell r="EU180" t="str">
            <v>$ -</v>
          </cell>
          <cell r="EV180"/>
          <cell r="EW180"/>
          <cell r="EX180"/>
          <cell r="EY180"/>
          <cell r="EZ180"/>
          <cell r="FA180"/>
          <cell r="FB180">
            <v>0</v>
          </cell>
          <cell r="FC180">
            <v>45885</v>
          </cell>
          <cell r="FD180">
            <v>150</v>
          </cell>
          <cell r="FE180" t="str">
            <v>$ 45.000.000</v>
          </cell>
          <cell r="FF180" t="str">
            <v>Activo</v>
          </cell>
          <cell r="FG180" t="str">
            <v>En ejecución</v>
          </cell>
          <cell r="FH180"/>
          <cell r="FI180"/>
          <cell r="FJ180" t="str">
            <v>#N/D</v>
          </cell>
          <cell r="FK180" t="str">
            <v>#N/D</v>
          </cell>
          <cell r="FL180" t="str">
            <v>$179</v>
          </cell>
          <cell r="FM180" t="str">
            <v>#N/D</v>
          </cell>
          <cell r="FN180" t="str">
            <v>#N/D</v>
          </cell>
          <cell r="FO180" t="str">
            <v>#N/D</v>
          </cell>
          <cell r="FP180" t="str">
            <v>#N/D</v>
          </cell>
          <cell r="FQ180" t="str">
            <v>#¡REF!</v>
          </cell>
          <cell r="FR180" t="str">
            <v>#N/D</v>
          </cell>
          <cell r="FS180" t="str">
            <v>Coadyuvar en el fortalecimiento de la misión institucional a través de 
estrategias comunicativas que permitan el posicionamiento de los 
programas y proyectos que desarrolla la Gerencia de la Escuela de la 
Participación.
 2. Promover los programas y proyectos de la Gerencia, asegurando su 
alineación con los temas de interés público y los objetivos de la Escuela de 
la Participación.
 3. Brindar apoyo en la gestión institucional e interinstitucional para la 
adecuada realización de los procesos de la Gerencia de Escuela de la 
Participación.
 4. Apoyar los procesos estratégicos de la Escuela de la Participación 
conforme a las solicitudes del Supervisor.
 5. Asistir a las diferentes reuniones convocadas por la Gerencia Escuela.
 6. Las demás que sean asignadas por el supervisor, de acuerdo con la 
naturaleza y objeto del contrato</v>
          </cell>
          <cell r="FT18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0"/>
          <cell r="FV180">
            <v>5</v>
          </cell>
          <cell r="FW180" t="str">
            <v>#N/D</v>
          </cell>
          <cell r="FX180">
            <v>195</v>
          </cell>
          <cell r="FY180">
            <v>45000000</v>
          </cell>
          <cell r="FZ180">
            <v>45701</v>
          </cell>
          <cell r="GA180">
            <v>215</v>
          </cell>
          <cell r="GB180">
            <v>45000000</v>
          </cell>
          <cell r="GC180">
            <v>45733</v>
          </cell>
        </row>
        <row r="181">
          <cell r="A181" t="str">
            <v>C549</v>
          </cell>
          <cell r="B181"/>
          <cell r="C181">
            <v>2025</v>
          </cell>
          <cell r="D181">
            <v>180</v>
          </cell>
          <cell r="E181">
            <v>52636237</v>
          </cell>
          <cell r="F181">
            <v>8</v>
          </cell>
          <cell r="G181" t="str">
            <v>FLOR INES SOTO VELANDIA</v>
          </cell>
          <cell r="H181" t="str">
            <v>KR  91     58  78  SUR</v>
          </cell>
          <cell r="I181">
            <v>3209201871</v>
          </cell>
          <cell r="J181" t="str">
            <v>florsoto1306@gmail.com</v>
          </cell>
          <cell r="K181" t="str">
            <v>NO APLICA</v>
          </cell>
          <cell r="L181" t="str">
            <v>NO APLICA</v>
          </cell>
          <cell r="M181" t="str">
            <v>MUJER</v>
          </cell>
          <cell r="N181" t="str">
            <v>CISGENERO</v>
          </cell>
          <cell r="O181" t="str">
            <v>NO APLICA</v>
          </cell>
          <cell r="P181" t="str">
            <v>NO APLICA</v>
          </cell>
          <cell r="Q181">
            <v>27193</v>
          </cell>
          <cell r="R181">
            <v>50</v>
          </cell>
          <cell r="S181" t="str">
            <v>NACIONAL</v>
          </cell>
          <cell r="T181"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181" t="str">
            <v xml:space="preserve"> TRABAJADORA SOCIAL,
 UNIVERSIDAD MINUTO DE 
DIOS 
Acta del 23 de Marzo de 
2019</v>
          </cell>
          <cell r="V181" t="str">
            <v>Inversión</v>
          </cell>
          <cell r="W181" t="str">
            <v>Construcción de Ciudadanía Activa Crece La Participación en el Territorio con Promoción, Información e Innovación en Bogotá D.C.</v>
          </cell>
          <cell r="X181" t="str">
            <v>O23011745022024025405001</v>
          </cell>
          <cell r="Y18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1" t="str">
            <v>5. Ejecutar 400 Obras con Saldo Pedagógico</v>
          </cell>
          <cell r="AA181" t="str">
            <v>Prestar los servicios de apoyo a la gestión para realizar el desarrollo,ejecución y despliegue de acciones desde el componente social, en las diferentes etapas que se realizan como parte de la metodología obras Con Saldo pedagógico Para el Cuidado y la Participación Ciudadana.</v>
          </cell>
          <cell r="AB181">
            <v>45733</v>
          </cell>
          <cell r="AC181">
            <v>45736</v>
          </cell>
          <cell r="AD181">
            <v>2025</v>
          </cell>
          <cell r="AE181">
            <v>3</v>
          </cell>
          <cell r="AF181">
            <v>20</v>
          </cell>
          <cell r="AG181">
            <v>2025</v>
          </cell>
          <cell r="AH181">
            <v>5</v>
          </cell>
          <cell r="AI181">
            <v>0</v>
          </cell>
          <cell r="AJ181">
            <v>2025</v>
          </cell>
          <cell r="AK181">
            <v>8</v>
          </cell>
          <cell r="AL181">
            <v>19</v>
          </cell>
          <cell r="AM181">
            <v>45888</v>
          </cell>
          <cell r="AN181">
            <v>150</v>
          </cell>
          <cell r="AO181">
            <v>18000000</v>
          </cell>
          <cell r="AP181"/>
          <cell r="AQ181"/>
          <cell r="AR181"/>
          <cell r="AS181" t="str">
            <v>$ 3.600.000</v>
          </cell>
          <cell r="AT181" t="str">
            <v>TECNICA 3</v>
          </cell>
          <cell r="AU181" t="str">
            <v>Marzo</v>
          </cell>
          <cell r="AV181" t="str">
            <v>1 1. Natural</v>
          </cell>
          <cell r="AW181" t="str">
            <v>26 26-Persona Natural</v>
          </cell>
          <cell r="AX181" t="str">
            <v>3 3. Único Contratista</v>
          </cell>
          <cell r="AY181" t="str">
            <v>17 17. Contrato de Prestación de Servicios</v>
          </cell>
          <cell r="AZ181" t="str">
            <v>33 33-Servicios Apoyo a la Gestion de la Entidad (servicios administrativos)</v>
          </cell>
          <cell r="BA181" t="str">
            <v>5 Contratación directa</v>
          </cell>
          <cell r="BB181" t="str">
            <v>33 Prestación de Servicios Profesionales y Apoyo (5-8)</v>
          </cell>
          <cell r="BC181">
            <v>1</v>
          </cell>
          <cell r="BD181" t="str">
            <v>1 1. Ley 80</v>
          </cell>
          <cell r="BE181"/>
          <cell r="BF181"/>
          <cell r="BG181"/>
          <cell r="BH181"/>
          <cell r="BI181" t="str">
            <v>6 6: Prestacion de servicios</v>
          </cell>
          <cell r="BJ181"/>
          <cell r="BK181"/>
          <cell r="BL181"/>
          <cell r="BM181"/>
          <cell r="BN181"/>
          <cell r="BO181"/>
          <cell r="BP181"/>
          <cell r="BQ181"/>
          <cell r="BR181"/>
          <cell r="BS181"/>
          <cell r="BT181"/>
          <cell r="BU181"/>
          <cell r="BV181"/>
          <cell r="BW181"/>
          <cell r="BX181"/>
          <cell r="BY181"/>
          <cell r="BZ181"/>
          <cell r="CA181"/>
          <cell r="CB181"/>
          <cell r="CC181">
            <v>45734</v>
          </cell>
          <cell r="CD181" t="str">
            <v>CUMPLIMIENTO</v>
          </cell>
          <cell r="CE181">
            <v>80111600</v>
          </cell>
          <cell r="CF181" t="str">
            <v>CD-IDPAC-0180-2025</v>
          </cell>
          <cell r="CG181" t="str">
            <v>https://community.secop.gov.co/Public/Tendering/OpportunityDetail/Index?noticeUID=CO1.NTC.7841523&amp;isFromPublicArea=True&amp;isModal=False</v>
          </cell>
          <cell r="CH181">
            <v>45730</v>
          </cell>
          <cell r="CI181" t="str">
            <v>CO1.PCCNTR.7657611</v>
          </cell>
          <cell r="CJ181" t="str">
            <v>JORGE SUAREZ</v>
          </cell>
          <cell r="CK181" t="str">
            <v>YULY MARCELA BARAJAS AGUILERA</v>
          </cell>
          <cell r="CL181" t="str">
            <v>1 1. Interna</v>
          </cell>
          <cell r="CM181" t="str">
            <v>CAMILO IVAN REYES AMADOR</v>
          </cell>
          <cell r="CN181">
            <v>80082106</v>
          </cell>
          <cell r="CO181">
            <v>4</v>
          </cell>
          <cell r="CP181"/>
          <cell r="CQ181" t="str">
            <v>GERENTE DE PROYECTOS</v>
          </cell>
          <cell r="CR181"/>
          <cell r="CS181"/>
          <cell r="CT181"/>
          <cell r="CU181"/>
          <cell r="CV181"/>
          <cell r="CW181"/>
          <cell r="CX181"/>
          <cell r="CY181"/>
          <cell r="CZ181"/>
          <cell r="DA181"/>
          <cell r="DB181"/>
          <cell r="DC181"/>
          <cell r="DD181"/>
          <cell r="DE181"/>
          <cell r="DF181"/>
          <cell r="DG181"/>
          <cell r="DH181"/>
          <cell r="DI181"/>
          <cell r="DJ181"/>
          <cell r="DK181"/>
          <cell r="DL181"/>
          <cell r="DM181"/>
          <cell r="DN181"/>
          <cell r="DO181"/>
          <cell r="DP181"/>
          <cell r="DQ181"/>
          <cell r="DR181"/>
          <cell r="DS181"/>
          <cell r="DT181"/>
          <cell r="DU181"/>
          <cell r="DV181"/>
          <cell r="DW181"/>
          <cell r="DX181"/>
          <cell r="DY181"/>
          <cell r="DZ181"/>
          <cell r="EA181"/>
          <cell r="EB181"/>
          <cell r="EC181"/>
          <cell r="ED181"/>
          <cell r="EE181"/>
          <cell r="EF181"/>
          <cell r="EG181"/>
          <cell r="EH181"/>
          <cell r="EI181"/>
          <cell r="EJ181"/>
          <cell r="EK181"/>
          <cell r="EL181"/>
          <cell r="EM181"/>
          <cell r="EN181"/>
          <cell r="EO181"/>
          <cell r="EP181"/>
          <cell r="EQ181"/>
          <cell r="ER181"/>
          <cell r="ES181"/>
          <cell r="ET181"/>
          <cell r="EU181" t="str">
            <v>$ -</v>
          </cell>
          <cell r="EV181"/>
          <cell r="EW181"/>
          <cell r="EX181"/>
          <cell r="EY181"/>
          <cell r="EZ181"/>
          <cell r="FA181"/>
          <cell r="FB181">
            <v>0</v>
          </cell>
          <cell r="FC181">
            <v>45888</v>
          </cell>
          <cell r="FD181">
            <v>150</v>
          </cell>
          <cell r="FE181" t="str">
            <v>$ 18.000.000</v>
          </cell>
          <cell r="FF181" t="str">
            <v>Activo</v>
          </cell>
          <cell r="FG181" t="str">
            <v>En ejecución</v>
          </cell>
          <cell r="FH181"/>
          <cell r="FI181"/>
          <cell r="FJ181" t="str">
            <v>#N/D</v>
          </cell>
          <cell r="FK181" t="str">
            <v>#N/D</v>
          </cell>
          <cell r="FL181" t="str">
            <v>$180</v>
          </cell>
          <cell r="FM181" t="str">
            <v>#N/D</v>
          </cell>
          <cell r="FN181" t="str">
            <v>#N/D</v>
          </cell>
          <cell r="FO181" t="str">
            <v>#N/D</v>
          </cell>
          <cell r="FP181" t="str">
            <v>#N/D</v>
          </cell>
          <cell r="FQ181" t="str">
            <v>#¡REF!</v>
          </cell>
          <cell r="FR181" t="str">
            <v>#N/D</v>
          </cell>
          <cell r="FS181" t="str">
            <v xml:space="preserve">Acompañar la consecución de requisitos administrativos, asegurando que 
todas las propuestas presentadas tengan la documentación exigida por la 
convocatoria Obras con saldo pedagógico. 
2. Gestionar la entrega y validación de los documentos legales de las juntas 
de acción comunal, asegurando que cada JAC presente los documentos 
requeridos para la firma de los convenios derivados de la convocatoria 
Obras con Saldo Pedagógico. 
3. Acompañar en el territorio la gestión documental en cada desembolso, 
garantizando que las JAC presenten la documentación correcta para 
recibir los recursos y realizar el apoyo a la movilización social en el marco 
de las OSP. 
4. Participar en el desarrollo, ejecución de planes y acciones de activación 
comunitaria en los territorios priorizados por el equipo técnico y social de 
la Gerencia de Proyectos. 
5. Asistir a las actividades territoriales para consolidar y sistematizar la 
información recolectada y realizar el seguimiento de las acciones 
implementadas en desarrollo de la metodología Obras con saldo 
Pedagógico. 
6. Las demás que sean asignadas por el supervisor, de acuerdo con la 
naturaleza y objeto del contrato. </v>
          </cell>
          <cell r="FT18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1"/>
          <cell r="FV181">
            <v>5</v>
          </cell>
          <cell r="FW181" t="str">
            <v>#N/D</v>
          </cell>
          <cell r="FX181">
            <v>301</v>
          </cell>
          <cell r="FY181">
            <v>18000000</v>
          </cell>
          <cell r="FZ181">
            <v>45717</v>
          </cell>
          <cell r="GA181">
            <v>226</v>
          </cell>
          <cell r="GB181">
            <v>18000000</v>
          </cell>
          <cell r="GC181">
            <v>45735</v>
          </cell>
        </row>
        <row r="182">
          <cell r="A182" t="str">
            <v>C319</v>
          </cell>
          <cell r="B182"/>
          <cell r="C182">
            <v>2025</v>
          </cell>
          <cell r="D182">
            <v>181</v>
          </cell>
          <cell r="E182">
            <v>1020800244</v>
          </cell>
          <cell r="F182">
            <v>7</v>
          </cell>
          <cell r="G182" t="str">
            <v>ROGER CAMILO CAMERO CRUZ</v>
          </cell>
          <cell r="H182" t="str">
            <v>CL 143 A 130 00</v>
          </cell>
          <cell r="I182">
            <v>3236376701</v>
          </cell>
          <cell r="J182" t="str">
            <v>rogercamero0113@gmail.com</v>
          </cell>
          <cell r="K182" t="str">
            <v>NO APLICA</v>
          </cell>
          <cell r="L182" t="str">
            <v>NO APLICA</v>
          </cell>
          <cell r="M182" t="str">
            <v>HOMBRE</v>
          </cell>
          <cell r="N182" t="str">
            <v>CISGENERO</v>
          </cell>
          <cell r="O182" t="str">
            <v>NO APLICA</v>
          </cell>
          <cell r="P182" t="str">
            <v>NO APLICA</v>
          </cell>
          <cell r="Q182">
            <v>34684</v>
          </cell>
          <cell r="R182">
            <v>30</v>
          </cell>
          <cell r="S182" t="str">
            <v>NACIONAL</v>
          </cell>
          <cell r="T182" t="str">
            <v>Título de formación técnica o aprobación de cuatro (04) 
semestres de formación profesional o aprobación del 
40% del pensum académico de formación profesional 
en administración, contaduría y a fines o su 
equivalencia</v>
          </cell>
          <cell r="U182" t="str">
            <v>TECNOLOGO EN GESTIÓN LOGISTICA, 
egresado del Servicio Nacional de Aprendizaje - SENA
según diploma de grado de fecha 20 de noviembre de 
2015.</v>
          </cell>
          <cell r="V182" t="str">
            <v>Inversión</v>
          </cell>
          <cell r="W182" t="str">
            <v>Implementación de mecanismos de participación que potencian el desarrollo territorial Bogotá D.C.</v>
          </cell>
          <cell r="X182" t="str">
            <v>O23011745022024023806022</v>
          </cell>
          <cell r="Y182" t="str">
            <v>Meta 421 Implementar un (1) modelo de gobernanza democrática que amplíe el alcance de la participación de la ciudadanía organizaciones sociales y comunales de primer segundo y tercer grado en todas las decisiones públicas del gobierno distrital.</v>
          </cell>
          <cell r="Z182" t="str">
            <v>Aplicar a 2000 organizaciones sociales, comunales, medios comunitarios, de propiedad horizontal el modelo de fortalecimiento.</v>
          </cell>
          <cell r="AA182" t="str">
            <v>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v>
          </cell>
          <cell r="AB182">
            <v>45727</v>
          </cell>
          <cell r="AC182">
            <v>45733</v>
          </cell>
          <cell r="AD182">
            <v>2025</v>
          </cell>
          <cell r="AE182">
            <v>3</v>
          </cell>
          <cell r="AF182">
            <v>17</v>
          </cell>
          <cell r="AG182">
            <v>2025</v>
          </cell>
          <cell r="AH182">
            <v>6</v>
          </cell>
          <cell r="AI182">
            <v>0</v>
          </cell>
          <cell r="AJ182">
            <v>2025</v>
          </cell>
          <cell r="AK182">
            <v>9</v>
          </cell>
          <cell r="AL182">
            <v>16</v>
          </cell>
          <cell r="AM182">
            <v>45916</v>
          </cell>
          <cell r="AN182">
            <v>180</v>
          </cell>
          <cell r="AO182">
            <v>21000000</v>
          </cell>
          <cell r="AP182"/>
          <cell r="AQ182"/>
          <cell r="AR182"/>
          <cell r="AS182" t="str">
            <v>$ 3.500.000</v>
          </cell>
          <cell r="AT182" t="str">
            <v>TECNICA 3</v>
          </cell>
          <cell r="AU182" t="str">
            <v>Marzo</v>
          </cell>
          <cell r="AV182" t="str">
            <v>1 1. Natural</v>
          </cell>
          <cell r="AW182" t="str">
            <v>26 26-Persona Natural</v>
          </cell>
          <cell r="AX182" t="str">
            <v>3 3. Único Contratista</v>
          </cell>
          <cell r="AY182" t="str">
            <v>17 17. Contrato de Prestación de Servicios</v>
          </cell>
          <cell r="AZ182" t="str">
            <v>33 33-Servicios Apoyo a la Gestion de la Entidad (servicios administrativos)</v>
          </cell>
          <cell r="BA182" t="str">
            <v>5 Contratación directa</v>
          </cell>
          <cell r="BB182" t="str">
            <v>33 Prestación de Servicios Profesionales y Apoyo (5-8)</v>
          </cell>
          <cell r="BC182">
            <v>1</v>
          </cell>
          <cell r="BD182" t="str">
            <v>1 1. Ley 80</v>
          </cell>
          <cell r="BE182"/>
          <cell r="BF182"/>
          <cell r="BG182"/>
          <cell r="BH182"/>
          <cell r="BI182" t="str">
            <v>6 6: Prestacion de servicios</v>
          </cell>
          <cell r="BJ182"/>
          <cell r="BK182"/>
          <cell r="BL182"/>
          <cell r="BM182"/>
          <cell r="BN182"/>
          <cell r="BO182"/>
          <cell r="BP182"/>
          <cell r="BQ182"/>
          <cell r="BR182"/>
          <cell r="BS182"/>
          <cell r="BT182"/>
          <cell r="BU182"/>
          <cell r="BV182"/>
          <cell r="BW182"/>
          <cell r="BX182"/>
          <cell r="BY182"/>
          <cell r="BZ182"/>
          <cell r="CA182"/>
          <cell r="CB182"/>
          <cell r="CC182">
            <v>45730</v>
          </cell>
          <cell r="CD182" t="str">
            <v>CUMPLIMIENTO</v>
          </cell>
          <cell r="CE182">
            <v>80111600</v>
          </cell>
          <cell r="CF182" t="str">
            <v>CD-IDPAC-181-2025</v>
          </cell>
          <cell r="CG182" t="str">
            <v>https://community.secop.gov.co/Public/Tendering/OpportunityDetail/Index?noticeUID=CO1.NTC.7815353&amp;isFromPublicArea=True&amp;isModal=False</v>
          </cell>
          <cell r="CH182">
            <v>45727</v>
          </cell>
          <cell r="CI182" t="str">
            <v>CO1.PCCNTR.7638107</v>
          </cell>
          <cell r="CJ182" t="str">
            <v>Mónica Flórez</v>
          </cell>
          <cell r="CK182" t="str">
            <v>YULY MARCELA BARAJAS AGUILERA</v>
          </cell>
          <cell r="CL182" t="str">
            <v>1 1. Interna</v>
          </cell>
          <cell r="CM182" t="str">
            <v>Adriana Marcela Castañeda Camacho</v>
          </cell>
          <cell r="CN182">
            <v>1018441216</v>
          </cell>
          <cell r="CO182">
            <v>2</v>
          </cell>
          <cell r="CP182"/>
          <cell r="CQ182" t="str">
            <v>Gerente de Mujer y Género</v>
          </cell>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t="str">
            <v>$ -</v>
          </cell>
          <cell r="EV182"/>
          <cell r="EW182"/>
          <cell r="EX182"/>
          <cell r="EY182"/>
          <cell r="EZ182"/>
          <cell r="FA182"/>
          <cell r="FB182">
            <v>0</v>
          </cell>
          <cell r="FC182">
            <v>45916</v>
          </cell>
          <cell r="FD182">
            <v>180</v>
          </cell>
          <cell r="FE182" t="str">
            <v>$ 21.000.000</v>
          </cell>
          <cell r="FF182" t="str">
            <v>Activo</v>
          </cell>
          <cell r="FG182" t="str">
            <v>En ejecución</v>
          </cell>
          <cell r="FH182"/>
          <cell r="FI182"/>
          <cell r="FJ182" t="str">
            <v>#N/D</v>
          </cell>
          <cell r="FK182" t="str">
            <v>#N/D</v>
          </cell>
          <cell r="FL182" t="str">
            <v>$181</v>
          </cell>
          <cell r="FM182" t="str">
            <v>#N/D</v>
          </cell>
          <cell r="FN182" t="str">
            <v>#N/D</v>
          </cell>
          <cell r="FO182" t="str">
            <v>#N/D</v>
          </cell>
          <cell r="FP182" t="str">
            <v>#N/D</v>
          </cell>
          <cell r="FQ182" t="str">
            <v>#¡REF!</v>
          </cell>
          <cell r="FR182" t="str">
            <v>#N/D</v>
          </cell>
          <cell r="FS182" t="str">
            <v xml:space="preserve"> Apoyar a la gestión de la gerencia en el seguimiento del equipo territorial, 
bajo los lineamientos de la entidad, cumpliendo con la asistencia a 
reuniones, presentación de informes y consolidación de información del 
equipo territorial. 
2. Apoyar a la gestión de la gerencia en las actividades administrativas y de 
ejecución contractual que permitan cumplir con los reportes de los 
diferentes programas, planes y actividades frente a la OAP y la Secretaría 
General. 
3. Brindar apoyo a la gerencia en la realización de actividades en el marco de 
las políticas públicas de Mujer y Equidad de Género, Actividades Sexuales 
Pagadas y LGBTI en el territorio. 
4. Acompañar a las instancias de participación de Mujeres y sector LGTBI en 
las localidades asignadas por la supervisión. 
5. Asistir y participar en las actividades misionales del IDPAC asignadas por 
la supervisión en el marco de la política de genero igualitario como derecho 
fundamental. 
6. Las demás que sean asignadas por el supervisor, de acuerdo con la 
naturaleza y objeto del contrato.</v>
          </cell>
          <cell r="FT18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2"/>
          <cell r="FV182">
            <v>6</v>
          </cell>
          <cell r="FW182" t="str">
            <v>#N/D</v>
          </cell>
          <cell r="FX182">
            <v>148</v>
          </cell>
          <cell r="FY182">
            <v>21000000</v>
          </cell>
          <cell r="FZ182">
            <v>45698</v>
          </cell>
          <cell r="GA182">
            <v>212</v>
          </cell>
          <cell r="GB182">
            <v>21000000</v>
          </cell>
          <cell r="GC182">
            <v>45730</v>
          </cell>
        </row>
        <row r="183">
          <cell r="A183" t="str">
            <v>C555</v>
          </cell>
          <cell r="B183"/>
          <cell r="C183">
            <v>2025</v>
          </cell>
          <cell r="D183">
            <v>182</v>
          </cell>
          <cell r="E183">
            <v>1074128993</v>
          </cell>
          <cell r="F183">
            <v>1</v>
          </cell>
          <cell r="G183" t="str">
            <v>DIEGO ALEJANDRO REYES ALVAREZ</v>
          </cell>
          <cell r="H183" t="str">
            <v>KR  78 G     5 C  29</v>
          </cell>
          <cell r="I183">
            <v>108793345</v>
          </cell>
          <cell r="J183" t="str">
            <v>ryesdiego29@gmail.com</v>
          </cell>
          <cell r="K183" t="str">
            <v>NO APLICA</v>
          </cell>
          <cell r="L183" t="str">
            <v>NO APLICA</v>
          </cell>
          <cell r="M183" t="str">
            <v>HOMBRE</v>
          </cell>
          <cell r="N183" t="str">
            <v>CISGENERO</v>
          </cell>
          <cell r="O183" t="str">
            <v>NO APLICA</v>
          </cell>
          <cell r="P183" t="str">
            <v>NO APLICA</v>
          </cell>
          <cell r="Q183">
            <v>38392</v>
          </cell>
          <cell r="R183">
            <v>20</v>
          </cell>
          <cell r="S183" t="str">
            <v>NACIONAL</v>
          </cell>
          <cell r="T183" t="str">
            <v>Bachiller</v>
          </cell>
          <cell r="U183" t="str">
            <v xml:space="preserve"> BACHILLER ACADEMICO  
Institución Educativa Rural Departamental  
CARTAGENA 
Según acta de grado del 29 de noviembre de 2022</v>
          </cell>
          <cell r="V183" t="str">
            <v>Inversión</v>
          </cell>
          <cell r="W183" t="str">
            <v>Construcción de Ciudadanía Activa Crece La Participación en el Territorio con Promoción, Información e Innovación en Bogotá D.C.</v>
          </cell>
          <cell r="X183" t="str">
            <v>O23011745022024025405001</v>
          </cell>
          <cell r="Y18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3" t="str">
            <v>5. Ejecutar 400 Obras con Saldo Pedagógico</v>
          </cell>
          <cell r="AA183" t="str">
            <v>Prestar los servicios asistenciales para la organizacion y promocion de actividades ludicas y de construccion necesarias para llevar a cabo el modelo de obras con Saldo Pedagogico que implementa la Gerencia de Proyectos del IDPAC</v>
          </cell>
          <cell r="AB183">
            <v>45727</v>
          </cell>
          <cell r="AC183">
            <v>45728</v>
          </cell>
          <cell r="AD183">
            <v>2025</v>
          </cell>
          <cell r="AE183">
            <v>3</v>
          </cell>
          <cell r="AF183">
            <v>12</v>
          </cell>
          <cell r="AG183">
            <v>2025</v>
          </cell>
          <cell r="AH183">
            <v>5</v>
          </cell>
          <cell r="AI183">
            <v>0</v>
          </cell>
          <cell r="AJ183">
            <v>2025</v>
          </cell>
          <cell r="AK183">
            <v>8</v>
          </cell>
          <cell r="AL183">
            <v>11</v>
          </cell>
          <cell r="AM183">
            <v>45880</v>
          </cell>
          <cell r="AN183">
            <v>150</v>
          </cell>
          <cell r="AO183">
            <v>11250000</v>
          </cell>
          <cell r="AP183"/>
          <cell r="AQ183"/>
          <cell r="AR183"/>
          <cell r="AS183" t="str">
            <v>$ 2.250.000</v>
          </cell>
          <cell r="AT183" t="str">
            <v>ASISTENCIAL 4</v>
          </cell>
          <cell r="AU183" t="str">
            <v>Marzo</v>
          </cell>
          <cell r="AV183" t="str">
            <v>1 1. Natural</v>
          </cell>
          <cell r="AW183" t="str">
            <v>26 26-Persona Natural</v>
          </cell>
          <cell r="AX183" t="str">
            <v>3 3. Único Contratista</v>
          </cell>
          <cell r="AY183" t="str">
            <v>17 17. Contrato de Prestación de Servicios</v>
          </cell>
          <cell r="AZ183" t="str">
            <v>33 33-Servicios Apoyo a la Gestion de la Entidad (servicios administrativos)</v>
          </cell>
          <cell r="BA183" t="str">
            <v>5 Contratación directa</v>
          </cell>
          <cell r="BB183" t="str">
            <v>33 Prestación de Servicios Profesionales y Apoyo (5-8)</v>
          </cell>
          <cell r="BC183">
            <v>1</v>
          </cell>
          <cell r="BD183" t="str">
            <v>1 1. Ley 80</v>
          </cell>
          <cell r="BE183"/>
          <cell r="BF183"/>
          <cell r="BG183"/>
          <cell r="BH183"/>
          <cell r="BI183" t="str">
            <v>6 6: Prestacion de servicios</v>
          </cell>
          <cell r="BJ183"/>
          <cell r="BK183"/>
          <cell r="BL183"/>
          <cell r="BM183"/>
          <cell r="BN183"/>
          <cell r="BO183"/>
          <cell r="BP183"/>
          <cell r="BQ183"/>
          <cell r="BR183"/>
          <cell r="BS183"/>
          <cell r="BT183"/>
          <cell r="BU183"/>
          <cell r="BV183"/>
          <cell r="BW183"/>
          <cell r="BX183"/>
          <cell r="BY183"/>
          <cell r="BZ183"/>
          <cell r="CA183"/>
          <cell r="CB183"/>
          <cell r="CC183">
            <v>45728</v>
          </cell>
          <cell r="CD183" t="str">
            <v>CUMPLIMIENTO</v>
          </cell>
          <cell r="CE183">
            <v>80111600</v>
          </cell>
          <cell r="CF183" t="str">
            <v>CD-IDPAC-182-2025</v>
          </cell>
          <cell r="CG183" t="str">
            <v>https://community.secop.gov.co/Public/Tendering/OpportunityDetail/Index?noticeUID=CO1.NTC.7808132&amp;isFromPublicArea=True&amp;isModal=False</v>
          </cell>
          <cell r="CH183">
            <v>45726</v>
          </cell>
          <cell r="CI183" t="str">
            <v>CO1.PCCNTR.7632176</v>
          </cell>
          <cell r="CJ183" t="str">
            <v>Wilson Ayure</v>
          </cell>
          <cell r="CK183" t="str">
            <v>YULY MARCELA BARAJAS AGUILERA</v>
          </cell>
          <cell r="CL183" t="str">
            <v>1 1. Interna</v>
          </cell>
          <cell r="CM183" t="str">
            <v>CAMILO IVAN REYES AMADOR</v>
          </cell>
          <cell r="CN183">
            <v>80082106</v>
          </cell>
          <cell r="CO183">
            <v>4</v>
          </cell>
          <cell r="CP183"/>
          <cell r="CQ183" t="str">
            <v>GERENTE DE PROYECTOS</v>
          </cell>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t="str">
            <v>$ -</v>
          </cell>
          <cell r="EV183"/>
          <cell r="EW183"/>
          <cell r="EX183"/>
          <cell r="EY183"/>
          <cell r="EZ183"/>
          <cell r="FA183"/>
          <cell r="FB183">
            <v>0</v>
          </cell>
          <cell r="FC183">
            <v>45880</v>
          </cell>
          <cell r="FD183">
            <v>150</v>
          </cell>
          <cell r="FE183" t="str">
            <v>$ 11.250.000</v>
          </cell>
          <cell r="FF183" t="str">
            <v>Activo</v>
          </cell>
          <cell r="FG183" t="str">
            <v>En ejecución</v>
          </cell>
          <cell r="FH183"/>
          <cell r="FI183"/>
          <cell r="FJ183" t="str">
            <v>#N/D</v>
          </cell>
          <cell r="FK183" t="str">
            <v>#N/D</v>
          </cell>
          <cell r="FL183" t="str">
            <v>$182</v>
          </cell>
          <cell r="FM183" t="str">
            <v>#N/D</v>
          </cell>
          <cell r="FN183" t="str">
            <v>#N/D</v>
          </cell>
          <cell r="FO183" t="str">
            <v>#N/D</v>
          </cell>
          <cell r="FP183" t="str">
            <v>#N/D</v>
          </cell>
          <cell r="FQ183" t="str">
            <v>#¡REF!</v>
          </cell>
          <cell r="FR183" t="str">
            <v>#N/D</v>
          </cell>
          <cell r="FS183" t="str">
            <v>Realizar actividades en el territorio relacionadas con la movilización social, 
convocatorias, organización de espacios físicos, apoyo en tareas 
administrativas y asistencia en labores de construcción según las 
necesidades del proyecto 
2. Participar en la clasificación, organización y digitalización de documentos 
conforme a la metodología de Obras con Saldo Pedagógico, incluyendo 
aquellos relacionados con la planificación y ejecución de la construcción. 
3. Colaborar en la difusión de jornadas ludicas enfocadas en la participación, 
planeación, implementación, sostenibilidad y procesos constructivos en el 
desarrollo de las Obras con Saldo Pedagógico. 
4. Asistir a las actividades en campo para consolidar y sistematizar la 
información recolectada, realizar el seguimiento de las acciones 
implementadas y brindar apoyo en el seguimiento a las fases de 
construcción dentro de la metodología de Obras 
5. Elaborar y presentar informes sobre el manejo y control de los elementos, 
materiales e insumos bajo la responsabilidad de la Gerencia de Proyectos, 
incluyendo los materiales de construcción. 
6. Las demás que sean asignadas por el supervisor, de acuerdo con la 
naturaleza y objeto del contrato.</v>
          </cell>
          <cell r="FT18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3"/>
          <cell r="FV183">
            <v>5</v>
          </cell>
          <cell r="FW183" t="str">
            <v>#N/D</v>
          </cell>
          <cell r="FX183">
            <v>302</v>
          </cell>
          <cell r="FY183">
            <v>11250000</v>
          </cell>
          <cell r="FZ183">
            <v>45717</v>
          </cell>
          <cell r="GA183">
            <v>191</v>
          </cell>
          <cell r="GB183">
            <v>11250000</v>
          </cell>
          <cell r="GC183">
            <v>45728</v>
          </cell>
        </row>
        <row r="184">
          <cell r="A184" t="str">
            <v>C375</v>
          </cell>
          <cell r="B184"/>
          <cell r="C184">
            <v>2025</v>
          </cell>
          <cell r="D184">
            <v>183</v>
          </cell>
          <cell r="E184">
            <v>1031150029</v>
          </cell>
          <cell r="F184">
            <v>1</v>
          </cell>
          <cell r="G184" t="str">
            <v>LUIS ALEJANDRO PASCUAS GOMEZ</v>
          </cell>
          <cell r="H184" t="str">
            <v>CRA 78A N 41F 22 SUR</v>
          </cell>
          <cell r="I184">
            <v>4935686</v>
          </cell>
          <cell r="J184" t="str">
            <v>gruffavida@gmail.com</v>
          </cell>
          <cell r="K184" t="str">
            <v>NO APLICA</v>
          </cell>
          <cell r="L184" t="str">
            <v>NO APLICA</v>
          </cell>
          <cell r="M184" t="str">
            <v>HOMBRE</v>
          </cell>
          <cell r="N184" t="str">
            <v>CISGENERO</v>
          </cell>
          <cell r="O184" t="str">
            <v>NO APLICA</v>
          </cell>
          <cell r="P184" t="str">
            <v>NO APLICA</v>
          </cell>
          <cell r="Q184">
            <v>34269</v>
          </cell>
          <cell r="R184">
            <v>29</v>
          </cell>
          <cell r="S184" t="str">
            <v>NACIONAL</v>
          </cell>
          <cell r="T184" t="str">
            <v>Título de formación tecnológica o aprobación de
seis (6) semestres de formación profesional o
aprobación del 60% del pensum académico de
formación profesional en el área de las Ciencias
de la Educación y/o Ciencias Sociales y
Humanas o su equivalencia</v>
          </cell>
          <cell r="U184" t="str">
            <v>Aprobación de 116 créditos de los 171
requeridos en el plan de estudio para
obtener el titulo de licenciado en Educación
Básica con Énfasis en Ciencias Sociales
Según certificado expedido por la Universidad
Pedagogica Nacional, del 10 de marzo de 2020</v>
          </cell>
          <cell r="V184" t="str">
            <v>Inversión</v>
          </cell>
          <cell r="W184" t="str">
            <v xml:space="preserve">Implementación de mecanismos de participación que potencian el desarrollo territorial Bogotá D.C.
</v>
          </cell>
          <cell r="X184" t="str">
            <v>O23011745022024023806022</v>
          </cell>
          <cell r="Y184" t="str">
            <v>Meta 421 Implementar un (1) modelo de gobernanza democrática que amplíe el alcance de la participación de la ciudadanía organizaciones sociales y comunales de primer segundo y tercer grado en todas las decisiones públicas del gobierno distrital.</v>
          </cell>
          <cell r="Z184" t="str">
            <v>Realizar (3) Jornadas Únicas Electorales</v>
          </cell>
          <cell r="AA184" t="str">
            <v>Prestar Servicios de apoyo a la gestión, para el fortalecimiento del Sistema Distrital de Participación en el marco de la Jornada Única Electoral, con el fin de promover la participación ciudadana, la transparencia y el fortalecimiento de la democracia en Bogotá.</v>
          </cell>
          <cell r="AB184">
            <v>45734</v>
          </cell>
          <cell r="AC184">
            <v>45737</v>
          </cell>
          <cell r="AD184">
            <v>2025</v>
          </cell>
          <cell r="AE184">
            <v>3</v>
          </cell>
          <cell r="AF184">
            <v>21</v>
          </cell>
          <cell r="AG184">
            <v>2025</v>
          </cell>
          <cell r="AH184">
            <v>5</v>
          </cell>
          <cell r="AI184">
            <v>0</v>
          </cell>
          <cell r="AJ184">
            <v>2025</v>
          </cell>
          <cell r="AK184">
            <v>8</v>
          </cell>
          <cell r="AL184">
            <v>20</v>
          </cell>
          <cell r="AM184">
            <v>45889</v>
          </cell>
          <cell r="AN184">
            <v>150</v>
          </cell>
          <cell r="AO184">
            <v>17500000</v>
          </cell>
          <cell r="AP184"/>
          <cell r="AQ184"/>
          <cell r="AR184"/>
          <cell r="AS184" t="str">
            <v>$ 3.500.000</v>
          </cell>
          <cell r="AT184" t="str">
            <v>TECNICA 3</v>
          </cell>
          <cell r="AU184" t="str">
            <v>Marzo</v>
          </cell>
          <cell r="AV184" t="str">
            <v>1 1. Natural</v>
          </cell>
          <cell r="AW184" t="str">
            <v>26 26-Persona Natural</v>
          </cell>
          <cell r="AX184" t="str">
            <v>3 3. Único Contratista</v>
          </cell>
          <cell r="AY184" t="str">
            <v>17 17. Contrato de Prestación de Servicios</v>
          </cell>
          <cell r="AZ184" t="str">
            <v>33 33-Servicios Apoyo a la Gestion de la Entidad (servicios administrativos)</v>
          </cell>
          <cell r="BA184" t="str">
            <v>5 Contratación directa</v>
          </cell>
          <cell r="BB184" t="str">
            <v>33 Prestación de Servicios Profesionales y Apoyo (5-8)</v>
          </cell>
          <cell r="BC184">
            <v>1</v>
          </cell>
          <cell r="BD184" t="str">
            <v>1 1. Ley 80</v>
          </cell>
          <cell r="BE184"/>
          <cell r="BF184"/>
          <cell r="BG184"/>
          <cell r="BH184"/>
          <cell r="BI184" t="str">
            <v>6 6: Prestacion de servicios</v>
          </cell>
          <cell r="BJ184"/>
          <cell r="BK184"/>
          <cell r="BL184"/>
          <cell r="BM184"/>
          <cell r="BN184"/>
          <cell r="BO184"/>
          <cell r="BP184"/>
          <cell r="BQ184"/>
          <cell r="BR184"/>
          <cell r="BS184"/>
          <cell r="BT184"/>
          <cell r="BU184"/>
          <cell r="BV184"/>
          <cell r="BW184"/>
          <cell r="BX184"/>
          <cell r="BY184"/>
          <cell r="BZ184"/>
          <cell r="CA184"/>
          <cell r="CB184"/>
          <cell r="CC184">
            <v>45735</v>
          </cell>
          <cell r="CD184" t="str">
            <v>CUMPLIMIENTO</v>
          </cell>
          <cell r="CE184">
            <v>80111600</v>
          </cell>
          <cell r="CF184" t="str">
            <v>CD-IDPAC-183-2025</v>
          </cell>
          <cell r="CG184" t="str">
            <v>https://community.secop.gov.co/Public/Tendering/OpportunityDetail/Index?noticeUID=CO1.NTC.7860184&amp;isFromPublicArea=True&amp;isModal=False</v>
          </cell>
          <cell r="CH184">
            <v>45734</v>
          </cell>
          <cell r="CI184" t="str">
            <v>CO1.PCCNTR.7672020</v>
          </cell>
          <cell r="CJ184" t="str">
            <v>Manuela Martínez</v>
          </cell>
          <cell r="CK184" t="str">
            <v>YULY MARCELA BARAJAS AGUILERA</v>
          </cell>
          <cell r="CL184" t="str">
            <v>1 1. Interna</v>
          </cell>
          <cell r="CM184" t="str">
            <v>JUAN CAMILO CASTELLANOS MEDINA</v>
          </cell>
          <cell r="CN184">
            <v>3838495</v>
          </cell>
          <cell r="CO184">
            <v>0</v>
          </cell>
          <cell r="CP184"/>
          <cell r="CQ184" t="str">
            <v>GERENTE DE INSTANCIAS Y MECANISMOS DE PARTICIPACIÓN</v>
          </cell>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t="str">
            <v>$ -</v>
          </cell>
          <cell r="EV184"/>
          <cell r="EW184"/>
          <cell r="EX184"/>
          <cell r="EY184"/>
          <cell r="EZ184"/>
          <cell r="FA184"/>
          <cell r="FB184">
            <v>0</v>
          </cell>
          <cell r="FC184">
            <v>45889</v>
          </cell>
          <cell r="FD184">
            <v>150</v>
          </cell>
          <cell r="FE184" t="str">
            <v>$ 17.500.000</v>
          </cell>
          <cell r="FF184" t="str">
            <v>Activo</v>
          </cell>
          <cell r="FG184" t="str">
            <v>En ejecución</v>
          </cell>
          <cell r="FH184"/>
          <cell r="FI184"/>
          <cell r="FJ184" t="str">
            <v>#N/D</v>
          </cell>
          <cell r="FK184" t="str">
            <v>#N/D</v>
          </cell>
          <cell r="FL184" t="str">
            <v>$183</v>
          </cell>
          <cell r="FM184" t="str">
            <v>#N/D</v>
          </cell>
          <cell r="FN184" t="str">
            <v>#N/D</v>
          </cell>
          <cell r="FO184" t="str">
            <v>#N/D</v>
          </cell>
          <cell r="FP184" t="str">
            <v>#N/D</v>
          </cell>
          <cell r="FQ184" t="str">
            <v>#¡REF!</v>
          </cell>
          <cell r="FR184" t="str">
            <v>#N/D</v>
          </cell>
          <cell r="FS184" t="str">
            <v xml:space="preserve">Apoyar en la organización, la socialización y ejecución de la Jornada Única 
Electoral y demás procesos de elección de instancias de participación en 
el marco del Sistema Distrital de Participación, conforme al Decreto 606 de 
2023 y demás normatividad vigente. 
2. Realizar asistencia técnica y acompañamiento a las instancias de 
participación en los territorios, garantizando la implementación del Modelo 
de Fortalecimiento y la ejecución de estrategias de territorialización 
definidas por la Gerencia. 
3. Actuar y ejecutar estrategias de capacitación y difusión dirigidas a 
funcionarios públicos, líderes sociales y ciudadanía en general, sobre el 
Sistema Distrital de Participación, la Jornada Única Electoral y el Modelo 
de Fortalecimiento del IDPAC. 
4. Atender la agenda de eventos, documentos y trámites requeridos en la 
ejecución de la política pública de participación, a través de los sistemas 
institucionales y plataformas de gestión documental, asegurando el 
cumplimiento de las actividades asignadas 
5. Elaborar y presentar los informes y productos requeridos que evidencien 
el cumplimiento de las actividades desarrolladas en el marco del contrato, 
incluyendo aportes a la reformulación de la Resolución 210 de 2021 y 
demás documentos estratégicos 
6. Las demás que sean asignadas por el supervisor, de acuerdo con la 
naturaleza y objeto del contrato. </v>
          </cell>
          <cell r="FT18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4"/>
          <cell r="FV184">
            <v>5</v>
          </cell>
          <cell r="FW184" t="str">
            <v>#N/D</v>
          </cell>
          <cell r="FX184">
            <v>326</v>
          </cell>
          <cell r="FY184">
            <v>22875738</v>
          </cell>
          <cell r="FZ184">
            <v>45719</v>
          </cell>
          <cell r="GA184">
            <v>237</v>
          </cell>
          <cell r="GB184">
            <v>17500000</v>
          </cell>
          <cell r="GC184">
            <v>45736</v>
          </cell>
        </row>
        <row r="185">
          <cell r="A185" t="str">
            <v>C349</v>
          </cell>
          <cell r="B185"/>
          <cell r="C185">
            <v>2025</v>
          </cell>
          <cell r="D185">
            <v>184</v>
          </cell>
          <cell r="E185">
            <v>1022349412</v>
          </cell>
          <cell r="F185">
            <v>1</v>
          </cell>
          <cell r="G185" t="str">
            <v>IRENE MARCELA PULIDO PULIDO</v>
          </cell>
          <cell r="H185" t="str">
            <v>CL  59 B    SUR  92  63</v>
          </cell>
          <cell r="I185">
            <v>3214839652</v>
          </cell>
          <cell r="J185" t="str">
            <v>marce.puli2@gmail.com</v>
          </cell>
          <cell r="K185" t="str">
            <v>NO APLICA</v>
          </cell>
          <cell r="L185" t="str">
            <v>NO APLICA</v>
          </cell>
          <cell r="M185" t="str">
            <v>MUJER</v>
          </cell>
          <cell r="N185" t="str">
            <v>CISGENERO</v>
          </cell>
          <cell r="O185" t="str">
            <v>NO APLICA</v>
          </cell>
          <cell r="P185" t="str">
            <v>NO APLICA</v>
          </cell>
          <cell r="Q185">
            <v>32231</v>
          </cell>
          <cell r="R185">
            <v>37</v>
          </cell>
          <cell r="S185" t="str">
            <v>NACIONAL</v>
          </cell>
          <cell r="T185" t="str">
            <v>Título de formación técnico o tecnólogo o aprobación 
de cinco (05) semestres de formación profesional o 
aprobación del 50% del pénsum académico de 
formación profesional en el área de las ciencias 
sociales y humanas y/o ciencias de la 
educación o su equivalencia.</v>
          </cell>
          <cell r="U185" t="str">
            <v xml:space="preserve"> ABOGADA  
Universidad Libre 
Según diploma  de grado del 24 de mayo de 2023</v>
          </cell>
          <cell r="V185" t="str">
            <v>Inversión</v>
          </cell>
          <cell r="W185" t="str">
            <v xml:space="preserve">Implementación de mecanismos de participación que potencian el desarrollo territorial Bogotá D.C.
</v>
          </cell>
          <cell r="X185" t="str">
            <v>O23011745022024023806022</v>
          </cell>
          <cell r="Y185" t="str">
            <v>Meta 421 Implementar un (1) modelo de gobernanza democrática que amplíe el alcance de la participación de la ciudadanía organizaciones sociales y comunales de primer segundo y tercer grado en todas las decisiones públicas del gobierno distrital.</v>
          </cell>
          <cell r="Z185" t="str">
            <v>Fortalecer 450 instancias formales y no formales de participación aplicando el modelo de fortalecimiento</v>
          </cell>
          <cell r="AA185"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185">
            <v>45727</v>
          </cell>
          <cell r="AC185">
            <v>45730</v>
          </cell>
          <cell r="AD185">
            <v>2025</v>
          </cell>
          <cell r="AE185">
            <v>3</v>
          </cell>
          <cell r="AF185">
            <v>14</v>
          </cell>
          <cell r="AG185">
            <v>2025</v>
          </cell>
          <cell r="AH185">
            <v>6</v>
          </cell>
          <cell r="AI185">
            <v>0</v>
          </cell>
          <cell r="AJ185">
            <v>2025</v>
          </cell>
          <cell r="AK185">
            <v>9</v>
          </cell>
          <cell r="AL185">
            <v>13</v>
          </cell>
          <cell r="AM185">
            <v>45913</v>
          </cell>
          <cell r="AN185">
            <v>180</v>
          </cell>
          <cell r="AO185">
            <v>20400000</v>
          </cell>
          <cell r="AP185"/>
          <cell r="AQ185"/>
          <cell r="AR185"/>
          <cell r="AS185" t="str">
            <v>$ 3.400.000</v>
          </cell>
          <cell r="AT185" t="str">
            <v>TECNICA 3</v>
          </cell>
          <cell r="AU185" t="str">
            <v>Marzo</v>
          </cell>
          <cell r="AV185" t="str">
            <v>1 1. Natural</v>
          </cell>
          <cell r="AW185" t="str">
            <v>26 26-Persona Natural</v>
          </cell>
          <cell r="AX185" t="str">
            <v>3 3. Único Contratista</v>
          </cell>
          <cell r="AY185" t="str">
            <v>17 17. Contrato de Prestación de Servicios</v>
          </cell>
          <cell r="AZ185" t="str">
            <v>33 33-Servicios Apoyo a la Gestion de la Entidad (servicios administrativos)</v>
          </cell>
          <cell r="BA185" t="str">
            <v>5 Contratación directa</v>
          </cell>
          <cell r="BB185" t="str">
            <v>33 Prestación de Servicios Profesionales y Apoyo (5-8)</v>
          </cell>
          <cell r="BC185">
            <v>1</v>
          </cell>
          <cell r="BD185" t="str">
            <v>1 1. Ley 80</v>
          </cell>
          <cell r="BE185"/>
          <cell r="BF185"/>
          <cell r="BG185"/>
          <cell r="BH185"/>
          <cell r="BI185" t="str">
            <v>6 6: Prestacion de servicios</v>
          </cell>
          <cell r="BJ185"/>
          <cell r="BK185"/>
          <cell r="BL185"/>
          <cell r="BM185"/>
          <cell r="BN185"/>
          <cell r="BO185"/>
          <cell r="BP185"/>
          <cell r="BQ185"/>
          <cell r="BR185"/>
          <cell r="BS185"/>
          <cell r="BT185"/>
          <cell r="BU185"/>
          <cell r="BV185"/>
          <cell r="BW185"/>
          <cell r="BX185"/>
          <cell r="BY185"/>
          <cell r="BZ185"/>
          <cell r="CA185"/>
          <cell r="CB185"/>
          <cell r="CC185">
            <v>45729</v>
          </cell>
          <cell r="CD185" t="str">
            <v>CUMPLIMIENTO</v>
          </cell>
          <cell r="CE185">
            <v>80111600</v>
          </cell>
          <cell r="CF185" t="str">
            <v>CD-IDPAC-184-2025</v>
          </cell>
          <cell r="CG185" t="str">
            <v xml:space="preserve">https://community.secop.gov.co/Public/Tendering/OpportunityDetail/Index?noticeUID=CO1.NTC.7814759&amp;isFromPublicArea=True&amp;isModal=False
</v>
          </cell>
          <cell r="CH185">
            <v>45727</v>
          </cell>
          <cell r="CI185" t="str">
            <v xml:space="preserve">	CO1.PCCNTR.7636960</v>
          </cell>
          <cell r="CJ185" t="str">
            <v>Wilson Ayure</v>
          </cell>
          <cell r="CK185" t="str">
            <v>YULY MARCELA BARAJAS AGUILERA</v>
          </cell>
          <cell r="CL185" t="str">
            <v>1 1. Interna</v>
          </cell>
          <cell r="CM185" t="str">
            <v>JUAN CAMILO CASTELLANOS MEDINA</v>
          </cell>
          <cell r="CN185">
            <v>3838495</v>
          </cell>
          <cell r="CO185">
            <v>0</v>
          </cell>
          <cell r="CP185"/>
          <cell r="CQ185" t="str">
            <v>GERENTE DE INSTANCIAS Y MECANISMOS DE PARTICIPACIÓN</v>
          </cell>
          <cell r="CR185"/>
          <cell r="CS185"/>
          <cell r="CT185"/>
          <cell r="CU185"/>
          <cell r="CV185"/>
          <cell r="CW185"/>
          <cell r="CX185"/>
          <cell r="CY185"/>
          <cell r="CZ185"/>
          <cell r="DA185"/>
          <cell r="DB185"/>
          <cell r="DC185"/>
          <cell r="DD185"/>
          <cell r="DE185"/>
          <cell r="DF185"/>
          <cell r="DG185"/>
          <cell r="DH185"/>
          <cell r="DI185"/>
          <cell r="DJ185"/>
          <cell r="DK185"/>
          <cell r="DL185"/>
          <cell r="DM185"/>
          <cell r="DN185"/>
          <cell r="DO185"/>
          <cell r="DP185"/>
          <cell r="DQ185"/>
          <cell r="DR185"/>
          <cell r="DS185"/>
          <cell r="DT185"/>
          <cell r="DU185"/>
          <cell r="DV185"/>
          <cell r="DW185"/>
          <cell r="DX185"/>
          <cell r="DY185"/>
          <cell r="DZ185"/>
          <cell r="EA185"/>
          <cell r="EB185"/>
          <cell r="EC185"/>
          <cell r="ED185"/>
          <cell r="EE185"/>
          <cell r="EF185"/>
          <cell r="EG185"/>
          <cell r="EH185"/>
          <cell r="EI185"/>
          <cell r="EJ185"/>
          <cell r="EK185"/>
          <cell r="EL185"/>
          <cell r="EM185"/>
          <cell r="EN185"/>
          <cell r="EO185"/>
          <cell r="EP185"/>
          <cell r="EQ185"/>
          <cell r="ER185"/>
          <cell r="ES185"/>
          <cell r="ET185"/>
          <cell r="EU185" t="str">
            <v>$ -</v>
          </cell>
          <cell r="EV185"/>
          <cell r="EW185"/>
          <cell r="EX185"/>
          <cell r="EY185"/>
          <cell r="EZ185"/>
          <cell r="FA185"/>
          <cell r="FB185">
            <v>0</v>
          </cell>
          <cell r="FC185">
            <v>45913</v>
          </cell>
          <cell r="FD185">
            <v>180</v>
          </cell>
          <cell r="FE185" t="str">
            <v>$ 20.400.000</v>
          </cell>
          <cell r="FF185" t="str">
            <v>Activo</v>
          </cell>
          <cell r="FG185" t="str">
            <v>En ejecución</v>
          </cell>
          <cell r="FH185"/>
          <cell r="FI185"/>
          <cell r="FJ185" t="str">
            <v>#N/D</v>
          </cell>
          <cell r="FK185" t="str">
            <v>#N/D</v>
          </cell>
          <cell r="FL185" t="str">
            <v>$184</v>
          </cell>
          <cell r="FM185" t="str">
            <v>#N/D</v>
          </cell>
          <cell r="FN185" t="str">
            <v>#N/D</v>
          </cell>
          <cell r="FO185" t="str">
            <v>#N/D</v>
          </cell>
          <cell r="FP185" t="str">
            <v>#N/D</v>
          </cell>
          <cell r="FQ185" t="str">
            <v>#¡REF!</v>
          </cell>
          <cell r="FR185" t="str">
            <v>#N/D</v>
          </cell>
          <cell r="FS185" t="str">
            <v>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18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5"/>
          <cell r="FV185">
            <v>6</v>
          </cell>
          <cell r="FW185" t="str">
            <v>#N/D</v>
          </cell>
          <cell r="FX185">
            <v>333</v>
          </cell>
          <cell r="FY185">
            <v>20400000</v>
          </cell>
          <cell r="FZ185">
            <v>45719</v>
          </cell>
          <cell r="GA185">
            <v>210</v>
          </cell>
          <cell r="GB185">
            <v>20400000</v>
          </cell>
          <cell r="GC185">
            <v>45730</v>
          </cell>
        </row>
        <row r="186">
          <cell r="A186" t="str">
            <v>C76</v>
          </cell>
          <cell r="B186"/>
          <cell r="C186">
            <v>2025</v>
          </cell>
          <cell r="D186">
            <v>185</v>
          </cell>
          <cell r="E186">
            <v>1030538831</v>
          </cell>
          <cell r="F186">
            <v>4</v>
          </cell>
          <cell r="G186" t="str">
            <v>YURY CAROLINA LEON</v>
          </cell>
          <cell r="H186" t="str">
            <v>DG 40 J 72 J 35 AP 601</v>
          </cell>
          <cell r="I186">
            <v>3186905194</v>
          </cell>
          <cell r="J186" t="str">
            <v>contador.arkad@gmail.com</v>
          </cell>
          <cell r="K186" t="str">
            <v>NO APLICA</v>
          </cell>
          <cell r="L186" t="str">
            <v>NO APLICA</v>
          </cell>
          <cell r="M186" t="str">
            <v>MUJER</v>
          </cell>
          <cell r="N186" t="str">
            <v>CISGENERO</v>
          </cell>
          <cell r="O186" t="str">
            <v>NO APLICA</v>
          </cell>
          <cell r="P186" t="str">
            <v>NO APLICA</v>
          </cell>
          <cell r="Q186">
            <v>31983</v>
          </cell>
          <cell r="R186">
            <v>37</v>
          </cell>
          <cell r="S186" t="str">
            <v>NACIONAL</v>
          </cell>
          <cell r="T186" t="str">
            <v>Título de profesional economía,
administración, contaduría y afines</v>
          </cell>
          <cell r="U186" t="str">
            <v>CONTADOR PÚBLICO
Politecnico Grancolombiano
Según diploma del 19 de
septiembre de 2017</v>
          </cell>
          <cell r="V186" t="str">
            <v>Inversión</v>
          </cell>
          <cell r="W186" t="str">
            <v>Fortalecimiento de la gestión institucional del IDPAC en el marco de la ejecución del Plan de Desarrollo de Bogotá D.C.</v>
          </cell>
          <cell r="X186" t="str">
            <v>O23011745992024019407023</v>
          </cell>
          <cell r="Y186" t="str">
            <v>Meta 368 Implementar 1 estrategia para fortalecimiento de la gestión institucional y operativa</v>
          </cell>
          <cell r="Z186" t="str">
            <v>Realizar el 100% de la estrategia de contratación de talento humano para los procesos de apoyo, gerencia y evaluación</v>
          </cell>
          <cell r="AA186" t="str">
            <v>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v>
          </cell>
          <cell r="AB186">
            <v>45728</v>
          </cell>
          <cell r="AC186">
            <v>45733</v>
          </cell>
          <cell r="AD186">
            <v>2025</v>
          </cell>
          <cell r="AE186">
            <v>3</v>
          </cell>
          <cell r="AF186">
            <v>17</v>
          </cell>
          <cell r="AG186">
            <v>2025</v>
          </cell>
          <cell r="AH186">
            <v>6</v>
          </cell>
          <cell r="AI186">
            <v>0</v>
          </cell>
          <cell r="AJ186">
            <v>2025</v>
          </cell>
          <cell r="AK186">
            <v>9</v>
          </cell>
          <cell r="AL186">
            <v>16</v>
          </cell>
          <cell r="AM186">
            <v>45916</v>
          </cell>
          <cell r="AN186">
            <v>180</v>
          </cell>
          <cell r="AO186">
            <v>25800000</v>
          </cell>
          <cell r="AP186"/>
          <cell r="AQ186"/>
          <cell r="AR186"/>
          <cell r="AS186" t="str">
            <v>$ 4.300.000</v>
          </cell>
          <cell r="AT186" t="str">
            <v>PROFESIONAL 2</v>
          </cell>
          <cell r="AU186" t="str">
            <v>Marzo</v>
          </cell>
          <cell r="AV186" t="str">
            <v>1 1. Natural</v>
          </cell>
          <cell r="AW186" t="str">
            <v>26 26-Persona Natural</v>
          </cell>
          <cell r="AX186" t="str">
            <v>3 3. Único Contratista</v>
          </cell>
          <cell r="AY186" t="str">
            <v>17 17. Contrato de Prestación de Servicios</v>
          </cell>
          <cell r="AZ186" t="str">
            <v>31 31-Servicios Profesionales</v>
          </cell>
          <cell r="BA186" t="str">
            <v>5 Contratación directa</v>
          </cell>
          <cell r="BB186" t="str">
            <v>33 Prestación de Servicios Profesionales y Apoyo (5-8)</v>
          </cell>
          <cell r="BC186">
            <v>1</v>
          </cell>
          <cell r="BD186" t="str">
            <v>1 1. Ley 80</v>
          </cell>
          <cell r="BE186"/>
          <cell r="BF186"/>
          <cell r="BG186"/>
          <cell r="BH186"/>
          <cell r="BI186" t="str">
            <v>6 6: Prestacion de servicios</v>
          </cell>
          <cell r="BJ186"/>
          <cell r="BK186"/>
          <cell r="BL186"/>
          <cell r="BM186"/>
          <cell r="BN186"/>
          <cell r="BO186"/>
          <cell r="BP186"/>
          <cell r="BQ186"/>
          <cell r="BR186"/>
          <cell r="BS186"/>
          <cell r="BT186"/>
          <cell r="BU186"/>
          <cell r="BV186"/>
          <cell r="BW186"/>
          <cell r="BX186"/>
          <cell r="BY186"/>
          <cell r="BZ186"/>
          <cell r="CA186"/>
          <cell r="CB186"/>
          <cell r="CC186">
            <v>45729</v>
          </cell>
          <cell r="CD186" t="str">
            <v>CUMPLIMIENTO</v>
          </cell>
          <cell r="CE186">
            <v>80111600</v>
          </cell>
          <cell r="CF186" t="str">
            <v>CD-IDPAC-185-2025</v>
          </cell>
          <cell r="CG186" t="str">
            <v>https://community.secop.gov.co/Public/Tendering/OpportunityDetail/Index?noticeUID=CO1.NTC.7826017&amp;isFromPublicArea=True&amp;isModal=False</v>
          </cell>
          <cell r="CH186">
            <v>45728</v>
          </cell>
          <cell r="CI186" t="str">
            <v>CO1.PCCNTR.7644680</v>
          </cell>
          <cell r="CJ186" t="str">
            <v>Manuela Martínez</v>
          </cell>
          <cell r="CK186" t="str">
            <v>YULY MARCELA BARAJAS AGUILERA</v>
          </cell>
          <cell r="CL186" t="str">
            <v>1 1. Interna</v>
          </cell>
          <cell r="CM186" t="str">
            <v>YULY MARCELA BARAJAS AGUILERA</v>
          </cell>
          <cell r="CN186">
            <v>1010176121</v>
          </cell>
          <cell r="CO186">
            <v>6</v>
          </cell>
          <cell r="CP186"/>
          <cell r="CQ186" t="str">
            <v>SECRETARIA GENERAL</v>
          </cell>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t="str">
            <v>$ -</v>
          </cell>
          <cell r="EV186"/>
          <cell r="EW186"/>
          <cell r="EX186"/>
          <cell r="EY186"/>
          <cell r="EZ186"/>
          <cell r="FA186"/>
          <cell r="FB186">
            <v>0</v>
          </cell>
          <cell r="FC186">
            <v>45916</v>
          </cell>
          <cell r="FD186">
            <v>180</v>
          </cell>
          <cell r="FE186" t="str">
            <v>$ 25.800.000</v>
          </cell>
          <cell r="FF186" t="str">
            <v>Activo</v>
          </cell>
          <cell r="FG186" t="str">
            <v>En ejecución</v>
          </cell>
          <cell r="FH186"/>
          <cell r="FI186"/>
          <cell r="FJ186" t="str">
            <v>#N/D</v>
          </cell>
          <cell r="FK186" t="str">
            <v>#N/D</v>
          </cell>
          <cell r="FL186" t="str">
            <v>$185</v>
          </cell>
          <cell r="FM186" t="str">
            <v>#N/D</v>
          </cell>
          <cell r="FN186" t="str">
            <v>#N/D</v>
          </cell>
          <cell r="FO186" t="str">
            <v>#N/D</v>
          </cell>
          <cell r="FP186" t="str">
            <v>#N/D</v>
          </cell>
          <cell r="FQ186" t="str">
            <v>#¡REF!</v>
          </cell>
          <cell r="FR186" t="str">
            <v>#N/D</v>
          </cell>
          <cell r="FS186" t="str">
            <v xml:space="preserve">Realizar la recolección de evidencias y documentación relativas al Sistema 
Integrado de Gestión, consolidando informes relacionados con los planes 
de mejoramiento, indicadores de gestión y análisis de riesgos relativos al 
Proceso de Gestión de las Tecnologías de la Información. 
2. Gestionar y analizar la ejecución de los procesos contractuales y 
documentales de Gestión de las Tecnologías de la Información 
3. Apoyar la construcción, seguimiento actualización y entrega de los 
documentos y planes que cumplan los lineamientos de Gobierno Digital, 
Plan Estratégico de Tecnologías de la Información y las Comunicaciones - 
PETI, Modelo de Seguridad y Privacidad de la Información (MSPI), Plan 
Operativo Anual, Indicadores, FURAG, Riesgos y Planes de mejoramiento 
del proceso de Gestión Tecnológica. 
4. Realizar el análisis, seguimiento, verificación y solución oportuna de los 
requerimientos y/o incidentes asignados por la mesa de ayuda. 
5. Participar en las reuniones de infraestructura, realizando el análisis, 
impacto e implementaciones a que haya lugar con los temas relacionados 
con sus obligaciones administrativas.  
6. Las demás que sean asignadas por el supervisor, de acuerdo con la 
naturaleza y objeto del contrato. </v>
          </cell>
          <cell r="FT18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6"/>
          <cell r="FV186">
            <v>6</v>
          </cell>
          <cell r="FW186" t="str">
            <v>#N/D</v>
          </cell>
          <cell r="FX186">
            <v>324</v>
          </cell>
          <cell r="FY186">
            <v>25800000</v>
          </cell>
          <cell r="FZ186">
            <v>45719</v>
          </cell>
          <cell r="GA186">
            <v>216</v>
          </cell>
          <cell r="GB186">
            <v>25800000</v>
          </cell>
          <cell r="GC186">
            <v>45733</v>
          </cell>
        </row>
        <row r="187">
          <cell r="A187" t="str">
            <v>C653</v>
          </cell>
          <cell r="B187"/>
          <cell r="C187">
            <v>2025</v>
          </cell>
          <cell r="D187">
            <v>186</v>
          </cell>
          <cell r="E187">
            <v>1013614111</v>
          </cell>
          <cell r="F187">
            <v>3</v>
          </cell>
          <cell r="G187" t="str">
            <v>YESSICA ELIANA LUQUERNA FONTECHA</v>
          </cell>
          <cell r="H187" t="str">
            <v>CL  64 C     113 C  45</v>
          </cell>
          <cell r="I187">
            <v>3182826640</v>
          </cell>
          <cell r="J187" t="str">
            <v>nanaluquerna@hotmail.com</v>
          </cell>
          <cell r="K187" t="str">
            <v>NO APLICA</v>
          </cell>
          <cell r="L187" t="str">
            <v>NO APLICA</v>
          </cell>
          <cell r="M187" t="str">
            <v>MUJER</v>
          </cell>
          <cell r="N187" t="str">
            <v>CISGENERO</v>
          </cell>
          <cell r="O187" t="str">
            <v>NO APLICA</v>
          </cell>
          <cell r="P187" t="str">
            <v>NO APLICA</v>
          </cell>
          <cell r="Q187">
            <v>32992</v>
          </cell>
          <cell r="R187">
            <v>34</v>
          </cell>
          <cell r="S187" t="str">
            <v>NACIONAL</v>
          </cell>
          <cell r="T187" t="str">
            <v>Título profesional en Ciencias Sociales, Humanas, 
Comunicación Social, Periodismo y afines con título 
posgrado en la modalidad de especialización y/o su 
equivalencia</v>
          </cell>
          <cell r="U187" t="str">
            <v xml:space="preserve"> COMUNICADORA SOLCIAL 
Universidad Externado de Colobia 
Según diploma  de grado del 12 de diciembre de 
2014</v>
          </cell>
          <cell r="V187" t="str">
            <v>Inversión</v>
          </cell>
          <cell r="W187" t="str">
            <v>Construcción de Ciudadanía Activa Crece La Participación en el Territorio con Promoción, Información e Innovación en Bogotá D.C.</v>
          </cell>
          <cell r="X187" t="str">
            <v>O23011745022024025407017</v>
          </cell>
          <cell r="Y18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7" t="str">
            <v>2. Fortalecer 1 sistema(s) informativo y de comunicación del Distrito.</v>
          </cell>
          <cell r="AA187" t="str">
            <v xml:space="preserve">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v>
          </cell>
          <cell r="AB187">
            <v>45728</v>
          </cell>
          <cell r="AC187">
            <v>45730</v>
          </cell>
          <cell r="AD187">
            <v>2025</v>
          </cell>
          <cell r="AE187">
            <v>3</v>
          </cell>
          <cell r="AF187">
            <v>14</v>
          </cell>
          <cell r="AG187">
            <v>2025</v>
          </cell>
          <cell r="AH187">
            <v>3</v>
          </cell>
          <cell r="AI187">
            <v>0</v>
          </cell>
          <cell r="AJ187">
            <v>2025</v>
          </cell>
          <cell r="AK187">
            <v>6</v>
          </cell>
          <cell r="AL187">
            <v>13</v>
          </cell>
          <cell r="AM187">
            <v>45821</v>
          </cell>
          <cell r="AN187">
            <v>90</v>
          </cell>
          <cell r="AO187">
            <v>19500000</v>
          </cell>
          <cell r="AP187"/>
          <cell r="AQ187"/>
          <cell r="AR187"/>
          <cell r="AS187" t="str">
            <v>$ 6.500.000</v>
          </cell>
          <cell r="AT187" t="str">
            <v>PROFESIONAL 6</v>
          </cell>
          <cell r="AU187" t="str">
            <v>Marzo</v>
          </cell>
          <cell r="AV187" t="str">
            <v>1 1. Natural</v>
          </cell>
          <cell r="AW187" t="str">
            <v>26 26-Persona Natural</v>
          </cell>
          <cell r="AX187" t="str">
            <v>3 3. Único Contratista</v>
          </cell>
          <cell r="AY187" t="str">
            <v>17 17. Contrato de Prestación de Servicios</v>
          </cell>
          <cell r="AZ187" t="str">
            <v>31 31-Servicios Profesionales</v>
          </cell>
          <cell r="BA187" t="str">
            <v>5 Contratación directa</v>
          </cell>
          <cell r="BB187" t="str">
            <v>33 Prestación de Servicios Profesionales y Apoyo (5-8)</v>
          </cell>
          <cell r="BC187">
            <v>1</v>
          </cell>
          <cell r="BD187" t="str">
            <v>1 1. Ley 80</v>
          </cell>
          <cell r="BE187"/>
          <cell r="BF187"/>
          <cell r="BG187"/>
          <cell r="BH187"/>
          <cell r="BI187" t="str">
            <v>6 6: Prestacion de servicios</v>
          </cell>
          <cell r="BJ187"/>
          <cell r="BK187"/>
          <cell r="BL187"/>
          <cell r="BM187"/>
          <cell r="BN187"/>
          <cell r="BO187"/>
          <cell r="BP187"/>
          <cell r="BQ187"/>
          <cell r="BR187"/>
          <cell r="BS187"/>
          <cell r="BT187"/>
          <cell r="BU187"/>
          <cell r="BV187"/>
          <cell r="BW187"/>
          <cell r="BX187"/>
          <cell r="BY187"/>
          <cell r="BZ187"/>
          <cell r="CA187"/>
          <cell r="CB187"/>
          <cell r="CC187">
            <v>45729</v>
          </cell>
          <cell r="CD187" t="str">
            <v>CUMPLIMIENTO</v>
          </cell>
          <cell r="CE187">
            <v>80111600</v>
          </cell>
          <cell r="CF187" t="str">
            <v>CD-IDPAC-186-2025</v>
          </cell>
          <cell r="CG187" t="str">
            <v>https://community.secop.gov.co/Public/Tendering/OpportunityDetail/Index?noticeUID=CO1.NTC.7825303&amp;isFromPublicArea=True&amp;isModal=False</v>
          </cell>
          <cell r="CH187">
            <v>45728</v>
          </cell>
          <cell r="CI187" t="str">
            <v>CO1.PCCNTR.7645104</v>
          </cell>
          <cell r="CJ187" t="str">
            <v>Wilson Ayure</v>
          </cell>
          <cell r="CK187" t="str">
            <v>YULY MARCELA BARAJAS AGUILERA</v>
          </cell>
          <cell r="CL187" t="str">
            <v>1 1. Interna</v>
          </cell>
          <cell r="CM187" t="str">
            <v>ELIZABETH CORREA LONDOÑO</v>
          </cell>
          <cell r="CN187">
            <v>1017128785</v>
          </cell>
          <cell r="CO187">
            <v>7</v>
          </cell>
          <cell r="CP187"/>
          <cell r="CQ187" t="str">
            <v>Jefe de la Oficina Asesora de Comunicaciones</v>
          </cell>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t="str">
            <v>$ -</v>
          </cell>
          <cell r="EV187"/>
          <cell r="EW187"/>
          <cell r="EX187"/>
          <cell r="EY187"/>
          <cell r="EZ187"/>
          <cell r="FA187"/>
          <cell r="FB187">
            <v>0</v>
          </cell>
          <cell r="FC187">
            <v>45821</v>
          </cell>
          <cell r="FD187">
            <v>90</v>
          </cell>
          <cell r="FE187" t="str">
            <v>$ 19.500.000</v>
          </cell>
          <cell r="FF187" t="str">
            <v>Activo</v>
          </cell>
          <cell r="FG187" t="str">
            <v>En ejecución</v>
          </cell>
          <cell r="FH187"/>
          <cell r="FI187"/>
          <cell r="FJ187" t="str">
            <v>#N/D</v>
          </cell>
          <cell r="FK187" t="str">
            <v>#N/D</v>
          </cell>
          <cell r="FL187" t="str">
            <v>$186</v>
          </cell>
          <cell r="FM187" t="str">
            <v>#N/D</v>
          </cell>
          <cell r="FN187" t="str">
            <v>#N/D</v>
          </cell>
          <cell r="FO187" t="str">
            <v>#N/D</v>
          </cell>
          <cell r="FP187" t="str">
            <v>#N/D</v>
          </cell>
          <cell r="FQ187" t="str">
            <v>#¡REF!</v>
          </cell>
          <cell r="FR187" t="str">
            <v>#N/D</v>
          </cell>
          <cell r="FS187" t="str">
            <v xml:space="preserve"> Gestionar y administrar la comunidad online en redes sociales del IDPAC 
y de DC Radio que agrupen las poblaciones relacionadas, así como 
organizar los Facebook Live, Publicaciones, Conversatorios y/o Foros de 
las redes del IDPAC en las matrices establecidas de acuerdo con las 
disposiciones del supervisor. 
2. Elaborar, presentar y ejecutar el plan de contenidos de redes sociales para 
las diferentes estrategias que determine la Entidad, con los lineamientos 
del jefe de la Oficina Asesora de Comunicaciones, así como colaborar con 
los Community Manager del sector en las campañas del Gobierno Distrital, 
que influyan en los procesos sociales y participativos de la comunidad 
documentándolo en los informes que le sean solicitados. 
3. Monitorear e interpretar el comportamiento los procesos sociales y 
participativos de la comunidad en las redes sociales del Instituto, que 
permitan proponer estrategias de comunicación con mayor efectividad, y 
consolidar los informes de todas las redes requeridos para reportar con 
Planeación y Gestión documental. 
4. Hacer cubrimientos periodísticos, contenidos para la web y demás canales 
de difusión del IDPAC de acuerdo a las necesidades de cada una de las 
dependencias de la entidad y la oficina de Comunicaciones. 
5. Asistir a los comités, actividades y demás instancias de reunión en los que 
se definan e implementen proyectos y/o temas de comunicaciones. 
6. Las demás que sean asignadas por el supervisor, de acuerdo con la 
naturaleza y objeto del contrato.</v>
          </cell>
          <cell r="FT18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7"/>
          <cell r="FV187">
            <v>3</v>
          </cell>
          <cell r="FW187" t="str">
            <v>#N/D</v>
          </cell>
          <cell r="FX187">
            <v>348</v>
          </cell>
          <cell r="FY187">
            <v>19500000</v>
          </cell>
          <cell r="FZ187">
            <v>45722</v>
          </cell>
          <cell r="GA187">
            <v>206</v>
          </cell>
          <cell r="GB187">
            <v>19500000</v>
          </cell>
          <cell r="GC187">
            <v>45730</v>
          </cell>
        </row>
        <row r="188">
          <cell r="A188" t="str">
            <v>C370</v>
          </cell>
          <cell r="B188"/>
          <cell r="C188">
            <v>2025</v>
          </cell>
          <cell r="D188">
            <v>187</v>
          </cell>
          <cell r="E188">
            <v>53124546</v>
          </cell>
          <cell r="F188">
            <v>5</v>
          </cell>
          <cell r="G188" t="str">
            <v>YIRA MARCELA DEL PILAR ANA MARIA MARTINEZ CONTRERAS</v>
          </cell>
          <cell r="H188" t="str">
            <v>CL 12 SUR 5A 51</v>
          </cell>
          <cell r="I188">
            <v>3143506981</v>
          </cell>
          <cell r="J188" t="str">
            <v>nitamarmar@hotmail.com</v>
          </cell>
          <cell r="K188" t="str">
            <v>NO APLICA</v>
          </cell>
          <cell r="L188" t="str">
            <v>NO APLICA</v>
          </cell>
          <cell r="M188" t="str">
            <v>MUJER</v>
          </cell>
          <cell r="N188" t="str">
            <v>CISGENERO</v>
          </cell>
          <cell r="O188" t="str">
            <v>NO APLICA</v>
          </cell>
          <cell r="P188" t="str">
            <v>NO APLICA</v>
          </cell>
          <cell r="Q188">
            <v>31248</v>
          </cell>
          <cell r="R188">
            <v>39</v>
          </cell>
          <cell r="S188" t="str">
            <v>NACIONAL</v>
          </cell>
          <cell r="T188" t="str">
            <v>Título profesional en Derecho 
o su equivalencia</v>
          </cell>
          <cell r="U188" t="str">
            <v xml:space="preserve"> ABOGADA 
Universidad Libre
 Acta del  día 23  de Marzo 
del año 2012</v>
          </cell>
          <cell r="V188" t="str">
            <v>Inversión</v>
          </cell>
          <cell r="W188" t="str">
            <v xml:space="preserve">Implementación de mecanismos de participación que potencian el desarrollo territorial Bogotá D.C.
</v>
          </cell>
          <cell r="X188" t="str">
            <v>O23011745022024023806022</v>
          </cell>
          <cell r="Y188" t="str">
            <v>Meta 421 Implementar un (1) modelo de gobernanza democrática que amplíe el alcance de la participación de la ciudadanía organizaciones sociales y comunales de primer segundo y tercer grado en todas las decisiones públicas del gobierno distrital.</v>
          </cell>
          <cell r="Z188" t="str">
            <v>Realizar (3) Jornadas Únicas Electorales</v>
          </cell>
          <cell r="AA188" t="str">
            <v>Prestar servicios profesionales para que brinde soporte juridico y técnico a la Gerencia de Instancias en los asuntos de su competencia, asi como en los procesos y procedimientos precontractuales, contractuales y postcontractuales.</v>
          </cell>
          <cell r="AB188">
            <v>45737</v>
          </cell>
          <cell r="AC188">
            <v>45742</v>
          </cell>
          <cell r="AD188">
            <v>2025</v>
          </cell>
          <cell r="AE188">
            <v>3</v>
          </cell>
          <cell r="AF188">
            <v>26</v>
          </cell>
          <cell r="AG188">
            <v>2025</v>
          </cell>
          <cell r="AH188">
            <v>6</v>
          </cell>
          <cell r="AI188">
            <v>0</v>
          </cell>
          <cell r="AJ188">
            <v>2025</v>
          </cell>
          <cell r="AK188">
            <v>9</v>
          </cell>
          <cell r="AL188">
            <v>25</v>
          </cell>
          <cell r="AM188">
            <v>45925</v>
          </cell>
          <cell r="AN188">
            <v>180</v>
          </cell>
          <cell r="AO188">
            <v>25200000</v>
          </cell>
          <cell r="AP188"/>
          <cell r="AQ188"/>
          <cell r="AR188"/>
          <cell r="AS188" t="str">
            <v>$ 4.200.000</v>
          </cell>
          <cell r="AT188" t="str">
            <v>PROFESIONAL 1</v>
          </cell>
          <cell r="AU188" t="str">
            <v>Marzo</v>
          </cell>
          <cell r="AV188" t="str">
            <v>1 1. Natural</v>
          </cell>
          <cell r="AW188" t="str">
            <v>26 26-Persona Natural</v>
          </cell>
          <cell r="AX188" t="str">
            <v>3 3. Único Contratista</v>
          </cell>
          <cell r="AY188" t="str">
            <v>17 17. Contrato de Prestación de Servicios</v>
          </cell>
          <cell r="AZ188" t="str">
            <v>31 31-Servicios Profesionales</v>
          </cell>
          <cell r="BA188" t="str">
            <v>5 Contratación directa</v>
          </cell>
          <cell r="BB188" t="str">
            <v>33 Prestación de Servicios Profesionales y Apoyo (5-8)</v>
          </cell>
          <cell r="BC188">
            <v>1</v>
          </cell>
          <cell r="BD188" t="str">
            <v>1 1. Ley 80</v>
          </cell>
          <cell r="BE188"/>
          <cell r="BF188"/>
          <cell r="BG188"/>
          <cell r="BH188"/>
          <cell r="BI188" t="str">
            <v>6 6: Prestacion de servicios</v>
          </cell>
          <cell r="BJ188"/>
          <cell r="BK188"/>
          <cell r="BL188"/>
          <cell r="BM188"/>
          <cell r="BN188"/>
          <cell r="BO188"/>
          <cell r="BP188"/>
          <cell r="BQ188"/>
          <cell r="BR188"/>
          <cell r="BS188"/>
          <cell r="BT188"/>
          <cell r="BU188"/>
          <cell r="BV188"/>
          <cell r="BW188"/>
          <cell r="BX188"/>
          <cell r="BY188"/>
          <cell r="BZ188"/>
          <cell r="CA188"/>
          <cell r="CB188"/>
          <cell r="CC188">
            <v>45742</v>
          </cell>
          <cell r="CD188" t="str">
            <v>CUMPLIMIENTO</v>
          </cell>
          <cell r="CE188">
            <v>80111600</v>
          </cell>
          <cell r="CF188" t="str">
            <v>CD-IDPAC-0187-2025</v>
          </cell>
          <cell r="CG188" t="str">
            <v>https://community.secop.gov.co/Public/Tendering/OpportunityDetail/Index?noticeUID=CO1.NTC.7883733&amp;isFromPublicArea=True&amp;isModal=False</v>
          </cell>
          <cell r="CH188">
            <v>45737</v>
          </cell>
          <cell r="CI188" t="str">
            <v>CO1.PCCNTR.7690458</v>
          </cell>
          <cell r="CJ188" t="str">
            <v>JORGE SUAREZ</v>
          </cell>
          <cell r="CK188" t="str">
            <v>YULY MARCELA BARAJAS AGUILERA</v>
          </cell>
          <cell r="CL188" t="str">
            <v>1 1. Interna</v>
          </cell>
          <cell r="CM188" t="str">
            <v>JUAN CAMILO CASTELLANOS MEDINA</v>
          </cell>
          <cell r="CN188">
            <v>3838495</v>
          </cell>
          <cell r="CO188">
            <v>0</v>
          </cell>
          <cell r="CP188"/>
          <cell r="CQ188" t="str">
            <v>GERENTE DE INSTANCIAS Y MECANISMOS DE PARTICIPACIÓN</v>
          </cell>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t="str">
            <v>$ -</v>
          </cell>
          <cell r="EV188"/>
          <cell r="EW188"/>
          <cell r="EX188"/>
          <cell r="EY188"/>
          <cell r="EZ188"/>
          <cell r="FA188"/>
          <cell r="FB188">
            <v>0</v>
          </cell>
          <cell r="FC188">
            <v>45925</v>
          </cell>
          <cell r="FD188">
            <v>180</v>
          </cell>
          <cell r="FE188" t="str">
            <v>$ 25.200.000</v>
          </cell>
          <cell r="FF188" t="str">
            <v>Activo</v>
          </cell>
          <cell r="FG188" t="str">
            <v>En ejecución</v>
          </cell>
          <cell r="FH188"/>
          <cell r="FI188"/>
          <cell r="FJ188" t="str">
            <v>#N/D</v>
          </cell>
          <cell r="FK188" t="str">
            <v>#N/D</v>
          </cell>
          <cell r="FL188" t="str">
            <v>$187</v>
          </cell>
          <cell r="FM188" t="str">
            <v>#N/D</v>
          </cell>
          <cell r="FN188" t="str">
            <v>#N/D</v>
          </cell>
          <cell r="FO188" t="str">
            <v>#N/D</v>
          </cell>
          <cell r="FP188" t="str">
            <v>#N/D</v>
          </cell>
          <cell r="FQ188" t="str">
            <v>#¡REF!</v>
          </cell>
          <cell r="FR188" t="str">
            <v>#N/D</v>
          </cell>
          <cell r="FS188" t="str">
            <v xml:space="preserve">Brindar apoyo en la proyección conceptual técnica y jurídica de los asuntos 
propios de la gerencia en relación con las instancias y espacios de 
participación en especial las relacionas con la Jornada Única electoral, 
generando proyección de respuestas a los diferentes requerimientos o 
solicitudes interpuestas por los entes de control (Procuraduría, Veeduría, 
Contraloría, Personería, entre otros), corporaciones públicas y/o la 
comunidad en general, mediante el sistema distrital de quejas y soluciones 
SDQS u ORFEO que le sean asignados por el supervisor del contrato. 
2. Atender y acompañar las reuniones de coordinación interinstitucional, 
articulación y acompañamiento territorial que se requieran y sean 
asignadas por el supervisor para desarrollar el proceso de fortalecimiento 
de las Instancias y de las jornadas electorales en el Distrito. 
3. Hacer seguimiento a los procesos de coordinación interinstitucional e 
institucional que se requieran para los asuntos que estén bajo la 
competencia de la dependencia y garanticen resultados oportunos 
4. Atender y acompañar las reuniones de coordinación interinstitucional, 
articulación y acompañamiento territorial que se requieran y sean 
asignadas por el supervisor para desarrollar el proceso de fortalecimiento 
de las Instancias 
5. Realizar capacitaciones al equipo territorial de la gerencia, equipos de 
participación de otras entidades y las instancias mismas, para la 
apropiación e implementación de la política pública en las instancias y 
mecanismos de participación, así como de elaborar y presentar informes 
periódicos y final de las actividades asignadas por el supervisor del 
contrato 
6. Las demás que sean asignadas por el supervisor, de acuerdo con la 
naturaleza y objeto del contrato. </v>
          </cell>
          <cell r="FT18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8"/>
          <cell r="FV188">
            <v>6</v>
          </cell>
          <cell r="FW188" t="str">
            <v>#N/D</v>
          </cell>
          <cell r="FX188">
            <v>327</v>
          </cell>
          <cell r="FY188">
            <v>25200000</v>
          </cell>
          <cell r="FZ188">
            <v>45719</v>
          </cell>
          <cell r="GA188">
            <v>271</v>
          </cell>
          <cell r="GB188">
            <v>25200000</v>
          </cell>
          <cell r="GC188">
            <v>45741</v>
          </cell>
        </row>
        <row r="189">
          <cell r="A189" t="str">
            <v>C37</v>
          </cell>
          <cell r="B189"/>
          <cell r="C189">
            <v>2025</v>
          </cell>
          <cell r="D189">
            <v>188</v>
          </cell>
          <cell r="E189">
            <v>1031162752</v>
          </cell>
          <cell r="F189">
            <v>9</v>
          </cell>
          <cell r="G189" t="str">
            <v>JEIMMY CAROLINA HERNANDEZ MARTIN</v>
          </cell>
          <cell r="H189" t="str">
            <v>TV 12 ESTE 54 48 SUR</v>
          </cell>
          <cell r="I189">
            <v>7210010</v>
          </cell>
          <cell r="J189" t="str">
            <v>jeimmycarolina20@gmail.com</v>
          </cell>
          <cell r="K189" t="str">
            <v>NO APLICA</v>
          </cell>
          <cell r="L189" t="str">
            <v>NO APLICA</v>
          </cell>
          <cell r="M189" t="str">
            <v>MUJER</v>
          </cell>
          <cell r="N189" t="str">
            <v>CISGENERO</v>
          </cell>
          <cell r="O189" t="str">
            <v>NO APLICA</v>
          </cell>
          <cell r="P189" t="str">
            <v>NO APLICA</v>
          </cell>
          <cell r="Q189">
            <v>35048</v>
          </cell>
          <cell r="R189">
            <v>29</v>
          </cell>
          <cell r="S189" t="str">
            <v>NACIONAL</v>
          </cell>
          <cell r="T189" t="str">
            <v>Título de formación técnica o aprobación de cuatro (04) semestres de formación profesional o aprobación del 40% del pensum académico de formación profesional en ciencias sociales y humanas y/o bibliotecología, documentación o archivística y/o afines.</v>
          </cell>
          <cell r="U189" t="str">
            <v>APROBACIÓN DE 144 DE 177 CREDITOS DEL PROGRAMA DE DERECHO QUE CORRESPONDEN AL SEXTO (06) SEMESTREUniversidad Libre Según certificación del 12 de marzo de 2024</v>
          </cell>
          <cell r="V189" t="str">
            <v>Inversión</v>
          </cell>
          <cell r="W189" t="str">
            <v>Fortalecimiento de la gestión institucional del IDPAC en el marco de la ejecución del Plan de Desarrollo de  Bogotá D.C.</v>
          </cell>
          <cell r="X189" t="str">
            <v>O23011745022024025405001</v>
          </cell>
          <cell r="Y189"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9" t="str">
            <v>1. Realizar el 100% de la estrategia de contratación de talento humano para los procesos de apoyo, gerencia y evaluación.</v>
          </cell>
          <cell r="AA189" t="str">
            <v>Prestar los servicios profesionales para dar acompañamiento y apoyo en el componente técnico para el despliegue en territorio en desarrollo de la metodología Obras Con Saldo Pedagógico implementada por la Gerencia de Proyectos del IDPAC.</v>
          </cell>
          <cell r="AB189">
            <v>45751</v>
          </cell>
          <cell r="AC189">
            <v>45755</v>
          </cell>
          <cell r="AD189">
            <v>2025</v>
          </cell>
          <cell r="AE189">
            <v>4</v>
          </cell>
          <cell r="AF189">
            <v>8</v>
          </cell>
          <cell r="AG189">
            <v>2025</v>
          </cell>
          <cell r="AH189">
            <v>4</v>
          </cell>
          <cell r="AI189">
            <v>0</v>
          </cell>
          <cell r="AJ189">
            <v>2025</v>
          </cell>
          <cell r="AK189">
            <v>8</v>
          </cell>
          <cell r="AL189">
            <v>7</v>
          </cell>
          <cell r="AM189">
            <v>45876</v>
          </cell>
          <cell r="AN189">
            <v>120</v>
          </cell>
          <cell r="AO189">
            <v>12624000</v>
          </cell>
          <cell r="AP189"/>
          <cell r="AQ189"/>
          <cell r="AR189"/>
          <cell r="AS189" t="str">
            <v>$ 3.156.000</v>
          </cell>
          <cell r="AT189" t="str">
            <v>TECNICA 2</v>
          </cell>
          <cell r="AU189" t="str">
            <v>Abril</v>
          </cell>
          <cell r="AV189" t="str">
            <v>1 1. Natural</v>
          </cell>
          <cell r="AW189" t="str">
            <v>26 26-Persona Natural</v>
          </cell>
          <cell r="AX189" t="str">
            <v>3 3. Único Contratista</v>
          </cell>
          <cell r="AY189" t="str">
            <v>17 17. Contrato de Prestación de Servicios</v>
          </cell>
          <cell r="AZ189" t="str">
            <v>33 33-Servicios Apoyo a la Gestion de la Entidad (servicios administrativos)</v>
          </cell>
          <cell r="BA189" t="str">
            <v>5 Contratación directa</v>
          </cell>
          <cell r="BB189" t="str">
            <v>33 Prestación de Servicios Profesionales y Apoyo (5-8)</v>
          </cell>
          <cell r="BC189">
            <v>1</v>
          </cell>
          <cell r="BD189" t="str">
            <v>1 1. Ley 80</v>
          </cell>
          <cell r="BE189"/>
          <cell r="BF189"/>
          <cell r="BG189"/>
          <cell r="BH189"/>
          <cell r="BI189" t="str">
            <v>6 6: Prestacion de servicios</v>
          </cell>
          <cell r="BJ189"/>
          <cell r="BK189"/>
          <cell r="BL189"/>
          <cell r="BM189"/>
          <cell r="BN189"/>
          <cell r="BO189"/>
          <cell r="BP189"/>
          <cell r="BQ189"/>
          <cell r="BR189"/>
          <cell r="BS189"/>
          <cell r="BT189"/>
          <cell r="BU189"/>
          <cell r="BV189"/>
          <cell r="BW189"/>
          <cell r="BX189"/>
          <cell r="BY189"/>
          <cell r="BZ189"/>
          <cell r="CA189"/>
          <cell r="CB189"/>
          <cell r="CC189">
            <v>45751</v>
          </cell>
          <cell r="CD189" t="str">
            <v>CUMPLIMIENTO</v>
          </cell>
          <cell r="CE189">
            <v>80111600</v>
          </cell>
          <cell r="CF189" t="str">
            <v>CD-IDPAC-188-2025</v>
          </cell>
          <cell r="CG189" t="str">
            <v xml:space="preserve">https://community.secop.gov.co/Public/Tendering/OpportunityDetail/Index?noticeUID=CO1.NTC.7949511&amp;isFromPublicArea=True&amp;isModal=False
</v>
          </cell>
          <cell r="CH189">
            <v>45750</v>
          </cell>
          <cell r="CI189" t="str">
            <v>CO1.PCCNTR.7743263</v>
          </cell>
          <cell r="CJ189" t="str">
            <v>Mónica Flórez</v>
          </cell>
          <cell r="CK189" t="str">
            <v>YULY MARCELA BARAJAS AGUILERA</v>
          </cell>
          <cell r="CL189" t="str">
            <v>1 1. Interna</v>
          </cell>
          <cell r="CM189" t="str">
            <v>YULY MARCELA BARAJAS AGUILERA</v>
          </cell>
          <cell r="CN189">
            <v>1010176121</v>
          </cell>
          <cell r="CO189">
            <v>6</v>
          </cell>
          <cell r="CP189"/>
          <cell r="CQ189" t="str">
            <v>SECRETARIA GENERAL</v>
          </cell>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t="str">
            <v>$ -</v>
          </cell>
          <cell r="EV189"/>
          <cell r="EW189"/>
          <cell r="EX189"/>
          <cell r="EY189"/>
          <cell r="EZ189"/>
          <cell r="FA189"/>
          <cell r="FB189">
            <v>0</v>
          </cell>
          <cell r="FC189">
            <v>45876</v>
          </cell>
          <cell r="FD189">
            <v>120</v>
          </cell>
          <cell r="FE189" t="str">
            <v>$ 12.624.000</v>
          </cell>
          <cell r="FF189" t="str">
            <v>Activo</v>
          </cell>
          <cell r="FG189" t="str">
            <v>En ejecución</v>
          </cell>
          <cell r="FH189"/>
          <cell r="FI189"/>
          <cell r="FJ189" t="str">
            <v>#N/D</v>
          </cell>
          <cell r="FK189" t="str">
            <v>#N/D</v>
          </cell>
          <cell r="FL189" t="str">
            <v>$188</v>
          </cell>
          <cell r="FM189" t="str">
            <v>#N/D</v>
          </cell>
          <cell r="FN189" t="str">
            <v>#N/D</v>
          </cell>
          <cell r="FO189" t="str">
            <v>#N/D</v>
          </cell>
          <cell r="FP189" t="str">
            <v>#N/D</v>
          </cell>
          <cell r="FQ189" t="str">
            <v>#¡REF!</v>
          </cell>
          <cell r="FR189" t="str">
            <v>#N/D</v>
          </cell>
          <cell r="FS189" t="str">
            <v>. Verificar el archivo físico y electrónico para proceder al correcto archivo de 
los procesos contractuales de la Secretaría General del Instituto. 
2. Cumplir con las metas de producción establecidas por el Proceso de 
Gestión Contractual. 
3. Realizar los diferentes formatos establecidos por el Proceso de Gestión 
Documental del IDPAC y el Proceso de Gestión Contractual. 
4. Apoyar en las actividades para realizar la correcta transferencia como lo 
es: clasificar, ordenar, actualizar, depurar, foliar, registrar, rotular y ubicar, 
en las unidades de conservación que corresponda, los documentos que 
conforman los expedientes contractuales físicos y electrónicos. 
5. Brindar apoyo administrativo requerido por el Proceso de Gestión 
Contractual. 
6. Las demás que sean asignadas por el supervisor, de acuerdo con la 
naturaleza y objeto del contrato.</v>
          </cell>
          <cell r="FT18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9"/>
          <cell r="FV189">
            <v>4</v>
          </cell>
          <cell r="FW189" t="str">
            <v>#N/D</v>
          </cell>
          <cell r="FX189">
            <v>473</v>
          </cell>
          <cell r="FY189">
            <v>12624000</v>
          </cell>
          <cell r="FZ189">
            <v>45737</v>
          </cell>
          <cell r="GA189">
            <v>317</v>
          </cell>
          <cell r="GB189">
            <v>12624000</v>
          </cell>
          <cell r="GC189">
            <v>45754</v>
          </cell>
        </row>
        <row r="190">
          <cell r="A190" t="str">
            <v>C228</v>
          </cell>
          <cell r="B190"/>
          <cell r="C190">
            <v>2025</v>
          </cell>
          <cell r="D190">
            <v>189</v>
          </cell>
          <cell r="E190">
            <v>1020779562</v>
          </cell>
          <cell r="F190">
            <v>0</v>
          </cell>
          <cell r="G190" t="str">
            <v>Ana Maria Cruz Torres</v>
          </cell>
          <cell r="H190" t="str">
            <v>Cr 3 D N 97a 13 sur</v>
          </cell>
          <cell r="I190">
            <v>7643721</v>
          </cell>
          <cell r="J190" t="str">
            <v>majo.nanez@hotmail.com</v>
          </cell>
          <cell r="K190" t="str">
            <v>NO APLICA</v>
          </cell>
          <cell r="L190" t="str">
            <v>NO APLICA</v>
          </cell>
          <cell r="M190" t="str">
            <v>MUJER</v>
          </cell>
          <cell r="N190" t="str">
            <v>CISGENERO</v>
          </cell>
          <cell r="O190" t="str">
            <v>NO APLICA</v>
          </cell>
          <cell r="P190" t="str">
            <v>NO APLICA</v>
          </cell>
          <cell r="Q190">
            <v>32861</v>
          </cell>
          <cell r="R190">
            <v>35</v>
          </cell>
          <cell r="S190" t="str">
            <v>NACIONAL</v>
          </cell>
          <cell r="T190" t="str">
            <v>Título profesional, Título de 
posgrado a nivel de 
especialización o su equivalencia</v>
          </cell>
          <cell r="U190" t="str">
            <v xml:space="preserve">Título profesional en Derecho y y 
Titulo de posgrado en 
especializacion de Derecho 
Administrativo
</v>
          </cell>
          <cell r="V190" t="str">
            <v>Inversión</v>
          </cell>
          <cell r="W190" t="str">
            <v>Implementación de mecanismos de participación que potencian el desarrollo territorial Bogotá D.C.</v>
          </cell>
          <cell r="X190" t="str">
            <v>O23011745022024023806022</v>
          </cell>
          <cell r="Y190" t="str">
            <v>Meta 421 Implementar un (1) modelo de gobernanza democrática que amplíe el alcance de la participación de la ciudadanía organizaciones sociales y comunales de primer segundo y tercer grado en todas las decisiones públicas del gobierno distrital.</v>
          </cell>
          <cell r="Z190" t="str">
            <v>3. Aplicar a 2000 organizaciones sociales, comunales, medios comunitarios, de propiedad horizontal el modelo de fortalecimiento</v>
          </cell>
          <cell r="AA190" t="str">
            <v>Prestar los servicios profesionales para gestionar y realizar seguimiento a las acciones orientadas al fortalecimiento de medios comunitarios y alternativos del distrito capital.</v>
          </cell>
          <cell r="AB190">
            <v>45728</v>
          </cell>
          <cell r="AC190">
            <v>45733</v>
          </cell>
          <cell r="AD190">
            <v>2025</v>
          </cell>
          <cell r="AE190">
            <v>3</v>
          </cell>
          <cell r="AF190">
            <v>17</v>
          </cell>
          <cell r="AG190">
            <v>2025</v>
          </cell>
          <cell r="AH190">
            <v>5</v>
          </cell>
          <cell r="AI190">
            <v>0</v>
          </cell>
          <cell r="AJ190">
            <v>2025</v>
          </cell>
          <cell r="AK190">
            <v>8</v>
          </cell>
          <cell r="AL190">
            <v>16</v>
          </cell>
          <cell r="AM190">
            <v>45885</v>
          </cell>
          <cell r="AN190">
            <v>150</v>
          </cell>
          <cell r="AO190">
            <v>35000000</v>
          </cell>
          <cell r="AP190"/>
          <cell r="AQ190"/>
          <cell r="AR190"/>
          <cell r="AS190" t="str">
            <v>$ 7.000.000</v>
          </cell>
          <cell r="AT190" t="str">
            <v>PROFESIONAL 7</v>
          </cell>
          <cell r="AU190" t="str">
            <v>Marzo</v>
          </cell>
          <cell r="AV190" t="str">
            <v>1 1. Natural</v>
          </cell>
          <cell r="AW190" t="str">
            <v>26 26-Persona Natural</v>
          </cell>
          <cell r="AX190" t="str">
            <v>3 3. Único Contratista</v>
          </cell>
          <cell r="AY190" t="str">
            <v>17 17. Contrato de Prestación de Servicios</v>
          </cell>
          <cell r="AZ190" t="str">
            <v>31 31-Servicios Profesionales</v>
          </cell>
          <cell r="BA190" t="str">
            <v>5 Contratación directa</v>
          </cell>
          <cell r="BB190" t="str">
            <v>33 Prestación de Servicios Profesionales y Apoyo (5-8)</v>
          </cell>
          <cell r="BC190">
            <v>1</v>
          </cell>
          <cell r="BD190" t="str">
            <v>1 1. Ley 80</v>
          </cell>
          <cell r="BE190"/>
          <cell r="BF190"/>
          <cell r="BG190"/>
          <cell r="BH190"/>
          <cell r="BI190" t="str">
            <v>6 6: Prestacion de servicios</v>
          </cell>
          <cell r="BJ190"/>
          <cell r="BK190"/>
          <cell r="BL190"/>
          <cell r="BM190"/>
          <cell r="BN190"/>
          <cell r="BO190"/>
          <cell r="BP190"/>
          <cell r="BQ190"/>
          <cell r="BR190"/>
          <cell r="BS190"/>
          <cell r="BT190"/>
          <cell r="BU190"/>
          <cell r="BV190"/>
          <cell r="BW190"/>
          <cell r="BX190"/>
          <cell r="BY190"/>
          <cell r="BZ190"/>
          <cell r="CA190"/>
          <cell r="CB190"/>
          <cell r="CC190">
            <v>45733</v>
          </cell>
          <cell r="CD190" t="str">
            <v>CUMPLIMIENTO</v>
          </cell>
          <cell r="CE190">
            <v>80111600</v>
          </cell>
          <cell r="CF190" t="str">
            <v>CD-IDPAC-189-2025</v>
          </cell>
          <cell r="CG190" t="str">
            <v>https://community.secop.gov.co/Public/Tendering/OpportunityDetail/Index?noticeUID=CO1.NTC.7824768&amp;isFromPublicArea=True&amp;isModal=False</v>
          </cell>
          <cell r="CH190">
            <v>45728</v>
          </cell>
          <cell r="CI190" t="str">
            <v>CO1.PCCNTR.7645034</v>
          </cell>
          <cell r="CJ190" t="str">
            <v>Wilson Ayure</v>
          </cell>
          <cell r="CK190" t="str">
            <v>YULY MARCELA BARAJAS AGUILERA</v>
          </cell>
          <cell r="CL190" t="str">
            <v>1 1. Interna</v>
          </cell>
          <cell r="CM190" t="str">
            <v>MARTHA ELMY NIÑO VARGAS</v>
          </cell>
          <cell r="CN190">
            <v>1030534699</v>
          </cell>
          <cell r="CO190">
            <v>1</v>
          </cell>
          <cell r="CP190"/>
          <cell r="CQ190" t="str">
            <v>Subdirectora de Fortalecimiento de la Organización Social</v>
          </cell>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t="str">
            <v>$ -</v>
          </cell>
          <cell r="EV190"/>
          <cell r="EW190"/>
          <cell r="EX190"/>
          <cell r="EY190"/>
          <cell r="EZ190"/>
          <cell r="FA190"/>
          <cell r="FB190">
            <v>0</v>
          </cell>
          <cell r="FC190">
            <v>45885</v>
          </cell>
          <cell r="FD190">
            <v>150</v>
          </cell>
          <cell r="FE190" t="str">
            <v>$ 35.000.000</v>
          </cell>
          <cell r="FF190" t="str">
            <v>Activo</v>
          </cell>
          <cell r="FG190" t="str">
            <v>En ejecución</v>
          </cell>
          <cell r="FH190"/>
          <cell r="FI190"/>
          <cell r="FJ190" t="str">
            <v>#N/D</v>
          </cell>
          <cell r="FK190" t="str">
            <v>#N/D</v>
          </cell>
          <cell r="FL190" t="str">
            <v>$189</v>
          </cell>
          <cell r="FM190" t="str">
            <v>#N/D</v>
          </cell>
          <cell r="FN190" t="str">
            <v>#N/D</v>
          </cell>
          <cell r="FO190" t="str">
            <v>#N/D</v>
          </cell>
          <cell r="FP190" t="str">
            <v>#N/D</v>
          </cell>
          <cell r="FQ190" t="str">
            <v>#¡REF!</v>
          </cell>
          <cell r="FR190" t="str">
            <v>#N/D</v>
          </cell>
          <cell r="FS190" t="str">
            <v>Orientar, capacitar, asesorar, guiar, hacer seguimiento y acompañar en 
territorio al equipo de medios comunitarios y alternativos en la 
implementación del modelo de fortalecimiento establecido por la entidad a 
los diferentes medios comunitarios y alternativos. 
2. Brindar apoyo en la evaluación de los proyectos presentados por los 
diferentes medios comunitarios y alternativos para la entrega de incentivos, 
así como el acompañamiento y la evaluación de las propuestas de 
presupuestos participativos de los grupos poblacionales asignados. 
3. Analizar y dar respuesta oportuna en cumplimiento de la normatividad 
vigente, a las peticiones, solicitudes de informes, reportes y documentos 
requeridos de manera interna por el IDPAC, así como los requeridos por 
las entidades externas y/o entes de control. 
4. Asistir y participar en representación de la entidad a las reuniones y 
jornadas de capacitación externas e internas que tenga relación con las 
competencias del IDPAC y con la normatividad vigente, estas deberán 
contar con actas y/o ayudas de memoria. 
5. Realizar apoyo a la supervisión a través de la revisión de las cuentas de 
cobro e informes presentados por los integrantes del equipo de medios 
comunitarios y alternativos, dando su visto bueno. 
6. Las demás que sean asignadas por el supervisor, de acuerdo con la 
naturaleza y objeto del contrato.</v>
          </cell>
          <cell r="FT19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0"/>
          <cell r="FV190">
            <v>5</v>
          </cell>
          <cell r="FW190" t="str">
            <v>#N/D</v>
          </cell>
          <cell r="FX190">
            <v>389</v>
          </cell>
          <cell r="FY190">
            <v>35000000</v>
          </cell>
          <cell r="FZ190">
            <v>45723</v>
          </cell>
          <cell r="GA190">
            <v>213</v>
          </cell>
          <cell r="GB190">
            <v>35000000</v>
          </cell>
          <cell r="GC190">
            <v>45730</v>
          </cell>
        </row>
        <row r="191">
          <cell r="A191" t="str">
            <v>C363</v>
          </cell>
          <cell r="B191"/>
          <cell r="C191">
            <v>2025</v>
          </cell>
          <cell r="D191">
            <v>190</v>
          </cell>
          <cell r="E191">
            <v>80901692</v>
          </cell>
          <cell r="F191">
            <v>4</v>
          </cell>
          <cell r="G191" t="str">
            <v>JUAN CARLOS SANDOVAL VANEGAS</v>
          </cell>
          <cell r="H191" t="str">
            <v>KR  19    SUR  28  23</v>
          </cell>
          <cell r="I191">
            <v>60127858</v>
          </cell>
          <cell r="J191" t="str">
            <v>juank_2185@hotmail.com</v>
          </cell>
          <cell r="K191" t="str">
            <v>NO APLICA</v>
          </cell>
          <cell r="L191" t="str">
            <v>NO APLICA</v>
          </cell>
          <cell r="M191" t="str">
            <v>HOMBRE</v>
          </cell>
          <cell r="N191" t="str">
            <v>CISGENERO</v>
          </cell>
          <cell r="O191" t="str">
            <v>NO APLICA</v>
          </cell>
          <cell r="P191" t="str">
            <v>NO APLICA</v>
          </cell>
          <cell r="Q191">
            <v>31156</v>
          </cell>
          <cell r="R191">
            <v>40</v>
          </cell>
          <cell r="S191" t="str">
            <v>NACIONAL</v>
          </cell>
          <cell r="T191" t="str">
            <v>Título de Bachiller o su 
equivalencia</v>
          </cell>
          <cell r="U191" t="str">
            <v xml:space="preserve"> BACHILLER
 LICEO SUPERIOR DE 
BOGOTA
 Acta del 30 de Noviembre 
2022</v>
          </cell>
          <cell r="V191" t="str">
            <v>Inversión</v>
          </cell>
          <cell r="W191" t="str">
            <v xml:space="preserve">Implementación de mecanismos de participación que potencian el desarrollo territorial Bogotá D.C.
</v>
          </cell>
          <cell r="X191" t="str">
            <v>O23011745022024023806022</v>
          </cell>
          <cell r="Y191" t="str">
            <v>Meta 421 Implementar un (1) modelo de gobernanza democrática que amplíe el alcance de la participación de la ciudadanía organizaciones sociales y comunales de primer segundo y tercer grado en todas las decisiones públicas del gobierno distrital.</v>
          </cell>
          <cell r="Z191" t="str">
            <v>1. Realizar (3) Jornadas Únicas Electorales</v>
          </cell>
          <cell r="AA191" t="str">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v>
          </cell>
          <cell r="AB191">
            <v>45743</v>
          </cell>
          <cell r="AC191">
            <v>45748</v>
          </cell>
          <cell r="AD191">
            <v>2025</v>
          </cell>
          <cell r="AE191">
            <v>4</v>
          </cell>
          <cell r="AF191">
            <v>1</v>
          </cell>
          <cell r="AG191">
            <v>2025</v>
          </cell>
          <cell r="AH191">
            <v>7</v>
          </cell>
          <cell r="AI191">
            <v>0</v>
          </cell>
          <cell r="AJ191">
            <v>2025</v>
          </cell>
          <cell r="AK191">
            <v>11</v>
          </cell>
          <cell r="AL191">
            <v>0</v>
          </cell>
          <cell r="AM191">
            <v>45962</v>
          </cell>
          <cell r="AN191">
            <v>210</v>
          </cell>
          <cell r="AO191">
            <v>15400000</v>
          </cell>
          <cell r="AP191"/>
          <cell r="AQ191"/>
          <cell r="AR191"/>
          <cell r="AS191" t="str">
            <v>$ 2.200.000</v>
          </cell>
          <cell r="AT191" t="str">
            <v>ASISTENCIAL 4</v>
          </cell>
          <cell r="AU191" t="str">
            <v>Abril</v>
          </cell>
          <cell r="AV191" t="str">
            <v>1 1. Natural</v>
          </cell>
          <cell r="AW191" t="str">
            <v>26 26-Persona Natural</v>
          </cell>
          <cell r="AX191" t="str">
            <v>3 3. Único Contratista</v>
          </cell>
          <cell r="AY191" t="str">
            <v>17 17. Contrato de Prestación de Servicios</v>
          </cell>
          <cell r="AZ191" t="str">
            <v>33 33-Servicios Apoyo a la Gestion de la Entidad (servicios administrativos)</v>
          </cell>
          <cell r="BA191" t="str">
            <v>5 Contratación directa</v>
          </cell>
          <cell r="BB191" t="str">
            <v>33 Prestación de Servicios Profesionales y Apoyo (5-8)</v>
          </cell>
          <cell r="BC191">
            <v>1</v>
          </cell>
          <cell r="BD191" t="str">
            <v>1 1. Ley 80</v>
          </cell>
          <cell r="BE191"/>
          <cell r="BF191"/>
          <cell r="BG191"/>
          <cell r="BH191"/>
          <cell r="BI191" t="str">
            <v>6 6: Prestacion de servicios</v>
          </cell>
          <cell r="BJ191"/>
          <cell r="BK191"/>
          <cell r="BL191"/>
          <cell r="BM191"/>
          <cell r="BN191"/>
          <cell r="BO191"/>
          <cell r="BP191"/>
          <cell r="BQ191"/>
          <cell r="BR191"/>
          <cell r="BS191"/>
          <cell r="BT191"/>
          <cell r="BU191"/>
          <cell r="BV191"/>
          <cell r="BW191"/>
          <cell r="BX191"/>
          <cell r="BY191"/>
          <cell r="BZ191"/>
          <cell r="CA191"/>
          <cell r="CB191"/>
          <cell r="CC191">
            <v>45747</v>
          </cell>
          <cell r="CD191" t="str">
            <v>CUMPLIMIENTO</v>
          </cell>
          <cell r="CE191">
            <v>80111600</v>
          </cell>
          <cell r="CF191" t="str">
            <v>CD-IDPAC-0190-2025</v>
          </cell>
          <cell r="CG191" t="str">
            <v>https://community.secop.gov.co/Public/Tendering/OpportunityDetail/Index?noticeUID=CO1.NTC.7901161&amp;isFromPublicArea=True&amp;isModal=False</v>
          </cell>
          <cell r="CH191">
            <v>45742</v>
          </cell>
          <cell r="CI191" t="str">
            <v xml:space="preserve">	CO1.PCCNTR.7704472</v>
          </cell>
          <cell r="CJ191" t="str">
            <v>JORGE SUAREZ</v>
          </cell>
          <cell r="CK191" t="str">
            <v>YULY MARCELA BARAJAS AGUILERA</v>
          </cell>
          <cell r="CL191" t="str">
            <v>1 1. Interna</v>
          </cell>
          <cell r="CM191" t="str">
            <v>JUAN CAMILO CASTELLANOS MEDINA</v>
          </cell>
          <cell r="CN191">
            <v>3838495</v>
          </cell>
          <cell r="CO191">
            <v>0</v>
          </cell>
          <cell r="CP191"/>
          <cell r="CQ191" t="str">
            <v>GERENTE DE INSTANCIAS Y MECANISMOS DE PARTICIPACIÓN</v>
          </cell>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t="str">
            <v>$ -</v>
          </cell>
          <cell r="EV191"/>
          <cell r="EW191"/>
          <cell r="EX191"/>
          <cell r="EY191"/>
          <cell r="EZ191"/>
          <cell r="FA191"/>
          <cell r="FB191">
            <v>0</v>
          </cell>
          <cell r="FC191">
            <v>45962</v>
          </cell>
          <cell r="FD191">
            <v>210</v>
          </cell>
          <cell r="FE191" t="str">
            <v>$ 15.400.000</v>
          </cell>
          <cell r="FF191" t="str">
            <v>Activo</v>
          </cell>
          <cell r="FG191" t="str">
            <v>En ejecución</v>
          </cell>
          <cell r="FH191"/>
          <cell r="FI191"/>
          <cell r="FJ191" t="str">
            <v>#N/D</v>
          </cell>
          <cell r="FK191" t="str">
            <v>#N/D</v>
          </cell>
          <cell r="FL191" t="str">
            <v>$190</v>
          </cell>
          <cell r="FM191" t="str">
            <v>#N/D</v>
          </cell>
          <cell r="FN191" t="str">
            <v>#N/D</v>
          </cell>
          <cell r="FO191" t="str">
            <v>#N/D</v>
          </cell>
          <cell r="FP191" t="str">
            <v>#N/D</v>
          </cell>
          <cell r="FQ191" t="str">
            <v>#¡REF!</v>
          </cell>
          <cell r="FR191" t="str">
            <v>#N/D</v>
          </cell>
          <cell r="FS191" t="str">
            <v xml:space="preserve"> Prestar la asistencia logística a los diferentes eventos requeridos por  la dependencia o el IDPAC y 
tramitar las solicitudes de logística que le sean requeridas por el equipo territorial en desarrollo de 
sus actividades con las instancias y las propias de la gerencia. 
2. Gestionar la agenda de eventos y actividades promovidas por las instancias ciudadanas y la 
Gerencia de Instancias y Mecanismos de Participación a través de la herramienta que disponga la 
Gerencia y  participar activamente en las reuniones del equipo administrativo y territorial de la 
gerencia y a la que sea convocado. 
3. Tramitar y gestionar documentos, solicitudes y requerimientos asignados, asegurando su adecuado 
manejo en los sistemas de administración documental del Distrito (ORFEO, SDQS) y el 
mantenimiento actualizado del archivo de la Gerencia, conforme a las directrices de gestión 
documental. 
4. Prestar asistencia logística y gestionar solicitudes para el desarrollo de actividades de la Gerencia de 
Instancias y Mecanismos de Participación, incluyendo el apoyo en eventos institucionales, jornadas 
electorales y la administración de bolsas logísticas, garantizando su correcta ejecución. 
5. Elaborar y entregar informes periódicos y un informe final detallado, incluyendo las actividades 
desarrolladas, las acciones ejecutadas y las evidencias que respalden el cumplimiento de las 
obligaciones. 
6. Las demás que sean asignadas por el supervisor, de acuerdo con la naturaleza y objeto del contra</v>
          </cell>
          <cell r="FT19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1"/>
          <cell r="FV191">
            <v>7</v>
          </cell>
          <cell r="FW191" t="str">
            <v>#N/D</v>
          </cell>
          <cell r="FX191">
            <v>332</v>
          </cell>
          <cell r="FY191">
            <v>15400000</v>
          </cell>
          <cell r="FZ191">
            <v>45719</v>
          </cell>
          <cell r="GA191">
            <v>289</v>
          </cell>
          <cell r="GB191">
            <v>15400000</v>
          </cell>
          <cell r="GC191">
            <v>45748</v>
          </cell>
        </row>
        <row r="192">
          <cell r="A192" t="str">
            <v>C516</v>
          </cell>
          <cell r="B192"/>
          <cell r="C192">
            <v>2025</v>
          </cell>
          <cell r="D192">
            <v>191</v>
          </cell>
          <cell r="E192">
            <v>51600845</v>
          </cell>
          <cell r="F192">
            <v>7</v>
          </cell>
          <cell r="G192" t="str">
            <v>MARIA GLADYS VALERO VIVAS</v>
          </cell>
          <cell r="H192" t="str">
            <v>TV 62 A 120 B 41</v>
          </cell>
          <cell r="I192">
            <v>6012539462</v>
          </cell>
          <cell r="J192" t="str">
            <v>maagla8@hotmail.com</v>
          </cell>
          <cell r="K192" t="str">
            <v>NO APLICA</v>
          </cell>
          <cell r="L192" t="str">
            <v>NO APLICA</v>
          </cell>
          <cell r="M192" t="str">
            <v>MUJER</v>
          </cell>
          <cell r="N192" t="str">
            <v>CISGENERO</v>
          </cell>
          <cell r="O192" t="str">
            <v>NO APLICA</v>
          </cell>
          <cell r="P192" t="str">
            <v>NO APLICA</v>
          </cell>
          <cell r="Q192">
            <v>21882</v>
          </cell>
          <cell r="R192">
            <v>65</v>
          </cell>
          <cell r="S192" t="str">
            <v>NACIONAL</v>
          </cell>
          <cell r="T192" t="str">
            <v>Título profesional en Economía, 
Administración, Contaduría, o a 
fines con posgrado en la 
modalidad de especialización o 
su equivalencia con setenta y 
ocho (78) meses de experiencia 
o su equivalencia</v>
          </cell>
          <cell r="U192" t="str">
            <v>ADMINISTRADORA DE 
EMPRESA
Universidad Externado
Acta del 30 de Junio de 1998
ESPECIALISTA EN 
GERENCIA DE RECURSOS 
HUMANOS 
Universidad Externado
Acta12 deJunio de 200</v>
          </cell>
          <cell r="V192" t="str">
            <v>Inversión</v>
          </cell>
          <cell r="W192" t="str">
            <v>Construcción de Ciudadanía Activa Crece La Participación en el Territorio con Promoción, Información e Innovación en Bogotá D.C.</v>
          </cell>
          <cell r="X192" t="str">
            <v>O23011745022024025406001</v>
          </cell>
          <cell r="Y19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92" t="str">
            <v>4. Suscribir 70 Pacto(s) ciudadanos de convivencia</v>
          </cell>
          <cell r="AA192" t="str">
            <v>Prestar los servicios profesionales especializados para asesorar a la Subdireccion de Promocion 
 de la Participacion, de acuerdo con los lineamientos de la Direccion General de la 
 entidad</v>
          </cell>
          <cell r="AB192">
            <v>45733</v>
          </cell>
          <cell r="AC192">
            <v>45736</v>
          </cell>
          <cell r="AD192">
            <v>2025</v>
          </cell>
          <cell r="AE192">
            <v>3</v>
          </cell>
          <cell r="AF192">
            <v>20</v>
          </cell>
          <cell r="AG192">
            <v>2025</v>
          </cell>
          <cell r="AH192">
            <v>5</v>
          </cell>
          <cell r="AI192">
            <v>0</v>
          </cell>
          <cell r="AJ192">
            <v>2025</v>
          </cell>
          <cell r="AK192">
            <v>8</v>
          </cell>
          <cell r="AL192">
            <v>19</v>
          </cell>
          <cell r="AM192">
            <v>45888</v>
          </cell>
          <cell r="AN192">
            <v>150</v>
          </cell>
          <cell r="AO192">
            <v>45000000</v>
          </cell>
          <cell r="AP192"/>
          <cell r="AQ192"/>
          <cell r="AR192"/>
          <cell r="AS192" t="str">
            <v>$ 9.000.000</v>
          </cell>
          <cell r="AT192" t="str">
            <v>ASESOR 3</v>
          </cell>
          <cell r="AU192" t="str">
            <v>Marzo</v>
          </cell>
          <cell r="AV192" t="str">
            <v>1 1. Natural</v>
          </cell>
          <cell r="AW192" t="str">
            <v>26 26-Persona Natural</v>
          </cell>
          <cell r="AX192" t="str">
            <v>3 3. Único Contratista</v>
          </cell>
          <cell r="AY192" t="str">
            <v>17 17. Contrato de Prestación de Servicios</v>
          </cell>
          <cell r="AZ192" t="str">
            <v>31 31-Servicios Profesionales</v>
          </cell>
          <cell r="BA192" t="str">
            <v>5 Contratación directa</v>
          </cell>
          <cell r="BB192" t="str">
            <v>33 Prestación de Servicios Profesionales y Apoyo (5-8)</v>
          </cell>
          <cell r="BC192">
            <v>1</v>
          </cell>
          <cell r="BD192" t="str">
            <v>1 1. Ley 80</v>
          </cell>
          <cell r="BE192"/>
          <cell r="BF192"/>
          <cell r="BG192"/>
          <cell r="BH192"/>
          <cell r="BI192" t="str">
            <v>6 6: Prestacion de servicios</v>
          </cell>
          <cell r="BJ192"/>
          <cell r="BK192"/>
          <cell r="BL192"/>
          <cell r="BM192"/>
          <cell r="BN192"/>
          <cell r="BO192"/>
          <cell r="BP192"/>
          <cell r="BQ192"/>
          <cell r="BR192"/>
          <cell r="BS192"/>
          <cell r="BT192"/>
          <cell r="BU192"/>
          <cell r="BV192"/>
          <cell r="BW192"/>
          <cell r="BX192"/>
          <cell r="BY192"/>
          <cell r="BZ192"/>
          <cell r="CA192"/>
          <cell r="CB192"/>
          <cell r="CC192">
            <v>45734</v>
          </cell>
          <cell r="CD192" t="str">
            <v>CUMPLIMIENTO</v>
          </cell>
          <cell r="CE192">
            <v>80111600</v>
          </cell>
          <cell r="CF192" t="str">
            <v>CD-IDPAC-0191-2025</v>
          </cell>
          <cell r="CG192" t="str">
            <v xml:space="preserve">https://community.secop.gov.co/Public/Tendering/OpportunityDetail/Index?noticeUID=CO1.NTC.7841517&amp;isFromPublicArea=True&amp;isModal=False
</v>
          </cell>
          <cell r="CH192">
            <v>45730</v>
          </cell>
          <cell r="CI192" t="str">
            <v>CO1.PCCNTR.7657823</v>
          </cell>
          <cell r="CJ192" t="str">
            <v>JORGE SUAREZ</v>
          </cell>
          <cell r="CK192" t="str">
            <v>YULY MARCELA BARAJAS AGUILERA</v>
          </cell>
          <cell r="CL192" t="str">
            <v>1 1. Interna</v>
          </cell>
          <cell r="CM192" t="str">
            <v>JOSÉ GUILLERMO ORJUELA ARDILA</v>
          </cell>
          <cell r="CN192">
            <v>1075654508</v>
          </cell>
          <cell r="CO192">
            <v>1</v>
          </cell>
          <cell r="CP192"/>
          <cell r="CQ192" t="str">
            <v>GERENTE ESCUELA DE LA PARTICIPACIÓN</v>
          </cell>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t="str">
            <v>$ -</v>
          </cell>
          <cell r="EV192"/>
          <cell r="EW192"/>
          <cell r="EX192"/>
          <cell r="EY192"/>
          <cell r="EZ192"/>
          <cell r="FA192"/>
          <cell r="FB192">
            <v>0</v>
          </cell>
          <cell r="FC192">
            <v>45888</v>
          </cell>
          <cell r="FD192">
            <v>150</v>
          </cell>
          <cell r="FE192" t="str">
            <v>$ 45.000.000</v>
          </cell>
          <cell r="FF192" t="str">
            <v>Activo</v>
          </cell>
          <cell r="FG192" t="str">
            <v>En ejecución</v>
          </cell>
          <cell r="FH192"/>
          <cell r="FI192"/>
          <cell r="FJ192" t="str">
            <v>#N/D</v>
          </cell>
          <cell r="FK192" t="str">
            <v>#N/D</v>
          </cell>
          <cell r="FL192" t="str">
            <v>$191</v>
          </cell>
          <cell r="FM192" t="str">
            <v>#N/D</v>
          </cell>
          <cell r="FN192" t="str">
            <v>#N/D</v>
          </cell>
          <cell r="FO192" t="str">
            <v>#N/D</v>
          </cell>
          <cell r="FP192" t="str">
            <v>#N/D</v>
          </cell>
          <cell r="FQ192" t="str">
            <v>#¡REF!</v>
          </cell>
          <cell r="FR192" t="str">
            <v>#N/D</v>
          </cell>
          <cell r="FS192" t="str">
            <v>Asesorar a la Subdirección de Promoción de la Participación y a la Subdirección de Asuntos Comunales en la orientación, formulación y aplicación de políticas, objetivos estratégicos, planes y programas, en concordancia con los lineamientos institucionales y la normativa vigente. 2. Acompañar la formulación e implementación de políticas de participación a nivel local y distrital, garantizando su alineación con el Plan de Desarrollo Distrital y el marco legal correspondiente. 3. Asesorar en la estructuración e implementación de proyectos sociales enfocados en el desarrollo comunitario y la conservación del espacio público en el Distrito Capital, asegurando su ejecución de manera eficiente y oportuna. 4. Proponer programas y proyectos orientados al fortalecimiento y promoción de la participación ciudadana y la organización social, en cumplimiento de la normativa vigente y las directrices institucionales. 5. Participar en reuniones convocadas por la Subdirección de Promoción de la Participación, ya sean presenciales o virtuales, contribuyendo a la articulación y ejecución de los procesos institucionales. 6. Las demás que sean asignadas por el supervisor, de acuerdo con la naturaleza y objeto del contrato.</v>
          </cell>
          <cell r="FT192"/>
          <cell r="FU192"/>
          <cell r="FV192">
            <v>5</v>
          </cell>
          <cell r="FW192" t="str">
            <v>#N/D</v>
          </cell>
          <cell r="FX192">
            <v>309</v>
          </cell>
          <cell r="FY192">
            <v>45000000</v>
          </cell>
          <cell r="FZ192">
            <v>45718</v>
          </cell>
          <cell r="GA192">
            <v>227</v>
          </cell>
          <cell r="GB192">
            <v>45000000</v>
          </cell>
          <cell r="GC192">
            <v>45734</v>
          </cell>
        </row>
        <row r="193">
          <cell r="A193" t="str">
            <v>C351</v>
          </cell>
          <cell r="B193"/>
          <cell r="C193">
            <v>2025</v>
          </cell>
          <cell r="D193">
            <v>192</v>
          </cell>
          <cell r="E193">
            <v>1098618170</v>
          </cell>
          <cell r="F193">
            <v>5</v>
          </cell>
          <cell r="G193" t="str">
            <v>JHON JAIRO SOLANO RINCON</v>
          </cell>
          <cell r="H193" t="str">
            <v>Cra 115 No 145-44 Apto 204</v>
          </cell>
          <cell r="I193">
            <v>3023059</v>
          </cell>
          <cell r="J193" t="str">
            <v>jhonjasolano@outlook.com</v>
          </cell>
          <cell r="K193" t="str">
            <v>NO APLICA</v>
          </cell>
          <cell r="L193" t="str">
            <v>NO APLICA</v>
          </cell>
          <cell r="M193" t="str">
            <v>HOMBRE</v>
          </cell>
          <cell r="N193" t="str">
            <v>CISGENERO</v>
          </cell>
          <cell r="O193" t="str">
            <v>NO APLICA</v>
          </cell>
          <cell r="P193" t="str">
            <v>NO APLICA</v>
          </cell>
          <cell r="Q193">
            <v>31489</v>
          </cell>
          <cell r="R193">
            <v>39</v>
          </cell>
          <cell r="S193" t="str">
            <v>NACIONAL</v>
          </cell>
          <cell r="T193" t="str">
            <v>Título de formación tecnológica o aprobación de seis (6) semestres de formación profesional o aprobación del 60% del pensum académico de formación profesional en el área de las ciencias sociales y humanas y/o ciencias de la educación o su equivalencia</v>
          </cell>
          <cell r="U193" t="str">
            <v>ABOGADO Universidad Cooperativa de Colombia Según diploma de grado del 28 de agosto de 2015</v>
          </cell>
          <cell r="V193" t="str">
            <v>Inversión</v>
          </cell>
          <cell r="W193" t="str">
            <v xml:space="preserve">Implementación de mecanismos de participación que potencian el desarrollo territorial Bogotá D.C.
</v>
          </cell>
          <cell r="X193" t="str">
            <v xml:space="preserve">O23011745022024023806022
</v>
          </cell>
          <cell r="Y193" t="str">
            <v>Meta 421 Implementar un (1) modelo de gobernanza democrática que amplíe el alcance de la participación de la ciudadanía organizaciones sociales y comunales de primer segundo y tercer grado en todas las decisiones públicas del gobierno distrital.</v>
          </cell>
          <cell r="Z193" t="str">
            <v>2. Fortalecer 450 instancias formales y no formales de participación aplicando el modelo de fortalecimiento.</v>
          </cell>
          <cell r="AA19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AB193">
            <v>45750</v>
          </cell>
          <cell r="AC193">
            <v>45757</v>
          </cell>
          <cell r="AD193">
            <v>2025</v>
          </cell>
          <cell r="AE193">
            <v>4</v>
          </cell>
          <cell r="AF193">
            <v>10</v>
          </cell>
          <cell r="AG193">
            <v>2025</v>
          </cell>
          <cell r="AH193">
            <v>6</v>
          </cell>
          <cell r="AI193">
            <v>0</v>
          </cell>
          <cell r="AJ193">
            <v>2025</v>
          </cell>
          <cell r="AK193">
            <v>10</v>
          </cell>
          <cell r="AL193">
            <v>9</v>
          </cell>
          <cell r="AM193">
            <v>45939</v>
          </cell>
          <cell r="AN193">
            <v>180</v>
          </cell>
          <cell r="AO193">
            <v>20400000</v>
          </cell>
          <cell r="AP193"/>
          <cell r="AQ193"/>
          <cell r="AR193"/>
          <cell r="AS193" t="str">
            <v>$ 3.400.000</v>
          </cell>
          <cell r="AT193" t="str">
            <v>TECNICA 3</v>
          </cell>
          <cell r="AU193" t="str">
            <v>Abril</v>
          </cell>
          <cell r="AV193" t="str">
            <v>1 1. Natural</v>
          </cell>
          <cell r="AW193" t="str">
            <v>26 26-Persona Natural</v>
          </cell>
          <cell r="AX193" t="str">
            <v>3 3. Único Contratista</v>
          </cell>
          <cell r="AY193" t="str">
            <v>17 17. Contrato de Prestación de Servicios</v>
          </cell>
          <cell r="AZ193" t="str">
            <v>33 33-Servicios Apoyo a la Gestion de la Entidad (servicios administrativos)</v>
          </cell>
          <cell r="BA193" t="str">
            <v>5 Contratación directa</v>
          </cell>
          <cell r="BB193" t="str">
            <v>33 Prestación de Servicios Profesionales y Apoyo (5-8)</v>
          </cell>
          <cell r="BC193">
            <v>1</v>
          </cell>
          <cell r="BD193" t="str">
            <v>1 1. Ley 80</v>
          </cell>
          <cell r="BE193"/>
          <cell r="BF193"/>
          <cell r="BG193"/>
          <cell r="BH193"/>
          <cell r="BI193" t="str">
            <v>6 6: Prestacion de servicios</v>
          </cell>
          <cell r="BJ193"/>
          <cell r="BK193"/>
          <cell r="BL193"/>
          <cell r="BM193"/>
          <cell r="BN193"/>
          <cell r="BO193"/>
          <cell r="BP193"/>
          <cell r="BQ193"/>
          <cell r="BR193"/>
          <cell r="BS193"/>
          <cell r="BT193"/>
          <cell r="BU193"/>
          <cell r="BV193"/>
          <cell r="BW193"/>
          <cell r="BX193"/>
          <cell r="BY193"/>
          <cell r="BZ193"/>
          <cell r="CA193"/>
          <cell r="CB193"/>
          <cell r="CC193">
            <v>45756</v>
          </cell>
          <cell r="CD193" t="str">
            <v>CUMPLIMIENTO</v>
          </cell>
          <cell r="CE193">
            <v>80111600</v>
          </cell>
          <cell r="CF193" t="str">
            <v>CD-IDPAC-192-2025</v>
          </cell>
          <cell r="CG193" t="str">
            <v>https://community.secop.gov.co/Public/Tendering/OpportunityDetail/Index?noticeUID=CO1.NTC.7945309&amp;isFromPublicArea=True&amp;isModal=False</v>
          </cell>
          <cell r="CH193">
            <v>45750</v>
          </cell>
          <cell r="CI193" t="str">
            <v>CO1.PCCNTR.7741515</v>
          </cell>
          <cell r="CJ193" t="str">
            <v>Mónica Flórez</v>
          </cell>
          <cell r="CK193" t="str">
            <v>YULY MARCELA BARAJAS AGUILERA</v>
          </cell>
          <cell r="CL193" t="str">
            <v>1 1. Interna</v>
          </cell>
          <cell r="CM193" t="str">
            <v>JUAN CAMILO CASTELLANOS MEDINA</v>
          </cell>
          <cell r="CN193">
            <v>3838495</v>
          </cell>
          <cell r="CO193">
            <v>0</v>
          </cell>
          <cell r="CP193"/>
          <cell r="CQ193" t="str">
            <v>GERENTE DE INSTANCIAS Y MECANISMOS DE PARTICIPACIÓN</v>
          </cell>
          <cell r="CR193"/>
          <cell r="CS193"/>
          <cell r="CT193"/>
          <cell r="CU193"/>
          <cell r="CV193"/>
          <cell r="CW193"/>
          <cell r="CX193"/>
          <cell r="CY193"/>
          <cell r="CZ193"/>
          <cell r="DA193"/>
          <cell r="DB193"/>
          <cell r="DC193"/>
          <cell r="DD193"/>
          <cell r="DE193"/>
          <cell r="DF193"/>
          <cell r="DG193"/>
          <cell r="DH193"/>
          <cell r="DI193"/>
          <cell r="DJ193"/>
          <cell r="DK193"/>
          <cell r="DL193"/>
          <cell r="DM193"/>
          <cell r="DN193"/>
          <cell r="DO193"/>
          <cell r="DP193"/>
          <cell r="DQ193"/>
          <cell r="DR193"/>
          <cell r="DS193"/>
          <cell r="DT193"/>
          <cell r="DU193"/>
          <cell r="DV193"/>
          <cell r="DW193"/>
          <cell r="DX193"/>
          <cell r="DY193"/>
          <cell r="DZ193"/>
          <cell r="EA193"/>
          <cell r="EB193"/>
          <cell r="EC193"/>
          <cell r="ED193"/>
          <cell r="EE193"/>
          <cell r="EF193"/>
          <cell r="EG193"/>
          <cell r="EH193"/>
          <cell r="EI193"/>
          <cell r="EJ193"/>
          <cell r="EK193"/>
          <cell r="EL193"/>
          <cell r="EM193"/>
          <cell r="EN193"/>
          <cell r="EO193"/>
          <cell r="EP193"/>
          <cell r="EQ193"/>
          <cell r="ER193"/>
          <cell r="ES193"/>
          <cell r="ET193"/>
          <cell r="EU193" t="str">
            <v>$ -</v>
          </cell>
          <cell r="EV193"/>
          <cell r="EW193"/>
          <cell r="EX193"/>
          <cell r="EY193"/>
          <cell r="EZ193"/>
          <cell r="FA193"/>
          <cell r="FB193">
            <v>0</v>
          </cell>
          <cell r="FC193">
            <v>45939</v>
          </cell>
          <cell r="FD193">
            <v>180</v>
          </cell>
          <cell r="FE193" t="str">
            <v>$ 20.400.000</v>
          </cell>
          <cell r="FF193" t="str">
            <v>Activo</v>
          </cell>
          <cell r="FG193" t="str">
            <v>En ejecución</v>
          </cell>
          <cell r="FH193"/>
          <cell r="FI193"/>
          <cell r="FJ193" t="str">
            <v>#N/D</v>
          </cell>
          <cell r="FK193" t="str">
            <v>#N/D</v>
          </cell>
          <cell r="FL193" t="str">
            <v>$192</v>
          </cell>
          <cell r="FM193" t="str">
            <v>#N/D</v>
          </cell>
          <cell r="FN193" t="str">
            <v>#N/D</v>
          </cell>
          <cell r="FO193" t="str">
            <v>#N/D</v>
          </cell>
          <cell r="FP193" t="str">
            <v>#N/D</v>
          </cell>
          <cell r="FQ193" t="str">
            <v>#¡REF!</v>
          </cell>
          <cell r="FR193" t="str">
            <v>#N/D</v>
          </cell>
          <cell r="FS193" t="str">
            <v xml:space="preserve"> 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asistiendo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193"/>
          <cell r="FU193"/>
          <cell r="FV193">
            <v>6</v>
          </cell>
          <cell r="FW193" t="str">
            <v>#N/D</v>
          </cell>
          <cell r="FX193">
            <v>362</v>
          </cell>
          <cell r="FY193">
            <v>20400000</v>
          </cell>
          <cell r="FZ193">
            <v>45722</v>
          </cell>
          <cell r="GA193">
            <v>330</v>
          </cell>
          <cell r="GB193">
            <v>20400000</v>
          </cell>
          <cell r="GC193">
            <v>45391</v>
          </cell>
        </row>
        <row r="194">
          <cell r="A194" t="str">
            <v>C120</v>
          </cell>
          <cell r="B194"/>
          <cell r="C194">
            <v>2025</v>
          </cell>
          <cell r="D194">
            <v>193</v>
          </cell>
          <cell r="E194">
            <v>1016043282</v>
          </cell>
          <cell r="F194">
            <v>4</v>
          </cell>
          <cell r="G194" t="str">
            <v>LINA MARIA GONZALEZ GAMBA</v>
          </cell>
          <cell r="H194" t="str">
            <v>KR  126     20  10</v>
          </cell>
          <cell r="I194">
            <v>6016940241</v>
          </cell>
          <cell r="J194" t="str">
            <v>linamg24@gmail.com</v>
          </cell>
          <cell r="K194" t="str">
            <v>NO APLICA</v>
          </cell>
          <cell r="L194" t="str">
            <v>NO APLICA</v>
          </cell>
          <cell r="M194" t="str">
            <v>MUJER</v>
          </cell>
          <cell r="N194" t="str">
            <v>CISGENERO</v>
          </cell>
          <cell r="O194" t="str">
            <v>NO APLICA</v>
          </cell>
          <cell r="P194" t="str">
            <v>NO APLICA</v>
          </cell>
          <cell r="Q194">
            <v>33658</v>
          </cell>
          <cell r="R194">
            <v>33</v>
          </cell>
          <cell r="S194" t="str">
            <v>NACIONAL</v>
          </cell>
          <cell r="T194" t="str">
            <v>Título profesional en 
Ciencias Sociales y 
Humanas y/o afines con título 
a nivel de especialización o 
su equivalencia.</v>
          </cell>
          <cell r="U194" t="str">
            <v xml:space="preserve"> Título de POLITÓLOGA 
PROFESIONAL EN 
CIENCIA POLÍTICA Y 
GOBIERNO conferido en 
Bogotá por la Universidad del 
Rosario el 26 de septiembre 
de 2017.</v>
          </cell>
          <cell r="V194" t="str">
            <v>Inversión</v>
          </cell>
          <cell r="W194" t="str">
            <v>Formación en capacidades democráticas en interrelación con la cualificación de la participación incidente; con enfoques de cultura ciudadana, democrática y de paz Bogotá D.C.</v>
          </cell>
          <cell r="X194" t="str">
            <v>O23011745022024021202034</v>
          </cell>
          <cell r="Y19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94" t="str">
            <v>1. Formar 120.000 ciudadanos en sus capacidades democráticas para incidir en la construcción de una cultura democrática, ciudadana y de paz.</v>
          </cell>
          <cell r="AA194" t="str">
            <v>Prestar los servicios profesionales, de manera temporal, para el diseño e implementación de las actividades y metodologías de formación que adelanta la Gerencia de Escuela de Participación.</v>
          </cell>
          <cell r="AB194">
            <v>45729</v>
          </cell>
          <cell r="AC194">
            <v>45736</v>
          </cell>
          <cell r="AD194">
            <v>2025</v>
          </cell>
          <cell r="AE194">
            <v>3</v>
          </cell>
          <cell r="AF194">
            <v>20</v>
          </cell>
          <cell r="AG194">
            <v>2025</v>
          </cell>
          <cell r="AH194">
            <v>5</v>
          </cell>
          <cell r="AI194">
            <v>0</v>
          </cell>
          <cell r="AJ194">
            <v>2025</v>
          </cell>
          <cell r="AK194">
            <v>8</v>
          </cell>
          <cell r="AL194">
            <v>19</v>
          </cell>
          <cell r="AM194">
            <v>45888</v>
          </cell>
          <cell r="AN194">
            <v>150</v>
          </cell>
          <cell r="AO194">
            <v>26500000</v>
          </cell>
          <cell r="AP194"/>
          <cell r="AQ194"/>
          <cell r="AR194"/>
          <cell r="AS194" t="str">
            <v>$ 5.300.000</v>
          </cell>
          <cell r="AT194" t="str">
            <v>PROFESIONAL 4</v>
          </cell>
          <cell r="AU194" t="str">
            <v>Marzo</v>
          </cell>
          <cell r="AV194" t="str">
            <v>1 1. Natural</v>
          </cell>
          <cell r="AW194" t="str">
            <v>26 26-Persona Natural</v>
          </cell>
          <cell r="AX194" t="str">
            <v>3 3. Único Contratista</v>
          </cell>
          <cell r="AY194" t="str">
            <v>17 17. Contrato de Prestación de Servicios</v>
          </cell>
          <cell r="AZ194" t="str">
            <v>31 31-Servicios Profesionales</v>
          </cell>
          <cell r="BA194" t="str">
            <v>5 Contratación directa</v>
          </cell>
          <cell r="BB194" t="str">
            <v>33 Prestación de Servicios Profesionales y Apoyo (5-8)</v>
          </cell>
          <cell r="BC194">
            <v>1</v>
          </cell>
          <cell r="BD194" t="str">
            <v>1 1. Ley 80</v>
          </cell>
          <cell r="BE194"/>
          <cell r="BF194"/>
          <cell r="BG194"/>
          <cell r="BH194"/>
          <cell r="BI194" t="str">
            <v>6 6: Prestacion de servicios</v>
          </cell>
          <cell r="BJ194"/>
          <cell r="BK194"/>
          <cell r="BL194"/>
          <cell r="BM194"/>
          <cell r="BN194"/>
          <cell r="BO194"/>
          <cell r="BP194"/>
          <cell r="BQ194"/>
          <cell r="BR194"/>
          <cell r="BS194"/>
          <cell r="BT194"/>
          <cell r="BU194"/>
          <cell r="BV194"/>
          <cell r="BW194"/>
          <cell r="BX194"/>
          <cell r="BY194"/>
          <cell r="BZ194"/>
          <cell r="CA194"/>
          <cell r="CB194"/>
          <cell r="CC194">
            <v>45733</v>
          </cell>
          <cell r="CD194" t="str">
            <v>CUMPLIMIENTO</v>
          </cell>
          <cell r="CE194">
            <v>80111600</v>
          </cell>
          <cell r="CF194" t="str">
            <v>CD-IDPAC-193-2025</v>
          </cell>
          <cell r="CG194" t="str">
            <v xml:space="preserve">https://community.secop.gov.co/Public/Tendering/OpportunityDetail/Index?noticeUID=CO1.NTC.7834065&amp;isFromPublicArea=True&amp;isModal=False
</v>
          </cell>
          <cell r="CH194">
            <v>45729</v>
          </cell>
          <cell r="CI194" t="str">
            <v xml:space="preserve">	CO1.PCCNTR.7651936</v>
          </cell>
          <cell r="CJ194" t="str">
            <v>Mónica Flórez</v>
          </cell>
          <cell r="CK194" t="str">
            <v>YULY MARCELA BARAJAS AGUILERA</v>
          </cell>
          <cell r="CL194" t="str">
            <v>1 1. Interna</v>
          </cell>
          <cell r="CM194" t="str">
            <v>JOSÉ GUILLERMO ORJUELA ARDILA</v>
          </cell>
          <cell r="CN194">
            <v>1075654508</v>
          </cell>
          <cell r="CO194">
            <v>1</v>
          </cell>
          <cell r="CP194"/>
          <cell r="CQ194" t="str">
            <v>GERENTE ESCUELA DE LA PARTICIPACIÓN</v>
          </cell>
          <cell r="CR194"/>
          <cell r="CS194"/>
          <cell r="CT194"/>
          <cell r="CU194"/>
          <cell r="CV194"/>
          <cell r="CW194"/>
          <cell r="CX194"/>
          <cell r="CY194"/>
          <cell r="CZ194"/>
          <cell r="DA194"/>
          <cell r="DB194"/>
          <cell r="DC194"/>
          <cell r="DD194"/>
          <cell r="DE194"/>
          <cell r="DF194"/>
          <cell r="DG194"/>
          <cell r="DH194"/>
          <cell r="DI194"/>
          <cell r="DJ194"/>
          <cell r="DK194"/>
          <cell r="DL194"/>
          <cell r="DM194"/>
          <cell r="DN194"/>
          <cell r="DO194"/>
          <cell r="DP194"/>
          <cell r="DQ194"/>
          <cell r="DR194"/>
          <cell r="DS194"/>
          <cell r="DT194"/>
          <cell r="DU194"/>
          <cell r="DV194"/>
          <cell r="DW194"/>
          <cell r="DX194"/>
          <cell r="DY194"/>
          <cell r="DZ194"/>
          <cell r="EA194"/>
          <cell r="EB194"/>
          <cell r="EC194"/>
          <cell r="ED194"/>
          <cell r="EE194"/>
          <cell r="EF194"/>
          <cell r="EG194"/>
          <cell r="EH194"/>
          <cell r="EI194"/>
          <cell r="EJ194"/>
          <cell r="EK194"/>
          <cell r="EL194"/>
          <cell r="EM194"/>
          <cell r="EN194"/>
          <cell r="EO194"/>
          <cell r="EP194"/>
          <cell r="EQ194"/>
          <cell r="ER194"/>
          <cell r="ES194"/>
          <cell r="ET194"/>
          <cell r="EU194" t="str">
            <v>$ -</v>
          </cell>
          <cell r="EV194"/>
          <cell r="EW194"/>
          <cell r="EX194"/>
          <cell r="EY194"/>
          <cell r="EZ194"/>
          <cell r="FA194"/>
          <cell r="FB194">
            <v>0</v>
          </cell>
          <cell r="FC194">
            <v>45888</v>
          </cell>
          <cell r="FD194">
            <v>150</v>
          </cell>
          <cell r="FE194" t="str">
            <v>$ 26.500.000</v>
          </cell>
          <cell r="FF194" t="str">
            <v>Activo</v>
          </cell>
          <cell r="FG194" t="str">
            <v>En ejecución</v>
          </cell>
          <cell r="FH194"/>
          <cell r="FI194"/>
          <cell r="FJ194" t="str">
            <v>#N/D</v>
          </cell>
          <cell r="FK194" t="str">
            <v>#N/D</v>
          </cell>
          <cell r="FL194" t="str">
            <v>$193</v>
          </cell>
          <cell r="FM194" t="str">
            <v>#N/D</v>
          </cell>
          <cell r="FN194" t="str">
            <v>#N/D</v>
          </cell>
          <cell r="FO194" t="str">
            <v>#N/D</v>
          </cell>
          <cell r="FP194" t="str">
            <v>#N/D</v>
          </cell>
          <cell r="FQ194" t="str">
            <v>#¡REF!</v>
          </cell>
          <cell r="FR194" t="str">
            <v>#N/D</v>
          </cell>
          <cell r="FS194" t="str">
            <v xml:space="preserve">Diseñar e implementar metodologías pedagógicas que promuevan la 
participación ciudadana y el fortalecimiento de capacidades democráticas 
en los procesos de formación de la Escuela de Participación. 
2. Ejecutar actividades formativas en distintos formatos y modalidades, 
dirigidas a diversos sectores de la ciudadanía, asegurando un enfoque 
inclusivo y diferencial. 
3. Desarrollar materiales pedagógicos y didácticos que faciliten la 
comprensión y apropiación de los contenidos impartidos en las actividades 
de formación. 
4. Brindar apoyo en la gestión institucional e interinstitucional para la 
adecuada realización de las acciones, procesos y actividades de 
promoción de la Gerencia de Escuela de la Participación. 
5. Asistir a las diferentes reuniones de formación y coordinación convocadas 
por la Gerencia Escuela. 
6. Las demás que sean asignadas por el supervisor, de acuerdo con la 
naturaleza y objeto del contrato. </v>
          </cell>
          <cell r="FT19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4"/>
          <cell r="FV194">
            <v>5</v>
          </cell>
          <cell r="FW194" t="str">
            <v>#N/D</v>
          </cell>
          <cell r="FX194">
            <v>194</v>
          </cell>
          <cell r="FY194">
            <v>26500000</v>
          </cell>
          <cell r="FZ194">
            <v>45701</v>
          </cell>
          <cell r="GA194">
            <v>218</v>
          </cell>
          <cell r="GB194">
            <v>26500000</v>
          </cell>
          <cell r="GC194">
            <v>45734</v>
          </cell>
        </row>
        <row r="195">
          <cell r="A195" t="str">
            <v>C344</v>
          </cell>
          <cell r="B195"/>
          <cell r="C195">
            <v>2025</v>
          </cell>
          <cell r="D195">
            <v>194</v>
          </cell>
          <cell r="E195">
            <v>1030578123</v>
          </cell>
          <cell r="F195">
            <v>9</v>
          </cell>
          <cell r="G195" t="str">
            <v>ANA MARIA CARCAMO MERCADO</v>
          </cell>
          <cell r="H195" t="str">
            <v>CR 68G 37G 25 SUR</v>
          </cell>
          <cell r="I195">
            <v>3112364667</v>
          </cell>
          <cell r="J195" t="str">
            <v>anamcarcamo@hotmail.com</v>
          </cell>
          <cell r="K195" t="str">
            <v>NO APLICA</v>
          </cell>
          <cell r="L195" t="str">
            <v>NO APLICA</v>
          </cell>
          <cell r="M195" t="str">
            <v>MUJER</v>
          </cell>
          <cell r="N195" t="str">
            <v>CISGENERO</v>
          </cell>
          <cell r="O195" t="str">
            <v>NO APLICA</v>
          </cell>
          <cell r="P195" t="str">
            <v>NO APLICA</v>
          </cell>
          <cell r="Q195">
            <v>33083</v>
          </cell>
          <cell r="R195">
            <v>34</v>
          </cell>
          <cell r="S195" t="str">
            <v>NACIONAL</v>
          </cell>
          <cell r="T195" t="str">
            <v>Título de formación tecnológica o aprobación de 
seis (6) semestres de formación profesional o 
aprobación del 60% del pensum académico de 
formación profesional en el área de las ciencias 
sociales y humanas y/o ciencias de la educación 
o su equivalencia</v>
          </cell>
          <cell r="U195" t="str">
            <v>TRABAJADORA SOCIAL 
Corporación Universitaria Republicana 
Según diploma de grado del 20 de agosto de 
2020</v>
          </cell>
          <cell r="V195" t="str">
            <v>Inversión</v>
          </cell>
          <cell r="W195" t="str">
            <v xml:space="preserve">Implementación de mecanismos de participación que potencian el desarrollo territorial Bogotá D.C.
</v>
          </cell>
          <cell r="X195" t="str">
            <v>O23011745022024023806022</v>
          </cell>
          <cell r="Y195" t="str">
            <v>Meta 421 Implementar un (1) modelo de gobernanza democrática que amplíe el alcance de la participación de la ciudadanía organizaciones sociales y comunales de primer segundo y tercer grado en todas las decisiones públicas del gobierno distrital.</v>
          </cell>
          <cell r="Z195" t="str">
            <v>2. Fortalecer 450 instancias formales y no formales de participación aplicando el modelo de fortalecimiento.</v>
          </cell>
          <cell r="AA195"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195">
            <v>45733</v>
          </cell>
          <cell r="AC195">
            <v>45741</v>
          </cell>
          <cell r="AD195">
            <v>2025</v>
          </cell>
          <cell r="AE195">
            <v>3</v>
          </cell>
          <cell r="AF195">
            <v>25</v>
          </cell>
          <cell r="AG195">
            <v>2025</v>
          </cell>
          <cell r="AH195">
            <v>6</v>
          </cell>
          <cell r="AI195">
            <v>0</v>
          </cell>
          <cell r="AJ195">
            <v>2025</v>
          </cell>
          <cell r="AK195">
            <v>9</v>
          </cell>
          <cell r="AL195">
            <v>24</v>
          </cell>
          <cell r="AM195">
            <v>45924</v>
          </cell>
          <cell r="AN195">
            <v>180</v>
          </cell>
          <cell r="AO195">
            <v>20400000</v>
          </cell>
          <cell r="AP195"/>
          <cell r="AQ195"/>
          <cell r="AR195"/>
          <cell r="AS195" t="str">
            <v>$ 3.400.000</v>
          </cell>
          <cell r="AT195" t="str">
            <v>TECNICA 3</v>
          </cell>
          <cell r="AU195" t="str">
            <v>Marzo</v>
          </cell>
          <cell r="AV195" t="str">
            <v>1 1. Natural</v>
          </cell>
          <cell r="AW195" t="str">
            <v>26 26-Persona Natural</v>
          </cell>
          <cell r="AX195" t="str">
            <v>3 3. Único Contratista</v>
          </cell>
          <cell r="AY195" t="str">
            <v>17 17. Contrato de Prestación de Servicios</v>
          </cell>
          <cell r="AZ195" t="str">
            <v>33 33-Servicios Apoyo a la Gestion de la Entidad (servicios administrativos)</v>
          </cell>
          <cell r="BA195" t="str">
            <v>5 Contratación directa</v>
          </cell>
          <cell r="BB195" t="str">
            <v>33 Prestación de Servicios Profesionales y Apoyo (5-8)</v>
          </cell>
          <cell r="BC195">
            <v>1</v>
          </cell>
          <cell r="BD195" t="str">
            <v>1 1. Ley 80</v>
          </cell>
          <cell r="BE195"/>
          <cell r="BF195"/>
          <cell r="BG195"/>
          <cell r="BH195"/>
          <cell r="BI195" t="str">
            <v>6 6: Prestacion de servicios</v>
          </cell>
          <cell r="BJ195"/>
          <cell r="BK195"/>
          <cell r="BL195"/>
          <cell r="BM195"/>
          <cell r="BN195"/>
          <cell r="BO195"/>
          <cell r="BP195"/>
          <cell r="BQ195"/>
          <cell r="BR195"/>
          <cell r="BS195"/>
          <cell r="BT195"/>
          <cell r="BU195"/>
          <cell r="BV195"/>
          <cell r="BW195"/>
          <cell r="BX195"/>
          <cell r="BY195"/>
          <cell r="BZ195"/>
          <cell r="CA195"/>
          <cell r="CB195"/>
          <cell r="CC195">
            <v>45734</v>
          </cell>
          <cell r="CD195" t="str">
            <v>CUMPLIMIENTO</v>
          </cell>
          <cell r="CE195">
            <v>80111600</v>
          </cell>
          <cell r="CF195" t="str">
            <v>CD-IDPAC-194-2025</v>
          </cell>
          <cell r="CG195" t="str">
            <v>https://community.secop.gov.co/Public/Tendering/OpportunityDetail/Index?noticeUID=CO1.NTC.7842007&amp;isFromPublicArea=True&amp;isModal=False</v>
          </cell>
          <cell r="CH195">
            <v>45730</v>
          </cell>
          <cell r="CI195" t="str">
            <v>CO1.PCCNTR.7657932</v>
          </cell>
          <cell r="CJ195" t="str">
            <v>Mónica Flórez</v>
          </cell>
          <cell r="CK195" t="str">
            <v>YULY MARCELA BARAJAS AGUILERA</v>
          </cell>
          <cell r="CL195" t="str">
            <v>1 1. Interna</v>
          </cell>
          <cell r="CM195" t="str">
            <v>JUAN CAMILO CASTELLANOS MEDINA</v>
          </cell>
          <cell r="CN195">
            <v>3838495</v>
          </cell>
          <cell r="CO195">
            <v>0</v>
          </cell>
          <cell r="CP195"/>
          <cell r="CQ195" t="str">
            <v>GERENTE DE INSTANCIAS Y MECANISMOS DE PARTICIPACIÓN</v>
          </cell>
          <cell r="CR195"/>
          <cell r="CS195"/>
          <cell r="CT195"/>
          <cell r="CU195"/>
          <cell r="CV195"/>
          <cell r="CW195"/>
          <cell r="CX195"/>
          <cell r="CY195"/>
          <cell r="CZ195"/>
          <cell r="DA195"/>
          <cell r="DB195"/>
          <cell r="DC195"/>
          <cell r="DD195"/>
          <cell r="DE195"/>
          <cell r="DF195"/>
          <cell r="DG195"/>
          <cell r="DH195"/>
          <cell r="DI195"/>
          <cell r="DJ195"/>
          <cell r="DK195"/>
          <cell r="DL195"/>
          <cell r="DM195"/>
          <cell r="DN195"/>
          <cell r="DO195"/>
          <cell r="DP195"/>
          <cell r="DQ195"/>
          <cell r="DR195"/>
          <cell r="DS195"/>
          <cell r="DT195"/>
          <cell r="DU195"/>
          <cell r="DV195"/>
          <cell r="DW195"/>
          <cell r="DX195"/>
          <cell r="DY195"/>
          <cell r="DZ195"/>
          <cell r="EA195"/>
          <cell r="EB195"/>
          <cell r="EC195"/>
          <cell r="ED195"/>
          <cell r="EE195"/>
          <cell r="EF195"/>
          <cell r="EG195"/>
          <cell r="EH195"/>
          <cell r="EI195"/>
          <cell r="EJ195"/>
          <cell r="EK195"/>
          <cell r="EL195"/>
          <cell r="EM195"/>
          <cell r="EN195"/>
          <cell r="EO195"/>
          <cell r="EP195"/>
          <cell r="EQ195"/>
          <cell r="ER195"/>
          <cell r="ES195"/>
          <cell r="ET195"/>
          <cell r="EU195" t="str">
            <v>$ -</v>
          </cell>
          <cell r="EV195"/>
          <cell r="EW195"/>
          <cell r="EX195"/>
          <cell r="EY195"/>
          <cell r="EZ195"/>
          <cell r="FA195"/>
          <cell r="FB195">
            <v>0</v>
          </cell>
          <cell r="FC195">
            <v>45924</v>
          </cell>
          <cell r="FD195">
            <v>180</v>
          </cell>
          <cell r="FE195" t="str">
            <v>$ 20.400.000</v>
          </cell>
          <cell r="FF195" t="str">
            <v>Activo</v>
          </cell>
          <cell r="FG195" t="str">
            <v>En ejecución</v>
          </cell>
          <cell r="FH195"/>
          <cell r="FI195"/>
          <cell r="FJ195" t="str">
            <v>#N/D</v>
          </cell>
          <cell r="FK195" t="str">
            <v>#N/D</v>
          </cell>
          <cell r="FL195" t="str">
            <v>$194</v>
          </cell>
          <cell r="FM195" t="str">
            <v>#N/D</v>
          </cell>
          <cell r="FN195" t="str">
            <v>#N/D</v>
          </cell>
          <cell r="FO195" t="str">
            <v>#N/D</v>
          </cell>
          <cell r="FP195" t="str">
            <v>#N/D</v>
          </cell>
          <cell r="FQ195" t="str">
            <v>#¡REF!</v>
          </cell>
          <cell r="FR195" t="str">
            <v>#N/D</v>
          </cell>
          <cell r="FS195" t="str">
            <v>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asistiendo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19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5"/>
          <cell r="FV195">
            <v>6</v>
          </cell>
          <cell r="FW195" t="str">
            <v>#N/D</v>
          </cell>
          <cell r="FX195">
            <v>334</v>
          </cell>
          <cell r="FY195">
            <v>20400000</v>
          </cell>
          <cell r="FZ195">
            <v>45719</v>
          </cell>
          <cell r="GA195">
            <v>253</v>
          </cell>
          <cell r="GB195">
            <v>20400000</v>
          </cell>
          <cell r="GC195">
            <v>45737</v>
          </cell>
        </row>
        <row r="196">
          <cell r="A196" t="str">
            <v>C491</v>
          </cell>
          <cell r="B196"/>
          <cell r="C196">
            <v>2025</v>
          </cell>
          <cell r="D196">
            <v>195</v>
          </cell>
          <cell r="E196">
            <v>1018471671</v>
          </cell>
          <cell r="F196">
            <v>9</v>
          </cell>
          <cell r="G196" t="str">
            <v>ALEJANDRO IGUA HERNANDEZ</v>
          </cell>
          <cell r="H196" t="str">
            <v>CL 15 SUR 26 55</v>
          </cell>
          <cell r="I196">
            <v>3003643647</v>
          </cell>
          <cell r="J196" t="str">
            <v>iguazo16@gmail.com</v>
          </cell>
          <cell r="K196" t="str">
            <v>NO APLICA</v>
          </cell>
          <cell r="L196" t="str">
            <v>NO APLICA</v>
          </cell>
          <cell r="M196" t="str">
            <v>HOMBRE</v>
          </cell>
          <cell r="N196" t="str">
            <v>TRANSMASCULINA</v>
          </cell>
          <cell r="O196" t="str">
            <v>NO APLICA</v>
          </cell>
          <cell r="P196" t="str">
            <v>NO APLICA</v>
          </cell>
          <cell r="Q196">
            <v>34624</v>
          </cell>
          <cell r="R196">
            <v>30</v>
          </cell>
          <cell r="S196" t="str">
            <v>NACIONAL</v>
          </cell>
          <cell r="T196" t="str">
            <v>Título profesional en el área de economía, administración, contaduría y afines y/o ciencias sociales y humanas</v>
          </cell>
          <cell r="U196" t="str">
            <v>ADMINISTRADOR DE EMPRESAS Universidad Militar Nueva Granada Según diploma del 18 de marzo de 2020</v>
          </cell>
          <cell r="V196" t="str">
            <v>Inversión</v>
          </cell>
          <cell r="W196" t="str">
            <v>Construcción de Ciudadanía Activa Crece La Participación en el Territorio con Promoción, Información e Innovación en Bogotá D.C.</v>
          </cell>
          <cell r="X196" t="str">
            <v>O23011745022024025401021</v>
          </cell>
          <cell r="Y19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96" t="str">
            <v>3. Entregar 1.550 Incentivo(s) para estimular y promover la participación incidente</v>
          </cell>
          <cell r="AA196" t="str">
            <v xml:space="preserve">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v>
          </cell>
          <cell r="AB196">
            <v>45728</v>
          </cell>
          <cell r="AC196">
            <v>45730</v>
          </cell>
          <cell r="AD196">
            <v>2025</v>
          </cell>
          <cell r="AE196">
            <v>3</v>
          </cell>
          <cell r="AF196">
            <v>14</v>
          </cell>
          <cell r="AG196">
            <v>2025</v>
          </cell>
          <cell r="AH196">
            <v>9</v>
          </cell>
          <cell r="AI196">
            <v>0</v>
          </cell>
          <cell r="AJ196">
            <v>2025</v>
          </cell>
          <cell r="AK196">
            <v>12</v>
          </cell>
          <cell r="AL196">
            <v>13</v>
          </cell>
          <cell r="AM196">
            <v>46004</v>
          </cell>
          <cell r="AN196">
            <v>270</v>
          </cell>
          <cell r="AO196">
            <v>36000000</v>
          </cell>
          <cell r="AP196"/>
          <cell r="AQ196"/>
          <cell r="AR196"/>
          <cell r="AS196" t="str">
            <v>$ 4.000.000</v>
          </cell>
          <cell r="AT196" t="str">
            <v>PROFESIONAL 1</v>
          </cell>
          <cell r="AU196" t="str">
            <v>Marzo</v>
          </cell>
          <cell r="AV196" t="str">
            <v>1 1. Natural</v>
          </cell>
          <cell r="AW196" t="str">
            <v>26 26-Persona Natural</v>
          </cell>
          <cell r="AX196" t="str">
            <v>3 3. Único Contratista</v>
          </cell>
          <cell r="AY196" t="str">
            <v>17 17. Contrato de Prestación de Servicios</v>
          </cell>
          <cell r="AZ196" t="str">
            <v>31 31-Servicios Profesionales</v>
          </cell>
          <cell r="BA196" t="str">
            <v>5 Contratación directa</v>
          </cell>
          <cell r="BB196" t="str">
            <v>33 Prestación de Servicios Profesionales y Apoyo (5-8)</v>
          </cell>
          <cell r="BC196">
            <v>1</v>
          </cell>
          <cell r="BD196" t="str">
            <v>1 1. Ley 80</v>
          </cell>
          <cell r="BE196"/>
          <cell r="BF196"/>
          <cell r="BG196"/>
          <cell r="BH196"/>
          <cell r="BI196" t="str">
            <v>6 6: Prestacion de servicios</v>
          </cell>
          <cell r="BJ196"/>
          <cell r="BK196"/>
          <cell r="BL196"/>
          <cell r="BM196"/>
          <cell r="BN196"/>
          <cell r="BO196"/>
          <cell r="BP196"/>
          <cell r="BQ196"/>
          <cell r="BR196"/>
          <cell r="BS196"/>
          <cell r="BT196"/>
          <cell r="BU196"/>
          <cell r="BV196"/>
          <cell r="BW196"/>
          <cell r="BX196"/>
          <cell r="BY196"/>
          <cell r="BZ196"/>
          <cell r="CA196"/>
          <cell r="CB196"/>
          <cell r="CC196">
            <v>45729</v>
          </cell>
          <cell r="CD196" t="str">
            <v>CUMPLIMIENTO</v>
          </cell>
          <cell r="CE196">
            <v>80111600</v>
          </cell>
          <cell r="CF196" t="str">
            <v>CD-IDPAC-195-2025</v>
          </cell>
          <cell r="CG196" t="str">
            <v xml:space="preserve">https://community.secop.gov.co/Public/Tendering/OpportunityDetail/Index?noticeUID=CO1.NTC.7825304&amp;isFromPublicArea=True&amp;isModal=False
</v>
          </cell>
          <cell r="CH196">
            <v>45728</v>
          </cell>
          <cell r="CI196" t="str">
            <v>CO1.PCCNTR.7644605</v>
          </cell>
          <cell r="CJ196" t="str">
            <v>Wilson Ayure</v>
          </cell>
          <cell r="CK196" t="str">
            <v>YULY MARCELA BARAJAS AGUILERA</v>
          </cell>
          <cell r="CL196" t="str">
            <v>1 1. Interna</v>
          </cell>
          <cell r="CM196" t="str">
            <v>JOSÉ GUILLERMO ORJUELA ARDILA</v>
          </cell>
          <cell r="CN196">
            <v>1075654508</v>
          </cell>
          <cell r="CO196">
            <v>1</v>
          </cell>
          <cell r="CP196"/>
          <cell r="CQ196" t="str">
            <v>GERENTE ESCUELA DE LA PARTICIPACIÓN</v>
          </cell>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t="str">
            <v>$ -</v>
          </cell>
          <cell r="EV196"/>
          <cell r="EW196"/>
          <cell r="EX196"/>
          <cell r="EY196"/>
          <cell r="EZ196"/>
          <cell r="FA196"/>
          <cell r="FB196">
            <v>0</v>
          </cell>
          <cell r="FC196">
            <v>46004</v>
          </cell>
          <cell r="FD196">
            <v>270</v>
          </cell>
          <cell r="FE196" t="str">
            <v>$ 36.000.000</v>
          </cell>
          <cell r="FF196" t="str">
            <v>Activo</v>
          </cell>
          <cell r="FG196" t="str">
            <v>En ejecución</v>
          </cell>
          <cell r="FH196"/>
          <cell r="FI196"/>
          <cell r="FJ196" t="str">
            <v>#N/D</v>
          </cell>
          <cell r="FK196" t="str">
            <v>#N/D</v>
          </cell>
          <cell r="FL196" t="str">
            <v>$195</v>
          </cell>
          <cell r="FM196" t="str">
            <v>#N/D</v>
          </cell>
          <cell r="FN196" t="str">
            <v>#N/D</v>
          </cell>
          <cell r="FO196" t="str">
            <v>#N/D</v>
          </cell>
          <cell r="FP196" t="str">
            <v>#N/D</v>
          </cell>
          <cell r="FQ196" t="str">
            <v>#¡REF!</v>
          </cell>
          <cell r="FR196" t="str">
            <v>#N/D</v>
          </cell>
          <cell r="FS196" t="str">
            <v xml:space="preserve"> Articular territorialmente los procesos de participación entre las entidades 
y la ciudadanía, en cumplimiento de los lineamientos técnicos establecidos 
por la entidad. 
2. Gestionar y acompañar la agenda territorial en las localidades para 
promover el portafolio de servicios de la entidad, articular la estrategia 
Impactando, socializar las Políticas Públicas vigentes, facilitar estrategias 
y ejercicios de planeación participativa, y garantizar la implementación del 
modelo territorial. 
3. Apoyar la elaboración y gestión de los documentos requeridos por la 
Subdirección de Promoción de la Participación, detallando los resultados 
de las asistencias técnicas y actividades desarrolladas en los territorios, 
asegurando una comunicación clara y precisa sobre los avances y logros 
obtenidos. 
4. Socializar y desarrollar estrategias pedagógicas sobre la Política Pública 
de Participación Incidente, acompañando los espacios de construcción 
territorial y garantizando la ejecución de actividades que fomenten la 
apropiación, cualificación y reporte de información de las metas 
establecidas por la Subdirección de Promoción de la Participación del 
IDPAC, en el marco del modelo territorial. 
5. Registrar y reportar la caracterización de actores en los formatos 
institucionales, como resultado de las asistencias técnicas, actividades y 
ejercicios relacionados con la promoción de la participación, asegurando 
su consolidación y análisis. 
6. Las demás que sean asignadas por el supervisor, de acuerdo con la 
naturaleza y objeto del contrato. </v>
          </cell>
          <cell r="FT19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6"/>
          <cell r="FV196">
            <v>9</v>
          </cell>
          <cell r="FW196" t="str">
            <v>#N/D</v>
          </cell>
          <cell r="FX196">
            <v>314</v>
          </cell>
          <cell r="FY196">
            <v>36000000</v>
          </cell>
          <cell r="FZ196">
            <v>45718</v>
          </cell>
          <cell r="GA196">
            <v>202</v>
          </cell>
          <cell r="GB196">
            <v>36000000</v>
          </cell>
          <cell r="GC196">
            <v>45729</v>
          </cell>
        </row>
        <row r="197">
          <cell r="A197" t="str">
            <v>C90</v>
          </cell>
          <cell r="B197"/>
          <cell r="C197">
            <v>2025</v>
          </cell>
          <cell r="D197">
            <v>196</v>
          </cell>
          <cell r="E197">
            <v>1094931406</v>
          </cell>
          <cell r="F197">
            <v>4</v>
          </cell>
          <cell r="G197" t="str">
            <v>ANDRES FELIPE CORREA VELEZ</v>
          </cell>
          <cell r="H197" t="str">
            <v>CL  152     54  12</v>
          </cell>
          <cell r="I197">
            <v>3148615283</v>
          </cell>
          <cell r="J197" t="str">
            <v>andresdrive1992@gmail.com</v>
          </cell>
          <cell r="K197" t="str">
            <v>NO APLICA</v>
          </cell>
          <cell r="L197" t="str">
            <v>NO APLICA</v>
          </cell>
          <cell r="M197" t="str">
            <v>HOMBRE</v>
          </cell>
          <cell r="N197" t="str">
            <v>CISGENERO</v>
          </cell>
          <cell r="O197" t="str">
            <v>NO APLICA</v>
          </cell>
          <cell r="P197" t="str">
            <v>NO APLICA</v>
          </cell>
          <cell r="Q197">
            <v>33922</v>
          </cell>
          <cell r="R197">
            <v>32</v>
          </cell>
          <cell r="S197" t="str">
            <v>NACIONAL</v>
          </cell>
          <cell r="T197" t="str">
            <v>Título profesional en las 
áreas de ciencias sociales y 
humanas, con título de 
posgrado a nivel de 
especialización y/o su 
equivalencia.</v>
          </cell>
          <cell r="U197" t="str">
            <v xml:space="preserve"> Abogado
 UNIVERSIDAD AUTONOMA 
DE BUCARAMANGA-UNAB
 Según diploma del 
22/02/2018
 Documentos 
que aporta el 
contratista 
para 
acreditar el 
perfil 
solictado 
ESPECIALIZACION EN 
DERECHO 
ADMINISTRATIVO
 UNIVERSIDAD LA GRAN 
COLOMBIA 
Según diploma del 
09/12/2021</v>
          </cell>
          <cell r="V197" t="str">
            <v>Inversión</v>
          </cell>
          <cell r="W197" t="str">
            <v>Fortalecimiento de la gestión institucional del IDPAC en el marco de la ejecución del Plan de Desarrollo de  Bogotá D.C</v>
          </cell>
          <cell r="X197" t="str">
            <v>O23011745992024019407023</v>
          </cell>
          <cell r="Y197" t="str">
            <v>Meta 368 Implementar 1 estrategia para fortalecimiento de la gestión institucional y operativa</v>
          </cell>
          <cell r="Z197" t="str">
            <v>1. Realizar el 100% de la estrategia de contratación de talento humano para los procesos de apoyo, gerencia y evaluación</v>
          </cell>
          <cell r="AA197" t="str">
            <v>Prestar los servicios profesionales para acompañar el desarrollo de los procedimientos propios de la Secretaría General del Instituto.</v>
          </cell>
          <cell r="AB197">
            <v>45734</v>
          </cell>
          <cell r="AC197">
            <v>45737</v>
          </cell>
          <cell r="AD197">
            <v>2025</v>
          </cell>
          <cell r="AE197">
            <v>3</v>
          </cell>
          <cell r="AF197">
            <v>21</v>
          </cell>
          <cell r="AG197">
            <v>2025</v>
          </cell>
          <cell r="AH197">
            <v>9</v>
          </cell>
          <cell r="AI197">
            <v>0</v>
          </cell>
          <cell r="AJ197">
            <v>2025</v>
          </cell>
          <cell r="AK197">
            <v>12</v>
          </cell>
          <cell r="AL197">
            <v>20</v>
          </cell>
          <cell r="AM197">
            <v>46011</v>
          </cell>
          <cell r="AN197">
            <v>270</v>
          </cell>
          <cell r="AO197">
            <v>63000000</v>
          </cell>
          <cell r="AP197"/>
          <cell r="AQ197"/>
          <cell r="AR197"/>
          <cell r="AS197" t="str">
            <v>$ 7.000.000</v>
          </cell>
          <cell r="AT197" t="str">
            <v>PROFESIONAL 7</v>
          </cell>
          <cell r="AU197" t="str">
            <v>Marzo</v>
          </cell>
          <cell r="AV197" t="str">
            <v>1 1. Natural</v>
          </cell>
          <cell r="AW197" t="str">
            <v>26 26-Persona Natural</v>
          </cell>
          <cell r="AX197" t="str">
            <v>3 3. Único Contratista</v>
          </cell>
          <cell r="AY197" t="str">
            <v>17 17. Contrato de Prestación de Servicios</v>
          </cell>
          <cell r="AZ197" t="str">
            <v>31 31-Servicios Profesionales</v>
          </cell>
          <cell r="BA197" t="str">
            <v>5 Contratación directa</v>
          </cell>
          <cell r="BB197" t="str">
            <v>33 Prestación de Servicios Profesionales y Apoyo (5-8)</v>
          </cell>
          <cell r="BC197">
            <v>1</v>
          </cell>
          <cell r="BD197" t="str">
            <v>1 1. Ley 80</v>
          </cell>
          <cell r="BE197"/>
          <cell r="BF197"/>
          <cell r="BG197"/>
          <cell r="BH197"/>
          <cell r="BI197" t="str">
            <v>6 6: Prestacion de servicios</v>
          </cell>
          <cell r="BJ197"/>
          <cell r="BK197"/>
          <cell r="BL197"/>
          <cell r="BM197"/>
          <cell r="BN197"/>
          <cell r="BO197"/>
          <cell r="BP197"/>
          <cell r="BQ197"/>
          <cell r="BR197"/>
          <cell r="BS197"/>
          <cell r="BT197"/>
          <cell r="BU197"/>
          <cell r="BV197"/>
          <cell r="BW197"/>
          <cell r="BX197"/>
          <cell r="BY197"/>
          <cell r="BZ197"/>
          <cell r="CA197"/>
          <cell r="CB197"/>
          <cell r="CC197">
            <v>45734</v>
          </cell>
          <cell r="CD197" t="str">
            <v>CUMPLIMIENTO</v>
          </cell>
          <cell r="CE197">
            <v>80111600</v>
          </cell>
          <cell r="CF197" t="str">
            <v>CD-IDPAC-196-2025</v>
          </cell>
          <cell r="CG197" t="str">
            <v xml:space="preserve">https://community.secop.gov.co/Public/Tendering/OpportunityDetail/Index?noticeUID=CO1.NTC.7842227&amp;isFromPublicArea=True&amp;isModal=False
</v>
          </cell>
          <cell r="CH197">
            <v>45730</v>
          </cell>
          <cell r="CI197" t="str">
            <v xml:space="preserve">	CO1.PCCNTR.7658051</v>
          </cell>
          <cell r="CJ197" t="str">
            <v>Sebastián Silva</v>
          </cell>
          <cell r="CK197" t="str">
            <v>YULY MARCELA BARAJAS AGUILERA</v>
          </cell>
          <cell r="CL197" t="str">
            <v>1 1. Interna</v>
          </cell>
          <cell r="CM197" t="str">
            <v>YULY MARCELA BARAJAS AGUILERA</v>
          </cell>
          <cell r="CN197">
            <v>1010176121</v>
          </cell>
          <cell r="CO197">
            <v>6</v>
          </cell>
          <cell r="CP197"/>
          <cell r="CQ197" t="str">
            <v>SECRETARIA GENERAL</v>
          </cell>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t="str">
            <v>$ -</v>
          </cell>
          <cell r="EV197"/>
          <cell r="EW197"/>
          <cell r="EX197"/>
          <cell r="EY197"/>
          <cell r="EZ197"/>
          <cell r="FA197"/>
          <cell r="FB197">
            <v>0</v>
          </cell>
          <cell r="FC197">
            <v>46011</v>
          </cell>
          <cell r="FD197">
            <v>270</v>
          </cell>
          <cell r="FE197" t="str">
            <v>$ 63.000.000</v>
          </cell>
          <cell r="FF197" t="str">
            <v>Activo</v>
          </cell>
          <cell r="FG197" t="str">
            <v>En ejecución</v>
          </cell>
          <cell r="FH197"/>
          <cell r="FI197"/>
          <cell r="FJ197" t="str">
            <v>#N/D</v>
          </cell>
          <cell r="FK197" t="str">
            <v>#N/D</v>
          </cell>
          <cell r="FL197" t="str">
            <v>$196</v>
          </cell>
          <cell r="FM197" t="str">
            <v>#N/D</v>
          </cell>
          <cell r="FN197" t="str">
            <v>#N/D</v>
          </cell>
          <cell r="FO197" t="str">
            <v>#N/D</v>
          </cell>
          <cell r="FP197" t="str">
            <v>#N/D</v>
          </cell>
          <cell r="FQ197" t="str">
            <v>#¡REF!</v>
          </cell>
          <cell r="FR197" t="str">
            <v>#N/D</v>
          </cell>
          <cell r="FS197" t="str">
            <v>Brindar orientación sobre la correcta estructura y organización de los 
procedimientos de la Secretaría General, asegurando el cumplimiento de 
las normativas vigentes. 
2. Organizar y coordinar reuniones entre los miembros de la Secretaría 
General y otros departamentos o instancias para el adecuado seguimiento 
de los procedimientos administrativos. 
3. Resolver consultas que surjan dentro del proceso administrativo y de 
contratación, brindando respuestas claras y concisas sobre 
procedimientos y normativas 
4. Implementar un sistema eficaz para el seguimiento y control de los 
procedimientos contractuales, de manera que se pueda evaluar el 
progreso y los resultados de manera continua. 
5. Revisar y dar trámite a las liquidaciones y cierres contractuales asignados 
por el Supervisor del Contrato. 
6. Las demás que sean asignadas por el supervisor, de acuerdo con la 
naturaleza y objeto del contrato.</v>
          </cell>
          <cell r="FT19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7"/>
          <cell r="FV197">
            <v>9</v>
          </cell>
          <cell r="FW197" t="str">
            <v>#N/D</v>
          </cell>
          <cell r="FX197">
            <v>336</v>
          </cell>
          <cell r="FY197">
            <v>63000000</v>
          </cell>
          <cell r="FZ197">
            <v>45720</v>
          </cell>
          <cell r="GA197">
            <v>250</v>
          </cell>
          <cell r="GB197">
            <v>63000000</v>
          </cell>
          <cell r="GC197">
            <v>45737</v>
          </cell>
        </row>
        <row r="198">
          <cell r="A198" t="str">
            <v>C365</v>
          </cell>
          <cell r="B198"/>
          <cell r="C198">
            <v>2025</v>
          </cell>
          <cell r="D198">
            <v>197</v>
          </cell>
          <cell r="E198">
            <v>80865633</v>
          </cell>
          <cell r="F198">
            <v>5</v>
          </cell>
          <cell r="G198" t="str">
            <v>ANDRES FABIAN PEÑA MURILLO</v>
          </cell>
          <cell r="H198" t="str">
            <v>CARRERA 103 D No 83-51</v>
          </cell>
          <cell r="I198">
            <v>3133896864</v>
          </cell>
          <cell r="J198" t="str">
            <v>andresp8696@gmail.com</v>
          </cell>
          <cell r="K198" t="str">
            <v>NO APLICA</v>
          </cell>
          <cell r="L198" t="str">
            <v>NO APLICA</v>
          </cell>
          <cell r="M198" t="str">
            <v>HOMBRE</v>
          </cell>
          <cell r="N198" t="str">
            <v>CISGENERO</v>
          </cell>
          <cell r="O198" t="str">
            <v>NO APLICA</v>
          </cell>
          <cell r="P198" t="str">
            <v>NO APLICA</v>
          </cell>
          <cell r="Q198">
            <v>31443</v>
          </cell>
          <cell r="R198">
            <v>39</v>
          </cell>
          <cell r="S198" t="str">
            <v>NACIONAL</v>
          </cell>
          <cell r="T198" t="str">
            <v>Título profesional en el área de las Ciencias Sociales y Humanas y a fines o su equivalencia</v>
          </cell>
          <cell r="U198">
            <v>45352</v>
          </cell>
          <cell r="V198" t="str">
            <v>Inversión</v>
          </cell>
          <cell r="W198" t="str">
            <v xml:space="preserve">Implementación de mecanismos de participación que potencian el desarrollo territorial Bogotá D.C.
</v>
          </cell>
          <cell r="X198" t="str">
            <v>O23011745022024023806022</v>
          </cell>
          <cell r="Y198" t="str">
            <v>Meta 421 Implementar un (1) modelo de gobernanza democrática que amplíe el alcance de la participación de la ciudadanía organizaciones sociales y comunales de primer segundo y tercer grado en todas las decisiones públicas del gobierno distrital.</v>
          </cell>
          <cell r="Z198" t="str">
            <v>Fortalecer 450 instancias formales y no formales de participación aplicando el modelo de fortalecimiento</v>
          </cell>
          <cell r="AA198"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AB198">
            <v>45747</v>
          </cell>
          <cell r="AC198">
            <v>45750</v>
          </cell>
          <cell r="AD198">
            <v>2025</v>
          </cell>
          <cell r="AE198">
            <v>4</v>
          </cell>
          <cell r="AF198">
            <v>3</v>
          </cell>
          <cell r="AG198">
            <v>2025</v>
          </cell>
          <cell r="AH198">
            <v>7</v>
          </cell>
          <cell r="AI198">
            <v>0</v>
          </cell>
          <cell r="AJ198">
            <v>2025</v>
          </cell>
          <cell r="AK198">
            <v>11</v>
          </cell>
          <cell r="AL198">
            <v>2</v>
          </cell>
          <cell r="AM198">
            <v>45963</v>
          </cell>
          <cell r="AN198">
            <v>210</v>
          </cell>
          <cell r="AO198">
            <v>31500000</v>
          </cell>
          <cell r="AP198"/>
          <cell r="AQ198"/>
          <cell r="AR198"/>
          <cell r="AS198" t="str">
            <v>$ 4.500.000</v>
          </cell>
          <cell r="AT198" t="str">
            <v>PROFESIONAL 2</v>
          </cell>
          <cell r="AU198" t="str">
            <v>Abril</v>
          </cell>
          <cell r="AV198" t="str">
            <v>1 1. Natural</v>
          </cell>
          <cell r="AW198" t="str">
            <v>26 26-Persona Natural</v>
          </cell>
          <cell r="AX198" t="str">
            <v>3 3. Único Contratista</v>
          </cell>
          <cell r="AY198" t="str">
            <v>17 17. Contrato de Prestación de Servicios</v>
          </cell>
          <cell r="AZ198" t="str">
            <v>31 31-Servicios Profesionales</v>
          </cell>
          <cell r="BA198" t="str">
            <v>5 Contratación directa</v>
          </cell>
          <cell r="BB198" t="str">
            <v>33 Prestación de Servicios Profesionales y Apoyo (5-8)</v>
          </cell>
          <cell r="BC198">
            <v>1</v>
          </cell>
          <cell r="BD198" t="str">
            <v>1 1. Ley 80</v>
          </cell>
          <cell r="BE198"/>
          <cell r="BF198"/>
          <cell r="BG198"/>
          <cell r="BH198"/>
          <cell r="BI198" t="str">
            <v>6 6: Prestacion de servicios</v>
          </cell>
          <cell r="BJ198"/>
          <cell r="BK198"/>
          <cell r="BL198"/>
          <cell r="BM198"/>
          <cell r="BN198"/>
          <cell r="BO198"/>
          <cell r="BP198"/>
          <cell r="BQ198"/>
          <cell r="BR198"/>
          <cell r="BS198"/>
          <cell r="BT198"/>
          <cell r="BU198"/>
          <cell r="BV198"/>
          <cell r="BW198"/>
          <cell r="BX198"/>
          <cell r="BY198"/>
          <cell r="BZ198"/>
          <cell r="CA198"/>
          <cell r="CB198"/>
          <cell r="CC198">
            <v>45749</v>
          </cell>
          <cell r="CD198" t="str">
            <v>CUMPLIMIENTO</v>
          </cell>
          <cell r="CE198">
            <v>80111600</v>
          </cell>
          <cell r="CF198" t="str">
            <v>CD-IDPAC-0197-2025</v>
          </cell>
          <cell r="CG198" t="str">
            <v>https://community.secop.gov.co/Public/Tendering/OpportunityDetail/Index?noticeUID=CO1.NTC.7911638&amp;isFromPublicArea=True&amp;isModal=False</v>
          </cell>
          <cell r="CH198">
            <v>45744</v>
          </cell>
          <cell r="CI198" t="str">
            <v xml:space="preserve">	CO1.PCCNTR.7712568</v>
          </cell>
          <cell r="CJ198" t="str">
            <v>JORGE SUAREZ</v>
          </cell>
          <cell r="CK198" t="str">
            <v>YULY MARCELA BARAJAS AGUILERA</v>
          </cell>
          <cell r="CL198" t="str">
            <v>1 1. Interna</v>
          </cell>
          <cell r="CM198" t="str">
            <v>JUAN CAMILO CASTELLANOS MEDINA</v>
          </cell>
          <cell r="CN198">
            <v>3838495</v>
          </cell>
          <cell r="CO198">
            <v>0</v>
          </cell>
          <cell r="CP198"/>
          <cell r="CQ198" t="str">
            <v>GERENTE DE INSTANCIAS Y MECANISMOS DE PARTICIPACIÓN</v>
          </cell>
          <cell r="CR198"/>
          <cell r="CS198"/>
          <cell r="CT198"/>
          <cell r="CU198"/>
          <cell r="CV198"/>
          <cell r="CW198"/>
          <cell r="CX198"/>
          <cell r="CY198"/>
          <cell r="CZ198"/>
          <cell r="DA198"/>
          <cell r="DB198"/>
          <cell r="DC198"/>
          <cell r="DD198"/>
          <cell r="DE198"/>
          <cell r="DF198"/>
          <cell r="DG198"/>
          <cell r="DH198"/>
          <cell r="DI198"/>
          <cell r="DJ198"/>
          <cell r="DK198"/>
          <cell r="DL198"/>
          <cell r="DM198"/>
          <cell r="DN198"/>
          <cell r="DO198"/>
          <cell r="DP198"/>
          <cell r="DQ198"/>
          <cell r="DR198"/>
          <cell r="DS198"/>
          <cell r="DT198"/>
          <cell r="DU198"/>
          <cell r="DV198"/>
          <cell r="DW198"/>
          <cell r="DX198"/>
          <cell r="DY198"/>
          <cell r="DZ198"/>
          <cell r="EA198"/>
          <cell r="EB198"/>
          <cell r="EC198"/>
          <cell r="ED198"/>
          <cell r="EE198"/>
          <cell r="EF198"/>
          <cell r="EG198"/>
          <cell r="EH198"/>
          <cell r="EI198"/>
          <cell r="EJ198"/>
          <cell r="EK198"/>
          <cell r="EL198"/>
          <cell r="EM198"/>
          <cell r="EN198"/>
          <cell r="EO198"/>
          <cell r="EP198"/>
          <cell r="EQ198"/>
          <cell r="ER198"/>
          <cell r="ES198"/>
          <cell r="ET198"/>
          <cell r="EU198" t="str">
            <v>$ -</v>
          </cell>
          <cell r="EV198"/>
          <cell r="EW198"/>
          <cell r="EX198"/>
          <cell r="EY198"/>
          <cell r="EZ198"/>
          <cell r="FA198"/>
          <cell r="FB198">
            <v>0</v>
          </cell>
          <cell r="FC198">
            <v>45963</v>
          </cell>
          <cell r="FD198">
            <v>210</v>
          </cell>
          <cell r="FE198" t="str">
            <v>$ 31.500.000</v>
          </cell>
          <cell r="FF198" t="str">
            <v>Activo</v>
          </cell>
          <cell r="FG198" t="str">
            <v>En ejecución</v>
          </cell>
          <cell r="FH198"/>
          <cell r="FI198"/>
          <cell r="FJ198" t="str">
            <v>#N/D</v>
          </cell>
          <cell r="FK198" t="str">
            <v>#N/D</v>
          </cell>
          <cell r="FL198" t="str">
            <v>$197</v>
          </cell>
          <cell r="FM198" t="str">
            <v>#N/D</v>
          </cell>
          <cell r="FN198" t="str">
            <v>#N/D</v>
          </cell>
          <cell r="FO198" t="str">
            <v>#N/D</v>
          </cell>
          <cell r="FP198" t="str">
            <v>#N/D</v>
          </cell>
          <cell r="FQ198" t="str">
            <v>#¡REF!</v>
          </cell>
          <cell r="FR198" t="str">
            <v>#N/D</v>
          </cell>
          <cell r="FS198" t="str">
            <v xml:space="preserve">Desarrollar actividades de acompañamiento y coordinación en los 
procesos eleccionarios de instancias de Participación en el Distrito a partir 
de los criterios, estrategias y plataformas establecidas por el IDPAC 
2. Desarrollar actividades profesionales y acompañamiento en el proceso de 
socialización y seguimiento de la estrategia de presupuestos participativos 
3. Formular acciones para la implementación, ejecución y seguimiento del 
Modelo Fortalecimiento a Instancias de Participación formales y no 
formales de Bogotá. 
4. Atender y acompañar las reuniones de coordinación interinstitucional, 
articulación y acompañamiento territorial que se requieran y sean 
asignadas por el supervisor para desarrollar el proceso de fortalecimiento 
de las Instancias y así mismo la agenda territorial de las localidades 
asignadas relacionada con la implementación del modelo de 
fortalecimiento y su evaluación.   
5. Elaborar y entregar al finalizar la ejecución contractual un informe final de 
las actividades desarrolladas durante la ejecucion del contrato 
6. Las demás que sean asignadas por el supervisor, de acuerdo con la 
naturaleza y objeto del contrato. </v>
          </cell>
          <cell r="FT19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8"/>
          <cell r="FV198">
            <v>7</v>
          </cell>
          <cell r="FW198" t="str">
            <v>#N/D</v>
          </cell>
          <cell r="FX198">
            <v>330</v>
          </cell>
          <cell r="FY198">
            <v>31500000</v>
          </cell>
          <cell r="FZ198">
            <v>45719</v>
          </cell>
          <cell r="GA198">
            <v>294</v>
          </cell>
          <cell r="GB198">
            <v>31500000</v>
          </cell>
          <cell r="GC198">
            <v>45749</v>
          </cell>
        </row>
        <row r="199">
          <cell r="A199" t="str">
            <v>C71</v>
          </cell>
          <cell r="B199"/>
          <cell r="C199">
            <v>2025</v>
          </cell>
          <cell r="D199">
            <v>198</v>
          </cell>
          <cell r="E199">
            <v>1094243651</v>
          </cell>
          <cell r="F199">
            <v>0</v>
          </cell>
          <cell r="G199" t="str">
            <v>KRIZIA SHARINE JIMENEZ VERA</v>
          </cell>
          <cell r="H199" t="str">
            <v>CL  136     20  21</v>
          </cell>
          <cell r="I199" t="str">
            <v>3 0 0 2 7 5 6 2 8 0</v>
          </cell>
          <cell r="J199" t="str">
            <v>kriziash@gmail.com</v>
          </cell>
          <cell r="K199" t="str">
            <v>NO APLICA</v>
          </cell>
          <cell r="L199" t="str">
            <v>NO APLICA</v>
          </cell>
          <cell r="M199" t="str">
            <v>MUJER</v>
          </cell>
          <cell r="N199" t="str">
            <v>CISGENERO</v>
          </cell>
          <cell r="O199" t="str">
            <v>NO APLICA</v>
          </cell>
          <cell r="P199" t="str">
            <v>NO APLICA</v>
          </cell>
          <cell r="Q199">
            <v>31993</v>
          </cell>
          <cell r="R199">
            <v>37</v>
          </cell>
          <cell r="S199" t="str">
            <v>NACIONAL</v>
          </cell>
          <cell r="T199" t="str">
            <v xml:space="preserve">Título profesional en economía, administración, 
contaduría y afines y/o ciencias sociales y humanas 
y afines con titulo de posgrado a nivel de 
especialización o su equivalencia </v>
          </cell>
          <cell r="U199" t="str">
            <v xml:space="preserve"> ADMINISTRADORA DE EMPRESAS  
Universidad de Pamplona 
Según acta de grado del 25 de marzo de 2011
 ESPECIALISTA EN GESTIÓN EMPRESARIAL   
Politécnico Gran Colombiano 
Según diplomade grado del 03 de noviembre de 
2023</v>
          </cell>
          <cell r="V199" t="str">
            <v>Inversión</v>
          </cell>
          <cell r="W199" t="str">
            <v>Fortalecimiento de la gestión institucional del IDPAC en el marco de la ejecución del Plan de Desarrollo de  Bogotá D.C</v>
          </cell>
          <cell r="X199" t="str">
            <v>O23011745992024019407023</v>
          </cell>
          <cell r="Y199" t="str">
            <v>Meta 368 Implementar 1 estrategia para fortalecimiento de la gestión institucional y operativa</v>
          </cell>
          <cell r="Z199" t="str">
            <v>1. Realizar el 100% de la estrategia de contratación de talento humano para los procesos de apoyo, gerencia y evaluación</v>
          </cell>
          <cell r="AA199" t="str">
            <v xml:space="preserve">Prestar los servicios profesionales para realizar seguimiento e informes sobre el cumplimiento al plan estratégico institucional  así como apoyar la ejecución presupestal y/o de gestión de los proyectos de inversión.
</v>
          </cell>
          <cell r="AB199">
            <v>45728</v>
          </cell>
          <cell r="AC199">
            <v>45730</v>
          </cell>
          <cell r="AD199">
            <v>2025</v>
          </cell>
          <cell r="AE199">
            <v>3</v>
          </cell>
          <cell r="AF199">
            <v>14</v>
          </cell>
          <cell r="AG199">
            <v>2025</v>
          </cell>
          <cell r="AH199">
            <v>7</v>
          </cell>
          <cell r="AI199">
            <v>0</v>
          </cell>
          <cell r="AJ199">
            <v>2025</v>
          </cell>
          <cell r="AK199">
            <v>10</v>
          </cell>
          <cell r="AL199">
            <v>13</v>
          </cell>
          <cell r="AM199">
            <v>45943</v>
          </cell>
          <cell r="AN199">
            <v>210</v>
          </cell>
          <cell r="AO199">
            <v>51100000</v>
          </cell>
          <cell r="AP199"/>
          <cell r="AQ199"/>
          <cell r="AR199"/>
          <cell r="AS199" t="str">
            <v>$ 7.300.000</v>
          </cell>
          <cell r="AT199" t="str">
            <v>PROFESIONAL 7</v>
          </cell>
          <cell r="AU199" t="str">
            <v>Marzo</v>
          </cell>
          <cell r="AV199" t="str">
            <v>1 1. Natural</v>
          </cell>
          <cell r="AW199" t="str">
            <v>26 26-Persona Natural</v>
          </cell>
          <cell r="AX199" t="str">
            <v>3 3. Único Contratista</v>
          </cell>
          <cell r="AY199" t="str">
            <v>17 17. Contrato de Prestación de Servicios</v>
          </cell>
          <cell r="AZ199" t="str">
            <v>31 31-Servicios Profesionales</v>
          </cell>
          <cell r="BA199" t="str">
            <v>5 Contratación directa</v>
          </cell>
          <cell r="BB199" t="str">
            <v>33 Prestación de Servicios Profesionales y Apoyo (5-8)</v>
          </cell>
          <cell r="BC199">
            <v>1</v>
          </cell>
          <cell r="BD199" t="str">
            <v>1 1. Ley 80</v>
          </cell>
          <cell r="BE199"/>
          <cell r="BF199"/>
          <cell r="BG199"/>
          <cell r="BH199"/>
          <cell r="BI199" t="str">
            <v>6 6: Prestacion de servicios</v>
          </cell>
          <cell r="BJ199"/>
          <cell r="BK199"/>
          <cell r="BL199"/>
          <cell r="BM199"/>
          <cell r="BN199"/>
          <cell r="BO199"/>
          <cell r="BP199"/>
          <cell r="BQ199"/>
          <cell r="BR199"/>
          <cell r="BS199"/>
          <cell r="BT199"/>
          <cell r="BU199"/>
          <cell r="BV199"/>
          <cell r="BW199"/>
          <cell r="BX199"/>
          <cell r="BY199"/>
          <cell r="BZ199"/>
          <cell r="CA199"/>
          <cell r="CB199"/>
          <cell r="CC199">
            <v>45729</v>
          </cell>
          <cell r="CD199" t="str">
            <v>CUMPLIMIENTO</v>
          </cell>
          <cell r="CE199">
            <v>80111600</v>
          </cell>
          <cell r="CF199" t="str">
            <v>CD-IDPAC-198-2025</v>
          </cell>
          <cell r="CG199" t="str">
            <v xml:space="preserve">https://community.secop.gov.co/Public/Tendering/OpportunityDetail/Index?noticeUID=CO1.NTC.7824893&amp;isFromPublicArea=True&amp;isModal=False
</v>
          </cell>
          <cell r="CH199">
            <v>45728</v>
          </cell>
          <cell r="CI199" t="str">
            <v>CO1.PCCNTR.7644368</v>
          </cell>
          <cell r="CJ199" t="str">
            <v>Wilson Ayure</v>
          </cell>
          <cell r="CK199" t="str">
            <v>YULY MARCELA BARAJAS AGUILERA</v>
          </cell>
          <cell r="CL199" t="str">
            <v>1 1. Interna</v>
          </cell>
          <cell r="CM199" t="str">
            <v>Adriana Marcela Castañeda Camacho</v>
          </cell>
          <cell r="CN199">
            <v>1018441216</v>
          </cell>
          <cell r="CO199">
            <v>2</v>
          </cell>
          <cell r="CP199"/>
          <cell r="CQ199" t="str">
            <v>Gerente de Mujer y Género</v>
          </cell>
          <cell r="CR199"/>
          <cell r="CS199"/>
          <cell r="CT199"/>
          <cell r="CU199"/>
          <cell r="CV199"/>
          <cell r="CW199"/>
          <cell r="CX199"/>
          <cell r="CY199"/>
          <cell r="CZ199"/>
          <cell r="DA199"/>
          <cell r="DB199"/>
          <cell r="DC199"/>
          <cell r="DD199"/>
          <cell r="DE199"/>
          <cell r="DF199"/>
          <cell r="DG199"/>
          <cell r="DH199"/>
          <cell r="DI199"/>
          <cell r="DJ199"/>
          <cell r="DK199"/>
          <cell r="DL199"/>
          <cell r="DM199"/>
          <cell r="DN199"/>
          <cell r="DO199"/>
          <cell r="DP199"/>
          <cell r="DQ199"/>
          <cell r="DR199"/>
          <cell r="DS199"/>
          <cell r="DT199"/>
          <cell r="DU199"/>
          <cell r="DV199"/>
          <cell r="DW199"/>
          <cell r="DX199"/>
          <cell r="DY199"/>
          <cell r="DZ199"/>
          <cell r="EA199"/>
          <cell r="EB199"/>
          <cell r="EC199"/>
          <cell r="ED199"/>
          <cell r="EE199"/>
          <cell r="EF199"/>
          <cell r="EG199"/>
          <cell r="EH199"/>
          <cell r="EI199"/>
          <cell r="EJ199"/>
          <cell r="EK199"/>
          <cell r="EL199"/>
          <cell r="EM199"/>
          <cell r="EN199"/>
          <cell r="EO199"/>
          <cell r="EP199"/>
          <cell r="EQ199"/>
          <cell r="ER199"/>
          <cell r="ES199"/>
          <cell r="ET199"/>
          <cell r="EU199" t="str">
            <v>$ -</v>
          </cell>
          <cell r="EV199"/>
          <cell r="EW199"/>
          <cell r="EX199"/>
          <cell r="EY199"/>
          <cell r="EZ199"/>
          <cell r="FA199"/>
          <cell r="FB199">
            <v>0</v>
          </cell>
          <cell r="FC199">
            <v>45943</v>
          </cell>
          <cell r="FD199">
            <v>210</v>
          </cell>
          <cell r="FE199" t="str">
            <v>$ 51.100.000</v>
          </cell>
          <cell r="FF199" t="str">
            <v>Activo</v>
          </cell>
          <cell r="FG199" t="str">
            <v>En ejecución</v>
          </cell>
          <cell r="FH199"/>
          <cell r="FI199"/>
          <cell r="FJ199" t="str">
            <v>#N/D</v>
          </cell>
          <cell r="FK199" t="str">
            <v>#N/D</v>
          </cell>
          <cell r="FL199" t="str">
            <v>$198</v>
          </cell>
          <cell r="FM199" t="str">
            <v>#N/D</v>
          </cell>
          <cell r="FN199" t="str">
            <v>#N/D</v>
          </cell>
          <cell r="FO199" t="str">
            <v>#N/D</v>
          </cell>
          <cell r="FP199" t="str">
            <v>#N/D</v>
          </cell>
          <cell r="FQ199" t="str">
            <v>#¡REF!</v>
          </cell>
          <cell r="FR199" t="str">
            <v>#N/D</v>
          </cell>
          <cell r="FS199" t="str">
            <v xml:space="preserve">Brindar apoyo  en la formulación de planes, programas, proyectos y 
estrategias en el marco del Plan Distrital de Desarrollo y proyectos de 
inversión. 
2. Realizar seguimiento a la ejecución presupuestal de los recursos de los 
proyectos de inversión a cargo del Instituto Distrital de la Participación y 
Acción Comunal. 
3. Dar  respuestas,realizar informes, documentos y estadísticas relacionadas 
con la operación de la oficina de planeación, incluida la elaboración, 
actualización y/o revisión de formatos y documentos propios de los 
procesos estratégicos, misionales y de apoyo para su publicación en el 
aplicativo SIG PARTICIPO. 
4. Elaborar  la programación y seguimiento de los reportes que se remiten a 
entidades externas, generando alertas y monitoreo permanente al 
cumplimiento de términos y remisión de actividades. 
5. Brindar  acompañamiento al equipo de la OAP y las dependencias del 
Instituto en la recolección de información con las dependencias para 
informes de gestión, FURAG, rendición de cuentas y todo reporte o 
actividad que requiera articulación de las áreas del Instituto. 
6. Las demás que sean asignadas por el supervisor, de acuerdo con la 
naturaleza y objeto del contrato. </v>
          </cell>
          <cell r="FT19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9"/>
          <cell r="FV199">
            <v>7</v>
          </cell>
          <cell r="FW199" t="str">
            <v>#N/D</v>
          </cell>
          <cell r="FX199">
            <v>352</v>
          </cell>
          <cell r="FY199">
            <v>51100000</v>
          </cell>
          <cell r="FZ199">
            <v>45722</v>
          </cell>
          <cell r="GA199">
            <v>204</v>
          </cell>
          <cell r="GB199">
            <v>51100000</v>
          </cell>
          <cell r="GC199">
            <v>45730</v>
          </cell>
        </row>
        <row r="200">
          <cell r="A200" t="str">
            <v>C501</v>
          </cell>
          <cell r="B200"/>
          <cell r="C200">
            <v>2025</v>
          </cell>
          <cell r="D200">
            <v>199</v>
          </cell>
          <cell r="E200">
            <v>1014241235</v>
          </cell>
          <cell r="F200">
            <v>1</v>
          </cell>
          <cell r="G200" t="str">
            <v>LINA MARSELA GUERRERO PANTOJA</v>
          </cell>
          <cell r="H200" t="str">
            <v>KR 69 69 B 53</v>
          </cell>
          <cell r="I200">
            <v>3212676353</v>
          </cell>
          <cell r="J200" t="str">
            <v>marselaguerrero@hotmail.es</v>
          </cell>
          <cell r="K200" t="str">
            <v>NO APLICA</v>
          </cell>
          <cell r="L200" t="str">
            <v>NO APLICA</v>
          </cell>
          <cell r="M200" t="str">
            <v>MUJER</v>
          </cell>
          <cell r="N200" t="str">
            <v>CISGENERO</v>
          </cell>
          <cell r="O200" t="str">
            <v>NO APLICA</v>
          </cell>
          <cell r="P200" t="str">
            <v>NO APLICA</v>
          </cell>
          <cell r="Q200">
            <v>34021</v>
          </cell>
          <cell r="R200">
            <v>32</v>
          </cell>
          <cell r="S200" t="str">
            <v>NACIONAL</v>
          </cell>
          <cell r="T200" t="str">
            <v>Título profesional en el área de ciencias de la educación o su equivalencia</v>
          </cell>
          <cell r="U200" t="str">
            <v>LICENCIADA EN PEDAGOGÍA INFANTIL, egresada de la Universidad Minuto de Dios, según diploma de grado de fecha 06 de agosto de 2020</v>
          </cell>
          <cell r="V200" t="str">
            <v>Inversión</v>
          </cell>
          <cell r="W200" t="str">
            <v>Construcción de Ciudadanía Activa Crece La Participación en el Territorio con Promoción, Información e Innovación en Bogotá D.C.</v>
          </cell>
          <cell r="X200" t="str">
            <v>O23011745022024025406001</v>
          </cell>
          <cell r="Y20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00" t="str">
            <v>4. Suscribir 70 Pacto(s) ciudadanos de convivencia</v>
          </cell>
          <cell r="AA200" t="str">
            <v>Prestar los servicios profesionales para ejecutar la estrategia "impactando", en las diferentes  localidades del Distrito Capital</v>
          </cell>
          <cell r="AB200">
            <v>45734</v>
          </cell>
          <cell r="AC200">
            <v>45742</v>
          </cell>
          <cell r="AD200">
            <v>2025</v>
          </cell>
          <cell r="AE200">
            <v>3</v>
          </cell>
          <cell r="AF200">
            <v>26</v>
          </cell>
          <cell r="AG200">
            <v>2025</v>
          </cell>
          <cell r="AH200">
            <v>6</v>
          </cell>
          <cell r="AI200">
            <v>0</v>
          </cell>
          <cell r="AJ200">
            <v>2025</v>
          </cell>
          <cell r="AK200">
            <v>9</v>
          </cell>
          <cell r="AL200">
            <v>25</v>
          </cell>
          <cell r="AM200">
            <v>45925</v>
          </cell>
          <cell r="AN200">
            <v>180</v>
          </cell>
          <cell r="AO200">
            <v>27798000</v>
          </cell>
          <cell r="AP200"/>
          <cell r="AQ200"/>
          <cell r="AR200"/>
          <cell r="AS200" t="str">
            <v>$ 4.633.000</v>
          </cell>
          <cell r="AT200" t="str">
            <v>PROFESIONAL 2</v>
          </cell>
          <cell r="AU200" t="str">
            <v>Marzo</v>
          </cell>
          <cell r="AV200" t="str">
            <v>1 1. Natural</v>
          </cell>
          <cell r="AW200" t="str">
            <v>26 26-Persona Natural</v>
          </cell>
          <cell r="AX200" t="str">
            <v>3 3. Único Contratista</v>
          </cell>
          <cell r="AY200" t="str">
            <v>17 17. Contrato de Prestación de Servicios</v>
          </cell>
          <cell r="AZ200" t="str">
            <v>31 31-Servicios Profesionales</v>
          </cell>
          <cell r="BA200" t="str">
            <v>5 Contratación directa</v>
          </cell>
          <cell r="BB200" t="str">
            <v>33 Prestación de Servicios Profesionales y Apoyo (5-8)</v>
          </cell>
          <cell r="BC200">
            <v>1</v>
          </cell>
          <cell r="BD200" t="str">
            <v>1 1. Ley 80</v>
          </cell>
          <cell r="BE200"/>
          <cell r="BF200"/>
          <cell r="BG200"/>
          <cell r="BH200"/>
          <cell r="BI200" t="str">
            <v>6 6: Prestacion de servicios</v>
          </cell>
          <cell r="BJ200"/>
          <cell r="BK200"/>
          <cell r="BL200"/>
          <cell r="BM200"/>
          <cell r="BN200"/>
          <cell r="BO200"/>
          <cell r="BP200"/>
          <cell r="BQ200"/>
          <cell r="BR200"/>
          <cell r="BS200"/>
          <cell r="BT200"/>
          <cell r="BU200"/>
          <cell r="BV200"/>
          <cell r="BW200"/>
          <cell r="BX200"/>
          <cell r="BY200"/>
          <cell r="BZ200"/>
          <cell r="CA200"/>
          <cell r="CB200"/>
          <cell r="CC200">
            <v>45736</v>
          </cell>
          <cell r="CD200" t="str">
            <v>CUMPLIMIENTO</v>
          </cell>
          <cell r="CE200">
            <v>80111600</v>
          </cell>
          <cell r="CF200" t="str">
            <v>CD-IDPAC-0199-2025</v>
          </cell>
          <cell r="CG200" t="str">
            <v>https://community.secop.gov.co/Public/Tendering/OpportunityDetail/Index?noticeUID=CO1.NTC.7853268&amp;isFromPublicArea=True&amp;isModal=False</v>
          </cell>
          <cell r="CH200">
            <v>45733</v>
          </cell>
          <cell r="CI200" t="str">
            <v>CO1.PCCNTR.7666767</v>
          </cell>
          <cell r="CJ200" t="str">
            <v>JORGE SUAREZ</v>
          </cell>
          <cell r="CK200" t="str">
            <v>YULY MARCELA BARAJAS AGUILERA</v>
          </cell>
          <cell r="CL200" t="str">
            <v>1 1. Interna</v>
          </cell>
          <cell r="CM200" t="str">
            <v>JUAN CAMILO CASTELLANOS MEDINA</v>
          </cell>
          <cell r="CN200">
            <v>3838495</v>
          </cell>
          <cell r="CO200">
            <v>0</v>
          </cell>
          <cell r="CP200"/>
          <cell r="CQ200" t="str">
            <v>GERENTE DE INSTANCIAS Y MECANISMOS DE PARTICIPACIÓN</v>
          </cell>
          <cell r="CR200"/>
          <cell r="CS200"/>
          <cell r="CT200"/>
          <cell r="CU200"/>
          <cell r="CV200"/>
          <cell r="CW200"/>
          <cell r="CX200"/>
          <cell r="CY200"/>
          <cell r="CZ200"/>
          <cell r="DA200"/>
          <cell r="DB200"/>
          <cell r="DC200"/>
          <cell r="DD200"/>
          <cell r="DE200"/>
          <cell r="DF200"/>
          <cell r="DG200"/>
          <cell r="DH200"/>
          <cell r="DI200"/>
          <cell r="DJ200"/>
          <cell r="DK200"/>
          <cell r="DL200"/>
          <cell r="DM200"/>
          <cell r="DN200"/>
          <cell r="DO200"/>
          <cell r="DP200"/>
          <cell r="DQ200"/>
          <cell r="DR200"/>
          <cell r="DS200"/>
          <cell r="DT200"/>
          <cell r="DU200"/>
          <cell r="DV200"/>
          <cell r="DW200"/>
          <cell r="DX200"/>
          <cell r="DY200"/>
          <cell r="DZ200"/>
          <cell r="EA200"/>
          <cell r="EB200"/>
          <cell r="EC200"/>
          <cell r="ED200"/>
          <cell r="EE200"/>
          <cell r="EF200"/>
          <cell r="EG200"/>
          <cell r="EH200"/>
          <cell r="EI200"/>
          <cell r="EJ200"/>
          <cell r="EK200"/>
          <cell r="EL200"/>
          <cell r="EM200"/>
          <cell r="EN200"/>
          <cell r="EO200"/>
          <cell r="EP200"/>
          <cell r="EQ200"/>
          <cell r="ER200"/>
          <cell r="ES200"/>
          <cell r="ET200"/>
          <cell r="EU200" t="str">
            <v>$ -</v>
          </cell>
          <cell r="EV200"/>
          <cell r="EW200"/>
          <cell r="EX200"/>
          <cell r="EY200"/>
          <cell r="EZ200"/>
          <cell r="FA200"/>
          <cell r="FB200">
            <v>0</v>
          </cell>
          <cell r="FC200">
            <v>45925</v>
          </cell>
          <cell r="FD200">
            <v>180</v>
          </cell>
          <cell r="FE200" t="str">
            <v>$ 27.798.000</v>
          </cell>
          <cell r="FF200" t="str">
            <v>Activo</v>
          </cell>
          <cell r="FG200" t="str">
            <v>En ejecución</v>
          </cell>
          <cell r="FH200"/>
          <cell r="FI200"/>
          <cell r="FJ200" t="str">
            <v>#N/D</v>
          </cell>
          <cell r="FK200" t="str">
            <v>#N/D</v>
          </cell>
          <cell r="FL200" t="str">
            <v>$199</v>
          </cell>
          <cell r="FM200" t="str">
            <v>#N/D</v>
          </cell>
          <cell r="FN200" t="str">
            <v>#N/D</v>
          </cell>
          <cell r="FO200" t="str">
            <v>#N/D</v>
          </cell>
          <cell r="FP200" t="str">
            <v>#N/D</v>
          </cell>
          <cell r="FQ200" t="str">
            <v>#¡REF!</v>
          </cell>
          <cell r="FR200" t="str">
            <v>#N/D</v>
          </cell>
          <cell r="FS200" t="str">
            <v xml:space="preserve"> Gestionar la implementación, evaluación y consolidación de la estrategia 
Impactando, asegurando el cumplimiento de los lineamientos 
institucionales y la coordinación del equipo designado para fortalecer la 
participación incidente. 
2. Recopilar, analizar y entregar la información requerida para la 
sistematización, el intercambio y la generación de reportes del Proyecto 
Estratégico Impactando, garantizando su presentación mensual y la 
elaboración de un informe final cualitativo y cuantitativo al término del 
contrato. 
3. Apoyar el diagnóstico, identificación y análisis en la entrega de incentivos 
que fomenten la participación ciudadana incidente, garantizando el 
cumplimiento de los lineamientos, metodologías y procedimientos 
institucionales. 
4. Actualizar y consolidar mensualmente la matriz de seguimiento y avance 
de la estrategia, así como los compromisos adquiridos en los pactos 
firmados, conforme a los formatos y términos establecidos por la 
Subdirección de Promoción de la Participación. 
5. Gestionar la tramitación de documentos, solicitudes y demás actividades 
asignadas por el supervisor a través de cualquier medio, incluyendo 
aquellas registradas en el Sistema Distrital de Quejas y Soluciones 
(SDQS), el sistema de administración de correspondencia ORFEO o 
cualquier otra plataforma implementada por la entidad. 
6. Las demás que sean asignadas por el supervisor, de acuerdo con la 
naturaleza y objeto del contrato.</v>
          </cell>
          <cell r="FT20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0"/>
          <cell r="FV200">
            <v>6</v>
          </cell>
          <cell r="FW200" t="str">
            <v>#N/D</v>
          </cell>
          <cell r="FX200">
            <v>312</v>
          </cell>
          <cell r="FY200">
            <v>27798000</v>
          </cell>
          <cell r="FZ200">
            <v>45718</v>
          </cell>
          <cell r="GA200">
            <v>242</v>
          </cell>
          <cell r="GB200">
            <v>17798000</v>
          </cell>
          <cell r="GC200">
            <v>45736</v>
          </cell>
        </row>
        <row r="201">
          <cell r="A201" t="str">
            <v>C510</v>
          </cell>
          <cell r="B201"/>
          <cell r="C201">
            <v>2025</v>
          </cell>
          <cell r="D201">
            <v>200</v>
          </cell>
          <cell r="E201">
            <v>1033754665</v>
          </cell>
          <cell r="F201">
            <v>4</v>
          </cell>
          <cell r="G201" t="str">
            <v>LAURA VIVIANA MEDRANO RODRIGUEZ</v>
          </cell>
          <cell r="H201" t="str">
            <v>cll 49b bis 5f 17 sur</v>
          </cell>
          <cell r="I201">
            <v>3942288</v>
          </cell>
          <cell r="J201" t="str">
            <v>lvmedrano11@gmail.com</v>
          </cell>
          <cell r="K201" t="str">
            <v>NO APLICA</v>
          </cell>
          <cell r="L201" t="str">
            <v>NO APLICA</v>
          </cell>
          <cell r="M201" t="str">
            <v>MUJER</v>
          </cell>
          <cell r="N201" t="str">
            <v>CISGENERO</v>
          </cell>
          <cell r="O201" t="str">
            <v>NO APLICA</v>
          </cell>
          <cell r="P201" t="str">
            <v>NO APLICA</v>
          </cell>
          <cell r="Q201">
            <v>34052</v>
          </cell>
          <cell r="R201">
            <v>32</v>
          </cell>
          <cell r="S201" t="str">
            <v>NACIONAL</v>
          </cell>
          <cell r="T201" t="str">
            <v>Bachiller</v>
          </cell>
          <cell r="U201" t="str">
            <v xml:space="preserve">BACHILLER ACADEMICO 
Colegio Clemencia De Caycedo
Según acta de grado del 1 de 
diciembre del 2011 </v>
          </cell>
          <cell r="V201" t="str">
            <v>Inversión</v>
          </cell>
          <cell r="W201" t="str">
            <v>Construcción de Ciudadanía Activa Crece La Participación en el Territorio con Promoción, Información e Innovación en Bogotá D.C.</v>
          </cell>
          <cell r="X201" t="str">
            <v>O23011745022024025406001</v>
          </cell>
          <cell r="Y20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01" t="str">
            <v>4. Suscribir 70 Pacto(s) ciudadanos de convivencia</v>
          </cell>
          <cell r="AA201" t="str">
            <v>Prestar los servicios de apoyo para acompañar la implementacion de los pactos que lidera la Subdireccion de Promocion de la Participación.</v>
          </cell>
          <cell r="AB201">
            <v>45730</v>
          </cell>
          <cell r="AC201">
            <v>45737</v>
          </cell>
          <cell r="AD201">
            <v>2025</v>
          </cell>
          <cell r="AE201">
            <v>3</v>
          </cell>
          <cell r="AF201">
            <v>21</v>
          </cell>
          <cell r="AG201">
            <v>2025</v>
          </cell>
          <cell r="AH201">
            <v>6</v>
          </cell>
          <cell r="AI201">
            <v>0</v>
          </cell>
          <cell r="AJ201">
            <v>2025</v>
          </cell>
          <cell r="AK201">
            <v>9</v>
          </cell>
          <cell r="AL201">
            <v>20</v>
          </cell>
          <cell r="AM201">
            <v>45920</v>
          </cell>
          <cell r="AN201">
            <v>180</v>
          </cell>
          <cell r="AO201">
            <v>13518000</v>
          </cell>
          <cell r="AP201"/>
          <cell r="AQ201"/>
          <cell r="AR201"/>
          <cell r="AS201" t="str">
            <v>$ 2.253.000</v>
          </cell>
          <cell r="AT201" t="str">
            <v>ASISTENCIAL 4</v>
          </cell>
          <cell r="AU201" t="str">
            <v>Marzo</v>
          </cell>
          <cell r="AV201" t="str">
            <v>1 1. Natural</v>
          </cell>
          <cell r="AW201" t="str">
            <v>26 26-Persona Natural</v>
          </cell>
          <cell r="AX201" t="str">
            <v>3 3. Único Contratista</v>
          </cell>
          <cell r="AY201" t="str">
            <v>17 17. Contrato de Prestación de Servicios</v>
          </cell>
          <cell r="AZ201" t="str">
            <v>33 33-Servicios Apoyo a la Gestion de la Entidad (servicios administrativos)</v>
          </cell>
          <cell r="BA201" t="str">
            <v>5 Contratación directa</v>
          </cell>
          <cell r="BB201" t="str">
            <v>33 Prestación de Servicios Profesionales y Apoyo (5-8)</v>
          </cell>
          <cell r="BC201">
            <v>1</v>
          </cell>
          <cell r="BD201" t="str">
            <v>1 1. Ley 80</v>
          </cell>
          <cell r="BE201"/>
          <cell r="BF201"/>
          <cell r="BG201"/>
          <cell r="BH201"/>
          <cell r="BI201" t="str">
            <v>6 6: Prestacion de servicios</v>
          </cell>
          <cell r="BJ201"/>
          <cell r="BK201"/>
          <cell r="BL201"/>
          <cell r="BM201"/>
          <cell r="BN201"/>
          <cell r="BO201"/>
          <cell r="BP201"/>
          <cell r="BQ201"/>
          <cell r="BR201"/>
          <cell r="BS201"/>
          <cell r="BT201"/>
          <cell r="BU201"/>
          <cell r="BV201"/>
          <cell r="BW201"/>
          <cell r="BX201"/>
          <cell r="BY201"/>
          <cell r="BZ201"/>
          <cell r="CA201"/>
          <cell r="CB201"/>
          <cell r="CC201">
            <v>45735</v>
          </cell>
          <cell r="CD201" t="str">
            <v>CUMPLIMIENTO</v>
          </cell>
          <cell r="CE201">
            <v>80111600</v>
          </cell>
          <cell r="CF201" t="str">
            <v>CD-IDPAC-200-2025</v>
          </cell>
          <cell r="CG201" t="str">
            <v xml:space="preserve">https://community.secop.gov.co/Public/Tendering/OpportunityDetail/Index?noticeUID=CO1.NTC.7841071&amp;isFromPublicArea=True&amp;isModal=False
</v>
          </cell>
          <cell r="CH201">
            <v>45730</v>
          </cell>
          <cell r="CI201" t="str">
            <v>CO1.PCCNTR.7657729</v>
          </cell>
          <cell r="CJ201" t="str">
            <v>Manuela Martínez</v>
          </cell>
          <cell r="CK201" t="str">
            <v>YULY MARCELA BARAJAS AGUILERA</v>
          </cell>
          <cell r="CL201" t="str">
            <v>1 1. Interna</v>
          </cell>
          <cell r="CM201" t="str">
            <v>JUAN CAMILO CASTELLANOS MEDINA</v>
          </cell>
          <cell r="CN201">
            <v>3838495</v>
          </cell>
          <cell r="CO201">
            <v>0</v>
          </cell>
          <cell r="CP201"/>
          <cell r="CQ201" t="str">
            <v>GERENTE DE INSTANCIAS Y MECANISMOS DE PARTICIPACIÓN</v>
          </cell>
          <cell r="CR201"/>
          <cell r="CS201"/>
          <cell r="CT201"/>
          <cell r="CU201"/>
          <cell r="CV201"/>
          <cell r="CW201"/>
          <cell r="CX201"/>
          <cell r="CY201"/>
          <cell r="CZ201"/>
          <cell r="DA201"/>
          <cell r="DB201"/>
          <cell r="DC201"/>
          <cell r="DD201"/>
          <cell r="DE201"/>
          <cell r="DF201"/>
          <cell r="DG201"/>
          <cell r="DH201"/>
          <cell r="DI201"/>
          <cell r="DJ201"/>
          <cell r="DK201"/>
          <cell r="DL201"/>
          <cell r="DM201"/>
          <cell r="DN201"/>
          <cell r="DO201"/>
          <cell r="DP201"/>
          <cell r="DQ201"/>
          <cell r="DR201"/>
          <cell r="DS201"/>
          <cell r="DT201"/>
          <cell r="DU201"/>
          <cell r="DV201"/>
          <cell r="DW201"/>
          <cell r="DX201"/>
          <cell r="DY201"/>
          <cell r="DZ201"/>
          <cell r="EA201"/>
          <cell r="EB201"/>
          <cell r="EC201"/>
          <cell r="ED201"/>
          <cell r="EE201"/>
          <cell r="EF201"/>
          <cell r="EG201"/>
          <cell r="EH201"/>
          <cell r="EI201"/>
          <cell r="EJ201"/>
          <cell r="EK201"/>
          <cell r="EL201"/>
          <cell r="EM201"/>
          <cell r="EN201"/>
          <cell r="EO201"/>
          <cell r="EP201"/>
          <cell r="EQ201"/>
          <cell r="ER201"/>
          <cell r="ES201"/>
          <cell r="ET201"/>
          <cell r="EU201" t="str">
            <v>$ -</v>
          </cell>
          <cell r="EV201"/>
          <cell r="EW201"/>
          <cell r="EX201"/>
          <cell r="EY201"/>
          <cell r="EZ201"/>
          <cell r="FA201"/>
          <cell r="FB201">
            <v>0</v>
          </cell>
          <cell r="FC201">
            <v>45920</v>
          </cell>
          <cell r="FD201">
            <v>180</v>
          </cell>
          <cell r="FE201" t="str">
            <v>$ 13.518.000</v>
          </cell>
          <cell r="FF201" t="str">
            <v>Activo</v>
          </cell>
          <cell r="FG201" t="str">
            <v>En ejecución</v>
          </cell>
          <cell r="FH201"/>
          <cell r="FI201"/>
          <cell r="FJ201" t="str">
            <v>#N/D</v>
          </cell>
          <cell r="FK201" t="str">
            <v>#N/D</v>
          </cell>
          <cell r="FL201" t="str">
            <v>$200</v>
          </cell>
          <cell r="FM201" t="str">
            <v>#N/D</v>
          </cell>
          <cell r="FN201" t="str">
            <v>#N/D</v>
          </cell>
          <cell r="FO201" t="str">
            <v>#N/D</v>
          </cell>
          <cell r="FP201" t="str">
            <v>#N/D</v>
          </cell>
          <cell r="FQ201" t="str">
            <v>#¡REF!</v>
          </cell>
          <cell r="FR201" t="str">
            <v>#N/D</v>
          </cell>
          <cell r="FS201" t="str">
            <v xml:space="preserve"> Apoyar la implementación, evaluación y consolidación de la estrategia
 Impactando, conforme a los lineamientos institucionales y en articulación
 con el equipo encargado, para fortalecer la participación incidente.
 2. Consolidar, analizar y reportar la información requerida para la
 sistematización, intercambio y elaboración de informes mensuales del
 Proyecto Estratégico Impactando, incluyendo el informe final cualitativo y
 cuantitativo al cierre del contrato.
 3. Apoyar en el diagnóstico, identificación y análisis de la entrega de
 incentivos destinados a fortalecer la participación ciudadana, asegurando
 el cumplimiento de los lineamientos y procedimientos establecidos.
 4. Actualizar mensualmente la matriz de seguimiento y avance de la
 estrategia, incorporando los compromisos adquiridos en los pactos
 firmados, conforme a los formatos y directrices definidos por la
 Subdirección de Promoción de la Participación.
 5. Gestionar documentos, solicitudes y actividades asignadas por el
 supervisor, utilizando los sistemas institucionales establecidos, como el
 Sistema Distrital de Quejas y Soluciones (SDQS) y el sistema de
 administración de correspondencia ORFEO, garantizando el cumplimiento
 de las disposiciones sobre vestimenta e indumentaria en los proyectos de
 inversión.
 6. Las demás que sean asignadas por el supervisor, de acuerdo con la
 naturaleza y objeto del contrato</v>
          </cell>
          <cell r="FT20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1"/>
          <cell r="FV201">
            <v>6</v>
          </cell>
          <cell r="FW201" t="str">
            <v>#N/D</v>
          </cell>
          <cell r="FX201">
            <v>311</v>
          </cell>
          <cell r="FY201">
            <v>13518000</v>
          </cell>
          <cell r="FZ201">
            <v>45718</v>
          </cell>
          <cell r="GA201">
            <v>233</v>
          </cell>
          <cell r="GB201">
            <v>13518000</v>
          </cell>
          <cell r="GC201">
            <v>45736</v>
          </cell>
        </row>
        <row r="202">
          <cell r="A202" t="str">
            <v>C78</v>
          </cell>
          <cell r="B202"/>
          <cell r="C202">
            <v>2025</v>
          </cell>
          <cell r="D202">
            <v>201</v>
          </cell>
          <cell r="E202">
            <v>1098409145</v>
          </cell>
          <cell r="F202">
            <v>4</v>
          </cell>
          <cell r="G202" t="str">
            <v>CARLOS IVAN PORRAS MONSALVE</v>
          </cell>
          <cell r="H202" t="str">
            <v>CL 131 A 100 07</v>
          </cell>
          <cell r="I202">
            <v>3155896783</v>
          </cell>
          <cell r="J202" t="str">
            <v>cporrasmons@gmail.com</v>
          </cell>
          <cell r="K202" t="str">
            <v>NO APLICA</v>
          </cell>
          <cell r="L202" t="str">
            <v>NO APLICA</v>
          </cell>
          <cell r="M202" t="str">
            <v>HOMBRE</v>
          </cell>
          <cell r="N202" t="str">
            <v>CISGENERO</v>
          </cell>
          <cell r="O202" t="str">
            <v>NO APLICA</v>
          </cell>
          <cell r="P202" t="str">
            <v>NO APLICA</v>
          </cell>
          <cell r="Q202">
            <v>34676</v>
          </cell>
          <cell r="R202">
            <v>30</v>
          </cell>
          <cell r="S202" t="str">
            <v>NACIONAL</v>
          </cell>
          <cell r="T202" t="str">
            <v>Título profesional Ingeniería de 
Sistemas y/o afines o su 
equivalencia</v>
          </cell>
          <cell r="U202" t="str">
            <v>INGENIERO DE SISTEMAS 
Fundación de Educación 
Superior San José
Según diploma del 01 de 
diciembre del 202</v>
          </cell>
          <cell r="V202" t="str">
            <v>Inversión</v>
          </cell>
          <cell r="W202" t="str">
            <v>Fortalecimiento de la gestión institucional del IDPAC en el marco de la ejecución del Plan de Desarrollo de Bogotá D.C.</v>
          </cell>
          <cell r="X202" t="str">
            <v>O23011745992024019407023</v>
          </cell>
          <cell r="Y202" t="str">
            <v>Meta 368 Implementar 1 estrategia para fortalecimiento de la gestión institucional y operativa</v>
          </cell>
          <cell r="Z202" t="str">
            <v>Realizar el 100% de la estrategia de contratación de talento humano para los procesos de apoyo, gerencia y evaluación</v>
          </cell>
          <cell r="AA202" t="str">
            <v>Prestar los servicios profesionales, para la administración de servidores bajo la plataforma Windows Server y sus componentes en el proceso de Gestión de las Tecnologías de la información del Instituto Distrital de la Participación y Acción Comunal (IDPAC)</v>
          </cell>
          <cell r="AB202">
            <v>45728</v>
          </cell>
          <cell r="AC202">
            <v>45736</v>
          </cell>
          <cell r="AD202">
            <v>2025</v>
          </cell>
          <cell r="AE202">
            <v>3</v>
          </cell>
          <cell r="AF202">
            <v>20</v>
          </cell>
          <cell r="AG202">
            <v>2025</v>
          </cell>
          <cell r="AH202">
            <v>6</v>
          </cell>
          <cell r="AI202">
            <v>0</v>
          </cell>
          <cell r="AJ202">
            <v>2025</v>
          </cell>
          <cell r="AK202">
            <v>9</v>
          </cell>
          <cell r="AL202">
            <v>19</v>
          </cell>
          <cell r="AM202">
            <v>45919</v>
          </cell>
          <cell r="AN202">
            <v>180</v>
          </cell>
          <cell r="AO202">
            <v>30000000</v>
          </cell>
          <cell r="AP202"/>
          <cell r="AQ202"/>
          <cell r="AR202"/>
          <cell r="AS202" t="str">
            <v>$ 5.000.000</v>
          </cell>
          <cell r="AT202" t="str">
            <v>PROFESIONAL 3</v>
          </cell>
          <cell r="AU202" t="str">
            <v>Marzo</v>
          </cell>
          <cell r="AV202" t="str">
            <v>1 1. Natural</v>
          </cell>
          <cell r="AW202" t="str">
            <v>26 26-Persona Natural</v>
          </cell>
          <cell r="AX202" t="str">
            <v>3 3. Único Contratista</v>
          </cell>
          <cell r="AY202" t="str">
            <v>17 17. Contrato de Prestación de Servicios</v>
          </cell>
          <cell r="AZ202" t="str">
            <v>31 31-Servicios Profesionales</v>
          </cell>
          <cell r="BA202" t="str">
            <v>5 Contratación directa</v>
          </cell>
          <cell r="BB202" t="str">
            <v>33 Prestación de Servicios Profesionales y Apoyo (5-8)</v>
          </cell>
          <cell r="BC202">
            <v>1</v>
          </cell>
          <cell r="BD202" t="str">
            <v>1 1. Ley 80</v>
          </cell>
          <cell r="BE202"/>
          <cell r="BF202"/>
          <cell r="BG202"/>
          <cell r="BH202"/>
          <cell r="BI202" t="str">
            <v>6 6: Prestacion de servicios</v>
          </cell>
          <cell r="BJ202"/>
          <cell r="BK202"/>
          <cell r="BL202"/>
          <cell r="BM202"/>
          <cell r="BN202"/>
          <cell r="BO202"/>
          <cell r="BP202"/>
          <cell r="BQ202"/>
          <cell r="BR202"/>
          <cell r="BS202"/>
          <cell r="BT202"/>
          <cell r="BU202"/>
          <cell r="BV202"/>
          <cell r="BW202"/>
          <cell r="BX202"/>
          <cell r="BY202"/>
          <cell r="BZ202"/>
          <cell r="CA202"/>
          <cell r="CB202"/>
          <cell r="CC202">
            <v>45733</v>
          </cell>
          <cell r="CD202" t="str">
            <v>CUMPLIMIENTO</v>
          </cell>
          <cell r="CE202">
            <v>80111600</v>
          </cell>
          <cell r="CF202" t="str">
            <v>CD-IDPAC-201-2025</v>
          </cell>
          <cell r="CG202" t="str">
            <v xml:space="preserve">https://community.secop.gov.co/Public/Tendering/OpportunityDetail/Index?noticeUID=CO1.NTC.7826317&amp;isFromPublicArea=True&amp;isModal=False
</v>
          </cell>
          <cell r="CH202">
            <v>45728</v>
          </cell>
          <cell r="CI202" t="str">
            <v>CO1.PCCNTR.7645807</v>
          </cell>
          <cell r="CJ202" t="str">
            <v>Manuela Martínez</v>
          </cell>
          <cell r="CK202" t="str">
            <v>YULY MARCELA BARAJAS AGUILERA</v>
          </cell>
          <cell r="CL202" t="str">
            <v>1 1. Interna</v>
          </cell>
          <cell r="CM202" t="str">
            <v>YULY MARCELA BARAJAS AGUILERA</v>
          </cell>
          <cell r="CN202">
            <v>1010176121</v>
          </cell>
          <cell r="CO202">
            <v>6</v>
          </cell>
          <cell r="CP202"/>
          <cell r="CQ202" t="str">
            <v>SECRETARIA GENERAL</v>
          </cell>
          <cell r="CR202"/>
          <cell r="CS202"/>
          <cell r="CT202"/>
          <cell r="CU202"/>
          <cell r="CV202"/>
          <cell r="CW202"/>
          <cell r="CX202"/>
          <cell r="CY202"/>
          <cell r="CZ202"/>
          <cell r="DA202"/>
          <cell r="DB202"/>
          <cell r="DC202"/>
          <cell r="DD202"/>
          <cell r="DE202"/>
          <cell r="DF202"/>
          <cell r="DG202"/>
          <cell r="DH202"/>
          <cell r="DI202"/>
          <cell r="DJ202"/>
          <cell r="DK202"/>
          <cell r="DL202"/>
          <cell r="DM202"/>
          <cell r="DN202"/>
          <cell r="DO202"/>
          <cell r="DP202"/>
          <cell r="DQ202"/>
          <cell r="DR202"/>
          <cell r="DS202"/>
          <cell r="DT202"/>
          <cell r="DU202"/>
          <cell r="DV202"/>
          <cell r="DW202"/>
          <cell r="DX202"/>
          <cell r="DY202"/>
          <cell r="DZ202"/>
          <cell r="EA202"/>
          <cell r="EB202"/>
          <cell r="EC202"/>
          <cell r="ED202"/>
          <cell r="EE202"/>
          <cell r="EF202"/>
          <cell r="EG202"/>
          <cell r="EH202"/>
          <cell r="EI202"/>
          <cell r="EJ202"/>
          <cell r="EK202"/>
          <cell r="EL202"/>
          <cell r="EM202"/>
          <cell r="EN202"/>
          <cell r="EO202"/>
          <cell r="EP202"/>
          <cell r="EQ202"/>
          <cell r="ER202"/>
          <cell r="ES202"/>
          <cell r="ET202"/>
          <cell r="EU202" t="str">
            <v>$ -</v>
          </cell>
          <cell r="EV202"/>
          <cell r="EW202"/>
          <cell r="EX202"/>
          <cell r="EY202"/>
          <cell r="EZ202"/>
          <cell r="FA202"/>
          <cell r="FB202">
            <v>0</v>
          </cell>
          <cell r="FC202">
            <v>45919</v>
          </cell>
          <cell r="FD202">
            <v>180</v>
          </cell>
          <cell r="FE202" t="str">
            <v>$ 30.000.000</v>
          </cell>
          <cell r="FF202" t="str">
            <v>Activo</v>
          </cell>
          <cell r="FG202" t="str">
            <v>En ejecución</v>
          </cell>
          <cell r="FH202"/>
          <cell r="FI202"/>
          <cell r="FJ202" t="str">
            <v>#N/D</v>
          </cell>
          <cell r="FK202" t="str">
            <v>#N/D</v>
          </cell>
          <cell r="FL202" t="str">
            <v>$201</v>
          </cell>
          <cell r="FM202" t="str">
            <v>#N/D</v>
          </cell>
          <cell r="FN202" t="str">
            <v>#N/D</v>
          </cell>
          <cell r="FO202" t="str">
            <v>#N/D</v>
          </cell>
          <cell r="FP202" t="str">
            <v>#N/D</v>
          </cell>
          <cell r="FQ202" t="str">
            <v>#¡REF!</v>
          </cell>
          <cell r="FR202" t="str">
            <v>#N/D</v>
          </cell>
          <cell r="FS202" t="str">
            <v xml:space="preserve">Realizar el análisis, seguimiento, verificación y solución oportuna de los 
requerimientos y/o incidentes asignados por la mesa de ayuda y/o 
supervisor del contrato documentando detalladamente la gestión realizada 
para cada caso. 
2. Realizar la administración y monitoreo de infraestructura tecnológica, 
servidores virtualizados y físicos, tanto en el datacenter del instituto como 
en la nube, realizando actualizaciones, copias de seguridad y desplegar 
nuevos servidores cuando sea requerido. 
3. Realizar gestión de usuarios y políticas de seguridad, garantizando la 
configuración y administrar las cuentas de usuarios a través del directorio 
activo, servidor DNS y DHCP, siguiendo las políticas institucionales. 
4. Participar en los proyectos y mejoras tecnológicas para el apoyp la 
construcción, seguimiento, actualización y entrega de documentos y 
planes alineados con los lineamientos de Gobierno Digital, PETI, MSPI, 
Plan Operativo Anual, Indicadores, FURAG, Riesgos y Planes de 
Mejoramiento del proceso de Gestión Tecnológica 
5. Administrar el servidor, software, unidades de almacenamiento y 
herramientas de backup, realizando tareas de restauración y 
mantenimiento de las copias de seguridad de sistemas operativos e 
información tanto para servidores físicos y/o virtuales con los que cuenta 
el Instituto. 
6. Las demás que sean asignadas por el supervisor, de acuerdo con la 
naturaleza y objeto del contrato. </v>
          </cell>
          <cell r="FT20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2"/>
          <cell r="FV202">
            <v>6</v>
          </cell>
          <cell r="FW202" t="str">
            <v>#N/D</v>
          </cell>
          <cell r="FX202">
            <v>399</v>
          </cell>
          <cell r="FY202">
            <v>30000000</v>
          </cell>
          <cell r="FZ202">
            <v>45723</v>
          </cell>
          <cell r="GA202">
            <v>229</v>
          </cell>
          <cell r="GB202">
            <v>30000000</v>
          </cell>
          <cell r="GC202">
            <v>45734</v>
          </cell>
        </row>
        <row r="203">
          <cell r="A203" t="str">
            <v>A78</v>
          </cell>
          <cell r="B203"/>
          <cell r="C203">
            <v>2025</v>
          </cell>
          <cell r="D203">
            <v>202</v>
          </cell>
          <cell r="E203">
            <v>1085096159</v>
          </cell>
          <cell r="F203">
            <v>4</v>
          </cell>
          <cell r="G203" t="str">
            <v>ENITH ORTIZ MARTINEZ</v>
          </cell>
          <cell r="H203" t="str">
            <v>CRA 13 161B 20</v>
          </cell>
          <cell r="I203">
            <v>3077777</v>
          </cell>
          <cell r="J203" t="str">
            <v>tatiana2790@hotmail.com</v>
          </cell>
          <cell r="K203" t="str">
            <v>NO APLICA</v>
          </cell>
          <cell r="L203" t="str">
            <v>NO APLICA</v>
          </cell>
          <cell r="M203" t="str">
            <v>MUJER</v>
          </cell>
          <cell r="N203" t="str">
            <v>CISGENERO</v>
          </cell>
          <cell r="O203" t="str">
            <v>NO APLICA</v>
          </cell>
          <cell r="P203" t="str">
            <v>NO APLICA</v>
          </cell>
          <cell r="Q203">
            <v>33081</v>
          </cell>
          <cell r="R203">
            <v>34</v>
          </cell>
          <cell r="S203" t="str">
            <v>NACIONAL</v>
          </cell>
          <cell r="T203" t="str">
            <v>Título de formación tecnológica o aprobación de seis (06) semestres de formación profesional o aprobación del 60% del pensum académico de formación profesional en las áreas del conocimiento ciencias de la información, bibliotecología, documentación o archivística y/o afines o administración y/o afines</v>
          </cell>
          <cell r="U203" t="str">
            <v>TECNOLOGO EN GESTIÓN EMPRESARIAL Servicio Nacional de Aprendizaje (SENA) Según diploma del 23 de agosto de2017</v>
          </cell>
          <cell r="V203" t="str">
            <v>Funcionamiento</v>
          </cell>
          <cell r="W203" t="str">
            <v>N/A</v>
          </cell>
          <cell r="X203"/>
          <cell r="Y203" t="str">
            <v>N/A</v>
          </cell>
          <cell r="Z203" t="str">
            <v>N/A</v>
          </cell>
          <cell r="AA203" t="str">
            <v>Prestar los servicios de apoyo a la gestión para atender las actividades de correspondencia y del proceso de gestión documental en el Instituto Distrital de la Participación y Acción Comunal.</v>
          </cell>
          <cell r="AB203">
            <v>45733</v>
          </cell>
          <cell r="AC203">
            <v>45736</v>
          </cell>
          <cell r="AD203">
            <v>2025</v>
          </cell>
          <cell r="AE203">
            <v>3</v>
          </cell>
          <cell r="AF203">
            <v>20</v>
          </cell>
          <cell r="AG203">
            <v>2025</v>
          </cell>
          <cell r="AH203">
            <v>6</v>
          </cell>
          <cell r="AI203">
            <v>0</v>
          </cell>
          <cell r="AJ203">
            <v>2025</v>
          </cell>
          <cell r="AK203">
            <v>9</v>
          </cell>
          <cell r="AL203">
            <v>19</v>
          </cell>
          <cell r="AM203">
            <v>45919</v>
          </cell>
          <cell r="AN203">
            <v>180</v>
          </cell>
          <cell r="AO203">
            <v>19716000</v>
          </cell>
          <cell r="AP203"/>
          <cell r="AQ203"/>
          <cell r="AR203"/>
          <cell r="AS203" t="str">
            <v>$ 3.286.000</v>
          </cell>
          <cell r="AT203" t="str">
            <v>TECNICA 2</v>
          </cell>
          <cell r="AU203" t="str">
            <v>Marzo</v>
          </cell>
          <cell r="AV203" t="str">
            <v>1 1. Natural</v>
          </cell>
          <cell r="AW203" t="str">
            <v>26 26-Persona Natural</v>
          </cell>
          <cell r="AX203" t="str">
            <v>3 3. Único Contratista</v>
          </cell>
          <cell r="AY203" t="str">
            <v>17 17. Contrato de Prestación de Servicios</v>
          </cell>
          <cell r="AZ203" t="str">
            <v>33 33-Servicios Apoyo a la Gestion de la Entidad (servicios administrativos)</v>
          </cell>
          <cell r="BA203" t="str">
            <v>5 Contratación directa</v>
          </cell>
          <cell r="BB203" t="str">
            <v>33 Prestación de Servicios Profesionales y Apoyo (5-8)</v>
          </cell>
          <cell r="BC203">
            <v>1</v>
          </cell>
          <cell r="BD203" t="str">
            <v>1 1. Ley 80</v>
          </cell>
          <cell r="BE203"/>
          <cell r="BF203"/>
          <cell r="BG203"/>
          <cell r="BH203"/>
          <cell r="BI203" t="str">
            <v>6 6: Prestacion de servicios</v>
          </cell>
          <cell r="BJ203"/>
          <cell r="BK203"/>
          <cell r="BL203"/>
          <cell r="BM203"/>
          <cell r="BN203"/>
          <cell r="BO203"/>
          <cell r="BP203"/>
          <cell r="BQ203"/>
          <cell r="BR203"/>
          <cell r="BS203"/>
          <cell r="BT203"/>
          <cell r="BU203"/>
          <cell r="BV203"/>
          <cell r="BW203"/>
          <cell r="BX203"/>
          <cell r="BY203"/>
          <cell r="BZ203"/>
          <cell r="CA203"/>
          <cell r="CB203"/>
          <cell r="CC203">
            <v>45734</v>
          </cell>
          <cell r="CD203" t="str">
            <v>CUMPLIMIENTO</v>
          </cell>
          <cell r="CE203">
            <v>80111600</v>
          </cell>
          <cell r="CF203" t="str">
            <v>CD-IDPAC-0202-2025</v>
          </cell>
          <cell r="CG203" t="str">
            <v xml:space="preserve">https://community.secop.gov.co/Public/Tendering/OpportunityDetail/Index?noticeUID=CO1.NTC.7852253&amp;isFromPublicArea=True&amp;isModal=False
</v>
          </cell>
          <cell r="CH203">
            <v>45733</v>
          </cell>
          <cell r="CI203" t="str">
            <v xml:space="preserve">	CO1.PCCNTR.7665789</v>
          </cell>
          <cell r="CJ203" t="str">
            <v>Sandra Milena Torres</v>
          </cell>
          <cell r="CK203" t="str">
            <v>YULY MARCELA BARAJAS AGUILERA</v>
          </cell>
          <cell r="CL203" t="str">
            <v>1 1. Interna</v>
          </cell>
          <cell r="CM203" t="str">
            <v>Mary Sol Novoa Rodríguez</v>
          </cell>
          <cell r="CN203">
            <v>51890929</v>
          </cell>
          <cell r="CO203">
            <v>1</v>
          </cell>
          <cell r="CP203"/>
          <cell r="CQ203" t="str">
            <v>SECRETARIA GENERAL - GESTION DOCUMENTAL</v>
          </cell>
          <cell r="CR203"/>
          <cell r="CS203"/>
          <cell r="CT203"/>
          <cell r="CU203"/>
          <cell r="CV203"/>
          <cell r="CW203"/>
          <cell r="CX203"/>
          <cell r="CY203"/>
          <cell r="CZ203"/>
          <cell r="DA203"/>
          <cell r="DB203"/>
          <cell r="DC203"/>
          <cell r="DD203"/>
          <cell r="DE203"/>
          <cell r="DF203"/>
          <cell r="DG203"/>
          <cell r="DH203"/>
          <cell r="DI203"/>
          <cell r="DJ203"/>
          <cell r="DK203"/>
          <cell r="DL203"/>
          <cell r="DM203"/>
          <cell r="DN203"/>
          <cell r="DO203"/>
          <cell r="DP203"/>
          <cell r="DQ203"/>
          <cell r="DR203"/>
          <cell r="DS203"/>
          <cell r="DT203"/>
          <cell r="DU203"/>
          <cell r="DV203"/>
          <cell r="DW203"/>
          <cell r="DX203"/>
          <cell r="DY203"/>
          <cell r="DZ203"/>
          <cell r="EA203"/>
          <cell r="EB203"/>
          <cell r="EC203"/>
          <cell r="ED203"/>
          <cell r="EE203"/>
          <cell r="EF203"/>
          <cell r="EG203"/>
          <cell r="EH203"/>
          <cell r="EI203"/>
          <cell r="EJ203"/>
          <cell r="EK203"/>
          <cell r="EL203"/>
          <cell r="EM203"/>
          <cell r="EN203"/>
          <cell r="EO203"/>
          <cell r="EP203"/>
          <cell r="EQ203"/>
          <cell r="ER203"/>
          <cell r="ES203"/>
          <cell r="ET203"/>
          <cell r="EU203" t="str">
            <v>$ -</v>
          </cell>
          <cell r="EV203"/>
          <cell r="EW203"/>
          <cell r="EX203"/>
          <cell r="EY203"/>
          <cell r="EZ203"/>
          <cell r="FA203"/>
          <cell r="FB203">
            <v>0</v>
          </cell>
          <cell r="FC203">
            <v>45919</v>
          </cell>
          <cell r="FD203">
            <v>180</v>
          </cell>
          <cell r="FE203" t="str">
            <v>$ 19.716.000</v>
          </cell>
          <cell r="FF203" t="str">
            <v>Activo</v>
          </cell>
          <cell r="FG203" t="str">
            <v>En ejecución</v>
          </cell>
          <cell r="FH203"/>
          <cell r="FI203"/>
          <cell r="FJ203" t="str">
            <v>#N/D</v>
          </cell>
          <cell r="FK203" t="str">
            <v>#N/D</v>
          </cell>
          <cell r="FL203" t="str">
            <v>$202</v>
          </cell>
          <cell r="FM203" t="str">
            <v>#N/D</v>
          </cell>
          <cell r="FN203" t="str">
            <v>#N/D</v>
          </cell>
          <cell r="FO203" t="str">
            <v>#N/D</v>
          </cell>
          <cell r="FP203" t="str">
            <v>#N/D</v>
          </cell>
          <cell r="FQ203" t="str">
            <v>#¡REF!</v>
          </cell>
          <cell r="FR203" t="str">
            <v>#N/D</v>
          </cell>
          <cell r="FS203" t="str">
            <v xml:space="preserve">Radicar correspondencia a través del gestor documental de la entidad. 
2. Procesar los requerimientos de correspondencia para Sipost y Certimail 
3. Realizar la clasificación, organización, ordenación, foliación y rotulación de 
los archivos documentales que se le asigne. 
4. Atender las consultas de los usuarios internos y externos 
5. Organizar y procesar la digitalización de archivos documentales cuando se 
requiera. 
6. Las demás que sean asignadas por el supervisor, de acuerdo con la 
naturaleza y objeto del contrato. </v>
          </cell>
          <cell r="FT20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3"/>
          <cell r="FV203">
            <v>6</v>
          </cell>
          <cell r="FW203" t="str">
            <v>#N/D</v>
          </cell>
          <cell r="FX203">
            <v>282</v>
          </cell>
          <cell r="FY203">
            <v>19716000</v>
          </cell>
          <cell r="FZ203">
            <v>45716</v>
          </cell>
          <cell r="GA203">
            <v>231</v>
          </cell>
          <cell r="GB203">
            <v>19716000</v>
          </cell>
          <cell r="GC203">
            <v>45735</v>
          </cell>
        </row>
        <row r="204">
          <cell r="A204" t="str">
            <v>C642</v>
          </cell>
          <cell r="B204"/>
          <cell r="C204">
            <v>2025</v>
          </cell>
          <cell r="D204">
            <v>203</v>
          </cell>
          <cell r="E204">
            <v>52183970</v>
          </cell>
          <cell r="F204">
            <v>3</v>
          </cell>
          <cell r="G204" t="str">
            <v>DIANA CECILIA CASTAÑEDA CASTILLA</v>
          </cell>
          <cell r="H204" t="str">
            <v>Calle 160 no 73-47</v>
          </cell>
          <cell r="I204">
            <v>6013820660</v>
          </cell>
          <cell r="J204" t="str">
            <v>dianacecas@hotmail.com</v>
          </cell>
          <cell r="K204" t="str">
            <v>NO APLICA</v>
          </cell>
          <cell r="L204" t="str">
            <v>NO APLICA</v>
          </cell>
          <cell r="M204" t="str">
            <v>MUJER</v>
          </cell>
          <cell r="N204" t="str">
            <v>CISGENERO</v>
          </cell>
          <cell r="O204" t="str">
            <v>NO APLICA</v>
          </cell>
          <cell r="P204" t="str">
            <v>NO APLICA</v>
          </cell>
          <cell r="Q204">
            <v>27605</v>
          </cell>
          <cell r="R204">
            <v>49</v>
          </cell>
          <cell r="S204" t="str">
            <v>NACIONAL</v>
          </cell>
          <cell r="T204" t="str">
            <v>Título profesional en economía, administración, 
contaduría y afines con título posgrado en la 
modalidad de especialización y/o su equivalencia</v>
          </cell>
          <cell r="U204" t="str">
            <v xml:space="preserve"> ADMINISTRADORA DE EMPRESAS 
Politécnico Gran Colombiano 
Según diploma de grado del 18 de agosto de 1999
 ESPECIALISTA EN GERENCIA DE MERCADEO 
Politécnico Gran Colombiano 
Según diploma de grado del 01 de octubre de 2002</v>
          </cell>
          <cell r="V204" t="str">
            <v>Inversión</v>
          </cell>
          <cell r="W204" t="str">
            <v>Construcción de Ciudadanía Activa Crece La Participación en el Territorio con Promoción, Información e Innovación en Bogotá D.C.</v>
          </cell>
          <cell r="X204" t="str">
            <v>O23011745022024025407017</v>
          </cell>
          <cell r="Y20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04" t="str">
            <v>2. Fortalecer 1 sistema(s) informativo y de comunicación del Distrito.</v>
          </cell>
          <cell r="AA204" t="str">
            <v xml:space="preserve">Prestar los servicios profesionales para realizar actividades administrativas, elaborar y realizar seguimiento a los planes e informes institucionales, gestión documental, análisis estadístico y monitoreo de medios de la Oficina Asesora de Comunicaciones.
</v>
          </cell>
          <cell r="AB204">
            <v>45729</v>
          </cell>
          <cell r="AC204">
            <v>45730</v>
          </cell>
          <cell r="AD204">
            <v>2025</v>
          </cell>
          <cell r="AE204">
            <v>3</v>
          </cell>
          <cell r="AF204">
            <v>14</v>
          </cell>
          <cell r="AG204">
            <v>2025</v>
          </cell>
          <cell r="AH204">
            <v>5</v>
          </cell>
          <cell r="AI204">
            <v>0</v>
          </cell>
          <cell r="AJ204">
            <v>2025</v>
          </cell>
          <cell r="AK204">
            <v>8</v>
          </cell>
          <cell r="AL204">
            <v>13</v>
          </cell>
          <cell r="AM204">
            <v>45882</v>
          </cell>
          <cell r="AN204">
            <v>150</v>
          </cell>
          <cell r="AO204">
            <v>32500000</v>
          </cell>
          <cell r="AP204"/>
          <cell r="AQ204"/>
          <cell r="AR204"/>
          <cell r="AS204" t="str">
            <v>$ 6.500.000</v>
          </cell>
          <cell r="AT204" t="str">
            <v>PROFESIONAL 6</v>
          </cell>
          <cell r="AU204" t="str">
            <v>Marzo</v>
          </cell>
          <cell r="AV204" t="str">
            <v>1 1. Natural</v>
          </cell>
          <cell r="AW204" t="str">
            <v>26 26-Persona Natural</v>
          </cell>
          <cell r="AX204" t="str">
            <v>3 3. Único Contratista</v>
          </cell>
          <cell r="AY204" t="str">
            <v>17 17. Contrato de Prestación de Servicios</v>
          </cell>
          <cell r="AZ204" t="str">
            <v>31 31-Servicios Profesionales</v>
          </cell>
          <cell r="BA204" t="str">
            <v>5 Contratación directa</v>
          </cell>
          <cell r="BB204" t="str">
            <v>33 Prestación de Servicios Profesionales y Apoyo (5-8)</v>
          </cell>
          <cell r="BC204">
            <v>1</v>
          </cell>
          <cell r="BD204" t="str">
            <v>1 1. Ley 80</v>
          </cell>
          <cell r="BE204"/>
          <cell r="BF204"/>
          <cell r="BG204"/>
          <cell r="BH204"/>
          <cell r="BI204" t="str">
            <v>6 6: Prestacion de servicios</v>
          </cell>
          <cell r="BJ204"/>
          <cell r="BK204"/>
          <cell r="BL204"/>
          <cell r="BM204"/>
          <cell r="BN204"/>
          <cell r="BO204"/>
          <cell r="BP204"/>
          <cell r="BQ204"/>
          <cell r="BR204"/>
          <cell r="BS204"/>
          <cell r="BT204"/>
          <cell r="BU204"/>
          <cell r="BV204"/>
          <cell r="BW204"/>
          <cell r="BX204"/>
          <cell r="BY204"/>
          <cell r="BZ204"/>
          <cell r="CA204"/>
          <cell r="CB204"/>
          <cell r="CC204">
            <v>45729</v>
          </cell>
          <cell r="CD204" t="str">
            <v>CUMPLIMIENTO</v>
          </cell>
          <cell r="CE204">
            <v>80111600</v>
          </cell>
          <cell r="CF204" t="str">
            <v>CD-IDPAC-203-2025</v>
          </cell>
          <cell r="CG204" t="str">
            <v>https://community.secop.gov.co/Public/Tendering/OpportunityDetail/Index?noticeUID=CO1.NTC.7826434&amp;isFromPublicArea=True&amp;isModal=False</v>
          </cell>
          <cell r="CH204">
            <v>45728</v>
          </cell>
          <cell r="CI204" t="str">
            <v xml:space="preserve">	CO1.PCCNTR.7645552</v>
          </cell>
          <cell r="CJ204" t="str">
            <v>Wilson Ayure</v>
          </cell>
          <cell r="CK204" t="str">
            <v>YULY MARCELA BARAJAS AGUILERA</v>
          </cell>
          <cell r="CL204" t="str">
            <v>1 1. Interna</v>
          </cell>
          <cell r="CM204" t="str">
            <v>ELIZABETH CORREA LONDOÑO</v>
          </cell>
          <cell r="CN204">
            <v>1017128785</v>
          </cell>
          <cell r="CO204">
            <v>7</v>
          </cell>
          <cell r="CP204"/>
          <cell r="CQ204" t="str">
            <v>Jefe de la Oficina Asesora de Comunicaciones</v>
          </cell>
          <cell r="CR204"/>
          <cell r="CS204"/>
          <cell r="CT204"/>
          <cell r="CU204"/>
          <cell r="CV204"/>
          <cell r="CW204"/>
          <cell r="CX204"/>
          <cell r="CY204"/>
          <cell r="CZ204"/>
          <cell r="DA204"/>
          <cell r="DB204"/>
          <cell r="DC204"/>
          <cell r="DD204"/>
          <cell r="DE204"/>
          <cell r="DF204"/>
          <cell r="DG204"/>
          <cell r="DH204"/>
          <cell r="DI204"/>
          <cell r="DJ204"/>
          <cell r="DK204"/>
          <cell r="DL204"/>
          <cell r="DM204"/>
          <cell r="DN204"/>
          <cell r="DO204"/>
          <cell r="DP204"/>
          <cell r="DQ204"/>
          <cell r="DR204"/>
          <cell r="DS204"/>
          <cell r="DT204"/>
          <cell r="DU204"/>
          <cell r="DV204"/>
          <cell r="DW204"/>
          <cell r="DX204"/>
          <cell r="DY204"/>
          <cell r="DZ204"/>
          <cell r="EA204"/>
          <cell r="EB204"/>
          <cell r="EC204"/>
          <cell r="ED204"/>
          <cell r="EE204"/>
          <cell r="EF204"/>
          <cell r="EG204"/>
          <cell r="EH204"/>
          <cell r="EI204"/>
          <cell r="EJ204"/>
          <cell r="EK204"/>
          <cell r="EL204"/>
          <cell r="EM204"/>
          <cell r="EN204"/>
          <cell r="EO204"/>
          <cell r="EP204"/>
          <cell r="EQ204"/>
          <cell r="ER204"/>
          <cell r="ES204"/>
          <cell r="ET204"/>
          <cell r="EU204" t="str">
            <v>$ -</v>
          </cell>
          <cell r="EV204"/>
          <cell r="EW204"/>
          <cell r="EX204"/>
          <cell r="EY204"/>
          <cell r="EZ204"/>
          <cell r="FA204"/>
          <cell r="FB204">
            <v>0</v>
          </cell>
          <cell r="FC204">
            <v>45882</v>
          </cell>
          <cell r="FD204">
            <v>150</v>
          </cell>
          <cell r="FE204" t="str">
            <v>$ 32.500.000</v>
          </cell>
          <cell r="FF204" t="str">
            <v>Activo</v>
          </cell>
          <cell r="FG204" t="str">
            <v>En ejecución</v>
          </cell>
          <cell r="FH204"/>
          <cell r="FI204"/>
          <cell r="FJ204" t="str">
            <v>#N/D</v>
          </cell>
          <cell r="FK204" t="str">
            <v>#N/D</v>
          </cell>
          <cell r="FL204" t="str">
            <v>$203</v>
          </cell>
          <cell r="FM204" t="str">
            <v>#N/D</v>
          </cell>
          <cell r="FN204" t="str">
            <v>#N/D</v>
          </cell>
          <cell r="FO204" t="str">
            <v>#N/D</v>
          </cell>
          <cell r="FP204" t="str">
            <v>#N/D</v>
          </cell>
          <cell r="FQ204" t="str">
            <v>#¡REF!</v>
          </cell>
          <cell r="FR204" t="str">
            <v>#N/D</v>
          </cell>
          <cell r="FS204" t="str">
            <v>Sustentar las propuestas funcionales y su impacto alineado a las 
herramientas de planeación Estratégica, la Política de Calidad y El Modelo 
de Control Interno MECI; así como establecer metodologías estadísticas 
para desarrollar estudios de priorización de iniciativas proyectando los 
indicadores de gestión de la Oficina Asesora de Comunicaciones. 
2. Documentar la metodología y lineamientos, encaminados hacia las 
acciones correctivas y de mejora que surjan en las auditorías internas de 
calidad, las evaluaciones al control interno y la materialización de un riesgo 
y servicio interno y externo. 
3. Gestionar el permanentemente monitoreo de medios de comunicación que 
permitan conocer, adaptar y optimizar modelos, metodologías, mejores 
prácticas y oportunidades de alianzas y transferencia de conocimiento.  Así 
como elaborar de los informes y planeación de actividades que se 
requieran para dar cumplimiento a las políticas, planes, programas y 
proyectos asignados a la OAC. 
4. Velar que el Programa de Gestión Documental implementado en la entidad 
se integre con los sistemas, aplicativos y productos que surjan en el 
desarrollo de las actividades de la Oficina Asesora asegurando la 
conservación de todos los documentos mediante los lineamentos 
establecidos por la ley y normas concordantes. 
5. Facilitar y hacer seguimiento a la ejecución de tareas y alertas que sean 
necesarias al Jefe de oficina, para cumplir los compromisos adquiridos por 
la Oficina Asesora de Comunicaciones y las demás dependencias del 
IDPAC para el cumplimiento de metas del proyecto de inversión, el plan de 
acción, el plan estratégico de comunicaciones y demás planes de la 
Entidad, así como llevar el control del cronograma de actividades anual. 
6. Las demás que sean asignadas por el supervisor, de acuerdo con la 
naturaleza y objeto del contrato.</v>
          </cell>
          <cell r="FT20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4"/>
          <cell r="FV204">
            <v>5</v>
          </cell>
          <cell r="FW204" t="str">
            <v>#N/D</v>
          </cell>
          <cell r="FX204">
            <v>351</v>
          </cell>
          <cell r="FY204">
            <v>32500000</v>
          </cell>
          <cell r="FZ204">
            <v>45722</v>
          </cell>
          <cell r="GA204">
            <v>205</v>
          </cell>
          <cell r="GB204">
            <v>32500000</v>
          </cell>
          <cell r="GC204">
            <v>45730</v>
          </cell>
        </row>
        <row r="205">
          <cell r="A205" t="str">
            <v>C240</v>
          </cell>
          <cell r="B205"/>
          <cell r="C205">
            <v>2025</v>
          </cell>
          <cell r="D205">
            <v>204</v>
          </cell>
          <cell r="E205">
            <v>79592533</v>
          </cell>
          <cell r="F205">
            <v>0</v>
          </cell>
          <cell r="G205" t="str">
            <v>ANDRES OROBIO TRUJILLO</v>
          </cell>
          <cell r="H205" t="str">
            <v>CLL 77 B 129-11</v>
          </cell>
          <cell r="I205">
            <v>300494963</v>
          </cell>
          <cell r="J205" t="str">
            <v>andresorobio56@gmail.com</v>
          </cell>
          <cell r="K205" t="str">
            <v>NO APLICA</v>
          </cell>
          <cell r="L205" t="str">
            <v>NO APLICA</v>
          </cell>
          <cell r="M205" t="str">
            <v>HOMBRE</v>
          </cell>
          <cell r="N205" t="str">
            <v>CISGENERO</v>
          </cell>
          <cell r="O205" t="str">
            <v>NO APLICA</v>
          </cell>
          <cell r="P205" t="str">
            <v>NO APLICA</v>
          </cell>
          <cell r="Q205">
            <v>26661</v>
          </cell>
          <cell r="R205">
            <v>52</v>
          </cell>
          <cell r="S205" t="str">
            <v>NACIONAL</v>
          </cell>
          <cell r="T205" t="str">
            <v xml:space="preserve">Administración de empresas y/o 
su equivalencia
</v>
          </cell>
          <cell r="U205" t="str">
            <v>Titulo Profesional en Administracion de Empresas</v>
          </cell>
          <cell r="V205" t="str">
            <v>Inversión</v>
          </cell>
          <cell r="W205" t="str">
            <v>Implementación de mecanismos de participación que potencian el desarrollo territorial Bogotá D.C.</v>
          </cell>
          <cell r="X205" t="str">
            <v>O23011745022024023806022</v>
          </cell>
          <cell r="Y205" t="str">
            <v>Meta 421 Implementar un (1) modelo de gobernanza democrática que amplíe el alcance de la participación de la ciudadanía organizaciones sociales y comunales de primer segundo y tercer grado en todas las decisiones públicas del gobierno distrital.</v>
          </cell>
          <cell r="Z205" t="str">
            <v>3. Aplicar a 2000 organizaciones sociales, comunales, medios comunitarios, de propiedad horizontal el modelo de fortalecimiento</v>
          </cell>
          <cell r="AA205" t="str">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v>
          </cell>
          <cell r="AB205">
            <v>45730</v>
          </cell>
          <cell r="AC205">
            <v>45736</v>
          </cell>
          <cell r="AD205">
            <v>2025</v>
          </cell>
          <cell r="AE205">
            <v>3</v>
          </cell>
          <cell r="AF205">
            <v>20</v>
          </cell>
          <cell r="AG205">
            <v>2025</v>
          </cell>
          <cell r="AH205">
            <v>6</v>
          </cell>
          <cell r="AI205">
            <v>0</v>
          </cell>
          <cell r="AJ205">
            <v>2025</v>
          </cell>
          <cell r="AK205">
            <v>9</v>
          </cell>
          <cell r="AL205">
            <v>19</v>
          </cell>
          <cell r="AM205">
            <v>45919</v>
          </cell>
          <cell r="AN205">
            <v>180</v>
          </cell>
          <cell r="AO205">
            <v>26400000</v>
          </cell>
          <cell r="AP205"/>
          <cell r="AQ205"/>
          <cell r="AR205"/>
          <cell r="AS205" t="str">
            <v>$ 4.400.000</v>
          </cell>
          <cell r="AT205" t="str">
            <v>PROFESIONAL 2</v>
          </cell>
          <cell r="AU205" t="str">
            <v>Marzo</v>
          </cell>
          <cell r="AV205" t="str">
            <v>1 1. Natural</v>
          </cell>
          <cell r="AW205" t="str">
            <v>26 26-Persona Natural</v>
          </cell>
          <cell r="AX205" t="str">
            <v>3 3. Único Contratista</v>
          </cell>
          <cell r="AY205" t="str">
            <v>17 17. Contrato de Prestación de Servicios</v>
          </cell>
          <cell r="AZ205" t="str">
            <v>31 31-Servicios Profesionales</v>
          </cell>
          <cell r="BA205" t="str">
            <v>5 Contratación directa</v>
          </cell>
          <cell r="BB205" t="str">
            <v>33 Prestación de Servicios Profesionales y Apoyo (5-8)</v>
          </cell>
          <cell r="BC205">
            <v>1</v>
          </cell>
          <cell r="BD205" t="str">
            <v>1 1. Ley 80</v>
          </cell>
          <cell r="BE205"/>
          <cell r="BF205"/>
          <cell r="BG205"/>
          <cell r="BH205"/>
          <cell r="BI205" t="str">
            <v>6 6: Prestacion de servicios</v>
          </cell>
          <cell r="BJ205"/>
          <cell r="BK205"/>
          <cell r="BL205"/>
          <cell r="BM205"/>
          <cell r="BN205"/>
          <cell r="BO205"/>
          <cell r="BP205"/>
          <cell r="BQ205"/>
          <cell r="BR205"/>
          <cell r="BS205"/>
          <cell r="BT205"/>
          <cell r="BU205"/>
          <cell r="BV205"/>
          <cell r="BW205"/>
          <cell r="BX205"/>
          <cell r="BY205"/>
          <cell r="BZ205"/>
          <cell r="CA205"/>
          <cell r="CB205"/>
          <cell r="CC205">
            <v>45733</v>
          </cell>
          <cell r="CD205" t="str">
            <v>CUMPLIMIENTO</v>
          </cell>
          <cell r="CE205">
            <v>80111600</v>
          </cell>
          <cell r="CF205" t="str">
            <v>CD-IDPAC-204-2025</v>
          </cell>
          <cell r="CG205" t="str">
            <v>https://community.secop.gov.co/Public/Tendering/OpportunityDetail/Index?noticeUID=CO1.NTC.7840670&amp;isFromPublicArea=True&amp;isModal=False</v>
          </cell>
          <cell r="CH205">
            <v>45730</v>
          </cell>
          <cell r="CI205" t="str">
            <v>CO1.PCCNTR.7657151</v>
          </cell>
          <cell r="CJ205" t="str">
            <v>Wilson Ayure</v>
          </cell>
          <cell r="CK205" t="str">
            <v>YULY MARCELA BARAJAS AGUILERA</v>
          </cell>
          <cell r="CL205" t="str">
            <v>1 1. Interna</v>
          </cell>
          <cell r="CM205" t="str">
            <v>MARTHA ELMY NIÑO VARGAS</v>
          </cell>
          <cell r="CN205">
            <v>1030534699</v>
          </cell>
          <cell r="CO205">
            <v>1</v>
          </cell>
          <cell r="CP205"/>
          <cell r="CQ205" t="str">
            <v>Subdirectora de Fortalecimiento de la Organización Social</v>
          </cell>
          <cell r="CR205"/>
          <cell r="CS205"/>
          <cell r="CT205"/>
          <cell r="CU205"/>
          <cell r="CV205"/>
          <cell r="CW205"/>
          <cell r="CX205"/>
          <cell r="CY205"/>
          <cell r="CZ205"/>
          <cell r="DA205"/>
          <cell r="DB205"/>
          <cell r="DC205"/>
          <cell r="DD205"/>
          <cell r="DE205"/>
          <cell r="DF205"/>
          <cell r="DG205"/>
          <cell r="DH205"/>
          <cell r="DI205"/>
          <cell r="DJ205"/>
          <cell r="DK205"/>
          <cell r="DL205"/>
          <cell r="DM205"/>
          <cell r="DN205"/>
          <cell r="DO205"/>
          <cell r="DP205"/>
          <cell r="DQ205"/>
          <cell r="DR205"/>
          <cell r="DS205"/>
          <cell r="DT205"/>
          <cell r="DU205"/>
          <cell r="DV205"/>
          <cell r="DW205"/>
          <cell r="DX205"/>
          <cell r="DY205"/>
          <cell r="DZ205"/>
          <cell r="EA205"/>
          <cell r="EB205"/>
          <cell r="EC205"/>
          <cell r="ED205"/>
          <cell r="EE205"/>
          <cell r="EF205"/>
          <cell r="EG205"/>
          <cell r="EH205"/>
          <cell r="EI205"/>
          <cell r="EJ205"/>
          <cell r="EK205"/>
          <cell r="EL205"/>
          <cell r="EM205"/>
          <cell r="EN205"/>
          <cell r="EO205"/>
          <cell r="EP205"/>
          <cell r="EQ205"/>
          <cell r="ER205"/>
          <cell r="ES205"/>
          <cell r="ET205"/>
          <cell r="EU205" t="str">
            <v>$ -</v>
          </cell>
          <cell r="EV205"/>
          <cell r="EW205"/>
          <cell r="EX205"/>
          <cell r="EY205"/>
          <cell r="EZ205"/>
          <cell r="FA205"/>
          <cell r="FB205">
            <v>0</v>
          </cell>
          <cell r="FC205">
            <v>45919</v>
          </cell>
          <cell r="FD205">
            <v>180</v>
          </cell>
          <cell r="FE205" t="str">
            <v>$ 26.400.000</v>
          </cell>
          <cell r="FF205" t="str">
            <v>Activo</v>
          </cell>
          <cell r="FG205" t="str">
            <v>En ejecución</v>
          </cell>
          <cell r="FH205"/>
          <cell r="FI205"/>
          <cell r="FJ205" t="str">
            <v>#N/D</v>
          </cell>
          <cell r="FK205" t="str">
            <v>#N/D</v>
          </cell>
          <cell r="FL205" t="str">
            <v>$204</v>
          </cell>
          <cell r="FM205" t="str">
            <v>#N/D</v>
          </cell>
          <cell r="FN205" t="str">
            <v>#N/D</v>
          </cell>
          <cell r="FO205" t="str">
            <v>#N/D</v>
          </cell>
          <cell r="FP205" t="str">
            <v>#N/D</v>
          </cell>
          <cell r="FQ205" t="str">
            <v>#¡REF!</v>
          </cell>
          <cell r="FR205" t="str">
            <v>#N/D</v>
          </cell>
          <cell r="FS205" t="str">
            <v xml:space="preserve"> 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0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5"/>
          <cell r="FV205">
            <v>6</v>
          </cell>
          <cell r="FW205" t="str">
            <v>#N/D</v>
          </cell>
          <cell r="FX205">
            <v>387</v>
          </cell>
          <cell r="FY205">
            <v>26400000</v>
          </cell>
          <cell r="FZ205">
            <v>45723</v>
          </cell>
          <cell r="GA205">
            <v>222</v>
          </cell>
          <cell r="GB205">
            <v>26400000</v>
          </cell>
          <cell r="GC205">
            <v>45734</v>
          </cell>
        </row>
        <row r="206">
          <cell r="A206" t="str">
            <v>C376</v>
          </cell>
          <cell r="B206"/>
          <cell r="C206">
            <v>2025</v>
          </cell>
          <cell r="D206">
            <v>205</v>
          </cell>
          <cell r="E206">
            <v>80859098</v>
          </cell>
          <cell r="F206">
            <v>1</v>
          </cell>
          <cell r="G206" t="str">
            <v>ANDERSON ALBEY ACOSTA TORRES</v>
          </cell>
          <cell r="H206" t="str">
            <v>Calle 33 A No 19 - 20 APT 606</v>
          </cell>
          <cell r="I206">
            <v>7757818</v>
          </cell>
          <cell r="J206" t="str">
            <v>anderatros@gmail.com</v>
          </cell>
          <cell r="K206" t="str">
            <v>NO APLICA</v>
          </cell>
          <cell r="L206" t="str">
            <v>NO APLICA</v>
          </cell>
          <cell r="M206" t="str">
            <v>HOMBRE</v>
          </cell>
          <cell r="N206" t="str">
            <v>CISGENERO</v>
          </cell>
          <cell r="O206" t="str">
            <v>NO APLICA</v>
          </cell>
          <cell r="P206" t="str">
            <v>NO APLICA</v>
          </cell>
          <cell r="Q206">
            <v>31350</v>
          </cell>
          <cell r="R206">
            <v>39</v>
          </cell>
          <cell r="S206" t="str">
            <v>NACIONAL</v>
          </cell>
          <cell r="T206" t="str">
            <v>Título profesional en Administración, Economía, Contaduría, o afines, con título de posgrado a nivel de maestría o su equivalencia</v>
          </cell>
          <cell r="U206" t="str">
            <v>ADMINISTRADOR PUBLICO, egresado de la Escuela Superior de Administración Pública - ESAP, según diploma de fecha 24 de septiembre de 2010, MAGISTER EN GOBIERNO Y POLITICAS PÚBLICAS, egresado de la Universidad Externado de Colombia según diploma de grado de fecha 27 de septiembre de 2018.</v>
          </cell>
          <cell r="V206" t="str">
            <v>Inversión</v>
          </cell>
          <cell r="W206" t="str">
            <v xml:space="preserve">Implementación de mecanismos de participación que potencian el desarrollo territorial Bogotá D.C.
</v>
          </cell>
          <cell r="X206" t="str">
            <v>O23011745022024023806022</v>
          </cell>
          <cell r="Y206" t="str">
            <v>Meta 421 Implementar un (1) modelo de gobernanza democrática que amplíe el alcance de la participación de la ciudadanía organizaciones sociales y comunales de primer segundo y tercer grado en todas las decisiones públicas del gobierno distrital.</v>
          </cell>
          <cell r="Z206" t="str">
            <v>2. Fortalecer 450 instancias formales y no formales de participación aplicando el modelo de fortalecimiento.</v>
          </cell>
          <cell r="AA206" t="str">
            <v>Prestar servicios profesionales para apoyar a la Gerencia de Instancias y Mecanismos de Participación en la elaboración de instrumentos de control, seguimiento de peticiones, metas, MIPG y de planeación.</v>
          </cell>
          <cell r="AB206">
            <v>45733</v>
          </cell>
          <cell r="AC206">
            <v>45736</v>
          </cell>
          <cell r="AD206">
            <v>2025</v>
          </cell>
          <cell r="AE206">
            <v>3</v>
          </cell>
          <cell r="AF206">
            <v>20</v>
          </cell>
          <cell r="AG206">
            <v>2025</v>
          </cell>
          <cell r="AH206">
            <v>5</v>
          </cell>
          <cell r="AI206">
            <v>0</v>
          </cell>
          <cell r="AJ206">
            <v>2025</v>
          </cell>
          <cell r="AK206">
            <v>8</v>
          </cell>
          <cell r="AL206">
            <v>19</v>
          </cell>
          <cell r="AM206">
            <v>45888</v>
          </cell>
          <cell r="AN206">
            <v>150</v>
          </cell>
          <cell r="AO206">
            <v>50000000</v>
          </cell>
          <cell r="AP206"/>
          <cell r="AQ206"/>
          <cell r="AR206"/>
          <cell r="AS206" t="str">
            <v>$ 10.000.000</v>
          </cell>
          <cell r="AT206" t="str">
            <v>ASESOR 4</v>
          </cell>
          <cell r="AU206" t="str">
            <v>Marzo</v>
          </cell>
          <cell r="AV206" t="str">
            <v>1 1. Natural</v>
          </cell>
          <cell r="AW206" t="str">
            <v>26 26-Persona Natural</v>
          </cell>
          <cell r="AX206" t="str">
            <v>3 3. Único Contratista</v>
          </cell>
          <cell r="AY206" t="str">
            <v>17 17. Contrato de Prestación de Servicios</v>
          </cell>
          <cell r="AZ206" t="str">
            <v>31 31-Servicios Profesionales</v>
          </cell>
          <cell r="BA206" t="str">
            <v>5 Contratación directa</v>
          </cell>
          <cell r="BB206" t="str">
            <v>33 Prestación de Servicios Profesionales y Apoyo (5-8)</v>
          </cell>
          <cell r="BC206">
            <v>1</v>
          </cell>
          <cell r="BD206" t="str">
            <v>1 1. Ley 80</v>
          </cell>
          <cell r="BE206"/>
          <cell r="BF206"/>
          <cell r="BG206"/>
          <cell r="BH206"/>
          <cell r="BI206" t="str">
            <v>6 6: Prestacion de servicios</v>
          </cell>
          <cell r="BJ206"/>
          <cell r="BK206"/>
          <cell r="BL206"/>
          <cell r="BM206"/>
          <cell r="BN206"/>
          <cell r="BO206"/>
          <cell r="BP206"/>
          <cell r="BQ206"/>
          <cell r="BR206"/>
          <cell r="BS206"/>
          <cell r="BT206"/>
          <cell r="BU206"/>
          <cell r="BV206"/>
          <cell r="BW206"/>
          <cell r="BX206"/>
          <cell r="BY206"/>
          <cell r="BZ206"/>
          <cell r="CA206"/>
          <cell r="CB206"/>
          <cell r="CC206">
            <v>45733</v>
          </cell>
          <cell r="CD206" t="str">
            <v>CUMPLIMIENTO</v>
          </cell>
          <cell r="CE206">
            <v>80111600</v>
          </cell>
          <cell r="CF206" t="str">
            <v>CD-IDPAC-205-2025</v>
          </cell>
          <cell r="CG206" t="str">
            <v xml:space="preserve">https://community.secop.gov.co/Public/Tendering/OpportunityDetail/Index?noticeUID=CO1.NTC.7841935&amp;isFromPublicArea=True&amp;isModal=False
</v>
          </cell>
          <cell r="CH206">
            <v>45730</v>
          </cell>
          <cell r="CI206" t="str">
            <v xml:space="preserve">	CO1.PCCNTR.7658107</v>
          </cell>
          <cell r="CJ206" t="str">
            <v>Mónica Flórez</v>
          </cell>
          <cell r="CK206" t="str">
            <v>YULY MARCELA BARAJAS AGUILERA</v>
          </cell>
          <cell r="CL206" t="str">
            <v>1 1. Interna</v>
          </cell>
          <cell r="CM206" t="str">
            <v>JUAN CAMILO CASTELLANOS MEDINA</v>
          </cell>
          <cell r="CN206">
            <v>3838495</v>
          </cell>
          <cell r="CO206">
            <v>0</v>
          </cell>
          <cell r="CP206"/>
          <cell r="CQ206" t="str">
            <v>GERENTE DE INSTANCIAS Y MECANISMOS DE PARTICIPACIÓN</v>
          </cell>
          <cell r="CR206"/>
          <cell r="CS206"/>
          <cell r="CT206"/>
          <cell r="CU206"/>
          <cell r="CV206"/>
          <cell r="CW206"/>
          <cell r="CX206"/>
          <cell r="CY206"/>
          <cell r="CZ206"/>
          <cell r="DA206"/>
          <cell r="DB206"/>
          <cell r="DC206"/>
          <cell r="DD206"/>
          <cell r="DE206"/>
          <cell r="DF206"/>
          <cell r="DG206"/>
          <cell r="DH206"/>
          <cell r="DI206"/>
          <cell r="DJ206"/>
          <cell r="DK206"/>
          <cell r="DL206"/>
          <cell r="DM206"/>
          <cell r="DN206"/>
          <cell r="DO206"/>
          <cell r="DP206"/>
          <cell r="DQ206"/>
          <cell r="DR206"/>
          <cell r="DS206"/>
          <cell r="DT206"/>
          <cell r="DU206"/>
          <cell r="DV206"/>
          <cell r="DW206"/>
          <cell r="DX206"/>
          <cell r="DY206"/>
          <cell r="DZ206"/>
          <cell r="EA206"/>
          <cell r="EB206"/>
          <cell r="EC206"/>
          <cell r="ED206"/>
          <cell r="EE206"/>
          <cell r="EF206"/>
          <cell r="EG206"/>
          <cell r="EH206"/>
          <cell r="EI206"/>
          <cell r="EJ206"/>
          <cell r="EK206"/>
          <cell r="EL206"/>
          <cell r="EM206"/>
          <cell r="EN206"/>
          <cell r="EO206"/>
          <cell r="EP206"/>
          <cell r="EQ206"/>
          <cell r="ER206"/>
          <cell r="ES206"/>
          <cell r="ET206"/>
          <cell r="EU206" t="str">
            <v>$ -</v>
          </cell>
          <cell r="EV206"/>
          <cell r="EW206"/>
          <cell r="EX206"/>
          <cell r="EY206"/>
          <cell r="EZ206"/>
          <cell r="FA206"/>
          <cell r="FB206">
            <v>0</v>
          </cell>
          <cell r="FC206">
            <v>45888</v>
          </cell>
          <cell r="FD206">
            <v>150</v>
          </cell>
          <cell r="FE206" t="str">
            <v>$ 50.000.000</v>
          </cell>
          <cell r="FF206" t="str">
            <v>Activo</v>
          </cell>
          <cell r="FG206" t="str">
            <v>En ejecución</v>
          </cell>
          <cell r="FH206"/>
          <cell r="FI206"/>
          <cell r="FJ206" t="str">
            <v>#N/D</v>
          </cell>
          <cell r="FK206" t="str">
            <v>#N/D</v>
          </cell>
          <cell r="FL206" t="str">
            <v>$205</v>
          </cell>
          <cell r="FM206" t="str">
            <v>#N/D</v>
          </cell>
          <cell r="FN206" t="str">
            <v>#N/D</v>
          </cell>
          <cell r="FO206" t="str">
            <v>#N/D</v>
          </cell>
          <cell r="FP206" t="str">
            <v>#N/D</v>
          </cell>
          <cell r="FQ206" t="str">
            <v>#¡REF!</v>
          </cell>
          <cell r="FR206" t="str">
            <v>#N/D</v>
          </cell>
          <cell r="FS206" t="str">
            <v xml:space="preserve"> Brindar apoyo en la proyección conceptual y técnica de los asuntos 
asignados por el supervisor en relación con las instancias y espacios de 
participación, tramitando documentos, solicitudes y actividades que 
requieran de su apoyo y que el supervisor asigne mediante el sistema de 
administración, manejo y control de documentos -ORFEO-, o mediante el 
sistema  distrital de quejas y soluciones SDQS. 
2. Elaborar y diseñar herramientas y estrategias de territorialización que 
propendan por el seguimiento a la implementación de la política pública de 
participación ciudadana en especial con los procesos electorales de las 
instancias. 
3. Realizar capacitaciones al equipo territorial de la gerencia y a equipos de 
participación de otras entidades, para la apropiación e implementación de 
la política pública en las instancias y mecanismos de participación, así 
como de elaborar y presentar informes periódicos y final de las actividades 
asignadas por el supervisor del contrato. 
4. Evaluar y organizar la data de seguimiento y metas de los procesos de 
coordinación interinstitucional e institucional que se requieran para los 
asuntos que estén bajo la competencia de la dependencia, elaborando 
herramientas, cuadros de control, informes de planeación y de análisis de 
la data de la gerencia. 
5. Atender y acompañar las reuniones de coordinación interinstitucional, 
articulación y acompañamiento territorial que se requieran y sean 
asignadas por el supervisor para desarrollar el proceso de fortalecimiento 
de las instancias.  
6. Las demás que sean asignadas por el supervisor, de acuerdo con la 
naturaleza y objeto del contrato.</v>
          </cell>
          <cell r="FT20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6"/>
          <cell r="FV206">
            <v>5</v>
          </cell>
          <cell r="FW206" t="str">
            <v>#N/D</v>
          </cell>
          <cell r="FX206">
            <v>325</v>
          </cell>
          <cell r="FY206">
            <v>50000000</v>
          </cell>
          <cell r="FZ206">
            <v>45719</v>
          </cell>
          <cell r="GA206">
            <v>219</v>
          </cell>
          <cell r="GB206">
            <v>50000000</v>
          </cell>
          <cell r="GC206">
            <v>45734</v>
          </cell>
        </row>
        <row r="207">
          <cell r="A207" t="str">
            <v>C212</v>
          </cell>
          <cell r="B207"/>
          <cell r="C207">
            <v>2025</v>
          </cell>
          <cell r="D207">
            <v>206</v>
          </cell>
          <cell r="E207">
            <v>1030582239</v>
          </cell>
          <cell r="F207">
            <v>1</v>
          </cell>
          <cell r="G207" t="str">
            <v>EDWIN DANILO SONZA USECHE</v>
          </cell>
          <cell r="H207" t="str">
            <v>CR 89 N 57c 32 SUR</v>
          </cell>
          <cell r="I207">
            <v>7142829</v>
          </cell>
          <cell r="J207" t="str">
            <v>edwindsuts@gmail.com</v>
          </cell>
          <cell r="K207" t="str">
            <v>NO APLICA</v>
          </cell>
          <cell r="L207" t="str">
            <v>NO APLICA</v>
          </cell>
          <cell r="M207" t="str">
            <v>HOMBRE</v>
          </cell>
          <cell r="N207" t="str">
            <v>CISGENERO</v>
          </cell>
          <cell r="O207" t="str">
            <v>NO APLICA</v>
          </cell>
          <cell r="P207" t="str">
            <v>NO APLICA</v>
          </cell>
          <cell r="Q207">
            <v>33158</v>
          </cell>
          <cell r="R207">
            <v>34</v>
          </cell>
          <cell r="S207" t="str">
            <v>NACIONAL</v>
          </cell>
          <cell r="T207" t="str">
            <v>Título profesional o su 
equivalencia</v>
          </cell>
          <cell r="U207" t="str">
            <v>Título profesional en Trabajo Social</v>
          </cell>
          <cell r="V207" t="str">
            <v>Inversión</v>
          </cell>
          <cell r="W207" t="str">
            <v>Implementación de mecanismos de participación que potencian el desarrollo territorial Bogotá D.C.</v>
          </cell>
          <cell r="X207" t="str">
            <v>O23011745022024023801029</v>
          </cell>
          <cell r="Y207" t="str">
            <v>Meta 421 Implementar un (1) modelo de gobernanza democrática que amplíe el alcance de la participación de la ciudadanía organizaciones sociales y comunales de primer segundo y tercer grado en todas las decisiones públicas del gobierno distrital.</v>
          </cell>
          <cell r="Z207" t="str">
            <v>3. Aplicar a 2000 organizaciones sociales, comunales, medios comunitarios, de propiedad horizontal el modelo de fortalecimiento</v>
          </cell>
          <cell r="AA207" t="str">
            <v>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AB207">
            <v>45734</v>
          </cell>
          <cell r="AC207">
            <v>45741</v>
          </cell>
          <cell r="AD207">
            <v>2025</v>
          </cell>
          <cell r="AE207">
            <v>3</v>
          </cell>
          <cell r="AF207">
            <v>25</v>
          </cell>
          <cell r="AG207">
            <v>2025</v>
          </cell>
          <cell r="AH207">
            <v>6</v>
          </cell>
          <cell r="AI207">
            <v>0</v>
          </cell>
          <cell r="AJ207">
            <v>2025</v>
          </cell>
          <cell r="AK207">
            <v>9</v>
          </cell>
          <cell r="AL207">
            <v>24</v>
          </cell>
          <cell r="AM207">
            <v>45924</v>
          </cell>
          <cell r="AN207">
            <v>180</v>
          </cell>
          <cell r="AO207">
            <v>24000000</v>
          </cell>
          <cell r="AP207"/>
          <cell r="AQ207"/>
          <cell r="AR207"/>
          <cell r="AS207" t="str">
            <v>$ 4.000.000</v>
          </cell>
          <cell r="AT207" t="str">
            <v>PROFESIONAL 1</v>
          </cell>
          <cell r="AU207" t="str">
            <v>Marzo</v>
          </cell>
          <cell r="AV207" t="str">
            <v>1 1. Natural</v>
          </cell>
          <cell r="AW207" t="str">
            <v>26 26-Persona Natural</v>
          </cell>
          <cell r="AX207" t="str">
            <v>3 3. Único Contratista</v>
          </cell>
          <cell r="AY207" t="str">
            <v>17 17. Contrato de Prestación de Servicios</v>
          </cell>
          <cell r="AZ207" t="str">
            <v>31 31-Servicios Profesionales</v>
          </cell>
          <cell r="BA207" t="str">
            <v>5 Contratación directa</v>
          </cell>
          <cell r="BB207" t="str">
            <v>33 Prestación de Servicios Profesionales y Apoyo (5-8)</v>
          </cell>
          <cell r="BC207">
            <v>1</v>
          </cell>
          <cell r="BD207" t="str">
            <v>1 1. Ley 80</v>
          </cell>
          <cell r="BE207"/>
          <cell r="BF207"/>
          <cell r="BG207"/>
          <cell r="BH207"/>
          <cell r="BI207" t="str">
            <v>6 6: Prestacion de servicios</v>
          </cell>
          <cell r="BJ207"/>
          <cell r="BK207"/>
          <cell r="BL207"/>
          <cell r="BM207"/>
          <cell r="BN207"/>
          <cell r="BO207"/>
          <cell r="BP207"/>
          <cell r="BQ207"/>
          <cell r="BR207"/>
          <cell r="BS207"/>
          <cell r="BT207"/>
          <cell r="BU207"/>
          <cell r="BV207"/>
          <cell r="BW207"/>
          <cell r="BX207"/>
          <cell r="BY207"/>
          <cell r="BZ207"/>
          <cell r="CA207"/>
          <cell r="CB207"/>
          <cell r="CC207">
            <v>45737</v>
          </cell>
          <cell r="CD207" t="str">
            <v>CUMPLIMIENTO</v>
          </cell>
          <cell r="CE207">
            <v>80111600</v>
          </cell>
          <cell r="CF207" t="str">
            <v>CD-IDPAC-206-2025</v>
          </cell>
          <cell r="CG207" t="str">
            <v>https://community.secop.gov.co/Public/Tendering/OpportunityDetail/Index?noticeUID=CO1.NTC.7853618&amp;isFromPublicArea=True&amp;isModal=False</v>
          </cell>
          <cell r="CH207">
            <v>45733</v>
          </cell>
          <cell r="CI207" t="str">
            <v xml:space="preserve">	CO1.PCCNTR.7666874</v>
          </cell>
          <cell r="CJ207" t="str">
            <v>Manuela Martínez</v>
          </cell>
          <cell r="CK207" t="str">
            <v>YULY MARCELA BARAJAS AGUILERA</v>
          </cell>
          <cell r="CL207" t="str">
            <v>1 1. Interna</v>
          </cell>
          <cell r="CM207" t="str">
            <v>MARTHA ELMY NIÑO VARGAS</v>
          </cell>
          <cell r="CN207">
            <v>1030534699</v>
          </cell>
          <cell r="CO207">
            <v>1</v>
          </cell>
          <cell r="CP207"/>
          <cell r="CQ207" t="str">
            <v>Subdirectora de Fortalecimiento de la Organización Social</v>
          </cell>
          <cell r="CR207"/>
          <cell r="CS207"/>
          <cell r="CT207"/>
          <cell r="CU207"/>
          <cell r="CV207"/>
          <cell r="CW207"/>
          <cell r="CX207"/>
          <cell r="CY207"/>
          <cell r="CZ207"/>
          <cell r="DA207"/>
          <cell r="DB207"/>
          <cell r="DC207"/>
          <cell r="DD207"/>
          <cell r="DE207"/>
          <cell r="DF207"/>
          <cell r="DG207"/>
          <cell r="DH207"/>
          <cell r="DI207"/>
          <cell r="DJ207"/>
          <cell r="DK207"/>
          <cell r="DL207"/>
          <cell r="DM207"/>
          <cell r="DN207"/>
          <cell r="DO207"/>
          <cell r="DP207"/>
          <cell r="DQ207"/>
          <cell r="DR207"/>
          <cell r="DS207"/>
          <cell r="DT207"/>
          <cell r="DU207"/>
          <cell r="DV207"/>
          <cell r="DW207"/>
          <cell r="DX207"/>
          <cell r="DY207"/>
          <cell r="DZ207"/>
          <cell r="EA207"/>
          <cell r="EB207"/>
          <cell r="EC207"/>
          <cell r="ED207"/>
          <cell r="EE207"/>
          <cell r="EF207"/>
          <cell r="EG207"/>
          <cell r="EH207"/>
          <cell r="EI207"/>
          <cell r="EJ207"/>
          <cell r="EK207"/>
          <cell r="EL207"/>
          <cell r="EM207"/>
          <cell r="EN207"/>
          <cell r="EO207"/>
          <cell r="EP207"/>
          <cell r="EQ207"/>
          <cell r="ER207"/>
          <cell r="ES207"/>
          <cell r="ET207"/>
          <cell r="EU207" t="str">
            <v>$ -</v>
          </cell>
          <cell r="EV207"/>
          <cell r="EW207"/>
          <cell r="EX207"/>
          <cell r="EY207"/>
          <cell r="EZ207"/>
          <cell r="FA207"/>
          <cell r="FB207">
            <v>0</v>
          </cell>
          <cell r="FC207">
            <v>45924</v>
          </cell>
          <cell r="FD207">
            <v>180</v>
          </cell>
          <cell r="FE207" t="str">
            <v>$ 24.000.000</v>
          </cell>
          <cell r="FF207" t="str">
            <v>Activo</v>
          </cell>
          <cell r="FG207" t="str">
            <v>En ejecución</v>
          </cell>
          <cell r="FH207"/>
          <cell r="FI207"/>
          <cell r="FJ207" t="str">
            <v>#N/D</v>
          </cell>
          <cell r="FK207" t="str">
            <v>#N/D</v>
          </cell>
          <cell r="FL207" t="str">
            <v>$206</v>
          </cell>
          <cell r="FM207" t="str">
            <v>#N/D</v>
          </cell>
          <cell r="FN207" t="str">
            <v>#N/D</v>
          </cell>
          <cell r="FO207" t="str">
            <v>#N/D</v>
          </cell>
          <cell r="FP207" t="str">
            <v>#N/D</v>
          </cell>
          <cell r="FQ207" t="str">
            <v>#¡REF!</v>
          </cell>
          <cell r="FR207" t="str">
            <v>#N/D</v>
          </cell>
          <cell r="FS207"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0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7"/>
          <cell r="FV207">
            <v>6</v>
          </cell>
          <cell r="FW207" t="str">
            <v>#N/D</v>
          </cell>
          <cell r="FX207">
            <v>346</v>
          </cell>
          <cell r="FY207">
            <v>24000000</v>
          </cell>
          <cell r="FZ207">
            <v>45720</v>
          </cell>
          <cell r="GA207">
            <v>259</v>
          </cell>
          <cell r="GB207">
            <v>24000000</v>
          </cell>
          <cell r="GC207">
            <v>45739</v>
          </cell>
        </row>
        <row r="208">
          <cell r="A208" t="str">
            <v>C66</v>
          </cell>
          <cell r="B208"/>
          <cell r="C208">
            <v>2025</v>
          </cell>
          <cell r="D208">
            <v>207</v>
          </cell>
          <cell r="E208">
            <v>35425308</v>
          </cell>
          <cell r="F208">
            <v>5</v>
          </cell>
          <cell r="G208" t="str">
            <v>DIANA MARCELA CIFUENTES DIAZ</v>
          </cell>
          <cell r="H208" t="str">
            <v>CL  47    SUR  2 A  15  ESTE</v>
          </cell>
          <cell r="I208">
            <v>168768761</v>
          </cell>
          <cell r="J208" t="str">
            <v>diani1905@hotmail.com</v>
          </cell>
          <cell r="K208" t="str">
            <v>NO APLICA</v>
          </cell>
          <cell r="L208" t="str">
            <v>NO APLICA</v>
          </cell>
          <cell r="M208" t="str">
            <v>MUJER</v>
          </cell>
          <cell r="N208" t="str">
            <v>CISGENERO</v>
          </cell>
          <cell r="O208" t="str">
            <v>NO APLICA</v>
          </cell>
          <cell r="P208" t="str">
            <v>NO APLICA</v>
          </cell>
          <cell r="Q208">
            <v>30090</v>
          </cell>
          <cell r="R208">
            <v>42</v>
          </cell>
          <cell r="S208" t="str">
            <v>NACIONAL</v>
          </cell>
          <cell r="T208" t="str">
            <v xml:space="preserve">Título profesional en 
economía, administración, 
contaduría o ciencias 
sociales y humanas y afines 
con título de posgrado a nivel 
de especialización y/o su </v>
          </cell>
          <cell r="U208" t="str">
            <v xml:space="preserve"> Administradora de 
Empresas Fundación Universitaria San 
Martín 
Según Diploma del 
29/03/2007Especialista en 
Responsabilidad Social 
Empresarial 
Universidad Externado de 
Colombia 
Según diploma del 
07/05/2010</v>
          </cell>
          <cell r="V208" t="str">
            <v>Inversión</v>
          </cell>
          <cell r="W208" t="str">
            <v>Fortalecimiento de la gestión institucional del IDPAC en el marco de la ejecución del Plan de Desarrollo de  Bogotá D.C</v>
          </cell>
          <cell r="X208" t="str">
            <v>O23011745992024019407023</v>
          </cell>
          <cell r="Y208" t="str">
            <v>Meta 368 Implementar 1 estrategia para fortalecimiento de la gestión institucional y operativa</v>
          </cell>
          <cell r="Z208" t="str">
            <v>1. Realizar el 100% de la estrategia de contratación de talento humano para los procesos de apoyo, gerencia y evaluación</v>
          </cell>
          <cell r="AA208" t="str">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v>
          </cell>
          <cell r="AB208">
            <v>45734</v>
          </cell>
          <cell r="AC208">
            <v>45741</v>
          </cell>
          <cell r="AD208">
            <v>2025</v>
          </cell>
          <cell r="AE208">
            <v>3</v>
          </cell>
          <cell r="AF208">
            <v>25</v>
          </cell>
          <cell r="AG208">
            <v>2025</v>
          </cell>
          <cell r="AH208">
            <v>5</v>
          </cell>
          <cell r="AI208">
            <v>0</v>
          </cell>
          <cell r="AJ208">
            <v>2025</v>
          </cell>
          <cell r="AK208">
            <v>8</v>
          </cell>
          <cell r="AL208">
            <v>24</v>
          </cell>
          <cell r="AM208">
            <v>45893</v>
          </cell>
          <cell r="AN208">
            <v>150</v>
          </cell>
          <cell r="AO208">
            <v>30000000</v>
          </cell>
          <cell r="AP208"/>
          <cell r="AQ208"/>
          <cell r="AR208"/>
          <cell r="AS208" t="str">
            <v>$ 6.000.000</v>
          </cell>
          <cell r="AT208" t="str">
            <v>PROFESIONAL 5</v>
          </cell>
          <cell r="AU208" t="str">
            <v>Marzo</v>
          </cell>
          <cell r="AV208" t="str">
            <v>1 1. Natural</v>
          </cell>
          <cell r="AW208" t="str">
            <v>26 26-Persona Natural</v>
          </cell>
          <cell r="AX208" t="str">
            <v>3 3. Único Contratista</v>
          </cell>
          <cell r="AY208" t="str">
            <v>17 17. Contrato de Prestación de Servicios</v>
          </cell>
          <cell r="AZ208" t="str">
            <v>31 31-Servicios Profesionales</v>
          </cell>
          <cell r="BA208" t="str">
            <v>5 Contratación directa</v>
          </cell>
          <cell r="BB208" t="str">
            <v>33 Prestación de Servicios Profesionales y Apoyo (5-8)</v>
          </cell>
          <cell r="BC208">
            <v>1</v>
          </cell>
          <cell r="BD208" t="str">
            <v>1 1. Ley 80</v>
          </cell>
          <cell r="BE208"/>
          <cell r="BF208"/>
          <cell r="BG208"/>
          <cell r="BH208"/>
          <cell r="BI208" t="str">
            <v>6 6: Prestacion de servicios</v>
          </cell>
          <cell r="BJ208"/>
          <cell r="BK208"/>
          <cell r="BL208"/>
          <cell r="BM208"/>
          <cell r="BN208"/>
          <cell r="BO208"/>
          <cell r="BP208"/>
          <cell r="BQ208"/>
          <cell r="BR208"/>
          <cell r="BS208"/>
          <cell r="BT208"/>
          <cell r="BU208"/>
          <cell r="BV208"/>
          <cell r="BW208"/>
          <cell r="BX208"/>
          <cell r="BY208"/>
          <cell r="BZ208"/>
          <cell r="CA208"/>
          <cell r="CB208"/>
          <cell r="CC208">
            <v>45737</v>
          </cell>
          <cell r="CD208" t="str">
            <v>CUMPLIMIENTO</v>
          </cell>
          <cell r="CE208">
            <v>80111600</v>
          </cell>
          <cell r="CF208" t="str">
            <v>CD-IDPAC-207-2025</v>
          </cell>
          <cell r="CG208" t="str">
            <v xml:space="preserve">https://community.secop.gov.co/Public/Tendering/OpportunityDetail/Index?noticeUID=CO1.NTC.7853480&amp;isFromPublicArea=True&amp;isModal=False
</v>
          </cell>
          <cell r="CH208">
            <v>45733</v>
          </cell>
          <cell r="CI208" t="str">
            <v xml:space="preserve">	CO1.PCCNTR.7666797</v>
          </cell>
          <cell r="CJ208" t="str">
            <v>Sebastian Silva</v>
          </cell>
          <cell r="CK208" t="str">
            <v>YULY MARCELA BARAJAS AGUILERA</v>
          </cell>
          <cell r="CL208" t="str">
            <v>1 1. Interna</v>
          </cell>
          <cell r="CM208" t="str">
            <v>Adriana Marcela Castañeda Camacho</v>
          </cell>
          <cell r="CN208">
            <v>1018441216</v>
          </cell>
          <cell r="CO208">
            <v>2</v>
          </cell>
          <cell r="CP208"/>
          <cell r="CQ208" t="str">
            <v>Gerente de Mujer y Género</v>
          </cell>
          <cell r="CR208"/>
          <cell r="CS208"/>
          <cell r="CT208"/>
          <cell r="CU208"/>
          <cell r="CV208"/>
          <cell r="CW208"/>
          <cell r="CX208"/>
          <cell r="CY208"/>
          <cell r="CZ208"/>
          <cell r="DA208"/>
          <cell r="DB208"/>
          <cell r="DC208"/>
          <cell r="DD208"/>
          <cell r="DE208"/>
          <cell r="DF208"/>
          <cell r="DG208"/>
          <cell r="DH208"/>
          <cell r="DI208"/>
          <cell r="DJ208"/>
          <cell r="DK208"/>
          <cell r="DL208"/>
          <cell r="DM208"/>
          <cell r="DN208"/>
          <cell r="DO208"/>
          <cell r="DP208"/>
          <cell r="DQ208"/>
          <cell r="DR208"/>
          <cell r="DS208"/>
          <cell r="DT208"/>
          <cell r="DU208"/>
          <cell r="DV208"/>
          <cell r="DW208"/>
          <cell r="DX208"/>
          <cell r="DY208"/>
          <cell r="DZ208"/>
          <cell r="EA208"/>
          <cell r="EB208"/>
          <cell r="EC208"/>
          <cell r="ED208"/>
          <cell r="EE208"/>
          <cell r="EF208"/>
          <cell r="EG208"/>
          <cell r="EH208"/>
          <cell r="EI208"/>
          <cell r="EJ208"/>
          <cell r="EK208"/>
          <cell r="EL208"/>
          <cell r="EM208"/>
          <cell r="EN208"/>
          <cell r="EO208"/>
          <cell r="EP208"/>
          <cell r="EQ208"/>
          <cell r="ER208"/>
          <cell r="ES208"/>
          <cell r="ET208"/>
          <cell r="EU208" t="str">
            <v>$ -</v>
          </cell>
          <cell r="EV208"/>
          <cell r="EW208"/>
          <cell r="EX208"/>
          <cell r="EY208"/>
          <cell r="EZ208"/>
          <cell r="FA208"/>
          <cell r="FB208">
            <v>0</v>
          </cell>
          <cell r="FC208">
            <v>45893</v>
          </cell>
          <cell r="FD208">
            <v>150</v>
          </cell>
          <cell r="FE208" t="str">
            <v>$ 30.000.000</v>
          </cell>
          <cell r="FF208" t="str">
            <v>Activo</v>
          </cell>
          <cell r="FG208" t="str">
            <v>En ejecución</v>
          </cell>
          <cell r="FH208"/>
          <cell r="FI208"/>
          <cell r="FJ208" t="str">
            <v>#N/D</v>
          </cell>
          <cell r="FK208" t="str">
            <v>#N/D</v>
          </cell>
          <cell r="FL208" t="str">
            <v>$207</v>
          </cell>
          <cell r="FM208" t="str">
            <v>#N/D</v>
          </cell>
          <cell r="FN208" t="str">
            <v>#N/D</v>
          </cell>
          <cell r="FO208" t="str">
            <v>#N/D</v>
          </cell>
          <cell r="FP208" t="str">
            <v>#N/D</v>
          </cell>
          <cell r="FQ208" t="str">
            <v>#¡REF!</v>
          </cell>
          <cell r="FR208" t="str">
            <v>#N/D</v>
          </cell>
          <cell r="FS208" t="str">
            <v>Orientar y hacer seguimiento presentando alertas a las áreas líderes de los 
procesos de la entidad sobre la actualización e implementación del modelo 
de operación por procesos, en el marco del Sistema Integrado de Gestión 
y las políticas de Gestión y Desempeño, así como mantener actualizados 
los documentos en las diferentes páginas y links 
2. Elaborar documentos, respuestas, reportes, informes y presentaciones, 
relacionadas con la planeación, implementación y seguimiento al Sistema 
Integrado de Gestión. 
3. Acompañar a las áreas líderes de los procesos para la formulación y 
seguimiento de indicadores, riesgos y acciones de mejora en el marco del 
Sistema Integrado de Gestión. 
4. Actualizar, diligenciar y hacer los reportes y envíos de todas las matrices y 
planes ambientales necesarios para la Entidad y para el Distrito como 
PIGA, PACA, etc 
5. Apoyar en la consolidación, diligenciamiento y revisión oportuna del 
FURAG con las distintas áreas de la entidad conforme a los plazos 
establecidos por el DAFP. 
6. Las demás que sean asignadas por el supervisor, de acuerdo con la 
naturaleza y objeto del contrato.</v>
          </cell>
          <cell r="FT20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8"/>
          <cell r="FV208">
            <v>5</v>
          </cell>
          <cell r="FW208" t="str">
            <v>#N/D</v>
          </cell>
          <cell r="FX208">
            <v>354</v>
          </cell>
          <cell r="FY208">
            <v>30000000</v>
          </cell>
          <cell r="FZ208">
            <v>45722</v>
          </cell>
          <cell r="GA208">
            <v>251</v>
          </cell>
          <cell r="GB208">
            <v>30000000</v>
          </cell>
          <cell r="GC208">
            <v>45737</v>
          </cell>
        </row>
        <row r="209">
          <cell r="A209" t="str">
            <v>C233</v>
          </cell>
          <cell r="B209"/>
          <cell r="C209">
            <v>2025</v>
          </cell>
          <cell r="D209">
            <v>208</v>
          </cell>
          <cell r="E209">
            <v>19405859</v>
          </cell>
          <cell r="F209">
            <v>8</v>
          </cell>
          <cell r="G209" t="str">
            <v>MARIO SOLANO PUENTES</v>
          </cell>
          <cell r="H209" t="str">
            <v>transversal 73 A No 25 C 05</v>
          </cell>
          <cell r="I209">
            <v>2633048</v>
          </cell>
          <cell r="J209" t="str">
            <v>mariosolanop@hotmail.com</v>
          </cell>
          <cell r="K209" t="str">
            <v>NO APLICA</v>
          </cell>
          <cell r="L209" t="str">
            <v>NO APLICA</v>
          </cell>
          <cell r="M209" t="str">
            <v>HOMBRE</v>
          </cell>
          <cell r="N209" t="str">
            <v>CISGENERO</v>
          </cell>
          <cell r="O209" t="str">
            <v>NO APLICA</v>
          </cell>
          <cell r="P209" t="str">
            <v>NO APLICA</v>
          </cell>
          <cell r="Q209">
            <v>21505</v>
          </cell>
          <cell r="R209">
            <v>64</v>
          </cell>
          <cell r="S209" t="str">
            <v>NACIONAL</v>
          </cell>
          <cell r="T209" t="str">
            <v>Título profesional en el área de las
Ciencias Sociales y Humanas con
título de Postgrado a nivel de
Especialización o su equivalencia</v>
          </cell>
          <cell r="U209" t="str">
            <v>COMUNICADOR SOCIAL EMPRESA
PERIODISTA
Fundación Universitaria los
Libertadores
Según Diploma del 31 de julio de 2009
ESPECIALISTA EN GERENCIA EN
GOBIERNO Y GESTIÓN PÚBLICA
Fundación Universitaria de Bogotá
Jorge Tadeo Lozano
Según Diploma del 27 de julio de 2011</v>
          </cell>
          <cell r="V209" t="str">
            <v>Inversión</v>
          </cell>
          <cell r="W209" t="str">
            <v>Implementación de mecanismos de participación que potencian el desarrollo territorial Bogotá D.C.</v>
          </cell>
          <cell r="X209" t="str">
            <v>O23011745022024023806022</v>
          </cell>
          <cell r="Y209" t="str">
            <v>Meta 421 Implementar un (1) modelo de gobernanza democrática que amplíe el alcance de la participación de la ciudadanía organizaciones sociales y comunales de primer segundo y tercer grado en todas las decisiones públicas del gobierno distrital.</v>
          </cell>
          <cell r="Z209" t="str">
            <v>3. Aplicar a 2000 organizaciones sociales, comunales, medios comunitarios, de propiedad horizontal el modelo de fortalecimiento</v>
          </cell>
          <cell r="AA209"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AB209">
            <v>45734</v>
          </cell>
          <cell r="AC209">
            <v>45736</v>
          </cell>
          <cell r="AD209">
            <v>2025</v>
          </cell>
          <cell r="AE209">
            <v>3</v>
          </cell>
          <cell r="AF209">
            <v>20</v>
          </cell>
          <cell r="AG209">
            <v>2025</v>
          </cell>
          <cell r="AH209">
            <v>5</v>
          </cell>
          <cell r="AI209">
            <v>0</v>
          </cell>
          <cell r="AJ209">
            <v>2025</v>
          </cell>
          <cell r="AK209">
            <v>8</v>
          </cell>
          <cell r="AL209">
            <v>19</v>
          </cell>
          <cell r="AM209">
            <v>45888</v>
          </cell>
          <cell r="AN209">
            <v>150</v>
          </cell>
          <cell r="AO209">
            <v>22000000</v>
          </cell>
          <cell r="AP209"/>
          <cell r="AQ209"/>
          <cell r="AR209"/>
          <cell r="AS209" t="str">
            <v>$ 4.400.000</v>
          </cell>
          <cell r="AT209" t="str">
            <v>PROFESIONAL 2</v>
          </cell>
          <cell r="AU209" t="str">
            <v>Marzo</v>
          </cell>
          <cell r="AV209" t="str">
            <v>1 1. Natural</v>
          </cell>
          <cell r="AW209" t="str">
            <v>26 26-Persona Natural</v>
          </cell>
          <cell r="AX209" t="str">
            <v>3 3. Único Contratista</v>
          </cell>
          <cell r="AY209" t="str">
            <v>17 17. Contrato de Prestación de Servicios</v>
          </cell>
          <cell r="AZ209" t="str">
            <v>31 31-Servicios Profesionales</v>
          </cell>
          <cell r="BA209" t="str">
            <v>5 Contratación directa</v>
          </cell>
          <cell r="BB209" t="str">
            <v>33 Prestación de Servicios Profesionales y Apoyo (5-8)</v>
          </cell>
          <cell r="BC209">
            <v>1</v>
          </cell>
          <cell r="BD209" t="str">
            <v>1 1. Ley 80</v>
          </cell>
          <cell r="BE209"/>
          <cell r="BF209"/>
          <cell r="BG209"/>
          <cell r="BH209"/>
          <cell r="BI209" t="str">
            <v>6 6: Prestacion de servicios</v>
          </cell>
          <cell r="BJ209"/>
          <cell r="BK209"/>
          <cell r="BL209"/>
          <cell r="BM209"/>
          <cell r="BN209"/>
          <cell r="BO209"/>
          <cell r="BP209"/>
          <cell r="BQ209"/>
          <cell r="BR209"/>
          <cell r="BS209"/>
          <cell r="BT209"/>
          <cell r="BU209"/>
          <cell r="BV209"/>
          <cell r="BW209"/>
          <cell r="BX209"/>
          <cell r="BY209"/>
          <cell r="BZ209"/>
          <cell r="CA209"/>
          <cell r="CB209"/>
          <cell r="CC209">
            <v>45736</v>
          </cell>
          <cell r="CD209" t="str">
            <v>CUMPLIMIENTO</v>
          </cell>
          <cell r="CE209">
            <v>80111600</v>
          </cell>
          <cell r="CF209" t="str">
            <v>CD-IDPAC-0208-2025</v>
          </cell>
          <cell r="CG209" t="str">
            <v>https://community.secop.gov.co/Public/Tendering/OpportunityDetail/Index?noticeUID=CO1.NTC.7853023&amp;isFromPublicArea=True&amp;isModal=False</v>
          </cell>
          <cell r="CH209">
            <v>45733</v>
          </cell>
          <cell r="CI209" t="str">
            <v xml:space="preserve">	CO1.PCCNTR.7666089</v>
          </cell>
          <cell r="CJ209" t="str">
            <v>JORGE SUAREZ</v>
          </cell>
          <cell r="CK209" t="str">
            <v>YULY MARCELA BARAJAS AGUILERA</v>
          </cell>
          <cell r="CL209" t="str">
            <v>1 1. Interna</v>
          </cell>
          <cell r="CM209" t="str">
            <v>MARTHA ELMY NIÑO VARGAS</v>
          </cell>
          <cell r="CN209">
            <v>1030534699</v>
          </cell>
          <cell r="CO209">
            <v>1</v>
          </cell>
          <cell r="CP209"/>
          <cell r="CQ209" t="str">
            <v>Subdirectora de Fortalecimiento de la Organización Social</v>
          </cell>
          <cell r="CR209"/>
          <cell r="CS209"/>
          <cell r="CT209"/>
          <cell r="CU209"/>
          <cell r="CV209"/>
          <cell r="CW209"/>
          <cell r="CX209"/>
          <cell r="CY209"/>
          <cell r="CZ209"/>
          <cell r="DA209"/>
          <cell r="DB209"/>
          <cell r="DC209"/>
          <cell r="DD209"/>
          <cell r="DE209"/>
          <cell r="DF209"/>
          <cell r="DG209"/>
          <cell r="DH209"/>
          <cell r="DI209"/>
          <cell r="DJ209"/>
          <cell r="DK209"/>
          <cell r="DL209"/>
          <cell r="DM209"/>
          <cell r="DN209"/>
          <cell r="DO209"/>
          <cell r="DP209"/>
          <cell r="DQ209"/>
          <cell r="DR209"/>
          <cell r="DS209"/>
          <cell r="DT209"/>
          <cell r="DU209"/>
          <cell r="DV209"/>
          <cell r="DW209"/>
          <cell r="DX209"/>
          <cell r="DY209"/>
          <cell r="DZ209"/>
          <cell r="EA209"/>
          <cell r="EB209"/>
          <cell r="EC209"/>
          <cell r="ED209"/>
          <cell r="EE209"/>
          <cell r="EF209"/>
          <cell r="EG209"/>
          <cell r="EH209"/>
          <cell r="EI209"/>
          <cell r="EJ209"/>
          <cell r="EK209"/>
          <cell r="EL209"/>
          <cell r="EM209"/>
          <cell r="EN209"/>
          <cell r="EO209"/>
          <cell r="EP209"/>
          <cell r="EQ209"/>
          <cell r="ER209"/>
          <cell r="ES209"/>
          <cell r="ET209"/>
          <cell r="EU209" t="str">
            <v>$ -</v>
          </cell>
          <cell r="EV209"/>
          <cell r="EW209"/>
          <cell r="EX209"/>
          <cell r="EY209"/>
          <cell r="EZ209"/>
          <cell r="FA209"/>
          <cell r="FB209">
            <v>0</v>
          </cell>
          <cell r="FC209">
            <v>45888</v>
          </cell>
          <cell r="FD209">
            <v>150</v>
          </cell>
          <cell r="FE209" t="str">
            <v>$ 22.000.000</v>
          </cell>
          <cell r="FF209" t="str">
            <v>Activo</v>
          </cell>
          <cell r="FG209" t="str">
            <v>En ejecución</v>
          </cell>
          <cell r="FH209"/>
          <cell r="FI209"/>
          <cell r="FJ209" t="str">
            <v>#N/D</v>
          </cell>
          <cell r="FK209" t="str">
            <v>#N/D</v>
          </cell>
          <cell r="FL209" t="str">
            <v>$208</v>
          </cell>
          <cell r="FM209" t="str">
            <v>#N/D</v>
          </cell>
          <cell r="FN209" t="str">
            <v>#N/D</v>
          </cell>
          <cell r="FO209" t="str">
            <v>#N/D</v>
          </cell>
          <cell r="FP209" t="str">
            <v>#N/D</v>
          </cell>
          <cell r="FQ209" t="str">
            <v>#¡REF!</v>
          </cell>
          <cell r="FR209" t="str">
            <v>#N/D</v>
          </cell>
          <cell r="FS209" t="str">
            <v xml:space="preserve">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0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9"/>
          <cell r="FV209">
            <v>5</v>
          </cell>
          <cell r="FW209" t="str">
            <v>#N/D</v>
          </cell>
          <cell r="FX209">
            <v>368</v>
          </cell>
          <cell r="FY209">
            <v>26400000</v>
          </cell>
          <cell r="FZ209">
            <v>45723</v>
          </cell>
          <cell r="GA209">
            <v>234</v>
          </cell>
          <cell r="GB209">
            <v>22000000</v>
          </cell>
          <cell r="GC209">
            <v>45736</v>
          </cell>
        </row>
        <row r="210">
          <cell r="A210" t="str">
            <v>C467</v>
          </cell>
          <cell r="B210"/>
          <cell r="C210">
            <v>2025</v>
          </cell>
          <cell r="D210">
            <v>209</v>
          </cell>
          <cell r="E210">
            <v>1000972976</v>
          </cell>
          <cell r="F210">
            <v>4</v>
          </cell>
          <cell r="G210" t="str">
            <v>MARIA ALEJANDRA MARTINEZ PEREZ</v>
          </cell>
          <cell r="H210" t="str">
            <v>KR 78 L 42 F 34 SUR</v>
          </cell>
          <cell r="I210">
            <v>3016438193</v>
          </cell>
          <cell r="J210" t="str">
            <v>m.alejandramartinez19@gmail.com</v>
          </cell>
          <cell r="K210" t="str">
            <v>NO APLICA</v>
          </cell>
          <cell r="L210" t="str">
            <v>NO APLICA</v>
          </cell>
          <cell r="M210" t="str">
            <v>MUJER</v>
          </cell>
          <cell r="N210" t="str">
            <v>CISGENERO</v>
          </cell>
          <cell r="O210" t="str">
            <v>NO APLICA</v>
          </cell>
          <cell r="P210" t="str">
            <v>NO APLICA</v>
          </cell>
          <cell r="Q210">
            <v>36969</v>
          </cell>
          <cell r="R210">
            <v>24</v>
          </cell>
          <cell r="S210" t="str">
            <v>NACIONAL</v>
          </cell>
          <cell r="T210" t="str">
            <v>Título de formación técnica o aprobación 
de cuatro (04) semestres de formación 
profesional o aprobación del 40% del 
pensum académico de formación 
profesional en Ciencias Sociales y 
Humana y afines y/o administración 
afines o su equivalencia</v>
          </cell>
          <cell r="U210" t="str">
            <v>ESTUDIANTE DE DECIMO SEMESTRE DEL 
PROGRAMA DE DERECHO
Universidad Catolica de Colombia 
Según Certificacion del 02 de mayo de 2024.</v>
          </cell>
          <cell r="V210" t="str">
            <v>Inversión</v>
          </cell>
          <cell r="W210" t="str">
            <v>Construcción de Ciudadanía Activa Crece La Participación en el Territorio con Promoción, Información e Innovación en Bogotá D.C.</v>
          </cell>
          <cell r="X210" t="str">
            <v>O23011745022024025401021</v>
          </cell>
          <cell r="Y21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0" t="str">
            <v>3. Entregar 1.550 Incentivo(s) para estimular y promover la participación incidente</v>
          </cell>
          <cell r="AA210" t="str">
            <v>Prestar los servicios de apoyo a la gestion  para la implementacion de los proyectos estrategicos en  materia de participacion incidente.</v>
          </cell>
          <cell r="AB210">
            <v>45733</v>
          </cell>
          <cell r="AC210">
            <v>45741</v>
          </cell>
          <cell r="AD210">
            <v>2025</v>
          </cell>
          <cell r="AE210">
            <v>3</v>
          </cell>
          <cell r="AF210">
            <v>25</v>
          </cell>
          <cell r="AG210">
            <v>2025</v>
          </cell>
          <cell r="AH210"/>
          <cell r="AI210">
            <v>195</v>
          </cell>
          <cell r="AJ210">
            <v>2025</v>
          </cell>
          <cell r="AK210">
            <v>10</v>
          </cell>
          <cell r="AL210">
            <v>9</v>
          </cell>
          <cell r="AM210">
            <v>45939</v>
          </cell>
          <cell r="AN210">
            <v>195</v>
          </cell>
          <cell r="AO210">
            <v>20514000</v>
          </cell>
          <cell r="AP210"/>
          <cell r="AQ210"/>
          <cell r="AR210"/>
          <cell r="AS210" t="str">
            <v>$ 3.156.000</v>
          </cell>
          <cell r="AT210" t="str">
            <v>TECNICA 2</v>
          </cell>
          <cell r="AU210" t="str">
            <v>Marzo</v>
          </cell>
          <cell r="AV210" t="str">
            <v>1 1. Natural</v>
          </cell>
          <cell r="AW210" t="str">
            <v>26 26-Persona Natural</v>
          </cell>
          <cell r="AX210" t="str">
            <v>3 3. Único Contratista</v>
          </cell>
          <cell r="AY210" t="str">
            <v>17 17. Contrato de Prestación de Servicios</v>
          </cell>
          <cell r="AZ210" t="str">
            <v>33 33-Servicios Apoyo a la Gestion de la Entidad (servicios administrativos)</v>
          </cell>
          <cell r="BA210" t="str">
            <v>5 Contratación directa</v>
          </cell>
          <cell r="BB210" t="str">
            <v>33 Prestación de Servicios Profesionales y Apoyo (5-8)</v>
          </cell>
          <cell r="BC210">
            <v>1</v>
          </cell>
          <cell r="BD210" t="str">
            <v>1 1. Ley 80</v>
          </cell>
          <cell r="BE210"/>
          <cell r="BF210"/>
          <cell r="BG210"/>
          <cell r="BH210"/>
          <cell r="BI210" t="str">
            <v>6 6: Prestacion de servicios</v>
          </cell>
          <cell r="BJ210"/>
          <cell r="BK210"/>
          <cell r="BL210"/>
          <cell r="BM210"/>
          <cell r="BN210"/>
          <cell r="BO210"/>
          <cell r="BP210"/>
          <cell r="BQ210"/>
          <cell r="BR210"/>
          <cell r="BS210"/>
          <cell r="BT210"/>
          <cell r="BU210"/>
          <cell r="BV210"/>
          <cell r="BW210"/>
          <cell r="BX210"/>
          <cell r="BY210"/>
          <cell r="BZ210"/>
          <cell r="CA210"/>
          <cell r="CB210"/>
          <cell r="CC210">
            <v>45737</v>
          </cell>
          <cell r="CD210" t="str">
            <v>CUMPLIMIENTO</v>
          </cell>
          <cell r="CE210">
            <v>80111600</v>
          </cell>
          <cell r="CF210" t="str">
            <v>CD-IDPAC-209-2025</v>
          </cell>
          <cell r="CG210" t="str">
            <v>https://community.secop.gov.co/Public/Tendering/ContractNoticePhases/View?PPI=CO1.PPI.38203187&amp;isFromPublicArea=True&amp;isModal=False</v>
          </cell>
          <cell r="CH210">
            <v>45740</v>
          </cell>
          <cell r="CI210" t="str">
            <v>CO1.PCCNTR.7657617</v>
          </cell>
          <cell r="CJ210" t="str">
            <v>Wilson Ayure</v>
          </cell>
          <cell r="CK210" t="str">
            <v>YULY MARCELA BARAJAS AGUILERA</v>
          </cell>
          <cell r="CL210" t="str">
            <v>1 1. Interna</v>
          </cell>
          <cell r="CM210" t="str">
            <v>JOSÉ GUILLERMO ORJUELA ARDILA</v>
          </cell>
          <cell r="CN210">
            <v>1075654508</v>
          </cell>
          <cell r="CO210">
            <v>1</v>
          </cell>
          <cell r="CP210"/>
          <cell r="CQ210" t="str">
            <v>GERENTE ESCUELA DE LA PARTICIPACIÓN</v>
          </cell>
          <cell r="CR210"/>
          <cell r="CS210"/>
          <cell r="CT210"/>
          <cell r="CU210"/>
          <cell r="CV210"/>
          <cell r="CW210"/>
          <cell r="CX210"/>
          <cell r="CY210"/>
          <cell r="CZ210"/>
          <cell r="DA210"/>
          <cell r="DB210"/>
          <cell r="DC210"/>
          <cell r="DD210"/>
          <cell r="DE210"/>
          <cell r="DF210"/>
          <cell r="DG210"/>
          <cell r="DH210"/>
          <cell r="DI210"/>
          <cell r="DJ210"/>
          <cell r="DK210"/>
          <cell r="DL210"/>
          <cell r="DM210"/>
          <cell r="DN210"/>
          <cell r="DO210"/>
          <cell r="DP210"/>
          <cell r="DQ210"/>
          <cell r="DR210"/>
          <cell r="DS210"/>
          <cell r="DT210"/>
          <cell r="DU210"/>
          <cell r="DV210"/>
          <cell r="DW210"/>
          <cell r="DX210"/>
          <cell r="DY210"/>
          <cell r="DZ210"/>
          <cell r="EA210"/>
          <cell r="EB210"/>
          <cell r="EC210"/>
          <cell r="ED210"/>
          <cell r="EE210"/>
          <cell r="EF210"/>
          <cell r="EG210"/>
          <cell r="EH210"/>
          <cell r="EI210"/>
          <cell r="EJ210"/>
          <cell r="EK210"/>
          <cell r="EL210"/>
          <cell r="EM210"/>
          <cell r="EN210"/>
          <cell r="EO210"/>
          <cell r="EP210"/>
          <cell r="EQ210"/>
          <cell r="ER210"/>
          <cell r="ES210"/>
          <cell r="ET210"/>
          <cell r="EU210" t="str">
            <v>$ -</v>
          </cell>
          <cell r="EV210"/>
          <cell r="EW210"/>
          <cell r="EX210"/>
          <cell r="EY210"/>
          <cell r="EZ210"/>
          <cell r="FA210"/>
          <cell r="FB210">
            <v>0</v>
          </cell>
          <cell r="FC210">
            <v>45939</v>
          </cell>
          <cell r="FD210">
            <v>195</v>
          </cell>
          <cell r="FE210" t="str">
            <v>$ 20.514.000</v>
          </cell>
          <cell r="FF210" t="str">
            <v>Activo</v>
          </cell>
          <cell r="FG210" t="str">
            <v>En ejecución</v>
          </cell>
          <cell r="FH210"/>
          <cell r="FI210"/>
          <cell r="FJ210" t="str">
            <v>#N/D</v>
          </cell>
          <cell r="FK210" t="str">
            <v>#N/D</v>
          </cell>
          <cell r="FL210" t="str">
            <v>$209</v>
          </cell>
          <cell r="FM210" t="str">
            <v>#N/D</v>
          </cell>
          <cell r="FN210" t="str">
            <v>#N/D</v>
          </cell>
          <cell r="FO210" t="str">
            <v>#N/D</v>
          </cell>
          <cell r="FP210" t="str">
            <v>#N/D</v>
          </cell>
          <cell r="FQ210" t="str">
            <v>#¡REF!</v>
          </cell>
          <cell r="FR210" t="str">
            <v>#N/D</v>
          </cell>
          <cell r="FS210" t="str">
            <v xml:space="preserve">Ejecutar actividades técnicas, administrativas y financieras, aplicando sus 
conocimientos para garantizar el cumplimiento de los proyectos, 
programas y actividades de la Subdirección de Promoción de la 
Participación, asegurandoa l ejecución de los lineamientos institucionales, 
normativos y la implementación del programa de estímulos a la 
participación incidente. 
2. Mantener actualizada y organizada la información técnica, administrativa y 
financiera generada en el desarrollo de las funciones asignadas a la 
dependencia. 
3. Apoyar la sistematización de la información derivada de los proyectos 
relacionados con la política pública de participación incidente, asegurando 
su adecuada gestión y análisis. 
4. Brindar apoyo administrativo en los procesos precontractuales, 
contractuales y postcontractuales de la Subdirección de Promoción de la 
Participación, en el marco de la política pública de participación incidente. 
5. Apoyar la revisión mensual de las cuentas de cobro de los contratos 
suscritos por la Subdirección de Promoción de la Participación, así como 
gestionar de manera oportuna los documentos, solicitudes y actividades 
asignadas, ya sea mediante comunicación directa o a través del Sistema 
Distrital de Quejas y Soluciones (SDQS) y el sistema de administración de 
correspondencia de la entidad. 
6. Las demás que sean asignadas por el supervisor, de acuerdo con la 
naturaleza y objeto del contrato. </v>
          </cell>
          <cell r="FT21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0"/>
          <cell r="FV210">
            <v>7</v>
          </cell>
          <cell r="FW210" t="str">
            <v>#N/D</v>
          </cell>
          <cell r="FX210">
            <v>320</v>
          </cell>
          <cell r="FY210">
            <v>20514000</v>
          </cell>
          <cell r="FZ210">
            <v>45718</v>
          </cell>
          <cell r="GA210">
            <v>244</v>
          </cell>
          <cell r="GB210">
            <v>20514000</v>
          </cell>
          <cell r="GC210">
            <v>45737</v>
          </cell>
        </row>
        <row r="211">
          <cell r="A211" t="str">
            <v>C527</v>
          </cell>
          <cell r="B211"/>
          <cell r="C211">
            <v>2025</v>
          </cell>
          <cell r="D211">
            <v>210</v>
          </cell>
          <cell r="E211">
            <v>52719211</v>
          </cell>
          <cell r="F211">
            <v>4</v>
          </cell>
          <cell r="G211" t="str">
            <v>LILIANA PAOLA MURILLO ARENAS</v>
          </cell>
          <cell r="H211" t="str">
            <v>AC 68 60-97</v>
          </cell>
          <cell r="I211">
            <v>6014796993</v>
          </cell>
          <cell r="J211" t="str">
            <v>lipamuar@hotmail.com</v>
          </cell>
          <cell r="K211" t="str">
            <v>NO APLICA</v>
          </cell>
          <cell r="L211" t="str">
            <v>NO APLICA</v>
          </cell>
          <cell r="M211" t="str">
            <v>MUJER</v>
          </cell>
          <cell r="N211" t="str">
            <v>CISGENERO</v>
          </cell>
          <cell r="O211" t="str">
            <v>NO APLICA</v>
          </cell>
          <cell r="P211" t="str">
            <v>NO APLICA</v>
          </cell>
          <cell r="Q211">
            <v>30144</v>
          </cell>
          <cell r="R211">
            <v>42</v>
          </cell>
          <cell r="S211" t="str">
            <v>NACIONAL</v>
          </cell>
          <cell r="T211" t="str">
            <v xml:space="preserve">Título de formación profesional en 
Ciencias Sociales, Humanas, y 
afines con título de posgrado en la 
modalidad de especialización y/o 
su equivalencia
</v>
          </cell>
          <cell r="U211" t="str">
            <v>TRABAJADORA SOCIAL, 
egresada de la Corporación 
Universitaria Republicana según 
diploma de grado de fecha el día 
27 de junio de 2008. 
ESPECIALISTA EN PROMOCIÓN 
EN SALUD Y DESARROLLO 
HUMANO, egresada de la 
Universidad Colegio Mayor de 
Cundinamarca según diploma de 
grado de fecha 6 de julio de 2012</v>
          </cell>
          <cell r="V211" t="str">
            <v>Inversión</v>
          </cell>
          <cell r="W211" t="str">
            <v>Construcción de Ciudadanía Activa Crece La Participación en el Territorio con Promoción, Información e Innovación en Bogotá D.C.</v>
          </cell>
          <cell r="X211" t="str">
            <v>O23011745022024025406001</v>
          </cell>
          <cell r="Y21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1" t="str">
            <v>4. Suscribir 70 Pacto(s) ciudadanos de convivencia.</v>
          </cell>
          <cell r="AA211" t="str">
            <v>Prestar los servicios profesionales para gestionar y articular los proyectos misionales que se deriven de la estrategia impactando que lidera la Subdireccióin de Promoción de la Participación.</v>
          </cell>
          <cell r="AB211">
            <v>45733</v>
          </cell>
          <cell r="AC211">
            <v>45736</v>
          </cell>
          <cell r="AD211">
            <v>2025</v>
          </cell>
          <cell r="AE211">
            <v>3</v>
          </cell>
          <cell r="AF211">
            <v>20</v>
          </cell>
          <cell r="AG211">
            <v>2025</v>
          </cell>
          <cell r="AH211">
            <v>6</v>
          </cell>
          <cell r="AI211">
            <v>0</v>
          </cell>
          <cell r="AJ211">
            <v>2025</v>
          </cell>
          <cell r="AK211">
            <v>9</v>
          </cell>
          <cell r="AL211">
            <v>19</v>
          </cell>
          <cell r="AM211">
            <v>45919</v>
          </cell>
          <cell r="AN211">
            <v>180</v>
          </cell>
          <cell r="AO211">
            <v>30000000</v>
          </cell>
          <cell r="AP211"/>
          <cell r="AQ211"/>
          <cell r="AR211"/>
          <cell r="AS211" t="str">
            <v>$ 5.000.000</v>
          </cell>
          <cell r="AT211" t="str">
            <v>PROFESIONAL 3</v>
          </cell>
          <cell r="AU211" t="str">
            <v>Marzo</v>
          </cell>
          <cell r="AV211" t="str">
            <v>1 1. Natural</v>
          </cell>
          <cell r="AW211" t="str">
            <v>26 26-Persona Natural</v>
          </cell>
          <cell r="AX211" t="str">
            <v>3 3. Único Contratista</v>
          </cell>
          <cell r="AY211" t="str">
            <v>17 17. Contrato de Prestación de Servicios</v>
          </cell>
          <cell r="AZ211" t="str">
            <v>31 31-Servicios Profesionales</v>
          </cell>
          <cell r="BA211" t="str">
            <v>5 Contratación directa</v>
          </cell>
          <cell r="BB211" t="str">
            <v>33 Prestación de Servicios Profesionales y Apoyo (5-8)</v>
          </cell>
          <cell r="BC211">
            <v>1</v>
          </cell>
          <cell r="BD211" t="str">
            <v>1 1. Ley 80</v>
          </cell>
          <cell r="BE211"/>
          <cell r="BF211"/>
          <cell r="BG211"/>
          <cell r="BH211"/>
          <cell r="BI211" t="str">
            <v>6 6: Prestacion de servicios</v>
          </cell>
          <cell r="BJ211"/>
          <cell r="BK211"/>
          <cell r="BL211"/>
          <cell r="BM211"/>
          <cell r="BN211"/>
          <cell r="BO211"/>
          <cell r="BP211"/>
          <cell r="BQ211"/>
          <cell r="BR211"/>
          <cell r="BS211"/>
          <cell r="BT211"/>
          <cell r="BU211"/>
          <cell r="BV211"/>
          <cell r="BW211"/>
          <cell r="BX211"/>
          <cell r="BY211"/>
          <cell r="BZ211"/>
          <cell r="CA211"/>
          <cell r="CB211"/>
          <cell r="CC211">
            <v>45735</v>
          </cell>
          <cell r="CD211" t="str">
            <v>CUMPLIMIENTO</v>
          </cell>
          <cell r="CE211">
            <v>80111600</v>
          </cell>
          <cell r="CF211" t="str">
            <v>CD-IDPAC-210-2025</v>
          </cell>
          <cell r="CG211" t="str">
            <v xml:space="preserve">https://community.secop.gov.co/Public/Tendering/OpportunityDetail/Index?noticeUID=CO1.NTC.7851326&amp;isFromPublicArea=True&amp;isModal=False
</v>
          </cell>
          <cell r="CH211">
            <v>45733</v>
          </cell>
          <cell r="CI211" t="str">
            <v xml:space="preserve">	CO1.PCCNTR.7665510</v>
          </cell>
          <cell r="CJ211" t="str">
            <v>Mónica Flórez</v>
          </cell>
          <cell r="CK211" t="str">
            <v>YULY MARCELA BARAJAS AGUILERA</v>
          </cell>
          <cell r="CL211" t="str">
            <v>1 1. Interna</v>
          </cell>
          <cell r="CM211" t="str">
            <v>JOSÉ GUILLERMO ORJUELA ARDILA</v>
          </cell>
          <cell r="CN211">
            <v>1075654508</v>
          </cell>
          <cell r="CO211">
            <v>1</v>
          </cell>
          <cell r="CP211"/>
          <cell r="CQ211" t="str">
            <v>GERENTE ESCUELA DE LA PARTICIPACIÓN</v>
          </cell>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t="str">
            <v>$ -</v>
          </cell>
          <cell r="EV211"/>
          <cell r="EW211"/>
          <cell r="EX211"/>
          <cell r="EY211"/>
          <cell r="EZ211"/>
          <cell r="FA211"/>
          <cell r="FB211">
            <v>0</v>
          </cell>
          <cell r="FC211">
            <v>45919</v>
          </cell>
          <cell r="FD211">
            <v>180</v>
          </cell>
          <cell r="FE211" t="str">
            <v>$ 30.000.000</v>
          </cell>
          <cell r="FF211" t="str">
            <v>Activo</v>
          </cell>
          <cell r="FG211" t="str">
            <v>En ejecución</v>
          </cell>
          <cell r="FH211"/>
          <cell r="FI211"/>
          <cell r="FJ211" t="str">
            <v>#N/D</v>
          </cell>
          <cell r="FK211" t="str">
            <v>#N/D</v>
          </cell>
          <cell r="FL211" t="str">
            <v>$210</v>
          </cell>
          <cell r="FM211" t="str">
            <v>#N/D</v>
          </cell>
          <cell r="FN211" t="str">
            <v>#N/D</v>
          </cell>
          <cell r="FO211" t="str">
            <v>#N/D</v>
          </cell>
          <cell r="FP211" t="str">
            <v>#N/D</v>
          </cell>
          <cell r="FQ211" t="str">
            <v>#¡REF!</v>
          </cell>
          <cell r="FR211" t="str">
            <v>#N/D</v>
          </cell>
          <cell r="FS211" t="str">
            <v xml:space="preserve">Acompañar la implementación, evaluación y consolidación de los 
proyectos misionales derivados de la estrategia Impactando, liderada por 
la Subdirección de Promoción de la Participación, garantizando su 
desarrollo y cumplimiento. 
2. Apoyar la gestión y ejecución de la estrategia de participación en el 
territorio, con énfasis en la Planeación Participativa, facilitando su 
articulación con actores institucionales y comunitarios. 
3. Consolidar, analizar y entregar insumos clave para la sistematización, el 
intercambio de aprendizajes y la elaboración de reportes sobre los 
proyectos misionales, contribuyendo a la mejora continua de la estrategia 
Impactando. 
4. Apoyar el diagnóstico, identificación y análisis de los incentivos dirigidos al 
fortalecimiento de la participación ciudadana incidente, asegurando su 
alineación con los lineamientos institucionales y normativos. 
5. Gestionar documentos, solicitudes y actividades asignadas a través de los 
sistemas institucionales, como el Sistema Distrital de Quejas y Soluciones 
(SDQS) y el sistema de administración de correspondencia ORFEO, o 
cualquier otro implementado por la entidad, asegurando su adecuado 
seguimiento y control. 
6. Las demás que sean asignadas por el supervisor, de acuerdo con la 
naturaleza y objeto del contrato. </v>
          </cell>
          <cell r="FT21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1"/>
          <cell r="FV211">
            <v>6</v>
          </cell>
          <cell r="FW211" t="str">
            <v>#N/D</v>
          </cell>
          <cell r="FX211">
            <v>306</v>
          </cell>
          <cell r="FY211">
            <v>30000000</v>
          </cell>
          <cell r="FZ211">
            <v>45718</v>
          </cell>
          <cell r="GA211">
            <v>241</v>
          </cell>
          <cell r="GB211">
            <v>30000000</v>
          </cell>
          <cell r="GC211">
            <v>45736</v>
          </cell>
        </row>
        <row r="212">
          <cell r="A212" t="str">
            <v>C133</v>
          </cell>
          <cell r="B212"/>
          <cell r="C212">
            <v>2025</v>
          </cell>
          <cell r="D212">
            <v>211</v>
          </cell>
          <cell r="E212">
            <v>1101176339</v>
          </cell>
          <cell r="F212">
            <v>4</v>
          </cell>
          <cell r="G212" t="str">
            <v>NADIA VANESA RODRIGUEZ PARDO</v>
          </cell>
          <cell r="H212" t="str">
            <v>KR 8 C 188 95</v>
          </cell>
          <cell r="I212">
            <v>3133301950</v>
          </cell>
          <cell r="J212" t="str">
            <v>varoagui@hotmail.com</v>
          </cell>
          <cell r="K212" t="str">
            <v>NO APLICA</v>
          </cell>
          <cell r="L212" t="str">
            <v>NO APLICA</v>
          </cell>
          <cell r="M212" t="str">
            <v>MUJER</v>
          </cell>
          <cell r="N212" t="str">
            <v>CISGENERO</v>
          </cell>
          <cell r="O212" t="str">
            <v>NO APLICA</v>
          </cell>
          <cell r="P212" t="str">
            <v>NO APLICA</v>
          </cell>
          <cell r="Q212">
            <v>33260</v>
          </cell>
          <cell r="R212">
            <v>34</v>
          </cell>
          <cell r="S212" t="str">
            <v>NACIONAL</v>
          </cell>
          <cell r="T212" t="str">
            <v>Título profesional ciencias de la
educación, y/o afines o su equivalencia.</v>
          </cell>
          <cell r="U212" t="str">
            <v>Licenciado en Educación Básica con
Enfasis en Matemáticas, Humanidades
y Lengua Castellana
Universidad Pedagogica y Tecnologica de
Colombia
Según diploma del 29 de julio de 2016</v>
          </cell>
          <cell r="V212" t="str">
            <v>Inversión</v>
          </cell>
          <cell r="W212" t="str">
            <v>Formación en capacidades democráticas en interrelación con la cualificación de la participación incidente; con enfoques de cultura ciudadana, democrática y de paz Bogotá D.C.</v>
          </cell>
          <cell r="X212" t="str">
            <v>O23011745022024021202034</v>
          </cell>
          <cell r="Y21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12" t="str">
            <v>1. Formar 120.000 ciudadanos en sus capacidades democráticas para incidir en la construcción de una cultura democrática, ciudadana y de paz</v>
          </cell>
          <cell r="AA212" t="str">
            <v>Prestar los servicios profesionales para realizar el seguimiento, sistematización y reportes requeridos por la Escuela de la Participación.</v>
          </cell>
          <cell r="AB212">
            <v>45730</v>
          </cell>
          <cell r="AC212">
            <v>45736</v>
          </cell>
          <cell r="AD212">
            <v>2025</v>
          </cell>
          <cell r="AE212">
            <v>3</v>
          </cell>
          <cell r="AF212">
            <v>20</v>
          </cell>
          <cell r="AG212">
            <v>2025</v>
          </cell>
          <cell r="AH212">
            <v>5</v>
          </cell>
          <cell r="AI212">
            <v>0</v>
          </cell>
          <cell r="AJ212">
            <v>2025</v>
          </cell>
          <cell r="AK212">
            <v>8</v>
          </cell>
          <cell r="AL212">
            <v>19</v>
          </cell>
          <cell r="AM212">
            <v>45888</v>
          </cell>
          <cell r="AN212">
            <v>150</v>
          </cell>
          <cell r="AO212">
            <v>20000000</v>
          </cell>
          <cell r="AP212"/>
          <cell r="AQ212"/>
          <cell r="AR212"/>
          <cell r="AS212" t="str">
            <v>$ 4.000.000</v>
          </cell>
          <cell r="AT212" t="str">
            <v>PROFESIONAL 1</v>
          </cell>
          <cell r="AU212" t="str">
            <v>Marzo</v>
          </cell>
          <cell r="AV212" t="str">
            <v>1 1. Natural</v>
          </cell>
          <cell r="AW212" t="str">
            <v>26 26-Persona Natural</v>
          </cell>
          <cell r="AX212" t="str">
            <v>3 3. Único Contratista</v>
          </cell>
          <cell r="AY212" t="str">
            <v>17 17. Contrato de Prestación de Servicios</v>
          </cell>
          <cell r="AZ212" t="str">
            <v>31 31-Servicios Profesionales</v>
          </cell>
          <cell r="BA212" t="str">
            <v>5 Contratación directa</v>
          </cell>
          <cell r="BB212" t="str">
            <v>33 Prestación de Servicios Profesionales y Apoyo (5-8)</v>
          </cell>
          <cell r="BC212">
            <v>1</v>
          </cell>
          <cell r="BD212" t="str">
            <v>1 1. Ley 80</v>
          </cell>
          <cell r="BE212"/>
          <cell r="BF212"/>
          <cell r="BG212"/>
          <cell r="BH212"/>
          <cell r="BI212" t="str">
            <v>6 6: Prestacion de servicios</v>
          </cell>
          <cell r="BJ212"/>
          <cell r="BK212"/>
          <cell r="BL212"/>
          <cell r="BM212"/>
          <cell r="BN212"/>
          <cell r="BO212"/>
          <cell r="BP212"/>
          <cell r="BQ212"/>
          <cell r="BR212"/>
          <cell r="BS212"/>
          <cell r="BT212"/>
          <cell r="BU212"/>
          <cell r="BV212"/>
          <cell r="BW212"/>
          <cell r="BX212"/>
          <cell r="BY212"/>
          <cell r="BZ212"/>
          <cell r="CA212"/>
          <cell r="CB212"/>
          <cell r="CC212">
            <v>45733</v>
          </cell>
          <cell r="CD212" t="str">
            <v>CUMPLIMIENTO</v>
          </cell>
          <cell r="CE212">
            <v>80111600</v>
          </cell>
          <cell r="CF212" t="str">
            <v>CD-IDPAC-211-2025</v>
          </cell>
          <cell r="CG212" t="str">
            <v xml:space="preserve">https://community.secop.gov.co/Public/Tendering/OpportunityDetail/Index?noticeUID=CO1.NTC.7842008&amp;isFromPublicArea=True&amp;isModal=False
</v>
          </cell>
          <cell r="CH212">
            <v>45730</v>
          </cell>
          <cell r="CI212" t="str">
            <v>CO1.PCCNTR.7658118</v>
          </cell>
          <cell r="CJ212" t="str">
            <v>Mónica Flórez</v>
          </cell>
          <cell r="CK212" t="str">
            <v>YULY MARCELA BARAJAS AGUILERA</v>
          </cell>
          <cell r="CL212" t="str">
            <v>1 1. Interna</v>
          </cell>
          <cell r="CM212" t="str">
            <v>JOSÉ GUILLERMO ORJUELA ARDILA</v>
          </cell>
          <cell r="CN212">
            <v>1075654508</v>
          </cell>
          <cell r="CO212">
            <v>1</v>
          </cell>
          <cell r="CP212"/>
          <cell r="CQ212" t="str">
            <v>GERENTE ESCUELA DE LA PARTICIPACIÓN</v>
          </cell>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t="str">
            <v>$ -</v>
          </cell>
          <cell r="EV212"/>
          <cell r="EW212"/>
          <cell r="EX212"/>
          <cell r="EY212"/>
          <cell r="EZ212"/>
          <cell r="FA212"/>
          <cell r="FB212">
            <v>0</v>
          </cell>
          <cell r="FC212">
            <v>45888</v>
          </cell>
          <cell r="FD212">
            <v>150</v>
          </cell>
          <cell r="FE212" t="str">
            <v>$ 20.000.000</v>
          </cell>
          <cell r="FF212" t="str">
            <v>Activo</v>
          </cell>
          <cell r="FG212" t="str">
            <v>En ejecución</v>
          </cell>
          <cell r="FH212"/>
          <cell r="FI212"/>
          <cell r="FJ212" t="str">
            <v>#N/D</v>
          </cell>
          <cell r="FK212" t="str">
            <v>#N/D</v>
          </cell>
          <cell r="FL212" t="str">
            <v>$211</v>
          </cell>
          <cell r="FM212" t="str">
            <v>#N/D</v>
          </cell>
          <cell r="FN212" t="str">
            <v>#N/D</v>
          </cell>
          <cell r="FO212" t="str">
            <v>#N/D</v>
          </cell>
          <cell r="FP212" t="str">
            <v>#N/D</v>
          </cell>
          <cell r="FQ212" t="str">
            <v>#¡REF!</v>
          </cell>
          <cell r="FR212" t="str">
            <v>#N/D</v>
          </cell>
          <cell r="FS212" t="str">
            <v xml:space="preserve">Documentar y sistematizar los procesos de formación, siguiendo los 
lineamientos definidos por la Gerencia de la Escuela de Participación, con 
el objetivo de garantizar la trazabilidad y la mejora continua de las 
actividades formativas. 
2. Gestionar la relación con la ciudadanía para proporcionar información 
relevante sobre la oferta formativa de la Escuela, asegurando una 
comunicación efectiva y transparente. 
3. Desarrollar y adaptar contenidos para las estrategias de formación virtual, 
virtual asistida y presencial de la Gerencia Escuela, alineándose con la 
metodología establecida por la Gerencia y asegurando la calidad educativa 
de cada curso. 
4. Brindar apoyo en la gestión institucional e interinstitucional para la 
adecuada realización de las acciones, procesos y actividades de 
promoción de la Gerencia de Escuela de la Participación. 
5. Asistir a las diferentes reuniones de formación y coordinación convocadas 
por la Gerencia Escuela. 
6. Las demás que sean asignadas por el supervisor, de acuerdo con la 
naturaleza y objeto del contrato. </v>
          </cell>
          <cell r="FT21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2"/>
          <cell r="FV212">
            <v>5</v>
          </cell>
          <cell r="FW212" t="str">
            <v>#N/D</v>
          </cell>
          <cell r="FX212">
            <v>410</v>
          </cell>
          <cell r="FY212">
            <v>27500000</v>
          </cell>
          <cell r="FZ212">
            <v>45726</v>
          </cell>
          <cell r="GA212">
            <v>220</v>
          </cell>
          <cell r="GB212">
            <v>20000000</v>
          </cell>
          <cell r="GC212">
            <v>45734</v>
          </cell>
        </row>
        <row r="213">
          <cell r="A213" t="str">
            <v>C211</v>
          </cell>
          <cell r="B213"/>
          <cell r="C213">
            <v>2025</v>
          </cell>
          <cell r="D213">
            <v>212</v>
          </cell>
          <cell r="E213">
            <v>3231835</v>
          </cell>
          <cell r="F213">
            <v>5</v>
          </cell>
          <cell r="G213" t="str">
            <v>AGUSTIN NAVARRETE GUTIERREZ</v>
          </cell>
          <cell r="H213" t="str">
            <v>Cl 48 C sur # 24 35 Bl 17 Apto 341</v>
          </cell>
          <cell r="I213">
            <v>7697646</v>
          </cell>
          <cell r="J213" t="str">
            <v>navarthez@gmail.com</v>
          </cell>
          <cell r="K213" t="str">
            <v>NO APLICA</v>
          </cell>
          <cell r="L213" t="str">
            <v>NO APLICA</v>
          </cell>
          <cell r="M213" t="str">
            <v>HOMBRE</v>
          </cell>
          <cell r="N213" t="str">
            <v>CISGENERO</v>
          </cell>
          <cell r="O213" t="str">
            <v>NO APLICA</v>
          </cell>
          <cell r="P213" t="str">
            <v>NO APLICA</v>
          </cell>
          <cell r="Q213">
            <v>21395</v>
          </cell>
          <cell r="R213">
            <v>66</v>
          </cell>
          <cell r="S213" t="str">
            <v>NACIONAL</v>
          </cell>
          <cell r="T213" t="str">
            <v>Título de formación tecnológica o aprobación
de seis (6) semestres de formación
profesional o aprobación del 60% del pensum
académico de formación profesional en
ciencias de la educación y/o ciencias sociales
y humanas o su equivalencia</v>
          </cell>
          <cell r="U213" t="str">
            <v>BACHILLER ACADÉMICO
Colegio Canapro
Según diploma de fecha 20 de abril
de 2013</v>
          </cell>
          <cell r="V213" t="str">
            <v>Inversión</v>
          </cell>
          <cell r="W213" t="str">
            <v>Implementación de mecanismos de participación que potencian el desarrollo territorial Bogotá D.C.</v>
          </cell>
          <cell r="X213" t="str">
            <v>O23011745022024023801029</v>
          </cell>
          <cell r="Y213" t="str">
            <v>Meta 421 Implementar un (1) modelo de gobernanza democrática que amplíe el alcance de la participación de la ciudadanía organizaciones sociales y comunales de primer segundo y tercer grado en todas las decisiones públicas del gobierno distrital.</v>
          </cell>
          <cell r="Z213" t="str">
            <v>3. Aplicar a 2000 organizaciones sociales, comunales, medios comunitarios, de propiedad horizontal el modelo de fortalecimiento</v>
          </cell>
          <cell r="AA213" t="str">
            <v>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AB213">
            <v>45736</v>
          </cell>
          <cell r="AC213">
            <v>45741</v>
          </cell>
          <cell r="AD213">
            <v>2025</v>
          </cell>
          <cell r="AE213">
            <v>3</v>
          </cell>
          <cell r="AF213">
            <v>25</v>
          </cell>
          <cell r="AG213">
            <v>2025</v>
          </cell>
          <cell r="AH213">
            <v>5</v>
          </cell>
          <cell r="AI213">
            <v>0</v>
          </cell>
          <cell r="AJ213">
            <v>2025</v>
          </cell>
          <cell r="AK213">
            <v>8</v>
          </cell>
          <cell r="AL213">
            <v>24</v>
          </cell>
          <cell r="AM213">
            <v>45893</v>
          </cell>
          <cell r="AN213">
            <v>150</v>
          </cell>
          <cell r="AO213">
            <v>18030000</v>
          </cell>
          <cell r="AP213"/>
          <cell r="AQ213"/>
          <cell r="AR213"/>
          <cell r="AS213" t="str">
            <v>$ 3.606.000</v>
          </cell>
          <cell r="AT213" t="str">
            <v>TECNICA 3</v>
          </cell>
          <cell r="AU213" t="str">
            <v>Marzo</v>
          </cell>
          <cell r="AV213" t="str">
            <v>1 1. Natural</v>
          </cell>
          <cell r="AW213" t="str">
            <v>26 26-Persona Natural</v>
          </cell>
          <cell r="AX213" t="str">
            <v>3 3. Único Contratista</v>
          </cell>
          <cell r="AY213" t="str">
            <v>17 17. Contrato de Prestación de Servicios</v>
          </cell>
          <cell r="AZ213" t="str">
            <v>33 33-Servicios Apoyo a la Gestion de la Entidad (servicios administrativos)</v>
          </cell>
          <cell r="BA213" t="str">
            <v>5 Contratación directa</v>
          </cell>
          <cell r="BB213" t="str">
            <v>33 Prestación de Servicios Profesionales y Apoyo (5-8)</v>
          </cell>
          <cell r="BC213">
            <v>1</v>
          </cell>
          <cell r="BD213" t="str">
            <v>1 1. Ley 80</v>
          </cell>
          <cell r="BE213"/>
          <cell r="BF213"/>
          <cell r="BG213"/>
          <cell r="BH213"/>
          <cell r="BI213" t="str">
            <v>6 6: Prestacion de servicios</v>
          </cell>
          <cell r="BJ213"/>
          <cell r="BK213"/>
          <cell r="BL213"/>
          <cell r="BM213"/>
          <cell r="BN213"/>
          <cell r="BO213"/>
          <cell r="BP213"/>
          <cell r="BQ213"/>
          <cell r="BR213"/>
          <cell r="BS213"/>
          <cell r="BT213"/>
          <cell r="BU213"/>
          <cell r="BV213"/>
          <cell r="BW213"/>
          <cell r="BX213"/>
          <cell r="BY213"/>
          <cell r="BZ213"/>
          <cell r="CA213"/>
          <cell r="CB213"/>
          <cell r="CC213">
            <v>45737</v>
          </cell>
          <cell r="CD213" t="str">
            <v>CUMPLIMIENTO</v>
          </cell>
          <cell r="CE213">
            <v>80111600</v>
          </cell>
          <cell r="CF213" t="str">
            <v>CD-IDPAC-0212-2025</v>
          </cell>
          <cell r="CG213" t="str">
            <v xml:space="preserve">https://community.secop.gov.co/Public/Tendering/OpportunityDetail/Index?noticeUID=CO1.NTC.7868660&amp;isFromPublicArea=True&amp;isModal=False
</v>
          </cell>
          <cell r="CH213">
            <v>45735</v>
          </cell>
          <cell r="CI213" t="str">
            <v>CO1.PCCNTR.7678277</v>
          </cell>
          <cell r="CJ213" t="str">
            <v>Sandra Milena Torres</v>
          </cell>
          <cell r="CK213" t="str">
            <v>YULY MARCELA BARAJAS AGUILERA</v>
          </cell>
          <cell r="CL213" t="str">
            <v>1 1. Interna</v>
          </cell>
          <cell r="CM213" t="str">
            <v>MARTHA ELMY NIÑO VARGAS</v>
          </cell>
          <cell r="CN213">
            <v>1030534699</v>
          </cell>
          <cell r="CO213">
            <v>1</v>
          </cell>
          <cell r="CP213"/>
          <cell r="CQ213" t="str">
            <v>Subdirectora de Fortalecimiento de la Organización Social</v>
          </cell>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t="str">
            <v>$ -</v>
          </cell>
          <cell r="EV213"/>
          <cell r="EW213"/>
          <cell r="EX213"/>
          <cell r="EY213"/>
          <cell r="EZ213"/>
          <cell r="FA213"/>
          <cell r="FB213">
            <v>0</v>
          </cell>
          <cell r="FC213">
            <v>45893</v>
          </cell>
          <cell r="FD213">
            <v>150</v>
          </cell>
          <cell r="FE213" t="str">
            <v>$ 18.030.000</v>
          </cell>
          <cell r="FF213" t="str">
            <v>Activo</v>
          </cell>
          <cell r="FG213" t="str">
            <v>En ejecución</v>
          </cell>
          <cell r="FH213"/>
          <cell r="FI213"/>
          <cell r="FJ213" t="str">
            <v>#N/D</v>
          </cell>
          <cell r="FK213" t="str">
            <v>#N/D</v>
          </cell>
          <cell r="FL213" t="str">
            <v>$212</v>
          </cell>
          <cell r="FM213" t="str">
            <v>#N/D</v>
          </cell>
          <cell r="FN213" t="str">
            <v>#N/D</v>
          </cell>
          <cell r="FO213" t="str">
            <v>#N/D</v>
          </cell>
          <cell r="FP213" t="str">
            <v>#N/D</v>
          </cell>
          <cell r="FQ213" t="str">
            <v>#¡REF!</v>
          </cell>
          <cell r="FR213" t="str">
            <v>#N/D</v>
          </cell>
          <cell r="FS213" t="str">
            <v xml:space="preserve"> 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v>
          </cell>
          <cell r="FT21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3"/>
          <cell r="FV213">
            <v>5</v>
          </cell>
          <cell r="FW213" t="str">
            <v>#N/D</v>
          </cell>
          <cell r="FX213">
            <v>371</v>
          </cell>
          <cell r="FY213">
            <v>21636000</v>
          </cell>
          <cell r="FZ213">
            <v>45723</v>
          </cell>
          <cell r="GA213">
            <v>264</v>
          </cell>
          <cell r="GB213">
            <v>18030000</v>
          </cell>
          <cell r="GC213">
            <v>45739</v>
          </cell>
        </row>
        <row r="214">
          <cell r="A214" t="str">
            <v>C484</v>
          </cell>
          <cell r="B214"/>
          <cell r="C214">
            <v>2025</v>
          </cell>
          <cell r="D214">
            <v>213</v>
          </cell>
          <cell r="E214">
            <v>1026591961</v>
          </cell>
          <cell r="F214">
            <v>3</v>
          </cell>
          <cell r="G214" t="str">
            <v>MARIA FERNANDA DONCEL QUINTERO</v>
          </cell>
          <cell r="H214" t="str">
            <v>cra 19 d # 1 c-35</v>
          </cell>
          <cell r="I214">
            <v>3012144352</v>
          </cell>
          <cell r="J214" t="str">
            <v>mafe51@live.com</v>
          </cell>
          <cell r="K214" t="str">
            <v>NO APLICA</v>
          </cell>
          <cell r="L214" t="str">
            <v>NO APLICA</v>
          </cell>
          <cell r="M214" t="str">
            <v>MUJER</v>
          </cell>
          <cell r="N214" t="str">
            <v>CISGENERO</v>
          </cell>
          <cell r="O214" t="str">
            <v>NO APLICA</v>
          </cell>
          <cell r="P214" t="str">
            <v>NO APLICA</v>
          </cell>
          <cell r="Q214">
            <v>35685</v>
          </cell>
          <cell r="R214">
            <v>27</v>
          </cell>
          <cell r="S214" t="str">
            <v>NACIONAL</v>
          </cell>
          <cell r="T214" t="str">
            <v>título de formación técnica o aprobación de
cuatro (04) semestres de formación
profesional o aprobación del 40% del
pensum académico de formación
profesional en el área de administración y
afines o ciencias sociales y afines o su
equivalencia</v>
          </cell>
          <cell r="U214" t="str">
            <v>ADMINISTRADOR DE EMPRESAS
Politécnico Grancolombiano
Según diploma del 14 de septiembre de
2020</v>
          </cell>
          <cell r="V214" t="str">
            <v>Inversión</v>
          </cell>
          <cell r="W214" t="str">
            <v>Construcción de Ciudadanía Activa Crece La Participación en el Territorio con Promoción, Información e Innovación en Bogotá D.C.</v>
          </cell>
          <cell r="X214" t="str">
            <v>O23011745022024025401021</v>
          </cell>
          <cell r="Y21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4" t="str">
            <v>3. Entregar 1.550 Incentivo(s) para estimular y promover la participación incidente.</v>
          </cell>
          <cell r="AA214" t="str">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v>
          </cell>
          <cell r="AB214">
            <v>45734</v>
          </cell>
          <cell r="AC214">
            <v>45736</v>
          </cell>
          <cell r="AD214">
            <v>2025</v>
          </cell>
          <cell r="AE214">
            <v>3</v>
          </cell>
          <cell r="AF214">
            <v>20</v>
          </cell>
          <cell r="AG214">
            <v>2025</v>
          </cell>
          <cell r="AH214">
            <v>5</v>
          </cell>
          <cell r="AI214">
            <v>0</v>
          </cell>
          <cell r="AJ214">
            <v>2025</v>
          </cell>
          <cell r="AK214">
            <v>8</v>
          </cell>
          <cell r="AL214">
            <v>19</v>
          </cell>
          <cell r="AM214">
            <v>45888</v>
          </cell>
          <cell r="AN214">
            <v>150</v>
          </cell>
          <cell r="AO214">
            <v>27500000</v>
          </cell>
          <cell r="AP214"/>
          <cell r="AQ214"/>
          <cell r="AR214"/>
          <cell r="AS214" t="str">
            <v>$ 5.500.000</v>
          </cell>
          <cell r="AT214" t="str">
            <v>PROFESIONAL 4</v>
          </cell>
          <cell r="AU214" t="str">
            <v>Marzo</v>
          </cell>
          <cell r="AV214" t="str">
            <v>1 1. Natural</v>
          </cell>
          <cell r="AW214" t="str">
            <v>26 26-Persona Natural</v>
          </cell>
          <cell r="AX214" t="str">
            <v>3 3. Único Contratista</v>
          </cell>
          <cell r="AY214" t="str">
            <v>17 17. Contrato de Prestación de Servicios</v>
          </cell>
          <cell r="AZ214" t="str">
            <v>31 31-Servicios Profesionales</v>
          </cell>
          <cell r="BA214" t="str">
            <v>5 Contratación directa</v>
          </cell>
          <cell r="BB214" t="str">
            <v>33 Prestación de Servicios Profesionales y Apoyo (5-8)</v>
          </cell>
          <cell r="BC214">
            <v>1</v>
          </cell>
          <cell r="BD214" t="str">
            <v>1 1. Ley 80</v>
          </cell>
          <cell r="BE214"/>
          <cell r="BF214"/>
          <cell r="BG214"/>
          <cell r="BH214"/>
          <cell r="BI214" t="str">
            <v>6 6: Prestacion de servicios</v>
          </cell>
          <cell r="BJ214"/>
          <cell r="BK214"/>
          <cell r="BL214"/>
          <cell r="BM214"/>
          <cell r="BN214"/>
          <cell r="BO214"/>
          <cell r="BP214"/>
          <cell r="BQ214"/>
          <cell r="BR214"/>
          <cell r="BS214"/>
          <cell r="BT214"/>
          <cell r="BU214"/>
          <cell r="BV214"/>
          <cell r="BW214"/>
          <cell r="BX214"/>
          <cell r="BY214"/>
          <cell r="BZ214"/>
          <cell r="CA214"/>
          <cell r="CB214"/>
          <cell r="CC214">
            <v>45735</v>
          </cell>
          <cell r="CD214" t="str">
            <v>CUMPLIMIENTO</v>
          </cell>
          <cell r="CE214">
            <v>80111600</v>
          </cell>
          <cell r="CF214" t="str">
            <v>CD-IDPAC-213-2025</v>
          </cell>
          <cell r="CG214" t="str">
            <v>https://community.secop.gov.co/Public/Tendering/OpportunityDetail/Index?noticeUID=CO1.NTC.7853471&amp;isFromPublicArea=True&amp;isModal=False</v>
          </cell>
          <cell r="CH214">
            <v>45733</v>
          </cell>
          <cell r="CI214" t="str">
            <v>CO1.PCCNTR.7666678</v>
          </cell>
          <cell r="CJ214" t="str">
            <v>Mónica Flórez</v>
          </cell>
          <cell r="CK214" t="str">
            <v>YULY MARCELA BARAJAS AGUILERA</v>
          </cell>
          <cell r="CL214" t="str">
            <v>1 1. Interna</v>
          </cell>
          <cell r="CM214" t="str">
            <v>JOSÉ GUILLERMO ORJUELA ARDILA</v>
          </cell>
          <cell r="CN214">
            <v>1075654508</v>
          </cell>
          <cell r="CO214">
            <v>1</v>
          </cell>
          <cell r="CP214"/>
          <cell r="CQ214" t="str">
            <v>GERENTE ESCUELA DE LA PARTICIPACIÓN</v>
          </cell>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t="str">
            <v>$ -</v>
          </cell>
          <cell r="EV214"/>
          <cell r="EW214"/>
          <cell r="EX214"/>
          <cell r="EY214"/>
          <cell r="EZ214"/>
          <cell r="FA214"/>
          <cell r="FB214">
            <v>0</v>
          </cell>
          <cell r="FC214">
            <v>45888</v>
          </cell>
          <cell r="FD214">
            <v>150</v>
          </cell>
          <cell r="FE214" t="str">
            <v>$ 27.500.000</v>
          </cell>
          <cell r="FF214" t="str">
            <v>Activo</v>
          </cell>
          <cell r="FG214" t="str">
            <v>En ejecución</v>
          </cell>
          <cell r="FH214"/>
          <cell r="FI214"/>
          <cell r="FJ214" t="str">
            <v>#N/D</v>
          </cell>
          <cell r="FK214" t="str">
            <v>#N/D</v>
          </cell>
          <cell r="FL214" t="str">
            <v>$213</v>
          </cell>
          <cell r="FM214" t="str">
            <v>#N/D</v>
          </cell>
          <cell r="FN214" t="str">
            <v>#N/D</v>
          </cell>
          <cell r="FO214" t="str">
            <v>#N/D</v>
          </cell>
          <cell r="FP214" t="str">
            <v>#N/D</v>
          </cell>
          <cell r="FQ214" t="str">
            <v>#¡REF!</v>
          </cell>
          <cell r="FR214" t="str">
            <v>#N/D</v>
          </cell>
          <cell r="FS214" t="str">
            <v xml:space="preserve">Realizar la revisión, registro y seguimiento a los planes y acciones a cargo 
de la Subdirección de promoción de la participación, en los aplicativos 
definidos. 
2. Gestionar y acompañar la agenda territorial en las localidades para 
promover el portafolio de servicios de la entidad, cuando el supervisor lo 
requiera. 
3. Consolidar, verificar y registrar la información relacionada con las políticas 
públicas que la Subdirección de Promoción de la Participación debe 
reportar periódicamente, de acuerdo con los lineamientos de la Oficina 
Asesora de Planeación. 
4. Asistir a reuniones, actividades y/o eventos institucionales transversales 
que designe el supervisor para promover la participación en el territorio, 
generando los respectivos informes, evidencias, documentos y repositorio 
de la información correspondiente para asegurar una adecuada 
documentación y seguimiento de las actividades realizadas. 
5. Registrar y reportar la caracterización de actores en los formatos 
institucionales, como resultado de las asistencias técnicas, actividades y 
ejercicios relacionados con la promoción de la participación, asegurando 
su consolidación y análisis. 
6. Las demás que sean asignadas por el supervisor, de acuerdo con la 
naturaleza y objeto del contrato. </v>
          </cell>
          <cell r="FT21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4"/>
          <cell r="FV214">
            <v>5</v>
          </cell>
          <cell r="FW214" t="str">
            <v>#N/D</v>
          </cell>
          <cell r="FX214">
            <v>279</v>
          </cell>
          <cell r="FY214">
            <v>33000000</v>
          </cell>
          <cell r="FZ214">
            <v>45715</v>
          </cell>
          <cell r="GA214">
            <v>236</v>
          </cell>
          <cell r="GB214">
            <v>27500000</v>
          </cell>
          <cell r="GC214">
            <v>45736</v>
          </cell>
        </row>
        <row r="215">
          <cell r="A215" t="str">
            <v>C80</v>
          </cell>
          <cell r="B215"/>
          <cell r="C215">
            <v>2025</v>
          </cell>
          <cell r="D215">
            <v>214</v>
          </cell>
          <cell r="E215">
            <v>79565901</v>
          </cell>
          <cell r="F215">
            <v>3</v>
          </cell>
          <cell r="G215" t="str">
            <v>GIOVANNY ALFONSO URQUIJO AGUIRRE</v>
          </cell>
          <cell r="H215" t="str">
            <v>CR 72 N BIS 40 69 BRR TIMIZA</v>
          </cell>
          <cell r="I215">
            <v>3102979397</v>
          </cell>
          <cell r="J215" t="str">
            <v>ingiovas@hotmail.com</v>
          </cell>
          <cell r="K215" t="str">
            <v>NO APLICA</v>
          </cell>
          <cell r="L215" t="str">
            <v>NO APLICA</v>
          </cell>
          <cell r="M215" t="str">
            <v>HOMBRE</v>
          </cell>
          <cell r="N215" t="str">
            <v>CISGENERO</v>
          </cell>
          <cell r="O215" t="str">
            <v>NO APLICA</v>
          </cell>
          <cell r="P215" t="str">
            <v>NO APLICA</v>
          </cell>
          <cell r="Q215">
            <v>26202</v>
          </cell>
          <cell r="R215">
            <v>52</v>
          </cell>
          <cell r="S215" t="str">
            <v>NACIONAL</v>
          </cell>
          <cell r="T215" t="str">
            <v>Título de formación profesional en
ingeniería, arquitectura, urbanismo y
afines o su equivalencia</v>
          </cell>
          <cell r="U215" t="str">
            <v>INGENIERO INDUSTRIAL 
Universidad INCCA de Colombia
Según diploma del 5 de agosto de 2005</v>
          </cell>
          <cell r="V215" t="str">
            <v>Inversión</v>
          </cell>
          <cell r="W215" t="str">
            <v>Fortalecimiento de la gestión institucional del IDPAC en el marco de la ejecución del Plan de Desarrollo de  Bogotá D.C</v>
          </cell>
          <cell r="X215" t="str">
            <v>O23011745992024019407023</v>
          </cell>
          <cell r="Y215" t="str">
            <v>Meta 368 Implementar 1 estrategia para fortalecimiento de la gestión institucional y operativa</v>
          </cell>
          <cell r="Z215" t="str">
            <v>1. Realizar el 100% de la estrategia de contratación de talento humano para los procesos de apoyo, gerencia y evaluación</v>
          </cell>
          <cell r="AA215" t="str">
            <v>Prestar los servicios profesionales para acompañar y desarrollar las actividades requeridas en el Proceso de Bienes, Servicios e Infraestructura del Instituto.</v>
          </cell>
          <cell r="AB215">
            <v>45730</v>
          </cell>
          <cell r="AC215">
            <v>45736</v>
          </cell>
          <cell r="AD215">
            <v>2025</v>
          </cell>
          <cell r="AE215">
            <v>3</v>
          </cell>
          <cell r="AF215">
            <v>20</v>
          </cell>
          <cell r="AG215">
            <v>2025</v>
          </cell>
          <cell r="AH215">
            <v>6</v>
          </cell>
          <cell r="AI215">
            <v>0</v>
          </cell>
          <cell r="AJ215">
            <v>2025</v>
          </cell>
          <cell r="AK215">
            <v>9</v>
          </cell>
          <cell r="AL215">
            <v>19</v>
          </cell>
          <cell r="AM215">
            <v>45919</v>
          </cell>
          <cell r="AN215">
            <v>180</v>
          </cell>
          <cell r="AO215">
            <v>27048000</v>
          </cell>
          <cell r="AP215"/>
          <cell r="AQ215"/>
          <cell r="AR215"/>
          <cell r="AS215" t="str">
            <v>$ 4.508.000</v>
          </cell>
          <cell r="AT215" t="str">
            <v>PROFESIONAL 1</v>
          </cell>
          <cell r="AU215" t="str">
            <v>Marzo</v>
          </cell>
          <cell r="AV215" t="str">
            <v>1 1. Natural</v>
          </cell>
          <cell r="AW215" t="str">
            <v>26 26-Persona Natural</v>
          </cell>
          <cell r="AX215" t="str">
            <v>3 3. Único Contratista</v>
          </cell>
          <cell r="AY215" t="str">
            <v>17 17. Contrato de Prestación de Servicios</v>
          </cell>
          <cell r="AZ215" t="str">
            <v>31 31-Servicios Profesionales</v>
          </cell>
          <cell r="BA215" t="str">
            <v>5 Contratación directa</v>
          </cell>
          <cell r="BB215" t="str">
            <v>33 Prestación de Servicios Profesionales y Apoyo (5-8)</v>
          </cell>
          <cell r="BC215">
            <v>1</v>
          </cell>
          <cell r="BD215" t="str">
            <v>1 1. Ley 80</v>
          </cell>
          <cell r="BE215"/>
          <cell r="BF215"/>
          <cell r="BG215"/>
          <cell r="BH215"/>
          <cell r="BI215" t="str">
            <v>6 6: Prestacion de servicios</v>
          </cell>
          <cell r="BJ215"/>
          <cell r="BK215"/>
          <cell r="BL215"/>
          <cell r="BM215"/>
          <cell r="BN215"/>
          <cell r="BO215"/>
          <cell r="BP215"/>
          <cell r="BQ215"/>
          <cell r="BR215"/>
          <cell r="BS215"/>
          <cell r="BT215"/>
          <cell r="BU215"/>
          <cell r="BV215"/>
          <cell r="BW215"/>
          <cell r="BX215"/>
          <cell r="BY215"/>
          <cell r="BZ215"/>
          <cell r="CA215"/>
          <cell r="CB215"/>
          <cell r="CC215">
            <v>45733</v>
          </cell>
          <cell r="CD215" t="str">
            <v>CUMPLIMIENTO</v>
          </cell>
          <cell r="CE215">
            <v>80111600</v>
          </cell>
          <cell r="CF215" t="str">
            <v>CD-IDPAC-214-2025</v>
          </cell>
          <cell r="CG215" t="str">
            <v xml:space="preserve">https://community.secop.gov.co/Public/Tendering/OpportunityDetail/Index?noticeUID=CO1.NTC.7841563&amp;isFromPublicArea=True&amp;isModal=False
</v>
          </cell>
          <cell r="CH215">
            <v>45730</v>
          </cell>
          <cell r="CI215" t="str">
            <v>CO1.PCCNTR.7657635</v>
          </cell>
          <cell r="CJ215" t="str">
            <v>Wilson Ayure</v>
          </cell>
          <cell r="CK215" t="str">
            <v>YULY MARCELA BARAJAS AGUILERA</v>
          </cell>
          <cell r="CL215" t="str">
            <v>1 1. Interna</v>
          </cell>
          <cell r="CM215" t="str">
            <v>EDGAR ALFONSO CHINOME SOTO</v>
          </cell>
          <cell r="CN215">
            <v>79505923</v>
          </cell>
          <cell r="CO215">
            <v>9</v>
          </cell>
          <cell r="CP215"/>
          <cell r="CQ215" t="str">
            <v>PROFESIONAL UNIVERSITARIO 219-03 (E )</v>
          </cell>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t="str">
            <v>$ -</v>
          </cell>
          <cell r="EV215"/>
          <cell r="EW215"/>
          <cell r="EX215"/>
          <cell r="EY215"/>
          <cell r="EZ215"/>
          <cell r="FA215"/>
          <cell r="FB215">
            <v>0</v>
          </cell>
          <cell r="FC215">
            <v>45919</v>
          </cell>
          <cell r="FD215">
            <v>180</v>
          </cell>
          <cell r="FE215" t="str">
            <v>$ 27.048.000</v>
          </cell>
          <cell r="FF215" t="str">
            <v>Activo</v>
          </cell>
          <cell r="FG215" t="str">
            <v>En ejecución</v>
          </cell>
          <cell r="FH215"/>
          <cell r="FI215"/>
          <cell r="FJ215" t="str">
            <v>#N/D</v>
          </cell>
          <cell r="FK215" t="str">
            <v>#N/D</v>
          </cell>
          <cell r="FL215" t="str">
            <v>$214</v>
          </cell>
          <cell r="FM215" t="str">
            <v>#N/D</v>
          </cell>
          <cell r="FN215" t="str">
            <v>#N/D</v>
          </cell>
          <cell r="FO215" t="str">
            <v>#N/D</v>
          </cell>
          <cell r="FP215" t="str">
            <v>#N/D</v>
          </cell>
          <cell r="FQ215" t="str">
            <v>#¡REF!</v>
          </cell>
          <cell r="FR215" t="str">
            <v>#N/D</v>
          </cell>
          <cell r="FS215" t="str">
            <v xml:space="preserve"> Realizar las actividades y acompañamientos en el Proceso de Gestión de 
Bienes, Servicios e Infraestructura de la Entidad, acorde con las 
necesidades del servicio, incluyendo las gestiones  para el oportuno pago 
de los servicios públicos. 
2. Identificar las necesidades de mejora, mantenimiento, adecuación que 
requieran las instalaciones de la entidad y los bienes e implementos a 
cargo del proceso de Gestión de Bienes, Servicios e Infraestructura del 
IDPAC. 
3. Proyectar las respuestas a requerimientos que le sean asignadas por el 
supervisor del contrato. 
4. Brindar apoyo a la supervisión de los contratos a cargo del proceso de 
Gestión de Bienes, Servicios e Infraestructura de la Entidad, en sus 
diferentes etapas. 
5. Asistir y acompañar las reuniones que requiera el proceso de Gestión de 
Bienes, Servicios e Infraestructura de la Entidad. 
6. Las demás que sean asignadas por el supervisor, de acuerdo con la 
naturaleza y objeto del contrato.</v>
          </cell>
          <cell r="FT21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5"/>
          <cell r="FV215">
            <v>6</v>
          </cell>
          <cell r="FW215" t="str">
            <v>#N/D</v>
          </cell>
          <cell r="FX215">
            <v>397</v>
          </cell>
          <cell r="FY215">
            <v>27048000</v>
          </cell>
          <cell r="FZ215">
            <v>45723</v>
          </cell>
          <cell r="GA215">
            <v>223</v>
          </cell>
          <cell r="GB215">
            <v>27048000</v>
          </cell>
          <cell r="GC215">
            <v>45734</v>
          </cell>
        </row>
        <row r="216">
          <cell r="A216" t="str">
            <v>ANULADO</v>
          </cell>
          <cell r="B216" t="str">
            <v>ANULADO</v>
          </cell>
          <cell r="C216" t="str">
            <v>ANULADO</v>
          </cell>
          <cell r="D216">
            <v>215</v>
          </cell>
          <cell r="E216"/>
          <cell r="F216"/>
          <cell r="G216"/>
          <cell r="H216"/>
          <cell r="I216"/>
          <cell r="J216"/>
          <cell r="K216"/>
          <cell r="L216"/>
          <cell r="M216"/>
          <cell r="N216"/>
          <cell r="O216"/>
          <cell r="P216"/>
          <cell r="Q216"/>
          <cell r="R216"/>
          <cell r="S216"/>
          <cell r="T216"/>
          <cell r="U216"/>
          <cell r="V216" t="str">
            <v>Inversión</v>
          </cell>
          <cell r="W216" t="str">
            <v>Construcción de Ciudadanía Activa Crece La Participación en el Territorio con Promoción, Información e Innovación en Bogotá D.C.</v>
          </cell>
          <cell r="X216" t="str">
            <v>O23011745022024025401021</v>
          </cell>
          <cell r="Y21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6" t="str">
            <v>ANULADO</v>
          </cell>
          <cell r="AA216" t="str">
            <v>ANULADO</v>
          </cell>
          <cell r="AB216"/>
          <cell r="AC216"/>
          <cell r="AD216"/>
          <cell r="AE216"/>
          <cell r="AF216"/>
          <cell r="AG216"/>
          <cell r="AH216"/>
          <cell r="AI216">
            <v>0</v>
          </cell>
          <cell r="AJ216"/>
          <cell r="AK216"/>
          <cell r="AL216"/>
          <cell r="AM216"/>
          <cell r="AN216"/>
          <cell r="AO216" t="str">
            <v>ANULADO</v>
          </cell>
          <cell r="AP216"/>
          <cell r="AQ216"/>
          <cell r="AR216"/>
          <cell r="AS216"/>
          <cell r="AT216"/>
          <cell r="AU216"/>
          <cell r="AV216"/>
          <cell r="AW216"/>
          <cell r="AX216"/>
          <cell r="AY216"/>
          <cell r="AZ216"/>
          <cell r="BA216"/>
          <cell r="BB216"/>
          <cell r="BC216"/>
          <cell r="BD216"/>
          <cell r="BE216"/>
          <cell r="BF216"/>
          <cell r="BG216"/>
          <cell r="BH216"/>
          <cell r="BI216"/>
          <cell r="BJ216"/>
          <cell r="BK216"/>
          <cell r="BL216"/>
          <cell r="BM216"/>
          <cell r="BN216"/>
          <cell r="BO216"/>
          <cell r="BP216"/>
          <cell r="BQ216"/>
          <cell r="BR216"/>
          <cell r="BS216"/>
          <cell r="BT216"/>
          <cell r="BU216"/>
          <cell r="BV216"/>
          <cell r="BW216"/>
          <cell r="BX216"/>
          <cell r="BY216"/>
          <cell r="BZ216"/>
          <cell r="CA216"/>
          <cell r="CB216"/>
          <cell r="CC216"/>
          <cell r="CD216"/>
          <cell r="CE216"/>
          <cell r="CF216"/>
          <cell r="CG216"/>
          <cell r="CH216"/>
          <cell r="CI216"/>
          <cell r="CJ216"/>
          <cell r="CK216"/>
          <cell r="CL216"/>
          <cell r="CM216" t="str">
            <v>ANULADO</v>
          </cell>
          <cell r="CN216"/>
          <cell r="CO216"/>
          <cell r="CP216"/>
          <cell r="CQ216" t="str">
            <v>ANULADO</v>
          </cell>
          <cell r="CR216"/>
          <cell r="CS216"/>
          <cell r="CT216"/>
          <cell r="CU216"/>
          <cell r="CV216"/>
          <cell r="CW216"/>
          <cell r="CX216"/>
          <cell r="CY216"/>
          <cell r="CZ216"/>
          <cell r="DA216"/>
          <cell r="DB216"/>
          <cell r="DC216"/>
          <cell r="DD216"/>
          <cell r="DE216"/>
          <cell r="DF216"/>
          <cell r="DG216"/>
          <cell r="DH216"/>
          <cell r="DI216"/>
          <cell r="DJ216"/>
          <cell r="DK216"/>
          <cell r="DL216"/>
          <cell r="DM216"/>
          <cell r="DN216"/>
          <cell r="DO216"/>
          <cell r="DP216"/>
          <cell r="DQ216"/>
          <cell r="DR216"/>
          <cell r="DS216"/>
          <cell r="DT216"/>
          <cell r="DU216"/>
          <cell r="DV216"/>
          <cell r="DW216"/>
          <cell r="DX216"/>
          <cell r="DY216"/>
          <cell r="DZ216"/>
          <cell r="EA216"/>
          <cell r="EB216"/>
          <cell r="EC216"/>
          <cell r="ED216"/>
          <cell r="EE216"/>
          <cell r="EF216"/>
          <cell r="EG216"/>
          <cell r="EH216"/>
          <cell r="EI216"/>
          <cell r="EJ216"/>
          <cell r="EK216"/>
          <cell r="EL216"/>
          <cell r="EM216"/>
          <cell r="EN216"/>
          <cell r="EO216"/>
          <cell r="EP216"/>
          <cell r="EQ216"/>
          <cell r="ER216"/>
          <cell r="ES216"/>
          <cell r="ET216"/>
          <cell r="EU216" t="str">
            <v>$ -</v>
          </cell>
          <cell r="EV216"/>
          <cell r="EW216"/>
          <cell r="EX216"/>
          <cell r="EY216"/>
          <cell r="EZ216"/>
          <cell r="FA216"/>
          <cell r="FB216">
            <v>0</v>
          </cell>
          <cell r="FC216" t="str">
            <v>00/01/1900</v>
          </cell>
          <cell r="FD216">
            <v>0</v>
          </cell>
          <cell r="FE216" t="str">
            <v>$ 0</v>
          </cell>
          <cell r="FF216" t="str">
            <v>Plazo terminado</v>
          </cell>
          <cell r="FG216" t="str">
            <v>Terminado</v>
          </cell>
          <cell r="FH216"/>
          <cell r="FI216"/>
          <cell r="FJ216" t="str">
            <v>#N/D</v>
          </cell>
          <cell r="FK216" t="str">
            <v>#N/D</v>
          </cell>
          <cell r="FL216" t="str">
            <v>$215</v>
          </cell>
          <cell r="FM216" t="str">
            <v>#N/D</v>
          </cell>
          <cell r="FN216" t="str">
            <v>#N/D</v>
          </cell>
          <cell r="FO216" t="str">
            <v>#N/D</v>
          </cell>
          <cell r="FP216" t="str">
            <v>#N/D</v>
          </cell>
          <cell r="FQ216" t="str">
            <v>#¡REF!</v>
          </cell>
          <cell r="FR216" t="str">
            <v>#N/D</v>
          </cell>
          <cell r="FS216"/>
          <cell r="FT216"/>
          <cell r="FU216"/>
          <cell r="FV216">
            <v>0</v>
          </cell>
          <cell r="FW216" t="str">
            <v>#N/D</v>
          </cell>
          <cell r="FX216"/>
          <cell r="FY216"/>
          <cell r="FZ216"/>
          <cell r="GA216"/>
          <cell r="GB216"/>
          <cell r="GC216"/>
        </row>
        <row r="217">
          <cell r="A217" t="str">
            <v>A48</v>
          </cell>
          <cell r="B217"/>
          <cell r="C217">
            <v>2025</v>
          </cell>
          <cell r="D217">
            <v>216</v>
          </cell>
          <cell r="E217">
            <v>830057049</v>
          </cell>
          <cell r="F217">
            <v>7</v>
          </cell>
          <cell r="G217" t="str">
            <v>ZUE SAS</v>
          </cell>
          <cell r="H217" t="str">
            <v>CL 25 D 34 A 08 OF 402</v>
          </cell>
          <cell r="I217">
            <v>3114802578</v>
          </cell>
          <cell r="J217" t="str">
            <v>contabilidad@zue.com.co</v>
          </cell>
          <cell r="K217" t="str">
            <v>OSCAR ANTONIO HERRERA MARTINEZ</v>
          </cell>
          <cell r="L217">
            <v>79616504</v>
          </cell>
          <cell r="M217" t="str">
            <v>NO APLICA</v>
          </cell>
          <cell r="N217" t="str">
            <v>NO APLICA</v>
          </cell>
          <cell r="O217" t="str">
            <v>NO APLICA</v>
          </cell>
          <cell r="P217" t="str">
            <v>NO APLICA</v>
          </cell>
          <cell r="Q217" t="str">
            <v>NO APLICA</v>
          </cell>
          <cell r="R217" t="str">
            <v>NO APLICA</v>
          </cell>
          <cell r="S217" t="str">
            <v>NACIONAL</v>
          </cell>
          <cell r="T217" t="str">
            <v>NO APLICA</v>
          </cell>
          <cell r="U217" t="str">
            <v>NO APLICA</v>
          </cell>
          <cell r="V217" t="str">
            <v>Funcionamiento</v>
          </cell>
          <cell r="W217" t="str">
            <v>N/A</v>
          </cell>
          <cell r="X217"/>
          <cell r="Y217" t="str">
            <v>N/A</v>
          </cell>
          <cell r="Z217"/>
          <cell r="AA217" t="str">
            <v>Realizar el mantenimiento y administración del sistema contable Zbox de manera temporal, para el Instituto Distrital de la Participación y Acción Comunal</v>
          </cell>
          <cell r="AB217">
            <v>45735</v>
          </cell>
          <cell r="AC217">
            <v>45737</v>
          </cell>
          <cell r="AD217">
            <v>2025</v>
          </cell>
          <cell r="AE217">
            <v>3</v>
          </cell>
          <cell r="AF217">
            <v>21</v>
          </cell>
          <cell r="AG217">
            <v>2025</v>
          </cell>
          <cell r="AH217">
            <v>11</v>
          </cell>
          <cell r="AI217">
            <v>0</v>
          </cell>
          <cell r="AJ217">
            <v>2026</v>
          </cell>
          <cell r="AK217">
            <v>2</v>
          </cell>
          <cell r="AL217">
            <v>19</v>
          </cell>
          <cell r="AM217">
            <v>46072</v>
          </cell>
          <cell r="AN217">
            <v>330</v>
          </cell>
          <cell r="AO217">
            <v>38888000</v>
          </cell>
          <cell r="AP217"/>
          <cell r="AQ217"/>
          <cell r="AR217"/>
          <cell r="AS217" t="str">
            <v xml:space="preserve"> 60%
20%
20% </v>
          </cell>
          <cell r="AT217" t="str">
            <v>NO APLICA</v>
          </cell>
          <cell r="AU217" t="str">
            <v>Marzo</v>
          </cell>
          <cell r="AV217" t="str">
            <v>2 2. Jurídica</v>
          </cell>
          <cell r="AW217" t="str">
            <v>25 25-Sociedad por Acciones Simplificadas - SAS</v>
          </cell>
          <cell r="AX217" t="str">
            <v>3 3. Único Contratista</v>
          </cell>
          <cell r="AY217" t="str">
            <v>17 17. Contrato de Prestación de Servicios</v>
          </cell>
          <cell r="AZ217" t="str">
            <v>30 30-Servicios de Mantenimiento y/o Reparación</v>
          </cell>
          <cell r="BA217" t="str">
            <v>5 Contratación directa</v>
          </cell>
          <cell r="BB217" t="str">
            <v>29 Otras Formas de Contratación Directa (5)</v>
          </cell>
          <cell r="BC217">
            <v>5</v>
          </cell>
          <cell r="BD217" t="str">
            <v>1 1. Ley 80</v>
          </cell>
          <cell r="BE217"/>
          <cell r="BF217"/>
          <cell r="BG217"/>
          <cell r="BH217"/>
          <cell r="BI217" t="str">
            <v>6 6: Prestacion de servicios</v>
          </cell>
          <cell r="BJ217"/>
          <cell r="BK217"/>
          <cell r="BL217"/>
          <cell r="BM217"/>
          <cell r="BN217"/>
          <cell r="BO217"/>
          <cell r="BP217"/>
          <cell r="BQ217"/>
          <cell r="BR217"/>
          <cell r="BS217"/>
          <cell r="BT217"/>
          <cell r="BU217"/>
          <cell r="BV217"/>
          <cell r="BW217"/>
          <cell r="BX217"/>
          <cell r="BY217"/>
          <cell r="BZ217"/>
          <cell r="CA217"/>
          <cell r="CB217"/>
          <cell r="CC217">
            <v>45737</v>
          </cell>
          <cell r="CD217" t="str">
            <v>CUMPLIMIENTO</v>
          </cell>
          <cell r="CE217">
            <v>81112200</v>
          </cell>
          <cell r="CF217" t="str">
            <v>CD-IDPAC-216-2025</v>
          </cell>
          <cell r="CG217" t="str">
            <v xml:space="preserve">https://community.secop.gov.co/Public/Tendering/OpportunityDetail/Index?noticeUID=CO1.NTC.7866589&amp;isFromPublicArea=True&amp;isModal=False
</v>
          </cell>
          <cell r="CH217">
            <v>45735</v>
          </cell>
          <cell r="CI217" t="str">
            <v>CO1.PCCNTR.7677905</v>
          </cell>
          <cell r="CJ217" t="str">
            <v>LUISA FERNANDA LORA</v>
          </cell>
          <cell r="CK217" t="str">
            <v>YULY MARCELA BARAJAS AGUILERA</v>
          </cell>
          <cell r="CL217" t="str">
            <v>1 1. Interna</v>
          </cell>
          <cell r="CM217" t="str">
            <v>CLAUDIA CRISTINA ANGEL ALVAREZ</v>
          </cell>
          <cell r="CN217">
            <v>52234579</v>
          </cell>
          <cell r="CO217">
            <v>6</v>
          </cell>
          <cell r="CP217"/>
          <cell r="CQ217" t="str">
            <v>SECRETARIA GENERAL- CONTABILIDAD Y PRESUPUESTO</v>
          </cell>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t="str">
            <v>$ -</v>
          </cell>
          <cell r="EV217"/>
          <cell r="EW217"/>
          <cell r="EX217"/>
          <cell r="EY217"/>
          <cell r="EZ217"/>
          <cell r="FA217"/>
          <cell r="FB217">
            <v>0</v>
          </cell>
          <cell r="FC217">
            <v>46072</v>
          </cell>
          <cell r="FD217">
            <v>330</v>
          </cell>
          <cell r="FE217" t="str">
            <v>$ 38.888.000</v>
          </cell>
          <cell r="FF217" t="str">
            <v>Activo</v>
          </cell>
          <cell r="FG217" t="str">
            <v>En ejecución</v>
          </cell>
          <cell r="FH217"/>
          <cell r="FI217"/>
          <cell r="FJ217" t="str">
            <v>#N/D</v>
          </cell>
          <cell r="FK217" t="str">
            <v>#N/D</v>
          </cell>
          <cell r="FL217" t="str">
            <v>$216</v>
          </cell>
          <cell r="FM217" t="str">
            <v>#N/D</v>
          </cell>
          <cell r="FN217" t="str">
            <v>#N/D</v>
          </cell>
          <cell r="FO217" t="str">
            <v>#N/D</v>
          </cell>
          <cell r="FP217" t="str">
            <v>#N/D</v>
          </cell>
          <cell r="FQ217" t="str">
            <v>#¡REF!</v>
          </cell>
          <cell r="FR217" t="str">
            <v>#N/D</v>
          </cell>
          <cell r="FS217" t="str">
            <v>Realizar el mantenimiento, actualización, soporte y 
capacitación del sistema de información contable, con base 
en los requerimientos realizados por el Instituto Distrital de 
la Participación y Acción Comunal y cronograma presentado 
en la propuesta. 
2. Realizar el soporte técnico por doce meses de acuerdo con 
los requerimientos presentados por el Instituto Distrital de la 
Participación y Acción Comunal. 
3. Realizar las Actualizaciones de los programas de acuerdo 
con los lineamientos y normas del Estado Colombiano y con 
base en los requerimientos del IDPAC 
4. Capacitar en el Sistema de Información ERP ZBOX 1750, a 
los funcionarios del Área de Contabilidad del IDPAC, de 
acuerdo con lo que se determine conjuntamente con el 
Supervisor del contrato designado por el IDPAC, de manera 
que queden aptos para su completo y adecuado manejo. 
5. Realizar la actualización y/o ajustes al sistema sobre la 
Generación de reportes para la presentación de los Medios 
Magnéticos que se deben remitir a la DIAN cada año 
gravable cumpliendo con las exigencias emanadas para 
este Instituto cada año y capacitar a los funcionarios sobre 
su utilización. 
6. Realizar la actualización y/o ajustes al sistema para la 
generación de los certificados de retenciones en la fuente 
de manera automática y capacitar sobre su utilización y 
puesta en funcionamiento. 
7. Realizar la actualización y/o ajustes necesarios al sistema 
sobre la generación del reporte de Balance de prueba de 
forma trimestral y capacitar a los funcionarios del IDPAC. 
8. Atender las solicitudes que en forma telefónica realice el 
Supervisor del contrato y/o usuario del módulo, con un 
tiempo de respuesta máximo de ocho (8) horas para el 
cumplimiento de las obligaciones anteriormente 
contempladas. 
9. Prestar soporte en un horario de lunes a viernes de 8:00 
A.M. a 5:00 P.M. 
10. Entregar los datos residentes en el sistema acorde con los 
requerimientos del Instituto Distrital de la Participación y 
Acción Comunal. 
11. Atender las observaciones o requerimientos que realice el 
Supervisor del contrato y tomar las medidas necesarias 
para garantizar la debida y oportuna ejecución de la misma. 
12. Y demás obligaciones u actividades indicadas en la 
propuesta presentada.</v>
          </cell>
          <cell r="FT21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7"/>
          <cell r="FV217">
            <v>11</v>
          </cell>
          <cell r="FW217" t="str">
            <v>#N/D</v>
          </cell>
          <cell r="FX217">
            <v>272</v>
          </cell>
          <cell r="FY217">
            <v>38888000</v>
          </cell>
          <cell r="FZ217">
            <v>45712</v>
          </cell>
          <cell r="GA217">
            <v>247</v>
          </cell>
          <cell r="GB217">
            <v>38888000</v>
          </cell>
          <cell r="GC217">
            <v>45737</v>
          </cell>
        </row>
        <row r="218">
          <cell r="A218" t="str">
            <v>C674</v>
          </cell>
          <cell r="B218"/>
          <cell r="C218">
            <v>2025</v>
          </cell>
          <cell r="D218">
            <v>217</v>
          </cell>
          <cell r="E218">
            <v>53103538</v>
          </cell>
          <cell r="F218">
            <v>6</v>
          </cell>
          <cell r="G218" t="str">
            <v>KAREN SALAZAR CONTRERAS</v>
          </cell>
          <cell r="H218" t="str">
            <v>Calle 8 a bis a No.80-63 Apt 1631</v>
          </cell>
          <cell r="I218">
            <v>3187951919</v>
          </cell>
          <cell r="J218" t="str">
            <v>karen180186@yahoo.es</v>
          </cell>
          <cell r="K218" t="str">
            <v>NO APLICA</v>
          </cell>
          <cell r="L218" t="str">
            <v>NO APLICA</v>
          </cell>
          <cell r="M218" t="str">
            <v>MUJER</v>
          </cell>
          <cell r="N218" t="str">
            <v>CISGENERO</v>
          </cell>
          <cell r="O218" t="str">
            <v>NO APLICA</v>
          </cell>
          <cell r="P218" t="str">
            <v>NO APLICA</v>
          </cell>
          <cell r="Q218">
            <v>31430</v>
          </cell>
          <cell r="R218">
            <v>39</v>
          </cell>
          <cell r="S218" t="str">
            <v>NACIONAL</v>
          </cell>
          <cell r="T218" t="str">
            <v>Título profesional Ciencias de la 
educación y/o afines con Título de 
posgrado a nivel de especialización y 24 
meses de experiencia</v>
          </cell>
          <cell r="U218" t="str">
            <v>LICENCIADA EN PEDAGOGIA 
INFANTIL 
Universidad Francisco Jose de 
Caldas según acta del 14 de 
Diciembre de 2007.
ESPECIALISTA EN PROYECTOS 
DE DESARROLLO
ESAP- Acta 26 de marzo de 2010</v>
          </cell>
          <cell r="V218" t="str">
            <v>Inversión</v>
          </cell>
          <cell r="W218" t="str">
            <v>Implementación de acciones de innovación social que promuevan la participación incidente y la solución de problemas públicos Bogota D.C.</v>
          </cell>
          <cell r="X218" t="str">
            <v>O23011745022024032203001</v>
          </cell>
          <cell r="Y218"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218" t="str">
            <v xml:space="preserve"> 1. Implementar el 100% de la estrategia de diseños metodológicos e implementación de la innovación social en escenarios de participación ciudadana y solución de problemas públicos
</v>
          </cell>
          <cell r="AA218" t="str">
            <v>Prestar servicios profesionales de manera temporal , para la creación de estrategias innovadoras que fortalezcan el desempeño del Laboratorio de Innovacion en la Participación</v>
          </cell>
          <cell r="AB218">
            <v>45733</v>
          </cell>
          <cell r="AC218">
            <v>45736</v>
          </cell>
          <cell r="AD218">
            <v>2025</v>
          </cell>
          <cell r="AE218">
            <v>3</v>
          </cell>
          <cell r="AF218">
            <v>20</v>
          </cell>
          <cell r="AG218">
            <v>2025</v>
          </cell>
          <cell r="AH218">
            <v>5</v>
          </cell>
          <cell r="AI218">
            <v>0</v>
          </cell>
          <cell r="AJ218">
            <v>2025</v>
          </cell>
          <cell r="AK218">
            <v>8</v>
          </cell>
          <cell r="AL218">
            <v>19</v>
          </cell>
          <cell r="AM218">
            <v>45888</v>
          </cell>
          <cell r="AN218">
            <v>150</v>
          </cell>
          <cell r="AO218">
            <v>27500000</v>
          </cell>
          <cell r="AP218"/>
          <cell r="AQ218"/>
          <cell r="AR218"/>
          <cell r="AS218" t="str">
            <v>$ 5.500.000</v>
          </cell>
          <cell r="AT218" t="str">
            <v>PROFESIONAL 4</v>
          </cell>
          <cell r="AU218" t="str">
            <v>Marzo</v>
          </cell>
          <cell r="AV218" t="str">
            <v>1 1. Natural</v>
          </cell>
          <cell r="AW218" t="str">
            <v>26 26-Persona Natural</v>
          </cell>
          <cell r="AX218" t="str">
            <v>3 3. Único Contratista</v>
          </cell>
          <cell r="AY218" t="str">
            <v>17 17. Contrato de Prestación de Servicios</v>
          </cell>
          <cell r="AZ218" t="str">
            <v>31 31-Servicios Profesionales</v>
          </cell>
          <cell r="BA218" t="str">
            <v>5 Contratación directa</v>
          </cell>
          <cell r="BB218" t="str">
            <v>33 Prestación de Servicios Profesionales y Apoyo (5-8)</v>
          </cell>
          <cell r="BC218">
            <v>1</v>
          </cell>
          <cell r="BD218" t="str">
            <v>1 1. Ley 80</v>
          </cell>
          <cell r="BE218"/>
          <cell r="BF218"/>
          <cell r="BG218"/>
          <cell r="BH218"/>
          <cell r="BI218" t="str">
            <v>6 6: Prestacion de servicios</v>
          </cell>
          <cell r="BJ218"/>
          <cell r="BK218"/>
          <cell r="BL218"/>
          <cell r="BM218"/>
          <cell r="BN218"/>
          <cell r="BO218"/>
          <cell r="BP218"/>
          <cell r="BQ218"/>
          <cell r="BR218"/>
          <cell r="BS218"/>
          <cell r="BT218"/>
          <cell r="BU218"/>
          <cell r="BV218"/>
          <cell r="BW218"/>
          <cell r="BX218"/>
          <cell r="BY218"/>
          <cell r="BZ218"/>
          <cell r="CA218"/>
          <cell r="CB218"/>
          <cell r="CC218">
            <v>45734</v>
          </cell>
          <cell r="CD218" t="str">
            <v>CUMPLIMIENTO</v>
          </cell>
          <cell r="CE218">
            <v>80111600</v>
          </cell>
          <cell r="CF218" t="str">
            <v>CD-IDPAC-217-2025</v>
          </cell>
          <cell r="CG218" t="str">
            <v>https://community.secop.gov.co/Public/Tendering/OpportunityDetail/Index?noticeUID=CO1.NTC.7851350&amp;isFromPublicArea=True&amp;isModal=False</v>
          </cell>
          <cell r="CH218">
            <v>45733</v>
          </cell>
          <cell r="CI218" t="str">
            <v>CO1.PCCNTR.7665438</v>
          </cell>
          <cell r="CJ218" t="str">
            <v>Wilson Ayure</v>
          </cell>
          <cell r="CK218" t="str">
            <v>YULY MARCELA BARAJAS AGUILERA</v>
          </cell>
          <cell r="CL218" t="str">
            <v>1 1. Interna</v>
          </cell>
          <cell r="CM218" t="str">
            <v>JOSÉ GUILLERMO ORJUELA ARDILA</v>
          </cell>
          <cell r="CN218">
            <v>1075654508</v>
          </cell>
          <cell r="CO218">
            <v>1</v>
          </cell>
          <cell r="CP218"/>
          <cell r="CQ218" t="str">
            <v>GERENTE ESCUELA DE LA PARTICIPACIÓN</v>
          </cell>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t="str">
            <v>$ -</v>
          </cell>
          <cell r="EV218"/>
          <cell r="EW218"/>
          <cell r="EX218"/>
          <cell r="EY218"/>
          <cell r="EZ218"/>
          <cell r="FA218"/>
          <cell r="FB218">
            <v>0</v>
          </cell>
          <cell r="FC218">
            <v>45888</v>
          </cell>
          <cell r="FD218">
            <v>150</v>
          </cell>
          <cell r="FE218" t="str">
            <v>$ 27.500.000</v>
          </cell>
          <cell r="FF218" t="str">
            <v>Activo</v>
          </cell>
          <cell r="FG218" t="str">
            <v>En ejecución</v>
          </cell>
          <cell r="FH218"/>
          <cell r="FI218"/>
          <cell r="FJ218" t="str">
            <v>#N/D</v>
          </cell>
          <cell r="FK218" t="str">
            <v>#N/D</v>
          </cell>
          <cell r="FL218" t="str">
            <v>$217</v>
          </cell>
          <cell r="FM218" t="str">
            <v>#N/D</v>
          </cell>
          <cell r="FN218" t="str">
            <v>#N/D</v>
          </cell>
          <cell r="FO218" t="str">
            <v>#N/D</v>
          </cell>
          <cell r="FP218" t="str">
            <v>#N/D</v>
          </cell>
          <cell r="FQ218" t="str">
            <v>#¡REF!</v>
          </cell>
          <cell r="FR218" t="str">
            <v>#N/D</v>
          </cell>
          <cell r="FS218" t="str">
            <v xml:space="preserve">Acompañar las actividades  en el desarrollo de laboratorios ciudadanos en 
las localidades de Bogotá, garantizando su implementación como espacios 
de experimentación y construcción colectiva para fortalecer la participación 
ciudadana. 
2. Diseñar e implementar metodologías innovadoras para los laboratorios 
ciudadanos, asegurando que promuevan la participación activa, el 
pensamiento crítico y la co-creación con actores locales. 
3. Ejecutar el cronograma de laboratorios ciudadanos conforme a las metas 
establecidas en el Plan de Desarrollo, asegurando la correcta planificación, 
desarrollo y evaluación de cada laboratorio  
4.  Articular con las oficinas de participación de las localidades, el desarrollo 
talleres y procesos de co-creación, garantizando el trabajo conjunto con 
actores territoriales y comunitarios  
5.  Asistir a las diferentes reuniones de formación y coordinación convocadas 
por la Gerencia Escuela  
6. Las demás que sean asignadas por el supervisor, de acuerdo con la 
naturaleza y objeto del contrato. </v>
          </cell>
          <cell r="FT21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8"/>
          <cell r="FV218">
            <v>5</v>
          </cell>
          <cell r="FW218" t="str">
            <v>#N/D</v>
          </cell>
          <cell r="FX218">
            <v>407</v>
          </cell>
          <cell r="FY218">
            <v>33000000</v>
          </cell>
          <cell r="FZ218">
            <v>45726</v>
          </cell>
          <cell r="GA218">
            <v>224</v>
          </cell>
          <cell r="GB218">
            <v>27500000</v>
          </cell>
          <cell r="GC218">
            <v>45734</v>
          </cell>
        </row>
        <row r="219">
          <cell r="A219" t="str">
            <v>C237</v>
          </cell>
          <cell r="B219"/>
          <cell r="C219">
            <v>2025</v>
          </cell>
          <cell r="D219">
            <v>218</v>
          </cell>
          <cell r="E219">
            <v>51732981</v>
          </cell>
          <cell r="F219">
            <v>7</v>
          </cell>
          <cell r="G219" t="str">
            <v>ANA MARGARITA LARA</v>
          </cell>
          <cell r="H219" t="str">
            <v>TV 22 A N° 46 A 81 SUR BL 11 APT 521</v>
          </cell>
          <cell r="I219">
            <v>2407350</v>
          </cell>
          <cell r="J219" t="str">
            <v>margot.l2904@gmail.com</v>
          </cell>
          <cell r="K219" t="str">
            <v>NO APLICA</v>
          </cell>
          <cell r="L219" t="str">
            <v>NO APLICA</v>
          </cell>
          <cell r="M219" t="str">
            <v>MUJER</v>
          </cell>
          <cell r="N219" t="str">
            <v>CISGENERO</v>
          </cell>
          <cell r="O219" t="str">
            <v>NO APLICA</v>
          </cell>
          <cell r="P219" t="str">
            <v>NO APLICA</v>
          </cell>
          <cell r="Q219">
            <v>22765</v>
          </cell>
          <cell r="R219">
            <v>61</v>
          </cell>
          <cell r="S219" t="str">
            <v>NACIONAL</v>
          </cell>
          <cell r="T219" t="str">
            <v>Título de formación tecnológica o aprobación de
seis (6) semestres de formación profesional o
aprobación del 60% del pensum académico de
formación profesional en ciencias sociales y
humanas o su equivalencia</v>
          </cell>
          <cell r="U219" t="str">
            <v>BACHILLER ACADÉMICO
Colegio Técnico Palermo Institución
Educativa Distrital
Según Diploma del 24 de
noviembre de 1982</v>
          </cell>
          <cell r="V219" t="str">
            <v>Inversión</v>
          </cell>
          <cell r="W219" t="str">
            <v>Implementación de mecanismos de participación que potencian el desarrollo territorial Bogotá D.C.</v>
          </cell>
          <cell r="X219" t="str">
            <v>O23011745022024023806022</v>
          </cell>
          <cell r="Y219" t="str">
            <v>Meta 421 Implementar un (1) modelo de gobernanza democrática que amplíe el alcance de la participación de la ciudadanía organizaciones sociales y comunales de primer segundo y tercer grado en todas las decisiones públicas del gobierno distrital.</v>
          </cell>
          <cell r="Z219" t="str">
            <v>3. Aplicar a 2000 organizaciones sociales, comunales, medios comunitarios, de propiedad horizontal el modelo de fortalecimiento</v>
          </cell>
          <cell r="AA219" t="str">
            <v>Prestar los servicios de apoyo a la gestión para el acompañamiento a las organizaciones sociales en el equipo de nuevas expresiones en implementación de la Política Pública del tema asignado, aplicando herramientas que con lleven a la identificación, caracterización, vinculación y participación de esta población.</v>
          </cell>
          <cell r="AB219">
            <v>45736</v>
          </cell>
          <cell r="AC219">
            <v>45741</v>
          </cell>
          <cell r="AD219">
            <v>2025</v>
          </cell>
          <cell r="AE219">
            <v>3</v>
          </cell>
          <cell r="AF219">
            <v>25</v>
          </cell>
          <cell r="AG219">
            <v>2025</v>
          </cell>
          <cell r="AH219">
            <v>5</v>
          </cell>
          <cell r="AI219">
            <v>0</v>
          </cell>
          <cell r="AJ219">
            <v>2025</v>
          </cell>
          <cell r="AK219">
            <v>8</v>
          </cell>
          <cell r="AL219">
            <v>24</v>
          </cell>
          <cell r="AM219">
            <v>45893</v>
          </cell>
          <cell r="AN219">
            <v>150</v>
          </cell>
          <cell r="AO219">
            <v>18030000</v>
          </cell>
          <cell r="AP219"/>
          <cell r="AQ219"/>
          <cell r="AR219"/>
          <cell r="AS219" t="str">
            <v>$ 3.606.000</v>
          </cell>
          <cell r="AT219" t="str">
            <v>TECNICA 3</v>
          </cell>
          <cell r="AU219" t="str">
            <v>Marzo</v>
          </cell>
          <cell r="AV219" t="str">
            <v>1 1. Natural</v>
          </cell>
          <cell r="AW219" t="str">
            <v>26 26-Persona Natural</v>
          </cell>
          <cell r="AX219" t="str">
            <v>3 3. Único Contratista</v>
          </cell>
          <cell r="AY219" t="str">
            <v>17 17. Contrato de Prestación de Servicios</v>
          </cell>
          <cell r="AZ219" t="str">
            <v>33 33-Servicios Apoyo a la Gestion de la Entidad (servicios administrativos)</v>
          </cell>
          <cell r="BA219" t="str">
            <v>5 Contratación directa</v>
          </cell>
          <cell r="BB219" t="str">
            <v>33 Prestación de Servicios Profesionales y Apoyo (5-8)</v>
          </cell>
          <cell r="BC219">
            <v>1</v>
          </cell>
          <cell r="BD219" t="str">
            <v>1 1. Ley 80</v>
          </cell>
          <cell r="BE219"/>
          <cell r="BF219"/>
          <cell r="BG219"/>
          <cell r="BH219"/>
          <cell r="BI219" t="str">
            <v>6 6: Prestacion de servicios</v>
          </cell>
          <cell r="BJ219"/>
          <cell r="BK219"/>
          <cell r="BL219"/>
          <cell r="BM219"/>
          <cell r="BN219"/>
          <cell r="BO219"/>
          <cell r="BP219"/>
          <cell r="BQ219"/>
          <cell r="BR219"/>
          <cell r="BS219"/>
          <cell r="BT219"/>
          <cell r="BU219"/>
          <cell r="BV219"/>
          <cell r="BW219"/>
          <cell r="BX219"/>
          <cell r="BY219"/>
          <cell r="BZ219"/>
          <cell r="CA219"/>
          <cell r="CB219"/>
          <cell r="CC219">
            <v>45737</v>
          </cell>
          <cell r="CD219" t="str">
            <v>CUMPLIMIENTO</v>
          </cell>
          <cell r="CE219">
            <v>80111600</v>
          </cell>
          <cell r="CF219" t="str">
            <v>CD-IDPAC-0218-2025</v>
          </cell>
          <cell r="CG219" t="str">
            <v xml:space="preserve">https://community.secop.gov.co/Public/Tendering/OpportunityDetail/Index?noticeUID=CO1.NTC.7868959&amp;isFromPublicArea=True&amp;isModal=False
</v>
          </cell>
          <cell r="CH219">
            <v>45735</v>
          </cell>
          <cell r="CI219" t="str">
            <v>CO1.PCCNTR.7678519</v>
          </cell>
          <cell r="CJ219" t="str">
            <v>Sandra Milena Torres</v>
          </cell>
          <cell r="CK219" t="str">
            <v>YULY MARCELA BARAJAS AGUILERA</v>
          </cell>
          <cell r="CL219" t="str">
            <v>1 1. Interna</v>
          </cell>
          <cell r="CM219" t="str">
            <v>MARTHA ELMY NIÑO VARGAS</v>
          </cell>
          <cell r="CN219">
            <v>1030534699</v>
          </cell>
          <cell r="CO219">
            <v>1</v>
          </cell>
          <cell r="CP219"/>
          <cell r="CQ219" t="str">
            <v>Subdirectora de Fortalecimiento de la Organización Social</v>
          </cell>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t="str">
            <v>$ -</v>
          </cell>
          <cell r="EV219"/>
          <cell r="EW219"/>
          <cell r="EX219"/>
          <cell r="EY219"/>
          <cell r="EZ219"/>
          <cell r="FA219"/>
          <cell r="FB219">
            <v>0</v>
          </cell>
          <cell r="FC219">
            <v>45893</v>
          </cell>
          <cell r="FD219">
            <v>150</v>
          </cell>
          <cell r="FE219" t="str">
            <v>$ 18.030.000</v>
          </cell>
          <cell r="FF219" t="str">
            <v>Activo</v>
          </cell>
          <cell r="FG219" t="str">
            <v>En ejecución</v>
          </cell>
          <cell r="FH219"/>
          <cell r="FI219"/>
          <cell r="FJ219" t="str">
            <v>#N/D</v>
          </cell>
          <cell r="FK219" t="str">
            <v>#N/D</v>
          </cell>
          <cell r="FL219" t="str">
            <v>$218</v>
          </cell>
          <cell r="FM219" t="str">
            <v>#N/D</v>
          </cell>
          <cell r="FN219" t="str">
            <v>#N/D</v>
          </cell>
          <cell r="FO219" t="str">
            <v>#N/D</v>
          </cell>
          <cell r="FP219" t="str">
            <v>#N/D</v>
          </cell>
          <cell r="FQ219" t="str">
            <v>#¡REF!</v>
          </cell>
          <cell r="FR219" t="str">
            <v>#N/D</v>
          </cell>
          <cell r="FS219" t="str">
            <v xml:space="preserve"> 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v>
          </cell>
          <cell r="FT21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9"/>
          <cell r="FV219">
            <v>5</v>
          </cell>
          <cell r="FW219" t="str">
            <v>#N/D</v>
          </cell>
          <cell r="FX219">
            <v>384</v>
          </cell>
          <cell r="FY219">
            <v>21636000</v>
          </cell>
          <cell r="FZ219">
            <v>45723</v>
          </cell>
          <cell r="GA219">
            <v>268</v>
          </cell>
          <cell r="GB219">
            <v>18030000</v>
          </cell>
          <cell r="GC219">
            <v>45741</v>
          </cell>
        </row>
        <row r="220">
          <cell r="A220" t="str">
            <v>C654</v>
          </cell>
          <cell r="B220"/>
          <cell r="C220">
            <v>2025</v>
          </cell>
          <cell r="D220">
            <v>219</v>
          </cell>
          <cell r="E220">
            <v>52785645</v>
          </cell>
          <cell r="F220">
            <v>8</v>
          </cell>
          <cell r="G220" t="str">
            <v>LAURA XIMENA RIAÑO CASTAÑEDA</v>
          </cell>
          <cell r="H220" t="str">
            <v>ak 25 4b 6</v>
          </cell>
          <cell r="I220">
            <v>3002908733</v>
          </cell>
          <cell r="J220" t="str">
            <v>lauracapital@gmail.com</v>
          </cell>
          <cell r="K220" t="str">
            <v>NO APLICA</v>
          </cell>
          <cell r="L220" t="str">
            <v>NO APLICA</v>
          </cell>
          <cell r="M220" t="str">
            <v>MUJER</v>
          </cell>
          <cell r="N220" t="str">
            <v>CISGENERO</v>
          </cell>
          <cell r="O220" t="str">
            <v>NO APLICA</v>
          </cell>
          <cell r="P220" t="str">
            <v>NO APLICA</v>
          </cell>
          <cell r="Q220">
            <v>30214</v>
          </cell>
          <cell r="R220">
            <v>42</v>
          </cell>
          <cell r="S220" t="str">
            <v>NACIONAL</v>
          </cell>
          <cell r="T220" t="str">
            <v>Título profesional en comunicación social y periodismo y/o afines o su equivalencia</v>
          </cell>
          <cell r="U220" t="str">
            <v>COMUNICADORA SOCIAL – PERIODISTA Fundacion Universitaria Los Libertadores Segun Diploma del 30 de agosto de 2017</v>
          </cell>
          <cell r="V220" t="str">
            <v>Inversión</v>
          </cell>
          <cell r="W220" t="str">
            <v>Construcción de Ciudadanía Activa Crece La Participación en el Territorio con Promoción, Información e Innovación en Bogotá D.C.</v>
          </cell>
          <cell r="X220" t="str">
            <v>O23011745022024025407017</v>
          </cell>
          <cell r="Y22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20" t="str">
            <v>2. Fortalecer 1 sistema(s) informativo y de comunicación del Distrito</v>
          </cell>
          <cell r="AA220" t="str">
            <v xml:space="preserve">Prestar los servicios profesionales para apoyar la coordinación del equipo y cubrimiento periodístico, y la planeación de estrategias de difusión de las actividades institucionales del IDPAC, acorde a los lineamientos de la Oficina Asesora de Comunicaciones.
</v>
          </cell>
          <cell r="AB220">
            <v>45734</v>
          </cell>
          <cell r="AC220">
            <v>45736</v>
          </cell>
          <cell r="AD220">
            <v>2025</v>
          </cell>
          <cell r="AE220">
            <v>3</v>
          </cell>
          <cell r="AF220">
            <v>20</v>
          </cell>
          <cell r="AG220">
            <v>2025</v>
          </cell>
          <cell r="AH220">
            <v>5</v>
          </cell>
          <cell r="AI220">
            <v>0</v>
          </cell>
          <cell r="AJ220">
            <v>2025</v>
          </cell>
          <cell r="AK220">
            <v>8</v>
          </cell>
          <cell r="AL220">
            <v>19</v>
          </cell>
          <cell r="AM220">
            <v>45888</v>
          </cell>
          <cell r="AN220">
            <v>150</v>
          </cell>
          <cell r="AO220">
            <v>23830000</v>
          </cell>
          <cell r="AP220"/>
          <cell r="AQ220"/>
          <cell r="AR220"/>
          <cell r="AS220" t="str">
            <v>$ 4.766.000</v>
          </cell>
          <cell r="AT220" t="str">
            <v>PROFESIONAL 2</v>
          </cell>
          <cell r="AU220" t="str">
            <v>Marzo</v>
          </cell>
          <cell r="AV220" t="str">
            <v>1 1. Natural</v>
          </cell>
          <cell r="AW220" t="str">
            <v>26 26-Persona Natural</v>
          </cell>
          <cell r="AX220" t="str">
            <v>3 3. Único Contratista</v>
          </cell>
          <cell r="AY220" t="str">
            <v>17 17. Contrato de Prestación de Servicios</v>
          </cell>
          <cell r="AZ220" t="str">
            <v>31 31-Servicios Profesionales</v>
          </cell>
          <cell r="BA220" t="str">
            <v>5 Contratación directa</v>
          </cell>
          <cell r="BB220" t="str">
            <v>33 Prestación de Servicios Profesionales y Apoyo (5-8)</v>
          </cell>
          <cell r="BC220">
            <v>1</v>
          </cell>
          <cell r="BD220" t="str">
            <v>1 1. Ley 80</v>
          </cell>
          <cell r="BE220"/>
          <cell r="BF220"/>
          <cell r="BG220"/>
          <cell r="BH220"/>
          <cell r="BI220" t="str">
            <v>6 6: Prestacion de servicios</v>
          </cell>
          <cell r="BJ220"/>
          <cell r="BK220"/>
          <cell r="BL220"/>
          <cell r="BM220"/>
          <cell r="BN220"/>
          <cell r="BO220"/>
          <cell r="BP220"/>
          <cell r="BQ220"/>
          <cell r="BR220"/>
          <cell r="BS220"/>
          <cell r="BT220"/>
          <cell r="BU220"/>
          <cell r="BV220"/>
          <cell r="BW220"/>
          <cell r="BX220"/>
          <cell r="BY220"/>
          <cell r="BZ220"/>
          <cell r="CA220"/>
          <cell r="CB220"/>
          <cell r="CC220">
            <v>45734</v>
          </cell>
          <cell r="CD220" t="str">
            <v>CUMPLIMIENTO</v>
          </cell>
          <cell r="CE220">
            <v>80111600</v>
          </cell>
          <cell r="CF220" t="str">
            <v>CD-IDPAC-219-2025</v>
          </cell>
          <cell r="CG220" t="str">
            <v>https://community.secop.gov.co/Public/Tendering/OpportunityDetail/Index?noticeUID=CO1.NTC.7853302&amp;isFromPublicArea=True&amp;isModal=False</v>
          </cell>
          <cell r="CH220">
            <v>45733</v>
          </cell>
          <cell r="CI220" t="str">
            <v>CO1.PCCNTR.7666740</v>
          </cell>
          <cell r="CJ220" t="str">
            <v>Mónica Flórez</v>
          </cell>
          <cell r="CK220" t="str">
            <v>YULY MARCELA BARAJAS AGUILERA</v>
          </cell>
          <cell r="CL220" t="str">
            <v>1 1. Interna</v>
          </cell>
          <cell r="CM220" t="str">
            <v>ELIZABETH CORREA LONDOÑO</v>
          </cell>
          <cell r="CN220">
            <v>1017128785</v>
          </cell>
          <cell r="CO220">
            <v>7</v>
          </cell>
          <cell r="CP220"/>
          <cell r="CQ220" t="str">
            <v>Jefe de la Oficina Asesora de Comunicaciones</v>
          </cell>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t="str">
            <v>$ -</v>
          </cell>
          <cell r="EV220"/>
          <cell r="EW220"/>
          <cell r="EX220"/>
          <cell r="EY220"/>
          <cell r="EZ220"/>
          <cell r="FA220"/>
          <cell r="FB220">
            <v>0</v>
          </cell>
          <cell r="FC220">
            <v>45888</v>
          </cell>
          <cell r="FD220">
            <v>150</v>
          </cell>
          <cell r="FE220" t="str">
            <v>$ 23.830.000</v>
          </cell>
          <cell r="FF220" t="str">
            <v>Activo</v>
          </cell>
          <cell r="FG220" t="str">
            <v>En ejecución</v>
          </cell>
          <cell r="FH220"/>
          <cell r="FI220"/>
          <cell r="FJ220" t="str">
            <v>#N/D</v>
          </cell>
          <cell r="FK220" t="str">
            <v>#N/D</v>
          </cell>
          <cell r="FL220" t="str">
            <v>$219</v>
          </cell>
          <cell r="FM220" t="str">
            <v>#N/D</v>
          </cell>
          <cell r="FN220" t="str">
            <v>#N/D</v>
          </cell>
          <cell r="FO220" t="str">
            <v>#N/D</v>
          </cell>
          <cell r="FP220" t="str">
            <v>#N/D</v>
          </cell>
          <cell r="FQ220" t="str">
            <v>#¡REF!</v>
          </cell>
          <cell r="FR220" t="str">
            <v>#N/D</v>
          </cell>
          <cell r="FS220" t="str">
            <v>Realizar la coordinación del equipo de periodistas y realizar asignaciones 
acordes a las necesidades de la Entidad y la Oficina Asesora de 
Comunicaciones. 
2. Apoyar la coordinación y desarrollo de estrategias para el cubrimiento de 
programas y proyectos de acuerdo con las actividades que se desarrollen 
en cada una de las dependencias y requerimientos del Instituto. 
3. Apoyar la trasmisión y cubrimiento de los eventos asignados por la OAC a 
través de los medios de comunicación del IDPAC, redes sociales y medios 
de comunicación local. 
4. Proponer y apoyar el desarrollo de estrategias de contenidos, según 
requerimientos de las fuentes; así como realizar el seguimiento de las 
actividades del equipo editorial de la oficina Asesora de Comunicaciones 
en beneficio del cumplimiento de los compromisos de la misma. 
5. Asistir a los comités, actividades y demás instancias de reunión en los que 
se definan e implementen proyectos y/o temas de comunicaciones.  
6. Las demás que sean asignadas por el supervisor, de acuerdo con la 
naturaleza y objeto del contrato.</v>
          </cell>
          <cell r="FT22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0"/>
          <cell r="FV220">
            <v>5</v>
          </cell>
          <cell r="FW220" t="str">
            <v>#N/D</v>
          </cell>
          <cell r="FX220">
            <v>350</v>
          </cell>
          <cell r="FY220">
            <v>24000000</v>
          </cell>
          <cell r="FZ220">
            <v>45722</v>
          </cell>
          <cell r="GA220">
            <v>238</v>
          </cell>
          <cell r="GB220">
            <v>23830000</v>
          </cell>
          <cell r="GC220">
            <v>45736</v>
          </cell>
        </row>
        <row r="221">
          <cell r="A221" t="str">
            <v>A8</v>
          </cell>
          <cell r="B221"/>
          <cell r="C221">
            <v>2025</v>
          </cell>
          <cell r="D221">
            <v>220</v>
          </cell>
          <cell r="E221">
            <v>1000688170</v>
          </cell>
          <cell r="F221">
            <v>8</v>
          </cell>
          <cell r="G221" t="str">
            <v>JOSUE ELISEO MARTINEZ MAMBY</v>
          </cell>
          <cell r="H221" t="str">
            <v>DG 42 A SUR 81 C 32</v>
          </cell>
          <cell r="I221">
            <v>3219428518</v>
          </cell>
          <cell r="J221" t="str">
            <v>mamby1707@gmail.com</v>
          </cell>
          <cell r="K221" t="str">
            <v>NO APLICA</v>
          </cell>
          <cell r="L221" t="str">
            <v>NO APLICA</v>
          </cell>
          <cell r="M221" t="str">
            <v>HOMBRE</v>
          </cell>
          <cell r="N221" t="str">
            <v>CISGENERO</v>
          </cell>
          <cell r="O221" t="str">
            <v>NO APLICA</v>
          </cell>
          <cell r="P221" t="str">
            <v>NO APLICA</v>
          </cell>
          <cell r="Q221">
            <v>37539</v>
          </cell>
          <cell r="R221">
            <v>22</v>
          </cell>
          <cell r="S221" t="str">
            <v>NACIONAL</v>
          </cell>
          <cell r="T221" t="str">
            <v>Bachiller</v>
          </cell>
          <cell r="U221" t="str">
            <v>BACHILLER ACADEMICO 
Institución Educativa Colegio 
Guilermo Niño Medina 
Según diploma de grado del 11 
de diciembre de 2019</v>
          </cell>
          <cell r="V221" t="str">
            <v>Funcionamiento</v>
          </cell>
          <cell r="W221" t="str">
            <v>N/A</v>
          </cell>
          <cell r="X221"/>
          <cell r="Y221" t="str">
            <v>N/A</v>
          </cell>
          <cell r="Z221" t="str">
            <v>N/A</v>
          </cell>
          <cell r="AA221" t="str">
            <v>Prestar servicios de apoyo a la gestión para realizar actividades relacionadas con la operación y mantenimiento de las bodegas, almacenamiento, disposición de mercancías y despacho de bienes solicitados por las diferentes dependencias del IDPAC.</v>
          </cell>
          <cell r="AB221">
            <v>45734</v>
          </cell>
          <cell r="AC221">
            <v>45736</v>
          </cell>
          <cell r="AD221">
            <v>2025</v>
          </cell>
          <cell r="AE221">
            <v>3</v>
          </cell>
          <cell r="AF221">
            <v>20</v>
          </cell>
          <cell r="AG221">
            <v>2025</v>
          </cell>
          <cell r="AH221">
            <v>6</v>
          </cell>
          <cell r="AI221">
            <v>0</v>
          </cell>
          <cell r="AJ221">
            <v>2025</v>
          </cell>
          <cell r="AK221">
            <v>9</v>
          </cell>
          <cell r="AL221">
            <v>19</v>
          </cell>
          <cell r="AM221">
            <v>45919</v>
          </cell>
          <cell r="AN221">
            <v>180</v>
          </cell>
          <cell r="AO221">
            <v>13800000</v>
          </cell>
          <cell r="AP221"/>
          <cell r="AQ221"/>
          <cell r="AR221"/>
          <cell r="AS221" t="str">
            <v>$ 2.300.000</v>
          </cell>
          <cell r="AT221" t="str">
            <v>ASISTENCIAL 4</v>
          </cell>
          <cell r="AU221" t="str">
            <v>Marzo</v>
          </cell>
          <cell r="AV221" t="str">
            <v>1 1. Natural</v>
          </cell>
          <cell r="AW221" t="str">
            <v>26 26-Persona Natural</v>
          </cell>
          <cell r="AX221" t="str">
            <v>3 3. Único Contratista</v>
          </cell>
          <cell r="AY221" t="str">
            <v>17 17. Contrato de Prestación de Servicios</v>
          </cell>
          <cell r="AZ221" t="str">
            <v>33 33-Servicios Apoyo a la Gestion de la Entidad (servicios administrativos)</v>
          </cell>
          <cell r="BA221" t="str">
            <v>5 Contratación directa</v>
          </cell>
          <cell r="BB221" t="str">
            <v>33 Prestación de Servicios Profesionales y Apoyo (5-8)</v>
          </cell>
          <cell r="BC221">
            <v>1</v>
          </cell>
          <cell r="BD221" t="str">
            <v>1 1. Ley 80</v>
          </cell>
          <cell r="BE221"/>
          <cell r="BF221"/>
          <cell r="BG221"/>
          <cell r="BH221"/>
          <cell r="BI221" t="str">
            <v>6 6: Prestacion de servicios</v>
          </cell>
          <cell r="BJ221"/>
          <cell r="BK221"/>
          <cell r="BL221"/>
          <cell r="BM221"/>
          <cell r="BN221"/>
          <cell r="BO221"/>
          <cell r="BP221"/>
          <cell r="BQ221"/>
          <cell r="BR221"/>
          <cell r="BS221"/>
          <cell r="BT221"/>
          <cell r="BU221"/>
          <cell r="BV221"/>
          <cell r="BW221"/>
          <cell r="BX221"/>
          <cell r="BY221"/>
          <cell r="BZ221"/>
          <cell r="CA221"/>
          <cell r="CB221"/>
          <cell r="CC221">
            <v>45734</v>
          </cell>
          <cell r="CD221" t="str">
            <v>CUMPLIMIENTO</v>
          </cell>
          <cell r="CE221">
            <v>80111600</v>
          </cell>
          <cell r="CF221" t="str">
            <v>CD-IDPAC-220-2025</v>
          </cell>
          <cell r="CG221" t="str">
            <v xml:space="preserve">https://community.secop.gov.co/Public/Tendering/OpportunityDetail/Index?noticeUID=CO1.NTC.7853120&amp;isFromPublicArea=True&amp;isModal=False
</v>
          </cell>
          <cell r="CH221">
            <v>45733</v>
          </cell>
          <cell r="CI221" t="str">
            <v xml:space="preserve">	CO1.PCCNTR.7666261</v>
          </cell>
          <cell r="CJ221" t="str">
            <v>Wilson Ayure</v>
          </cell>
          <cell r="CK221" t="str">
            <v>YULY MARCELA BARAJAS AGUILERA</v>
          </cell>
          <cell r="CL221" t="str">
            <v>1 1. Interna</v>
          </cell>
          <cell r="CM221" t="str">
            <v>YULY MARCELA BARAJAS AGUILERA</v>
          </cell>
          <cell r="CN221">
            <v>1010176121</v>
          </cell>
          <cell r="CO221">
            <v>6</v>
          </cell>
          <cell r="CP221"/>
          <cell r="CQ221" t="str">
            <v>SECRETARIA GENERAL</v>
          </cell>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t="str">
            <v>$ -</v>
          </cell>
          <cell r="EV221"/>
          <cell r="EW221"/>
          <cell r="EX221"/>
          <cell r="EY221"/>
          <cell r="EZ221"/>
          <cell r="FA221"/>
          <cell r="FB221">
            <v>0</v>
          </cell>
          <cell r="FC221">
            <v>45919</v>
          </cell>
          <cell r="FD221">
            <v>180</v>
          </cell>
          <cell r="FE221" t="str">
            <v>$ 13.800.000</v>
          </cell>
          <cell r="FF221" t="str">
            <v>Activo</v>
          </cell>
          <cell r="FG221" t="str">
            <v>En ejecución</v>
          </cell>
          <cell r="FH221"/>
          <cell r="FI221"/>
          <cell r="FJ221" t="str">
            <v>#N/D</v>
          </cell>
          <cell r="FK221" t="str">
            <v>#N/D</v>
          </cell>
          <cell r="FL221" t="str">
            <v>$220</v>
          </cell>
          <cell r="FM221" t="str">
            <v>#N/D</v>
          </cell>
          <cell r="FN221" t="str">
            <v>#N/D</v>
          </cell>
          <cell r="FO221" t="str">
            <v>#N/D</v>
          </cell>
          <cell r="FP221" t="str">
            <v>#N/D</v>
          </cell>
          <cell r="FQ221" t="str">
            <v>#¡REF!</v>
          </cell>
          <cell r="FR221" t="str">
            <v>#N/D</v>
          </cell>
          <cell r="FS221" t="str">
            <v xml:space="preserve">Mover, acomodar, empacar, clasificar y organizar los bienes y elementos 
del almacén para su fácil localización 
2. Apoyar en el cargue y descargue para recibo y entrega de entradas y 
salidas. 
3. Apoyar en la elaboración de los inventarios periódicos de acuerdo con la 
programación de realización de este. 
4. Recibir y almacenar los elementos y bienes de acuerdo con los pedidos 
realizados por el almacén 
5. Organizar y gestionar bienes y traslados solicitados y recibidos  dentro de  
las diferentes dependencias de la entidad. 
6. Las demás que sean asignadas por el supervisor, de acuerdo con la 
naturaleza y objeto del contrato. </v>
          </cell>
          <cell r="FT22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1"/>
          <cell r="FV221">
            <v>6</v>
          </cell>
          <cell r="FW221" t="str">
            <v>#N/D</v>
          </cell>
          <cell r="FX221">
            <v>403</v>
          </cell>
          <cell r="FY221">
            <v>13800000</v>
          </cell>
          <cell r="FZ221">
            <v>45723</v>
          </cell>
          <cell r="GA221">
            <v>225</v>
          </cell>
          <cell r="GB221">
            <v>13800000</v>
          </cell>
          <cell r="GC221">
            <v>45734</v>
          </cell>
        </row>
        <row r="222">
          <cell r="A222" t="str">
            <v>C145</v>
          </cell>
          <cell r="B222"/>
          <cell r="C222">
            <v>2025</v>
          </cell>
          <cell r="D222">
            <v>221</v>
          </cell>
          <cell r="E222">
            <v>1010173339</v>
          </cell>
          <cell r="F222">
            <v>0</v>
          </cell>
          <cell r="G222" t="str">
            <v>FRANCISCO JAVIER CAMARGO</v>
          </cell>
          <cell r="H222" t="str">
            <v>carrera 12F 31A 29 SUR</v>
          </cell>
          <cell r="I222">
            <v>3007914637</v>
          </cell>
          <cell r="J222" t="str">
            <v>franciscojcamargor@gmail.com</v>
          </cell>
          <cell r="K222" t="str">
            <v>NO APLICA</v>
          </cell>
          <cell r="L222" t="str">
            <v>NO APLICA</v>
          </cell>
          <cell r="M222" t="str">
            <v>HOMBRE</v>
          </cell>
          <cell r="N222" t="str">
            <v>CISGENERO</v>
          </cell>
          <cell r="O222" t="str">
            <v>NO APLICA</v>
          </cell>
          <cell r="P222" t="str">
            <v>NO APLICA</v>
          </cell>
          <cell r="Q222">
            <v>32049</v>
          </cell>
          <cell r="R222">
            <v>37</v>
          </cell>
          <cell r="S222" t="str">
            <v>NACIONAL</v>
          </cell>
          <cell r="T222" t="str">
            <v>Título profesional en las 
áreas de ciencias sociales y 
humanas o economía, 
administración, contaduría y 
afines y título de posgrado a 
nivel de especialización y/o 
su equivalencia.</v>
          </cell>
          <cell r="U222" t="str">
            <v>ABOGADO EMPRESA
FUNDACIÓN UNIVERSIDAD 
AUTÓNOMA DE COLOMBIA 
Según Diploma del 27 de 
marzo de 2020
ESPECIALISTA EN 
DERECHO PÚBLICO
FUNDACIÓN UNIVERSIDAD 
AUTÓNOMA DE COLOMBIA 
Según Diploma del 17 de 
diciembre de 2021</v>
          </cell>
          <cell r="V222" t="str">
            <v>Inversión</v>
          </cell>
          <cell r="W222" t="str">
            <v>8080 Formación en capacidades democráticas en interrelación con la cualificación de la participación incidente; con enfoques de cultura ciudadana, democrática y de paz Bogotá D.C.</v>
          </cell>
          <cell r="X222" t="str">
            <v>O23011745022024021202034</v>
          </cell>
          <cell r="Y22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22" t="str">
            <v>1. Formar 120.000 ciudadanos en sus capacidades democráticas para incidir en la construcción de una cultura democrática, ciudadana y de paz</v>
          </cell>
          <cell r="AA222" t="str">
            <v>Prestar servicios profesionales de forma temporal , para contribuir en el desarrollo e implementación de actividades formativas en todas sus modalidades, así como apoyar las acciones que adelanta el Observatorio de la participación ciudadana</v>
          </cell>
          <cell r="AB222">
            <v>45733</v>
          </cell>
          <cell r="AC222">
            <v>45736</v>
          </cell>
          <cell r="AD222">
            <v>2025</v>
          </cell>
          <cell r="AE222">
            <v>3</v>
          </cell>
          <cell r="AF222">
            <v>20</v>
          </cell>
          <cell r="AG222">
            <v>2025</v>
          </cell>
          <cell r="AH222">
            <v>8</v>
          </cell>
          <cell r="AI222">
            <v>0</v>
          </cell>
          <cell r="AJ222">
            <v>2025</v>
          </cell>
          <cell r="AK222">
            <v>11</v>
          </cell>
          <cell r="AL222">
            <v>19</v>
          </cell>
          <cell r="AM222">
            <v>45980</v>
          </cell>
          <cell r="AN222">
            <v>240</v>
          </cell>
          <cell r="AO222">
            <v>55200000</v>
          </cell>
          <cell r="AP222"/>
          <cell r="AQ222"/>
          <cell r="AR222"/>
          <cell r="AS222" t="str">
            <v>$ 6.900.000</v>
          </cell>
          <cell r="AT222" t="str">
            <v>PROFESIONAL 6</v>
          </cell>
          <cell r="AU222" t="str">
            <v>Marzo</v>
          </cell>
          <cell r="AV222" t="str">
            <v>1 1. Natural</v>
          </cell>
          <cell r="AW222" t="str">
            <v>26 26-Persona Natural</v>
          </cell>
          <cell r="AX222" t="str">
            <v>3 3. Único Contratista</v>
          </cell>
          <cell r="AY222" t="str">
            <v>17 17. Contrato de Prestación de Servicios</v>
          </cell>
          <cell r="AZ222" t="str">
            <v>31 31-Servicios Profesionales</v>
          </cell>
          <cell r="BA222" t="str">
            <v>5 Contratación directa</v>
          </cell>
          <cell r="BB222" t="str">
            <v>33 Prestación de Servicios Profesionales y Apoyo (5-8)</v>
          </cell>
          <cell r="BC222">
            <v>1</v>
          </cell>
          <cell r="BD222" t="str">
            <v>1 1. Ley 80</v>
          </cell>
          <cell r="BE222"/>
          <cell r="BF222"/>
          <cell r="BG222"/>
          <cell r="BH222"/>
          <cell r="BI222" t="str">
            <v>6 6: Prestacion de servicios</v>
          </cell>
          <cell r="BJ222"/>
          <cell r="BK222"/>
          <cell r="BL222"/>
          <cell r="BM222"/>
          <cell r="BN222"/>
          <cell r="BO222"/>
          <cell r="BP222"/>
          <cell r="BQ222"/>
          <cell r="BR222"/>
          <cell r="BS222"/>
          <cell r="BT222"/>
          <cell r="BU222"/>
          <cell r="BV222"/>
          <cell r="BW222"/>
          <cell r="BX222"/>
          <cell r="BY222"/>
          <cell r="BZ222"/>
          <cell r="CA222"/>
          <cell r="CB222"/>
          <cell r="CC222">
            <v>45734</v>
          </cell>
          <cell r="CD222" t="str">
            <v>CUMPLIMIENTO</v>
          </cell>
          <cell r="CE222">
            <v>80111600</v>
          </cell>
          <cell r="CF222" t="str">
            <v>CD-IDPAC-0221-2025</v>
          </cell>
          <cell r="CG222" t="str">
            <v>https://community.secop.gov.co/Public/Tendering/OpportunityDetail/Index?noticeUID=CO1.NTC.7853040&amp;isFromPublicArea=True&amp;isModal=False</v>
          </cell>
          <cell r="CH222">
            <v>45733</v>
          </cell>
          <cell r="CI222" t="str">
            <v>CO1.PCCNTR.7666097</v>
          </cell>
          <cell r="CJ222" t="str">
            <v>JORGE SUAREZ</v>
          </cell>
          <cell r="CK222" t="str">
            <v>YULY MARCELA BARAJAS AGUILERA</v>
          </cell>
          <cell r="CL222" t="str">
            <v>1 1. Interna</v>
          </cell>
          <cell r="CM222" t="str">
            <v>JOSÉ GUILLERMO ORJUELA ARDILA</v>
          </cell>
          <cell r="CN222">
            <v>1075654508</v>
          </cell>
          <cell r="CO222">
            <v>1</v>
          </cell>
          <cell r="CP222"/>
          <cell r="CQ222" t="str">
            <v>GERENTE ESCUELA DE LA PARTICIPACIÓN</v>
          </cell>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t="str">
            <v>$ -</v>
          </cell>
          <cell r="EV222"/>
          <cell r="EW222"/>
          <cell r="EX222"/>
          <cell r="EY222"/>
          <cell r="EZ222"/>
          <cell r="FA222"/>
          <cell r="FB222">
            <v>0</v>
          </cell>
          <cell r="FC222">
            <v>45980</v>
          </cell>
          <cell r="FD222">
            <v>240</v>
          </cell>
          <cell r="FE222" t="str">
            <v>$ 55.200.000</v>
          </cell>
          <cell r="FF222" t="str">
            <v>Activo</v>
          </cell>
          <cell r="FG222" t="str">
            <v>En ejecución</v>
          </cell>
          <cell r="FH222"/>
          <cell r="FI222"/>
          <cell r="FJ222" t="str">
            <v>#N/D</v>
          </cell>
          <cell r="FK222" t="str">
            <v>#N/D</v>
          </cell>
          <cell r="FL222" t="str">
            <v>$221</v>
          </cell>
          <cell r="FM222" t="str">
            <v>#N/D</v>
          </cell>
          <cell r="FN222" t="str">
            <v>#N/D</v>
          </cell>
          <cell r="FO222" t="str">
            <v>#N/D</v>
          </cell>
          <cell r="FP222" t="str">
            <v>#N/D</v>
          </cell>
          <cell r="FQ222" t="str">
            <v>#¡REF!</v>
          </cell>
          <cell r="FR222" t="str">
            <v>#N/D</v>
          </cell>
          <cell r="FS222" t="str">
            <v>Desarrollar, implementar y hacer seguimiento a los convenios, alianzas 
con el sector educativo y proyectos generados por la Gerencia de Escuela 
de la participación 
2. Documentar y sistematizar la información de los convenios y alianzas que 
celebre la Gerencia de Escuela de la Participación, para asegurar su 
trazabilidad, avance y desarrollo 
3. Facilitar y concertar la interacción entre las partes involucradas en los 
convenios, alianzas y proyectos gestionados o apoyados por la Gerencia 
de Escuela de la participación, asegurando una comunicación clara y 
efectiva para cumplir con las metas y objetivos del área. 
4. Brindar apoyo en las relaciones con el Concejo, las JAL y las JAC.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22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2"/>
          <cell r="FV222">
            <v>8</v>
          </cell>
          <cell r="FW222" t="str">
            <v>#N/D</v>
          </cell>
          <cell r="FX222">
            <v>412</v>
          </cell>
          <cell r="FY222">
            <v>56000000</v>
          </cell>
          <cell r="FZ222">
            <v>45726</v>
          </cell>
          <cell r="GA222">
            <v>228</v>
          </cell>
          <cell r="GB222">
            <v>55200000</v>
          </cell>
          <cell r="GC222">
            <v>45734</v>
          </cell>
        </row>
        <row r="223">
          <cell r="A223" t="str">
            <v>C483</v>
          </cell>
          <cell r="B223" t="str">
            <v>NO SE DEJA ABRIR LA CARPETA EN EL SECOP</v>
          </cell>
          <cell r="C223">
            <v>2025</v>
          </cell>
          <cell r="D223">
            <v>222</v>
          </cell>
          <cell r="E223">
            <v>53166002</v>
          </cell>
          <cell r="F223">
            <v>0</v>
          </cell>
          <cell r="G223" t="str">
            <v>HEIDY NATALIE GARCIA GONZALEZ</v>
          </cell>
          <cell r="H223">
            <v>0</v>
          </cell>
          <cell r="I223">
            <v>0</v>
          </cell>
          <cell r="J223">
            <v>0</v>
          </cell>
          <cell r="K223">
            <v>0</v>
          </cell>
          <cell r="L223">
            <v>0</v>
          </cell>
          <cell r="M223" t="str">
            <v>MUJER</v>
          </cell>
          <cell r="N223" t="str">
            <v>CISGENERO</v>
          </cell>
          <cell r="O223" t="str">
            <v>NO APLICA</v>
          </cell>
          <cell r="P223" t="str">
            <v>NO APLICA</v>
          </cell>
          <cell r="Q223">
            <v>34590</v>
          </cell>
          <cell r="R223">
            <v>30</v>
          </cell>
          <cell r="S223" t="str">
            <v>NACIONAL</v>
          </cell>
          <cell r="T223" t="str">
            <v>Título profesional en Ciencias 
Sociales y Humanas o afines.</v>
          </cell>
          <cell r="U223" t="str">
            <v xml:space="preserve"> Título de ABOGADA conferido en 
Bogotá por la Universidad Católica 
de Colombia el 29 de septiembre 
de 2017 y título de ESPECIALISTA 
EN DERECHO ADMINISTRATIVO 
conferido en Bogotá por la 
Universidad del Rosario el 28 de 
marzo de 2019.</v>
          </cell>
          <cell r="V223" t="str">
            <v>Inversión</v>
          </cell>
          <cell r="W223" t="str">
            <v>Construcción de Ciudadanía Activa Crece La Participación en el Territorio con Promoción, Información e Innovación en Bogotá D.C.</v>
          </cell>
          <cell r="X223" t="str">
            <v>O23011745022024025401021</v>
          </cell>
          <cell r="Y22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23" t="str">
            <v>3. Entregar 1.550 Incentivo(s) para estimular y promover la participación incidente</v>
          </cell>
          <cell r="AA223" t="str">
            <v xml:space="preserve">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v>
          </cell>
          <cell r="AB223">
            <v>45737</v>
          </cell>
          <cell r="AC223">
            <v>45743</v>
          </cell>
          <cell r="AD223">
            <v>2025</v>
          </cell>
          <cell r="AE223">
            <v>3</v>
          </cell>
          <cell r="AF223">
            <v>27</v>
          </cell>
          <cell r="AG223">
            <v>2025</v>
          </cell>
          <cell r="AH223">
            <v>5</v>
          </cell>
          <cell r="AI223">
            <v>0</v>
          </cell>
          <cell r="AJ223">
            <v>2025</v>
          </cell>
          <cell r="AK223">
            <v>8</v>
          </cell>
          <cell r="AL223">
            <v>26</v>
          </cell>
          <cell r="AM223">
            <v>45895</v>
          </cell>
          <cell r="AN223">
            <v>150</v>
          </cell>
          <cell r="AO223">
            <v>20000000</v>
          </cell>
          <cell r="AP223"/>
          <cell r="AQ223"/>
          <cell r="AR223"/>
          <cell r="AS223" t="str">
            <v>$ 4.000.000</v>
          </cell>
          <cell r="AT223" t="str">
            <v>PROFESIONAL 1</v>
          </cell>
          <cell r="AU223" t="str">
            <v>Marzo</v>
          </cell>
          <cell r="AV223" t="str">
            <v>1 1. Natural</v>
          </cell>
          <cell r="AW223" t="str">
            <v>26 26-Persona Natural</v>
          </cell>
          <cell r="AX223" t="str">
            <v>3 3. Único Contratista</v>
          </cell>
          <cell r="AY223" t="str">
            <v>17 17. Contrato de Prestación de Servicios</v>
          </cell>
          <cell r="AZ223" t="str">
            <v>31 31-Servicios Profesionales</v>
          </cell>
          <cell r="BA223" t="str">
            <v>5 Contratación directa</v>
          </cell>
          <cell r="BB223" t="str">
            <v>33 Prestación de Servicios Profesionales y Apoyo (5-8)</v>
          </cell>
          <cell r="BC223">
            <v>1</v>
          </cell>
          <cell r="BD223" t="str">
            <v>1 1. Ley 80</v>
          </cell>
          <cell r="BE223"/>
          <cell r="BF223"/>
          <cell r="BG223"/>
          <cell r="BH223"/>
          <cell r="BI223" t="str">
            <v>6 6: Prestacion de servicios</v>
          </cell>
          <cell r="BJ223"/>
          <cell r="BK223"/>
          <cell r="BL223"/>
          <cell r="BM223"/>
          <cell r="BN223"/>
          <cell r="BO223"/>
          <cell r="BP223"/>
          <cell r="BQ223"/>
          <cell r="BR223"/>
          <cell r="BS223"/>
          <cell r="BT223"/>
          <cell r="BU223"/>
          <cell r="BV223"/>
          <cell r="BW223"/>
          <cell r="BX223"/>
          <cell r="BY223"/>
          <cell r="BZ223"/>
          <cell r="CA223"/>
          <cell r="CB223"/>
          <cell r="CC223">
            <v>45742</v>
          </cell>
          <cell r="CD223" t="str">
            <v>CUMPLIMIENTO</v>
          </cell>
          <cell r="CE223">
            <v>80111600</v>
          </cell>
          <cell r="CF223" t="str">
            <v>CD-IDPAC-222-2025</v>
          </cell>
          <cell r="CG223" t="str">
            <v>https://community.secop.gov.co/Public/Tendering/OpportunityDetail/Index?noticeUID=CO1.NTC.7871218&amp;isFromPublicArea=True&amp;isModal=False</v>
          </cell>
          <cell r="CH223">
            <v>45736</v>
          </cell>
          <cell r="CI223" t="str">
            <v>CO1.PCCNTR.7679684</v>
          </cell>
          <cell r="CJ223" t="str">
            <v>Sebastian Silva</v>
          </cell>
          <cell r="CK223" t="str">
            <v>YULY MARCELA BARAJAS AGUILERA</v>
          </cell>
          <cell r="CL223" t="str">
            <v>1 1. Interna</v>
          </cell>
          <cell r="CM223" t="str">
            <v>JOSÉ GUILLERMO ORJUELA ARDILA</v>
          </cell>
          <cell r="CN223">
            <v>1075654508</v>
          </cell>
          <cell r="CO223">
            <v>1</v>
          </cell>
          <cell r="CP223"/>
          <cell r="CQ223" t="str">
            <v>GERENTE ESCUELA DE LA PARTICIPACIÓN</v>
          </cell>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t="str">
            <v>$ -</v>
          </cell>
          <cell r="EV223"/>
          <cell r="EW223"/>
          <cell r="EX223"/>
          <cell r="EY223"/>
          <cell r="EZ223"/>
          <cell r="FA223"/>
          <cell r="FB223">
            <v>0</v>
          </cell>
          <cell r="FC223">
            <v>45895</v>
          </cell>
          <cell r="FD223">
            <v>150</v>
          </cell>
          <cell r="FE223" t="str">
            <v>$ 20.000.000</v>
          </cell>
          <cell r="FF223" t="str">
            <v>Activo</v>
          </cell>
          <cell r="FG223" t="str">
            <v>En ejecución</v>
          </cell>
          <cell r="FH223"/>
          <cell r="FI223"/>
          <cell r="FJ223" t="str">
            <v>#N/D</v>
          </cell>
          <cell r="FK223" t="str">
            <v>#N/D</v>
          </cell>
          <cell r="FL223" t="str">
            <v>$222</v>
          </cell>
          <cell r="FM223" t="str">
            <v>#N/D</v>
          </cell>
          <cell r="FN223" t="str">
            <v>#N/D</v>
          </cell>
          <cell r="FO223" t="str">
            <v>#N/D</v>
          </cell>
          <cell r="FP223" t="str">
            <v>#N/D</v>
          </cell>
          <cell r="FQ223" t="str">
            <v>#¡REF!</v>
          </cell>
          <cell r="FR223" t="str">
            <v>#N/D</v>
          </cell>
          <cell r="FS223" t="str">
            <v xml:space="preserve"> Desarrollar y acompañar los procesos de participación territorial con 
entidades y ciudadanía, promoviendo el portafolio de servicios de la 
entidad, programa de estimulos, la socialización de las Políticas Públicas 
vigentes y facilitando la planeación participativa y la implementación del 
modelo territorial. 
2. Elaborar, gestionar y consolidar documentos que registren los resultados 
de las asistencias técnicas y actividades en territorio, garantizando una 
comunicación clara de los avances y logros, y asegurando su adecuado 
almacenamiento en informes y repositorios institucionales. 
3. Apoyar en las actividades de socialización y pedagogía sobre la Política 
Pública de Participación Incidente, participando en espacios de 
construcción territorial para garantizar el cumplimiento de las estrategias, 
actividades y metas definidas por la Subdirección de Promoción de la 
Participación del IDPAC. 
4. Realizar la caracterización de actores derivados de las asistencias técnicas 
y actividades de promoción de la participación, asegurando el registro y 
gestión de esta información conforme a los formatos y lineamientos 
institucionales. 
5. Gestionar documentos, solicitudes y actividades asignadas por el 
supervisor mediante los sistemas institucionales establecidos, como el 
Sistema Distrital de Quejas y Soluciones (SDQS) y el sistema de 
administración de correspondencia ORFEO. 
6. Las demás que sean asignadas por el supervisor, de acuerdo con la 
naturaleza y objeto del contrato.</v>
          </cell>
          <cell r="FT22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3"/>
          <cell r="FV223">
            <v>5</v>
          </cell>
          <cell r="FW223" t="str">
            <v>#N/D</v>
          </cell>
          <cell r="FX223">
            <v>316</v>
          </cell>
          <cell r="FY223">
            <v>20000000</v>
          </cell>
          <cell r="FZ223">
            <v>45736</v>
          </cell>
          <cell r="GA223">
            <v>273</v>
          </cell>
          <cell r="GB223">
            <v>20000000</v>
          </cell>
          <cell r="GC223">
            <v>45743</v>
          </cell>
        </row>
        <row r="224">
          <cell r="A224" t="str">
            <v>C186</v>
          </cell>
          <cell r="B224"/>
          <cell r="C224">
            <v>2025</v>
          </cell>
          <cell r="D224">
            <v>223</v>
          </cell>
          <cell r="E224">
            <v>14238439</v>
          </cell>
          <cell r="F224">
            <v>3</v>
          </cell>
          <cell r="G224" t="str">
            <v>HERNANDO SALAZAR PALACIO</v>
          </cell>
          <cell r="H224" t="str">
            <v>CL Calle 70 A # 6-49, apto 302</v>
          </cell>
          <cell r="I224">
            <v>6019428395</v>
          </cell>
          <cell r="J224" t="str">
            <v>salazar.hernando@gmail.com</v>
          </cell>
          <cell r="K224" t="str">
            <v>NO APLICA</v>
          </cell>
          <cell r="L224" t="str">
            <v>NO APLICA</v>
          </cell>
          <cell r="M224" t="str">
            <v>HOMBRE</v>
          </cell>
          <cell r="N224" t="str">
            <v>CISGENERO</v>
          </cell>
          <cell r="O224" t="str">
            <v>NO APLICA</v>
          </cell>
          <cell r="P224" t="str">
            <v>NO APLICA</v>
          </cell>
          <cell r="Q224">
            <v>22557</v>
          </cell>
          <cell r="R224">
            <v>63</v>
          </cell>
          <cell r="S224" t="str">
            <v>NACIONAL</v>
          </cell>
          <cell r="T224" t="str">
            <v>Título de formación profesional en comunicación social o periodismo y afines con título de posgrado a nivel de maestria o su equivalencia.</v>
          </cell>
          <cell r="U224" t="str">
            <v>COMUNICADOR SOCIAL -PERIODISTA Universidad de la Sabana Según diploma de grado del 30 de noviembre de 1984MAGISTER EN HISTORIA Pontificia Universidad JaverianaSegún diploma de grado del 19 de noviembre de 2021</v>
          </cell>
          <cell r="V224" t="str">
            <v>Inversión</v>
          </cell>
          <cell r="W224" t="str">
            <v>Formación en capacidades democráticas en interrelación con la cualificación de la participación incidente; con enfoques de cultura ciudadana, democrática y de paz Bogotá D.C.</v>
          </cell>
          <cell r="X224" t="str">
            <v>O23011745022024021202034</v>
          </cell>
          <cell r="Y224"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24" t="str">
            <v>Implementar 35 iniciativas de producción de información pertinente para el análisis y divulgación de información sobre participación ciudadana</v>
          </cell>
          <cell r="AA224" t="str">
            <v>Prestar servicios profesionales para la creación de contenidos relacionados con las dinámicas de participación desarolladas por el Observatorio de Participación Ciudadana.</v>
          </cell>
          <cell r="AB224">
            <v>45749</v>
          </cell>
          <cell r="AC224">
            <v>45751</v>
          </cell>
          <cell r="AD224">
            <v>2025</v>
          </cell>
          <cell r="AE224">
            <v>4</v>
          </cell>
          <cell r="AF224">
            <v>4</v>
          </cell>
          <cell r="AG224">
            <v>2025</v>
          </cell>
          <cell r="AH224">
            <v>5</v>
          </cell>
          <cell r="AI224">
            <v>0</v>
          </cell>
          <cell r="AJ224">
            <v>2025</v>
          </cell>
          <cell r="AK224">
            <v>9</v>
          </cell>
          <cell r="AL224">
            <v>3</v>
          </cell>
          <cell r="AM224">
            <v>45903</v>
          </cell>
          <cell r="AN224">
            <v>150</v>
          </cell>
          <cell r="AO224">
            <v>40000000</v>
          </cell>
          <cell r="AP224"/>
          <cell r="AQ224"/>
          <cell r="AR224"/>
          <cell r="AS224" t="str">
            <v>$ 8.000.000</v>
          </cell>
          <cell r="AT224" t="str">
            <v>ASESOR 1</v>
          </cell>
          <cell r="AU224" t="str">
            <v>Abril</v>
          </cell>
          <cell r="AV224" t="str">
            <v>1 1. Natural</v>
          </cell>
          <cell r="AW224" t="str">
            <v>26 26-Persona Natural</v>
          </cell>
          <cell r="AX224" t="str">
            <v>3 3. Único Contratista</v>
          </cell>
          <cell r="AY224" t="str">
            <v>17 17. Contrato de Prestación de Servicios</v>
          </cell>
          <cell r="AZ224" t="str">
            <v>31 31-Servicios Profesionales</v>
          </cell>
          <cell r="BA224" t="str">
            <v>5 Contratación directa</v>
          </cell>
          <cell r="BB224" t="str">
            <v>33 Prestación de Servicios Profesionales y Apoyo (5-8)</v>
          </cell>
          <cell r="BC224">
            <v>1</v>
          </cell>
          <cell r="BD224" t="str">
            <v>1 1. Ley 80</v>
          </cell>
          <cell r="BE224"/>
          <cell r="BF224"/>
          <cell r="BG224"/>
          <cell r="BH224"/>
          <cell r="BI224" t="str">
            <v>6 6: Prestacion de servicios</v>
          </cell>
          <cell r="BJ224"/>
          <cell r="BK224"/>
          <cell r="BL224"/>
          <cell r="BM224"/>
          <cell r="BN224"/>
          <cell r="BO224"/>
          <cell r="BP224"/>
          <cell r="BQ224"/>
          <cell r="BR224"/>
          <cell r="BS224"/>
          <cell r="BT224"/>
          <cell r="BU224"/>
          <cell r="BV224"/>
          <cell r="BW224"/>
          <cell r="BX224"/>
          <cell r="BY224"/>
          <cell r="BZ224"/>
          <cell r="CA224"/>
          <cell r="CB224"/>
          <cell r="CC224">
            <v>45750</v>
          </cell>
          <cell r="CD224" t="str">
            <v>CUMPLIMIENTO</v>
          </cell>
          <cell r="CE224">
            <v>80111600</v>
          </cell>
          <cell r="CF224" t="str">
            <v>CD-IDPAC-223-2025</v>
          </cell>
          <cell r="CG224" t="str">
            <v>https://community.secop.gov.co/Public/Tendering/OpportunityDetail/Index?noticeUID=CO1.NTC.7925833&amp;isFromPublicArea=True&amp;isModal=False</v>
          </cell>
          <cell r="CH224">
            <v>45747</v>
          </cell>
          <cell r="CI224" t="str">
            <v xml:space="preserve">	CO1.PCCNTR.7724385</v>
          </cell>
          <cell r="CJ224" t="str">
            <v>Wilson Ayure</v>
          </cell>
          <cell r="CK224" t="str">
            <v>YULY MARCELA BARAJAS AGUILERA</v>
          </cell>
          <cell r="CL224" t="str">
            <v>1 1. Interna</v>
          </cell>
          <cell r="CM224" t="str">
            <v>JOSÉ GUILLERMO ORJUELA ARDILA</v>
          </cell>
          <cell r="CN224">
            <v>1075654508</v>
          </cell>
          <cell r="CO224">
            <v>1</v>
          </cell>
          <cell r="CP224"/>
          <cell r="CQ224" t="str">
            <v>GERENTE ESCUELA DE LA PARTICIPACIÓN</v>
          </cell>
          <cell r="CR224"/>
          <cell r="CS224"/>
          <cell r="CT224"/>
          <cell r="CU224"/>
          <cell r="CV224"/>
          <cell r="CW224"/>
          <cell r="CX224"/>
          <cell r="CY224"/>
          <cell r="CZ224"/>
          <cell r="DA224"/>
          <cell r="DB224"/>
          <cell r="DC224"/>
          <cell r="DD224"/>
          <cell r="DE224"/>
          <cell r="DF224"/>
          <cell r="DG224"/>
          <cell r="DH224"/>
          <cell r="DI224"/>
          <cell r="DJ224"/>
          <cell r="DK224"/>
          <cell r="DL224"/>
          <cell r="DM224"/>
          <cell r="DN224"/>
          <cell r="DO224"/>
          <cell r="DP224"/>
          <cell r="DQ224"/>
          <cell r="DR224"/>
          <cell r="DS224"/>
          <cell r="DT224"/>
          <cell r="DU224"/>
          <cell r="DV224"/>
          <cell r="DW224"/>
          <cell r="DX224"/>
          <cell r="DY224"/>
          <cell r="DZ224"/>
          <cell r="EA224"/>
          <cell r="EB224"/>
          <cell r="EC224"/>
          <cell r="ED224"/>
          <cell r="EE224"/>
          <cell r="EF224"/>
          <cell r="EG224"/>
          <cell r="EH224"/>
          <cell r="EI224"/>
          <cell r="EJ224"/>
          <cell r="EK224"/>
          <cell r="EL224"/>
          <cell r="EM224"/>
          <cell r="EN224"/>
          <cell r="EO224"/>
          <cell r="EP224"/>
          <cell r="EQ224"/>
          <cell r="ER224"/>
          <cell r="ES224"/>
          <cell r="ET224"/>
          <cell r="EU224" t="str">
            <v>$ -</v>
          </cell>
          <cell r="EV224"/>
          <cell r="EW224"/>
          <cell r="EX224"/>
          <cell r="EY224"/>
          <cell r="EZ224"/>
          <cell r="FA224"/>
          <cell r="FB224">
            <v>0</v>
          </cell>
          <cell r="FC224">
            <v>45903</v>
          </cell>
          <cell r="FD224">
            <v>150</v>
          </cell>
          <cell r="FE224" t="str">
            <v>$ 40.000.000</v>
          </cell>
          <cell r="FF224" t="str">
            <v>Activo</v>
          </cell>
          <cell r="FG224" t="str">
            <v>En ejecución</v>
          </cell>
          <cell r="FH224"/>
          <cell r="FI224"/>
          <cell r="FJ224" t="str">
            <v>#N/D</v>
          </cell>
          <cell r="FK224" t="str">
            <v>#N/D</v>
          </cell>
          <cell r="FL224" t="str">
            <v>$223</v>
          </cell>
          <cell r="FM224" t="str">
            <v>#N/D</v>
          </cell>
          <cell r="FN224" t="str">
            <v>#N/D</v>
          </cell>
          <cell r="FO224" t="str">
            <v>#N/D</v>
          </cell>
          <cell r="FP224" t="str">
            <v>#N/D</v>
          </cell>
          <cell r="FQ224" t="str">
            <v>#¡REF!</v>
          </cell>
          <cell r="FR224" t="str">
            <v>#N/D</v>
          </cell>
          <cell r="FS224" t="str">
            <v xml:space="preserve">Acompañar los procesos que se desarrollan en la institución así como en 
el diseño y elaboración de textos institucionales promoviendo la oferta y la 
misionalidad de la Entidad 
2. Realizar el trabajo al respecto de  “Las voces de la participación” 
garantizando su pre producción, producción y publicación 
3. Contribuir en los procesos de articulación con actores locales y distritales, 
estableciendo canales de comunicación que potencien el alcance del 
Observatorio. 
4. Aplicar la línea editorial para la preparación, publicación y divulgación de 
la información generada para los libros, periódico “IDPAC Responde”, 
cartillas y cualquier publicación. 
5. Brindar apoyo a la gestión institucional e interinstitucional para la adecuada 
realización de las acciones, procesos y actividades del Observatorio de la 
participación. 
6. Las demás que sean asignadas por el supervisor, de acuerdo con la 
naturaleza y objeto del contrato. </v>
          </cell>
          <cell r="FT22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4"/>
          <cell r="FV224">
            <v>5</v>
          </cell>
          <cell r="FW224" t="str">
            <v>#N/D</v>
          </cell>
          <cell r="FX224">
            <v>411</v>
          </cell>
          <cell r="FY224">
            <v>40000000</v>
          </cell>
          <cell r="FZ224">
            <v>45726</v>
          </cell>
          <cell r="GA224">
            <v>307</v>
          </cell>
          <cell r="GB224">
            <v>40000000</v>
          </cell>
          <cell r="GC224">
            <v>45751</v>
          </cell>
        </row>
        <row r="225">
          <cell r="A225" t="str">
            <v>C515</v>
          </cell>
          <cell r="B225"/>
          <cell r="C225">
            <v>2025</v>
          </cell>
          <cell r="D225">
            <v>224</v>
          </cell>
          <cell r="E225">
            <v>37328580</v>
          </cell>
          <cell r="F225">
            <v>4</v>
          </cell>
          <cell r="G225" t="str">
            <v>MARITZA PEÑA PACHECO</v>
          </cell>
          <cell r="H225" t="str">
            <v>CL 151 109a 83</v>
          </cell>
          <cell r="I225">
            <v>3107467383</v>
          </cell>
          <cell r="J225" t="str">
            <v>mapepa5@hotmail.com</v>
          </cell>
          <cell r="K225" t="str">
            <v>NO APLICA</v>
          </cell>
          <cell r="L225" t="str">
            <v>NO APLICA</v>
          </cell>
          <cell r="M225" t="str">
            <v>MUJER</v>
          </cell>
          <cell r="N225" t="str">
            <v>CISGENERO</v>
          </cell>
          <cell r="O225" t="str">
            <v>NO APLICA</v>
          </cell>
          <cell r="P225" t="str">
            <v>NO APLICA</v>
          </cell>
          <cell r="Q225">
            <v>27407</v>
          </cell>
          <cell r="R225">
            <v>50</v>
          </cell>
          <cell r="S225" t="str">
            <v>NACIONAL</v>
          </cell>
          <cell r="T225" t="str">
            <v>Título profesional en ciencias 
sociales y humanas o economía, 
administración, contaduría y afines</v>
          </cell>
          <cell r="U225" t="str">
            <v>ADMINISTRADOR Y DIRECTOR 
DE EMPRESAS
La Corporacion Universitaria de 
ASTURIAS
Según diploma del 03 de marzo de 
2021</v>
          </cell>
          <cell r="V225" t="str">
            <v>Inversión</v>
          </cell>
          <cell r="W225" t="str">
            <v>Construcción de Ciudadanía Activa Crece La Participación en el Territorio con Promoción, Información e Innovación en Bogotá D.C.</v>
          </cell>
          <cell r="X225" t="str">
            <v>O23011745022024025406001</v>
          </cell>
          <cell r="Y22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25" t="str">
            <v>4. Suscribir 70 Pacto(s) ciudadanos de convivencia</v>
          </cell>
          <cell r="AA225" t="str">
            <v>Prestar los servicios profesionalespara promover los proyectos estrategicos que lidera la Subdireccion de Promocion de la Participacion en relacion con la estrategia 
 "impactando"</v>
          </cell>
          <cell r="AB225">
            <v>45734</v>
          </cell>
          <cell r="AC225">
            <v>45742</v>
          </cell>
          <cell r="AD225">
            <v>2025</v>
          </cell>
          <cell r="AE225">
            <v>3</v>
          </cell>
          <cell r="AF225">
            <v>26</v>
          </cell>
          <cell r="AG225">
            <v>2025</v>
          </cell>
          <cell r="AH225">
            <v>8</v>
          </cell>
          <cell r="AI225">
            <v>0</v>
          </cell>
          <cell r="AJ225">
            <v>2025</v>
          </cell>
          <cell r="AK225">
            <v>11</v>
          </cell>
          <cell r="AL225">
            <v>25</v>
          </cell>
          <cell r="AM225">
            <v>45986</v>
          </cell>
          <cell r="AN225">
            <v>240</v>
          </cell>
          <cell r="AO225">
            <v>36000000</v>
          </cell>
          <cell r="AP225"/>
          <cell r="AQ225"/>
          <cell r="AR225"/>
          <cell r="AS225" t="str">
            <v>$ 4.500.000</v>
          </cell>
          <cell r="AT225" t="str">
            <v>PROFESIONAL 2</v>
          </cell>
          <cell r="AU225" t="str">
            <v>Marzo</v>
          </cell>
          <cell r="AV225" t="str">
            <v>1 1. Natural</v>
          </cell>
          <cell r="AW225" t="str">
            <v>26 26-Persona Natural</v>
          </cell>
          <cell r="AX225" t="str">
            <v>3 3. Único Contratista</v>
          </cell>
          <cell r="AY225" t="str">
            <v>17 17. Contrato de Prestación de Servicios</v>
          </cell>
          <cell r="AZ225" t="str">
            <v>31 31-Servicios Profesionales</v>
          </cell>
          <cell r="BA225" t="str">
            <v>5 Contratación directa</v>
          </cell>
          <cell r="BB225" t="str">
            <v>33 Prestación de Servicios Profesionales y Apoyo (5-8)</v>
          </cell>
          <cell r="BC225">
            <v>1</v>
          </cell>
          <cell r="BD225" t="str">
            <v>1 1. Ley 80</v>
          </cell>
          <cell r="BE225"/>
          <cell r="BF225"/>
          <cell r="BG225"/>
          <cell r="BH225"/>
          <cell r="BI225" t="str">
            <v>6 6: Prestacion de servicios</v>
          </cell>
          <cell r="BJ225"/>
          <cell r="BK225"/>
          <cell r="BL225"/>
          <cell r="BM225"/>
          <cell r="BN225"/>
          <cell r="BO225"/>
          <cell r="BP225"/>
          <cell r="BQ225"/>
          <cell r="BR225"/>
          <cell r="BS225"/>
          <cell r="BT225"/>
          <cell r="BU225"/>
          <cell r="BV225"/>
          <cell r="BW225"/>
          <cell r="BX225"/>
          <cell r="BY225"/>
          <cell r="BZ225"/>
          <cell r="CA225"/>
          <cell r="CB225"/>
          <cell r="CC225">
            <v>45737</v>
          </cell>
          <cell r="CD225" t="str">
            <v>CUMPLIMIENTO</v>
          </cell>
          <cell r="CE225">
            <v>80111600</v>
          </cell>
          <cell r="CF225" t="str">
            <v>CD-IDPAC-224-2025</v>
          </cell>
          <cell r="CG225" t="str">
            <v xml:space="preserve">https://community.secop.gov.co/Public/Tendering/ContractNoticePhases/View?PPI=CO1.PPI.38262328&amp;isFromPublicArea=True&amp;isModal=False
</v>
          </cell>
          <cell r="CH225">
            <v>45733</v>
          </cell>
          <cell r="CI225" t="str">
            <v>CO1.PCCNTR.7667506</v>
          </cell>
          <cell r="CJ225" t="str">
            <v>Sebastian Silva</v>
          </cell>
          <cell r="CK225" t="str">
            <v>YULY MARCELA BARAJAS AGUILERA</v>
          </cell>
          <cell r="CL225" t="str">
            <v>1 1. Interna</v>
          </cell>
          <cell r="CM225" t="str">
            <v>JOSÉ GUILLERMO ORJUELA ARDILA</v>
          </cell>
          <cell r="CN225">
            <v>1075654508</v>
          </cell>
          <cell r="CO225">
            <v>1</v>
          </cell>
          <cell r="CP225"/>
          <cell r="CQ225" t="str">
            <v>GERENTE ESCUELA DE LA PARTICIPACIÓN</v>
          </cell>
          <cell r="CR225"/>
          <cell r="CS225"/>
          <cell r="CT225"/>
          <cell r="CU225"/>
          <cell r="CV225"/>
          <cell r="CW225"/>
          <cell r="CX225"/>
          <cell r="CY225"/>
          <cell r="CZ225"/>
          <cell r="DA225"/>
          <cell r="DB225"/>
          <cell r="DC225"/>
          <cell r="DD225"/>
          <cell r="DE225"/>
          <cell r="DF225"/>
          <cell r="DG225"/>
          <cell r="DH225"/>
          <cell r="DI225"/>
          <cell r="DJ225"/>
          <cell r="DK225"/>
          <cell r="DL225"/>
          <cell r="DM225"/>
          <cell r="DN225"/>
          <cell r="DO225"/>
          <cell r="DP225"/>
          <cell r="DQ225"/>
          <cell r="DR225"/>
          <cell r="DS225"/>
          <cell r="DT225"/>
          <cell r="DU225"/>
          <cell r="DV225"/>
          <cell r="DW225"/>
          <cell r="DX225"/>
          <cell r="DY225"/>
          <cell r="DZ225"/>
          <cell r="EA225"/>
          <cell r="EB225"/>
          <cell r="EC225"/>
          <cell r="ED225"/>
          <cell r="EE225"/>
          <cell r="EF225"/>
          <cell r="EG225"/>
          <cell r="EH225"/>
          <cell r="EI225"/>
          <cell r="EJ225"/>
          <cell r="EK225"/>
          <cell r="EL225"/>
          <cell r="EM225"/>
          <cell r="EN225"/>
          <cell r="EO225"/>
          <cell r="EP225"/>
          <cell r="EQ225"/>
          <cell r="ER225"/>
          <cell r="ES225"/>
          <cell r="ET225"/>
          <cell r="EU225" t="str">
            <v>$ -</v>
          </cell>
          <cell r="EV225"/>
          <cell r="EW225"/>
          <cell r="EX225"/>
          <cell r="EY225"/>
          <cell r="EZ225"/>
          <cell r="FA225"/>
          <cell r="FB225">
            <v>0</v>
          </cell>
          <cell r="FC225">
            <v>45986</v>
          </cell>
          <cell r="FD225">
            <v>240</v>
          </cell>
          <cell r="FE225" t="str">
            <v>$ 36.000.000</v>
          </cell>
          <cell r="FF225" t="str">
            <v>Activo</v>
          </cell>
          <cell r="FG225" t="str">
            <v>En ejecución</v>
          </cell>
          <cell r="FH225"/>
          <cell r="FI225"/>
          <cell r="FJ225" t="str">
            <v>#N/D</v>
          </cell>
          <cell r="FK225" t="str">
            <v>#N/D</v>
          </cell>
          <cell r="FL225" t="str">
            <v>$224</v>
          </cell>
          <cell r="FM225" t="str">
            <v>#N/D</v>
          </cell>
          <cell r="FN225" t="str">
            <v>#N/D</v>
          </cell>
          <cell r="FO225" t="str">
            <v>#N/D</v>
          </cell>
          <cell r="FP225" t="str">
            <v>#N/D</v>
          </cell>
          <cell r="FQ225" t="str">
            <v>#¡REF!</v>
          </cell>
          <cell r="FR225" t="str">
            <v>#N/D</v>
          </cell>
          <cell r="FS225" t="str">
            <v>1. Acompañar la implementación, evaluación y consolidación de la estrategia Impactando, en cumplimiento de los lineamientos institucionales y mediante la coordinación del equipo designado para fortalecer la participación incidente. 2. Recopilar, analizar y presentar la información necesaria para la sistematización, el intercambio y la generación de reportes del Proyecto Estratégico Impactando, garantizando su entrega mensual y la elaboración de un informe final cualitativo y cuantitativo al término del contrato. 3. Realizar el diagnóstico, identificación y análisis para la entrega de incentivos que fomenten la participación ciudadana incidente, asegurando el cumplimiento de los lineamientos, metodologías y procedimientos institucionales. 4. Actualizar y consolidar mensualmente la matriz de seguimiento y avance de la estrategia, así como los compromisos adquiridos en los pactos firmados, conforme a los formatos y términos establecidos por la Subdirección de Promoción de la Participación. 5. Gestionar la tramitación de documentos, solicitudes y demás actividades asignadas por el supervisor a través de cualquier medio, incluyendo aquellas registradas en el Sistema Distrital de Quejas y Soluciones (SDQS), el sistema de administración de correspondencia ORFEO o cualquier otra plataforma implementada por la entidad. 6. Las demás que sean asignadas por el supervisor, de acuerdo con la naturaleza y objeto del contrato.</v>
          </cell>
          <cell r="FT22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5"/>
          <cell r="FV225">
            <v>8</v>
          </cell>
          <cell r="FW225" t="str">
            <v>#N/D</v>
          </cell>
          <cell r="FX225">
            <v>310</v>
          </cell>
          <cell r="FY225">
            <v>36000000</v>
          </cell>
          <cell r="FZ225">
            <v>45718</v>
          </cell>
          <cell r="GA225">
            <v>269</v>
          </cell>
          <cell r="GB225">
            <v>36000000</v>
          </cell>
          <cell r="GC225">
            <v>45742</v>
          </cell>
        </row>
        <row r="226">
          <cell r="A226" t="str">
            <v>C232</v>
          </cell>
          <cell r="B226"/>
          <cell r="C226">
            <v>2025</v>
          </cell>
          <cell r="D226">
            <v>225</v>
          </cell>
          <cell r="E226">
            <v>1013641990</v>
          </cell>
          <cell r="F226">
            <v>5</v>
          </cell>
          <cell r="G226" t="str">
            <v>VANESA CATALINA TOSCANO HERNANDEZ</v>
          </cell>
          <cell r="H226" t="str">
            <v>Carrera 19 No. 3-31 sur</v>
          </cell>
          <cell r="I226">
            <v>3138761718</v>
          </cell>
          <cell r="J226" t="str">
            <v>catath20@gmail.com</v>
          </cell>
          <cell r="K226" t="str">
            <v>NO APLICA</v>
          </cell>
          <cell r="L226" t="str">
            <v>NO APLICA</v>
          </cell>
          <cell r="M226" t="str">
            <v>MUJER</v>
          </cell>
          <cell r="N226" t="str">
            <v>CISGENERO</v>
          </cell>
          <cell r="O226" t="str">
            <v>NO APLICA</v>
          </cell>
          <cell r="P226" t="str">
            <v>NO APLICA</v>
          </cell>
          <cell r="Q226">
            <v>34170</v>
          </cell>
          <cell r="R226">
            <v>31</v>
          </cell>
          <cell r="S226" t="str">
            <v>NACIONAL</v>
          </cell>
          <cell r="T226" t="str">
            <v>académico de formación profesional en el área de</v>
          </cell>
          <cell r="U226" t="str">
            <v>ADMINISTRADORA 
AMBIENTAL
UNIVERSIDAD DISTRITAL 
FRANCISCO JOSÉ DE 
CALDAS
Según Diploma del 29 de 
abril de 2016</v>
          </cell>
          <cell r="V226" t="str">
            <v>Inversión</v>
          </cell>
          <cell r="W226" t="str">
            <v>Implementación de mecanismos de participación que potencian el desarrollo territorial Bogotá D.C.</v>
          </cell>
          <cell r="X226" t="str">
            <v>O23011745022024023806022</v>
          </cell>
          <cell r="Y226" t="str">
            <v>Meta 421 Implementar un (1) modelo de gobernanza democrática que amplíe el alcance de la participación de la ciudadanía organizaciones sociales y comunales de primer segundo y tercer grado en todas las decisiones públicas del gobierno distrital.</v>
          </cell>
          <cell r="Z226" t="str">
            <v>3. Aplicar a 2000 organizaciones sociales, comunales, medios comunitarios, de propiedad horizontal el modelo de fortalecimiento</v>
          </cell>
          <cell r="AA226"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AB226">
            <v>45742</v>
          </cell>
          <cell r="AC226">
            <v>45748</v>
          </cell>
          <cell r="AD226">
            <v>2025</v>
          </cell>
          <cell r="AE226">
            <v>4</v>
          </cell>
          <cell r="AF226">
            <v>1</v>
          </cell>
          <cell r="AG226">
            <v>2025</v>
          </cell>
          <cell r="AH226">
            <v>5</v>
          </cell>
          <cell r="AI226">
            <v>0</v>
          </cell>
          <cell r="AJ226">
            <v>2025</v>
          </cell>
          <cell r="AK226">
            <v>9</v>
          </cell>
          <cell r="AL226">
            <v>0</v>
          </cell>
          <cell r="AM226">
            <v>45899</v>
          </cell>
          <cell r="AN226">
            <v>150</v>
          </cell>
          <cell r="AO226">
            <v>22000000</v>
          </cell>
          <cell r="AP226"/>
          <cell r="AQ226"/>
          <cell r="AR226"/>
          <cell r="AS226" t="str">
            <v>$ 4.400.000</v>
          </cell>
          <cell r="AT226" t="str">
            <v>PROFESIONAL 2</v>
          </cell>
          <cell r="AU226" t="str">
            <v>Abril</v>
          </cell>
          <cell r="AV226" t="str">
            <v>1 1. Natural</v>
          </cell>
          <cell r="AW226" t="str">
            <v>26 26-Persona Natural</v>
          </cell>
          <cell r="AX226" t="str">
            <v>3 3. Único Contratista</v>
          </cell>
          <cell r="AY226" t="str">
            <v>17 17. Contrato de Prestación de Servicios</v>
          </cell>
          <cell r="AZ226" t="str">
            <v>31 31-Servicios Profesionales</v>
          </cell>
          <cell r="BA226" t="str">
            <v>5 Contratación directa</v>
          </cell>
          <cell r="BB226" t="str">
            <v>33 Prestación de Servicios Profesionales y Apoyo (5-8)</v>
          </cell>
          <cell r="BC226">
            <v>1</v>
          </cell>
          <cell r="BD226" t="str">
            <v>1 1. Ley 80</v>
          </cell>
          <cell r="BE226"/>
          <cell r="BF226"/>
          <cell r="BG226"/>
          <cell r="BH226"/>
          <cell r="BI226" t="str">
            <v>6 6: Prestacion de servicios</v>
          </cell>
          <cell r="BJ226"/>
          <cell r="BK226"/>
          <cell r="BL226"/>
          <cell r="BM226"/>
          <cell r="BN226"/>
          <cell r="BO226"/>
          <cell r="BP226"/>
          <cell r="BQ226"/>
          <cell r="BR226"/>
          <cell r="BS226"/>
          <cell r="BT226"/>
          <cell r="BU226"/>
          <cell r="BV226"/>
          <cell r="BW226"/>
          <cell r="BX226"/>
          <cell r="BY226"/>
          <cell r="BZ226"/>
          <cell r="CA226"/>
          <cell r="CB226"/>
          <cell r="CC226">
            <v>45743</v>
          </cell>
          <cell r="CD226" t="str">
            <v>CUMPLIMIENTO</v>
          </cell>
          <cell r="CE226">
            <v>80111600</v>
          </cell>
          <cell r="CF226" t="str">
            <v>CD-IDPAC-225-2025</v>
          </cell>
          <cell r="CG226" t="str">
            <v>https://community.secop.gov.co/Public/Tendering/OpportunityDetail/Index?noticeUID=CO1.NTC.7893923&amp;isFromPublicArea=True&amp;isModal=False</v>
          </cell>
          <cell r="CH226">
            <v>45741</v>
          </cell>
          <cell r="CI226" t="str">
            <v>CO1.PCCNTR.7698753</v>
          </cell>
          <cell r="CJ226" t="str">
            <v>Sebastian Silva</v>
          </cell>
          <cell r="CK226" t="str">
            <v>YULY MARCELA BARAJAS AGUILERA</v>
          </cell>
          <cell r="CL226" t="str">
            <v>1 1. Interna</v>
          </cell>
          <cell r="CM226" t="str">
            <v>MARTHA ELMY NIÑO VARGAS</v>
          </cell>
          <cell r="CN226">
            <v>1030534699</v>
          </cell>
          <cell r="CO226">
            <v>1</v>
          </cell>
          <cell r="CP226"/>
          <cell r="CQ226" t="str">
            <v>Subdirectora de Fortalecimiento de la Organización Social</v>
          </cell>
          <cell r="CR226"/>
          <cell r="CS226"/>
          <cell r="CT226"/>
          <cell r="CU226"/>
          <cell r="CV226"/>
          <cell r="CW226"/>
          <cell r="CX226"/>
          <cell r="CY226"/>
          <cell r="CZ226"/>
          <cell r="DA226"/>
          <cell r="DB226"/>
          <cell r="DC226"/>
          <cell r="DD226"/>
          <cell r="DE226"/>
          <cell r="DF226"/>
          <cell r="DG226"/>
          <cell r="DH226"/>
          <cell r="DI226"/>
          <cell r="DJ226"/>
          <cell r="DK226"/>
          <cell r="DL226"/>
          <cell r="DM226"/>
          <cell r="DN226"/>
          <cell r="DO226"/>
          <cell r="DP226"/>
          <cell r="DQ226"/>
          <cell r="DR226"/>
          <cell r="DS226"/>
          <cell r="DT226"/>
          <cell r="DU226"/>
          <cell r="DV226"/>
          <cell r="DW226"/>
          <cell r="DX226"/>
          <cell r="DY226"/>
          <cell r="DZ226"/>
          <cell r="EA226"/>
          <cell r="EB226"/>
          <cell r="EC226"/>
          <cell r="ED226"/>
          <cell r="EE226"/>
          <cell r="EF226"/>
          <cell r="EG226"/>
          <cell r="EH226"/>
          <cell r="EI226"/>
          <cell r="EJ226"/>
          <cell r="EK226"/>
          <cell r="EL226"/>
          <cell r="EM226"/>
          <cell r="EN226"/>
          <cell r="EO226"/>
          <cell r="EP226"/>
          <cell r="EQ226"/>
          <cell r="ER226"/>
          <cell r="ES226"/>
          <cell r="ET226"/>
          <cell r="EU226" t="str">
            <v>$ -</v>
          </cell>
          <cell r="EV226"/>
          <cell r="EW226"/>
          <cell r="EX226"/>
          <cell r="EY226"/>
          <cell r="EZ226"/>
          <cell r="FA226"/>
          <cell r="FB226">
            <v>0</v>
          </cell>
          <cell r="FC226">
            <v>45899</v>
          </cell>
          <cell r="FD226">
            <v>150</v>
          </cell>
          <cell r="FE226" t="str">
            <v>$ 22.000.000</v>
          </cell>
          <cell r="FF226" t="str">
            <v>Activo</v>
          </cell>
          <cell r="FG226" t="str">
            <v>En ejecución</v>
          </cell>
          <cell r="FH226"/>
          <cell r="FI226"/>
          <cell r="FJ226" t="str">
            <v>#N/D</v>
          </cell>
          <cell r="FK226" t="str">
            <v>#N/D</v>
          </cell>
          <cell r="FL226" t="str">
            <v>$225</v>
          </cell>
          <cell r="FM226" t="str">
            <v>#N/D</v>
          </cell>
          <cell r="FN226" t="str">
            <v>#N/D</v>
          </cell>
          <cell r="FO226" t="str">
            <v>#N/D</v>
          </cell>
          <cell r="FP226" t="str">
            <v>#N/D</v>
          </cell>
          <cell r="FQ226" t="str">
            <v>#¡REF!</v>
          </cell>
          <cell r="FR226" t="str">
            <v>#N/D</v>
          </cell>
          <cell r="FS226" t="str">
            <v>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v>
          </cell>
          <cell r="FT22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6"/>
          <cell r="FV226">
            <v>5</v>
          </cell>
          <cell r="FW226" t="str">
            <v>#N/D</v>
          </cell>
          <cell r="FX226">
            <v>381</v>
          </cell>
          <cell r="FY226">
            <v>26400000</v>
          </cell>
          <cell r="FZ226">
            <v>45723</v>
          </cell>
          <cell r="GA226">
            <v>278</v>
          </cell>
          <cell r="GB226">
            <v>22000000</v>
          </cell>
          <cell r="GC226">
            <v>45744</v>
          </cell>
        </row>
        <row r="227">
          <cell r="A227" t="str">
            <v>C213</v>
          </cell>
          <cell r="B227"/>
          <cell r="C227">
            <v>2025</v>
          </cell>
          <cell r="D227">
            <v>226</v>
          </cell>
          <cell r="E227">
            <v>1019100490</v>
          </cell>
          <cell r="F227">
            <v>5</v>
          </cell>
          <cell r="G227" t="str">
            <v>YUCELLY EDITH RUBIO MOLINA</v>
          </cell>
          <cell r="H227" t="str">
            <v>Cra 76No.146B-12</v>
          </cell>
          <cell r="I227">
            <v>3144485545</v>
          </cell>
          <cell r="J227" t="str">
            <v>yucelly1309@hotmail.com</v>
          </cell>
          <cell r="K227" t="str">
            <v>NO APLICA</v>
          </cell>
          <cell r="L227" t="str">
            <v>NO APLICA</v>
          </cell>
          <cell r="M227" t="str">
            <v>MUJER</v>
          </cell>
          <cell r="N227" t="str">
            <v>CISGENERO</v>
          </cell>
          <cell r="O227" t="str">
            <v>NO APLICA</v>
          </cell>
          <cell r="P227" t="str">
            <v>NO APLICA</v>
          </cell>
          <cell r="Q227">
            <v>34590</v>
          </cell>
          <cell r="R227">
            <v>30</v>
          </cell>
          <cell r="S227" t="str">
            <v>NACIONAL</v>
          </cell>
          <cell r="T227" t="str">
            <v>Título profesional en Ciencias 
Sociales y Humanas o afines.</v>
          </cell>
          <cell r="U227" t="str">
            <v xml:space="preserve"> Título de ABOGADA conferido en 
Bogotá por la Universidad Católica 
de Colombia el 29 de septiembre 
de 2017 y título de ESPECIALISTA 
EN DERECHO ADMINISTRATIVO 
conferido en Bogotá por la 
Universidad del Rosario el 28 de 
marzo de 2019.</v>
          </cell>
          <cell r="V227" t="str">
            <v>Inversión</v>
          </cell>
          <cell r="W227" t="str">
            <v>Implementación de mecanismos de participación que potencian el desarrollo territorial Bogotá D.C.</v>
          </cell>
          <cell r="X227" t="str">
            <v>O23011745022024023801029</v>
          </cell>
          <cell r="Y227" t="str">
            <v>Meta 421 Implementar un (1) modelo de gobernanza democrática que amplíe el alcance de la participación de la ciudadanía organizaciones sociales y comunales de primer segundo y tercer grado en todas las decisiones públicas del gobierno distrital.</v>
          </cell>
          <cell r="Z227" t="str">
            <v>3. Aplicar a 2000 organizaciones sociales, comunales, medios comunitarios, de propiedad horizontal el modelo de fortalecimiento.</v>
          </cell>
          <cell r="AA227" t="str">
            <v>Prestar los servicios profesionales para el acompañamiento a las organizaciones sociales enfocadas en las personas con discapacidad y personas cuidadoras en la implementación del modelo de fortalecimiento a través de las herramientas que conlleven a la identificación, caracterización, vinculación y participación de esta población.</v>
          </cell>
          <cell r="AB227">
            <v>45736</v>
          </cell>
          <cell r="AC227">
            <v>45741</v>
          </cell>
          <cell r="AD227">
            <v>2025</v>
          </cell>
          <cell r="AE227">
            <v>3</v>
          </cell>
          <cell r="AF227">
            <v>25</v>
          </cell>
          <cell r="AG227">
            <v>2025</v>
          </cell>
          <cell r="AH227">
            <v>5</v>
          </cell>
          <cell r="AI227">
            <v>0</v>
          </cell>
          <cell r="AJ227">
            <v>2025</v>
          </cell>
          <cell r="AK227">
            <v>8</v>
          </cell>
          <cell r="AL227">
            <v>24</v>
          </cell>
          <cell r="AM227">
            <v>45893</v>
          </cell>
          <cell r="AN227">
            <v>150</v>
          </cell>
          <cell r="AO227">
            <v>20000000</v>
          </cell>
          <cell r="AP227"/>
          <cell r="AQ227"/>
          <cell r="AR227"/>
          <cell r="AS227" t="str">
            <v>$ 4.000.000</v>
          </cell>
          <cell r="AT227" t="str">
            <v>PROFESIONAL 1</v>
          </cell>
          <cell r="AU227" t="str">
            <v>Marzo</v>
          </cell>
          <cell r="AV227" t="str">
            <v>1 1. Natural</v>
          </cell>
          <cell r="AW227" t="str">
            <v>26 26-Persona Natural</v>
          </cell>
          <cell r="AX227" t="str">
            <v>3 3. Único Contratista</v>
          </cell>
          <cell r="AY227" t="str">
            <v>17 17. Contrato de Prestación de Servicios</v>
          </cell>
          <cell r="AZ227" t="str">
            <v>31 31-Servicios Profesionales</v>
          </cell>
          <cell r="BA227" t="str">
            <v>5 Contratación directa</v>
          </cell>
          <cell r="BB227" t="str">
            <v>33 Prestación de Servicios Profesionales y Apoyo (5-8)</v>
          </cell>
          <cell r="BC227">
            <v>1</v>
          </cell>
          <cell r="BD227" t="str">
            <v>1 1. Ley 80</v>
          </cell>
          <cell r="BE227"/>
          <cell r="BF227"/>
          <cell r="BG227"/>
          <cell r="BH227"/>
          <cell r="BI227" t="str">
            <v>6 6: Prestacion de servicios</v>
          </cell>
          <cell r="BJ227"/>
          <cell r="BK227"/>
          <cell r="BL227"/>
          <cell r="BM227"/>
          <cell r="BN227"/>
          <cell r="BO227"/>
          <cell r="BP227"/>
          <cell r="BQ227"/>
          <cell r="BR227"/>
          <cell r="BS227"/>
          <cell r="BT227"/>
          <cell r="BU227"/>
          <cell r="BV227"/>
          <cell r="BW227"/>
          <cell r="BX227"/>
          <cell r="BY227"/>
          <cell r="BZ227"/>
          <cell r="CA227"/>
          <cell r="CB227"/>
          <cell r="CC227">
            <v>45737</v>
          </cell>
          <cell r="CD227" t="str">
            <v>CUMPLIMIENTO</v>
          </cell>
          <cell r="CE227">
            <v>80111600</v>
          </cell>
          <cell r="CF227" t="str">
            <v>CD-IDPAC-226-2025</v>
          </cell>
          <cell r="CG227" t="str">
            <v>https://community.secop.gov.co/Public/Tendering/OpportunityDetail/Index?noticeUID=CO1.NTC.7868953&amp;isFromPublicArea=True&amp;isModal=False</v>
          </cell>
          <cell r="CH227">
            <v>45735</v>
          </cell>
          <cell r="CI227" t="str">
            <v xml:space="preserve">	CO1.PCCNTR.7678183</v>
          </cell>
          <cell r="CJ227" t="str">
            <v>Mónica Flórez</v>
          </cell>
          <cell r="CK227" t="str">
            <v>YULY MARCELA BARAJAS AGUILERA</v>
          </cell>
          <cell r="CL227" t="str">
            <v>1 1. Interna</v>
          </cell>
          <cell r="CM227" t="str">
            <v>MARTHA ELMY NIÑO VARGAS</v>
          </cell>
          <cell r="CN227">
            <v>1030534699</v>
          </cell>
          <cell r="CO227">
            <v>1</v>
          </cell>
          <cell r="CP227"/>
          <cell r="CQ227" t="str">
            <v>Subdirectora de Fortalecimiento de la Organización Social</v>
          </cell>
          <cell r="CR227"/>
          <cell r="CS227"/>
          <cell r="CT227"/>
          <cell r="CU227"/>
          <cell r="CV227"/>
          <cell r="CW227"/>
          <cell r="CX227"/>
          <cell r="CY227"/>
          <cell r="CZ227"/>
          <cell r="DA227"/>
          <cell r="DB227"/>
          <cell r="DC227"/>
          <cell r="DD227"/>
          <cell r="DE227"/>
          <cell r="DF227"/>
          <cell r="DG227"/>
          <cell r="DH227"/>
          <cell r="DI227"/>
          <cell r="DJ227"/>
          <cell r="DK227"/>
          <cell r="DL227"/>
          <cell r="DM227"/>
          <cell r="DN227"/>
          <cell r="DO227"/>
          <cell r="DP227"/>
          <cell r="DQ227"/>
          <cell r="DR227"/>
          <cell r="DS227"/>
          <cell r="DT227"/>
          <cell r="DU227"/>
          <cell r="DV227"/>
          <cell r="DW227"/>
          <cell r="DX227"/>
          <cell r="DY227"/>
          <cell r="DZ227"/>
          <cell r="EA227"/>
          <cell r="EB227"/>
          <cell r="EC227"/>
          <cell r="ED227"/>
          <cell r="EE227"/>
          <cell r="EF227"/>
          <cell r="EG227"/>
          <cell r="EH227"/>
          <cell r="EI227"/>
          <cell r="EJ227"/>
          <cell r="EK227"/>
          <cell r="EL227"/>
          <cell r="EM227"/>
          <cell r="EN227"/>
          <cell r="EO227"/>
          <cell r="EP227"/>
          <cell r="EQ227"/>
          <cell r="ER227"/>
          <cell r="ES227"/>
          <cell r="ET227"/>
          <cell r="EU227" t="str">
            <v>$ -</v>
          </cell>
          <cell r="EV227"/>
          <cell r="EW227"/>
          <cell r="EX227"/>
          <cell r="EY227"/>
          <cell r="EZ227"/>
          <cell r="FA227"/>
          <cell r="FB227">
            <v>0</v>
          </cell>
          <cell r="FC227">
            <v>45893</v>
          </cell>
          <cell r="FD227">
            <v>150</v>
          </cell>
          <cell r="FE227" t="str">
            <v>$ 20.000.000</v>
          </cell>
          <cell r="FF227" t="str">
            <v>Activo</v>
          </cell>
          <cell r="FG227" t="str">
            <v>En ejecución</v>
          </cell>
          <cell r="FH227"/>
          <cell r="FI227"/>
          <cell r="FJ227" t="str">
            <v>#N/D</v>
          </cell>
          <cell r="FK227" t="str">
            <v>#N/D</v>
          </cell>
          <cell r="FL227" t="str">
            <v>$226</v>
          </cell>
          <cell r="FM227" t="str">
            <v>#N/D</v>
          </cell>
          <cell r="FN227" t="str">
            <v>#N/D</v>
          </cell>
          <cell r="FO227" t="str">
            <v>#N/D</v>
          </cell>
          <cell r="FP227" t="str">
            <v>#N/D</v>
          </cell>
          <cell r="FQ227" t="str">
            <v>#¡REF!</v>
          </cell>
          <cell r="FR227" t="str">
            <v>#N/D</v>
          </cell>
          <cell r="FS227"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2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7"/>
          <cell r="FV227">
            <v>5</v>
          </cell>
          <cell r="FW227" t="str">
            <v>#N/D</v>
          </cell>
          <cell r="FX227">
            <v>369</v>
          </cell>
          <cell r="FY227">
            <v>24000000</v>
          </cell>
          <cell r="FZ227">
            <v>45723</v>
          </cell>
          <cell r="GA227">
            <v>257</v>
          </cell>
          <cell r="GB227">
            <v>20000000</v>
          </cell>
          <cell r="GC227">
            <v>45737</v>
          </cell>
        </row>
        <row r="228">
          <cell r="A228" t="str">
            <v>C150</v>
          </cell>
          <cell r="B228"/>
          <cell r="C228">
            <v>2025</v>
          </cell>
          <cell r="D228">
            <v>227</v>
          </cell>
          <cell r="E228">
            <v>80927127</v>
          </cell>
          <cell r="F228">
            <v>7</v>
          </cell>
          <cell r="G228" t="str">
            <v>CRISTIAN BERNARDO MORENO ROMERO</v>
          </cell>
          <cell r="H228" t="str">
            <v>CLL 65 No 30-38 apto 203 edf via 30</v>
          </cell>
          <cell r="I228">
            <v>6018100705</v>
          </cell>
          <cell r="J228" t="str">
            <v>bernatdomoreno07@gmail.com</v>
          </cell>
          <cell r="K228" t="str">
            <v>NO APLICA</v>
          </cell>
          <cell r="L228" t="str">
            <v>NO APLICA</v>
          </cell>
          <cell r="M228" t="str">
            <v>HOMBRE</v>
          </cell>
          <cell r="N228" t="str">
            <v>CISGENERO</v>
          </cell>
          <cell r="O228" t="str">
            <v>NO APLICA</v>
          </cell>
          <cell r="P228" t="str">
            <v>NO APLICA</v>
          </cell>
          <cell r="Q228">
            <v>31288</v>
          </cell>
          <cell r="R228">
            <v>39</v>
          </cell>
          <cell r="S228" t="str">
            <v>NACIONAL</v>
          </cell>
          <cell r="T228" t="str">
            <v xml:space="preserve">Título profesional en 
Derecho, y/o afines y título 
de posgrado a nivel de 
especialización o su 
equivalencia </v>
          </cell>
          <cell r="U228" t="str">
            <v xml:space="preserve"> ABOGADO
 UNIVERSIDAD LIBRE
 Acta del 11 de Diciembre de 
2009
 ESPECIALISTA EN 
DERECHO 
CONSTITUCIONAL
 Universidad Libre
 Acta 10 de Febrero de 2010</v>
          </cell>
          <cell r="V228" t="str">
            <v>Inversión</v>
          </cell>
          <cell r="W228" t="str">
            <v>Formación en capacidades democráticas en interrelación con la cualificación de la participación incidente; con enfoques de cultura ciudadana, democrática y de paz Bogotá D.C.</v>
          </cell>
          <cell r="X228" t="str">
            <v>O23011745022024021202034</v>
          </cell>
          <cell r="Y22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28" t="str">
            <v>1. Formar 120.000 ciudadanos en sus capacidades democráticas para incidir en la construcción de una cultura democrática, ciudadana y de paz.</v>
          </cell>
          <cell r="AA228" t="str">
            <v>Prestar servicios profesionales para la creación y desarrollo de contenidos pedagógicos destinados a los procesos formativos de la Gerencia de la Escuela de Participación.</v>
          </cell>
          <cell r="AB228" t="str">
            <v>03/04/0205</v>
          </cell>
          <cell r="AC228">
            <v>45757</v>
          </cell>
          <cell r="AD228">
            <v>2025</v>
          </cell>
          <cell r="AE228">
            <v>4</v>
          </cell>
          <cell r="AF228">
            <v>10</v>
          </cell>
          <cell r="AG228">
            <v>2025</v>
          </cell>
          <cell r="AH228">
            <v>5</v>
          </cell>
          <cell r="AI228">
            <v>0</v>
          </cell>
          <cell r="AJ228">
            <v>2025</v>
          </cell>
          <cell r="AK228">
            <v>9</v>
          </cell>
          <cell r="AL228">
            <v>9</v>
          </cell>
          <cell r="AM228">
            <v>45909</v>
          </cell>
          <cell r="AN228">
            <v>150</v>
          </cell>
          <cell r="AO228">
            <v>35000000</v>
          </cell>
          <cell r="AP228"/>
          <cell r="AQ228"/>
          <cell r="AR228"/>
          <cell r="AS228" t="str">
            <v>$ 7.000.000</v>
          </cell>
          <cell r="AT228" t="str">
            <v>PROFESIONAL 7</v>
          </cell>
          <cell r="AU228" t="str">
            <v>Abril</v>
          </cell>
          <cell r="AV228" t="str">
            <v>1 1. Natural</v>
          </cell>
          <cell r="AW228" t="str">
            <v>26 26-Persona Natural</v>
          </cell>
          <cell r="AX228" t="str">
            <v>3 3. Único Contratista</v>
          </cell>
          <cell r="AY228" t="str">
            <v>17 17. Contrato de Prestación de Servicios</v>
          </cell>
          <cell r="AZ228" t="str">
            <v>31 31-Servicios Profesionales</v>
          </cell>
          <cell r="BA228" t="str">
            <v>5 Contratación directa</v>
          </cell>
          <cell r="BB228" t="str">
            <v>33 Prestación de Servicios Profesionales y Apoyo (5-8)</v>
          </cell>
          <cell r="BC228">
            <v>1</v>
          </cell>
          <cell r="BD228" t="str">
            <v>1 1. Ley 80</v>
          </cell>
          <cell r="BE228"/>
          <cell r="BF228"/>
          <cell r="BG228"/>
          <cell r="BH228"/>
          <cell r="BI228" t="str">
            <v>6 6: Prestacion de servicios</v>
          </cell>
          <cell r="BJ228"/>
          <cell r="BK228"/>
          <cell r="BL228"/>
          <cell r="BM228"/>
          <cell r="BN228"/>
          <cell r="BO228"/>
          <cell r="BP228"/>
          <cell r="BQ228"/>
          <cell r="BR228"/>
          <cell r="BS228"/>
          <cell r="BT228"/>
          <cell r="BU228"/>
          <cell r="BV228"/>
          <cell r="BW228"/>
          <cell r="BX228"/>
          <cell r="BY228"/>
          <cell r="BZ228"/>
          <cell r="CA228"/>
          <cell r="CB228"/>
          <cell r="CC228">
            <v>45756</v>
          </cell>
          <cell r="CD228" t="str">
            <v>CUMPLIMIENTO</v>
          </cell>
          <cell r="CE228">
            <v>80111600</v>
          </cell>
          <cell r="CF228" t="str">
            <v>CD-IDPAC-227-2025</v>
          </cell>
          <cell r="CG228" t="str">
            <v>https://community.secop.gov.co/Public/Tendering/ContractNoticePhases/View?PPI=CO1.PPI.38635419&amp;isFromPublicArea=True&amp;isModal=False</v>
          </cell>
          <cell r="CH228">
            <v>45750</v>
          </cell>
          <cell r="CI228" t="str">
            <v xml:space="preserve">	CO1.PCCNTR.7739859</v>
          </cell>
          <cell r="CJ228" t="str">
            <v>Mónica Flórez</v>
          </cell>
          <cell r="CK228" t="str">
            <v>YULY MARCELA BARAJAS AGUILERA</v>
          </cell>
          <cell r="CL228" t="str">
            <v>1 1. Interna</v>
          </cell>
          <cell r="CM228" t="str">
            <v>JOSÉ GUILLERMO ORJUELA ARDILA</v>
          </cell>
          <cell r="CN228">
            <v>1075654508</v>
          </cell>
          <cell r="CO228">
            <v>1</v>
          </cell>
          <cell r="CP228"/>
          <cell r="CQ228" t="str">
            <v>GERENTE ESCUELA DE LA PARTICIPACIÓN</v>
          </cell>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t="str">
            <v>$ -</v>
          </cell>
          <cell r="EV228"/>
          <cell r="EW228"/>
          <cell r="EX228"/>
          <cell r="EY228"/>
          <cell r="EZ228"/>
          <cell r="FA228"/>
          <cell r="FB228">
            <v>0</v>
          </cell>
          <cell r="FC228">
            <v>45909</v>
          </cell>
          <cell r="FD228">
            <v>150</v>
          </cell>
          <cell r="FE228" t="str">
            <v>$ 35.000.000</v>
          </cell>
          <cell r="FF228" t="str">
            <v>Activo</v>
          </cell>
          <cell r="FG228" t="str">
            <v>En ejecución</v>
          </cell>
          <cell r="FH228"/>
          <cell r="FI228"/>
          <cell r="FJ228" t="str">
            <v>#N/D</v>
          </cell>
          <cell r="FK228" t="str">
            <v>#N/D</v>
          </cell>
          <cell r="FL228" t="str">
            <v>$227</v>
          </cell>
          <cell r="FM228" t="str">
            <v>#N/D</v>
          </cell>
          <cell r="FN228" t="str">
            <v>#N/D</v>
          </cell>
          <cell r="FO228" t="str">
            <v>#N/D</v>
          </cell>
          <cell r="FP228" t="str">
            <v>#N/D</v>
          </cell>
          <cell r="FQ228" t="str">
            <v>#¡REF!</v>
          </cell>
          <cell r="FR228" t="str">
            <v>#N/D</v>
          </cell>
          <cell r="FS228" t="str">
            <v>Apoyar la generación y mejoramiento de contenido para los procesos de 
formación que adelanta la Escuela en sus diferentes modalidades, 
incluyendo enfoques pedagógicos, lúdicos y metodológicos. 
2. Brindar apoyo a la gestión institucional e interinstitucional que se requiera 
para la adecuada realización de procesos de formación y promoción de la 
participación. 
3. Apoyar la supervisión y seguimiento de convenios y procesos 
contractuales definidos por la Gerencia de la Escuela. 
4. Diseñar e implementar estrategias pedagógicas que promuevan el 
desarrollo de capacidades democráticas, participación incidente y cultura 
ciudadana, asegurando la inclusión de enfoques de cultura democrática y 
de paz en los procesos formativos dirigidos a diversos grupos de la 
población. 
5. Documentar y sistematizar los contenidos pedagógicos de la Gerencia de 
Escuela de la Participación. 
6. Las demás que sean asignadas por el supervisor, de acuerdo con la 
naturaleza y objeto del contrato.</v>
          </cell>
          <cell r="FT22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8"/>
          <cell r="FV228">
            <v>5</v>
          </cell>
          <cell r="FW228" t="str">
            <v>#N/D</v>
          </cell>
          <cell r="FX228">
            <v>444</v>
          </cell>
          <cell r="FY228">
            <v>35000000</v>
          </cell>
          <cell r="FZ228">
            <v>45734</v>
          </cell>
          <cell r="GA228">
            <v>332</v>
          </cell>
          <cell r="GB228">
            <v>35000000</v>
          </cell>
          <cell r="GC228">
            <v>45756</v>
          </cell>
        </row>
        <row r="229">
          <cell r="A229" t="str">
            <v>C692</v>
          </cell>
          <cell r="B229"/>
          <cell r="C229">
            <v>2025</v>
          </cell>
          <cell r="D229">
            <v>228</v>
          </cell>
          <cell r="E229">
            <v>1020835346</v>
          </cell>
          <cell r="F229">
            <v>0</v>
          </cell>
          <cell r="G229" t="str">
            <v>EDUARDO PLAZA MEJIA</v>
          </cell>
          <cell r="H229" t="str">
            <v>CL  126     7 A  10</v>
          </cell>
          <cell r="I229">
            <v>3144688706</v>
          </cell>
          <cell r="J229" t="str">
            <v>eduardoplazamejia@gmail.com</v>
          </cell>
          <cell r="K229" t="str">
            <v>NO APLICA</v>
          </cell>
          <cell r="L229" t="str">
            <v>NO APLICA</v>
          </cell>
          <cell r="M229" t="str">
            <v>HOMBRE</v>
          </cell>
          <cell r="N229" t="str">
            <v>CISGENERO</v>
          </cell>
          <cell r="O229" t="str">
            <v>NO APLICA</v>
          </cell>
          <cell r="P229" t="str">
            <v>NO APLICA</v>
          </cell>
          <cell r="Q229">
            <v>36049</v>
          </cell>
          <cell r="R229">
            <v>26</v>
          </cell>
          <cell r="S229" t="str">
            <v>NACIONAL</v>
          </cell>
          <cell r="T229" t="str">
            <v>Título profesional en Ciencias 
Sociales, humanas y/o afines 
y título de posgrado a nivel 
de especialización o su 
equivalencia.</v>
          </cell>
          <cell r="U229" t="str">
            <v xml:space="preserve"> Abogado
 UNIVERSIDAD 
EXTERNADO DE 
COLOMBIA
 Según diploma del 
02/11/2022
 Terminacion de materias el 
30 de junio de 2021 según 
certificacion del 13/09/2022</v>
          </cell>
          <cell r="V229" t="str">
            <v>Inversión</v>
          </cell>
          <cell r="W229" t="str">
            <v>8080 Formación en capacidades democráticas en interrelación con la cualificación de la participación incidente; con enfoques de cultura ciudadana, democrática y de paz Bogotá D.C.</v>
          </cell>
          <cell r="X229" t="str">
            <v>O23011745022024021202034</v>
          </cell>
          <cell r="Y22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29" t="str">
            <v>1. Formar 120.000 ciudadanos en sus capacidades democráticas para incidir en la construcción de una cultura democrática, ciudadana y de paz</v>
          </cell>
          <cell r="AA229" t="str">
            <v>Prestar los servicios de profesionales   para gestionar las solicitudes precontractuales y poscontractuales de la Gerencia de Escuela</v>
          </cell>
          <cell r="AB229">
            <v>45734</v>
          </cell>
          <cell r="AC229">
            <v>45741</v>
          </cell>
          <cell r="AD229">
            <v>2025</v>
          </cell>
          <cell r="AE229">
            <v>3</v>
          </cell>
          <cell r="AF229">
            <v>25</v>
          </cell>
          <cell r="AG229">
            <v>2025</v>
          </cell>
          <cell r="AH229">
            <v>6</v>
          </cell>
          <cell r="AI229">
            <v>0</v>
          </cell>
          <cell r="AJ229">
            <v>2025</v>
          </cell>
          <cell r="AK229">
            <v>9</v>
          </cell>
          <cell r="AL229">
            <v>24</v>
          </cell>
          <cell r="AM229">
            <v>45924</v>
          </cell>
          <cell r="AN229">
            <v>180</v>
          </cell>
          <cell r="AO229">
            <v>30018000</v>
          </cell>
          <cell r="AP229"/>
          <cell r="AQ229"/>
          <cell r="AR229"/>
          <cell r="AS229" t="str">
            <v>$ 5.003.000</v>
          </cell>
          <cell r="AT229" t="str">
            <v>PROFESIONAL 3</v>
          </cell>
          <cell r="AU229" t="str">
            <v>Marzo</v>
          </cell>
          <cell r="AV229" t="str">
            <v>1 1. Natural</v>
          </cell>
          <cell r="AW229" t="str">
            <v>26 26-Persona Natural</v>
          </cell>
          <cell r="AX229" t="str">
            <v>3 3. Único Contratista</v>
          </cell>
          <cell r="AY229" t="str">
            <v>17 17. Contrato de Prestación de Servicios</v>
          </cell>
          <cell r="AZ229" t="str">
            <v>31 31-Servicios Profesionales</v>
          </cell>
          <cell r="BA229" t="str">
            <v>5 Contratación directa</v>
          </cell>
          <cell r="BB229" t="str">
            <v>33 Prestación de Servicios Profesionales y Apoyo (5-8)</v>
          </cell>
          <cell r="BC229">
            <v>1</v>
          </cell>
          <cell r="BD229" t="str">
            <v>1 1. Ley 80</v>
          </cell>
          <cell r="BE229"/>
          <cell r="BF229"/>
          <cell r="BG229"/>
          <cell r="BH229"/>
          <cell r="BI229" t="str">
            <v>6 6: Prestacion de servicios</v>
          </cell>
          <cell r="BJ229"/>
          <cell r="BK229"/>
          <cell r="BL229"/>
          <cell r="BM229"/>
          <cell r="BN229"/>
          <cell r="BO229"/>
          <cell r="BP229"/>
          <cell r="BQ229"/>
          <cell r="BR229"/>
          <cell r="BS229"/>
          <cell r="BT229"/>
          <cell r="BU229"/>
          <cell r="BV229"/>
          <cell r="BW229"/>
          <cell r="BX229"/>
          <cell r="BY229"/>
          <cell r="BZ229"/>
          <cell r="CA229"/>
          <cell r="CB229"/>
          <cell r="CC229">
            <v>45737</v>
          </cell>
          <cell r="CD229" t="str">
            <v>CUMPLIMIENTO</v>
          </cell>
          <cell r="CE229">
            <v>80111600</v>
          </cell>
          <cell r="CF229" t="str">
            <v>CD-IDPAC-228-2025</v>
          </cell>
          <cell r="CG229" t="str">
            <v xml:space="preserve">https://community.secop.gov.co/Public/Tendering/OpportunityDetail/Index?noticeUID=CO1.NTC.7853372&amp;isFromPublicArea=True&amp;isModal=False
</v>
          </cell>
          <cell r="CH229">
            <v>45733</v>
          </cell>
          <cell r="CI229" t="str">
            <v xml:space="preserve">	CO1.PCCNTR.7667503</v>
          </cell>
          <cell r="CJ229" t="str">
            <v>Sebastian Silva</v>
          </cell>
          <cell r="CK229" t="str">
            <v>YULY MARCELA BARAJAS AGUILERA</v>
          </cell>
          <cell r="CL229" t="str">
            <v>1 1. Interna</v>
          </cell>
          <cell r="CM229" t="str">
            <v>JOSÉ GUILLERMO ORJUELA ARDILA</v>
          </cell>
          <cell r="CN229">
            <v>1075654508</v>
          </cell>
          <cell r="CO229">
            <v>1</v>
          </cell>
          <cell r="CP229"/>
          <cell r="CQ229" t="str">
            <v>GERENTE ESCUELA DE LA PARTICIPACIÓN</v>
          </cell>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t="str">
            <v>$ -</v>
          </cell>
          <cell r="EV229"/>
          <cell r="EW229"/>
          <cell r="EX229"/>
          <cell r="EY229"/>
          <cell r="EZ229"/>
          <cell r="FA229"/>
          <cell r="FB229">
            <v>0</v>
          </cell>
          <cell r="FC229">
            <v>45924</v>
          </cell>
          <cell r="FD229">
            <v>180</v>
          </cell>
          <cell r="FE229" t="str">
            <v>$ 30.018.000</v>
          </cell>
          <cell r="FF229" t="str">
            <v>Activo</v>
          </cell>
          <cell r="FG229" t="str">
            <v>En ejecución</v>
          </cell>
          <cell r="FH229"/>
          <cell r="FI229"/>
          <cell r="FJ229" t="str">
            <v>#N/D</v>
          </cell>
          <cell r="FK229" t="str">
            <v>#N/D</v>
          </cell>
          <cell r="FL229" t="str">
            <v>$228</v>
          </cell>
          <cell r="FM229" t="str">
            <v>#N/D</v>
          </cell>
          <cell r="FN229" t="str">
            <v>#N/D</v>
          </cell>
          <cell r="FO229" t="str">
            <v>#N/D</v>
          </cell>
          <cell r="FP229" t="str">
            <v>#N/D</v>
          </cell>
          <cell r="FQ229" t="str">
            <v>#¡REF!</v>
          </cell>
          <cell r="FR229" t="str">
            <v>#N/D</v>
          </cell>
          <cell r="FS229" t="str">
            <v xml:space="preserve">Proyectar las respuestas de los requerimientos que realicen entes de 
control y/o derechos de peticion concernientes  a los temas que desarrolla 
la Gerencia de la Escuela de la Participación. 
2. Realizar apoyo a la supervisión de los contratos asignados por la Gerencia 
de Escuela, incluyendo la revisión de informes y validación de evidencias 
y actividades. 
3. Apoyo a la sistematizacion de informacion y respuesta a los requerimientos 
que realicen al respecto. 
4. Asistir a las diferentes reuniones convocadas por la Gerencia Escuela 
5. Realizar seguimiento a los procesos que sean indicados por el supervisor 
del contrato según su solicitud 
6. Las demás que sean asignadas por el supervisor, de acuerdo con la 
naturaleza y objeto del contrato. </v>
          </cell>
          <cell r="FT22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9"/>
          <cell r="FV229">
            <v>6</v>
          </cell>
          <cell r="FW229" t="str">
            <v>#N/D</v>
          </cell>
          <cell r="FX229">
            <v>435</v>
          </cell>
          <cell r="FY229">
            <v>42000000</v>
          </cell>
          <cell r="FZ229">
            <v>45730</v>
          </cell>
          <cell r="GA229">
            <v>252</v>
          </cell>
          <cell r="GB229">
            <v>30018000</v>
          </cell>
          <cell r="GC229">
            <v>45737</v>
          </cell>
        </row>
        <row r="230">
          <cell r="A230" t="str">
            <v>C677</v>
          </cell>
          <cell r="B230"/>
          <cell r="C230">
            <v>2025</v>
          </cell>
          <cell r="D230">
            <v>229</v>
          </cell>
          <cell r="E230">
            <v>1000017449</v>
          </cell>
          <cell r="F230">
            <v>9</v>
          </cell>
          <cell r="G230" t="str">
            <v>KEVIN ANDRÉS JIMÉNEZ MESA</v>
          </cell>
          <cell r="H230" t="str">
            <v>DG 28B SUR 12A 13 ESTE</v>
          </cell>
          <cell r="I230">
            <v>3053860371</v>
          </cell>
          <cell r="J230" t="str">
            <v>kevinandresjimenezmesa</v>
          </cell>
          <cell r="K230" t="str">
            <v>NO APLICA</v>
          </cell>
          <cell r="L230" t="str">
            <v>NO APLICA</v>
          </cell>
          <cell r="M230" t="str">
            <v>HOMBRE</v>
          </cell>
          <cell r="N230" t="str">
            <v>CISGENERO</v>
          </cell>
          <cell r="O230" t="str">
            <v>AFRODESCENDIENTE</v>
          </cell>
          <cell r="P230" t="str">
            <v>NO APLICA</v>
          </cell>
          <cell r="Q230">
            <v>37060</v>
          </cell>
          <cell r="R230">
            <v>23</v>
          </cell>
          <cell r="S230" t="str">
            <v>NACIONAL</v>
          </cell>
          <cell r="T230" t="str">
            <v>Título de formación técnica o aprobación de cuatro (04) 
semestres de formación profesional o aprobación del 
40% del pensum académico de formación profesional 
en ciencias sociales y humanas y/o bellas artes y/o 
diseño o su equivalencia.</v>
          </cell>
          <cell r="U230" t="str">
            <v>TECNICO EN IMPRESION SERIGRAFICA 
Servicio Nacional de Aprendizaje (SENA) 
Según Diploma  de fecha veintiocho (28) de diciembre 
de 2020</v>
          </cell>
          <cell r="V230" t="str">
            <v>Inversión</v>
          </cell>
          <cell r="W230" t="str">
            <v>8238 Implementación de acciones de innovación social que promuevan la participación incidente y la solución de problemas públicos Bogota D.C.</v>
          </cell>
          <cell r="X230" t="str">
            <v>O23011745022024032203001</v>
          </cell>
          <cell r="Y230"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230" t="str">
            <v>1. Implementar el 100% de la estrategia de diseños metodológicos e implementación de la innovación social en escenarios de participación ciudadana y solución de problemas públicos</v>
          </cell>
          <cell r="AA230" t="str">
            <v>Prestar servicios de apoyo a la gestión, para operar mecanismos de participación que fortalezcan los clubes de la democracia</v>
          </cell>
          <cell r="AB230">
            <v>45734</v>
          </cell>
          <cell r="AC230">
            <v>45741</v>
          </cell>
          <cell r="AD230">
            <v>2025</v>
          </cell>
          <cell r="AE230">
            <v>3</v>
          </cell>
          <cell r="AF230">
            <v>25</v>
          </cell>
          <cell r="AG230">
            <v>2025</v>
          </cell>
          <cell r="AH230">
            <v>4</v>
          </cell>
          <cell r="AI230">
            <v>0</v>
          </cell>
          <cell r="AJ230">
            <v>2025</v>
          </cell>
          <cell r="AK230">
            <v>7</v>
          </cell>
          <cell r="AL230">
            <v>24</v>
          </cell>
          <cell r="AM230">
            <v>45862</v>
          </cell>
          <cell r="AN230">
            <v>120</v>
          </cell>
          <cell r="AO230">
            <v>12600000</v>
          </cell>
          <cell r="AP230"/>
          <cell r="AQ230"/>
          <cell r="AR230"/>
          <cell r="AS230" t="str">
            <v>$ 3.150.000</v>
          </cell>
          <cell r="AT230" t="str">
            <v>TECNICA 2</v>
          </cell>
          <cell r="AU230" t="str">
            <v>Marzo</v>
          </cell>
          <cell r="AV230" t="str">
            <v>1 1. Natural</v>
          </cell>
          <cell r="AW230" t="str">
            <v>26 26-Persona Natural</v>
          </cell>
          <cell r="AX230" t="str">
            <v>3 3. Único Contratista</v>
          </cell>
          <cell r="AY230" t="str">
            <v>17 17. Contrato de Prestación de Servicios</v>
          </cell>
          <cell r="AZ230" t="str">
            <v>33 33-Servicios Apoyo a la Gestion de la Entidad (servicios administrativos)</v>
          </cell>
          <cell r="BA230" t="str">
            <v>5 Contratación directa</v>
          </cell>
          <cell r="BB230" t="str">
            <v>33 Prestación de Servicios Profesionales y Apoyo (5-8)</v>
          </cell>
          <cell r="BC230">
            <v>1</v>
          </cell>
          <cell r="BD230" t="str">
            <v>1 1. Ley 80</v>
          </cell>
          <cell r="BE230"/>
          <cell r="BF230"/>
          <cell r="BG230"/>
          <cell r="BH230"/>
          <cell r="BI230" t="str">
            <v>6 6: Prestacion de servicios</v>
          </cell>
          <cell r="BJ230"/>
          <cell r="BK230"/>
          <cell r="BL230"/>
          <cell r="BM230"/>
          <cell r="BN230"/>
          <cell r="BO230"/>
          <cell r="BP230"/>
          <cell r="BQ230"/>
          <cell r="BR230"/>
          <cell r="BS230"/>
          <cell r="BT230"/>
          <cell r="BU230"/>
          <cell r="BV230"/>
          <cell r="BW230"/>
          <cell r="BX230"/>
          <cell r="BY230"/>
          <cell r="BZ230"/>
          <cell r="CA230"/>
          <cell r="CB230"/>
          <cell r="CC230">
            <v>45737</v>
          </cell>
          <cell r="CD230" t="str">
            <v>CUMPLIMIENTO</v>
          </cell>
          <cell r="CE230">
            <v>80111600</v>
          </cell>
          <cell r="CF230" t="str">
            <v>CD-IDPAC-229-2025</v>
          </cell>
          <cell r="CG230" t="str">
            <v>https://community.secop.gov.co/Public/Tendering/OpportunityDetail/Index?noticeUID=CO1.NTC.7859981&amp;isFromPublicArea=True&amp;isModal=False</v>
          </cell>
          <cell r="CH230">
            <v>45734</v>
          </cell>
          <cell r="CI230" t="str">
            <v>CO1.PCCNTR.7672108</v>
          </cell>
          <cell r="CJ230" t="str">
            <v>Wilson Ayure</v>
          </cell>
          <cell r="CK230" t="str">
            <v>YULY MARCELA BARAJAS AGUILERA</v>
          </cell>
          <cell r="CL230" t="str">
            <v>1 1. Interna</v>
          </cell>
          <cell r="CM230" t="str">
            <v>JOSÉ GUILLERMO ORJUELA ARDILA</v>
          </cell>
          <cell r="CN230">
            <v>1075654508</v>
          </cell>
          <cell r="CO230">
            <v>1</v>
          </cell>
          <cell r="CP230"/>
          <cell r="CQ230" t="str">
            <v>GERENTE ESCUELA DE LA PARTICIPACIÓN</v>
          </cell>
          <cell r="CR230"/>
          <cell r="CS230"/>
          <cell r="CT230"/>
          <cell r="CU230"/>
          <cell r="CV230"/>
          <cell r="CW230"/>
          <cell r="CX230"/>
          <cell r="CY230"/>
          <cell r="CZ230"/>
          <cell r="DA230"/>
          <cell r="DB230"/>
          <cell r="DC230"/>
          <cell r="DD230"/>
          <cell r="DE230"/>
          <cell r="DF230"/>
          <cell r="DG230"/>
          <cell r="DH230"/>
          <cell r="DI230"/>
          <cell r="DJ230"/>
          <cell r="DK230"/>
          <cell r="DL230"/>
          <cell r="DM230"/>
          <cell r="DN230"/>
          <cell r="DO230"/>
          <cell r="DP230"/>
          <cell r="DQ230"/>
          <cell r="DR230"/>
          <cell r="DS230"/>
          <cell r="DT230"/>
          <cell r="DU230"/>
          <cell r="DV230"/>
          <cell r="DW230"/>
          <cell r="DX230"/>
          <cell r="DY230"/>
          <cell r="DZ230"/>
          <cell r="EA230"/>
          <cell r="EB230"/>
          <cell r="EC230"/>
          <cell r="ED230"/>
          <cell r="EE230"/>
          <cell r="EF230"/>
          <cell r="EG230"/>
          <cell r="EH230"/>
          <cell r="EI230"/>
          <cell r="EJ230"/>
          <cell r="EK230"/>
          <cell r="EL230"/>
          <cell r="EM230"/>
          <cell r="EN230"/>
          <cell r="EO230"/>
          <cell r="EP230"/>
          <cell r="EQ230"/>
          <cell r="ER230"/>
          <cell r="ES230"/>
          <cell r="ET230"/>
          <cell r="EU230" t="str">
            <v>$ -</v>
          </cell>
          <cell r="EV230"/>
          <cell r="EW230"/>
          <cell r="EX230"/>
          <cell r="EY230"/>
          <cell r="EZ230"/>
          <cell r="FA230"/>
          <cell r="FB230">
            <v>0</v>
          </cell>
          <cell r="FC230">
            <v>45862</v>
          </cell>
          <cell r="FD230">
            <v>120</v>
          </cell>
          <cell r="FE230" t="str">
            <v>$ 12.600.000</v>
          </cell>
          <cell r="FF230" t="str">
            <v>Activo</v>
          </cell>
          <cell r="FG230" t="str">
            <v>En ejecución</v>
          </cell>
          <cell r="FH230"/>
          <cell r="FI230"/>
          <cell r="FJ230" t="str">
            <v>#N/D</v>
          </cell>
          <cell r="FK230" t="str">
            <v>#N/D</v>
          </cell>
          <cell r="FL230" t="str">
            <v>$229</v>
          </cell>
          <cell r="FM230" t="str">
            <v>#N/D</v>
          </cell>
          <cell r="FN230" t="str">
            <v>#N/D</v>
          </cell>
          <cell r="FO230" t="str">
            <v>#N/D</v>
          </cell>
          <cell r="FP230" t="str">
            <v>#N/D</v>
          </cell>
          <cell r="FQ230" t="str">
            <v>#¡REF!</v>
          </cell>
          <cell r="FR230" t="str">
            <v>#N/D</v>
          </cell>
          <cell r="FS230" t="str">
            <v xml:space="preserve">Acompañar y apoyar la ejecución de actividades de innovación pública que 
adelante el Laboratorio de la Innovación Pública (ParticiLab) 
2. Gestionar y organizar recursos logísticos y administrativos necesarios para 
la realización de las actividades de innovación que adelante el Laboratorio 
de la Innovación Pública (ParticiLab) 
3. Brindar apoyo en la gestión institucional e interinstitucional para la 
adecuada realización de los procesos que adelanta la Gerencia Escuela 
de la Participación 
4. Apoyar en el diseño e implementación de procesos de participación en 
calle requeridos por el IDPAC 
5. Apoyar en la creación de metodologías que permitan el fortalecimiento de 
los clubes de la democracia. 
6. Las demás que sean asignadas por el supervisor, de acuerdo con la 
naturaleza y objeto del contrato. </v>
          </cell>
          <cell r="FT23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0"/>
          <cell r="FV230">
            <v>4</v>
          </cell>
          <cell r="FW230" t="str">
            <v>#N/D</v>
          </cell>
          <cell r="FX230">
            <v>425</v>
          </cell>
          <cell r="FY230">
            <v>12600000</v>
          </cell>
          <cell r="FZ230">
            <v>45729</v>
          </cell>
          <cell r="GA230">
            <v>267</v>
          </cell>
          <cell r="GB230">
            <v>12600000</v>
          </cell>
          <cell r="GC230">
            <v>45741</v>
          </cell>
        </row>
        <row r="231">
          <cell r="A231" t="str">
            <v>C207</v>
          </cell>
          <cell r="B231"/>
          <cell r="C231">
            <v>2025</v>
          </cell>
          <cell r="D231">
            <v>230</v>
          </cell>
          <cell r="E231">
            <v>1073689465</v>
          </cell>
          <cell r="F231">
            <v>5</v>
          </cell>
          <cell r="G231" t="str">
            <v>DEISSY PAOLA RODRIGUEZ CUERVO</v>
          </cell>
          <cell r="H231" t="str">
            <v>CL  78 B     120 A  55    AP 1014</v>
          </cell>
          <cell r="I231">
            <v>4641067</v>
          </cell>
          <cell r="J231" t="str">
            <v>paolita.c2604@gmail.com</v>
          </cell>
          <cell r="K231" t="str">
            <v>NO APLICA</v>
          </cell>
          <cell r="L231" t="str">
            <v>NO APLICA</v>
          </cell>
          <cell r="M231" t="str">
            <v>MUJER</v>
          </cell>
          <cell r="N231" t="str">
            <v>CISGENERO</v>
          </cell>
          <cell r="O231" t="str">
            <v>NO APLICA</v>
          </cell>
          <cell r="P231" t="str">
            <v>NO APLICA</v>
          </cell>
          <cell r="Q231">
            <v>33354</v>
          </cell>
          <cell r="R231">
            <v>33</v>
          </cell>
          <cell r="S231" t="str">
            <v>NACIONAL</v>
          </cell>
          <cell r="T231" t="str">
            <v>Título profesional en Economía, 
Administración, Contaduría y afines 
y titulo de posgrado a nivel de 
especialización o su equivalenci</v>
          </cell>
          <cell r="U231" t="str">
            <v xml:space="preserve"> Título de ADMINISTRADOR 
FINANCIERO otorgado en Ibagué 
por la Universidad del Tolima el 4 
de noviembre de 2015 y título de 
ESPECIALISTA EN GERENCIA 
EMPRESARIAL conferido en 
Bogotá por la Universidad Santo 
Tomás el 4 de diciembre de 2019.</v>
          </cell>
          <cell r="V231" t="str">
            <v>Inversión</v>
          </cell>
          <cell r="W231" t="str">
            <v>Implementación de mecanismos de participación que potencian el desarrollo territorial Bogotá D.C.</v>
          </cell>
          <cell r="X231" t="str">
            <v>O23011745022024023806022</v>
          </cell>
          <cell r="Y231" t="str">
            <v>Meta 421 Implementar un (1) modelo de gobernanza democrática que amplíe el alcance de la participación de la ciudadanía organizaciones sociales y comunales de primer segundo y tercer grado en todas las decisiones públicas del gobierno distrital.</v>
          </cell>
          <cell r="Z231" t="str">
            <v>3. Aplicar a 2000 organizaciones sociales, comunales, medios comunitarios, de propiedad horizontal el modelo de fortalecimiento.</v>
          </cell>
          <cell r="AA231" t="str">
            <v>Prestar los servicios profesionales dirigidas a las actividades presupuestales y financieras del proyecto de inversión de la SFOS.</v>
          </cell>
          <cell r="AB231">
            <v>45736</v>
          </cell>
          <cell r="AC231">
            <v>45741</v>
          </cell>
          <cell r="AD231">
            <v>2025</v>
          </cell>
          <cell r="AE231">
            <v>3</v>
          </cell>
          <cell r="AF231">
            <v>25</v>
          </cell>
          <cell r="AG231">
            <v>2025</v>
          </cell>
          <cell r="AH231">
            <v>5</v>
          </cell>
          <cell r="AI231">
            <v>0</v>
          </cell>
          <cell r="AJ231">
            <v>2025</v>
          </cell>
          <cell r="AK231">
            <v>8</v>
          </cell>
          <cell r="AL231">
            <v>24</v>
          </cell>
          <cell r="AM231">
            <v>45893</v>
          </cell>
          <cell r="AN231">
            <v>150</v>
          </cell>
          <cell r="AO231">
            <v>27274400</v>
          </cell>
          <cell r="AP231"/>
          <cell r="AQ231"/>
          <cell r="AR231"/>
          <cell r="AS231" t="str">
            <v>$ 5.454.880</v>
          </cell>
          <cell r="AT231" t="str">
            <v>PROFESIONAL 4</v>
          </cell>
          <cell r="AU231" t="str">
            <v>Marzo</v>
          </cell>
          <cell r="AV231" t="str">
            <v>1 1. Natural</v>
          </cell>
          <cell r="AW231" t="str">
            <v>26 26-Persona Natural</v>
          </cell>
          <cell r="AX231" t="str">
            <v>3 3. Único Contratista</v>
          </cell>
          <cell r="AY231" t="str">
            <v>17 17. Contrato de Prestación de Servicios</v>
          </cell>
          <cell r="AZ231" t="str">
            <v>31 31-Servicios Profesionales</v>
          </cell>
          <cell r="BA231" t="str">
            <v>5 Contratación directa</v>
          </cell>
          <cell r="BB231" t="str">
            <v>33 Prestación de Servicios Profesionales y Apoyo (5-8)</v>
          </cell>
          <cell r="BC231">
            <v>1</v>
          </cell>
          <cell r="BD231" t="str">
            <v>1 1. Ley 80</v>
          </cell>
          <cell r="BE231"/>
          <cell r="BF231"/>
          <cell r="BG231"/>
          <cell r="BH231"/>
          <cell r="BI231" t="str">
            <v>6 6: Prestacion de servicios</v>
          </cell>
          <cell r="BJ231"/>
          <cell r="BK231"/>
          <cell r="BL231"/>
          <cell r="BM231"/>
          <cell r="BN231"/>
          <cell r="BO231"/>
          <cell r="BP231"/>
          <cell r="BQ231"/>
          <cell r="BR231"/>
          <cell r="BS231"/>
          <cell r="BT231"/>
          <cell r="BU231"/>
          <cell r="BV231"/>
          <cell r="BW231"/>
          <cell r="BX231"/>
          <cell r="BY231"/>
          <cell r="BZ231"/>
          <cell r="CA231"/>
          <cell r="CB231"/>
          <cell r="CC231">
            <v>45737</v>
          </cell>
          <cell r="CD231" t="str">
            <v>CUMPLIMIENTO</v>
          </cell>
          <cell r="CE231">
            <v>80111600</v>
          </cell>
          <cell r="CF231" t="str">
            <v>CD-IDPAC-230-2025</v>
          </cell>
          <cell r="CG231" t="str">
            <v>https://community.secop.gov.co/Public/Tendering/OpportunityDetail/Index?noticeUID=CO1.NTC.7868881&amp;isFromPublicArea=True&amp;isModal=False</v>
          </cell>
          <cell r="CH231">
            <v>45735</v>
          </cell>
          <cell r="CI231" t="str">
            <v xml:space="preserve">	CO1.PCCNTR.7678291</v>
          </cell>
          <cell r="CJ231" t="str">
            <v>Mónica Flórez</v>
          </cell>
          <cell r="CK231" t="str">
            <v>YULY MARCELA BARAJAS AGUILERA</v>
          </cell>
          <cell r="CL231" t="str">
            <v>1 1. Interna</v>
          </cell>
          <cell r="CM231" t="str">
            <v>MARTHA ELMY NIÑO VARGAS</v>
          </cell>
          <cell r="CN231">
            <v>1030534699</v>
          </cell>
          <cell r="CO231">
            <v>1</v>
          </cell>
          <cell r="CP231"/>
          <cell r="CQ231" t="str">
            <v>Subdirectora de Fortalecimiento de la Organización Social</v>
          </cell>
          <cell r="CR231"/>
          <cell r="CS231"/>
          <cell r="CT231"/>
          <cell r="CU231"/>
          <cell r="CV231"/>
          <cell r="CW231"/>
          <cell r="CX231"/>
          <cell r="CY231"/>
          <cell r="CZ231"/>
          <cell r="DA231"/>
          <cell r="DB231"/>
          <cell r="DC231"/>
          <cell r="DD231"/>
          <cell r="DE231"/>
          <cell r="DF231"/>
          <cell r="DG231"/>
          <cell r="DH231"/>
          <cell r="DI231"/>
          <cell r="DJ231"/>
          <cell r="DK231"/>
          <cell r="DL231"/>
          <cell r="DM231"/>
          <cell r="DN231"/>
          <cell r="DO231"/>
          <cell r="DP231"/>
          <cell r="DQ231"/>
          <cell r="DR231"/>
          <cell r="DS231"/>
          <cell r="DT231"/>
          <cell r="DU231"/>
          <cell r="DV231"/>
          <cell r="DW231"/>
          <cell r="DX231"/>
          <cell r="DY231"/>
          <cell r="DZ231"/>
          <cell r="EA231"/>
          <cell r="EB231"/>
          <cell r="EC231"/>
          <cell r="ED231"/>
          <cell r="EE231"/>
          <cell r="EF231"/>
          <cell r="EG231"/>
          <cell r="EH231"/>
          <cell r="EI231"/>
          <cell r="EJ231"/>
          <cell r="EK231"/>
          <cell r="EL231"/>
          <cell r="EM231"/>
          <cell r="EN231"/>
          <cell r="EO231"/>
          <cell r="EP231"/>
          <cell r="EQ231"/>
          <cell r="ER231"/>
          <cell r="ES231"/>
          <cell r="ET231"/>
          <cell r="EU231" t="str">
            <v>$ -</v>
          </cell>
          <cell r="EV231"/>
          <cell r="EW231"/>
          <cell r="EX231"/>
          <cell r="EY231"/>
          <cell r="EZ231"/>
          <cell r="FA231"/>
          <cell r="FB231">
            <v>0</v>
          </cell>
          <cell r="FC231">
            <v>45893</v>
          </cell>
          <cell r="FD231">
            <v>150</v>
          </cell>
          <cell r="FE231" t="str">
            <v>$ 27.274.400</v>
          </cell>
          <cell r="FF231" t="str">
            <v>Activo</v>
          </cell>
          <cell r="FG231" t="str">
            <v>En ejecución</v>
          </cell>
          <cell r="FH231"/>
          <cell r="FI231"/>
          <cell r="FJ231" t="str">
            <v>#N/D</v>
          </cell>
          <cell r="FK231" t="str">
            <v>#N/D</v>
          </cell>
          <cell r="FL231" t="str">
            <v>$230</v>
          </cell>
          <cell r="FM231" t="str">
            <v>#N/D</v>
          </cell>
          <cell r="FN231" t="str">
            <v>#N/D</v>
          </cell>
          <cell r="FO231" t="str">
            <v>#N/D</v>
          </cell>
          <cell r="FP231" t="str">
            <v>#N/D</v>
          </cell>
          <cell r="FQ231" t="str">
            <v>#¡REF!</v>
          </cell>
          <cell r="FR231" t="str">
            <v>#N/D</v>
          </cell>
          <cell r="FS231" t="str">
            <v xml:space="preserve">Realizar revisión, seguimiento y trámite correspondiente a los pasivos, 
reservas y liquidaciones a cargo de la Subdirección de Fortalecimiento de 
la Organización Social. 
2. Realizar el reporte financiero requerido por las diferentes entidades 
distritales de los productos de las políticas públicas que son 
responsabilidad de la Subdirección de Fortalecimiento de la Organización 
Social. 
3. Apoyar las actividades que sean requeridas en la gestión presupuestal a 
cargo de la Subdirección de Fortalecimiento de la Organización Social. 
4. Gestionar, organizar y desarrollar todas las actividades propias de enlace 
logístico entre la SFOS, los diferentes contratistas y/o proveedores de los 
elementos adquiridos en el marco de los contratos suscritos por la 
subdirección. 
5. Asistir y participar, en representación de la entidad, a las reuniones y 
jornadas de capacitación externas e internas que tengan relación con las 
competencias del IDPAC y con la normatividad vigente, estas deberán 
contar con actas y/o ayudas de memoria. 
6. Las demás que sean asignadas por el supervisor, de acuerdo con la 
naturaleza y objeto del contrato. </v>
          </cell>
          <cell r="FT23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1"/>
          <cell r="FV231">
            <v>5</v>
          </cell>
          <cell r="FW231" t="str">
            <v>#N/D</v>
          </cell>
          <cell r="FX231">
            <v>382</v>
          </cell>
          <cell r="FY231">
            <v>32729280</v>
          </cell>
          <cell r="FZ231">
            <v>45723</v>
          </cell>
          <cell r="GA231">
            <v>255</v>
          </cell>
          <cell r="GB231">
            <v>27274400</v>
          </cell>
          <cell r="GC231">
            <v>45737</v>
          </cell>
        </row>
        <row r="232">
          <cell r="A232" t="str">
            <v>C552</v>
          </cell>
          <cell r="B232"/>
          <cell r="C232">
            <v>2025</v>
          </cell>
          <cell r="D232">
            <v>231</v>
          </cell>
          <cell r="E232">
            <v>80239628</v>
          </cell>
          <cell r="F232">
            <v>3</v>
          </cell>
          <cell r="G232" t="str">
            <v>JORGE ELIECER HERNANDEZ ROJAS</v>
          </cell>
          <cell r="H232" t="str">
            <v>KR  72 M  BIS    37 B  31  SUR</v>
          </cell>
          <cell r="I232">
            <v>3134690888</v>
          </cell>
          <cell r="J232" t="str">
            <v>jo.hero.106@gmail.com</v>
          </cell>
          <cell r="K232" t="str">
            <v>NO APLICA</v>
          </cell>
          <cell r="L232" t="str">
            <v>NO APLICA</v>
          </cell>
          <cell r="M232" t="str">
            <v>HOMBRE</v>
          </cell>
          <cell r="N232" t="str">
            <v>CISGENERO</v>
          </cell>
          <cell r="O232" t="str">
            <v>NO APLICA</v>
          </cell>
          <cell r="P232" t="str">
            <v>NO APLICA</v>
          </cell>
          <cell r="Q232">
            <v>29795</v>
          </cell>
          <cell r="R232">
            <v>43</v>
          </cell>
          <cell r="S232" t="str">
            <v>NACIONAL</v>
          </cell>
          <cell r="T232"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232" t="str">
            <v>Bachiller Académico Centro Educativo Distrital de Educación Básica y Media O.E.A. Según diploma del 30 de Noviembre de 1998</v>
          </cell>
          <cell r="V232" t="str">
            <v>Inversión</v>
          </cell>
          <cell r="W232" t="str">
            <v>Construcción de Ciudadanía Activa Crece La Participación en el Territorio con Promoción, Información e Innovación en Bogotá D.C.</v>
          </cell>
          <cell r="X232" t="str">
            <v>O23011745022024025405001</v>
          </cell>
          <cell r="Y23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32" t="str">
            <v>5. Ejecutar 400 Obras con Saldo Pedagógico</v>
          </cell>
          <cell r="AA232" t="str">
            <v>Prestar los servicios de apoyo a la gestión para realizar la promoción de procesos de movilización social, Técnica y logística que se requieran en  desarrollo de las
etapas de la metodología obras con saldo pedagógico implementada por la Gerencia de Proyectos delIDPAC.</v>
          </cell>
          <cell r="AB232">
            <v>45735</v>
          </cell>
          <cell r="AC232">
            <v>45736</v>
          </cell>
          <cell r="AD232">
            <v>2025</v>
          </cell>
          <cell r="AE232">
            <v>3</v>
          </cell>
          <cell r="AF232">
            <v>20</v>
          </cell>
          <cell r="AG232">
            <v>2025</v>
          </cell>
          <cell r="AH232">
            <v>6</v>
          </cell>
          <cell r="AI232">
            <v>0</v>
          </cell>
          <cell r="AJ232">
            <v>2025</v>
          </cell>
          <cell r="AK232">
            <v>9</v>
          </cell>
          <cell r="AL232">
            <v>19</v>
          </cell>
          <cell r="AM232">
            <v>45919</v>
          </cell>
          <cell r="AN232">
            <v>180</v>
          </cell>
          <cell r="AO232">
            <v>15900000</v>
          </cell>
          <cell r="AP232"/>
          <cell r="AQ232"/>
          <cell r="AR232"/>
          <cell r="AS232" t="str">
            <v>$ 2.650.000</v>
          </cell>
          <cell r="AT232" t="str">
            <v>ASISTENCIAL 4</v>
          </cell>
          <cell r="AU232" t="str">
            <v>Marzo</v>
          </cell>
          <cell r="AV232" t="str">
            <v>1 1. Natural</v>
          </cell>
          <cell r="AW232" t="str">
            <v>26 26-Persona Natural</v>
          </cell>
          <cell r="AX232" t="str">
            <v>3 3. Único Contratista</v>
          </cell>
          <cell r="AY232" t="str">
            <v>17 17. Contrato de Prestación de Servicios</v>
          </cell>
          <cell r="AZ232" t="str">
            <v>33 33-Servicios Apoyo a la Gestion de la Entidad (servicios administrativos)</v>
          </cell>
          <cell r="BA232" t="str">
            <v>5 Contratación directa</v>
          </cell>
          <cell r="BB232" t="str">
            <v>33 Prestación de Servicios Profesionales y Apoyo (5-8)</v>
          </cell>
          <cell r="BC232">
            <v>1</v>
          </cell>
          <cell r="BD232" t="str">
            <v>1 1. Ley 80</v>
          </cell>
          <cell r="BE232"/>
          <cell r="BF232"/>
          <cell r="BG232"/>
          <cell r="BH232"/>
          <cell r="BI232" t="str">
            <v>6 6: Prestacion de servicios</v>
          </cell>
          <cell r="BJ232"/>
          <cell r="BK232"/>
          <cell r="BL232"/>
          <cell r="BM232"/>
          <cell r="BN232"/>
          <cell r="BO232"/>
          <cell r="BP232"/>
          <cell r="BQ232"/>
          <cell r="BR232"/>
          <cell r="BS232"/>
          <cell r="BT232"/>
          <cell r="BU232"/>
          <cell r="BV232"/>
          <cell r="BW232"/>
          <cell r="BX232"/>
          <cell r="BY232"/>
          <cell r="BZ232"/>
          <cell r="CA232"/>
          <cell r="CB232"/>
          <cell r="CC232">
            <v>45735</v>
          </cell>
          <cell r="CD232" t="str">
            <v>CUMPLIMIENTO</v>
          </cell>
          <cell r="CE232">
            <v>80111600</v>
          </cell>
          <cell r="CF232" t="str">
            <v>CD-IDPAC-231-2025</v>
          </cell>
          <cell r="CG232" t="str">
            <v xml:space="preserve">https://community.secop.gov.co/Public/Tendering/OpportunityDetail/Index?noticeUID=CO1.NTC.7862414&amp;isFromPublicArea=True&amp;isModal=False
</v>
          </cell>
          <cell r="CH232">
            <v>45735</v>
          </cell>
          <cell r="CI232" t="str">
            <v>CO1.PCCNTR.7673396</v>
          </cell>
          <cell r="CJ232" t="str">
            <v>Wilson Ayure</v>
          </cell>
          <cell r="CK232" t="str">
            <v>YULY MARCELA BARAJAS AGUILERA</v>
          </cell>
          <cell r="CL232" t="str">
            <v>1 1. Interna</v>
          </cell>
          <cell r="CM232" t="str">
            <v>CAMILO IVAN REYES AMADOR</v>
          </cell>
          <cell r="CN232">
            <v>80082106</v>
          </cell>
          <cell r="CO232">
            <v>4</v>
          </cell>
          <cell r="CP232"/>
          <cell r="CQ232" t="str">
            <v>GERENTE DE PROYECTOS</v>
          </cell>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t="str">
            <v>$ -</v>
          </cell>
          <cell r="EV232"/>
          <cell r="EW232"/>
          <cell r="EX232"/>
          <cell r="EY232"/>
          <cell r="EZ232"/>
          <cell r="FA232"/>
          <cell r="FB232">
            <v>0</v>
          </cell>
          <cell r="FC232">
            <v>45919</v>
          </cell>
          <cell r="FD232">
            <v>180</v>
          </cell>
          <cell r="FE232" t="str">
            <v>$ 15.900.000</v>
          </cell>
          <cell r="FF232" t="str">
            <v>Activo</v>
          </cell>
          <cell r="FG232" t="str">
            <v>En ejecución</v>
          </cell>
          <cell r="FH232"/>
          <cell r="FI232"/>
          <cell r="FJ232" t="str">
            <v>#N/D</v>
          </cell>
          <cell r="FK232" t="str">
            <v>#N/D</v>
          </cell>
          <cell r="FL232" t="str">
            <v>$231</v>
          </cell>
          <cell r="FM232" t="str">
            <v>#N/D</v>
          </cell>
          <cell r="FN232" t="str">
            <v>#N/D</v>
          </cell>
          <cell r="FO232" t="str">
            <v>#N/D</v>
          </cell>
          <cell r="FP232" t="str">
            <v>#N/D</v>
          </cell>
          <cell r="FQ232" t="str">
            <v>#¡REF!</v>
          </cell>
          <cell r="FR232" t="str">
            <v>#N/D</v>
          </cell>
          <cell r="FS232" t="str">
            <v xml:space="preserve"> Asegurar que todos los documentos necesarios estén completos para las 
propuestas de la convocatoria “Obras con Saldo Pedagógico”. Esto incluye 
verificar que se cumplan todos los requisitos administrativos para que las 
propuestas sean aprobadas. 
2. Gestionar la entrega de los documentos legales requeridos por las Juntas 
de Acción Comunal (JAC). Esto implica revisar que cada JAC tenga todos 
los papeles necesarios para firmar los acuerdos derivados de la 
convocatoria “Obras con Saldo Pedagógico”. 
3. Acompañar el proceso de gestión de documentos en cada desembolso de 
dinero. Ayudar a las JAC a presentar los papeles correctos para poder 
recibir los recursos y apoyar en la movilización social relacionada con las 
“Obras con Saldo Pedagógico”. 
4. Participar en la organización y ejecución de actividades para activar a la 
comunidad en los territorios priorizados por el equipo de proyectos. Esto 
implica colaborar en las actividades planificadas para fortalecer el trabajo 
con las comunidades. 
5. Apoyar todos los eventos en el territorio y encargarse de los procesos 
logísticos necesarios. Esto incluye ayudar en la organización asegurando 
que todo el aspecto logístico, como el transporte, los materiales y otros 
detalles, esté correctamente gestionado en el marco de la Metodología 
Obras con Saldo Pedagógico. 
6. Las demás que sean asignadas por el supervisor, de acuerdo con la 
naturaleza y objeto del contrato. </v>
          </cell>
          <cell r="FT23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2"/>
          <cell r="FV232">
            <v>6</v>
          </cell>
          <cell r="FW232" t="str">
            <v>#N/D</v>
          </cell>
          <cell r="FX232">
            <v>300</v>
          </cell>
          <cell r="FY232">
            <v>18000000</v>
          </cell>
          <cell r="FZ232">
            <v>45717</v>
          </cell>
          <cell r="GA232">
            <v>239</v>
          </cell>
          <cell r="GB232">
            <v>15900000</v>
          </cell>
          <cell r="GC232">
            <v>45736</v>
          </cell>
        </row>
        <row r="233">
          <cell r="A233" t="str">
            <v>C215</v>
          </cell>
          <cell r="B233"/>
          <cell r="C233">
            <v>2025</v>
          </cell>
          <cell r="D233">
            <v>232</v>
          </cell>
          <cell r="E233">
            <v>4165926</v>
          </cell>
          <cell r="F233">
            <v>8</v>
          </cell>
          <cell r="G233" t="str">
            <v>ROLFE ORTIZ CRUZ</v>
          </cell>
          <cell r="H233" t="str">
            <v>CLL 156 n 92-64 INTERIOR 9 APTO 503</v>
          </cell>
          <cell r="I233">
            <v>6016617425</v>
          </cell>
          <cell r="J233" t="str">
            <v>rolfemusic@hotmail.com</v>
          </cell>
          <cell r="K233" t="str">
            <v>NO APLICA</v>
          </cell>
          <cell r="L233" t="str">
            <v>NO APLICA</v>
          </cell>
          <cell r="M233" t="str">
            <v>HOMBRE</v>
          </cell>
          <cell r="N233" t="str">
            <v>CISGENERO</v>
          </cell>
          <cell r="O233" t="str">
            <v>NO APLICA</v>
          </cell>
          <cell r="P233" t="str">
            <v>NO APLICA</v>
          </cell>
          <cell r="Q233">
            <v>24055</v>
          </cell>
          <cell r="R233">
            <v>59</v>
          </cell>
          <cell r="S233" t="str">
            <v>NACIONAL</v>
          </cell>
          <cell r="T233" t="str">
            <v>Formación Académica Título 
profesional en NBC en Ciencias 
Sociales y humanas y con título 
de posgrado a nivel 
especialización o su equivalencia</v>
          </cell>
          <cell r="U233" t="str">
            <v>COMUNICADOR SOCIAL 
PERIODISTA, egresado de LA 
UNIVERSIDAD CENTRAL, según 
diploma de grado de fecha 
05/08/1999</v>
          </cell>
          <cell r="V233" t="str">
            <v>Inversión</v>
          </cell>
          <cell r="W233" t="str">
            <v>Implementación de mecanismos de participación que potencian el desarrollo territorial Bogotá D.C.</v>
          </cell>
          <cell r="X233" t="str">
            <v>O23011745022024023801029</v>
          </cell>
          <cell r="Y233" t="str">
            <v>Meta 421 Implementar un (1) modelo de gobernanza democrática que amplíe el alcance de la participación de la ciudadanía organizaciones sociales y comunales de primer segundo y tercer grado en todas las decisiones públicas del gobierno distrital.</v>
          </cell>
          <cell r="Z233" t="str">
            <v>3. Aplicar a 2000 organizaciones sociales, comunales, medios comunitarios, de propiedad horizontal el modelo de fortalecimiento.</v>
          </cell>
          <cell r="AA233" t="str">
            <v>Prestar los servicios profesionales para el acompañamiento a las organizaciones sociales en el equipo de nuevas expresiones, aplicando herramientas que conlleven a la identificación, caracterización, vinculación y participación de esta población.</v>
          </cell>
          <cell r="AB233">
            <v>45736</v>
          </cell>
          <cell r="AC233">
            <v>45741</v>
          </cell>
          <cell r="AD233">
            <v>2025</v>
          </cell>
          <cell r="AE233">
            <v>3</v>
          </cell>
          <cell r="AF233">
            <v>25</v>
          </cell>
          <cell r="AG233">
            <v>2025</v>
          </cell>
          <cell r="AH233">
            <v>5</v>
          </cell>
          <cell r="AI233">
            <v>0</v>
          </cell>
          <cell r="AJ233">
            <v>2025</v>
          </cell>
          <cell r="AK233">
            <v>8</v>
          </cell>
          <cell r="AL233">
            <v>24</v>
          </cell>
          <cell r="AM233">
            <v>45893</v>
          </cell>
          <cell r="AN233">
            <v>150</v>
          </cell>
          <cell r="AO233">
            <v>27500000</v>
          </cell>
          <cell r="AP233"/>
          <cell r="AQ233"/>
          <cell r="AR233"/>
          <cell r="AS233" t="str">
            <v>$ 5.500.000</v>
          </cell>
          <cell r="AT233" t="str">
            <v>PROFESIONAL 4</v>
          </cell>
          <cell r="AU233" t="str">
            <v>Marzo</v>
          </cell>
          <cell r="AV233" t="str">
            <v>1 1. Natural</v>
          </cell>
          <cell r="AW233" t="str">
            <v>26 26-Persona Natural</v>
          </cell>
          <cell r="AX233" t="str">
            <v>3 3. Único Contratista</v>
          </cell>
          <cell r="AY233" t="str">
            <v>17 17. Contrato de Prestación de Servicios</v>
          </cell>
          <cell r="AZ233" t="str">
            <v>31 31-Servicios Profesionales</v>
          </cell>
          <cell r="BA233" t="str">
            <v>5 Contratación directa</v>
          </cell>
          <cell r="BB233" t="str">
            <v>33 Prestación de Servicios Profesionales y Apoyo (5-8)</v>
          </cell>
          <cell r="BC233">
            <v>1</v>
          </cell>
          <cell r="BD233" t="str">
            <v>1 1. Ley 80</v>
          </cell>
          <cell r="BE233"/>
          <cell r="BF233"/>
          <cell r="BG233"/>
          <cell r="BH233"/>
          <cell r="BI233" t="str">
            <v>6 6: Prestacion de servicios</v>
          </cell>
          <cell r="BJ233"/>
          <cell r="BK233"/>
          <cell r="BL233"/>
          <cell r="BM233"/>
          <cell r="BN233"/>
          <cell r="BO233"/>
          <cell r="BP233"/>
          <cell r="BQ233"/>
          <cell r="BR233"/>
          <cell r="BS233"/>
          <cell r="BT233"/>
          <cell r="BU233"/>
          <cell r="BV233"/>
          <cell r="BW233"/>
          <cell r="BX233"/>
          <cell r="BY233"/>
          <cell r="BZ233"/>
          <cell r="CA233"/>
          <cell r="CB233"/>
          <cell r="CC233">
            <v>45737</v>
          </cell>
          <cell r="CD233" t="str">
            <v>CUMPLIMIENTO</v>
          </cell>
          <cell r="CE233">
            <v>80111600</v>
          </cell>
          <cell r="CF233" t="str">
            <v>CD-IDPAC-232-2025</v>
          </cell>
          <cell r="CG233" t="str">
            <v xml:space="preserve">https://community.secop.gov.co/Public/Tendering/OpportunityDetail/Index?noticeUID=CO1.NTC.7868954&amp;isFromPublicArea=True&amp;isModal=False
</v>
          </cell>
          <cell r="CH233">
            <v>45735</v>
          </cell>
          <cell r="CI233" t="str">
            <v xml:space="preserve">	CO1.PCCNTR.7678074</v>
          </cell>
          <cell r="CJ233" t="str">
            <v>Mónica Flórez</v>
          </cell>
          <cell r="CK233" t="str">
            <v>YULY MARCELA BARAJAS AGUILERA</v>
          </cell>
          <cell r="CL233" t="str">
            <v>1 1. Interna</v>
          </cell>
          <cell r="CM233" t="str">
            <v>MARTHA ELMY NIÑO VARGAS</v>
          </cell>
          <cell r="CN233">
            <v>1030534699</v>
          </cell>
          <cell r="CO233">
            <v>1</v>
          </cell>
          <cell r="CP233"/>
          <cell r="CQ233" t="str">
            <v>Subdirectora de Fortalecimiento de la Organización Social</v>
          </cell>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t="str">
            <v>$ -</v>
          </cell>
          <cell r="EV233"/>
          <cell r="EW233"/>
          <cell r="EX233"/>
          <cell r="EY233"/>
          <cell r="EZ233"/>
          <cell r="FA233"/>
          <cell r="FB233">
            <v>0</v>
          </cell>
          <cell r="FC233">
            <v>45893</v>
          </cell>
          <cell r="FD233">
            <v>150</v>
          </cell>
          <cell r="FE233" t="str">
            <v>$ 27.500.000</v>
          </cell>
          <cell r="FF233" t="str">
            <v>Activo</v>
          </cell>
          <cell r="FG233" t="str">
            <v>En ejecución</v>
          </cell>
          <cell r="FH233"/>
          <cell r="FI233"/>
          <cell r="FJ233" t="str">
            <v>#N/D</v>
          </cell>
          <cell r="FK233" t="str">
            <v>#N/D</v>
          </cell>
          <cell r="FL233" t="str">
            <v>$232</v>
          </cell>
          <cell r="FM233" t="str">
            <v>#N/D</v>
          </cell>
          <cell r="FN233" t="str">
            <v>#N/D</v>
          </cell>
          <cell r="FO233" t="str">
            <v>#N/D</v>
          </cell>
          <cell r="FP233" t="str">
            <v>#N/D</v>
          </cell>
          <cell r="FQ233" t="str">
            <v>#¡REF!</v>
          </cell>
          <cell r="FR233" t="str">
            <v>#N/D</v>
          </cell>
          <cell r="FS233" t="str">
            <v xml:space="preserve"> 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tengan relación con las 
competencias del IDPAC y con la normatividad vigente, estas deberán 
contar con actas y/o ayudas de memoria. 
6. Las demás que sean asignadas por el supervisor, de acuerdo con la 
naturaleza y objeto del contrato.</v>
          </cell>
          <cell r="FT23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3"/>
          <cell r="FV233">
            <v>5</v>
          </cell>
          <cell r="FW233" t="str">
            <v>#N/D</v>
          </cell>
          <cell r="FX233">
            <v>368</v>
          </cell>
          <cell r="FY233">
            <v>33000000</v>
          </cell>
          <cell r="FZ233">
            <v>45723</v>
          </cell>
          <cell r="GA233">
            <v>266</v>
          </cell>
          <cell r="GB233">
            <v>27500000</v>
          </cell>
          <cell r="GC233">
            <v>45739</v>
          </cell>
        </row>
        <row r="234">
          <cell r="A234" t="str">
            <v>C209</v>
          </cell>
          <cell r="B234"/>
          <cell r="C234">
            <v>2025</v>
          </cell>
          <cell r="D234">
            <v>233</v>
          </cell>
          <cell r="E234">
            <v>79994162</v>
          </cell>
          <cell r="F234">
            <v>7</v>
          </cell>
          <cell r="G234" t="str">
            <v>JUAN CARLOS RAMOS</v>
          </cell>
          <cell r="H234" t="str">
            <v>Carrera 81g 73d 26 sur</v>
          </cell>
          <cell r="I234">
            <v>7760831</v>
          </cell>
          <cell r="J234" t="str">
            <v>juank.ud@hotmail.com</v>
          </cell>
          <cell r="K234" t="str">
            <v>NO APLICA</v>
          </cell>
          <cell r="L234" t="str">
            <v>NO APLICA</v>
          </cell>
          <cell r="M234" t="str">
            <v>HOMBRE</v>
          </cell>
          <cell r="N234" t="str">
            <v>CISGENERO</v>
          </cell>
          <cell r="O234" t="str">
            <v>NO APLICA</v>
          </cell>
          <cell r="P234" t="str">
            <v>FISICA</v>
          </cell>
          <cell r="Q234">
            <v>29304</v>
          </cell>
          <cell r="R234">
            <v>43</v>
          </cell>
          <cell r="S234" t="str">
            <v>NACIONAL</v>
          </cell>
          <cell r="T234" t="str">
            <v>Título profesional ingeniería, arquitectura, urbanismo y afines o ciencias sociales y humanas.</v>
          </cell>
          <cell r="U234" t="str">
            <v>PROFESIONAL INGENIERO EN TELECOMUNICACIONES Según Diploma del 27 de abril de 2007</v>
          </cell>
          <cell r="V234" t="str">
            <v>Inversión</v>
          </cell>
          <cell r="W234" t="str">
            <v>Implementación de mecanismos de participación que potencian el desarrollo territorial Bogotá D.C.</v>
          </cell>
          <cell r="X234" t="str">
            <v>O23011745022024023801029</v>
          </cell>
          <cell r="Y234" t="str">
            <v>Meta 414 Ejecutar el 100% de las acciones que garanticen el cumplimiento de los productos en las Políticas Públicas Distritales a cargo de IDPAC con enfoque de género poblacional y diferencial..</v>
          </cell>
          <cell r="Z234" t="str">
            <v>3. Aplicar a 2000 organizaciones sociales, comunales, medios comunitarios, de propiedad horizontal el modelo de fortalecimiento</v>
          </cell>
          <cell r="AA234" t="str">
            <v>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AB234">
            <v>45736</v>
          </cell>
          <cell r="AC234">
            <v>45741</v>
          </cell>
          <cell r="AD234">
            <v>2025</v>
          </cell>
          <cell r="AE234">
            <v>3</v>
          </cell>
          <cell r="AF234">
            <v>25</v>
          </cell>
          <cell r="AG234">
            <v>2025</v>
          </cell>
          <cell r="AH234">
            <v>5</v>
          </cell>
          <cell r="AI234">
            <v>0</v>
          </cell>
          <cell r="AJ234">
            <v>2025</v>
          </cell>
          <cell r="AK234">
            <v>8</v>
          </cell>
          <cell r="AL234">
            <v>24</v>
          </cell>
          <cell r="AM234">
            <v>45893</v>
          </cell>
          <cell r="AN234">
            <v>150</v>
          </cell>
          <cell r="AO234">
            <v>20000000</v>
          </cell>
          <cell r="AP234"/>
          <cell r="AQ234"/>
          <cell r="AR234"/>
          <cell r="AS234" t="str">
            <v>$ 4.000.000</v>
          </cell>
          <cell r="AT234" t="str">
            <v>PROFESIONAL 1</v>
          </cell>
          <cell r="AU234" t="str">
            <v>Marzo</v>
          </cell>
          <cell r="AV234" t="str">
            <v>1 1. Natural</v>
          </cell>
          <cell r="AW234" t="str">
            <v>26 26-Persona Natural</v>
          </cell>
          <cell r="AX234" t="str">
            <v>3 3. Único Contratista</v>
          </cell>
          <cell r="AY234" t="str">
            <v>17 17. Contrato de Prestación de Servicios</v>
          </cell>
          <cell r="AZ234" t="str">
            <v>31 31-Servicios Profesionales</v>
          </cell>
          <cell r="BA234" t="str">
            <v>5 Contratación directa</v>
          </cell>
          <cell r="BB234" t="str">
            <v>33 Prestación de Servicios Profesionales y Apoyo (5-8)</v>
          </cell>
          <cell r="BC234">
            <v>1</v>
          </cell>
          <cell r="BD234" t="str">
            <v>1 1. Ley 80</v>
          </cell>
          <cell r="BE234"/>
          <cell r="BF234"/>
          <cell r="BG234"/>
          <cell r="BH234"/>
          <cell r="BI234" t="str">
            <v>6 6: Prestacion de servicios</v>
          </cell>
          <cell r="BJ234"/>
          <cell r="BK234"/>
          <cell r="BL234"/>
          <cell r="BM234"/>
          <cell r="BN234"/>
          <cell r="BO234"/>
          <cell r="BP234"/>
          <cell r="BQ234"/>
          <cell r="BR234"/>
          <cell r="BS234"/>
          <cell r="BT234"/>
          <cell r="BU234"/>
          <cell r="BV234"/>
          <cell r="BW234"/>
          <cell r="BX234"/>
          <cell r="BY234"/>
          <cell r="BZ234"/>
          <cell r="CA234"/>
          <cell r="CB234"/>
          <cell r="CC234">
            <v>45737</v>
          </cell>
          <cell r="CD234" t="str">
            <v>CUMPLIMIENTO</v>
          </cell>
          <cell r="CE234">
            <v>80111600</v>
          </cell>
          <cell r="CF234" t="str">
            <v>CD-IDPAC-0233-2025</v>
          </cell>
          <cell r="CG234" t="str">
            <v xml:space="preserve">https://community.secop.gov.co/Public/Tendering/OpportunityDetail/Index?noticeUID=CO1.NTC.7869047&amp;isFromPublicArea=True&amp;isModal=False
</v>
          </cell>
          <cell r="CH234">
            <v>45735</v>
          </cell>
          <cell r="CI234" t="str">
            <v>CO1.PCCNTR.7678082</v>
          </cell>
          <cell r="CJ234" t="str">
            <v>Sandra Milena Torres</v>
          </cell>
          <cell r="CK234" t="str">
            <v>YULY MARCELA BARAJAS AGUILERA</v>
          </cell>
          <cell r="CL234" t="str">
            <v>1 1. Interna</v>
          </cell>
          <cell r="CM234" t="str">
            <v>MARTHA ELMY NIÑO VARGAS</v>
          </cell>
          <cell r="CN234">
            <v>1030534699</v>
          </cell>
          <cell r="CO234">
            <v>1</v>
          </cell>
          <cell r="CP234"/>
          <cell r="CQ234" t="str">
            <v>Subdirectora de Fortalecimiento de la Organización Social</v>
          </cell>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t="str">
            <v>$ -</v>
          </cell>
          <cell r="EV234"/>
          <cell r="EW234"/>
          <cell r="EX234"/>
          <cell r="EY234"/>
          <cell r="EZ234"/>
          <cell r="FA234"/>
          <cell r="FB234">
            <v>0</v>
          </cell>
          <cell r="FC234">
            <v>45893</v>
          </cell>
          <cell r="FD234">
            <v>150</v>
          </cell>
          <cell r="FE234" t="str">
            <v>$ 20.000.000</v>
          </cell>
          <cell r="FF234" t="str">
            <v>Activo</v>
          </cell>
          <cell r="FG234" t="str">
            <v>En ejecución</v>
          </cell>
          <cell r="FH234"/>
          <cell r="FI234"/>
          <cell r="FJ234" t="str">
            <v>#N/D</v>
          </cell>
          <cell r="FK234" t="str">
            <v>#N/D</v>
          </cell>
          <cell r="FL234" t="str">
            <v>$233</v>
          </cell>
          <cell r="FM234" t="str">
            <v>#N/D</v>
          </cell>
          <cell r="FN234" t="str">
            <v>#N/D</v>
          </cell>
          <cell r="FO234" t="str">
            <v>#N/D</v>
          </cell>
          <cell r="FP234" t="str">
            <v>#N/D</v>
          </cell>
          <cell r="FQ234" t="str">
            <v>#¡REF!</v>
          </cell>
          <cell r="FR234" t="str">
            <v>#N/D</v>
          </cell>
          <cell r="FS234"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3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4"/>
          <cell r="FV234">
            <v>5</v>
          </cell>
          <cell r="FW234" t="str">
            <v>#N/D</v>
          </cell>
          <cell r="FX234">
            <v>370</v>
          </cell>
          <cell r="FY234">
            <v>24000000</v>
          </cell>
          <cell r="FZ234">
            <v>45723</v>
          </cell>
          <cell r="GA234">
            <v>265</v>
          </cell>
          <cell r="GB234">
            <v>20000000</v>
          </cell>
          <cell r="GC234">
            <v>45739</v>
          </cell>
        </row>
        <row r="235">
          <cell r="A235" t="str">
            <v>C134</v>
          </cell>
          <cell r="B235"/>
          <cell r="C235">
            <v>2025</v>
          </cell>
          <cell r="D235">
            <v>234</v>
          </cell>
          <cell r="E235">
            <v>52033418</v>
          </cell>
          <cell r="F235">
            <v>6</v>
          </cell>
          <cell r="G235" t="str">
            <v>ZORAYDA MENDOZA HERNANDEZ</v>
          </cell>
          <cell r="H235" t="str">
            <v>CR 111A 151C 25</v>
          </cell>
          <cell r="I235">
            <v>6000101</v>
          </cell>
          <cell r="J235" t="str">
            <v>zoraydamend44@gmail.com</v>
          </cell>
          <cell r="K235" t="str">
            <v>NO APLICA</v>
          </cell>
          <cell r="L235" t="str">
            <v>NO APLICA</v>
          </cell>
          <cell r="M235" t="str">
            <v>MUJER</v>
          </cell>
          <cell r="N235" t="str">
            <v>CISGENERO</v>
          </cell>
          <cell r="O235" t="str">
            <v>NO APLICA</v>
          </cell>
          <cell r="P235" t="str">
            <v>NO APLICA</v>
          </cell>
          <cell r="Q235">
            <v>26091</v>
          </cell>
          <cell r="R235">
            <v>53</v>
          </cell>
          <cell r="S235" t="str">
            <v>NACIONAL</v>
          </cell>
          <cell r="T235" t="str">
            <v>Título profesional en Derecho 
y/o afines con título a nivel de 
especialización o su 
equivalencia</v>
          </cell>
          <cell r="U235" t="str">
            <v>ABOGADA
UNIVERSIDAD LIBRE
Acta del 30 de Julio de 2004
ESPECIALISTA EN 
DERECHO PENAL Y 
CRIMINOLOGIA
Universidad Libre
Acta 19 de Agosto de 2005</v>
          </cell>
          <cell r="V235" t="str">
            <v>Inversión</v>
          </cell>
          <cell r="W235" t="str">
            <v>8080 Formación en capacidades democráticas en interrelación con la cualificación de la participación incidente; con enfoques de cultura ciudadana, democrática y de paz Bogotá D.C.</v>
          </cell>
          <cell r="X235" t="str">
            <v>O23011745022024021202034</v>
          </cell>
          <cell r="Y23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35" t="str">
            <v xml:space="preserve">1. Formar 120.000 ciudadanos en sus capacidades democráticas para incidir en la construcción de una cultura democrática, ciudadana y de paz
</v>
          </cell>
          <cell r="AA235" t="str">
            <v>Prestar los servicios profesionales, de manera temporal y  para realizar seguimiento a los procesos contractuales, administrativos y financieros de la gerencia de la Escuela de la Participación.</v>
          </cell>
          <cell r="AB235">
            <v>45735</v>
          </cell>
          <cell r="AC235">
            <v>45741</v>
          </cell>
          <cell r="AD235">
            <v>2025</v>
          </cell>
          <cell r="AE235">
            <v>3</v>
          </cell>
          <cell r="AF235">
            <v>25</v>
          </cell>
          <cell r="AG235">
            <v>2025</v>
          </cell>
          <cell r="AH235">
            <v>5</v>
          </cell>
          <cell r="AI235">
            <v>0</v>
          </cell>
          <cell r="AJ235">
            <v>2025</v>
          </cell>
          <cell r="AK235">
            <v>8</v>
          </cell>
          <cell r="AL235">
            <v>24</v>
          </cell>
          <cell r="AM235">
            <v>45893</v>
          </cell>
          <cell r="AN235">
            <v>150</v>
          </cell>
          <cell r="AO235">
            <v>25000000</v>
          </cell>
          <cell r="AP235"/>
          <cell r="AQ235"/>
          <cell r="AR235"/>
          <cell r="AS235" t="str">
            <v>$ 5.000.000</v>
          </cell>
          <cell r="AT235" t="str">
            <v>PROFESIONAL 3</v>
          </cell>
          <cell r="AU235" t="str">
            <v>Marzo</v>
          </cell>
          <cell r="AV235" t="str">
            <v>1 1. Natural</v>
          </cell>
          <cell r="AW235" t="str">
            <v>26 26-Persona Natural</v>
          </cell>
          <cell r="AX235" t="str">
            <v>3 3. Único Contratista</v>
          </cell>
          <cell r="AY235" t="str">
            <v>17 17. Contrato de Prestación de Servicios</v>
          </cell>
          <cell r="AZ235" t="str">
            <v>31 31-Servicios Profesionales</v>
          </cell>
          <cell r="BA235" t="str">
            <v>5 Contratación directa</v>
          </cell>
          <cell r="BB235" t="str">
            <v>33 Prestación de Servicios Profesionales y Apoyo (5-8)</v>
          </cell>
          <cell r="BC235">
            <v>1</v>
          </cell>
          <cell r="BD235" t="str">
            <v>1 1. Ley 80</v>
          </cell>
          <cell r="BE235"/>
          <cell r="BF235"/>
          <cell r="BG235"/>
          <cell r="BH235"/>
          <cell r="BI235" t="str">
            <v>6 6: Prestacion de servicios</v>
          </cell>
          <cell r="BJ235"/>
          <cell r="BK235"/>
          <cell r="BL235"/>
          <cell r="BM235"/>
          <cell r="BN235"/>
          <cell r="BO235"/>
          <cell r="BP235"/>
          <cell r="BQ235"/>
          <cell r="BR235"/>
          <cell r="BS235"/>
          <cell r="BT235"/>
          <cell r="BU235"/>
          <cell r="BV235"/>
          <cell r="BW235"/>
          <cell r="BX235"/>
          <cell r="BY235"/>
          <cell r="BZ235"/>
          <cell r="CA235"/>
          <cell r="CB235"/>
          <cell r="CC235">
            <v>45737</v>
          </cell>
          <cell r="CD235" t="str">
            <v>CUMPLIMIENTO</v>
          </cell>
          <cell r="CE235">
            <v>80111600</v>
          </cell>
          <cell r="CF235" t="str">
            <v>CD-IDPAC-234-2025</v>
          </cell>
          <cell r="CG235" t="str">
            <v>https://community.secop.gov.co/Public/Tendering/OpportunityDetail/Index?noticeUID=CO1.NTC.7862305&amp;isFromPublicArea=True&amp;isModal=False</v>
          </cell>
          <cell r="CH235">
            <v>45735</v>
          </cell>
          <cell r="CI235" t="str">
            <v>CO1.PCCNTR.7673059</v>
          </cell>
          <cell r="CJ235" t="str">
            <v>Wilson Ayure</v>
          </cell>
          <cell r="CK235" t="str">
            <v>YULY MARCELA BARAJAS AGUILERA</v>
          </cell>
          <cell r="CL235" t="str">
            <v>1 1. Interna</v>
          </cell>
          <cell r="CM235" t="str">
            <v>JOSÉ GUILLERMO ORJUELA ARDILA</v>
          </cell>
          <cell r="CN235">
            <v>1075654508</v>
          </cell>
          <cell r="CO235">
            <v>1</v>
          </cell>
          <cell r="CP235"/>
          <cell r="CQ235" t="str">
            <v>GERENTE ESCUELA DE LA PARTICIPACIÓN</v>
          </cell>
          <cell r="CR235"/>
          <cell r="CS235"/>
          <cell r="CT235"/>
          <cell r="CU235"/>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t="str">
            <v>$ -</v>
          </cell>
          <cell r="EV235"/>
          <cell r="EW235"/>
          <cell r="EX235"/>
          <cell r="EY235"/>
          <cell r="EZ235"/>
          <cell r="FA235"/>
          <cell r="FB235">
            <v>0</v>
          </cell>
          <cell r="FC235">
            <v>45893</v>
          </cell>
          <cell r="FD235">
            <v>150</v>
          </cell>
          <cell r="FE235" t="str">
            <v>$ 25.000.000</v>
          </cell>
          <cell r="FF235" t="str">
            <v>Activo</v>
          </cell>
          <cell r="FG235" t="str">
            <v>En ejecución</v>
          </cell>
          <cell r="FH235"/>
          <cell r="FI235"/>
          <cell r="FJ235" t="str">
            <v>#N/D</v>
          </cell>
          <cell r="FK235" t="str">
            <v>#N/D</v>
          </cell>
          <cell r="FL235" t="str">
            <v>$234</v>
          </cell>
          <cell r="FM235" t="str">
            <v>#N/D</v>
          </cell>
          <cell r="FN235" t="str">
            <v>#N/D</v>
          </cell>
          <cell r="FO235" t="str">
            <v>#N/D</v>
          </cell>
          <cell r="FP235" t="str">
            <v>#N/D</v>
          </cell>
          <cell r="FQ235" t="str">
            <v>#¡REF!</v>
          </cell>
          <cell r="FR235" t="str">
            <v>#N/D</v>
          </cell>
          <cell r="FS235" t="str">
            <v xml:space="preserve">Realizar el seguimiento juridico y administrativo a los procesos 
contractuales concernientes a la bolsa logistica, asegurando que cumplan 
con los cronogramas establecidos, las especificaciones técnicas 
requeridas. 
2. Acompañar los procesos contractuales de la Gerencia de la Escuela de 
Participación 
3. Brindar apoyo a la gestión institucional e interinstitucional para la adecuada 
realización de las acciones, procesos y actividades de promoción de la 
Gerencia de Escuela de la Participación. 
4. Acompañar los diferentes procesos y actividades que sean parte de la 
misionalidad de la Escuela de la Participación 
5. Asistir a las diferentes reuniones convocadas por la Gerencia Escuela 
6. Las demás que sean asignadas por el supervisor, de acuerdo con la 
naturaleza y objeto del contrato. </v>
          </cell>
          <cell r="FT23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5"/>
          <cell r="FV235">
            <v>5</v>
          </cell>
          <cell r="FW235" t="str">
            <v>#N/D</v>
          </cell>
          <cell r="FX235">
            <v>433</v>
          </cell>
          <cell r="FY235">
            <v>25000000</v>
          </cell>
          <cell r="FZ235">
            <v>45730</v>
          </cell>
          <cell r="GA235">
            <v>243</v>
          </cell>
          <cell r="GB235">
            <v>25000000</v>
          </cell>
          <cell r="GC235">
            <v>45737</v>
          </cell>
        </row>
        <row r="236">
          <cell r="A236" t="str">
            <v>C353</v>
          </cell>
          <cell r="B236"/>
          <cell r="C236">
            <v>2025</v>
          </cell>
          <cell r="D236">
            <v>235</v>
          </cell>
          <cell r="E236">
            <v>80817928</v>
          </cell>
          <cell r="F236">
            <v>8</v>
          </cell>
          <cell r="G236" t="str">
            <v>WILMAR FABIAN SEPULVEDA RINCON</v>
          </cell>
          <cell r="H236" t="str">
            <v>calle 128 d bis # 88 a 18</v>
          </cell>
          <cell r="I236">
            <v>3107280253</v>
          </cell>
          <cell r="J236" t="str">
            <v>fabian84114@gmail.com</v>
          </cell>
          <cell r="K236" t="str">
            <v>NO APLICA</v>
          </cell>
          <cell r="L236" t="str">
            <v>NO APLICA</v>
          </cell>
          <cell r="M236" t="str">
            <v>HOMBRE</v>
          </cell>
          <cell r="N236" t="str">
            <v>CISGENERO</v>
          </cell>
          <cell r="O236" t="str">
            <v>NO APLICA</v>
          </cell>
          <cell r="P236" t="str">
            <v>NO APLICA</v>
          </cell>
          <cell r="Q236">
            <v>31000</v>
          </cell>
          <cell r="R236">
            <v>40</v>
          </cell>
          <cell r="S236" t="str">
            <v>NACIONAL</v>
          </cell>
          <cell r="T236" t="str">
            <v>Título de formación tecnológica o 
aprobación de seis (6) semestres de 
formación profesional o aprobación del 
60% del pensum académico de 
formación profesional en el área de la 
economía administración, contaduría y 
afines y/o ciencias sociales y humanas o 
su equivalenci</v>
          </cell>
          <cell r="U236" t="str">
            <v>TECNICO LABORAL AUXILIAR 
ADMINISTRATIVO
Instituto Tecnico Johann Kopler, 
Acta 06 de febrero de 2017</v>
          </cell>
          <cell r="V236" t="str">
            <v>Inversión</v>
          </cell>
          <cell r="W236" t="str">
            <v xml:space="preserve">Implementación de mecanismos de participación que potencian el desarrollo territorial Bogotá D.C.
</v>
          </cell>
          <cell r="X236" t="str">
            <v>O23011745022024023806022</v>
          </cell>
          <cell r="Y236" t="str">
            <v>Meta 421 Implementar un (1) modelo de gobernanza democrática que amplíe el alcance de la participación de la ciudadanía organizaciones sociales y comunales de primer segundo y tercer grado en todas las decisiones públicas del gobierno distrital.</v>
          </cell>
          <cell r="Z236" t="str">
            <v>2. Fortalecer 450 instancias formales y no formales de participación aplicando el modelo de fortalecimiento.</v>
          </cell>
          <cell r="AA236"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36">
            <v>45736</v>
          </cell>
          <cell r="AC236">
            <v>45741</v>
          </cell>
          <cell r="AD236">
            <v>2025</v>
          </cell>
          <cell r="AE236">
            <v>3</v>
          </cell>
          <cell r="AF236">
            <v>25</v>
          </cell>
          <cell r="AG236">
            <v>2025</v>
          </cell>
          <cell r="AH236">
            <v>5</v>
          </cell>
          <cell r="AI236">
            <v>0</v>
          </cell>
          <cell r="AJ236">
            <v>2025</v>
          </cell>
          <cell r="AK236">
            <v>8</v>
          </cell>
          <cell r="AL236">
            <v>24</v>
          </cell>
          <cell r="AM236">
            <v>45893</v>
          </cell>
          <cell r="AN236">
            <v>150</v>
          </cell>
          <cell r="AO236">
            <v>17000000</v>
          </cell>
          <cell r="AP236"/>
          <cell r="AQ236"/>
          <cell r="AR236"/>
          <cell r="AS236" t="str">
            <v>$ 3.400.000</v>
          </cell>
          <cell r="AT236" t="str">
            <v>TECNICA 3</v>
          </cell>
          <cell r="AU236" t="str">
            <v>Marzo</v>
          </cell>
          <cell r="AV236" t="str">
            <v>1 1. Natural</v>
          </cell>
          <cell r="AW236" t="str">
            <v>26 26-Persona Natural</v>
          </cell>
          <cell r="AX236" t="str">
            <v>3 3. Único Contratista</v>
          </cell>
          <cell r="AY236" t="str">
            <v>17 17. Contrato de Prestación de Servicios</v>
          </cell>
          <cell r="AZ236" t="str">
            <v>33 33-Servicios Apoyo a la Gestion de la Entidad (servicios administrativos)</v>
          </cell>
          <cell r="BA236" t="str">
            <v>5 Contratación directa</v>
          </cell>
          <cell r="BB236" t="str">
            <v>33 Prestación de Servicios Profesionales y Apoyo (5-8)</v>
          </cell>
          <cell r="BC236">
            <v>1</v>
          </cell>
          <cell r="BD236" t="str">
            <v>1 1. Ley 80</v>
          </cell>
          <cell r="BE236"/>
          <cell r="BF236"/>
          <cell r="BG236"/>
          <cell r="BH236"/>
          <cell r="BI236" t="str">
            <v>6 6: Prestacion de servicios</v>
          </cell>
          <cell r="BJ236"/>
          <cell r="BK236"/>
          <cell r="BL236"/>
          <cell r="BM236"/>
          <cell r="BN236"/>
          <cell r="BO236"/>
          <cell r="BP236"/>
          <cell r="BQ236"/>
          <cell r="BR236"/>
          <cell r="BS236"/>
          <cell r="BT236"/>
          <cell r="BU236"/>
          <cell r="BV236"/>
          <cell r="BW236"/>
          <cell r="BX236"/>
          <cell r="BY236"/>
          <cell r="BZ236"/>
          <cell r="CA236"/>
          <cell r="CB236"/>
          <cell r="CC236">
            <v>45737</v>
          </cell>
          <cell r="CD236" t="str">
            <v>CUMPLIMIENTO</v>
          </cell>
          <cell r="CE236">
            <v>80111600</v>
          </cell>
          <cell r="CF236" t="str">
            <v>CD-IDPAC-235-2025</v>
          </cell>
          <cell r="CG236" t="str">
            <v>https://community.secop.gov.co/Public/Tendering/OpportunityDetail/Index?noticeUID=CO1.NTC.7868882&amp;isFromPublicArea=True&amp;isModal=False</v>
          </cell>
          <cell r="CH236">
            <v>45735</v>
          </cell>
          <cell r="CI236" t="str">
            <v>CO1.PCCNTR.7678077</v>
          </cell>
          <cell r="CJ236" t="str">
            <v>Mónica Flórez</v>
          </cell>
          <cell r="CK236" t="str">
            <v>YULY MARCELA BARAJAS AGUILERA</v>
          </cell>
          <cell r="CL236" t="str">
            <v>1 1. Interna</v>
          </cell>
          <cell r="CM236" t="str">
            <v>JUAN CAMILO CASTELLANOS MEDINA</v>
          </cell>
          <cell r="CN236">
            <v>3838495</v>
          </cell>
          <cell r="CO236">
            <v>0</v>
          </cell>
          <cell r="CP236"/>
          <cell r="CQ236" t="str">
            <v>GERENTE DE INSTANCIAS Y MECANISMOS DE PARTICIPACIÓN</v>
          </cell>
          <cell r="CR236"/>
          <cell r="CS236"/>
          <cell r="CT236"/>
          <cell r="CU236"/>
          <cell r="CV236"/>
          <cell r="CW236"/>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t="str">
            <v>$ -</v>
          </cell>
          <cell r="EV236"/>
          <cell r="EW236"/>
          <cell r="EX236"/>
          <cell r="EY236"/>
          <cell r="EZ236"/>
          <cell r="FA236"/>
          <cell r="FB236">
            <v>0</v>
          </cell>
          <cell r="FC236">
            <v>45893</v>
          </cell>
          <cell r="FD236">
            <v>150</v>
          </cell>
          <cell r="FE236" t="str">
            <v>$ 17.000.000</v>
          </cell>
          <cell r="FF236" t="str">
            <v>Activo</v>
          </cell>
          <cell r="FG236" t="str">
            <v>En ejecución</v>
          </cell>
          <cell r="FH236"/>
          <cell r="FI236"/>
          <cell r="FJ236" t="str">
            <v>#N/D</v>
          </cell>
          <cell r="FK236" t="str">
            <v>#N/D</v>
          </cell>
          <cell r="FL236" t="str">
            <v>$235</v>
          </cell>
          <cell r="FM236" t="str">
            <v>#N/D</v>
          </cell>
          <cell r="FN236" t="str">
            <v>#N/D</v>
          </cell>
          <cell r="FO236" t="str">
            <v>#N/D</v>
          </cell>
          <cell r="FP236" t="str">
            <v>#N/D</v>
          </cell>
          <cell r="FQ236" t="str">
            <v>#¡REF!</v>
          </cell>
          <cell r="FR236" t="str">
            <v>#N/D</v>
          </cell>
          <cell r="FS236" t="str">
            <v xml:space="preserve">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 </v>
          </cell>
          <cell r="FT23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6"/>
          <cell r="FV236">
            <v>5</v>
          </cell>
          <cell r="FW236" t="str">
            <v>#N/D</v>
          </cell>
          <cell r="FX236">
            <v>360</v>
          </cell>
          <cell r="FY236">
            <v>17000000</v>
          </cell>
          <cell r="FZ236">
            <v>45722</v>
          </cell>
          <cell r="GA236">
            <v>256</v>
          </cell>
          <cell r="GB236">
            <v>17000000</v>
          </cell>
          <cell r="GC236">
            <v>45737</v>
          </cell>
        </row>
        <row r="237">
          <cell r="A237" t="str">
            <v>C184</v>
          </cell>
          <cell r="B237"/>
          <cell r="C237">
            <v>2025</v>
          </cell>
          <cell r="D237">
            <v>236</v>
          </cell>
          <cell r="E237">
            <v>1013672499</v>
          </cell>
          <cell r="F237">
            <v>2</v>
          </cell>
          <cell r="G237" t="str">
            <v>NICOL ANDREA PINCHAO MANGA</v>
          </cell>
          <cell r="H237" t="str">
            <v>CL  41     50 A  61  SUR</v>
          </cell>
          <cell r="I237">
            <v>6013562051</v>
          </cell>
          <cell r="J237" t="str">
            <v>nicolpinchao97@gmail.com</v>
          </cell>
          <cell r="K237" t="str">
            <v>NO APLICA</v>
          </cell>
          <cell r="L237" t="str">
            <v>NO APLICA</v>
          </cell>
          <cell r="M237" t="str">
            <v>MUJER</v>
          </cell>
          <cell r="N237" t="str">
            <v>CISGENERO</v>
          </cell>
          <cell r="O237" t="str">
            <v>NO APLICA</v>
          </cell>
          <cell r="P237" t="str">
            <v>NO APLICA</v>
          </cell>
          <cell r="Q237">
            <v>35453</v>
          </cell>
          <cell r="R237">
            <v>28</v>
          </cell>
          <cell r="S237" t="str">
            <v>NACIONAL</v>
          </cell>
          <cell r="T237" t="str">
            <v>Título profesional en Ciencias Sociales, 
humanas y/o afines</v>
          </cell>
          <cell r="U237" t="str">
            <v xml:space="preserve"> PSICÓLOGA 
Término ejecución
 Fecha expedición 
certificación
 Universidad Santo Tomás 
Según diploma del 4 de diciembre de 2023</v>
          </cell>
          <cell r="V237" t="str">
            <v>Inversión</v>
          </cell>
          <cell r="W237" t="str">
            <v>8080 Formación en capacidades democráticas en interrelación con la cualificación de la participación incidente; con enfoques de cultura ciudadana, democrática y de paz Bogotá D.C.</v>
          </cell>
          <cell r="X237" t="str">
            <v>O23011745022024021202034</v>
          </cell>
          <cell r="Y23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37" t="str">
            <v>2. Implementar 35 iniciativas de producción de información pertinente para el análisis y divulgación de información sobre participación ciudadana</v>
          </cell>
          <cell r="AA237" t="str">
            <v>Prestar servicios profesionales de manera temporal, para desarrollar labores administrativas del Observatorio y la Gerencia Escuela de Participación</v>
          </cell>
          <cell r="AB237">
            <v>45736</v>
          </cell>
          <cell r="AC237">
            <v>45741</v>
          </cell>
          <cell r="AD237">
            <v>2025</v>
          </cell>
          <cell r="AE237">
            <v>3</v>
          </cell>
          <cell r="AF237">
            <v>25</v>
          </cell>
          <cell r="AG237">
            <v>2025</v>
          </cell>
          <cell r="AH237">
            <v>5</v>
          </cell>
          <cell r="AI237">
            <v>0</v>
          </cell>
          <cell r="AJ237">
            <v>2025</v>
          </cell>
          <cell r="AK237">
            <v>8</v>
          </cell>
          <cell r="AL237">
            <v>24</v>
          </cell>
          <cell r="AM237">
            <v>45893</v>
          </cell>
          <cell r="AN237">
            <v>150</v>
          </cell>
          <cell r="AO237">
            <v>20000000</v>
          </cell>
          <cell r="AP237"/>
          <cell r="AQ237"/>
          <cell r="AR237"/>
          <cell r="AS237" t="str">
            <v>$ 4.000.000</v>
          </cell>
          <cell r="AT237" t="str">
            <v>PROFESIONAL 1</v>
          </cell>
          <cell r="AU237" t="str">
            <v>Marzo</v>
          </cell>
          <cell r="AV237" t="str">
            <v>1 1. Natural</v>
          </cell>
          <cell r="AW237" t="str">
            <v>26 26-Persona Natural</v>
          </cell>
          <cell r="AX237" t="str">
            <v>3 3. Único Contratista</v>
          </cell>
          <cell r="AY237" t="str">
            <v>17 17. Contrato de Prestación de Servicios</v>
          </cell>
          <cell r="AZ237" t="str">
            <v>31 31-Servicios Profesionales</v>
          </cell>
          <cell r="BA237" t="str">
            <v>5 Contratación directa</v>
          </cell>
          <cell r="BB237" t="str">
            <v>33 Prestación de Servicios Profesionales y Apoyo (5-8)</v>
          </cell>
          <cell r="BC237">
            <v>1</v>
          </cell>
          <cell r="BD237" t="str">
            <v>1 1. Ley 80</v>
          </cell>
          <cell r="BE237"/>
          <cell r="BF237"/>
          <cell r="BG237"/>
          <cell r="BH237"/>
          <cell r="BI237" t="str">
            <v>6 6: Prestacion de servicios</v>
          </cell>
          <cell r="BJ237"/>
          <cell r="BK237"/>
          <cell r="BL237"/>
          <cell r="BM237"/>
          <cell r="BN237"/>
          <cell r="BO237"/>
          <cell r="BP237"/>
          <cell r="BQ237"/>
          <cell r="BR237"/>
          <cell r="BS237"/>
          <cell r="BT237"/>
          <cell r="BU237"/>
          <cell r="BV237"/>
          <cell r="BW237"/>
          <cell r="BX237"/>
          <cell r="BY237"/>
          <cell r="BZ237"/>
          <cell r="CA237"/>
          <cell r="CB237"/>
          <cell r="CC237">
            <v>45737</v>
          </cell>
          <cell r="CD237" t="str">
            <v>CUMPLIMIENTO</v>
          </cell>
          <cell r="CE237">
            <v>80111600</v>
          </cell>
          <cell r="CF237" t="str">
            <v>CD-IDPAC-236-2025</v>
          </cell>
          <cell r="CG237" t="str">
            <v>https://community.secop.gov.co/Public/Tendering/OpportunityDetail/Index?noticeUID=CO1.NTC.7868686&amp;isFromPublicArea=True&amp;isModal=False</v>
          </cell>
          <cell r="CH237">
            <v>45735</v>
          </cell>
          <cell r="CI237" t="str">
            <v xml:space="preserve">	CO1.PCCNTR.7678176</v>
          </cell>
          <cell r="CJ237" t="str">
            <v>Manuela Martínez</v>
          </cell>
          <cell r="CK237" t="str">
            <v>YULY MARCELA BARAJAS AGUILERA</v>
          </cell>
          <cell r="CL237" t="str">
            <v>1 1. Interna</v>
          </cell>
          <cell r="CM237" t="str">
            <v>JOSÉ GUILLERMO ORJUELA ARDILA</v>
          </cell>
          <cell r="CN237">
            <v>1075654508</v>
          </cell>
          <cell r="CO237">
            <v>1</v>
          </cell>
          <cell r="CP237"/>
          <cell r="CQ237" t="str">
            <v>GERENTE ESCUELA DE LA PARTICIPACIÓN</v>
          </cell>
          <cell r="CR237"/>
          <cell r="CS237"/>
          <cell r="CT237"/>
          <cell r="CU237"/>
          <cell r="CV237"/>
          <cell r="CW237"/>
          <cell r="CX237"/>
          <cell r="CY237"/>
          <cell r="CZ237"/>
          <cell r="DA237"/>
          <cell r="DB237"/>
          <cell r="DC237"/>
          <cell r="DD237"/>
          <cell r="DE237"/>
          <cell r="DF237"/>
          <cell r="DG237"/>
          <cell r="DH237"/>
          <cell r="DI237"/>
          <cell r="DJ237"/>
          <cell r="DK237"/>
          <cell r="DL237"/>
          <cell r="DM237"/>
          <cell r="DN237"/>
          <cell r="DO237"/>
          <cell r="DP237"/>
          <cell r="DQ237"/>
          <cell r="DR237"/>
          <cell r="DS237"/>
          <cell r="DT237"/>
          <cell r="DU237"/>
          <cell r="DV237"/>
          <cell r="DW237"/>
          <cell r="DX237"/>
          <cell r="DY237"/>
          <cell r="DZ237"/>
          <cell r="EA237"/>
          <cell r="EB237"/>
          <cell r="EC237"/>
          <cell r="ED237"/>
          <cell r="EE237"/>
          <cell r="EF237"/>
          <cell r="EG237"/>
          <cell r="EH237"/>
          <cell r="EI237"/>
          <cell r="EJ237"/>
          <cell r="EK237"/>
          <cell r="EL237"/>
          <cell r="EM237"/>
          <cell r="EN237"/>
          <cell r="EO237"/>
          <cell r="EP237"/>
          <cell r="EQ237"/>
          <cell r="ER237"/>
          <cell r="ES237"/>
          <cell r="ET237"/>
          <cell r="EU237" t="str">
            <v>$ -</v>
          </cell>
          <cell r="EV237"/>
          <cell r="EW237"/>
          <cell r="EX237"/>
          <cell r="EY237"/>
          <cell r="EZ237"/>
          <cell r="FA237"/>
          <cell r="FB237">
            <v>0</v>
          </cell>
          <cell r="FC237">
            <v>45893</v>
          </cell>
          <cell r="FD237">
            <v>150</v>
          </cell>
          <cell r="FE237" t="str">
            <v>$ 20.000.000</v>
          </cell>
          <cell r="FF237" t="str">
            <v>Activo</v>
          </cell>
          <cell r="FG237" t="str">
            <v>En ejecución</v>
          </cell>
          <cell r="FH237"/>
          <cell r="FI237"/>
          <cell r="FJ237" t="str">
            <v>#N/D</v>
          </cell>
          <cell r="FK237" t="str">
            <v>#N/D</v>
          </cell>
          <cell r="FL237" t="str">
            <v>$236</v>
          </cell>
          <cell r="FM237" t="str">
            <v>#N/D</v>
          </cell>
          <cell r="FN237" t="str">
            <v>#N/D</v>
          </cell>
          <cell r="FO237" t="str">
            <v>#N/D</v>
          </cell>
          <cell r="FP237" t="str">
            <v>#N/D</v>
          </cell>
          <cell r="FQ237" t="str">
            <v>#¡REF!</v>
          </cell>
          <cell r="FR237" t="str">
            <v>#N/D</v>
          </cell>
          <cell r="FS237" t="str">
            <v xml:space="preserve"> Coadyuvar en el fortalecimiento de la misión institucional a través de 
estrategias administrativas que contribuyan a la organizacion de los 
proyectos y actividades que desarrolla la Gerencia de la Escuela de la 
Participacion. 
2. Proyectar los documentos e informes que se requieran de forma interna o 
externa para el cumplimiento de los planes institucionales de la Escuela de 
Participación del IDPAC. 
3. Brindar apoyo en la gestión institucional e interinstitucional para la 
adecuada realización de las acciones, procesos y actividades de 
promoción de la Gerencia de Escuela de la Participación. 
4. Asistir a las diferentes reuniones convocadas por la Gerencia Escuela 
5. Apoyar en la gestión documental y tratamiento de correspondencia de la 
Gerencia Escuela y el observatorio de la participación. 
6. Las demás que sean asignadas por el supervisor, de acuerdo con la 
naturaleza y objeto del contrato.</v>
          </cell>
          <cell r="FT23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7"/>
          <cell r="FV237">
            <v>5</v>
          </cell>
          <cell r="FW237" t="str">
            <v>#N/D</v>
          </cell>
          <cell r="FX237">
            <v>409</v>
          </cell>
          <cell r="FY237">
            <v>20000000</v>
          </cell>
          <cell r="FZ237">
            <v>45726</v>
          </cell>
          <cell r="GA237">
            <v>261</v>
          </cell>
          <cell r="GB237">
            <v>20000000</v>
          </cell>
          <cell r="GC237">
            <v>45739</v>
          </cell>
        </row>
        <row r="238">
          <cell r="A238" t="str">
            <v>C469</v>
          </cell>
          <cell r="B238"/>
          <cell r="C238">
            <v>2025</v>
          </cell>
          <cell r="D238">
            <v>237</v>
          </cell>
          <cell r="E238">
            <v>1030636731</v>
          </cell>
          <cell r="F238">
            <v>6</v>
          </cell>
          <cell r="G238" t="str">
            <v>JAMES ALEJANDRO CARDONA RAMIREZ</v>
          </cell>
          <cell r="H238" t="str">
            <v>Cr 71 B bis N 12 - 30</v>
          </cell>
          <cell r="I238">
            <v>4123195</v>
          </cell>
          <cell r="J238" t="str">
            <v>alejincar@hotmail.com</v>
          </cell>
          <cell r="K238" t="str">
            <v>NO APLICA</v>
          </cell>
          <cell r="L238" t="str">
            <v>NO APLICA</v>
          </cell>
          <cell r="M238" t="str">
            <v>HOMBRE</v>
          </cell>
          <cell r="N238" t="str">
            <v>CISGENERO</v>
          </cell>
          <cell r="O238" t="str">
            <v>NO APLICA</v>
          </cell>
          <cell r="P238" t="str">
            <v>NO APLICA</v>
          </cell>
          <cell r="Q238">
            <v>34344</v>
          </cell>
          <cell r="R238">
            <v>31</v>
          </cell>
          <cell r="S238" t="str">
            <v>NACIONAL</v>
          </cell>
          <cell r="T238" t="str">
            <v>Título de formación técnica o aprobación de cuatro (04) 
semestres de formación profesional o aprobación del 40% 
del pensum académico de formación profesional en 
ciencias sociales y humanas y afines; ingeniería, 
arquitectura, urbanismo y afines o economía, 
administración, contaduría y afines</v>
          </cell>
          <cell r="U238" t="str">
            <v>TÉCNICO LABORAL POR COMPETENCIAS EN 
SISTEMAS
según título otorgado por el Centro Educativo San Pablo el 
20 de diciembre de 2017</v>
          </cell>
          <cell r="V238" t="str">
            <v>Inversión</v>
          </cell>
          <cell r="W238" t="str">
            <v>Construcción de Ciudadanía Activa Crece La Participación en el Territorio con Promoción, Información e Innovación en Bogotá D.C.</v>
          </cell>
          <cell r="X238" t="str">
            <v>O23011745022024025401021</v>
          </cell>
          <cell r="Y23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38" t="str">
            <v>3. Entregar 1.550 Incentivo(s) para estimular y promover la participación incidente</v>
          </cell>
          <cell r="AA238" t="str">
            <v>Prestar los servicios de apoyo a la gestion  para organizar los asuntos logisticos y administrativos de la Subdireccion de Promocion de Participacion.</v>
          </cell>
          <cell r="AB238">
            <v>45736</v>
          </cell>
          <cell r="AC238">
            <v>45741</v>
          </cell>
          <cell r="AD238">
            <v>2025</v>
          </cell>
          <cell r="AE238">
            <v>3</v>
          </cell>
          <cell r="AF238">
            <v>25</v>
          </cell>
          <cell r="AG238">
            <v>2025</v>
          </cell>
          <cell r="AH238">
            <v>7</v>
          </cell>
          <cell r="AI238">
            <v>0</v>
          </cell>
          <cell r="AJ238">
            <v>2025</v>
          </cell>
          <cell r="AK238">
            <v>10</v>
          </cell>
          <cell r="AL238">
            <v>24</v>
          </cell>
          <cell r="AM238">
            <v>45954</v>
          </cell>
          <cell r="AN238">
            <v>210</v>
          </cell>
          <cell r="AO238">
            <v>22092000</v>
          </cell>
          <cell r="AP238"/>
          <cell r="AQ238"/>
          <cell r="AR238"/>
          <cell r="AS238" t="str">
            <v>$ 3.156.000</v>
          </cell>
          <cell r="AT238" t="str">
            <v>TECNICA 2</v>
          </cell>
          <cell r="AU238" t="str">
            <v>Marzo</v>
          </cell>
          <cell r="AV238" t="str">
            <v>1 1. Natural</v>
          </cell>
          <cell r="AW238" t="str">
            <v>26 26-Persona Natural</v>
          </cell>
          <cell r="AX238" t="str">
            <v>3 3. Único Contratista</v>
          </cell>
          <cell r="AY238" t="str">
            <v>17 17. Contrato de Prestación de Servicios</v>
          </cell>
          <cell r="AZ238" t="str">
            <v>33 33-Servicios Apoyo a la Gestion de la Entidad (servicios administrativos)</v>
          </cell>
          <cell r="BA238" t="str">
            <v>5 Contratación directa</v>
          </cell>
          <cell r="BB238" t="str">
            <v>33 Prestación de Servicios Profesionales y Apoyo (5-8)</v>
          </cell>
          <cell r="BC238">
            <v>1</v>
          </cell>
          <cell r="BD238" t="str">
            <v>1 1. Ley 80</v>
          </cell>
          <cell r="BE238"/>
          <cell r="BF238"/>
          <cell r="BG238"/>
          <cell r="BH238"/>
          <cell r="BI238" t="str">
            <v>6 6: Prestacion de servicios</v>
          </cell>
          <cell r="BJ238"/>
          <cell r="BK238"/>
          <cell r="BL238"/>
          <cell r="BM238"/>
          <cell r="BN238"/>
          <cell r="BO238"/>
          <cell r="BP238"/>
          <cell r="BQ238"/>
          <cell r="BR238"/>
          <cell r="BS238"/>
          <cell r="BT238"/>
          <cell r="BU238"/>
          <cell r="BV238"/>
          <cell r="BW238"/>
          <cell r="BX238"/>
          <cell r="BY238"/>
          <cell r="BZ238"/>
          <cell r="CA238"/>
          <cell r="CB238"/>
          <cell r="CC238">
            <v>45737</v>
          </cell>
          <cell r="CD238" t="str">
            <v>CUMPLIMIENTO</v>
          </cell>
          <cell r="CE238">
            <v>80111600</v>
          </cell>
          <cell r="CF238" t="str">
            <v>CD-IDPAC-237-2025</v>
          </cell>
          <cell r="CG238" t="str">
            <v>https://community.secop.gov.co/Public/Tendering/OpportunityDetail/Index?noticeUID=CO1.NTC.7868671&amp;isFromPublicArea=True&amp;isModal=False</v>
          </cell>
          <cell r="CH238">
            <v>45735</v>
          </cell>
          <cell r="CI238" t="str">
            <v>CO1.PCCNTR.7678507</v>
          </cell>
          <cell r="CJ238" t="str">
            <v>Manuela Martínez</v>
          </cell>
          <cell r="CK238" t="str">
            <v>YULY MARCELA BARAJAS AGUILERA</v>
          </cell>
          <cell r="CL238" t="str">
            <v>1 1. Interna</v>
          </cell>
          <cell r="CM238" t="str">
            <v>JUAN CAMILO CASTELLANOS MEDINA</v>
          </cell>
          <cell r="CN238">
            <v>3838495</v>
          </cell>
          <cell r="CO238">
            <v>0</v>
          </cell>
          <cell r="CP238"/>
          <cell r="CQ238" t="str">
            <v>GERENTE DE INSTANCIAS Y MECANISMOS DE PARTICIPACIÓN</v>
          </cell>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t="str">
            <v>$ -</v>
          </cell>
          <cell r="EV238"/>
          <cell r="EW238"/>
          <cell r="EX238"/>
          <cell r="EY238"/>
          <cell r="EZ238"/>
          <cell r="FA238"/>
          <cell r="FB238">
            <v>0</v>
          </cell>
          <cell r="FC238">
            <v>45954</v>
          </cell>
          <cell r="FD238">
            <v>210</v>
          </cell>
          <cell r="FE238" t="str">
            <v>$ 22.092.000</v>
          </cell>
          <cell r="FF238" t="str">
            <v>Activo</v>
          </cell>
          <cell r="FG238" t="str">
            <v>En ejecución</v>
          </cell>
          <cell r="FH238"/>
          <cell r="FI238"/>
          <cell r="FJ238" t="str">
            <v>#N/D</v>
          </cell>
          <cell r="FK238" t="str">
            <v>#N/D</v>
          </cell>
          <cell r="FL238" t="str">
            <v>$237</v>
          </cell>
          <cell r="FM238" t="str">
            <v>#N/D</v>
          </cell>
          <cell r="FN238" t="str">
            <v>#N/D</v>
          </cell>
          <cell r="FO238" t="str">
            <v>#N/D</v>
          </cell>
          <cell r="FP238" t="str">
            <v>#N/D</v>
          </cell>
          <cell r="FQ238" t="str">
            <v>#¡REF!</v>
          </cell>
          <cell r="FR238" t="str">
            <v>#N/D</v>
          </cell>
          <cell r="FS238" t="str">
            <v xml:space="preserve"> Apoyar en las actividades técnicas y administrativas designadas para 
garantizar el cumplimiento de los proyectos, programas y actividades de la 
Subdirección de Promoción de la Participación, asegurando el 
cumplimiento de los lineamientos institucionales, normativos y la 
implementación del programa de estímulos a la participación incidente. 
2. Gestionar y mantener actualizada la información técnica, administrativa y 
financiera derivada de la ejecución de las funciones asignadas a la 
dependencia. 
3. Apoyar en la sistematización y organización de la información requerida 
por la Subdirección de Promoción de la Participación, asegurando su 
accesibilidad y uso eficiente. 
4. Brindar apoyo administrativo en los procesos precontractuales, 
contractuales y poscontractuales asociados a los procesos de selección 
adelantados por la Subdirección de Promoción de la Participación. 
5. Participar en la revisión mensual de las cuentas de cobro de los contratos 
gestionados por la Subdirección de Promoción de la Participación, 
verificando su cumplimiento y documentación de soporte. 
6. Las demás que sean asignadas por el supervisor, de acuerdo con la 
naturaleza y objeto del contrato.</v>
          </cell>
          <cell r="FT23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8"/>
          <cell r="FV238">
            <v>7</v>
          </cell>
          <cell r="FW238" t="str">
            <v>#N/D</v>
          </cell>
          <cell r="FX238">
            <v>436</v>
          </cell>
          <cell r="FY238">
            <v>22092000</v>
          </cell>
          <cell r="FZ238">
            <v>45733</v>
          </cell>
          <cell r="GA238">
            <v>260</v>
          </cell>
          <cell r="GB238">
            <v>22092000</v>
          </cell>
          <cell r="GC238">
            <v>45739</v>
          </cell>
        </row>
        <row r="239">
          <cell r="A239" t="str">
            <v>C684</v>
          </cell>
          <cell r="B239"/>
          <cell r="C239">
            <v>2025</v>
          </cell>
          <cell r="D239">
            <v>238</v>
          </cell>
          <cell r="E239">
            <v>1144036224</v>
          </cell>
          <cell r="F239">
            <v>2</v>
          </cell>
          <cell r="G239" t="str">
            <v>ANGELA BOTERO REYES</v>
          </cell>
          <cell r="H239" t="str">
            <v>CL  9     16  84</v>
          </cell>
          <cell r="I239">
            <v>6028442264</v>
          </cell>
          <cell r="J239" t="str">
            <v>anyboteroreyes@gmail.com</v>
          </cell>
          <cell r="K239" t="str">
            <v>NO APLICA</v>
          </cell>
          <cell r="L239" t="str">
            <v>NO APLICA</v>
          </cell>
          <cell r="M239" t="str">
            <v>MUJER</v>
          </cell>
          <cell r="N239" t="str">
            <v>CISGENERO</v>
          </cell>
          <cell r="O239" t="str">
            <v>NO APLICA</v>
          </cell>
          <cell r="P239" t="str">
            <v>NO APLICA</v>
          </cell>
          <cell r="Q239">
            <v>33054</v>
          </cell>
          <cell r="R239">
            <v>34</v>
          </cell>
          <cell r="S239" t="str">
            <v>NACIONAL</v>
          </cell>
          <cell r="T239" t="str">
            <v>Título profesional en diseño o 
publicidad y afines o comunicación 
social, periodismo y afines</v>
          </cell>
          <cell r="U239" t="str">
            <v xml:space="preserve"> Título profesional como 
Comunicadora Social , según 
diploma otorgado por La 
Universidad Nacional Abierta y a 
Distancia - UNAD el 27 de agosto 
de 2022</v>
          </cell>
          <cell r="V239" t="str">
            <v>Inversión</v>
          </cell>
          <cell r="W239" t="str">
            <v>Implementación de acciones de innovación social que promuevan la participación incidente y la solución de problemas públicos Bogota D.C.</v>
          </cell>
          <cell r="X239" t="str">
            <v>O23011745022024032203001</v>
          </cell>
          <cell r="Y239"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239" t="str">
            <v>Implementar el 100% de la estrategia de diseños metodológicos e implementación de la innovación social en escenarios de participación ciudadana y solución de problemas públicos</v>
          </cell>
          <cell r="AA239" t="str">
            <v>Prestar servicios profesionales de manera temporal, para realizar acciones de comunicación y/o divulgación de las iniciativas del Laboratorio de innovación</v>
          </cell>
          <cell r="AB239">
            <v>45737</v>
          </cell>
          <cell r="AC239">
            <v>45744</v>
          </cell>
          <cell r="AD239">
            <v>2025</v>
          </cell>
          <cell r="AE239">
            <v>3</v>
          </cell>
          <cell r="AF239">
            <v>28</v>
          </cell>
          <cell r="AG239">
            <v>2025</v>
          </cell>
          <cell r="AH239">
            <v>5</v>
          </cell>
          <cell r="AI239">
            <v>0</v>
          </cell>
          <cell r="AJ239">
            <v>2025</v>
          </cell>
          <cell r="AK239">
            <v>8</v>
          </cell>
          <cell r="AL239">
            <v>27</v>
          </cell>
          <cell r="AM239">
            <v>45896</v>
          </cell>
          <cell r="AN239">
            <v>150</v>
          </cell>
          <cell r="AO239">
            <v>22500000</v>
          </cell>
          <cell r="AP239"/>
          <cell r="AQ239"/>
          <cell r="AR239"/>
          <cell r="AS239" t="str">
            <v>$ 4.500.000</v>
          </cell>
          <cell r="AT239" t="str">
            <v>PROFESIONAL 2</v>
          </cell>
          <cell r="AU239" t="str">
            <v>Marzo</v>
          </cell>
          <cell r="AV239" t="str">
            <v>1 1. Natural</v>
          </cell>
          <cell r="AW239" t="str">
            <v>26 26-Persona Natural</v>
          </cell>
          <cell r="AX239" t="str">
            <v>3 3. Único Contratista</v>
          </cell>
          <cell r="AY239" t="str">
            <v>17 17. Contrato de Prestación de Servicios</v>
          </cell>
          <cell r="AZ239" t="str">
            <v>31 31-Servicios Profesionales</v>
          </cell>
          <cell r="BA239" t="str">
            <v>5 Contratación directa</v>
          </cell>
          <cell r="BB239" t="str">
            <v>33 Prestación de Servicios Profesionales y Apoyo (5-8)</v>
          </cell>
          <cell r="BC239">
            <v>1</v>
          </cell>
          <cell r="BD239" t="str">
            <v>1 1. Ley 80</v>
          </cell>
          <cell r="BE239"/>
          <cell r="BF239"/>
          <cell r="BG239"/>
          <cell r="BH239"/>
          <cell r="BI239" t="str">
            <v>6 6: Prestacion de servicios</v>
          </cell>
          <cell r="BJ239"/>
          <cell r="BK239"/>
          <cell r="BL239"/>
          <cell r="BM239"/>
          <cell r="BN239"/>
          <cell r="BO239"/>
          <cell r="BP239"/>
          <cell r="BQ239"/>
          <cell r="BR239"/>
          <cell r="BS239"/>
          <cell r="BT239"/>
          <cell r="BU239"/>
          <cell r="BV239"/>
          <cell r="BW239"/>
          <cell r="BX239"/>
          <cell r="BY239"/>
          <cell r="BZ239"/>
          <cell r="CA239"/>
          <cell r="CB239"/>
          <cell r="CC239">
            <v>45741</v>
          </cell>
          <cell r="CD239" t="str">
            <v>CUMPLIMIENTO</v>
          </cell>
          <cell r="CE239">
            <v>80111600</v>
          </cell>
          <cell r="CF239" t="str">
            <v>CD-IDPAC-238-2025</v>
          </cell>
          <cell r="CG239" t="str">
            <v>https://community.secop.gov.co/Public/Tendering/OpportunityDetail/Index?noticeUID=CO1.NTC.7868884&amp;isFromPublicArea=True&amp;isModal=False</v>
          </cell>
          <cell r="CH239">
            <v>45735</v>
          </cell>
          <cell r="CI239" t="str">
            <v>CO1.PCCNTR.7678422</v>
          </cell>
          <cell r="CJ239" t="str">
            <v>Mónica Flórez</v>
          </cell>
          <cell r="CK239" t="str">
            <v>YULY MARCELA BARAJAS AGUILERA</v>
          </cell>
          <cell r="CL239" t="str">
            <v>1 1. Interna</v>
          </cell>
          <cell r="CM239" t="str">
            <v>JOSÉ GUILLERMO ORJUELA ARDILA</v>
          </cell>
          <cell r="CN239">
            <v>1075654508</v>
          </cell>
          <cell r="CO239">
            <v>1</v>
          </cell>
          <cell r="CP239"/>
          <cell r="CQ239" t="str">
            <v>GERENTE ESCUELA DE LA PARTICIPACIÓN</v>
          </cell>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t="str">
            <v>$ -</v>
          </cell>
          <cell r="EV239"/>
          <cell r="EW239"/>
          <cell r="EX239"/>
          <cell r="EY239"/>
          <cell r="EZ239"/>
          <cell r="FA239"/>
          <cell r="FB239">
            <v>0</v>
          </cell>
          <cell r="FC239">
            <v>45896</v>
          </cell>
          <cell r="FD239">
            <v>150</v>
          </cell>
          <cell r="FE239" t="str">
            <v>$ 22.500.000</v>
          </cell>
          <cell r="FF239" t="str">
            <v>Activo</v>
          </cell>
          <cell r="FG239" t="str">
            <v>En ejecución</v>
          </cell>
          <cell r="FH239"/>
          <cell r="FI239"/>
          <cell r="FJ239" t="str">
            <v>#N/D</v>
          </cell>
          <cell r="FK239" t="str">
            <v>#N/D</v>
          </cell>
          <cell r="FL239" t="str">
            <v>$238</v>
          </cell>
          <cell r="FM239" t="str">
            <v>#N/D</v>
          </cell>
          <cell r="FN239" t="str">
            <v>#N/D</v>
          </cell>
          <cell r="FO239" t="str">
            <v>#N/D</v>
          </cell>
          <cell r="FP239" t="str">
            <v>#N/D</v>
          </cell>
          <cell r="FQ239" t="str">
            <v>#¡REF!</v>
          </cell>
          <cell r="FR239" t="str">
            <v>#N/D</v>
          </cell>
          <cell r="FS239" t="str">
            <v xml:space="preserve"> Crear y presentar propuestas de diseño para las publicaciones 
pedagógicas de la Gerencia la Escuela de Participación, asegurando que 
los conceptos visuales estén alineados con los objetivos pedagógicos y 
estéticos del Instituto. 
2. Gestionar y revisar la producción de los materiales editoriales, desde la 
selección de materiales hasta la impresión o publicación digital, 
garantizando altos estándares de calidad y la coherencia con la línea 
editorial establecida por la Gerencia de Escuela de Participación. 
3. Aplicar principios de diseño industrial para mejorar la ergonomía, 
funcionalidad y accesibilidad de los contenidos y publicaciones 
pedagógicas, asegurando que sean intuitivos y efectivos para el público 
objetivo. 
4. Brindar apoyo a la gestión institucional e interinstitucional, facilitando la 
adecuada realización de los procesos de formación y promoción de la 
participación ciudadana, en conformidad con los lineamientos de la 
Gerencia de Escuela de la Participación 
5. Asistir a los diferentes espacios de formación y coordinación de actividades 
convocadas por la Gerencia de Escuela de la Partcipación. 
6. Las demás que sean asignadas por el supervisor, de acuerdo con la 
naturaleza y objeto del contrato. </v>
          </cell>
          <cell r="FT23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9"/>
          <cell r="FV239">
            <v>5</v>
          </cell>
          <cell r="FW239" t="str">
            <v>#N/D</v>
          </cell>
          <cell r="FX239">
            <v>408</v>
          </cell>
          <cell r="FY239">
            <v>22500000</v>
          </cell>
          <cell r="FZ239">
            <v>45726</v>
          </cell>
          <cell r="GA239">
            <v>275</v>
          </cell>
          <cell r="GB239">
            <v>22500000</v>
          </cell>
          <cell r="GC239">
            <v>45743</v>
          </cell>
        </row>
        <row r="240">
          <cell r="A240" t="str">
            <v>C551</v>
          </cell>
          <cell r="B240"/>
          <cell r="C240">
            <v>2025</v>
          </cell>
          <cell r="D240">
            <v>239</v>
          </cell>
          <cell r="E240">
            <v>79004181</v>
          </cell>
          <cell r="F240">
            <v>0</v>
          </cell>
          <cell r="G240" t="str">
            <v>WILSON JAVIER MAHECHA</v>
          </cell>
          <cell r="H240" t="str">
            <v>calle 83 sur # 91/70  torre 28 apartamento 404</v>
          </cell>
          <cell r="I240">
            <v>9410237</v>
          </cell>
          <cell r="J240" t="str">
            <v>wjmahecha@gmail.com</v>
          </cell>
          <cell r="K240" t="str">
            <v>NO APLICA</v>
          </cell>
          <cell r="L240" t="str">
            <v>NO APLICA</v>
          </cell>
          <cell r="M240" t="str">
            <v>HOMBRE</v>
          </cell>
          <cell r="N240" t="str">
            <v>CISGENERO</v>
          </cell>
          <cell r="O240" t="str">
            <v>NO APLICA</v>
          </cell>
          <cell r="P240" t="str">
            <v>NO APLICA</v>
          </cell>
          <cell r="Q240">
            <v>27574</v>
          </cell>
          <cell r="R240">
            <v>49</v>
          </cell>
          <cell r="S240" t="str">
            <v>NACIONAL</v>
          </cell>
          <cell r="T240"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240" t="str">
            <v xml:space="preserve"> BACHILLER TÉCNICO
 Colegio Técnico Romeba
 Según diploma del 15 de diciembre de 
2019</v>
          </cell>
          <cell r="V240" t="str">
            <v>Inversión</v>
          </cell>
          <cell r="W240" t="str">
            <v>Construcción de Ciudadanía Activa Crece La Participación en el Territorio con Promoción, Información e Innovación en Bogotá D.C.</v>
          </cell>
          <cell r="X240" t="str">
            <v>O23011745022024025405001</v>
          </cell>
          <cell r="Y24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0" t="str">
            <v>5. Ejecutar 400 Obras con Saldo Pedagógico</v>
          </cell>
          <cell r="AA240" t="str">
            <v>Prestar los servicios de apoyo a la gestión para realizar la promoción de la movilización social y logística que se requieran en desarrollo del modelo de Participación obras con saldo pedagógico implementada por la Gerencia de Proyectos del IDPAC.</v>
          </cell>
          <cell r="AB240">
            <v>45736</v>
          </cell>
          <cell r="AC240">
            <v>45741</v>
          </cell>
          <cell r="AD240">
            <v>2025</v>
          </cell>
          <cell r="AE240">
            <v>3</v>
          </cell>
          <cell r="AF240">
            <v>25</v>
          </cell>
          <cell r="AG240">
            <v>2025</v>
          </cell>
          <cell r="AH240">
            <v>9</v>
          </cell>
          <cell r="AI240">
            <v>0</v>
          </cell>
          <cell r="AJ240">
            <v>2025</v>
          </cell>
          <cell r="AK240">
            <v>12</v>
          </cell>
          <cell r="AL240">
            <v>24</v>
          </cell>
          <cell r="AM240">
            <v>46015</v>
          </cell>
          <cell r="AN240">
            <v>270</v>
          </cell>
          <cell r="AO240">
            <v>27000000</v>
          </cell>
          <cell r="AP240"/>
          <cell r="AQ240"/>
          <cell r="AR240"/>
          <cell r="AS240" t="str">
            <v>$ 3.000.000</v>
          </cell>
          <cell r="AT240" t="str">
            <v>TECNICA 2</v>
          </cell>
          <cell r="AU240" t="str">
            <v>Marzo</v>
          </cell>
          <cell r="AV240" t="str">
            <v>1 1. Natural</v>
          </cell>
          <cell r="AW240" t="str">
            <v>26 26-Persona Natural</v>
          </cell>
          <cell r="AX240" t="str">
            <v>3 3. Único Contratista</v>
          </cell>
          <cell r="AY240" t="str">
            <v>17 17. Contrato de Prestación de Servicios</v>
          </cell>
          <cell r="AZ240" t="str">
            <v>33 33-Servicios Apoyo a la Gestion de la Entidad (servicios administrativos)</v>
          </cell>
          <cell r="BA240" t="str">
            <v>5 Contratación directa</v>
          </cell>
          <cell r="BB240" t="str">
            <v>33 Prestación de Servicios Profesionales y Apoyo (5-8)</v>
          </cell>
          <cell r="BC240">
            <v>1</v>
          </cell>
          <cell r="BD240" t="str">
            <v>1 1. Ley 80</v>
          </cell>
          <cell r="BE240"/>
          <cell r="BF240"/>
          <cell r="BG240"/>
          <cell r="BH240"/>
          <cell r="BI240" t="str">
            <v>6 6: Prestacion de servicios</v>
          </cell>
          <cell r="BJ240"/>
          <cell r="BK240"/>
          <cell r="BL240"/>
          <cell r="BM240"/>
          <cell r="BN240"/>
          <cell r="BO240"/>
          <cell r="BP240"/>
          <cell r="BQ240"/>
          <cell r="BR240"/>
          <cell r="BS240"/>
          <cell r="BT240"/>
          <cell r="BU240"/>
          <cell r="BV240"/>
          <cell r="BW240"/>
          <cell r="BX240"/>
          <cell r="BY240"/>
          <cell r="BZ240"/>
          <cell r="CA240"/>
          <cell r="CB240"/>
          <cell r="CC240">
            <v>45737</v>
          </cell>
          <cell r="CD240" t="str">
            <v>CUMPLIMIENTO</v>
          </cell>
          <cell r="CE240">
            <v>80111600</v>
          </cell>
          <cell r="CF240" t="str">
            <v>CD-IDPAC-239-2025</v>
          </cell>
          <cell r="CG240" t="str">
            <v xml:space="preserve">https://community.secop.gov.co/Public/Tendering/OpportunityDetail/Index?noticeUID=CO1.NTC.7869004&amp;isFromPublicArea=True&amp;isModal=False
</v>
          </cell>
          <cell r="CH240">
            <v>45735</v>
          </cell>
          <cell r="CI240" t="str">
            <v>CO1.PCCNTR.7677888</v>
          </cell>
          <cell r="CJ240" t="str">
            <v>Manuela Martínez</v>
          </cell>
          <cell r="CK240" t="str">
            <v>YULY MARCELA BARAJAS AGUILERA</v>
          </cell>
          <cell r="CL240" t="str">
            <v>1 1. Interna</v>
          </cell>
          <cell r="CM240" t="str">
            <v>CAMILO IVAN REYES AMADOR</v>
          </cell>
          <cell r="CN240">
            <v>80082106</v>
          </cell>
          <cell r="CO240">
            <v>4</v>
          </cell>
          <cell r="CP240"/>
          <cell r="CQ240" t="str">
            <v>GERENTE DE PROYECTOS</v>
          </cell>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t="str">
            <v>$ -</v>
          </cell>
          <cell r="EV240"/>
          <cell r="EW240"/>
          <cell r="EX240"/>
          <cell r="EY240"/>
          <cell r="EZ240"/>
          <cell r="FA240"/>
          <cell r="FB240">
            <v>0</v>
          </cell>
          <cell r="FC240">
            <v>46015</v>
          </cell>
          <cell r="FD240">
            <v>270</v>
          </cell>
          <cell r="FE240" t="str">
            <v>$ 27.000.000</v>
          </cell>
          <cell r="FF240" t="str">
            <v>Activo</v>
          </cell>
          <cell r="FG240" t="str">
            <v>En ejecución</v>
          </cell>
          <cell r="FH240"/>
          <cell r="FI240"/>
          <cell r="FJ240" t="str">
            <v>#N/D</v>
          </cell>
          <cell r="FK240" t="str">
            <v>#N/D</v>
          </cell>
          <cell r="FL240" t="str">
            <v>$239</v>
          </cell>
          <cell r="FM240" t="str">
            <v>#N/D</v>
          </cell>
          <cell r="FN240" t="str">
            <v>#N/D</v>
          </cell>
          <cell r="FO240" t="str">
            <v>#N/D</v>
          </cell>
          <cell r="FP240" t="str">
            <v>#N/D</v>
          </cell>
          <cell r="FQ240" t="str">
            <v>#¡REF!</v>
          </cell>
          <cell r="FR240" t="str">
            <v>#N/D</v>
          </cell>
          <cell r="FS240" t="str">
            <v xml:space="preserve"> Apoyar en la verificación del cumplimiento de todos los requisitos 
administrativos para que las propuestas sean aprobadas y en la 
verificación de la documentación aportada para las propuestas de la 
convocatoria “Obras con Saldo Pedagógico”. 
2. Adelantar en territorio acciones de movilización social, convocatorias, 
gestión de espacios físicos y apoyo administrativo. 
3. Acompañar el proceso de gestión y revisión de documentos presentados 
por las JAC en las cuentas de cobro relacionadas con las “Obras con Saldo 
Pedagógico”. 
4. Participar en la organización y ejecución de actividades para activar a la 
comunidad en los territorios priorizados por el equipo de proyectos, esto 
implica colaborar en las actividades planificadas para fortalecer el trabajo 
con las comunidades. 
5. Apoyar los eventos programados en territorio y ayudar en la organización 
de todo el aspecto logístico, como el transporte, los materiales y otros 
detalles que estén correctamente gestionados en el marco de la 
Metodología Obras con Saldo Pedagógico. 
6. Las demás que sean asignadas por el supervisor, de acuerdo con la 
naturaleza y objeto del contrato. </v>
          </cell>
          <cell r="FT24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0"/>
          <cell r="FV240">
            <v>9</v>
          </cell>
          <cell r="FW240" t="str">
            <v>#N/D</v>
          </cell>
          <cell r="FX240">
            <v>291</v>
          </cell>
          <cell r="FY240">
            <v>30000000</v>
          </cell>
          <cell r="FZ240">
            <v>45717</v>
          </cell>
          <cell r="GA240">
            <v>258</v>
          </cell>
          <cell r="GB240">
            <v>27000000</v>
          </cell>
          <cell r="GC240">
            <v>45739</v>
          </cell>
        </row>
        <row r="241">
          <cell r="A241" t="str">
            <v>C553</v>
          </cell>
          <cell r="B241"/>
          <cell r="C241">
            <v>2025</v>
          </cell>
          <cell r="D241">
            <v>240</v>
          </cell>
          <cell r="E241">
            <v>1001048598</v>
          </cell>
          <cell r="F241">
            <v>4</v>
          </cell>
          <cell r="G241" t="str">
            <v>LUIS ALEJANDRO GOMEZ ROJAS</v>
          </cell>
          <cell r="H241" t="str">
            <v>CRA      74  44-29  SUR</v>
          </cell>
          <cell r="I241">
            <v>3144599819</v>
          </cell>
          <cell r="J241" t="str">
            <v>lualgo2810@gmail.com</v>
          </cell>
          <cell r="K241" t="str">
            <v>NO APLICA</v>
          </cell>
          <cell r="L241" t="str">
            <v>NO APLICA</v>
          </cell>
          <cell r="M241" t="str">
            <v>HOMBRE</v>
          </cell>
          <cell r="N241" t="str">
            <v>CISGENERO</v>
          </cell>
          <cell r="O241" t="str">
            <v>NO APLICA</v>
          </cell>
          <cell r="P241" t="str">
            <v>NO APLICA</v>
          </cell>
          <cell r="Q241">
            <v>37557</v>
          </cell>
          <cell r="R241">
            <v>22</v>
          </cell>
          <cell r="S241" t="str">
            <v>NACIONAL</v>
          </cell>
          <cell r="T241"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241" t="str">
            <v>BACHILLER ACADÉMICO
 Colegio Liceo Samario
 Según diploma del 28 de noviembre de 
2019</v>
          </cell>
          <cell r="V241" t="str">
            <v>Inversión</v>
          </cell>
          <cell r="W241" t="str">
            <v>Construcción de Ciudadanía Activa Crece La Participación en el Territorio con Promoción, Información e Innovación en Bogotá D.C.</v>
          </cell>
          <cell r="X241" t="str">
            <v>O23011745022024025405001</v>
          </cell>
          <cell r="Y24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1" t="str">
            <v>5. Ejecutar 400 Obras con Saldo Pedagógico</v>
          </cell>
          <cell r="AA241" t="str">
            <v>Prestar los servicios de apoyo a la gestión para realizar la promoción de procesos de movilización social y logística que se requiera la Gerencia de Proyectos en el marco del desarrollo de la metodología obras con saldo pedagógico.</v>
          </cell>
          <cell r="AB241">
            <v>45736</v>
          </cell>
          <cell r="AC241">
            <v>45741</v>
          </cell>
          <cell r="AD241">
            <v>2025</v>
          </cell>
          <cell r="AE241">
            <v>3</v>
          </cell>
          <cell r="AF241">
            <v>25</v>
          </cell>
          <cell r="AG241">
            <v>2025</v>
          </cell>
          <cell r="AH241">
            <v>6</v>
          </cell>
          <cell r="AI241">
            <v>0</v>
          </cell>
          <cell r="AJ241">
            <v>2025</v>
          </cell>
          <cell r="AK241">
            <v>9</v>
          </cell>
          <cell r="AL241">
            <v>24</v>
          </cell>
          <cell r="AM241">
            <v>45924</v>
          </cell>
          <cell r="AN241">
            <v>180</v>
          </cell>
          <cell r="AO241">
            <v>15600000</v>
          </cell>
          <cell r="AP241"/>
          <cell r="AQ241"/>
          <cell r="AR241"/>
          <cell r="AS241" t="str">
            <v>$ 2.600.000</v>
          </cell>
          <cell r="AT241" t="str">
            <v>TECNICA 1</v>
          </cell>
          <cell r="AU241" t="str">
            <v>Marzo</v>
          </cell>
          <cell r="AV241" t="str">
            <v>1 1. Natural</v>
          </cell>
          <cell r="AW241" t="str">
            <v>26 26-Persona Natural</v>
          </cell>
          <cell r="AX241" t="str">
            <v>3 3. Único Contratista</v>
          </cell>
          <cell r="AY241" t="str">
            <v>17 17. Contrato de Prestación de Servicios</v>
          </cell>
          <cell r="AZ241" t="str">
            <v>33 33-Servicios Apoyo a la Gestion de la Entidad (servicios administrativos)</v>
          </cell>
          <cell r="BA241" t="str">
            <v>5 Contratación directa</v>
          </cell>
          <cell r="BB241" t="str">
            <v>33 Prestación de Servicios Profesionales y Apoyo (5-8)</v>
          </cell>
          <cell r="BC241">
            <v>1</v>
          </cell>
          <cell r="BD241" t="str">
            <v>1 1. Ley 80</v>
          </cell>
          <cell r="BE241"/>
          <cell r="BF241"/>
          <cell r="BG241"/>
          <cell r="BH241"/>
          <cell r="BI241" t="str">
            <v>6 6: Prestacion de servicios</v>
          </cell>
          <cell r="BJ241"/>
          <cell r="BK241"/>
          <cell r="BL241"/>
          <cell r="BM241"/>
          <cell r="BN241"/>
          <cell r="BO241"/>
          <cell r="BP241"/>
          <cell r="BQ241"/>
          <cell r="BR241"/>
          <cell r="BS241"/>
          <cell r="BT241"/>
          <cell r="BU241"/>
          <cell r="BV241"/>
          <cell r="BW241"/>
          <cell r="BX241"/>
          <cell r="BY241"/>
          <cell r="BZ241"/>
          <cell r="CA241"/>
          <cell r="CB241"/>
          <cell r="CC241">
            <v>45737</v>
          </cell>
          <cell r="CD241" t="str">
            <v>CUMPLIMIENTO</v>
          </cell>
          <cell r="CE241">
            <v>80111600</v>
          </cell>
          <cell r="CF241" t="str">
            <v>CD-IDPAC-240-2025</v>
          </cell>
          <cell r="CG241" t="str">
            <v>https://community.secop.gov.co/Public/Tendering/OpportunityDetail/Index?noticeUID=CO1.NTC.7868957&amp;isFromPublicArea=True&amp;isModal=False</v>
          </cell>
          <cell r="CH241">
            <v>45735</v>
          </cell>
          <cell r="CI241" t="str">
            <v>CO1.PCCNTR.7678514</v>
          </cell>
          <cell r="CJ241" t="str">
            <v>Manuela Martínez</v>
          </cell>
          <cell r="CK241" t="str">
            <v>YULY MARCELA BARAJAS AGUILERA</v>
          </cell>
          <cell r="CL241" t="str">
            <v>1 1. Interna</v>
          </cell>
          <cell r="CM241" t="str">
            <v>CAMILO IVAN REYES AMADOR</v>
          </cell>
          <cell r="CN241">
            <v>80082106</v>
          </cell>
          <cell r="CO241">
            <v>4</v>
          </cell>
          <cell r="CP241"/>
          <cell r="CQ241" t="str">
            <v>GERENTE DE PROYECTOS</v>
          </cell>
          <cell r="CR241"/>
          <cell r="CS241"/>
          <cell r="CT241"/>
          <cell r="CU241"/>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t="str">
            <v>$ -</v>
          </cell>
          <cell r="EV241"/>
          <cell r="EW241"/>
          <cell r="EX241"/>
          <cell r="EY241"/>
          <cell r="EZ241"/>
          <cell r="FA241"/>
          <cell r="FB241">
            <v>0</v>
          </cell>
          <cell r="FC241">
            <v>45924</v>
          </cell>
          <cell r="FD241">
            <v>180</v>
          </cell>
          <cell r="FE241" t="str">
            <v>$ 15.600.000</v>
          </cell>
          <cell r="FF241" t="str">
            <v>Activo</v>
          </cell>
          <cell r="FG241" t="str">
            <v>En ejecución</v>
          </cell>
          <cell r="FH241"/>
          <cell r="FI241"/>
          <cell r="FJ241" t="str">
            <v>#N/D</v>
          </cell>
          <cell r="FK241" t="str">
            <v>#N/D</v>
          </cell>
          <cell r="FL241" t="str">
            <v>$240</v>
          </cell>
          <cell r="FM241" t="str">
            <v>#N/D</v>
          </cell>
          <cell r="FN241" t="str">
            <v>#N/D</v>
          </cell>
          <cell r="FO241" t="str">
            <v>#N/D</v>
          </cell>
          <cell r="FP241" t="str">
            <v>#N/D</v>
          </cell>
          <cell r="FQ241" t="str">
            <v>#¡REF!</v>
          </cell>
          <cell r="FR241" t="str">
            <v>#N/D</v>
          </cell>
          <cell r="FS241" t="str">
            <v xml:space="preserve">Apoyar en la revisión y verificación de todos los documentos y requisitos 
necesarios en las propuestas presentadas de la convocatoria “Obras con 
Saldo Pedagógico”. 
2. Participar en la organización y ejecución de actividades para activar a la 
comunidad en los territorios priorizados por el equipo de proyectos, esto 
implica colaborar en las actividades planificadas para fortalecer el trabajo 
con las comunidades. 
3. Apoyar todos los eventos en el territorio y encargarse de los procesos 
logísticos necesarios. Esto incluye ayudar en la organización asegurando 
que todo el aspecto logístico, como el transporte, los materiales y otros 
detalles, esté correctamente gestionado en el marco de la Metodología 
Obras con Saldo Pedagógico. 
4. Gestionar la entrega de los documentos legales requeridos por las Juntas 
de Acción Comunal (JAC), esto implica revisar que cada JAC tenga todos 
los papeles necesarios para firmar los acuerdos derivados de la 
convocatoria “Obras con Saldo Pedagógico”. 
5. Acompañar el proceso de gestión y revisión de documentos presentados 
por las JAC en las cuentas de cobro relacionadas con las “Obras con Saldo 
Pedagógico”. 
6. Las demás que sean asignadas por el supervisor, de acuerdo con la 
naturaleza y objeto del contrato. </v>
          </cell>
          <cell r="FT24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1"/>
          <cell r="FV241">
            <v>6</v>
          </cell>
          <cell r="FW241" t="str">
            <v>#N/D</v>
          </cell>
          <cell r="FX241">
            <v>295</v>
          </cell>
          <cell r="FY241">
            <v>18000000</v>
          </cell>
          <cell r="FZ241">
            <v>45717</v>
          </cell>
          <cell r="GA241">
            <v>263</v>
          </cell>
          <cell r="GB241">
            <v>15600000</v>
          </cell>
          <cell r="GC241">
            <v>45739</v>
          </cell>
        </row>
        <row r="242">
          <cell r="A242" t="str">
            <v>C65</v>
          </cell>
          <cell r="B242"/>
          <cell r="C242">
            <v>2025</v>
          </cell>
          <cell r="D242">
            <v>241</v>
          </cell>
          <cell r="E242">
            <v>80227304</v>
          </cell>
          <cell r="F242">
            <v>0</v>
          </cell>
          <cell r="G242" t="str">
            <v>GERMAN DUARTE PALACIOS</v>
          </cell>
          <cell r="H242" t="str">
            <v>CL 166 9 45</v>
          </cell>
          <cell r="I242">
            <v>3105510624</v>
          </cell>
          <cell r="J242" t="str">
            <v>gduartepalacios@gmail.com</v>
          </cell>
          <cell r="K242" t="str">
            <v>NO APLICA</v>
          </cell>
          <cell r="L242" t="str">
            <v>NO APLICA</v>
          </cell>
          <cell r="M242" t="str">
            <v>HOMBRE</v>
          </cell>
          <cell r="N242" t="str">
            <v>CISGENERO</v>
          </cell>
          <cell r="O242" t="str">
            <v>NO APLICA</v>
          </cell>
          <cell r="P242" t="str">
            <v>NO APLICA</v>
          </cell>
          <cell r="Q242">
            <v>29234</v>
          </cell>
          <cell r="R242">
            <v>45</v>
          </cell>
          <cell r="S242" t="str">
            <v>NACIONAL</v>
          </cell>
          <cell r="T242" t="str">
            <v>Título profesional en Economía, administración, contaduría y afines e Ingeniería, arquitectura, urbanismo y afines y título de posgrado a nivel de especialización o su equivalencia</v>
          </cell>
          <cell r="U242" t="str">
            <v>INGENIERO INDUSTRIALUniversidad EAN Según acta de grado del 25 de abril de 2022ESPECIALISTA EN PLANIFICACIÓN Y ADMINISTRACIÓN DEL DESARROLLO REGIONAL Universidad de Los Andes Según diploma del 29 de marzo de 2007</v>
          </cell>
          <cell r="V242" t="str">
            <v>Inversión</v>
          </cell>
          <cell r="W242" t="str">
            <v>Fortalecimiento de la gestión institucional del IDPAC en el marco de la ejecución del Plan de Desarrollo de  Bogotá D.C</v>
          </cell>
          <cell r="X242" t="str">
            <v>O23011745022024023806022</v>
          </cell>
          <cell r="Y242" t="str">
            <v>Meta 421 Implementar un (1) modelo de gobernanza democrática que amplíe el alcance de la participación de la ciudadanía organizaciones sociales y comunales de primer segundo y tercer grado en todas las decisiones públicas del gobierno distrital.</v>
          </cell>
          <cell r="Z242" t="str">
            <v>Fortalecer 450 instancias formales y no formales de participación aplicando el modelo de fortalecimiento</v>
          </cell>
          <cell r="AA242"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42">
            <v>45736</v>
          </cell>
          <cell r="AC242">
            <v>45737</v>
          </cell>
          <cell r="AD242">
            <v>2025</v>
          </cell>
          <cell r="AE242">
            <v>3</v>
          </cell>
          <cell r="AF242">
            <v>21</v>
          </cell>
          <cell r="AG242">
            <v>2025</v>
          </cell>
          <cell r="AH242">
            <v>6</v>
          </cell>
          <cell r="AI242">
            <v>0</v>
          </cell>
          <cell r="AJ242">
            <v>2025</v>
          </cell>
          <cell r="AK242">
            <v>9</v>
          </cell>
          <cell r="AL242">
            <v>20</v>
          </cell>
          <cell r="AM242">
            <v>45920</v>
          </cell>
          <cell r="AN242">
            <v>180</v>
          </cell>
          <cell r="AO242">
            <v>48000000</v>
          </cell>
          <cell r="AP242"/>
          <cell r="AQ242"/>
          <cell r="AR242"/>
          <cell r="AS242" t="str">
            <v>$ 8.000.000</v>
          </cell>
          <cell r="AT242" t="str">
            <v>Asesor 1</v>
          </cell>
          <cell r="AU242" t="str">
            <v>Marzo</v>
          </cell>
          <cell r="AV242" t="str">
            <v>1 1. Natural</v>
          </cell>
          <cell r="AW242" t="str">
            <v>26 26-Persona Natural</v>
          </cell>
          <cell r="AX242" t="str">
            <v>3 3. Único Contratista</v>
          </cell>
          <cell r="AY242" t="str">
            <v>17 17. Contrato de Prestación de Servicios</v>
          </cell>
          <cell r="AZ242" t="str">
            <v>31 31-Servicios Profesionales</v>
          </cell>
          <cell r="BA242" t="str">
            <v>5 Contratación directa</v>
          </cell>
          <cell r="BB242" t="str">
            <v>33 Prestación de Servicios Profesionales y Apoyo (5-8)</v>
          </cell>
          <cell r="BC242">
            <v>1</v>
          </cell>
          <cell r="BD242" t="str">
            <v>1 1. Ley 80</v>
          </cell>
          <cell r="BE242"/>
          <cell r="BF242"/>
          <cell r="BG242"/>
          <cell r="BH242"/>
          <cell r="BI242" t="str">
            <v>6 6: Prestacion de servicios</v>
          </cell>
          <cell r="BJ242"/>
          <cell r="BK242"/>
          <cell r="BL242"/>
          <cell r="BM242"/>
          <cell r="BN242"/>
          <cell r="BO242"/>
          <cell r="BP242"/>
          <cell r="BQ242"/>
          <cell r="BR242"/>
          <cell r="BS242"/>
          <cell r="BT242"/>
          <cell r="BU242"/>
          <cell r="BV242"/>
          <cell r="BW242"/>
          <cell r="BX242"/>
          <cell r="BY242"/>
          <cell r="BZ242"/>
          <cell r="CA242"/>
          <cell r="CB242"/>
          <cell r="CC242">
            <v>45727</v>
          </cell>
          <cell r="CD242" t="str">
            <v>CUMPLIMIENTO</v>
          </cell>
          <cell r="CE242">
            <v>80111600</v>
          </cell>
          <cell r="CF242" t="str">
            <v>CD-IDPAC-241-2025</v>
          </cell>
          <cell r="CG242" t="str">
            <v>https://community.secop.gov.co/Public/Tendering/OpportunityDetail/Index?noticeUID=CO1.NTC.7869030&amp;isFromPublicArea=True&amp;isModal=False</v>
          </cell>
          <cell r="CH242">
            <v>45735</v>
          </cell>
          <cell r="CI242" t="str">
            <v>CO1.PCCNTR.7678181</v>
          </cell>
          <cell r="CJ242" t="str">
            <v>Manuela Martínez</v>
          </cell>
          <cell r="CK242" t="str">
            <v>YULY MARCELA BARAJAS AGUILERA</v>
          </cell>
          <cell r="CL242" t="str">
            <v>1 1. Interna</v>
          </cell>
          <cell r="CM242" t="str">
            <v>YULY MARCELA BARAJAS AGUILERA</v>
          </cell>
          <cell r="CN242">
            <v>1010176121</v>
          </cell>
          <cell r="CO242">
            <v>6</v>
          </cell>
          <cell r="CP242"/>
          <cell r="CQ242" t="str">
            <v>SECRETARIA GENERAL</v>
          </cell>
          <cell r="CR242"/>
          <cell r="CS242"/>
          <cell r="CT242"/>
          <cell r="CU242"/>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t="str">
            <v>$ -</v>
          </cell>
          <cell r="EV242"/>
          <cell r="EW242"/>
          <cell r="EX242"/>
          <cell r="EY242"/>
          <cell r="EZ242"/>
          <cell r="FA242"/>
          <cell r="FB242">
            <v>0</v>
          </cell>
          <cell r="FC242">
            <v>45920</v>
          </cell>
          <cell r="FD242">
            <v>180</v>
          </cell>
          <cell r="FE242" t="str">
            <v>$ 48.000.000</v>
          </cell>
          <cell r="FF242" t="str">
            <v>Activo</v>
          </cell>
          <cell r="FG242" t="str">
            <v>En ejecución</v>
          </cell>
          <cell r="FH242"/>
          <cell r="FI242"/>
          <cell r="FJ242" t="str">
            <v>#N/D</v>
          </cell>
          <cell r="FK242" t="str">
            <v>#N/D</v>
          </cell>
          <cell r="FL242" t="str">
            <v>$242</v>
          </cell>
          <cell r="FM242" t="str">
            <v>#N/D</v>
          </cell>
          <cell r="FN242" t="str">
            <v>#N/D</v>
          </cell>
          <cell r="FO242" t="str">
            <v>#N/D</v>
          </cell>
          <cell r="FP242" t="str">
            <v>#N/D</v>
          </cell>
          <cell r="FQ242" t="str">
            <v>#¡REF!</v>
          </cell>
          <cell r="FR242" t="str">
            <v>#N/D</v>
          </cell>
          <cell r="FS242" t="str">
            <v>Generar una matriz de monitoreo y seguimiento permanente que 
establezca las políticas públicas a cargo del Instituto y de todas aquellas 
en las que se requiere reporte de acciones o actividades por parte de la 
entidad y que permita establecer alertas de fechas de presentación, envío 
y cumplimiento de entregas dentro del Instituto y con las entidades del 
Distrito. 
2. Verificar y mantener actualizados a través del SIG PARTICIPO la totalidad 
de los reportes que deben ser presentados por las dependencias a cargo 
de las acciones de los planes de acción de las políticas públicas del 
Instituto y de compromisos a nivel Distrital. 
3. Gestionar y consolidar la entrega de la información y matrices que se 
requieran en el marco del seguimiento y cumplimiento a las políticas 
públicas Distritales; así como generar la respuesta a peticiones, informes 
o requerimientos que tengan que ver con las mismas 
4. Elaborar y presentar al supervisor del contrato dentro de los cinco (5) días 
siguientes a la terminación del mismo, informe final escrito sobre las 
actividades desarrolladas, con conclusiones, recomendaciones y matriz de 
seguimiento de las políticas públicas actualizada. 
5. Brindar apoyo en la elaboración, reporte y cargue de todos los documentos 
que se requieran en las diferentes plataformas como SIIF, SIRECI, 
STROM, etc. 
6. Las demás que sean asignadas por el supervisor, de acuerdo con la 
naturaleza y objeto del contrato.</v>
          </cell>
          <cell r="FT24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2"/>
          <cell r="FV242">
            <v>6</v>
          </cell>
          <cell r="FW242" t="str">
            <v>#N/D</v>
          </cell>
          <cell r="FX242">
            <v>355</v>
          </cell>
          <cell r="FY242">
            <v>48000000</v>
          </cell>
          <cell r="FZ242">
            <v>45722</v>
          </cell>
          <cell r="GA242">
            <v>245</v>
          </cell>
          <cell r="GB242">
            <v>48000000</v>
          </cell>
          <cell r="GC242">
            <v>45737</v>
          </cell>
        </row>
        <row r="243">
          <cell r="A243" t="str">
            <v>C354</v>
          </cell>
          <cell r="B243"/>
          <cell r="C243">
            <v>2025</v>
          </cell>
          <cell r="D243">
            <v>242</v>
          </cell>
          <cell r="E243">
            <v>1013632037</v>
          </cell>
          <cell r="F243">
            <v>2</v>
          </cell>
          <cell r="G243" t="str">
            <v>YESICA NATALIA GOMEZ PINILLA</v>
          </cell>
          <cell r="H243" t="str">
            <v>KR 5 Y 49 G 12 SUR</v>
          </cell>
          <cell r="I243">
            <v>6013048720</v>
          </cell>
          <cell r="J243" t="str">
            <v>jessicagp_140@hotmail.com</v>
          </cell>
          <cell r="K243" t="str">
            <v>NO APLICA</v>
          </cell>
          <cell r="L243" t="str">
            <v>NO APLICA</v>
          </cell>
          <cell r="M243" t="str">
            <v>MUJER</v>
          </cell>
          <cell r="N243" t="str">
            <v>CISGENERO</v>
          </cell>
          <cell r="O243" t="str">
            <v>NO APLICA</v>
          </cell>
          <cell r="P243" t="str">
            <v>NO APLICA</v>
          </cell>
          <cell r="Q243">
            <v>33720</v>
          </cell>
          <cell r="R243">
            <v>32</v>
          </cell>
          <cell r="S243" t="str">
            <v>NACIONAL</v>
          </cell>
          <cell r="T243"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243" t="str">
            <v>NOVENO (09) SEMESTRE DEL PROGRAMA DE DERECHO Universidad Catolica de Colombia Según certificación de fecha 20 de febrero de 2024</v>
          </cell>
          <cell r="V243" t="str">
            <v>Inversión</v>
          </cell>
          <cell r="W243" t="str">
            <v>Implementación de mecanismos de participación que potencian el desarrollo territorial Bogotá D.C.</v>
          </cell>
          <cell r="X243" t="str">
            <v>O23011745022024023806022</v>
          </cell>
          <cell r="Y243" t="str">
            <v>Meta 421 Implementar un (1) modelo de gobernanza democrática que amplíe el alcance de la participación de la ciudadanía organizaciones sociales y comunales de primer segundo y tercer grado en todas las decisiones públicas del gobierno distrital.</v>
          </cell>
          <cell r="Z243" t="str">
            <v xml:space="preserve">2. Fortalecer 450 instancias formales y no formales de participación aplicando el modelo de fortalecimiento
</v>
          </cell>
          <cell r="AA24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AB243">
            <v>45736</v>
          </cell>
          <cell r="AC243">
            <v>45741</v>
          </cell>
          <cell r="AD243">
            <v>2025</v>
          </cell>
          <cell r="AE243">
            <v>3</v>
          </cell>
          <cell r="AF243">
            <v>25</v>
          </cell>
          <cell r="AG243">
            <v>2025</v>
          </cell>
          <cell r="AH243">
            <v>5</v>
          </cell>
          <cell r="AI243">
            <v>0</v>
          </cell>
          <cell r="AJ243">
            <v>2025</v>
          </cell>
          <cell r="AK243">
            <v>8</v>
          </cell>
          <cell r="AL243">
            <v>24</v>
          </cell>
          <cell r="AM243">
            <v>45893</v>
          </cell>
          <cell r="AN243">
            <v>150</v>
          </cell>
          <cell r="AO243">
            <v>17000000</v>
          </cell>
          <cell r="AP243"/>
          <cell r="AQ243"/>
          <cell r="AR243"/>
          <cell r="AS243" t="str">
            <v>$ 3.400.000</v>
          </cell>
          <cell r="AT243" t="str">
            <v>TECNICA 3</v>
          </cell>
          <cell r="AU243" t="str">
            <v>Marzo</v>
          </cell>
          <cell r="AV243" t="str">
            <v>1 1. Natural</v>
          </cell>
          <cell r="AW243" t="str">
            <v>26 26-Persona Natural</v>
          </cell>
          <cell r="AX243" t="str">
            <v>3 3. Único Contratista</v>
          </cell>
          <cell r="AY243" t="str">
            <v>17 17. Contrato de Prestación de Servicios</v>
          </cell>
          <cell r="AZ243" t="str">
            <v>33 33-Servicios Apoyo a la Gestion de la Entidad (servicios administrativos)</v>
          </cell>
          <cell r="BA243" t="str">
            <v>5 Contratación directa</v>
          </cell>
          <cell r="BB243" t="str">
            <v>33 Prestación de Servicios Profesionales y Apoyo (5-8)</v>
          </cell>
          <cell r="BC243">
            <v>1</v>
          </cell>
          <cell r="BD243" t="str">
            <v>1 1. Ley 80</v>
          </cell>
          <cell r="BE243"/>
          <cell r="BF243"/>
          <cell r="BG243"/>
          <cell r="BH243"/>
          <cell r="BI243" t="str">
            <v>6 6: Prestacion de servicios</v>
          </cell>
          <cell r="BJ243"/>
          <cell r="BK243"/>
          <cell r="BL243"/>
          <cell r="BM243"/>
          <cell r="BN243"/>
          <cell r="BO243"/>
          <cell r="BP243"/>
          <cell r="BQ243"/>
          <cell r="BR243"/>
          <cell r="BS243"/>
          <cell r="BT243"/>
          <cell r="BU243"/>
          <cell r="BV243"/>
          <cell r="BW243"/>
          <cell r="BX243"/>
          <cell r="BY243"/>
          <cell r="BZ243"/>
          <cell r="CA243"/>
          <cell r="CB243"/>
          <cell r="CC243">
            <v>45737</v>
          </cell>
          <cell r="CD243" t="str">
            <v>CUMPLIMIENTO</v>
          </cell>
          <cell r="CE243">
            <v>80111600</v>
          </cell>
          <cell r="CF243" t="str">
            <v>CD-IDPAC-242-2025</v>
          </cell>
          <cell r="CG243" t="str">
            <v>https://community.secop.gov.co/Public/Tendering/OpportunityDetail/Index?noticeUID=CO1.NTC.7868965&amp;isFromPublicArea=True&amp;isModal=False</v>
          </cell>
          <cell r="CH243">
            <v>45735</v>
          </cell>
          <cell r="CI243" t="str">
            <v>CO1.PCCNTR.7678184</v>
          </cell>
          <cell r="CJ243" t="str">
            <v>Manuela Martínez</v>
          </cell>
          <cell r="CK243" t="str">
            <v>YULY MARCELA BARAJAS AGUILERA</v>
          </cell>
          <cell r="CL243" t="str">
            <v>1 1. Interna</v>
          </cell>
          <cell r="CM243" t="str">
            <v>JUAN CAMILO CASTELLANOS MEDINA</v>
          </cell>
          <cell r="CN243">
            <v>3838495</v>
          </cell>
          <cell r="CO243">
            <v>0</v>
          </cell>
          <cell r="CP243"/>
          <cell r="CQ243" t="str">
            <v>GERENTE DE INSTANCIAS Y MECANISMOS DE PARTICIPACIÓN</v>
          </cell>
          <cell r="CR243"/>
          <cell r="CS243"/>
          <cell r="CT243"/>
          <cell r="CU243"/>
          <cell r="CV243"/>
          <cell r="CW243"/>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t="str">
            <v>$ -</v>
          </cell>
          <cell r="EV243"/>
          <cell r="EW243"/>
          <cell r="EX243"/>
          <cell r="EY243"/>
          <cell r="EZ243"/>
          <cell r="FA243"/>
          <cell r="FB243">
            <v>0</v>
          </cell>
          <cell r="FC243">
            <v>45893</v>
          </cell>
          <cell r="FD243">
            <v>150</v>
          </cell>
          <cell r="FE243" t="str">
            <v>$ 17.000.000</v>
          </cell>
          <cell r="FF243" t="str">
            <v>Activo</v>
          </cell>
          <cell r="FG243" t="str">
            <v>En ejecución</v>
          </cell>
          <cell r="FH243"/>
          <cell r="FI243"/>
          <cell r="FJ243" t="str">
            <v>#N/D</v>
          </cell>
          <cell r="FK243" t="str">
            <v>#N/D</v>
          </cell>
          <cell r="FL243" t="str">
            <v>$243</v>
          </cell>
          <cell r="FM243" t="str">
            <v>#N/D</v>
          </cell>
          <cell r="FN243" t="str">
            <v>#N/D</v>
          </cell>
          <cell r="FO243" t="str">
            <v>#N/D</v>
          </cell>
          <cell r="FP243" t="str">
            <v>#N/D</v>
          </cell>
          <cell r="FQ243" t="str">
            <v>#¡REF!</v>
          </cell>
          <cell r="FR243" t="str">
            <v>#N/D</v>
          </cell>
          <cell r="FS243" t="str">
            <v xml:space="preserve">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 </v>
          </cell>
          <cell r="FT24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3"/>
          <cell r="FV243">
            <v>5</v>
          </cell>
          <cell r="FW243" t="str">
            <v>#N/D</v>
          </cell>
          <cell r="FX243">
            <v>359</v>
          </cell>
          <cell r="FY243">
            <v>17000000</v>
          </cell>
          <cell r="FZ243">
            <v>45722</v>
          </cell>
          <cell r="GA243">
            <v>262</v>
          </cell>
          <cell r="GB243">
            <v>17000000</v>
          </cell>
          <cell r="GC243">
            <v>45739</v>
          </cell>
        </row>
        <row r="244">
          <cell r="A244" t="str">
            <v>C316</v>
          </cell>
          <cell r="B244"/>
          <cell r="C244">
            <v>2025</v>
          </cell>
          <cell r="D244">
            <v>243</v>
          </cell>
          <cell r="E244">
            <v>1053664785</v>
          </cell>
          <cell r="F244">
            <v>9</v>
          </cell>
          <cell r="G244" t="str">
            <v>DIEGO LEAL ESTUPIÑÁN</v>
          </cell>
          <cell r="H244" t="str">
            <v>KR  69 D     1  45  SUR</v>
          </cell>
          <cell r="I244">
            <v>4749374</v>
          </cell>
          <cell r="J244" t="str">
            <v>diegoles13@hotmail.com</v>
          </cell>
          <cell r="K244" t="str">
            <v>NO APLICA</v>
          </cell>
          <cell r="L244" t="str">
            <v>NO APLICA</v>
          </cell>
          <cell r="M244" t="str">
            <v>HOMBRE</v>
          </cell>
          <cell r="N244" t="str">
            <v>CISGENERO</v>
          </cell>
          <cell r="O244" t="str">
            <v>NO APLICA</v>
          </cell>
          <cell r="P244" t="str">
            <v>NO APLICA</v>
          </cell>
          <cell r="Q244">
            <v>29466</v>
          </cell>
          <cell r="R244">
            <v>44</v>
          </cell>
          <cell r="S244" t="str">
            <v>NACIONAL</v>
          </cell>
          <cell r="T244" t="str">
            <v>Título profesional en Derecho</v>
          </cell>
          <cell r="U244" t="str">
            <v xml:space="preserve"> ABOGADO 
Universidad Libre 
Según diploma de grado del 06 de diciembre de 201</v>
          </cell>
          <cell r="V244" t="str">
            <v>Inversión</v>
          </cell>
          <cell r="W244" t="str">
            <v xml:space="preserve">Implementación de mecanismos de participación que potencian el desarrollo territorial Bogotá D.C.
</v>
          </cell>
          <cell r="X244" t="str">
            <v>O23011745022024021202034</v>
          </cell>
          <cell r="Y244" t="str">
            <v>Meta 421 Implementar un (1) modelo de gobernanza democrática que amplíe el alcance de la participación de la ciudadanía organizaciones sociales y comunales de primer segundo y tercer grado en todas las decisiones públicas del gobierno distrital.</v>
          </cell>
          <cell r="Z244" t="str">
            <v>3. Aplicar a 2000 organizaciones sociales, comunales, medios comunitarios, de propiedad horizontal el modelo de fortalecimiento</v>
          </cell>
          <cell r="AA244" t="str">
            <v>Prestar los servicios profesionales jurídicos a la Gerencia de Mujer y Género, para la elaboración de documentos, respuestas, procesos o procedimientos que requieran una contestación en término, conceptos o comunicación jurídica, en cumplimiento de los enfoques de género y la política pública LGBT</v>
          </cell>
          <cell r="AB244">
            <v>45736</v>
          </cell>
          <cell r="AC244">
            <v>45737</v>
          </cell>
          <cell r="AD244">
            <v>2025</v>
          </cell>
          <cell r="AE244">
            <v>3</v>
          </cell>
          <cell r="AF244">
            <v>21</v>
          </cell>
          <cell r="AG244">
            <v>2025</v>
          </cell>
          <cell r="AH244">
            <v>6</v>
          </cell>
          <cell r="AI244">
            <v>0</v>
          </cell>
          <cell r="AJ244">
            <v>2025</v>
          </cell>
          <cell r="AK244">
            <v>9</v>
          </cell>
          <cell r="AL244">
            <v>20</v>
          </cell>
          <cell r="AM244">
            <v>45920</v>
          </cell>
          <cell r="AN244">
            <v>180</v>
          </cell>
          <cell r="AO244">
            <v>28200000</v>
          </cell>
          <cell r="AP244"/>
          <cell r="AQ244"/>
          <cell r="AR244"/>
          <cell r="AS244" t="str">
            <v>$ 4.700.000</v>
          </cell>
          <cell r="AT244" t="str">
            <v>PROFESIONAL 2</v>
          </cell>
          <cell r="AU244" t="str">
            <v>Marzo</v>
          </cell>
          <cell r="AV244" t="str">
            <v>1 1. Natural</v>
          </cell>
          <cell r="AW244" t="str">
            <v>26 26-Persona Natural</v>
          </cell>
          <cell r="AX244" t="str">
            <v>3 3. Único Contratista</v>
          </cell>
          <cell r="AY244" t="str">
            <v>17 17. Contrato de Prestación de Servicios</v>
          </cell>
          <cell r="AZ244" t="str">
            <v>31 31-Servicios Profesionales</v>
          </cell>
          <cell r="BA244" t="str">
            <v>5 Contratación directa</v>
          </cell>
          <cell r="BB244" t="str">
            <v>33 Prestación de Servicios Profesionales y Apoyo (5-8)</v>
          </cell>
          <cell r="BC244">
            <v>1</v>
          </cell>
          <cell r="BD244" t="str">
            <v>1 1. Ley 80</v>
          </cell>
          <cell r="BE244"/>
          <cell r="BF244"/>
          <cell r="BG244"/>
          <cell r="BH244"/>
          <cell r="BI244" t="str">
            <v>6 6: Prestacion de servicios</v>
          </cell>
          <cell r="BJ244"/>
          <cell r="BK244"/>
          <cell r="BL244"/>
          <cell r="BM244"/>
          <cell r="BN244"/>
          <cell r="BO244"/>
          <cell r="BP244"/>
          <cell r="BQ244"/>
          <cell r="BR244"/>
          <cell r="BS244"/>
          <cell r="BT244"/>
          <cell r="BU244"/>
          <cell r="BV244"/>
          <cell r="BW244"/>
          <cell r="BX244"/>
          <cell r="BY244"/>
          <cell r="BZ244"/>
          <cell r="CA244"/>
          <cell r="CB244"/>
          <cell r="CC244">
            <v>45737</v>
          </cell>
          <cell r="CD244" t="str">
            <v>CUMPLIMIENTO</v>
          </cell>
          <cell r="CE244">
            <v>80111600</v>
          </cell>
          <cell r="CF244" t="str">
            <v>CD-IDPAC-243-2025</v>
          </cell>
          <cell r="CG244" t="str">
            <v>https://community.secop.gov.co/Public/Tendering/OpportunityDetail/Index?noticeUID=CO1.NTC.7869041&amp;isFromPublicArea=True&amp;isModal=False</v>
          </cell>
          <cell r="CH244">
            <v>45735</v>
          </cell>
          <cell r="CI244" t="str">
            <v>CO1.PCCNTR.7678075</v>
          </cell>
          <cell r="CJ244" t="str">
            <v>Wilson Ayure</v>
          </cell>
          <cell r="CK244" t="str">
            <v>YULY MARCELA BARAJAS AGUILERA</v>
          </cell>
          <cell r="CL244" t="str">
            <v>1 1. Interna</v>
          </cell>
          <cell r="CM244" t="str">
            <v>Adriana Marcela Castañeda Camacho</v>
          </cell>
          <cell r="CN244">
            <v>1018441216</v>
          </cell>
          <cell r="CO244">
            <v>2</v>
          </cell>
          <cell r="CP244"/>
          <cell r="CQ244" t="str">
            <v>Gerente de Mujer y Género</v>
          </cell>
          <cell r="CR244"/>
          <cell r="CS244"/>
          <cell r="CT244"/>
          <cell r="CU244"/>
          <cell r="CV244"/>
          <cell r="CW244"/>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t="str">
            <v>$ -</v>
          </cell>
          <cell r="EV244"/>
          <cell r="EW244"/>
          <cell r="EX244"/>
          <cell r="EY244"/>
          <cell r="EZ244"/>
          <cell r="FA244"/>
          <cell r="FB244">
            <v>0</v>
          </cell>
          <cell r="FC244">
            <v>45920</v>
          </cell>
          <cell r="FD244">
            <v>180</v>
          </cell>
          <cell r="FE244" t="str">
            <v>$ 28.200.000</v>
          </cell>
          <cell r="FF244" t="str">
            <v>Activo</v>
          </cell>
          <cell r="FG244" t="str">
            <v>En ejecución</v>
          </cell>
          <cell r="FH244"/>
          <cell r="FI244"/>
          <cell r="FJ244" t="str">
            <v>#N/D</v>
          </cell>
          <cell r="FK244" t="str">
            <v>#N/D</v>
          </cell>
          <cell r="FL244" t="str">
            <v>$244</v>
          </cell>
          <cell r="FM244" t="str">
            <v>#N/D</v>
          </cell>
          <cell r="FN244" t="str">
            <v>#N/D</v>
          </cell>
          <cell r="FO244" t="str">
            <v>#N/D</v>
          </cell>
          <cell r="FP244" t="str">
            <v>#N/D</v>
          </cell>
          <cell r="FQ244" t="str">
            <v>#¡REF!</v>
          </cell>
          <cell r="FR244" t="str">
            <v>#N/D</v>
          </cell>
          <cell r="FS244" t="str">
            <v xml:space="preserve"> Proyectar respuestas a los requerimientos jurídicos y solicitudes realizadas 
por las entidades públicas y privadas, entes de control, concejo de Bogotá, 
ciudadanía, entre otros que sean de competencia de la Gerencia 
2. Realizar y dar lineamientos de actualización normativa en asuntos propios 
de la Gerencia y en especial los aspectos jurídicos necesarios para el 
enfoque de género y lgbti 
3. Brindar acompañamiento jurídico a las dependencias del Instituto y 
entidades externas que así lo requieran en asuntos de competencia de la 
Gerencia.   
4. Acompañar las reuniones y actividades en las que se le requiera 
asistencia, brindando conceptos o actuaciones jurídicas con el fin de 
adoptar decisiones y dar trámites a casos o aspectos jurídicos relevantes 
para la Gerencia 
5. Realizar una matriz compartida con el área administrativa de la Gerencia 
para el seguimiento a los radicados y peticiones recibidas por los diferentes 
canales, monitoreando los insumos requeridos, las respuestas dadas, los 
radicados y cumplimiento de términos 
6. Las demás que sean asignadas por el supervisor, de acuerdo con la 
naturaleza y objeto del contrato. </v>
          </cell>
          <cell r="FT24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4"/>
          <cell r="FV244">
            <v>6</v>
          </cell>
          <cell r="FW244" t="str">
            <v>#N/D</v>
          </cell>
          <cell r="FX244">
            <v>151</v>
          </cell>
          <cell r="FY244">
            <v>28200000</v>
          </cell>
          <cell r="FZ244">
            <v>45698</v>
          </cell>
          <cell r="GA244">
            <v>246</v>
          </cell>
          <cell r="GB244">
            <v>28200000</v>
          </cell>
          <cell r="GC244">
            <v>45737</v>
          </cell>
        </row>
        <row r="245">
          <cell r="A245" t="str">
            <v>C163</v>
          </cell>
          <cell r="B245"/>
          <cell r="C245">
            <v>2025</v>
          </cell>
          <cell r="D245">
            <v>244</v>
          </cell>
          <cell r="E245">
            <v>52698128</v>
          </cell>
          <cell r="F245">
            <v>5</v>
          </cell>
          <cell r="G245" t="str">
            <v>MARIA DEL PILAR VALENCIA BAHAMON</v>
          </cell>
          <cell r="H245" t="str">
            <v>CR 7B 138-16</v>
          </cell>
          <cell r="I245">
            <v>3013284063</v>
          </cell>
          <cell r="J245" t="str">
            <v>mapivalbah20@gmail.com</v>
          </cell>
          <cell r="K245" t="str">
            <v>NO APLICA</v>
          </cell>
          <cell r="L245" t="str">
            <v>NO APLICA</v>
          </cell>
          <cell r="M245" t="str">
            <v>MUJER</v>
          </cell>
          <cell r="N245" t="str">
            <v>CISGENERO</v>
          </cell>
          <cell r="O245" t="str">
            <v>NO APLICA</v>
          </cell>
          <cell r="P245" t="str">
            <v>NO APLICA</v>
          </cell>
          <cell r="Q245">
            <v>29361</v>
          </cell>
          <cell r="R245">
            <v>44</v>
          </cell>
          <cell r="S245" t="str">
            <v>NACIONAL</v>
          </cell>
          <cell r="T245" t="str">
            <v>Bachiller Académico</v>
          </cell>
          <cell r="U245" t="str">
            <v xml:space="preserve"> Bachiller Académico 
Colegio Cosmos
 Según Diploma del 19 
diciembre de 2003</v>
          </cell>
          <cell r="V245" t="str">
            <v>Inversión</v>
          </cell>
          <cell r="W245" t="str">
            <v>Formación en capacidades democráticas en interrelación con la cualificación de la participación incidente; con enfoques de cultura ciudadana, democrática y de paz Bogotá D.C.</v>
          </cell>
          <cell r="X245" t="str">
            <v>O23011745022024021202034</v>
          </cell>
          <cell r="Y24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45" t="str">
            <v>1. Formar 120.000 ciudadanos en sus capacidades democráticas para incidir en la construcción de una cultura democrática, ciudadana y de paz</v>
          </cell>
          <cell r="AA245" t="str">
            <v>Prestar servicios de apoyo a la gestión, de manera temporal, para proveer acompañamiento y asistencia en los aspectos operativos de las actividades relacionadas con el desarrollo de los procesos formativos que adelanta la Gerencia de la Escuela de Participación</v>
          </cell>
          <cell r="AB245">
            <v>45751</v>
          </cell>
          <cell r="AC245">
            <v>45761</v>
          </cell>
          <cell r="AD245">
            <v>2025</v>
          </cell>
          <cell r="AE245">
            <v>4</v>
          </cell>
          <cell r="AF245">
            <v>14</v>
          </cell>
          <cell r="AG245">
            <v>2025</v>
          </cell>
          <cell r="AH245">
            <v>5</v>
          </cell>
          <cell r="AI245">
            <v>0</v>
          </cell>
          <cell r="AJ245">
            <v>2025</v>
          </cell>
          <cell r="AK245">
            <v>9</v>
          </cell>
          <cell r="AL245">
            <v>13</v>
          </cell>
          <cell r="AM245">
            <v>45913</v>
          </cell>
          <cell r="AN245">
            <v>150</v>
          </cell>
          <cell r="AO245">
            <v>12560000</v>
          </cell>
          <cell r="AP245"/>
          <cell r="AQ245"/>
          <cell r="AR245"/>
          <cell r="AS245" t="str">
            <v>$ 2.512.000</v>
          </cell>
          <cell r="AT245" t="str">
            <v>TECNICA 1</v>
          </cell>
          <cell r="AU245" t="str">
            <v>Abril</v>
          </cell>
          <cell r="AV245" t="str">
            <v>1 1. Natural</v>
          </cell>
          <cell r="AW245" t="str">
            <v>26 26-Persona Natural</v>
          </cell>
          <cell r="AX245" t="str">
            <v>3 3. Único Contratista</v>
          </cell>
          <cell r="AY245" t="str">
            <v>17 17. Contrato de Prestación de Servicios</v>
          </cell>
          <cell r="AZ245" t="str">
            <v>33 33-Servicios Apoyo a la Gestion de la Entidad (servicios administrativos)</v>
          </cell>
          <cell r="BA245" t="str">
            <v>5 Contratación directa</v>
          </cell>
          <cell r="BB245" t="str">
            <v>33 Prestación de Servicios Profesionales y Apoyo (5-8)</v>
          </cell>
          <cell r="BC245">
            <v>1</v>
          </cell>
          <cell r="BD245" t="str">
            <v>1 1. Ley 80</v>
          </cell>
          <cell r="BE245"/>
          <cell r="BF245"/>
          <cell r="BG245"/>
          <cell r="BH245"/>
          <cell r="BI245" t="str">
            <v>6 6: Prestacion de servicios</v>
          </cell>
          <cell r="BJ245"/>
          <cell r="BK245"/>
          <cell r="BL245"/>
          <cell r="BM245"/>
          <cell r="BN245"/>
          <cell r="BO245"/>
          <cell r="BP245"/>
          <cell r="BQ245"/>
          <cell r="BR245"/>
          <cell r="BS245"/>
          <cell r="BT245"/>
          <cell r="BU245"/>
          <cell r="BV245"/>
          <cell r="BW245"/>
          <cell r="BX245"/>
          <cell r="BY245"/>
          <cell r="BZ245"/>
          <cell r="CA245"/>
          <cell r="CB245"/>
          <cell r="CC245">
            <v>45757</v>
          </cell>
          <cell r="CD245" t="str">
            <v>CUMPLIMIENTO</v>
          </cell>
          <cell r="CE245">
            <v>80111600</v>
          </cell>
          <cell r="CF245" t="str">
            <v>CD-IDPAC-244-2025</v>
          </cell>
          <cell r="CG245" t="str">
            <v>https://community.secop.gov.co/Public/Tendering/OpportunityDetail/Index?noticeUID=CO1.NTC.7949094&amp;isFromPublicArea=True&amp;isModal=False</v>
          </cell>
          <cell r="CH245">
            <v>45750</v>
          </cell>
          <cell r="CI245" t="str">
            <v>CO1.PCCNTR.7742896</v>
          </cell>
          <cell r="CJ245" t="str">
            <v>Manuela Martínez</v>
          </cell>
          <cell r="CK245" t="str">
            <v>YULY MARCELA BARAJAS AGUILERA</v>
          </cell>
          <cell r="CL245" t="str">
            <v>1 1. Interna</v>
          </cell>
          <cell r="CM245" t="str">
            <v>JOSÉ GUILLERMO ORJUELA ARDILA</v>
          </cell>
          <cell r="CN245">
            <v>1075654508</v>
          </cell>
          <cell r="CO245">
            <v>1</v>
          </cell>
          <cell r="CP245"/>
          <cell r="CQ245" t="str">
            <v>GERENTE ESCUELA DE LA PARTICIPACIÓN</v>
          </cell>
          <cell r="CR245"/>
          <cell r="CS245"/>
          <cell r="CT245"/>
          <cell r="CU245"/>
          <cell r="CV245"/>
          <cell r="CW245"/>
          <cell r="CX245"/>
          <cell r="CY245"/>
          <cell r="CZ245"/>
          <cell r="DA245"/>
          <cell r="DB245"/>
          <cell r="DC245"/>
          <cell r="DD245"/>
          <cell r="DE245"/>
          <cell r="DF245"/>
          <cell r="DG245"/>
          <cell r="DH245"/>
          <cell r="DI245"/>
          <cell r="DJ245"/>
          <cell r="DK245"/>
          <cell r="DL245"/>
          <cell r="DM245"/>
          <cell r="DN245"/>
          <cell r="DO245"/>
          <cell r="DP245"/>
          <cell r="DQ245"/>
          <cell r="DR245"/>
          <cell r="DS245"/>
          <cell r="DT245"/>
          <cell r="DU245"/>
          <cell r="DV245"/>
          <cell r="DW245"/>
          <cell r="DX245"/>
          <cell r="DY245"/>
          <cell r="DZ245"/>
          <cell r="EA245"/>
          <cell r="EB245"/>
          <cell r="EC245"/>
          <cell r="ED245"/>
          <cell r="EE245"/>
          <cell r="EF245"/>
          <cell r="EG245"/>
          <cell r="EH245"/>
          <cell r="EI245"/>
          <cell r="EJ245"/>
          <cell r="EK245"/>
          <cell r="EL245"/>
          <cell r="EM245"/>
          <cell r="EN245"/>
          <cell r="EO245"/>
          <cell r="EP245"/>
          <cell r="EQ245"/>
          <cell r="ER245"/>
          <cell r="ES245"/>
          <cell r="ET245"/>
          <cell r="EU245" t="str">
            <v>$ -</v>
          </cell>
          <cell r="EV245"/>
          <cell r="EW245"/>
          <cell r="EX245"/>
          <cell r="EY245"/>
          <cell r="EZ245"/>
          <cell r="FA245"/>
          <cell r="FB245">
            <v>0</v>
          </cell>
          <cell r="FC245">
            <v>45913</v>
          </cell>
          <cell r="FD245">
            <v>150</v>
          </cell>
          <cell r="FE245" t="str">
            <v>$ 12.560.000</v>
          </cell>
          <cell r="FF245" t="str">
            <v>Activo</v>
          </cell>
          <cell r="FG245" t="str">
            <v>En ejecución</v>
          </cell>
          <cell r="FH245"/>
          <cell r="FI245"/>
          <cell r="FJ245" t="str">
            <v>#N/D</v>
          </cell>
          <cell r="FK245" t="str">
            <v>#N/D</v>
          </cell>
          <cell r="FL245" t="str">
            <v>$245</v>
          </cell>
          <cell r="FM245" t="str">
            <v>#N/D</v>
          </cell>
          <cell r="FN245" t="str">
            <v>#N/D</v>
          </cell>
          <cell r="FO245" t="str">
            <v>#N/D</v>
          </cell>
          <cell r="FP245" t="str">
            <v>#N/D</v>
          </cell>
          <cell r="FQ245" t="str">
            <v>#¡REF!</v>
          </cell>
          <cell r="FR245" t="str">
            <v>#N/D</v>
          </cell>
          <cell r="FS245" t="str">
            <v>Apoyar la planificación y ejecución logística de las actividades relacionadas 
con la difusión y distribución de los contenidos pedagógicos y 
publicaciones de la línea editorial de la Gerencia de Escuela. 
2. Apoyar la creación y desarrollo de las estrategias de formación virtual, 
virtual asistida y presencial de la Gerencia Escuela 
3. Brindar apoyo en la gestión de recursos necesarios para la producción, 
almacenamiento y entrega de los materiales pedagógicos según las 
indicaciones dadas. 
4. Brindar apoyo a la gestión institucional e interinstitucional para la adecuada 
realización de los procesos de formación y promoción de la participación 
de acuerdo con los lineamientos de la Gerencia Escuela de la 
Participación. 
5. Asistir a las diferentes reuniones de formación y coordinación convocadas 
por la Gerencia Escuela. 
6. Las demás que sean asignadas por el supervisor, de acuerdo con la 
naturaleza y objeto del contrato.</v>
          </cell>
          <cell r="FT24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5"/>
          <cell r="FV245">
            <v>5</v>
          </cell>
          <cell r="FW245" t="str">
            <v>#N/D</v>
          </cell>
          <cell r="FX245">
            <v>452</v>
          </cell>
          <cell r="FY245">
            <v>14000000</v>
          </cell>
          <cell r="FZ245">
            <v>45734</v>
          </cell>
          <cell r="GA245">
            <v>345</v>
          </cell>
          <cell r="GB245">
            <v>12560000</v>
          </cell>
          <cell r="GC245">
            <v>45758</v>
          </cell>
        </row>
        <row r="246">
          <cell r="A246" t="str">
            <v>C509</v>
          </cell>
          <cell r="B246"/>
          <cell r="C246">
            <v>2025</v>
          </cell>
          <cell r="D246">
            <v>245</v>
          </cell>
          <cell r="E246">
            <v>79913794</v>
          </cell>
          <cell r="F246">
            <v>7</v>
          </cell>
          <cell r="G246" t="str">
            <v>JAMES GUILLERMO MONTERO BELTRAN</v>
          </cell>
          <cell r="H246" t="str">
            <v>CLL 86 95C 16 IN 40A AP 204</v>
          </cell>
          <cell r="I246">
            <v>6013970516</v>
          </cell>
          <cell r="J246" t="str">
            <v>jamesgmb0578@gmail.com</v>
          </cell>
          <cell r="K246" t="str">
            <v>NO APLICA</v>
          </cell>
          <cell r="L246" t="str">
            <v>NO APLICA</v>
          </cell>
          <cell r="M246" t="str">
            <v>HOMBRE</v>
          </cell>
          <cell r="N246" t="str">
            <v>CISGENERO</v>
          </cell>
          <cell r="O246" t="str">
            <v>NO APLICA</v>
          </cell>
          <cell r="P246" t="str">
            <v>NO APLICA</v>
          </cell>
          <cell r="Q246">
            <v>28829</v>
          </cell>
          <cell r="R246">
            <v>46</v>
          </cell>
          <cell r="S246" t="str">
            <v>NACIONAL</v>
          </cell>
          <cell r="T246" t="str">
            <v xml:space="preserve">Bachiller con doce (12) 
meses de experiencia o su 
equivalencia
</v>
          </cell>
          <cell r="U246" t="str">
            <v>BACHILLER
Instituto Pedagogico de 
Santander 
Acta del 01 de Diciembre de 
1996</v>
          </cell>
          <cell r="V246" t="str">
            <v>Inversión</v>
          </cell>
          <cell r="W246" t="str">
            <v>Construcción de Ciudadanía Activa Crece La Participación en el Territorio con Promoción, Información e Innovación en Bogotá D.C.</v>
          </cell>
          <cell r="X246" t="str">
            <v>O23011745022024025406001</v>
          </cell>
          <cell r="Y24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6" t="str">
            <v>4. Suscribir 70 Pacto(s) ciudadanos de convivencia</v>
          </cell>
          <cell r="AA246" t="str">
            <v>Prestar los servicios de apoyo a la gestion en los procesos de pactos con participacion ciudadana,  organizaciones y entidades del Distrito Capital.</v>
          </cell>
          <cell r="AB246">
            <v>45741</v>
          </cell>
          <cell r="AC246">
            <v>45748</v>
          </cell>
          <cell r="AD246">
            <v>2025</v>
          </cell>
          <cell r="AE246">
            <v>4</v>
          </cell>
          <cell r="AF246">
            <v>1</v>
          </cell>
          <cell r="AG246">
            <v>2025</v>
          </cell>
          <cell r="AH246">
            <v>6</v>
          </cell>
          <cell r="AI246">
            <v>0</v>
          </cell>
          <cell r="AJ246">
            <v>2025</v>
          </cell>
          <cell r="AK246">
            <v>9</v>
          </cell>
          <cell r="AL246">
            <v>30</v>
          </cell>
          <cell r="AM246">
            <v>45930</v>
          </cell>
          <cell r="AN246">
            <v>180</v>
          </cell>
          <cell r="AO246">
            <v>13518000</v>
          </cell>
          <cell r="AP246"/>
          <cell r="AQ246"/>
          <cell r="AR246"/>
          <cell r="AS246" t="str">
            <v>$ 2.253.000</v>
          </cell>
          <cell r="AT246" t="str">
            <v>ASISTENCIAL 4</v>
          </cell>
          <cell r="AU246" t="str">
            <v>Abril</v>
          </cell>
          <cell r="AV246" t="str">
            <v>1 1. Natural</v>
          </cell>
          <cell r="AW246" t="str">
            <v>26 26-Persona Natural</v>
          </cell>
          <cell r="AX246" t="str">
            <v>3 3. Único Contratista</v>
          </cell>
          <cell r="AY246" t="str">
            <v>17 17. Contrato de Prestación de Servicios</v>
          </cell>
          <cell r="AZ246" t="str">
            <v>33 33-Servicios Apoyo a la Gestion de la Entidad (servicios administrativos)</v>
          </cell>
          <cell r="BA246" t="str">
            <v>5 Contratación directa</v>
          </cell>
          <cell r="BB246" t="str">
            <v>33 Prestación de Servicios Profesionales y Apoyo (5-8)</v>
          </cell>
          <cell r="BC246">
            <v>1</v>
          </cell>
          <cell r="BD246" t="str">
            <v>1 1. Ley 80</v>
          </cell>
          <cell r="BE246"/>
          <cell r="BF246"/>
          <cell r="BG246"/>
          <cell r="BH246"/>
          <cell r="BI246" t="str">
            <v>6 6: Prestacion de servicios</v>
          </cell>
          <cell r="BJ246"/>
          <cell r="BK246"/>
          <cell r="BL246"/>
          <cell r="BM246"/>
          <cell r="BN246"/>
          <cell r="BO246"/>
          <cell r="BP246"/>
          <cell r="BQ246"/>
          <cell r="BR246"/>
          <cell r="BS246"/>
          <cell r="BT246"/>
          <cell r="BU246"/>
          <cell r="BV246"/>
          <cell r="BW246"/>
          <cell r="BX246"/>
          <cell r="BY246"/>
          <cell r="BZ246"/>
          <cell r="CA246"/>
          <cell r="CB246"/>
          <cell r="CC246">
            <v>45747</v>
          </cell>
          <cell r="CD246" t="str">
            <v>CUMPLIMIENTO</v>
          </cell>
          <cell r="CE246">
            <v>80111600</v>
          </cell>
          <cell r="CF246" t="str">
            <v>CD-IDPAC-0245-2025</v>
          </cell>
          <cell r="CG246" t="str">
            <v xml:space="preserve">https://community.secop.gov.co/Public/Tendering/OpportunityDetail/Index?noticeUID=CO1.NTC.7883193&amp;isFromPublicArea=True&amp;isModal=False
</v>
          </cell>
          <cell r="CH246">
            <v>45737</v>
          </cell>
          <cell r="CI246" t="str">
            <v xml:space="preserve">	CO1.PCCNTR.7690472</v>
          </cell>
          <cell r="CJ246" t="str">
            <v>JORGE SUAREZ</v>
          </cell>
          <cell r="CK246" t="str">
            <v>YULY MARCELA BARAJAS AGUILERA</v>
          </cell>
          <cell r="CL246" t="str">
            <v>1 1. Interna</v>
          </cell>
          <cell r="CM246" t="str">
            <v>JUAN CAMILO CASTELLANOS MEDINA</v>
          </cell>
          <cell r="CN246">
            <v>3838495</v>
          </cell>
          <cell r="CO246">
            <v>0</v>
          </cell>
          <cell r="CP246"/>
          <cell r="CQ246" t="str">
            <v>GERENTE DE INSTANCIAS Y MECANISMOS DE PARTICIPACIÓN</v>
          </cell>
          <cell r="CR246"/>
          <cell r="CS246"/>
          <cell r="CT246"/>
          <cell r="CU246"/>
          <cell r="CV246"/>
          <cell r="CW246"/>
          <cell r="CX246"/>
          <cell r="CY246"/>
          <cell r="CZ246"/>
          <cell r="DA246"/>
          <cell r="DB246"/>
          <cell r="DC246"/>
          <cell r="DD246"/>
          <cell r="DE246"/>
          <cell r="DF246"/>
          <cell r="DG246"/>
          <cell r="DH246"/>
          <cell r="DI246"/>
          <cell r="DJ246"/>
          <cell r="DK246"/>
          <cell r="DL246"/>
          <cell r="DM246"/>
          <cell r="DN246"/>
          <cell r="DO246"/>
          <cell r="DP246"/>
          <cell r="DQ246"/>
          <cell r="DR246"/>
          <cell r="DS246"/>
          <cell r="DT246"/>
          <cell r="DU246"/>
          <cell r="DV246"/>
          <cell r="DW246"/>
          <cell r="DX246"/>
          <cell r="DY246"/>
          <cell r="DZ246"/>
          <cell r="EA246"/>
          <cell r="EB246"/>
          <cell r="EC246"/>
          <cell r="ED246"/>
          <cell r="EE246"/>
          <cell r="EF246"/>
          <cell r="EG246"/>
          <cell r="EH246"/>
          <cell r="EI246"/>
          <cell r="EJ246"/>
          <cell r="EK246"/>
          <cell r="EL246"/>
          <cell r="EM246"/>
          <cell r="EN246"/>
          <cell r="EO246"/>
          <cell r="EP246"/>
          <cell r="EQ246"/>
          <cell r="ER246"/>
          <cell r="ES246"/>
          <cell r="ET246"/>
          <cell r="EU246" t="str">
            <v>$ -</v>
          </cell>
          <cell r="EV246"/>
          <cell r="EW246"/>
          <cell r="EX246"/>
          <cell r="EY246"/>
          <cell r="EZ246"/>
          <cell r="FA246"/>
          <cell r="FB246">
            <v>0</v>
          </cell>
          <cell r="FC246">
            <v>45930</v>
          </cell>
          <cell r="FD246">
            <v>180</v>
          </cell>
          <cell r="FE246" t="str">
            <v>$ 13.518.000</v>
          </cell>
          <cell r="FF246" t="str">
            <v>Activo</v>
          </cell>
          <cell r="FG246" t="str">
            <v>En ejecución</v>
          </cell>
          <cell r="FH246"/>
          <cell r="FI246"/>
          <cell r="FJ246" t="str">
            <v>#N/D</v>
          </cell>
          <cell r="FK246" t="str">
            <v>#N/D</v>
          </cell>
          <cell r="FL246" t="str">
            <v>$246</v>
          </cell>
          <cell r="FM246" t="str">
            <v>#N/D</v>
          </cell>
          <cell r="FN246" t="str">
            <v>#N/D</v>
          </cell>
          <cell r="FO246" t="str">
            <v>#N/D</v>
          </cell>
          <cell r="FP246" t="str">
            <v>#N/D</v>
          </cell>
          <cell r="FQ246" t="str">
            <v>#¡REF!</v>
          </cell>
          <cell r="FR246" t="str">
            <v>#N/D</v>
          </cell>
          <cell r="FS246" t="str">
            <v xml:space="preserve"> Brindar apoyo a las actividades de implementación, evaluación y 
consolidación de la estrategia Impactando, a través de los lineamientos 
institucionales y la coordinación del equipo conformado para el 
fortalecimiento en el proceso de participación incidente. 
2. Consolidar y entregar la información necesaria para adelantar la 
sistematización, intercambio y reportes requeridos del Proyecto 
Estratégico Impactando mensualmente, y un informe final cualitativo y 
cuantitativo de las actividades desarrolladas al finalizar el contrato. 
3. Apoyar el diagnóstico, identificación y análisis de la entrega de los 
incentivos que fortalezcan la participación ciudadana incidente dando 
cumplimiento a los lineamientos, metodologías y procedimientos 
institucionales. 
4. Consolidar y actualizar mensualmente la matriz de seguimiento y avance 
de la estrategia y de los compromisos de todos los pactos firmados en los 
formatos y términos establecidos por la Subdirección de Promoción de la 
Participación. 
5. Tramitar documentos, solicitudes y actividades que requieran de su apoyo 
y que el supervisor asigne por algún medio, como los asignados mediante 
el sistema de distrital quejas y soluciones SDQS y el sistema de 
administración de correspondencia ORFEO o implementado por la 
entidad. 
6. Las demás que sean asignadas por el supervisor, de acuerdo con la 
naturaleza y objeto del contrato. </v>
          </cell>
          <cell r="FT24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6"/>
          <cell r="FV246">
            <v>6</v>
          </cell>
          <cell r="FW246" t="str">
            <v>#N/D</v>
          </cell>
          <cell r="FX246">
            <v>439</v>
          </cell>
          <cell r="FY246">
            <v>13518000</v>
          </cell>
          <cell r="FZ246">
            <v>45733</v>
          </cell>
          <cell r="GA246">
            <v>281</v>
          </cell>
          <cell r="GB246">
            <v>13518000</v>
          </cell>
          <cell r="GC246">
            <v>45747</v>
          </cell>
        </row>
        <row r="247">
          <cell r="A247" t="str">
            <v>C181</v>
          </cell>
          <cell r="B247"/>
          <cell r="C247">
            <v>2025</v>
          </cell>
          <cell r="D247">
            <v>246</v>
          </cell>
          <cell r="E247">
            <v>92541098</v>
          </cell>
          <cell r="F247">
            <v>2</v>
          </cell>
          <cell r="G247" t="str">
            <v>DAVID ISAAC BOTERO</v>
          </cell>
          <cell r="H247" t="str">
            <v>KR 19 A 89 08</v>
          </cell>
          <cell r="I247">
            <v>9075041</v>
          </cell>
          <cell r="J247" t="str">
            <v>davisaacb@yahoo.com</v>
          </cell>
          <cell r="K247" t="str">
            <v>NO APLICA</v>
          </cell>
          <cell r="L247" t="str">
            <v>NO APLICA</v>
          </cell>
          <cell r="M247" t="str">
            <v>HOMBRE</v>
          </cell>
          <cell r="N247" t="str">
            <v>CISGENERO</v>
          </cell>
          <cell r="O247" t="str">
            <v>NO APLICA</v>
          </cell>
          <cell r="P247" t="str">
            <v>NO APLICA</v>
          </cell>
          <cell r="Q247">
            <v>29719</v>
          </cell>
          <cell r="R247">
            <v>43</v>
          </cell>
          <cell r="S247" t="str">
            <v>NACIONAL</v>
          </cell>
          <cell r="T247" t="str">
            <v>Título profesional en ciencias sociales y humanas, y/o afines, con título de posgrado a nivel de maestría o su equivalencia.</v>
          </cell>
          <cell r="U247" t="str">
            <v>PROFESIONAL EN GOBIERNO Y RELACIONES INTERNACIONALES Universidad Externado de ColombiaSegún diploma de grado del 09 de agosto de 2005MAGÍSTER EN CIENCIA POLÍTICA Universidad de los Andes Según diploma de grado del 31 de Julio de 2012</v>
          </cell>
          <cell r="V247" t="str">
            <v>Inversión</v>
          </cell>
          <cell r="W247" t="str">
            <v>Formación en capacidades democráticas en interrelación con la cualificación de la participación incidente; con enfoques de cultura ciudadana, democrática y de paz Bogotá D.C.</v>
          </cell>
          <cell r="X247" t="str">
            <v>O23011745022024025406001</v>
          </cell>
          <cell r="Y24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47" t="str">
            <v>2. Implementar 35 iniciativas de producción de información pertinente para el análisis y divulgación de información sobre participación ciudadana</v>
          </cell>
          <cell r="AA247" t="str">
            <v>Prestar servicios profesionales para apoyar en el equipo técnico y administrativo del Observatorio de la participación ciudadana</v>
          </cell>
          <cell r="AB247">
            <v>45741</v>
          </cell>
          <cell r="AC247">
            <v>45748</v>
          </cell>
          <cell r="AD247">
            <v>2025</v>
          </cell>
          <cell r="AE247">
            <v>4</v>
          </cell>
          <cell r="AF247">
            <v>1</v>
          </cell>
          <cell r="AG247">
            <v>2025</v>
          </cell>
          <cell r="AH247">
            <v>5</v>
          </cell>
          <cell r="AI247">
            <v>0</v>
          </cell>
          <cell r="AJ247">
            <v>2025</v>
          </cell>
          <cell r="AK247">
            <v>8</v>
          </cell>
          <cell r="AL247">
            <v>30</v>
          </cell>
          <cell r="AM247">
            <v>45899</v>
          </cell>
          <cell r="AN247">
            <v>150</v>
          </cell>
          <cell r="AO247">
            <v>40000000</v>
          </cell>
          <cell r="AP247"/>
          <cell r="AQ247"/>
          <cell r="AR247"/>
          <cell r="AS247" t="str">
            <v>$ 8.000.000</v>
          </cell>
          <cell r="AT247" t="str">
            <v>ASESOR 1</v>
          </cell>
          <cell r="AU247" t="str">
            <v>Abril</v>
          </cell>
          <cell r="AV247" t="str">
            <v>1 1. Natural</v>
          </cell>
          <cell r="AW247" t="str">
            <v>26 26-Persona Natural</v>
          </cell>
          <cell r="AX247" t="str">
            <v>3 3. Único Contratista</v>
          </cell>
          <cell r="AY247" t="str">
            <v>17 17. Contrato de Prestación de Servicios</v>
          </cell>
          <cell r="AZ247" t="str">
            <v>31 31-Servicios Profesionales</v>
          </cell>
          <cell r="BA247" t="str">
            <v>5 Contratación directa</v>
          </cell>
          <cell r="BB247" t="str">
            <v>33 Prestación de Servicios Profesionales y Apoyo (5-8)</v>
          </cell>
          <cell r="BC247">
            <v>1</v>
          </cell>
          <cell r="BD247" t="str">
            <v>1 1. Ley 80</v>
          </cell>
          <cell r="BE247"/>
          <cell r="BF247"/>
          <cell r="BG247"/>
          <cell r="BH247"/>
          <cell r="BI247" t="str">
            <v>6 6: Prestacion de servicios</v>
          </cell>
          <cell r="BJ247"/>
          <cell r="BK247"/>
          <cell r="BL247"/>
          <cell r="BM247"/>
          <cell r="BN247"/>
          <cell r="BO247"/>
          <cell r="BP247"/>
          <cell r="BQ247"/>
          <cell r="BR247"/>
          <cell r="BS247"/>
          <cell r="BT247"/>
          <cell r="BU247"/>
          <cell r="BV247"/>
          <cell r="BW247"/>
          <cell r="BX247"/>
          <cell r="BY247"/>
          <cell r="BZ247"/>
          <cell r="CA247"/>
          <cell r="CB247"/>
          <cell r="CC247">
            <v>45747</v>
          </cell>
          <cell r="CD247" t="str">
            <v>CUMPLIMIENTO</v>
          </cell>
          <cell r="CE247">
            <v>80111600</v>
          </cell>
          <cell r="CF247" t="str">
            <v>CD-IDPAC-246-2025</v>
          </cell>
          <cell r="CG247" t="str">
            <v xml:space="preserve">https://community.secop.gov.co/Public/Tendering/OpportunityDetail/Index?noticeUID=CO1.NTC.7883496&amp;isFromPublicArea=True&amp;isModal=False
</v>
          </cell>
          <cell r="CH247">
            <v>45737</v>
          </cell>
          <cell r="CI247" t="str">
            <v xml:space="preserve">	CO1.PCCNTR.7690729</v>
          </cell>
          <cell r="CJ247" t="str">
            <v>Sebastian Silva</v>
          </cell>
          <cell r="CK247" t="str">
            <v>YULY MARCELA BARAJAS AGUILERA</v>
          </cell>
          <cell r="CL247" t="str">
            <v>1 1. Interna</v>
          </cell>
          <cell r="CM247" t="str">
            <v>JOSÉ GUILLERMO ORJUELA ARDILA</v>
          </cell>
          <cell r="CN247">
            <v>1075654508</v>
          </cell>
          <cell r="CO247">
            <v>1</v>
          </cell>
          <cell r="CP247"/>
          <cell r="CQ247" t="str">
            <v>GERENTE ESCUELA DE LA PARTICIPACIÓN</v>
          </cell>
          <cell r="CR247"/>
          <cell r="CS247"/>
          <cell r="CT247"/>
          <cell r="CU247"/>
          <cell r="CV247"/>
          <cell r="CW247"/>
          <cell r="CX247"/>
          <cell r="CY247"/>
          <cell r="CZ247"/>
          <cell r="DA247"/>
          <cell r="DB247"/>
          <cell r="DC247"/>
          <cell r="DD247"/>
          <cell r="DE247"/>
          <cell r="DF247"/>
          <cell r="DG247"/>
          <cell r="DH247"/>
          <cell r="DI247"/>
          <cell r="DJ247"/>
          <cell r="DK247"/>
          <cell r="DL247"/>
          <cell r="DM247"/>
          <cell r="DN247"/>
          <cell r="DO247"/>
          <cell r="DP247"/>
          <cell r="DQ247"/>
          <cell r="DR247"/>
          <cell r="DS247"/>
          <cell r="DT247"/>
          <cell r="DU247"/>
          <cell r="DV247"/>
          <cell r="DW247"/>
          <cell r="DX247"/>
          <cell r="DY247"/>
          <cell r="DZ247"/>
          <cell r="EA247"/>
          <cell r="EB247"/>
          <cell r="EC247"/>
          <cell r="ED247"/>
          <cell r="EE247"/>
          <cell r="EF247"/>
          <cell r="EG247"/>
          <cell r="EH247"/>
          <cell r="EI247"/>
          <cell r="EJ247"/>
          <cell r="EK247"/>
          <cell r="EL247"/>
          <cell r="EM247"/>
          <cell r="EN247"/>
          <cell r="EO247"/>
          <cell r="EP247"/>
          <cell r="EQ247"/>
          <cell r="ER247"/>
          <cell r="ES247"/>
          <cell r="ET247"/>
          <cell r="EU247" t="str">
            <v>$ -</v>
          </cell>
          <cell r="EV247"/>
          <cell r="EW247"/>
          <cell r="EX247"/>
          <cell r="EY247"/>
          <cell r="EZ247"/>
          <cell r="FA247"/>
          <cell r="FB247">
            <v>0</v>
          </cell>
          <cell r="FC247">
            <v>45899</v>
          </cell>
          <cell r="FD247">
            <v>150</v>
          </cell>
          <cell r="FE247" t="str">
            <v>$ 40.000.000</v>
          </cell>
          <cell r="FF247" t="str">
            <v>Activo</v>
          </cell>
          <cell r="FG247" t="str">
            <v>En ejecución</v>
          </cell>
          <cell r="FH247"/>
          <cell r="FI247"/>
          <cell r="FJ247" t="str">
            <v>#N/D</v>
          </cell>
          <cell r="FK247" t="str">
            <v>#N/D</v>
          </cell>
          <cell r="FL247" t="str">
            <v>$247</v>
          </cell>
          <cell r="FM247" t="str">
            <v>#N/D</v>
          </cell>
          <cell r="FN247" t="str">
            <v>#N/D</v>
          </cell>
          <cell r="FO247" t="str">
            <v>#N/D</v>
          </cell>
          <cell r="FP247" t="str">
            <v>#N/D</v>
          </cell>
          <cell r="FQ247" t="str">
            <v>#¡REF!</v>
          </cell>
          <cell r="FR247" t="str">
            <v>#N/D</v>
          </cell>
          <cell r="FS247" t="str">
            <v xml:space="preserve">Articular y apoyar las labores de liderazgo del equipo del Observatorio de 
la Participación Ciudadana, garantizando una alineación clara con los 
objetivos estratégicos y metas del Plan de Desarrollo Distrital vigente. 
2. Brindar apoyo en el diseño e implementacion de estrategias para la 
recolección y análisis de datos sobre participación ciudadana, asegurando 
la generación de información relevante y pertinente para el logro de los 
objetivos del Observatorio. 
3. Brindar apoyo en la articulación efectiva con actores locales y distritales, 
estableciendo canales de comunicación y cooperación que potencien la 
influencia y el alcance del Observatorio en la producción, análisis y 
divulgación de información sobre participación ciudadana. 
4. Realizar un seguimiento continuo de las actividades, acciones e iniciativas 
desarrolladas por el Observatorio de la Participación Ciudadana, 
implementando mecanismos de monitoreo y evaluación para garantizar el 
cumplimiento de metas, cronogramas y la identificación oportuna de 
aspectos susceptibles de mejora. 
5. Realizar apoyo a la supervisión de los contratos asignados por la Gerencia 
de Escuela, incluyendo la revisión de informes y validación de evidencias 
y actividades 
6. Las demás que sean asignadas por el supervisor, de acuerdo con la 
naturaleza y objeto del contrato. </v>
          </cell>
          <cell r="FT24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7"/>
          <cell r="FV247">
            <v>5</v>
          </cell>
          <cell r="FW247" t="str">
            <v>#N/D</v>
          </cell>
          <cell r="FX247">
            <v>413</v>
          </cell>
          <cell r="FY247">
            <v>40000000</v>
          </cell>
          <cell r="FZ247">
            <v>45726</v>
          </cell>
          <cell r="GA247">
            <v>285</v>
          </cell>
          <cell r="GB247">
            <v>40000000</v>
          </cell>
          <cell r="GC247">
            <v>45747</v>
          </cell>
        </row>
        <row r="248">
          <cell r="A248" t="str">
            <v>C514</v>
          </cell>
          <cell r="B248"/>
          <cell r="C248">
            <v>2025</v>
          </cell>
          <cell r="D248">
            <v>247</v>
          </cell>
          <cell r="E248">
            <v>1094370503</v>
          </cell>
          <cell r="F248">
            <v>4</v>
          </cell>
          <cell r="G248" t="str">
            <v>JANNES MANUELA BASTO LEAL</v>
          </cell>
          <cell r="H248" t="str">
            <v>CR 74 No 163-40</v>
          </cell>
          <cell r="I248">
            <v>3184041790</v>
          </cell>
          <cell r="J248" t="str">
            <v>bastomanuela76@gmail.com</v>
          </cell>
          <cell r="K248" t="str">
            <v>NO APLICA</v>
          </cell>
          <cell r="L248" t="str">
            <v>NO APLICA</v>
          </cell>
          <cell r="M248" t="str">
            <v>MUJER</v>
          </cell>
          <cell r="N248" t="str">
            <v>CISGENERO</v>
          </cell>
          <cell r="O248" t="str">
            <v>NO APLICA</v>
          </cell>
          <cell r="P248" t="str">
            <v>NO APLICA</v>
          </cell>
          <cell r="Q248">
            <v>35418</v>
          </cell>
          <cell r="R248">
            <v>28</v>
          </cell>
          <cell r="S248" t="str">
            <v>NACIONAL</v>
          </cell>
          <cell r="T248" t="str">
            <v xml:space="preserve">Título de formación 
profesional en Ciencias 
Sociales, Humanas, 
Ingeniera, Administración, 
Economía y Contaduría y 
afines </v>
          </cell>
          <cell r="U248" t="str">
            <v>ADMINISTRADORA DE 
EMPRESAS
 UNIVERSIDAD DE 
PAMPLONA
 Diploma del 05 de Abril  de 
2022</v>
          </cell>
          <cell r="V248" t="str">
            <v>Inversión</v>
          </cell>
          <cell r="W248" t="str">
            <v>Construcción de Ciudadanía Activa Crece La Participación en el Territorio con Promoción, Información e Innovación en Bogotá D.C.</v>
          </cell>
          <cell r="X248" t="str">
            <v>O23011745022024025407017</v>
          </cell>
          <cell r="Y24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8" t="str">
            <v>4. Suscribir 70 Pacto(s) ciudadanos de convivencia</v>
          </cell>
          <cell r="AA248" t="str">
            <v>Prestar los servicios profesionales para realizar y gestionar la concertacion de los pactos territoriales que son de competencia de la Subdireccion de Promocion de la Participacion en las diferentes localidades del Distrito Capital.</v>
          </cell>
          <cell r="AB248">
            <v>45737</v>
          </cell>
          <cell r="AC248">
            <v>45741</v>
          </cell>
          <cell r="AD248">
            <v>2025</v>
          </cell>
          <cell r="AE248">
            <v>3</v>
          </cell>
          <cell r="AF248">
            <v>25</v>
          </cell>
          <cell r="AG248">
            <v>2025</v>
          </cell>
          <cell r="AH248">
            <v>6</v>
          </cell>
          <cell r="AI248">
            <v>0</v>
          </cell>
          <cell r="AJ248">
            <v>2025</v>
          </cell>
          <cell r="AK248">
            <v>9</v>
          </cell>
          <cell r="AL248">
            <v>25</v>
          </cell>
          <cell r="AM248">
            <v>45925</v>
          </cell>
          <cell r="AN248">
            <v>180</v>
          </cell>
          <cell r="AO248">
            <v>27000000</v>
          </cell>
          <cell r="AP248"/>
          <cell r="AQ248"/>
          <cell r="AR248"/>
          <cell r="AS248" t="str">
            <v>$ 4.500.000</v>
          </cell>
          <cell r="AT248" t="str">
            <v>PROFESIONAL 2</v>
          </cell>
          <cell r="AU248" t="str">
            <v>Marzo</v>
          </cell>
          <cell r="AV248" t="str">
            <v>1 1. Natural</v>
          </cell>
          <cell r="AW248" t="str">
            <v>26 26-Persona Natural</v>
          </cell>
          <cell r="AX248" t="str">
            <v>3 3. Único Contratista</v>
          </cell>
          <cell r="AY248" t="str">
            <v>17 17. Contrato de Prestación de Servicios</v>
          </cell>
          <cell r="AZ248" t="str">
            <v>31 31-Servicios Profesionales</v>
          </cell>
          <cell r="BA248" t="str">
            <v>5 Contratación directa</v>
          </cell>
          <cell r="BB248" t="str">
            <v>33 Prestación de Servicios Profesionales y Apoyo (5-8)</v>
          </cell>
          <cell r="BC248">
            <v>1</v>
          </cell>
          <cell r="BD248" t="str">
            <v>1 1. Ley 80</v>
          </cell>
          <cell r="BE248"/>
          <cell r="BF248"/>
          <cell r="BG248"/>
          <cell r="BH248"/>
          <cell r="BI248" t="str">
            <v>6 6: Prestacion de servicios</v>
          </cell>
          <cell r="BJ248"/>
          <cell r="BK248"/>
          <cell r="BL248"/>
          <cell r="BM248"/>
          <cell r="BN248"/>
          <cell r="BO248"/>
          <cell r="BP248"/>
          <cell r="BQ248"/>
          <cell r="BR248"/>
          <cell r="BS248"/>
          <cell r="BT248"/>
          <cell r="BU248"/>
          <cell r="BV248"/>
          <cell r="BW248"/>
          <cell r="BX248"/>
          <cell r="BY248"/>
          <cell r="BZ248"/>
          <cell r="CA248"/>
          <cell r="CB248"/>
          <cell r="CC248">
            <v>45741</v>
          </cell>
          <cell r="CD248" t="str">
            <v>CUMPLIMIENTO</v>
          </cell>
          <cell r="CE248">
            <v>80111600</v>
          </cell>
          <cell r="CF248" t="str">
            <v>CD-IDPAC-0247-2025</v>
          </cell>
          <cell r="CG248" t="str">
            <v>https://community.secop.gov.co/Public/Tendering/OpportunityDetail/Index?noticeUID=CO1.NTC.7883186&amp;isFromPublicArea=True&amp;isModal=False</v>
          </cell>
          <cell r="CH248">
            <v>45737</v>
          </cell>
          <cell r="CI248" t="str">
            <v>CO1.PCCNTR.7690448</v>
          </cell>
          <cell r="CJ248" t="str">
            <v>JORGE SUAREZ</v>
          </cell>
          <cell r="CK248" t="str">
            <v>YULY MARCELA BARAJAS AGUILERA</v>
          </cell>
          <cell r="CL248" t="str">
            <v>1 1. Interna</v>
          </cell>
          <cell r="CM248" t="str">
            <v>JUAN CAMILO CASTELLANOS MEDINA</v>
          </cell>
          <cell r="CN248">
            <v>3838495</v>
          </cell>
          <cell r="CO248">
            <v>0</v>
          </cell>
          <cell r="CP248"/>
          <cell r="CQ248" t="str">
            <v>GERENTE DE INSTANCIAS Y MECANISMOS DE PARTICIPACIÓN</v>
          </cell>
          <cell r="CR248"/>
          <cell r="CS248"/>
          <cell r="CT248"/>
          <cell r="CU248"/>
          <cell r="CV248"/>
          <cell r="CW248"/>
          <cell r="CX248"/>
          <cell r="CY248"/>
          <cell r="CZ248"/>
          <cell r="DA248"/>
          <cell r="DB248"/>
          <cell r="DC248"/>
          <cell r="DD248"/>
          <cell r="DE248"/>
          <cell r="DF248"/>
          <cell r="DG248"/>
          <cell r="DH248"/>
          <cell r="DI248"/>
          <cell r="DJ248"/>
          <cell r="DK248"/>
          <cell r="DL248"/>
          <cell r="DM248"/>
          <cell r="DN248"/>
          <cell r="DO248"/>
          <cell r="DP248"/>
          <cell r="DQ248"/>
          <cell r="DR248"/>
          <cell r="DS248"/>
          <cell r="DT248"/>
          <cell r="DU248"/>
          <cell r="DV248"/>
          <cell r="DW248"/>
          <cell r="DX248"/>
          <cell r="DY248"/>
          <cell r="DZ248"/>
          <cell r="EA248"/>
          <cell r="EB248"/>
          <cell r="EC248"/>
          <cell r="ED248"/>
          <cell r="EE248"/>
          <cell r="EF248"/>
          <cell r="EG248"/>
          <cell r="EH248"/>
          <cell r="EI248"/>
          <cell r="EJ248"/>
          <cell r="EK248"/>
          <cell r="EL248"/>
          <cell r="EM248"/>
          <cell r="EN248"/>
          <cell r="EO248"/>
          <cell r="EP248"/>
          <cell r="EQ248"/>
          <cell r="ER248"/>
          <cell r="ES248"/>
          <cell r="ET248"/>
          <cell r="EU248" t="str">
            <v>$ -</v>
          </cell>
          <cell r="EV248"/>
          <cell r="EW248"/>
          <cell r="EX248"/>
          <cell r="EY248"/>
          <cell r="EZ248"/>
          <cell r="FA248"/>
          <cell r="FB248">
            <v>0</v>
          </cell>
          <cell r="FC248">
            <v>45925</v>
          </cell>
          <cell r="FD248">
            <v>180</v>
          </cell>
          <cell r="FE248" t="str">
            <v>$ 27.000.000</v>
          </cell>
          <cell r="FF248" t="str">
            <v>Activo</v>
          </cell>
          <cell r="FG248" t="str">
            <v>En ejecución</v>
          </cell>
          <cell r="FH248"/>
          <cell r="FI248"/>
          <cell r="FJ248" t="str">
            <v>#N/D</v>
          </cell>
          <cell r="FK248" t="str">
            <v>#N/D</v>
          </cell>
          <cell r="FL248" t="str">
            <v>$248</v>
          </cell>
          <cell r="FM248" t="str">
            <v>#N/D</v>
          </cell>
          <cell r="FN248" t="str">
            <v>#N/D</v>
          </cell>
          <cell r="FO248" t="str">
            <v>#N/D</v>
          </cell>
          <cell r="FP248" t="str">
            <v>#N/D</v>
          </cell>
          <cell r="FQ248" t="str">
            <v>#¡REF!</v>
          </cell>
          <cell r="FR248" t="str">
            <v>#N/D</v>
          </cell>
          <cell r="FS248" t="str">
            <v>. Acompañar la implementación, evaluación y consolidación de la  estrategia 
Impactando, a través de los lineamientos institucionales y la  coordinación 
del equipo conformado para el fortalecimiento en el  proceso de 
participación incidente.  
2. Brindar apoyo en la consolidación, análisis y entrega la información 
necesaria para adelantar la sistematización, intercambio y reportes 
requeridos del Proyecto Estratégico Impactando mensualmente, y un 
 informe final cualitativo y cuantitativo de las actividades desarrolladas al 
finalizar el contrato.  
3. Dar asistencia en las actividades propias para realizar el diagnóstico, 
identificación y análisis de la entrega de los incentivos que fortalezcan la 
participación ciudadana incidente dando cumplimiento a los lineamientos, 
metodologías y procedimientos institucionales.  
4. Gestionar las acciones de apoyo para consolidar y actualizar 
 mensualmente la matriz de seguimiento y avance de la estrategia y de los 
compromisos de todos los pactos firmados en los formatos y términos 
establecidos por la Subdirección de Promoción de la Participación.  
5. Tramitar documentos, solicitudes y actividades que requieran de su apoyo 
y que el supervisor asigne por algún medio, como los asignados mediante 
el sistema de distrital quejas y soluciones SDQS y el sistema de 
administración de correspondencia ORFEO o implementado por la 
entidad.  
6. Las demás que sean asignadas por el supervisor, de acuerdo con la 
naturaleza y objeto del contrato.</v>
          </cell>
          <cell r="FT24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8"/>
          <cell r="FV248">
            <v>6</v>
          </cell>
          <cell r="FW248" t="str">
            <v>#N/D</v>
          </cell>
          <cell r="FX248">
            <v>437</v>
          </cell>
          <cell r="FY248">
            <v>27000000</v>
          </cell>
          <cell r="FZ248">
            <v>45733</v>
          </cell>
          <cell r="GA248">
            <v>270</v>
          </cell>
          <cell r="GB248">
            <v>27000000</v>
          </cell>
          <cell r="GC248">
            <v>45741</v>
          </cell>
        </row>
        <row r="249">
          <cell r="A249" t="str">
            <v>C644</v>
          </cell>
          <cell r="B249"/>
          <cell r="C249">
            <v>2025</v>
          </cell>
          <cell r="D249">
            <v>248</v>
          </cell>
          <cell r="E249">
            <v>1002526925</v>
          </cell>
          <cell r="F249">
            <v>2</v>
          </cell>
          <cell r="G249" t="str">
            <v>DAYANNA PAOLA SANCHEZ MARTINEZ</v>
          </cell>
          <cell r="H249" t="str">
            <v>CL 65 27 A 59</v>
          </cell>
          <cell r="I249">
            <v>3222720154</v>
          </cell>
          <cell r="J249" t="str">
            <v>arco.design00@gmail.com</v>
          </cell>
          <cell r="K249" t="str">
            <v>NO APLICA</v>
          </cell>
          <cell r="L249" t="str">
            <v>NO APLICA</v>
          </cell>
          <cell r="M249" t="str">
            <v>MUJER</v>
          </cell>
          <cell r="N249" t="str">
            <v>CISGENERO</v>
          </cell>
          <cell r="O249" t="str">
            <v>NO APLICA</v>
          </cell>
          <cell r="P249" t="str">
            <v>NO APLICA</v>
          </cell>
          <cell r="Q249">
            <v>36678</v>
          </cell>
          <cell r="R249">
            <v>24</v>
          </cell>
          <cell r="S249" t="str">
            <v>NACIONAL</v>
          </cell>
          <cell r="T249" t="str">
            <v>Título profesional en áreas
relacionadas con Ciencias Sociales
y Humanas, Bellas Artes y/o afines
o su equivalencia</v>
          </cell>
          <cell r="U249" t="str">
            <v>PROFESIONAL EN DISEÑO GRAFICO
Universidad Jorge Tadeo Lozano
Según acta de grado del 7 de
octubre de 2021</v>
          </cell>
          <cell r="V249" t="str">
            <v>Inversión</v>
          </cell>
          <cell r="W249" t="str">
            <v>Construcción de Ciudadanía Activa Crece La Participación en el Territorio con Promoción, Información e Innovación en Bogotá D.C.</v>
          </cell>
          <cell r="X249" t="str">
            <v>O23011745022024025407017</v>
          </cell>
          <cell r="Y249"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9" t="str">
            <v>2. Fortalecer 1 sistema(s) informativo y de comunicación del Distrito</v>
          </cell>
          <cell r="AA249" t="str">
            <v>Prestar los servicios profesionales para la administración y edición de los contenidos de las paginas web.</v>
          </cell>
          <cell r="AB249">
            <v>45749</v>
          </cell>
          <cell r="AC249">
            <v>45751</v>
          </cell>
          <cell r="AD249">
            <v>2025</v>
          </cell>
          <cell r="AE249">
            <v>4</v>
          </cell>
          <cell r="AF249">
            <v>4</v>
          </cell>
          <cell r="AG249">
            <v>2025</v>
          </cell>
          <cell r="AH249">
            <v>5</v>
          </cell>
          <cell r="AI249">
            <v>0</v>
          </cell>
          <cell r="AJ249">
            <v>2025</v>
          </cell>
          <cell r="AK249">
            <v>9</v>
          </cell>
          <cell r="AL249">
            <v>3</v>
          </cell>
          <cell r="AM249">
            <v>45903</v>
          </cell>
          <cell r="AN249">
            <v>150</v>
          </cell>
          <cell r="AO249">
            <v>22540000</v>
          </cell>
          <cell r="AP249"/>
          <cell r="AQ249"/>
          <cell r="AR249"/>
          <cell r="AS249" t="str">
            <v>$ 4.508.000</v>
          </cell>
          <cell r="AT249" t="str">
            <v>PROFESIONAL 2</v>
          </cell>
          <cell r="AU249" t="str">
            <v>Abril</v>
          </cell>
          <cell r="AV249" t="str">
            <v>1 1. Natural</v>
          </cell>
          <cell r="AW249" t="str">
            <v>26 26-Persona Natural</v>
          </cell>
          <cell r="AX249" t="str">
            <v>3 3. Único Contratista</v>
          </cell>
          <cell r="AY249" t="str">
            <v>17 17. Contrato de Prestación de Servicios</v>
          </cell>
          <cell r="AZ249" t="str">
            <v>31 31-Servicios Profesionales</v>
          </cell>
          <cell r="BA249" t="str">
            <v>5 Contratación directa</v>
          </cell>
          <cell r="BB249" t="str">
            <v>33 Prestación de Servicios Profesionales y Apoyo (5-8)</v>
          </cell>
          <cell r="BC249">
            <v>1</v>
          </cell>
          <cell r="BD249" t="str">
            <v>1 1. Ley 80</v>
          </cell>
          <cell r="BE249"/>
          <cell r="BF249"/>
          <cell r="BG249"/>
          <cell r="BH249"/>
          <cell r="BI249" t="str">
            <v>6 6: Prestacion de servicios</v>
          </cell>
          <cell r="BJ249"/>
          <cell r="BK249"/>
          <cell r="BL249"/>
          <cell r="BM249"/>
          <cell r="BN249"/>
          <cell r="BO249"/>
          <cell r="BP249"/>
          <cell r="BQ249"/>
          <cell r="BR249"/>
          <cell r="BS249"/>
          <cell r="BT249"/>
          <cell r="BU249"/>
          <cell r="BV249"/>
          <cell r="BW249"/>
          <cell r="BX249"/>
          <cell r="BY249"/>
          <cell r="BZ249"/>
          <cell r="CA249"/>
          <cell r="CB249"/>
          <cell r="CC249">
            <v>45750</v>
          </cell>
          <cell r="CD249" t="str">
            <v>CUMPLIMIENTO</v>
          </cell>
          <cell r="CE249">
            <v>80111600</v>
          </cell>
          <cell r="CF249" t="str">
            <v>CD-IDPAC-248-2025</v>
          </cell>
          <cell r="CG249" t="str">
            <v>https://community.secop.gov.co/Public/Tendering/OpportunityDetail/Index?noticeUID=CO1.NTC.7940727&amp;isFromPublicArea=True&amp;isModal=False</v>
          </cell>
          <cell r="CH249">
            <v>45749</v>
          </cell>
          <cell r="CI249" t="str">
            <v>CO1.PCCNTR.7737217</v>
          </cell>
          <cell r="CJ249" t="str">
            <v>Sandra Milena Torres</v>
          </cell>
          <cell r="CK249" t="str">
            <v>YULY MARCELA BARAJAS AGUILERA</v>
          </cell>
          <cell r="CL249" t="str">
            <v>1 1. Interna</v>
          </cell>
          <cell r="CM249" t="str">
            <v>ELIZABETH CORREA LONDOÑO</v>
          </cell>
          <cell r="CN249">
            <v>1017128785</v>
          </cell>
          <cell r="CO249">
            <v>7</v>
          </cell>
          <cell r="CP249"/>
          <cell r="CQ249" t="str">
            <v>Jefe de la Oficina Asesora de Comunicaciones</v>
          </cell>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t="str">
            <v>$ -</v>
          </cell>
          <cell r="EV249"/>
          <cell r="EW249"/>
          <cell r="EX249"/>
          <cell r="EY249"/>
          <cell r="EZ249"/>
          <cell r="FA249"/>
          <cell r="FB249">
            <v>0</v>
          </cell>
          <cell r="FC249">
            <v>45903</v>
          </cell>
          <cell r="FD249">
            <v>150</v>
          </cell>
          <cell r="FE249" t="str">
            <v>$ 22.540.000</v>
          </cell>
          <cell r="FF249" t="str">
            <v>Activo</v>
          </cell>
          <cell r="FG249" t="str">
            <v>En ejecución</v>
          </cell>
          <cell r="FH249"/>
          <cell r="FI249"/>
          <cell r="FJ249" t="str">
            <v>#N/D</v>
          </cell>
          <cell r="FK249" t="str">
            <v>#N/D</v>
          </cell>
          <cell r="FL249" t="str">
            <v>$249</v>
          </cell>
          <cell r="FM249" t="str">
            <v>#N/D</v>
          </cell>
          <cell r="FN249" t="str">
            <v>#N/D</v>
          </cell>
          <cell r="FO249" t="str">
            <v>#N/D</v>
          </cell>
          <cell r="FP249" t="str">
            <v>#N/D</v>
          </cell>
          <cell r="FQ249" t="str">
            <v>#¡REF!</v>
          </cell>
          <cell r="FR249" t="str">
            <v>#N/D</v>
          </cell>
          <cell r="FS249" t="str">
            <v>Brindar acompañamiento y apoyo en la administración y edición de los 
contenidos del Portal Web de la Entidad y DC Radio, así como acompañar 
el desarrollo, la administración y edición de los contenidos de carácter 
periodístico, audiovisual, oficial y la información necesaria en la página de 
Intranet. 
2. Brindar apoyo en el planeamiento e implementación de la estrategia SEO 
del sitio web www.idpac.gov.co que permita el adecuado posicionamiento 
y/o optimización en motores de búsqueda. 
3. Realizar la administración y edición de los contenidos de la página de 
Transparencia y acceso a la información pública de la Entidad. 
4. Implementar y realizar el seguimiento de campañas SEM en Google 
Adwords, así como la estrategia digital para los contenidos de la página 
web del Instituto. 
5. Asistir a los comités, actividades y demás instancias de reunión en los que 
se definan e implementen proyectos y/o temas de comunicaciones. 
6. Las demás que sean asignadas por el supervisor, de acuerdo con la 
naturaleza y objeto del contrato.</v>
          </cell>
          <cell r="FT24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9"/>
          <cell r="FV249">
            <v>5</v>
          </cell>
          <cell r="FW249" t="str">
            <v>#N/D</v>
          </cell>
          <cell r="FX249">
            <v>487</v>
          </cell>
          <cell r="FY249">
            <v>22540000</v>
          </cell>
          <cell r="FZ249">
            <v>45743</v>
          </cell>
          <cell r="GA249">
            <v>309</v>
          </cell>
          <cell r="GB249">
            <v>22540000</v>
          </cell>
          <cell r="GC249">
            <v>45751</v>
          </cell>
        </row>
        <row r="250">
          <cell r="A250" t="str">
            <v>C460</v>
          </cell>
          <cell r="B250"/>
          <cell r="C250">
            <v>2025</v>
          </cell>
          <cell r="D250">
            <v>249</v>
          </cell>
          <cell r="E250">
            <v>1019126538</v>
          </cell>
          <cell r="F250">
            <v>0</v>
          </cell>
          <cell r="G250" t="str">
            <v>VALENTINA MARIA ROSSO GENES</v>
          </cell>
          <cell r="H250" t="str">
            <v>Av. Calle 19 #20-76</v>
          </cell>
          <cell r="I250">
            <v>3014130502</v>
          </cell>
          <cell r="J250" t="str">
            <v>vrosso96@outlook.com</v>
          </cell>
          <cell r="K250" t="str">
            <v>NO APLICA</v>
          </cell>
          <cell r="L250" t="str">
            <v>NO APLICA</v>
          </cell>
          <cell r="M250" t="str">
            <v>MUJER</v>
          </cell>
          <cell r="N250" t="str">
            <v>FEMENINO</v>
          </cell>
          <cell r="O250" t="str">
            <v>NO APLICA</v>
          </cell>
          <cell r="P250" t="str">
            <v>NO APLICA</v>
          </cell>
          <cell r="Q250">
            <v>35428</v>
          </cell>
          <cell r="R250">
            <v>26</v>
          </cell>
          <cell r="S250" t="str">
            <v>NACIONAL</v>
          </cell>
          <cell r="T250" t="str">
            <v>Título de formación tecnológica o aprobación de seis (6) semestres de formación profesional o aprobación del 60% del pensum académico de formación profesional en el área de las Ciencias Sociales y Humanas y/o Ciencias de la Educación o su equivalencia.</v>
          </cell>
          <cell r="U250" t="str">
            <v>POLITOLOGA Universidad del Bosque Según diploma del 26 de junio de 2019</v>
          </cell>
          <cell r="V250" t="str">
            <v>Inversión</v>
          </cell>
          <cell r="W250" t="str">
            <v>Construcción de Ciudadanía Activa Crece La Participación en el Territorio con Promoción, Información e Innovación en Bogotá D.C.</v>
          </cell>
          <cell r="X250" t="str">
            <v>O23011745022024023806022</v>
          </cell>
          <cell r="Y25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50" t="str">
            <v>1. Elaborar 1 lineamiento(s) con la metodologia y cronograma para la implementacion de los Presupuestos Participativos</v>
          </cell>
          <cell r="AA250" t="str">
            <v>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v>
          </cell>
          <cell r="AB250">
            <v>45744</v>
          </cell>
          <cell r="AC250">
            <v>45750</v>
          </cell>
          <cell r="AD250">
            <v>2025</v>
          </cell>
          <cell r="AE250">
            <v>4</v>
          </cell>
          <cell r="AF250">
            <v>3</v>
          </cell>
          <cell r="AG250">
            <v>2025</v>
          </cell>
          <cell r="AH250">
            <v>6</v>
          </cell>
          <cell r="AI250">
            <v>0</v>
          </cell>
          <cell r="AJ250">
            <v>2025</v>
          </cell>
          <cell r="AK250">
            <v>10</v>
          </cell>
          <cell r="AL250">
            <v>2</v>
          </cell>
          <cell r="AM250">
            <v>45932</v>
          </cell>
          <cell r="AN250">
            <v>180</v>
          </cell>
          <cell r="AO250">
            <v>33000000</v>
          </cell>
          <cell r="AP250"/>
          <cell r="AQ250"/>
          <cell r="AR250"/>
          <cell r="AS250" t="str">
            <v>$ 5.500.000</v>
          </cell>
          <cell r="AT250" t="str">
            <v>PROFESIONAL 4</v>
          </cell>
          <cell r="AU250" t="str">
            <v>Abril</v>
          </cell>
          <cell r="AV250" t="str">
            <v>1 1. Natural</v>
          </cell>
          <cell r="AW250" t="str">
            <v>26 26-Persona Natural</v>
          </cell>
          <cell r="AX250" t="str">
            <v>3 3. Único Contratista</v>
          </cell>
          <cell r="AY250" t="str">
            <v>17 17. Contrato de Prestación de Servicios</v>
          </cell>
          <cell r="AZ250" t="str">
            <v>31 31-Servicios Profesionales</v>
          </cell>
          <cell r="BA250" t="str">
            <v>5 Contratación directa</v>
          </cell>
          <cell r="BB250" t="str">
            <v>33 Prestación de Servicios Profesionales y Apoyo (5-8)</v>
          </cell>
          <cell r="BC250">
            <v>1</v>
          </cell>
          <cell r="BD250" t="str">
            <v>1 1. Ley 80</v>
          </cell>
          <cell r="BE250"/>
          <cell r="BF250"/>
          <cell r="BG250"/>
          <cell r="BH250"/>
          <cell r="BI250" t="str">
            <v>6 6: Prestacion de servicios</v>
          </cell>
          <cell r="BJ250"/>
          <cell r="BK250"/>
          <cell r="BL250"/>
          <cell r="BM250"/>
          <cell r="BN250"/>
          <cell r="BO250"/>
          <cell r="BP250"/>
          <cell r="BQ250"/>
          <cell r="BR250"/>
          <cell r="BS250"/>
          <cell r="BT250"/>
          <cell r="BU250"/>
          <cell r="BV250"/>
          <cell r="BW250"/>
          <cell r="BX250"/>
          <cell r="BY250"/>
          <cell r="BZ250"/>
          <cell r="CA250"/>
          <cell r="CB250"/>
          <cell r="CC250">
            <v>45747</v>
          </cell>
          <cell r="CD250" t="str">
            <v>CUMPLIMIENTO</v>
          </cell>
          <cell r="CE250">
            <v>80111600</v>
          </cell>
          <cell r="CF250" t="str">
            <v>CD-IDPAC-249-2025</v>
          </cell>
          <cell r="CG250" t="str">
            <v>https://community.secop.gov.co/Public/Tendering/OpportunityDetail/Index?noticeUID=CO1.NTC.7903553&amp;isFromPublicArea=True&amp;isModal=False</v>
          </cell>
          <cell r="CH250">
            <v>45743</v>
          </cell>
          <cell r="CI250" t="str">
            <v>CO1.PCCNTR.7706090</v>
          </cell>
          <cell r="CJ250" t="str">
            <v>Sebastian Silva</v>
          </cell>
          <cell r="CK250" t="str">
            <v>YULY MARCELA BARAJAS AGUILERA</v>
          </cell>
          <cell r="CL250" t="str">
            <v>1 1. Interna</v>
          </cell>
          <cell r="CM250" t="str">
            <v>JUAN CAMILO CASTELLANOS MEDINA</v>
          </cell>
          <cell r="CN250">
            <v>3838495</v>
          </cell>
          <cell r="CO250">
            <v>0</v>
          </cell>
          <cell r="CP250"/>
          <cell r="CQ250" t="str">
            <v>GERENTE DE INSTANCIAS Y MECANISMOS DE PARTICIPACIÓN</v>
          </cell>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t="str">
            <v>$ -</v>
          </cell>
          <cell r="EV250"/>
          <cell r="EW250"/>
          <cell r="EX250"/>
          <cell r="EY250"/>
          <cell r="EZ250"/>
          <cell r="FA250"/>
          <cell r="FB250">
            <v>0</v>
          </cell>
          <cell r="FC250">
            <v>45932</v>
          </cell>
          <cell r="FD250">
            <v>180</v>
          </cell>
          <cell r="FE250" t="str">
            <v>$ 33.000.000</v>
          </cell>
          <cell r="FF250" t="str">
            <v>Activo</v>
          </cell>
          <cell r="FG250" t="str">
            <v>En ejecución</v>
          </cell>
          <cell r="FH250"/>
          <cell r="FI250"/>
          <cell r="FJ250" t="str">
            <v>#N/D</v>
          </cell>
          <cell r="FK250" t="str">
            <v>#N/D</v>
          </cell>
          <cell r="FL250" t="str">
            <v>$250</v>
          </cell>
          <cell r="FM250" t="str">
            <v>#N/D</v>
          </cell>
          <cell r="FN250" t="str">
            <v>#N/D</v>
          </cell>
          <cell r="FO250" t="str">
            <v>#N/D</v>
          </cell>
          <cell r="FP250" t="str">
            <v>#N/D</v>
          </cell>
          <cell r="FQ250" t="str">
            <v>#¡REF!</v>
          </cell>
          <cell r="FR250" t="str">
            <v>#N/D</v>
          </cell>
          <cell r="FS250" t="str">
            <v>Realizar el seguimiento de las estrategias asignadas de Gobierno Abierto, 
en relación con la participación en el territorio sobre la planificación 
participativa y los presupuestos participativos 
2. Elaborar y consolidar los informes de gestión que reflejen los resultados de 
las actividades desarrolladas por la Subdirección de Promoción de la 
Participación, asi como en las respuestas a peticiones, solicitudes y 
documentos, asignadas a través de los sistemas de administración, 
gestión y control documental vigentes en la entidad. 
3. Ejecutar las actividades asignadas por el supervisor para garantizar el 
cumplimiento de los objetivos estratégicos de la Subdirección de 
Promoción de la Participación, en el marco de la Política Pública de 
Participación Incidente. 
4. Realizar seguimiento y control a los sistemas de información vinculados 
con la Política Pública de Participación Incidente, en los proyectos 
gestionados por la Subdirección de Promoción de la Participación. 
5. Generar reportes institucionales y verificar las evidencias de gestión de la 
Subdirección de Promoción de la Participación en las plataformas 
dispuestas por el IDPAC para tal fin. 
6. Las demás que sean asignadas por el supervisor, de acuerdo con la 
naturaleza y objeto del contrato.</v>
          </cell>
          <cell r="FT25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0"/>
          <cell r="FV250">
            <v>6</v>
          </cell>
          <cell r="FW250" t="str">
            <v>#N/D</v>
          </cell>
          <cell r="FX250">
            <v>321</v>
          </cell>
          <cell r="FY250">
            <v>33000000</v>
          </cell>
          <cell r="FZ250">
            <v>45718</v>
          </cell>
          <cell r="GA250">
            <v>286</v>
          </cell>
          <cell r="GB250">
            <v>33000000</v>
          </cell>
          <cell r="GC250">
            <v>45747</v>
          </cell>
        </row>
        <row r="251">
          <cell r="A251" t="str">
            <v>C330</v>
          </cell>
          <cell r="B251"/>
          <cell r="C251">
            <v>2025</v>
          </cell>
          <cell r="D251">
            <v>250</v>
          </cell>
          <cell r="E251">
            <v>1033680854</v>
          </cell>
          <cell r="F251">
            <v>4</v>
          </cell>
          <cell r="G251" t="str">
            <v>HELENA VIANEY MOGOLLON PARADA</v>
          </cell>
          <cell r="H251" t="str">
            <v>DIAGONAL 54C SUR n 3F-48</v>
          </cell>
          <cell r="I251">
            <v>3204554713</v>
          </cell>
          <cell r="J251" t="str">
            <v>helenaenlagranja@gmail.com</v>
          </cell>
          <cell r="K251" t="str">
            <v>NO APLICA</v>
          </cell>
          <cell r="L251" t="str">
            <v>NO APLICA</v>
          </cell>
          <cell r="M251" t="str">
            <v>MUJER</v>
          </cell>
          <cell r="N251" t="str">
            <v>CISGENERO</v>
          </cell>
          <cell r="O251" t="str">
            <v>NO APLICA</v>
          </cell>
          <cell r="P251" t="str">
            <v>NO APLICA</v>
          </cell>
          <cell r="Q251">
            <v>31633</v>
          </cell>
          <cell r="R251">
            <v>38</v>
          </cell>
          <cell r="S251" t="str">
            <v>NACIONAL</v>
          </cell>
          <cell r="T251" t="str">
            <v>Título profesional ciencias humanas o 
afines o su equivalencia.</v>
          </cell>
          <cell r="U251" t="str">
            <v>COMUNICADOR SOCIAL 
Universidad Cooperativa de Colombia 
Según diploma de grado del 30 de 
septiembre de 2009</v>
          </cell>
          <cell r="V251" t="str">
            <v>Inversión</v>
          </cell>
          <cell r="W251" t="str">
            <v>Implementación de mecanismos de participación que potencian el desarrollo territorial Bogotá D.C.</v>
          </cell>
          <cell r="X251" t="str">
            <v>O23011745022024023806022</v>
          </cell>
          <cell r="Y251" t="str">
            <v>Meta 421 Implementar un (1) modelo de gobernanza democrática que amplíe el alcance de la participación de la ciudadanía organizaciones sociales y comunales de primer segundo y tercer grado en todas las decisiones públicas del gobierno distrital.</v>
          </cell>
          <cell r="Z251" t="str">
            <v>3. Aplicar a 2000 organizaciones sociales, comunales, medios comunitarios, de propiedad horizontal el modelo de fortalecimiento</v>
          </cell>
          <cell r="AA251" t="str">
            <v>Prestar servicios profesionales para implementar las acciones que den cumplimiento a la política pública de Mujer y Géneros, su seguimiento y reportes, así como para promover, acompañar y asistir los espacios de participación del sector mujer y géneros del distrito capital.</v>
          </cell>
          <cell r="AB251">
            <v>45741</v>
          </cell>
          <cell r="AC251">
            <v>45744</v>
          </cell>
          <cell r="AD251">
            <v>2025</v>
          </cell>
          <cell r="AE251">
            <v>3</v>
          </cell>
          <cell r="AF251">
            <v>28</v>
          </cell>
          <cell r="AG251">
            <v>2025</v>
          </cell>
          <cell r="AH251">
            <v>5</v>
          </cell>
          <cell r="AI251">
            <v>0</v>
          </cell>
          <cell r="AJ251">
            <v>2025</v>
          </cell>
          <cell r="AK251">
            <v>8</v>
          </cell>
          <cell r="AL251">
            <v>27</v>
          </cell>
          <cell r="AM251">
            <v>45896</v>
          </cell>
          <cell r="AN251">
            <v>150</v>
          </cell>
          <cell r="AO251">
            <v>21500000</v>
          </cell>
          <cell r="AP251"/>
          <cell r="AQ251"/>
          <cell r="AR251"/>
          <cell r="AS251" t="str">
            <v>$ 4.300.000</v>
          </cell>
          <cell r="AT251" t="str">
            <v>PROFESIONAL 2</v>
          </cell>
          <cell r="AU251" t="str">
            <v>Marzo</v>
          </cell>
          <cell r="AV251" t="str">
            <v>1 1. Natural</v>
          </cell>
          <cell r="AW251" t="str">
            <v>26 26-Persona Natural</v>
          </cell>
          <cell r="AX251" t="str">
            <v>3 3. Único Contratista</v>
          </cell>
          <cell r="AY251" t="str">
            <v>17 17. Contrato de Prestación de Servicios</v>
          </cell>
          <cell r="AZ251" t="str">
            <v>31 31-Servicios Profesionales</v>
          </cell>
          <cell r="BA251" t="str">
            <v>5 Contratación directa</v>
          </cell>
          <cell r="BB251" t="str">
            <v>33 Prestación de Servicios Profesionales y Apoyo (5-8)</v>
          </cell>
          <cell r="BC251">
            <v>1</v>
          </cell>
          <cell r="BD251" t="str">
            <v>1 1. Ley 80</v>
          </cell>
          <cell r="BE251"/>
          <cell r="BF251"/>
          <cell r="BG251"/>
          <cell r="BH251"/>
          <cell r="BI251" t="str">
            <v>6 6: Prestacion de servicios</v>
          </cell>
          <cell r="BJ251"/>
          <cell r="BK251"/>
          <cell r="BL251"/>
          <cell r="BM251"/>
          <cell r="BN251"/>
          <cell r="BO251"/>
          <cell r="BP251"/>
          <cell r="BQ251"/>
          <cell r="BR251"/>
          <cell r="BS251"/>
          <cell r="BT251"/>
          <cell r="BU251"/>
          <cell r="BV251"/>
          <cell r="BW251"/>
          <cell r="BX251"/>
          <cell r="BY251"/>
          <cell r="BZ251"/>
          <cell r="CA251"/>
          <cell r="CB251"/>
          <cell r="CC251">
            <v>45742</v>
          </cell>
          <cell r="CD251" t="str">
            <v>CUMPLIMIENTO</v>
          </cell>
          <cell r="CE251">
            <v>80111600</v>
          </cell>
          <cell r="CF251" t="str">
            <v>CD-IDPAC-250-2025</v>
          </cell>
          <cell r="CG251" t="str">
            <v xml:space="preserve">https://community.secop.gov.co/Public/Tendering/ContractNoticePhases/View?PPI=CO1.PPI.38382647&amp;isFromPublicArea=True&amp;isModal=False
</v>
          </cell>
          <cell r="CH251">
            <v>45737</v>
          </cell>
          <cell r="CI251" t="str">
            <v>CO1.PCCNTR.7690725</v>
          </cell>
          <cell r="CJ251" t="str">
            <v>Sebastian Silva</v>
          </cell>
          <cell r="CK251" t="str">
            <v>YULY MARCELA BARAJAS AGUILERA</v>
          </cell>
          <cell r="CL251" t="str">
            <v>1 1. Interna</v>
          </cell>
          <cell r="CM251" t="str">
            <v>Adriana Marcela Castañeda Camacho</v>
          </cell>
          <cell r="CN251">
            <v>1018441216</v>
          </cell>
          <cell r="CO251">
            <v>2</v>
          </cell>
          <cell r="CP251"/>
          <cell r="CQ251" t="str">
            <v>Gerente de Mujer y Género</v>
          </cell>
          <cell r="CR251"/>
          <cell r="CS251"/>
          <cell r="CT251"/>
          <cell r="CU251"/>
          <cell r="CV251"/>
          <cell r="CW251"/>
          <cell r="CX251"/>
          <cell r="CY251"/>
          <cell r="CZ251"/>
          <cell r="DA251"/>
          <cell r="DB251"/>
          <cell r="DC251"/>
          <cell r="DD251"/>
          <cell r="DE251"/>
          <cell r="DF251"/>
          <cell r="DG251"/>
          <cell r="DH251"/>
          <cell r="DI251"/>
          <cell r="DJ251"/>
          <cell r="DK251"/>
          <cell r="DL251"/>
          <cell r="DM251"/>
          <cell r="DN251"/>
          <cell r="DO251"/>
          <cell r="DP251"/>
          <cell r="DQ251"/>
          <cell r="DR251"/>
          <cell r="DS251"/>
          <cell r="DT251"/>
          <cell r="DU251"/>
          <cell r="DV251"/>
          <cell r="DW251"/>
          <cell r="DX251"/>
          <cell r="DY251"/>
          <cell r="DZ251"/>
          <cell r="EA251"/>
          <cell r="EB251"/>
          <cell r="EC251"/>
          <cell r="ED251"/>
          <cell r="EE251"/>
          <cell r="EF251"/>
          <cell r="EG251"/>
          <cell r="EH251"/>
          <cell r="EI251"/>
          <cell r="EJ251"/>
          <cell r="EK251"/>
          <cell r="EL251"/>
          <cell r="EM251"/>
          <cell r="EN251"/>
          <cell r="EO251"/>
          <cell r="EP251"/>
          <cell r="EQ251"/>
          <cell r="ER251"/>
          <cell r="ES251"/>
          <cell r="ET251"/>
          <cell r="EU251" t="str">
            <v>$ -</v>
          </cell>
          <cell r="EV251"/>
          <cell r="EW251"/>
          <cell r="EX251"/>
          <cell r="EY251"/>
          <cell r="EZ251"/>
          <cell r="FA251"/>
          <cell r="FB251">
            <v>0</v>
          </cell>
          <cell r="FC251">
            <v>45896</v>
          </cell>
          <cell r="FD251">
            <v>150</v>
          </cell>
          <cell r="FE251" t="str">
            <v>$ 21.500.000</v>
          </cell>
          <cell r="FF251" t="str">
            <v>Activo</v>
          </cell>
          <cell r="FG251" t="str">
            <v>En ejecución</v>
          </cell>
          <cell r="FH251"/>
          <cell r="FI251"/>
          <cell r="FJ251" t="str">
            <v>#N/D</v>
          </cell>
          <cell r="FK251" t="str">
            <v>#N/D</v>
          </cell>
          <cell r="FL251" t="str">
            <v>$251</v>
          </cell>
          <cell r="FM251" t="str">
            <v>#N/D</v>
          </cell>
          <cell r="FN251" t="str">
            <v>#N/D</v>
          </cell>
          <cell r="FO251" t="str">
            <v>#N/D</v>
          </cell>
          <cell r="FP251" t="str">
            <v>#N/D</v>
          </cell>
          <cell r="FQ251" t="str">
            <v>#¡REF!</v>
          </cell>
          <cell r="FR251" t="str">
            <v>#N/D</v>
          </cell>
          <cell r="FS251" t="str">
            <v xml:space="preserve">Realizar y coordinar las actividades y capacitaciones en el marco de la 
política pública de mujer y equidad de género que sean requeridas a la 
Gerencia tanto para servidores como para la ciudadanía, en lo que sea de 
la competencia de la Entidad 
2. Mantener actualizadas las matrices de reportes y su envío en tiempo de la 
Política Pública de Mujer, actividades sexuales pagadas y sello de igualdad 
a través del seguimiento permanente al equipo de la Gerencia y de las 
dependencias del Idpac en el cumplimiento de las actividades y acciones 
necesarias para reportar tanto en el SIG PARTICIPO como en los formatos 
externos a la entidad; así mismo al finalizar el contrato entregar cada matriz 
actualizada y evidencia del cumplimiento de envío de reportes sobre el 
último corte generado a cada entidad 
3. Acompañar los espacios necesarios para la construcción conjunta, ajustes 
y ejecución de las acciones transversales, comunes y/o estratégicas de los 
planes de acción y agendas locales de participación, requeridas como 
parte de la implementación, evaluación y sistematización del Modelo de 
Intervención Territorial del IDPAC 
4. Realizar acciones de talleres, capacitaciones y actividades de fechas 
conmemorativas con enfoque de género para toda la ciudadanía, en 
especial el sector mujer, géneros, nuevas masculinidades, etc, así como 
asistir a todas las reuniones y espacios requeridos a nivel Distrital y 
designados por la supervisión para el cumplimiento y ejecución del objeto 
contractual y el objeto de la Gerencia en asuntos de mujer y géneros 
5. Brindar apoyo en la presentación de propuestas e iniciativas a la Gerencia 
sobre organizaciones o grupos de mujeres y hombres organizados que 
tengan proyectos innovadores o requieran acompañamiento de la 
Gerencia para impulsar su participación en el Distrito con enfoque de 
género 
6. Las demás que sean asignadas por el supervisor, de acuerdo con la 
naturaleza y objeto del contrato. </v>
          </cell>
          <cell r="FT25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1"/>
          <cell r="FV251">
            <v>5</v>
          </cell>
          <cell r="FW251" t="str">
            <v>#N/D</v>
          </cell>
          <cell r="FX251">
            <v>155</v>
          </cell>
          <cell r="FY251">
            <v>26400000</v>
          </cell>
          <cell r="FZ251">
            <v>45698</v>
          </cell>
          <cell r="GA251">
            <v>274</v>
          </cell>
          <cell r="GB251">
            <v>21500000</v>
          </cell>
          <cell r="GC251">
            <v>45743</v>
          </cell>
        </row>
        <row r="252">
          <cell r="A252" t="str">
            <v>C650</v>
          </cell>
          <cell r="B252"/>
          <cell r="C252">
            <v>2025</v>
          </cell>
          <cell r="D252">
            <v>251</v>
          </cell>
          <cell r="E252">
            <v>80139300</v>
          </cell>
          <cell r="F252">
            <v>2</v>
          </cell>
          <cell r="G252" t="str">
            <v>WILSON ALFONSO NEIRA SALGADO</v>
          </cell>
          <cell r="H252" t="str">
            <v>CR 60 No 4g-48</v>
          </cell>
          <cell r="I252">
            <v>4200086</v>
          </cell>
          <cell r="J252" t="str">
            <v>wilsonneira@hotmail.com</v>
          </cell>
          <cell r="K252" t="str">
            <v>NO APLICA</v>
          </cell>
          <cell r="L252" t="str">
            <v>NO APLICA</v>
          </cell>
          <cell r="M252" t="str">
            <v>HOMBRE</v>
          </cell>
          <cell r="N252" t="str">
            <v>CISGENERO</v>
          </cell>
          <cell r="O252" t="str">
            <v>NO APLICA</v>
          </cell>
          <cell r="P252" t="str">
            <v>NO APLICA</v>
          </cell>
          <cell r="Q252">
            <v>30259</v>
          </cell>
          <cell r="R252">
            <v>42</v>
          </cell>
          <cell r="S252">
            <v>0</v>
          </cell>
          <cell r="T252" t="str">
            <v>Título profesional en INGENIERÍA, 
BELLAS ARTES Y AFINES y/o su 
equivalencia</v>
          </cell>
          <cell r="U252" t="str">
            <v>PROFESIONAL EN PUNLICIDAD Universidad Jorge Tadeo Lozano 
Según Diploma de grado del 19 de 
Septiembre de 2013</v>
          </cell>
          <cell r="V252" t="str">
            <v>Inversión</v>
          </cell>
          <cell r="W252" t="str">
            <v>Construcción de Ciudadanía Activa Crece La Participación en el Territorio con Promoción, Información e Innovación en Bogotá D.C.</v>
          </cell>
          <cell r="X252" t="str">
            <v>O23011745022024025407017</v>
          </cell>
          <cell r="Y25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52" t="str">
            <v>2. Fortalecer 1 sistema(s) informativo y de comunicación del Distrito</v>
          </cell>
          <cell r="AA252" t="str">
            <v>Prestar los servicios profesionales para estructurar el diseño y diagramación de documentos, publicaciones técnicas, así como la producción y generación de piezas gráficas, en el marco del plan estratégico de comunicaciones de la entidad.</v>
          </cell>
          <cell r="AB252">
            <v>45748</v>
          </cell>
          <cell r="AC252">
            <v>45750</v>
          </cell>
          <cell r="AD252">
            <v>2025</v>
          </cell>
          <cell r="AE252">
            <v>4</v>
          </cell>
          <cell r="AF252">
            <v>3</v>
          </cell>
          <cell r="AG252">
            <v>2025</v>
          </cell>
          <cell r="AH252">
            <v>5</v>
          </cell>
          <cell r="AI252">
            <v>0</v>
          </cell>
          <cell r="AJ252">
            <v>2025</v>
          </cell>
          <cell r="AK252">
            <v>9</v>
          </cell>
          <cell r="AL252">
            <v>2</v>
          </cell>
          <cell r="AM252">
            <v>45902</v>
          </cell>
          <cell r="AN252">
            <v>150</v>
          </cell>
          <cell r="AO252">
            <v>22540000</v>
          </cell>
          <cell r="AP252"/>
          <cell r="AQ252"/>
          <cell r="AR252"/>
          <cell r="AS252" t="str">
            <v>$ 4.508.000</v>
          </cell>
          <cell r="AT252" t="str">
            <v>PROFESIONAL 2</v>
          </cell>
          <cell r="AU252" t="str">
            <v>Abril</v>
          </cell>
          <cell r="AV252" t="str">
            <v>1 1. Natural</v>
          </cell>
          <cell r="AW252" t="str">
            <v>26 26-Persona Natural</v>
          </cell>
          <cell r="AX252" t="str">
            <v>3 3. Único Contratista</v>
          </cell>
          <cell r="AY252" t="str">
            <v>17 17. Contrato de Prestación de Servicios</v>
          </cell>
          <cell r="AZ252" t="str">
            <v>31 31-Servicios Profesionales</v>
          </cell>
          <cell r="BA252" t="str">
            <v>5 Contratación directa</v>
          </cell>
          <cell r="BB252" t="str">
            <v>33 Prestación de Servicios Profesionales y Apoyo (5-8)</v>
          </cell>
          <cell r="BC252">
            <v>1</v>
          </cell>
          <cell r="BD252" t="str">
            <v>1 1. Ley 80</v>
          </cell>
          <cell r="BE252"/>
          <cell r="BF252"/>
          <cell r="BG252"/>
          <cell r="BH252"/>
          <cell r="BI252" t="str">
            <v>6 6: Prestacion de servicios</v>
          </cell>
          <cell r="BJ252"/>
          <cell r="BK252"/>
          <cell r="BL252"/>
          <cell r="BM252"/>
          <cell r="BN252"/>
          <cell r="BO252"/>
          <cell r="BP252"/>
          <cell r="BQ252"/>
          <cell r="BR252"/>
          <cell r="BS252"/>
          <cell r="BT252"/>
          <cell r="BU252"/>
          <cell r="BV252"/>
          <cell r="BW252"/>
          <cell r="BX252"/>
          <cell r="BY252"/>
          <cell r="BZ252"/>
          <cell r="CA252"/>
          <cell r="CB252"/>
          <cell r="CC252">
            <v>45749</v>
          </cell>
          <cell r="CD252" t="str">
            <v>CUMPLIMIENTO</v>
          </cell>
          <cell r="CE252">
            <v>80111600</v>
          </cell>
          <cell r="CF252" t="str">
            <v>CD-IDPAC-251-2025</v>
          </cell>
          <cell r="CG252" t="str">
            <v>https://community.secop.gov.co/Public/Tendering/OpportunityDetail/Index?noticeUID=CO1.NTC.7923716&amp;isFromPublicArea=True&amp;isModal=False</v>
          </cell>
          <cell r="CH252">
            <v>45747</v>
          </cell>
          <cell r="CI252" t="str">
            <v>CO1.PCCNTR.7723406</v>
          </cell>
          <cell r="CJ252" t="str">
            <v>Wilson Ayure</v>
          </cell>
          <cell r="CK252" t="str">
            <v>YULY MARCELA BARAJAS AGUILERA</v>
          </cell>
          <cell r="CL252" t="str">
            <v>1 1. Interna</v>
          </cell>
          <cell r="CM252" t="str">
            <v>ELIZABETH CORREA LONDOÑO</v>
          </cell>
          <cell r="CN252">
            <v>1017128785</v>
          </cell>
          <cell r="CO252">
            <v>7</v>
          </cell>
          <cell r="CP252"/>
          <cell r="CQ252" t="str">
            <v>Jefe de la Oficina Asesora de Comunicaciones</v>
          </cell>
          <cell r="CR252"/>
          <cell r="CS252"/>
          <cell r="CT252"/>
          <cell r="CU252"/>
          <cell r="CV252"/>
          <cell r="CW252"/>
          <cell r="CX252"/>
          <cell r="CY252"/>
          <cell r="CZ252"/>
          <cell r="DA252"/>
          <cell r="DB252"/>
          <cell r="DC252"/>
          <cell r="DD252"/>
          <cell r="DE252"/>
          <cell r="DF252"/>
          <cell r="DG252"/>
          <cell r="DH252"/>
          <cell r="DI252"/>
          <cell r="DJ252"/>
          <cell r="DK252"/>
          <cell r="DL252"/>
          <cell r="DM252"/>
          <cell r="DN252"/>
          <cell r="DO252"/>
          <cell r="DP252"/>
          <cell r="DQ252"/>
          <cell r="DR252"/>
          <cell r="DS252"/>
          <cell r="DT252"/>
          <cell r="DU252"/>
          <cell r="DV252"/>
          <cell r="DW252"/>
          <cell r="DX252"/>
          <cell r="DY252"/>
          <cell r="DZ252"/>
          <cell r="EA252"/>
          <cell r="EB252"/>
          <cell r="EC252"/>
          <cell r="ED252"/>
          <cell r="EE252"/>
          <cell r="EF252"/>
          <cell r="EG252"/>
          <cell r="EH252"/>
          <cell r="EI252"/>
          <cell r="EJ252"/>
          <cell r="EK252"/>
          <cell r="EL252"/>
          <cell r="EM252"/>
          <cell r="EN252"/>
          <cell r="EO252"/>
          <cell r="EP252"/>
          <cell r="EQ252"/>
          <cell r="ER252"/>
          <cell r="ES252"/>
          <cell r="ET252"/>
          <cell r="EU252" t="str">
            <v>$ -</v>
          </cell>
          <cell r="EV252"/>
          <cell r="EW252"/>
          <cell r="EX252"/>
          <cell r="EY252"/>
          <cell r="EZ252"/>
          <cell r="FA252"/>
          <cell r="FB252">
            <v>0</v>
          </cell>
          <cell r="FC252">
            <v>45902</v>
          </cell>
          <cell r="FD252">
            <v>150</v>
          </cell>
          <cell r="FE252" t="str">
            <v>$ 22.540.000</v>
          </cell>
          <cell r="FF252" t="str">
            <v>Activo</v>
          </cell>
          <cell r="FG252" t="str">
            <v>En ejecución</v>
          </cell>
          <cell r="FH252"/>
          <cell r="FI252"/>
          <cell r="FJ252" t="str">
            <v>#N/D</v>
          </cell>
          <cell r="FK252" t="str">
            <v>#N/D</v>
          </cell>
          <cell r="FL252" t="str">
            <v>$252</v>
          </cell>
          <cell r="FM252" t="str">
            <v>#N/D</v>
          </cell>
          <cell r="FN252" t="str">
            <v>#N/D</v>
          </cell>
          <cell r="FO252" t="str">
            <v>#N/D</v>
          </cell>
          <cell r="FP252" t="str">
            <v>#N/D</v>
          </cell>
          <cell r="FQ252" t="str">
            <v>#¡REF!</v>
          </cell>
          <cell r="FR252" t="str">
            <v>#N/D</v>
          </cell>
          <cell r="FS252" t="str">
            <v xml:space="preserve"> Diseñar, diagramar las publicaciones técnicas y documentos del Instituto 
que le sean requeridos garantizando la aplicación del manual de imagen 
2. Efectuar el diseño, y diagramación de piezas gráficas de comunicación que 
le sean requeridos, pero sin limitarse, a gráficos, ilustraciones, afiches, 
pendones, backing, tarjetas, legables, campañas internas, piezas para 
difusión en pantallas internas, entre otros. 
3. Brindar apoyo a  la revisión de piezas gráficas elaboradas por otras 
entidades que requieran vincular la imagen del IDPAC.  
4. Generar propuestas innovadoras y material infográfico para apoyar la 
difusión de la gestión de la Entidad para los diferentes canales de 
comunicación.  
5. Llevar relación de cada uno de los productos que entregue e informar en 
los plazos establecidos para fines de gestión documental.  
6. Las demás que sean asignadas por el supervisor, de acuerdo con la 
naturaleza y objeto del contrato.</v>
          </cell>
          <cell r="FT25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2"/>
          <cell r="FV252">
            <v>5</v>
          </cell>
          <cell r="FW252" t="str">
            <v>#N/D</v>
          </cell>
          <cell r="FX252">
            <v>432</v>
          </cell>
          <cell r="FY252">
            <v>22540000</v>
          </cell>
          <cell r="FZ252">
            <v>45730</v>
          </cell>
          <cell r="GA252">
            <v>301</v>
          </cell>
          <cell r="GB252">
            <v>22540000</v>
          </cell>
          <cell r="GC252">
            <v>45749</v>
          </cell>
        </row>
        <row r="253">
          <cell r="A253" t="str">
            <v>C135</v>
          </cell>
          <cell r="B253"/>
          <cell r="C253">
            <v>2025</v>
          </cell>
          <cell r="D253">
            <v>252</v>
          </cell>
          <cell r="E253">
            <v>1010229733</v>
          </cell>
          <cell r="F253">
            <v>6</v>
          </cell>
          <cell r="G253" t="str">
            <v>DIANA MARCELA POVEDA MARTINEZ</v>
          </cell>
          <cell r="H253" t="str">
            <v>CLL 186 8D 29 IN 2</v>
          </cell>
          <cell r="I253">
            <v>6014778678</v>
          </cell>
          <cell r="J253" t="str">
            <v>diana.poveda@fuac.edu.co</v>
          </cell>
          <cell r="K253" t="str">
            <v>NO APLICA</v>
          </cell>
          <cell r="L253" t="str">
            <v>NO APLICA</v>
          </cell>
          <cell r="M253" t="str">
            <v>MUJER</v>
          </cell>
          <cell r="N253" t="str">
            <v>CISGENERO</v>
          </cell>
          <cell r="O253" t="str">
            <v>NO APLICA</v>
          </cell>
          <cell r="P253" t="str">
            <v>NO APLICA</v>
          </cell>
          <cell r="Q253">
            <v>35326</v>
          </cell>
          <cell r="R253">
            <v>28</v>
          </cell>
          <cell r="S253" t="str">
            <v>NACIONAL</v>
          </cell>
          <cell r="T253" t="str">
            <v>Título profesional ciencias 
sociales o humanas, 
economía, administración y/o 
afines</v>
          </cell>
          <cell r="U253" t="str">
            <v>UNIVERSIDAD AUTONOMA 
DE COLOMBIA
Diploma del 25 de JUNIO de 
2021
ESPECIALISTA EN PAZ Y 
DERECHO TERRITORIAL
CUN 
Diploma del 26 de JULIO de 
2023</v>
          </cell>
          <cell r="V253" t="str">
            <v>Inversión</v>
          </cell>
          <cell r="W253" t="str">
            <v>Formación en capacidades democráticas en interrelación con la cualificación de la participación incidente; con enfoques de cultura ciudadana, democrática y de paz Bogotá D.C.</v>
          </cell>
          <cell r="X253" t="str">
            <v>O23011745022024021202034</v>
          </cell>
          <cell r="Y253"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53" t="str">
            <v>1. Formar 120.000 ciudadanos en sus capacidades democráticas para incidir en la construcción de una cultura democrática, ciudadana y de paz.</v>
          </cell>
          <cell r="AA253" t="str">
            <v>Prestar los servicios profesionales para diseñar y desarrollar contenidos pedagógicos en las diferentes modalidades de formación de la Gerencia de la Escuela de la Participación.</v>
          </cell>
          <cell r="AB253">
            <v>45737</v>
          </cell>
          <cell r="AC253">
            <v>45748</v>
          </cell>
          <cell r="AD253">
            <v>2025</v>
          </cell>
          <cell r="AE253">
            <v>4</v>
          </cell>
          <cell r="AF253">
            <v>1</v>
          </cell>
          <cell r="AG253">
            <v>2025</v>
          </cell>
          <cell r="AH253">
            <v>4</v>
          </cell>
          <cell r="AI253">
            <v>0</v>
          </cell>
          <cell r="AJ253">
            <v>2025</v>
          </cell>
          <cell r="AK253">
            <v>8</v>
          </cell>
          <cell r="AL253">
            <v>0</v>
          </cell>
          <cell r="AM253">
            <v>45870</v>
          </cell>
          <cell r="AN253">
            <v>120</v>
          </cell>
          <cell r="AO253">
            <v>18000000</v>
          </cell>
          <cell r="AP253"/>
          <cell r="AQ253"/>
          <cell r="AR253"/>
          <cell r="AS253" t="str">
            <v>$ 4.500.000</v>
          </cell>
          <cell r="AT253" t="str">
            <v>PROFESIONAL 2</v>
          </cell>
          <cell r="AU253" t="str">
            <v>Abril</v>
          </cell>
          <cell r="AV253" t="str">
            <v>1 1. Natural</v>
          </cell>
          <cell r="AW253" t="str">
            <v>26 26-Persona Natural</v>
          </cell>
          <cell r="AX253" t="str">
            <v>3 3. Único Contratista</v>
          </cell>
          <cell r="AY253" t="str">
            <v>17 17. Contrato de Prestación de Servicios</v>
          </cell>
          <cell r="AZ253" t="str">
            <v>31 31-Servicios Profesionales</v>
          </cell>
          <cell r="BA253" t="str">
            <v>5 Contratación directa</v>
          </cell>
          <cell r="BB253" t="str">
            <v>33 Prestación de Servicios Profesionales y Apoyo (5-8)</v>
          </cell>
          <cell r="BC253">
            <v>1</v>
          </cell>
          <cell r="BD253" t="str">
            <v>1 1. Ley 80</v>
          </cell>
          <cell r="BE253"/>
          <cell r="BF253"/>
          <cell r="BG253"/>
          <cell r="BH253"/>
          <cell r="BI253" t="str">
            <v>6 6: Prestacion de servicios</v>
          </cell>
          <cell r="BJ253"/>
          <cell r="BK253"/>
          <cell r="BL253"/>
          <cell r="BM253"/>
          <cell r="BN253"/>
          <cell r="BO253"/>
          <cell r="BP253"/>
          <cell r="BQ253"/>
          <cell r="BR253"/>
          <cell r="BS253"/>
          <cell r="BT253"/>
          <cell r="BU253"/>
          <cell r="BV253"/>
          <cell r="BW253"/>
          <cell r="BX253"/>
          <cell r="BY253"/>
          <cell r="BZ253"/>
          <cell r="CA253"/>
          <cell r="CB253"/>
          <cell r="CC253">
            <v>45743</v>
          </cell>
          <cell r="CD253" t="str">
            <v>CUMPLIMIENTO</v>
          </cell>
          <cell r="CE253">
            <v>80111600</v>
          </cell>
          <cell r="CF253" t="str">
            <v>CD-IDPAC-252-2025</v>
          </cell>
          <cell r="CG253" t="str">
            <v>https://community.secop.gov.co/Public/Tendering/OpportunityDetail/Index?noticeUID=CO1.NTC.7883601&amp;isFromPublicArea=True&amp;isModal=False</v>
          </cell>
          <cell r="CH253">
            <v>45737</v>
          </cell>
          <cell r="CI253" t="str">
            <v xml:space="preserve">	CO1.PCCNTR.7689797</v>
          </cell>
          <cell r="CJ253" t="str">
            <v>Mónica Flórez</v>
          </cell>
          <cell r="CK253" t="str">
            <v>YULY MARCELA BARAJAS AGUILERA</v>
          </cell>
          <cell r="CL253" t="str">
            <v>1 1. Interna</v>
          </cell>
          <cell r="CM253" t="str">
            <v>JOSÉ GUILLERMO ORJUELA ARDILA</v>
          </cell>
          <cell r="CN253">
            <v>1075654508</v>
          </cell>
          <cell r="CO253">
            <v>1</v>
          </cell>
          <cell r="CP253"/>
          <cell r="CQ253" t="str">
            <v>GERENTE ESCUELA DE LA PARTICIPACIÓN</v>
          </cell>
          <cell r="CR253"/>
          <cell r="CS253"/>
          <cell r="CT253"/>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t="str">
            <v>$ -</v>
          </cell>
          <cell r="EV253"/>
          <cell r="EW253"/>
          <cell r="EX253"/>
          <cell r="EY253"/>
          <cell r="EZ253"/>
          <cell r="FA253"/>
          <cell r="FB253">
            <v>0</v>
          </cell>
          <cell r="FC253">
            <v>45870</v>
          </cell>
          <cell r="FD253">
            <v>120</v>
          </cell>
          <cell r="FE253" t="str">
            <v>$ 18.000.000</v>
          </cell>
          <cell r="FF253" t="str">
            <v>Activo</v>
          </cell>
          <cell r="FG253" t="str">
            <v>En ejecución</v>
          </cell>
          <cell r="FH253"/>
          <cell r="FI253"/>
          <cell r="FJ253" t="str">
            <v>#N/D</v>
          </cell>
          <cell r="FK253" t="str">
            <v>#N/D</v>
          </cell>
          <cell r="FL253" t="str">
            <v>$253</v>
          </cell>
          <cell r="FM253" t="str">
            <v>#N/D</v>
          </cell>
          <cell r="FN253" t="str">
            <v>#N/D</v>
          </cell>
          <cell r="FO253" t="str">
            <v>#N/D</v>
          </cell>
          <cell r="FP253" t="str">
            <v>#N/D</v>
          </cell>
          <cell r="FQ253" t="str">
            <v>#¡REF!</v>
          </cell>
          <cell r="FR253" t="str">
            <v>#N/D</v>
          </cell>
          <cell r="FS253" t="str">
            <v xml:space="preserve"> Diseñar propuestas metodológicas para formación virtual y presencial, 
coadyuvando en la creación de contenido de las mismas. 
2. Proyectar los documentos, informes y bases de datos que se requieran 
de forma interna o externa para el cumplimiento de los planes 
institucionales de la Escuela de Participación del IDPAC. 
3. Desarrollar acciones de interlocución y articulación ante las entidades 
distritales, para garantizar la adecuada difusión de las ofertas 
formativas de la Escuela de Participación. 
4. Contribuir a la elaboración y presentación de informes y reportes 
periódicos sobre las actividades, avances y resultados de los procesos 
administrativos y de formación, proporcionando datos relevantes y 
análisis que faciliten la toma de decisiones. 
5. Brindar apoyo en la elaboración de las respuestas a las diferentes 
PQRS, en el marco de la misión de la Escuela. 
6. Las demás que sean asignadas por el supervisor, de acuerdo con la 
naturaleza y objeto del contrato.</v>
          </cell>
          <cell r="FT25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3"/>
          <cell r="FV253">
            <v>4</v>
          </cell>
          <cell r="FW253" t="str">
            <v>#N/D</v>
          </cell>
          <cell r="FX253">
            <v>428</v>
          </cell>
          <cell r="FY253">
            <v>18000000</v>
          </cell>
          <cell r="FZ253">
            <v>45729</v>
          </cell>
          <cell r="GA253">
            <v>283</v>
          </cell>
          <cell r="GB253">
            <v>18000000</v>
          </cell>
          <cell r="GC253">
            <v>45747</v>
          </cell>
        </row>
        <row r="254">
          <cell r="A254" t="str">
            <v>C136</v>
          </cell>
          <cell r="B254"/>
          <cell r="C254">
            <v>2025</v>
          </cell>
          <cell r="D254">
            <v>253</v>
          </cell>
          <cell r="E254">
            <v>51992895</v>
          </cell>
          <cell r="F254">
            <v>3</v>
          </cell>
          <cell r="G254" t="str">
            <v>MIRTA TERESITA FONSECA RODRÍGUEZ</v>
          </cell>
          <cell r="H254" t="str">
            <v>CR 48 22-96 CA 30 QUINTA PAREDES</v>
          </cell>
          <cell r="I254">
            <v>3115883352</v>
          </cell>
          <cell r="J254" t="str">
            <v>mirtafon@yahoo.com</v>
          </cell>
          <cell r="K254" t="str">
            <v>NO APLICA</v>
          </cell>
          <cell r="L254" t="str">
            <v>NO APLICA</v>
          </cell>
          <cell r="M254" t="str">
            <v>MUJER</v>
          </cell>
          <cell r="N254" t="str">
            <v>CISGENERO</v>
          </cell>
          <cell r="O254" t="str">
            <v>NO APLICA</v>
          </cell>
          <cell r="P254" t="str">
            <v>NO APLICA</v>
          </cell>
          <cell r="Q254">
            <v>25458</v>
          </cell>
          <cell r="R254">
            <v>55</v>
          </cell>
          <cell r="S254" t="str">
            <v>NACIONAL</v>
          </cell>
          <cell r="T254" t="str">
            <v>Título profesional en comunicación social y 
periodismo y/o afines y título de posgrado 
a nivel de maestría o su equivalencia</v>
          </cell>
          <cell r="U254" t="str">
            <v>PROFESIONAL EN COMUNICACIÓN 
SOCIAL Y PERIODISMO 
Fundación Universitaria Los Libertadores 
Según diploma de grado del 15 de octubre 
de 1994
MAGISTRA EN ESTUDIOS POLÍTICOS
Pontificia Universidad Javeriana 
Según diploma de grado del 25 de marzo 
de 1998</v>
          </cell>
          <cell r="V254" t="str">
            <v>Inversión</v>
          </cell>
          <cell r="W254" t="str">
            <v>Formación en capacidades democráticas en interrelación con la cualificación de la participación incidente; con enfoques de cultura ciudadana, democrática y de paz Bogotá D.C.</v>
          </cell>
          <cell r="X254" t="str">
            <v>O23011745022024021202034</v>
          </cell>
          <cell r="Y25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54" t="str">
            <v>1. Formar 120.000 ciudadanos en sus capacidades democráticas para incidir en la construcción de una cultura democrática, ciudadana y de paz</v>
          </cell>
          <cell r="AA254" t="str">
            <v>Prestar los servicios profesionales para diseñar, promocionar y comunicar las piezas gráficas requeridas por la Gerencia de Escuela de Participación.</v>
          </cell>
          <cell r="AB254">
            <v>45737</v>
          </cell>
          <cell r="AC254">
            <v>45744</v>
          </cell>
          <cell r="AD254">
            <v>2025</v>
          </cell>
          <cell r="AE254">
            <v>3</v>
          </cell>
          <cell r="AF254">
            <v>28</v>
          </cell>
          <cell r="AG254">
            <v>2025</v>
          </cell>
          <cell r="AH254">
            <v>9</v>
          </cell>
          <cell r="AI254">
            <v>0</v>
          </cell>
          <cell r="AJ254">
            <v>2025</v>
          </cell>
          <cell r="AK254">
            <v>12</v>
          </cell>
          <cell r="AL254">
            <v>27</v>
          </cell>
          <cell r="AM254">
            <v>46018</v>
          </cell>
          <cell r="AN254">
            <v>270</v>
          </cell>
          <cell r="AO254">
            <v>54000000</v>
          </cell>
          <cell r="AP254"/>
          <cell r="AQ254"/>
          <cell r="AR254"/>
          <cell r="AS254" t="str">
            <v>$ 6.000.000</v>
          </cell>
          <cell r="AT254" t="str">
            <v>PROFESIONAL 5</v>
          </cell>
          <cell r="AU254" t="str">
            <v>Marzo</v>
          </cell>
          <cell r="AV254" t="str">
            <v>1 1. Natural</v>
          </cell>
          <cell r="AW254" t="str">
            <v>26 26-Persona Natural</v>
          </cell>
          <cell r="AX254" t="str">
            <v>3 3. Único Contratista</v>
          </cell>
          <cell r="AY254" t="str">
            <v>17 17. Contrato de Prestación de Servicios</v>
          </cell>
          <cell r="AZ254" t="str">
            <v>31 31-Servicios Profesionales</v>
          </cell>
          <cell r="BA254" t="str">
            <v>5 Contratación directa</v>
          </cell>
          <cell r="BB254" t="str">
            <v>33 Prestación de Servicios Profesionales y Apoyo (5-8)</v>
          </cell>
          <cell r="BC254">
            <v>1</v>
          </cell>
          <cell r="BD254" t="str">
            <v>1 1. Ley 80</v>
          </cell>
          <cell r="BE254"/>
          <cell r="BF254"/>
          <cell r="BG254"/>
          <cell r="BH254"/>
          <cell r="BI254" t="str">
            <v>6 6: Prestacion de servicios</v>
          </cell>
          <cell r="BJ254"/>
          <cell r="BK254"/>
          <cell r="BL254"/>
          <cell r="BM254"/>
          <cell r="BN254"/>
          <cell r="BO254"/>
          <cell r="BP254"/>
          <cell r="BQ254"/>
          <cell r="BR254"/>
          <cell r="BS254"/>
          <cell r="BT254"/>
          <cell r="BU254"/>
          <cell r="BV254"/>
          <cell r="BW254"/>
          <cell r="BX254"/>
          <cell r="BY254"/>
          <cell r="BZ254"/>
          <cell r="CA254"/>
          <cell r="CB254"/>
          <cell r="CC254">
            <v>45741</v>
          </cell>
          <cell r="CD254" t="str">
            <v>CUMPLIMIENTO</v>
          </cell>
          <cell r="CE254">
            <v>80111600</v>
          </cell>
          <cell r="CF254" t="str">
            <v>CD-IDPAC-253-2025</v>
          </cell>
          <cell r="CG254" t="str">
            <v>https://community.secop.gov.co/Public/Tendering/OpportunityDetail/Index?noticeUID=CO1.NTC.7883602&amp;isFromPublicArea=True&amp;isModal=False</v>
          </cell>
          <cell r="CH254">
            <v>45737</v>
          </cell>
          <cell r="CI254" t="str">
            <v>CO1.PCCNTR.7690364</v>
          </cell>
          <cell r="CJ254" t="str">
            <v>Mónica Flórez</v>
          </cell>
          <cell r="CK254" t="str">
            <v>YULY MARCELA BARAJAS AGUILERA</v>
          </cell>
          <cell r="CL254" t="str">
            <v>1 1. Interna</v>
          </cell>
          <cell r="CM254" t="str">
            <v>JOSÉ GUILLERMO ORJUELA ARDILA</v>
          </cell>
          <cell r="CN254">
            <v>1075654508</v>
          </cell>
          <cell r="CO254">
            <v>1</v>
          </cell>
          <cell r="CP254"/>
          <cell r="CQ254" t="str">
            <v>GERENTE ESCUELA DE LA PARTICIPACIÓN</v>
          </cell>
          <cell r="CR254"/>
          <cell r="CS254"/>
          <cell r="CT254"/>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t="str">
            <v>$ -</v>
          </cell>
          <cell r="EV254"/>
          <cell r="EW254"/>
          <cell r="EX254"/>
          <cell r="EY254"/>
          <cell r="EZ254"/>
          <cell r="FA254"/>
          <cell r="FB254">
            <v>0</v>
          </cell>
          <cell r="FC254">
            <v>46018</v>
          </cell>
          <cell r="FD254">
            <v>270</v>
          </cell>
          <cell r="FE254" t="str">
            <v>$ 54.000.000</v>
          </cell>
          <cell r="FF254" t="str">
            <v>Activo</v>
          </cell>
          <cell r="FG254" t="str">
            <v>En ejecución</v>
          </cell>
          <cell r="FH254"/>
          <cell r="FI254"/>
          <cell r="FJ254" t="str">
            <v>#N/D</v>
          </cell>
          <cell r="FK254" t="str">
            <v>#N/D</v>
          </cell>
          <cell r="FL254" t="str">
            <v>$254</v>
          </cell>
          <cell r="FM254" t="str">
            <v>#N/D</v>
          </cell>
          <cell r="FN254" t="str">
            <v>#N/D</v>
          </cell>
          <cell r="FO254" t="str">
            <v>#N/D</v>
          </cell>
          <cell r="FP254" t="str">
            <v>#N/D</v>
          </cell>
          <cell r="FQ254" t="str">
            <v>#¡REF!</v>
          </cell>
          <cell r="FR254" t="str">
            <v>#N/D</v>
          </cell>
          <cell r="FS254" t="str">
            <v xml:space="preserve">Revisar y corregir los contenidos textuales y pedagógicos generados por 
la Gerencia, garantizando claridad, coherencia y calidad editorial. 
2. Proponer metodologías y adaptar contenidos para facilitar la comprensión 
y efectividad de los procesos formativos. 
3. Colaborar en la conceptualización de materiales gráficos y audiovisuales 
para acompañar las estrategias de formación. 
4. Redactar, adaptar y estructurar materiales informativos para diferentes 
públicos de la Gerencia. 
5. Asistir a las diferentes reuniones de convocadas por la Gerencia de 
Escuela. 
6. Las demás que sean asignadas por el supervisor, de acuerdo con la 
naturaleza y objeto del contrato. </v>
          </cell>
          <cell r="FT25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4"/>
          <cell r="FV254">
            <v>9</v>
          </cell>
          <cell r="FW254" t="str">
            <v>#N/D</v>
          </cell>
          <cell r="FX254">
            <v>421</v>
          </cell>
          <cell r="FY254">
            <v>60000000</v>
          </cell>
          <cell r="FZ254">
            <v>45729</v>
          </cell>
          <cell r="GA254">
            <v>276</v>
          </cell>
          <cell r="GB254">
            <v>54000000</v>
          </cell>
          <cell r="GC254">
            <v>45743</v>
          </cell>
        </row>
        <row r="255">
          <cell r="A255" t="str">
            <v>C298</v>
          </cell>
          <cell r="B255"/>
          <cell r="C255">
            <v>2025</v>
          </cell>
          <cell r="D255">
            <v>254</v>
          </cell>
          <cell r="E255">
            <v>1022956512</v>
          </cell>
          <cell r="F255">
            <v>9</v>
          </cell>
          <cell r="G255" t="str">
            <v>MARIA JOHANNA ÑAÑEZ PADILLA</v>
          </cell>
          <cell r="H255" t="str">
            <v>Carrera 3 D # 97 a 13 sur</v>
          </cell>
          <cell r="I255">
            <v>7643721</v>
          </cell>
          <cell r="J255" t="str">
            <v>mnanez@participacionbogota.gov.co</v>
          </cell>
          <cell r="K255" t="str">
            <v>NO APLICA</v>
          </cell>
          <cell r="L255" t="str">
            <v>NO APLICA</v>
          </cell>
          <cell r="M255" t="str">
            <v>MUJER</v>
          </cell>
          <cell r="N255" t="str">
            <v>CISGENERO</v>
          </cell>
          <cell r="O255" t="str">
            <v>NO APLICA</v>
          </cell>
          <cell r="P255" t="str">
            <v>NO APLICA</v>
          </cell>
          <cell r="Q255">
            <v>32861</v>
          </cell>
          <cell r="R255">
            <v>35</v>
          </cell>
          <cell r="S255" t="str">
            <v>NACIONAL</v>
          </cell>
          <cell r="T255" t="str">
            <v>Título profesional en economía,
administración, contaduría y afines o su equivalencia</v>
          </cell>
          <cell r="U255" t="str">
            <v>ADMINISTRADOR DE EMPRESAS Corporación Unificada Nacional de Educación Superior
(CUN) Según diploma del 13 de febrero de 2020</v>
          </cell>
          <cell r="V255" t="str">
            <v>Inversión</v>
          </cell>
          <cell r="W255" t="str">
            <v xml:space="preserve">Implementación de mecanismos de participación que potencian el desarrollo territorial Bogotá D.C.
</v>
          </cell>
          <cell r="X255" t="str">
            <v>O23011745022024023806022</v>
          </cell>
          <cell r="Y255" t="str">
            <v>Meta 421 Implementar un (1) modelo de gobernanza democrática que amplíe el alcance de la participación de la ciudadanía organizaciones sociales y comunales de primer segundo y tercer grado en todas las decisiones públicas del gobierno distrital.</v>
          </cell>
          <cell r="Z255" t="str">
            <v>3. Aplicar a 2000 organizaciones sociales, comunales, medios comunitarios, de propiedad horizontal el modelo de fortalecimiento</v>
          </cell>
          <cell r="AA255" t="str">
            <v>Prestar los servicios profesionales para  realizar el seguimiento y el reporte de los procesos, acciones y metas de la Gerencia de Juventud y la respectiva consolidación de la información.</v>
          </cell>
          <cell r="AB255">
            <v>45748</v>
          </cell>
          <cell r="AC255">
            <v>45751</v>
          </cell>
          <cell r="AD255">
            <v>2025</v>
          </cell>
          <cell r="AE255">
            <v>4</v>
          </cell>
          <cell r="AF255">
            <v>4</v>
          </cell>
          <cell r="AG255">
            <v>2025</v>
          </cell>
          <cell r="AH255">
            <v>3</v>
          </cell>
          <cell r="AI255">
            <v>0</v>
          </cell>
          <cell r="AJ255">
            <v>2025</v>
          </cell>
          <cell r="AK255">
            <v>7</v>
          </cell>
          <cell r="AL255">
            <v>3</v>
          </cell>
          <cell r="AM255">
            <v>45841</v>
          </cell>
          <cell r="AN255">
            <v>90</v>
          </cell>
          <cell r="AO255">
            <v>13500000</v>
          </cell>
          <cell r="AP255"/>
          <cell r="AQ255"/>
          <cell r="AR255"/>
          <cell r="AS255" t="str">
            <v>$ 4.500.000</v>
          </cell>
          <cell r="AT255" t="str">
            <v>PROFESIONAL 2</v>
          </cell>
          <cell r="AU255" t="str">
            <v>Abril</v>
          </cell>
          <cell r="AV255" t="str">
            <v>1 1. Natural</v>
          </cell>
          <cell r="AW255" t="str">
            <v>26 26-Persona Natural</v>
          </cell>
          <cell r="AX255" t="str">
            <v>3 3. Único Contratista</v>
          </cell>
          <cell r="AY255" t="str">
            <v>17 17. Contrato de Prestación de Servicios</v>
          </cell>
          <cell r="AZ255" t="str">
            <v>31 31-Servicios Profesionales</v>
          </cell>
          <cell r="BA255" t="str">
            <v>5 Contratación directa</v>
          </cell>
          <cell r="BB255" t="str">
            <v>33 Prestación de Servicios Profesionales y Apoyo (5-8)</v>
          </cell>
          <cell r="BC255">
            <v>1</v>
          </cell>
          <cell r="BD255" t="str">
            <v>1 1. Ley 80</v>
          </cell>
          <cell r="BE255"/>
          <cell r="BF255"/>
          <cell r="BG255"/>
          <cell r="BH255"/>
          <cell r="BI255" t="str">
            <v>6 6: Prestacion de servicios</v>
          </cell>
          <cell r="BJ255"/>
          <cell r="BK255"/>
          <cell r="BL255"/>
          <cell r="BM255"/>
          <cell r="BN255"/>
          <cell r="BO255"/>
          <cell r="BP255"/>
          <cell r="BQ255"/>
          <cell r="BR255"/>
          <cell r="BS255"/>
          <cell r="BT255"/>
          <cell r="BU255"/>
          <cell r="BV255"/>
          <cell r="BW255"/>
          <cell r="BX255"/>
          <cell r="BY255"/>
          <cell r="BZ255"/>
          <cell r="CA255"/>
          <cell r="CB255"/>
          <cell r="CC255">
            <v>45750</v>
          </cell>
          <cell r="CD255" t="str">
            <v>CUMPLIMIENTO</v>
          </cell>
          <cell r="CE255">
            <v>80111600</v>
          </cell>
          <cell r="CF255" t="str">
            <v>CD-IDPAC-254-2025</v>
          </cell>
          <cell r="CG255" t="str">
            <v>https://community.secop.gov.co/Public/Tendering/OpportunityDetail/Index?noticeUID=CO1.NTC.7925596&amp;isFromPublicArea=True&amp;isModal=False</v>
          </cell>
          <cell r="CH255">
            <v>45747</v>
          </cell>
          <cell r="CI255" t="str">
            <v>CO1.PCCNTR.7724396</v>
          </cell>
          <cell r="CJ255" t="str">
            <v>Wilson Ayure</v>
          </cell>
          <cell r="CK255" t="str">
            <v>YULY MARCELA BARAJAS AGUILERA</v>
          </cell>
          <cell r="CL255" t="str">
            <v>1 1. Interna</v>
          </cell>
          <cell r="CM255" t="str">
            <v>JUAN DAVID QUIÑONES BORDA</v>
          </cell>
          <cell r="CN255">
            <v>1020805941</v>
          </cell>
          <cell r="CO255">
            <v>5</v>
          </cell>
          <cell r="CP255"/>
          <cell r="CQ255" t="str">
            <v>GERENTE JUVENTUD</v>
          </cell>
          <cell r="CR255"/>
          <cell r="CS255"/>
          <cell r="CT255"/>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t="str">
            <v>$ -</v>
          </cell>
          <cell r="EV255"/>
          <cell r="EW255"/>
          <cell r="EX255"/>
          <cell r="EY255"/>
          <cell r="EZ255"/>
          <cell r="FA255"/>
          <cell r="FB255">
            <v>0</v>
          </cell>
          <cell r="FC255">
            <v>45841</v>
          </cell>
          <cell r="FD255">
            <v>90</v>
          </cell>
          <cell r="FE255" t="str">
            <v>$ 13.500.000</v>
          </cell>
          <cell r="FF255" t="str">
            <v>Activo</v>
          </cell>
          <cell r="FG255" t="str">
            <v>En ejecución</v>
          </cell>
          <cell r="FH255"/>
          <cell r="FI255"/>
          <cell r="FJ255" t="str">
            <v>#N/D</v>
          </cell>
          <cell r="FK255" t="str">
            <v>#N/D</v>
          </cell>
          <cell r="FL255" t="str">
            <v>$255</v>
          </cell>
          <cell r="FM255" t="str">
            <v>#N/D</v>
          </cell>
          <cell r="FN255" t="str">
            <v>#N/D</v>
          </cell>
          <cell r="FO255" t="str">
            <v>#N/D</v>
          </cell>
          <cell r="FP255" t="str">
            <v>#N/D</v>
          </cell>
          <cell r="FQ255" t="str">
            <v>#¡REF!</v>
          </cell>
          <cell r="FR255" t="str">
            <v>#N/D</v>
          </cell>
          <cell r="FS255" t="str">
            <v>Realizar el seguimiento a la implementación de los procesos y las acciones 
de la Gerencia de Juventud y el reporte de los mismos en los aplicativos y 
formatos determinados, que permita el cumplimiento de las metas 
establecidas. 
2. Consolidar, validar y elaborar reportes de la información enviada por el 
equipo de la Gerencia de Juventud para el cumplimiento de las metas y 
Plan de Acción Institucional establecido. 
3. Brindar apoyo en la revisión de los informes mensuales de pago a los 
contratistas de la Gerencia de Juventud. 
4. Realizar el proceso de archivo de la Gerencia de Juventud de acuerdo con 
la Tabla de Retención Documental -TRD establecida para tal fin. 
5. Al finalizar el contrato, entregar un informe pormenorizado de las 
actividades desarrolladas y de los logros obtenidos dentro del contrato, así 
como los documentos elaborados, en medio físicos y digitales. 
6. Las demás que sean asignadas por el supervisor, de acuerdo con la 
naturaleza y objeto del contrato.</v>
          </cell>
          <cell r="FT25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5"/>
          <cell r="FV255">
            <v>3</v>
          </cell>
          <cell r="FW255" t="str">
            <v>#N/D</v>
          </cell>
          <cell r="FX255">
            <v>441</v>
          </cell>
          <cell r="FY255">
            <v>13500000</v>
          </cell>
          <cell r="FZ255">
            <v>45734</v>
          </cell>
          <cell r="GA255">
            <v>310</v>
          </cell>
          <cell r="GB255">
            <v>13500000</v>
          </cell>
          <cell r="GC255">
            <v>45751</v>
          </cell>
        </row>
        <row r="256">
          <cell r="A256" t="str">
            <v>C346</v>
          </cell>
          <cell r="B256"/>
          <cell r="C256">
            <v>2025</v>
          </cell>
          <cell r="D256">
            <v>255</v>
          </cell>
          <cell r="E256">
            <v>52878973</v>
          </cell>
          <cell r="F256">
            <v>5</v>
          </cell>
          <cell r="G256" t="str">
            <v>SANDRA PATRICIA DÍAZ MONTERREY</v>
          </cell>
          <cell r="H256" t="str">
            <v>calle 63 No. 71 f 36 sur</v>
          </cell>
          <cell r="I256">
            <v>3015044608</v>
          </cell>
          <cell r="J256" t="str">
            <v>sandy31102002@hotmail.com</v>
          </cell>
          <cell r="K256" t="str">
            <v>NO APLICA</v>
          </cell>
          <cell r="L256" t="str">
            <v>NO APLICA</v>
          </cell>
          <cell r="M256" t="str">
            <v>MUJER</v>
          </cell>
          <cell r="N256" t="str">
            <v>CISGENERO</v>
          </cell>
          <cell r="O256" t="str">
            <v>NO APLICA</v>
          </cell>
          <cell r="P256" t="str">
            <v>NO APLICA</v>
          </cell>
          <cell r="Q256">
            <v>30571</v>
          </cell>
          <cell r="R256">
            <v>39</v>
          </cell>
          <cell r="S256" t="str">
            <v>NACIONAL</v>
          </cell>
          <cell r="T256" t="str">
            <v>Título de formación técnico o tecnólogo o</v>
          </cell>
          <cell r="U256" t="str">
            <v>BACHILLER ACADÉMICO</v>
          </cell>
          <cell r="V256" t="str">
            <v>Inversión</v>
          </cell>
          <cell r="W256" t="str">
            <v>Implementación de mecanismos de participación que potencian el desarrollo territorial Bogotá D.C.</v>
          </cell>
          <cell r="X256" t="str">
            <v>O23011745022024023806022</v>
          </cell>
          <cell r="Y256" t="str">
            <v>Meta 421 Implementar un (1) modelo de gobernanza democrática que amplíe el alcance de la participación de la ciudadanía organizaciones sociales y comunales de primer segundo y tercer grado en todas las decisiones públicas del gobierno distrital.</v>
          </cell>
          <cell r="Z256" t="str">
            <v>2. Fortalecer 450 instancias formales y no formales de participación aplicando el modelo de fortalecimiento</v>
          </cell>
          <cell r="AA256"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56">
            <v>45737</v>
          </cell>
          <cell r="AC256">
            <v>45742</v>
          </cell>
          <cell r="AD256">
            <v>2025</v>
          </cell>
          <cell r="AE256">
            <v>3</v>
          </cell>
          <cell r="AF256">
            <v>26</v>
          </cell>
          <cell r="AG256">
            <v>2025</v>
          </cell>
          <cell r="AH256">
            <v>6</v>
          </cell>
          <cell r="AI256">
            <v>0</v>
          </cell>
          <cell r="AJ256">
            <v>2025</v>
          </cell>
          <cell r="AK256">
            <v>9</v>
          </cell>
          <cell r="AL256">
            <v>25</v>
          </cell>
          <cell r="AM256">
            <v>45925</v>
          </cell>
          <cell r="AN256">
            <v>180</v>
          </cell>
          <cell r="AO256">
            <v>20400000</v>
          </cell>
          <cell r="AP256"/>
          <cell r="AQ256"/>
          <cell r="AR256"/>
          <cell r="AS256" t="str">
            <v>$ 3.400.000</v>
          </cell>
          <cell r="AT256" t="str">
            <v>TECNICA 3</v>
          </cell>
          <cell r="AU256" t="str">
            <v>Marzo</v>
          </cell>
          <cell r="AV256" t="str">
            <v>1 1. Natural</v>
          </cell>
          <cell r="AW256" t="str">
            <v>26 26-Persona Natural</v>
          </cell>
          <cell r="AX256" t="str">
            <v>3 3. Único Contratista</v>
          </cell>
          <cell r="AY256" t="str">
            <v>17 17. Contrato de Prestación de Servicios</v>
          </cell>
          <cell r="AZ256" t="str">
            <v>33 33-Servicios Apoyo a la Gestion de la Entidad (servicios administrativos)</v>
          </cell>
          <cell r="BA256" t="str">
            <v>5 Contratación directa</v>
          </cell>
          <cell r="BB256" t="str">
            <v>33 Prestación de Servicios Profesionales y Apoyo (5-8)</v>
          </cell>
          <cell r="BC256">
            <v>1</v>
          </cell>
          <cell r="BD256" t="str">
            <v>1 1. Ley 80</v>
          </cell>
          <cell r="BE256"/>
          <cell r="BF256"/>
          <cell r="BG256"/>
          <cell r="BH256"/>
          <cell r="BI256" t="str">
            <v>6 6: Prestacion de servicios</v>
          </cell>
          <cell r="BJ256"/>
          <cell r="BK256"/>
          <cell r="BL256"/>
          <cell r="BM256"/>
          <cell r="BN256"/>
          <cell r="BO256"/>
          <cell r="BP256"/>
          <cell r="BQ256"/>
          <cell r="BR256"/>
          <cell r="BS256"/>
          <cell r="BT256"/>
          <cell r="BU256"/>
          <cell r="BV256"/>
          <cell r="BW256"/>
          <cell r="BX256"/>
          <cell r="BY256"/>
          <cell r="BZ256"/>
          <cell r="CA256"/>
          <cell r="CB256"/>
          <cell r="CC256">
            <v>45742</v>
          </cell>
          <cell r="CD256" t="str">
            <v>CUMPLIMIENTO</v>
          </cell>
          <cell r="CE256">
            <v>80111600</v>
          </cell>
          <cell r="CF256" t="str">
            <v>CD-IDPAC-255-2025</v>
          </cell>
          <cell r="CG256" t="str">
            <v>https://community.secop.gov.co/Public/Tendering/OpportunityDetail/Index?noticeUID=CO1.NTC.7883400&amp;isFromPublicArea=True&amp;isModal=False</v>
          </cell>
          <cell r="CH256">
            <v>45737</v>
          </cell>
          <cell r="CI256" t="str">
            <v xml:space="preserve">	CO1.PCCNTR.7689796</v>
          </cell>
          <cell r="CJ256" t="str">
            <v>Wilson Ayure</v>
          </cell>
          <cell r="CK256" t="str">
            <v>YULY MARCELA BARAJAS AGUILERA</v>
          </cell>
          <cell r="CL256" t="str">
            <v>1 1. Interna</v>
          </cell>
          <cell r="CM256" t="str">
            <v>JUAN CAMILO CASTELLANOS MEDINA</v>
          </cell>
          <cell r="CN256">
            <v>3838495</v>
          </cell>
          <cell r="CO256">
            <v>0</v>
          </cell>
          <cell r="CP256"/>
          <cell r="CQ256" t="str">
            <v>GERENTE DE INSTANCIAS Y MECANISMOS DE PARTICIPACIÓN</v>
          </cell>
          <cell r="CR256"/>
          <cell r="CS256"/>
          <cell r="CT256"/>
          <cell r="CU256"/>
          <cell r="CV256"/>
          <cell r="CW256"/>
          <cell r="CX256"/>
          <cell r="CY256"/>
          <cell r="CZ256"/>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t="str">
            <v>$ -</v>
          </cell>
          <cell r="EV256"/>
          <cell r="EW256"/>
          <cell r="EX256"/>
          <cell r="EY256"/>
          <cell r="EZ256"/>
          <cell r="FA256"/>
          <cell r="FB256">
            <v>0</v>
          </cell>
          <cell r="FC256">
            <v>45925</v>
          </cell>
          <cell r="FD256">
            <v>180</v>
          </cell>
          <cell r="FE256" t="str">
            <v>$ 20.400.000</v>
          </cell>
          <cell r="FF256" t="str">
            <v>Activo</v>
          </cell>
          <cell r="FG256" t="str">
            <v>En ejecución</v>
          </cell>
          <cell r="FH256"/>
          <cell r="FI256"/>
          <cell r="FJ256" t="str">
            <v>#N/D</v>
          </cell>
          <cell r="FK256" t="str">
            <v>#N/D</v>
          </cell>
          <cell r="FL256" t="str">
            <v>$256</v>
          </cell>
          <cell r="FM256" t="str">
            <v>#N/D</v>
          </cell>
          <cell r="FN256" t="str">
            <v>#N/D</v>
          </cell>
          <cell r="FO256" t="str">
            <v>#N/D</v>
          </cell>
          <cell r="FP256" t="str">
            <v>#N/D</v>
          </cell>
          <cell r="FQ256" t="str">
            <v>#¡REF!</v>
          </cell>
          <cell r="FR256" t="str">
            <v>#N/D</v>
          </cell>
          <cell r="FS256" t="str">
            <v>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25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6"/>
          <cell r="FV256">
            <v>6</v>
          </cell>
          <cell r="FW256" t="str">
            <v>#N/D</v>
          </cell>
          <cell r="FX256">
            <v>338</v>
          </cell>
          <cell r="FY256">
            <v>20400000</v>
          </cell>
          <cell r="FZ256">
            <v>45720</v>
          </cell>
          <cell r="GA256">
            <v>272</v>
          </cell>
          <cell r="GB256">
            <v>20400000</v>
          </cell>
          <cell r="GC256">
            <v>45741</v>
          </cell>
        </row>
        <row r="257">
          <cell r="A257" t="str">
            <v>C174</v>
          </cell>
          <cell r="B257"/>
          <cell r="C257">
            <v>2025</v>
          </cell>
          <cell r="D257">
            <v>256</v>
          </cell>
          <cell r="E257">
            <v>32939142</v>
          </cell>
          <cell r="F257">
            <v>7</v>
          </cell>
          <cell r="G257" t="str">
            <v>NATALIE MILLAN OTERO</v>
          </cell>
          <cell r="H257" t="str">
            <v>diagonal 76 #1-29 apto 403</v>
          </cell>
          <cell r="I257">
            <v>3587619</v>
          </cell>
          <cell r="J257" t="str">
            <v>nmillano@hotmail.com</v>
          </cell>
          <cell r="K257" t="str">
            <v>NO APLICA</v>
          </cell>
          <cell r="L257" t="str">
            <v>NO APLICA</v>
          </cell>
          <cell r="M257" t="str">
            <v>MUJER</v>
          </cell>
          <cell r="N257" t="str">
            <v>CISGENERO</v>
          </cell>
          <cell r="O257" t="str">
            <v>NO APLICA</v>
          </cell>
          <cell r="P257" t="str">
            <v>NO APLICA</v>
          </cell>
          <cell r="Q257">
            <v>31215</v>
          </cell>
          <cell r="R257">
            <v>39</v>
          </cell>
          <cell r="S257" t="str">
            <v>NACIONAL</v>
          </cell>
          <cell r="T257" t="str">
            <v>Título profesional en áreas 
de la economía, 
administración, contaduría 
con título de posgrado a 
nivel de especialización o su 
equivalencia</v>
          </cell>
          <cell r="U257" t="str">
            <v>Título profesional en 
Administración de Empresas 
otorgado por el Colegio de 
Estudios Superiores de 
Administración CESA el 28 
de mayo de 2012 y Titulo de 
especialista en Mercadeo 
Estratégico conferido por la 
misma institución 
universitaria el 11 de 
septiembre de 201</v>
          </cell>
          <cell r="V257" t="str">
            <v>Inversión</v>
          </cell>
          <cell r="W257" t="str">
            <v>Formación en capacidades democráticas en interrelación con la cualificación de la participación incidente; con enfoques de cultura ciudadana, democrática y de paz Bogotá D.C.</v>
          </cell>
          <cell r="X257" t="str">
            <v>O23011745022024021202034</v>
          </cell>
          <cell r="Y257"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57" t="str">
            <v>1. Formar 120.000 ciudadanos en sus capacidades democráticas para incidir en la construcción de una cultura democrática, ciudadana y de paz</v>
          </cell>
          <cell r="AA257" t="str">
            <v>Prestar servicios profesionales para contribuir al desarrollo de procesos formativos con enfoque en cultura democrática, ciudadana y de paz, mediante las diferentes modalidades implementadas por la Gerencia de la Escuela de Participación</v>
          </cell>
          <cell r="AB257">
            <v>45737</v>
          </cell>
          <cell r="AC257">
            <v>45748</v>
          </cell>
          <cell r="AD257">
            <v>2025</v>
          </cell>
          <cell r="AE257">
            <v>4</v>
          </cell>
          <cell r="AF257">
            <v>1</v>
          </cell>
          <cell r="AG257">
            <v>2025</v>
          </cell>
          <cell r="AH257">
            <v>6</v>
          </cell>
          <cell r="AI257">
            <v>0</v>
          </cell>
          <cell r="AJ257">
            <v>2025</v>
          </cell>
          <cell r="AK257">
            <v>9</v>
          </cell>
          <cell r="AL257">
            <v>30</v>
          </cell>
          <cell r="AM257">
            <v>45930</v>
          </cell>
          <cell r="AN257">
            <v>180</v>
          </cell>
          <cell r="AO257">
            <v>54000000</v>
          </cell>
          <cell r="AP257"/>
          <cell r="AQ257"/>
          <cell r="AR257"/>
          <cell r="AS257" t="str">
            <v>$ 9.000.000</v>
          </cell>
          <cell r="AT257" t="str">
            <v>ASESOR 3</v>
          </cell>
          <cell r="AU257" t="str">
            <v>Abril</v>
          </cell>
          <cell r="AV257" t="str">
            <v>1 1. Natural</v>
          </cell>
          <cell r="AW257" t="str">
            <v>26 26-Persona Natural</v>
          </cell>
          <cell r="AX257" t="str">
            <v>3 3. Único Contratista</v>
          </cell>
          <cell r="AY257" t="str">
            <v>17 17. Contrato de Prestación de Servicios</v>
          </cell>
          <cell r="AZ257" t="str">
            <v>31 31-Servicios Profesionales</v>
          </cell>
          <cell r="BA257" t="str">
            <v>5 Contratación directa</v>
          </cell>
          <cell r="BB257" t="str">
            <v>33 Prestación de Servicios Profesionales y Apoyo (5-8)</v>
          </cell>
          <cell r="BC257">
            <v>1</v>
          </cell>
          <cell r="BD257" t="str">
            <v>1 1. Ley 80</v>
          </cell>
          <cell r="BE257"/>
          <cell r="BF257"/>
          <cell r="BG257"/>
          <cell r="BH257"/>
          <cell r="BI257" t="str">
            <v>6 6: Prestacion de servicios</v>
          </cell>
          <cell r="BJ257"/>
          <cell r="BK257"/>
          <cell r="BL257"/>
          <cell r="BM257"/>
          <cell r="BN257"/>
          <cell r="BO257"/>
          <cell r="BP257"/>
          <cell r="BQ257"/>
          <cell r="BR257"/>
          <cell r="BS257"/>
          <cell r="BT257"/>
          <cell r="BU257"/>
          <cell r="BV257"/>
          <cell r="BW257"/>
          <cell r="BX257"/>
          <cell r="BY257"/>
          <cell r="BZ257"/>
          <cell r="CA257"/>
          <cell r="CB257"/>
          <cell r="CC257">
            <v>45747</v>
          </cell>
          <cell r="CD257" t="str">
            <v>CUMPLIMIENTO</v>
          </cell>
          <cell r="CE257">
            <v>80111600</v>
          </cell>
          <cell r="CF257" t="str">
            <v>CD-IDPAC-256-2025</v>
          </cell>
          <cell r="CG257" t="str">
            <v>https://community.secop.gov.co/Public/Tendering/OpportunityDetail/Index?noticeUID=CO1.NTC.7883275&amp;isFromPublicArea=True&amp;isModal=False</v>
          </cell>
          <cell r="CH257">
            <v>45737</v>
          </cell>
          <cell r="CI257" t="str">
            <v>CO1.PCCNTR.7690067</v>
          </cell>
          <cell r="CJ257" t="str">
            <v>Manuela Martínez</v>
          </cell>
          <cell r="CK257" t="str">
            <v>YULY MARCELA BARAJAS AGUILERA</v>
          </cell>
          <cell r="CL257" t="str">
            <v>1 1. Interna</v>
          </cell>
          <cell r="CM257" t="str">
            <v>JOSÉ GUILLERMO ORJUELA ARDILA</v>
          </cell>
          <cell r="CN257">
            <v>1075654508</v>
          </cell>
          <cell r="CO257">
            <v>1</v>
          </cell>
          <cell r="CP257"/>
          <cell r="CQ257" t="str">
            <v>GERENTE ESCUELA DE LA PARTICIPACIÓN</v>
          </cell>
          <cell r="CR257"/>
          <cell r="CS257"/>
          <cell r="CT257"/>
          <cell r="CU257"/>
          <cell r="CV257"/>
          <cell r="CW257"/>
          <cell r="CX257"/>
          <cell r="CY257"/>
          <cell r="CZ257"/>
          <cell r="DA257"/>
          <cell r="DB257"/>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t="str">
            <v>$ -</v>
          </cell>
          <cell r="EV257"/>
          <cell r="EW257"/>
          <cell r="EX257"/>
          <cell r="EY257"/>
          <cell r="EZ257"/>
          <cell r="FA257"/>
          <cell r="FB257">
            <v>0</v>
          </cell>
          <cell r="FC257">
            <v>45930</v>
          </cell>
          <cell r="FD257">
            <v>180</v>
          </cell>
          <cell r="FE257" t="str">
            <v>$ 54.000.000</v>
          </cell>
          <cell r="FF257" t="str">
            <v>Activo</v>
          </cell>
          <cell r="FG257" t="str">
            <v>En ejecución</v>
          </cell>
          <cell r="FH257"/>
          <cell r="FI257"/>
          <cell r="FJ257" t="str">
            <v>#N/D</v>
          </cell>
          <cell r="FK257" t="str">
            <v>#N/D</v>
          </cell>
          <cell r="FL257" t="str">
            <v>$257</v>
          </cell>
          <cell r="FM257" t="str">
            <v>#N/D</v>
          </cell>
          <cell r="FN257" t="str">
            <v>#N/D</v>
          </cell>
          <cell r="FO257" t="str">
            <v>#N/D</v>
          </cell>
          <cell r="FP257" t="str">
            <v>#N/D</v>
          </cell>
          <cell r="FQ257" t="str">
            <v>#¡REF!</v>
          </cell>
          <cell r="FR257" t="str">
            <v>#N/D</v>
          </cell>
          <cell r="FS257" t="str">
            <v xml:space="preserve"> Apoyar en la sistematización de la información derivada de las acciones de
 la Escuela de la Participación.
 2. Elaborar los reportes técnicos y administrativos según la necesidad del
 área.
 3. Apoyar en la gestión institucional e interinstitucional para la adecuada
 realización de los procesos de formación y promoción de la Participación
 de acuerdo con los lineamientos de la Gerencia Escuela de la
 Participación.
 4. Asistir a las diferentes reuniones de formación y coordinación convocadas
 por la Gerencia Escuela.
 5. Gestionar y elaborar las respuestas a las diferentes PQRS, en el marco de
 la misión de la Escuela.
 6. Las demás que sean asignadas por el supervisor, de acuerdo con la
 naturaleza y objeto del contrato</v>
          </cell>
          <cell r="FT25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7"/>
          <cell r="FV257">
            <v>6</v>
          </cell>
          <cell r="FW257" t="str">
            <v>#N/D</v>
          </cell>
          <cell r="FX257">
            <v>420</v>
          </cell>
          <cell r="FY257">
            <v>54000000</v>
          </cell>
          <cell r="FZ257">
            <v>45729</v>
          </cell>
          <cell r="GA257">
            <v>284</v>
          </cell>
          <cell r="GB257">
            <v>54000000</v>
          </cell>
          <cell r="GC257">
            <v>45747</v>
          </cell>
        </row>
        <row r="258">
          <cell r="A258" t="str">
            <v>C548</v>
          </cell>
          <cell r="B258"/>
          <cell r="C258">
            <v>2025</v>
          </cell>
          <cell r="D258">
            <v>257</v>
          </cell>
          <cell r="E258">
            <v>52356985</v>
          </cell>
          <cell r="F258">
            <v>7</v>
          </cell>
          <cell r="G258" t="str">
            <v>FRANCIA VIVIANA VEGA RODRIGUEZ</v>
          </cell>
          <cell r="H258" t="str">
            <v>CR 12 No 83-96 interior 3 apto 107</v>
          </cell>
          <cell r="I258">
            <v>3002009850</v>
          </cell>
          <cell r="J258" t="str">
            <v>franciaviviana@gmail.com</v>
          </cell>
          <cell r="K258" t="str">
            <v>NO APLICA</v>
          </cell>
          <cell r="L258" t="str">
            <v>NO APLICA</v>
          </cell>
          <cell r="M258" t="str">
            <v>MUJER</v>
          </cell>
          <cell r="N258" t="str">
            <v>CISGENERO</v>
          </cell>
          <cell r="O258" t="str">
            <v>NO APLICA</v>
          </cell>
          <cell r="P258" t="str">
            <v>NO APLICA</v>
          </cell>
          <cell r="Q258">
            <v>28205</v>
          </cell>
          <cell r="R258">
            <v>48</v>
          </cell>
          <cell r="S258" t="str">
            <v>NACIONAL</v>
          </cell>
          <cell r="T258" t="str">
            <v>Título profesional en las áreas ciencias sociales, 
humanas y afines</v>
          </cell>
          <cell r="U258" t="str">
            <v>PSICÓLOGA 
Corporación Universitaria Iberoamericana 
Según diploma del 18 de marzo de 2005</v>
          </cell>
          <cell r="V258" t="str">
            <v>Inversión</v>
          </cell>
          <cell r="W258" t="str">
            <v>Construcción de Ciudadanía Activa Crece La Participación en el Territorio con Promoción, Información e Innovación en Bogotá D.C.</v>
          </cell>
          <cell r="X258" t="str">
            <v>O23011745022024025405001</v>
          </cell>
          <cell r="Y25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58" t="str">
            <v>5. ejecutar 400 obras con Saldo Pedagogico</v>
          </cell>
          <cell r="AA258" t="str">
            <v>Prestar servicios profesionales para realizar la articulación y realizar la participación incidente con las organizaciones sociales, comunales y comunitarias desde el componente social dentro de la metodología obras Con Saldo pedagógico de la Gerencia de Proyectos del IDPAC.</v>
          </cell>
          <cell r="AB258">
            <v>45750</v>
          </cell>
          <cell r="AC258">
            <v>45755</v>
          </cell>
          <cell r="AD258">
            <v>2025</v>
          </cell>
          <cell r="AE258">
            <v>4</v>
          </cell>
          <cell r="AF258">
            <v>8</v>
          </cell>
          <cell r="AG258">
            <v>2025</v>
          </cell>
          <cell r="AH258">
            <v>5</v>
          </cell>
          <cell r="AI258">
            <v>0</v>
          </cell>
          <cell r="AJ258">
            <v>2025</v>
          </cell>
          <cell r="AK258">
            <v>9</v>
          </cell>
          <cell r="AL258">
            <v>7</v>
          </cell>
          <cell r="AM258">
            <v>45907</v>
          </cell>
          <cell r="AN258">
            <v>150</v>
          </cell>
          <cell r="AO258">
            <v>20000000</v>
          </cell>
          <cell r="AP258"/>
          <cell r="AQ258"/>
          <cell r="AR258"/>
          <cell r="AS258" t="str">
            <v>$ 4.000.000</v>
          </cell>
          <cell r="AT258" t="str">
            <v>PROFESIONAL 1</v>
          </cell>
          <cell r="AU258" t="str">
            <v>Abril</v>
          </cell>
          <cell r="AV258" t="str">
            <v>1 1. Natural</v>
          </cell>
          <cell r="AW258" t="str">
            <v>26 26-Persona Natural</v>
          </cell>
          <cell r="AX258" t="str">
            <v>3 3. Único Contratista</v>
          </cell>
          <cell r="AY258" t="str">
            <v>17 17. Contrato de Prestación de Servicios</v>
          </cell>
          <cell r="AZ258" t="str">
            <v>31 31-Servicios Profesionales</v>
          </cell>
          <cell r="BA258" t="str">
            <v>5 Contratación directa</v>
          </cell>
          <cell r="BB258" t="str">
            <v>33 Prestación de Servicios Profesionales y Apoyo (5-8)</v>
          </cell>
          <cell r="BC258">
            <v>1</v>
          </cell>
          <cell r="BD258" t="str">
            <v>1 1. Ley 80</v>
          </cell>
          <cell r="BE258"/>
          <cell r="BF258"/>
          <cell r="BG258"/>
          <cell r="BH258"/>
          <cell r="BI258" t="str">
            <v>6 6: Prestacion de servicios</v>
          </cell>
          <cell r="BJ258"/>
          <cell r="BK258"/>
          <cell r="BL258"/>
          <cell r="BM258"/>
          <cell r="BN258"/>
          <cell r="BO258"/>
          <cell r="BP258"/>
          <cell r="BQ258"/>
          <cell r="BR258"/>
          <cell r="BS258"/>
          <cell r="BT258"/>
          <cell r="BU258"/>
          <cell r="BV258"/>
          <cell r="BW258"/>
          <cell r="BX258"/>
          <cell r="BY258"/>
          <cell r="BZ258"/>
          <cell r="CA258"/>
          <cell r="CB258"/>
          <cell r="CC258">
            <v>45754</v>
          </cell>
          <cell r="CD258" t="str">
            <v>CUMPLIMIENTO</v>
          </cell>
          <cell r="CE258">
            <v>80111600</v>
          </cell>
          <cell r="CF258" t="str">
            <v>CD-IDPAC-257-2025</v>
          </cell>
          <cell r="CG258" t="str">
            <v>https://community.secop.gov.co/Public/Tendering/OpportunityDetail/Index?noticeUID=CO1.NTC.7940802&amp;isFromPublicArea=True&amp;isModal=False</v>
          </cell>
          <cell r="CH258">
            <v>45749</v>
          </cell>
          <cell r="CI258" t="str">
            <v xml:space="preserve">	CO1.PCCNTR.7736865</v>
          </cell>
          <cell r="CJ258" t="str">
            <v>Sebastian Silva</v>
          </cell>
          <cell r="CK258" t="str">
            <v>YULY MARCELA BARAJAS AGUILERA</v>
          </cell>
          <cell r="CL258" t="str">
            <v>1 1. Interna</v>
          </cell>
          <cell r="CM258" t="str">
            <v>CAMILO IVAN REYES AMADOR</v>
          </cell>
          <cell r="CN258">
            <v>80082106</v>
          </cell>
          <cell r="CO258">
            <v>4</v>
          </cell>
          <cell r="CP258"/>
          <cell r="CQ258" t="str">
            <v>GERENTE DE PROYECTOS</v>
          </cell>
          <cell r="CR258"/>
          <cell r="CS258"/>
          <cell r="CT258"/>
          <cell r="CU258"/>
          <cell r="CV258"/>
          <cell r="CW258"/>
          <cell r="CX258"/>
          <cell r="CY258"/>
          <cell r="CZ258"/>
          <cell r="DA258"/>
          <cell r="DB258"/>
          <cell r="DC258"/>
          <cell r="DD258"/>
          <cell r="DE258"/>
          <cell r="DF258"/>
          <cell r="DG258"/>
          <cell r="DH258"/>
          <cell r="DI258"/>
          <cell r="DJ258"/>
          <cell r="DK258"/>
          <cell r="DL258"/>
          <cell r="DM258"/>
          <cell r="DN258"/>
          <cell r="DO258"/>
          <cell r="DP258"/>
          <cell r="DQ258"/>
          <cell r="DR258"/>
          <cell r="DS258"/>
          <cell r="DT258"/>
          <cell r="DU258"/>
          <cell r="DV258"/>
          <cell r="DW258"/>
          <cell r="DX258"/>
          <cell r="DY258"/>
          <cell r="DZ258"/>
          <cell r="EA258"/>
          <cell r="EB258"/>
          <cell r="EC258"/>
          <cell r="ED258"/>
          <cell r="EE258"/>
          <cell r="EF258"/>
          <cell r="EG258"/>
          <cell r="EH258"/>
          <cell r="EI258"/>
          <cell r="EJ258"/>
          <cell r="EK258"/>
          <cell r="EL258"/>
          <cell r="EM258"/>
          <cell r="EN258"/>
          <cell r="EO258"/>
          <cell r="EP258"/>
          <cell r="EQ258"/>
          <cell r="ER258"/>
          <cell r="ES258"/>
          <cell r="ET258"/>
          <cell r="EU258" t="str">
            <v>$ -</v>
          </cell>
          <cell r="EV258"/>
          <cell r="EW258"/>
          <cell r="EX258"/>
          <cell r="EY258"/>
          <cell r="EZ258"/>
          <cell r="FA258"/>
          <cell r="FB258">
            <v>0</v>
          </cell>
          <cell r="FC258">
            <v>45907</v>
          </cell>
          <cell r="FD258">
            <v>150</v>
          </cell>
          <cell r="FE258" t="str">
            <v>$ 20.000.000</v>
          </cell>
          <cell r="FF258" t="str">
            <v>Activo</v>
          </cell>
          <cell r="FG258" t="str">
            <v>En ejecución</v>
          </cell>
          <cell r="FH258"/>
          <cell r="FI258"/>
          <cell r="FJ258" t="str">
            <v>#N/D</v>
          </cell>
          <cell r="FK258" t="str">
            <v>#N/D</v>
          </cell>
          <cell r="FL258" t="str">
            <v>$258</v>
          </cell>
          <cell r="FM258" t="str">
            <v>#N/D</v>
          </cell>
          <cell r="FN258" t="str">
            <v>#N/D</v>
          </cell>
          <cell r="FO258" t="str">
            <v>#N/D</v>
          </cell>
          <cell r="FP258" t="str">
            <v>#N/D</v>
          </cell>
          <cell r="FQ258" t="str">
            <v>#¡REF!</v>
          </cell>
          <cell r="FR258" t="str">
            <v>#N/D</v>
          </cell>
          <cell r="FS258" t="str">
            <v>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Brindar apoyo en la orientación a las JAC en la estructuración de los 
proyectos desde el componente social, apoyando en la identificación del 
territorio con las posibles soluciones a sus necesidades y en la definición 
del presupuesto con actividades que generan saldo pedagógico. 
4. Brindar acompañamiento en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v>
          </cell>
          <cell r="FT25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8"/>
          <cell r="FV258">
            <v>5</v>
          </cell>
          <cell r="FW258" t="str">
            <v>#N/D</v>
          </cell>
          <cell r="FX258">
            <v>342</v>
          </cell>
          <cell r="FY258">
            <v>24000000</v>
          </cell>
          <cell r="FZ258">
            <v>45720</v>
          </cell>
          <cell r="GA258">
            <v>319</v>
          </cell>
          <cell r="GB258">
            <v>20000000</v>
          </cell>
          <cell r="GC258">
            <v>45755</v>
          </cell>
        </row>
        <row r="259">
          <cell r="A259" t="str">
            <v>A79</v>
          </cell>
          <cell r="B259"/>
          <cell r="C259">
            <v>2025</v>
          </cell>
          <cell r="D259">
            <v>258</v>
          </cell>
          <cell r="E259">
            <v>1070959694</v>
          </cell>
          <cell r="F259">
            <v>3</v>
          </cell>
          <cell r="G259" t="str">
            <v>MARIA CAMILA AGUILERA URREA</v>
          </cell>
          <cell r="H259" t="str">
            <v>DG  3     9  70    CA i 9</v>
          </cell>
          <cell r="I259">
            <v>3102079612</v>
          </cell>
          <cell r="J259" t="str">
            <v>mcaguilera90@gmail.com</v>
          </cell>
          <cell r="K259" t="str">
            <v>NO APLICA</v>
          </cell>
          <cell r="L259" t="str">
            <v>NO APLICA</v>
          </cell>
          <cell r="M259" t="str">
            <v>MUJER</v>
          </cell>
          <cell r="N259" t="str">
            <v>CISGENERO</v>
          </cell>
          <cell r="O259" t="str">
            <v>NO APLICA</v>
          </cell>
          <cell r="P259" t="str">
            <v>NO APLICA</v>
          </cell>
          <cell r="Q259">
            <v>33239</v>
          </cell>
          <cell r="R259">
            <v>34</v>
          </cell>
          <cell r="S259" t="str">
            <v>NACIONAL</v>
          </cell>
          <cell r="T259" t="str">
            <v>Título profesional en 
ciencias sociales y humanas 
y/o su
 equivalencia.</v>
          </cell>
          <cell r="U259" t="str">
            <v xml:space="preserve">ABOGADA
 Según diploma del 9 de 
mayo de 2014   Univerdidad 
Libre           </v>
          </cell>
          <cell r="V259" t="str">
            <v>Funcionamiento</v>
          </cell>
          <cell r="W259" t="str">
            <v>N/A</v>
          </cell>
          <cell r="X259"/>
          <cell r="Y259" t="str">
            <v>N/A</v>
          </cell>
          <cell r="Z259" t="str">
            <v>N/A</v>
          </cell>
          <cell r="AA259" t="str">
            <v>Prestar los servicios profesionales para ejecutar actividades archivísticas en el proceso de gestión documental del Instituto Distrital de Participación y Acción Comunal.</v>
          </cell>
          <cell r="AB259">
            <v>45742</v>
          </cell>
          <cell r="AC259">
            <v>45748</v>
          </cell>
          <cell r="AD259">
            <v>2025</v>
          </cell>
          <cell r="AE259">
            <v>4</v>
          </cell>
          <cell r="AF259">
            <v>1</v>
          </cell>
          <cell r="AG259">
            <v>2025</v>
          </cell>
          <cell r="AH259">
            <v>5</v>
          </cell>
          <cell r="AI259">
            <v>0</v>
          </cell>
          <cell r="AJ259">
            <v>2025</v>
          </cell>
          <cell r="AK259">
            <v>9</v>
          </cell>
          <cell r="AL259">
            <v>0</v>
          </cell>
          <cell r="AM259">
            <v>45901</v>
          </cell>
          <cell r="AN259">
            <v>150</v>
          </cell>
          <cell r="AO259">
            <v>20000000</v>
          </cell>
          <cell r="AP259"/>
          <cell r="AQ259"/>
          <cell r="AR259"/>
          <cell r="AS259" t="str">
            <v>$ 4.000.000</v>
          </cell>
          <cell r="AT259" t="str">
            <v>PROFESIONAL 1</v>
          </cell>
          <cell r="AU259" t="str">
            <v>Abril</v>
          </cell>
          <cell r="AV259" t="str">
            <v>1 1. Natural</v>
          </cell>
          <cell r="AW259" t="str">
            <v>26 26-Persona Natural</v>
          </cell>
          <cell r="AX259" t="str">
            <v>3 3. Único Contratista</v>
          </cell>
          <cell r="AY259" t="str">
            <v>17 17. Contrato de Prestación de Servicios</v>
          </cell>
          <cell r="AZ259" t="str">
            <v>31 31-Servicios Profesionales</v>
          </cell>
          <cell r="BA259" t="str">
            <v>5 Contratación directa</v>
          </cell>
          <cell r="BB259" t="str">
            <v>33 Prestación de Servicios Profesionales y Apoyo (5-8)</v>
          </cell>
          <cell r="BC259">
            <v>1</v>
          </cell>
          <cell r="BD259" t="str">
            <v>1 1. Ley 80</v>
          </cell>
          <cell r="BE259"/>
          <cell r="BF259"/>
          <cell r="BG259"/>
          <cell r="BH259"/>
          <cell r="BI259" t="str">
            <v>6 6: Prestacion de servicios</v>
          </cell>
          <cell r="BJ259"/>
          <cell r="BK259"/>
          <cell r="BL259"/>
          <cell r="BM259"/>
          <cell r="BN259"/>
          <cell r="BO259"/>
          <cell r="BP259"/>
          <cell r="BQ259"/>
          <cell r="BR259"/>
          <cell r="BS259"/>
          <cell r="BT259"/>
          <cell r="BU259"/>
          <cell r="BV259"/>
          <cell r="BW259"/>
          <cell r="BX259"/>
          <cell r="BY259"/>
          <cell r="BZ259"/>
          <cell r="CA259"/>
          <cell r="CB259"/>
          <cell r="CC259">
            <v>45743</v>
          </cell>
          <cell r="CD259" t="str">
            <v>CUMPLIMIENTO</v>
          </cell>
          <cell r="CE259">
            <v>80111600</v>
          </cell>
          <cell r="CF259" t="str">
            <v>CD-IDPAC-0258-2025</v>
          </cell>
          <cell r="CG259" t="str">
            <v>https://community.secop.gov.co/Public/Tendering/OpportunityDetail/Index?noticeUID=CO1.NTC.7894241&amp;isFromPublicArea=True&amp;isModal=False</v>
          </cell>
          <cell r="CH259">
            <v>45741</v>
          </cell>
          <cell r="CI259" t="str">
            <v>CO1.PCCNTR.7699242</v>
          </cell>
          <cell r="CJ259" t="str">
            <v>Sandra Milena Torres</v>
          </cell>
          <cell r="CK259" t="str">
            <v>YULY MARCELA BARAJAS AGUILERA</v>
          </cell>
          <cell r="CL259" t="str">
            <v>1 1. Interna</v>
          </cell>
          <cell r="CM259" t="str">
            <v>YULY MARCELA BARAJAS AGUILERA</v>
          </cell>
          <cell r="CN259">
            <v>1010176121</v>
          </cell>
          <cell r="CO259">
            <v>6</v>
          </cell>
          <cell r="CP259"/>
          <cell r="CQ259" t="str">
            <v>SECRETARIA GENERAL</v>
          </cell>
          <cell r="CR259"/>
          <cell r="CS259"/>
          <cell r="CT259"/>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t="str">
            <v>$ -</v>
          </cell>
          <cell r="EV259"/>
          <cell r="EW259"/>
          <cell r="EX259"/>
          <cell r="EY259"/>
          <cell r="EZ259"/>
          <cell r="FA259"/>
          <cell r="FB259">
            <v>0</v>
          </cell>
          <cell r="FC259">
            <v>45901</v>
          </cell>
          <cell r="FD259">
            <v>150</v>
          </cell>
          <cell r="FE259" t="str">
            <v>$ 20.000.000</v>
          </cell>
          <cell r="FF259" t="str">
            <v>Activo</v>
          </cell>
          <cell r="FG259" t="str">
            <v>En ejecución</v>
          </cell>
          <cell r="FH259"/>
          <cell r="FI259"/>
          <cell r="FJ259" t="str">
            <v>#N/D</v>
          </cell>
          <cell r="FK259" t="str">
            <v>#N/D</v>
          </cell>
          <cell r="FL259" t="str">
            <v>$259</v>
          </cell>
          <cell r="FM259" t="str">
            <v>#N/D</v>
          </cell>
          <cell r="FN259" t="str">
            <v>#N/D</v>
          </cell>
          <cell r="FO259" t="str">
            <v>#N/D</v>
          </cell>
          <cell r="FP259" t="str">
            <v>#N/D</v>
          </cell>
          <cell r="FQ259" t="str">
            <v>#¡REF!</v>
          </cell>
          <cell r="FR259" t="str">
            <v>#N/D</v>
          </cell>
          <cell r="FS259" t="str">
            <v xml:space="preserve"> Revisar y dar trámite a las liquidaciones y  actas de cierre  de los 
expedientes digitales  del proceso de gestión contractual asignados por el 
Supervisor del Contrato  
2. Efectuar los procesos documentales, relacionados con el repositorio digital 
de los archivos de gestión de la entidad, para dar cumplimiento a la 
normatividad archivística. 
3. Acompañar la implementación de acciones que contribuyan a la ejecución 
y mejora del Proceso De Gestión Documental en la entidad 
(procedimientos y formatos). 
4. Elaborar respuestas  a los diferentes derechos de petición que sean 
asignados por la Secretaria General y   realizar seguimiento de los mismos 
hasta culminar su proceso.  
5. Realizar el apoyo correspondiente con el cargue de información y/o 
documentación del Proceso de Gestión Contractual, en las plataformas de 
contratación, destinadas para el efecto. 
6. Las demás que sean asignadas por el supervisor, de acuerdo con la 
naturaleza y objeto del contrato.</v>
          </cell>
          <cell r="FT25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9"/>
          <cell r="FV259">
            <v>5</v>
          </cell>
          <cell r="FW259" t="str">
            <v>#N/D</v>
          </cell>
          <cell r="FX259">
            <v>416</v>
          </cell>
          <cell r="FY259">
            <v>20000000</v>
          </cell>
          <cell r="FZ259">
            <v>45729</v>
          </cell>
          <cell r="GA259">
            <v>279</v>
          </cell>
          <cell r="GB259">
            <v>20000000</v>
          </cell>
          <cell r="GC259">
            <v>45744</v>
          </cell>
        </row>
        <row r="260">
          <cell r="A260" t="str">
            <v>C52</v>
          </cell>
          <cell r="B260"/>
          <cell r="C260">
            <v>2025</v>
          </cell>
          <cell r="D260">
            <v>259</v>
          </cell>
          <cell r="E260">
            <v>1097035129</v>
          </cell>
          <cell r="F260">
            <v>6</v>
          </cell>
          <cell r="G260" t="str">
            <v>LUIS ALEJANDRO RAMIREZ YEPES</v>
          </cell>
          <cell r="H260" t="str">
            <v>CL       122  # 45A 40</v>
          </cell>
          <cell r="I260">
            <v>3004921217</v>
          </cell>
          <cell r="J260" t="str">
            <v>alejandroramirezyepes@hotmail.com</v>
          </cell>
          <cell r="K260" t="str">
            <v>NO APLICA</v>
          </cell>
          <cell r="L260" t="str">
            <v>NO APLICA</v>
          </cell>
          <cell r="M260" t="str">
            <v>HOMBRE</v>
          </cell>
          <cell r="N260" t="str">
            <v>CISGENERO</v>
          </cell>
          <cell r="O260" t="str">
            <v>NO APLICA</v>
          </cell>
          <cell r="P260" t="str">
            <v>NO APLICA</v>
          </cell>
          <cell r="Q260">
            <v>32810</v>
          </cell>
          <cell r="R260">
            <v>35</v>
          </cell>
          <cell r="S260" t="str">
            <v>NACIONAL</v>
          </cell>
          <cell r="T260" t="str">
            <v>Título profesional en derecho 
o ciencias sociales y 
humanas con título de 
posgrado a nivel de 
especialización y/o su 
equivalencia.</v>
          </cell>
          <cell r="U260" t="str">
            <v xml:space="preserve"> ABOGADO
 UNIVERSIDAD LA GRAN 
COLOMBIA
 Según diploma del 
30/10/2014</v>
          </cell>
          <cell r="V260" t="str">
            <v>Inversión</v>
          </cell>
          <cell r="W260" t="str">
            <v>Fortalecimiento de la gestión institucional del IDPAC en el marco de la ejecución del Plan de Desarrollo de  Bogotá D.C</v>
          </cell>
          <cell r="X260" t="str">
            <v>O23011745992024019407023</v>
          </cell>
          <cell r="Y260" t="str">
            <v>Meta 368 Implementar 1 estrategia para fortalecimiento de la gestión institucional y operativa</v>
          </cell>
          <cell r="Z260" t="str">
            <v>1. Realizar el 100% de la estrategia de contratación de talento humano para los procesos de apoyo, gerencia y evaluación</v>
          </cell>
          <cell r="AA260" t="str">
            <v>Prestar los servicios profesionales para apoyar técnicamente en seguimiento de los proyectos de inversión y del presupuesto de funcionamiento a cargo del IDPAC.</v>
          </cell>
          <cell r="AB260">
            <v>45742</v>
          </cell>
          <cell r="AC260">
            <v>45748</v>
          </cell>
          <cell r="AD260">
            <v>2025</v>
          </cell>
          <cell r="AE260">
            <v>4</v>
          </cell>
          <cell r="AF260">
            <v>1</v>
          </cell>
          <cell r="AG260">
            <v>2025</v>
          </cell>
          <cell r="AH260">
            <v>6</v>
          </cell>
          <cell r="AI260">
            <v>0</v>
          </cell>
          <cell r="AJ260">
            <v>2025</v>
          </cell>
          <cell r="AK260">
            <v>9</v>
          </cell>
          <cell r="AL260">
            <v>30</v>
          </cell>
          <cell r="AM260">
            <v>45930</v>
          </cell>
          <cell r="AN260">
            <v>180</v>
          </cell>
          <cell r="AO260">
            <v>42000000</v>
          </cell>
          <cell r="AP260"/>
          <cell r="AQ260"/>
          <cell r="AR260"/>
          <cell r="AS260" t="str">
            <v>$ 7.000.000</v>
          </cell>
          <cell r="AT260" t="str">
            <v>PROFESIONAL 7</v>
          </cell>
          <cell r="AU260" t="str">
            <v>Abril</v>
          </cell>
          <cell r="AV260" t="str">
            <v>1 1. Natural</v>
          </cell>
          <cell r="AW260" t="str">
            <v>26 26-Persona Natural</v>
          </cell>
          <cell r="AX260" t="str">
            <v>3 3. Único Contratista</v>
          </cell>
          <cell r="AY260" t="str">
            <v>17 17. Contrato de Prestación de Servicios</v>
          </cell>
          <cell r="AZ260" t="str">
            <v>31 31-Servicios Profesionales</v>
          </cell>
          <cell r="BA260" t="str">
            <v>5 Contratación directa</v>
          </cell>
          <cell r="BB260" t="str">
            <v>33 Prestación de Servicios Profesionales y Apoyo (5-8)</v>
          </cell>
          <cell r="BC260">
            <v>1</v>
          </cell>
          <cell r="BD260" t="str">
            <v>1 1. Ley 80</v>
          </cell>
          <cell r="BE260"/>
          <cell r="BF260"/>
          <cell r="BG260"/>
          <cell r="BH260"/>
          <cell r="BI260" t="str">
            <v>6 6: Prestacion de servicios</v>
          </cell>
          <cell r="BJ260"/>
          <cell r="BK260"/>
          <cell r="BL260"/>
          <cell r="BM260"/>
          <cell r="BN260"/>
          <cell r="BO260"/>
          <cell r="BP260"/>
          <cell r="BQ260"/>
          <cell r="BR260"/>
          <cell r="BS260"/>
          <cell r="BT260"/>
          <cell r="BU260"/>
          <cell r="BV260"/>
          <cell r="BW260"/>
          <cell r="BX260"/>
          <cell r="BY260"/>
          <cell r="BZ260"/>
          <cell r="CA260"/>
          <cell r="CB260"/>
          <cell r="CC260">
            <v>45747</v>
          </cell>
          <cell r="CD260" t="str">
            <v>CUMPLIMIENTO</v>
          </cell>
          <cell r="CE260">
            <v>80111600</v>
          </cell>
          <cell r="CF260" t="str">
            <v>CD-IDPAC-259-2025</v>
          </cell>
          <cell r="CG260" t="str">
            <v>https://community.secop.gov.co/Public/Tendering/OpportunityDetail/Index?noticeUID=CO1.NTC.7898922&amp;isFromPublicArea=True&amp;isModal=False</v>
          </cell>
          <cell r="CH260">
            <v>45742</v>
          </cell>
          <cell r="CI260" t="str">
            <v>CO1.PCCNTR.7702964</v>
          </cell>
          <cell r="CJ260" t="str">
            <v>Sebastian Silva</v>
          </cell>
          <cell r="CK260" t="str">
            <v>YULY MARCELA BARAJAS AGUILERA</v>
          </cell>
          <cell r="CL260" t="str">
            <v>1 1. Interna</v>
          </cell>
          <cell r="CM260" t="str">
            <v>YULY MARCELA BARAJAS AGUILERA</v>
          </cell>
          <cell r="CN260">
            <v>1010176121</v>
          </cell>
          <cell r="CO260">
            <v>6</v>
          </cell>
          <cell r="CP260"/>
          <cell r="CQ260" t="str">
            <v>SECRETARIA GENERAL</v>
          </cell>
          <cell r="CR260"/>
          <cell r="CS260"/>
          <cell r="CT260"/>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t="str">
            <v>$ -</v>
          </cell>
          <cell r="EV260"/>
          <cell r="EW260"/>
          <cell r="EX260"/>
          <cell r="EY260"/>
          <cell r="EZ260"/>
          <cell r="FA260"/>
          <cell r="FB260">
            <v>0</v>
          </cell>
          <cell r="FC260">
            <v>45930</v>
          </cell>
          <cell r="FD260">
            <v>180</v>
          </cell>
          <cell r="FE260" t="str">
            <v>$ 42.000.000</v>
          </cell>
          <cell r="FF260" t="str">
            <v>Activo</v>
          </cell>
          <cell r="FG260" t="str">
            <v>En ejecución</v>
          </cell>
          <cell r="FH260"/>
          <cell r="FI260"/>
          <cell r="FJ260" t="str">
            <v>#N/D</v>
          </cell>
          <cell r="FK260" t="str">
            <v>#N/D</v>
          </cell>
          <cell r="FL260" t="str">
            <v>$260</v>
          </cell>
          <cell r="FM260" t="str">
            <v>#N/D</v>
          </cell>
          <cell r="FN260" t="str">
            <v>#N/D</v>
          </cell>
          <cell r="FO260" t="str">
            <v>#N/D</v>
          </cell>
          <cell r="FP260" t="str">
            <v>#N/D</v>
          </cell>
          <cell r="FQ260" t="str">
            <v>#¡REF!</v>
          </cell>
          <cell r="FR260" t="str">
            <v>#N/D</v>
          </cell>
          <cell r="FS260" t="str">
            <v>Realizar la recopilación y procesamiento de datos relacionados con la 
contratación efectuada por la entidad, asegurando que cumpla con la 
normativa legal aplicable, para llevar el control requerido.  
2. ?Elaborar y revisar contratos y acuerdos relacionados en concordancia con 
la gestión de bases de datos, generando control y seguimiento de los 
mismos. 
3. Verificar que todos los procedimientos relacionados con la recopilación y 
análisis de datos sean concordantes con el marco legal aplicable.  
4. Generar informes periódicos sobre el cumplimiento de la normativa legal 
en cuanto al manejo de bases de datos, incluyendo recomendaciones para 
mejorar la gestión de los datos en la entidad.  
5. Colaborar en la creación e implementación de políticas internas que 
aseguren la protección y confidencialidad de las bases de datos y otros 
sistemas de información que maneje la entidad. 
6. Las demás que sean asignadas por el supervisor, de acuerdo con la 
naturaleza y objeto del contrato.</v>
          </cell>
          <cell r="FT26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0"/>
          <cell r="FV260">
            <v>6</v>
          </cell>
          <cell r="FW260" t="str">
            <v>#N/D</v>
          </cell>
          <cell r="FX260">
            <v>470</v>
          </cell>
          <cell r="FY260">
            <v>42000000</v>
          </cell>
          <cell r="FZ260">
            <v>45736</v>
          </cell>
          <cell r="GA260">
            <v>287</v>
          </cell>
          <cell r="GB260">
            <v>42000000</v>
          </cell>
          <cell r="GC260">
            <v>45748</v>
          </cell>
        </row>
        <row r="261">
          <cell r="A261" t="str">
            <v>C236</v>
          </cell>
          <cell r="B261"/>
          <cell r="C261">
            <v>2025</v>
          </cell>
          <cell r="D261">
            <v>260</v>
          </cell>
          <cell r="E261">
            <v>1031172293</v>
          </cell>
          <cell r="F261">
            <v>2</v>
          </cell>
          <cell r="G261" t="str">
            <v>CATALINA MAYORGA PAJARITO</v>
          </cell>
          <cell r="H261" t="str">
            <v>CL  47    SUR  27  24</v>
          </cell>
          <cell r="I261">
            <v>3102680401</v>
          </cell>
          <cell r="J261" t="str">
            <v>mayorgacatalina@hotmail.com</v>
          </cell>
          <cell r="K261" t="str">
            <v>NO APLICA</v>
          </cell>
          <cell r="L261" t="str">
            <v>NO APLICA</v>
          </cell>
          <cell r="M261" t="str">
            <v>MUJER</v>
          </cell>
          <cell r="N261" t="str">
            <v>CISGENERO</v>
          </cell>
          <cell r="O261" t="str">
            <v>NO APLICA</v>
          </cell>
          <cell r="P261" t="str">
            <v>NO APLICA</v>
          </cell>
          <cell r="Q261">
            <v>35724</v>
          </cell>
          <cell r="R261">
            <v>27</v>
          </cell>
          <cell r="S261" t="str">
            <v>NACIONAL</v>
          </cell>
          <cell r="T261" t="str">
            <v>Título profesional en ciencias sociales y 
humanas</v>
          </cell>
          <cell r="U261" t="str">
            <v>PSICÓLOGA
 Corporación Universitaria Iberoamericana
 Según diploma del 04 de abril de 2022</v>
          </cell>
          <cell r="V261" t="str">
            <v>Inversión</v>
          </cell>
          <cell r="W261" t="str">
            <v>Implementación de mecanismos de participación que potencian el desarrollo territorial Bogotá D.C.</v>
          </cell>
          <cell r="X261" t="str">
            <v>O23011745022024023806022</v>
          </cell>
          <cell r="Y261" t="str">
            <v>Meta 421 Implementar un (1) modelo de gobernanza democrática que amplíe el alcance de la participación de la ciudadanía organizaciones sociales y comunales de primer segundo y tercer grado en todas las decisiones públicas del gobierno distrital.</v>
          </cell>
          <cell r="Z261" t="str">
            <v>3. Aplicar a 2000 organizaciones sociales, comunales, medios comunitarios, de propiedad horizontal el modelo de fortalecimiento</v>
          </cell>
          <cell r="AA261"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AB261">
            <v>45748</v>
          </cell>
          <cell r="AC261">
            <v>45754</v>
          </cell>
          <cell r="AD261">
            <v>2025</v>
          </cell>
          <cell r="AE261">
            <v>4</v>
          </cell>
          <cell r="AF261">
            <v>7</v>
          </cell>
          <cell r="AG261">
            <v>2025</v>
          </cell>
          <cell r="AH261">
            <v>5</v>
          </cell>
          <cell r="AI261">
            <v>0</v>
          </cell>
          <cell r="AJ261">
            <v>2025</v>
          </cell>
          <cell r="AK261">
            <v>9</v>
          </cell>
          <cell r="AL261">
            <v>6</v>
          </cell>
          <cell r="AM261">
            <v>45906</v>
          </cell>
          <cell r="AN261">
            <v>150</v>
          </cell>
          <cell r="AO261">
            <v>22000000</v>
          </cell>
          <cell r="AP261"/>
          <cell r="AQ261"/>
          <cell r="AR261"/>
          <cell r="AS261" t="str">
            <v>$ 4.400.000</v>
          </cell>
          <cell r="AT261" t="str">
            <v>PROFESIONAL 2</v>
          </cell>
          <cell r="AU261" t="str">
            <v>Abril</v>
          </cell>
          <cell r="AV261" t="str">
            <v>1 1. Natural</v>
          </cell>
          <cell r="AW261" t="str">
            <v>26 26-Persona Natural</v>
          </cell>
          <cell r="AX261" t="str">
            <v>3 3. Único Contratista</v>
          </cell>
          <cell r="AY261" t="str">
            <v>17 17. Contrato de Prestación de Servicios</v>
          </cell>
          <cell r="AZ261" t="str">
            <v>31 31-Servicios Profesionales</v>
          </cell>
          <cell r="BA261" t="str">
            <v>5 Contratación directa</v>
          </cell>
          <cell r="BB261" t="str">
            <v>33 Prestación de Servicios Profesionales y Apoyo (5-8)</v>
          </cell>
          <cell r="BC261">
            <v>1</v>
          </cell>
          <cell r="BD261" t="str">
            <v>1 1. Ley 80</v>
          </cell>
          <cell r="BE261"/>
          <cell r="BF261"/>
          <cell r="BG261"/>
          <cell r="BH261"/>
          <cell r="BI261" t="str">
            <v>6 6: Prestacion de servicios</v>
          </cell>
          <cell r="BJ261"/>
          <cell r="BK261"/>
          <cell r="BL261"/>
          <cell r="BM261"/>
          <cell r="BN261"/>
          <cell r="BO261"/>
          <cell r="BP261"/>
          <cell r="BQ261"/>
          <cell r="BR261"/>
          <cell r="BS261"/>
          <cell r="BT261"/>
          <cell r="BU261"/>
          <cell r="BV261"/>
          <cell r="BW261"/>
          <cell r="BX261"/>
          <cell r="BY261"/>
          <cell r="BZ261"/>
          <cell r="CA261"/>
          <cell r="CB261"/>
          <cell r="CC261">
            <v>45751</v>
          </cell>
          <cell r="CD261" t="str">
            <v>CUMPLIMIENTO</v>
          </cell>
          <cell r="CE261">
            <v>80111600</v>
          </cell>
          <cell r="CF261" t="str">
            <v>CD-IDPAC-260-2025</v>
          </cell>
          <cell r="CG261" t="str">
            <v>https://community.secop.gov.co/Public/Tendering/OpportunityDetail/Index?noticeUID=CO1.NTC.7925831&amp;isFromPublicArea=True&amp;isModal=False</v>
          </cell>
          <cell r="CH261">
            <v>45747</v>
          </cell>
          <cell r="CI261" t="str">
            <v xml:space="preserve">	CO1.PCCNTR.7724540</v>
          </cell>
          <cell r="CJ261" t="str">
            <v>Manuela Martínez</v>
          </cell>
          <cell r="CK261" t="str">
            <v>YULY MARCELA BARAJAS AGUILERA</v>
          </cell>
          <cell r="CL261" t="str">
            <v>1 1. Interna</v>
          </cell>
          <cell r="CM261" t="str">
            <v>MARTHA ELMY NIÑO VARGAS</v>
          </cell>
          <cell r="CN261">
            <v>1030534699</v>
          </cell>
          <cell r="CO261">
            <v>1</v>
          </cell>
          <cell r="CP261"/>
          <cell r="CQ261" t="str">
            <v>Subdirectora de Fortalecimiento de la Organización Social</v>
          </cell>
          <cell r="CR261"/>
          <cell r="CS261"/>
          <cell r="CT261"/>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t="str">
            <v>$ -</v>
          </cell>
          <cell r="EV261"/>
          <cell r="EW261"/>
          <cell r="EX261"/>
          <cell r="EY261"/>
          <cell r="EZ261"/>
          <cell r="FA261"/>
          <cell r="FB261">
            <v>0</v>
          </cell>
          <cell r="FC261">
            <v>45906</v>
          </cell>
          <cell r="FD261">
            <v>150</v>
          </cell>
          <cell r="FE261" t="str">
            <v>$ 22.000.000</v>
          </cell>
          <cell r="FF261" t="str">
            <v>Activo</v>
          </cell>
          <cell r="FG261" t="str">
            <v>En ejecución</v>
          </cell>
          <cell r="FH261"/>
          <cell r="FI261"/>
          <cell r="FJ261" t="str">
            <v>#N/D</v>
          </cell>
          <cell r="FK261" t="str">
            <v>#N/D</v>
          </cell>
          <cell r="FL261" t="str">
            <v>$261</v>
          </cell>
          <cell r="FM261" t="str">
            <v>#N/D</v>
          </cell>
          <cell r="FN261" t="str">
            <v>#N/D</v>
          </cell>
          <cell r="FO261" t="str">
            <v>#N/D</v>
          </cell>
          <cell r="FP261" t="str">
            <v>#N/D</v>
          </cell>
          <cell r="FQ261" t="str">
            <v>#¡REF!</v>
          </cell>
          <cell r="FR261" t="str">
            <v>#N/D</v>
          </cell>
          <cell r="FS261" t="str">
            <v xml:space="preserve">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6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1"/>
          <cell r="FV261">
            <v>5</v>
          </cell>
          <cell r="FW261" t="str">
            <v>#N/D</v>
          </cell>
          <cell r="FX261">
            <v>385</v>
          </cell>
          <cell r="FY261">
            <v>27900000</v>
          </cell>
          <cell r="FZ261">
            <v>45723</v>
          </cell>
          <cell r="GA261">
            <v>311</v>
          </cell>
          <cell r="GB261">
            <v>22000000</v>
          </cell>
          <cell r="GC261">
            <v>45751</v>
          </cell>
        </row>
        <row r="262">
          <cell r="A262" t="str">
            <v>C122</v>
          </cell>
          <cell r="B262"/>
          <cell r="C262">
            <v>2025</v>
          </cell>
          <cell r="D262">
            <v>261</v>
          </cell>
          <cell r="E262">
            <v>1018413237</v>
          </cell>
          <cell r="F262">
            <v>8</v>
          </cell>
          <cell r="G262" t="str">
            <v>SANDRA LORENA ROJAS PARRA</v>
          </cell>
          <cell r="H262" t="str">
            <v>CL  145     15  75</v>
          </cell>
          <cell r="I262">
            <v>6015333889</v>
          </cell>
          <cell r="J262" t="str">
            <v>lorarojaz@gmail.com</v>
          </cell>
          <cell r="K262" t="str">
            <v>NO APLICA</v>
          </cell>
          <cell r="L262" t="str">
            <v>NO APLICA</v>
          </cell>
          <cell r="M262" t="str">
            <v>MUJER</v>
          </cell>
          <cell r="N262" t="str">
            <v>CISGENERO</v>
          </cell>
          <cell r="O262" t="str">
            <v>NO APLICA</v>
          </cell>
          <cell r="P262" t="str">
            <v>NO APLICA</v>
          </cell>
          <cell r="Q262">
            <v>31980</v>
          </cell>
          <cell r="R262">
            <v>37</v>
          </cell>
          <cell r="S262" t="str">
            <v>NACIONAL</v>
          </cell>
          <cell r="T262" t="str">
            <v>Título profesional en 
Ciencias Sociales y 
Humanas y/o Bellas artes, 
Diseño y/o afines con título 
de posgrado a nivel de 
especialización o su 
equivalencia.</v>
          </cell>
          <cell r="U262" t="str">
            <v>Título de DISEÑADORA 
INDUSTRIAL otorgado en 
Bogotá por la Pontificia 
Universidad Javeriana el 24 
de octubre del 2013.</v>
          </cell>
          <cell r="V262" t="str">
            <v>Inversión</v>
          </cell>
          <cell r="W262" t="str">
            <v>Formación en capacidades democráticas en interrelación con la cualificación de la participación incidente; con enfoques de cultura ciudadana, democrática y de paz Bogotá D.C.</v>
          </cell>
          <cell r="X262" t="str">
            <v>O23011745022024021202034</v>
          </cell>
          <cell r="Y26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2" t="str">
            <v>1. Formar 120.000 ciudadanos en sus capacidades democráticas para incidir en la construcción de una cultura democrática, ciudadana y de paz</v>
          </cell>
          <cell r="AA262" t="str">
            <v>Prestar los servicios profesionales de manera temporal, para realizar el diseño audiovisual de los contenidos y publicaciones de la Gerencia de Escuela de Participación.</v>
          </cell>
          <cell r="AB262">
            <v>45737</v>
          </cell>
          <cell r="AC262">
            <v>45750</v>
          </cell>
          <cell r="AD262">
            <v>2025</v>
          </cell>
          <cell r="AE262">
            <v>4</v>
          </cell>
          <cell r="AF262">
            <v>3</v>
          </cell>
          <cell r="AG262">
            <v>2025</v>
          </cell>
          <cell r="AH262">
            <v>5</v>
          </cell>
          <cell r="AI262">
            <v>0</v>
          </cell>
          <cell r="AJ262">
            <v>2025</v>
          </cell>
          <cell r="AK262">
            <v>9</v>
          </cell>
          <cell r="AL262">
            <v>2</v>
          </cell>
          <cell r="AM262">
            <v>45902</v>
          </cell>
          <cell r="AN262">
            <v>150</v>
          </cell>
          <cell r="AO262">
            <v>25000000</v>
          </cell>
          <cell r="AP262"/>
          <cell r="AQ262"/>
          <cell r="AR262"/>
          <cell r="AS262" t="str">
            <v>$ 5.000.000</v>
          </cell>
          <cell r="AT262" t="str">
            <v>PROFESIONAL 3</v>
          </cell>
          <cell r="AU262" t="str">
            <v>Abril</v>
          </cell>
          <cell r="AV262" t="str">
            <v>1 1. Natural</v>
          </cell>
          <cell r="AW262" t="str">
            <v>26 26-Persona Natural</v>
          </cell>
          <cell r="AX262" t="str">
            <v>3 3. Único Contratista</v>
          </cell>
          <cell r="AY262" t="str">
            <v>17 17. Contrato de Prestación de Servicios</v>
          </cell>
          <cell r="AZ262" t="str">
            <v>31 31-Servicios Profesionales</v>
          </cell>
          <cell r="BA262" t="str">
            <v>5 Contratación directa</v>
          </cell>
          <cell r="BB262" t="str">
            <v>33 Prestación de Servicios Profesionales y Apoyo (5-8)</v>
          </cell>
          <cell r="BC262">
            <v>1</v>
          </cell>
          <cell r="BD262" t="str">
            <v>1 1. Ley 80</v>
          </cell>
          <cell r="BE262"/>
          <cell r="BF262"/>
          <cell r="BG262"/>
          <cell r="BH262"/>
          <cell r="BI262" t="str">
            <v>6 6: Prestacion de servicios</v>
          </cell>
          <cell r="BJ262"/>
          <cell r="BK262"/>
          <cell r="BL262"/>
          <cell r="BM262"/>
          <cell r="BN262"/>
          <cell r="BO262"/>
          <cell r="BP262"/>
          <cell r="BQ262"/>
          <cell r="BR262"/>
          <cell r="BS262"/>
          <cell r="BT262"/>
          <cell r="BU262"/>
          <cell r="BV262"/>
          <cell r="BW262"/>
          <cell r="BX262"/>
          <cell r="BY262"/>
          <cell r="BZ262"/>
          <cell r="CA262"/>
          <cell r="CB262"/>
          <cell r="CC262">
            <v>45749</v>
          </cell>
          <cell r="CD262" t="str">
            <v>CUMPLIMIENTO</v>
          </cell>
          <cell r="CE262">
            <v>80111600</v>
          </cell>
          <cell r="CF262" t="str">
            <v>CD-IDPAC-261-2025</v>
          </cell>
          <cell r="CG262" t="str">
            <v xml:space="preserve">https://community.secop.gov.co/Public/Tendering/OpportunityDetail/Index?noticeUID=CO1.NTC.7883573&amp;isFromPublicArea=True&amp;isModal=False
</v>
          </cell>
          <cell r="CH262">
            <v>45737</v>
          </cell>
          <cell r="CI262" t="str">
            <v>CO1.PCCNTR.7690421</v>
          </cell>
          <cell r="CJ262" t="str">
            <v>Mónica Flórez</v>
          </cell>
          <cell r="CK262" t="str">
            <v>YULY MARCELA BARAJAS AGUILERA</v>
          </cell>
          <cell r="CL262" t="str">
            <v>1 1. Interna</v>
          </cell>
          <cell r="CM262" t="str">
            <v>JOSÉ GUILLERMO ORJUELA ARDILA</v>
          </cell>
          <cell r="CN262">
            <v>1075654508</v>
          </cell>
          <cell r="CO262">
            <v>1</v>
          </cell>
          <cell r="CP262"/>
          <cell r="CQ262" t="str">
            <v>GERENTE ESCUELA DE LA PARTICIPACIÓN</v>
          </cell>
          <cell r="CR262"/>
          <cell r="CS262"/>
          <cell r="CT262"/>
          <cell r="CU262"/>
          <cell r="CV262"/>
          <cell r="CW262"/>
          <cell r="CX262"/>
          <cell r="CY262"/>
          <cell r="CZ262"/>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t="str">
            <v>$ -</v>
          </cell>
          <cell r="EV262"/>
          <cell r="EW262"/>
          <cell r="EX262"/>
          <cell r="EY262"/>
          <cell r="EZ262"/>
          <cell r="FA262"/>
          <cell r="FB262">
            <v>0</v>
          </cell>
          <cell r="FC262">
            <v>45902</v>
          </cell>
          <cell r="FD262">
            <v>150</v>
          </cell>
          <cell r="FE262" t="str">
            <v>$ 25.000.000</v>
          </cell>
          <cell r="FF262" t="str">
            <v>Activo</v>
          </cell>
          <cell r="FG262" t="str">
            <v>En ejecución</v>
          </cell>
          <cell r="FH262"/>
          <cell r="FI262"/>
          <cell r="FJ262" t="str">
            <v>#N/D</v>
          </cell>
          <cell r="FK262" t="str">
            <v>#N/D</v>
          </cell>
          <cell r="FL262" t="str">
            <v>$262</v>
          </cell>
          <cell r="FM262" t="str">
            <v>#N/D</v>
          </cell>
          <cell r="FN262" t="str">
            <v>#N/D</v>
          </cell>
          <cell r="FO262" t="str">
            <v>#N/D</v>
          </cell>
          <cell r="FP262" t="str">
            <v>#N/D</v>
          </cell>
          <cell r="FQ262" t="str">
            <v>#¡REF!</v>
          </cell>
          <cell r="FR262" t="str">
            <v>#N/D</v>
          </cell>
          <cell r="FS262" t="str">
            <v>Crear y presentar propuestas de diseño para las publicaciones 
pedagógicas de la Gerencia la Escuela de Participación, asegurando que 
los conceptos visuales estén alineados con los objetivos pedagógicos y 
estéticos de la institución. 
2. Gestionar y revisar la producción de los materiales editoriales, desde la 
selección de materiales hasta la impresión o publicación digital, 
garantizando altos estándares de calidad y la coherencia con la línea 
editorial establecida por la Gerencia de Escuela de Participación. 
3. Aplicar principios de diseño industrial para mejorar la ergonomía, 
funcionalidad y accesibilidad de los contenidos y publicaciones 
pedagógicas, asegurando que sean intuitivos y efectivos para el público 
objetivo. 
4. Apoyar la gestión institucional e interinstitucional, facilitando la adecuada 
realización de los procesos de formación y promoción de la participación 
ciudadana, en conformidad con los lineamientos de la Gerencia de Escuela 
de la Participación. 
5. Asistir oportunamente a los espacios de capacitación o seguimiento 
programados por la Gerencia de Escuela de Participación, llevando a cabo 
el registro de las actividades a desarrollar. 
6. Las demás que sean asignadas por el supervisor, de acuerdo con la 
naturaleza y objeto del contrato. 
EL CONTRATISTA manifiesta cono</v>
          </cell>
          <cell r="FT26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2"/>
          <cell r="FV262">
            <v>5</v>
          </cell>
          <cell r="FW262" t="str">
            <v>#N/D</v>
          </cell>
          <cell r="FX262">
            <v>419</v>
          </cell>
          <cell r="FY262">
            <v>25000000</v>
          </cell>
          <cell r="FZ262">
            <v>45729</v>
          </cell>
          <cell r="GA262">
            <v>302</v>
          </cell>
          <cell r="GB262">
            <v>25000000</v>
          </cell>
          <cell r="GC262">
            <v>45749</v>
          </cell>
        </row>
        <row r="263">
          <cell r="A263" t="str">
            <v>C227</v>
          </cell>
          <cell r="B263"/>
          <cell r="C263">
            <v>2025</v>
          </cell>
          <cell r="D263">
            <v>262</v>
          </cell>
          <cell r="E263">
            <v>80876528</v>
          </cell>
          <cell r="F263">
            <v>9</v>
          </cell>
          <cell r="G263" t="str">
            <v>JOHAN MANUEL SIERRA VILLAMIL</v>
          </cell>
          <cell r="H263" t="str">
            <v>CL  67 B     107 B  03</v>
          </cell>
          <cell r="I263">
            <v>3043826736</v>
          </cell>
          <cell r="J263" t="str">
            <v>johanmsierra@gmail.com</v>
          </cell>
          <cell r="K263" t="str">
            <v>NO APLICA</v>
          </cell>
          <cell r="L263" t="str">
            <v>NO APLICA</v>
          </cell>
          <cell r="M263" t="str">
            <v>MUJER</v>
          </cell>
          <cell r="N263" t="str">
            <v>CISGENERO</v>
          </cell>
          <cell r="O263" t="str">
            <v>NO APLICA</v>
          </cell>
          <cell r="P263" t="str">
            <v>NO APLICA</v>
          </cell>
          <cell r="Q263">
            <v>31342</v>
          </cell>
          <cell r="R263">
            <v>39</v>
          </cell>
          <cell r="S263" t="str">
            <v>NACIONAL</v>
          </cell>
          <cell r="T263" t="str">
            <v>Título profesional ingeniería, arquitectura, urbanismo 
y afines o ciencias 
sociales y humanas y afines y/o su equivalencia</v>
          </cell>
          <cell r="U263" t="str">
            <v>INGENIERO DE TELECOMUNICACIONES 
Universidad Piloto de Colombia 
Según diploma  de grado del 28 de septiembre de  
2022</v>
          </cell>
          <cell r="V263" t="str">
            <v>Inversión</v>
          </cell>
          <cell r="W263" t="str">
            <v>Implementación de mecanismos de participación que potencian el desarrollo territorial Bogotá D.C.</v>
          </cell>
          <cell r="X263" t="str">
            <v>O23011745022024023806022</v>
          </cell>
          <cell r="Y263" t="str">
            <v>Meta 421 Implementar un (1) modelo de gobernanza democrática que amplíe el alcance de la participación de la ciudadanía organizaciones sociales y comunales de primer segundo y tercer grado en todas las decisiones públicas del gobierno distrital.</v>
          </cell>
          <cell r="Z263" t="str">
            <v>3. Aplicar a 2000 organizaciones sociales, comunales, medios comunitarios, de propiedad horizontal el modelo de fortalecimiento.</v>
          </cell>
          <cell r="AA263" t="str">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v>
          </cell>
          <cell r="AB263">
            <v>45748</v>
          </cell>
          <cell r="AC263">
            <v>45750</v>
          </cell>
          <cell r="AD263">
            <v>2025</v>
          </cell>
          <cell r="AE263">
            <v>4</v>
          </cell>
          <cell r="AF263">
            <v>3</v>
          </cell>
          <cell r="AG263">
            <v>2025</v>
          </cell>
          <cell r="AH263">
            <v>8</v>
          </cell>
          <cell r="AI263">
            <v>0</v>
          </cell>
          <cell r="AJ263">
            <v>2025</v>
          </cell>
          <cell r="AK263">
            <v>12</v>
          </cell>
          <cell r="AL263">
            <v>2</v>
          </cell>
          <cell r="AM263">
            <v>45993</v>
          </cell>
          <cell r="AN263">
            <v>240</v>
          </cell>
          <cell r="AO263">
            <v>38130464</v>
          </cell>
          <cell r="AP263"/>
          <cell r="AQ263"/>
          <cell r="AR263"/>
          <cell r="AS263" t="str">
            <v>$ 4.766.308</v>
          </cell>
          <cell r="AT263" t="str">
            <v>PROFESIONAL 2</v>
          </cell>
          <cell r="AU263" t="str">
            <v>Abril</v>
          </cell>
          <cell r="AV263" t="str">
            <v>1 1. Natural</v>
          </cell>
          <cell r="AW263" t="str">
            <v>26 26-Persona Natural</v>
          </cell>
          <cell r="AX263" t="str">
            <v>3 3. Único Contratista</v>
          </cell>
          <cell r="AY263" t="str">
            <v>17 17. Contrato de Prestación de Servicios</v>
          </cell>
          <cell r="AZ263" t="str">
            <v>31 31-Servicios Profesionales</v>
          </cell>
          <cell r="BA263" t="str">
            <v>5 Contratación directa</v>
          </cell>
          <cell r="BB263" t="str">
            <v>33 Prestación de Servicios Profesionales y Apoyo (5-8)</v>
          </cell>
          <cell r="BC263">
            <v>1</v>
          </cell>
          <cell r="BD263" t="str">
            <v>1 1. Ley 80</v>
          </cell>
          <cell r="BE263"/>
          <cell r="BF263"/>
          <cell r="BG263"/>
          <cell r="BH263"/>
          <cell r="BI263" t="str">
            <v>6 6: Prestacion de servicios</v>
          </cell>
          <cell r="BJ263"/>
          <cell r="BK263"/>
          <cell r="BL263"/>
          <cell r="BM263"/>
          <cell r="BN263"/>
          <cell r="BO263"/>
          <cell r="BP263"/>
          <cell r="BQ263"/>
          <cell r="BR263"/>
          <cell r="BS263"/>
          <cell r="BT263"/>
          <cell r="BU263"/>
          <cell r="BV263"/>
          <cell r="BW263"/>
          <cell r="BX263"/>
          <cell r="BY263"/>
          <cell r="BZ263"/>
          <cell r="CA263"/>
          <cell r="CB263"/>
          <cell r="CC263">
            <v>45749</v>
          </cell>
          <cell r="CD263" t="str">
            <v>CUMPLIMIENTO</v>
          </cell>
          <cell r="CE263">
            <v>80111600</v>
          </cell>
          <cell r="CF263" t="str">
            <v>CD-IDPAC-262-2025</v>
          </cell>
          <cell r="CG263" t="str">
            <v>https://community.secop.gov.co/Public/Tendering/ContractNoticePhases/View?PPI=CO1.PPI.38558241&amp;isFromPublicArea=True&amp;isModal=False</v>
          </cell>
          <cell r="CH263">
            <v>45747</v>
          </cell>
          <cell r="CI263" t="str">
            <v>CO1.PCCNTR.7724289</v>
          </cell>
          <cell r="CJ263" t="str">
            <v>Wilson Ayure</v>
          </cell>
          <cell r="CK263" t="str">
            <v>YULY MARCELA BARAJAS AGUILERA</v>
          </cell>
          <cell r="CL263" t="str">
            <v>1 1. Interna</v>
          </cell>
          <cell r="CM263" t="str">
            <v>MARTHA ELMY NIÑO VARGAS</v>
          </cell>
          <cell r="CN263">
            <v>1030534699</v>
          </cell>
          <cell r="CO263">
            <v>1</v>
          </cell>
          <cell r="CP263"/>
          <cell r="CQ263" t="str">
            <v>Subdirectora de Fortalecimiento de la Organización Social</v>
          </cell>
          <cell r="CR263"/>
          <cell r="CS263"/>
          <cell r="CT263"/>
          <cell r="CU263"/>
          <cell r="CV263"/>
          <cell r="CW263"/>
          <cell r="CX263"/>
          <cell r="CY263"/>
          <cell r="CZ263"/>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t="str">
            <v>$ -</v>
          </cell>
          <cell r="EV263"/>
          <cell r="EW263"/>
          <cell r="EX263"/>
          <cell r="EY263"/>
          <cell r="EZ263"/>
          <cell r="FA263"/>
          <cell r="FB263">
            <v>0</v>
          </cell>
          <cell r="FC263">
            <v>45993</v>
          </cell>
          <cell r="FD263">
            <v>240</v>
          </cell>
          <cell r="FE263" t="str">
            <v>$ 38.130.464</v>
          </cell>
          <cell r="FF263" t="str">
            <v>Activo</v>
          </cell>
          <cell r="FG263" t="str">
            <v>En ejecución</v>
          </cell>
          <cell r="FH263"/>
          <cell r="FI263"/>
          <cell r="FJ263" t="str">
            <v>#N/D</v>
          </cell>
          <cell r="FK263" t="str">
            <v>#N/D</v>
          </cell>
          <cell r="FL263" t="str">
            <v>$263</v>
          </cell>
          <cell r="FM263" t="str">
            <v>#N/D</v>
          </cell>
          <cell r="FN263" t="str">
            <v>#N/D</v>
          </cell>
          <cell r="FO263" t="str">
            <v>#N/D</v>
          </cell>
          <cell r="FP263" t="str">
            <v>#N/D</v>
          </cell>
          <cell r="FQ263" t="str">
            <v>#¡REF!</v>
          </cell>
          <cell r="FR263" t="str">
            <v>#N/D</v>
          </cell>
          <cell r="FS263" t="str">
            <v>Verificar y hacer seguimiento a la implementación del modelo de 
fortalecimiento a las diferentes organizaciones sociales y medios 
comunitarios que maneje la Subdirección en cada una de sus etapas. 
2. Brindar apoyo en  el seguimiento y consolidación de las evidencias de la 
gestión realizada que sirvan de insumo para los indicadores producto meta 
y resultado del proyecto de inversión y del plan de acción institucional. 
3. Realizar los reportes y seguimiento al cumplimiento de los productos de 
las Políticas Públicas a cargo de la SFOS, a través del aplicativo 
establecido por la entidad. 
4. Estructurar y ejecutar desde el componente logístico los diferentes eventos 
programados con las organizaciones sociales y medios comunitarios en 
cumplimiento de la misionalidad de la entidad. 
5. Asistir y participar en representación de la entidad a las reuniones y 
jornadas de capacitación externas e internas que tenga relación con las 
competencias del IDPAC y con la normatividad vigente, las cuales  deberán 
contar con actas y/o ayudas de memoria. 
6. Las demás que sean asignadas por el supervisor, de acuerdo con la 
naturaleza y objeto del contrato.</v>
          </cell>
          <cell r="FT26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3"/>
          <cell r="FV263">
            <v>8</v>
          </cell>
          <cell r="FW263" t="str">
            <v>#N/D</v>
          </cell>
          <cell r="FX263">
            <v>390</v>
          </cell>
          <cell r="FY263">
            <v>38130464</v>
          </cell>
          <cell r="FZ263">
            <v>45723</v>
          </cell>
          <cell r="GA263">
            <v>296</v>
          </cell>
          <cell r="GB263">
            <v>38130464</v>
          </cell>
          <cell r="GC263">
            <v>45749</v>
          </cell>
        </row>
        <row r="264">
          <cell r="A264" t="str">
            <v>C230</v>
          </cell>
          <cell r="B264"/>
          <cell r="C264">
            <v>2025</v>
          </cell>
          <cell r="D264">
            <v>263</v>
          </cell>
          <cell r="E264">
            <v>80129740</v>
          </cell>
          <cell r="F264">
            <v>3</v>
          </cell>
          <cell r="G264" t="str">
            <v>JOHN ALEJANDRO COLORADO GARCIA</v>
          </cell>
          <cell r="H264" t="str">
            <v>TV 5 G 48B SUR TO 2 APTO 101 CONJ MOLINO VERDE</v>
          </cell>
          <cell r="I264">
            <v>3114852116</v>
          </cell>
          <cell r="J264" t="str">
            <v>alejosacr@gmail.com</v>
          </cell>
          <cell r="K264" t="str">
            <v>NO APLICA</v>
          </cell>
          <cell r="L264" t="str">
            <v>NO APLICA</v>
          </cell>
          <cell r="M264" t="str">
            <v>HOMBRE</v>
          </cell>
          <cell r="N264" t="str">
            <v>CISGENERO</v>
          </cell>
          <cell r="O264" t="str">
            <v>NO APLICA</v>
          </cell>
          <cell r="P264" t="str">
            <v>NO APLICA</v>
          </cell>
          <cell r="Q264">
            <v>29634</v>
          </cell>
          <cell r="R264">
            <v>44</v>
          </cell>
          <cell r="S264" t="str">
            <v>NACIONAL</v>
          </cell>
          <cell r="T264" t="str">
            <v>Título profesional en ciencias 
sociales y/o ciencias de la 
educación o su equivalencia</v>
          </cell>
          <cell r="U264" t="str">
            <v>LICENCIADO EN EDUCACION 
COMUNITARIA CON ENFASIS EN 
DERECHOS HUMANOS, egresado 
de UNIVERSIDAD PEDAGOGICA 
NACIONAL, según diploma de 
grado de fecha 11/08/2020.</v>
          </cell>
          <cell r="V264" t="str">
            <v>Inversión</v>
          </cell>
          <cell r="W264" t="str">
            <v>Implementación de mecanismos de participación que potencian el desarrollo territorial Bogotá D.C.</v>
          </cell>
          <cell r="X264" t="str">
            <v>O23011745022024023806022</v>
          </cell>
          <cell r="Y264" t="str">
            <v>Meta 421 Implementar un (1) modelo de gobernanza democrática que amplíe el alcance de la participación de la ciudadanía organizaciones sociales y comunales de primer segundo y tercer grado en todas las decisiones públicas del gobierno distrital.</v>
          </cell>
          <cell r="Z264" t="str">
            <v>3. Aplicar a 2000 organizaciones sociales, comunales, medios comunitarios, de propiedad horizontal el modelo de fortalecimiento</v>
          </cell>
          <cell r="AA264" t="str">
            <v>Prestar los servicios profesionales para el acompañamiento a los medios comunitarios y alternativos, en la implementación del modelo de fortalecimiento.</v>
          </cell>
          <cell r="AB264">
            <v>45751</v>
          </cell>
          <cell r="AC264">
            <v>45762</v>
          </cell>
          <cell r="AD264">
            <v>2025</v>
          </cell>
          <cell r="AE264">
            <v>4</v>
          </cell>
          <cell r="AF264">
            <v>15</v>
          </cell>
          <cell r="AG264">
            <v>2025</v>
          </cell>
          <cell r="AH264"/>
          <cell r="AI264">
            <v>255</v>
          </cell>
          <cell r="AJ264">
            <v>2025</v>
          </cell>
          <cell r="AK264">
            <v>12</v>
          </cell>
          <cell r="AL264">
            <v>29</v>
          </cell>
          <cell r="AM264">
            <v>46020</v>
          </cell>
          <cell r="AN264">
            <v>255</v>
          </cell>
          <cell r="AO264">
            <v>42500000</v>
          </cell>
          <cell r="AP264"/>
          <cell r="AQ264"/>
          <cell r="AR264"/>
          <cell r="AS264" t="str">
            <v>$ 5.000.000</v>
          </cell>
          <cell r="AT264" t="str">
            <v>PROFESIONAL 3</v>
          </cell>
          <cell r="AU264" t="str">
            <v>Abril</v>
          </cell>
          <cell r="AV264" t="str">
            <v>1 1. Natural</v>
          </cell>
          <cell r="AW264" t="str">
            <v>26 26-Persona Natural</v>
          </cell>
          <cell r="AX264" t="str">
            <v>3 3. Único Contratista</v>
          </cell>
          <cell r="AY264" t="str">
            <v>17 17. Contrato de Prestación de Servicios</v>
          </cell>
          <cell r="AZ264" t="str">
            <v>31 31-Servicios Profesionales</v>
          </cell>
          <cell r="BA264" t="str">
            <v>5 Contratación directa</v>
          </cell>
          <cell r="BB264" t="str">
            <v>33 Prestación de Servicios Profesionales y Apoyo (5-8)</v>
          </cell>
          <cell r="BC264">
            <v>1</v>
          </cell>
          <cell r="BD264" t="str">
            <v>1 1. Ley 80</v>
          </cell>
          <cell r="BE264"/>
          <cell r="BF264"/>
          <cell r="BG264"/>
          <cell r="BH264"/>
          <cell r="BI264" t="str">
            <v>6 6: Prestacion de servicios</v>
          </cell>
          <cell r="BJ264"/>
          <cell r="BK264"/>
          <cell r="BL264"/>
          <cell r="BM264"/>
          <cell r="BN264"/>
          <cell r="BO264"/>
          <cell r="BP264"/>
          <cell r="BQ264"/>
          <cell r="BR264"/>
          <cell r="BS264"/>
          <cell r="BT264"/>
          <cell r="BU264"/>
          <cell r="BV264"/>
          <cell r="BW264"/>
          <cell r="BX264"/>
          <cell r="BY264"/>
          <cell r="BZ264"/>
          <cell r="CA264"/>
          <cell r="CB264"/>
          <cell r="CC264">
            <v>45762</v>
          </cell>
          <cell r="CD264" t="str">
            <v>CUMPLIMIENTO</v>
          </cell>
          <cell r="CE264">
            <v>80111600</v>
          </cell>
          <cell r="CF264" t="str">
            <v>CD-IDPAC-263-2025</v>
          </cell>
          <cell r="CG264" t="str">
            <v>https://community.secop.gov.co/Public/Tendering/OpportunityDetail/Index?noticeUID=CO1.NTC.7949372&amp;isFromPublicArea=True&amp;isModal=False</v>
          </cell>
          <cell r="CH264">
            <v>45750</v>
          </cell>
          <cell r="CI264" t="str">
            <v>CO1.PCCNTR.7743640</v>
          </cell>
          <cell r="CJ264" t="str">
            <v>Mónica Flórez</v>
          </cell>
          <cell r="CK264" t="str">
            <v>YULY MARCELA BARAJAS AGUILERA</v>
          </cell>
          <cell r="CL264" t="str">
            <v>1 1. Interna</v>
          </cell>
          <cell r="CM264" t="str">
            <v>MARTHA ELMY NIÑO VARGAS</v>
          </cell>
          <cell r="CN264">
            <v>1030534699</v>
          </cell>
          <cell r="CO264">
            <v>1</v>
          </cell>
          <cell r="CP264"/>
          <cell r="CQ264" t="str">
            <v>Subdirectora de Fortalecimiento de la Organización Social</v>
          </cell>
          <cell r="CR264"/>
          <cell r="CS264"/>
          <cell r="CT264"/>
          <cell r="CU264"/>
          <cell r="CV264"/>
          <cell r="CW264"/>
          <cell r="CX264"/>
          <cell r="CY264"/>
          <cell r="CZ264"/>
          <cell r="DA264"/>
          <cell r="DB264"/>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t="str">
            <v>$ -</v>
          </cell>
          <cell r="EV264"/>
          <cell r="EW264"/>
          <cell r="EX264"/>
          <cell r="EY264"/>
          <cell r="EZ264"/>
          <cell r="FA264"/>
          <cell r="FB264">
            <v>0</v>
          </cell>
          <cell r="FC264">
            <v>46020</v>
          </cell>
          <cell r="FD264">
            <v>255</v>
          </cell>
          <cell r="FE264" t="str">
            <v>$ 42.500.000</v>
          </cell>
          <cell r="FF264" t="str">
            <v>Activo</v>
          </cell>
          <cell r="FG264" t="str">
            <v>En ejecución</v>
          </cell>
          <cell r="FH264"/>
          <cell r="FI264"/>
          <cell r="FJ264" t="str">
            <v>#N/D</v>
          </cell>
          <cell r="FK264" t="str">
            <v>#N/D</v>
          </cell>
          <cell r="FL264" t="str">
            <v>$264</v>
          </cell>
          <cell r="FM264" t="str">
            <v>#N/D</v>
          </cell>
          <cell r="FN264" t="str">
            <v>#N/D</v>
          </cell>
          <cell r="FO264" t="str">
            <v>#N/D</v>
          </cell>
          <cell r="FP264" t="str">
            <v>#N/D</v>
          </cell>
          <cell r="FQ264" t="str">
            <v>#¡REF!</v>
          </cell>
          <cell r="FR264" t="str">
            <v>#N/D</v>
          </cell>
          <cell r="FS264"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los medios 
comunitarios y alternativos. 
3. Documentar y cargar las evidencias en la herramienta establecida por la 
entidad, sobre la aplicación del modelo de fortalecimiento en sus diferentes 
fases de los medios comunitarios y alternativos.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tengan relación con las 
competencias del IDPAC y con la normatividad vigente, estas deberán 
contar con actas y/o ayudas de memoria. 
6. Las demás que sean asignadas por el supervisor, de acuerdo con la 
naturaleza y objeto del contrato. </v>
          </cell>
          <cell r="FT26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4"/>
          <cell r="FV264">
            <v>9</v>
          </cell>
          <cell r="FW264" t="str">
            <v>#N/D</v>
          </cell>
          <cell r="FX264">
            <v>388</v>
          </cell>
          <cell r="FY264">
            <v>50000000</v>
          </cell>
          <cell r="FZ264">
            <v>45723</v>
          </cell>
          <cell r="GA264">
            <v>331</v>
          </cell>
          <cell r="GB264">
            <v>42500000</v>
          </cell>
          <cell r="GC264">
            <v>45756</v>
          </cell>
        </row>
        <row r="265">
          <cell r="A265" t="str">
            <v>C106</v>
          </cell>
          <cell r="B265"/>
          <cell r="C265">
            <v>2025</v>
          </cell>
          <cell r="D265">
            <v>264</v>
          </cell>
          <cell r="E265">
            <v>1030565218</v>
          </cell>
          <cell r="F265">
            <v>0</v>
          </cell>
          <cell r="G265" t="str">
            <v>JULY KATHERINE RINCON CASTELLANOS</v>
          </cell>
          <cell r="H265" t="str">
            <v>CR 67 65 22 AP 343 TO 11 CONJ CAMINOS DE SAN JORGE</v>
          </cell>
          <cell r="I265">
            <v>3005201378</v>
          </cell>
          <cell r="J265" t="str">
            <v>jukthy@gmail.com</v>
          </cell>
          <cell r="K265" t="str">
            <v>NO APLICA</v>
          </cell>
          <cell r="L265" t="str">
            <v>NO APLICA</v>
          </cell>
          <cell r="M265" t="str">
            <v>MUJER</v>
          </cell>
          <cell r="N265" t="str">
            <v>CISGENERO</v>
          </cell>
          <cell r="O265" t="str">
            <v>NO APLICA</v>
          </cell>
          <cell r="P265" t="str">
            <v>NO APLICA</v>
          </cell>
          <cell r="Q265">
            <v>32849</v>
          </cell>
          <cell r="R265">
            <v>33</v>
          </cell>
          <cell r="S265" t="str">
            <v>NACIONAL</v>
          </cell>
          <cell r="T265" t="str">
            <v>Título profesional en ciencias de la
educación y/o afines con título de
posgrado a nivel de especialización
o su equivalencia</v>
          </cell>
          <cell r="U265" t="str">
            <v>LICENCIADA EN EDUCACIÓN
CON ÉNFASIS EN EDUCACIÓN
ESPECIAL
Universidad Pedagógica Nacional
Según diploma del 09 de agosto de
2012</v>
          </cell>
          <cell r="V265" t="str">
            <v>Inversión</v>
          </cell>
          <cell r="W265" t="str">
            <v>8080 Formación en capacidades democráticas en interrelación con la  cualificación de la participación incidente; con enfoques de cultura  ciudadana, democrática y de paz Bogotá D.C.</v>
          </cell>
          <cell r="X265" t="str">
            <v>O23011745022024021202034</v>
          </cell>
          <cell r="Y26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5" t="str">
            <v>1. Formar 120.000 ciudadanos en sus capacidades democráticas para incidir en la construcción de una cultura democrática, ciudadana y de paz</v>
          </cell>
          <cell r="AA265" t="str">
            <v>Prestar servicios profesionales para desarrollar los procesos de formacion y herramientas de accesibilidad competencia de la Gerencia de la Escuela de Participación</v>
          </cell>
          <cell r="AB265">
            <v>45751</v>
          </cell>
          <cell r="AC265">
            <v>45761</v>
          </cell>
          <cell r="AD265">
            <v>2025</v>
          </cell>
          <cell r="AE265">
            <v>4</v>
          </cell>
          <cell r="AF265">
            <v>14</v>
          </cell>
          <cell r="AG265">
            <v>2025</v>
          </cell>
          <cell r="AH265">
            <v>5</v>
          </cell>
          <cell r="AI265">
            <v>0</v>
          </cell>
          <cell r="AJ265">
            <v>2025</v>
          </cell>
          <cell r="AK265">
            <v>9</v>
          </cell>
          <cell r="AL265">
            <v>13</v>
          </cell>
          <cell r="AM265">
            <v>45913</v>
          </cell>
          <cell r="AN265">
            <v>150</v>
          </cell>
          <cell r="AO265">
            <v>25000000</v>
          </cell>
          <cell r="AP265"/>
          <cell r="AQ265"/>
          <cell r="AR265"/>
          <cell r="AS265" t="str">
            <v>$ 5.000.000</v>
          </cell>
          <cell r="AT265" t="str">
            <v>PROFESIONAL 4</v>
          </cell>
          <cell r="AU265" t="str">
            <v>Abril</v>
          </cell>
          <cell r="AV265" t="str">
            <v>1 1. Natural</v>
          </cell>
          <cell r="AW265" t="str">
            <v>26 26-Persona Natural</v>
          </cell>
          <cell r="AX265" t="str">
            <v>3 3. Único Contratista</v>
          </cell>
          <cell r="AY265" t="str">
            <v>17 17. Contrato de Prestación de Servicios</v>
          </cell>
          <cell r="AZ265" t="str">
            <v>31 31-Servicios Profesionales</v>
          </cell>
          <cell r="BA265" t="str">
            <v>5 Contratación directa</v>
          </cell>
          <cell r="BB265" t="str">
            <v>33 Prestación de Servicios Profesionales y Apoyo (5-8)</v>
          </cell>
          <cell r="BC265">
            <v>1</v>
          </cell>
          <cell r="BD265" t="str">
            <v>1 1. Ley 80</v>
          </cell>
          <cell r="BE265"/>
          <cell r="BF265"/>
          <cell r="BG265"/>
          <cell r="BH265"/>
          <cell r="BI265" t="str">
            <v>6 6: Prestacion de servicios</v>
          </cell>
          <cell r="BJ265"/>
          <cell r="BK265"/>
          <cell r="BL265"/>
          <cell r="BM265"/>
          <cell r="BN265"/>
          <cell r="BO265"/>
          <cell r="BP265"/>
          <cell r="BQ265"/>
          <cell r="BR265"/>
          <cell r="BS265"/>
          <cell r="BT265"/>
          <cell r="BU265"/>
          <cell r="BV265"/>
          <cell r="BW265"/>
          <cell r="BX265"/>
          <cell r="BY265"/>
          <cell r="BZ265"/>
          <cell r="CA265"/>
          <cell r="CB265"/>
          <cell r="CC265">
            <v>45757</v>
          </cell>
          <cell r="CD265" t="str">
            <v>CUMPLIMIENTO</v>
          </cell>
          <cell r="CE265">
            <v>80111600</v>
          </cell>
          <cell r="CF265" t="str">
            <v>CD-IDPAC-264-2025</v>
          </cell>
          <cell r="CG265" t="str">
            <v xml:space="preserve">https://community.secop.gov.co/Public/Tendering/OpportunityDetail/Index?noticeUID=CO1.NTC.7949091&amp;isFromPublicArea=True&amp;isModal=False
</v>
          </cell>
          <cell r="CH265">
            <v>45750</v>
          </cell>
          <cell r="CI265" t="str">
            <v xml:space="preserve">	CO1.PCCNTR.7743601</v>
          </cell>
          <cell r="CJ265" t="str">
            <v>Manuela Martínez</v>
          </cell>
          <cell r="CK265" t="str">
            <v>YULY MARCELA BARAJAS AGUILERA</v>
          </cell>
          <cell r="CL265" t="str">
            <v>1 1. Interna</v>
          </cell>
          <cell r="CM265" t="str">
            <v>JOSÉ GUILLERMO ORJUELA ARDILA</v>
          </cell>
          <cell r="CN265">
            <v>1075654508</v>
          </cell>
          <cell r="CO265">
            <v>1</v>
          </cell>
          <cell r="CP265"/>
          <cell r="CQ265" t="str">
            <v>GERENTE ESCUELA DE LA PARTICIPACIÓN</v>
          </cell>
          <cell r="CR265"/>
          <cell r="CS265"/>
          <cell r="CT265"/>
          <cell r="CU265"/>
          <cell r="CV265"/>
          <cell r="CW265"/>
          <cell r="CX265"/>
          <cell r="CY265"/>
          <cell r="CZ265"/>
          <cell r="DA265"/>
          <cell r="DB265"/>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t="str">
            <v>$ -</v>
          </cell>
          <cell r="EV265"/>
          <cell r="EW265"/>
          <cell r="EX265"/>
          <cell r="EY265"/>
          <cell r="EZ265"/>
          <cell r="FA265"/>
          <cell r="FB265">
            <v>0</v>
          </cell>
          <cell r="FC265">
            <v>45913</v>
          </cell>
          <cell r="FD265">
            <v>150</v>
          </cell>
          <cell r="FE265" t="str">
            <v>$ 25.000.000</v>
          </cell>
          <cell r="FF265" t="str">
            <v>Activo</v>
          </cell>
          <cell r="FG265" t="str">
            <v>En ejecución</v>
          </cell>
          <cell r="FH265"/>
          <cell r="FI265"/>
          <cell r="FJ265" t="str">
            <v>#N/D</v>
          </cell>
          <cell r="FK265" t="str">
            <v>#N/D</v>
          </cell>
          <cell r="FL265" t="str">
            <v>$265</v>
          </cell>
          <cell r="FM265" t="str">
            <v>#N/D</v>
          </cell>
          <cell r="FN265" t="str">
            <v>#N/D</v>
          </cell>
          <cell r="FO265" t="str">
            <v>#N/D</v>
          </cell>
          <cell r="FP265" t="str">
            <v>#N/D</v>
          </cell>
          <cell r="FQ265" t="str">
            <v>#¡REF!</v>
          </cell>
          <cell r="FR265" t="str">
            <v>#N/D</v>
          </cell>
          <cell r="FS265" t="str">
            <v>. Adecuar y acompañar los procesos de formación en modalidades virtual,
 virtual asistida y presencial, asegurando un enfoque diferencial y de
 género, conforme a la estrategia metodológica establecida por la Gerencia
 2. Diseñar e implementar propuestas metodológicas y didácticas en
 comunicación alternativa y aumentativa, lengua de señas colombiana y
 herramientas de accesibilidad
 3. Apoyar en la producción de recursos de audio y video enfocados en
 comunicación alternativa y aumentativa, lengua de señas colombiana y
 herramientas de accesibilidad, para las distintas modalidades y procesos
 de formación solicitados por la Gerencia de la Escuela
 4. Documentar y sistematizar la labor pedagógica desarrollada para los
 contenidos de los procesos de formación requeridos por la gerencia de la
 escuela
 5. Asistir a las diferentes reuniones de formación y coordinación convocadas
 por la Gerencia Escuela
 6. Las demás que sean asignadas por el supervisor, de acuerdo con la
 naturaleza y objeto del contrato</v>
          </cell>
          <cell r="FT26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5"/>
          <cell r="FV265">
            <v>5</v>
          </cell>
          <cell r="FW265" t="str">
            <v>#N/D</v>
          </cell>
          <cell r="FX265">
            <v>450</v>
          </cell>
          <cell r="FY265">
            <v>30000000</v>
          </cell>
          <cell r="FZ265">
            <v>45734</v>
          </cell>
          <cell r="GA265">
            <v>344</v>
          </cell>
          <cell r="GB265">
            <v>25000000</v>
          </cell>
          <cell r="GC265">
            <v>45758</v>
          </cell>
        </row>
        <row r="266">
          <cell r="A266" t="str">
            <v>C693</v>
          </cell>
          <cell r="B266"/>
          <cell r="C266">
            <v>2025</v>
          </cell>
          <cell r="D266">
            <v>265</v>
          </cell>
          <cell r="E266">
            <v>1032467222</v>
          </cell>
          <cell r="F266">
            <v>0</v>
          </cell>
          <cell r="G266" t="str">
            <v>IVAN AUGUSTO PERDOMO SEPULVEDA</v>
          </cell>
          <cell r="H266" t="str">
            <v>Carrera 24 # 61d 33</v>
          </cell>
          <cell r="I266">
            <v>4632592</v>
          </cell>
          <cell r="J266" t="str">
            <v>ivanaugustops@hotmail.com</v>
          </cell>
          <cell r="K266" t="str">
            <v>NO APLICA</v>
          </cell>
          <cell r="L266" t="str">
            <v>NO APLICA</v>
          </cell>
          <cell r="M266" t="str">
            <v>HOMBRE</v>
          </cell>
          <cell r="N266" t="str">
            <v>CISGENERO</v>
          </cell>
          <cell r="O266" t="str">
            <v>NO APLICA</v>
          </cell>
          <cell r="P266" t="str">
            <v>NO APLICA</v>
          </cell>
          <cell r="Q266">
            <v>34624</v>
          </cell>
          <cell r="R266">
            <v>30</v>
          </cell>
          <cell r="S266" t="str">
            <v>NACIONAL</v>
          </cell>
          <cell r="T266" t="str">
            <v>Título profesional en Ciencias Sociales, humanas y/o 
afines o ciencias de la educación o su equivalencia</v>
          </cell>
          <cell r="U266" t="str">
            <v xml:space="preserve"> ABOGADO 
Universidad Militar Nueva Granada 
Según diploma de grado del 20 de junio de 2024</v>
          </cell>
          <cell r="V266" t="str">
            <v>Inversión</v>
          </cell>
          <cell r="W266" t="str">
            <v>8080 Formación en capacidades democráticas en interrelación con la cualificación de la participación incidente; con enfoques de cultura ciudadana, democrática y de paz Bogotá D.C.</v>
          </cell>
          <cell r="X266" t="str">
            <v>O23011745022024021202034</v>
          </cell>
          <cell r="Y266"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6" t="str">
            <v>1. Formar 120.000 ciudadanos en sus capacidades democráticas para incidir en la construcción de una cultura democrática, ciudadana y de paz</v>
          </cell>
          <cell r="AA266" t="str">
            <v>Prestar los servicios profesionales para el cumplimiento de las actividades de formacion presencial de la Gerencia Escuela de la Participacion</v>
          </cell>
          <cell r="AB266">
            <v>45742</v>
          </cell>
          <cell r="AC266">
            <v>45744</v>
          </cell>
          <cell r="AD266">
            <v>2025</v>
          </cell>
          <cell r="AE266">
            <v>3</v>
          </cell>
          <cell r="AF266">
            <v>28</v>
          </cell>
          <cell r="AG266">
            <v>2025</v>
          </cell>
          <cell r="AH266">
            <v>5</v>
          </cell>
          <cell r="AI266">
            <v>0</v>
          </cell>
          <cell r="AJ266">
            <v>2025</v>
          </cell>
          <cell r="AK266">
            <v>8</v>
          </cell>
          <cell r="AL266">
            <v>27</v>
          </cell>
          <cell r="AM266">
            <v>45896</v>
          </cell>
          <cell r="AN266">
            <v>150</v>
          </cell>
          <cell r="AO266">
            <v>21447330</v>
          </cell>
          <cell r="AP266"/>
          <cell r="AQ266"/>
          <cell r="AR266"/>
          <cell r="AS266" t="str">
            <v>$ 4.289.466</v>
          </cell>
          <cell r="AT266" t="str">
            <v>PROFESIONAL 1</v>
          </cell>
          <cell r="AU266" t="str">
            <v>Marzo</v>
          </cell>
          <cell r="AV266" t="str">
            <v>1 1. Natural</v>
          </cell>
          <cell r="AW266" t="str">
            <v>26 26-Persona Natural</v>
          </cell>
          <cell r="AX266" t="str">
            <v>3 3. Único Contratista</v>
          </cell>
          <cell r="AY266" t="str">
            <v>17 17. Contrato de Prestación de Servicios</v>
          </cell>
          <cell r="AZ266" t="str">
            <v>31 31-Servicios Profesionales</v>
          </cell>
          <cell r="BA266" t="str">
            <v>5 Contratación directa</v>
          </cell>
          <cell r="BB266" t="str">
            <v>33 Prestación de Servicios Profesionales y Apoyo (5-8)</v>
          </cell>
          <cell r="BC266">
            <v>1</v>
          </cell>
          <cell r="BD266" t="str">
            <v>1 1. Ley 80</v>
          </cell>
          <cell r="BE266"/>
          <cell r="BF266"/>
          <cell r="BG266"/>
          <cell r="BH266"/>
          <cell r="BI266" t="str">
            <v>6 6: Prestacion de servicios</v>
          </cell>
          <cell r="BJ266"/>
          <cell r="BK266"/>
          <cell r="BL266"/>
          <cell r="BM266"/>
          <cell r="BN266"/>
          <cell r="BO266"/>
          <cell r="BP266"/>
          <cell r="BQ266"/>
          <cell r="BR266"/>
          <cell r="BS266"/>
          <cell r="BT266"/>
          <cell r="BU266"/>
          <cell r="BV266"/>
          <cell r="BW266"/>
          <cell r="BX266"/>
          <cell r="BY266"/>
          <cell r="BZ266"/>
          <cell r="CA266"/>
          <cell r="CB266"/>
          <cell r="CC266">
            <v>45743</v>
          </cell>
          <cell r="CD266" t="str">
            <v>CUMPLIMIENTO</v>
          </cell>
          <cell r="CE266">
            <v>80111600</v>
          </cell>
          <cell r="CF266" t="str">
            <v>CD-IDPAC-265-2025</v>
          </cell>
          <cell r="CG266" t="str">
            <v>https://community.secop.gov.co/Public/Tendering/OpportunityDetail/Index?noticeUID=CO1.NTC.7894121&amp;isFromPublicArea=True&amp;isModal=False</v>
          </cell>
          <cell r="CH266">
            <v>45741</v>
          </cell>
          <cell r="CI266" t="str">
            <v xml:space="preserve">	CO1.PCCNTR.7699020</v>
          </cell>
          <cell r="CJ266" t="str">
            <v>Wilson Ayure</v>
          </cell>
          <cell r="CK266" t="str">
            <v>YULY MARCELA BARAJAS AGUILERA</v>
          </cell>
          <cell r="CL266" t="str">
            <v>1 1. Interna</v>
          </cell>
          <cell r="CM266" t="str">
            <v>JOSÉ GUILLERMO ORJUELA ARDILA</v>
          </cell>
          <cell r="CN266">
            <v>1075654508</v>
          </cell>
          <cell r="CO266">
            <v>1</v>
          </cell>
          <cell r="CP266"/>
          <cell r="CQ266" t="str">
            <v>GERENTE ESCUELA DE LA PARTICIPACIÓN</v>
          </cell>
          <cell r="CR266"/>
          <cell r="CS266"/>
          <cell r="CT266"/>
          <cell r="CU266"/>
          <cell r="CV266"/>
          <cell r="CW266"/>
          <cell r="CX266"/>
          <cell r="CY266"/>
          <cell r="CZ266"/>
          <cell r="DA266"/>
          <cell r="DB266"/>
          <cell r="DC266"/>
          <cell r="DD266"/>
          <cell r="DE266"/>
          <cell r="DF266"/>
          <cell r="DG266"/>
          <cell r="DH266"/>
          <cell r="DI266"/>
          <cell r="DJ266"/>
          <cell r="DK266"/>
          <cell r="DL266"/>
          <cell r="DM266"/>
          <cell r="DN266"/>
          <cell r="DO266"/>
          <cell r="DP266"/>
          <cell r="DQ266"/>
          <cell r="DR266"/>
          <cell r="DS266"/>
          <cell r="DT266"/>
          <cell r="DU266"/>
          <cell r="DV266"/>
          <cell r="DW266"/>
          <cell r="DX266"/>
          <cell r="DY266"/>
          <cell r="DZ266"/>
          <cell r="EA266"/>
          <cell r="EB266"/>
          <cell r="EC266"/>
          <cell r="ED266"/>
          <cell r="EE266"/>
          <cell r="EF266"/>
          <cell r="EG266"/>
          <cell r="EH266"/>
          <cell r="EI266"/>
          <cell r="EJ266"/>
          <cell r="EK266"/>
          <cell r="EL266"/>
          <cell r="EM266"/>
          <cell r="EN266"/>
          <cell r="EO266"/>
          <cell r="EP266"/>
          <cell r="EQ266"/>
          <cell r="ER266"/>
          <cell r="ES266"/>
          <cell r="ET266"/>
          <cell r="EU266" t="str">
            <v>$ -</v>
          </cell>
          <cell r="EV266"/>
          <cell r="EW266"/>
          <cell r="EX266"/>
          <cell r="EY266"/>
          <cell r="EZ266"/>
          <cell r="FA266"/>
          <cell r="FB266">
            <v>0</v>
          </cell>
          <cell r="FC266">
            <v>45896</v>
          </cell>
          <cell r="FD266">
            <v>150</v>
          </cell>
          <cell r="FE266" t="str">
            <v>$ 21.447.330</v>
          </cell>
          <cell r="FF266" t="str">
            <v>Activo</v>
          </cell>
          <cell r="FG266" t="str">
            <v>En ejecución</v>
          </cell>
          <cell r="FH266"/>
          <cell r="FI266"/>
          <cell r="FJ266" t="str">
            <v>#N/D</v>
          </cell>
          <cell r="FK266" t="str">
            <v>#N/D</v>
          </cell>
          <cell r="FL266" t="str">
            <v>$266</v>
          </cell>
          <cell r="FM266" t="str">
            <v>#N/D</v>
          </cell>
          <cell r="FN266" t="str">
            <v>#N/D</v>
          </cell>
          <cell r="FO266" t="str">
            <v>#N/D</v>
          </cell>
          <cell r="FP266" t="str">
            <v>#N/D</v>
          </cell>
          <cell r="FQ266" t="str">
            <v>#¡REF!</v>
          </cell>
          <cell r="FR266" t="str">
            <v>#N/D</v>
          </cell>
          <cell r="FS266" t="str">
            <v>Diseñar y desarrollar estrategias pedagógicas y metodológicas para la 
implementación de procesos de formación de la Escuela de Participación 
2. Facilitar espacios formativos presenciales y virtuales dirigidos a diversos 
actores sociales, garantizando metodologías participativas que promuevan 
el diálogo, el pensamiento crítico y la construcción colectiva de 
conocimiento 
3. Elaborar y sistematizar materiales pedagógicos, informes de avance y 
reportes finales sobre los procesos de formación de la Gerencia de la 
Escuela de Participación.  
4. Brindar apoyo a la gestión institucional e interinstitucional para la adecuada 
realización de los procesos de formación y promoción de la Participación 
de acuerdo con los lineamientos de la Gerencia Escuela de la Participación 
5. Asistir a las diferentes reuniones de formación y coordinación convocadas 
por la Gerencia Escuela. 
6. Las demás que sean asignadas por el supervisor, de acuerdo con la 
naturaleza y objeto del contrato.</v>
          </cell>
          <cell r="FT26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6"/>
          <cell r="FV266">
            <v>5</v>
          </cell>
          <cell r="FW266" t="str">
            <v>#N/D</v>
          </cell>
          <cell r="FX266">
            <v>448</v>
          </cell>
          <cell r="FY266">
            <v>25000000</v>
          </cell>
          <cell r="FZ266">
            <v>45734</v>
          </cell>
          <cell r="GA266">
            <v>277</v>
          </cell>
          <cell r="GB266">
            <v>21447330</v>
          </cell>
          <cell r="GC266">
            <v>45743</v>
          </cell>
        </row>
        <row r="267">
          <cell r="A267" t="str">
            <v>C191</v>
          </cell>
          <cell r="B267"/>
          <cell r="C267">
            <v>2025</v>
          </cell>
          <cell r="D267">
            <v>266</v>
          </cell>
          <cell r="E267">
            <v>51741068</v>
          </cell>
          <cell r="F267">
            <v>9</v>
          </cell>
          <cell r="G267" t="str">
            <v>MARIA MARGARITA FORERO</v>
          </cell>
          <cell r="H267" t="str">
            <v>KR 52123B 05</v>
          </cell>
          <cell r="I267">
            <v>3107796971</v>
          </cell>
          <cell r="J267" t="str">
            <v>margarita_forero@hotmail.com</v>
          </cell>
          <cell r="K267" t="str">
            <v>NO APLICA</v>
          </cell>
          <cell r="L267" t="str">
            <v>NO APLICA</v>
          </cell>
          <cell r="M267" t="str">
            <v>MUJER</v>
          </cell>
          <cell r="N267" t="str">
            <v>CISGENERO</v>
          </cell>
          <cell r="O267" t="str">
            <v>NO APLICA</v>
          </cell>
          <cell r="P267" t="str">
            <v>NO APLICA</v>
          </cell>
          <cell r="Q267">
            <v>23309</v>
          </cell>
          <cell r="R267">
            <v>61</v>
          </cell>
          <cell r="S267" t="str">
            <v>NACIONAL</v>
          </cell>
          <cell r="T267" t="str">
            <v>Título profesional en Ciencias 
Sociales, humanas y/o afines, 
con título de
 posgrado a nivel de 
especialización o su 
equivalencia</v>
          </cell>
          <cell r="U267" t="str">
            <v xml:space="preserve">ABOGADA de la Universidad 
DE LA SABANA según diploma DEL 28 DE AGOSTO DEL AÑO 1998 ESPECIALISTA EN 
DERECHO DE FAMILIA, de la
 Universidad JAVERIANA segun 
diploma del 27 de abril del año 
2000.       </v>
          </cell>
          <cell r="V267" t="str">
            <v>Inversión</v>
          </cell>
          <cell r="W267" t="str">
            <v>8080 Formación en capacidades democráticas en interrelación con la cualificación de la participación incidente; con enfoques de cultura ciudadana, democrática y de paz Bogotá D.C.</v>
          </cell>
          <cell r="X267" t="str">
            <v>O23011745022024021202034</v>
          </cell>
          <cell r="Y26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67" t="str">
            <v>2. Implementar 35 iniciativas de producción de información pertinente para el análisis y divulgación de información sobre participación ciudadana</v>
          </cell>
          <cell r="AA267" t="str">
            <v>Prestar los servicios profesionales para desarrollar actividades presenciales de territorialización de los servicios del Observatorio y de la Gerencia de Escuela</v>
          </cell>
          <cell r="AB267">
            <v>45744</v>
          </cell>
          <cell r="AC267">
            <v>45748</v>
          </cell>
          <cell r="AD267">
            <v>2025</v>
          </cell>
          <cell r="AE267">
            <v>4</v>
          </cell>
          <cell r="AF267">
            <v>1</v>
          </cell>
          <cell r="AG267">
            <v>2025</v>
          </cell>
          <cell r="AH267">
            <v>6</v>
          </cell>
          <cell r="AI267">
            <v>0</v>
          </cell>
          <cell r="AJ267">
            <v>2025</v>
          </cell>
          <cell r="AK267">
            <v>9</v>
          </cell>
          <cell r="AL267">
            <v>30</v>
          </cell>
          <cell r="AM267">
            <v>45930</v>
          </cell>
          <cell r="AN267">
            <v>180</v>
          </cell>
          <cell r="AO267">
            <v>36000000</v>
          </cell>
          <cell r="AP267"/>
          <cell r="AQ267"/>
          <cell r="AR267"/>
          <cell r="AS267" t="str">
            <v>$ 6.000.000</v>
          </cell>
          <cell r="AT267" t="str">
            <v>PROFESIONAL 5</v>
          </cell>
          <cell r="AU267" t="str">
            <v>Abril</v>
          </cell>
          <cell r="AV267" t="str">
            <v>1 1. Natural</v>
          </cell>
          <cell r="AW267" t="str">
            <v>26 26-Persona Natural</v>
          </cell>
          <cell r="AX267" t="str">
            <v>3 3. Único Contratista</v>
          </cell>
          <cell r="AY267" t="str">
            <v>17 17. Contrato de Prestación de Servicios</v>
          </cell>
          <cell r="AZ267" t="str">
            <v>31 31-Servicios Profesionales</v>
          </cell>
          <cell r="BA267" t="str">
            <v>5 Contratación directa</v>
          </cell>
          <cell r="BB267" t="str">
            <v>33 Prestación de Servicios Profesionales y Apoyo (5-8)</v>
          </cell>
          <cell r="BC267">
            <v>1</v>
          </cell>
          <cell r="BD267" t="str">
            <v>1 1. Ley 80</v>
          </cell>
          <cell r="BE267"/>
          <cell r="BF267"/>
          <cell r="BG267"/>
          <cell r="BH267"/>
          <cell r="BI267" t="str">
            <v>6 6: Prestacion de servicios</v>
          </cell>
          <cell r="BJ267"/>
          <cell r="BK267"/>
          <cell r="BL267"/>
          <cell r="BM267"/>
          <cell r="BN267"/>
          <cell r="BO267"/>
          <cell r="BP267"/>
          <cell r="BQ267"/>
          <cell r="BR267"/>
          <cell r="BS267"/>
          <cell r="BT267"/>
          <cell r="BU267"/>
          <cell r="BV267"/>
          <cell r="BW267"/>
          <cell r="BX267"/>
          <cell r="BY267"/>
          <cell r="BZ267"/>
          <cell r="CA267"/>
          <cell r="CB267"/>
          <cell r="CC267">
            <v>45747</v>
          </cell>
          <cell r="CD267" t="str">
            <v>CUMPLIMIENTO</v>
          </cell>
          <cell r="CE267">
            <v>80111600</v>
          </cell>
          <cell r="CF267" t="str">
            <v>CD-IDPAC-0266-2025</v>
          </cell>
          <cell r="CG267" t="str">
            <v>https://community.secop.gov.co/Public/Tendering/OpportunityDetail/Index?noticeUID=CO1.NTC.7905987&amp;isFromPublicArea=True&amp;isModal=False</v>
          </cell>
          <cell r="CH267">
            <v>45743</v>
          </cell>
          <cell r="CI267" t="str">
            <v>CO1.PCCNTR.7707998</v>
          </cell>
          <cell r="CJ267" t="str">
            <v>Sandra Milena Torres</v>
          </cell>
          <cell r="CK267" t="str">
            <v>YULY MARCELA BARAJAS AGUILERA</v>
          </cell>
          <cell r="CL267" t="str">
            <v>1 1. Interna</v>
          </cell>
          <cell r="CM267" t="str">
            <v>JOSÉ GUILLERMO ORJUELA ARDILA</v>
          </cell>
          <cell r="CN267">
            <v>1075654508</v>
          </cell>
          <cell r="CO267">
            <v>1</v>
          </cell>
          <cell r="CP267"/>
          <cell r="CQ267" t="str">
            <v>GERENTE ESCUELA DE LA PARTICIPACIÓN</v>
          </cell>
          <cell r="CR267"/>
          <cell r="CS267"/>
          <cell r="CT267"/>
          <cell r="CU267"/>
          <cell r="CV267"/>
          <cell r="CW267"/>
          <cell r="CX267"/>
          <cell r="CY267"/>
          <cell r="CZ267"/>
          <cell r="DA267"/>
          <cell r="DB267"/>
          <cell r="DC267"/>
          <cell r="DD267"/>
          <cell r="DE267"/>
          <cell r="DF267"/>
          <cell r="DG267"/>
          <cell r="DH267"/>
          <cell r="DI267"/>
          <cell r="DJ267"/>
          <cell r="DK267"/>
          <cell r="DL267"/>
          <cell r="DM267"/>
          <cell r="DN267"/>
          <cell r="DO267"/>
          <cell r="DP267"/>
          <cell r="DQ267"/>
          <cell r="DR267"/>
          <cell r="DS267"/>
          <cell r="DT267"/>
          <cell r="DU267"/>
          <cell r="DV267"/>
          <cell r="DW267"/>
          <cell r="DX267"/>
          <cell r="DY267"/>
          <cell r="DZ267"/>
          <cell r="EA267"/>
          <cell r="EB267"/>
          <cell r="EC267"/>
          <cell r="ED267"/>
          <cell r="EE267"/>
          <cell r="EF267"/>
          <cell r="EG267"/>
          <cell r="EH267"/>
          <cell r="EI267"/>
          <cell r="EJ267"/>
          <cell r="EK267"/>
          <cell r="EL267"/>
          <cell r="EM267"/>
          <cell r="EN267"/>
          <cell r="EO267"/>
          <cell r="EP267"/>
          <cell r="EQ267"/>
          <cell r="ER267"/>
          <cell r="ES267"/>
          <cell r="ET267"/>
          <cell r="EU267" t="str">
            <v>$ -</v>
          </cell>
          <cell r="EV267"/>
          <cell r="EW267"/>
          <cell r="EX267"/>
          <cell r="EY267"/>
          <cell r="EZ267"/>
          <cell r="FA267"/>
          <cell r="FB267">
            <v>0</v>
          </cell>
          <cell r="FC267">
            <v>45930</v>
          </cell>
          <cell r="FD267">
            <v>180</v>
          </cell>
          <cell r="FE267" t="str">
            <v>$ 36.000.000</v>
          </cell>
          <cell r="FF267" t="str">
            <v>Activo</v>
          </cell>
          <cell r="FG267" t="str">
            <v>En ejecución</v>
          </cell>
          <cell r="FH267"/>
          <cell r="FI267"/>
          <cell r="FJ267" t="str">
            <v>#N/D</v>
          </cell>
          <cell r="FK267" t="str">
            <v>#N/D</v>
          </cell>
          <cell r="FL267" t="str">
            <v>$267</v>
          </cell>
          <cell r="FM267" t="str">
            <v>#N/D</v>
          </cell>
          <cell r="FN267" t="str">
            <v>#N/D</v>
          </cell>
          <cell r="FO267" t="str">
            <v>#N/D</v>
          </cell>
          <cell r="FP267" t="str">
            <v>#N/D</v>
          </cell>
          <cell r="FQ267" t="str">
            <v>#¡REF!</v>
          </cell>
          <cell r="FR267" t="str">
            <v>#N/D</v>
          </cell>
          <cell r="FS267" t="str">
            <v>Diseñar y desarrollar estrategias para la implementación y concertacion de  
actividades presenciales que desarrolle el Observatorio y la Escuela de la 
participacion. 
2. Diseñar las herramientas para la adaptacion de los servicios del 
Observatorio y de la Gerencia de acuerdo a la poblacion.  
3. Brindar apoyo en la gestión institucional e interinstitucional para la 
adecuada realización de las acciones, procesos y actividades de 
promoción de la Gerencia de Escuela de la Participación. 
4. Asistir a las diferentes reuniones convocadas por el Supervisor. 
5. Apoyar territorialmente en las concertaciones de los cursos en sus 
diferentes modadlidades. 
6. Las demás que sean asignadas por el supervisor, de acuerdo con la 
naturaleza y objeto del contrato.</v>
          </cell>
          <cell r="FT26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7"/>
          <cell r="FV267">
            <v>6</v>
          </cell>
          <cell r="FW267" t="str">
            <v>#N/D</v>
          </cell>
          <cell r="FX267">
            <v>423</v>
          </cell>
          <cell r="FY267">
            <v>36000000</v>
          </cell>
          <cell r="FZ267">
            <v>45729</v>
          </cell>
          <cell r="GA267">
            <v>282</v>
          </cell>
          <cell r="GB267">
            <v>36000000</v>
          </cell>
          <cell r="GC267">
            <v>45747</v>
          </cell>
        </row>
        <row r="268">
          <cell r="A268" t="str">
            <v>C127</v>
          </cell>
          <cell r="B268"/>
          <cell r="C268">
            <v>2025</v>
          </cell>
          <cell r="D268">
            <v>267</v>
          </cell>
          <cell r="E268">
            <v>80844261</v>
          </cell>
          <cell r="F268">
            <v>1</v>
          </cell>
          <cell r="G268" t="str">
            <v>FABIÁN CAMILO RODRÍGUEZ GONZÁLEZ</v>
          </cell>
          <cell r="H268" t="str">
            <v>CARRERA 84 No. 24C – 30 APT 103q</v>
          </cell>
          <cell r="I268">
            <v>3245263128</v>
          </cell>
          <cell r="J268" t="str">
            <v>fabiancamilo2009@hotmail.com</v>
          </cell>
          <cell r="K268" t="str">
            <v>NO APLICA</v>
          </cell>
          <cell r="L268" t="str">
            <v>NO APLICA</v>
          </cell>
          <cell r="M268" t="str">
            <v>HOMBRE</v>
          </cell>
          <cell r="N268" t="str">
            <v>CISGENERO</v>
          </cell>
          <cell r="O268" t="str">
            <v>NO APLICA</v>
          </cell>
          <cell r="P268" t="str">
            <v>NO APLICA</v>
          </cell>
          <cell r="Q268">
            <v>31065</v>
          </cell>
          <cell r="R268">
            <v>40</v>
          </cell>
          <cell r="S268" t="str">
            <v>NACIONAL</v>
          </cell>
          <cell r="T268" t="str">
            <v>Título de formación tecnológica o 
aprobación de seis (06) semestres de 
formación profesional o aprobación del 
60% del pensum académico de formación 
profesional en en ciencias de la 
educación o ciencias sociales y humanas 
o su equivalencia</v>
          </cell>
          <cell r="U268" t="str">
            <v>LICENCIADO EN PEDAGOGIA INFANTIL
Universidad Javeriana 
Acta 06 de Agosto de 2016</v>
          </cell>
          <cell r="V268" t="str">
            <v>Inversión</v>
          </cell>
          <cell r="W268" t="str">
            <v>8080 Formación en capacidades democráticas en interrelación con la cualificación de la participación incidente; con enfoques de cultura ciudadana, democrática y de paz Bogotá D.C.</v>
          </cell>
          <cell r="X268" t="str">
            <v>O23011745022024021202034</v>
          </cell>
          <cell r="Y26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268" t="str">
            <v>Prestar servicios profesionales de manera temporal, para el diseño y proyeccion de los contenidos pedagogicos de la Gerencia de Escuela de Participación</v>
          </cell>
          <cell r="AB268"/>
          <cell r="AC268"/>
          <cell r="AD268"/>
          <cell r="AE268"/>
          <cell r="AF268"/>
          <cell r="AG268"/>
          <cell r="AH268">
            <v>4</v>
          </cell>
          <cell r="AI268">
            <v>0</v>
          </cell>
          <cell r="AJ268"/>
          <cell r="AK268"/>
          <cell r="AL268"/>
          <cell r="AM268" t="str">
            <v>#¡VALOR!</v>
          </cell>
          <cell r="AN268">
            <v>120</v>
          </cell>
          <cell r="AO268">
            <v>18000000</v>
          </cell>
          <cell r="AP268"/>
          <cell r="AQ268"/>
          <cell r="AR268"/>
          <cell r="AS268" t="str">
            <v>$ 4.000.000</v>
          </cell>
          <cell r="AT268" t="str">
            <v>PROFESIONAL 1</v>
          </cell>
          <cell r="AU268"/>
          <cell r="AV268" t="str">
            <v>1 1. Natural</v>
          </cell>
          <cell r="AW268" t="str">
            <v>26 26-Persona Natural</v>
          </cell>
          <cell r="AX268" t="str">
            <v>3 3. Único Contratista</v>
          </cell>
          <cell r="AY268" t="str">
            <v>17 17. Contrato de Prestación de Servicios</v>
          </cell>
          <cell r="AZ268" t="str">
            <v>31 31-Servicios Profesionales</v>
          </cell>
          <cell r="BA268" t="str">
            <v>5 Contratación directa</v>
          </cell>
          <cell r="BB268" t="str">
            <v>33 Prestación de Servicios Profesionales y Apoyo (5-8)</v>
          </cell>
          <cell r="BC268">
            <v>1</v>
          </cell>
          <cell r="BD268" t="str">
            <v>1 1. Ley 80</v>
          </cell>
          <cell r="BE268"/>
          <cell r="BF268"/>
          <cell r="BG268"/>
          <cell r="BH268"/>
          <cell r="BI268" t="str">
            <v>6 6: Prestacion de servicios</v>
          </cell>
          <cell r="BJ268"/>
          <cell r="BK268"/>
          <cell r="BL268"/>
          <cell r="BM268"/>
          <cell r="BN268"/>
          <cell r="BO268"/>
          <cell r="BP268"/>
          <cell r="BQ268"/>
          <cell r="BR268"/>
          <cell r="BS268"/>
          <cell r="BT268"/>
          <cell r="BU268"/>
          <cell r="BV268"/>
          <cell r="BW268"/>
          <cell r="BX268"/>
          <cell r="BY268"/>
          <cell r="BZ268"/>
          <cell r="CA268"/>
          <cell r="CB268"/>
          <cell r="CC268"/>
          <cell r="CD268" t="str">
            <v>CUMPLIMIENTO</v>
          </cell>
          <cell r="CE268">
            <v>80111600</v>
          </cell>
          <cell r="CF268"/>
          <cell r="CG268"/>
          <cell r="CH268"/>
          <cell r="CI268"/>
          <cell r="CJ268" t="str">
            <v>JORGE SUAREZ</v>
          </cell>
          <cell r="CK268" t="str">
            <v>YULY MARCELA BARAJAS AGUILERA</v>
          </cell>
          <cell r="CL268" t="str">
            <v>1 1. Interna</v>
          </cell>
          <cell r="CM268" t="str">
            <v>JOSÉ GUILLERMO ORJUELA ARDILA</v>
          </cell>
          <cell r="CN268">
            <v>1075654508</v>
          </cell>
          <cell r="CO268">
            <v>1</v>
          </cell>
          <cell r="CP268"/>
          <cell r="CQ268" t="str">
            <v>GERENTE ESCUELA DE LA PARTICIPACIÓN</v>
          </cell>
          <cell r="CR268"/>
          <cell r="CS268"/>
          <cell r="CT268"/>
          <cell r="CU268"/>
          <cell r="CV268"/>
          <cell r="CW268"/>
          <cell r="CX268"/>
          <cell r="CY268"/>
          <cell r="CZ268"/>
          <cell r="DA268"/>
          <cell r="DB268"/>
          <cell r="DC268"/>
          <cell r="DD268"/>
          <cell r="DE268"/>
          <cell r="DF268"/>
          <cell r="DG268"/>
          <cell r="DH268"/>
          <cell r="DI268"/>
          <cell r="DJ268"/>
          <cell r="DK268"/>
          <cell r="DL268"/>
          <cell r="DM268"/>
          <cell r="DN268"/>
          <cell r="DO268"/>
          <cell r="DP268"/>
          <cell r="DQ268"/>
          <cell r="DR268"/>
          <cell r="DS268"/>
          <cell r="DT268"/>
          <cell r="DU268"/>
          <cell r="DV268"/>
          <cell r="DW268"/>
          <cell r="DX268"/>
          <cell r="DY268"/>
          <cell r="DZ268"/>
          <cell r="EA268"/>
          <cell r="EB268"/>
          <cell r="EC268"/>
          <cell r="ED268"/>
          <cell r="EE268"/>
          <cell r="EF268"/>
          <cell r="EG268"/>
          <cell r="EH268"/>
          <cell r="EI268"/>
          <cell r="EJ268"/>
          <cell r="EK268"/>
          <cell r="EL268"/>
          <cell r="EM268"/>
          <cell r="EN268"/>
          <cell r="EO268"/>
          <cell r="EP268"/>
          <cell r="EQ268"/>
          <cell r="ER268"/>
          <cell r="ES268"/>
          <cell r="ET268"/>
          <cell r="EU268" t="str">
            <v>$ -</v>
          </cell>
          <cell r="EV268"/>
          <cell r="EW268"/>
          <cell r="EX268"/>
          <cell r="EY268"/>
          <cell r="EZ268"/>
          <cell r="FA268"/>
          <cell r="FB268">
            <v>0</v>
          </cell>
          <cell r="FC268" t="str">
            <v>#¡VALOR!</v>
          </cell>
          <cell r="FD268">
            <v>120</v>
          </cell>
          <cell r="FE268" t="str">
            <v>$ 18.000.000</v>
          </cell>
          <cell r="FF268" t="str">
            <v>#¡VALOR!</v>
          </cell>
          <cell r="FG268" t="str">
            <v>#¡VALOR!</v>
          </cell>
          <cell r="FH268"/>
          <cell r="FI268"/>
          <cell r="FJ268" t="str">
            <v>#N/D</v>
          </cell>
          <cell r="FK268" t="str">
            <v>#N/D</v>
          </cell>
          <cell r="FL268" t="str">
            <v>$268</v>
          </cell>
          <cell r="FM268" t="str">
            <v>#N/D</v>
          </cell>
          <cell r="FN268" t="str">
            <v>#N/D</v>
          </cell>
          <cell r="FO268" t="str">
            <v>#N/D</v>
          </cell>
          <cell r="FP268" t="str">
            <v>#N/D</v>
          </cell>
          <cell r="FQ268" t="str">
            <v>#¡REF!</v>
          </cell>
          <cell r="FR268" t="str">
            <v>#N/D</v>
          </cell>
          <cell r="FS268"/>
          <cell r="FT268"/>
          <cell r="FU268"/>
          <cell r="FV268">
            <v>4</v>
          </cell>
          <cell r="FW268" t="str">
            <v>#N/D</v>
          </cell>
          <cell r="FX268"/>
          <cell r="FY268"/>
          <cell r="FZ268"/>
          <cell r="GA268"/>
          <cell r="GB268"/>
          <cell r="GC268"/>
        </row>
        <row r="269">
          <cell r="A269" t="str">
            <v>C138</v>
          </cell>
          <cell r="B269"/>
          <cell r="C269">
            <v>2025</v>
          </cell>
          <cell r="D269">
            <v>268</v>
          </cell>
          <cell r="E269">
            <v>51813459</v>
          </cell>
          <cell r="F269">
            <v>1</v>
          </cell>
          <cell r="G269" t="str">
            <v>SUMAYA ELENA GAMARRA</v>
          </cell>
          <cell r="H269" t="str">
            <v>CR 160 n 133-24</v>
          </cell>
          <cell r="I269">
            <v>613742569</v>
          </cell>
          <cell r="J269" t="str">
            <v>maya_615_@hotmail.com</v>
          </cell>
          <cell r="K269" t="str">
            <v>NO APLICA</v>
          </cell>
          <cell r="L269" t="str">
            <v>NO APLICA</v>
          </cell>
          <cell r="M269" t="str">
            <v>MUJER</v>
          </cell>
          <cell r="N269" t="str">
            <v>CISGENERO</v>
          </cell>
          <cell r="O269" t="str">
            <v>NO APLICA</v>
          </cell>
          <cell r="P269" t="str">
            <v>NO APLICA</v>
          </cell>
          <cell r="Q269">
            <v>23908</v>
          </cell>
          <cell r="R269">
            <v>59</v>
          </cell>
          <cell r="S269" t="str">
            <v>NACIONAL</v>
          </cell>
          <cell r="T269" t="str">
            <v xml:space="preserve">Título de formación 
tecnológica o seis (06) 
semestres de formación 
profesional o aprobación del 
60% del pensum académico 
de formación profesional 
ciencias sociales, humanas o 
afines, o su equivalencia </v>
          </cell>
          <cell r="U269" t="str">
            <v>BACHILLER ACADÉMICO 
de la Institución Educativa 
Alegría del Saber
 según Acta del 23 de 
Diciembre de 2000</v>
          </cell>
          <cell r="V269" t="str">
            <v>Inversión</v>
          </cell>
          <cell r="W269" t="str">
            <v>8080 Formación en capacidades democráticas en interrelación con la cualificación de la participación incidente; con enfoques de cultura ciudadana, democrática y de paz Bogotá D.C.</v>
          </cell>
          <cell r="X269" t="str">
            <v>O23011745022024021202034</v>
          </cell>
          <cell r="Y26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269" t="str">
            <v>Prestar servicios de apoyo a la gestión, de manera temporal,  para fortalecer la implementación de actividades en las diferentes modalidades de formación que brinda la Gerencia de Escuela de la Participación.</v>
          </cell>
          <cell r="AB269"/>
          <cell r="AC269"/>
          <cell r="AD269"/>
          <cell r="AE269"/>
          <cell r="AF269"/>
          <cell r="AG269"/>
          <cell r="AH269">
            <v>5</v>
          </cell>
          <cell r="AI269">
            <v>0</v>
          </cell>
          <cell r="AJ269"/>
          <cell r="AK269"/>
          <cell r="AL269"/>
          <cell r="AM269" t="str">
            <v>#¡VALOR!</v>
          </cell>
          <cell r="AN269">
            <v>150</v>
          </cell>
          <cell r="AO269">
            <v>56000000</v>
          </cell>
          <cell r="AP269"/>
          <cell r="AQ269"/>
          <cell r="AR269"/>
          <cell r="AS269" t="str">
            <v>$ 3.600.000</v>
          </cell>
          <cell r="AT269" t="str">
            <v>TECNICA 3</v>
          </cell>
          <cell r="AU269"/>
          <cell r="AV269" t="str">
            <v>1 1. Natural</v>
          </cell>
          <cell r="AW269" t="str">
            <v>26 26-Persona Natural</v>
          </cell>
          <cell r="AX269" t="str">
            <v>3 3. Único Contratista</v>
          </cell>
          <cell r="AY269" t="str">
            <v>17 17. Contrato de Prestación de Servicios</v>
          </cell>
          <cell r="AZ269" t="str">
            <v>33 33-Servicios Apoyo a la Gestion de la Entidad (servicios administrativos)</v>
          </cell>
          <cell r="BA269" t="str">
            <v>5 Contratación directa</v>
          </cell>
          <cell r="BB269" t="str">
            <v>33 Prestación de Servicios Profesionales y Apoyo (5-8)</v>
          </cell>
          <cell r="BC269">
            <v>1</v>
          </cell>
          <cell r="BD269" t="str">
            <v>1 1. Ley 80</v>
          </cell>
          <cell r="BE269"/>
          <cell r="BF269"/>
          <cell r="BG269"/>
          <cell r="BH269"/>
          <cell r="BI269" t="str">
            <v>6 6: Prestacion de servicios</v>
          </cell>
          <cell r="BJ269"/>
          <cell r="BK269"/>
          <cell r="BL269"/>
          <cell r="BM269"/>
          <cell r="BN269"/>
          <cell r="BO269"/>
          <cell r="BP269"/>
          <cell r="BQ269"/>
          <cell r="BR269"/>
          <cell r="BS269"/>
          <cell r="BT269"/>
          <cell r="BU269"/>
          <cell r="BV269"/>
          <cell r="BW269"/>
          <cell r="BX269"/>
          <cell r="BY269"/>
          <cell r="BZ269"/>
          <cell r="CA269"/>
          <cell r="CB269"/>
          <cell r="CC269"/>
          <cell r="CD269" t="str">
            <v>CUMPLIMIENTO</v>
          </cell>
          <cell r="CE269">
            <v>80111600</v>
          </cell>
          <cell r="CF269"/>
          <cell r="CG269"/>
          <cell r="CH269"/>
          <cell r="CI269"/>
          <cell r="CJ269" t="str">
            <v>JORGE SUAREZ</v>
          </cell>
          <cell r="CK269" t="str">
            <v>YULY MARCELA BARAJAS AGUILERA</v>
          </cell>
          <cell r="CL269" t="str">
            <v>1 1. Interna</v>
          </cell>
          <cell r="CM269" t="str">
            <v>JOSÉ GUILLERMO ORJUELA ARDILA</v>
          </cell>
          <cell r="CN269">
            <v>1075654508</v>
          </cell>
          <cell r="CO269">
            <v>1</v>
          </cell>
          <cell r="CP269"/>
          <cell r="CQ269" t="str">
            <v>GERENTE ESCUELA DE LA PARTICIPACIÓN</v>
          </cell>
          <cell r="CR269"/>
          <cell r="CS269"/>
          <cell r="CT269"/>
          <cell r="CU269"/>
          <cell r="CV269"/>
          <cell r="CW269"/>
          <cell r="CX269"/>
          <cell r="CY269"/>
          <cell r="CZ269"/>
          <cell r="DA269"/>
          <cell r="DB269"/>
          <cell r="DC269"/>
          <cell r="DD269"/>
          <cell r="DE269"/>
          <cell r="DF269"/>
          <cell r="DG269"/>
          <cell r="DH269"/>
          <cell r="DI269"/>
          <cell r="DJ269"/>
          <cell r="DK269"/>
          <cell r="DL269"/>
          <cell r="DM269"/>
          <cell r="DN269"/>
          <cell r="DO269"/>
          <cell r="DP269"/>
          <cell r="DQ269"/>
          <cell r="DR269"/>
          <cell r="DS269"/>
          <cell r="DT269"/>
          <cell r="DU269"/>
          <cell r="DV269"/>
          <cell r="DW269"/>
          <cell r="DX269"/>
          <cell r="DY269"/>
          <cell r="DZ269"/>
          <cell r="EA269"/>
          <cell r="EB269"/>
          <cell r="EC269"/>
          <cell r="ED269"/>
          <cell r="EE269"/>
          <cell r="EF269"/>
          <cell r="EG269"/>
          <cell r="EH269"/>
          <cell r="EI269"/>
          <cell r="EJ269"/>
          <cell r="EK269"/>
          <cell r="EL269"/>
          <cell r="EM269"/>
          <cell r="EN269"/>
          <cell r="EO269"/>
          <cell r="EP269"/>
          <cell r="EQ269"/>
          <cell r="ER269"/>
          <cell r="ES269"/>
          <cell r="ET269"/>
          <cell r="EU269" t="str">
            <v>$ -</v>
          </cell>
          <cell r="EV269"/>
          <cell r="EW269"/>
          <cell r="EX269"/>
          <cell r="EY269"/>
          <cell r="EZ269"/>
          <cell r="FA269"/>
          <cell r="FB269">
            <v>0</v>
          </cell>
          <cell r="FC269" t="str">
            <v>#¡VALOR!</v>
          </cell>
          <cell r="FD269">
            <v>150</v>
          </cell>
          <cell r="FE269" t="str">
            <v>$ 56.000.000</v>
          </cell>
          <cell r="FF269" t="str">
            <v>#¡VALOR!</v>
          </cell>
          <cell r="FG269" t="str">
            <v>#¡VALOR!</v>
          </cell>
          <cell r="FH269"/>
          <cell r="FI269"/>
          <cell r="FJ269" t="str">
            <v>#N/D</v>
          </cell>
          <cell r="FK269" t="str">
            <v>#N/D</v>
          </cell>
          <cell r="FL269" t="str">
            <v>$269</v>
          </cell>
          <cell r="FM269" t="str">
            <v>#N/D</v>
          </cell>
          <cell r="FN269" t="str">
            <v>#N/D</v>
          </cell>
          <cell r="FO269" t="str">
            <v>#N/D</v>
          </cell>
          <cell r="FP269" t="str">
            <v>#N/D</v>
          </cell>
          <cell r="FQ269" t="str">
            <v>#¡REF!</v>
          </cell>
          <cell r="FR269" t="str">
            <v>#N/D</v>
          </cell>
          <cell r="FS269"/>
          <cell r="FT269"/>
          <cell r="FU269"/>
          <cell r="FV269">
            <v>5</v>
          </cell>
          <cell r="FW269" t="str">
            <v>#N/D</v>
          </cell>
          <cell r="FX269"/>
          <cell r="FY269"/>
          <cell r="FZ269"/>
          <cell r="GA269"/>
          <cell r="GB269"/>
          <cell r="GC269"/>
        </row>
        <row r="270">
          <cell r="A270" t="str">
            <v>C128</v>
          </cell>
          <cell r="B270"/>
          <cell r="C270">
            <v>2025</v>
          </cell>
          <cell r="D270">
            <v>269</v>
          </cell>
          <cell r="E270">
            <v>79723286</v>
          </cell>
          <cell r="F270" t="str">
            <v>#N/D</v>
          </cell>
          <cell r="G270" t="str">
            <v>JAVIER ROBERTO VILLALOBOS ROJAS</v>
          </cell>
          <cell r="H270" t="str">
            <v>KR CRA 74 NO 150-35</v>
          </cell>
          <cell r="I270">
            <v>6019313074</v>
          </cell>
          <cell r="J270" t="str">
            <v>jarovill@hotmail.com</v>
          </cell>
          <cell r="K270" t="str">
            <v>NO APLICA</v>
          </cell>
          <cell r="L270" t="str">
            <v>NO APLICA</v>
          </cell>
          <cell r="M270" t="str">
            <v>HOMBRE</v>
          </cell>
          <cell r="N270" t="str">
            <v>CISGENERO</v>
          </cell>
          <cell r="O270" t="str">
            <v>NO APLICA</v>
          </cell>
          <cell r="P270" t="str">
            <v>NO APLICA</v>
          </cell>
          <cell r="Q270">
            <v>28827</v>
          </cell>
          <cell r="R270">
            <v>46</v>
          </cell>
          <cell r="S270" t="str">
            <v>NACIONAL</v>
          </cell>
          <cell r="T270" t="str">
            <v>Título profesional en economía, administración, contaduría y/o afines a nivel de especialización o su equivalencia</v>
          </cell>
          <cell r="U270" t="str">
            <v>ADMINISTRADOR DE EMPRESASUniversidad Externado de Colombiasegún acta de grado de fecha 06 de septiembre de 2002. ESPECIALISTA EN GOBIERNO, GERENCIA Y ASUNTOS PÚBLICOS Universidad Externado de Colombia según diploma de grado de fecha 30 de agosto de 2022</v>
          </cell>
          <cell r="V270" t="str">
            <v>Funcionamiento</v>
          </cell>
          <cell r="W270" t="str">
            <v>N/A</v>
          </cell>
          <cell r="X270"/>
          <cell r="Y270" t="str">
            <v>N/A</v>
          </cell>
          <cell r="Z270" t="str">
            <v>N/A</v>
          </cell>
          <cell r="AA270" t="str">
            <v>Prestar los servicios de profesionales   para gestionar, desarrollar y realizar seguimiento a las alianzas de la Escuela de la Participación.</v>
          </cell>
          <cell r="AB270"/>
          <cell r="AC270"/>
          <cell r="AD270"/>
          <cell r="AE270"/>
          <cell r="AF270"/>
          <cell r="AG270"/>
          <cell r="AH270">
            <v>8</v>
          </cell>
          <cell r="AI270">
            <v>0</v>
          </cell>
          <cell r="AJ270"/>
          <cell r="AK270"/>
          <cell r="AL270"/>
          <cell r="AM270" t="str">
            <v>#¡VALOR!</v>
          </cell>
          <cell r="AN270">
            <v>240</v>
          </cell>
          <cell r="AO270">
            <v>48000000</v>
          </cell>
          <cell r="AP270"/>
          <cell r="AQ270"/>
          <cell r="AR270"/>
          <cell r="AS270" t="str">
            <v>$ 7.000.000</v>
          </cell>
          <cell r="AT270" t="str">
            <v>PROFESIONAL 7</v>
          </cell>
          <cell r="AU270"/>
          <cell r="AV270" t="str">
            <v>1 1. Natural</v>
          </cell>
          <cell r="AW270" t="str">
            <v>26 26-Persona Natural</v>
          </cell>
          <cell r="AX270" t="str">
            <v>3 3. Único Contratista</v>
          </cell>
          <cell r="AY270" t="str">
            <v>17 17. Contrato de Prestación de Servicios</v>
          </cell>
          <cell r="AZ270" t="str">
            <v>31 31-Servicios Profesionales</v>
          </cell>
          <cell r="BA270" t="str">
            <v>5 Contratación directa</v>
          </cell>
          <cell r="BB270" t="str">
            <v>33 Prestación de Servicios Profesionales y Apoyo (5-8)</v>
          </cell>
          <cell r="BC270">
            <v>1</v>
          </cell>
          <cell r="BD270" t="str">
            <v>1 1. Ley 80</v>
          </cell>
          <cell r="BE270"/>
          <cell r="BF270"/>
          <cell r="BG270"/>
          <cell r="BH270"/>
          <cell r="BI270" t="str">
            <v>6 6: Prestacion de servicios</v>
          </cell>
          <cell r="BJ270"/>
          <cell r="BK270"/>
          <cell r="BL270"/>
          <cell r="BM270"/>
          <cell r="BN270"/>
          <cell r="BO270"/>
          <cell r="BP270"/>
          <cell r="BQ270"/>
          <cell r="BR270"/>
          <cell r="BS270"/>
          <cell r="BT270"/>
          <cell r="BU270"/>
          <cell r="BV270"/>
          <cell r="BW270"/>
          <cell r="BX270"/>
          <cell r="BY270"/>
          <cell r="BZ270"/>
          <cell r="CA270"/>
          <cell r="CB270"/>
          <cell r="CC270"/>
          <cell r="CD270" t="str">
            <v>CUMPLIMIENTO</v>
          </cell>
          <cell r="CE270">
            <v>80111600</v>
          </cell>
          <cell r="CF270"/>
          <cell r="CG270"/>
          <cell r="CH270"/>
          <cell r="CI270"/>
          <cell r="CJ270" t="str">
            <v>Sandra Milena Torres</v>
          </cell>
          <cell r="CK270" t="str">
            <v>YULY MARCELA BARAJAS AGUILERA</v>
          </cell>
          <cell r="CL270" t="str">
            <v>1 1. Interna</v>
          </cell>
          <cell r="CM270" t="str">
            <v>JOSÉ GUILLERMO ORJUELA ARDILA</v>
          </cell>
          <cell r="CN270">
            <v>1075654508</v>
          </cell>
          <cell r="CO270">
            <v>1</v>
          </cell>
          <cell r="CP270"/>
          <cell r="CQ270" t="str">
            <v>GERENTE ESCUELA DE LA PARTICIPACIÓN</v>
          </cell>
          <cell r="CR270"/>
          <cell r="CS270"/>
          <cell r="CT270"/>
          <cell r="CU270"/>
          <cell r="CV270"/>
          <cell r="CW270"/>
          <cell r="CX270"/>
          <cell r="CY270"/>
          <cell r="CZ270"/>
          <cell r="DA270"/>
          <cell r="DB270"/>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t="str">
            <v>$ -</v>
          </cell>
          <cell r="EV270"/>
          <cell r="EW270"/>
          <cell r="EX270"/>
          <cell r="EY270"/>
          <cell r="EZ270"/>
          <cell r="FA270"/>
          <cell r="FB270">
            <v>0</v>
          </cell>
          <cell r="FC270" t="str">
            <v>#¡VALOR!</v>
          </cell>
          <cell r="FD270">
            <v>240</v>
          </cell>
          <cell r="FE270" t="str">
            <v>$ 48.000.000</v>
          </cell>
          <cell r="FF270" t="str">
            <v>#¡VALOR!</v>
          </cell>
          <cell r="FG270" t="str">
            <v>#¡VALOR!</v>
          </cell>
          <cell r="FH270"/>
          <cell r="FI270"/>
          <cell r="FJ270" t="str">
            <v>#N/D</v>
          </cell>
          <cell r="FK270" t="str">
            <v>#N/D</v>
          </cell>
          <cell r="FL270" t="str">
            <v>$270</v>
          </cell>
          <cell r="FM270" t="str">
            <v>#N/D</v>
          </cell>
          <cell r="FN270" t="str">
            <v>#N/D</v>
          </cell>
          <cell r="FO270" t="str">
            <v>#N/D</v>
          </cell>
          <cell r="FP270" t="str">
            <v>#N/D</v>
          </cell>
          <cell r="FQ270" t="str">
            <v>#¡REF!</v>
          </cell>
          <cell r="FR270" t="str">
            <v>#N/D</v>
          </cell>
          <cell r="FS270"/>
          <cell r="FT270"/>
          <cell r="FU270"/>
          <cell r="FV270">
            <v>8</v>
          </cell>
          <cell r="FW270" t="str">
            <v>#N/D</v>
          </cell>
          <cell r="FX270"/>
          <cell r="FY270"/>
          <cell r="FZ270"/>
          <cell r="GA270"/>
          <cell r="GB270"/>
          <cell r="GC270"/>
        </row>
        <row r="271">
          <cell r="A271" t="str">
            <v>A91</v>
          </cell>
          <cell r="B271"/>
          <cell r="C271">
            <v>2025</v>
          </cell>
          <cell r="D271">
            <v>270</v>
          </cell>
          <cell r="E271">
            <v>1099217796</v>
          </cell>
          <cell r="F271">
            <v>8</v>
          </cell>
          <cell r="G271" t="str">
            <v>MARLY ZAMARA BORJA GORDILLO</v>
          </cell>
          <cell r="H271" t="str">
            <v>#N/D</v>
          </cell>
          <cell r="I271" t="str">
            <v>#N/D</v>
          </cell>
          <cell r="J271" t="str">
            <v>#N/D</v>
          </cell>
          <cell r="K271" t="str">
            <v>#N/D</v>
          </cell>
          <cell r="L271" t="str">
            <v>#N/D</v>
          </cell>
          <cell r="M271" t="str">
            <v>#N/D</v>
          </cell>
          <cell r="N271" t="str">
            <v>#N/D</v>
          </cell>
          <cell r="O271" t="str">
            <v>#N/D</v>
          </cell>
          <cell r="P271" t="str">
            <v>#N/D</v>
          </cell>
          <cell r="Q271" t="str">
            <v>#N/D</v>
          </cell>
          <cell r="R271" t="str">
            <v>#N/D</v>
          </cell>
          <cell r="S271" t="str">
            <v>#N/D</v>
          </cell>
          <cell r="T271" t="str">
            <v>#N/D</v>
          </cell>
          <cell r="U271" t="str">
            <v>#N/D</v>
          </cell>
          <cell r="V271" t="str">
            <v>Inversión</v>
          </cell>
          <cell r="W271" t="str">
            <v>Implementación de mecanismos de participación que potencian el desarrollo territorial Bogotá D.C.</v>
          </cell>
          <cell r="X271" t="str">
            <v>O23011745022024023801029</v>
          </cell>
          <cell r="Y271" t="str">
            <v>Meta 421 Implementar un (1) modelo de gobernanza democrática que amplíe el alcance de la participación de la ciudadanía organizaciones sociales y comunales de primer segundo y tercer grado en todas las decisiones públicas del gobierno distrital.</v>
          </cell>
          <cell r="Z271" t="str">
            <v>3. Aplicar a 2000 organizaciones sociales, comunales, medios comunitarios, de propiedad horizontal el modelo de fortalecimiento.</v>
          </cell>
          <cell r="AA271" t="str">
            <v>Prestar los servicios profesionales para acompañar la formulación, ejecución, evaluación de los planes, programas, proyectos y de las acciones de mejora asociadas que involucren a la Secretaría General y sus procesos de apoyo.</v>
          </cell>
          <cell r="AB271"/>
          <cell r="AC271"/>
          <cell r="AD271"/>
          <cell r="AE271"/>
          <cell r="AF271"/>
          <cell r="AG271"/>
          <cell r="AH271">
            <v>8</v>
          </cell>
          <cell r="AI271">
            <v>0</v>
          </cell>
          <cell r="AJ271"/>
          <cell r="AK271"/>
          <cell r="AL271"/>
          <cell r="AM271" t="str">
            <v>#¡VALOR!</v>
          </cell>
          <cell r="AN271">
            <v>240</v>
          </cell>
          <cell r="AO271">
            <v>35500000</v>
          </cell>
          <cell r="AP271"/>
          <cell r="AQ271"/>
          <cell r="AR271"/>
          <cell r="AS271" t="str">
            <v>$ 6.000.000</v>
          </cell>
          <cell r="AT271" t="str">
            <v>PROFESIONAL 5</v>
          </cell>
          <cell r="AU271"/>
          <cell r="AV271" t="str">
            <v>1 1. Natural</v>
          </cell>
          <cell r="AW271" t="str">
            <v>26 26-Persona Natural</v>
          </cell>
          <cell r="AX271" t="str">
            <v>3 3. Único Contratista</v>
          </cell>
          <cell r="AY271" t="str">
            <v>17 17. Contrato de Prestación de Servicios</v>
          </cell>
          <cell r="AZ271" t="str">
            <v>31 31-Servicios Profesionales</v>
          </cell>
          <cell r="BA271" t="str">
            <v>5 Contratación directa</v>
          </cell>
          <cell r="BB271" t="str">
            <v>33 Prestación de Servicios Profesionales y Apoyo (5-8)</v>
          </cell>
          <cell r="BC271">
            <v>1</v>
          </cell>
          <cell r="BD271" t="str">
            <v>1 1. Ley 80</v>
          </cell>
          <cell r="BE271"/>
          <cell r="BF271"/>
          <cell r="BG271"/>
          <cell r="BH271"/>
          <cell r="BI271" t="str">
            <v>6 6: Prestacion de servicios</v>
          </cell>
          <cell r="BJ271"/>
          <cell r="BK271"/>
          <cell r="BL271"/>
          <cell r="BM271"/>
          <cell r="BN271"/>
          <cell r="BO271"/>
          <cell r="BP271"/>
          <cell r="BQ271"/>
          <cell r="BR271"/>
          <cell r="BS271"/>
          <cell r="BT271"/>
          <cell r="BU271"/>
          <cell r="BV271"/>
          <cell r="BW271"/>
          <cell r="BX271"/>
          <cell r="BY271"/>
          <cell r="BZ271"/>
          <cell r="CA271"/>
          <cell r="CB271"/>
          <cell r="CC271"/>
          <cell r="CD271" t="str">
            <v>CUMPLIMIENTO</v>
          </cell>
          <cell r="CE271">
            <v>80111600</v>
          </cell>
          <cell r="CF271"/>
          <cell r="CG271"/>
          <cell r="CH271"/>
          <cell r="CI271"/>
          <cell r="CJ271" t="str">
            <v>JORGE SUAREZ</v>
          </cell>
          <cell r="CK271" t="str">
            <v>YULY MARCELA BARAJAS AGUILERA</v>
          </cell>
          <cell r="CL271" t="str">
            <v>1 1. Interna</v>
          </cell>
          <cell r="CM271" t="str">
            <v>YULY MARCELA BARAJAS AGUILERA</v>
          </cell>
          <cell r="CN271">
            <v>1010176121</v>
          </cell>
          <cell r="CO271">
            <v>6</v>
          </cell>
          <cell r="CP271"/>
          <cell r="CQ271" t="str">
            <v>SECRETARIA GENERAL</v>
          </cell>
          <cell r="CR271"/>
          <cell r="CS271"/>
          <cell r="CT271"/>
          <cell r="CU271"/>
          <cell r="CV271"/>
          <cell r="CW271"/>
          <cell r="CX271"/>
          <cell r="CY271"/>
          <cell r="CZ271"/>
          <cell r="DA271"/>
          <cell r="DB271"/>
          <cell r="DC271"/>
          <cell r="DD271"/>
          <cell r="DE271"/>
          <cell r="DF271"/>
          <cell r="DG271"/>
          <cell r="DH271"/>
          <cell r="DI271"/>
          <cell r="DJ271"/>
          <cell r="DK271"/>
          <cell r="DL271"/>
          <cell r="DM271"/>
          <cell r="DN271"/>
          <cell r="DO271"/>
          <cell r="DP271"/>
          <cell r="DQ271"/>
          <cell r="DR271"/>
          <cell r="DS271"/>
          <cell r="DT271"/>
          <cell r="DU271"/>
          <cell r="DV271"/>
          <cell r="DW271"/>
          <cell r="DX271"/>
          <cell r="DY271"/>
          <cell r="DZ271"/>
          <cell r="EA271"/>
          <cell r="EB271"/>
          <cell r="EC271"/>
          <cell r="ED271"/>
          <cell r="EE271"/>
          <cell r="EF271"/>
          <cell r="EG271"/>
          <cell r="EH271"/>
          <cell r="EI271"/>
          <cell r="EJ271"/>
          <cell r="EK271"/>
          <cell r="EL271"/>
          <cell r="EM271"/>
          <cell r="EN271"/>
          <cell r="EO271"/>
          <cell r="EP271"/>
          <cell r="EQ271"/>
          <cell r="ER271"/>
          <cell r="ES271"/>
          <cell r="ET271"/>
          <cell r="EU271" t="str">
            <v>$ -</v>
          </cell>
          <cell r="EV271"/>
          <cell r="EW271"/>
          <cell r="EX271"/>
          <cell r="EY271"/>
          <cell r="EZ271"/>
          <cell r="FA271"/>
          <cell r="FB271">
            <v>0</v>
          </cell>
          <cell r="FC271" t="str">
            <v>#¡VALOR!</v>
          </cell>
          <cell r="FD271">
            <v>240</v>
          </cell>
          <cell r="FE271" t="str">
            <v>$ 35.500.000</v>
          </cell>
          <cell r="FF271" t="str">
            <v>#¡VALOR!</v>
          </cell>
          <cell r="FG271" t="str">
            <v>#¡VALOR!</v>
          </cell>
          <cell r="FH271"/>
          <cell r="FI271"/>
          <cell r="FJ271" t="str">
            <v>#N/D</v>
          </cell>
          <cell r="FK271" t="str">
            <v>#N/D</v>
          </cell>
          <cell r="FL271" t="str">
            <v>$271</v>
          </cell>
          <cell r="FM271" t="str">
            <v>#N/D</v>
          </cell>
          <cell r="FN271" t="str">
            <v>#N/D</v>
          </cell>
          <cell r="FO271" t="str">
            <v>#N/D</v>
          </cell>
          <cell r="FP271" t="str">
            <v>#N/D</v>
          </cell>
          <cell r="FQ271" t="str">
            <v>#¡REF!</v>
          </cell>
          <cell r="FR271" t="str">
            <v>#N/D</v>
          </cell>
          <cell r="FS271"/>
          <cell r="FT271"/>
          <cell r="FU271"/>
          <cell r="FV271">
            <v>8</v>
          </cell>
          <cell r="FW271" t="str">
            <v>#N/D</v>
          </cell>
          <cell r="FX271"/>
          <cell r="FY271"/>
          <cell r="FZ271"/>
          <cell r="GA271"/>
          <cell r="GB271"/>
          <cell r="GC271"/>
        </row>
        <row r="272">
          <cell r="A272" t="str">
            <v>C210</v>
          </cell>
          <cell r="B272"/>
          <cell r="C272">
            <v>2025</v>
          </cell>
          <cell r="D272">
            <v>271</v>
          </cell>
          <cell r="E272">
            <v>30331084</v>
          </cell>
          <cell r="F272">
            <v>1</v>
          </cell>
          <cell r="G272" t="str">
            <v>MARÍA DEL PILAR CARDONA MOLINA</v>
          </cell>
          <cell r="H272" t="str">
            <v>CL 152A 1358</v>
          </cell>
          <cell r="I272">
            <v>4569426</v>
          </cell>
          <cell r="J272" t="str">
            <v>madelpilarcardonamolina@gmail.com</v>
          </cell>
          <cell r="K272" t="str">
            <v>NO APLICA</v>
          </cell>
          <cell r="L272" t="str">
            <v>NO APLICA</v>
          </cell>
          <cell r="M272" t="str">
            <v>MUJER</v>
          </cell>
          <cell r="N272" t="str">
            <v>CISGENERO</v>
          </cell>
          <cell r="O272" t="str">
            <v>NO APLICA</v>
          </cell>
          <cell r="P272" t="str">
            <v>NO APLICA</v>
          </cell>
          <cell r="Q272">
            <v>27126</v>
          </cell>
          <cell r="R272">
            <v>48</v>
          </cell>
          <cell r="S272" t="str">
            <v>NACIONAL</v>
          </cell>
          <cell r="T272" t="str">
            <v>Título profesional en ciencias de la salud y/o ciencias sociales y humanas con título de posgrado a nivel de especialización o su equivalencia.</v>
          </cell>
          <cell r="U272" t="str">
            <v>FONOAUDIÓLOGO Universidad Catolica de ManizalesSegún Diploma de fecha 26 de Mayo de 1995ESPECIALISTA EN GESTIÓN PÚBLICAEscuela Superior de Administración Publica Según Acta de grado No. 009 del 28 de Marzo de 2008</v>
          </cell>
          <cell r="V272" t="str">
            <v>Inversión</v>
          </cell>
          <cell r="W272" t="str">
            <v>Fortalecimiento de la gestión institucional del IDPAC en el marco de la ejecución del Plan de Desarrollo de Bogotá D.C.</v>
          </cell>
          <cell r="X272" t="str">
            <v>O23011745992024019407023</v>
          </cell>
          <cell r="Y272" t="str">
            <v>Meta 368 Implementar 1 estrategia para fortalecimiento de la gestión institucional y operativa</v>
          </cell>
          <cell r="Z272" t="str">
            <v>1. Realizar el 100% de la estrategia de contratación de talento humano para los procesos de apoyo, gerencia y evaluación.</v>
          </cell>
          <cell r="AA272" t="str">
            <v>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v>
          </cell>
          <cell r="AB272"/>
          <cell r="AC272"/>
          <cell r="AD272"/>
          <cell r="AE272"/>
          <cell r="AF272"/>
          <cell r="AG272"/>
          <cell r="AH272">
            <v>5</v>
          </cell>
          <cell r="AI272">
            <v>0</v>
          </cell>
          <cell r="AJ272"/>
          <cell r="AK272"/>
          <cell r="AL272"/>
          <cell r="AM272" t="str">
            <v>#¡VALOR!</v>
          </cell>
          <cell r="AN272">
            <v>150</v>
          </cell>
          <cell r="AO272">
            <v>21600000</v>
          </cell>
          <cell r="AP272"/>
          <cell r="AQ272"/>
          <cell r="AR272"/>
          <cell r="AS272" t="str">
            <v>$ 7.100.000</v>
          </cell>
          <cell r="AT272" t="str">
            <v>PROFESIONAL 7</v>
          </cell>
          <cell r="AU272"/>
          <cell r="AV272" t="str">
            <v>1 1. Natural</v>
          </cell>
          <cell r="AW272" t="str">
            <v>26 26-Persona Natural</v>
          </cell>
          <cell r="AX272" t="str">
            <v>3 3. Único Contratista</v>
          </cell>
          <cell r="AY272" t="str">
            <v>17 17. Contrato de Prestación de Servicios</v>
          </cell>
          <cell r="AZ272" t="str">
            <v>31 31-Servicios Profesionales</v>
          </cell>
          <cell r="BA272" t="str">
            <v>5 Contratación directa</v>
          </cell>
          <cell r="BB272" t="str">
            <v>33 Prestación de Servicios Profesionales y Apoyo (5-8)</v>
          </cell>
          <cell r="BC272">
            <v>1</v>
          </cell>
          <cell r="BD272" t="str">
            <v>1 1. Ley 80</v>
          </cell>
          <cell r="BE272"/>
          <cell r="BF272"/>
          <cell r="BG272"/>
          <cell r="BH272"/>
          <cell r="BI272" t="str">
            <v>6 6: Prestacion de servicios</v>
          </cell>
          <cell r="BJ272"/>
          <cell r="BK272"/>
          <cell r="BL272"/>
          <cell r="BM272"/>
          <cell r="BN272"/>
          <cell r="BO272"/>
          <cell r="BP272"/>
          <cell r="BQ272"/>
          <cell r="BR272"/>
          <cell r="BS272"/>
          <cell r="BT272"/>
          <cell r="BU272"/>
          <cell r="BV272"/>
          <cell r="BW272"/>
          <cell r="BX272"/>
          <cell r="BY272"/>
          <cell r="BZ272"/>
          <cell r="CA272"/>
          <cell r="CB272"/>
          <cell r="CC272"/>
          <cell r="CD272" t="str">
            <v>CUMPLIMIENTO</v>
          </cell>
          <cell r="CE272">
            <v>80111600</v>
          </cell>
          <cell r="CF272"/>
          <cell r="CG272"/>
          <cell r="CH272"/>
          <cell r="CI272"/>
          <cell r="CJ272" t="str">
            <v>Sebastian Silva</v>
          </cell>
          <cell r="CK272" t="str">
            <v>YULY MARCELA BARAJAS AGUILERA</v>
          </cell>
          <cell r="CL272" t="str">
            <v>1 1. Interna</v>
          </cell>
          <cell r="CM272" t="str">
            <v>MARTHA ELMY NIÑO VARGAS</v>
          </cell>
          <cell r="CN272">
            <v>1030534699</v>
          </cell>
          <cell r="CO272">
            <v>1</v>
          </cell>
          <cell r="CP272"/>
          <cell r="CQ272" t="str">
            <v>Subdirectora de Fortalecimiento de la Organización Social</v>
          </cell>
          <cell r="CR272"/>
          <cell r="CS272"/>
          <cell r="CT272"/>
          <cell r="CU272"/>
          <cell r="CV272"/>
          <cell r="CW272"/>
          <cell r="CX272"/>
          <cell r="CY272"/>
          <cell r="CZ272"/>
          <cell r="DA272"/>
          <cell r="DB272"/>
          <cell r="DC272"/>
          <cell r="DD272"/>
          <cell r="DE272"/>
          <cell r="DF272"/>
          <cell r="DG272"/>
          <cell r="DH272"/>
          <cell r="DI272"/>
          <cell r="DJ272"/>
          <cell r="DK272"/>
          <cell r="DL272"/>
          <cell r="DM272"/>
          <cell r="DN272"/>
          <cell r="DO272"/>
          <cell r="DP272"/>
          <cell r="DQ272"/>
          <cell r="DR272"/>
          <cell r="DS272"/>
          <cell r="DT272"/>
          <cell r="DU272"/>
          <cell r="DV272"/>
          <cell r="DW272"/>
          <cell r="DX272"/>
          <cell r="DY272"/>
          <cell r="DZ272"/>
          <cell r="EA272"/>
          <cell r="EB272"/>
          <cell r="EC272"/>
          <cell r="ED272"/>
          <cell r="EE272"/>
          <cell r="EF272"/>
          <cell r="EG272"/>
          <cell r="EH272"/>
          <cell r="EI272"/>
          <cell r="EJ272"/>
          <cell r="EK272"/>
          <cell r="EL272"/>
          <cell r="EM272"/>
          <cell r="EN272"/>
          <cell r="EO272"/>
          <cell r="EP272"/>
          <cell r="EQ272"/>
          <cell r="ER272"/>
          <cell r="ES272"/>
          <cell r="ET272"/>
          <cell r="EU272" t="str">
            <v>$ -</v>
          </cell>
          <cell r="EV272"/>
          <cell r="EW272"/>
          <cell r="EX272"/>
          <cell r="EY272"/>
          <cell r="EZ272"/>
          <cell r="FA272"/>
          <cell r="FB272">
            <v>0</v>
          </cell>
          <cell r="FC272" t="str">
            <v>#¡VALOR!</v>
          </cell>
          <cell r="FD272">
            <v>150</v>
          </cell>
          <cell r="FE272" t="str">
            <v>$ 21.600.000</v>
          </cell>
          <cell r="FF272" t="str">
            <v>#¡VALOR!</v>
          </cell>
          <cell r="FG272" t="str">
            <v>#¡VALOR!</v>
          </cell>
          <cell r="FH272"/>
          <cell r="FI272"/>
          <cell r="FJ272" t="str">
            <v>#N/D</v>
          </cell>
          <cell r="FK272" t="str">
            <v>#N/D</v>
          </cell>
          <cell r="FL272" t="str">
            <v>$272</v>
          </cell>
          <cell r="FM272" t="str">
            <v>#N/D</v>
          </cell>
          <cell r="FN272" t="str">
            <v>#N/D</v>
          </cell>
          <cell r="FO272" t="str">
            <v>#N/D</v>
          </cell>
          <cell r="FP272" t="str">
            <v>#N/D</v>
          </cell>
          <cell r="FQ272" t="str">
            <v>#¡REF!</v>
          </cell>
          <cell r="FR272" t="str">
            <v>#N/D</v>
          </cell>
          <cell r="FS272"/>
          <cell r="FT272"/>
          <cell r="FU272"/>
          <cell r="FV272">
            <v>5</v>
          </cell>
          <cell r="FW272" t="str">
            <v>#N/D</v>
          </cell>
          <cell r="FX272"/>
          <cell r="FY272"/>
          <cell r="FZ272"/>
          <cell r="GA272"/>
          <cell r="GB272"/>
          <cell r="GC272"/>
        </row>
        <row r="273">
          <cell r="A273" t="str">
            <v>C95</v>
          </cell>
          <cell r="B273"/>
          <cell r="C273">
            <v>2025</v>
          </cell>
          <cell r="D273">
            <v>272</v>
          </cell>
          <cell r="E273">
            <v>1010046376</v>
          </cell>
          <cell r="F273">
            <v>0</v>
          </cell>
          <cell r="G273" t="str">
            <v>JOHAN SEBASTIAN QUINTERO VARGAS</v>
          </cell>
          <cell r="H273" t="str">
            <v>KR 69N 6565</v>
          </cell>
          <cell r="I273">
            <v>6300040</v>
          </cell>
          <cell r="J273" t="str">
            <v>jbastian9@hotmail.com</v>
          </cell>
          <cell r="K273" t="str">
            <v>NO APLICA</v>
          </cell>
          <cell r="L273" t="str">
            <v>NO APLICA</v>
          </cell>
          <cell r="M273" t="str">
            <v>HOMBRE</v>
          </cell>
          <cell r="N273" t="str">
            <v>CISGENERO</v>
          </cell>
          <cell r="O273" t="str">
            <v>NO APLICA</v>
          </cell>
          <cell r="P273" t="str">
            <v>NO APLICA</v>
          </cell>
          <cell r="Q273">
            <v>36839</v>
          </cell>
          <cell r="R273">
            <v>24</v>
          </cell>
          <cell r="S273" t="str">
            <v>NACIONAL</v>
          </cell>
          <cell r="T273" t="str">
            <v>Título de formación tecnológica o seis (6) semestres de formación profesional o aprobación del 60% del pensum académico de formación profesional en ingeniería de sistemas o afines o su equivalencia</v>
          </cell>
          <cell r="U273" t="str">
            <v>TECNÓLOGO EN ANALISIS Y DESARROLLO DE SISTEMAS DE INFORMACION Servicio Nacional de Aprendizaje SENA Según diploma del 11 de septiembre de 2020</v>
          </cell>
          <cell r="V273" t="str">
            <v>Inversión</v>
          </cell>
          <cell r="W273" t="str">
            <v xml:space="preserve">Implementación de mecanismos de participación que potencian el desarrollo territorial Bogotá D.C.
</v>
          </cell>
          <cell r="X273" t="str">
            <v>O23011745022024023806022</v>
          </cell>
          <cell r="Y273" t="str">
            <v>Meta 421 Implementar un (1) modelo de gobernanza democrática que amplíe el alcance de la participación de la ciudadanía organizaciones sociales y comunales de primer segundo y tercer grado en todas las decisiones públicas del gobierno distrital.</v>
          </cell>
          <cell r="Z273" t="str">
            <v>Fortalecer 450 instancias formales y no formales de participación aplicando el modelo de fortalecimiento</v>
          </cell>
          <cell r="AA273" t="str">
            <v>Prestar los servicios de apoyo a la gestión, con autonomía técnica y administrativa, para realizar, corregir y mantener el desarrollo del software, Frontend y Backend, en el proceso de Gestión de las Tecnologías de la Información del del Instituto Distrital de la Participación y Acción Comunal (IDPAC)</v>
          </cell>
          <cell r="AB273"/>
          <cell r="AC273"/>
          <cell r="AD273"/>
          <cell r="AE273"/>
          <cell r="AF273"/>
          <cell r="AG273"/>
          <cell r="AH273">
            <v>6</v>
          </cell>
          <cell r="AI273">
            <v>0</v>
          </cell>
          <cell r="AJ273"/>
          <cell r="AK273"/>
          <cell r="AL273"/>
          <cell r="AM273" t="str">
            <v>#¡VALOR!</v>
          </cell>
          <cell r="AN273">
            <v>180</v>
          </cell>
          <cell r="AO273">
            <v>20400000</v>
          </cell>
          <cell r="AP273"/>
          <cell r="AQ273"/>
          <cell r="AR273"/>
          <cell r="AS273" t="str">
            <v>$ 3.600.000</v>
          </cell>
          <cell r="AT273" t="str">
            <v>TECNICA 3</v>
          </cell>
          <cell r="AU273"/>
          <cell r="AV273" t="str">
            <v>1 1. Natural</v>
          </cell>
          <cell r="AW273" t="str">
            <v>26 26-Persona Natural</v>
          </cell>
          <cell r="AX273" t="str">
            <v>3 3. Único Contratista</v>
          </cell>
          <cell r="AY273" t="str">
            <v>17 17. Contrato de Prestación de Servicios</v>
          </cell>
          <cell r="AZ273" t="str">
            <v>33 33-Servicios Apoyo a la Gestion de la Entidad (servicios administrativos)</v>
          </cell>
          <cell r="BA273" t="str">
            <v>5 Contratación directa</v>
          </cell>
          <cell r="BB273" t="str">
            <v>33 Prestación de Servicios Profesionales y Apoyo (5-8)</v>
          </cell>
          <cell r="BC273">
            <v>1</v>
          </cell>
          <cell r="BD273" t="str">
            <v>1 1. Ley 80</v>
          </cell>
          <cell r="BE273"/>
          <cell r="BF273"/>
          <cell r="BG273"/>
          <cell r="BH273"/>
          <cell r="BI273" t="str">
            <v>6 6: Prestacion de servicios</v>
          </cell>
          <cell r="BJ273"/>
          <cell r="BK273"/>
          <cell r="BL273"/>
          <cell r="BM273"/>
          <cell r="BN273"/>
          <cell r="BO273"/>
          <cell r="BP273"/>
          <cell r="BQ273"/>
          <cell r="BR273"/>
          <cell r="BS273"/>
          <cell r="BT273"/>
          <cell r="BU273"/>
          <cell r="BV273"/>
          <cell r="BW273"/>
          <cell r="BX273"/>
          <cell r="BY273"/>
          <cell r="BZ273"/>
          <cell r="CA273"/>
          <cell r="CB273"/>
          <cell r="CC273"/>
          <cell r="CD273" t="str">
            <v>CUMPLIMIENTO</v>
          </cell>
          <cell r="CE273">
            <v>80111600</v>
          </cell>
          <cell r="CF273"/>
          <cell r="CG273"/>
          <cell r="CH273"/>
          <cell r="CI273"/>
          <cell r="CJ273" t="str">
            <v>Manuela Martínez</v>
          </cell>
          <cell r="CK273" t="str">
            <v>YULY MARCELA BARAJAS AGUILERA</v>
          </cell>
          <cell r="CL273" t="str">
            <v>1 1. Interna</v>
          </cell>
          <cell r="CM273" t="str">
            <v>YULY MARCELA BARAJAS AGUILERA</v>
          </cell>
          <cell r="CN273">
            <v>1010176121</v>
          </cell>
          <cell r="CO273">
            <v>6</v>
          </cell>
          <cell r="CP273"/>
          <cell r="CQ273" t="str">
            <v>SECRETARIA GENERAL</v>
          </cell>
          <cell r="CR273"/>
          <cell r="CS273"/>
          <cell r="CT273"/>
          <cell r="CU273"/>
          <cell r="CV273"/>
          <cell r="CW273"/>
          <cell r="CX273"/>
          <cell r="CY273"/>
          <cell r="CZ273"/>
          <cell r="DA273"/>
          <cell r="DB273"/>
          <cell r="DC273"/>
          <cell r="DD273"/>
          <cell r="DE273"/>
          <cell r="DF273"/>
          <cell r="DG273"/>
          <cell r="DH273"/>
          <cell r="DI273"/>
          <cell r="DJ273"/>
          <cell r="DK273"/>
          <cell r="DL273"/>
          <cell r="DM273"/>
          <cell r="DN273"/>
          <cell r="DO273"/>
          <cell r="DP273"/>
          <cell r="DQ273"/>
          <cell r="DR273"/>
          <cell r="DS273"/>
          <cell r="DT273"/>
          <cell r="DU273"/>
          <cell r="DV273"/>
          <cell r="DW273"/>
          <cell r="DX273"/>
          <cell r="DY273"/>
          <cell r="DZ273"/>
          <cell r="EA273"/>
          <cell r="EB273"/>
          <cell r="EC273"/>
          <cell r="ED273"/>
          <cell r="EE273"/>
          <cell r="EF273"/>
          <cell r="EG273"/>
          <cell r="EH273"/>
          <cell r="EI273"/>
          <cell r="EJ273"/>
          <cell r="EK273"/>
          <cell r="EL273"/>
          <cell r="EM273"/>
          <cell r="EN273"/>
          <cell r="EO273"/>
          <cell r="EP273"/>
          <cell r="EQ273"/>
          <cell r="ER273"/>
          <cell r="ES273"/>
          <cell r="ET273"/>
          <cell r="EU273" t="str">
            <v>$ -</v>
          </cell>
          <cell r="EV273"/>
          <cell r="EW273"/>
          <cell r="EX273"/>
          <cell r="EY273"/>
          <cell r="EZ273"/>
          <cell r="FA273"/>
          <cell r="FB273">
            <v>0</v>
          </cell>
          <cell r="FC273" t="str">
            <v>#¡VALOR!</v>
          </cell>
          <cell r="FD273">
            <v>180</v>
          </cell>
          <cell r="FE273" t="str">
            <v>$ 20.400.000</v>
          </cell>
          <cell r="FF273" t="str">
            <v>#¡VALOR!</v>
          </cell>
          <cell r="FG273" t="str">
            <v>#¡VALOR!</v>
          </cell>
          <cell r="FH273"/>
          <cell r="FI273"/>
          <cell r="FJ273" t="str">
            <v>#N/D</v>
          </cell>
          <cell r="FK273" t="str">
            <v>#N/D</v>
          </cell>
          <cell r="FL273" t="str">
            <v>$273</v>
          </cell>
          <cell r="FM273" t="str">
            <v>#N/D</v>
          </cell>
          <cell r="FN273" t="str">
            <v>#N/D</v>
          </cell>
          <cell r="FO273" t="str">
            <v>#N/D</v>
          </cell>
          <cell r="FP273" t="str">
            <v>#N/D</v>
          </cell>
          <cell r="FQ273" t="str">
            <v>#¡REF!</v>
          </cell>
          <cell r="FR273" t="str">
            <v>#N/D</v>
          </cell>
          <cell r="FS273"/>
          <cell r="FT273"/>
          <cell r="FU273"/>
          <cell r="FV273">
            <v>6</v>
          </cell>
          <cell r="FW273" t="str">
            <v>#N/D</v>
          </cell>
          <cell r="FX273"/>
          <cell r="FY273"/>
          <cell r="FZ273"/>
          <cell r="GA273"/>
          <cell r="GB273"/>
          <cell r="GC273"/>
        </row>
        <row r="274">
          <cell r="A274" t="str">
            <v>C347</v>
          </cell>
          <cell r="B274"/>
          <cell r="C274">
            <v>2025</v>
          </cell>
          <cell r="D274">
            <v>273</v>
          </cell>
          <cell r="E274">
            <v>1019074350</v>
          </cell>
          <cell r="F274">
            <v>0</v>
          </cell>
          <cell r="G274" t="str">
            <v>JULIETH ROCÍO MONTOYA URREGO</v>
          </cell>
          <cell r="H274" t="str">
            <v>Calle 161 b # 62-41</v>
          </cell>
          <cell r="I274">
            <v>8016682</v>
          </cell>
          <cell r="J274" t="str">
            <v>latoya.montoya123@gmail.com</v>
          </cell>
          <cell r="K274" t="str">
            <v>NO APLICA</v>
          </cell>
          <cell r="L274" t="str">
            <v>NO APLICA</v>
          </cell>
          <cell r="M274" t="str">
            <v>MUJER</v>
          </cell>
          <cell r="N274" t="str">
            <v>CISGENERO</v>
          </cell>
          <cell r="O274" t="str">
            <v>NO APLICA</v>
          </cell>
          <cell r="P274" t="str">
            <v>NO APLICA</v>
          </cell>
          <cell r="Q274">
            <v>33850</v>
          </cell>
          <cell r="R274">
            <v>32</v>
          </cell>
          <cell r="S274" t="str">
            <v>NACIONAL</v>
          </cell>
          <cell r="T274" t="str">
            <v>Título de formación tecnológica o aprobación de seis (6) semestres de formación profesional o aprobación del 60% del pensum académico de formación profesional en el área de la Administración, contaduría, economía y afines o su equivalencia</v>
          </cell>
          <cell r="U274" t="str">
            <v>TECNOLOGO EN GESTION DEL TALENTO HUMANOServicio Nacional de Aprendizaje SENASegun diploma del 9 de Agosto de 2019</v>
          </cell>
          <cell r="V274" t="str">
            <v>Inversión</v>
          </cell>
          <cell r="W274" t="str">
            <v>Construcción de Ciudadanía Activa Crece La Participación en el Territorio con Promoción, Información e Innovación en Bogotá D.C.</v>
          </cell>
          <cell r="X274" t="str">
            <v>O23011745022024025405001</v>
          </cell>
          <cell r="Y27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74" t="str">
            <v>5. Ejecutar 400 Obras con Saldo Pedagógico</v>
          </cell>
          <cell r="AA274"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74"/>
          <cell r="AC274"/>
          <cell r="AD274"/>
          <cell r="AE274"/>
          <cell r="AF274"/>
          <cell r="AG274"/>
          <cell r="AH274">
            <v>6</v>
          </cell>
          <cell r="AI274">
            <v>0</v>
          </cell>
          <cell r="AJ274"/>
          <cell r="AK274"/>
          <cell r="AL274"/>
          <cell r="AM274" t="str">
            <v>#¡VALOR!</v>
          </cell>
          <cell r="AN274">
            <v>180</v>
          </cell>
          <cell r="AO274">
            <v>30000000</v>
          </cell>
          <cell r="AP274"/>
          <cell r="AQ274"/>
          <cell r="AR274"/>
          <cell r="AS274" t="str">
            <v>$ 3.400.000</v>
          </cell>
          <cell r="AT274" t="str">
            <v>TECNICA 3</v>
          </cell>
          <cell r="AU274"/>
          <cell r="AV274" t="str">
            <v>1 1. Natural</v>
          </cell>
          <cell r="AW274" t="str">
            <v>26 26-Persona Natural</v>
          </cell>
          <cell r="AX274" t="str">
            <v>3 3. Único Contratista</v>
          </cell>
          <cell r="AY274" t="str">
            <v>17 17. Contrato de Prestación de Servicios</v>
          </cell>
          <cell r="AZ274" t="str">
            <v>33 33-Servicios Apoyo a la Gestion de la Entidad (servicios administrativos)</v>
          </cell>
          <cell r="BA274" t="str">
            <v>5 Contratación directa</v>
          </cell>
          <cell r="BB274" t="str">
            <v>33 Prestación de Servicios Profesionales y Apoyo (5-8)</v>
          </cell>
          <cell r="BC274">
            <v>1</v>
          </cell>
          <cell r="BD274" t="str">
            <v>1 1. Ley 80</v>
          </cell>
          <cell r="BE274"/>
          <cell r="BF274"/>
          <cell r="BG274"/>
          <cell r="BH274"/>
          <cell r="BI274" t="str">
            <v>6 6: Prestacion de servicios</v>
          </cell>
          <cell r="BJ274"/>
          <cell r="BK274"/>
          <cell r="BL274"/>
          <cell r="BM274"/>
          <cell r="BN274"/>
          <cell r="BO274"/>
          <cell r="BP274"/>
          <cell r="BQ274"/>
          <cell r="BR274"/>
          <cell r="BS274"/>
          <cell r="BT274"/>
          <cell r="BU274"/>
          <cell r="BV274"/>
          <cell r="BW274"/>
          <cell r="BX274"/>
          <cell r="BY274"/>
          <cell r="BZ274"/>
          <cell r="CA274"/>
          <cell r="CB274"/>
          <cell r="CC274"/>
          <cell r="CD274" t="str">
            <v>CUMPLIMIENTO</v>
          </cell>
          <cell r="CE274">
            <v>80111600</v>
          </cell>
          <cell r="CF274"/>
          <cell r="CG274"/>
          <cell r="CH274"/>
          <cell r="CI274"/>
          <cell r="CJ274" t="str">
            <v>Sebastian Silva</v>
          </cell>
          <cell r="CK274" t="str">
            <v>YULY MARCELA BARAJAS AGUILERA</v>
          </cell>
          <cell r="CL274" t="str">
            <v>1 1. Interna</v>
          </cell>
          <cell r="CM274" t="str">
            <v>JUAN CAMILO CASTELLANOS MEDINA</v>
          </cell>
          <cell r="CN274">
            <v>3838495</v>
          </cell>
          <cell r="CO274">
            <v>0</v>
          </cell>
          <cell r="CP274"/>
          <cell r="CQ274" t="str">
            <v>GERENTE DE INSTANCIAS Y MECANISMOS DE PARTICIPACIÓN</v>
          </cell>
          <cell r="CR274"/>
          <cell r="CS274"/>
          <cell r="CT274"/>
          <cell r="CU274"/>
          <cell r="CV274"/>
          <cell r="CW274"/>
          <cell r="CX274"/>
          <cell r="CY274"/>
          <cell r="CZ274"/>
          <cell r="DA274"/>
          <cell r="DB274"/>
          <cell r="DC274"/>
          <cell r="DD274"/>
          <cell r="DE274"/>
          <cell r="DF274"/>
          <cell r="DG274"/>
          <cell r="DH274"/>
          <cell r="DI274"/>
          <cell r="DJ274"/>
          <cell r="DK274"/>
          <cell r="DL274"/>
          <cell r="DM274"/>
          <cell r="DN274"/>
          <cell r="DO274"/>
          <cell r="DP274"/>
          <cell r="DQ274"/>
          <cell r="DR274"/>
          <cell r="DS274"/>
          <cell r="DT274"/>
          <cell r="DU274"/>
          <cell r="DV274"/>
          <cell r="DW274"/>
          <cell r="DX274"/>
          <cell r="DY274"/>
          <cell r="DZ274"/>
          <cell r="EA274"/>
          <cell r="EB274"/>
          <cell r="EC274"/>
          <cell r="ED274"/>
          <cell r="EE274"/>
          <cell r="EF274"/>
          <cell r="EG274"/>
          <cell r="EH274"/>
          <cell r="EI274"/>
          <cell r="EJ274"/>
          <cell r="EK274"/>
          <cell r="EL274"/>
          <cell r="EM274"/>
          <cell r="EN274"/>
          <cell r="EO274"/>
          <cell r="EP274"/>
          <cell r="EQ274"/>
          <cell r="ER274"/>
          <cell r="ES274"/>
          <cell r="ET274"/>
          <cell r="EU274" t="str">
            <v>$ -</v>
          </cell>
          <cell r="EV274"/>
          <cell r="EW274"/>
          <cell r="EX274"/>
          <cell r="EY274"/>
          <cell r="EZ274"/>
          <cell r="FA274"/>
          <cell r="FB274">
            <v>0</v>
          </cell>
          <cell r="FC274" t="str">
            <v>#¡VALOR!</v>
          </cell>
          <cell r="FD274">
            <v>180</v>
          </cell>
          <cell r="FE274" t="str">
            <v>$ 30.000.000</v>
          </cell>
          <cell r="FF274" t="str">
            <v>#¡VALOR!</v>
          </cell>
          <cell r="FG274" t="str">
            <v>#¡VALOR!</v>
          </cell>
          <cell r="FH274"/>
          <cell r="FI274"/>
          <cell r="FJ274" t="str">
            <v>#N/D</v>
          </cell>
          <cell r="FK274" t="str">
            <v>#N/D</v>
          </cell>
          <cell r="FL274" t="str">
            <v>$274</v>
          </cell>
          <cell r="FM274" t="str">
            <v>#N/D</v>
          </cell>
          <cell r="FN274" t="str">
            <v>#N/D</v>
          </cell>
          <cell r="FO274" t="str">
            <v>#N/D</v>
          </cell>
          <cell r="FP274" t="str">
            <v>#N/D</v>
          </cell>
          <cell r="FQ274" t="str">
            <v>#¡REF!</v>
          </cell>
          <cell r="FR274" t="str">
            <v>#N/D</v>
          </cell>
          <cell r="FS274"/>
          <cell r="FT274"/>
          <cell r="FU274"/>
          <cell r="FV274">
            <v>6</v>
          </cell>
          <cell r="FW274" t="str">
            <v>#N/D</v>
          </cell>
          <cell r="FX274"/>
          <cell r="FY274"/>
          <cell r="FZ274"/>
          <cell r="GA274"/>
          <cell r="GB274"/>
          <cell r="GC274"/>
        </row>
        <row r="275">
          <cell r="A275" t="str">
            <v>C544</v>
          </cell>
          <cell r="B275"/>
          <cell r="C275">
            <v>2025</v>
          </cell>
          <cell r="D275">
            <v>274</v>
          </cell>
          <cell r="E275">
            <v>79796339</v>
          </cell>
          <cell r="F275">
            <v>8</v>
          </cell>
          <cell r="G275" t="str">
            <v>MAURICIO JAVIER OSPINA TORRES</v>
          </cell>
          <cell r="H275">
            <v>0</v>
          </cell>
          <cell r="I275">
            <v>0</v>
          </cell>
          <cell r="J275">
            <v>0</v>
          </cell>
          <cell r="K275" t="str">
            <v>NO APLICA</v>
          </cell>
          <cell r="L275" t="str">
            <v>NO APLICA</v>
          </cell>
          <cell r="M275" t="str">
            <v>HOMBRE</v>
          </cell>
          <cell r="N275">
            <v>0</v>
          </cell>
          <cell r="O275">
            <v>0</v>
          </cell>
          <cell r="P275">
            <v>0</v>
          </cell>
          <cell r="Q275" t="str">
            <v>00/01/1900</v>
          </cell>
          <cell r="R275">
            <v>125</v>
          </cell>
          <cell r="S275" t="str">
            <v>NACIONAL</v>
          </cell>
          <cell r="T275" t="str">
            <v>Título Profesional en ciencias sociales y/o humanas o su equivalencia y/o Título de posgrado a nivel de especialización</v>
          </cell>
          <cell r="U275" t="str">
            <v>UNIVERSIDAD DEL ROSARIO Acta del 17 de Junio de 2005 ESPECIALISTA EN ALTA GERENCIA Universidad Militar Nueva Granada Acta 13 de Marzo de 2012</v>
          </cell>
          <cell r="V275" t="str">
            <v>Inversión</v>
          </cell>
          <cell r="W275" t="str">
            <v>8080 Formación en capacidades democráticas en interrelación con la cualificación de la participación incidente; con enfoques de cultura ciudadana, democrática y de paz Bogotá D.C.</v>
          </cell>
          <cell r="X275" t="str">
            <v>O23011745022024021202034</v>
          </cell>
          <cell r="Y27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75" t="str">
            <v>1. Formar 120.000 ciudadanos en sus capacidades democráticas para incidir en la construcción de una cultura democrática, ciudadana y de paz</v>
          </cell>
          <cell r="AA275" t="str">
            <v>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v>
          </cell>
          <cell r="AB275"/>
          <cell r="AC275"/>
          <cell r="AD275"/>
          <cell r="AE275"/>
          <cell r="AF275"/>
          <cell r="AG275"/>
          <cell r="AH275">
            <v>5</v>
          </cell>
          <cell r="AI275">
            <v>0</v>
          </cell>
          <cell r="AJ275"/>
          <cell r="AK275"/>
          <cell r="AL275"/>
          <cell r="AM275" t="str">
            <v>#¡VALOR!</v>
          </cell>
          <cell r="AN275">
            <v>150</v>
          </cell>
          <cell r="AO275">
            <v>35000000</v>
          </cell>
          <cell r="AP275"/>
          <cell r="AQ275"/>
          <cell r="AR275"/>
          <cell r="AS275" t="str">
            <v>$ 6.000.000</v>
          </cell>
          <cell r="AT275" t="str">
            <v>PROFESIONAL 5</v>
          </cell>
          <cell r="AU275"/>
          <cell r="AV275" t="str">
            <v>1 1. Natural</v>
          </cell>
          <cell r="AW275" t="str">
            <v>26 26-Persona Natural</v>
          </cell>
          <cell r="AX275" t="str">
            <v>3 3. Único Contratista</v>
          </cell>
          <cell r="AY275" t="str">
            <v>17 17. Contrato de Prestación de Servicios</v>
          </cell>
          <cell r="AZ275" t="str">
            <v>31 31-Servicios Profesionales</v>
          </cell>
          <cell r="BA275" t="str">
            <v>5 Contratación directa</v>
          </cell>
          <cell r="BB275" t="str">
            <v>33 Prestación de Servicios Profesionales y Apoyo (5-8)</v>
          </cell>
          <cell r="BC275">
            <v>1</v>
          </cell>
          <cell r="BD275" t="str">
            <v>1 1. Ley 80</v>
          </cell>
          <cell r="BE275"/>
          <cell r="BF275"/>
          <cell r="BG275"/>
          <cell r="BH275"/>
          <cell r="BI275" t="str">
            <v>6 6: Prestacion de servicios</v>
          </cell>
          <cell r="BJ275"/>
          <cell r="BK275"/>
          <cell r="BL275"/>
          <cell r="BM275"/>
          <cell r="BN275"/>
          <cell r="BO275"/>
          <cell r="BP275"/>
          <cell r="BQ275"/>
          <cell r="BR275"/>
          <cell r="BS275"/>
          <cell r="BT275"/>
          <cell r="BU275"/>
          <cell r="BV275"/>
          <cell r="BW275"/>
          <cell r="BX275"/>
          <cell r="BY275"/>
          <cell r="BZ275"/>
          <cell r="CA275"/>
          <cell r="CB275"/>
          <cell r="CC275"/>
          <cell r="CD275" t="str">
            <v>CUMPLIMIENTO</v>
          </cell>
          <cell r="CE275">
            <v>80111600</v>
          </cell>
          <cell r="CF275"/>
          <cell r="CG275"/>
          <cell r="CH275"/>
          <cell r="CI275"/>
          <cell r="CJ275" t="str">
            <v>JORGE SUAREZ</v>
          </cell>
          <cell r="CK275" t="str">
            <v>YULY MARCELA BARAJAS AGUILERA</v>
          </cell>
          <cell r="CL275" t="str">
            <v>1 1. Interna</v>
          </cell>
          <cell r="CM275" t="str">
            <v>CAMILO IVAN REYES AMADOR</v>
          </cell>
          <cell r="CN275">
            <v>80082106</v>
          </cell>
          <cell r="CO275">
            <v>4</v>
          </cell>
          <cell r="CP275"/>
          <cell r="CQ275" t="str">
            <v>GERENTE DE PROYECTOS</v>
          </cell>
          <cell r="CR275"/>
          <cell r="CS275"/>
          <cell r="CT275"/>
          <cell r="CU275"/>
          <cell r="CV275"/>
          <cell r="CW275"/>
          <cell r="CX275"/>
          <cell r="CY275"/>
          <cell r="CZ275"/>
          <cell r="DA275"/>
          <cell r="DB275"/>
          <cell r="DC275"/>
          <cell r="DD275"/>
          <cell r="DE275"/>
          <cell r="DF275"/>
          <cell r="DG275"/>
          <cell r="DH275"/>
          <cell r="DI275"/>
          <cell r="DJ275"/>
          <cell r="DK275"/>
          <cell r="DL275"/>
          <cell r="DM275"/>
          <cell r="DN275"/>
          <cell r="DO275"/>
          <cell r="DP275"/>
          <cell r="DQ275"/>
          <cell r="DR275"/>
          <cell r="DS275"/>
          <cell r="DT275"/>
          <cell r="DU275"/>
          <cell r="DV275"/>
          <cell r="DW275"/>
          <cell r="DX275"/>
          <cell r="DY275"/>
          <cell r="DZ275"/>
          <cell r="EA275"/>
          <cell r="EB275"/>
          <cell r="EC275"/>
          <cell r="ED275"/>
          <cell r="EE275"/>
          <cell r="EF275"/>
          <cell r="EG275"/>
          <cell r="EH275"/>
          <cell r="EI275"/>
          <cell r="EJ275"/>
          <cell r="EK275"/>
          <cell r="EL275"/>
          <cell r="EM275"/>
          <cell r="EN275"/>
          <cell r="EO275"/>
          <cell r="EP275"/>
          <cell r="EQ275"/>
          <cell r="ER275"/>
          <cell r="ES275"/>
          <cell r="ET275"/>
          <cell r="EU275" t="str">
            <v>$ -</v>
          </cell>
          <cell r="EV275"/>
          <cell r="EW275"/>
          <cell r="EX275"/>
          <cell r="EY275"/>
          <cell r="EZ275"/>
          <cell r="FA275"/>
          <cell r="FB275">
            <v>0</v>
          </cell>
          <cell r="FC275" t="str">
            <v>#¡VALOR!</v>
          </cell>
          <cell r="FD275">
            <v>150</v>
          </cell>
          <cell r="FE275" t="str">
            <v>$ 35.000.000</v>
          </cell>
          <cell r="FF275" t="str">
            <v>#¡VALOR!</v>
          </cell>
          <cell r="FG275" t="str">
            <v>#¡VALOR!</v>
          </cell>
          <cell r="FH275"/>
          <cell r="FI275"/>
          <cell r="FJ275" t="str">
            <v>#N/D</v>
          </cell>
          <cell r="FK275" t="str">
            <v>#N/D</v>
          </cell>
          <cell r="FL275" t="str">
            <v>$275</v>
          </cell>
          <cell r="FM275" t="str">
            <v>#N/D</v>
          </cell>
          <cell r="FN275" t="str">
            <v>#N/D</v>
          </cell>
          <cell r="FO275" t="str">
            <v>#N/D</v>
          </cell>
          <cell r="FP275" t="str">
            <v>#N/D</v>
          </cell>
          <cell r="FQ275" t="str">
            <v>#¡REF!</v>
          </cell>
          <cell r="FR275" t="str">
            <v>#N/D</v>
          </cell>
          <cell r="FS275"/>
          <cell r="FT275"/>
          <cell r="FU275"/>
          <cell r="FV275">
            <v>5</v>
          </cell>
          <cell r="FW275" t="str">
            <v>#N/D</v>
          </cell>
          <cell r="FX275"/>
          <cell r="FY275"/>
          <cell r="FZ275"/>
          <cell r="GA275"/>
          <cell r="GB275"/>
          <cell r="GC275"/>
        </row>
        <row r="276">
          <cell r="A276" t="str">
            <v>C155</v>
          </cell>
          <cell r="B276"/>
          <cell r="C276">
            <v>2025</v>
          </cell>
          <cell r="D276">
            <v>275</v>
          </cell>
          <cell r="E276">
            <v>19497261</v>
          </cell>
          <cell r="F276" t="str">
            <v>#N/D</v>
          </cell>
          <cell r="G276" t="str">
            <v>JAIRO ARISTOBULO AMEZQUITA SOLER</v>
          </cell>
          <cell r="H276" t="str">
            <v>Calle 19 104-73</v>
          </cell>
          <cell r="I276">
            <v>5712673958</v>
          </cell>
          <cell r="J276" t="str">
            <v>jairoamezquita@gmail.com</v>
          </cell>
          <cell r="K276" t="str">
            <v>NO APLICA</v>
          </cell>
          <cell r="L276" t="str">
            <v>NO APLICA</v>
          </cell>
          <cell r="M276" t="str">
            <v>HOMBRE</v>
          </cell>
          <cell r="N276" t="str">
            <v>CISGENERO</v>
          </cell>
          <cell r="O276" t="str">
            <v>NO APLICA</v>
          </cell>
          <cell r="P276" t="str">
            <v>NO APLICA</v>
          </cell>
          <cell r="Q276">
            <v>22883</v>
          </cell>
          <cell r="R276">
            <v>62</v>
          </cell>
          <cell r="S276" t="str">
            <v>NACIONAL</v>
          </cell>
          <cell r="T276" t="str">
            <v>las ciencias sociales y humanas y/o ciencias de la</v>
          </cell>
          <cell r="U276" t="str">
            <v>ECONOMISTA DE EMPRESAS
Universidad Incca
según acta del 10 de marzo de 1981</v>
          </cell>
          <cell r="V276" t="str">
            <v>Inversión</v>
          </cell>
          <cell r="W276" t="str">
            <v>Implementación de mecanismos de participación que potencian el desarrollo territorial Bogotá D.C.</v>
          </cell>
          <cell r="X276" t="str">
            <v>O23011745022024023806022</v>
          </cell>
          <cell r="Y276" t="str">
            <v>Meta 421 Implementar un (1) modelo de gobernanza democrática que amplíe el alcance de la participación de la ciudadanía organizaciones sociales y comunales de primer segundo y tercer grado en todas las decisiones públicas del gobierno distrital.</v>
          </cell>
          <cell r="Z276" t="str">
            <v>Aplicar a 2000 organizaciones sociales, comunales, medios comunitarios, de propiedad horizontal el modelo de fortalecimiento</v>
          </cell>
          <cell r="AA276" t="str">
            <v>Prestar servicios profesionales para proyectar, gestionar y hacer seguimiento a los documentos y actividades propias de los procesos relacionados con los aspectos contractuales, presupuestales y administrativos que requiera la Gerencia de la Escuela de Participación</v>
          </cell>
          <cell r="AB276"/>
          <cell r="AC276"/>
          <cell r="AD276"/>
          <cell r="AE276"/>
          <cell r="AF276"/>
          <cell r="AG276"/>
          <cell r="AH276">
            <v>5</v>
          </cell>
          <cell r="AI276">
            <v>0</v>
          </cell>
          <cell r="AJ276"/>
          <cell r="AK276"/>
          <cell r="AL276"/>
          <cell r="AM276" t="str">
            <v>#¡VALOR!</v>
          </cell>
          <cell r="AN276">
            <v>150</v>
          </cell>
          <cell r="AO276">
            <v>15500000</v>
          </cell>
          <cell r="AP276"/>
          <cell r="AQ276"/>
          <cell r="AR276"/>
          <cell r="AS276" t="str">
            <v>$ 7.000.000</v>
          </cell>
          <cell r="AT276" t="str">
            <v>PROFESIONAL 7</v>
          </cell>
          <cell r="AU276"/>
          <cell r="AV276" t="str">
            <v>1 1. Natural</v>
          </cell>
          <cell r="AW276" t="str">
            <v>26 26-Persona Natural</v>
          </cell>
          <cell r="AX276" t="str">
            <v>3 3. Único Contratista</v>
          </cell>
          <cell r="AY276" t="str">
            <v>17 17. Contrato de Prestación de Servicios</v>
          </cell>
          <cell r="AZ276" t="str">
            <v>31 31-Servicios Profesionales</v>
          </cell>
          <cell r="BA276" t="str">
            <v>5 Contratación directa</v>
          </cell>
          <cell r="BB276" t="str">
            <v>33 Prestación de Servicios Profesionales y Apoyo (5-8)</v>
          </cell>
          <cell r="BC276">
            <v>1</v>
          </cell>
          <cell r="BD276" t="str">
            <v>1 1. Ley 80</v>
          </cell>
          <cell r="BE276"/>
          <cell r="BF276"/>
          <cell r="BG276"/>
          <cell r="BH276"/>
          <cell r="BI276" t="str">
            <v>6 6: Prestacion de servicios</v>
          </cell>
          <cell r="BJ276"/>
          <cell r="BK276"/>
          <cell r="BL276"/>
          <cell r="BM276"/>
          <cell r="BN276"/>
          <cell r="BO276"/>
          <cell r="BP276"/>
          <cell r="BQ276"/>
          <cell r="BR276"/>
          <cell r="BS276"/>
          <cell r="BT276"/>
          <cell r="BU276"/>
          <cell r="BV276"/>
          <cell r="BW276"/>
          <cell r="BX276"/>
          <cell r="BY276"/>
          <cell r="BZ276"/>
          <cell r="CA276"/>
          <cell r="CB276"/>
          <cell r="CC276"/>
          <cell r="CD276" t="str">
            <v>CUMPLIMIENTO</v>
          </cell>
          <cell r="CE276">
            <v>80111600</v>
          </cell>
          <cell r="CF276"/>
          <cell r="CG276"/>
          <cell r="CH276"/>
          <cell r="CI276"/>
          <cell r="CJ276" t="str">
            <v>Wilson Ayure</v>
          </cell>
          <cell r="CK276" t="str">
            <v>YULY MARCELA BARAJAS AGUILERA</v>
          </cell>
          <cell r="CL276" t="str">
            <v>1 1. Interna</v>
          </cell>
          <cell r="CM276" t="str">
            <v>JOSÉ GUILLERMO ORJUELA ARDILA</v>
          </cell>
          <cell r="CN276">
            <v>1075654508</v>
          </cell>
          <cell r="CO276">
            <v>1</v>
          </cell>
          <cell r="CP276"/>
          <cell r="CQ276" t="str">
            <v>GERENTE ESCUELA DE LA PARTICIPACIÓN</v>
          </cell>
          <cell r="CR276"/>
          <cell r="CS276"/>
          <cell r="CT276"/>
          <cell r="CU276"/>
          <cell r="CV276"/>
          <cell r="CW276"/>
          <cell r="CX276"/>
          <cell r="CY276"/>
          <cell r="CZ276"/>
          <cell r="DA276"/>
          <cell r="DB276"/>
          <cell r="DC276"/>
          <cell r="DD276"/>
          <cell r="DE276"/>
          <cell r="DF276"/>
          <cell r="DG276"/>
          <cell r="DH276"/>
          <cell r="DI276"/>
          <cell r="DJ276"/>
          <cell r="DK276"/>
          <cell r="DL276"/>
          <cell r="DM276"/>
          <cell r="DN276"/>
          <cell r="DO276"/>
          <cell r="DP276"/>
          <cell r="DQ276"/>
          <cell r="DR276"/>
          <cell r="DS276"/>
          <cell r="DT276"/>
          <cell r="DU276"/>
          <cell r="DV276"/>
          <cell r="DW276"/>
          <cell r="DX276"/>
          <cell r="DY276"/>
          <cell r="DZ276"/>
          <cell r="EA276"/>
          <cell r="EB276"/>
          <cell r="EC276"/>
          <cell r="ED276"/>
          <cell r="EE276"/>
          <cell r="EF276"/>
          <cell r="EG276"/>
          <cell r="EH276"/>
          <cell r="EI276"/>
          <cell r="EJ276"/>
          <cell r="EK276"/>
          <cell r="EL276"/>
          <cell r="EM276"/>
          <cell r="EN276"/>
          <cell r="EO276"/>
          <cell r="EP276"/>
          <cell r="EQ276"/>
          <cell r="ER276"/>
          <cell r="ES276"/>
          <cell r="ET276"/>
          <cell r="EU276" t="str">
            <v>$ -</v>
          </cell>
          <cell r="EV276"/>
          <cell r="EW276"/>
          <cell r="EX276"/>
          <cell r="EY276"/>
          <cell r="EZ276"/>
          <cell r="FA276"/>
          <cell r="FB276">
            <v>0</v>
          </cell>
          <cell r="FC276" t="str">
            <v>#¡VALOR!</v>
          </cell>
          <cell r="FD276">
            <v>150</v>
          </cell>
          <cell r="FE276" t="str">
            <v>$ 15.500.000</v>
          </cell>
          <cell r="FF276" t="str">
            <v>#¡VALOR!</v>
          </cell>
          <cell r="FG276" t="str">
            <v>#¡VALOR!</v>
          </cell>
          <cell r="FH276"/>
          <cell r="FI276"/>
          <cell r="FJ276" t="str">
            <v>#N/D</v>
          </cell>
          <cell r="FK276" t="str">
            <v>#N/D</v>
          </cell>
          <cell r="FL276" t="str">
            <v>$276</v>
          </cell>
          <cell r="FM276" t="str">
            <v>#N/D</v>
          </cell>
          <cell r="FN276" t="str">
            <v>#N/D</v>
          </cell>
          <cell r="FO276" t="str">
            <v>#N/D</v>
          </cell>
          <cell r="FP276" t="str">
            <v>#N/D</v>
          </cell>
          <cell r="FQ276" t="str">
            <v>#¡REF!</v>
          </cell>
          <cell r="FR276" t="str">
            <v>#N/D</v>
          </cell>
          <cell r="FS276"/>
          <cell r="FT276"/>
          <cell r="FU276"/>
          <cell r="FV276">
            <v>5</v>
          </cell>
          <cell r="FW276" t="str">
            <v>#N/D</v>
          </cell>
          <cell r="FX276"/>
          <cell r="FY276"/>
          <cell r="FZ276"/>
          <cell r="GA276"/>
          <cell r="GB276"/>
          <cell r="GC276"/>
        </row>
        <row r="277">
          <cell r="A277" t="str">
            <v>C318</v>
          </cell>
          <cell r="B277"/>
          <cell r="C277">
            <v>2025</v>
          </cell>
          <cell r="D277">
            <v>276</v>
          </cell>
          <cell r="E277">
            <v>51641735</v>
          </cell>
          <cell r="F277" t="str">
            <v>#N/D</v>
          </cell>
          <cell r="G277" t="str">
            <v>MARIA PATRICIA JEREZ CUELLAR</v>
          </cell>
          <cell r="H277" t="str">
            <v>#N/D</v>
          </cell>
          <cell r="I277" t="str">
            <v>#N/D</v>
          </cell>
          <cell r="J277" t="str">
            <v>#N/D</v>
          </cell>
          <cell r="K277" t="str">
            <v>#N/D</v>
          </cell>
          <cell r="L277" t="str">
            <v>#N/D</v>
          </cell>
          <cell r="M277" t="str">
            <v>#N/D</v>
          </cell>
          <cell r="N277" t="str">
            <v>#N/D</v>
          </cell>
          <cell r="O277" t="str">
            <v>#N/D</v>
          </cell>
          <cell r="P277" t="str">
            <v>#N/D</v>
          </cell>
          <cell r="Q277" t="str">
            <v>#N/D</v>
          </cell>
          <cell r="R277" t="str">
            <v>#N/D</v>
          </cell>
          <cell r="S277" t="str">
            <v>#N/D</v>
          </cell>
          <cell r="T277" t="str">
            <v>#N/D</v>
          </cell>
          <cell r="U277" t="str">
            <v>#N/D</v>
          </cell>
          <cell r="V277" t="str">
            <v>Inversión</v>
          </cell>
          <cell r="W277" t="str">
            <v>Implementación de mecanismos de participación que potencian el desarrollo territorial Bogotá D.C.</v>
          </cell>
          <cell r="X277" t="str">
            <v>O23011745022024023806022</v>
          </cell>
          <cell r="Y277" t="str">
            <v>Meta 421 Implementar un (1) modelo de gobernanza democrática que amplíe el alcance de la participación de la ciudadanía organizaciones sociales y comunales de primer segundo y tercer grado en todas las decisiones públicas del gobierno distrital.</v>
          </cell>
          <cell r="Z277" t="str">
            <v>Aplicar a 2000 organizaciones sociales, comunales, medios comunitarios, de propiedad horizontal el modelo de fortalecimiento</v>
          </cell>
          <cell r="AA277"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AB277"/>
          <cell r="AC277"/>
          <cell r="AD277"/>
          <cell r="AE277"/>
          <cell r="AF277"/>
          <cell r="AG277"/>
          <cell r="AH277">
            <v>5</v>
          </cell>
          <cell r="AI277">
            <v>0</v>
          </cell>
          <cell r="AJ277"/>
          <cell r="AK277"/>
          <cell r="AL277"/>
          <cell r="AM277" t="str">
            <v>#¡VALOR!</v>
          </cell>
          <cell r="AN277">
            <v>150</v>
          </cell>
          <cell r="AO277">
            <v>24805000</v>
          </cell>
          <cell r="AP277"/>
          <cell r="AQ277"/>
          <cell r="AR277"/>
          <cell r="AS277" t="str">
            <v>$ 3.100.000</v>
          </cell>
          <cell r="AT277" t="str">
            <v>TECNICA 2</v>
          </cell>
          <cell r="AU277"/>
          <cell r="AV277" t="str">
            <v>1 1. Natural</v>
          </cell>
          <cell r="AW277" t="str">
            <v>26 26-Persona Natural</v>
          </cell>
          <cell r="AX277" t="str">
            <v>3 3. Único Contratista</v>
          </cell>
          <cell r="AY277" t="str">
            <v>17 17. Contrato de Prestación de Servicios</v>
          </cell>
          <cell r="AZ277" t="str">
            <v>33 33-Servicios Apoyo a la Gestion de la Entidad (servicios administrativos)</v>
          </cell>
          <cell r="BA277" t="str">
            <v>5 Contratación directa</v>
          </cell>
          <cell r="BB277" t="str">
            <v>33 Prestación de Servicios Profesionales y Apoyo (5-8)</v>
          </cell>
          <cell r="BC277">
            <v>1</v>
          </cell>
          <cell r="BD277" t="str">
            <v>1 1. Ley 80</v>
          </cell>
          <cell r="BE277"/>
          <cell r="BF277"/>
          <cell r="BG277"/>
          <cell r="BH277"/>
          <cell r="BI277" t="str">
            <v>6 6: Prestacion de servicios</v>
          </cell>
          <cell r="BJ277"/>
          <cell r="BK277"/>
          <cell r="BL277"/>
          <cell r="BM277"/>
          <cell r="BN277"/>
          <cell r="BO277"/>
          <cell r="BP277"/>
          <cell r="BQ277"/>
          <cell r="BR277"/>
          <cell r="BS277"/>
          <cell r="BT277"/>
          <cell r="BU277"/>
          <cell r="BV277"/>
          <cell r="BW277"/>
          <cell r="BX277"/>
          <cell r="BY277"/>
          <cell r="BZ277"/>
          <cell r="CA277"/>
          <cell r="CB277"/>
          <cell r="CC277"/>
          <cell r="CD277" t="str">
            <v>CUMPLIMIENTO</v>
          </cell>
          <cell r="CE277">
            <v>80111600</v>
          </cell>
          <cell r="CF277"/>
          <cell r="CG277"/>
          <cell r="CH277"/>
          <cell r="CI277"/>
          <cell r="CJ277" t="str">
            <v>Wilson Ayure</v>
          </cell>
          <cell r="CK277" t="str">
            <v>YULY MARCELA BARAJAS AGUILERA</v>
          </cell>
          <cell r="CL277" t="str">
            <v>1 1. Interna</v>
          </cell>
          <cell r="CM277" t="str">
            <v>Adriana Marcela Castañeda Camacho</v>
          </cell>
          <cell r="CN277">
            <v>1018441216</v>
          </cell>
          <cell r="CO277">
            <v>2</v>
          </cell>
          <cell r="CP277"/>
          <cell r="CQ277" t="str">
            <v>Gerente de Mujer y Género</v>
          </cell>
          <cell r="CR277"/>
          <cell r="CS277"/>
          <cell r="CT277"/>
          <cell r="CU277"/>
          <cell r="CV277"/>
          <cell r="CW277"/>
          <cell r="CX277"/>
          <cell r="CY277"/>
          <cell r="CZ277"/>
          <cell r="DA277"/>
          <cell r="DB277"/>
          <cell r="DC277"/>
          <cell r="DD277"/>
          <cell r="DE277"/>
          <cell r="DF277"/>
          <cell r="DG277"/>
          <cell r="DH277"/>
          <cell r="DI277"/>
          <cell r="DJ277"/>
          <cell r="DK277"/>
          <cell r="DL277"/>
          <cell r="DM277"/>
          <cell r="DN277"/>
          <cell r="DO277"/>
          <cell r="DP277"/>
          <cell r="DQ277"/>
          <cell r="DR277"/>
          <cell r="DS277"/>
          <cell r="DT277"/>
          <cell r="DU277"/>
          <cell r="DV277"/>
          <cell r="DW277"/>
          <cell r="DX277"/>
          <cell r="DY277"/>
          <cell r="DZ277"/>
          <cell r="EA277"/>
          <cell r="EB277"/>
          <cell r="EC277"/>
          <cell r="ED277"/>
          <cell r="EE277"/>
          <cell r="EF277"/>
          <cell r="EG277"/>
          <cell r="EH277"/>
          <cell r="EI277"/>
          <cell r="EJ277"/>
          <cell r="EK277"/>
          <cell r="EL277"/>
          <cell r="EM277"/>
          <cell r="EN277"/>
          <cell r="EO277"/>
          <cell r="EP277"/>
          <cell r="EQ277"/>
          <cell r="ER277"/>
          <cell r="ES277"/>
          <cell r="ET277"/>
          <cell r="EU277" t="str">
            <v>$ -</v>
          </cell>
          <cell r="EV277"/>
          <cell r="EW277"/>
          <cell r="EX277"/>
          <cell r="EY277"/>
          <cell r="EZ277"/>
          <cell r="FA277"/>
          <cell r="FB277">
            <v>0</v>
          </cell>
          <cell r="FC277" t="str">
            <v>#¡VALOR!</v>
          </cell>
          <cell r="FD277">
            <v>150</v>
          </cell>
          <cell r="FE277" t="str">
            <v>$ 24.805.000</v>
          </cell>
          <cell r="FF277" t="str">
            <v>#¡VALOR!</v>
          </cell>
          <cell r="FG277" t="str">
            <v>#¡VALOR!</v>
          </cell>
          <cell r="FH277"/>
          <cell r="FI277"/>
          <cell r="FJ277" t="str">
            <v>#N/D</v>
          </cell>
          <cell r="FK277" t="str">
            <v>#N/D</v>
          </cell>
          <cell r="FL277" t="str">
            <v>$277</v>
          </cell>
          <cell r="FM277" t="str">
            <v>#N/D</v>
          </cell>
          <cell r="FN277" t="str">
            <v>#N/D</v>
          </cell>
          <cell r="FO277" t="str">
            <v>#N/D</v>
          </cell>
          <cell r="FP277" t="str">
            <v>#N/D</v>
          </cell>
          <cell r="FQ277" t="str">
            <v>#¡REF!</v>
          </cell>
          <cell r="FR277" t="str">
            <v>#N/D</v>
          </cell>
          <cell r="FS277"/>
          <cell r="FT277"/>
          <cell r="FU277"/>
          <cell r="FV277">
            <v>5</v>
          </cell>
          <cell r="FW277" t="str">
            <v>#N/D</v>
          </cell>
          <cell r="FX277"/>
          <cell r="FY277"/>
          <cell r="FZ277"/>
          <cell r="GA277"/>
          <cell r="GB277"/>
          <cell r="GC277"/>
        </row>
        <row r="278">
          <cell r="A278" t="str">
            <v>C329</v>
          </cell>
          <cell r="B278"/>
          <cell r="C278">
            <v>2025</v>
          </cell>
          <cell r="D278">
            <v>277</v>
          </cell>
          <cell r="E278">
            <v>1024515510</v>
          </cell>
          <cell r="F278">
            <v>4</v>
          </cell>
          <cell r="G278" t="str">
            <v>JIMMI ALEXANDER PALACIOS</v>
          </cell>
          <cell r="H278" t="str">
            <v>#N/D</v>
          </cell>
          <cell r="I278" t="str">
            <v>#N/D</v>
          </cell>
          <cell r="J278" t="str">
            <v>#N/D</v>
          </cell>
          <cell r="K278" t="str">
            <v>#N/D</v>
          </cell>
          <cell r="L278" t="str">
            <v>#N/D</v>
          </cell>
          <cell r="M278" t="str">
            <v>#N/D</v>
          </cell>
          <cell r="N278" t="str">
            <v>#N/D</v>
          </cell>
          <cell r="O278" t="str">
            <v>#N/D</v>
          </cell>
          <cell r="P278" t="str">
            <v>#N/D</v>
          </cell>
          <cell r="Q278" t="str">
            <v>#N/D</v>
          </cell>
          <cell r="R278" t="str">
            <v>#N/D</v>
          </cell>
          <cell r="S278" t="str">
            <v>#N/D</v>
          </cell>
          <cell r="T278" t="str">
            <v>#N/D</v>
          </cell>
          <cell r="U278" t="str">
            <v>#N/D</v>
          </cell>
          <cell r="V278" t="str">
            <v>Inversión</v>
          </cell>
          <cell r="W278" t="str">
            <v>Fortalecimiento de la gestión institucional del IDPAC en el marco de la ejecución del Plan de Desarrollo de  Bogotá D.C</v>
          </cell>
          <cell r="X278" t="str">
            <v>O23011745992024019407023</v>
          </cell>
          <cell r="Y278" t="str">
            <v>Meta 368 Implementar 1 estrategia para fortalecimiento de la gestión institucional y operativa</v>
          </cell>
          <cell r="Z278" t="str">
            <v>1. Realizar el 100% de la estrategia de contratación de talento humano para los procesos de apoyo, gerencia y evaluación</v>
          </cell>
          <cell r="AA278" t="str">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v>
          </cell>
          <cell r="AB278"/>
          <cell r="AC278"/>
          <cell r="AD278"/>
          <cell r="AE278"/>
          <cell r="AF278"/>
          <cell r="AG278"/>
          <cell r="AH278">
            <v>6</v>
          </cell>
          <cell r="AI278">
            <v>0</v>
          </cell>
          <cell r="AJ278"/>
          <cell r="AK278"/>
          <cell r="AL278"/>
          <cell r="AM278" t="str">
            <v>#¡VALOR!</v>
          </cell>
          <cell r="AN278">
            <v>180</v>
          </cell>
          <cell r="AO278">
            <v>10500000</v>
          </cell>
          <cell r="AP278"/>
          <cell r="AQ278"/>
          <cell r="AR278"/>
          <cell r="AS278" t="str">
            <v>$ 4.510.000</v>
          </cell>
          <cell r="AT278" t="str">
            <v>PROFESIONAL 2</v>
          </cell>
          <cell r="AU278"/>
          <cell r="AV278" t="str">
            <v>1 1. Natural</v>
          </cell>
          <cell r="AW278" t="str">
            <v>26 26-Persona Natural</v>
          </cell>
          <cell r="AX278" t="str">
            <v>3 3. Único Contratista</v>
          </cell>
          <cell r="AY278" t="str">
            <v>17 17. Contrato de Prestación de Servicios</v>
          </cell>
          <cell r="AZ278" t="str">
            <v>31 31-Servicios Profesionales</v>
          </cell>
          <cell r="BA278" t="str">
            <v>5 Contratación directa</v>
          </cell>
          <cell r="BB278" t="str">
            <v>33 Prestación de Servicios Profesionales y Apoyo (5-8)</v>
          </cell>
          <cell r="BC278">
            <v>1</v>
          </cell>
          <cell r="BD278" t="str">
            <v>1 1. Ley 80</v>
          </cell>
          <cell r="BE278"/>
          <cell r="BF278"/>
          <cell r="BG278"/>
          <cell r="BH278"/>
          <cell r="BI278" t="str">
            <v>6 6: Prestacion de servicios</v>
          </cell>
          <cell r="BJ278"/>
          <cell r="BK278"/>
          <cell r="BL278"/>
          <cell r="BM278"/>
          <cell r="BN278"/>
          <cell r="BO278"/>
          <cell r="BP278"/>
          <cell r="BQ278"/>
          <cell r="BR278"/>
          <cell r="BS278"/>
          <cell r="BT278"/>
          <cell r="BU278"/>
          <cell r="BV278"/>
          <cell r="BW278"/>
          <cell r="BX278"/>
          <cell r="BY278"/>
          <cell r="BZ278"/>
          <cell r="CA278"/>
          <cell r="CB278"/>
          <cell r="CC278"/>
          <cell r="CD278" t="str">
            <v>CUMPLIMIENTO</v>
          </cell>
          <cell r="CE278">
            <v>80111600</v>
          </cell>
          <cell r="CF278"/>
          <cell r="CG278"/>
          <cell r="CH278"/>
          <cell r="CI278"/>
          <cell r="CJ278" t="str">
            <v>Wilson Ayure</v>
          </cell>
          <cell r="CK278" t="str">
            <v>YULY MARCELA BARAJAS AGUILERA</v>
          </cell>
          <cell r="CL278" t="str">
            <v>1 1. Interna</v>
          </cell>
          <cell r="CM278" t="str">
            <v>Adriana Marcela Castañeda Camacho</v>
          </cell>
          <cell r="CN278">
            <v>1018441216</v>
          </cell>
          <cell r="CO278">
            <v>2</v>
          </cell>
          <cell r="CP278"/>
          <cell r="CQ278" t="str">
            <v>Gerente de Mujer y Género</v>
          </cell>
          <cell r="CR278"/>
          <cell r="CS278"/>
          <cell r="CT278"/>
          <cell r="CU278"/>
          <cell r="CV278"/>
          <cell r="CW278"/>
          <cell r="CX278"/>
          <cell r="CY278"/>
          <cell r="CZ278"/>
          <cell r="DA278"/>
          <cell r="DB278"/>
          <cell r="DC278"/>
          <cell r="DD278"/>
          <cell r="DE278"/>
          <cell r="DF278"/>
          <cell r="DG278"/>
          <cell r="DH278"/>
          <cell r="DI278"/>
          <cell r="DJ278"/>
          <cell r="DK278"/>
          <cell r="DL278"/>
          <cell r="DM278"/>
          <cell r="DN278"/>
          <cell r="DO278"/>
          <cell r="DP278"/>
          <cell r="DQ278"/>
          <cell r="DR278"/>
          <cell r="DS278"/>
          <cell r="DT278"/>
          <cell r="DU278"/>
          <cell r="DV278"/>
          <cell r="DW278"/>
          <cell r="DX278"/>
          <cell r="DY278"/>
          <cell r="DZ278"/>
          <cell r="EA278"/>
          <cell r="EB278"/>
          <cell r="EC278"/>
          <cell r="ED278"/>
          <cell r="EE278"/>
          <cell r="EF278"/>
          <cell r="EG278"/>
          <cell r="EH278"/>
          <cell r="EI278"/>
          <cell r="EJ278"/>
          <cell r="EK278"/>
          <cell r="EL278"/>
          <cell r="EM278"/>
          <cell r="EN278"/>
          <cell r="EO278"/>
          <cell r="EP278"/>
          <cell r="EQ278"/>
          <cell r="ER278"/>
          <cell r="ES278"/>
          <cell r="ET278"/>
          <cell r="EU278" t="str">
            <v>$ -</v>
          </cell>
          <cell r="EV278"/>
          <cell r="EW278"/>
          <cell r="EX278"/>
          <cell r="EY278"/>
          <cell r="EZ278"/>
          <cell r="FA278"/>
          <cell r="FB278">
            <v>0</v>
          </cell>
          <cell r="FC278" t="str">
            <v>#¡VALOR!</v>
          </cell>
          <cell r="FD278">
            <v>180</v>
          </cell>
          <cell r="FE278" t="str">
            <v>$ 10.500.000</v>
          </cell>
          <cell r="FF278" t="str">
            <v>#¡VALOR!</v>
          </cell>
          <cell r="FG278" t="str">
            <v>#¡VALOR!</v>
          </cell>
          <cell r="FH278"/>
          <cell r="FI278"/>
          <cell r="FJ278" t="str">
            <v>#N/D</v>
          </cell>
          <cell r="FK278" t="str">
            <v>#N/D</v>
          </cell>
          <cell r="FL278" t="str">
            <v>$278</v>
          </cell>
          <cell r="FM278" t="str">
            <v>#N/D</v>
          </cell>
          <cell r="FN278" t="str">
            <v>#N/D</v>
          </cell>
          <cell r="FO278" t="str">
            <v>#N/D</v>
          </cell>
          <cell r="FP278" t="str">
            <v>#N/D</v>
          </cell>
          <cell r="FQ278" t="str">
            <v>#¡REF!</v>
          </cell>
          <cell r="FR278" t="str">
            <v>#N/D</v>
          </cell>
          <cell r="FS278"/>
          <cell r="FT278"/>
          <cell r="FU278"/>
          <cell r="FV278">
            <v>6</v>
          </cell>
          <cell r="FW278" t="str">
            <v>#N/D</v>
          </cell>
          <cell r="FX278"/>
          <cell r="FY278"/>
          <cell r="FZ278"/>
          <cell r="GA278"/>
          <cell r="GB278"/>
          <cell r="GC278"/>
        </row>
        <row r="279">
          <cell r="A279" t="str">
            <v>C88</v>
          </cell>
          <cell r="B279"/>
          <cell r="C279">
            <v>2025</v>
          </cell>
          <cell r="D279">
            <v>278</v>
          </cell>
          <cell r="E279">
            <v>308225</v>
          </cell>
          <cell r="F279" t="str">
            <v>#N/D</v>
          </cell>
          <cell r="G279" t="str">
            <v>DARIO VASQUEZ</v>
          </cell>
          <cell r="H279" t="str">
            <v>KR 80C 13A 32</v>
          </cell>
          <cell r="I279">
            <v>3222054596</v>
          </cell>
          <cell r="J279" t="str">
            <v>dariovasquez203@gmail.com</v>
          </cell>
          <cell r="K279" t="str">
            <v>NO APLICA</v>
          </cell>
          <cell r="L279" t="str">
            <v>NO APLICA</v>
          </cell>
          <cell r="M279" t="str">
            <v>HOMBRE</v>
          </cell>
          <cell r="N279" t="str">
            <v>CISGENERO</v>
          </cell>
          <cell r="O279" t="str">
            <v>NO APLICA</v>
          </cell>
          <cell r="P279" t="str">
            <v>NO APLICA</v>
          </cell>
          <cell r="Q279">
            <v>21654</v>
          </cell>
          <cell r="R279">
            <v>66</v>
          </cell>
          <cell r="S279" t="str">
            <v>NACIONAL</v>
          </cell>
          <cell r="T279" t="str">
            <v>Título de formación técnica o aprobación de cuatro 
(04) semestres de formación profesional o 
aprobación del 40% del pensum académico de 
formación profesional en las áreas de 
administración, ciencias sociales y humanas o 
ciencias de la información, bibliotecología, o 
documentación o archivística y afines o su 
equivalencia</v>
          </cell>
          <cell r="U279" t="str">
            <v>Bachiller académico
 según título otorgado por el Instituto Colombiano para el 
Fomento de la Educación Superior el 3 de febrero de 
2003</v>
          </cell>
          <cell r="V279" t="str">
            <v>Inversión</v>
          </cell>
          <cell r="W279" t="str">
            <v>Fortalecimiento de la gestión institucional del IDPAC en el marco de la ejecución del Plan de Desarrollo de  Bogotá D.C</v>
          </cell>
          <cell r="X279" t="str">
            <v>O23011745992024019407023</v>
          </cell>
          <cell r="Y279" t="str">
            <v>Meta 368 Implementar 1 estrategia para fortalecimiento de la gestión institucional y operativa</v>
          </cell>
          <cell r="Z279" t="str">
            <v>1. Realizar el 100% de la estrategia de contratación de talento humano para los procesos de apoyo, gerencia y evaluación</v>
          </cell>
          <cell r="AA279" t="str">
            <v>Prestar los servicios de apoyo a la gestión para acompañar el cierre de los expedientes contractuales y demás actividades operativas y administrativas del proceso Gestión Contractual del Instituto.</v>
          </cell>
          <cell r="AB279"/>
          <cell r="AC279"/>
          <cell r="AD279"/>
          <cell r="AE279"/>
          <cell r="AF279"/>
          <cell r="AG279"/>
          <cell r="AH279">
            <v>5</v>
          </cell>
          <cell r="AI279">
            <v>0</v>
          </cell>
          <cell r="AJ279"/>
          <cell r="AK279"/>
          <cell r="AL279"/>
          <cell r="AM279" t="str">
            <v>#¡VALOR!</v>
          </cell>
          <cell r="AN279">
            <v>150</v>
          </cell>
          <cell r="AO279">
            <v>20000000</v>
          </cell>
          <cell r="AP279"/>
          <cell r="AQ279"/>
          <cell r="AR279"/>
          <cell r="AS279" t="str">
            <v>$ 2.100.000</v>
          </cell>
          <cell r="AT279" t="str">
            <v>ASISTENCIAL 3</v>
          </cell>
          <cell r="AU279"/>
          <cell r="AV279" t="str">
            <v>1 1. Natural</v>
          </cell>
          <cell r="AW279" t="str">
            <v>26 26-Persona Natural</v>
          </cell>
          <cell r="AX279" t="str">
            <v>3 3. Único Contratista</v>
          </cell>
          <cell r="AY279" t="str">
            <v>17 17. Contrato de Prestación de Servicios</v>
          </cell>
          <cell r="AZ279" t="str">
            <v>33 33-Servicios Apoyo a la Gestion de la Entidad (servicios administrativos)</v>
          </cell>
          <cell r="BA279" t="str">
            <v>5 Contratación directa</v>
          </cell>
          <cell r="BB279" t="str">
            <v>33 Prestación de Servicios Profesionales y Apoyo (5-8)</v>
          </cell>
          <cell r="BC279">
            <v>1</v>
          </cell>
          <cell r="BD279" t="str">
            <v>1 1. Ley 80</v>
          </cell>
          <cell r="BE279"/>
          <cell r="BF279"/>
          <cell r="BG279"/>
          <cell r="BH279"/>
          <cell r="BI279" t="str">
            <v>6 6: Prestacion de servicios</v>
          </cell>
          <cell r="BJ279"/>
          <cell r="BK279"/>
          <cell r="BL279"/>
          <cell r="BM279"/>
          <cell r="BN279"/>
          <cell r="BO279"/>
          <cell r="BP279"/>
          <cell r="BQ279"/>
          <cell r="BR279"/>
          <cell r="BS279"/>
          <cell r="BT279"/>
          <cell r="BU279"/>
          <cell r="BV279"/>
          <cell r="BW279"/>
          <cell r="BX279"/>
          <cell r="BY279"/>
          <cell r="BZ279"/>
          <cell r="CA279"/>
          <cell r="CB279"/>
          <cell r="CC279"/>
          <cell r="CD279" t="str">
            <v>CUMPLIMIENTO</v>
          </cell>
          <cell r="CE279">
            <v>80111600</v>
          </cell>
          <cell r="CF279"/>
          <cell r="CG279"/>
          <cell r="CH279"/>
          <cell r="CI279"/>
          <cell r="CJ279" t="str">
            <v>Wilson Ayure</v>
          </cell>
          <cell r="CK279" t="str">
            <v>YULY MARCELA BARAJAS AGUILERA</v>
          </cell>
          <cell r="CL279" t="str">
            <v>1 1. Interna</v>
          </cell>
          <cell r="CM279" t="str">
            <v>YULY MARCELA BARAJAS AGUILERA</v>
          </cell>
          <cell r="CN279">
            <v>1010176121</v>
          </cell>
          <cell r="CO279">
            <v>6</v>
          </cell>
          <cell r="CP279"/>
          <cell r="CQ279" t="str">
            <v>SECRETARIA GENERAL</v>
          </cell>
          <cell r="CR279"/>
          <cell r="CS279"/>
          <cell r="CT279"/>
          <cell r="CU279"/>
          <cell r="CV279"/>
          <cell r="CW279"/>
          <cell r="CX279"/>
          <cell r="CY279"/>
          <cell r="CZ279"/>
          <cell r="DA279"/>
          <cell r="DB279"/>
          <cell r="DC279"/>
          <cell r="DD279"/>
          <cell r="DE279"/>
          <cell r="DF279"/>
          <cell r="DG279"/>
          <cell r="DH279"/>
          <cell r="DI279"/>
          <cell r="DJ279"/>
          <cell r="DK279"/>
          <cell r="DL279"/>
          <cell r="DM279"/>
          <cell r="DN279"/>
          <cell r="DO279"/>
          <cell r="DP279"/>
          <cell r="DQ279"/>
          <cell r="DR279"/>
          <cell r="DS279"/>
          <cell r="DT279"/>
          <cell r="DU279"/>
          <cell r="DV279"/>
          <cell r="DW279"/>
          <cell r="DX279"/>
          <cell r="DY279"/>
          <cell r="DZ279"/>
          <cell r="EA279"/>
          <cell r="EB279"/>
          <cell r="EC279"/>
          <cell r="ED279"/>
          <cell r="EE279"/>
          <cell r="EF279"/>
          <cell r="EG279"/>
          <cell r="EH279"/>
          <cell r="EI279"/>
          <cell r="EJ279"/>
          <cell r="EK279"/>
          <cell r="EL279"/>
          <cell r="EM279"/>
          <cell r="EN279"/>
          <cell r="EO279"/>
          <cell r="EP279"/>
          <cell r="EQ279"/>
          <cell r="ER279"/>
          <cell r="ES279"/>
          <cell r="ET279"/>
          <cell r="EU279" t="str">
            <v>$ -</v>
          </cell>
          <cell r="EV279"/>
          <cell r="EW279"/>
          <cell r="EX279"/>
          <cell r="EY279"/>
          <cell r="EZ279"/>
          <cell r="FA279"/>
          <cell r="FB279">
            <v>0</v>
          </cell>
          <cell r="FC279" t="str">
            <v>#¡VALOR!</v>
          </cell>
          <cell r="FD279">
            <v>150</v>
          </cell>
          <cell r="FE279" t="str">
            <v>$ 20.000.000</v>
          </cell>
          <cell r="FF279" t="str">
            <v>#¡VALOR!</v>
          </cell>
          <cell r="FG279" t="str">
            <v>#¡VALOR!</v>
          </cell>
          <cell r="FH279"/>
          <cell r="FI279"/>
          <cell r="FJ279" t="str">
            <v>#N/D</v>
          </cell>
          <cell r="FK279" t="str">
            <v>#N/D</v>
          </cell>
          <cell r="FL279" t="str">
            <v>$279</v>
          </cell>
          <cell r="FM279" t="str">
            <v>#N/D</v>
          </cell>
          <cell r="FN279" t="str">
            <v>#N/D</v>
          </cell>
          <cell r="FO279" t="str">
            <v>#N/D</v>
          </cell>
          <cell r="FP279" t="str">
            <v>#N/D</v>
          </cell>
          <cell r="FQ279" t="str">
            <v>#¡REF!</v>
          </cell>
          <cell r="FR279" t="str">
            <v>#N/D</v>
          </cell>
          <cell r="FS279"/>
          <cell r="FT279"/>
          <cell r="FU279"/>
          <cell r="FV279">
            <v>5</v>
          </cell>
          <cell r="FW279" t="str">
            <v>#N/D</v>
          </cell>
          <cell r="FX279"/>
          <cell r="FY279"/>
          <cell r="FZ279"/>
          <cell r="GA279"/>
          <cell r="GB279"/>
          <cell r="GC279"/>
        </row>
        <row r="280">
          <cell r="A280" t="str">
            <v>C50</v>
          </cell>
          <cell r="B280"/>
          <cell r="C280">
            <v>2025</v>
          </cell>
          <cell r="D280">
            <v>279</v>
          </cell>
          <cell r="E280">
            <v>1065603532</v>
          </cell>
          <cell r="F280">
            <v>5</v>
          </cell>
          <cell r="G280" t="str">
            <v>MARITZABEL CAMAÑO HERRERA</v>
          </cell>
          <cell r="H280" t="str">
            <v>#N/D</v>
          </cell>
          <cell r="I280" t="str">
            <v>#N/D</v>
          </cell>
          <cell r="J280" t="str">
            <v>#N/D</v>
          </cell>
          <cell r="K280" t="str">
            <v>#N/D</v>
          </cell>
          <cell r="L280" t="str">
            <v>#N/D</v>
          </cell>
          <cell r="M280" t="str">
            <v>#N/D</v>
          </cell>
          <cell r="N280" t="str">
            <v>#N/D</v>
          </cell>
          <cell r="O280" t="str">
            <v>#N/D</v>
          </cell>
          <cell r="P280" t="str">
            <v>#N/D</v>
          </cell>
          <cell r="Q280" t="str">
            <v>#N/D</v>
          </cell>
          <cell r="R280" t="str">
            <v>#N/D</v>
          </cell>
          <cell r="S280" t="str">
            <v>#N/D</v>
          </cell>
          <cell r="T280" t="str">
            <v>#N/D</v>
          </cell>
          <cell r="U280" t="str">
            <v>#N/D</v>
          </cell>
          <cell r="V280" t="str">
            <v>Inversión</v>
          </cell>
          <cell r="W280" t="str">
            <v>8080 Formación en capacidades democráticas en interrelación con la 
cualificación de la participación incidente; con enfoques de cultura 
ciudadana, democrática y de paz Bogotá D.C.</v>
          </cell>
          <cell r="X280" t="str">
            <v>O23011745022024021202034</v>
          </cell>
          <cell r="Y28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8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280" t="str">
            <v>Prestar los servicios profesionales al proceso de Control Interno Disciplinario del Instituto, ejecutando los procedimientos propios del área, contribuyendo al cumplimiento de las obligaciones jurídicas y administrativas de la entidad.</v>
          </cell>
          <cell r="AB280"/>
          <cell r="AC280">
            <v>45748</v>
          </cell>
          <cell r="AD280">
            <v>2025</v>
          </cell>
          <cell r="AE280">
            <v>4</v>
          </cell>
          <cell r="AF280">
            <v>1</v>
          </cell>
          <cell r="AG280"/>
          <cell r="AH280">
            <v>4</v>
          </cell>
          <cell r="AI280">
            <v>0</v>
          </cell>
          <cell r="AJ280">
            <v>2025</v>
          </cell>
          <cell r="AK280">
            <v>8</v>
          </cell>
          <cell r="AL280">
            <v>0</v>
          </cell>
          <cell r="AM280">
            <v>45870</v>
          </cell>
          <cell r="AN280">
            <v>120</v>
          </cell>
          <cell r="AO280">
            <v>54000000</v>
          </cell>
          <cell r="AP280"/>
          <cell r="AQ280"/>
          <cell r="AR280"/>
          <cell r="AS280" t="str">
            <v>$ 5.000.000</v>
          </cell>
          <cell r="AT280" t="str">
            <v>PROFESIONAL 3</v>
          </cell>
          <cell r="AU280"/>
          <cell r="AV280" t="str">
            <v>1 1. Natural</v>
          </cell>
          <cell r="AW280" t="str">
            <v>26 26-Persona Natural</v>
          </cell>
          <cell r="AX280" t="str">
            <v>3 3. Único Contratista</v>
          </cell>
          <cell r="AY280" t="str">
            <v>17 17. Contrato de Prestación de Servicios</v>
          </cell>
          <cell r="AZ280" t="str">
            <v>31 31-Servicios Profesionales</v>
          </cell>
          <cell r="BA280" t="str">
            <v>5 Contratación directa</v>
          </cell>
          <cell r="BB280" t="str">
            <v>33 Prestación de Servicios Profesionales y Apoyo (5-8)</v>
          </cell>
          <cell r="BC280">
            <v>1</v>
          </cell>
          <cell r="BD280" t="str">
            <v>1 1. Ley 80</v>
          </cell>
          <cell r="BE280"/>
          <cell r="BF280"/>
          <cell r="BG280"/>
          <cell r="BH280"/>
          <cell r="BI280" t="str">
            <v>6 6: Prestacion de servicios</v>
          </cell>
          <cell r="BJ280"/>
          <cell r="BK280"/>
          <cell r="BL280"/>
          <cell r="BM280"/>
          <cell r="BN280"/>
          <cell r="BO280"/>
          <cell r="BP280"/>
          <cell r="BQ280"/>
          <cell r="BR280"/>
          <cell r="BS280"/>
          <cell r="BT280"/>
          <cell r="BU280"/>
          <cell r="BV280"/>
          <cell r="BW280"/>
          <cell r="BX280"/>
          <cell r="BY280"/>
          <cell r="BZ280"/>
          <cell r="CA280"/>
          <cell r="CB280"/>
          <cell r="CC280"/>
          <cell r="CD280" t="str">
            <v>CUMPLIMIENTO</v>
          </cell>
          <cell r="CE280">
            <v>80111600</v>
          </cell>
          <cell r="CF280"/>
          <cell r="CG280"/>
          <cell r="CH280"/>
          <cell r="CI280"/>
          <cell r="CJ280" t="str">
            <v>Wilson Ayure</v>
          </cell>
          <cell r="CK280" t="str">
            <v>YULY MARCELA BARAJAS AGUILERA</v>
          </cell>
          <cell r="CL280" t="str">
            <v>1 1. Interna</v>
          </cell>
          <cell r="CM280" t="str">
            <v>NATALIA ZAMUDIO ZAMUDIO</v>
          </cell>
          <cell r="CN280">
            <v>1010176121</v>
          </cell>
          <cell r="CO280">
            <v>6</v>
          </cell>
          <cell r="CP280"/>
          <cell r="CQ280" t="str">
            <v>JEFE OFICINA DE CONTROL INTERNO DISCIPLINARIO</v>
          </cell>
          <cell r="CR280"/>
          <cell r="CS280"/>
          <cell r="CT280"/>
          <cell r="CU280"/>
          <cell r="CV280"/>
          <cell r="CW280"/>
          <cell r="CX280"/>
          <cell r="CY280"/>
          <cell r="CZ280"/>
          <cell r="DA280"/>
          <cell r="DB280"/>
          <cell r="DC280"/>
          <cell r="DD280"/>
          <cell r="DE280"/>
          <cell r="DF280"/>
          <cell r="DG280"/>
          <cell r="DH280"/>
          <cell r="DI280"/>
          <cell r="DJ280"/>
          <cell r="DK280"/>
          <cell r="DL280"/>
          <cell r="DM280"/>
          <cell r="DN280"/>
          <cell r="DO280"/>
          <cell r="DP280"/>
          <cell r="DQ280"/>
          <cell r="DR280"/>
          <cell r="DS280"/>
          <cell r="DT280"/>
          <cell r="DU280"/>
          <cell r="DV280"/>
          <cell r="DW280"/>
          <cell r="DX280"/>
          <cell r="DY280"/>
          <cell r="DZ280"/>
          <cell r="EA280"/>
          <cell r="EB280"/>
          <cell r="EC280"/>
          <cell r="ED280"/>
          <cell r="EE280"/>
          <cell r="EF280"/>
          <cell r="EG280"/>
          <cell r="EH280"/>
          <cell r="EI280"/>
          <cell r="EJ280"/>
          <cell r="EK280"/>
          <cell r="EL280"/>
          <cell r="EM280"/>
          <cell r="EN280"/>
          <cell r="EO280"/>
          <cell r="EP280"/>
          <cell r="EQ280"/>
          <cell r="ER280"/>
          <cell r="ES280"/>
          <cell r="ET280"/>
          <cell r="EU280" t="str">
            <v>$ -</v>
          </cell>
          <cell r="EV280"/>
          <cell r="EW280"/>
          <cell r="EX280"/>
          <cell r="EY280"/>
          <cell r="EZ280"/>
          <cell r="FA280"/>
          <cell r="FB280">
            <v>0</v>
          </cell>
          <cell r="FC280">
            <v>45870</v>
          </cell>
          <cell r="FD280">
            <v>120</v>
          </cell>
          <cell r="FE280" t="str">
            <v>$ 54.000.000</v>
          </cell>
          <cell r="FF280" t="str">
            <v>Activo</v>
          </cell>
          <cell r="FG280" t="str">
            <v>En ejecución</v>
          </cell>
          <cell r="FH280"/>
          <cell r="FI280"/>
          <cell r="FJ280" t="str">
            <v>#N/D</v>
          </cell>
          <cell r="FK280" t="str">
            <v>#N/D</v>
          </cell>
          <cell r="FL280" t="str">
            <v>$280</v>
          </cell>
          <cell r="FM280" t="str">
            <v>#N/D</v>
          </cell>
          <cell r="FN280" t="str">
            <v>#N/D</v>
          </cell>
          <cell r="FO280" t="str">
            <v>#N/D</v>
          </cell>
          <cell r="FP280" t="str">
            <v>#N/D</v>
          </cell>
          <cell r="FQ280" t="str">
            <v>#¡REF!</v>
          </cell>
          <cell r="FR280" t="str">
            <v>#N/D</v>
          </cell>
          <cell r="FS280"/>
          <cell r="FT280"/>
          <cell r="FU280"/>
          <cell r="FV280">
            <v>4</v>
          </cell>
          <cell r="FW280" t="str">
            <v>#N/D</v>
          </cell>
          <cell r="FX280"/>
          <cell r="FY280"/>
          <cell r="FZ280"/>
          <cell r="GA280"/>
          <cell r="GB280"/>
          <cell r="GC280"/>
        </row>
        <row r="281">
          <cell r="A281" t="str">
            <v>C139</v>
          </cell>
          <cell r="B281"/>
          <cell r="C281">
            <v>2025</v>
          </cell>
          <cell r="D281">
            <v>280</v>
          </cell>
          <cell r="E281">
            <v>79733774</v>
          </cell>
          <cell r="F281"/>
          <cell r="G281" t="str">
            <v>U.T PROMAX</v>
          </cell>
          <cell r="H281" t="str">
            <v>AC 116 12-49 ED PEPE SIERRA AP S102</v>
          </cell>
          <cell r="I281">
            <v>6013106523</v>
          </cell>
          <cell r="J281" t="str">
            <v>jospinoduran@gmail.com</v>
          </cell>
          <cell r="K281" t="str">
            <v>NO APLICA</v>
          </cell>
          <cell r="L281" t="str">
            <v>NO APLICA</v>
          </cell>
          <cell r="M281" t="str">
            <v>HOMBRE</v>
          </cell>
          <cell r="N281" t="str">
            <v>CISGENERO</v>
          </cell>
          <cell r="O281" t="str">
            <v>NO APLICA</v>
          </cell>
          <cell r="P281" t="str">
            <v>NO APLICA</v>
          </cell>
          <cell r="Q281">
            <v>29591</v>
          </cell>
          <cell r="R281">
            <v>44</v>
          </cell>
          <cell r="S281" t="str">
            <v>NACIONAL</v>
          </cell>
          <cell r="T281" t="str">
            <v>Título profesional en Ciencias Sociales y 
Humanas y/o administración y afines y 
título de posgrado a nivel de 
especialización o su equivalencia</v>
          </cell>
          <cell r="U281" t="str">
            <v xml:space="preserve"> ABOGADO
 Universidad de La Sabana 
Según diploma  de grado del 26 de mayo 
de 2006
 ESPECIALISTA EN GERENCIA 
ESTRATEGICA 
Universidad de la Sabana 
Según diploma de grado del 03 de 
diciembre de 2019</v>
          </cell>
          <cell r="V281" t="str">
            <v>Funcionamiento</v>
          </cell>
          <cell r="W281"/>
          <cell r="X281"/>
          <cell r="Y281" t="str">
            <v>N/A</v>
          </cell>
          <cell r="Z281" t="str">
            <v>N/A</v>
          </cell>
          <cell r="AA281" t="str">
            <v>Prestar los servicios profesionales de manera temporal para la implementación de actividades y modalidades de formación que 
brinda la Gerencia de Escuela de la participación.</v>
          </cell>
          <cell r="AB281">
            <v>45747</v>
          </cell>
          <cell r="AC281"/>
          <cell r="AD281"/>
          <cell r="AE281"/>
          <cell r="AF281"/>
          <cell r="AG281">
            <v>2025</v>
          </cell>
          <cell r="AH281">
            <v>6</v>
          </cell>
          <cell r="AI281">
            <v>0</v>
          </cell>
          <cell r="AJ281">
            <v>2026</v>
          </cell>
          <cell r="AK281">
            <v>1</v>
          </cell>
          <cell r="AL281">
            <v>2</v>
          </cell>
          <cell r="AM281">
            <v>46024</v>
          </cell>
          <cell r="AN281">
            <v>180</v>
          </cell>
          <cell r="AO281">
            <v>198079018</v>
          </cell>
          <cell r="AP281"/>
          <cell r="AQ281"/>
          <cell r="AR281"/>
          <cell r="AS281" t="str">
            <v>$ 9.000.000</v>
          </cell>
          <cell r="AT281" t="str">
            <v>ASESOR 3</v>
          </cell>
          <cell r="AU281"/>
          <cell r="AV281" t="str">
            <v>2 2. Jurídica</v>
          </cell>
          <cell r="AW281"/>
          <cell r="AX281"/>
          <cell r="AY281" t="str">
            <v>17 17. Contrato de Prestación de Servicios</v>
          </cell>
          <cell r="AZ281" t="str">
            <v>31 31-Servicios Profesionales</v>
          </cell>
          <cell r="BA281" t="str">
            <v>5 Contratación directa</v>
          </cell>
          <cell r="BB281" t="str">
            <v>33 Prestación de Servicios Profesionales y Apoyo (5-8)</v>
          </cell>
          <cell r="BC281">
            <v>1</v>
          </cell>
          <cell r="BD281" t="str">
            <v>1 1. Ley 80</v>
          </cell>
          <cell r="BE281"/>
          <cell r="BF281"/>
          <cell r="BG281"/>
          <cell r="BH281"/>
          <cell r="BI281"/>
          <cell r="BJ281"/>
          <cell r="BK281"/>
          <cell r="BL281"/>
          <cell r="BM281"/>
          <cell r="BN281"/>
          <cell r="BO281"/>
          <cell r="BP281"/>
          <cell r="BQ281"/>
          <cell r="BR281"/>
          <cell r="BS281"/>
          <cell r="BT281"/>
          <cell r="BU281"/>
          <cell r="BV281"/>
          <cell r="BW281"/>
          <cell r="BX281"/>
          <cell r="BY281"/>
          <cell r="BZ281"/>
          <cell r="CA281"/>
          <cell r="CB281"/>
          <cell r="CC281">
            <v>45748</v>
          </cell>
          <cell r="CD281" t="str">
            <v>CUMPLIMIENTO</v>
          </cell>
          <cell r="CE281" t="str">
            <v>92121700
46101500 
46151600
46171600
92121500</v>
          </cell>
          <cell r="CF281" t="str">
            <v>LP-IDPAC-001-2025</v>
          </cell>
          <cell r="CG281"/>
          <cell r="CH281"/>
          <cell r="CI281" t="str">
            <v>CO1.PCCNTR.7721057</v>
          </cell>
          <cell r="CJ281" t="str">
            <v>Sandra Milena Torres</v>
          </cell>
          <cell r="CK281" t="str">
            <v>YULY MARCELA BARAJAS AGUILERA</v>
          </cell>
          <cell r="CL281" t="str">
            <v>1 1. Interna</v>
          </cell>
          <cell r="CM281" t="str">
            <v>JOSÉ GUILLERMO ORJUELA ARDILA</v>
          </cell>
          <cell r="CN281">
            <v>1075654508</v>
          </cell>
          <cell r="CO281">
            <v>1</v>
          </cell>
          <cell r="CP281"/>
          <cell r="CQ281" t="str">
            <v>GERENTE ESCUELA DE LA PARTICIPACIÓN</v>
          </cell>
          <cell r="CR281"/>
          <cell r="CS281"/>
          <cell r="CT281"/>
          <cell r="CU281"/>
          <cell r="CV281"/>
          <cell r="CW281"/>
          <cell r="CX281"/>
          <cell r="CY281"/>
          <cell r="CZ281"/>
          <cell r="DA281"/>
          <cell r="DB281"/>
          <cell r="DC281"/>
          <cell r="DD281"/>
          <cell r="DE281"/>
          <cell r="DF281"/>
          <cell r="DG281"/>
          <cell r="DH281"/>
          <cell r="DI281"/>
          <cell r="DJ281"/>
          <cell r="DK281"/>
          <cell r="DL281"/>
          <cell r="DM281"/>
          <cell r="DN281"/>
          <cell r="DO281"/>
          <cell r="DP281"/>
          <cell r="DQ281"/>
          <cell r="DR281"/>
          <cell r="DS281"/>
          <cell r="DT281"/>
          <cell r="DU281"/>
          <cell r="DV281"/>
          <cell r="DW281"/>
          <cell r="DX281"/>
          <cell r="DY281"/>
          <cell r="DZ281"/>
          <cell r="EA281"/>
          <cell r="EB281"/>
          <cell r="EC281"/>
          <cell r="ED281"/>
          <cell r="EE281"/>
          <cell r="EF281"/>
          <cell r="EG281"/>
          <cell r="EH281"/>
          <cell r="EI281"/>
          <cell r="EJ281"/>
          <cell r="EK281"/>
          <cell r="EL281"/>
          <cell r="EM281"/>
          <cell r="EN281"/>
          <cell r="EO281"/>
          <cell r="EP281"/>
          <cell r="EQ281"/>
          <cell r="ER281"/>
          <cell r="ES281"/>
          <cell r="ET281"/>
          <cell r="EU281" t="str">
            <v>$ -</v>
          </cell>
          <cell r="EV281"/>
          <cell r="EW281"/>
          <cell r="EX281"/>
          <cell r="EY281"/>
          <cell r="EZ281"/>
          <cell r="FA281"/>
          <cell r="FB281">
            <v>0</v>
          </cell>
          <cell r="FC281">
            <v>46024</v>
          </cell>
          <cell r="FD281">
            <v>180</v>
          </cell>
          <cell r="FE281" t="str">
            <v>$ 198.079.018</v>
          </cell>
          <cell r="FF281" t="str">
            <v>Activo</v>
          </cell>
          <cell r="FG281" t="str">
            <v>En ejecución</v>
          </cell>
          <cell r="FH281"/>
          <cell r="FI281"/>
          <cell r="FJ281" t="str">
            <v>#N/D</v>
          </cell>
          <cell r="FK281" t="str">
            <v>#N/D</v>
          </cell>
          <cell r="FL281" t="str">
            <v>$281</v>
          </cell>
          <cell r="FM281" t="str">
            <v>#N/D</v>
          </cell>
          <cell r="FN281" t="str">
            <v>#N/D</v>
          </cell>
          <cell r="FO281" t="str">
            <v>#N/D</v>
          </cell>
          <cell r="FP281" t="str">
            <v>#N/D</v>
          </cell>
          <cell r="FQ281" t="str">
            <v>#¡REF!</v>
          </cell>
          <cell r="FR281" t="str">
            <v>#N/D</v>
          </cell>
          <cell r="FS281"/>
          <cell r="FT281"/>
          <cell r="FU281"/>
          <cell r="FV281">
            <v>6</v>
          </cell>
          <cell r="FW281" t="str">
            <v>#N/D</v>
          </cell>
          <cell r="FX281"/>
          <cell r="FY281"/>
          <cell r="FZ281"/>
          <cell r="GA281"/>
          <cell r="GB281"/>
          <cell r="GC281"/>
        </row>
        <row r="282">
          <cell r="A282"/>
          <cell r="B282"/>
          <cell r="C282">
            <v>2025</v>
          </cell>
          <cell r="D282">
            <v>281</v>
          </cell>
          <cell r="E282"/>
          <cell r="F282">
            <v>6</v>
          </cell>
          <cell r="G282" t="str">
            <v>JAIME EDUARDO MARTINEZ CASTRO</v>
          </cell>
          <cell r="H282"/>
          <cell r="I282"/>
          <cell r="J282"/>
          <cell r="K282"/>
          <cell r="L282"/>
          <cell r="M282"/>
          <cell r="N282"/>
          <cell r="O282"/>
          <cell r="P282"/>
          <cell r="Q282"/>
          <cell r="R282"/>
          <cell r="S282"/>
          <cell r="T282"/>
          <cell r="U282"/>
          <cell r="V282" t="str">
            <v>Inversión</v>
          </cell>
          <cell r="W282" t="str">
            <v>Construcción de Ciudadanía Activa Crece La Participación en el Territorio con Promoción, Información e Innovación en Bogotá D.C.</v>
          </cell>
          <cell r="X282" t="str">
            <v>O23011745022024025401021</v>
          </cell>
          <cell r="Y28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2" t="str">
            <v>3. Entregar 1.550 Incentivo(s) para estimular y promover la participación incidente</v>
          </cell>
          <cell r="AA282"/>
          <cell r="AB282"/>
          <cell r="AC282"/>
          <cell r="AD282"/>
          <cell r="AE282"/>
          <cell r="AF282"/>
          <cell r="AG282"/>
          <cell r="AH282"/>
          <cell r="AI282">
            <v>0</v>
          </cell>
          <cell r="AJ282"/>
          <cell r="AK282"/>
          <cell r="AL282"/>
          <cell r="AM282" t="str">
            <v>#¡VALOR!</v>
          </cell>
          <cell r="AN282">
            <v>0</v>
          </cell>
          <cell r="AO282">
            <v>38176247</v>
          </cell>
          <cell r="AP282"/>
          <cell r="AQ282"/>
          <cell r="AR282"/>
          <cell r="AS282"/>
          <cell r="AT282"/>
          <cell r="AU282"/>
          <cell r="AV282" t="str">
            <v>1 1. Natural</v>
          </cell>
          <cell r="AW282" t="str">
            <v>26 26-Persona Natural</v>
          </cell>
          <cell r="AX282" t="str">
            <v>3 3. Único Contratista</v>
          </cell>
          <cell r="AY282" t="str">
            <v>17 17. Contrato de Prestación de Servicios</v>
          </cell>
          <cell r="AZ282" t="str">
            <v>33 33-Servicios Apoyo a la Gestion de la Entidad (servicios administrativos)</v>
          </cell>
          <cell r="BA282" t="str">
            <v>5 Contratación directa</v>
          </cell>
          <cell r="BB282" t="str">
            <v>33 Prestación de Servicios Profesionales y Apoyo (5-8)</v>
          </cell>
          <cell r="BC282">
            <v>1</v>
          </cell>
          <cell r="BD282" t="str">
            <v>1 1. Ley 80</v>
          </cell>
          <cell r="BE282"/>
          <cell r="BF282"/>
          <cell r="BG282"/>
          <cell r="BH282"/>
          <cell r="BI282" t="str">
            <v>6 6: Prestacion de servicios</v>
          </cell>
          <cell r="BJ282"/>
          <cell r="BK282"/>
          <cell r="BL282"/>
          <cell r="BM282"/>
          <cell r="BN282"/>
          <cell r="BO282"/>
          <cell r="BP282"/>
          <cell r="BQ282"/>
          <cell r="BR282"/>
          <cell r="BS282"/>
          <cell r="BT282"/>
          <cell r="BU282"/>
          <cell r="BV282"/>
          <cell r="BW282"/>
          <cell r="BX282"/>
          <cell r="BY282"/>
          <cell r="BZ282"/>
          <cell r="CA282"/>
          <cell r="CB282"/>
          <cell r="CC282"/>
          <cell r="CD282" t="str">
            <v>CUMPLIMIENTO</v>
          </cell>
          <cell r="CE282">
            <v>80111600</v>
          </cell>
          <cell r="CF282"/>
          <cell r="CG282"/>
          <cell r="CH282"/>
          <cell r="CI282"/>
          <cell r="CJ282"/>
          <cell r="CK282" t="str">
            <v>YULY MARCELA BARAJAS AGUILERA</v>
          </cell>
          <cell r="CL282" t="str">
            <v>1 1. Interna</v>
          </cell>
          <cell r="CM282"/>
          <cell r="CN282">
            <v>3838495</v>
          </cell>
          <cell r="CO282">
            <v>0</v>
          </cell>
          <cell r="CP282"/>
          <cell r="CQ282"/>
          <cell r="CR282"/>
          <cell r="CS282"/>
          <cell r="CT282"/>
          <cell r="CU282"/>
          <cell r="CV282"/>
          <cell r="CW282"/>
          <cell r="CX282"/>
          <cell r="CY282"/>
          <cell r="CZ282"/>
          <cell r="DA282"/>
          <cell r="DB282"/>
          <cell r="DC282"/>
          <cell r="DD282"/>
          <cell r="DE282"/>
          <cell r="DF282"/>
          <cell r="DG282"/>
          <cell r="DH282"/>
          <cell r="DI282"/>
          <cell r="DJ282"/>
          <cell r="DK282"/>
          <cell r="DL282"/>
          <cell r="DM282"/>
          <cell r="DN282"/>
          <cell r="DO282"/>
          <cell r="DP282"/>
          <cell r="DQ282"/>
          <cell r="DR282"/>
          <cell r="DS282"/>
          <cell r="DT282"/>
          <cell r="DU282"/>
          <cell r="DV282"/>
          <cell r="DW282"/>
          <cell r="DX282"/>
          <cell r="DY282"/>
          <cell r="DZ282"/>
          <cell r="EA282"/>
          <cell r="EB282"/>
          <cell r="EC282"/>
          <cell r="ED282"/>
          <cell r="EE282"/>
          <cell r="EF282"/>
          <cell r="EG282"/>
          <cell r="EH282"/>
          <cell r="EI282"/>
          <cell r="EJ282"/>
          <cell r="EK282"/>
          <cell r="EL282"/>
          <cell r="EM282"/>
          <cell r="EN282"/>
          <cell r="EO282"/>
          <cell r="EP282"/>
          <cell r="EQ282"/>
          <cell r="ER282"/>
          <cell r="ES282"/>
          <cell r="ET282"/>
          <cell r="EU282" t="str">
            <v>$ -</v>
          </cell>
          <cell r="EV282"/>
          <cell r="EW282"/>
          <cell r="EX282"/>
          <cell r="EY282"/>
          <cell r="EZ282"/>
          <cell r="FA282"/>
          <cell r="FB282">
            <v>0</v>
          </cell>
          <cell r="FC282" t="str">
            <v>#¡VALOR!</v>
          </cell>
          <cell r="FD282">
            <v>0</v>
          </cell>
          <cell r="FE282" t="str">
            <v>$ 38.176.247</v>
          </cell>
          <cell r="FF282" t="str">
            <v>#¡VALOR!</v>
          </cell>
          <cell r="FG282" t="str">
            <v>#¡VALOR!</v>
          </cell>
          <cell r="FH282"/>
          <cell r="FI282"/>
          <cell r="FJ282" t="str">
            <v>#N/D</v>
          </cell>
          <cell r="FK282" t="str">
            <v>#N/D</v>
          </cell>
          <cell r="FL282" t="str">
            <v>$282</v>
          </cell>
          <cell r="FM282" t="str">
            <v>#N/D</v>
          </cell>
          <cell r="FN282" t="str">
            <v>#N/D</v>
          </cell>
          <cell r="FO282" t="str">
            <v>#N/D</v>
          </cell>
          <cell r="FP282" t="str">
            <v>#N/D</v>
          </cell>
          <cell r="FQ282" t="str">
            <v>#¡REF!</v>
          </cell>
          <cell r="FR282" t="str">
            <v>#N/D</v>
          </cell>
          <cell r="FS282"/>
          <cell r="FT282"/>
          <cell r="FU282"/>
          <cell r="FV282">
            <v>0</v>
          </cell>
          <cell r="FW282" t="str">
            <v>#N/D</v>
          </cell>
          <cell r="FX282"/>
          <cell r="FY282"/>
          <cell r="FZ282"/>
          <cell r="GA282"/>
          <cell r="GB282"/>
          <cell r="GC282"/>
        </row>
        <row r="283">
          <cell r="A283" t="str">
            <v>C496</v>
          </cell>
          <cell r="B283"/>
          <cell r="C283">
            <v>2025</v>
          </cell>
          <cell r="D283">
            <v>282</v>
          </cell>
          <cell r="E283">
            <v>1012327322</v>
          </cell>
          <cell r="F283" t="str">
            <v>#N/D</v>
          </cell>
          <cell r="G283" t="str">
            <v>ELKIN MAURICIO MURILLO MURCIA</v>
          </cell>
          <cell r="H283" t="str">
            <v>CL 8 A BIS 78 35</v>
          </cell>
          <cell r="I283">
            <v>8050433</v>
          </cell>
          <cell r="J283" t="str">
            <v>conquistandomimundokids@gmail.com</v>
          </cell>
          <cell r="K283" t="str">
            <v>NO APLICA</v>
          </cell>
          <cell r="L283" t="str">
            <v>NO APLICA</v>
          </cell>
          <cell r="M283" t="str">
            <v>HOMBRE</v>
          </cell>
          <cell r="N283" t="str">
            <v>CISGENERO</v>
          </cell>
          <cell r="O283" t="str">
            <v>NO APLICA</v>
          </cell>
          <cell r="P283" t="str">
            <v>NO APLICA</v>
          </cell>
          <cell r="Q283">
            <v>31748</v>
          </cell>
          <cell r="R283">
            <v>38</v>
          </cell>
          <cell r="S283" t="str">
            <v>NACIONAL</v>
          </cell>
          <cell r="T283" t="str">
            <v>Título de formación tecnológica o
aprobación de seis (06) semestres
de formación profesional o
aprobación del 60% del pensum
académico de formación
profesional en ciencias sociales y
humanas y afines o su
equivalencia.</v>
          </cell>
          <cell r="U283" t="str">
            <v>Estudiante de Negocios 
Internacionales , según certificado
de estudios de fecha 16 de abril de
2024 expedida por la Universidad
Agustiniana.</v>
          </cell>
          <cell r="V283" t="str">
            <v>Inversión</v>
          </cell>
          <cell r="W283" t="str">
            <v>Construcción de Ciudadanía Activa Crece La Participación en el Territorio con Promoción, Información e Innovación en Bogotá D.C.</v>
          </cell>
          <cell r="X283" t="str">
            <v>O23011745022024025401021</v>
          </cell>
          <cell r="Y28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3" t="str">
            <v>3. Entregar 1.550 Incentivo(s) para estimular y promover la participación incidente</v>
          </cell>
          <cell r="AA283" t="str">
            <v xml:space="preserve">Prestar los servicios profesionales para acompañar los espacios de construccion que se generen en el territorio, realizando la socializacion de la Politica Publica de Participacion incidente, facilitanto la apropiacion, cualificacion, reporte de la informacion y divulgacion de las metas de la Subdireccion de Promocion de la Participacion del IDPAC
</v>
          </cell>
          <cell r="AB283"/>
          <cell r="AC283"/>
          <cell r="AD283"/>
          <cell r="AE283"/>
          <cell r="AF283"/>
          <cell r="AG283"/>
          <cell r="AH283">
            <v>9</v>
          </cell>
          <cell r="AI283">
            <v>0</v>
          </cell>
          <cell r="AJ283"/>
          <cell r="AK283"/>
          <cell r="AL283"/>
          <cell r="AM283" t="str">
            <v>#¡VALOR!</v>
          </cell>
          <cell r="AN283">
            <v>270</v>
          </cell>
          <cell r="AO283">
            <v>15780000</v>
          </cell>
          <cell r="AP283"/>
          <cell r="AQ283"/>
          <cell r="AR283"/>
          <cell r="AS283" t="str">
            <v>$ 4.289.466</v>
          </cell>
          <cell r="AT283" t="str">
            <v>PROFESIONAL 1</v>
          </cell>
          <cell r="AU283"/>
          <cell r="AV283" t="str">
            <v>1 1. Natural</v>
          </cell>
          <cell r="AW283" t="str">
            <v>26 26-Persona Natural</v>
          </cell>
          <cell r="AX283" t="str">
            <v>3 3. Único Contratista</v>
          </cell>
          <cell r="AY283" t="str">
            <v>17 17. Contrato de Prestación de Servicios</v>
          </cell>
          <cell r="AZ283" t="str">
            <v>31 31-Servicios Profesionales</v>
          </cell>
          <cell r="BA283" t="str">
            <v>5 Contratación directa</v>
          </cell>
          <cell r="BB283" t="str">
            <v>33 Prestación de Servicios Profesionales y Apoyo (5-8)</v>
          </cell>
          <cell r="BC283">
            <v>1</v>
          </cell>
          <cell r="BD283" t="str">
            <v>1 1. Ley 80</v>
          </cell>
          <cell r="BE283"/>
          <cell r="BF283"/>
          <cell r="BG283"/>
          <cell r="BH283"/>
          <cell r="BI283" t="str">
            <v>6 6: Prestacion de servicios</v>
          </cell>
          <cell r="BJ283"/>
          <cell r="BK283"/>
          <cell r="BL283"/>
          <cell r="BM283"/>
          <cell r="BN283"/>
          <cell r="BO283"/>
          <cell r="BP283"/>
          <cell r="BQ283"/>
          <cell r="BR283"/>
          <cell r="BS283"/>
          <cell r="BT283"/>
          <cell r="BU283"/>
          <cell r="BV283"/>
          <cell r="BW283"/>
          <cell r="BX283"/>
          <cell r="BY283"/>
          <cell r="BZ283"/>
          <cell r="CA283"/>
          <cell r="CB283"/>
          <cell r="CC283"/>
          <cell r="CD283" t="str">
            <v>CUMPLIMIENTO</v>
          </cell>
          <cell r="CE283">
            <v>80111600</v>
          </cell>
          <cell r="CF283"/>
          <cell r="CG283"/>
          <cell r="CH283"/>
          <cell r="CI283"/>
          <cell r="CJ283" t="str">
            <v>Wilson Ayure</v>
          </cell>
          <cell r="CK283" t="str">
            <v>YULY MARCELA BARAJAS AGUILERA</v>
          </cell>
          <cell r="CL283" t="str">
            <v>1 1. Interna</v>
          </cell>
          <cell r="CM283" t="str">
            <v>JUAN CAMILO CASTELLANOS MEDINA</v>
          </cell>
          <cell r="CN283">
            <v>3838495</v>
          </cell>
          <cell r="CO283">
            <v>0</v>
          </cell>
          <cell r="CP283"/>
          <cell r="CQ283" t="str">
            <v>GERENTE DE INSTANCIAS Y MECANISMOS DE PARTICIPACIÓN</v>
          </cell>
          <cell r="CR283"/>
          <cell r="CS283"/>
          <cell r="CT283"/>
          <cell r="CU283"/>
          <cell r="CV283"/>
          <cell r="CW283"/>
          <cell r="CX283"/>
          <cell r="CY283"/>
          <cell r="CZ283"/>
          <cell r="DA283"/>
          <cell r="DB283"/>
          <cell r="DC283"/>
          <cell r="DD283"/>
          <cell r="DE283"/>
          <cell r="DF283"/>
          <cell r="DG283"/>
          <cell r="DH283"/>
          <cell r="DI283"/>
          <cell r="DJ283"/>
          <cell r="DK283"/>
          <cell r="DL283"/>
          <cell r="DM283"/>
          <cell r="DN283"/>
          <cell r="DO283"/>
          <cell r="DP283"/>
          <cell r="DQ283"/>
          <cell r="DR283"/>
          <cell r="DS283"/>
          <cell r="DT283"/>
          <cell r="DU283"/>
          <cell r="DV283"/>
          <cell r="DW283"/>
          <cell r="DX283"/>
          <cell r="DY283"/>
          <cell r="DZ283"/>
          <cell r="EA283"/>
          <cell r="EB283"/>
          <cell r="EC283"/>
          <cell r="ED283"/>
          <cell r="EE283"/>
          <cell r="EF283"/>
          <cell r="EG283"/>
          <cell r="EH283"/>
          <cell r="EI283"/>
          <cell r="EJ283"/>
          <cell r="EK283"/>
          <cell r="EL283"/>
          <cell r="EM283"/>
          <cell r="EN283"/>
          <cell r="EO283"/>
          <cell r="EP283"/>
          <cell r="EQ283"/>
          <cell r="ER283"/>
          <cell r="ES283"/>
          <cell r="ET283"/>
          <cell r="EU283" t="str">
            <v>$ -</v>
          </cell>
          <cell r="EV283"/>
          <cell r="EW283"/>
          <cell r="EX283"/>
          <cell r="EY283"/>
          <cell r="EZ283"/>
          <cell r="FA283"/>
          <cell r="FB283">
            <v>0</v>
          </cell>
          <cell r="FC283" t="str">
            <v>#¡VALOR!</v>
          </cell>
          <cell r="FD283">
            <v>270</v>
          </cell>
          <cell r="FE283" t="str">
            <v>$ 15.780.000</v>
          </cell>
          <cell r="FF283" t="str">
            <v>#¡VALOR!</v>
          </cell>
          <cell r="FG283" t="str">
            <v>#¡VALOR!</v>
          </cell>
          <cell r="FH283"/>
          <cell r="FI283"/>
          <cell r="FJ283" t="str">
            <v>#N/D</v>
          </cell>
          <cell r="FK283" t="str">
            <v>#N/D</v>
          </cell>
          <cell r="FL283" t="str">
            <v>$283</v>
          </cell>
          <cell r="FM283" t="str">
            <v>#N/D</v>
          </cell>
          <cell r="FN283" t="str">
            <v>#N/D</v>
          </cell>
          <cell r="FO283" t="str">
            <v>#N/D</v>
          </cell>
          <cell r="FP283" t="str">
            <v>#N/D</v>
          </cell>
          <cell r="FQ283" t="str">
            <v>#¡REF!</v>
          </cell>
          <cell r="FR283" t="str">
            <v>#N/D</v>
          </cell>
          <cell r="FS283"/>
          <cell r="FT283"/>
          <cell r="FU283"/>
          <cell r="FV283">
            <v>9</v>
          </cell>
          <cell r="FW283" t="str">
            <v>#N/D</v>
          </cell>
          <cell r="FX283"/>
          <cell r="FY283"/>
          <cell r="FZ283"/>
          <cell r="GA283"/>
          <cell r="GB283"/>
          <cell r="GC283"/>
        </row>
        <row r="284">
          <cell r="A284" t="str">
            <v>C481</v>
          </cell>
          <cell r="B284"/>
          <cell r="C284">
            <v>2025</v>
          </cell>
          <cell r="D284">
            <v>283</v>
          </cell>
          <cell r="E284">
            <v>79695393</v>
          </cell>
          <cell r="F284" t="str">
            <v>#N/D</v>
          </cell>
          <cell r="G284" t="str">
            <v>NATALIA ANDREA RUBIANO FORERO</v>
          </cell>
          <cell r="H284" t="str">
            <v>#N/D</v>
          </cell>
          <cell r="I284" t="str">
            <v>#N/D</v>
          </cell>
          <cell r="J284" t="str">
            <v>#N/D</v>
          </cell>
          <cell r="K284" t="str">
            <v>#N/D</v>
          </cell>
          <cell r="L284" t="str">
            <v>#N/D</v>
          </cell>
          <cell r="M284" t="str">
            <v>#N/D</v>
          </cell>
          <cell r="N284" t="str">
            <v>#N/D</v>
          </cell>
          <cell r="O284" t="str">
            <v>#N/D</v>
          </cell>
          <cell r="P284" t="str">
            <v>#N/D</v>
          </cell>
          <cell r="Q284" t="str">
            <v>#N/D</v>
          </cell>
          <cell r="R284" t="str">
            <v>#N/D</v>
          </cell>
          <cell r="S284" t="str">
            <v>#N/D</v>
          </cell>
          <cell r="T284" t="str">
            <v>#N/D</v>
          </cell>
          <cell r="U284" t="str">
            <v>#N/D</v>
          </cell>
          <cell r="V284" t="str">
            <v>Inversión</v>
          </cell>
          <cell r="W284" t="str">
            <v>Construcción de Ciudadanía Activa Crece La Participación en el Territorio con Promoción, Información e Innovación en Bogotá D.C.</v>
          </cell>
          <cell r="X284" t="str">
            <v>O23011745022024025407017</v>
          </cell>
          <cell r="Y28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4" t="str">
            <v>2. Fortalecer 1 sistema(s) informativo y de comunicación del Distrito.</v>
          </cell>
          <cell r="AA284" t="str">
            <v>Prestar los servicios de apoyo a la gestión para asistir en las actividades estrategicas de la Subdireccion de Promocion de la Participacion.</v>
          </cell>
          <cell r="AB284"/>
          <cell r="AC284"/>
          <cell r="AD284"/>
          <cell r="AE284"/>
          <cell r="AF284"/>
          <cell r="AG284"/>
          <cell r="AH284">
            <v>5</v>
          </cell>
          <cell r="AI284">
            <v>0</v>
          </cell>
          <cell r="AJ284"/>
          <cell r="AK284"/>
          <cell r="AL284"/>
          <cell r="AM284" t="str">
            <v>#¡VALOR!</v>
          </cell>
          <cell r="AN284">
            <v>150</v>
          </cell>
          <cell r="AO284">
            <v>23500000</v>
          </cell>
          <cell r="AP284"/>
          <cell r="AQ284"/>
          <cell r="AR284"/>
          <cell r="AS284" t="str">
            <v>$ 3.156.000</v>
          </cell>
          <cell r="AT284" t="str">
            <v>TECNICA 2</v>
          </cell>
          <cell r="AU284"/>
          <cell r="AV284" t="str">
            <v>1 1. Natural</v>
          </cell>
          <cell r="AW284" t="str">
            <v>26 26-Persona Natural</v>
          </cell>
          <cell r="AX284" t="str">
            <v>3 3. Único Contratista</v>
          </cell>
          <cell r="AY284" t="str">
            <v>17 17. Contrato de Prestación de Servicios</v>
          </cell>
          <cell r="AZ284" t="str">
            <v>33 33-Servicios Apoyo a la Gestion de la Entidad (servicios administrativos)</v>
          </cell>
          <cell r="BA284" t="str">
            <v>5 Contratación directa</v>
          </cell>
          <cell r="BB284" t="str">
            <v>33 Prestación de Servicios Profesionales y Apoyo (5-8)</v>
          </cell>
          <cell r="BC284">
            <v>1</v>
          </cell>
          <cell r="BD284" t="str">
            <v>1 1. Ley 80</v>
          </cell>
          <cell r="BE284"/>
          <cell r="BF284"/>
          <cell r="BG284"/>
          <cell r="BH284"/>
          <cell r="BI284" t="str">
            <v>6 6: Prestacion de servicios</v>
          </cell>
          <cell r="BJ284"/>
          <cell r="BK284"/>
          <cell r="BL284"/>
          <cell r="BM284"/>
          <cell r="BN284"/>
          <cell r="BO284"/>
          <cell r="BP284"/>
          <cell r="BQ284"/>
          <cell r="BR284"/>
          <cell r="BS284"/>
          <cell r="BT284"/>
          <cell r="BU284"/>
          <cell r="BV284"/>
          <cell r="BW284"/>
          <cell r="BX284"/>
          <cell r="BY284"/>
          <cell r="BZ284"/>
          <cell r="CA284"/>
          <cell r="CB284"/>
          <cell r="CC284"/>
          <cell r="CD284" t="str">
            <v>CUMPLIMIENTO</v>
          </cell>
          <cell r="CE284">
            <v>80111600</v>
          </cell>
          <cell r="CF284"/>
          <cell r="CG284"/>
          <cell r="CH284"/>
          <cell r="CI284"/>
          <cell r="CJ284" t="str">
            <v>Sebastian Silva</v>
          </cell>
          <cell r="CK284" t="str">
            <v>YULY MARCELA BARAJAS AGUILERA</v>
          </cell>
          <cell r="CL284" t="str">
            <v>1 1. Interna</v>
          </cell>
          <cell r="CM284" t="str">
            <v>JUAN CAMILO CASTELLANOS MEDINA</v>
          </cell>
          <cell r="CN284">
            <v>3838495</v>
          </cell>
          <cell r="CO284">
            <v>0</v>
          </cell>
          <cell r="CP284"/>
          <cell r="CQ284" t="str">
            <v>GERENTE DE INSTANCIAS Y MECANISMOS DE PARTICIPACIÓN</v>
          </cell>
          <cell r="CR284"/>
          <cell r="CS284"/>
          <cell r="CT284"/>
          <cell r="CU284"/>
          <cell r="CV284"/>
          <cell r="CW284"/>
          <cell r="CX284"/>
          <cell r="CY284"/>
          <cell r="CZ284"/>
          <cell r="DA284"/>
          <cell r="DB284"/>
          <cell r="DC284"/>
          <cell r="DD284"/>
          <cell r="DE284"/>
          <cell r="DF284"/>
          <cell r="DG284"/>
          <cell r="DH284"/>
          <cell r="DI284"/>
          <cell r="DJ284"/>
          <cell r="DK284"/>
          <cell r="DL284"/>
          <cell r="DM284"/>
          <cell r="DN284"/>
          <cell r="DO284"/>
          <cell r="DP284"/>
          <cell r="DQ284"/>
          <cell r="DR284"/>
          <cell r="DS284"/>
          <cell r="DT284"/>
          <cell r="DU284"/>
          <cell r="DV284"/>
          <cell r="DW284"/>
          <cell r="DX284"/>
          <cell r="DY284"/>
          <cell r="DZ284"/>
          <cell r="EA284"/>
          <cell r="EB284"/>
          <cell r="EC284"/>
          <cell r="ED284"/>
          <cell r="EE284"/>
          <cell r="EF284"/>
          <cell r="EG284"/>
          <cell r="EH284"/>
          <cell r="EI284"/>
          <cell r="EJ284"/>
          <cell r="EK284"/>
          <cell r="EL284"/>
          <cell r="EM284"/>
          <cell r="EN284"/>
          <cell r="EO284"/>
          <cell r="EP284"/>
          <cell r="EQ284"/>
          <cell r="ER284"/>
          <cell r="ES284"/>
          <cell r="ET284"/>
          <cell r="EU284" t="str">
            <v>$ -</v>
          </cell>
          <cell r="EV284"/>
          <cell r="EW284"/>
          <cell r="EX284"/>
          <cell r="EY284"/>
          <cell r="EZ284"/>
          <cell r="FA284"/>
          <cell r="FB284">
            <v>0</v>
          </cell>
          <cell r="FC284" t="str">
            <v>#¡VALOR!</v>
          </cell>
          <cell r="FD284">
            <v>150</v>
          </cell>
          <cell r="FE284" t="str">
            <v>$ 23.500.000</v>
          </cell>
          <cell r="FF284" t="str">
            <v>#¡VALOR!</v>
          </cell>
          <cell r="FG284" t="str">
            <v>#¡VALOR!</v>
          </cell>
          <cell r="FH284"/>
          <cell r="FI284"/>
          <cell r="FJ284" t="str">
            <v>#N/D</v>
          </cell>
          <cell r="FK284" t="str">
            <v>#N/D</v>
          </cell>
          <cell r="FL284" t="str">
            <v>$284</v>
          </cell>
          <cell r="FM284" t="str">
            <v>#N/D</v>
          </cell>
          <cell r="FN284" t="str">
            <v>#N/D</v>
          </cell>
          <cell r="FO284" t="str">
            <v>#N/D</v>
          </cell>
          <cell r="FP284" t="str">
            <v>#N/D</v>
          </cell>
          <cell r="FQ284" t="str">
            <v>#¡REF!</v>
          </cell>
          <cell r="FR284" t="str">
            <v>#N/D</v>
          </cell>
          <cell r="FS284"/>
          <cell r="FT284"/>
          <cell r="FU284"/>
          <cell r="FV284">
            <v>5</v>
          </cell>
          <cell r="FW284" t="str">
            <v>#N/D</v>
          </cell>
          <cell r="FX284"/>
          <cell r="FY284"/>
          <cell r="FZ284"/>
          <cell r="GA284"/>
          <cell r="GB284"/>
          <cell r="GC284"/>
        </row>
        <row r="285">
          <cell r="A285" t="str">
            <v>C647</v>
          </cell>
          <cell r="B285"/>
          <cell r="C285">
            <v>2025</v>
          </cell>
          <cell r="D285">
            <v>284</v>
          </cell>
          <cell r="E285">
            <v>1033731738</v>
          </cell>
          <cell r="F285">
            <v>6</v>
          </cell>
          <cell r="G285" t="str">
            <v>CANDY MARLEY BOHORQUEZ</v>
          </cell>
          <cell r="H285" t="str">
            <v>#N/D</v>
          </cell>
          <cell r="I285" t="str">
            <v>#N/D</v>
          </cell>
          <cell r="J285" t="str">
            <v>#N/D</v>
          </cell>
          <cell r="K285" t="str">
            <v>#N/D</v>
          </cell>
          <cell r="L285" t="str">
            <v>#N/D</v>
          </cell>
          <cell r="M285" t="str">
            <v>#N/D</v>
          </cell>
          <cell r="N285" t="str">
            <v>#N/D</v>
          </cell>
          <cell r="O285" t="str">
            <v>#N/D</v>
          </cell>
          <cell r="P285" t="str">
            <v>#N/D</v>
          </cell>
          <cell r="Q285" t="str">
            <v>#N/D</v>
          </cell>
          <cell r="R285" t="str">
            <v>#N/D</v>
          </cell>
          <cell r="S285" t="str">
            <v>#N/D</v>
          </cell>
          <cell r="T285" t="str">
            <v>#N/D</v>
          </cell>
          <cell r="U285" t="str">
            <v>#N/D</v>
          </cell>
          <cell r="V285" t="str">
            <v>Inversión</v>
          </cell>
          <cell r="W285" t="str">
            <v>Construcción de Ciudadanía Activa Crece La Participación en el Territorio con Promoción, Información e Innovación en Bogotá D.C.</v>
          </cell>
          <cell r="X285" t="str">
            <v>O23011745022024025401021</v>
          </cell>
          <cell r="Y28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5" t="str">
            <v>3. Entregar 1.550 Incentivo(s) para estimular y promover la participación incidente</v>
          </cell>
          <cell r="AA285" t="str">
            <v>Prestar los servicios profesionales para apoyar la coordinacion de la estrategia de comunicación interna y apoyar las distintas actividades que promuevan la participación del IDPAC en coordinación con la Oficina Asesora de Comunicaciones</v>
          </cell>
          <cell r="AB285"/>
          <cell r="AC285"/>
          <cell r="AD285"/>
          <cell r="AE285"/>
          <cell r="AF285"/>
          <cell r="AG285"/>
          <cell r="AH285">
            <v>5</v>
          </cell>
          <cell r="AI285">
            <v>0</v>
          </cell>
          <cell r="AJ285"/>
          <cell r="AK285"/>
          <cell r="AL285"/>
          <cell r="AM285" t="str">
            <v>#¡VALOR!</v>
          </cell>
          <cell r="AN285">
            <v>150</v>
          </cell>
          <cell r="AO285">
            <v>22000000</v>
          </cell>
          <cell r="AP285"/>
          <cell r="AQ285"/>
          <cell r="AR285"/>
          <cell r="AS285" t="str">
            <v>$ 4.700.000</v>
          </cell>
          <cell r="AT285" t="str">
            <v>PROFESIONAL 2</v>
          </cell>
          <cell r="AU285"/>
          <cell r="AV285" t="str">
            <v>1 1. Natural</v>
          </cell>
          <cell r="AW285" t="str">
            <v>26 26-Persona Natural</v>
          </cell>
          <cell r="AX285" t="str">
            <v>3 3. Único Contratista</v>
          </cell>
          <cell r="AY285" t="str">
            <v>17 17. Contrato de Prestación de Servicios</v>
          </cell>
          <cell r="AZ285" t="str">
            <v>31 31-Servicios Profesionales</v>
          </cell>
          <cell r="BA285" t="str">
            <v>5 Contratación directa</v>
          </cell>
          <cell r="BB285" t="str">
            <v>33 Prestación de Servicios Profesionales y Apoyo (5-8)</v>
          </cell>
          <cell r="BC285">
            <v>1</v>
          </cell>
          <cell r="BD285" t="str">
            <v>1 1. Ley 80</v>
          </cell>
          <cell r="BE285"/>
          <cell r="BF285"/>
          <cell r="BG285"/>
          <cell r="BH285"/>
          <cell r="BI285" t="str">
            <v>6 6: Prestacion de servicios</v>
          </cell>
          <cell r="BJ285"/>
          <cell r="BK285"/>
          <cell r="BL285"/>
          <cell r="BM285"/>
          <cell r="BN285"/>
          <cell r="BO285"/>
          <cell r="BP285"/>
          <cell r="BQ285"/>
          <cell r="BR285"/>
          <cell r="BS285"/>
          <cell r="BT285"/>
          <cell r="BU285"/>
          <cell r="BV285"/>
          <cell r="BW285"/>
          <cell r="BX285"/>
          <cell r="BY285"/>
          <cell r="BZ285"/>
          <cell r="CA285"/>
          <cell r="CB285"/>
          <cell r="CC285"/>
          <cell r="CD285" t="str">
            <v>CUMPLIMIENTO</v>
          </cell>
          <cell r="CE285">
            <v>80111600</v>
          </cell>
          <cell r="CF285"/>
          <cell r="CG285"/>
          <cell r="CH285"/>
          <cell r="CI285"/>
          <cell r="CJ285" t="str">
            <v>JORGE SUAREZ</v>
          </cell>
          <cell r="CK285" t="str">
            <v>YULY MARCELA BARAJAS AGUILERA</v>
          </cell>
          <cell r="CL285" t="str">
            <v>1 1. Interna</v>
          </cell>
          <cell r="CM285" t="str">
            <v>ELIZABETH CORREA LONDOÑO</v>
          </cell>
          <cell r="CN285">
            <v>1017128785</v>
          </cell>
          <cell r="CO285">
            <v>7</v>
          </cell>
          <cell r="CP285"/>
          <cell r="CQ285" t="str">
            <v>Jefe de la Oficina Asesora de Comunicaciones</v>
          </cell>
          <cell r="CR285"/>
          <cell r="CS285"/>
          <cell r="CT285"/>
          <cell r="CU285"/>
          <cell r="CV285"/>
          <cell r="CW285"/>
          <cell r="CX285"/>
          <cell r="CY285"/>
          <cell r="CZ285"/>
          <cell r="DA285"/>
          <cell r="DB285"/>
          <cell r="DC285"/>
          <cell r="DD285"/>
          <cell r="DE285"/>
          <cell r="DF285"/>
          <cell r="DG285"/>
          <cell r="DH285"/>
          <cell r="DI285"/>
          <cell r="DJ285"/>
          <cell r="DK285"/>
          <cell r="DL285"/>
          <cell r="DM285"/>
          <cell r="DN285"/>
          <cell r="DO285"/>
          <cell r="DP285"/>
          <cell r="DQ285"/>
          <cell r="DR285"/>
          <cell r="DS285"/>
          <cell r="DT285"/>
          <cell r="DU285"/>
          <cell r="DV285"/>
          <cell r="DW285"/>
          <cell r="DX285"/>
          <cell r="DY285"/>
          <cell r="DZ285"/>
          <cell r="EA285"/>
          <cell r="EB285"/>
          <cell r="EC285"/>
          <cell r="ED285"/>
          <cell r="EE285"/>
          <cell r="EF285"/>
          <cell r="EG285"/>
          <cell r="EH285"/>
          <cell r="EI285"/>
          <cell r="EJ285"/>
          <cell r="EK285"/>
          <cell r="EL285"/>
          <cell r="EM285"/>
          <cell r="EN285"/>
          <cell r="EO285"/>
          <cell r="EP285"/>
          <cell r="EQ285"/>
          <cell r="ER285"/>
          <cell r="ES285"/>
          <cell r="ET285"/>
          <cell r="EU285" t="str">
            <v>$ -</v>
          </cell>
          <cell r="EV285"/>
          <cell r="EW285"/>
          <cell r="EX285"/>
          <cell r="EY285"/>
          <cell r="EZ285"/>
          <cell r="FA285"/>
          <cell r="FB285">
            <v>0</v>
          </cell>
          <cell r="FC285" t="str">
            <v>#¡VALOR!</v>
          </cell>
          <cell r="FD285">
            <v>150</v>
          </cell>
          <cell r="FE285" t="str">
            <v>$ 22.000.000</v>
          </cell>
          <cell r="FF285" t="str">
            <v>#¡VALOR!</v>
          </cell>
          <cell r="FG285" t="str">
            <v>#¡VALOR!</v>
          </cell>
          <cell r="FH285"/>
          <cell r="FI285"/>
          <cell r="FJ285" t="str">
            <v>#N/D</v>
          </cell>
          <cell r="FK285" t="str">
            <v>#N/D</v>
          </cell>
          <cell r="FL285" t="str">
            <v>$285</v>
          </cell>
          <cell r="FM285" t="str">
            <v>#N/D</v>
          </cell>
          <cell r="FN285" t="str">
            <v>#N/D</v>
          </cell>
          <cell r="FO285" t="str">
            <v>#N/D</v>
          </cell>
          <cell r="FP285" t="str">
            <v>#N/D</v>
          </cell>
          <cell r="FQ285" t="str">
            <v>#¡REF!</v>
          </cell>
          <cell r="FR285" t="str">
            <v>#N/D</v>
          </cell>
          <cell r="FS285"/>
          <cell r="FT285"/>
          <cell r="FU285"/>
          <cell r="FV285">
            <v>5</v>
          </cell>
          <cell r="FW285" t="str">
            <v>#N/D</v>
          </cell>
          <cell r="FX285"/>
          <cell r="FY285"/>
          <cell r="FZ285"/>
          <cell r="GA285"/>
          <cell r="GB285"/>
          <cell r="GC285"/>
        </row>
        <row r="286">
          <cell r="A286" t="str">
            <v>C482</v>
          </cell>
          <cell r="B286"/>
          <cell r="C286">
            <v>2025</v>
          </cell>
          <cell r="D286">
            <v>285</v>
          </cell>
          <cell r="E286">
            <v>53103790</v>
          </cell>
          <cell r="F286">
            <v>5</v>
          </cell>
          <cell r="G286" t="str">
            <v>CRISTIAN STIVEN ROJAS ROMERO</v>
          </cell>
          <cell r="H286" t="str">
            <v>Carrera 68 C # 37 B 29 SUR</v>
          </cell>
          <cell r="I286">
            <v>317003611</v>
          </cell>
          <cell r="J286" t="str">
            <v>ginnareyests@gmail.com</v>
          </cell>
          <cell r="K286" t="str">
            <v>NO APLICA</v>
          </cell>
          <cell r="L286" t="str">
            <v>NO APLICA</v>
          </cell>
          <cell r="M286" t="str">
            <v>MUJER</v>
          </cell>
          <cell r="N286" t="str">
            <v>CISGENERO</v>
          </cell>
          <cell r="O286" t="str">
            <v>NO APLICA</v>
          </cell>
          <cell r="P286" t="str">
            <v>NO APLICA</v>
          </cell>
          <cell r="Q286">
            <v>31429</v>
          </cell>
          <cell r="R286">
            <v>39</v>
          </cell>
          <cell r="S286" t="str">
            <v>NACIONAL</v>
          </cell>
          <cell r="T286" t="str">
            <v>Título profesional en Ciencias 
Sociales y Humanas o afines y/o 
Economía, Administración, 
Contaduría o afines o su 
equivalencia</v>
          </cell>
          <cell r="U286" t="str">
            <v>TRABAJADORA SOCIAL , 
egresada de la Corporación 
Universitaria Republicana según 
diploma de grado de fecha 26 de 
junio de 2015.</v>
          </cell>
          <cell r="V286" t="str">
            <v>Inversión</v>
          </cell>
          <cell r="W286" t="str">
            <v>Construcción de Ciudadanía Activa Crece La Participación en el Territorio con Promoción, Información e Innovación en Bogotá D.C.</v>
          </cell>
          <cell r="X286" t="str">
            <v>O23011745022024025406001</v>
          </cell>
          <cell r="Y28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6" t="str">
            <v>4. Suscribir 70 Pacto(s) ciudadanos de convivencia</v>
          </cell>
          <cell r="AA286" t="str">
            <v xml:space="preserve">Prestar los servicios profesionales para articular y gestionar los procesos y procedimientos propios que 
 tiene a su cargo la Subdireccion de Promocion de la Participacion
</v>
          </cell>
          <cell r="AB286"/>
          <cell r="AC286"/>
          <cell r="AD286"/>
          <cell r="AE286"/>
          <cell r="AF286"/>
          <cell r="AG286"/>
          <cell r="AH286">
            <v>5</v>
          </cell>
          <cell r="AI286">
            <v>0</v>
          </cell>
          <cell r="AJ286"/>
          <cell r="AK286"/>
          <cell r="AL286"/>
          <cell r="AM286" t="str">
            <v>#¡VALOR!</v>
          </cell>
          <cell r="AN286">
            <v>150</v>
          </cell>
          <cell r="AO286">
            <v>11265000</v>
          </cell>
          <cell r="AP286"/>
          <cell r="AQ286"/>
          <cell r="AR286"/>
          <cell r="AS286" t="str">
            <v>$ 4.400.000</v>
          </cell>
          <cell r="AT286" t="str">
            <v>PROFESIONAL 2</v>
          </cell>
          <cell r="AU286"/>
          <cell r="AV286" t="str">
            <v>1 1. Natural</v>
          </cell>
          <cell r="AW286" t="str">
            <v>26 26-Persona Natural</v>
          </cell>
          <cell r="AX286" t="str">
            <v>3 3. Único Contratista</v>
          </cell>
          <cell r="AY286" t="str">
            <v>17 17. Contrato de Prestación de Servicios</v>
          </cell>
          <cell r="AZ286" t="str">
            <v>31 31-Servicios Profesionales</v>
          </cell>
          <cell r="BA286" t="str">
            <v>5 Contratación directa</v>
          </cell>
          <cell r="BB286" t="str">
            <v>33 Prestación de Servicios Profesionales y Apoyo (5-8)</v>
          </cell>
          <cell r="BC286">
            <v>1</v>
          </cell>
          <cell r="BD286" t="str">
            <v>1 1. Ley 80</v>
          </cell>
          <cell r="BE286"/>
          <cell r="BF286"/>
          <cell r="BG286"/>
          <cell r="BH286"/>
          <cell r="BI286"/>
          <cell r="BJ286"/>
          <cell r="BK286"/>
          <cell r="BL286"/>
          <cell r="BM286"/>
          <cell r="BN286"/>
          <cell r="BO286"/>
          <cell r="BP286"/>
          <cell r="BQ286"/>
          <cell r="BR286"/>
          <cell r="BS286"/>
          <cell r="BT286"/>
          <cell r="BU286"/>
          <cell r="BV286"/>
          <cell r="BW286"/>
          <cell r="BX286"/>
          <cell r="BY286"/>
          <cell r="BZ286"/>
          <cell r="CA286"/>
          <cell r="CB286"/>
          <cell r="CC286"/>
          <cell r="CD286"/>
          <cell r="CE286"/>
          <cell r="CF286"/>
          <cell r="CG286"/>
          <cell r="CH286"/>
          <cell r="CI286"/>
          <cell r="CJ286" t="str">
            <v>JORGE SUAREZ</v>
          </cell>
          <cell r="CK286" t="str">
            <v>YULY MARCELA BARAJAS AGUILERA</v>
          </cell>
          <cell r="CL286" t="str">
            <v>1 1. Interna</v>
          </cell>
          <cell r="CM286" t="str">
            <v>JUAN CAMILO CASTELLANOS MEDINA</v>
          </cell>
          <cell r="CN286">
            <v>3838495</v>
          </cell>
          <cell r="CO286">
            <v>0</v>
          </cell>
          <cell r="CP286"/>
          <cell r="CQ286" t="str">
            <v>GERENTE DE INSTANCIAS Y MECANISMOS DE PARTICIPACIÓN</v>
          </cell>
          <cell r="CR286"/>
          <cell r="CS286"/>
          <cell r="CT286"/>
          <cell r="CU286"/>
          <cell r="CV286"/>
          <cell r="CW286"/>
          <cell r="CX286"/>
          <cell r="CY286"/>
          <cell r="CZ286"/>
          <cell r="DA286"/>
          <cell r="DB286"/>
          <cell r="DC286"/>
          <cell r="DD286"/>
          <cell r="DE286"/>
          <cell r="DF286"/>
          <cell r="DG286"/>
          <cell r="DH286"/>
          <cell r="DI286"/>
          <cell r="DJ286"/>
          <cell r="DK286"/>
          <cell r="DL286"/>
          <cell r="DM286"/>
          <cell r="DN286"/>
          <cell r="DO286"/>
          <cell r="DP286"/>
          <cell r="DQ286"/>
          <cell r="DR286"/>
          <cell r="DS286"/>
          <cell r="DT286"/>
          <cell r="DU286"/>
          <cell r="DV286"/>
          <cell r="DW286"/>
          <cell r="DX286"/>
          <cell r="DY286"/>
          <cell r="DZ286"/>
          <cell r="EA286"/>
          <cell r="EB286"/>
          <cell r="EC286"/>
          <cell r="ED286"/>
          <cell r="EE286"/>
          <cell r="EF286"/>
          <cell r="EG286"/>
          <cell r="EH286"/>
          <cell r="EI286"/>
          <cell r="EJ286"/>
          <cell r="EK286"/>
          <cell r="EL286"/>
          <cell r="EM286"/>
          <cell r="EN286"/>
          <cell r="EO286"/>
          <cell r="EP286"/>
          <cell r="EQ286"/>
          <cell r="ER286"/>
          <cell r="ES286"/>
          <cell r="ET286"/>
          <cell r="EU286" t="str">
            <v>$ -</v>
          </cell>
          <cell r="EV286"/>
          <cell r="EW286"/>
          <cell r="EX286"/>
          <cell r="EY286"/>
          <cell r="EZ286"/>
          <cell r="FA286"/>
          <cell r="FB286">
            <v>0</v>
          </cell>
          <cell r="FC286" t="str">
            <v>#¡VALOR!</v>
          </cell>
          <cell r="FD286">
            <v>150</v>
          </cell>
          <cell r="FE286" t="str">
            <v>$ 11.265.000</v>
          </cell>
          <cell r="FF286" t="str">
            <v>#¡VALOR!</v>
          </cell>
          <cell r="FG286" t="str">
            <v>#¡VALOR!</v>
          </cell>
          <cell r="FH286"/>
          <cell r="FI286"/>
          <cell r="FJ286" t="str">
            <v>#N/D</v>
          </cell>
          <cell r="FK286" t="str">
            <v>#N/D</v>
          </cell>
          <cell r="FL286" t="str">
            <v>$286</v>
          </cell>
          <cell r="FM286" t="str">
            <v>#N/D</v>
          </cell>
          <cell r="FN286" t="str">
            <v>#N/D</v>
          </cell>
          <cell r="FO286" t="str">
            <v>#N/D</v>
          </cell>
          <cell r="FP286" t="str">
            <v>#N/D</v>
          </cell>
          <cell r="FQ286" t="str">
            <v>#¡REF!</v>
          </cell>
          <cell r="FR286" t="str">
            <v>#N/D</v>
          </cell>
          <cell r="FS286"/>
          <cell r="FT286"/>
          <cell r="FU286"/>
          <cell r="FV286">
            <v>5</v>
          </cell>
          <cell r="FW286" t="str">
            <v>#N/D</v>
          </cell>
          <cell r="FX286"/>
          <cell r="FY286"/>
          <cell r="FZ286"/>
          <cell r="GA286"/>
          <cell r="GB286"/>
          <cell r="GC286"/>
        </row>
        <row r="287">
          <cell r="A287" t="str">
            <v>C519</v>
          </cell>
          <cell r="B287"/>
          <cell r="C287">
            <v>2025</v>
          </cell>
          <cell r="D287">
            <v>286</v>
          </cell>
          <cell r="E287">
            <v>80808754</v>
          </cell>
          <cell r="F287">
            <v>0</v>
          </cell>
          <cell r="G287" t="str">
            <v>JOSE RICARDO BECERRA CONDE</v>
          </cell>
          <cell r="H287" t="str">
            <v>CR 2A 75-53 SUR</v>
          </cell>
          <cell r="I287">
            <v>7647363</v>
          </cell>
          <cell r="J287" t="str">
            <v>wilsonrojasj@hotmail.com</v>
          </cell>
          <cell r="K287" t="str">
            <v>NO APLICA</v>
          </cell>
          <cell r="L287" t="str">
            <v>NO APLICA</v>
          </cell>
          <cell r="M287" t="str">
            <v>HOMBRE</v>
          </cell>
          <cell r="N287" t="str">
            <v>CISGENERO</v>
          </cell>
          <cell r="O287" t="str">
            <v>NO APLICA</v>
          </cell>
          <cell r="P287" t="str">
            <v>NO APLICA</v>
          </cell>
          <cell r="Q287">
            <v>30829</v>
          </cell>
          <cell r="R287">
            <v>40</v>
          </cell>
          <cell r="S287" t="str">
            <v>NACIONAL</v>
          </cell>
          <cell r="T287" t="str">
            <v>Bachiller</v>
          </cell>
          <cell r="U287" t="str">
            <v>Bachiller
Colegio Colegio Miguel de 
Cervantes Saavedra 
Acta del 12 de Diciembre de 
2001</v>
          </cell>
          <cell r="V287" t="str">
            <v>Inversión</v>
          </cell>
          <cell r="W287" t="str">
            <v>Construcción de Ciudadanía Activa Crece La Participación en el Territorio con Promoción, Información e Innovación en Bogotá D.C.</v>
          </cell>
          <cell r="X287" t="str">
            <v>O23011745022024025401021</v>
          </cell>
          <cell r="Y28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7" t="str">
            <v>3. Entregar 1.550 Incentivo(s) para estimular y promover la participación incidente</v>
          </cell>
          <cell r="AA287" t="str">
            <v xml:space="preserve">Prestar los servicios de apoyo a la gestion para asistir la construccion de acuerdos en el marco de la  estrategia "impactando", liderada por el iDPaC.
</v>
          </cell>
          <cell r="AB287"/>
          <cell r="AC287"/>
          <cell r="AD287"/>
          <cell r="AE287"/>
          <cell r="AF287"/>
          <cell r="AG287"/>
          <cell r="AH287">
            <v>5</v>
          </cell>
          <cell r="AI287">
            <v>0</v>
          </cell>
          <cell r="AJ287"/>
          <cell r="AK287"/>
          <cell r="AL287"/>
          <cell r="AM287" t="str">
            <v>#¡VALOR!</v>
          </cell>
          <cell r="AN287">
            <v>150</v>
          </cell>
          <cell r="AO287">
            <v>18000000</v>
          </cell>
          <cell r="AP287"/>
          <cell r="AQ287"/>
          <cell r="AR287"/>
          <cell r="AS287" t="str">
            <v>$ 2.253.000</v>
          </cell>
          <cell r="AT287" t="str">
            <v>ASISTENCIAL 4</v>
          </cell>
          <cell r="AU287"/>
          <cell r="AV287" t="str">
            <v>1 1. Natural</v>
          </cell>
          <cell r="AW287" t="str">
            <v>26 26-Persona Natural</v>
          </cell>
          <cell r="AX287" t="str">
            <v>3 3. Único Contratista</v>
          </cell>
          <cell r="AY287" t="str">
            <v>17 17. Contrato de Prestación de Servicios</v>
          </cell>
          <cell r="AZ287" t="str">
            <v>33 33-Servicios Apoyo a la Gestion de la Entidad (servicios administrativos)</v>
          </cell>
          <cell r="BA287" t="str">
            <v>5 Contratación directa</v>
          </cell>
          <cell r="BB287" t="str">
            <v>33 Prestación de Servicios Profesionales y Apoyo (5-8)</v>
          </cell>
          <cell r="BC287">
            <v>1</v>
          </cell>
          <cell r="BD287" t="str">
            <v>1 1. Ley 80</v>
          </cell>
          <cell r="BE287"/>
          <cell r="BF287"/>
          <cell r="BG287"/>
          <cell r="BH287"/>
          <cell r="BI287" t="str">
            <v>6 6: Prestacion de servicios</v>
          </cell>
          <cell r="BJ287"/>
          <cell r="BK287"/>
          <cell r="BL287"/>
          <cell r="BM287"/>
          <cell r="BN287"/>
          <cell r="BO287"/>
          <cell r="BP287"/>
          <cell r="BQ287"/>
          <cell r="BR287"/>
          <cell r="BS287"/>
          <cell r="BT287"/>
          <cell r="BU287"/>
          <cell r="BV287"/>
          <cell r="BW287"/>
          <cell r="BX287"/>
          <cell r="BY287"/>
          <cell r="BZ287"/>
          <cell r="CA287"/>
          <cell r="CB287"/>
          <cell r="CC287"/>
          <cell r="CD287" t="str">
            <v>CUMPLIMIENTO</v>
          </cell>
          <cell r="CE287">
            <v>80111600</v>
          </cell>
          <cell r="CF287"/>
          <cell r="CG287"/>
          <cell r="CH287"/>
          <cell r="CI287"/>
          <cell r="CJ287" t="str">
            <v>JORGE SUAREZ</v>
          </cell>
          <cell r="CK287" t="str">
            <v>YULY MARCELA BARAJAS AGUILERA</v>
          </cell>
          <cell r="CL287" t="str">
            <v>1 1. Interna</v>
          </cell>
          <cell r="CM287" t="str">
            <v>JUAN CAMILO CASTELLANOS MEDINA</v>
          </cell>
          <cell r="CN287">
            <v>3838495</v>
          </cell>
          <cell r="CO287">
            <v>0</v>
          </cell>
          <cell r="CP287"/>
          <cell r="CQ287" t="str">
            <v>GERENTE DE INSTANCIAS Y MECANISMOS DE PARTICIPACIÓN</v>
          </cell>
          <cell r="CR287"/>
          <cell r="CS287"/>
          <cell r="CT287"/>
          <cell r="CU287"/>
          <cell r="CV287"/>
          <cell r="CW287"/>
          <cell r="CX287"/>
          <cell r="CY287"/>
          <cell r="CZ287"/>
          <cell r="DA287"/>
          <cell r="DB287"/>
          <cell r="DC287"/>
          <cell r="DD287"/>
          <cell r="DE287"/>
          <cell r="DF287"/>
          <cell r="DG287"/>
          <cell r="DH287"/>
          <cell r="DI287"/>
          <cell r="DJ287"/>
          <cell r="DK287"/>
          <cell r="DL287"/>
          <cell r="DM287"/>
          <cell r="DN287"/>
          <cell r="DO287"/>
          <cell r="DP287"/>
          <cell r="DQ287"/>
          <cell r="DR287"/>
          <cell r="DS287"/>
          <cell r="DT287"/>
          <cell r="DU287"/>
          <cell r="DV287"/>
          <cell r="DW287"/>
          <cell r="DX287"/>
          <cell r="DY287"/>
          <cell r="DZ287"/>
          <cell r="EA287"/>
          <cell r="EB287"/>
          <cell r="EC287"/>
          <cell r="ED287"/>
          <cell r="EE287"/>
          <cell r="EF287"/>
          <cell r="EG287"/>
          <cell r="EH287"/>
          <cell r="EI287"/>
          <cell r="EJ287"/>
          <cell r="EK287"/>
          <cell r="EL287"/>
          <cell r="EM287"/>
          <cell r="EN287"/>
          <cell r="EO287"/>
          <cell r="EP287"/>
          <cell r="EQ287"/>
          <cell r="ER287"/>
          <cell r="ES287"/>
          <cell r="ET287"/>
          <cell r="EU287" t="str">
            <v>$ -</v>
          </cell>
          <cell r="EV287"/>
          <cell r="EW287"/>
          <cell r="EX287"/>
          <cell r="EY287"/>
          <cell r="EZ287"/>
          <cell r="FA287"/>
          <cell r="FB287">
            <v>0</v>
          </cell>
          <cell r="FC287" t="str">
            <v>#¡VALOR!</v>
          </cell>
          <cell r="FD287">
            <v>150</v>
          </cell>
          <cell r="FE287" t="str">
            <v>$ 18.000.000</v>
          </cell>
          <cell r="FF287" t="str">
            <v>#¡VALOR!</v>
          </cell>
          <cell r="FG287" t="str">
            <v>#¡VALOR!</v>
          </cell>
          <cell r="FH287"/>
          <cell r="FI287"/>
          <cell r="FJ287" t="str">
            <v>#N/D</v>
          </cell>
          <cell r="FK287" t="str">
            <v>#N/D</v>
          </cell>
          <cell r="FL287" t="str">
            <v>$287</v>
          </cell>
          <cell r="FM287" t="str">
            <v>#N/D</v>
          </cell>
          <cell r="FN287" t="str">
            <v>#N/D</v>
          </cell>
          <cell r="FO287" t="str">
            <v>#N/D</v>
          </cell>
          <cell r="FP287" t="str">
            <v>#N/D</v>
          </cell>
          <cell r="FQ287" t="str">
            <v>#¡REF!</v>
          </cell>
          <cell r="FR287" t="str">
            <v>#N/D</v>
          </cell>
          <cell r="FS287"/>
          <cell r="FT287"/>
          <cell r="FU287"/>
          <cell r="FV287">
            <v>5</v>
          </cell>
          <cell r="FW287" t="str">
            <v>#N/D</v>
          </cell>
          <cell r="FX287"/>
          <cell r="FY287"/>
          <cell r="FZ287"/>
          <cell r="GA287"/>
          <cell r="GB287"/>
          <cell r="GC287"/>
        </row>
        <row r="288">
          <cell r="A288" t="str">
            <v>C488</v>
          </cell>
          <cell r="B288"/>
          <cell r="C288">
            <v>2025</v>
          </cell>
          <cell r="D288">
            <v>287</v>
          </cell>
          <cell r="E288">
            <v>1026304882</v>
          </cell>
          <cell r="F288">
            <v>9</v>
          </cell>
          <cell r="G288" t="str">
            <v>JENNIFER LORAINE RINCON URREGO</v>
          </cell>
          <cell r="H288" t="str">
            <v>CL 51 B SUR 80 A 45</v>
          </cell>
          <cell r="I288">
            <v>3125736215</v>
          </cell>
          <cell r="J288" t="str">
            <v>cristianrincon1026@gmail.com</v>
          </cell>
          <cell r="K288" t="str">
            <v>NO APLICA</v>
          </cell>
          <cell r="L288" t="str">
            <v>NO APLICA</v>
          </cell>
          <cell r="M288" t="str">
            <v>HOMBRE</v>
          </cell>
          <cell r="N288" t="str">
            <v>CISGENERO</v>
          </cell>
          <cell r="O288" t="str">
            <v>NO APLICA</v>
          </cell>
          <cell r="P288" t="str">
            <v>NO APLICA</v>
          </cell>
          <cell r="Q288">
            <v>36176</v>
          </cell>
          <cell r="R288">
            <v>26</v>
          </cell>
          <cell r="S288" t="str">
            <v>NACIONAL</v>
          </cell>
          <cell r="T288" t="str">
            <v>Título profesional en Ciencias Sociales y Humanas o su equivalencia.</v>
          </cell>
          <cell r="U288" t="str">
            <v>ABOGADO Corporación Universitaria Republicana Según diploma del 16 de marzo de 2021</v>
          </cell>
          <cell r="V288" t="str">
            <v>Inversión</v>
          </cell>
          <cell r="W288" t="str">
            <v>Implementación de mecanismos de participación que potencian el desarrollo territorial Bogotá D.C.</v>
          </cell>
          <cell r="X288" t="str">
            <v>O23011745022024023806022</v>
          </cell>
          <cell r="Y288" t="str">
            <v>Meta 421 Implementar un (1) modelo de gobernanza democrática que amplíe el alcance de la participación de la ciudadanía organizaciones sociales y comunales de primer segundo y tercer grado en todas las decisiones públicas del gobierno distrital.</v>
          </cell>
          <cell r="Z288" t="str">
            <v>3. Aplicar a 2000 organizaciones sociales, comunales, medios comunitarios, de propiedad horizontal el modelo de fortalecimient</v>
          </cell>
          <cell r="AA288" t="str">
            <v>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v>
          </cell>
          <cell r="AB288"/>
          <cell r="AC288"/>
          <cell r="AD288"/>
          <cell r="AE288"/>
          <cell r="AF288"/>
          <cell r="AG288"/>
          <cell r="AH288">
            <v>4</v>
          </cell>
          <cell r="AI288">
            <v>0</v>
          </cell>
          <cell r="AJ288"/>
          <cell r="AK288"/>
          <cell r="AL288"/>
          <cell r="AM288" t="str">
            <v>#¡VALOR!</v>
          </cell>
          <cell r="AN288">
            <v>120</v>
          </cell>
          <cell r="AO288">
            <v>15500000</v>
          </cell>
          <cell r="AP288"/>
          <cell r="AQ288"/>
          <cell r="AR288"/>
          <cell r="AS288" t="str">
            <v>$ 4.500.000</v>
          </cell>
          <cell r="AT288" t="str">
            <v>PROFESIONAL 2</v>
          </cell>
          <cell r="AU288"/>
          <cell r="AV288" t="str">
            <v>1 1. Natural</v>
          </cell>
          <cell r="AW288" t="str">
            <v>26 26-Persona Natural</v>
          </cell>
          <cell r="AX288" t="str">
            <v>3 3. Único Contratista</v>
          </cell>
          <cell r="AY288" t="str">
            <v>17 17. Contrato de Prestación de Servicios</v>
          </cell>
          <cell r="AZ288" t="str">
            <v>31 31-Servicios Profesionales</v>
          </cell>
          <cell r="BA288" t="str">
            <v>5 Contratación directa</v>
          </cell>
          <cell r="BB288" t="str">
            <v>33 Prestación de Servicios Profesionales y Apoyo (5-8)</v>
          </cell>
          <cell r="BC288">
            <v>1</v>
          </cell>
          <cell r="BD288" t="str">
            <v>1 1. Ley 80</v>
          </cell>
          <cell r="BE288"/>
          <cell r="BF288"/>
          <cell r="BG288"/>
          <cell r="BH288"/>
          <cell r="BI288" t="str">
            <v>6 6: Prestacion de servicios</v>
          </cell>
          <cell r="BJ288"/>
          <cell r="BK288"/>
          <cell r="BL288"/>
          <cell r="BM288"/>
          <cell r="BN288"/>
          <cell r="BO288"/>
          <cell r="BP288"/>
          <cell r="BQ288"/>
          <cell r="BR288"/>
          <cell r="BS288"/>
          <cell r="BT288"/>
          <cell r="BU288"/>
          <cell r="BV288"/>
          <cell r="BW288"/>
          <cell r="BX288"/>
          <cell r="BY288"/>
          <cell r="BZ288"/>
          <cell r="CA288"/>
          <cell r="CB288"/>
          <cell r="CC288"/>
          <cell r="CD288" t="str">
            <v>CUMPLIMIENTO</v>
          </cell>
          <cell r="CE288">
            <v>80111600</v>
          </cell>
          <cell r="CF288"/>
          <cell r="CG288"/>
          <cell r="CH288"/>
          <cell r="CI288"/>
          <cell r="CJ288" t="str">
            <v>Sebastian Silva</v>
          </cell>
          <cell r="CK288" t="str">
            <v>YULY MARCELA BARAJAS AGUILERA</v>
          </cell>
          <cell r="CL288" t="str">
            <v>1 1. Interna</v>
          </cell>
          <cell r="CM288" t="str">
            <v>JUAN CAMILO CASTELLANOS MEDINA</v>
          </cell>
          <cell r="CN288">
            <v>3838495</v>
          </cell>
          <cell r="CO288">
            <v>0</v>
          </cell>
          <cell r="CP288"/>
          <cell r="CQ288" t="str">
            <v>GERENTE DE INSTANCIAS Y MECANISMOS DE PARTICIPACIÓN</v>
          </cell>
          <cell r="CR288"/>
          <cell r="CS288"/>
          <cell r="CT288"/>
          <cell r="CU288"/>
          <cell r="CV288"/>
          <cell r="CW288"/>
          <cell r="CX288"/>
          <cell r="CY288"/>
          <cell r="CZ288"/>
          <cell r="DA288"/>
          <cell r="DB288"/>
          <cell r="DC288"/>
          <cell r="DD288"/>
          <cell r="DE288"/>
          <cell r="DF288"/>
          <cell r="DG288"/>
          <cell r="DH288"/>
          <cell r="DI288"/>
          <cell r="DJ288"/>
          <cell r="DK288"/>
          <cell r="DL288"/>
          <cell r="DM288"/>
          <cell r="DN288"/>
          <cell r="DO288"/>
          <cell r="DP288"/>
          <cell r="DQ288"/>
          <cell r="DR288"/>
          <cell r="DS288"/>
          <cell r="DT288"/>
          <cell r="DU288"/>
          <cell r="DV288"/>
          <cell r="DW288"/>
          <cell r="DX288"/>
          <cell r="DY288"/>
          <cell r="DZ288"/>
          <cell r="EA288"/>
          <cell r="EB288"/>
          <cell r="EC288"/>
          <cell r="ED288"/>
          <cell r="EE288"/>
          <cell r="EF288"/>
          <cell r="EG288"/>
          <cell r="EH288"/>
          <cell r="EI288"/>
          <cell r="EJ288"/>
          <cell r="EK288"/>
          <cell r="EL288"/>
          <cell r="EM288"/>
          <cell r="EN288"/>
          <cell r="EO288"/>
          <cell r="EP288"/>
          <cell r="EQ288"/>
          <cell r="ER288"/>
          <cell r="ES288"/>
          <cell r="ET288"/>
          <cell r="EU288" t="str">
            <v>$ -</v>
          </cell>
          <cell r="EV288"/>
          <cell r="EW288"/>
          <cell r="EX288"/>
          <cell r="EY288"/>
          <cell r="EZ288"/>
          <cell r="FA288"/>
          <cell r="FB288">
            <v>0</v>
          </cell>
          <cell r="FC288" t="str">
            <v>#¡VALOR!</v>
          </cell>
          <cell r="FD288">
            <v>120</v>
          </cell>
          <cell r="FE288" t="str">
            <v>$ 15.500.000</v>
          </cell>
          <cell r="FF288" t="str">
            <v>#¡VALOR!</v>
          </cell>
          <cell r="FG288" t="str">
            <v>#¡VALOR!</v>
          </cell>
          <cell r="FH288"/>
          <cell r="FI288"/>
          <cell r="FJ288" t="str">
            <v>#N/D</v>
          </cell>
          <cell r="FK288" t="str">
            <v>#N/D</v>
          </cell>
          <cell r="FL288" t="str">
            <v>$288</v>
          </cell>
          <cell r="FM288" t="str">
            <v>#N/D</v>
          </cell>
          <cell r="FN288" t="str">
            <v>#N/D</v>
          </cell>
          <cell r="FO288" t="str">
            <v>#N/D</v>
          </cell>
          <cell r="FP288" t="str">
            <v>#N/D</v>
          </cell>
          <cell r="FQ288" t="str">
            <v>#¡REF!</v>
          </cell>
          <cell r="FR288" t="str">
            <v>#N/D</v>
          </cell>
          <cell r="FS288"/>
          <cell r="FT288"/>
          <cell r="FU288"/>
          <cell r="FV288">
            <v>4</v>
          </cell>
          <cell r="FW288" t="str">
            <v>#N/D</v>
          </cell>
          <cell r="FX288"/>
          <cell r="FY288"/>
          <cell r="FZ288"/>
          <cell r="GA288"/>
          <cell r="GB288"/>
          <cell r="GC288"/>
        </row>
        <row r="289">
          <cell r="A289" t="str">
            <v>C296</v>
          </cell>
          <cell r="B289"/>
          <cell r="C289">
            <v>2025</v>
          </cell>
          <cell r="D289">
            <v>288</v>
          </cell>
          <cell r="E289">
            <v>1136887581</v>
          </cell>
          <cell r="F289" t="str">
            <v>#N/D</v>
          </cell>
          <cell r="G289" t="str">
            <v>MARIETTA ALVARADO ESCOBAR</v>
          </cell>
          <cell r="H289" t="str">
            <v>CL 31 SUR 23 A 82</v>
          </cell>
          <cell r="I289">
            <v>4760862</v>
          </cell>
          <cell r="J289" t="str">
            <v>jennifer.1996@outlook.es</v>
          </cell>
          <cell r="K289" t="str">
            <v>NO APLICA</v>
          </cell>
          <cell r="L289" t="str">
            <v>NO APLICA</v>
          </cell>
          <cell r="M289" t="str">
            <v>MUJER</v>
          </cell>
          <cell r="N289" t="str">
            <v>CISGENERO</v>
          </cell>
          <cell r="O289" t="str">
            <v>NO APLICA</v>
          </cell>
          <cell r="P289" t="str">
            <v>NO APLICA</v>
          </cell>
          <cell r="Q289">
            <v>35107</v>
          </cell>
          <cell r="R289">
            <v>29</v>
          </cell>
          <cell r="S289" t="str">
            <v>NACIONAL</v>
          </cell>
          <cell r="T289" t="str">
            <v>Título de formación técnica o 
aprobación de cuatro (4) semestres 
de formación profesional o 
aprobación del 40% del pensum 
académico de formación 
profesional en administración, 
economía, contaduría y afines o 
ciencias sociales y humanas y 
afines o su equivalencia</v>
          </cell>
          <cell r="U289" t="str">
            <v xml:space="preserve">Técnico Laboral por Competencias 
en Secretaria Ejecutiva otorgado 
por el Instituto Triángulo el 17 de 
diciembre de 2019 </v>
          </cell>
          <cell r="V289" t="str">
            <v>Inversión</v>
          </cell>
          <cell r="W289" t="str">
            <v>Fortalecimiento de la gestión institucional del IDPAC en el marco de la ejecución del Plan de Desarrollo de  Bogotá D.C</v>
          </cell>
          <cell r="X289" t="str">
            <v>O23011745992024019407023</v>
          </cell>
          <cell r="Y289" t="str">
            <v>Meta 368 Implementar 1 estrategia para fortalecimiento de la gestión institucional y operativa</v>
          </cell>
          <cell r="Z289" t="str">
            <v>1. Realizar el 100% de la estrategia de contratación de talento humano para los procesos de apoyo, gerencia y evaluación</v>
          </cell>
          <cell r="AA289" t="str">
            <v>Prestar los servicios de apoyo a la gestión para realizar acciones de acompañamiento y apoyo a las organizaciones sociales juveniles e instancias de participación en la implementación del Sistema Distrital de Juventud.</v>
          </cell>
          <cell r="AB289"/>
          <cell r="AC289"/>
          <cell r="AD289"/>
          <cell r="AE289"/>
          <cell r="AF289"/>
          <cell r="AG289"/>
          <cell r="AH289">
            <v>5</v>
          </cell>
          <cell r="AI289">
            <v>0</v>
          </cell>
          <cell r="AJ289"/>
          <cell r="AK289"/>
          <cell r="AL289"/>
          <cell r="AM289" t="str">
            <v>#¡VALOR!</v>
          </cell>
          <cell r="AN289">
            <v>150</v>
          </cell>
          <cell r="AO289">
            <v>19060000</v>
          </cell>
          <cell r="AP289"/>
          <cell r="AQ289"/>
          <cell r="AR289"/>
          <cell r="AS289" t="str">
            <v>$ 3.100.000</v>
          </cell>
          <cell r="AT289" t="str">
            <v>TECNICA 2</v>
          </cell>
          <cell r="AU289"/>
          <cell r="AV289" t="str">
            <v>1 1. Natural</v>
          </cell>
          <cell r="AW289" t="str">
            <v>26 26-Persona Natural</v>
          </cell>
          <cell r="AX289" t="str">
            <v>3 3. Único Contratista</v>
          </cell>
          <cell r="AY289" t="str">
            <v>17 17. Contrato de Prestación de Servicios</v>
          </cell>
          <cell r="AZ289" t="str">
            <v>33 33-Servicios Apoyo a la Gestion de la Entidad (servicios administrativos)</v>
          </cell>
          <cell r="BA289" t="str">
            <v>5 Contratación directa</v>
          </cell>
          <cell r="BB289" t="str">
            <v>33 Prestación de Servicios Profesionales y Apoyo (5-8)</v>
          </cell>
          <cell r="BC289">
            <v>1</v>
          </cell>
          <cell r="BD289" t="str">
            <v>1 1. Ley 80</v>
          </cell>
          <cell r="BE289"/>
          <cell r="BF289"/>
          <cell r="BG289"/>
          <cell r="BH289"/>
          <cell r="BI289" t="str">
            <v>6 6: Prestacion de servicios</v>
          </cell>
          <cell r="BJ289"/>
          <cell r="BK289"/>
          <cell r="BL289"/>
          <cell r="BM289"/>
          <cell r="BN289"/>
          <cell r="BO289"/>
          <cell r="BP289"/>
          <cell r="BQ289"/>
          <cell r="BR289"/>
          <cell r="BS289"/>
          <cell r="BT289"/>
          <cell r="BU289"/>
          <cell r="BV289"/>
          <cell r="BW289"/>
          <cell r="BX289"/>
          <cell r="BY289"/>
          <cell r="BZ289"/>
          <cell r="CA289"/>
          <cell r="CB289"/>
          <cell r="CC289"/>
          <cell r="CD289" t="str">
            <v>CUMPLIMIENTO</v>
          </cell>
          <cell r="CE289">
            <v>80111600</v>
          </cell>
          <cell r="CF289"/>
          <cell r="CG289"/>
          <cell r="CH289"/>
          <cell r="CI289"/>
          <cell r="CJ289" t="str">
            <v>JORGE SUAREZ</v>
          </cell>
          <cell r="CK289" t="str">
            <v>YULY MARCELA BARAJAS AGUILERA</v>
          </cell>
          <cell r="CL289" t="str">
            <v>1 1. Interna</v>
          </cell>
          <cell r="CM289" t="str">
            <v>JUAN DAVID QUIÑONES BORDA</v>
          </cell>
          <cell r="CN289">
            <v>1020805941</v>
          </cell>
          <cell r="CO289">
            <v>5</v>
          </cell>
          <cell r="CP289"/>
          <cell r="CQ289" t="str">
            <v>GERENTE JUVENTUD</v>
          </cell>
          <cell r="CR289"/>
          <cell r="CS289"/>
          <cell r="CT289"/>
          <cell r="CU289"/>
          <cell r="CV289"/>
          <cell r="CW289"/>
          <cell r="CX289"/>
          <cell r="CY289"/>
          <cell r="CZ289"/>
          <cell r="DA289"/>
          <cell r="DB289"/>
          <cell r="DC289"/>
          <cell r="DD289"/>
          <cell r="DE289"/>
          <cell r="DF289"/>
          <cell r="DG289"/>
          <cell r="DH289"/>
          <cell r="DI289"/>
          <cell r="DJ289"/>
          <cell r="DK289"/>
          <cell r="DL289"/>
          <cell r="DM289"/>
          <cell r="DN289"/>
          <cell r="DO289"/>
          <cell r="DP289"/>
          <cell r="DQ289"/>
          <cell r="DR289"/>
          <cell r="DS289"/>
          <cell r="DT289"/>
          <cell r="DU289"/>
          <cell r="DV289"/>
          <cell r="DW289"/>
          <cell r="DX289"/>
          <cell r="DY289"/>
          <cell r="DZ289"/>
          <cell r="EA289"/>
          <cell r="EB289"/>
          <cell r="EC289"/>
          <cell r="ED289"/>
          <cell r="EE289"/>
          <cell r="EF289"/>
          <cell r="EG289"/>
          <cell r="EH289"/>
          <cell r="EI289"/>
          <cell r="EJ289"/>
          <cell r="EK289"/>
          <cell r="EL289"/>
          <cell r="EM289"/>
          <cell r="EN289"/>
          <cell r="EO289"/>
          <cell r="EP289"/>
          <cell r="EQ289"/>
          <cell r="ER289"/>
          <cell r="ES289"/>
          <cell r="ET289"/>
          <cell r="EU289" t="str">
            <v>$ -</v>
          </cell>
          <cell r="EV289"/>
          <cell r="EW289"/>
          <cell r="EX289"/>
          <cell r="EY289"/>
          <cell r="EZ289"/>
          <cell r="FA289"/>
          <cell r="FB289">
            <v>0</v>
          </cell>
          <cell r="FC289" t="str">
            <v>#¡VALOR!</v>
          </cell>
          <cell r="FD289">
            <v>150</v>
          </cell>
          <cell r="FE289" t="str">
            <v>$ 19.060.000</v>
          </cell>
          <cell r="FF289" t="str">
            <v>#¡VALOR!</v>
          </cell>
          <cell r="FG289" t="str">
            <v>#¡VALOR!</v>
          </cell>
          <cell r="FH289"/>
          <cell r="FI289"/>
          <cell r="FJ289" t="str">
            <v>#N/D</v>
          </cell>
          <cell r="FK289" t="str">
            <v>#N/D</v>
          </cell>
          <cell r="FL289" t="str">
            <v>$289</v>
          </cell>
          <cell r="FM289" t="str">
            <v>#N/D</v>
          </cell>
          <cell r="FN289" t="str">
            <v>#N/D</v>
          </cell>
          <cell r="FO289" t="str">
            <v>#N/D</v>
          </cell>
          <cell r="FP289" t="str">
            <v>#N/D</v>
          </cell>
          <cell r="FQ289" t="str">
            <v>#¡REF!</v>
          </cell>
          <cell r="FR289" t="str">
            <v>#N/D</v>
          </cell>
          <cell r="FS289"/>
          <cell r="FT289"/>
          <cell r="FU289"/>
          <cell r="FV289">
            <v>5</v>
          </cell>
          <cell r="FW289" t="str">
            <v>#N/D</v>
          </cell>
          <cell r="FX289"/>
          <cell r="FY289"/>
          <cell r="FZ289"/>
          <cell r="GA289"/>
          <cell r="GB289"/>
          <cell r="GC289"/>
        </row>
        <row r="290">
          <cell r="A290" t="str">
            <v>C61</v>
          </cell>
          <cell r="B290"/>
          <cell r="C290">
            <v>2025</v>
          </cell>
          <cell r="D290">
            <v>289</v>
          </cell>
          <cell r="E290">
            <v>1004351863</v>
          </cell>
          <cell r="F290">
            <v>0</v>
          </cell>
          <cell r="G290" t="str">
            <v>ISSAC SEBASTIAN OSPINA LEGARDA</v>
          </cell>
          <cell r="H290" t="str">
            <v>#N/D</v>
          </cell>
          <cell r="I290" t="str">
            <v>#N/D</v>
          </cell>
          <cell r="J290" t="str">
            <v>#N/D</v>
          </cell>
          <cell r="K290" t="str">
            <v>#N/D</v>
          </cell>
          <cell r="L290" t="str">
            <v>#N/D</v>
          </cell>
          <cell r="M290" t="str">
            <v>#N/D</v>
          </cell>
          <cell r="N290" t="str">
            <v>#N/D</v>
          </cell>
          <cell r="O290" t="str">
            <v>#N/D</v>
          </cell>
          <cell r="P290" t="str">
            <v>#N/D</v>
          </cell>
          <cell r="Q290" t="str">
            <v>#N/D</v>
          </cell>
          <cell r="R290" t="str">
            <v>#N/D</v>
          </cell>
          <cell r="S290" t="str">
            <v>#N/D</v>
          </cell>
          <cell r="T290" t="str">
            <v>#N/D</v>
          </cell>
          <cell r="U290" t="str">
            <v>#N/D</v>
          </cell>
          <cell r="V290" t="str">
            <v>Inversión</v>
          </cell>
          <cell r="W290" t="str">
            <v>Implementación de mecanismos de participación que potencian el desarrollo territorial Bogotá D.C.</v>
          </cell>
          <cell r="X290" t="str">
            <v>O23011745022024023806022</v>
          </cell>
          <cell r="Y290" t="str">
            <v>Meta 421 Implementar un (1) modelo de gobernanza democrática que amplíe el alcance de la participación de la ciudadanía organizaciones sociales y comunales de primer segundo y tercer grado en todas las decisiones públicas del gobierno distrital.</v>
          </cell>
          <cell r="Z290" t="str">
            <v>3. Aplicar a 2000 organizaciones sociales, comunales, medios comunitarios, de propiedad horizontal el modelo de fortalecimiento</v>
          </cell>
          <cell r="AA290" t="str">
            <v>Prestar los servicios de apoyo a la gestión para realizar seguimiento a los informes de órganos de control y derechos de petición de la Secretaría General del Instituto.</v>
          </cell>
          <cell r="AB290"/>
          <cell r="AC290"/>
          <cell r="AD290"/>
          <cell r="AE290"/>
          <cell r="AF290"/>
          <cell r="AG290"/>
          <cell r="AH290">
            <v>5</v>
          </cell>
          <cell r="AI290">
            <v>24</v>
          </cell>
          <cell r="AJ290"/>
          <cell r="AK290"/>
          <cell r="AL290"/>
          <cell r="AM290" t="str">
            <v>#¡VALOR!</v>
          </cell>
          <cell r="AN290">
            <v>174</v>
          </cell>
          <cell r="AO290">
            <v>27772800</v>
          </cell>
          <cell r="AP290"/>
          <cell r="AQ290"/>
          <cell r="AR290"/>
          <cell r="AS290" t="str">
            <v>$ 3.812.000</v>
          </cell>
          <cell r="AT290" t="str">
            <v>TECNICA 3</v>
          </cell>
          <cell r="AU290"/>
          <cell r="AV290" t="str">
            <v>1 1. Natural</v>
          </cell>
          <cell r="AW290" t="str">
            <v>26 26-Persona Natural</v>
          </cell>
          <cell r="AX290" t="str">
            <v>3 3. Único Contratista</v>
          </cell>
          <cell r="AY290" t="str">
            <v>17 17. Contrato de Prestación de Servicios</v>
          </cell>
          <cell r="AZ290" t="str">
            <v>33 33-Servicios Apoyo a la Gestion de la Entidad (servicios administrativos)</v>
          </cell>
          <cell r="BA290" t="str">
            <v>5 Contratación directa</v>
          </cell>
          <cell r="BB290" t="str">
            <v>33 Prestación de Servicios Profesionales y Apoyo (5-8)</v>
          </cell>
          <cell r="BC290">
            <v>1</v>
          </cell>
          <cell r="BD290" t="str">
            <v>1 1. Ley 80</v>
          </cell>
          <cell r="BE290"/>
          <cell r="BF290"/>
          <cell r="BG290"/>
          <cell r="BH290"/>
          <cell r="BI290" t="str">
            <v>6 6: Prestacion de servicios</v>
          </cell>
          <cell r="BJ290"/>
          <cell r="BK290"/>
          <cell r="BL290"/>
          <cell r="BM290"/>
          <cell r="BN290"/>
          <cell r="BO290"/>
          <cell r="BP290"/>
          <cell r="BQ290"/>
          <cell r="BR290"/>
          <cell r="BS290"/>
          <cell r="BT290"/>
          <cell r="BU290"/>
          <cell r="BV290"/>
          <cell r="BW290"/>
          <cell r="BX290"/>
          <cell r="BY290"/>
          <cell r="BZ290"/>
          <cell r="CA290"/>
          <cell r="CB290"/>
          <cell r="CC290"/>
          <cell r="CD290" t="str">
            <v>CUMPLIMIENTO</v>
          </cell>
          <cell r="CE290">
            <v>80111600</v>
          </cell>
          <cell r="CF290"/>
          <cell r="CG290"/>
          <cell r="CH290"/>
          <cell r="CI290"/>
          <cell r="CJ290" t="str">
            <v>Manuela Martínez</v>
          </cell>
          <cell r="CK290" t="str">
            <v>YULY MARCELA BARAJAS AGUILERA</v>
          </cell>
          <cell r="CL290" t="str">
            <v>1 1. Interna</v>
          </cell>
          <cell r="CM290" t="str">
            <v>YULY MARCELA BARAJAS AGUILERA</v>
          </cell>
          <cell r="CN290">
            <v>1010176121</v>
          </cell>
          <cell r="CO290">
            <v>6</v>
          </cell>
          <cell r="CP290"/>
          <cell r="CQ290" t="str">
            <v>SECRETARIA GENERAL</v>
          </cell>
          <cell r="CR290"/>
          <cell r="CS290"/>
          <cell r="CT290"/>
          <cell r="CU290"/>
          <cell r="CV290"/>
          <cell r="CW290"/>
          <cell r="CX290"/>
          <cell r="CY290"/>
          <cell r="CZ290"/>
          <cell r="DA290"/>
          <cell r="DB290"/>
          <cell r="DC290"/>
          <cell r="DD290"/>
          <cell r="DE290"/>
          <cell r="DF290"/>
          <cell r="DG290"/>
          <cell r="DH290"/>
          <cell r="DI290"/>
          <cell r="DJ290"/>
          <cell r="DK290"/>
          <cell r="DL290"/>
          <cell r="DM290"/>
          <cell r="DN290"/>
          <cell r="DO290"/>
          <cell r="DP290"/>
          <cell r="DQ290"/>
          <cell r="DR290"/>
          <cell r="DS290"/>
          <cell r="DT290"/>
          <cell r="DU290"/>
          <cell r="DV290"/>
          <cell r="DW290"/>
          <cell r="DX290"/>
          <cell r="DY290"/>
          <cell r="DZ290"/>
          <cell r="EA290"/>
          <cell r="EB290"/>
          <cell r="EC290"/>
          <cell r="ED290"/>
          <cell r="EE290"/>
          <cell r="EF290"/>
          <cell r="EG290"/>
          <cell r="EH290"/>
          <cell r="EI290"/>
          <cell r="EJ290"/>
          <cell r="EK290"/>
          <cell r="EL290"/>
          <cell r="EM290"/>
          <cell r="EN290"/>
          <cell r="EO290"/>
          <cell r="EP290"/>
          <cell r="EQ290"/>
          <cell r="ER290"/>
          <cell r="ES290"/>
          <cell r="ET290"/>
          <cell r="EU290" t="str">
            <v>$ -</v>
          </cell>
          <cell r="EV290"/>
          <cell r="EW290"/>
          <cell r="EX290"/>
          <cell r="EY290"/>
          <cell r="EZ290"/>
          <cell r="FA290"/>
          <cell r="FB290">
            <v>0</v>
          </cell>
          <cell r="FC290" t="str">
            <v>#¡VALOR!</v>
          </cell>
          <cell r="FD290">
            <v>174</v>
          </cell>
          <cell r="FE290" t="str">
            <v>$ 27.772.800</v>
          </cell>
          <cell r="FF290" t="str">
            <v>#¡VALOR!</v>
          </cell>
          <cell r="FG290" t="str">
            <v>#¡VALOR!</v>
          </cell>
          <cell r="FH290"/>
          <cell r="FI290"/>
          <cell r="FJ290" t="str">
            <v>#N/D</v>
          </cell>
          <cell r="FK290" t="str">
            <v>#N/D</v>
          </cell>
          <cell r="FL290" t="str">
            <v>$290</v>
          </cell>
          <cell r="FM290" t="str">
            <v>#N/D</v>
          </cell>
          <cell r="FN290" t="str">
            <v>#N/D</v>
          </cell>
          <cell r="FO290" t="str">
            <v>#N/D</v>
          </cell>
          <cell r="FP290" t="str">
            <v>#N/D</v>
          </cell>
          <cell r="FQ290" t="str">
            <v>#¡REF!</v>
          </cell>
          <cell r="FR290" t="str">
            <v>#N/D</v>
          </cell>
          <cell r="FS290"/>
          <cell r="FT290"/>
          <cell r="FU290"/>
          <cell r="FV290">
            <v>6</v>
          </cell>
          <cell r="FW290" t="str">
            <v>#N/D</v>
          </cell>
          <cell r="FX290"/>
          <cell r="FY290"/>
          <cell r="FZ290"/>
          <cell r="GA290"/>
          <cell r="GB290"/>
          <cell r="GC290"/>
        </row>
        <row r="291">
          <cell r="A291" t="str">
            <v>C297</v>
          </cell>
          <cell r="B291"/>
          <cell r="C291">
            <v>2025</v>
          </cell>
          <cell r="D291">
            <v>290</v>
          </cell>
          <cell r="E291">
            <v>1026299763</v>
          </cell>
          <cell r="F291" t="str">
            <v>#N/D</v>
          </cell>
          <cell r="G291" t="str">
            <v>VICTOR ADRIAN MONTES PARRA</v>
          </cell>
          <cell r="H291" t="str">
            <v>KR 91 137 59 TO dos</v>
          </cell>
          <cell r="I291">
            <v>5405342</v>
          </cell>
          <cell r="J291" t="str">
            <v>isaaccultura902@hotmail.com</v>
          </cell>
          <cell r="K291" t="str">
            <v>NO APLICA</v>
          </cell>
          <cell r="L291" t="str">
            <v>NO APLICA</v>
          </cell>
          <cell r="M291" t="str">
            <v>HOMBRE</v>
          </cell>
          <cell r="N291" t="str">
            <v>CISGENERO</v>
          </cell>
          <cell r="O291" t="str">
            <v>NO APLICA</v>
          </cell>
          <cell r="P291" t="str">
            <v>NO APLICA</v>
          </cell>
          <cell r="Q291">
            <v>32047</v>
          </cell>
          <cell r="R291">
            <v>37</v>
          </cell>
          <cell r="S291" t="str">
            <v>NACIONAL</v>
          </cell>
          <cell r="T291" t="str">
            <v>Título de formación técnica o aprobación de 
cuatro (04) semestres de formación 
profesional o aprobación del 40% del 
pensum académico de formación 
profesional en ciencias sociales y humanas 
y afines o su equivalencia</v>
          </cell>
          <cell r="U291" t="str">
            <v>APROBACIÓN NUEVE (09) SEMESTRES 
DEL PROGRAMA DE PREGRADO DE 
DERECHO 
Universidad La Gran Colombia 
según certificado de estudios de fecha 17 
de abril de 2024.</v>
          </cell>
          <cell r="V291" t="str">
            <v>Inversión</v>
          </cell>
          <cell r="W291" t="str">
            <v>Implementación del aprovechamiento en bienes fiscales y en zonas de cesión decarácter comunitario en Bogotá D.C</v>
          </cell>
          <cell r="X291" t="str">
            <v>O23011745012024007901031</v>
          </cell>
          <cell r="Y291" t="str">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v>
          </cell>
          <cell r="Z291" t="str">
            <v xml:space="preserve">2. Socializar el Protocolo para el desarrollo de actividades susceptibles de aprovechamiento económico con las Juntas de Acción Comunal, ASOJUNTAS y Federación de Acción Comunal de Bogotá
</v>
          </cell>
          <cell r="AA291" t="str">
            <v>Prestar los servicios de apoyo a la gestión para el fomento de la participación juvenil en los procesos estratégicos de la Gerencia y en el marco del Sistema Distrital de Juventud, en las localidades asignadas por el supervisor</v>
          </cell>
          <cell r="AB291"/>
          <cell r="AC291"/>
          <cell r="AD291"/>
          <cell r="AE291"/>
          <cell r="AF291"/>
          <cell r="AG291"/>
          <cell r="AH291">
            <v>45908</v>
          </cell>
          <cell r="AI291">
            <v>0</v>
          </cell>
          <cell r="AJ291"/>
          <cell r="AK291"/>
          <cell r="AL291"/>
          <cell r="AM291" t="str">
            <v>#¡VALOR!</v>
          </cell>
          <cell r="AN291" t="str">
            <v>#¡VALOR!</v>
          </cell>
          <cell r="AO291">
            <v>22500000</v>
          </cell>
          <cell r="AP291"/>
          <cell r="AQ291"/>
          <cell r="AR291"/>
          <cell r="AS291" t="str">
            <v>$ 3.156.000</v>
          </cell>
          <cell r="AT291" t="str">
            <v>TECNICA 2</v>
          </cell>
          <cell r="AU291"/>
          <cell r="AV291" t="str">
            <v>1 1. Natural</v>
          </cell>
          <cell r="AW291" t="str">
            <v>26 26-Persona Natural</v>
          </cell>
          <cell r="AX291" t="str">
            <v>3 3. Único Contratista</v>
          </cell>
          <cell r="AY291" t="str">
            <v>17 17. Contrato de Prestación de Servicios</v>
          </cell>
          <cell r="AZ291" t="str">
            <v>33 33-Servicios Apoyo a la Gestion de la Entidad (servicios administrativos)</v>
          </cell>
          <cell r="BA291" t="str">
            <v>5 Contratación directa</v>
          </cell>
          <cell r="BB291" t="str">
            <v>33 Prestación de Servicios Profesionales y Apoyo (5-8)</v>
          </cell>
          <cell r="BC291">
            <v>1</v>
          </cell>
          <cell r="BD291" t="str">
            <v>1 1. Ley 80</v>
          </cell>
          <cell r="BE291"/>
          <cell r="BF291"/>
          <cell r="BG291"/>
          <cell r="BH291"/>
          <cell r="BI291" t="str">
            <v>6 6: Prestacion de servicios</v>
          </cell>
          <cell r="BJ291"/>
          <cell r="BK291"/>
          <cell r="BL291"/>
          <cell r="BM291"/>
          <cell r="BN291"/>
          <cell r="BO291"/>
          <cell r="BP291"/>
          <cell r="BQ291"/>
          <cell r="BR291"/>
          <cell r="BS291"/>
          <cell r="BT291"/>
          <cell r="BU291"/>
          <cell r="BV291"/>
          <cell r="BW291"/>
          <cell r="BX291"/>
          <cell r="BY291"/>
          <cell r="BZ291"/>
          <cell r="CA291"/>
          <cell r="CB291"/>
          <cell r="CC291"/>
          <cell r="CD291" t="str">
            <v>CUMPLIMIENTO</v>
          </cell>
          <cell r="CE291">
            <v>80111600</v>
          </cell>
          <cell r="CF291"/>
          <cell r="CG291"/>
          <cell r="CH291"/>
          <cell r="CI291"/>
          <cell r="CJ291" t="str">
            <v>Wilson Ayure</v>
          </cell>
          <cell r="CK291" t="str">
            <v>YULY MARCELA BARAJAS AGUILERA</v>
          </cell>
          <cell r="CL291" t="str">
            <v>1 1. Interna</v>
          </cell>
          <cell r="CM291" t="str">
            <v>JUAN DAVID QUIÑONES BORDA</v>
          </cell>
          <cell r="CN291">
            <v>1020805941</v>
          </cell>
          <cell r="CO291">
            <v>5</v>
          </cell>
          <cell r="CP291"/>
          <cell r="CQ291" t="str">
            <v>GERENTE JUVENTUD</v>
          </cell>
          <cell r="CR291"/>
          <cell r="CS291"/>
          <cell r="CT291"/>
          <cell r="CU291"/>
          <cell r="CV291"/>
          <cell r="CW291"/>
          <cell r="CX291"/>
          <cell r="CY291"/>
          <cell r="CZ291"/>
          <cell r="DA291"/>
          <cell r="DB291"/>
          <cell r="DC291"/>
          <cell r="DD291"/>
          <cell r="DE291"/>
          <cell r="DF291"/>
          <cell r="DG291"/>
          <cell r="DH291"/>
          <cell r="DI291"/>
          <cell r="DJ291"/>
          <cell r="DK291"/>
          <cell r="DL291"/>
          <cell r="DM291"/>
          <cell r="DN291"/>
          <cell r="DO291"/>
          <cell r="DP291"/>
          <cell r="DQ291"/>
          <cell r="DR291"/>
          <cell r="DS291"/>
          <cell r="DT291"/>
          <cell r="DU291"/>
          <cell r="DV291"/>
          <cell r="DW291"/>
          <cell r="DX291"/>
          <cell r="DY291"/>
          <cell r="DZ291"/>
          <cell r="EA291"/>
          <cell r="EB291"/>
          <cell r="EC291"/>
          <cell r="ED291"/>
          <cell r="EE291"/>
          <cell r="EF291"/>
          <cell r="EG291"/>
          <cell r="EH291"/>
          <cell r="EI291"/>
          <cell r="EJ291"/>
          <cell r="EK291"/>
          <cell r="EL291"/>
          <cell r="EM291"/>
          <cell r="EN291"/>
          <cell r="EO291"/>
          <cell r="EP291"/>
          <cell r="EQ291"/>
          <cell r="ER291"/>
          <cell r="ES291"/>
          <cell r="ET291"/>
          <cell r="EU291" t="str">
            <v>$ -</v>
          </cell>
          <cell r="EV291"/>
          <cell r="EW291"/>
          <cell r="EX291"/>
          <cell r="EY291"/>
          <cell r="EZ291"/>
          <cell r="FA291"/>
          <cell r="FB291">
            <v>0</v>
          </cell>
          <cell r="FC291" t="str">
            <v>#¡VALOR!</v>
          </cell>
          <cell r="FD291" t="str">
            <v>#¡VALOR!</v>
          </cell>
          <cell r="FE291" t="str">
            <v>$ 22.500.000</v>
          </cell>
          <cell r="FF291" t="str">
            <v>#¡VALOR!</v>
          </cell>
          <cell r="FG291" t="str">
            <v>#¡VALOR!</v>
          </cell>
          <cell r="FH291"/>
          <cell r="FI291"/>
          <cell r="FJ291" t="str">
            <v>#N/D</v>
          </cell>
          <cell r="FK291" t="str">
            <v>#N/D</v>
          </cell>
          <cell r="FL291" t="str">
            <v>$291</v>
          </cell>
          <cell r="FM291" t="str">
            <v>#N/D</v>
          </cell>
          <cell r="FN291" t="str">
            <v>#N/D</v>
          </cell>
          <cell r="FO291" t="str">
            <v>#N/D</v>
          </cell>
          <cell r="FP291" t="str">
            <v>#N/D</v>
          </cell>
          <cell r="FQ291" t="str">
            <v>#¡REF!</v>
          </cell>
          <cell r="FR291" t="str">
            <v>#N/D</v>
          </cell>
          <cell r="FS291"/>
          <cell r="FT291"/>
          <cell r="FU291"/>
          <cell r="FV291" t="str">
            <v>#¡VALOR!</v>
          </cell>
          <cell r="FW291" t="str">
            <v>#N/D</v>
          </cell>
          <cell r="FX291"/>
          <cell r="FY291"/>
          <cell r="FZ291"/>
          <cell r="GA291"/>
          <cell r="GB291"/>
          <cell r="GC291"/>
        </row>
        <row r="292">
          <cell r="A292" t="str">
            <v>C1</v>
          </cell>
          <cell r="B292"/>
          <cell r="C292">
            <v>2025</v>
          </cell>
          <cell r="D292">
            <v>291</v>
          </cell>
          <cell r="E292">
            <v>1032389065</v>
          </cell>
          <cell r="F292"/>
          <cell r="G292" t="str">
            <v>PERSONA JURÍDICA</v>
          </cell>
          <cell r="H292" t="str">
            <v>#N/D</v>
          </cell>
          <cell r="I292" t="str">
            <v>#N/D</v>
          </cell>
          <cell r="J292" t="str">
            <v>#N/D</v>
          </cell>
          <cell r="K292" t="str">
            <v>#N/D</v>
          </cell>
          <cell r="L292" t="str">
            <v>#N/D</v>
          </cell>
          <cell r="M292" t="str">
            <v>#N/D</v>
          </cell>
          <cell r="N292" t="str">
            <v>#N/D</v>
          </cell>
          <cell r="O292" t="str">
            <v>#N/D</v>
          </cell>
          <cell r="P292" t="str">
            <v>#N/D</v>
          </cell>
          <cell r="Q292" t="str">
            <v>#N/D</v>
          </cell>
          <cell r="R292" t="str">
            <v>#N/D</v>
          </cell>
          <cell r="S292" t="str">
            <v>#N/D</v>
          </cell>
          <cell r="T292" t="str">
            <v>#N/D</v>
          </cell>
          <cell r="U292" t="str">
            <v>#N/D</v>
          </cell>
          <cell r="V292"/>
          <cell r="W292"/>
          <cell r="X292"/>
          <cell r="Y292"/>
          <cell r="Z292"/>
          <cell r="AA292"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AB292"/>
          <cell r="AC292"/>
          <cell r="AD292"/>
          <cell r="AE292"/>
          <cell r="AF292"/>
          <cell r="AG292"/>
          <cell r="AH292">
            <v>5</v>
          </cell>
          <cell r="AI292">
            <v>0</v>
          </cell>
          <cell r="AJ292"/>
          <cell r="AK292"/>
          <cell r="AL292"/>
          <cell r="AM292" t="str">
            <v>#¡VALOR!</v>
          </cell>
          <cell r="AN292">
            <v>150</v>
          </cell>
          <cell r="AO292"/>
          <cell r="AP292"/>
          <cell r="AQ292"/>
          <cell r="AR292"/>
          <cell r="AS292" t="str">
            <v>$ 4.500.000</v>
          </cell>
          <cell r="AT292" t="str">
            <v>PROFESIONAL 2</v>
          </cell>
          <cell r="AU292"/>
          <cell r="AV292" t="str">
            <v>2 2. Jurídica</v>
          </cell>
          <cell r="AW292"/>
          <cell r="AX292"/>
          <cell r="AY292" t="str">
            <v>17 17. Contrato de Prestación de Servicios</v>
          </cell>
          <cell r="AZ292" t="str">
            <v>31 31-Servicios Profesionales</v>
          </cell>
          <cell r="BA292" t="str">
            <v>5 Contratación directa</v>
          </cell>
          <cell r="BB292" t="str">
            <v>33 Prestación de Servicios Profesionales y Apoyo (5-8)</v>
          </cell>
          <cell r="BC292">
            <v>1</v>
          </cell>
          <cell r="BD292" t="str">
            <v>1 1. Ley 80</v>
          </cell>
          <cell r="BE292"/>
          <cell r="BF292"/>
          <cell r="BG292"/>
          <cell r="BH292"/>
          <cell r="BI292"/>
          <cell r="BJ292"/>
          <cell r="BK292"/>
          <cell r="BL292"/>
          <cell r="BM292"/>
          <cell r="BN292"/>
          <cell r="BO292"/>
          <cell r="BP292"/>
          <cell r="BQ292"/>
          <cell r="BR292"/>
          <cell r="BS292"/>
          <cell r="BT292"/>
          <cell r="BU292"/>
          <cell r="BV292"/>
          <cell r="BW292"/>
          <cell r="BX292"/>
          <cell r="BY292"/>
          <cell r="BZ292"/>
          <cell r="CA292"/>
          <cell r="CB292"/>
          <cell r="CC292"/>
          <cell r="CD292"/>
          <cell r="CE292"/>
          <cell r="CF292"/>
          <cell r="CG292"/>
          <cell r="CH292"/>
          <cell r="CI292"/>
          <cell r="CJ292" t="str">
            <v>Wilson Ayure</v>
          </cell>
          <cell r="CK292" t="str">
            <v>YULY MARCELA BARAJAS AGUILERA</v>
          </cell>
          <cell r="CL292" t="str">
            <v>1 1. Interna</v>
          </cell>
          <cell r="CM292" t="str">
            <v>JOHN JAIRO GONZALEZ ARBOLEDA</v>
          </cell>
          <cell r="CN292">
            <v>80037360</v>
          </cell>
          <cell r="CO292">
            <v>8</v>
          </cell>
          <cell r="CP292"/>
          <cell r="CQ292" t="str">
            <v>SUBDIRECTOR DE ASUNTOS COMUNALES</v>
          </cell>
          <cell r="CR292"/>
          <cell r="CS292"/>
          <cell r="CT292"/>
          <cell r="CU292"/>
          <cell r="CV292"/>
          <cell r="CW292"/>
          <cell r="CX292"/>
          <cell r="CY292"/>
          <cell r="CZ292"/>
          <cell r="DA292"/>
          <cell r="DB292"/>
          <cell r="DC292"/>
          <cell r="DD292"/>
          <cell r="DE292"/>
          <cell r="DF292"/>
          <cell r="DG292"/>
          <cell r="DH292"/>
          <cell r="DI292"/>
          <cell r="DJ292"/>
          <cell r="DK292"/>
          <cell r="DL292"/>
          <cell r="DM292"/>
          <cell r="DN292"/>
          <cell r="DO292"/>
          <cell r="DP292"/>
          <cell r="DQ292"/>
          <cell r="DR292"/>
          <cell r="DS292"/>
          <cell r="DT292"/>
          <cell r="DU292"/>
          <cell r="DV292"/>
          <cell r="DW292"/>
          <cell r="DX292"/>
          <cell r="DY292"/>
          <cell r="DZ292"/>
          <cell r="EA292"/>
          <cell r="EB292"/>
          <cell r="EC292"/>
          <cell r="ED292"/>
          <cell r="EE292"/>
          <cell r="EF292"/>
          <cell r="EG292"/>
          <cell r="EH292"/>
          <cell r="EI292"/>
          <cell r="EJ292"/>
          <cell r="EK292"/>
          <cell r="EL292"/>
          <cell r="EM292"/>
          <cell r="EN292"/>
          <cell r="EO292"/>
          <cell r="EP292"/>
          <cell r="EQ292"/>
          <cell r="ER292"/>
          <cell r="ES292"/>
          <cell r="ET292"/>
          <cell r="EU292" t="str">
            <v>$ -</v>
          </cell>
          <cell r="EV292"/>
          <cell r="EW292"/>
          <cell r="EX292"/>
          <cell r="EY292"/>
          <cell r="EZ292"/>
          <cell r="FA292"/>
          <cell r="FB292">
            <v>0</v>
          </cell>
          <cell r="FC292" t="str">
            <v>#¡VALOR!</v>
          </cell>
          <cell r="FD292">
            <v>150</v>
          </cell>
          <cell r="FE292" t="str">
            <v>$ 0</v>
          </cell>
          <cell r="FF292" t="str">
            <v>#¡VALOR!</v>
          </cell>
          <cell r="FG292" t="str">
            <v>#¡VALOR!</v>
          </cell>
          <cell r="FH292"/>
          <cell r="FI292"/>
          <cell r="FJ292" t="str">
            <v>#N/D</v>
          </cell>
          <cell r="FK292" t="str">
            <v>#N/D</v>
          </cell>
          <cell r="FL292" t="str">
            <v>$292</v>
          </cell>
          <cell r="FM292" t="str">
            <v>#N/D</v>
          </cell>
          <cell r="FN292" t="str">
            <v>#N/D</v>
          </cell>
          <cell r="FO292" t="str">
            <v>#N/D</v>
          </cell>
          <cell r="FP292" t="str">
            <v>#N/D</v>
          </cell>
          <cell r="FQ292" t="str">
            <v>#¡REF!</v>
          </cell>
          <cell r="FR292" t="str">
            <v>#N/D</v>
          </cell>
          <cell r="FS292"/>
          <cell r="FT292"/>
          <cell r="FU292"/>
          <cell r="FV292">
            <v>5</v>
          </cell>
          <cell r="FW292" t="str">
            <v>#N/D</v>
          </cell>
          <cell r="FX292"/>
          <cell r="FY292"/>
          <cell r="FZ292"/>
          <cell r="GA292"/>
          <cell r="GB292"/>
          <cell r="GC292"/>
        </row>
        <row r="293">
          <cell r="A293"/>
          <cell r="B293"/>
          <cell r="C293">
            <v>2025</v>
          </cell>
          <cell r="D293">
            <v>292</v>
          </cell>
          <cell r="E293"/>
          <cell r="F293" t="str">
            <v>#N/D</v>
          </cell>
          <cell r="G293" t="str">
            <v>CAMILO ANTONIO LEIVA DIAZ</v>
          </cell>
          <cell r="H293"/>
          <cell r="I293"/>
          <cell r="J293"/>
          <cell r="K293"/>
          <cell r="L293"/>
          <cell r="M293"/>
          <cell r="N293"/>
          <cell r="O293"/>
          <cell r="P293"/>
          <cell r="Q293"/>
          <cell r="R293"/>
          <cell r="S293"/>
          <cell r="T293"/>
          <cell r="U293"/>
          <cell r="V293" t="str">
            <v>Inversión</v>
          </cell>
          <cell r="W293" t="str">
            <v>Fortalecimiento de la gestión institucional del IDPAC en el marco de la ejecución del Plan de Desarrollo de Bogotá D.C.</v>
          </cell>
          <cell r="X293" t="str">
            <v>O23011745992024019407023</v>
          </cell>
          <cell r="Y293" t="str">
            <v>Meta 368 Implementar 1 estrategia para fortalecimiento de la gestión institucional y operativa</v>
          </cell>
          <cell r="Z293" t="str">
            <v>1. Realizar el 100% de la estrategia de contratación de talento humano para los procesos de apoyo, gerencia y evaluación.</v>
          </cell>
          <cell r="AA293"/>
          <cell r="AB293"/>
          <cell r="AC293"/>
          <cell r="AD293"/>
          <cell r="AE293"/>
          <cell r="AF293"/>
          <cell r="AG293"/>
          <cell r="AH293"/>
          <cell r="AI293">
            <v>0</v>
          </cell>
          <cell r="AJ293"/>
          <cell r="AK293"/>
          <cell r="AL293"/>
          <cell r="AM293" t="str">
            <v>#¡VALOR!</v>
          </cell>
          <cell r="AN293">
            <v>0</v>
          </cell>
          <cell r="AO293">
            <v>10727364</v>
          </cell>
          <cell r="AP293"/>
          <cell r="AQ293"/>
          <cell r="AR293"/>
          <cell r="AS293"/>
          <cell r="AT293"/>
          <cell r="AU293"/>
          <cell r="AV293" t="str">
            <v>1 1. Natural</v>
          </cell>
          <cell r="AW293" t="str">
            <v>26 26-Persona Natural</v>
          </cell>
          <cell r="AX293" t="str">
            <v>3 3. Único Contratista</v>
          </cell>
          <cell r="AY293" t="str">
            <v>17 17. Contrato de Prestación de Servicios</v>
          </cell>
          <cell r="AZ293" t="str">
            <v>33 33-Servicios Apoyo a la Gestion de la Entidad (servicios administrativos)</v>
          </cell>
          <cell r="BA293" t="str">
            <v>5 Contratación directa</v>
          </cell>
          <cell r="BB293" t="str">
            <v>33 Prestación de Servicios Profesionales y Apoyo (5-8)</v>
          </cell>
          <cell r="BC293">
            <v>1</v>
          </cell>
          <cell r="BD293" t="str">
            <v>1 1. Ley 80</v>
          </cell>
          <cell r="BE293"/>
          <cell r="BF293"/>
          <cell r="BG293"/>
          <cell r="BH293"/>
          <cell r="BI293" t="str">
            <v>6 6: Prestacion de servicios</v>
          </cell>
          <cell r="BJ293"/>
          <cell r="BK293"/>
          <cell r="BL293"/>
          <cell r="BM293"/>
          <cell r="BN293"/>
          <cell r="BO293"/>
          <cell r="BP293"/>
          <cell r="BQ293"/>
          <cell r="BR293"/>
          <cell r="BS293"/>
          <cell r="BT293"/>
          <cell r="BU293"/>
          <cell r="BV293"/>
          <cell r="BW293"/>
          <cell r="BX293"/>
          <cell r="BY293"/>
          <cell r="BZ293"/>
          <cell r="CA293"/>
          <cell r="CB293"/>
          <cell r="CC293"/>
          <cell r="CD293"/>
          <cell r="CE293"/>
          <cell r="CF293"/>
          <cell r="CG293"/>
          <cell r="CH293"/>
          <cell r="CI293"/>
          <cell r="CJ293"/>
          <cell r="CK293" t="str">
            <v>YULY MARCELA BARAJAS AGUILERA</v>
          </cell>
          <cell r="CL293" t="str">
            <v>1 1. Interna</v>
          </cell>
          <cell r="CM293"/>
          <cell r="CN293">
            <v>1010176121</v>
          </cell>
          <cell r="CO293">
            <v>6</v>
          </cell>
          <cell r="CP293"/>
          <cell r="CQ293"/>
          <cell r="CR293"/>
          <cell r="CS293"/>
          <cell r="CT293"/>
          <cell r="CU293"/>
          <cell r="CV293"/>
          <cell r="CW293"/>
          <cell r="CX293"/>
          <cell r="CY293"/>
          <cell r="CZ293"/>
          <cell r="DA293"/>
          <cell r="DB293"/>
          <cell r="DC293"/>
          <cell r="DD293"/>
          <cell r="DE293"/>
          <cell r="DF293"/>
          <cell r="DG293"/>
          <cell r="DH293"/>
          <cell r="DI293"/>
          <cell r="DJ293"/>
          <cell r="DK293"/>
          <cell r="DL293"/>
          <cell r="DM293"/>
          <cell r="DN293"/>
          <cell r="DO293"/>
          <cell r="DP293"/>
          <cell r="DQ293"/>
          <cell r="DR293"/>
          <cell r="DS293"/>
          <cell r="DT293"/>
          <cell r="DU293"/>
          <cell r="DV293"/>
          <cell r="DW293"/>
          <cell r="DX293"/>
          <cell r="DY293"/>
          <cell r="DZ293"/>
          <cell r="EA293"/>
          <cell r="EB293"/>
          <cell r="EC293"/>
          <cell r="ED293"/>
          <cell r="EE293"/>
          <cell r="EF293"/>
          <cell r="EG293"/>
          <cell r="EH293"/>
          <cell r="EI293"/>
          <cell r="EJ293"/>
          <cell r="EK293"/>
          <cell r="EL293"/>
          <cell r="EM293"/>
          <cell r="EN293"/>
          <cell r="EO293"/>
          <cell r="EP293"/>
          <cell r="EQ293"/>
          <cell r="ER293"/>
          <cell r="ES293"/>
          <cell r="ET293"/>
          <cell r="EU293" t="str">
            <v>$ -</v>
          </cell>
          <cell r="EV293"/>
          <cell r="EW293"/>
          <cell r="EX293"/>
          <cell r="EY293"/>
          <cell r="EZ293"/>
          <cell r="FA293"/>
          <cell r="FB293">
            <v>0</v>
          </cell>
          <cell r="FC293" t="str">
            <v>#¡VALOR!</v>
          </cell>
          <cell r="FD293">
            <v>0</v>
          </cell>
          <cell r="FE293" t="str">
            <v>$ 10.727.364</v>
          </cell>
          <cell r="FF293" t="str">
            <v>#¡VALOR!</v>
          </cell>
          <cell r="FG293" t="str">
            <v>#¡VALOR!</v>
          </cell>
          <cell r="FH293"/>
          <cell r="FI293"/>
          <cell r="FJ293" t="str">
            <v>#N/D</v>
          </cell>
          <cell r="FK293" t="str">
            <v>#N/D</v>
          </cell>
          <cell r="FL293" t="str">
            <v>$293</v>
          </cell>
          <cell r="FM293" t="str">
            <v>#N/D</v>
          </cell>
          <cell r="FN293" t="str">
            <v>#N/D</v>
          </cell>
          <cell r="FO293" t="str">
            <v>#N/D</v>
          </cell>
          <cell r="FP293" t="str">
            <v>#N/D</v>
          </cell>
          <cell r="FQ293" t="str">
            <v>#¡REF!</v>
          </cell>
          <cell r="FR293" t="str">
            <v>#N/D</v>
          </cell>
          <cell r="FS293"/>
          <cell r="FT293"/>
          <cell r="FU293"/>
          <cell r="FV293">
            <v>0</v>
          </cell>
          <cell r="FW293" t="str">
            <v>#N/D</v>
          </cell>
          <cell r="FX293"/>
          <cell r="FY293"/>
          <cell r="FZ293"/>
          <cell r="GA293"/>
          <cell r="GB293"/>
          <cell r="GC293"/>
        </row>
        <row r="294">
          <cell r="A294" t="str">
            <v>C97</v>
          </cell>
          <cell r="B294"/>
          <cell r="C294">
            <v>2025</v>
          </cell>
          <cell r="D294">
            <v>293</v>
          </cell>
          <cell r="E294">
            <v>1140915949</v>
          </cell>
          <cell r="F294">
            <v>9</v>
          </cell>
          <cell r="G294" t="str">
            <v>JHON ALEXANDER BAHOS  HERRERA</v>
          </cell>
          <cell r="H294" t="str">
            <v>#N/D</v>
          </cell>
          <cell r="I294" t="str">
            <v>#N/D</v>
          </cell>
          <cell r="J294" t="str">
            <v>#N/D</v>
          </cell>
          <cell r="K294" t="str">
            <v>#N/D</v>
          </cell>
          <cell r="L294" t="str">
            <v>#N/D</v>
          </cell>
          <cell r="M294" t="str">
            <v>#N/D</v>
          </cell>
          <cell r="N294" t="str">
            <v>#N/D</v>
          </cell>
          <cell r="O294" t="str">
            <v>#N/D</v>
          </cell>
          <cell r="P294" t="str">
            <v>#N/D</v>
          </cell>
          <cell r="Q294" t="str">
            <v>#N/D</v>
          </cell>
          <cell r="R294" t="str">
            <v>#N/D</v>
          </cell>
          <cell r="S294" t="str">
            <v>#N/D</v>
          </cell>
          <cell r="T294" t="str">
            <v>#N/D</v>
          </cell>
          <cell r="U294" t="str">
            <v>#N/D</v>
          </cell>
          <cell r="V294" t="str">
            <v>Inversión</v>
          </cell>
          <cell r="W294" t="str">
            <v>Implementación de mecanismos de participación que potencian el desarrollo territorial Bogotá D.C.</v>
          </cell>
          <cell r="X294" t="str">
            <v>O23011745022024023806022</v>
          </cell>
          <cell r="Y294" t="str">
            <v>Meta 421 Implementar un (1) modelo de gobernanza democrática que amplíe el alcance de la participación de la ciudadanía organizaciones sociales y comunales de primer segundo y tercer grado en todas las decisiones públicas del gobierno distrital.</v>
          </cell>
          <cell r="Z294" t="str">
            <v>3. Aplicar a 2000 organizaciones sociales, comunales, medios comunitarios, de propiedad horizontal el modelo de fortalecimiento</v>
          </cell>
          <cell r="AA294" t="str">
            <v>Prestar los servicios de apoyo a la gestión para realizar el desarrollo de las funcionalidades adicionales del Sistema de Gestión Documental Orfeo, del Instituto Distrital de la Participación y Acción Comunal (IDPAC).</v>
          </cell>
          <cell r="AB294"/>
          <cell r="AC294"/>
          <cell r="AD294"/>
          <cell r="AE294"/>
          <cell r="AF294"/>
          <cell r="AG294"/>
          <cell r="AH294">
            <v>6</v>
          </cell>
          <cell r="AI294">
            <v>0</v>
          </cell>
          <cell r="AJ294"/>
          <cell r="AK294"/>
          <cell r="AL294"/>
          <cell r="AM294" t="str">
            <v>#¡VALOR!</v>
          </cell>
          <cell r="AN294">
            <v>180</v>
          </cell>
          <cell r="AO294">
            <v>51000000</v>
          </cell>
          <cell r="AP294"/>
          <cell r="AQ294"/>
          <cell r="AR294"/>
          <cell r="AS294" t="str">
            <v>$ 1.787.894</v>
          </cell>
          <cell r="AT294" t="str">
            <v>ASISTENCIAL 2</v>
          </cell>
          <cell r="AU294"/>
          <cell r="AV294" t="str">
            <v>1 1. Natural</v>
          </cell>
          <cell r="AW294" t="str">
            <v>26 26-Persona Natural</v>
          </cell>
          <cell r="AX294" t="str">
            <v>3 3. Único Contratista</v>
          </cell>
          <cell r="AY294" t="str">
            <v>17 17. Contrato de Prestación de Servicios</v>
          </cell>
          <cell r="AZ294" t="str">
            <v>33 33-Servicios Apoyo a la Gestion de la Entidad (servicios administrativos)</v>
          </cell>
          <cell r="BA294" t="str">
            <v>5 Contratación directa</v>
          </cell>
          <cell r="BB294" t="str">
            <v>33 Prestación de Servicios Profesionales y Apoyo (5-8)</v>
          </cell>
          <cell r="BC294">
            <v>1</v>
          </cell>
          <cell r="BD294" t="str">
            <v>1 1. Ley 80</v>
          </cell>
          <cell r="BE294"/>
          <cell r="BF294"/>
          <cell r="BG294"/>
          <cell r="BH294"/>
          <cell r="BI294" t="str">
            <v>6 6: Prestacion de servicios</v>
          </cell>
          <cell r="BJ294"/>
          <cell r="BK294"/>
          <cell r="BL294"/>
          <cell r="BM294"/>
          <cell r="BN294"/>
          <cell r="BO294"/>
          <cell r="BP294"/>
          <cell r="BQ294"/>
          <cell r="BR294"/>
          <cell r="BS294"/>
          <cell r="BT294"/>
          <cell r="BU294"/>
          <cell r="BV294"/>
          <cell r="BW294"/>
          <cell r="BX294"/>
          <cell r="BY294"/>
          <cell r="BZ294"/>
          <cell r="CA294"/>
          <cell r="CB294"/>
          <cell r="CC294"/>
          <cell r="CD294" t="str">
            <v>CUMPLIMIENTO</v>
          </cell>
          <cell r="CE294">
            <v>80111600</v>
          </cell>
          <cell r="CF294"/>
          <cell r="CG294"/>
          <cell r="CH294"/>
          <cell r="CI294"/>
          <cell r="CJ294" t="str">
            <v>Mónica Flórez</v>
          </cell>
          <cell r="CK294" t="str">
            <v>YULY MARCELA BARAJAS AGUILERA</v>
          </cell>
          <cell r="CL294" t="str">
            <v>1 1. Interna</v>
          </cell>
          <cell r="CM294" t="str">
            <v>YULY MARCELA BARAJAS AGUILERA</v>
          </cell>
          <cell r="CN294">
            <v>1010176121</v>
          </cell>
          <cell r="CO294">
            <v>6</v>
          </cell>
          <cell r="CP294"/>
          <cell r="CQ294" t="str">
            <v>SECRETARIA GENERAL</v>
          </cell>
          <cell r="CR294"/>
          <cell r="CS294"/>
          <cell r="CT294"/>
          <cell r="CU294"/>
          <cell r="CV294"/>
          <cell r="CW294"/>
          <cell r="CX294"/>
          <cell r="CY294"/>
          <cell r="CZ294"/>
          <cell r="DA294"/>
          <cell r="DB294"/>
          <cell r="DC294"/>
          <cell r="DD294"/>
          <cell r="DE294"/>
          <cell r="DF294"/>
          <cell r="DG294"/>
          <cell r="DH294"/>
          <cell r="DI294"/>
          <cell r="DJ294"/>
          <cell r="DK294"/>
          <cell r="DL294"/>
          <cell r="DM294"/>
          <cell r="DN294"/>
          <cell r="DO294"/>
          <cell r="DP294"/>
          <cell r="DQ294"/>
          <cell r="DR294"/>
          <cell r="DS294"/>
          <cell r="DT294"/>
          <cell r="DU294"/>
          <cell r="DV294"/>
          <cell r="DW294"/>
          <cell r="DX294"/>
          <cell r="DY294"/>
          <cell r="DZ294"/>
          <cell r="EA294"/>
          <cell r="EB294"/>
          <cell r="EC294"/>
          <cell r="ED294"/>
          <cell r="EE294"/>
          <cell r="EF294"/>
          <cell r="EG294"/>
          <cell r="EH294"/>
          <cell r="EI294"/>
          <cell r="EJ294"/>
          <cell r="EK294"/>
          <cell r="EL294"/>
          <cell r="EM294"/>
          <cell r="EN294"/>
          <cell r="EO294"/>
          <cell r="EP294"/>
          <cell r="EQ294"/>
          <cell r="ER294"/>
          <cell r="ES294"/>
          <cell r="ET294"/>
          <cell r="EU294" t="str">
            <v>$ -</v>
          </cell>
          <cell r="EV294"/>
          <cell r="EW294"/>
          <cell r="EX294"/>
          <cell r="EY294"/>
          <cell r="EZ294"/>
          <cell r="FA294"/>
          <cell r="FB294">
            <v>0</v>
          </cell>
          <cell r="FC294" t="str">
            <v>#¡VALOR!</v>
          </cell>
          <cell r="FD294">
            <v>180</v>
          </cell>
          <cell r="FE294" t="str">
            <v>$ 51.000.000</v>
          </cell>
          <cell r="FF294" t="str">
            <v>#¡VALOR!</v>
          </cell>
          <cell r="FG294" t="str">
            <v>#¡VALOR!</v>
          </cell>
          <cell r="FH294"/>
          <cell r="FI294"/>
          <cell r="FJ294" t="str">
            <v>#N/D</v>
          </cell>
          <cell r="FK294" t="str">
            <v>#N/D</v>
          </cell>
          <cell r="FL294" t="str">
            <v>$294</v>
          </cell>
          <cell r="FM294" t="str">
            <v>#N/D</v>
          </cell>
          <cell r="FN294" t="str">
            <v>#N/D</v>
          </cell>
          <cell r="FO294" t="str">
            <v>#N/D</v>
          </cell>
          <cell r="FP294" t="str">
            <v>#N/D</v>
          </cell>
          <cell r="FQ294" t="str">
            <v>#¡REF!</v>
          </cell>
          <cell r="FR294" t="str">
            <v>#N/D</v>
          </cell>
          <cell r="FS294"/>
          <cell r="FT294"/>
          <cell r="FU294"/>
          <cell r="FV294">
            <v>6</v>
          </cell>
          <cell r="FW294" t="str">
            <v>#N/D</v>
          </cell>
          <cell r="FX294"/>
          <cell r="FY294"/>
          <cell r="FZ294"/>
          <cell r="GA294"/>
          <cell r="GB294"/>
          <cell r="GC294"/>
        </row>
        <row r="295">
          <cell r="A295" t="str">
            <v>C406</v>
          </cell>
          <cell r="B295"/>
          <cell r="C295">
            <v>2025</v>
          </cell>
          <cell r="D295">
            <v>294</v>
          </cell>
          <cell r="E295">
            <v>1022325511</v>
          </cell>
          <cell r="F295" t="str">
            <v>#N/D</v>
          </cell>
          <cell r="G295" t="str">
            <v>JESSICA ALEJANDRA BERMUDEZ HERNANDEZ</v>
          </cell>
          <cell r="H295" t="str">
            <v>KR 39 B 4 45</v>
          </cell>
          <cell r="I295">
            <v>3143518893</v>
          </cell>
          <cell r="J295" t="str">
            <v>jbahos10@gmail.com</v>
          </cell>
          <cell r="K295" t="str">
            <v>NO APLICA</v>
          </cell>
          <cell r="L295" t="str">
            <v>NO APLICA</v>
          </cell>
          <cell r="M295" t="str">
            <v>HOMBRE</v>
          </cell>
          <cell r="N295" t="str">
            <v>CISGENERO</v>
          </cell>
          <cell r="O295" t="str">
            <v>NO APLICA</v>
          </cell>
          <cell r="P295" t="str">
            <v>NO APLICA</v>
          </cell>
          <cell r="Q295">
            <v>31598</v>
          </cell>
          <cell r="R295">
            <v>38</v>
          </cell>
          <cell r="S295" t="str">
            <v>NACIONAL</v>
          </cell>
          <cell r="T295" t="str">
            <v>Título profesional en las áreas de ciencias sociales y humanas o economía, administración, contaduría y afines y/o su equivalencia</v>
          </cell>
          <cell r="U295" t="str">
            <v>CONTADOR PÚBLICO, egresado de la Universidad INCCA de Colombia, según diploma de grado de fecha 13 de diciembre de 2012. ESPECIALISTA EN CIENCIAS TRIBUTARIAS, egresado de la Universidad Central según diploma de grado de fecha 30 de marzo de 2020</v>
          </cell>
          <cell r="V295" t="str">
            <v>Inversión</v>
          </cell>
          <cell r="W295" t="str">
            <v>Implementación de mecanismos de participación que potencian el desarrollo territorial Bogotá D.C.</v>
          </cell>
          <cell r="X295" t="str">
            <v>O23011745022024023806022</v>
          </cell>
          <cell r="Y295" t="str">
            <v>Meta 421 Implementar un (1) modelo de gobernanza democrática que amplíe el alcance de la participación de la ciudadanía organizaciones sociales y comunales de primer segundo y tercer grado en todas las decisiones públicas del gobierno distrital.</v>
          </cell>
          <cell r="Z295" t="str">
            <v>2. Fortalecer 450 instancias formales y no formales de participación aplicando el modelo de fortalecimiento</v>
          </cell>
          <cell r="AA295" t="str">
            <v>Prestar los servicios profesionales para implementar acciones requeridas para la ejecución, desarrollo el modelo de fortalecimiento de las organizaciones comunales de primer y segundo grado en el marco del proyecto de inversión 8131.</v>
          </cell>
          <cell r="AB295"/>
          <cell r="AC295"/>
          <cell r="AD295"/>
          <cell r="AE295"/>
          <cell r="AF295"/>
          <cell r="AG295"/>
          <cell r="AH295">
            <v>45785</v>
          </cell>
          <cell r="AI295">
            <v>0</v>
          </cell>
          <cell r="AJ295"/>
          <cell r="AK295"/>
          <cell r="AL295"/>
          <cell r="AM295" t="str">
            <v>#¡VALOR!</v>
          </cell>
          <cell r="AN295" t="str">
            <v>#¡VALOR!</v>
          </cell>
          <cell r="AO295">
            <v>23500000</v>
          </cell>
          <cell r="AP295"/>
          <cell r="AQ295"/>
          <cell r="AR295"/>
          <cell r="AS295" t="str">
            <v>$ 6.000.000</v>
          </cell>
          <cell r="AT295" t="str">
            <v>PROFESIONAL 3</v>
          </cell>
          <cell r="AU295"/>
          <cell r="AV295" t="str">
            <v>1 1. Natural</v>
          </cell>
          <cell r="AW295" t="str">
            <v>26 26-Persona Natural</v>
          </cell>
          <cell r="AX295" t="str">
            <v>3 3. Único Contratista</v>
          </cell>
          <cell r="AY295" t="str">
            <v>17 17. Contrato de Prestación de Servicios</v>
          </cell>
          <cell r="AZ295" t="str">
            <v>31 31-Servicios Profesionales</v>
          </cell>
          <cell r="BA295" t="str">
            <v>5 Contratación directa</v>
          </cell>
          <cell r="BB295" t="str">
            <v>33 Prestación de Servicios Profesionales y Apoyo (5-8)</v>
          </cell>
          <cell r="BC295">
            <v>1</v>
          </cell>
          <cell r="BD295" t="str">
            <v>1 1. Ley 80</v>
          </cell>
          <cell r="BE295"/>
          <cell r="BF295"/>
          <cell r="BG295"/>
          <cell r="BH295"/>
          <cell r="BI295" t="str">
            <v>6 6: Prestacion de servicios</v>
          </cell>
          <cell r="BJ295"/>
          <cell r="BK295"/>
          <cell r="BL295"/>
          <cell r="BM295"/>
          <cell r="BN295"/>
          <cell r="BO295"/>
          <cell r="BP295"/>
          <cell r="BQ295"/>
          <cell r="BR295"/>
          <cell r="BS295"/>
          <cell r="BT295"/>
          <cell r="BU295"/>
          <cell r="BV295"/>
          <cell r="BW295"/>
          <cell r="BX295"/>
          <cell r="BY295"/>
          <cell r="BZ295"/>
          <cell r="CA295"/>
          <cell r="CB295"/>
          <cell r="CC295"/>
          <cell r="CD295" t="str">
            <v>CUMPLIMIENTO</v>
          </cell>
          <cell r="CE295">
            <v>80111600</v>
          </cell>
          <cell r="CF295"/>
          <cell r="CG295"/>
          <cell r="CH295"/>
          <cell r="CI295"/>
          <cell r="CJ295" t="str">
            <v>Wilson Ayure</v>
          </cell>
          <cell r="CK295" t="str">
            <v>YULY MARCELA BARAJAS AGUILERA</v>
          </cell>
          <cell r="CL295" t="str">
            <v>1 1. Interna</v>
          </cell>
          <cell r="CM295" t="str">
            <v>JOHN JAIRO GONZALEZ ARBOLEDA</v>
          </cell>
          <cell r="CN295">
            <v>80037360</v>
          </cell>
          <cell r="CO295">
            <v>8</v>
          </cell>
          <cell r="CP295"/>
          <cell r="CQ295" t="str">
            <v>SUBDIRECTOR DE ASUNTOS COMUNALES</v>
          </cell>
          <cell r="CR295"/>
          <cell r="CS295"/>
          <cell r="CT295"/>
          <cell r="CU295"/>
          <cell r="CV295"/>
          <cell r="CW295"/>
          <cell r="CX295"/>
          <cell r="CY295"/>
          <cell r="CZ295"/>
          <cell r="DA295"/>
          <cell r="DB295"/>
          <cell r="DC295"/>
          <cell r="DD295"/>
          <cell r="DE295"/>
          <cell r="DF295"/>
          <cell r="DG295"/>
          <cell r="DH295"/>
          <cell r="DI295"/>
          <cell r="DJ295"/>
          <cell r="DK295"/>
          <cell r="DL295"/>
          <cell r="DM295"/>
          <cell r="DN295"/>
          <cell r="DO295"/>
          <cell r="DP295"/>
          <cell r="DQ295"/>
          <cell r="DR295"/>
          <cell r="DS295"/>
          <cell r="DT295"/>
          <cell r="DU295"/>
          <cell r="DV295"/>
          <cell r="DW295"/>
          <cell r="DX295"/>
          <cell r="DY295"/>
          <cell r="DZ295"/>
          <cell r="EA295"/>
          <cell r="EB295"/>
          <cell r="EC295"/>
          <cell r="ED295"/>
          <cell r="EE295"/>
          <cell r="EF295"/>
          <cell r="EG295"/>
          <cell r="EH295"/>
          <cell r="EI295"/>
          <cell r="EJ295"/>
          <cell r="EK295"/>
          <cell r="EL295"/>
          <cell r="EM295"/>
          <cell r="EN295"/>
          <cell r="EO295"/>
          <cell r="EP295"/>
          <cell r="EQ295"/>
          <cell r="ER295"/>
          <cell r="ES295"/>
          <cell r="ET295"/>
          <cell r="EU295" t="str">
            <v>$ -</v>
          </cell>
          <cell r="EV295"/>
          <cell r="EW295"/>
          <cell r="EX295"/>
          <cell r="EY295"/>
          <cell r="EZ295"/>
          <cell r="FA295"/>
          <cell r="FB295">
            <v>0</v>
          </cell>
          <cell r="FC295" t="str">
            <v>#¡VALOR!</v>
          </cell>
          <cell r="FD295" t="str">
            <v>#¡VALOR!</v>
          </cell>
          <cell r="FE295" t="str">
            <v>$ 23.500.000</v>
          </cell>
          <cell r="FF295" t="str">
            <v>#¡VALOR!</v>
          </cell>
          <cell r="FG295" t="str">
            <v>#¡VALOR!</v>
          </cell>
          <cell r="FH295"/>
          <cell r="FI295"/>
          <cell r="FJ295" t="str">
            <v>#N/D</v>
          </cell>
          <cell r="FK295" t="str">
            <v>#N/D</v>
          </cell>
          <cell r="FL295" t="str">
            <v>$295</v>
          </cell>
          <cell r="FM295" t="str">
            <v>#N/D</v>
          </cell>
          <cell r="FN295" t="str">
            <v>#N/D</v>
          </cell>
          <cell r="FO295" t="str">
            <v>#N/D</v>
          </cell>
          <cell r="FP295" t="str">
            <v>#N/D</v>
          </cell>
          <cell r="FQ295" t="str">
            <v>#¡REF!</v>
          </cell>
          <cell r="FR295" t="str">
            <v>#N/D</v>
          </cell>
          <cell r="FS295"/>
          <cell r="FT295"/>
          <cell r="FU295"/>
          <cell r="FV295" t="str">
            <v>#¡VALOR!</v>
          </cell>
          <cell r="FW295" t="str">
            <v>#N/D</v>
          </cell>
          <cell r="FX295"/>
          <cell r="FY295"/>
          <cell r="FZ295"/>
          <cell r="GA295"/>
          <cell r="GB295"/>
          <cell r="GC295"/>
        </row>
        <row r="296">
          <cell r="A296" t="str">
            <v>C277</v>
          </cell>
          <cell r="B296"/>
          <cell r="C296">
            <v>2025</v>
          </cell>
          <cell r="D296">
            <v>295</v>
          </cell>
          <cell r="E296">
            <v>1020298024</v>
          </cell>
          <cell r="F296">
            <v>6</v>
          </cell>
          <cell r="G296" t="str">
            <v>RAMIRO RUZ NIVIAYO</v>
          </cell>
          <cell r="H296" t="str">
            <v>#N/D</v>
          </cell>
          <cell r="I296" t="str">
            <v>#N/D</v>
          </cell>
          <cell r="J296" t="str">
            <v>#N/D</v>
          </cell>
          <cell r="K296" t="str">
            <v>#N/D</v>
          </cell>
          <cell r="L296" t="str">
            <v>#N/D</v>
          </cell>
          <cell r="M296" t="str">
            <v>#N/D</v>
          </cell>
          <cell r="N296" t="str">
            <v>#N/D</v>
          </cell>
          <cell r="O296" t="str">
            <v>#N/D</v>
          </cell>
          <cell r="P296" t="str">
            <v>#N/D</v>
          </cell>
          <cell r="Q296" t="str">
            <v>#N/D</v>
          </cell>
          <cell r="R296" t="str">
            <v>#N/D</v>
          </cell>
          <cell r="S296" t="str">
            <v>#N/D</v>
          </cell>
          <cell r="T296" t="str">
            <v>#N/D</v>
          </cell>
          <cell r="U296" t="str">
            <v>#N/D</v>
          </cell>
          <cell r="V296" t="str">
            <v>Inversión</v>
          </cell>
          <cell r="W296" t="str">
            <v>Implementación de mecanismos de participación que potencian el desarrollo territorial Bogotá D.C.</v>
          </cell>
          <cell r="X296" t="str">
            <v>O23011745022024023806022</v>
          </cell>
          <cell r="Y296" t="str">
            <v>Meta 421 Implementar un (1) modelo de gobernanza democrática que amplíe el alcance de la participación de la ciudadanía organizaciones sociales y comunales de primer segundo y tercer grado en todas las decisiones públicas del gobierno distrital.</v>
          </cell>
          <cell r="Z296" t="str">
            <v>2. Fortalecer 450 instancias formales y no formales de participación aplicando el modelo de fortalecimiento</v>
          </cell>
          <cell r="AA296" t="str">
            <v xml:space="preserve">Prestar los servicios profesionales para acompañar las acciones
de fortalecimiento de las organizaciones sociales y demás
procesos operativos que se requieran en el marco del proceso de
participación de las comunidades étnicas en las 20 localidades
de Bogotá. </v>
          </cell>
          <cell r="AB296"/>
          <cell r="AC296"/>
          <cell r="AD296"/>
          <cell r="AE296"/>
          <cell r="AF296"/>
          <cell r="AG296"/>
          <cell r="AH296">
            <v>5</v>
          </cell>
          <cell r="AI296">
            <v>0</v>
          </cell>
          <cell r="AJ296"/>
          <cell r="AK296"/>
          <cell r="AL296"/>
          <cell r="AM296" t="str">
            <v>#¡VALOR!</v>
          </cell>
          <cell r="AN296">
            <v>150</v>
          </cell>
          <cell r="AO296">
            <v>19100000</v>
          </cell>
          <cell r="AP296"/>
          <cell r="AQ296"/>
          <cell r="AR296"/>
          <cell r="AS296" t="str">
            <v>$ 4.700.000</v>
          </cell>
          <cell r="AT296" t="str">
            <v>PROFESIONAL 2</v>
          </cell>
          <cell r="AU296"/>
          <cell r="AV296" t="str">
            <v>1 1. Natural</v>
          </cell>
          <cell r="AW296" t="str">
            <v>26 26-Persona Natural</v>
          </cell>
          <cell r="AX296" t="str">
            <v>3 3. Único Contratista</v>
          </cell>
          <cell r="AY296" t="str">
            <v>17 17. Contrato de Prestación de Servicios</v>
          </cell>
          <cell r="AZ296" t="str">
            <v>31 31-Servicios Profesionales</v>
          </cell>
          <cell r="BA296" t="str">
            <v>5 Contratación directa</v>
          </cell>
          <cell r="BB296" t="str">
            <v>33 Prestación de Servicios Profesionales y Apoyo (5-8)</v>
          </cell>
          <cell r="BC296">
            <v>1</v>
          </cell>
          <cell r="BD296" t="str">
            <v>1 1. Ley 80</v>
          </cell>
          <cell r="BE296"/>
          <cell r="BF296"/>
          <cell r="BG296"/>
          <cell r="BH296"/>
          <cell r="BI296" t="str">
            <v>6 6: Prestacion de servicios</v>
          </cell>
          <cell r="BJ296"/>
          <cell r="BK296"/>
          <cell r="BL296"/>
          <cell r="BM296"/>
          <cell r="BN296"/>
          <cell r="BO296"/>
          <cell r="BP296"/>
          <cell r="BQ296"/>
          <cell r="BR296"/>
          <cell r="BS296"/>
          <cell r="BT296"/>
          <cell r="BU296"/>
          <cell r="BV296"/>
          <cell r="BW296"/>
          <cell r="BX296"/>
          <cell r="BY296"/>
          <cell r="BZ296"/>
          <cell r="CA296"/>
          <cell r="CB296"/>
          <cell r="CC296"/>
          <cell r="CD296" t="str">
            <v>CUMPLIMIENTO</v>
          </cell>
          <cell r="CE296">
            <v>80111600</v>
          </cell>
          <cell r="CF296"/>
          <cell r="CG296"/>
          <cell r="CH296"/>
          <cell r="CI296"/>
          <cell r="CJ296" t="str">
            <v>JORGE SUAREZ</v>
          </cell>
          <cell r="CK296" t="str">
            <v>YULY MARCELA BARAJAS AGUILERA</v>
          </cell>
          <cell r="CL296" t="str">
            <v>1 1. Interna</v>
          </cell>
          <cell r="CM296" t="str">
            <v>NAZLY BLANDON MERCADO</v>
          </cell>
          <cell r="CN296">
            <v>1030534699</v>
          </cell>
          <cell r="CO296">
            <v>1</v>
          </cell>
          <cell r="CP296"/>
          <cell r="CQ296" t="str">
            <v>Gerenta de Etnias</v>
          </cell>
          <cell r="CR296"/>
          <cell r="CS296"/>
          <cell r="CT296"/>
          <cell r="CU296"/>
          <cell r="CV296"/>
          <cell r="CW296"/>
          <cell r="CX296"/>
          <cell r="CY296"/>
          <cell r="CZ296"/>
          <cell r="DA296"/>
          <cell r="DB296"/>
          <cell r="DC296"/>
          <cell r="DD296"/>
          <cell r="DE296"/>
          <cell r="DF296"/>
          <cell r="DG296"/>
          <cell r="DH296"/>
          <cell r="DI296"/>
          <cell r="DJ296"/>
          <cell r="DK296"/>
          <cell r="DL296"/>
          <cell r="DM296"/>
          <cell r="DN296"/>
          <cell r="DO296"/>
          <cell r="DP296"/>
          <cell r="DQ296"/>
          <cell r="DR296"/>
          <cell r="DS296"/>
          <cell r="DT296"/>
          <cell r="DU296"/>
          <cell r="DV296"/>
          <cell r="DW296"/>
          <cell r="DX296"/>
          <cell r="DY296"/>
          <cell r="DZ296"/>
          <cell r="EA296"/>
          <cell r="EB296"/>
          <cell r="EC296"/>
          <cell r="ED296"/>
          <cell r="EE296"/>
          <cell r="EF296"/>
          <cell r="EG296"/>
          <cell r="EH296"/>
          <cell r="EI296"/>
          <cell r="EJ296"/>
          <cell r="EK296"/>
          <cell r="EL296"/>
          <cell r="EM296"/>
          <cell r="EN296"/>
          <cell r="EO296"/>
          <cell r="EP296"/>
          <cell r="EQ296"/>
          <cell r="ER296"/>
          <cell r="ES296"/>
          <cell r="ET296"/>
          <cell r="EU296" t="str">
            <v>$ -</v>
          </cell>
          <cell r="EV296"/>
          <cell r="EW296"/>
          <cell r="EX296"/>
          <cell r="EY296"/>
          <cell r="EZ296"/>
          <cell r="FA296"/>
          <cell r="FB296">
            <v>0</v>
          </cell>
          <cell r="FC296" t="str">
            <v>#¡VALOR!</v>
          </cell>
          <cell r="FD296">
            <v>150</v>
          </cell>
          <cell r="FE296" t="str">
            <v>$ 19.100.000</v>
          </cell>
          <cell r="FF296" t="str">
            <v>#¡VALOR!</v>
          </cell>
          <cell r="FG296" t="str">
            <v>#¡VALOR!</v>
          </cell>
          <cell r="FH296"/>
          <cell r="FI296"/>
          <cell r="FJ296" t="str">
            <v>#N/D</v>
          </cell>
          <cell r="FK296" t="str">
            <v>#N/D</v>
          </cell>
          <cell r="FL296" t="str">
            <v>$296</v>
          </cell>
          <cell r="FM296" t="str">
            <v>#N/D</v>
          </cell>
          <cell r="FN296" t="str">
            <v>#N/D</v>
          </cell>
          <cell r="FO296" t="str">
            <v>#N/D</v>
          </cell>
          <cell r="FP296" t="str">
            <v>#N/D</v>
          </cell>
          <cell r="FQ296" t="str">
            <v>#¡REF!</v>
          </cell>
          <cell r="FR296" t="str">
            <v>#N/D</v>
          </cell>
          <cell r="FS296"/>
          <cell r="FT296"/>
          <cell r="FU296"/>
          <cell r="FV296">
            <v>5</v>
          </cell>
          <cell r="FW296" t="str">
            <v>#N/D</v>
          </cell>
          <cell r="FX296"/>
          <cell r="FY296"/>
          <cell r="FZ296"/>
          <cell r="GA296"/>
          <cell r="GB296"/>
          <cell r="GC296"/>
        </row>
        <row r="297">
          <cell r="A297" t="str">
            <v>C262</v>
          </cell>
          <cell r="B297"/>
          <cell r="C297">
            <v>2025</v>
          </cell>
          <cell r="D297">
            <v>296</v>
          </cell>
          <cell r="E297">
            <v>79888875</v>
          </cell>
          <cell r="F297">
            <v>5</v>
          </cell>
          <cell r="G297" t="str">
            <v>JUAN CAMILO ABELLA ROJAS</v>
          </cell>
          <cell r="H297" t="str">
            <v>CL 146 A 9525</v>
          </cell>
          <cell r="I297">
            <v>5519690</v>
          </cell>
          <cell r="J297" t="str">
            <v>r.ramiroruiz@gmail.com</v>
          </cell>
          <cell r="K297" t="str">
            <v>NO APLICA</v>
          </cell>
          <cell r="L297" t="str">
            <v>NO APLICA</v>
          </cell>
          <cell r="M297" t="str">
            <v>HOMBRE</v>
          </cell>
          <cell r="N297" t="str">
            <v>CISGENERO</v>
          </cell>
          <cell r="O297" t="str">
            <v>INDIGENA</v>
          </cell>
          <cell r="P297" t="str">
            <v>NO APLICA</v>
          </cell>
          <cell r="Q297">
            <v>28797</v>
          </cell>
          <cell r="R297">
            <v>46</v>
          </cell>
          <cell r="S297" t="str">
            <v>NACIONAL</v>
          </cell>
          <cell r="T297" t="str">
            <v>Título de formación tecnológica o aprobación de
seis (06) semestres de formación profesional o
aprobación del 60% del pensum académico de
formación profesional en economía,
administración, contaduría, ciencias sociales y
humanas y afines o su equivalencia</v>
          </cell>
          <cell r="U297" t="str">
            <v>ADMINISTRADOR DE EMPRESAS
UniMinuto
Según diploma del 21 de Abril de 2021</v>
          </cell>
          <cell r="V297" t="str">
            <v>Inversión</v>
          </cell>
          <cell r="W297" t="str">
            <v>Implementación de mecanismos de participación que potencian el desarrollo territorial Bogotá D.C.</v>
          </cell>
          <cell r="X297" t="str">
            <v>O23011745022024023806022</v>
          </cell>
          <cell r="Y297" t="str">
            <v>Meta 421 Implementar un (1) modelo de gobernanza democrática que amplíe el alcance de la participación de la ciudadanía organizaciones sociales y comunales de primer segundo y tercer grado en todas las decisiones públicas del gobierno distrital.</v>
          </cell>
          <cell r="Z297" t="str">
            <v>2. Fortalecer 450 instancias formales y no formales de participación aplicando el modelo de fortalecimiento</v>
          </cell>
          <cell r="AA297" t="str">
            <v>Prestar los servicios profesionales, para desarrollar procesos de
fortalecimiento de las comunidades étnicas de las localidades
que sean asignadas por el supervisor.</v>
          </cell>
          <cell r="AB297"/>
          <cell r="AC297"/>
          <cell r="AD297"/>
          <cell r="AE297"/>
          <cell r="AF297"/>
          <cell r="AG297"/>
          <cell r="AH297">
            <v>5</v>
          </cell>
          <cell r="AI297">
            <v>0</v>
          </cell>
          <cell r="AJ297"/>
          <cell r="AK297"/>
          <cell r="AL297"/>
          <cell r="AM297" t="str">
            <v>#¡VALOR!</v>
          </cell>
          <cell r="AN297">
            <v>150</v>
          </cell>
          <cell r="AO297">
            <v>23500000</v>
          </cell>
          <cell r="AP297"/>
          <cell r="AQ297"/>
          <cell r="AR297"/>
          <cell r="AS297" t="str">
            <v>$ 3.820.000</v>
          </cell>
          <cell r="AT297" t="str">
            <v>PROFESIONAL 1</v>
          </cell>
          <cell r="AU297"/>
          <cell r="AV297" t="str">
            <v>1 1. Natural</v>
          </cell>
          <cell r="AW297" t="str">
            <v>26 26-Persona Natural</v>
          </cell>
          <cell r="AX297" t="str">
            <v>3 3. Único Contratista</v>
          </cell>
          <cell r="AY297" t="str">
            <v>17 17. Contrato de Prestación de Servicios</v>
          </cell>
          <cell r="AZ297" t="str">
            <v>31 31-Servicios Profesionales</v>
          </cell>
          <cell r="BA297" t="str">
            <v>5 Contratación directa</v>
          </cell>
          <cell r="BB297" t="str">
            <v>33 Prestación de Servicios Profesionales y Apoyo (5-8)</v>
          </cell>
          <cell r="BC297">
            <v>1</v>
          </cell>
          <cell r="BD297" t="str">
            <v>1 1. Ley 80</v>
          </cell>
          <cell r="BE297"/>
          <cell r="BF297"/>
          <cell r="BG297"/>
          <cell r="BH297"/>
          <cell r="BI297" t="str">
            <v>6 6: Prestacion de servicios</v>
          </cell>
          <cell r="BJ297"/>
          <cell r="BK297"/>
          <cell r="BL297"/>
          <cell r="BM297"/>
          <cell r="BN297"/>
          <cell r="BO297"/>
          <cell r="BP297"/>
          <cell r="BQ297"/>
          <cell r="BR297"/>
          <cell r="BS297"/>
          <cell r="BT297"/>
          <cell r="BU297"/>
          <cell r="BV297"/>
          <cell r="BW297"/>
          <cell r="BX297"/>
          <cell r="BY297"/>
          <cell r="BZ297"/>
          <cell r="CA297"/>
          <cell r="CB297"/>
          <cell r="CC297"/>
          <cell r="CD297" t="str">
            <v>CUMPLIMIENTO</v>
          </cell>
          <cell r="CE297">
            <v>80111600</v>
          </cell>
          <cell r="CF297"/>
          <cell r="CG297"/>
          <cell r="CH297"/>
          <cell r="CI297"/>
          <cell r="CJ297" t="str">
            <v>JORGE SUAREZ</v>
          </cell>
          <cell r="CK297" t="str">
            <v>YULY MARCELA BARAJAS AGUILERA</v>
          </cell>
          <cell r="CL297" t="str">
            <v>1 1. Interna</v>
          </cell>
          <cell r="CM297" t="str">
            <v>NAZLY BLANDON MERCADO</v>
          </cell>
          <cell r="CN297">
            <v>1030534699</v>
          </cell>
          <cell r="CO297">
            <v>1</v>
          </cell>
          <cell r="CP297"/>
          <cell r="CQ297" t="str">
            <v>Gerenta de Etnias</v>
          </cell>
          <cell r="CR297"/>
          <cell r="CS297"/>
          <cell r="CT297"/>
          <cell r="CU297"/>
          <cell r="CV297"/>
          <cell r="CW297"/>
          <cell r="CX297"/>
          <cell r="CY297"/>
          <cell r="CZ297"/>
          <cell r="DA297"/>
          <cell r="DB297"/>
          <cell r="DC297"/>
          <cell r="DD297"/>
          <cell r="DE297"/>
          <cell r="DF297"/>
          <cell r="DG297"/>
          <cell r="DH297"/>
          <cell r="DI297"/>
          <cell r="DJ297"/>
          <cell r="DK297"/>
          <cell r="DL297"/>
          <cell r="DM297"/>
          <cell r="DN297"/>
          <cell r="DO297"/>
          <cell r="DP297"/>
          <cell r="DQ297"/>
          <cell r="DR297"/>
          <cell r="DS297"/>
          <cell r="DT297"/>
          <cell r="DU297"/>
          <cell r="DV297"/>
          <cell r="DW297"/>
          <cell r="DX297"/>
          <cell r="DY297"/>
          <cell r="DZ297"/>
          <cell r="EA297"/>
          <cell r="EB297"/>
          <cell r="EC297"/>
          <cell r="ED297"/>
          <cell r="EE297"/>
          <cell r="EF297"/>
          <cell r="EG297"/>
          <cell r="EH297"/>
          <cell r="EI297"/>
          <cell r="EJ297"/>
          <cell r="EK297"/>
          <cell r="EL297"/>
          <cell r="EM297"/>
          <cell r="EN297"/>
          <cell r="EO297"/>
          <cell r="EP297"/>
          <cell r="EQ297"/>
          <cell r="ER297"/>
          <cell r="ES297"/>
          <cell r="ET297"/>
          <cell r="EU297" t="str">
            <v>$ -</v>
          </cell>
          <cell r="EV297"/>
          <cell r="EW297"/>
          <cell r="EX297"/>
          <cell r="EY297"/>
          <cell r="EZ297"/>
          <cell r="FA297"/>
          <cell r="FB297">
            <v>0</v>
          </cell>
          <cell r="FC297" t="str">
            <v>#¡VALOR!</v>
          </cell>
          <cell r="FD297">
            <v>150</v>
          </cell>
          <cell r="FE297" t="str">
            <v>$ 23.500.000</v>
          </cell>
          <cell r="FF297" t="str">
            <v>#¡VALOR!</v>
          </cell>
          <cell r="FG297" t="str">
            <v>#¡VALOR!</v>
          </cell>
          <cell r="FH297"/>
          <cell r="FI297"/>
          <cell r="FJ297" t="str">
            <v>#N/D</v>
          </cell>
          <cell r="FK297" t="str">
            <v>#N/D</v>
          </cell>
          <cell r="FL297" t="str">
            <v>$297</v>
          </cell>
          <cell r="FM297" t="str">
            <v>#N/D</v>
          </cell>
          <cell r="FN297" t="str">
            <v>#N/D</v>
          </cell>
          <cell r="FO297" t="str">
            <v>#N/D</v>
          </cell>
          <cell r="FP297" t="str">
            <v>#N/D</v>
          </cell>
          <cell r="FQ297" t="str">
            <v>#¡REF!</v>
          </cell>
          <cell r="FR297" t="str">
            <v>#N/D</v>
          </cell>
          <cell r="FS297"/>
          <cell r="FT297"/>
          <cell r="FU297"/>
          <cell r="FV297">
            <v>5</v>
          </cell>
          <cell r="FW297" t="str">
            <v>#N/D</v>
          </cell>
          <cell r="FX297"/>
          <cell r="FY297"/>
          <cell r="FZ297"/>
          <cell r="GA297"/>
          <cell r="GB297"/>
          <cell r="GC297"/>
        </row>
        <row r="298">
          <cell r="A298" t="str">
            <v>C279</v>
          </cell>
          <cell r="B298"/>
          <cell r="C298">
            <v>2025</v>
          </cell>
          <cell r="D298">
            <v>297</v>
          </cell>
          <cell r="E298">
            <v>1030594547</v>
          </cell>
          <cell r="F298" t="str">
            <v>#N/D</v>
          </cell>
          <cell r="G298" t="str">
            <v>MARIA CAMILA DIAZ ARDILA</v>
          </cell>
          <cell r="H298" t="str">
            <v>KR 72 I BIS 39 26 SUR</v>
          </cell>
          <cell r="I298">
            <v>3118461090</v>
          </cell>
          <cell r="J298" t="str">
            <v>juancamiloabella290@gmail.com</v>
          </cell>
          <cell r="K298" t="str">
            <v>NO APLICA</v>
          </cell>
          <cell r="L298" t="str">
            <v>NO APLICA</v>
          </cell>
          <cell r="M298" t="str">
            <v>HOMBRE</v>
          </cell>
          <cell r="N298" t="str">
            <v>CISGENERO</v>
          </cell>
          <cell r="O298" t="str">
            <v>NO APLICA</v>
          </cell>
          <cell r="P298" t="str">
            <v>NO APLICA</v>
          </cell>
          <cell r="Q298">
            <v>33274</v>
          </cell>
          <cell r="R298">
            <v>34</v>
          </cell>
          <cell r="S298" t="str">
            <v>NACIONAL</v>
          </cell>
          <cell r="T298" t="str">
            <v>Título de formación profesional en 
ciencias sociales y humanas y/o 
economía, administración, contaduría y 
afines</v>
          </cell>
          <cell r="U298" t="str">
            <v>PROFESIONAL EN RELACIONES 
INTERNACIONALES Y ESTUDIOS 
POLITICOS
Universidad Militar Nueva Granada
Diploma 27 de marzo de 2014</v>
          </cell>
          <cell r="V298" t="str">
            <v>Inversión</v>
          </cell>
          <cell r="W298" t="str">
            <v>Construcción de Ciudadanía Activa Crece La Participación en el Territorio con Promoción, Información e Innovación en Bogotá D.C.</v>
          </cell>
          <cell r="X298" t="str">
            <v>O23011745022024025406001</v>
          </cell>
          <cell r="Y29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98" t="str">
            <v>4. Suscribir 70 Pacto(s) ciudadanos de convivencia</v>
          </cell>
          <cell r="AA298" t="str">
            <v xml:space="preserve">Prestar los servicios profesionales para acompañar las acciones
de fortalecimiento de las organizaciones sociales y demás
procesos operativos que se requieran en el marco del proceso de
participación de las comunidades étnicas en las 20 localidades
de Bogotá. </v>
          </cell>
          <cell r="AB298"/>
          <cell r="AC298"/>
          <cell r="AD298"/>
          <cell r="AE298"/>
          <cell r="AF298"/>
          <cell r="AG298"/>
          <cell r="AH298">
            <v>5</v>
          </cell>
          <cell r="AI298">
            <v>0</v>
          </cell>
          <cell r="AJ298"/>
          <cell r="AK298"/>
          <cell r="AL298"/>
          <cell r="AM298" t="str">
            <v>#¡VALOR!</v>
          </cell>
          <cell r="AN298">
            <v>150</v>
          </cell>
          <cell r="AO298">
            <v>18942000</v>
          </cell>
          <cell r="AP298"/>
          <cell r="AQ298"/>
          <cell r="AR298"/>
          <cell r="AS298" t="str">
            <v>$ 4.700.000</v>
          </cell>
          <cell r="AT298" t="str">
            <v>PROFESIONAL 2</v>
          </cell>
          <cell r="AU298"/>
          <cell r="AV298" t="str">
            <v>1 1. Natural</v>
          </cell>
          <cell r="AW298" t="str">
            <v>26 26-Persona Natural</v>
          </cell>
          <cell r="AX298" t="str">
            <v>3 3. Único Contratista</v>
          </cell>
          <cell r="AY298" t="str">
            <v>17 17. Contrato de Prestación de Servicios</v>
          </cell>
          <cell r="AZ298" t="str">
            <v>31 31-Servicios Profesionales</v>
          </cell>
          <cell r="BA298" t="str">
            <v>5 Contratación directa</v>
          </cell>
          <cell r="BB298" t="str">
            <v>33 Prestación de Servicios Profesionales y Apoyo (5-8)</v>
          </cell>
          <cell r="BC298">
            <v>1</v>
          </cell>
          <cell r="BD298" t="str">
            <v>1 1. Ley 80</v>
          </cell>
          <cell r="BE298"/>
          <cell r="BF298"/>
          <cell r="BG298"/>
          <cell r="BH298"/>
          <cell r="BI298" t="str">
            <v>6 6: Prestacion de servicios</v>
          </cell>
          <cell r="BJ298"/>
          <cell r="BK298"/>
          <cell r="BL298"/>
          <cell r="BM298"/>
          <cell r="BN298"/>
          <cell r="BO298"/>
          <cell r="BP298"/>
          <cell r="BQ298"/>
          <cell r="BR298"/>
          <cell r="BS298"/>
          <cell r="BT298"/>
          <cell r="BU298"/>
          <cell r="BV298"/>
          <cell r="BW298"/>
          <cell r="BX298"/>
          <cell r="BY298"/>
          <cell r="BZ298"/>
          <cell r="CA298"/>
          <cell r="CB298"/>
          <cell r="CC298"/>
          <cell r="CD298" t="str">
            <v>CUMPLIMIENTO</v>
          </cell>
          <cell r="CE298">
            <v>80111600</v>
          </cell>
          <cell r="CF298"/>
          <cell r="CG298"/>
          <cell r="CH298"/>
          <cell r="CI298"/>
          <cell r="CJ298" t="str">
            <v>Wilson Ayure</v>
          </cell>
          <cell r="CK298" t="str">
            <v>YULY MARCELA BARAJAS AGUILERA</v>
          </cell>
          <cell r="CL298" t="str">
            <v>1 1. Interna</v>
          </cell>
          <cell r="CM298" t="str">
            <v>NAZLY BLANDON MERCADO</v>
          </cell>
          <cell r="CN298">
            <v>1030534699</v>
          </cell>
          <cell r="CO298">
            <v>1</v>
          </cell>
          <cell r="CP298"/>
          <cell r="CQ298" t="str">
            <v>Gerenta de Etnias</v>
          </cell>
          <cell r="CR298"/>
          <cell r="CS298"/>
          <cell r="CT298"/>
          <cell r="CU298"/>
          <cell r="CV298"/>
          <cell r="CW298"/>
          <cell r="CX298"/>
          <cell r="CY298"/>
          <cell r="CZ298"/>
          <cell r="DA298"/>
          <cell r="DB298"/>
          <cell r="DC298"/>
          <cell r="DD298"/>
          <cell r="DE298"/>
          <cell r="DF298"/>
          <cell r="DG298"/>
          <cell r="DH298"/>
          <cell r="DI298"/>
          <cell r="DJ298"/>
          <cell r="DK298"/>
          <cell r="DL298"/>
          <cell r="DM298"/>
          <cell r="DN298"/>
          <cell r="DO298"/>
          <cell r="DP298"/>
          <cell r="DQ298"/>
          <cell r="DR298"/>
          <cell r="DS298"/>
          <cell r="DT298"/>
          <cell r="DU298"/>
          <cell r="DV298"/>
          <cell r="DW298"/>
          <cell r="DX298"/>
          <cell r="DY298"/>
          <cell r="DZ298"/>
          <cell r="EA298"/>
          <cell r="EB298"/>
          <cell r="EC298"/>
          <cell r="ED298"/>
          <cell r="EE298"/>
          <cell r="EF298"/>
          <cell r="EG298"/>
          <cell r="EH298"/>
          <cell r="EI298"/>
          <cell r="EJ298"/>
          <cell r="EK298"/>
          <cell r="EL298"/>
          <cell r="EM298"/>
          <cell r="EN298"/>
          <cell r="EO298"/>
          <cell r="EP298"/>
          <cell r="EQ298"/>
          <cell r="ER298"/>
          <cell r="ES298"/>
          <cell r="ET298"/>
          <cell r="EU298" t="str">
            <v>$ -</v>
          </cell>
          <cell r="EV298"/>
          <cell r="EW298"/>
          <cell r="EX298"/>
          <cell r="EY298"/>
          <cell r="EZ298"/>
          <cell r="FA298"/>
          <cell r="FB298">
            <v>0</v>
          </cell>
          <cell r="FC298" t="str">
            <v>#¡VALOR!</v>
          </cell>
          <cell r="FD298">
            <v>150</v>
          </cell>
          <cell r="FE298" t="str">
            <v>$ 18.942.000</v>
          </cell>
          <cell r="FF298" t="str">
            <v>#¡VALOR!</v>
          </cell>
          <cell r="FG298" t="str">
            <v>#¡VALOR!</v>
          </cell>
          <cell r="FH298"/>
          <cell r="FI298"/>
          <cell r="FJ298" t="str">
            <v>#N/D</v>
          </cell>
          <cell r="FK298" t="str">
            <v>#N/D</v>
          </cell>
          <cell r="FL298" t="str">
            <v>$298</v>
          </cell>
          <cell r="FM298" t="str">
            <v>#N/D</v>
          </cell>
          <cell r="FN298" t="str">
            <v>#N/D</v>
          </cell>
          <cell r="FO298" t="str">
            <v>#N/D</v>
          </cell>
          <cell r="FP298" t="str">
            <v>#N/D</v>
          </cell>
          <cell r="FQ298" t="str">
            <v>#¡REF!</v>
          </cell>
          <cell r="FR298" t="str">
            <v>#N/D</v>
          </cell>
          <cell r="FS298"/>
          <cell r="FT298"/>
          <cell r="FU298"/>
          <cell r="FV298">
            <v>5</v>
          </cell>
          <cell r="FW298" t="str">
            <v>#N/D</v>
          </cell>
          <cell r="FX298"/>
          <cell r="FY298"/>
          <cell r="FZ298"/>
          <cell r="GA298"/>
          <cell r="GB298"/>
          <cell r="GC298"/>
        </row>
        <row r="299">
          <cell r="A299" t="str">
            <v>C524</v>
          </cell>
          <cell r="B299"/>
          <cell r="C299">
            <v>2025</v>
          </cell>
          <cell r="D299">
            <v>298</v>
          </cell>
          <cell r="E299">
            <v>1018453634</v>
          </cell>
          <cell r="F299">
            <v>7</v>
          </cell>
          <cell r="G299" t="str">
            <v>FABIOLA YÁÑEZ LLACH</v>
          </cell>
          <cell r="H299" t="str">
            <v>#N/D</v>
          </cell>
          <cell r="I299" t="str">
            <v>#N/D</v>
          </cell>
          <cell r="J299" t="str">
            <v>#N/D</v>
          </cell>
          <cell r="K299" t="str">
            <v>#N/D</v>
          </cell>
          <cell r="L299" t="str">
            <v>#N/D</v>
          </cell>
          <cell r="M299" t="str">
            <v>#N/D</v>
          </cell>
          <cell r="N299" t="str">
            <v>#N/D</v>
          </cell>
          <cell r="O299" t="str">
            <v>#N/D</v>
          </cell>
          <cell r="P299" t="str">
            <v>#N/D</v>
          </cell>
          <cell r="Q299" t="str">
            <v>#N/D</v>
          </cell>
          <cell r="R299" t="str">
            <v>#N/D</v>
          </cell>
          <cell r="S299" t="str">
            <v>#N/D</v>
          </cell>
          <cell r="T299" t="str">
            <v>#N/D</v>
          </cell>
          <cell r="U299" t="str">
            <v>#N/D</v>
          </cell>
          <cell r="V299" t="str">
            <v>Inversión</v>
          </cell>
          <cell r="W299" t="str">
            <v>Formación en capacidades democráticas en interrelación con la cualificación de la participación incidente; con enfoques de cultura ciudadana, democrática y de paz Bogotá D.C.</v>
          </cell>
          <cell r="X299" t="str">
            <v>O23011745022024021202034</v>
          </cell>
          <cell r="Y29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99" t="str">
            <v xml:space="preserve">1. Formar 120.000 ciudadanos en sus capacidades democráticas para incidir en la construcción de una cultura democrática, ciudadana y de paz
</v>
          </cell>
          <cell r="AA299" t="str">
            <v>Prestar los servicios de apoyo a la gestion para acompañar las actividades y acciones derivadas de la estrategia "impactando" a cargo de la Subdireccion de Promocion de la Participacion.</v>
          </cell>
          <cell r="AB299"/>
          <cell r="AC299"/>
          <cell r="AD299"/>
          <cell r="AE299"/>
          <cell r="AF299"/>
          <cell r="AG299"/>
          <cell r="AH299">
            <v>6</v>
          </cell>
          <cell r="AI299">
            <v>0</v>
          </cell>
          <cell r="AJ299"/>
          <cell r="AK299"/>
          <cell r="AL299"/>
          <cell r="AM299" t="str">
            <v>#¡VALOR!</v>
          </cell>
          <cell r="AN299">
            <v>180</v>
          </cell>
          <cell r="AO299">
            <v>42500000</v>
          </cell>
          <cell r="AP299"/>
          <cell r="AQ299"/>
          <cell r="AR299"/>
          <cell r="AS299" t="str">
            <v>$ 3.157.000</v>
          </cell>
          <cell r="AT299" t="str">
            <v>TECNICA 2</v>
          </cell>
          <cell r="AU299"/>
          <cell r="AV299" t="str">
            <v>1 1. Natural</v>
          </cell>
          <cell r="AW299" t="str">
            <v>26 26-Persona Natural</v>
          </cell>
          <cell r="AX299" t="str">
            <v>3 3. Único Contratista</v>
          </cell>
          <cell r="AY299" t="str">
            <v>17 17. Contrato de Prestación de Servicios</v>
          </cell>
          <cell r="AZ299" t="str">
            <v>33 33-Servicios Apoyo a la Gestion de la Entidad (servicios administrativos)</v>
          </cell>
          <cell r="BA299" t="str">
            <v>5 Contratación directa</v>
          </cell>
          <cell r="BB299" t="str">
            <v>33 Prestación de Servicios Profesionales y Apoyo (5-8)</v>
          </cell>
          <cell r="BC299">
            <v>1</v>
          </cell>
          <cell r="BD299" t="str">
            <v>1 1. Ley 80</v>
          </cell>
          <cell r="BE299"/>
          <cell r="BF299"/>
          <cell r="BG299"/>
          <cell r="BH299"/>
          <cell r="BI299" t="str">
            <v>6 6: Prestacion de servicios</v>
          </cell>
          <cell r="BJ299"/>
          <cell r="BK299"/>
          <cell r="BL299"/>
          <cell r="BM299"/>
          <cell r="BN299"/>
          <cell r="BO299"/>
          <cell r="BP299"/>
          <cell r="BQ299"/>
          <cell r="BR299"/>
          <cell r="BS299"/>
          <cell r="BT299"/>
          <cell r="BU299"/>
          <cell r="BV299"/>
          <cell r="BW299"/>
          <cell r="BX299"/>
          <cell r="BY299"/>
          <cell r="BZ299"/>
          <cell r="CA299"/>
          <cell r="CB299"/>
          <cell r="CC299"/>
          <cell r="CD299" t="str">
            <v>CUMPLIMIENTO</v>
          </cell>
          <cell r="CE299">
            <v>80111600</v>
          </cell>
          <cell r="CF299"/>
          <cell r="CG299"/>
          <cell r="CH299"/>
          <cell r="CI299"/>
          <cell r="CJ299" t="str">
            <v>JORGE SUAREZ</v>
          </cell>
          <cell r="CK299" t="str">
            <v>YULY MARCELA BARAJAS AGUILERA</v>
          </cell>
          <cell r="CL299" t="str">
            <v>1 1. Interna</v>
          </cell>
          <cell r="CM299" t="str">
            <v>JUAN CAMILO CASTELLANOS MEDINA</v>
          </cell>
          <cell r="CN299">
            <v>3838495</v>
          </cell>
          <cell r="CO299">
            <v>0</v>
          </cell>
          <cell r="CP299"/>
          <cell r="CQ299" t="str">
            <v>GERENTE DE INSTANCIAS Y MECANISMOS DE PARTICIPACIÓN</v>
          </cell>
          <cell r="CR299"/>
          <cell r="CS299"/>
          <cell r="CT299"/>
          <cell r="CU299"/>
          <cell r="CV299"/>
          <cell r="CW299"/>
          <cell r="CX299"/>
          <cell r="CY299"/>
          <cell r="CZ299"/>
          <cell r="DA299"/>
          <cell r="DB299"/>
          <cell r="DC299"/>
          <cell r="DD299"/>
          <cell r="DE299"/>
          <cell r="DF299"/>
          <cell r="DG299"/>
          <cell r="DH299"/>
          <cell r="DI299"/>
          <cell r="DJ299"/>
          <cell r="DK299"/>
          <cell r="DL299"/>
          <cell r="DM299"/>
          <cell r="DN299"/>
          <cell r="DO299"/>
          <cell r="DP299"/>
          <cell r="DQ299"/>
          <cell r="DR299"/>
          <cell r="DS299"/>
          <cell r="DT299"/>
          <cell r="DU299"/>
          <cell r="DV299"/>
          <cell r="DW299"/>
          <cell r="DX299"/>
          <cell r="DY299"/>
          <cell r="DZ299"/>
          <cell r="EA299"/>
          <cell r="EB299"/>
          <cell r="EC299"/>
          <cell r="ED299"/>
          <cell r="EE299"/>
          <cell r="EF299"/>
          <cell r="EG299"/>
          <cell r="EH299"/>
          <cell r="EI299"/>
          <cell r="EJ299"/>
          <cell r="EK299"/>
          <cell r="EL299"/>
          <cell r="EM299"/>
          <cell r="EN299"/>
          <cell r="EO299"/>
          <cell r="EP299"/>
          <cell r="EQ299"/>
          <cell r="ER299"/>
          <cell r="ES299"/>
          <cell r="ET299"/>
          <cell r="EU299" t="str">
            <v>$ -</v>
          </cell>
          <cell r="EV299"/>
          <cell r="EW299"/>
          <cell r="EX299"/>
          <cell r="EY299"/>
          <cell r="EZ299"/>
          <cell r="FA299"/>
          <cell r="FB299">
            <v>0</v>
          </cell>
          <cell r="FC299" t="str">
            <v>#¡VALOR!</v>
          </cell>
          <cell r="FD299">
            <v>180</v>
          </cell>
          <cell r="FE299" t="str">
            <v>$ 42.500.000</v>
          </cell>
          <cell r="FF299" t="str">
            <v>#¡VALOR!</v>
          </cell>
          <cell r="FG299" t="str">
            <v>#¡VALOR!</v>
          </cell>
          <cell r="FH299"/>
          <cell r="FI299"/>
          <cell r="FJ299" t="str">
            <v>#N/D</v>
          </cell>
          <cell r="FK299" t="str">
            <v>#N/D</v>
          </cell>
          <cell r="FL299" t="str">
            <v>$299</v>
          </cell>
          <cell r="FM299" t="str">
            <v>#N/D</v>
          </cell>
          <cell r="FN299" t="str">
            <v>#N/D</v>
          </cell>
          <cell r="FO299" t="str">
            <v>#N/D</v>
          </cell>
          <cell r="FP299" t="str">
            <v>#N/D</v>
          </cell>
          <cell r="FQ299" t="str">
            <v>#¡REF!</v>
          </cell>
          <cell r="FR299" t="str">
            <v>#N/D</v>
          </cell>
          <cell r="FS299"/>
          <cell r="FT299"/>
          <cell r="FU299"/>
          <cell r="FV299">
            <v>6</v>
          </cell>
          <cell r="FW299" t="str">
            <v>#N/D</v>
          </cell>
          <cell r="FX299"/>
          <cell r="FY299"/>
          <cell r="FZ299"/>
          <cell r="GA299"/>
          <cell r="GB299"/>
          <cell r="GC299"/>
        </row>
        <row r="300">
          <cell r="A300" t="str">
            <v>C162</v>
          </cell>
          <cell r="B300"/>
          <cell r="C300">
            <v>2025</v>
          </cell>
          <cell r="D300">
            <v>299</v>
          </cell>
          <cell r="E300">
            <v>37275442</v>
          </cell>
          <cell r="F300">
            <v>1</v>
          </cell>
          <cell r="G300" t="str">
            <v>JUAN ANDRES GUERRA ORIGUA</v>
          </cell>
          <cell r="H300" t="str">
            <v>CLL 68-50</v>
          </cell>
          <cell r="I300">
            <v>3206400624</v>
          </cell>
          <cell r="J300" t="str">
            <v>fabiolayli@hotmail.com</v>
          </cell>
          <cell r="K300" t="str">
            <v>NO APLICA</v>
          </cell>
          <cell r="L300" t="str">
            <v>NO APLICA</v>
          </cell>
          <cell r="M300" t="str">
            <v>MUJER</v>
          </cell>
          <cell r="N300" t="str">
            <v>CISGENERO</v>
          </cell>
          <cell r="O300" t="str">
            <v>NO APLICA</v>
          </cell>
          <cell r="P300" t="str">
            <v>NO APLICA</v>
          </cell>
          <cell r="Q300">
            <v>29397</v>
          </cell>
          <cell r="R300">
            <v>44</v>
          </cell>
          <cell r="S300" t="str">
            <v>NACIONAL</v>
          </cell>
          <cell r="T300" t="str">
            <v>Título profesional en economía, 
administración, contaduría y/o 
afines con posgrado a nivel de 
especialización o su equivalencia</v>
          </cell>
          <cell r="U300" t="str">
            <v xml:space="preserve">ECONOMISTA, egresada de la 
Universidad Industrial de 
Santander según diploma de grado 
02 de noviembre de 2004, 
ESPECIALISTA EN GERENCIA 
FINANCIERA, egresada de la 
Pontificia Universidad Javeriana 
según acta de grado de fecha 30 
de mayo de 2009
</v>
          </cell>
          <cell r="V300" t="str">
            <v>Inversión</v>
          </cell>
          <cell r="W300" t="str">
            <v>8080 Formación en capacidades democráticas en interrelación con la cualificación de la participación incidente; con enfoques de cultura ciudadana, democrática y de paz Bogotá D.C.</v>
          </cell>
          <cell r="X300" t="str">
            <v>O23011745022024021202034</v>
          </cell>
          <cell r="Y30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00" t="str">
            <v xml:space="preserve">1. Formar 120.000 ciudadanos en sus capacidades democráticas para incidir en la construcción de una cultura democrática, ciudadana y de paz
</v>
          </cell>
          <cell r="AA300" t="str">
            <v>Prestar servicios profesionales de manera temporal , para asistir en la elaboración, gestión y control de los documentos y actividades vinculados a los procesos contractuales, financieros y administrativos de la Gerencia de la Escuela de Participación</v>
          </cell>
          <cell r="AB300"/>
          <cell r="AC300"/>
          <cell r="AD300"/>
          <cell r="AE300"/>
          <cell r="AF300"/>
          <cell r="AG300"/>
          <cell r="AH300">
            <v>9</v>
          </cell>
          <cell r="AI300">
            <v>0</v>
          </cell>
          <cell r="AJ300"/>
          <cell r="AK300"/>
          <cell r="AL300"/>
          <cell r="AM300" t="str">
            <v>#¡VALOR!</v>
          </cell>
          <cell r="AN300">
            <v>270</v>
          </cell>
          <cell r="AO300">
            <v>19686000</v>
          </cell>
          <cell r="AP300"/>
          <cell r="AQ300"/>
          <cell r="AR300"/>
          <cell r="AS300" t="str">
            <v>$ 5.000.000</v>
          </cell>
          <cell r="AT300" t="str">
            <v>PROFESIONAL 3</v>
          </cell>
          <cell r="AU300"/>
          <cell r="AV300" t="str">
            <v>1 1. Natural</v>
          </cell>
          <cell r="AW300" t="str">
            <v>26 26-Persona Natural</v>
          </cell>
          <cell r="AX300" t="str">
            <v>3 3. Único Contratista</v>
          </cell>
          <cell r="AY300" t="str">
            <v>17 17. Contrato de Prestación de Servicios</v>
          </cell>
          <cell r="AZ300" t="str">
            <v>31 31-Servicios Profesionales</v>
          </cell>
          <cell r="BA300" t="str">
            <v>5 Contratación directa</v>
          </cell>
          <cell r="BB300" t="str">
            <v>33 Prestación de Servicios Profesionales y Apoyo (5-8)</v>
          </cell>
          <cell r="BC300">
            <v>1</v>
          </cell>
          <cell r="BD300" t="str">
            <v>1 1. Ley 80</v>
          </cell>
          <cell r="BE300"/>
          <cell r="BF300"/>
          <cell r="BG300"/>
          <cell r="BH300"/>
          <cell r="BI300"/>
          <cell r="BJ300"/>
          <cell r="BK300"/>
          <cell r="BL300"/>
          <cell r="BM300"/>
          <cell r="BN300"/>
          <cell r="BO300"/>
          <cell r="BP300"/>
          <cell r="BQ300"/>
          <cell r="BR300"/>
          <cell r="BS300"/>
          <cell r="BT300"/>
          <cell r="BU300"/>
          <cell r="BV300"/>
          <cell r="BW300"/>
          <cell r="BX300"/>
          <cell r="BY300"/>
          <cell r="BZ300"/>
          <cell r="CA300"/>
          <cell r="CB300"/>
          <cell r="CC300"/>
          <cell r="CD300"/>
          <cell r="CE300"/>
          <cell r="CF300"/>
          <cell r="CG300"/>
          <cell r="CH300"/>
          <cell r="CI300"/>
          <cell r="CJ300" t="str">
            <v>Wilson Ayure</v>
          </cell>
          <cell r="CK300" t="str">
            <v>YULY MARCELA BARAJAS AGUILERA</v>
          </cell>
          <cell r="CL300" t="str">
            <v>1 1. Interna</v>
          </cell>
          <cell r="CM300" t="str">
            <v>JOSÉ GUILLERMO ORJUELA ARDILA</v>
          </cell>
          <cell r="CN300">
            <v>1075654508</v>
          </cell>
          <cell r="CO300">
            <v>1</v>
          </cell>
          <cell r="CP300"/>
          <cell r="CQ300" t="str">
            <v>GERENTE ESCUELA DE LA PARTICIPACIÓN</v>
          </cell>
          <cell r="CR300"/>
          <cell r="CS300"/>
          <cell r="CT300"/>
          <cell r="CU300"/>
          <cell r="CV300"/>
          <cell r="CW300"/>
          <cell r="CX300"/>
          <cell r="CY300"/>
          <cell r="CZ300"/>
          <cell r="DA300"/>
          <cell r="DB300"/>
          <cell r="DC300"/>
          <cell r="DD300"/>
          <cell r="DE300"/>
          <cell r="DF300"/>
          <cell r="DG300"/>
          <cell r="DH300"/>
          <cell r="DI300"/>
          <cell r="DJ300"/>
          <cell r="DK300"/>
          <cell r="DL300"/>
          <cell r="DM300"/>
          <cell r="DN300"/>
          <cell r="DO300"/>
          <cell r="DP300"/>
          <cell r="DQ300"/>
          <cell r="DR300"/>
          <cell r="DS300"/>
          <cell r="DT300"/>
          <cell r="DU300"/>
          <cell r="DV300"/>
          <cell r="DW300"/>
          <cell r="DX300"/>
          <cell r="DY300"/>
          <cell r="DZ300"/>
          <cell r="EA300"/>
          <cell r="EB300"/>
          <cell r="EC300"/>
          <cell r="ED300"/>
          <cell r="EE300"/>
          <cell r="EF300"/>
          <cell r="EG300"/>
          <cell r="EH300"/>
          <cell r="EI300"/>
          <cell r="EJ300"/>
          <cell r="EK300"/>
          <cell r="EL300"/>
          <cell r="EM300"/>
          <cell r="EN300"/>
          <cell r="EO300"/>
          <cell r="EP300"/>
          <cell r="EQ300"/>
          <cell r="ER300"/>
          <cell r="ES300"/>
          <cell r="ET300"/>
          <cell r="EU300" t="str">
            <v>$ -</v>
          </cell>
          <cell r="EV300"/>
          <cell r="EW300"/>
          <cell r="EX300"/>
          <cell r="EY300"/>
          <cell r="EZ300"/>
          <cell r="FA300"/>
          <cell r="FB300">
            <v>0</v>
          </cell>
          <cell r="FC300" t="str">
            <v>#¡VALOR!</v>
          </cell>
          <cell r="FD300">
            <v>270</v>
          </cell>
          <cell r="FE300" t="str">
            <v>$ 19.686.000</v>
          </cell>
          <cell r="FF300" t="str">
            <v>#¡VALOR!</v>
          </cell>
          <cell r="FG300" t="str">
            <v>#¡VALOR!</v>
          </cell>
          <cell r="FH300"/>
          <cell r="FI300"/>
          <cell r="FJ300" t="str">
            <v>#N/D</v>
          </cell>
          <cell r="FK300" t="str">
            <v>#N/D</v>
          </cell>
          <cell r="FL300" t="str">
            <v>$300</v>
          </cell>
          <cell r="FM300" t="str">
            <v>#N/D</v>
          </cell>
          <cell r="FN300" t="str">
            <v>#N/D</v>
          </cell>
          <cell r="FO300" t="str">
            <v>#N/D</v>
          </cell>
          <cell r="FP300" t="str">
            <v>#N/D</v>
          </cell>
          <cell r="FQ300" t="str">
            <v>#¡REF!</v>
          </cell>
          <cell r="FR300" t="str">
            <v>#N/D</v>
          </cell>
          <cell r="FS300"/>
          <cell r="FT300"/>
          <cell r="FU300"/>
          <cell r="FV300">
            <v>9</v>
          </cell>
          <cell r="FW300" t="str">
            <v>#N/D</v>
          </cell>
          <cell r="FX300"/>
          <cell r="FY300"/>
          <cell r="FZ300"/>
          <cell r="GA300"/>
          <cell r="GB300"/>
          <cell r="GC300"/>
        </row>
        <row r="301">
          <cell r="A301" t="str">
            <v>C132</v>
          </cell>
          <cell r="B301"/>
          <cell r="C301">
            <v>2025</v>
          </cell>
          <cell r="D301">
            <v>300</v>
          </cell>
          <cell r="E301">
            <v>1010013314</v>
          </cell>
          <cell r="F301">
            <v>9</v>
          </cell>
          <cell r="G301" t="str">
            <v>LUIS ALEXANDER LOZANO</v>
          </cell>
          <cell r="H301" t="str">
            <v>CR 68 L BIS 37D 32 SUR</v>
          </cell>
          <cell r="I301">
            <v>3003936929</v>
          </cell>
          <cell r="J301" t="str">
            <v>guerraoriguajuanandres.jago@gmail.com</v>
          </cell>
          <cell r="K301" t="str">
            <v>NO APLICA</v>
          </cell>
          <cell r="L301" t="str">
            <v>NO APLICA</v>
          </cell>
          <cell r="M301" t="str">
            <v>HOMBRE</v>
          </cell>
          <cell r="N301" t="str">
            <v>CISGENERO</v>
          </cell>
          <cell r="O301" t="str">
            <v>NO APLICA</v>
          </cell>
          <cell r="P301" t="str">
            <v>NO APLICA</v>
          </cell>
          <cell r="Q301">
            <v>36566</v>
          </cell>
          <cell r="R301">
            <v>25</v>
          </cell>
          <cell r="S301" t="str">
            <v>NACIONAL</v>
          </cell>
          <cell r="T301" t="str">
            <v>tecnológica o seis (06) 
semestres de formación 
profesional o aprobación del 
60% del pensum académico 
de formación profesional en 
el área de Ingeniería de 
sistemas, telemáticas y/o 
afines</v>
          </cell>
          <cell r="U301" t="str">
            <v>ESTUDIANTE INGENIERIA DE SISTEMAS
10 SEMESTRE U 
DISTRITAL F.J. de CALDAS
Certificacion del 05 de 
septiembre de 2024</v>
          </cell>
          <cell r="V301" t="str">
            <v>Inversión</v>
          </cell>
          <cell r="W301" t="str">
            <v>Construcción de Ciudadanía Activa Crece La Participación en el Territorio con Promoción, Información e Innovación en Bogotá D.C.</v>
          </cell>
          <cell r="X301" t="str">
            <v>O23011745022024025401021</v>
          </cell>
          <cell r="Y30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1" t="str">
            <v>3. Entregar 1.550 Incentivo(s) para estimular y promover la participación incidente</v>
          </cell>
          <cell r="AA301" t="str">
            <v>Prestar servicios de apoyo a la gestión para diseñar e implementar actividades en las diferentes modalidades de formación que brinda la Gerencia de Escuela de la Participación.</v>
          </cell>
          <cell r="AB301"/>
          <cell r="AC301"/>
          <cell r="AD301"/>
          <cell r="AE301"/>
          <cell r="AF301"/>
          <cell r="AG301"/>
          <cell r="AH301">
            <v>9</v>
          </cell>
          <cell r="AI301">
            <v>0</v>
          </cell>
          <cell r="AJ301"/>
          <cell r="AK301"/>
          <cell r="AL301"/>
          <cell r="AM301" t="str">
            <v>#¡VALOR!</v>
          </cell>
          <cell r="AN301">
            <v>270</v>
          </cell>
          <cell r="AO301">
            <v>28000000</v>
          </cell>
          <cell r="AP301"/>
          <cell r="AQ301"/>
          <cell r="AR301"/>
          <cell r="AS301" t="str">
            <v>$ 2.316.000</v>
          </cell>
          <cell r="AT301" t="str">
            <v>ASISTENCIAL 4</v>
          </cell>
          <cell r="AU301"/>
          <cell r="AV301" t="str">
            <v>1 1. Natural</v>
          </cell>
          <cell r="AW301" t="str">
            <v>26 26-Persona Natural</v>
          </cell>
          <cell r="AX301" t="str">
            <v>3 3. Único Contratista</v>
          </cell>
          <cell r="AY301" t="str">
            <v>17 17. Contrato de Prestación de Servicios</v>
          </cell>
          <cell r="AZ301" t="str">
            <v>33 33-Servicios Apoyo a la Gestion de la Entidad (servicios administrativos)</v>
          </cell>
          <cell r="BA301" t="str">
            <v>5 Contratación directa</v>
          </cell>
          <cell r="BB301" t="str">
            <v>33 Prestación de Servicios Profesionales y Apoyo (5-8)</v>
          </cell>
          <cell r="BC301">
            <v>1</v>
          </cell>
          <cell r="BD301" t="str">
            <v>1 1. Ley 80</v>
          </cell>
          <cell r="BE301"/>
          <cell r="BF301"/>
          <cell r="BG301"/>
          <cell r="BH301"/>
          <cell r="BI301" t="str">
            <v>6 6: Prestacion de servicios</v>
          </cell>
          <cell r="BJ301"/>
          <cell r="BK301"/>
          <cell r="BL301"/>
          <cell r="BM301"/>
          <cell r="BN301"/>
          <cell r="BO301"/>
          <cell r="BP301"/>
          <cell r="BQ301"/>
          <cell r="BR301"/>
          <cell r="BS301"/>
          <cell r="BT301"/>
          <cell r="BU301"/>
          <cell r="BV301"/>
          <cell r="BW301"/>
          <cell r="BX301"/>
          <cell r="BY301"/>
          <cell r="BZ301"/>
          <cell r="CA301"/>
          <cell r="CB301"/>
          <cell r="CC301"/>
          <cell r="CD301" t="str">
            <v>CUMPLIMIENTO</v>
          </cell>
          <cell r="CE301">
            <v>80111600</v>
          </cell>
          <cell r="CF301"/>
          <cell r="CG301"/>
          <cell r="CH301"/>
          <cell r="CI301"/>
          <cell r="CJ301" t="str">
            <v>Wilson Ayure</v>
          </cell>
          <cell r="CK301" t="str">
            <v>YULY MARCELA BARAJAS AGUILERA</v>
          </cell>
          <cell r="CL301" t="str">
            <v>1 1. Interna</v>
          </cell>
          <cell r="CM301" t="str">
            <v>JOSÉ GUILLERMO ORJUELA ARDILA</v>
          </cell>
          <cell r="CN301">
            <v>1075654508</v>
          </cell>
          <cell r="CO301">
            <v>1</v>
          </cell>
          <cell r="CP301"/>
          <cell r="CQ301" t="str">
            <v>GERENTE ESCUELA DE LA PARTICIPACIÓN</v>
          </cell>
          <cell r="CR301"/>
          <cell r="CS301"/>
          <cell r="CT301"/>
          <cell r="CU301"/>
          <cell r="CV301"/>
          <cell r="CW301"/>
          <cell r="CX301"/>
          <cell r="CY301"/>
          <cell r="CZ301"/>
          <cell r="DA301"/>
          <cell r="DB301"/>
          <cell r="DC301"/>
          <cell r="DD301"/>
          <cell r="DE301"/>
          <cell r="DF301"/>
          <cell r="DG301"/>
          <cell r="DH301"/>
          <cell r="DI301"/>
          <cell r="DJ301"/>
          <cell r="DK301"/>
          <cell r="DL301"/>
          <cell r="DM301"/>
          <cell r="DN301"/>
          <cell r="DO301"/>
          <cell r="DP301"/>
          <cell r="DQ301"/>
          <cell r="DR301"/>
          <cell r="DS301"/>
          <cell r="DT301"/>
          <cell r="DU301"/>
          <cell r="DV301"/>
          <cell r="DW301"/>
          <cell r="DX301"/>
          <cell r="DY301"/>
          <cell r="DZ301"/>
          <cell r="EA301"/>
          <cell r="EB301"/>
          <cell r="EC301"/>
          <cell r="ED301"/>
          <cell r="EE301"/>
          <cell r="EF301"/>
          <cell r="EG301"/>
          <cell r="EH301"/>
          <cell r="EI301"/>
          <cell r="EJ301"/>
          <cell r="EK301"/>
          <cell r="EL301"/>
          <cell r="EM301"/>
          <cell r="EN301"/>
          <cell r="EO301"/>
          <cell r="EP301"/>
          <cell r="EQ301"/>
          <cell r="ER301"/>
          <cell r="ES301"/>
          <cell r="ET301"/>
          <cell r="EU301" t="str">
            <v>$ -</v>
          </cell>
          <cell r="EV301"/>
          <cell r="EW301"/>
          <cell r="EX301"/>
          <cell r="EY301"/>
          <cell r="EZ301"/>
          <cell r="FA301"/>
          <cell r="FB301">
            <v>0</v>
          </cell>
          <cell r="FC301" t="str">
            <v>#¡VALOR!</v>
          </cell>
          <cell r="FD301">
            <v>270</v>
          </cell>
          <cell r="FE301" t="str">
            <v>$ 28.000.000</v>
          </cell>
          <cell r="FF301" t="str">
            <v>#¡VALOR!</v>
          </cell>
          <cell r="FG301" t="str">
            <v>#¡VALOR!</v>
          </cell>
          <cell r="FH301"/>
          <cell r="FI301"/>
          <cell r="FJ301" t="str">
            <v>#N/D</v>
          </cell>
          <cell r="FK301" t="str">
            <v>#N/D</v>
          </cell>
          <cell r="FL301" t="str">
            <v>$301</v>
          </cell>
          <cell r="FM301" t="str">
            <v>#N/D</v>
          </cell>
          <cell r="FN301" t="str">
            <v>#N/D</v>
          </cell>
          <cell r="FO301" t="str">
            <v>#N/D</v>
          </cell>
          <cell r="FP301" t="str">
            <v>#N/D</v>
          </cell>
          <cell r="FQ301" t="str">
            <v>#¡REF!</v>
          </cell>
          <cell r="FR301" t="str">
            <v>#N/D</v>
          </cell>
          <cell r="FS301"/>
          <cell r="FT301"/>
          <cell r="FU301"/>
          <cell r="FV301">
            <v>9</v>
          </cell>
          <cell r="FW301" t="str">
            <v>#N/D</v>
          </cell>
          <cell r="FX301"/>
          <cell r="FY301"/>
          <cell r="FZ301"/>
          <cell r="GA301"/>
          <cell r="GB301"/>
          <cell r="GC301"/>
        </row>
        <row r="302">
          <cell r="A302" t="str">
            <v>C490</v>
          </cell>
          <cell r="B302"/>
          <cell r="C302">
            <v>2025</v>
          </cell>
          <cell r="D302">
            <v>301</v>
          </cell>
          <cell r="E302">
            <v>1033703905</v>
          </cell>
          <cell r="F302" t="str">
            <v>#N/D</v>
          </cell>
          <cell r="G302" t="str">
            <v>KAROL OLIVIA CARDENAS</v>
          </cell>
          <cell r="H302" t="str">
            <v>CR 78A No 41F 22 SUR</v>
          </cell>
          <cell r="I302">
            <v>3232836012</v>
          </cell>
          <cell r="J302" t="str">
            <v>grullavida@gmail.com</v>
          </cell>
          <cell r="K302" t="str">
            <v>NO APLICA</v>
          </cell>
          <cell r="L302" t="str">
            <v>NO APLICA</v>
          </cell>
          <cell r="M302" t="str">
            <v>HOMBRE</v>
          </cell>
          <cell r="N302" t="str">
            <v>CISGENERO</v>
          </cell>
          <cell r="O302" t="str">
            <v>NO APLICA</v>
          </cell>
          <cell r="P302" t="str">
            <v>NO APLICA</v>
          </cell>
          <cell r="Q302">
            <v>34269</v>
          </cell>
          <cell r="R302">
            <v>31</v>
          </cell>
          <cell r="S302" t="str">
            <v>NACIONAL</v>
          </cell>
          <cell r="T302" t="str">
            <v>Título profesional en Ciencias Sociales y 
Humanas, Economía, Administración, Contaduría 
y afines</v>
          </cell>
          <cell r="U302" t="str">
            <v>ABOGADO 
Universidad La Gran Colombia 
Según acta de grado del 04 de octubre de 2019</v>
          </cell>
          <cell r="V302" t="str">
            <v>Inversión</v>
          </cell>
          <cell r="W302" t="str">
            <v>Construcción de Ciudadanía Activa Crece La Participación en el Territorio con Promoción, Información e Innovación en Bogotá D.C.</v>
          </cell>
          <cell r="X302" t="str">
            <v>O23011745022024025401021</v>
          </cell>
          <cell r="Y30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2" t="str">
            <v>3. Entregar 1.550 Incentivo(s) para estimular y promover la participación incidente</v>
          </cell>
          <cell r="AA302"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AB302"/>
          <cell r="AC302"/>
          <cell r="AD302"/>
          <cell r="AE302"/>
          <cell r="AF302"/>
          <cell r="AG302"/>
          <cell r="AH302">
            <v>7</v>
          </cell>
          <cell r="AI302">
            <v>0</v>
          </cell>
          <cell r="AJ302"/>
          <cell r="AK302"/>
          <cell r="AL302"/>
          <cell r="AM302" t="str">
            <v>#¡VALOR!</v>
          </cell>
          <cell r="AN302">
            <v>210</v>
          </cell>
          <cell r="AO302">
            <v>28000000</v>
          </cell>
          <cell r="AP302"/>
          <cell r="AQ302"/>
          <cell r="AR302"/>
          <cell r="AS302" t="str">
            <v>$ 4.000.000</v>
          </cell>
          <cell r="AT302" t="str">
            <v>PROFESIONAL 1</v>
          </cell>
          <cell r="AU302"/>
          <cell r="AV302" t="str">
            <v>1 1. Natural</v>
          </cell>
          <cell r="AW302" t="str">
            <v>26 26-Persona Natural</v>
          </cell>
          <cell r="AX302" t="str">
            <v>3 3. Único Contratista</v>
          </cell>
          <cell r="AY302" t="str">
            <v>17 17. Contrato de Prestación de Servicios</v>
          </cell>
          <cell r="AZ302" t="str">
            <v>31 31-Servicios Profesionales</v>
          </cell>
          <cell r="BA302" t="str">
            <v>5 Contratación directa</v>
          </cell>
          <cell r="BB302" t="str">
            <v>33 Prestación de Servicios Profesionales y Apoyo (5-8)</v>
          </cell>
          <cell r="BC302">
            <v>1</v>
          </cell>
          <cell r="BD302" t="str">
            <v>1 1. Ley 80</v>
          </cell>
          <cell r="BE302"/>
          <cell r="BF302"/>
          <cell r="BG302"/>
          <cell r="BH302"/>
          <cell r="BI302" t="str">
            <v>6 6: Prestacion de servicios</v>
          </cell>
          <cell r="BJ302"/>
          <cell r="BK302"/>
          <cell r="BL302"/>
          <cell r="BM302"/>
          <cell r="BN302"/>
          <cell r="BO302"/>
          <cell r="BP302"/>
          <cell r="BQ302"/>
          <cell r="BR302"/>
          <cell r="BS302"/>
          <cell r="BT302"/>
          <cell r="BU302"/>
          <cell r="BV302"/>
          <cell r="BW302"/>
          <cell r="BX302"/>
          <cell r="BY302"/>
          <cell r="BZ302"/>
          <cell r="CA302"/>
          <cell r="CB302"/>
          <cell r="CC302"/>
          <cell r="CD302" t="str">
            <v>CUMPLIMIENTO</v>
          </cell>
          <cell r="CE302">
            <v>80111600</v>
          </cell>
          <cell r="CF302"/>
          <cell r="CG302"/>
          <cell r="CH302"/>
          <cell r="CI302"/>
          <cell r="CJ302" t="str">
            <v>JORGE SUAREZ</v>
          </cell>
          <cell r="CK302" t="str">
            <v>YULY MARCELA BARAJAS AGUILERA</v>
          </cell>
          <cell r="CL302" t="str">
            <v>1 1. Interna</v>
          </cell>
          <cell r="CM302" t="str">
            <v>JUAN CAMILO CASTELLANOS MEDINA</v>
          </cell>
          <cell r="CN302">
            <v>3838495</v>
          </cell>
          <cell r="CO302">
            <v>0</v>
          </cell>
          <cell r="CP302"/>
          <cell r="CQ302" t="str">
            <v>GERENTE DE INSTANCIAS Y MECANISMOS DE PARTICIPACIÓN</v>
          </cell>
          <cell r="CR302"/>
          <cell r="CS302"/>
          <cell r="CT302"/>
          <cell r="CU302"/>
          <cell r="CV302"/>
          <cell r="CW302"/>
          <cell r="CX302"/>
          <cell r="CY302"/>
          <cell r="CZ302"/>
          <cell r="DA302"/>
          <cell r="DB302"/>
          <cell r="DC302"/>
          <cell r="DD302"/>
          <cell r="DE302"/>
          <cell r="DF302"/>
          <cell r="DG302"/>
          <cell r="DH302"/>
          <cell r="DI302"/>
          <cell r="DJ302"/>
          <cell r="DK302"/>
          <cell r="DL302"/>
          <cell r="DM302"/>
          <cell r="DN302"/>
          <cell r="DO302"/>
          <cell r="DP302"/>
          <cell r="DQ302"/>
          <cell r="DR302"/>
          <cell r="DS302"/>
          <cell r="DT302"/>
          <cell r="DU302"/>
          <cell r="DV302"/>
          <cell r="DW302"/>
          <cell r="DX302"/>
          <cell r="DY302"/>
          <cell r="DZ302"/>
          <cell r="EA302"/>
          <cell r="EB302"/>
          <cell r="EC302"/>
          <cell r="ED302"/>
          <cell r="EE302"/>
          <cell r="EF302"/>
          <cell r="EG302"/>
          <cell r="EH302"/>
          <cell r="EI302"/>
          <cell r="EJ302"/>
          <cell r="EK302"/>
          <cell r="EL302"/>
          <cell r="EM302"/>
          <cell r="EN302"/>
          <cell r="EO302"/>
          <cell r="EP302"/>
          <cell r="EQ302"/>
          <cell r="ER302"/>
          <cell r="ES302"/>
          <cell r="ET302"/>
          <cell r="EU302" t="str">
            <v>$ -</v>
          </cell>
          <cell r="EV302"/>
          <cell r="EW302"/>
          <cell r="EX302"/>
          <cell r="EY302"/>
          <cell r="EZ302"/>
          <cell r="FA302"/>
          <cell r="FB302">
            <v>0</v>
          </cell>
          <cell r="FC302" t="str">
            <v>#¡VALOR!</v>
          </cell>
          <cell r="FD302">
            <v>210</v>
          </cell>
          <cell r="FE302" t="str">
            <v>$ 28.000.000</v>
          </cell>
          <cell r="FF302" t="str">
            <v>#¡VALOR!</v>
          </cell>
          <cell r="FG302" t="str">
            <v>#¡VALOR!</v>
          </cell>
          <cell r="FH302"/>
          <cell r="FI302"/>
          <cell r="FJ302" t="str">
            <v>#N/D</v>
          </cell>
          <cell r="FK302" t="str">
            <v>#N/D</v>
          </cell>
          <cell r="FL302" t="str">
            <v>$302</v>
          </cell>
          <cell r="FM302" t="str">
            <v>#N/D</v>
          </cell>
          <cell r="FN302" t="str">
            <v>#N/D</v>
          </cell>
          <cell r="FO302" t="str">
            <v>#N/D</v>
          </cell>
          <cell r="FP302" t="str">
            <v>#N/D</v>
          </cell>
          <cell r="FQ302" t="str">
            <v>#¡REF!</v>
          </cell>
          <cell r="FR302" t="str">
            <v>#N/D</v>
          </cell>
          <cell r="FS302"/>
          <cell r="FT302"/>
          <cell r="FU302"/>
          <cell r="FV302">
            <v>7</v>
          </cell>
          <cell r="FW302" t="str">
            <v>#N/D</v>
          </cell>
          <cell r="FX302"/>
          <cell r="FY302"/>
          <cell r="FZ302"/>
          <cell r="GA302"/>
          <cell r="GB302"/>
          <cell r="GC302"/>
        </row>
        <row r="303">
          <cell r="A303" t="str">
            <v>C489</v>
          </cell>
          <cell r="B303"/>
          <cell r="C303">
            <v>2025</v>
          </cell>
          <cell r="D303">
            <v>302</v>
          </cell>
          <cell r="E303">
            <v>1024523714</v>
          </cell>
          <cell r="F303" t="str">
            <v>#N/D</v>
          </cell>
          <cell r="G303" t="str">
            <v>VALENTINA SALAS  CARDOZO</v>
          </cell>
          <cell r="H303" t="str">
            <v>#N/D</v>
          </cell>
          <cell r="I303" t="str">
            <v>#N/D</v>
          </cell>
          <cell r="J303" t="str">
            <v>#N/D</v>
          </cell>
          <cell r="K303" t="str">
            <v>#N/D</v>
          </cell>
          <cell r="L303" t="str">
            <v>#N/D</v>
          </cell>
          <cell r="M303" t="str">
            <v>#N/D</v>
          </cell>
          <cell r="N303" t="str">
            <v>#N/D</v>
          </cell>
          <cell r="O303" t="str">
            <v>#N/D</v>
          </cell>
          <cell r="P303" t="str">
            <v>#N/D</v>
          </cell>
          <cell r="Q303" t="str">
            <v>#N/D</v>
          </cell>
          <cell r="R303" t="str">
            <v>#N/D</v>
          </cell>
          <cell r="S303" t="str">
            <v>#N/D</v>
          </cell>
          <cell r="T303" t="str">
            <v>#N/D</v>
          </cell>
          <cell r="U303" t="str">
            <v>#N/D</v>
          </cell>
          <cell r="V303" t="str">
            <v>Inversión</v>
          </cell>
          <cell r="W303" t="str">
            <v>Construcción de Ciudadanía Activa Crece La Participación en el Territorio con Promoción, Información e Innovación en Bogotá D.C.</v>
          </cell>
          <cell r="X303" t="str">
            <v>O23011745022024025407017</v>
          </cell>
          <cell r="Y30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3" t="str">
            <v>2. Fortalecer 1 sistema(s) informativo y de comunicación del Distrito.</v>
          </cell>
          <cell r="AA303"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AB303"/>
          <cell r="AC303"/>
          <cell r="AD303"/>
          <cell r="AE303"/>
          <cell r="AF303"/>
          <cell r="AG303"/>
          <cell r="AH303">
            <v>7</v>
          </cell>
          <cell r="AI303">
            <v>0</v>
          </cell>
          <cell r="AJ303"/>
          <cell r="AK303"/>
          <cell r="AL303"/>
          <cell r="AM303" t="str">
            <v>#¡VALOR!</v>
          </cell>
          <cell r="AN303">
            <v>210</v>
          </cell>
          <cell r="AO303">
            <v>11910480</v>
          </cell>
          <cell r="AP303"/>
          <cell r="AQ303"/>
          <cell r="AR303"/>
          <cell r="AS303" t="str">
            <v>$ 4.000.000</v>
          </cell>
          <cell r="AT303" t="str">
            <v>PROFESIONAL 1</v>
          </cell>
          <cell r="AU303"/>
          <cell r="AV303" t="str">
            <v>1 1. Natural</v>
          </cell>
          <cell r="AW303" t="str">
            <v>26 26-Persona Natural</v>
          </cell>
          <cell r="AX303" t="str">
            <v>3 3. Único Contratista</v>
          </cell>
          <cell r="AY303" t="str">
            <v>17 17. Contrato de Prestación de Servicios</v>
          </cell>
          <cell r="AZ303" t="str">
            <v>31 31-Servicios Profesionales</v>
          </cell>
          <cell r="BA303" t="str">
            <v>5 Contratación directa</v>
          </cell>
          <cell r="BB303" t="str">
            <v>33 Prestación de Servicios Profesionales y Apoyo (5-8)</v>
          </cell>
          <cell r="BC303">
            <v>1</v>
          </cell>
          <cell r="BD303" t="str">
            <v>1 1. Ley 80</v>
          </cell>
          <cell r="BE303"/>
          <cell r="BF303"/>
          <cell r="BG303"/>
          <cell r="BH303"/>
          <cell r="BI303"/>
          <cell r="BJ303"/>
          <cell r="BK303"/>
          <cell r="BL303"/>
          <cell r="BM303"/>
          <cell r="BN303"/>
          <cell r="BO303"/>
          <cell r="BP303"/>
          <cell r="BQ303"/>
          <cell r="BR303"/>
          <cell r="BS303"/>
          <cell r="BT303"/>
          <cell r="BU303"/>
          <cell r="BV303"/>
          <cell r="BW303"/>
          <cell r="BX303"/>
          <cell r="BY303"/>
          <cell r="BZ303"/>
          <cell r="CA303"/>
          <cell r="CB303"/>
          <cell r="CC303"/>
          <cell r="CD303"/>
          <cell r="CE303"/>
          <cell r="CF303"/>
          <cell r="CG303"/>
          <cell r="CH303"/>
          <cell r="CI303"/>
          <cell r="CJ303" t="str">
            <v>JORGE SUAREZ</v>
          </cell>
          <cell r="CK303" t="str">
            <v>YULY MARCELA BARAJAS AGUILERA</v>
          </cell>
          <cell r="CL303" t="str">
            <v>1 1. Interna</v>
          </cell>
          <cell r="CM303" t="str">
            <v>JUAN CAMILO CASTELLANOS MEDINA</v>
          </cell>
          <cell r="CN303">
            <v>3838495</v>
          </cell>
          <cell r="CO303">
            <v>0</v>
          </cell>
          <cell r="CP303"/>
          <cell r="CQ303" t="str">
            <v>GERENTE DE INSTANCIAS Y MECANISMOS DE PARTICIPACIÓN</v>
          </cell>
          <cell r="CR303"/>
          <cell r="CS303"/>
          <cell r="CT303"/>
          <cell r="CU303"/>
          <cell r="CV303"/>
          <cell r="CW303"/>
          <cell r="CX303"/>
          <cell r="CY303"/>
          <cell r="CZ303"/>
          <cell r="DA303"/>
          <cell r="DB303"/>
          <cell r="DC303"/>
          <cell r="DD303"/>
          <cell r="DE303"/>
          <cell r="DF303"/>
          <cell r="DG303"/>
          <cell r="DH303"/>
          <cell r="DI303"/>
          <cell r="DJ303"/>
          <cell r="DK303"/>
          <cell r="DL303"/>
          <cell r="DM303"/>
          <cell r="DN303"/>
          <cell r="DO303"/>
          <cell r="DP303"/>
          <cell r="DQ303"/>
          <cell r="DR303"/>
          <cell r="DS303"/>
          <cell r="DT303"/>
          <cell r="DU303"/>
          <cell r="DV303"/>
          <cell r="DW303"/>
          <cell r="DX303"/>
          <cell r="DY303"/>
          <cell r="DZ303"/>
          <cell r="EA303"/>
          <cell r="EB303"/>
          <cell r="EC303"/>
          <cell r="ED303"/>
          <cell r="EE303"/>
          <cell r="EF303"/>
          <cell r="EG303"/>
          <cell r="EH303"/>
          <cell r="EI303"/>
          <cell r="EJ303"/>
          <cell r="EK303"/>
          <cell r="EL303"/>
          <cell r="EM303"/>
          <cell r="EN303"/>
          <cell r="EO303"/>
          <cell r="EP303"/>
          <cell r="EQ303"/>
          <cell r="ER303"/>
          <cell r="ES303"/>
          <cell r="ET303"/>
          <cell r="EU303" t="str">
            <v>$ -</v>
          </cell>
          <cell r="EV303"/>
          <cell r="EW303"/>
          <cell r="EX303"/>
          <cell r="EY303"/>
          <cell r="EZ303"/>
          <cell r="FA303"/>
          <cell r="FB303">
            <v>0</v>
          </cell>
          <cell r="FC303" t="str">
            <v>#¡VALOR!</v>
          </cell>
          <cell r="FD303">
            <v>210</v>
          </cell>
          <cell r="FE303" t="str">
            <v>$ 11.910.480</v>
          </cell>
          <cell r="FF303" t="str">
            <v>#¡VALOR!</v>
          </cell>
          <cell r="FG303" t="str">
            <v>#¡VALOR!</v>
          </cell>
          <cell r="FH303"/>
          <cell r="FI303"/>
          <cell r="FJ303" t="str">
            <v>#N/D</v>
          </cell>
          <cell r="FK303" t="str">
            <v>#N/D</v>
          </cell>
          <cell r="FL303" t="str">
            <v>$303</v>
          </cell>
          <cell r="FM303" t="str">
            <v>#N/D</v>
          </cell>
          <cell r="FN303" t="str">
            <v>#N/D</v>
          </cell>
          <cell r="FO303" t="str">
            <v>#N/D</v>
          </cell>
          <cell r="FP303" t="str">
            <v>#N/D</v>
          </cell>
          <cell r="FQ303" t="str">
            <v>#¡REF!</v>
          </cell>
          <cell r="FR303" t="str">
            <v>#N/D</v>
          </cell>
          <cell r="FS303"/>
          <cell r="FT303"/>
          <cell r="FU303"/>
          <cell r="FV303">
            <v>7</v>
          </cell>
          <cell r="FW303" t="str">
            <v>#N/D</v>
          </cell>
          <cell r="FX303"/>
          <cell r="FY303"/>
          <cell r="FZ303"/>
          <cell r="GA303"/>
          <cell r="GB303"/>
          <cell r="GC303"/>
        </row>
        <row r="304">
          <cell r="A304" t="str">
            <v>C691</v>
          </cell>
          <cell r="B304"/>
          <cell r="C304">
            <v>2025</v>
          </cell>
          <cell r="D304">
            <v>303</v>
          </cell>
          <cell r="E304">
            <v>1100975617</v>
          </cell>
          <cell r="F304" t="str">
            <v>#N/D</v>
          </cell>
          <cell r="G304" t="str">
            <v>AMINTA PARDO SANCHEZ</v>
          </cell>
          <cell r="H304" t="str">
            <v>#N/D</v>
          </cell>
          <cell r="I304" t="str">
            <v>#N/D</v>
          </cell>
          <cell r="J304" t="str">
            <v>#N/D</v>
          </cell>
          <cell r="K304" t="str">
            <v>#N/D</v>
          </cell>
          <cell r="L304" t="str">
            <v>#N/D</v>
          </cell>
          <cell r="M304" t="str">
            <v>#N/D</v>
          </cell>
          <cell r="N304" t="str">
            <v>#N/D</v>
          </cell>
          <cell r="O304" t="str">
            <v>#N/D</v>
          </cell>
          <cell r="P304" t="str">
            <v>#N/D</v>
          </cell>
          <cell r="Q304" t="str">
            <v>#N/D</v>
          </cell>
          <cell r="R304" t="str">
            <v>#N/D</v>
          </cell>
          <cell r="S304" t="str">
            <v>#N/D</v>
          </cell>
          <cell r="T304" t="str">
            <v>#N/D</v>
          </cell>
          <cell r="U304" t="str">
            <v>#N/D</v>
          </cell>
          <cell r="V304" t="str">
            <v>Inversión</v>
          </cell>
          <cell r="W304" t="str">
            <v>Formación en capacidades democráticas en interrelación con la cualificación de la participación incidente; con enfoques de cultura ciudadana, democrática y de paz Bogotá D.C.</v>
          </cell>
          <cell r="X304" t="str">
            <v>O23011745022024021202034</v>
          </cell>
          <cell r="Y30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04" t="str">
            <v>1. Formar 120.000 ciudadanos en sus capacidades democráticas para incidir en la construcción de una cultura democrática, ciudadana y de paz</v>
          </cell>
          <cell r="AA304" t="str">
            <v>Prestar los servicios de apoyo a la gestión para la planeación y publicación estratégica de los contenidos en la redes sociales y lo que se requiera en virtud del cubrimiento periodistica que realiza la Oficina Asesora de Comunicaciones.</v>
          </cell>
          <cell r="AB304"/>
          <cell r="AC304"/>
          <cell r="AD304"/>
          <cell r="AE304"/>
          <cell r="AF304"/>
          <cell r="AG304"/>
          <cell r="AH304">
            <v>5</v>
          </cell>
          <cell r="AI304">
            <v>0</v>
          </cell>
          <cell r="AJ304"/>
          <cell r="AK304"/>
          <cell r="AL304"/>
          <cell r="AM304" t="str">
            <v>#¡VALOR!</v>
          </cell>
          <cell r="AN304">
            <v>150</v>
          </cell>
          <cell r="AO304">
            <v>42000000</v>
          </cell>
          <cell r="AP304"/>
          <cell r="AQ304"/>
          <cell r="AR304"/>
          <cell r="AS304" t="str">
            <v>$ 2.382.096</v>
          </cell>
          <cell r="AT304" t="str">
            <v>ASISTENCIAL 4</v>
          </cell>
          <cell r="AU304"/>
          <cell r="AV304" t="str">
            <v>1 1. Natural</v>
          </cell>
          <cell r="AW304" t="str">
            <v>26 26-Persona Natural</v>
          </cell>
          <cell r="AX304" t="str">
            <v>3 3. Único Contratista</v>
          </cell>
          <cell r="AY304" t="str">
            <v>17 17. Contrato de Prestación de Servicios</v>
          </cell>
          <cell r="AZ304" t="str">
            <v>33 33-Servicios Apoyo a la Gestion de la Entidad (servicios administrativos)</v>
          </cell>
          <cell r="BA304" t="str">
            <v>5 Contratación directa</v>
          </cell>
          <cell r="BB304" t="str">
            <v>33 Prestación de Servicios Profesionales y Apoyo (5-8)</v>
          </cell>
          <cell r="BC304">
            <v>1</v>
          </cell>
          <cell r="BD304" t="str">
            <v>1 1. Ley 80</v>
          </cell>
          <cell r="BE304"/>
          <cell r="BF304"/>
          <cell r="BG304"/>
          <cell r="BH304"/>
          <cell r="BI304" t="str">
            <v>6 6: Prestacion de servicios</v>
          </cell>
          <cell r="BJ304"/>
          <cell r="BK304"/>
          <cell r="BL304"/>
          <cell r="BM304"/>
          <cell r="BN304"/>
          <cell r="BO304"/>
          <cell r="BP304"/>
          <cell r="BQ304"/>
          <cell r="BR304"/>
          <cell r="BS304"/>
          <cell r="BT304"/>
          <cell r="BU304"/>
          <cell r="BV304"/>
          <cell r="BW304"/>
          <cell r="BX304"/>
          <cell r="BY304"/>
          <cell r="BZ304"/>
          <cell r="CA304"/>
          <cell r="CB304"/>
          <cell r="CC304"/>
          <cell r="CD304" t="str">
            <v>CUMPLIMIENTO</v>
          </cell>
          <cell r="CE304">
            <v>80111600</v>
          </cell>
          <cell r="CF304"/>
          <cell r="CG304"/>
          <cell r="CH304"/>
          <cell r="CI304"/>
          <cell r="CJ304" t="str">
            <v>Manuela Martínez</v>
          </cell>
          <cell r="CK304" t="str">
            <v>YULY MARCELA BARAJAS AGUILERA</v>
          </cell>
          <cell r="CL304" t="str">
            <v>1 1. Interna</v>
          </cell>
          <cell r="CM304" t="str">
            <v>ELIZABETH CORREA LONDOÑO</v>
          </cell>
          <cell r="CN304">
            <v>1017128785</v>
          </cell>
          <cell r="CO304">
            <v>7</v>
          </cell>
          <cell r="CP304"/>
          <cell r="CQ304" t="str">
            <v>Jefe de la Oficina Asesora de Comunicaciones</v>
          </cell>
          <cell r="CR304"/>
          <cell r="CS304"/>
          <cell r="CT304"/>
          <cell r="CU304"/>
          <cell r="CV304"/>
          <cell r="CW304"/>
          <cell r="CX304"/>
          <cell r="CY304"/>
          <cell r="CZ304"/>
          <cell r="DA304"/>
          <cell r="DB304"/>
          <cell r="DC304"/>
          <cell r="DD304"/>
          <cell r="DE304"/>
          <cell r="DF304"/>
          <cell r="DG304"/>
          <cell r="DH304"/>
          <cell r="DI304"/>
          <cell r="DJ304"/>
          <cell r="DK304"/>
          <cell r="DL304"/>
          <cell r="DM304"/>
          <cell r="DN304"/>
          <cell r="DO304"/>
          <cell r="DP304"/>
          <cell r="DQ304"/>
          <cell r="DR304"/>
          <cell r="DS304"/>
          <cell r="DT304"/>
          <cell r="DU304"/>
          <cell r="DV304"/>
          <cell r="DW304"/>
          <cell r="DX304"/>
          <cell r="DY304"/>
          <cell r="DZ304"/>
          <cell r="EA304"/>
          <cell r="EB304"/>
          <cell r="EC304"/>
          <cell r="ED304"/>
          <cell r="EE304"/>
          <cell r="EF304"/>
          <cell r="EG304"/>
          <cell r="EH304"/>
          <cell r="EI304"/>
          <cell r="EJ304"/>
          <cell r="EK304"/>
          <cell r="EL304"/>
          <cell r="EM304"/>
          <cell r="EN304"/>
          <cell r="EO304"/>
          <cell r="EP304"/>
          <cell r="EQ304"/>
          <cell r="ER304"/>
          <cell r="ES304"/>
          <cell r="ET304"/>
          <cell r="EU304" t="str">
            <v>$ -</v>
          </cell>
          <cell r="EV304"/>
          <cell r="EW304"/>
          <cell r="EX304"/>
          <cell r="EY304"/>
          <cell r="EZ304"/>
          <cell r="FA304"/>
          <cell r="FB304">
            <v>0</v>
          </cell>
          <cell r="FC304" t="str">
            <v>#¡VALOR!</v>
          </cell>
          <cell r="FD304">
            <v>150</v>
          </cell>
          <cell r="FE304" t="str">
            <v>$ 42.000.000</v>
          </cell>
          <cell r="FF304" t="str">
            <v>#¡VALOR!</v>
          </cell>
          <cell r="FG304" t="str">
            <v>#¡VALOR!</v>
          </cell>
          <cell r="FH304"/>
          <cell r="FI304"/>
          <cell r="FJ304" t="str">
            <v>#N/D</v>
          </cell>
          <cell r="FK304" t="str">
            <v>#N/D</v>
          </cell>
          <cell r="FL304" t="str">
            <v>$304</v>
          </cell>
          <cell r="FM304" t="str">
            <v>#N/D</v>
          </cell>
          <cell r="FN304" t="str">
            <v>#N/D</v>
          </cell>
          <cell r="FO304" t="str">
            <v>#N/D</v>
          </cell>
          <cell r="FP304" t="str">
            <v>#N/D</v>
          </cell>
          <cell r="FQ304" t="str">
            <v>#¡REF!</v>
          </cell>
          <cell r="FR304" t="str">
            <v>#N/D</v>
          </cell>
          <cell r="FS304"/>
          <cell r="FT304"/>
          <cell r="FU304"/>
          <cell r="FV304">
            <v>5</v>
          </cell>
          <cell r="FW304" t="str">
            <v>#N/D</v>
          </cell>
          <cell r="FX304"/>
          <cell r="FY304"/>
          <cell r="FZ304"/>
          <cell r="GA304"/>
          <cell r="GB304"/>
          <cell r="GC304"/>
        </row>
        <row r="305">
          <cell r="A305" t="str">
            <v>C173</v>
          </cell>
          <cell r="B305"/>
          <cell r="C305">
            <v>2025</v>
          </cell>
          <cell r="D305">
            <v>304</v>
          </cell>
          <cell r="E305">
            <v>28307991</v>
          </cell>
          <cell r="F305">
            <v>3</v>
          </cell>
          <cell r="G305" t="str">
            <v>OMAR YESID ANGULO BERMUDEZ</v>
          </cell>
          <cell r="H305" t="str">
            <v>#N/D</v>
          </cell>
          <cell r="I305" t="str">
            <v>#N/D</v>
          </cell>
          <cell r="J305" t="str">
            <v>#N/D</v>
          </cell>
          <cell r="K305" t="str">
            <v>#N/D</v>
          </cell>
          <cell r="L305" t="str">
            <v>#N/D</v>
          </cell>
          <cell r="M305" t="str">
            <v>#N/D</v>
          </cell>
          <cell r="N305" t="str">
            <v>#N/D</v>
          </cell>
          <cell r="O305" t="str">
            <v>#N/D</v>
          </cell>
          <cell r="P305" t="str">
            <v>#N/D</v>
          </cell>
          <cell r="Q305" t="str">
            <v>#N/D</v>
          </cell>
          <cell r="R305" t="str">
            <v>#N/D</v>
          </cell>
          <cell r="S305" t="str">
            <v>#N/D</v>
          </cell>
          <cell r="T305" t="str">
            <v>#N/D</v>
          </cell>
          <cell r="U305" t="str">
            <v>#N/D</v>
          </cell>
          <cell r="V305" t="str">
            <v>Inversión</v>
          </cell>
          <cell r="W305" t="str">
            <v>Implementación de mecanismos de participación que potencian el desarrollo territorial Bogotá D.C.</v>
          </cell>
          <cell r="X305" t="str">
            <v>O23011745022024023806022</v>
          </cell>
          <cell r="Y305" t="str">
            <v>Meta 421 Implementar un (1) modelo de gobernanza democrática que amplíe el alcance de la participación de la ciudadanía organizaciones sociales y comunales de primer segundo y tercer grado en todas las decisiones públicas del gobierno distrital.</v>
          </cell>
          <cell r="Z305" t="str">
            <v>3. Aplicar a 2000 organizaciones sociales, comunales, medios comunitarios, de propiedad horizontal el modelo de fortalecimiento.</v>
          </cell>
          <cell r="AA305" t="str">
            <v>Prestar servicios profesionales para adelantar procesos de formación, conforme a la misión, metas y objetivos institucionales de la Gerencia de la Escuela de Participación, en materia de cultura democrática, ciudadana y de paz</v>
          </cell>
          <cell r="AB305"/>
          <cell r="AC305"/>
          <cell r="AD305"/>
          <cell r="AE305"/>
          <cell r="AF305"/>
          <cell r="AG305"/>
          <cell r="AH305">
            <v>6</v>
          </cell>
          <cell r="AI305">
            <v>0</v>
          </cell>
          <cell r="AJ305"/>
          <cell r="AK305"/>
          <cell r="AL305"/>
          <cell r="AM305" t="str">
            <v>#¡VALOR!</v>
          </cell>
          <cell r="AN305">
            <v>180</v>
          </cell>
          <cell r="AO305">
            <v>23500000</v>
          </cell>
          <cell r="AP305"/>
          <cell r="AQ305"/>
          <cell r="AR305"/>
          <cell r="AS305" t="str">
            <v>$ 7.000.000</v>
          </cell>
          <cell r="AT305" t="str">
            <v>PROFESIONAL 7</v>
          </cell>
          <cell r="AU305"/>
          <cell r="AV305" t="str">
            <v>1 1. Natural</v>
          </cell>
          <cell r="AW305" t="str">
            <v>26 26-Persona Natural</v>
          </cell>
          <cell r="AX305" t="str">
            <v>3 3. Único Contratista</v>
          </cell>
          <cell r="AY305" t="str">
            <v>17 17. Contrato de Prestación de Servicios</v>
          </cell>
          <cell r="AZ305" t="str">
            <v>31 31-Servicios Profesionales</v>
          </cell>
          <cell r="BA305" t="str">
            <v>5 Contratación directa</v>
          </cell>
          <cell r="BB305" t="str">
            <v>33 Prestación de Servicios Profesionales y Apoyo (5-8)</v>
          </cell>
          <cell r="BC305">
            <v>1</v>
          </cell>
          <cell r="BD305" t="str">
            <v>1 1. Ley 80</v>
          </cell>
          <cell r="BE305"/>
          <cell r="BF305"/>
          <cell r="BG305"/>
          <cell r="BH305"/>
          <cell r="BI305" t="str">
            <v>6 6: Prestacion de servicios</v>
          </cell>
          <cell r="BJ305"/>
          <cell r="BK305"/>
          <cell r="BL305"/>
          <cell r="BM305"/>
          <cell r="BN305"/>
          <cell r="BO305"/>
          <cell r="BP305"/>
          <cell r="BQ305"/>
          <cell r="BR305"/>
          <cell r="BS305"/>
          <cell r="BT305"/>
          <cell r="BU305"/>
          <cell r="BV305"/>
          <cell r="BW305"/>
          <cell r="BX305"/>
          <cell r="BY305"/>
          <cell r="BZ305"/>
          <cell r="CA305"/>
          <cell r="CB305"/>
          <cell r="CC305"/>
          <cell r="CD305" t="str">
            <v>CUMPLIMIENTO</v>
          </cell>
          <cell r="CE305">
            <v>80111600</v>
          </cell>
          <cell r="CF305"/>
          <cell r="CG305"/>
          <cell r="CH305"/>
          <cell r="CI305"/>
          <cell r="CJ305" t="str">
            <v>Wilson Ayure</v>
          </cell>
          <cell r="CK305" t="str">
            <v>YULY MARCELA BARAJAS AGUILERA</v>
          </cell>
          <cell r="CL305" t="str">
            <v>1 1. Interna</v>
          </cell>
          <cell r="CM305" t="str">
            <v>JOSÉ GUILLERMO ORJUELA ARDILA</v>
          </cell>
          <cell r="CN305">
            <v>1075654508</v>
          </cell>
          <cell r="CO305">
            <v>1</v>
          </cell>
          <cell r="CP305"/>
          <cell r="CQ305" t="str">
            <v>GERENTE ESCUELA DE LA PARTICIPACIÓN</v>
          </cell>
          <cell r="CR305"/>
          <cell r="CS305"/>
          <cell r="CT305"/>
          <cell r="CU305"/>
          <cell r="CV305"/>
          <cell r="CW305"/>
          <cell r="CX305"/>
          <cell r="CY305"/>
          <cell r="CZ305"/>
          <cell r="DA305"/>
          <cell r="DB305"/>
          <cell r="DC305"/>
          <cell r="DD305"/>
          <cell r="DE305"/>
          <cell r="DF305"/>
          <cell r="DG305"/>
          <cell r="DH305"/>
          <cell r="DI305"/>
          <cell r="DJ305"/>
          <cell r="DK305"/>
          <cell r="DL305"/>
          <cell r="DM305"/>
          <cell r="DN305"/>
          <cell r="DO305"/>
          <cell r="DP305"/>
          <cell r="DQ305"/>
          <cell r="DR305"/>
          <cell r="DS305"/>
          <cell r="DT305"/>
          <cell r="DU305"/>
          <cell r="DV305"/>
          <cell r="DW305"/>
          <cell r="DX305"/>
          <cell r="DY305"/>
          <cell r="DZ305"/>
          <cell r="EA305"/>
          <cell r="EB305"/>
          <cell r="EC305"/>
          <cell r="ED305"/>
          <cell r="EE305"/>
          <cell r="EF305"/>
          <cell r="EG305"/>
          <cell r="EH305"/>
          <cell r="EI305"/>
          <cell r="EJ305"/>
          <cell r="EK305"/>
          <cell r="EL305"/>
          <cell r="EM305"/>
          <cell r="EN305"/>
          <cell r="EO305"/>
          <cell r="EP305"/>
          <cell r="EQ305"/>
          <cell r="ER305"/>
          <cell r="ES305"/>
          <cell r="ET305"/>
          <cell r="EU305" t="str">
            <v>$ -</v>
          </cell>
          <cell r="EV305"/>
          <cell r="EW305"/>
          <cell r="EX305"/>
          <cell r="EY305"/>
          <cell r="EZ305"/>
          <cell r="FA305"/>
          <cell r="FB305">
            <v>0</v>
          </cell>
          <cell r="FC305" t="str">
            <v>#¡VALOR!</v>
          </cell>
          <cell r="FD305">
            <v>180</v>
          </cell>
          <cell r="FE305" t="str">
            <v>$ 23.500.000</v>
          </cell>
          <cell r="FF305" t="str">
            <v>#¡VALOR!</v>
          </cell>
          <cell r="FG305" t="str">
            <v>#¡VALOR!</v>
          </cell>
          <cell r="FH305"/>
          <cell r="FI305"/>
          <cell r="FJ305" t="str">
            <v>#N/D</v>
          </cell>
          <cell r="FK305" t="str">
            <v>#N/D</v>
          </cell>
          <cell r="FL305" t="str">
            <v>$305</v>
          </cell>
          <cell r="FM305" t="str">
            <v>#N/D</v>
          </cell>
          <cell r="FN305" t="str">
            <v>#N/D</v>
          </cell>
          <cell r="FO305" t="str">
            <v>#N/D</v>
          </cell>
          <cell r="FP305" t="str">
            <v>#N/D</v>
          </cell>
          <cell r="FQ305" t="str">
            <v>#¡REF!</v>
          </cell>
          <cell r="FR305" t="str">
            <v>#N/D</v>
          </cell>
          <cell r="FS305"/>
          <cell r="FT305"/>
          <cell r="FU305"/>
          <cell r="FV305">
            <v>6</v>
          </cell>
          <cell r="FW305" t="str">
            <v>#N/D</v>
          </cell>
          <cell r="FX305"/>
          <cell r="FY305"/>
          <cell r="FZ305"/>
          <cell r="GA305"/>
          <cell r="GB305"/>
          <cell r="GC305"/>
        </row>
        <row r="306">
          <cell r="A306" t="str">
            <v>C389</v>
          </cell>
          <cell r="B306"/>
          <cell r="C306">
            <v>2025</v>
          </cell>
          <cell r="D306">
            <v>305</v>
          </cell>
          <cell r="E306">
            <v>1016057378</v>
          </cell>
          <cell r="F306">
            <v>1</v>
          </cell>
          <cell r="G306" t="str">
            <v>RODRIGO ANTONIO ACEVEDO MARSIGLIA</v>
          </cell>
          <cell r="H306" t="str">
            <v>CARRERA 85C 25D 25</v>
          </cell>
          <cell r="I306">
            <v>3163830145</v>
          </cell>
          <cell r="J306" t="str">
            <v>oyangulobermudez@gmail.com</v>
          </cell>
          <cell r="K306" t="str">
            <v>NO APLICA</v>
          </cell>
          <cell r="L306" t="str">
            <v>NO APLICA</v>
          </cell>
          <cell r="M306" t="str">
            <v>HOMBRE</v>
          </cell>
          <cell r="N306" t="str">
            <v>CISGENERO</v>
          </cell>
          <cell r="O306" t="str">
            <v>NO APLICA</v>
          </cell>
          <cell r="P306" t="str">
            <v>NO APLICA</v>
          </cell>
          <cell r="Q306">
            <v>34085</v>
          </cell>
          <cell r="R306">
            <v>31</v>
          </cell>
          <cell r="S306" t="str">
            <v>NACIONAL</v>
          </cell>
          <cell r="T306" t="str">
            <v>título profesional en las áreas de ciencias sociales 
y humanas o economía, administración, 
contaduría y afines y/o su equivalencia y seis (6) 
meses de experiencia profesional y/o su 
equivalencia</v>
          </cell>
          <cell r="U306" t="str">
            <v>ECONOMISTA
Universidad Jorge Tadeo Lozano
según acta del 22 deMarzo de 2018.</v>
          </cell>
          <cell r="V306" t="str">
            <v>Inversión</v>
          </cell>
          <cell r="W306" t="str">
            <v>Construcción de Ciudadanía Activa Crece La Participación en el Territorio con Promoción, Información e Innovación en Bogotá D.C.</v>
          </cell>
          <cell r="X306" t="str">
            <v>O23011745022024025406001</v>
          </cell>
          <cell r="Y30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6" t="str">
            <v>4. Suscribir 70 Pacto(s) ciudadanos de convivencia</v>
          </cell>
          <cell r="AA306" t="str">
            <v>Prestar los servicios profesionales para implementar el modelo de fortalecimiento con organizaciones de propiedad horizontal y comunales de los distintos niveles en el marco del proyecto de inversión 8131.</v>
          </cell>
          <cell r="AB306"/>
          <cell r="AC306"/>
          <cell r="AD306"/>
          <cell r="AE306"/>
          <cell r="AF306"/>
          <cell r="AG306"/>
          <cell r="AH306">
            <v>5</v>
          </cell>
          <cell r="AI306">
            <v>0</v>
          </cell>
          <cell r="AJ306"/>
          <cell r="AK306"/>
          <cell r="AL306"/>
          <cell r="AM306" t="str">
            <v>#¡VALOR!</v>
          </cell>
          <cell r="AN306">
            <v>150</v>
          </cell>
          <cell r="AO306">
            <v>36354500</v>
          </cell>
          <cell r="AP306"/>
          <cell r="AQ306"/>
          <cell r="AR306"/>
          <cell r="AS306" t="str">
            <v>$ 4.700.000</v>
          </cell>
          <cell r="AT306" t="str">
            <v>PROFESIONAL 2</v>
          </cell>
          <cell r="AU306"/>
          <cell r="AV306" t="str">
            <v>1 1. Natural</v>
          </cell>
          <cell r="AW306" t="str">
            <v>26 26-Persona Natural</v>
          </cell>
          <cell r="AX306" t="str">
            <v>3 3. Único Contratista</v>
          </cell>
          <cell r="AY306" t="str">
            <v>17 17. Contrato de Prestación de Servicios</v>
          </cell>
          <cell r="AZ306" t="str">
            <v>31 31-Servicios Profesionales</v>
          </cell>
          <cell r="BA306" t="str">
            <v>5 Contratación directa</v>
          </cell>
          <cell r="BB306" t="str">
            <v>33 Prestación de Servicios Profesionales y Apoyo (5-8)</v>
          </cell>
          <cell r="BC306">
            <v>1</v>
          </cell>
          <cell r="BD306" t="str">
            <v>1 1. Ley 80</v>
          </cell>
          <cell r="BE306"/>
          <cell r="BF306"/>
          <cell r="BG306"/>
          <cell r="BH306"/>
          <cell r="BI306" t="str">
            <v>6 6: Prestacion de servicios</v>
          </cell>
          <cell r="BJ306"/>
          <cell r="BK306"/>
          <cell r="BL306"/>
          <cell r="BM306"/>
          <cell r="BN306"/>
          <cell r="BO306"/>
          <cell r="BP306"/>
          <cell r="BQ306"/>
          <cell r="BR306"/>
          <cell r="BS306"/>
          <cell r="BT306"/>
          <cell r="BU306"/>
          <cell r="BV306"/>
          <cell r="BW306"/>
          <cell r="BX306"/>
          <cell r="BY306"/>
          <cell r="BZ306"/>
          <cell r="CA306"/>
          <cell r="CB306"/>
          <cell r="CC306"/>
          <cell r="CD306" t="str">
            <v>CUMPLIMIENTO</v>
          </cell>
          <cell r="CE306">
            <v>80111600</v>
          </cell>
          <cell r="CF306"/>
          <cell r="CG306"/>
          <cell r="CH306"/>
          <cell r="CI306"/>
          <cell r="CJ306" t="str">
            <v>JORGE SUAREZ</v>
          </cell>
          <cell r="CK306" t="str">
            <v>YULY MARCELA BARAJAS AGUILERA</v>
          </cell>
          <cell r="CL306" t="str">
            <v>1 1. Interna</v>
          </cell>
          <cell r="CM306" t="str">
            <v>JOHN JAIRO GONZALEZ ARBOLEDA</v>
          </cell>
          <cell r="CN306">
            <v>80037360</v>
          </cell>
          <cell r="CO306">
            <v>8</v>
          </cell>
          <cell r="CP306"/>
          <cell r="CQ306" t="str">
            <v>SUBDIRECTOR DE ASUNTOS COMUNALES</v>
          </cell>
          <cell r="CR306"/>
          <cell r="CS306"/>
          <cell r="CT306"/>
          <cell r="CU306"/>
          <cell r="CV306"/>
          <cell r="CW306"/>
          <cell r="CX306"/>
          <cell r="CY306"/>
          <cell r="CZ306"/>
          <cell r="DA306"/>
          <cell r="DB306"/>
          <cell r="DC306"/>
          <cell r="DD306"/>
          <cell r="DE306"/>
          <cell r="DF306"/>
          <cell r="DG306"/>
          <cell r="DH306"/>
          <cell r="DI306"/>
          <cell r="DJ306"/>
          <cell r="DK306"/>
          <cell r="DL306"/>
          <cell r="DM306"/>
          <cell r="DN306"/>
          <cell r="DO306"/>
          <cell r="DP306"/>
          <cell r="DQ306"/>
          <cell r="DR306"/>
          <cell r="DS306"/>
          <cell r="DT306"/>
          <cell r="DU306"/>
          <cell r="DV306"/>
          <cell r="DW306"/>
          <cell r="DX306"/>
          <cell r="DY306"/>
          <cell r="DZ306"/>
          <cell r="EA306"/>
          <cell r="EB306"/>
          <cell r="EC306"/>
          <cell r="ED306"/>
          <cell r="EE306"/>
          <cell r="EF306"/>
          <cell r="EG306"/>
          <cell r="EH306"/>
          <cell r="EI306"/>
          <cell r="EJ306"/>
          <cell r="EK306"/>
          <cell r="EL306"/>
          <cell r="EM306"/>
          <cell r="EN306"/>
          <cell r="EO306"/>
          <cell r="EP306"/>
          <cell r="EQ306"/>
          <cell r="ER306"/>
          <cell r="ES306"/>
          <cell r="ET306"/>
          <cell r="EU306" t="str">
            <v>$ -</v>
          </cell>
          <cell r="EV306"/>
          <cell r="EW306"/>
          <cell r="EX306"/>
          <cell r="EY306"/>
          <cell r="EZ306"/>
          <cell r="FA306"/>
          <cell r="FB306">
            <v>0</v>
          </cell>
          <cell r="FC306" t="str">
            <v>#¡VALOR!</v>
          </cell>
          <cell r="FD306">
            <v>150</v>
          </cell>
          <cell r="FE306" t="str">
            <v>$ 36.354.500</v>
          </cell>
          <cell r="FF306" t="str">
            <v>#¡VALOR!</v>
          </cell>
          <cell r="FG306" t="str">
            <v>#¡VALOR!</v>
          </cell>
          <cell r="FH306"/>
          <cell r="FI306"/>
          <cell r="FJ306" t="str">
            <v>#N/D</v>
          </cell>
          <cell r="FK306" t="str">
            <v>#N/D</v>
          </cell>
          <cell r="FL306" t="str">
            <v>$306</v>
          </cell>
          <cell r="FM306" t="str">
            <v>#N/D</v>
          </cell>
          <cell r="FN306" t="str">
            <v>#N/D</v>
          </cell>
          <cell r="FO306" t="str">
            <v>#N/D</v>
          </cell>
          <cell r="FP306" t="str">
            <v>#N/D</v>
          </cell>
          <cell r="FQ306" t="str">
            <v>#¡REF!</v>
          </cell>
          <cell r="FR306" t="str">
            <v>#N/D</v>
          </cell>
          <cell r="FS306"/>
          <cell r="FT306"/>
          <cell r="FU306"/>
          <cell r="FV306">
            <v>5</v>
          </cell>
          <cell r="FW306" t="str">
            <v>#N/D</v>
          </cell>
          <cell r="FX306"/>
          <cell r="FY306"/>
          <cell r="FZ306"/>
          <cell r="GA306"/>
          <cell r="GB306"/>
          <cell r="GC306"/>
        </row>
        <row r="307">
          <cell r="A307" t="str">
            <v>C507</v>
          </cell>
          <cell r="B307"/>
          <cell r="C307">
            <v>2025</v>
          </cell>
          <cell r="D307">
            <v>306</v>
          </cell>
          <cell r="E307">
            <v>78079558</v>
          </cell>
          <cell r="F307">
            <v>6</v>
          </cell>
          <cell r="G307" t="str">
            <v>LUZ ENA PINTO SUAREZ</v>
          </cell>
          <cell r="H307" t="str">
            <v>TV 4A 52A 33</v>
          </cell>
          <cell r="I307">
            <v>3123152372</v>
          </cell>
          <cell r="J307" t="str">
            <v>racevedomarsiglia126@gmail.com</v>
          </cell>
          <cell r="K307" t="str">
            <v>NO APLICA</v>
          </cell>
          <cell r="L307" t="str">
            <v>NO APLICA</v>
          </cell>
          <cell r="M307" t="str">
            <v>HOMBRE</v>
          </cell>
          <cell r="N307" t="str">
            <v>CISGENERO</v>
          </cell>
          <cell r="O307" t="str">
            <v>NO APLICA</v>
          </cell>
          <cell r="P307" t="str">
            <v>NO APLICA</v>
          </cell>
          <cell r="Q307">
            <v>31055</v>
          </cell>
          <cell r="R307">
            <v>40</v>
          </cell>
          <cell r="S307" t="str">
            <v>NACIONAL</v>
          </cell>
          <cell r="T307" t="str">
            <v>Título profesional en el área 
ciencias de la educación o 
afines</v>
          </cell>
          <cell r="U307" t="str">
            <v>LICENCIADO EN 
EDUCACIÓN BÁSICA CON 
ÉNFASIS EN 
HUMANIDADES - LENGUA 
CASTELLANA
LA UNIVERSIDAD 
CÓRDOBA
Según diploma del 17 de 
diciembre de 2009</v>
          </cell>
          <cell r="V307" t="str">
            <v>Inversión</v>
          </cell>
          <cell r="W307" t="str">
            <v>Construcción de Ciudadanía Activa Crece La Participación en el Territorio con Promoción, Información e Innovación en Bogotá D.C.</v>
          </cell>
          <cell r="X307" t="str">
            <v>O23011745022024025406032</v>
          </cell>
          <cell r="Y30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7" t="str">
            <v>1. Elaborar 1 lineamiento(s) con la metodologia y cronograma para la implementacion de los Presupuestos Participativos</v>
          </cell>
          <cell r="AA307" t="str">
            <v xml:space="preserve">Prestar los servicios profesionales para realizar gestion territorial, ejecutando los procesos de pactos con participacion, que se adelanten desde la Subdireccion de Promocion de la Participacion.
</v>
          </cell>
          <cell r="AB307"/>
          <cell r="AC307"/>
          <cell r="AD307"/>
          <cell r="AE307"/>
          <cell r="AF307"/>
          <cell r="AG307"/>
          <cell r="AH307">
            <v>9</v>
          </cell>
          <cell r="AI307">
            <v>0</v>
          </cell>
          <cell r="AJ307"/>
          <cell r="AK307"/>
          <cell r="AL307"/>
          <cell r="AM307" t="str">
            <v>#¡VALOR!</v>
          </cell>
          <cell r="AN307">
            <v>270</v>
          </cell>
          <cell r="AO307">
            <v>43040000</v>
          </cell>
          <cell r="AP307"/>
          <cell r="AQ307"/>
          <cell r="AR307"/>
          <cell r="AS307" t="str">
            <v>$ 4.277.000</v>
          </cell>
          <cell r="AT307" t="str">
            <v>PROFESIONAL 2</v>
          </cell>
          <cell r="AU307"/>
          <cell r="AV307" t="str">
            <v>1 1. Natural</v>
          </cell>
          <cell r="AW307" t="str">
            <v>26 26-Persona Natural</v>
          </cell>
          <cell r="AX307" t="str">
            <v>3 3. Único Contratista</v>
          </cell>
          <cell r="AY307" t="str">
            <v>17 17. Contrato de Prestación de Servicios</v>
          </cell>
          <cell r="AZ307" t="str">
            <v>31 31-Servicios Profesionales</v>
          </cell>
          <cell r="BA307" t="str">
            <v>5 Contratación directa</v>
          </cell>
          <cell r="BB307" t="str">
            <v>33 Prestación de Servicios Profesionales y Apoyo (5-8)</v>
          </cell>
          <cell r="BC307">
            <v>1</v>
          </cell>
          <cell r="BD307" t="str">
            <v>1 1. Ley 80</v>
          </cell>
          <cell r="BE307"/>
          <cell r="BF307"/>
          <cell r="BG307"/>
          <cell r="BH307"/>
          <cell r="BI307" t="str">
            <v>6 6: Prestacion de servicios</v>
          </cell>
          <cell r="BJ307"/>
          <cell r="BK307"/>
          <cell r="BL307"/>
          <cell r="BM307"/>
          <cell r="BN307"/>
          <cell r="BO307"/>
          <cell r="BP307"/>
          <cell r="BQ307"/>
          <cell r="BR307"/>
          <cell r="BS307"/>
          <cell r="BT307"/>
          <cell r="BU307"/>
          <cell r="BV307"/>
          <cell r="BW307"/>
          <cell r="BX307"/>
          <cell r="BY307"/>
          <cell r="BZ307"/>
          <cell r="CA307"/>
          <cell r="CB307"/>
          <cell r="CC307"/>
          <cell r="CD307" t="str">
            <v>CUMPLIMIENTO</v>
          </cell>
          <cell r="CE307">
            <v>80111600</v>
          </cell>
          <cell r="CF307"/>
          <cell r="CG307"/>
          <cell r="CH307"/>
          <cell r="CI307"/>
          <cell r="CJ307" t="str">
            <v>Wilson Ayure</v>
          </cell>
          <cell r="CK307" t="str">
            <v>YULY MARCELA BARAJAS AGUILERA</v>
          </cell>
          <cell r="CL307" t="str">
            <v>1 1. Interna</v>
          </cell>
          <cell r="CM307" t="str">
            <v>JUAN CAMILO CASTELLANOS MEDINA</v>
          </cell>
          <cell r="CN307">
            <v>3838495</v>
          </cell>
          <cell r="CO307">
            <v>0</v>
          </cell>
          <cell r="CP307"/>
          <cell r="CQ307" t="str">
            <v>GERENTE DE INSTANCIAS Y MECANISMOS DE PARTICIPACIÓN</v>
          </cell>
          <cell r="CR307"/>
          <cell r="CS307"/>
          <cell r="CT307"/>
          <cell r="CU307"/>
          <cell r="CV307"/>
          <cell r="CW307"/>
          <cell r="CX307"/>
          <cell r="CY307"/>
          <cell r="CZ307"/>
          <cell r="DA307"/>
          <cell r="DB307"/>
          <cell r="DC307"/>
          <cell r="DD307"/>
          <cell r="DE307"/>
          <cell r="DF307"/>
          <cell r="DG307"/>
          <cell r="DH307"/>
          <cell r="DI307"/>
          <cell r="DJ307"/>
          <cell r="DK307"/>
          <cell r="DL307"/>
          <cell r="DM307"/>
          <cell r="DN307"/>
          <cell r="DO307"/>
          <cell r="DP307"/>
          <cell r="DQ307"/>
          <cell r="DR307"/>
          <cell r="DS307"/>
          <cell r="DT307"/>
          <cell r="DU307"/>
          <cell r="DV307"/>
          <cell r="DW307"/>
          <cell r="DX307"/>
          <cell r="DY307"/>
          <cell r="DZ307"/>
          <cell r="EA307"/>
          <cell r="EB307"/>
          <cell r="EC307"/>
          <cell r="ED307"/>
          <cell r="EE307"/>
          <cell r="EF307"/>
          <cell r="EG307"/>
          <cell r="EH307"/>
          <cell r="EI307"/>
          <cell r="EJ307"/>
          <cell r="EK307"/>
          <cell r="EL307"/>
          <cell r="EM307"/>
          <cell r="EN307"/>
          <cell r="EO307"/>
          <cell r="EP307"/>
          <cell r="EQ307"/>
          <cell r="ER307"/>
          <cell r="ES307"/>
          <cell r="ET307"/>
          <cell r="EU307" t="str">
            <v>$ -</v>
          </cell>
          <cell r="EV307"/>
          <cell r="EW307"/>
          <cell r="EX307"/>
          <cell r="EY307"/>
          <cell r="EZ307"/>
          <cell r="FA307"/>
          <cell r="FB307">
            <v>0</v>
          </cell>
          <cell r="FC307" t="str">
            <v>#¡VALOR!</v>
          </cell>
          <cell r="FD307">
            <v>270</v>
          </cell>
          <cell r="FE307" t="str">
            <v>$ 43.040.000</v>
          </cell>
          <cell r="FF307" t="str">
            <v>#¡VALOR!</v>
          </cell>
          <cell r="FG307" t="str">
            <v>#¡VALOR!</v>
          </cell>
          <cell r="FH307"/>
          <cell r="FI307"/>
          <cell r="FJ307" t="str">
            <v>#N/D</v>
          </cell>
          <cell r="FK307" t="str">
            <v>#N/D</v>
          </cell>
          <cell r="FL307" t="str">
            <v>$307</v>
          </cell>
          <cell r="FM307" t="str">
            <v>#N/D</v>
          </cell>
          <cell r="FN307" t="str">
            <v>#N/D</v>
          </cell>
          <cell r="FO307" t="str">
            <v>#N/D</v>
          </cell>
          <cell r="FP307" t="str">
            <v>#N/D</v>
          </cell>
          <cell r="FQ307" t="str">
            <v>#¡REF!</v>
          </cell>
          <cell r="FR307" t="str">
            <v>#N/D</v>
          </cell>
          <cell r="FS307"/>
          <cell r="FT307"/>
          <cell r="FU307"/>
          <cell r="FV307">
            <v>9</v>
          </cell>
          <cell r="FW307" t="str">
            <v>#N/D</v>
          </cell>
          <cell r="FX307"/>
          <cell r="FY307"/>
          <cell r="FZ307"/>
          <cell r="GA307"/>
          <cell r="GB307"/>
          <cell r="GC307"/>
        </row>
        <row r="308">
          <cell r="A308" t="str">
            <v>C458</v>
          </cell>
          <cell r="B308"/>
          <cell r="C308">
            <v>2025</v>
          </cell>
          <cell r="D308">
            <v>307</v>
          </cell>
          <cell r="E308">
            <v>63364735</v>
          </cell>
          <cell r="F308">
            <v>3</v>
          </cell>
          <cell r="G308" t="str">
            <v>LEONARDO ANDRES QUINTERO ROJAS</v>
          </cell>
          <cell r="H308" t="str">
            <v>CRA 20 N 107-24</v>
          </cell>
          <cell r="I308">
            <v>3103434591</v>
          </cell>
          <cell r="J308" t="str">
            <v>luzenapinto@gmail.com</v>
          </cell>
          <cell r="K308" t="str">
            <v>NO APLICA</v>
          </cell>
          <cell r="L308" t="str">
            <v>NO APLICA</v>
          </cell>
          <cell r="M308" t="str">
            <v>MUJER</v>
          </cell>
          <cell r="N308" t="str">
            <v>CISGENERO</v>
          </cell>
          <cell r="O308" t="str">
            <v>NO APLICA</v>
          </cell>
          <cell r="P308" t="str">
            <v>NO APLICA</v>
          </cell>
          <cell r="Q308">
            <v>26025</v>
          </cell>
          <cell r="R308">
            <v>54</v>
          </cell>
          <cell r="S308" t="str">
            <v>NACIONAL</v>
          </cell>
          <cell r="T308" t="str">
            <v xml:space="preserve">Título profesional en Ciencias Sociales y 
Humanas o afines </v>
          </cell>
          <cell r="U308" t="str">
            <v xml:space="preserve">ABOGADA
Universidad Autonoma, según acta 
del 18 demarzo de 2005. </v>
          </cell>
          <cell r="V308" t="str">
            <v>Inversión</v>
          </cell>
          <cell r="W308" t="str">
            <v>Fortalecimiento de la gestión institucional del IDPAC en el marco de la ejecución del Plan de Desarrollo de Bogotá D.C.</v>
          </cell>
          <cell r="X308" t="str">
            <v>O23011745992024019407023</v>
          </cell>
          <cell r="Y308" t="str">
            <v>Meta 368 Implementar 1 estrategia para fortalecimiento de la gestión institucional y operativa</v>
          </cell>
          <cell r="Z308" t="str">
            <v>1. Realizar el 100% de la estrategia de contratación de talento humano para los procesos de apoyo, gerencia y evaluación.</v>
          </cell>
          <cell r="AA308" t="str">
            <v xml:space="preserve">Prestar los servicios profesionales para acompañar y orientar a las alcaldias Locales y entidades del distrito sobre la estrategia de Gobierno abierto y planeacion participativa.
</v>
          </cell>
          <cell r="AB308"/>
          <cell r="AC308"/>
          <cell r="AD308"/>
          <cell r="AE308"/>
          <cell r="AF308"/>
          <cell r="AG308"/>
          <cell r="AH308">
            <v>8</v>
          </cell>
          <cell r="AI308">
            <v>0</v>
          </cell>
          <cell r="AJ308"/>
          <cell r="AK308"/>
          <cell r="AL308"/>
          <cell r="AM308" t="str">
            <v>#¡VALOR!</v>
          </cell>
          <cell r="AN308">
            <v>240</v>
          </cell>
          <cell r="AO308">
            <v>30885995</v>
          </cell>
          <cell r="AP308"/>
          <cell r="AQ308"/>
          <cell r="AR308"/>
          <cell r="AS308" t="str">
            <v>$ 5.380.000</v>
          </cell>
          <cell r="AT308" t="str">
            <v>PROFESIONAL 4</v>
          </cell>
          <cell r="AU308"/>
          <cell r="AV308" t="str">
            <v>1 1. Natural</v>
          </cell>
          <cell r="AW308" t="str">
            <v>26 26-Persona Natural</v>
          </cell>
          <cell r="AX308" t="str">
            <v>3 3. Único Contratista</v>
          </cell>
          <cell r="AY308" t="str">
            <v>17 17. Contrato de Prestación de Servicios</v>
          </cell>
          <cell r="AZ308" t="str">
            <v>31 31-Servicios Profesionales</v>
          </cell>
          <cell r="BA308" t="str">
            <v>5 Contratación directa</v>
          </cell>
          <cell r="BB308" t="str">
            <v>33 Prestación de Servicios Profesionales y Apoyo (5-8)</v>
          </cell>
          <cell r="BC308">
            <v>1</v>
          </cell>
          <cell r="BD308" t="str">
            <v>1 1. Ley 80</v>
          </cell>
          <cell r="BE308"/>
          <cell r="BF308"/>
          <cell r="BG308"/>
          <cell r="BH308"/>
          <cell r="BI308" t="str">
            <v>6 6: Prestacion de servicios</v>
          </cell>
          <cell r="BJ308"/>
          <cell r="BK308"/>
          <cell r="BL308"/>
          <cell r="BM308"/>
          <cell r="BN308"/>
          <cell r="BO308"/>
          <cell r="BP308"/>
          <cell r="BQ308"/>
          <cell r="BR308"/>
          <cell r="BS308"/>
          <cell r="BT308"/>
          <cell r="BU308"/>
          <cell r="BV308"/>
          <cell r="BW308"/>
          <cell r="BX308"/>
          <cell r="BY308"/>
          <cell r="BZ308"/>
          <cell r="CA308"/>
          <cell r="CB308"/>
          <cell r="CC308"/>
          <cell r="CD308" t="str">
            <v>CUMPLIMIENTO</v>
          </cell>
          <cell r="CE308">
            <v>80111600</v>
          </cell>
          <cell r="CF308"/>
          <cell r="CG308"/>
          <cell r="CH308"/>
          <cell r="CI308"/>
          <cell r="CJ308" t="str">
            <v>Wilson Ayure</v>
          </cell>
          <cell r="CK308" t="str">
            <v>YULY MARCELA BARAJAS AGUILERA</v>
          </cell>
          <cell r="CL308" t="str">
            <v>1 1. Interna</v>
          </cell>
          <cell r="CM308" t="str">
            <v>JUAN CAMILO CASTELLANOS MEDINA</v>
          </cell>
          <cell r="CN308">
            <v>3838495</v>
          </cell>
          <cell r="CO308">
            <v>0</v>
          </cell>
          <cell r="CP308"/>
          <cell r="CQ308" t="str">
            <v>GERENTE DE INSTANCIAS Y MECANISMOS DE PARTICIPACIÓN</v>
          </cell>
          <cell r="CR308"/>
          <cell r="CS308"/>
          <cell r="CT308"/>
          <cell r="CU308"/>
          <cell r="CV308"/>
          <cell r="CW308"/>
          <cell r="CX308"/>
          <cell r="CY308"/>
          <cell r="CZ308"/>
          <cell r="DA308"/>
          <cell r="DB308"/>
          <cell r="DC308"/>
          <cell r="DD308"/>
          <cell r="DE308"/>
          <cell r="DF308"/>
          <cell r="DG308"/>
          <cell r="DH308"/>
          <cell r="DI308"/>
          <cell r="DJ308"/>
          <cell r="DK308"/>
          <cell r="DL308"/>
          <cell r="DM308"/>
          <cell r="DN308"/>
          <cell r="DO308"/>
          <cell r="DP308"/>
          <cell r="DQ308"/>
          <cell r="DR308"/>
          <cell r="DS308"/>
          <cell r="DT308"/>
          <cell r="DU308"/>
          <cell r="DV308"/>
          <cell r="DW308"/>
          <cell r="DX308"/>
          <cell r="DY308"/>
          <cell r="DZ308"/>
          <cell r="EA308"/>
          <cell r="EB308"/>
          <cell r="EC308"/>
          <cell r="ED308"/>
          <cell r="EE308"/>
          <cell r="EF308"/>
          <cell r="EG308"/>
          <cell r="EH308"/>
          <cell r="EI308"/>
          <cell r="EJ308"/>
          <cell r="EK308"/>
          <cell r="EL308"/>
          <cell r="EM308"/>
          <cell r="EN308"/>
          <cell r="EO308"/>
          <cell r="EP308"/>
          <cell r="EQ308"/>
          <cell r="ER308"/>
          <cell r="ES308"/>
          <cell r="ET308"/>
          <cell r="EU308" t="str">
            <v>$ -</v>
          </cell>
          <cell r="EV308"/>
          <cell r="EW308"/>
          <cell r="EX308"/>
          <cell r="EY308"/>
          <cell r="EZ308"/>
          <cell r="FA308"/>
          <cell r="FB308">
            <v>0</v>
          </cell>
          <cell r="FC308" t="str">
            <v>#¡VALOR!</v>
          </cell>
          <cell r="FD308">
            <v>240</v>
          </cell>
          <cell r="FE308" t="str">
            <v>$ 30.885.995</v>
          </cell>
          <cell r="FF308" t="str">
            <v>#¡VALOR!</v>
          </cell>
          <cell r="FG308" t="str">
            <v>#¡VALOR!</v>
          </cell>
          <cell r="FH308"/>
          <cell r="FI308"/>
          <cell r="FJ308" t="str">
            <v>#N/D</v>
          </cell>
          <cell r="FK308" t="str">
            <v>#N/D</v>
          </cell>
          <cell r="FL308" t="str">
            <v>$308</v>
          </cell>
          <cell r="FM308" t="str">
            <v>#N/D</v>
          </cell>
          <cell r="FN308" t="str">
            <v>#N/D</v>
          </cell>
          <cell r="FO308" t="str">
            <v>#N/D</v>
          </cell>
          <cell r="FP308" t="str">
            <v>#N/D</v>
          </cell>
          <cell r="FQ308" t="str">
            <v>#¡REF!</v>
          </cell>
          <cell r="FR308" t="str">
            <v>#N/D</v>
          </cell>
          <cell r="FS308"/>
          <cell r="FT308"/>
          <cell r="FU308"/>
          <cell r="FV308">
            <v>8</v>
          </cell>
          <cell r="FW308" t="str">
            <v>#N/D</v>
          </cell>
          <cell r="FX308"/>
          <cell r="FY308"/>
          <cell r="FZ308"/>
          <cell r="GA308"/>
          <cell r="GB308"/>
          <cell r="GC308"/>
        </row>
        <row r="309">
          <cell r="A309" t="str">
            <v>C 49</v>
          </cell>
          <cell r="B309"/>
          <cell r="C309">
            <v>2025</v>
          </cell>
          <cell r="D309">
            <v>308</v>
          </cell>
          <cell r="E309">
            <v>1100965554</v>
          </cell>
          <cell r="F309">
            <v>5</v>
          </cell>
          <cell r="G309" t="str">
            <v>JULIETH FERNANDA SALGADO BARRERA</v>
          </cell>
          <cell r="H309" t="str">
            <v>CL 152 C 72 65</v>
          </cell>
          <cell r="I309">
            <v>3183893214</v>
          </cell>
          <cell r="J309" t="str">
            <v>andrws004@gmail.com</v>
          </cell>
          <cell r="K309" t="str">
            <v>NO APLICA</v>
          </cell>
          <cell r="L309" t="str">
            <v>NO APLICA</v>
          </cell>
          <cell r="M309" t="str">
            <v>HOMBRE</v>
          </cell>
          <cell r="N309" t="str">
            <v>CISGENERO</v>
          </cell>
          <cell r="O309" t="str">
            <v>NO APLICA</v>
          </cell>
          <cell r="P309" t="str">
            <v>NO APLICA</v>
          </cell>
          <cell r="Q309">
            <v>34489</v>
          </cell>
          <cell r="R309">
            <v>30</v>
          </cell>
          <cell r="S309" t="str">
            <v>NACIONAL</v>
          </cell>
          <cell r="T309" t="str">
            <v>título profesional en derecho con seis (06) 
meses de experiencia profesional y/o su 
equivalencia</v>
          </cell>
          <cell r="U309" t="str">
            <v>ABOGADO
UNI SANGIL
según acta del 25 de Marzo de 2022</v>
          </cell>
          <cell r="V309" t="str">
            <v>Inversión</v>
          </cell>
          <cell r="W309" t="str">
            <v xml:space="preserve">Implementación de mecanismos de participación que potencian el desarrollo territorial Bogotá D.C.
</v>
          </cell>
          <cell r="X309" t="str">
            <v>O23011745022024023806022</v>
          </cell>
          <cell r="Y309" t="str">
            <v>Meta 421 Implementar un (1) modelo de gobernanza democrática que amplíe el alcance de la participación de la ciudadanía organizaciones sociales y comunales de primer segundo y tercer grado en todas las decisiones públicas del gobierno distrital.</v>
          </cell>
          <cell r="Z309" t="str">
            <v>2. Fortalecer 450 instancias formales y no formales de participación aplicando el modelo de fortalecimiento.</v>
          </cell>
          <cell r="AA309" t="str">
            <v>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v>
          </cell>
          <cell r="AB309"/>
          <cell r="AC309"/>
          <cell r="AD309"/>
          <cell r="AE309"/>
          <cell r="AF309"/>
          <cell r="AG309"/>
          <cell r="AH309">
            <v>7</v>
          </cell>
          <cell r="AI309">
            <v>0</v>
          </cell>
          <cell r="AJ309"/>
          <cell r="AK309"/>
          <cell r="AL309"/>
          <cell r="AM309" t="str">
            <v>#¡VALOR!</v>
          </cell>
          <cell r="AN309">
            <v>210</v>
          </cell>
          <cell r="AO309">
            <v>25200000</v>
          </cell>
          <cell r="AP309"/>
          <cell r="AQ309"/>
          <cell r="AR309"/>
          <cell r="AS309" t="str">
            <v>$ 4.412.285</v>
          </cell>
          <cell r="AT309" t="str">
            <v>PROFESIONAL 2</v>
          </cell>
          <cell r="AU309"/>
          <cell r="AV309" t="str">
            <v>1 1. Natural</v>
          </cell>
          <cell r="AW309" t="str">
            <v>26 26-Persona Natural</v>
          </cell>
          <cell r="AX309" t="str">
            <v>3 3. Único Contratista</v>
          </cell>
          <cell r="AY309" t="str">
            <v>17 17. Contrato de Prestación de Servicios</v>
          </cell>
          <cell r="AZ309" t="str">
            <v>31 31-Servicios Profesionales</v>
          </cell>
          <cell r="BA309" t="str">
            <v>5 Contratación directa</v>
          </cell>
          <cell r="BB309" t="str">
            <v>33 Prestación de Servicios Profesionales y Apoyo (5-8)</v>
          </cell>
          <cell r="BC309">
            <v>1</v>
          </cell>
          <cell r="BD309" t="str">
            <v>1 1. Ley 80</v>
          </cell>
          <cell r="BE309"/>
          <cell r="BF309"/>
          <cell r="BG309"/>
          <cell r="BH309"/>
          <cell r="BI309" t="str">
            <v>6 6: Prestacion de servicios</v>
          </cell>
          <cell r="BJ309"/>
          <cell r="BK309"/>
          <cell r="BL309"/>
          <cell r="BM309"/>
          <cell r="BN309"/>
          <cell r="BO309"/>
          <cell r="BP309"/>
          <cell r="BQ309"/>
          <cell r="BR309"/>
          <cell r="BS309"/>
          <cell r="BT309"/>
          <cell r="BU309"/>
          <cell r="BV309"/>
          <cell r="BW309"/>
          <cell r="BX309"/>
          <cell r="BY309"/>
          <cell r="BZ309"/>
          <cell r="CA309"/>
          <cell r="CB309"/>
          <cell r="CC309"/>
          <cell r="CD309" t="str">
            <v>CUMPLIMIENTO</v>
          </cell>
          <cell r="CE309">
            <v>80111600</v>
          </cell>
          <cell r="CF309"/>
          <cell r="CG309"/>
          <cell r="CH309"/>
          <cell r="CI309"/>
          <cell r="CJ309" t="str">
            <v>Mónica Flórez</v>
          </cell>
          <cell r="CK309" t="str">
            <v>YULY MARCELA BARAJAS AGUILERA</v>
          </cell>
          <cell r="CL309" t="str">
            <v>1 1. Interna</v>
          </cell>
          <cell r="CM309" t="str">
            <v>JAMES RINCÓN CASTAÑO</v>
          </cell>
          <cell r="CN309">
            <v>80830146</v>
          </cell>
          <cell r="CO309">
            <v>9</v>
          </cell>
          <cell r="CP309"/>
          <cell r="CQ309" t="str">
            <v>JEFE OFICINA  JURÍDICA</v>
          </cell>
          <cell r="CR309"/>
          <cell r="CS309"/>
          <cell r="CT309"/>
          <cell r="CU309"/>
          <cell r="CV309"/>
          <cell r="CW309"/>
          <cell r="CX309"/>
          <cell r="CY309"/>
          <cell r="CZ309"/>
          <cell r="DA309"/>
          <cell r="DB309"/>
          <cell r="DC309"/>
          <cell r="DD309"/>
          <cell r="DE309"/>
          <cell r="DF309"/>
          <cell r="DG309"/>
          <cell r="DH309"/>
          <cell r="DI309"/>
          <cell r="DJ309"/>
          <cell r="DK309"/>
          <cell r="DL309"/>
          <cell r="DM309"/>
          <cell r="DN309"/>
          <cell r="DO309"/>
          <cell r="DP309"/>
          <cell r="DQ309"/>
          <cell r="DR309"/>
          <cell r="DS309"/>
          <cell r="DT309"/>
          <cell r="DU309"/>
          <cell r="DV309"/>
          <cell r="DW309"/>
          <cell r="DX309"/>
          <cell r="DY309"/>
          <cell r="DZ309"/>
          <cell r="EA309"/>
          <cell r="EB309"/>
          <cell r="EC309"/>
          <cell r="ED309"/>
          <cell r="EE309"/>
          <cell r="EF309"/>
          <cell r="EG309"/>
          <cell r="EH309"/>
          <cell r="EI309"/>
          <cell r="EJ309"/>
          <cell r="EK309"/>
          <cell r="EL309"/>
          <cell r="EM309"/>
          <cell r="EN309"/>
          <cell r="EO309"/>
          <cell r="EP309"/>
          <cell r="EQ309"/>
          <cell r="ER309"/>
          <cell r="ES309"/>
          <cell r="ET309"/>
          <cell r="EU309" t="str">
            <v>$ -</v>
          </cell>
          <cell r="EV309"/>
          <cell r="EW309"/>
          <cell r="EX309"/>
          <cell r="EY309"/>
          <cell r="EZ309"/>
          <cell r="FA309"/>
          <cell r="FB309">
            <v>0</v>
          </cell>
          <cell r="FC309" t="str">
            <v>#¡VALOR!</v>
          </cell>
          <cell r="FD309">
            <v>210</v>
          </cell>
          <cell r="FE309" t="str">
            <v>$ 25.200.000</v>
          </cell>
          <cell r="FF309" t="str">
            <v>#¡VALOR!</v>
          </cell>
          <cell r="FG309" t="str">
            <v>#¡VALOR!</v>
          </cell>
          <cell r="FH309"/>
          <cell r="FI309"/>
          <cell r="FJ309" t="str">
            <v>#N/D</v>
          </cell>
          <cell r="FK309" t="str">
            <v>#N/D</v>
          </cell>
          <cell r="FL309" t="str">
            <v>$309</v>
          </cell>
          <cell r="FM309" t="str">
            <v>#N/D</v>
          </cell>
          <cell r="FN309" t="str">
            <v>#N/D</v>
          </cell>
          <cell r="FO309" t="str">
            <v>#N/D</v>
          </cell>
          <cell r="FP309" t="str">
            <v>#N/D</v>
          </cell>
          <cell r="FQ309" t="str">
            <v>#¡REF!</v>
          </cell>
          <cell r="FR309" t="str">
            <v>#N/D</v>
          </cell>
          <cell r="FS309"/>
          <cell r="FT309"/>
          <cell r="FU309"/>
          <cell r="FV309">
            <v>7</v>
          </cell>
          <cell r="FW309" t="str">
            <v>#N/D</v>
          </cell>
          <cell r="FX309"/>
          <cell r="FY309"/>
          <cell r="FZ309"/>
          <cell r="GA309"/>
          <cell r="GB309"/>
          <cell r="GC309"/>
        </row>
        <row r="310">
          <cell r="A310" t="str">
            <v>C366</v>
          </cell>
          <cell r="B310"/>
          <cell r="C310">
            <v>2025</v>
          </cell>
          <cell r="D310">
            <v>309</v>
          </cell>
          <cell r="E310">
            <v>1023950510</v>
          </cell>
          <cell r="F310">
            <v>5</v>
          </cell>
          <cell r="G310" t="str">
            <v>YACSON MANUEL ANGULO HERNANDEZ</v>
          </cell>
          <cell r="H310" t="str">
            <v>carrera 7 A # 35 b - 64 SUR</v>
          </cell>
          <cell r="I310">
            <v>8029975</v>
          </cell>
          <cell r="J310" t="str">
            <v>julieth1509@hotmail.com</v>
          </cell>
          <cell r="K310" t="str">
            <v>NO APLICA</v>
          </cell>
          <cell r="L310" t="str">
            <v>NO APLICA</v>
          </cell>
          <cell r="M310" t="str">
            <v>MUJER</v>
          </cell>
          <cell r="N310" t="str">
            <v>CISGENERO</v>
          </cell>
          <cell r="O310" t="str">
            <v>NO APLICA</v>
          </cell>
          <cell r="P310" t="str">
            <v>NO APLICA</v>
          </cell>
          <cell r="Q310">
            <v>35161</v>
          </cell>
          <cell r="R310">
            <v>29</v>
          </cell>
          <cell r="S310" t="str">
            <v>NACIONAL</v>
          </cell>
          <cell r="T310" t="str">
            <v>Título profesional en el área 
de las Ciencias Sociales y 
Humanas</v>
          </cell>
          <cell r="U310" t="str">
            <v>Título profesional en el área 
de las Ciencias Sociales y 
Humanas</v>
          </cell>
          <cell r="V310" t="str">
            <v>Inversión</v>
          </cell>
          <cell r="W310" t="str">
            <v>Implementación de mecanismos de participación que potencian el desarrollo territorial Bogotá D.C.</v>
          </cell>
          <cell r="X310" t="str">
            <v>O23011745022024023806022</v>
          </cell>
          <cell r="Y310" t="str">
            <v>Meta 421 Implementar un (1) modelo de gobernanza democrática que amplíe el alcance de la participación de la ciudadanía organizaciones sociales y comunales de primer segundo y tercer grado en todas las decisiones públicas del gobierno distrital.</v>
          </cell>
          <cell r="Z310" t="str">
            <v>3. Aplicar a 2000 organizaciones sociales, comunales, medios comunitarios, de propiedad horizontal el modelo de fortalecimiento</v>
          </cell>
          <cell r="AA310" t="str">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v>
          </cell>
          <cell r="AB310"/>
          <cell r="AC310"/>
          <cell r="AD310"/>
          <cell r="AE310"/>
          <cell r="AF310"/>
          <cell r="AG310"/>
          <cell r="AH310">
            <v>6</v>
          </cell>
          <cell r="AI310">
            <v>0</v>
          </cell>
          <cell r="AJ310"/>
          <cell r="AK310"/>
          <cell r="AL310"/>
          <cell r="AM310" t="str">
            <v>#¡VALOR!</v>
          </cell>
          <cell r="AN310">
            <v>180</v>
          </cell>
          <cell r="AO310">
            <v>30000000</v>
          </cell>
          <cell r="AP310"/>
          <cell r="AQ310"/>
          <cell r="AR310"/>
          <cell r="AS310" t="str">
            <v>$ 4.200.000</v>
          </cell>
          <cell r="AT310" t="str">
            <v>PROFESIONAL 1</v>
          </cell>
          <cell r="AU310"/>
          <cell r="AV310" t="str">
            <v>1 1. Natural</v>
          </cell>
          <cell r="AW310" t="str">
            <v>26 26-Persona Natural</v>
          </cell>
          <cell r="AX310" t="str">
            <v>3 3. Único Contratista</v>
          </cell>
          <cell r="AY310" t="str">
            <v>17 17. Contrato de Prestación de Servicios</v>
          </cell>
          <cell r="AZ310" t="str">
            <v>31 31-Servicios Profesionales</v>
          </cell>
          <cell r="BA310" t="str">
            <v>5 Contratación directa</v>
          </cell>
          <cell r="BB310" t="str">
            <v>33 Prestación de Servicios Profesionales y Apoyo (5-8)</v>
          </cell>
          <cell r="BC310">
            <v>1</v>
          </cell>
          <cell r="BD310" t="str">
            <v>1 1. Ley 80</v>
          </cell>
          <cell r="BE310"/>
          <cell r="BF310"/>
          <cell r="BG310"/>
          <cell r="BH310"/>
          <cell r="BI310" t="str">
            <v>6 6: Prestacion de servicios</v>
          </cell>
          <cell r="BJ310"/>
          <cell r="BK310"/>
          <cell r="BL310"/>
          <cell r="BM310"/>
          <cell r="BN310"/>
          <cell r="BO310"/>
          <cell r="BP310"/>
          <cell r="BQ310"/>
          <cell r="BR310"/>
          <cell r="BS310"/>
          <cell r="BT310"/>
          <cell r="BU310"/>
          <cell r="BV310"/>
          <cell r="BW310"/>
          <cell r="BX310"/>
          <cell r="BY310"/>
          <cell r="BZ310"/>
          <cell r="CA310"/>
          <cell r="CB310"/>
          <cell r="CC310"/>
          <cell r="CD310" t="str">
            <v>CUMPLIMIENTO</v>
          </cell>
          <cell r="CE310">
            <v>80111600</v>
          </cell>
          <cell r="CF310"/>
          <cell r="CG310"/>
          <cell r="CH310"/>
          <cell r="CI310"/>
          <cell r="CJ310" t="str">
            <v>JORGE SUAREZ</v>
          </cell>
          <cell r="CK310" t="str">
            <v>YULY MARCELA BARAJAS AGUILERA</v>
          </cell>
          <cell r="CL310" t="str">
            <v>1 1. Interna</v>
          </cell>
          <cell r="CM310" t="str">
            <v>JUAN CAMILO CASTELLANOS MEDINA</v>
          </cell>
          <cell r="CN310">
            <v>3838495</v>
          </cell>
          <cell r="CO310">
            <v>0</v>
          </cell>
          <cell r="CP310"/>
          <cell r="CQ310" t="str">
            <v>GERENTE DE INSTANCIAS Y MECANISMOS DE PARTICIPACIÓN</v>
          </cell>
          <cell r="CR310"/>
          <cell r="CS310"/>
          <cell r="CT310"/>
          <cell r="CU310"/>
          <cell r="CV310"/>
          <cell r="CW310"/>
          <cell r="CX310"/>
          <cell r="CY310"/>
          <cell r="CZ310"/>
          <cell r="DA310"/>
          <cell r="DB310"/>
          <cell r="DC310"/>
          <cell r="DD310"/>
          <cell r="DE310"/>
          <cell r="DF310"/>
          <cell r="DG310"/>
          <cell r="DH310"/>
          <cell r="DI310"/>
          <cell r="DJ310"/>
          <cell r="DK310"/>
          <cell r="DL310"/>
          <cell r="DM310"/>
          <cell r="DN310"/>
          <cell r="DO310"/>
          <cell r="DP310"/>
          <cell r="DQ310"/>
          <cell r="DR310"/>
          <cell r="DS310"/>
          <cell r="DT310"/>
          <cell r="DU310"/>
          <cell r="DV310"/>
          <cell r="DW310"/>
          <cell r="DX310"/>
          <cell r="DY310"/>
          <cell r="DZ310"/>
          <cell r="EA310"/>
          <cell r="EB310"/>
          <cell r="EC310"/>
          <cell r="ED310"/>
          <cell r="EE310"/>
          <cell r="EF310"/>
          <cell r="EG310"/>
          <cell r="EH310"/>
          <cell r="EI310"/>
          <cell r="EJ310"/>
          <cell r="EK310"/>
          <cell r="EL310"/>
          <cell r="EM310"/>
          <cell r="EN310"/>
          <cell r="EO310"/>
          <cell r="EP310"/>
          <cell r="EQ310"/>
          <cell r="ER310"/>
          <cell r="ES310"/>
          <cell r="ET310"/>
          <cell r="EU310" t="str">
            <v>$ -</v>
          </cell>
          <cell r="EV310"/>
          <cell r="EW310"/>
          <cell r="EX310"/>
          <cell r="EY310"/>
          <cell r="EZ310"/>
          <cell r="FA310"/>
          <cell r="FB310">
            <v>0</v>
          </cell>
          <cell r="FC310" t="str">
            <v>#¡VALOR!</v>
          </cell>
          <cell r="FD310">
            <v>180</v>
          </cell>
          <cell r="FE310" t="str">
            <v>$ 30.000.000</v>
          </cell>
          <cell r="FF310" t="str">
            <v>#¡VALOR!</v>
          </cell>
          <cell r="FG310" t="str">
            <v>#¡VALOR!</v>
          </cell>
          <cell r="FH310"/>
          <cell r="FI310"/>
          <cell r="FJ310" t="str">
            <v>#N/D</v>
          </cell>
          <cell r="FK310" t="str">
            <v>#N/D</v>
          </cell>
          <cell r="FL310" t="str">
            <v>$310</v>
          </cell>
          <cell r="FM310" t="str">
            <v>#N/D</v>
          </cell>
          <cell r="FN310" t="str">
            <v>#N/D</v>
          </cell>
          <cell r="FO310" t="str">
            <v>#N/D</v>
          </cell>
          <cell r="FP310" t="str">
            <v>#N/D</v>
          </cell>
          <cell r="FQ310" t="str">
            <v>#¡REF!</v>
          </cell>
          <cell r="FR310" t="str">
            <v>#N/D</v>
          </cell>
          <cell r="FS310"/>
          <cell r="FT310"/>
          <cell r="FU310"/>
          <cell r="FV310">
            <v>6</v>
          </cell>
          <cell r="FW310" t="str">
            <v>#N/D</v>
          </cell>
          <cell r="FX310"/>
          <cell r="FY310"/>
          <cell r="FZ310"/>
          <cell r="GA310"/>
          <cell r="GB310"/>
          <cell r="GC310"/>
        </row>
        <row r="311">
          <cell r="A311" t="str">
            <v>C399</v>
          </cell>
          <cell r="B311"/>
          <cell r="C311">
            <v>2025</v>
          </cell>
          <cell r="D311">
            <v>310</v>
          </cell>
          <cell r="E311">
            <v>1024471509</v>
          </cell>
          <cell r="F311" t="str">
            <v>#N/D</v>
          </cell>
          <cell r="G311" t="str">
            <v>DISNEY ELINA SANCHEZ ALVARADO</v>
          </cell>
          <cell r="H311" t="str">
            <v>TV 48 BIS NO 69 D 26 SUR</v>
          </cell>
          <cell r="I311">
            <v>7183084</v>
          </cell>
          <cell r="J311" t="str">
            <v>jacksonma1987@gmail.com</v>
          </cell>
          <cell r="K311" t="str">
            <v>NO APLICA</v>
          </cell>
          <cell r="L311" t="str">
            <v>NO APLICA</v>
          </cell>
          <cell r="M311" t="str">
            <v>HOMBRE</v>
          </cell>
          <cell r="N311" t="str">
            <v>CISGENERO</v>
          </cell>
          <cell r="O311" t="str">
            <v>NO APLICA</v>
          </cell>
          <cell r="P311" t="str">
            <v>NO APLICA</v>
          </cell>
          <cell r="Q311">
            <v>31846</v>
          </cell>
          <cell r="R311">
            <v>38</v>
          </cell>
          <cell r="S311" t="str">
            <v>NACIONAL</v>
          </cell>
          <cell r="T311" t="str">
            <v>Título profesional en Derecho con título de posgrado a nivel de especialización o su equivalencia</v>
          </cell>
          <cell r="U311" t="str">
            <v>ABOGADO Universidad Segio Arboleda Según acta de grado del 29 de noviembre de 2019 ESPECIALISTA EN DERECHO PÚBLICO Universidad Externado de Colombia Según diploma del 07 de marzo de 2022</v>
          </cell>
          <cell r="V311" t="str">
            <v>Inversión</v>
          </cell>
          <cell r="W311" t="str">
            <v xml:space="preserve">Implementación de mecanismos de participación que potencian el desarrollo territorial Bogotá D.C.
</v>
          </cell>
          <cell r="X311" t="str">
            <v>O23011745022024023806022</v>
          </cell>
          <cell r="Y311" t="str">
            <v>Meta 421 Implementar un (1) modelo de gobernanza democrática que amplíe el alcance de la participación de la ciudadanía organizaciones sociales y comunales de primer segundo y tercer grado en todas las decisiones públicas del gobierno distrital.</v>
          </cell>
          <cell r="Z311" t="str">
            <v>Fortalecer 450 instancias formales y no formales de participación aplicando el modelo de fortalecimiento</v>
          </cell>
          <cell r="AA311" t="str">
            <v>Prestar los servicios profesionales para implementar el modelo de fortalecimiento con el fin de robustecer procesos internos y externos de las organizaciones comunales de primer y segundo grado en el marco del proyecto de inversión 8131.</v>
          </cell>
          <cell r="AB311"/>
          <cell r="AC311"/>
          <cell r="AD311"/>
          <cell r="AE311"/>
          <cell r="AF311"/>
          <cell r="AG311"/>
          <cell r="AH311">
            <v>6</v>
          </cell>
          <cell r="AI311">
            <v>0</v>
          </cell>
          <cell r="AJ311"/>
          <cell r="AK311"/>
          <cell r="AL311"/>
          <cell r="AM311" t="str">
            <v>#¡VALOR!</v>
          </cell>
          <cell r="AN311">
            <v>180</v>
          </cell>
          <cell r="AO311">
            <v>24342006</v>
          </cell>
          <cell r="AP311"/>
          <cell r="AQ311"/>
          <cell r="AR311"/>
          <cell r="AS311" t="str">
            <v>$ 5.000.000</v>
          </cell>
          <cell r="AT311" t="str">
            <v>PROFESIONAL 3</v>
          </cell>
          <cell r="AU311"/>
          <cell r="AV311" t="str">
            <v>1 1. Natural</v>
          </cell>
          <cell r="AW311" t="str">
            <v>26 26-Persona Natural</v>
          </cell>
          <cell r="AX311" t="str">
            <v>3 3. Único Contratista</v>
          </cell>
          <cell r="AY311" t="str">
            <v>17 17. Contrato de Prestación de Servicios</v>
          </cell>
          <cell r="AZ311" t="str">
            <v>31 31-Servicios Profesionales</v>
          </cell>
          <cell r="BA311" t="str">
            <v>5 Contratación directa</v>
          </cell>
          <cell r="BB311" t="str">
            <v>33 Prestación de Servicios Profesionales y Apoyo (5-8)</v>
          </cell>
          <cell r="BC311">
            <v>1</v>
          </cell>
          <cell r="BD311" t="str">
            <v>1 1. Ley 80</v>
          </cell>
          <cell r="BE311"/>
          <cell r="BF311"/>
          <cell r="BG311"/>
          <cell r="BH311"/>
          <cell r="BI311" t="str">
            <v>6 6: Prestacion de servicios</v>
          </cell>
          <cell r="BJ311"/>
          <cell r="BK311"/>
          <cell r="BL311"/>
          <cell r="BM311"/>
          <cell r="BN311"/>
          <cell r="BO311"/>
          <cell r="BP311"/>
          <cell r="BQ311"/>
          <cell r="BR311"/>
          <cell r="BS311"/>
          <cell r="BT311"/>
          <cell r="BU311"/>
          <cell r="BV311"/>
          <cell r="BW311"/>
          <cell r="BX311"/>
          <cell r="BY311"/>
          <cell r="BZ311"/>
          <cell r="CA311"/>
          <cell r="CB311"/>
          <cell r="CC311"/>
          <cell r="CD311" t="str">
            <v>CUMPLIMIENTO</v>
          </cell>
          <cell r="CE311">
            <v>80111600</v>
          </cell>
          <cell r="CF311"/>
          <cell r="CG311"/>
          <cell r="CH311"/>
          <cell r="CI311"/>
          <cell r="CJ311" t="str">
            <v>Sandra MIlena Torres</v>
          </cell>
          <cell r="CK311" t="str">
            <v>YULY MARCELA BARAJAS AGUILERA</v>
          </cell>
          <cell r="CL311" t="str">
            <v>1 1. Interna</v>
          </cell>
          <cell r="CM311" t="str">
            <v>JOHN JAIRO GONZALEZ ARBOLEDA</v>
          </cell>
          <cell r="CN311">
            <v>80037360</v>
          </cell>
          <cell r="CO311">
            <v>8</v>
          </cell>
          <cell r="CP311"/>
          <cell r="CQ311" t="str">
            <v>SUBDIRECTOR DE ASUNTOS COMUNALES</v>
          </cell>
          <cell r="CR311"/>
          <cell r="CS311"/>
          <cell r="CT311"/>
          <cell r="CU311"/>
          <cell r="CV311"/>
          <cell r="CW311"/>
          <cell r="CX311"/>
          <cell r="CY311"/>
          <cell r="CZ311"/>
          <cell r="DA311"/>
          <cell r="DB311"/>
          <cell r="DC311"/>
          <cell r="DD311"/>
          <cell r="DE311"/>
          <cell r="DF311"/>
          <cell r="DG311"/>
          <cell r="DH311"/>
          <cell r="DI311"/>
          <cell r="DJ311"/>
          <cell r="DK311"/>
          <cell r="DL311"/>
          <cell r="DM311"/>
          <cell r="DN311"/>
          <cell r="DO311"/>
          <cell r="DP311"/>
          <cell r="DQ311"/>
          <cell r="DR311"/>
          <cell r="DS311"/>
          <cell r="DT311"/>
          <cell r="DU311"/>
          <cell r="DV311"/>
          <cell r="DW311"/>
          <cell r="DX311"/>
          <cell r="DY311"/>
          <cell r="DZ311"/>
          <cell r="EA311"/>
          <cell r="EB311"/>
          <cell r="EC311"/>
          <cell r="ED311"/>
          <cell r="EE311"/>
          <cell r="EF311"/>
          <cell r="EG311"/>
          <cell r="EH311"/>
          <cell r="EI311"/>
          <cell r="EJ311"/>
          <cell r="EK311"/>
          <cell r="EL311"/>
          <cell r="EM311"/>
          <cell r="EN311"/>
          <cell r="EO311"/>
          <cell r="EP311"/>
          <cell r="EQ311"/>
          <cell r="ER311"/>
          <cell r="ES311"/>
          <cell r="ET311"/>
          <cell r="EU311" t="str">
            <v>$ -</v>
          </cell>
          <cell r="EV311"/>
          <cell r="EW311"/>
          <cell r="EX311"/>
          <cell r="EY311"/>
          <cell r="EZ311"/>
          <cell r="FA311"/>
          <cell r="FB311">
            <v>0</v>
          </cell>
          <cell r="FC311" t="str">
            <v>#¡VALOR!</v>
          </cell>
          <cell r="FD311">
            <v>180</v>
          </cell>
          <cell r="FE311" t="str">
            <v>$ 24.342.006</v>
          </cell>
          <cell r="FF311" t="str">
            <v>#¡VALOR!</v>
          </cell>
          <cell r="FG311" t="str">
            <v>#¡VALOR!</v>
          </cell>
          <cell r="FH311"/>
          <cell r="FI311"/>
          <cell r="FJ311" t="str">
            <v>#N/D</v>
          </cell>
          <cell r="FK311" t="str">
            <v>#N/D</v>
          </cell>
          <cell r="FL311" t="str">
            <v>$311</v>
          </cell>
          <cell r="FM311" t="str">
            <v>#N/D</v>
          </cell>
          <cell r="FN311" t="str">
            <v>#N/D</v>
          </cell>
          <cell r="FO311" t="str">
            <v>#N/D</v>
          </cell>
          <cell r="FP311" t="str">
            <v>#N/D</v>
          </cell>
          <cell r="FQ311" t="str">
            <v>#¡REF!</v>
          </cell>
          <cell r="FR311" t="str">
            <v>#N/D</v>
          </cell>
          <cell r="FS311"/>
          <cell r="FT311"/>
          <cell r="FU311"/>
          <cell r="FV311">
            <v>6</v>
          </cell>
          <cell r="FW311" t="str">
            <v>#N/D</v>
          </cell>
          <cell r="FX311"/>
          <cell r="FY311"/>
          <cell r="FZ311"/>
          <cell r="GA311"/>
          <cell r="GB311"/>
          <cell r="GC311"/>
        </row>
        <row r="312">
          <cell r="A312" t="str">
            <v>C368</v>
          </cell>
          <cell r="B312"/>
          <cell r="C312">
            <v>2025</v>
          </cell>
          <cell r="D312">
            <v>311</v>
          </cell>
          <cell r="E312">
            <v>52287212</v>
          </cell>
          <cell r="F312" t="str">
            <v>#N/D</v>
          </cell>
          <cell r="G312" t="str">
            <v>OSCAR ARANGUEREN PIRAJAN</v>
          </cell>
          <cell r="H312" t="str">
            <v>#N/D</v>
          </cell>
          <cell r="I312" t="str">
            <v>#N/D</v>
          </cell>
          <cell r="J312" t="str">
            <v>#N/D</v>
          </cell>
          <cell r="K312" t="str">
            <v>#N/D</v>
          </cell>
          <cell r="L312" t="str">
            <v>#N/D</v>
          </cell>
          <cell r="M312" t="str">
            <v>#N/D</v>
          </cell>
          <cell r="N312" t="str">
            <v>#N/D</v>
          </cell>
          <cell r="O312" t="str">
            <v>#N/D</v>
          </cell>
          <cell r="P312" t="str">
            <v>#N/D</v>
          </cell>
          <cell r="Q312" t="str">
            <v>#N/D</v>
          </cell>
          <cell r="R312" t="str">
            <v>#N/D</v>
          </cell>
          <cell r="S312" t="str">
            <v>#N/D</v>
          </cell>
          <cell r="T312" t="str">
            <v>#N/D</v>
          </cell>
          <cell r="U312" t="str">
            <v>#N/D</v>
          </cell>
          <cell r="V312" t="str">
            <v>Inversión</v>
          </cell>
          <cell r="W312" t="str">
            <v>Implementación de mecanismos de participación que potencian el desarrollo territorial Bogotá D.C.</v>
          </cell>
          <cell r="X312" t="str">
            <v>O23011745022024023806022</v>
          </cell>
          <cell r="Y312" t="str">
            <v>Meta 421 Implementar un (1) modelo de gobernanza democrática que amplíe el alcance de la participación de la ciudadanía organizaciones sociales y comunales de primer segundo y tercer grado en todas las decisiones públicas del gobierno distrital.</v>
          </cell>
          <cell r="Z312" t="str">
            <v>2. Fortalecer 450 instancias formales y no formales de participación aplicando el modelo de fortalecimiento</v>
          </cell>
          <cell r="AA312" t="str">
            <v>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v>
          </cell>
          <cell r="AB312"/>
          <cell r="AC312"/>
          <cell r="AD312"/>
          <cell r="AE312"/>
          <cell r="AF312"/>
          <cell r="AG312"/>
          <cell r="AH312">
            <v>6</v>
          </cell>
          <cell r="AI312">
            <v>0</v>
          </cell>
          <cell r="AJ312"/>
          <cell r="AK312"/>
          <cell r="AL312"/>
          <cell r="AM312" t="str">
            <v>#¡VALOR!</v>
          </cell>
          <cell r="AN312">
            <v>180</v>
          </cell>
          <cell r="AO312">
            <v>25200000</v>
          </cell>
          <cell r="AP312"/>
          <cell r="AQ312"/>
          <cell r="AR312"/>
          <cell r="AS312" t="str">
            <v>$ 4.057.001</v>
          </cell>
          <cell r="AT312" t="str">
            <v>PROFESIONAL 1</v>
          </cell>
          <cell r="AU312"/>
          <cell r="AV312" t="str">
            <v>1 1. Natural</v>
          </cell>
          <cell r="AW312" t="str">
            <v>26 26-Persona Natural</v>
          </cell>
          <cell r="AX312" t="str">
            <v>3 3. Único Contratista</v>
          </cell>
          <cell r="AY312" t="str">
            <v>17 17. Contrato de Prestación de Servicios</v>
          </cell>
          <cell r="AZ312" t="str">
            <v>31 31-Servicios Profesionales</v>
          </cell>
          <cell r="BA312" t="str">
            <v>5 Contratación directa</v>
          </cell>
          <cell r="BB312" t="str">
            <v>33 Prestación de Servicios Profesionales y Apoyo (5-8)</v>
          </cell>
          <cell r="BC312">
            <v>1</v>
          </cell>
          <cell r="BD312" t="str">
            <v>1 1. Ley 80</v>
          </cell>
          <cell r="BE312"/>
          <cell r="BF312"/>
          <cell r="BG312"/>
          <cell r="BH312"/>
          <cell r="BI312" t="str">
            <v>6 6: Prestacion de servicios</v>
          </cell>
          <cell r="BJ312"/>
          <cell r="BK312"/>
          <cell r="BL312"/>
          <cell r="BM312"/>
          <cell r="BN312"/>
          <cell r="BO312"/>
          <cell r="BP312"/>
          <cell r="BQ312"/>
          <cell r="BR312"/>
          <cell r="BS312"/>
          <cell r="BT312"/>
          <cell r="BU312"/>
          <cell r="BV312"/>
          <cell r="BW312"/>
          <cell r="BX312"/>
          <cell r="BY312"/>
          <cell r="BZ312"/>
          <cell r="CA312"/>
          <cell r="CB312"/>
          <cell r="CC312"/>
          <cell r="CD312" t="str">
            <v>CUMPLIMIENTO</v>
          </cell>
          <cell r="CE312">
            <v>80111600</v>
          </cell>
          <cell r="CF312"/>
          <cell r="CG312"/>
          <cell r="CH312"/>
          <cell r="CI312"/>
          <cell r="CJ312" t="str">
            <v>JORGE SUAREZ</v>
          </cell>
          <cell r="CK312" t="str">
            <v>YULY MARCELA BARAJAS AGUILERA</v>
          </cell>
          <cell r="CL312" t="str">
            <v>1 1. Interna</v>
          </cell>
          <cell r="CM312" t="str">
            <v>JUAN CAMILO CASTELLANOS MEDINA</v>
          </cell>
          <cell r="CN312">
            <v>3838495</v>
          </cell>
          <cell r="CO312">
            <v>0</v>
          </cell>
          <cell r="CP312"/>
          <cell r="CQ312" t="str">
            <v>GERENTE DE INSTANCIAS Y MECANISMOS DE PARTICIPACIÓN</v>
          </cell>
          <cell r="CR312"/>
          <cell r="CS312"/>
          <cell r="CT312"/>
          <cell r="CU312"/>
          <cell r="CV312"/>
          <cell r="CW312"/>
          <cell r="CX312"/>
          <cell r="CY312"/>
          <cell r="CZ312"/>
          <cell r="DA312"/>
          <cell r="DB312"/>
          <cell r="DC312"/>
          <cell r="DD312"/>
          <cell r="DE312"/>
          <cell r="DF312"/>
          <cell r="DG312"/>
          <cell r="DH312"/>
          <cell r="DI312"/>
          <cell r="DJ312"/>
          <cell r="DK312"/>
          <cell r="DL312"/>
          <cell r="DM312"/>
          <cell r="DN312"/>
          <cell r="DO312"/>
          <cell r="DP312"/>
          <cell r="DQ312"/>
          <cell r="DR312"/>
          <cell r="DS312"/>
          <cell r="DT312"/>
          <cell r="DU312"/>
          <cell r="DV312"/>
          <cell r="DW312"/>
          <cell r="DX312"/>
          <cell r="DY312"/>
          <cell r="DZ312"/>
          <cell r="EA312"/>
          <cell r="EB312"/>
          <cell r="EC312"/>
          <cell r="ED312"/>
          <cell r="EE312"/>
          <cell r="EF312"/>
          <cell r="EG312"/>
          <cell r="EH312"/>
          <cell r="EI312"/>
          <cell r="EJ312"/>
          <cell r="EK312"/>
          <cell r="EL312"/>
          <cell r="EM312"/>
          <cell r="EN312"/>
          <cell r="EO312"/>
          <cell r="EP312"/>
          <cell r="EQ312"/>
          <cell r="ER312"/>
          <cell r="ES312"/>
          <cell r="ET312"/>
          <cell r="EU312" t="str">
            <v>$ -</v>
          </cell>
          <cell r="EV312"/>
          <cell r="EW312"/>
          <cell r="EX312"/>
          <cell r="EY312"/>
          <cell r="EZ312"/>
          <cell r="FA312"/>
          <cell r="FB312">
            <v>0</v>
          </cell>
          <cell r="FC312" t="str">
            <v>#¡VALOR!</v>
          </cell>
          <cell r="FD312">
            <v>180</v>
          </cell>
          <cell r="FE312" t="str">
            <v>$ 25.200.000</v>
          </cell>
          <cell r="FF312" t="str">
            <v>#¡VALOR!</v>
          </cell>
          <cell r="FG312" t="str">
            <v>#¡VALOR!</v>
          </cell>
          <cell r="FH312"/>
          <cell r="FI312"/>
          <cell r="FJ312" t="str">
            <v>#N/D</v>
          </cell>
          <cell r="FK312" t="str">
            <v>#N/D</v>
          </cell>
          <cell r="FL312" t="str">
            <v>$312</v>
          </cell>
          <cell r="FM312" t="str">
            <v>#N/D</v>
          </cell>
          <cell r="FN312" t="str">
            <v>#N/D</v>
          </cell>
          <cell r="FO312" t="str">
            <v>#N/D</v>
          </cell>
          <cell r="FP312" t="str">
            <v>#N/D</v>
          </cell>
          <cell r="FQ312" t="str">
            <v>#¡REF!</v>
          </cell>
          <cell r="FR312" t="str">
            <v>#N/D</v>
          </cell>
          <cell r="FS312"/>
          <cell r="FT312"/>
          <cell r="FU312"/>
          <cell r="FV312">
            <v>6</v>
          </cell>
          <cell r="FW312" t="str">
            <v>#N/D</v>
          </cell>
          <cell r="FX312"/>
          <cell r="FY312"/>
          <cell r="FZ312"/>
          <cell r="GA312"/>
          <cell r="GB312"/>
          <cell r="GC312"/>
        </row>
        <row r="313">
          <cell r="A313" t="str">
            <v>C422</v>
          </cell>
          <cell r="B313"/>
          <cell r="C313">
            <v>2025</v>
          </cell>
          <cell r="D313">
            <v>312</v>
          </cell>
          <cell r="E313">
            <v>79874803</v>
          </cell>
          <cell r="F313">
            <v>7</v>
          </cell>
          <cell r="G313" t="str">
            <v>OLGA PATRICIA BELALCAZAR VIVEROS</v>
          </cell>
          <cell r="H313" t="str">
            <v>#N/D</v>
          </cell>
          <cell r="I313" t="str">
            <v>#N/D</v>
          </cell>
          <cell r="J313" t="str">
            <v>#N/D</v>
          </cell>
          <cell r="K313" t="str">
            <v>#N/D</v>
          </cell>
          <cell r="L313" t="str">
            <v>#N/D</v>
          </cell>
          <cell r="M313" t="str">
            <v>#N/D</v>
          </cell>
          <cell r="N313" t="str">
            <v>#N/D</v>
          </cell>
          <cell r="O313" t="str">
            <v>#N/D</v>
          </cell>
          <cell r="P313" t="str">
            <v>#N/D</v>
          </cell>
          <cell r="Q313" t="str">
            <v>#N/D</v>
          </cell>
          <cell r="R313" t="str">
            <v>#N/D</v>
          </cell>
          <cell r="S313" t="str">
            <v>#N/D</v>
          </cell>
          <cell r="T313" t="str">
            <v>#N/D</v>
          </cell>
          <cell r="U313" t="str">
            <v>#N/D</v>
          </cell>
          <cell r="V313" t="str">
            <v>Funcionamiento</v>
          </cell>
          <cell r="W313" t="str">
            <v>N/A</v>
          </cell>
          <cell r="X313"/>
          <cell r="Y313" t="str">
            <v>N/A</v>
          </cell>
          <cell r="Z313" t="str">
            <v>N/A</v>
          </cell>
          <cell r="AA313" t="str">
            <v>Prestar los servicios profesionales para realizar acciones encaminadas a las instancias de participación de propiedad horizontal en el marco del modelo de fortalecimiento del proyecto de inversión 8131.</v>
          </cell>
          <cell r="AB313"/>
          <cell r="AC313"/>
          <cell r="AD313"/>
          <cell r="AE313"/>
          <cell r="AF313"/>
          <cell r="AG313"/>
          <cell r="AH313">
            <v>6</v>
          </cell>
          <cell r="AI313">
            <v>0</v>
          </cell>
          <cell r="AJ313"/>
          <cell r="AK313"/>
          <cell r="AL313"/>
          <cell r="AM313" t="str">
            <v>#¡VALOR!</v>
          </cell>
          <cell r="AN313">
            <v>180</v>
          </cell>
          <cell r="AO313">
            <v>16800000</v>
          </cell>
          <cell r="AP313"/>
          <cell r="AQ313"/>
          <cell r="AR313"/>
          <cell r="AS313" t="str">
            <v>$ 4.200.000</v>
          </cell>
          <cell r="AT313" t="str">
            <v>PROFESIONAL 1</v>
          </cell>
          <cell r="AU313"/>
          <cell r="AV313" t="str">
            <v>1 1. Natural</v>
          </cell>
          <cell r="AW313" t="str">
            <v>26 26-Persona Natural</v>
          </cell>
          <cell r="AX313" t="str">
            <v>3 3. Único Contratista</v>
          </cell>
          <cell r="AY313" t="str">
            <v>17 17. Contrato de Prestación de Servicios</v>
          </cell>
          <cell r="AZ313" t="str">
            <v>31 31-Servicios Profesionales</v>
          </cell>
          <cell r="BA313" t="str">
            <v>5 Contratación directa</v>
          </cell>
          <cell r="BB313" t="str">
            <v>33 Prestación de Servicios Profesionales y Apoyo (5-8)</v>
          </cell>
          <cell r="BC313">
            <v>1</v>
          </cell>
          <cell r="BD313" t="str">
            <v>1 1. Ley 80</v>
          </cell>
          <cell r="BE313"/>
          <cell r="BF313"/>
          <cell r="BG313"/>
          <cell r="BH313"/>
          <cell r="BI313" t="str">
            <v>6 6: Prestacion de servicios</v>
          </cell>
          <cell r="BJ313"/>
          <cell r="BK313"/>
          <cell r="BL313"/>
          <cell r="BM313"/>
          <cell r="BN313"/>
          <cell r="BO313"/>
          <cell r="BP313"/>
          <cell r="BQ313"/>
          <cell r="BR313"/>
          <cell r="BS313"/>
          <cell r="BT313"/>
          <cell r="BU313"/>
          <cell r="BV313"/>
          <cell r="BW313"/>
          <cell r="BX313"/>
          <cell r="BY313"/>
          <cell r="BZ313"/>
          <cell r="CA313"/>
          <cell r="CB313"/>
          <cell r="CC313"/>
          <cell r="CD313" t="str">
            <v>CUMPLIMIENTO</v>
          </cell>
          <cell r="CE313">
            <v>80111600</v>
          </cell>
          <cell r="CF313"/>
          <cell r="CG313"/>
          <cell r="CH313"/>
          <cell r="CI313"/>
          <cell r="CJ313" t="str">
            <v>JORGE SUAREZ</v>
          </cell>
          <cell r="CK313" t="str">
            <v>YULY MARCELA BARAJAS AGUILERA</v>
          </cell>
          <cell r="CL313" t="str">
            <v>1 1. Interna</v>
          </cell>
          <cell r="CM313" t="str">
            <v>JOHN JAIRO GONZALEZ ARBOLEDA</v>
          </cell>
          <cell r="CN313">
            <v>80037360</v>
          </cell>
          <cell r="CO313">
            <v>8</v>
          </cell>
          <cell r="CP313"/>
          <cell r="CQ313" t="str">
            <v>SUBDIRECTOR DE ASUNTOS COMUNALES</v>
          </cell>
          <cell r="CR313"/>
          <cell r="CS313"/>
          <cell r="CT313"/>
          <cell r="CU313"/>
          <cell r="CV313"/>
          <cell r="CW313"/>
          <cell r="CX313"/>
          <cell r="CY313"/>
          <cell r="CZ313"/>
          <cell r="DA313"/>
          <cell r="DB313"/>
          <cell r="DC313"/>
          <cell r="DD313"/>
          <cell r="DE313"/>
          <cell r="DF313"/>
          <cell r="DG313"/>
          <cell r="DH313"/>
          <cell r="DI313"/>
          <cell r="DJ313"/>
          <cell r="DK313"/>
          <cell r="DL313"/>
          <cell r="DM313"/>
          <cell r="DN313"/>
          <cell r="DO313"/>
          <cell r="DP313"/>
          <cell r="DQ313"/>
          <cell r="DR313"/>
          <cell r="DS313"/>
          <cell r="DT313"/>
          <cell r="DU313"/>
          <cell r="DV313"/>
          <cell r="DW313"/>
          <cell r="DX313"/>
          <cell r="DY313"/>
          <cell r="DZ313"/>
          <cell r="EA313"/>
          <cell r="EB313"/>
          <cell r="EC313"/>
          <cell r="ED313"/>
          <cell r="EE313"/>
          <cell r="EF313"/>
          <cell r="EG313"/>
          <cell r="EH313"/>
          <cell r="EI313"/>
          <cell r="EJ313"/>
          <cell r="EK313"/>
          <cell r="EL313"/>
          <cell r="EM313"/>
          <cell r="EN313"/>
          <cell r="EO313"/>
          <cell r="EP313"/>
          <cell r="EQ313"/>
          <cell r="ER313"/>
          <cell r="ES313"/>
          <cell r="ET313"/>
          <cell r="EU313" t="str">
            <v>$ -</v>
          </cell>
          <cell r="EV313"/>
          <cell r="EW313"/>
          <cell r="EX313"/>
          <cell r="EY313"/>
          <cell r="EZ313"/>
          <cell r="FA313"/>
          <cell r="FB313">
            <v>0</v>
          </cell>
          <cell r="FC313" t="str">
            <v>#¡VALOR!</v>
          </cell>
          <cell r="FD313">
            <v>180</v>
          </cell>
          <cell r="FE313" t="str">
            <v>$ 16.800.000</v>
          </cell>
          <cell r="FF313" t="str">
            <v>#¡VALOR!</v>
          </cell>
          <cell r="FG313" t="str">
            <v>#¡VALOR!</v>
          </cell>
          <cell r="FH313"/>
          <cell r="FI313"/>
          <cell r="FJ313" t="str">
            <v>#N/D</v>
          </cell>
          <cell r="FK313" t="str">
            <v>#N/D</v>
          </cell>
          <cell r="FL313" t="str">
            <v>$313</v>
          </cell>
          <cell r="FM313" t="str">
            <v>#N/D</v>
          </cell>
          <cell r="FN313" t="str">
            <v>#N/D</v>
          </cell>
          <cell r="FO313" t="str">
            <v>#N/D</v>
          </cell>
          <cell r="FP313" t="str">
            <v>#N/D</v>
          </cell>
          <cell r="FQ313" t="str">
            <v>#¡REF!</v>
          </cell>
          <cell r="FR313" t="str">
            <v>#N/D</v>
          </cell>
          <cell r="FS313"/>
          <cell r="FT313"/>
          <cell r="FU313"/>
          <cell r="FV313">
            <v>6</v>
          </cell>
          <cell r="FW313" t="str">
            <v>#N/D</v>
          </cell>
          <cell r="FX313"/>
          <cell r="FY313"/>
          <cell r="FZ313"/>
          <cell r="GA313"/>
          <cell r="GB313"/>
          <cell r="GC313"/>
        </row>
        <row r="314">
          <cell r="A314" t="str">
            <v>A77</v>
          </cell>
          <cell r="B314"/>
          <cell r="C314">
            <v>2025</v>
          </cell>
          <cell r="D314">
            <v>313</v>
          </cell>
          <cell r="E314">
            <v>52329865</v>
          </cell>
          <cell r="F314">
            <v>8</v>
          </cell>
          <cell r="G314" t="str">
            <v>LUISA MANUELA GACHA RODRIGUEZ</v>
          </cell>
          <cell r="H314" t="str">
            <v>Calle 70 N 91 A 80</v>
          </cell>
          <cell r="I314">
            <v>3213645886</v>
          </cell>
          <cell r="J314" t="str">
            <v>patibelalcazar@hotmail.com</v>
          </cell>
          <cell r="K314" t="str">
            <v>NO APLICA</v>
          </cell>
          <cell r="L314" t="str">
            <v>NO APLICA</v>
          </cell>
          <cell r="M314" t="str">
            <v>MUJER</v>
          </cell>
          <cell r="N314" t="str">
            <v>CISGENERO</v>
          </cell>
          <cell r="O314" t="str">
            <v>NEGRO (A)</v>
          </cell>
          <cell r="P314" t="str">
            <v>NO APLICA</v>
          </cell>
          <cell r="Q314">
            <v>26893</v>
          </cell>
          <cell r="R314">
            <v>51</v>
          </cell>
          <cell r="S314" t="str">
            <v>NACIONAL</v>
          </cell>
          <cell r="T314" t="str">
            <v>Título Bachiller o su equivalencia</v>
          </cell>
          <cell r="U314" t="str">
            <v>BACHILLER ACADÉMICO Colegio Bilingue Inglaterra Real según diploma del 6 de diciembre de 1993</v>
          </cell>
          <cell r="V314" t="str">
            <v>Inversión</v>
          </cell>
          <cell r="W314" t="str">
            <v>Formación en capacidades democráticas en interrelación con la innovación social y la cualificación de la participación incidente; con enfoques de cultura ciudadana, democrática y de paz Bogotá D.C.</v>
          </cell>
          <cell r="X314" t="str">
            <v>O23011745022024021202034</v>
          </cell>
          <cell r="Y31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14" t="str">
            <v>1. Formar 120.000 ciudadanos en sus capacidades democráticas para incidir en la construcción de una cultura democrática, ciudadana y de paz</v>
          </cell>
          <cell r="AA314" t="str">
            <v>Prestar los servicios de apoyo a la gestión para realizar las actividades en correspondencia y en el proceso de gestión documental del Instituto Distrital de la Participación y Acción Comunal.</v>
          </cell>
          <cell r="AB314"/>
          <cell r="AC314"/>
          <cell r="AD314"/>
          <cell r="AE314"/>
          <cell r="AF314"/>
          <cell r="AG314"/>
          <cell r="AH314">
            <v>6</v>
          </cell>
          <cell r="AI314">
            <v>15</v>
          </cell>
          <cell r="AJ314"/>
          <cell r="AK314"/>
          <cell r="AL314"/>
          <cell r="AM314" t="str">
            <v>#¡VALOR!</v>
          </cell>
          <cell r="AN314">
            <v>195</v>
          </cell>
          <cell r="AO314">
            <v>42500000</v>
          </cell>
          <cell r="AP314"/>
          <cell r="AQ314"/>
          <cell r="AR314"/>
          <cell r="AS314" t="str">
            <v>$ 2.800.000</v>
          </cell>
          <cell r="AT314" t="str">
            <v>TECNICA 1</v>
          </cell>
          <cell r="AU314"/>
          <cell r="AV314" t="str">
            <v>1 1. Natural</v>
          </cell>
          <cell r="AW314" t="str">
            <v>26 26-Persona Natural</v>
          </cell>
          <cell r="AX314" t="str">
            <v>3 3. Único Contratista</v>
          </cell>
          <cell r="AY314" t="str">
            <v>17 17. Contrato de Prestación de Servicios</v>
          </cell>
          <cell r="AZ314" t="str">
            <v>33 33-Servicios Apoyo a la Gestion de la Entidad (servicios administrativos)</v>
          </cell>
          <cell r="BA314" t="str">
            <v>5 Contratación directa</v>
          </cell>
          <cell r="BB314" t="str">
            <v>33 Prestación de Servicios Profesionales y Apoyo (5-8)</v>
          </cell>
          <cell r="BC314">
            <v>1</v>
          </cell>
          <cell r="BD314" t="str">
            <v>1 1. Ley 80</v>
          </cell>
          <cell r="BE314"/>
          <cell r="BF314"/>
          <cell r="BG314"/>
          <cell r="BH314"/>
          <cell r="BI314" t="str">
            <v>6 6: Prestacion de servicios</v>
          </cell>
          <cell r="BJ314"/>
          <cell r="BK314"/>
          <cell r="BL314"/>
          <cell r="BM314"/>
          <cell r="BN314"/>
          <cell r="BO314"/>
          <cell r="BP314"/>
          <cell r="BQ314"/>
          <cell r="BR314"/>
          <cell r="BS314"/>
          <cell r="BT314"/>
          <cell r="BU314"/>
          <cell r="BV314"/>
          <cell r="BW314"/>
          <cell r="BX314"/>
          <cell r="BY314"/>
          <cell r="BZ314"/>
          <cell r="CA314"/>
          <cell r="CB314"/>
          <cell r="CC314"/>
          <cell r="CD314" t="str">
            <v>CUMPLIMIENTO</v>
          </cell>
          <cell r="CE314">
            <v>80111600</v>
          </cell>
          <cell r="CF314"/>
          <cell r="CG314"/>
          <cell r="CH314"/>
          <cell r="CI314"/>
          <cell r="CJ314" t="str">
            <v>Sandra MIlena Torres</v>
          </cell>
          <cell r="CK314" t="str">
            <v>YULY MARCELA BARAJAS AGUILERA</v>
          </cell>
          <cell r="CL314" t="str">
            <v>1 1. Interna</v>
          </cell>
          <cell r="CM314" t="str">
            <v>YULY MARCELA BARAJAS AGUILERA</v>
          </cell>
          <cell r="CN314">
            <v>1010176121</v>
          </cell>
          <cell r="CO314">
            <v>6</v>
          </cell>
          <cell r="CP314"/>
          <cell r="CQ314" t="str">
            <v>SECRETARIA GENERAL</v>
          </cell>
          <cell r="CR314"/>
          <cell r="CS314"/>
          <cell r="CT314"/>
          <cell r="CU314"/>
          <cell r="CV314"/>
          <cell r="CW314"/>
          <cell r="CX314"/>
          <cell r="CY314"/>
          <cell r="CZ314"/>
          <cell r="DA314"/>
          <cell r="DB314"/>
          <cell r="DC314"/>
          <cell r="DD314"/>
          <cell r="DE314"/>
          <cell r="DF314"/>
          <cell r="DG314"/>
          <cell r="DH314"/>
          <cell r="DI314"/>
          <cell r="DJ314"/>
          <cell r="DK314"/>
          <cell r="DL314"/>
          <cell r="DM314"/>
          <cell r="DN314"/>
          <cell r="DO314"/>
          <cell r="DP314"/>
          <cell r="DQ314"/>
          <cell r="DR314"/>
          <cell r="DS314"/>
          <cell r="DT314"/>
          <cell r="DU314"/>
          <cell r="DV314"/>
          <cell r="DW314"/>
          <cell r="DX314"/>
          <cell r="DY314"/>
          <cell r="DZ314"/>
          <cell r="EA314"/>
          <cell r="EB314"/>
          <cell r="EC314"/>
          <cell r="ED314"/>
          <cell r="EE314"/>
          <cell r="EF314"/>
          <cell r="EG314"/>
          <cell r="EH314"/>
          <cell r="EI314"/>
          <cell r="EJ314"/>
          <cell r="EK314"/>
          <cell r="EL314"/>
          <cell r="EM314"/>
          <cell r="EN314"/>
          <cell r="EO314"/>
          <cell r="EP314"/>
          <cell r="EQ314"/>
          <cell r="ER314"/>
          <cell r="ES314"/>
          <cell r="ET314"/>
          <cell r="EU314" t="str">
            <v>$ -</v>
          </cell>
          <cell r="EV314"/>
          <cell r="EW314"/>
          <cell r="EX314"/>
          <cell r="EY314"/>
          <cell r="EZ314"/>
          <cell r="FA314"/>
          <cell r="FB314">
            <v>0</v>
          </cell>
          <cell r="FC314" t="str">
            <v>#¡VALOR!</v>
          </cell>
          <cell r="FD314">
            <v>195</v>
          </cell>
          <cell r="FE314" t="str">
            <v>$ 42.500.000</v>
          </cell>
          <cell r="FF314" t="str">
            <v>#¡VALOR!</v>
          </cell>
          <cell r="FG314" t="str">
            <v>#¡VALOR!</v>
          </cell>
          <cell r="FH314"/>
          <cell r="FI314"/>
          <cell r="FJ314" t="str">
            <v>#N/D</v>
          </cell>
          <cell r="FK314" t="str">
            <v>#N/D</v>
          </cell>
          <cell r="FL314" t="str">
            <v>$314</v>
          </cell>
          <cell r="FM314" t="str">
            <v>#N/D</v>
          </cell>
          <cell r="FN314" t="str">
            <v>#N/D</v>
          </cell>
          <cell r="FO314" t="str">
            <v>#N/D</v>
          </cell>
          <cell r="FP314" t="str">
            <v>#N/D</v>
          </cell>
          <cell r="FQ314" t="str">
            <v>#¡REF!</v>
          </cell>
          <cell r="FR314" t="str">
            <v>#N/D</v>
          </cell>
          <cell r="FS314"/>
          <cell r="FT314"/>
          <cell r="FU314"/>
          <cell r="FV314">
            <v>7</v>
          </cell>
          <cell r="FW314" t="str">
            <v>#N/D</v>
          </cell>
          <cell r="FX314"/>
          <cell r="FY314"/>
          <cell r="FZ314"/>
          <cell r="GA314"/>
          <cell r="GB314"/>
          <cell r="GC314"/>
        </row>
        <row r="315">
          <cell r="A315" t="str">
            <v>C165</v>
          </cell>
          <cell r="B315"/>
          <cell r="C315">
            <v>2025</v>
          </cell>
          <cell r="D315">
            <v>314</v>
          </cell>
          <cell r="E315">
            <v>1010231718</v>
          </cell>
          <cell r="F315">
            <v>8</v>
          </cell>
          <cell r="G315" t="str">
            <v>ANDRES FELIPE DIAZ MEJIA</v>
          </cell>
          <cell r="H315" t="str">
            <v>CALLE 3 A SUR N 69A-90</v>
          </cell>
          <cell r="I315">
            <v>6018026714</v>
          </cell>
          <cell r="J315" t="str">
            <v>gachaluisa22@gmail.com</v>
          </cell>
          <cell r="K315" t="str">
            <v>NO APLICA</v>
          </cell>
          <cell r="L315" t="str">
            <v>NO APLICA</v>
          </cell>
          <cell r="M315" t="str">
            <v>MUJER</v>
          </cell>
          <cell r="N315" t="str">
            <v>CISGENERO</v>
          </cell>
          <cell r="O315" t="str">
            <v>NO APLICA</v>
          </cell>
          <cell r="P315" t="str">
            <v>NO APLICA</v>
          </cell>
          <cell r="Q315">
            <v>35238</v>
          </cell>
          <cell r="R315">
            <v>28</v>
          </cell>
          <cell r="S315" t="str">
            <v>NACIONAL</v>
          </cell>
          <cell r="T315" t="str">
            <v>Título profesional en ciencias 
sociales y/o humanas con 
posgrado a nivel de 
especialización o su 
equivalencia</v>
          </cell>
          <cell r="U315" t="str">
            <v>Psicóloga de la Fundación 
Universitaria Konrad Lorenz, 
según título otorgado el 5 de 
septiembre de 2019</v>
          </cell>
          <cell r="V315" t="str">
            <v>Inversión</v>
          </cell>
          <cell r="W315" t="str">
            <v>8080 Formación en capacidades democráticas en interrelación con la cualificación de la participación incidente; con enfoques de cultura ciudadana, democrática y de paz Bogotá D.C.</v>
          </cell>
          <cell r="X315" t="str">
            <v>O23011745022024021202034</v>
          </cell>
          <cell r="Y31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15" t="str">
            <v>1. Formar 120.000 ciudadanos en sus capacidades democráticas para incidir en la construcción de una cultura democrática, ciudadana y de paz</v>
          </cell>
          <cell r="AA315" t="str">
            <v>Prestar servicios profesionales de forma temporal, para desarrollar, con enfoque en cultura democrática, ciudadana y de paz, los procesos de formación que adelanta la Gerencia de la Escuela de Participación en las diferentes modalidades.</v>
          </cell>
          <cell r="AB315"/>
          <cell r="AC315"/>
          <cell r="AD315"/>
          <cell r="AE315"/>
          <cell r="AF315"/>
          <cell r="AG315"/>
          <cell r="AH315" t="str">
            <v>8 y 15</v>
          </cell>
          <cell r="AI315"/>
          <cell r="AJ315"/>
          <cell r="AK315"/>
          <cell r="AL315"/>
          <cell r="AM315" t="str">
            <v>#¡VALOR!</v>
          </cell>
          <cell r="AN315" t="str">
            <v>#¡VALOR!</v>
          </cell>
          <cell r="AO315">
            <v>25000000</v>
          </cell>
          <cell r="AP315"/>
          <cell r="AQ315"/>
          <cell r="AR315"/>
          <cell r="AS315" t="str">
            <v>$ 5.000.000</v>
          </cell>
          <cell r="AT315" t="str">
            <v>PROFESIONAL 3</v>
          </cell>
          <cell r="AU315"/>
          <cell r="AV315" t="str">
            <v>1 1. Natural</v>
          </cell>
          <cell r="AW315" t="str">
            <v>26 26-Persona Natural</v>
          </cell>
          <cell r="AX315" t="str">
            <v>3 3. Único Contratista</v>
          </cell>
          <cell r="AY315" t="str">
            <v>17 17. Contrato de Prestación de Servicios</v>
          </cell>
          <cell r="AZ315" t="str">
            <v>31 31-Servicios Profesionales</v>
          </cell>
          <cell r="BA315" t="str">
            <v>5 Contratación directa</v>
          </cell>
          <cell r="BB315" t="str">
            <v>33 Prestación de Servicios Profesionales y Apoyo (5-8)</v>
          </cell>
          <cell r="BC315">
            <v>1</v>
          </cell>
          <cell r="BD315" t="str">
            <v>1 1. Ley 80</v>
          </cell>
          <cell r="BE315"/>
          <cell r="BF315"/>
          <cell r="BG315"/>
          <cell r="BH315"/>
          <cell r="BI315" t="str">
            <v>6 6: Prestacion de servicios</v>
          </cell>
          <cell r="BJ315"/>
          <cell r="BK315"/>
          <cell r="BL315"/>
          <cell r="BM315"/>
          <cell r="BN315"/>
          <cell r="BO315"/>
          <cell r="BP315"/>
          <cell r="BQ315"/>
          <cell r="BR315"/>
          <cell r="BS315"/>
          <cell r="BT315"/>
          <cell r="BU315"/>
          <cell r="BV315"/>
          <cell r="BW315"/>
          <cell r="BX315"/>
          <cell r="BY315"/>
          <cell r="BZ315"/>
          <cell r="CA315"/>
          <cell r="CB315"/>
          <cell r="CC315"/>
          <cell r="CD315" t="str">
            <v>CUMPLIMIENTO</v>
          </cell>
          <cell r="CE315">
            <v>80111600</v>
          </cell>
          <cell r="CF315"/>
          <cell r="CG315"/>
          <cell r="CH315"/>
          <cell r="CI315"/>
          <cell r="CJ315" t="str">
            <v>Manuela Martínez</v>
          </cell>
          <cell r="CK315" t="str">
            <v>YULY MARCELA BARAJAS AGUILERA</v>
          </cell>
          <cell r="CL315" t="str">
            <v>1 1. Interna</v>
          </cell>
          <cell r="CM315" t="str">
            <v>JOSÉ GUILLERMO ORJUELA ARDILA</v>
          </cell>
          <cell r="CN315">
            <v>1075654508</v>
          </cell>
          <cell r="CO315">
            <v>1</v>
          </cell>
          <cell r="CP315"/>
          <cell r="CQ315" t="str">
            <v>GERENTE ESCUELA DE LA PARTICIPACIÓN</v>
          </cell>
          <cell r="CR315"/>
          <cell r="CS315"/>
          <cell r="CT315"/>
          <cell r="CU315"/>
          <cell r="CV315"/>
          <cell r="CW315"/>
          <cell r="CX315"/>
          <cell r="CY315"/>
          <cell r="CZ315"/>
          <cell r="DA315"/>
          <cell r="DB315"/>
          <cell r="DC315"/>
          <cell r="DD315"/>
          <cell r="DE315"/>
          <cell r="DF315"/>
          <cell r="DG315"/>
          <cell r="DH315"/>
          <cell r="DI315"/>
          <cell r="DJ315"/>
          <cell r="DK315"/>
          <cell r="DL315"/>
          <cell r="DM315"/>
          <cell r="DN315"/>
          <cell r="DO315"/>
          <cell r="DP315"/>
          <cell r="DQ315"/>
          <cell r="DR315"/>
          <cell r="DS315"/>
          <cell r="DT315"/>
          <cell r="DU315"/>
          <cell r="DV315"/>
          <cell r="DW315"/>
          <cell r="DX315"/>
          <cell r="DY315"/>
          <cell r="DZ315"/>
          <cell r="EA315"/>
          <cell r="EB315"/>
          <cell r="EC315"/>
          <cell r="ED315"/>
          <cell r="EE315"/>
          <cell r="EF315"/>
          <cell r="EG315"/>
          <cell r="EH315"/>
          <cell r="EI315"/>
          <cell r="EJ315"/>
          <cell r="EK315"/>
          <cell r="EL315"/>
          <cell r="EM315"/>
          <cell r="EN315"/>
          <cell r="EO315"/>
          <cell r="EP315"/>
          <cell r="EQ315"/>
          <cell r="ER315"/>
          <cell r="ES315"/>
          <cell r="ET315"/>
          <cell r="EU315" t="str">
            <v>$ -</v>
          </cell>
          <cell r="EV315"/>
          <cell r="EW315"/>
          <cell r="EX315"/>
          <cell r="EY315"/>
          <cell r="EZ315"/>
          <cell r="FA315"/>
          <cell r="FB315">
            <v>0</v>
          </cell>
          <cell r="FC315" t="str">
            <v>#¡VALOR!</v>
          </cell>
          <cell r="FD315" t="str">
            <v>#¡VALOR!</v>
          </cell>
          <cell r="FE315" t="str">
            <v>$ 25.000.000</v>
          </cell>
          <cell r="FF315" t="str">
            <v>#¡VALOR!</v>
          </cell>
          <cell r="FG315" t="str">
            <v>#¡VALOR!</v>
          </cell>
          <cell r="FH315"/>
          <cell r="FI315"/>
          <cell r="FJ315" t="str">
            <v>#N/D</v>
          </cell>
          <cell r="FK315" t="str">
            <v>#N/D</v>
          </cell>
          <cell r="FL315" t="str">
            <v>$315</v>
          </cell>
          <cell r="FM315" t="str">
            <v>#N/D</v>
          </cell>
          <cell r="FN315" t="str">
            <v>#N/D</v>
          </cell>
          <cell r="FO315" t="str">
            <v>#N/D</v>
          </cell>
          <cell r="FP315" t="str">
            <v>#N/D</v>
          </cell>
          <cell r="FQ315" t="str">
            <v>#¡REF!</v>
          </cell>
          <cell r="FR315" t="str">
            <v>#N/D</v>
          </cell>
          <cell r="FS315"/>
          <cell r="FT315"/>
          <cell r="FU315"/>
          <cell r="FV315" t="str">
            <v>#¡VALOR!</v>
          </cell>
          <cell r="FW315" t="str">
            <v>#N/D</v>
          </cell>
          <cell r="FX315"/>
          <cell r="FY315"/>
          <cell r="FZ315"/>
          <cell r="GA315"/>
          <cell r="GB315"/>
          <cell r="GC315"/>
        </row>
        <row r="316">
          <cell r="A316" t="str">
            <v>C111</v>
          </cell>
          <cell r="B316"/>
          <cell r="C316">
            <v>2025</v>
          </cell>
          <cell r="D316">
            <v>315</v>
          </cell>
          <cell r="E316">
            <v>1026569760</v>
          </cell>
          <cell r="F316">
            <v>0</v>
          </cell>
          <cell r="G316" t="str">
            <v>SANDRA LILIANA SERPA MONCADA</v>
          </cell>
          <cell r="H316" t="str">
            <v>CL 22 A BIS 27 10 IN 1 AP 504</v>
          </cell>
          <cell r="I316">
            <v>7814698</v>
          </cell>
          <cell r="J316" t="str">
            <v>afdm14@gmail.com</v>
          </cell>
          <cell r="K316" t="str">
            <v>NO APLICA</v>
          </cell>
          <cell r="L316" t="str">
            <v>NO APLICA</v>
          </cell>
          <cell r="M316" t="str">
            <v>HOMBRE</v>
          </cell>
          <cell r="N316" t="str">
            <v>CISGENERO</v>
          </cell>
          <cell r="O316" t="str">
            <v>NO APLICA</v>
          </cell>
          <cell r="P316" t="str">
            <v>NO APLICA</v>
          </cell>
          <cell r="Q316">
            <v>33581</v>
          </cell>
          <cell r="R316">
            <v>31</v>
          </cell>
          <cell r="S316" t="str">
            <v>NACIONAL</v>
          </cell>
          <cell r="T316" t="str">
            <v>Título profesional en economía,
administración, contaduría y/o
afines o su equivalencia</v>
          </cell>
          <cell r="U316" t="str">
            <v>PROFESIONAL EN FINANZAS Y
COMERCIO INTERNACIONAL
Universidad de La Salle Colombia
Según diploma del 11 de marzo de
2016</v>
          </cell>
          <cell r="V316" t="str">
            <v>Inversión</v>
          </cell>
          <cell r="W316" t="str">
            <v>Implementación de mecanismos de participación que potencian el desarrollo territorial Bogotá D.C.</v>
          </cell>
          <cell r="X316" t="str">
            <v>O23011745022024023806022</v>
          </cell>
          <cell r="Y316" t="str">
            <v>Meta 421 Implementar un (1) modelo de gobernanza democrática que amplíe el alcance de la participación de la ciudadanía organizaciones sociales y comunales de primer segundo y tercer grado en todas las decisiones públicas del gobierno distrital.</v>
          </cell>
          <cell r="Z316" t="str">
            <v>3. Aplicar a 2000 organizaciones sociales, comunales, medios comunitarios, de propiedad horizontal el modelo de fortalecimiento</v>
          </cell>
          <cell r="AA316" t="str">
            <v>Prestar los servicios profesionales para desarrollar y hacer seguimiento a la estrategia de alianzas y redes que adelanta la Gerencia de Escuela de Participación</v>
          </cell>
          <cell r="AB316"/>
          <cell r="AC316"/>
          <cell r="AD316"/>
          <cell r="AE316"/>
          <cell r="AF316"/>
          <cell r="AG316"/>
          <cell r="AH316">
            <v>5</v>
          </cell>
          <cell r="AI316"/>
          <cell r="AJ316"/>
          <cell r="AK316"/>
          <cell r="AL316"/>
          <cell r="AM316" t="str">
            <v>#¡VALOR!</v>
          </cell>
          <cell r="AN316">
            <v>150</v>
          </cell>
          <cell r="AO316">
            <v>54000000</v>
          </cell>
          <cell r="AP316"/>
          <cell r="AQ316"/>
          <cell r="AR316"/>
          <cell r="AS316" t="str">
            <v>$ 5.000.000</v>
          </cell>
          <cell r="AT316" t="str">
            <v>PROFESIONAL 3</v>
          </cell>
          <cell r="AU316"/>
          <cell r="AV316" t="str">
            <v>1 1. Natural</v>
          </cell>
          <cell r="AW316" t="str">
            <v>26 26-Persona Natural</v>
          </cell>
          <cell r="AX316" t="str">
            <v>3 3. Único Contratista</v>
          </cell>
          <cell r="AY316" t="str">
            <v>17 17. Contrato de Prestación de Servicios</v>
          </cell>
          <cell r="AZ316" t="str">
            <v>31 31-Servicios Profesionales</v>
          </cell>
          <cell r="BA316" t="str">
            <v>5 Contratación directa</v>
          </cell>
          <cell r="BB316" t="str">
            <v>33 Prestación de Servicios Profesionales y Apoyo (5-8)</v>
          </cell>
          <cell r="BC316">
            <v>1</v>
          </cell>
          <cell r="BD316" t="str">
            <v>1 1. Ley 80</v>
          </cell>
          <cell r="BE316"/>
          <cell r="BF316"/>
          <cell r="BG316"/>
          <cell r="BH316"/>
          <cell r="BI316" t="str">
            <v>6 6: Prestacion de servicios</v>
          </cell>
          <cell r="BJ316"/>
          <cell r="BK316"/>
          <cell r="BL316"/>
          <cell r="BM316"/>
          <cell r="BN316"/>
          <cell r="BO316"/>
          <cell r="BP316"/>
          <cell r="BQ316"/>
          <cell r="BR316"/>
          <cell r="BS316"/>
          <cell r="BT316"/>
          <cell r="BU316"/>
          <cell r="BV316"/>
          <cell r="BW316"/>
          <cell r="BX316"/>
          <cell r="BY316"/>
          <cell r="BZ316"/>
          <cell r="CA316"/>
          <cell r="CB316"/>
          <cell r="CC316"/>
          <cell r="CD316" t="str">
            <v>CUMPLIMIENTO</v>
          </cell>
          <cell r="CE316">
            <v>80111600</v>
          </cell>
          <cell r="CF316"/>
          <cell r="CG316"/>
          <cell r="CH316"/>
          <cell r="CI316"/>
          <cell r="CJ316" t="str">
            <v>Manuela Martínez</v>
          </cell>
          <cell r="CK316" t="str">
            <v>YULY MARCELA BARAJAS AGUILERA</v>
          </cell>
          <cell r="CL316" t="str">
            <v>1 1. Interna</v>
          </cell>
          <cell r="CM316" t="str">
            <v>JOSÉ GUILLERMO ORJUELA ARDILA</v>
          </cell>
          <cell r="CN316">
            <v>1075654508</v>
          </cell>
          <cell r="CO316">
            <v>1</v>
          </cell>
          <cell r="CP316"/>
          <cell r="CQ316" t="str">
            <v>GERENTE ESCUELA DE LA PARTICIPACIÓN</v>
          </cell>
          <cell r="CR316"/>
          <cell r="CS316"/>
          <cell r="CT316"/>
          <cell r="CU316"/>
          <cell r="CV316"/>
          <cell r="CW316"/>
          <cell r="CX316"/>
          <cell r="CY316"/>
          <cell r="CZ316"/>
          <cell r="DA316"/>
          <cell r="DB316"/>
          <cell r="DC316"/>
          <cell r="DD316"/>
          <cell r="DE316"/>
          <cell r="DF316"/>
          <cell r="DG316"/>
          <cell r="DH316"/>
          <cell r="DI316"/>
          <cell r="DJ316"/>
          <cell r="DK316"/>
          <cell r="DL316"/>
          <cell r="DM316"/>
          <cell r="DN316"/>
          <cell r="DO316"/>
          <cell r="DP316"/>
          <cell r="DQ316"/>
          <cell r="DR316"/>
          <cell r="DS316"/>
          <cell r="DT316"/>
          <cell r="DU316"/>
          <cell r="DV316"/>
          <cell r="DW316"/>
          <cell r="DX316"/>
          <cell r="DY316"/>
          <cell r="DZ316"/>
          <cell r="EA316"/>
          <cell r="EB316"/>
          <cell r="EC316"/>
          <cell r="ED316"/>
          <cell r="EE316"/>
          <cell r="EF316"/>
          <cell r="EG316"/>
          <cell r="EH316"/>
          <cell r="EI316"/>
          <cell r="EJ316"/>
          <cell r="EK316"/>
          <cell r="EL316"/>
          <cell r="EM316"/>
          <cell r="EN316"/>
          <cell r="EO316"/>
          <cell r="EP316"/>
          <cell r="EQ316"/>
          <cell r="ER316"/>
          <cell r="ES316"/>
          <cell r="ET316"/>
          <cell r="EU316" t="str">
            <v>$ -</v>
          </cell>
          <cell r="EV316"/>
          <cell r="EW316"/>
          <cell r="EX316"/>
          <cell r="EY316"/>
          <cell r="EZ316"/>
          <cell r="FA316"/>
          <cell r="FB316">
            <v>0</v>
          </cell>
          <cell r="FC316" t="str">
            <v>#¡VALOR!</v>
          </cell>
          <cell r="FD316">
            <v>150</v>
          </cell>
          <cell r="FE316" t="str">
            <v>$ 54.000.000</v>
          </cell>
          <cell r="FF316" t="str">
            <v>#¡VALOR!</v>
          </cell>
          <cell r="FG316" t="str">
            <v>#¡VALOR!</v>
          </cell>
          <cell r="FH316"/>
          <cell r="FI316"/>
          <cell r="FJ316" t="str">
            <v>#N/D</v>
          </cell>
          <cell r="FK316" t="str">
            <v>#N/D</v>
          </cell>
          <cell r="FL316" t="str">
            <v>$316</v>
          </cell>
          <cell r="FM316" t="str">
            <v>#N/D</v>
          </cell>
          <cell r="FN316" t="str">
            <v>#N/D</v>
          </cell>
          <cell r="FO316" t="str">
            <v>#N/D</v>
          </cell>
          <cell r="FP316" t="str">
            <v>#N/D</v>
          </cell>
          <cell r="FQ316" t="str">
            <v>#¡REF!</v>
          </cell>
          <cell r="FR316" t="str">
            <v>#N/D</v>
          </cell>
          <cell r="FS316"/>
          <cell r="FT316"/>
          <cell r="FU316"/>
          <cell r="FV316">
            <v>5</v>
          </cell>
          <cell r="FW316" t="str">
            <v>#N/D</v>
          </cell>
          <cell r="FX316"/>
          <cell r="FY316"/>
          <cell r="FZ316"/>
          <cell r="GA316"/>
          <cell r="GB316"/>
          <cell r="GC316"/>
        </row>
        <row r="317">
          <cell r="A317" t="str">
            <v>C425</v>
          </cell>
          <cell r="B317"/>
          <cell r="C317">
            <v>2025</v>
          </cell>
          <cell r="D317">
            <v>316</v>
          </cell>
          <cell r="E317">
            <v>52646989</v>
          </cell>
          <cell r="F317" t="str">
            <v>#N/D</v>
          </cell>
          <cell r="G317" t="str">
            <v>ERIKA ENITH RAMOS GARRIDO</v>
          </cell>
          <cell r="H317" t="str">
            <v>TV 1 ESTE 54 A 04 TO 1 AP 1001 CONJ Rosal</v>
          </cell>
          <cell r="I317">
            <v>6016495959</v>
          </cell>
          <cell r="J317" t="str">
            <v>sandraserpam@gmail.com</v>
          </cell>
          <cell r="K317" t="str">
            <v>NO APLICA</v>
          </cell>
          <cell r="L317" t="str">
            <v>NO APLICA</v>
          </cell>
          <cell r="M317" t="str">
            <v>MUJER</v>
          </cell>
          <cell r="N317" t="str">
            <v>CISGENERO</v>
          </cell>
          <cell r="O317" t="str">
            <v>NO APLICA</v>
          </cell>
          <cell r="P317" t="str">
            <v>NO APLICA</v>
          </cell>
          <cell r="Q317">
            <v>26942</v>
          </cell>
          <cell r="R317">
            <v>51</v>
          </cell>
          <cell r="S317" t="str">
            <v>NACIONAL</v>
          </cell>
          <cell r="T317" t="str">
            <v>Título profesional en las áreas de 
ciencias sociales y humanas o 
economía, administración, 
contaduría y afines y título de 
posgrado a nivel de especialización 
y/o su equivalencia</v>
          </cell>
          <cell r="U317" t="str">
            <v>ADMINISTRADORA DE 
EMPRESAS
LA PONTIFICIA UNIVERSIDAD 
JAVERIANA
Según diploma del 20 de noviembre 
de 1997
ESPECIALISTA EN MERCADEO 
ESTRATEGICO
COLEGIO DE ESTUDIOS 
SUPERIORES DE 
ADMINISTRACION
Según acta de 27 de agosto de 
2001</v>
          </cell>
          <cell r="V317" t="str">
            <v>Inversión</v>
          </cell>
          <cell r="W317" t="str">
            <v>Implementación de mecanismos de participación que potencian el desarrollo territorial Bogotá D.C.</v>
          </cell>
          <cell r="X317" t="str">
            <v>O23011745022024023806022</v>
          </cell>
          <cell r="Y317" t="str">
            <v>Meta 421 Implementar un (1) modelo de gobernanza democrática que amplíe el alcance de la participación de la ciudadanía organizaciones sociales y comunales de primer segundo y tercer grado en todas las decisiones públicas del gobierno distrital.</v>
          </cell>
          <cell r="Z317" t="str">
            <v>2. Fortalecer 450 instancias formales y no formales de participación aplicando el modelo de fortalecimiento.</v>
          </cell>
          <cell r="AA317" t="str">
            <v>Prestar los servicios profesionales para asesorar y realizar el seguimiento a los proyectos estratégicos de la subdirección de asuntos comunales en el marco del proyecto de inversión 8131.</v>
          </cell>
          <cell r="AB317"/>
          <cell r="AC317"/>
          <cell r="AD317"/>
          <cell r="AE317"/>
          <cell r="AF317"/>
          <cell r="AG317"/>
          <cell r="AH317">
            <v>6</v>
          </cell>
          <cell r="AI317"/>
          <cell r="AJ317"/>
          <cell r="AK317"/>
          <cell r="AL317"/>
          <cell r="AM317" t="str">
            <v>#¡VALOR!</v>
          </cell>
          <cell r="AN317">
            <v>180</v>
          </cell>
          <cell r="AO317">
            <v>22250000</v>
          </cell>
          <cell r="AP317"/>
          <cell r="AQ317"/>
          <cell r="AR317"/>
          <cell r="AS317" t="str">
            <v>$ 9.000.000</v>
          </cell>
          <cell r="AT317" t="str">
            <v>ASESOR 3</v>
          </cell>
          <cell r="AU317"/>
          <cell r="AV317" t="str">
            <v>1 1. Natural</v>
          </cell>
          <cell r="AW317" t="str">
            <v>26 26-Persona Natural</v>
          </cell>
          <cell r="AX317" t="str">
            <v>3 3. Único Contratista</v>
          </cell>
          <cell r="AY317" t="str">
            <v>17 17. Contrato de Prestación de Servicios</v>
          </cell>
          <cell r="AZ317" t="str">
            <v>31 31-Servicios Profesionales</v>
          </cell>
          <cell r="BA317" t="str">
            <v>5 Contratación directa</v>
          </cell>
          <cell r="BB317" t="str">
            <v>33 Prestación de Servicios Profesionales y Apoyo (5-8)</v>
          </cell>
          <cell r="BC317">
            <v>1</v>
          </cell>
          <cell r="BD317" t="str">
            <v>1 1. Ley 80</v>
          </cell>
          <cell r="BE317"/>
          <cell r="BF317"/>
          <cell r="BG317"/>
          <cell r="BH317"/>
          <cell r="BI317" t="str">
            <v>6 6: Prestacion de servicios</v>
          </cell>
          <cell r="BJ317"/>
          <cell r="BK317"/>
          <cell r="BL317"/>
          <cell r="BM317"/>
          <cell r="BN317"/>
          <cell r="BO317"/>
          <cell r="BP317"/>
          <cell r="BQ317"/>
          <cell r="BR317"/>
          <cell r="BS317"/>
          <cell r="BT317"/>
          <cell r="BU317"/>
          <cell r="BV317"/>
          <cell r="BW317"/>
          <cell r="BX317"/>
          <cell r="BY317"/>
          <cell r="BZ317"/>
          <cell r="CA317"/>
          <cell r="CB317"/>
          <cell r="CC317"/>
          <cell r="CD317" t="str">
            <v>CUMPLIMIENTO</v>
          </cell>
          <cell r="CE317">
            <v>80111600</v>
          </cell>
          <cell r="CF317"/>
          <cell r="CG317"/>
          <cell r="CH317"/>
          <cell r="CI317"/>
          <cell r="CJ317" t="str">
            <v>Wilson Ayure</v>
          </cell>
          <cell r="CK317" t="str">
            <v>YULY MARCELA BARAJAS AGUILERA</v>
          </cell>
          <cell r="CL317" t="str">
            <v>1 1. Interna</v>
          </cell>
          <cell r="CM317" t="str">
            <v>JOHN JAIRO GONZALEZ ARBOLEDA</v>
          </cell>
          <cell r="CN317">
            <v>80037360</v>
          </cell>
          <cell r="CO317">
            <v>8</v>
          </cell>
          <cell r="CP317"/>
          <cell r="CQ317" t="str">
            <v>SUBDIRECTOR DE ASUNTOS COMUNALES</v>
          </cell>
          <cell r="CR317"/>
          <cell r="CS317"/>
          <cell r="CT317"/>
          <cell r="CU317"/>
          <cell r="CV317"/>
          <cell r="CW317"/>
          <cell r="CX317"/>
          <cell r="CY317"/>
          <cell r="CZ317"/>
          <cell r="DA317"/>
          <cell r="DB317"/>
          <cell r="DC317"/>
          <cell r="DD317"/>
          <cell r="DE317"/>
          <cell r="DF317"/>
          <cell r="DG317"/>
          <cell r="DH317"/>
          <cell r="DI317"/>
          <cell r="DJ317"/>
          <cell r="DK317"/>
          <cell r="DL317"/>
          <cell r="DM317"/>
          <cell r="DN317"/>
          <cell r="DO317"/>
          <cell r="DP317"/>
          <cell r="DQ317"/>
          <cell r="DR317"/>
          <cell r="DS317"/>
          <cell r="DT317"/>
          <cell r="DU317"/>
          <cell r="DV317"/>
          <cell r="DW317"/>
          <cell r="DX317"/>
          <cell r="DY317"/>
          <cell r="DZ317"/>
          <cell r="EA317"/>
          <cell r="EB317"/>
          <cell r="EC317"/>
          <cell r="ED317"/>
          <cell r="EE317"/>
          <cell r="EF317"/>
          <cell r="EG317"/>
          <cell r="EH317"/>
          <cell r="EI317"/>
          <cell r="EJ317"/>
          <cell r="EK317"/>
          <cell r="EL317"/>
          <cell r="EM317"/>
          <cell r="EN317"/>
          <cell r="EO317"/>
          <cell r="EP317"/>
          <cell r="EQ317"/>
          <cell r="ER317"/>
          <cell r="ES317"/>
          <cell r="ET317"/>
          <cell r="EU317" t="str">
            <v>$ -</v>
          </cell>
          <cell r="EV317"/>
          <cell r="EW317"/>
          <cell r="EX317"/>
          <cell r="EY317"/>
          <cell r="EZ317"/>
          <cell r="FA317"/>
          <cell r="FB317">
            <v>0</v>
          </cell>
          <cell r="FC317" t="str">
            <v>#¡VALOR!</v>
          </cell>
          <cell r="FD317">
            <v>180</v>
          </cell>
          <cell r="FE317" t="str">
            <v>$ 22.250.000</v>
          </cell>
          <cell r="FF317" t="str">
            <v>#¡VALOR!</v>
          </cell>
          <cell r="FG317" t="str">
            <v>#¡VALOR!</v>
          </cell>
          <cell r="FH317"/>
          <cell r="FI317"/>
          <cell r="FJ317" t="str">
            <v>#N/D</v>
          </cell>
          <cell r="FK317" t="str">
            <v>#N/D</v>
          </cell>
          <cell r="FL317" t="str">
            <v>$317</v>
          </cell>
          <cell r="FM317" t="str">
            <v>#N/D</v>
          </cell>
          <cell r="FN317" t="str">
            <v>#N/D</v>
          </cell>
          <cell r="FO317" t="str">
            <v>#N/D</v>
          </cell>
          <cell r="FP317" t="str">
            <v>#N/D</v>
          </cell>
          <cell r="FQ317" t="str">
            <v>#¡REF!</v>
          </cell>
          <cell r="FR317" t="str">
            <v>#N/D</v>
          </cell>
          <cell r="FS317"/>
          <cell r="FT317"/>
          <cell r="FU317"/>
          <cell r="FV317">
            <v>6</v>
          </cell>
          <cell r="FW317" t="str">
            <v>#N/D</v>
          </cell>
          <cell r="FX317"/>
          <cell r="FY317"/>
          <cell r="FZ317"/>
          <cell r="GA317"/>
          <cell r="GB317"/>
          <cell r="GC317"/>
        </row>
        <row r="318">
          <cell r="A318" t="str">
            <v>C275</v>
          </cell>
          <cell r="B318"/>
          <cell r="C318">
            <v>2025</v>
          </cell>
          <cell r="D318">
            <v>317</v>
          </cell>
          <cell r="E318">
            <v>43991621</v>
          </cell>
          <cell r="F318">
            <v>5</v>
          </cell>
          <cell r="G318" t="str">
            <v>BRILLITE KARINA RAMIREZ MEDRANO</v>
          </cell>
          <cell r="H318" t="str">
            <v>#N/D</v>
          </cell>
          <cell r="I318" t="str">
            <v>#N/D</v>
          </cell>
          <cell r="J318" t="str">
            <v>#N/D</v>
          </cell>
          <cell r="K318" t="str">
            <v>#N/D</v>
          </cell>
          <cell r="L318" t="str">
            <v>#N/D</v>
          </cell>
          <cell r="M318" t="str">
            <v>#N/D</v>
          </cell>
          <cell r="N318" t="str">
            <v>#N/D</v>
          </cell>
          <cell r="O318" t="str">
            <v>#N/D</v>
          </cell>
          <cell r="P318" t="str">
            <v>#N/D</v>
          </cell>
          <cell r="Q318" t="str">
            <v>#N/D</v>
          </cell>
          <cell r="R318" t="str">
            <v>#N/D</v>
          </cell>
          <cell r="S318" t="str">
            <v>#N/D</v>
          </cell>
          <cell r="T318" t="str">
            <v>#N/D</v>
          </cell>
          <cell r="U318" t="str">
            <v>#N/D</v>
          </cell>
          <cell r="V318" t="str">
            <v>Inversión</v>
          </cell>
          <cell r="W318" t="str">
            <v>Implementación de mecanismos de participación que potencian el desarrollo territorial Bogotá D.C.</v>
          </cell>
          <cell r="X318" t="str">
            <v>O23011745022024023801029</v>
          </cell>
          <cell r="Y318" t="str">
            <v>Meta 421 Implementar un (1) modelo de gobernanza democrática que amplíe el alcance de la participación de la ciudadanía organizaciones sociales y comunales de primer segundo y tercer grado en todas las decisiones públicas del gobierno distrital.</v>
          </cell>
          <cell r="Z318" t="str">
            <v>1. Implementar el 100% de los planes de acción de las políticas públicas a cargo del IDPAC</v>
          </cell>
          <cell r="AA318" t="str">
            <v>Prestación de servicios profesionales para realizar los procesos y procedimientos administrativos, precontractuales, contractuales y post contractuales que se adelanten y gestionar la correcta ejecución presupuestal de la Gerencia de Etnias.</v>
          </cell>
          <cell r="AB318"/>
          <cell r="AC318"/>
          <cell r="AD318"/>
          <cell r="AE318"/>
          <cell r="AF318"/>
          <cell r="AG318"/>
          <cell r="AH318">
            <v>5</v>
          </cell>
          <cell r="AI318"/>
          <cell r="AJ318"/>
          <cell r="AK318"/>
          <cell r="AL318"/>
          <cell r="AM318" t="str">
            <v>#¡VALOR!</v>
          </cell>
          <cell r="AN318">
            <v>150</v>
          </cell>
          <cell r="AO318">
            <v>22500000</v>
          </cell>
          <cell r="AP318"/>
          <cell r="AQ318"/>
          <cell r="AR318"/>
          <cell r="AS318" t="str">
            <v>$ 4.450.000</v>
          </cell>
          <cell r="AT318" t="str">
            <v>PROFESIONAL 2</v>
          </cell>
          <cell r="AU318"/>
          <cell r="AV318" t="str">
            <v>1 1. Natural</v>
          </cell>
          <cell r="AW318" t="str">
            <v>26 26-Persona Natural</v>
          </cell>
          <cell r="AX318" t="str">
            <v>3 3. Único Contratista</v>
          </cell>
          <cell r="AY318" t="str">
            <v>17 17. Contrato de Prestación de Servicios</v>
          </cell>
          <cell r="AZ318" t="str">
            <v>31 31-Servicios Profesionales</v>
          </cell>
          <cell r="BA318" t="str">
            <v>5 Contratación directa</v>
          </cell>
          <cell r="BB318" t="str">
            <v>33 Prestación de Servicios Profesionales y Apoyo (5-8)</v>
          </cell>
          <cell r="BC318">
            <v>1</v>
          </cell>
          <cell r="BD318" t="str">
            <v>1 1. Ley 80</v>
          </cell>
          <cell r="BE318"/>
          <cell r="BF318"/>
          <cell r="BG318"/>
          <cell r="BH318"/>
          <cell r="BI318" t="str">
            <v>6 6: Prestacion de servicios</v>
          </cell>
          <cell r="BJ318"/>
          <cell r="BK318"/>
          <cell r="BL318"/>
          <cell r="BM318"/>
          <cell r="BN318"/>
          <cell r="BO318"/>
          <cell r="BP318"/>
          <cell r="BQ318"/>
          <cell r="BR318"/>
          <cell r="BS318"/>
          <cell r="BT318"/>
          <cell r="BU318"/>
          <cell r="BV318"/>
          <cell r="BW318"/>
          <cell r="BX318"/>
          <cell r="BY318"/>
          <cell r="BZ318"/>
          <cell r="CA318"/>
          <cell r="CB318"/>
          <cell r="CC318"/>
          <cell r="CD318" t="str">
            <v>CUMPLIMIENTO</v>
          </cell>
          <cell r="CE318">
            <v>80111600</v>
          </cell>
          <cell r="CF318"/>
          <cell r="CG318"/>
          <cell r="CH318"/>
          <cell r="CI318"/>
          <cell r="CJ318" t="str">
            <v>Mónica Flórez</v>
          </cell>
          <cell r="CK318" t="str">
            <v>YULY MARCELA BARAJAS AGUILERA</v>
          </cell>
          <cell r="CL318" t="str">
            <v>1 1. Interna</v>
          </cell>
          <cell r="CM318" t="str">
            <v>NAZLY BLANDON MERCADO</v>
          </cell>
          <cell r="CN318">
            <v>1030534699</v>
          </cell>
          <cell r="CO318">
            <v>1</v>
          </cell>
          <cell r="CP318"/>
          <cell r="CQ318" t="str">
            <v>Gerenta de Etnias</v>
          </cell>
          <cell r="CR318"/>
          <cell r="CS318"/>
          <cell r="CT318"/>
          <cell r="CU318"/>
          <cell r="CV318"/>
          <cell r="CW318"/>
          <cell r="CX318"/>
          <cell r="CY318"/>
          <cell r="CZ318"/>
          <cell r="DA318"/>
          <cell r="DB318"/>
          <cell r="DC318"/>
          <cell r="DD318"/>
          <cell r="DE318"/>
          <cell r="DF318"/>
          <cell r="DG318"/>
          <cell r="DH318"/>
          <cell r="DI318"/>
          <cell r="DJ318"/>
          <cell r="DK318"/>
          <cell r="DL318"/>
          <cell r="DM318"/>
          <cell r="DN318"/>
          <cell r="DO318"/>
          <cell r="DP318"/>
          <cell r="DQ318"/>
          <cell r="DR318"/>
          <cell r="DS318"/>
          <cell r="DT318"/>
          <cell r="DU318"/>
          <cell r="DV318"/>
          <cell r="DW318"/>
          <cell r="DX318"/>
          <cell r="DY318"/>
          <cell r="DZ318"/>
          <cell r="EA318"/>
          <cell r="EB318"/>
          <cell r="EC318"/>
          <cell r="ED318"/>
          <cell r="EE318"/>
          <cell r="EF318"/>
          <cell r="EG318"/>
          <cell r="EH318"/>
          <cell r="EI318"/>
          <cell r="EJ318"/>
          <cell r="EK318"/>
          <cell r="EL318"/>
          <cell r="EM318"/>
          <cell r="EN318"/>
          <cell r="EO318"/>
          <cell r="EP318"/>
          <cell r="EQ318"/>
          <cell r="ER318"/>
          <cell r="ES318"/>
          <cell r="ET318"/>
          <cell r="EU318" t="str">
            <v>$ -</v>
          </cell>
          <cell r="EV318"/>
          <cell r="EW318"/>
          <cell r="EX318"/>
          <cell r="EY318"/>
          <cell r="EZ318"/>
          <cell r="FA318"/>
          <cell r="FB318">
            <v>0</v>
          </cell>
          <cell r="FC318" t="str">
            <v>#¡VALOR!</v>
          </cell>
          <cell r="FD318">
            <v>150</v>
          </cell>
          <cell r="FE318" t="str">
            <v>$ 22.500.000</v>
          </cell>
          <cell r="FF318" t="str">
            <v>#¡VALOR!</v>
          </cell>
          <cell r="FG318" t="str">
            <v>#¡VALOR!</v>
          </cell>
          <cell r="FH318"/>
          <cell r="FI318"/>
          <cell r="FJ318" t="str">
            <v>#N/D</v>
          </cell>
          <cell r="FK318" t="str">
            <v>#N/D</v>
          </cell>
          <cell r="FL318" t="str">
            <v>$318</v>
          </cell>
          <cell r="FM318" t="str">
            <v>#N/D</v>
          </cell>
          <cell r="FN318" t="str">
            <v>#N/D</v>
          </cell>
          <cell r="FO318" t="str">
            <v>#N/D</v>
          </cell>
          <cell r="FP318" t="str">
            <v>#N/D</v>
          </cell>
          <cell r="FQ318" t="str">
            <v>#¡REF!</v>
          </cell>
          <cell r="FR318" t="str">
            <v>#N/D</v>
          </cell>
          <cell r="FS318"/>
          <cell r="FT318"/>
          <cell r="FU318"/>
          <cell r="FV318">
            <v>5</v>
          </cell>
          <cell r="FW318" t="str">
            <v>#N/D</v>
          </cell>
          <cell r="FX318"/>
          <cell r="FY318"/>
          <cell r="FZ318"/>
          <cell r="GA318"/>
          <cell r="GB318"/>
          <cell r="GC318"/>
        </row>
        <row r="319">
          <cell r="A319" t="str">
            <v>C423</v>
          </cell>
          <cell r="B319"/>
          <cell r="C319">
            <v>2025</v>
          </cell>
          <cell r="D319">
            <v>318</v>
          </cell>
          <cell r="E319">
            <v>1032382546</v>
          </cell>
          <cell r="F319">
            <v>7</v>
          </cell>
          <cell r="G319" t="str">
            <v>JUAN PABLO SIERRA FORERO</v>
          </cell>
          <cell r="H319" t="str">
            <v>KR 82G BIS 62 59 SUR TORRE 9 APTO 602</v>
          </cell>
          <cell r="I319">
            <v>3590159</v>
          </cell>
          <cell r="J319" t="str">
            <v>karhina1032@gmail.com</v>
          </cell>
          <cell r="K319" t="str">
            <v>NO APLICA</v>
          </cell>
          <cell r="L319" t="str">
            <v>NO APLICA</v>
          </cell>
          <cell r="M319" t="str">
            <v>MUJER</v>
          </cell>
          <cell r="N319" t="str">
            <v>CISGENERO</v>
          </cell>
          <cell r="O319" t="str">
            <v>NO APLICA</v>
          </cell>
          <cell r="P319" t="str">
            <v>NO APLICA</v>
          </cell>
          <cell r="Q319">
            <v>31799</v>
          </cell>
          <cell r="R319">
            <v>38</v>
          </cell>
          <cell r="S319" t="str">
            <v>NACIONAL</v>
          </cell>
          <cell r="T319" t="str">
            <v>título profesional en las áreas de ciencias sociales y humanas o economía, administración, contaduría y afines y/o su equivalencia y seis (6) meses de experiencia profesional y/o su equivalencia</v>
          </cell>
          <cell r="U319" t="str">
            <v>TRABAJADORA SOCIALUniversidad UnirepublicanaActa 26 de Junio de 2015</v>
          </cell>
          <cell r="V319" t="str">
            <v>Inversión</v>
          </cell>
          <cell r="W319" t="str">
            <v>8131 implementación de mecanismos de participación que potencian el desarrollo territorial Bogotá D.C.</v>
          </cell>
          <cell r="X319" t="str">
            <v>O23011745022024023806022</v>
          </cell>
          <cell r="Y319" t="str">
            <v>Meta 421 Implementar un (1) modelo de gobernanza democrática que amplíe el alcance de la participación de la ciudadanía organizaciones sociales y comunales de primer segundo y tercer grado en todas las decisiones públicas del gobierno distrital.</v>
          </cell>
          <cell r="Z319" t="str">
            <v>3. Aplicar a 2000 organizaciones sociales, comunales, medios comunitarios, de propiedad horizontal el modelo de fortalecimiento</v>
          </cell>
          <cell r="AA319"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AB319"/>
          <cell r="AC319"/>
          <cell r="AD319"/>
          <cell r="AE319"/>
          <cell r="AF319"/>
          <cell r="AG319"/>
          <cell r="AH319">
            <v>5</v>
          </cell>
          <cell r="AI319"/>
          <cell r="AJ319"/>
          <cell r="AK319"/>
          <cell r="AL319"/>
          <cell r="AM319" t="str">
            <v>#¡VALOR!</v>
          </cell>
          <cell r="AN319">
            <v>150</v>
          </cell>
          <cell r="AO319">
            <v>42000000</v>
          </cell>
          <cell r="AP319"/>
          <cell r="AQ319"/>
          <cell r="AR319"/>
          <cell r="AS319" t="str">
            <v>$ 4.500.000</v>
          </cell>
          <cell r="AT319" t="str">
            <v>PROFESIONAL 2</v>
          </cell>
          <cell r="AU319"/>
          <cell r="AV319" t="str">
            <v>1 1. Natural</v>
          </cell>
          <cell r="AW319" t="str">
            <v>26 26-Persona Natural</v>
          </cell>
          <cell r="AX319" t="str">
            <v>3 3. Único Contratista</v>
          </cell>
          <cell r="AY319" t="str">
            <v>17 17. Contrato de Prestación de Servicios</v>
          </cell>
          <cell r="AZ319" t="str">
            <v>31 31-Servicios Profesionales</v>
          </cell>
          <cell r="BA319" t="str">
            <v>5 Contratación directa</v>
          </cell>
          <cell r="BB319" t="str">
            <v>33 Prestación de Servicios Profesionales y Apoyo (5-8)</v>
          </cell>
          <cell r="BC319">
            <v>1</v>
          </cell>
          <cell r="BD319" t="str">
            <v>1 1. Ley 80</v>
          </cell>
          <cell r="BE319"/>
          <cell r="BF319"/>
          <cell r="BG319"/>
          <cell r="BH319"/>
          <cell r="BI319" t="str">
            <v>6 6: Prestacion de servicios</v>
          </cell>
          <cell r="BJ319"/>
          <cell r="BK319"/>
          <cell r="BL319"/>
          <cell r="BM319"/>
          <cell r="BN319"/>
          <cell r="BO319"/>
          <cell r="BP319"/>
          <cell r="BQ319"/>
          <cell r="BR319"/>
          <cell r="BS319"/>
          <cell r="BT319"/>
          <cell r="BU319"/>
          <cell r="BV319"/>
          <cell r="BW319"/>
          <cell r="BX319"/>
          <cell r="BY319"/>
          <cell r="BZ319"/>
          <cell r="CA319"/>
          <cell r="CB319"/>
          <cell r="CC319"/>
          <cell r="CD319" t="str">
            <v>CUMPLIMIENTO</v>
          </cell>
          <cell r="CE319">
            <v>80111600</v>
          </cell>
          <cell r="CF319"/>
          <cell r="CG319"/>
          <cell r="CH319"/>
          <cell r="CI319"/>
          <cell r="CJ319" t="str">
            <v>Mónica Flórez</v>
          </cell>
          <cell r="CK319" t="str">
            <v>YULY MARCELA BARAJAS AGUILERA</v>
          </cell>
          <cell r="CL319" t="str">
            <v>1 1. Interna</v>
          </cell>
          <cell r="CM319" t="str">
            <v>JOHN JAIRO GONZALEZ ARBOLEDA</v>
          </cell>
          <cell r="CN319">
            <v>80037360</v>
          </cell>
          <cell r="CO319">
            <v>8</v>
          </cell>
          <cell r="CP319"/>
          <cell r="CQ319" t="str">
            <v>SUBDIRECTOR DE ASUNTOS COMUNALES</v>
          </cell>
          <cell r="CR319"/>
          <cell r="CS319"/>
          <cell r="CT319"/>
          <cell r="CU319"/>
          <cell r="CV319"/>
          <cell r="CW319"/>
          <cell r="CX319"/>
          <cell r="CY319"/>
          <cell r="CZ319"/>
          <cell r="DA319"/>
          <cell r="DB319"/>
          <cell r="DC319"/>
          <cell r="DD319"/>
          <cell r="DE319"/>
          <cell r="DF319"/>
          <cell r="DG319"/>
          <cell r="DH319"/>
          <cell r="DI319"/>
          <cell r="DJ319"/>
          <cell r="DK319"/>
          <cell r="DL319"/>
          <cell r="DM319"/>
          <cell r="DN319"/>
          <cell r="DO319"/>
          <cell r="DP319"/>
          <cell r="DQ319"/>
          <cell r="DR319"/>
          <cell r="DS319"/>
          <cell r="DT319"/>
          <cell r="DU319"/>
          <cell r="DV319"/>
          <cell r="DW319"/>
          <cell r="DX319"/>
          <cell r="DY319"/>
          <cell r="DZ319"/>
          <cell r="EA319"/>
          <cell r="EB319"/>
          <cell r="EC319"/>
          <cell r="ED319"/>
          <cell r="EE319"/>
          <cell r="EF319"/>
          <cell r="EG319"/>
          <cell r="EH319"/>
          <cell r="EI319"/>
          <cell r="EJ319"/>
          <cell r="EK319"/>
          <cell r="EL319"/>
          <cell r="EM319"/>
          <cell r="EN319"/>
          <cell r="EO319"/>
          <cell r="EP319"/>
          <cell r="EQ319"/>
          <cell r="ER319"/>
          <cell r="ES319"/>
          <cell r="ET319"/>
          <cell r="EU319" t="str">
            <v>$ -</v>
          </cell>
          <cell r="EV319"/>
          <cell r="EW319"/>
          <cell r="EX319"/>
          <cell r="EY319"/>
          <cell r="EZ319"/>
          <cell r="FA319"/>
          <cell r="FB319">
            <v>0</v>
          </cell>
          <cell r="FC319" t="str">
            <v>#¡VALOR!</v>
          </cell>
          <cell r="FD319">
            <v>150</v>
          </cell>
          <cell r="FE319" t="str">
            <v>$ 42.000.000</v>
          </cell>
          <cell r="FF319" t="str">
            <v>#¡VALOR!</v>
          </cell>
          <cell r="FG319" t="str">
            <v>#¡VALOR!</v>
          </cell>
          <cell r="FH319"/>
          <cell r="FI319"/>
          <cell r="FJ319" t="str">
            <v>#N/D</v>
          </cell>
          <cell r="FK319" t="str">
            <v>#N/D</v>
          </cell>
          <cell r="FL319" t="str">
            <v>$319</v>
          </cell>
          <cell r="FM319" t="str">
            <v>#N/D</v>
          </cell>
          <cell r="FN319" t="str">
            <v>#N/D</v>
          </cell>
          <cell r="FO319" t="str">
            <v>#N/D</v>
          </cell>
          <cell r="FP319" t="str">
            <v>#N/D</v>
          </cell>
          <cell r="FQ319" t="str">
            <v>#¡REF!</v>
          </cell>
          <cell r="FR319" t="str">
            <v>#N/D</v>
          </cell>
          <cell r="FS319"/>
          <cell r="FT319"/>
          <cell r="FU319"/>
          <cell r="FV319">
            <v>5</v>
          </cell>
          <cell r="FW319" t="str">
            <v>#N/D</v>
          </cell>
          <cell r="FX319"/>
          <cell r="FY319"/>
          <cell r="FZ319"/>
          <cell r="GA319"/>
          <cell r="GB319"/>
          <cell r="GC319"/>
        </row>
        <row r="320">
          <cell r="A320" t="str">
            <v>C436</v>
          </cell>
          <cell r="B320"/>
          <cell r="C320">
            <v>2025</v>
          </cell>
          <cell r="D320">
            <v>319</v>
          </cell>
          <cell r="E320">
            <v>1019007021</v>
          </cell>
          <cell r="F320">
            <v>3</v>
          </cell>
          <cell r="G320" t="str">
            <v>KATHERINE CELESTE CANTILLO HERNÁNDEZ / HERBERT GUERRA HERNÁNDEZ</v>
          </cell>
          <cell r="H320" t="str">
            <v>CL 76 7 40 AP 301</v>
          </cell>
          <cell r="I320">
            <v>6014599416</v>
          </cell>
          <cell r="J320" t="str">
            <v>juanpablo086@gmail.com</v>
          </cell>
          <cell r="K320" t="str">
            <v>NO APLICA</v>
          </cell>
          <cell r="L320" t="str">
            <v>NO APLICA</v>
          </cell>
          <cell r="M320" t="str">
            <v>HOMBRE</v>
          </cell>
          <cell r="N320" t="str">
            <v>CISGENERO</v>
          </cell>
          <cell r="O320" t="str">
            <v>NO APLICA</v>
          </cell>
          <cell r="P320" t="str">
            <v>NO APLICA</v>
          </cell>
          <cell r="Q320">
            <v>31626</v>
          </cell>
          <cell r="R320">
            <v>38</v>
          </cell>
          <cell r="S320" t="str">
            <v>NACIONAL</v>
          </cell>
          <cell r="T320" t="str">
            <v>Título profesional en las áreas de ciencias 
sociales y humanas o economía, 
administración, contaduría y afines y título 
de posgrado a nivel de especialización y/o 
su equivalencia</v>
          </cell>
          <cell r="U320" t="str">
            <v>ADMINISTRADOR DE EMPRESAS 
Pontificia Universidad Javeriana 
Según diploma de grado del 24 de octubre 
de 2009.
ESPECIALISTA EN COMERCIO 
INTERNACIONAL
Universidad Sergio Arboleda 
Según diploma de grado del 19 de 
Noviembre de 201</v>
          </cell>
          <cell r="V320" t="str">
            <v>Inversión</v>
          </cell>
          <cell r="W320" t="str">
            <v>Implementación de mecanismos de participación que potencian el desarrollo territorial Bogotá D.C.</v>
          </cell>
          <cell r="X320" t="str">
            <v>O23011745022024023806022</v>
          </cell>
          <cell r="Y320" t="str">
            <v>Meta 421 Implementar un (1) modelo de gobernanza democrática que amplíe el alcance de la participación de la ciudadanía organizaciones sociales y comunales de primer segundo y tercer grado en todas las decisiones públicas del gobierno distrital.</v>
          </cell>
          <cell r="Z320" t="str">
            <v>Aplicar a 2000 organizaciones sociales, comunales, medios comunitarios, de propiedad horizontal el modelo de fortalecimiento</v>
          </cell>
          <cell r="AA320" t="str">
            <v> Prestar los servicios profesionales para implementar acciones requeridas para la ejecución, desarrollo el modelo de fortalecimiento de las organizaciones comunales de primer y segundo grado en el marco del proyecto de inversión 8131.</v>
          </cell>
          <cell r="AB320"/>
          <cell r="AC320"/>
          <cell r="AD320"/>
          <cell r="AE320"/>
          <cell r="AF320"/>
          <cell r="AG320"/>
          <cell r="AH320">
            <v>7</v>
          </cell>
          <cell r="AI320"/>
          <cell r="AJ320"/>
          <cell r="AK320"/>
          <cell r="AL320"/>
          <cell r="AM320" t="str">
            <v>#¡VALOR!</v>
          </cell>
          <cell r="AN320">
            <v>210</v>
          </cell>
          <cell r="AO320">
            <v>19063115</v>
          </cell>
          <cell r="AP320"/>
          <cell r="AQ320"/>
          <cell r="AR320"/>
          <cell r="AS320" t="str">
            <v>$ 6.000.000</v>
          </cell>
          <cell r="AT320" t="str">
            <v>PROFESIONAL 5</v>
          </cell>
          <cell r="AU320"/>
          <cell r="AV320" t="str">
            <v>1 1. Natural</v>
          </cell>
          <cell r="AW320" t="str">
            <v>26 26-Persona Natural</v>
          </cell>
          <cell r="AX320" t="str">
            <v>3 3. Único Contratista</v>
          </cell>
          <cell r="AY320" t="str">
            <v>17 17. Contrato de Prestación de Servicios</v>
          </cell>
          <cell r="AZ320" t="str">
            <v>31 31-Servicios Profesionales</v>
          </cell>
          <cell r="BA320" t="str">
            <v>5 Contratación directa</v>
          </cell>
          <cell r="BB320" t="str">
            <v>33 Prestación de Servicios Profesionales y Apoyo (5-8)</v>
          </cell>
          <cell r="BC320">
            <v>1</v>
          </cell>
          <cell r="BD320" t="str">
            <v>1 1. Ley 80</v>
          </cell>
          <cell r="BE320"/>
          <cell r="BF320"/>
          <cell r="BG320"/>
          <cell r="BH320"/>
          <cell r="BI320" t="str">
            <v>6 6: Prestacion de servicios</v>
          </cell>
          <cell r="BJ320"/>
          <cell r="BK320"/>
          <cell r="BL320"/>
          <cell r="BM320"/>
          <cell r="BN320"/>
          <cell r="BO320"/>
          <cell r="BP320"/>
          <cell r="BQ320"/>
          <cell r="BR320"/>
          <cell r="BS320"/>
          <cell r="BT320"/>
          <cell r="BU320"/>
          <cell r="BV320"/>
          <cell r="BW320"/>
          <cell r="BX320"/>
          <cell r="BY320"/>
          <cell r="BZ320"/>
          <cell r="CA320"/>
          <cell r="CB320"/>
          <cell r="CC320"/>
          <cell r="CD320" t="str">
            <v>CUMPLIMIENTO</v>
          </cell>
          <cell r="CE320">
            <v>80111600</v>
          </cell>
          <cell r="CF320"/>
          <cell r="CG320"/>
          <cell r="CH320"/>
          <cell r="CI320"/>
          <cell r="CJ320" t="str">
            <v>Sebastian Silva</v>
          </cell>
          <cell r="CK320" t="str">
            <v>YULY MARCELA BARAJAS AGUILERA</v>
          </cell>
          <cell r="CL320" t="str">
            <v>1 1. Interna</v>
          </cell>
          <cell r="CM320" t="str">
            <v>JOHN JAIRO GONZALEZ ARBOLEDA</v>
          </cell>
          <cell r="CN320">
            <v>80037360</v>
          </cell>
          <cell r="CO320">
            <v>8</v>
          </cell>
          <cell r="CP320"/>
          <cell r="CQ320" t="str">
            <v>SUBDIRECTOR DE ASUNTOS COMUNALES</v>
          </cell>
          <cell r="CR320"/>
          <cell r="CS320"/>
          <cell r="CT320"/>
          <cell r="CU320"/>
          <cell r="CV320"/>
          <cell r="CW320"/>
          <cell r="CX320"/>
          <cell r="CY320"/>
          <cell r="CZ320"/>
          <cell r="DA320"/>
          <cell r="DB320"/>
          <cell r="DC320"/>
          <cell r="DD320"/>
          <cell r="DE320"/>
          <cell r="DF320"/>
          <cell r="DG320"/>
          <cell r="DH320"/>
          <cell r="DI320"/>
          <cell r="DJ320"/>
          <cell r="DK320"/>
          <cell r="DL320"/>
          <cell r="DM320"/>
          <cell r="DN320"/>
          <cell r="DO320"/>
          <cell r="DP320"/>
          <cell r="DQ320"/>
          <cell r="DR320"/>
          <cell r="DS320"/>
          <cell r="DT320"/>
          <cell r="DU320"/>
          <cell r="DV320"/>
          <cell r="DW320"/>
          <cell r="DX320"/>
          <cell r="DY320"/>
          <cell r="DZ320"/>
          <cell r="EA320"/>
          <cell r="EB320"/>
          <cell r="EC320"/>
          <cell r="ED320"/>
          <cell r="EE320"/>
          <cell r="EF320"/>
          <cell r="EG320"/>
          <cell r="EH320"/>
          <cell r="EI320"/>
          <cell r="EJ320"/>
          <cell r="EK320"/>
          <cell r="EL320"/>
          <cell r="EM320"/>
          <cell r="EN320"/>
          <cell r="EO320"/>
          <cell r="EP320"/>
          <cell r="EQ320"/>
          <cell r="ER320"/>
          <cell r="ES320"/>
          <cell r="ET320"/>
          <cell r="EU320" t="str">
            <v>$ -</v>
          </cell>
          <cell r="EV320"/>
          <cell r="EW320"/>
          <cell r="EX320"/>
          <cell r="EY320"/>
          <cell r="EZ320"/>
          <cell r="FA320"/>
          <cell r="FB320">
            <v>0</v>
          </cell>
          <cell r="FC320" t="str">
            <v>#¡VALOR!</v>
          </cell>
          <cell r="FD320">
            <v>210</v>
          </cell>
          <cell r="FE320" t="str">
            <v>$ 19.063.115</v>
          </cell>
          <cell r="FF320" t="str">
            <v>#¡VALOR!</v>
          </cell>
          <cell r="FG320" t="str">
            <v>#¡VALOR!</v>
          </cell>
          <cell r="FH320"/>
          <cell r="FI320"/>
          <cell r="FJ320" t="str">
            <v>#N/D</v>
          </cell>
          <cell r="FK320" t="str">
            <v>#N/D</v>
          </cell>
          <cell r="FL320" t="str">
            <v>$320</v>
          </cell>
          <cell r="FM320" t="str">
            <v>#N/D</v>
          </cell>
          <cell r="FN320" t="str">
            <v>#N/D</v>
          </cell>
          <cell r="FO320" t="str">
            <v>#N/D</v>
          </cell>
          <cell r="FP320" t="str">
            <v>#N/D</v>
          </cell>
          <cell r="FQ320" t="str">
            <v>#¡REF!</v>
          </cell>
          <cell r="FR320" t="str">
            <v>#N/D</v>
          </cell>
          <cell r="FS320"/>
          <cell r="FT320"/>
          <cell r="FU320"/>
          <cell r="FV320">
            <v>7</v>
          </cell>
          <cell r="FW320" t="str">
            <v>#N/D</v>
          </cell>
          <cell r="FX320"/>
          <cell r="FY320"/>
          <cell r="FZ320"/>
          <cell r="GA320"/>
          <cell r="GB320"/>
          <cell r="GC320"/>
        </row>
        <row r="321">
          <cell r="A321" t="str">
            <v>C315</v>
          </cell>
          <cell r="B321"/>
          <cell r="C321">
            <v>2025</v>
          </cell>
          <cell r="D321">
            <v>320</v>
          </cell>
          <cell r="E321">
            <v>1032362468</v>
          </cell>
          <cell r="F321">
            <v>0</v>
          </cell>
          <cell r="G321" t="str">
            <v>ADRIANA ROCIO SANCHEZ ROMERO</v>
          </cell>
          <cell r="H321" t="str">
            <v>CL 23C 69F 65 IN 5 AP 101</v>
          </cell>
          <cell r="I321">
            <v>8065118</v>
          </cell>
          <cell r="J321" t="str">
            <v>heghe2@gmail.com</v>
          </cell>
          <cell r="K321" t="str">
            <v>NO APLICA</v>
          </cell>
          <cell r="L321" t="str">
            <v>NO APLICA</v>
          </cell>
          <cell r="M321" t="str">
            <v>HOMBRE</v>
          </cell>
          <cell r="N321" t="str">
            <v>TRANSGENERO</v>
          </cell>
          <cell r="O321" t="str">
            <v>NO APLICA</v>
          </cell>
          <cell r="P321" t="str">
            <v>NO APLICA</v>
          </cell>
          <cell r="Q321">
            <v>31558</v>
          </cell>
          <cell r="R321">
            <v>38</v>
          </cell>
          <cell r="S321" t="str">
            <v>NACIONAL</v>
          </cell>
          <cell r="T321" t="str">
            <v>Título de formación técnica o aprobación de
cuatro (4) semestres de formación
profesional o aprobación del 40% del
pensum académico en economía,
administración, contaduría y afines o
ciencias sociales y humanas o su
equivalencia</v>
          </cell>
          <cell r="U321" t="str">
            <v>TECNICO PROFESIONAL EN COMERCIO
EXTERIOR
Fundación para la Educación Superior
Según acta de grado del 07 de diciembre de
2005</v>
          </cell>
          <cell r="V321" t="str">
            <v>Inversión</v>
          </cell>
          <cell r="W321" t="str">
            <v>Implementación de mecanismos de participación que potencian el desarrollo territorial Bogotá D.C.</v>
          </cell>
          <cell r="X321" t="str">
            <v>O23011745022024023806022</v>
          </cell>
          <cell r="Y321" t="str">
            <v>Meta 421 Implementar un (1) modelo de gobernanza democrática que amplíe el alcance de la participación de la ciudadanía organizaciones sociales y comunales de primer segundo y tercer grado en todas las decisiones públicas del gobierno distrital.</v>
          </cell>
          <cell r="Z321" t="str">
            <v>3. Aplicar a 2000 organizaciones sociales, comunales, medios comunitarios, de propiedad horizontal el modelo de fortalecimiento.</v>
          </cell>
          <cell r="AA321" t="str">
            <v>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v>
          </cell>
          <cell r="AB321"/>
          <cell r="AC321"/>
          <cell r="AD321"/>
          <cell r="AE321"/>
          <cell r="AF321"/>
          <cell r="AG321"/>
          <cell r="AH321">
            <v>5</v>
          </cell>
          <cell r="AI321"/>
          <cell r="AJ321"/>
          <cell r="AK321"/>
          <cell r="AL321"/>
          <cell r="AM321" t="str">
            <v>#¡VALOR!</v>
          </cell>
          <cell r="AN321">
            <v>150</v>
          </cell>
          <cell r="AO321">
            <v>27000000</v>
          </cell>
          <cell r="AP321"/>
          <cell r="AQ321"/>
          <cell r="AR321"/>
          <cell r="AS321" t="str">
            <v>$ 3.812.623</v>
          </cell>
          <cell r="AT321" t="str">
            <v>TECNICA 3</v>
          </cell>
          <cell r="AU321"/>
          <cell r="AV321" t="str">
            <v>1 1. Natural</v>
          </cell>
          <cell r="AW321" t="str">
            <v>26 26-Persona Natural</v>
          </cell>
          <cell r="AX321" t="str">
            <v>3 3. Único Contratista</v>
          </cell>
          <cell r="AY321" t="str">
            <v>17 17. Contrato de Prestación de Servicios</v>
          </cell>
          <cell r="AZ321" t="str">
            <v>33 33-Servicios Apoyo a la Gestion de la Entidad (servicios administrativos)</v>
          </cell>
          <cell r="BA321" t="str">
            <v>5 Contratación directa</v>
          </cell>
          <cell r="BB321" t="str">
            <v>33 Prestación de Servicios Profesionales y Apoyo (5-8)</v>
          </cell>
          <cell r="BC321">
            <v>1</v>
          </cell>
          <cell r="BD321" t="str">
            <v>1 1. Ley 80</v>
          </cell>
          <cell r="BE321"/>
          <cell r="BF321"/>
          <cell r="BG321"/>
          <cell r="BH321"/>
          <cell r="BI321" t="str">
            <v>6 6: Prestacion de servicios</v>
          </cell>
          <cell r="BJ321"/>
          <cell r="BK321"/>
          <cell r="BL321"/>
          <cell r="BM321"/>
          <cell r="BN321"/>
          <cell r="BO321"/>
          <cell r="BP321"/>
          <cell r="BQ321"/>
          <cell r="BR321"/>
          <cell r="BS321"/>
          <cell r="BT321"/>
          <cell r="BU321"/>
          <cell r="BV321"/>
          <cell r="BW321"/>
          <cell r="BX321"/>
          <cell r="BY321"/>
          <cell r="BZ321"/>
          <cell r="CA321"/>
          <cell r="CB321"/>
          <cell r="CC321"/>
          <cell r="CD321" t="str">
            <v>CUMPLIMIENTO</v>
          </cell>
          <cell r="CE321">
            <v>80111600</v>
          </cell>
          <cell r="CF321"/>
          <cell r="CG321"/>
          <cell r="CH321"/>
          <cell r="CI321"/>
          <cell r="CJ321" t="str">
            <v>JORGE SUAREZ</v>
          </cell>
          <cell r="CK321" t="str">
            <v>YULY MARCELA BARAJAS AGUILERA</v>
          </cell>
          <cell r="CL321" t="str">
            <v>1 1. Interna</v>
          </cell>
          <cell r="CM321" t="str">
            <v>Adriana Marcela Castañeda Camacho</v>
          </cell>
          <cell r="CN321">
            <v>1018441216</v>
          </cell>
          <cell r="CO321">
            <v>2</v>
          </cell>
          <cell r="CP321"/>
          <cell r="CQ321" t="str">
            <v>Gerente de Mujer y Género</v>
          </cell>
          <cell r="CR321"/>
          <cell r="CS321"/>
          <cell r="CT321"/>
          <cell r="CU321"/>
          <cell r="CV321"/>
          <cell r="CW321"/>
          <cell r="CX321"/>
          <cell r="CY321"/>
          <cell r="CZ321"/>
          <cell r="DA321"/>
          <cell r="DB321"/>
          <cell r="DC321"/>
          <cell r="DD321"/>
          <cell r="DE321"/>
          <cell r="DF321"/>
          <cell r="DG321"/>
          <cell r="DH321"/>
          <cell r="DI321"/>
          <cell r="DJ321"/>
          <cell r="DK321"/>
          <cell r="DL321"/>
          <cell r="DM321"/>
          <cell r="DN321"/>
          <cell r="DO321"/>
          <cell r="DP321"/>
          <cell r="DQ321"/>
          <cell r="DR321"/>
          <cell r="DS321"/>
          <cell r="DT321"/>
          <cell r="DU321"/>
          <cell r="DV321"/>
          <cell r="DW321"/>
          <cell r="DX321"/>
          <cell r="DY321"/>
          <cell r="DZ321"/>
          <cell r="EA321"/>
          <cell r="EB321"/>
          <cell r="EC321"/>
          <cell r="ED321"/>
          <cell r="EE321"/>
          <cell r="EF321"/>
          <cell r="EG321"/>
          <cell r="EH321"/>
          <cell r="EI321"/>
          <cell r="EJ321"/>
          <cell r="EK321"/>
          <cell r="EL321"/>
          <cell r="EM321"/>
          <cell r="EN321"/>
          <cell r="EO321"/>
          <cell r="EP321"/>
          <cell r="EQ321"/>
          <cell r="ER321"/>
          <cell r="ES321"/>
          <cell r="ET321"/>
          <cell r="EU321" t="str">
            <v>$ -</v>
          </cell>
          <cell r="EV321"/>
          <cell r="EW321"/>
          <cell r="EX321"/>
          <cell r="EY321"/>
          <cell r="EZ321"/>
          <cell r="FA321"/>
          <cell r="FB321">
            <v>0</v>
          </cell>
          <cell r="FC321" t="str">
            <v>#¡VALOR!</v>
          </cell>
          <cell r="FD321">
            <v>150</v>
          </cell>
          <cell r="FE321" t="str">
            <v>$ 27.000.000</v>
          </cell>
          <cell r="FF321" t="str">
            <v>#¡VALOR!</v>
          </cell>
          <cell r="FG321" t="str">
            <v>#¡VALOR!</v>
          </cell>
          <cell r="FH321"/>
          <cell r="FI321"/>
          <cell r="FJ321" t="str">
            <v>#N/D</v>
          </cell>
          <cell r="FK321" t="str">
            <v>#N/D</v>
          </cell>
          <cell r="FL321" t="str">
            <v>$321</v>
          </cell>
          <cell r="FM321" t="str">
            <v>#N/D</v>
          </cell>
          <cell r="FN321" t="str">
            <v>#N/D</v>
          </cell>
          <cell r="FO321" t="str">
            <v>#N/D</v>
          </cell>
          <cell r="FP321" t="str">
            <v>#N/D</v>
          </cell>
          <cell r="FQ321" t="str">
            <v>#¡REF!</v>
          </cell>
          <cell r="FR321" t="str">
            <v>#N/D</v>
          </cell>
          <cell r="FS321"/>
          <cell r="FT321"/>
          <cell r="FU321"/>
          <cell r="FV321">
            <v>5</v>
          </cell>
          <cell r="FW321" t="str">
            <v>#N/D</v>
          </cell>
          <cell r="FX321"/>
          <cell r="FY321"/>
          <cell r="FZ321"/>
          <cell r="GA321"/>
          <cell r="GB321"/>
          <cell r="GC321"/>
        </row>
        <row r="322">
          <cell r="A322" t="str">
            <v>C392</v>
          </cell>
          <cell r="B322"/>
          <cell r="C322">
            <v>2025</v>
          </cell>
          <cell r="D322">
            <v>321</v>
          </cell>
          <cell r="E322">
            <v>1032448042</v>
          </cell>
          <cell r="F322" t="str">
            <v>#N/D</v>
          </cell>
          <cell r="G322" t="str">
            <v>MIGUEL TORRES MARTINEZ</v>
          </cell>
          <cell r="H322" t="str">
            <v>CL 131 88 A 2</v>
          </cell>
          <cell r="I322">
            <v>31029673333</v>
          </cell>
          <cell r="J322" t="str">
            <v>adrisan-12@hotmail.co</v>
          </cell>
          <cell r="K322" t="str">
            <v>NO APLICA</v>
          </cell>
          <cell r="L322" t="str">
            <v>NO APLICA</v>
          </cell>
          <cell r="M322" t="str">
            <v>MUJER</v>
          </cell>
          <cell r="N322" t="str">
            <v>CISGENERO</v>
          </cell>
          <cell r="O322" t="str">
            <v>NO APLICA</v>
          </cell>
          <cell r="P322" t="str">
            <v>NO APLICA</v>
          </cell>
          <cell r="Q322">
            <v>33588</v>
          </cell>
          <cell r="R322">
            <v>33</v>
          </cell>
          <cell r="S322" t="str">
            <v>NACIONAL</v>
          </cell>
          <cell r="T322" t="str">
            <v>ítulo profesional en las áreas de ciencias sociales 
y humanas o economía, administración, 
contaduría y afines y/o su equivalencia y seis (6) 
meses de experiencia profesional y/o su 
equivalencia</v>
          </cell>
          <cell r="U322" t="str">
            <v>ADMINISTRADORA PUBLICA 
ESAP según Diploma del 25 demarzo de 
2022.</v>
          </cell>
          <cell r="V322" t="str">
            <v>Inversión</v>
          </cell>
          <cell r="W322" t="str">
            <v>8131 implementación de mecanismos de participación que potencian el desarrollo territorial Bogotá D.C.</v>
          </cell>
          <cell r="X322" t="str">
            <v>O23011745022024023806022</v>
          </cell>
          <cell r="Y322" t="str">
            <v>Meta 421 Implementar un (1) modelo de gobernanza democrática que amplíe el alcance de la participación de la ciudadanía organizaciones sociales y comunales de primer segundo y tercer grado en todas las decisiones públicas del gobierno distrital.</v>
          </cell>
          <cell r="Z322" t="str">
            <v>3. Aplicar a 2000 organizaciones sociales, comunales, medios comunitarios, de propiedad horizontal el modelo de fortalecimiento</v>
          </cell>
          <cell r="AA322" t="str">
            <v>Prestar los servicios profesionales para realizar acciones para el mejoramiento a través del desarrollo de la ruta de  fortalecimiento de las organizaciones comunales de primer y segundo grado en el marco del proyecto de inversión 8131.</v>
          </cell>
          <cell r="AB322"/>
          <cell r="AC322"/>
          <cell r="AD322"/>
          <cell r="AE322"/>
          <cell r="AF322"/>
          <cell r="AG322"/>
          <cell r="AH322">
            <v>6</v>
          </cell>
          <cell r="AI322"/>
          <cell r="AJ322"/>
          <cell r="AK322"/>
          <cell r="AL322"/>
          <cell r="AM322" t="str">
            <v>#¡VALOR!</v>
          </cell>
          <cell r="AN322">
            <v>180</v>
          </cell>
          <cell r="AO322">
            <v>22800000</v>
          </cell>
          <cell r="AP322"/>
          <cell r="AQ322"/>
          <cell r="AR322"/>
          <cell r="AS322" t="str">
            <v>$ 4.500.000</v>
          </cell>
          <cell r="AT322" t="str">
            <v>PROFESIONAL 2</v>
          </cell>
          <cell r="AU322"/>
          <cell r="AV322" t="str">
            <v>1 1. Natural</v>
          </cell>
          <cell r="AW322" t="str">
            <v>26 26-Persona Natural</v>
          </cell>
          <cell r="AX322" t="str">
            <v>3 3. Único Contratista</v>
          </cell>
          <cell r="AY322" t="str">
            <v>17 17. Contrato de Prestación de Servicios</v>
          </cell>
          <cell r="AZ322" t="str">
            <v>31 31-Servicios Profesionales</v>
          </cell>
          <cell r="BA322" t="str">
            <v>5 Contratación directa</v>
          </cell>
          <cell r="BB322" t="str">
            <v>33 Prestación de Servicios Profesionales y Apoyo (5-8)</v>
          </cell>
          <cell r="BC322">
            <v>1</v>
          </cell>
          <cell r="BD322" t="str">
            <v>1 1. Ley 80</v>
          </cell>
          <cell r="BE322"/>
          <cell r="BF322"/>
          <cell r="BG322"/>
          <cell r="BH322"/>
          <cell r="BI322" t="str">
            <v>6 6: Prestacion de servicios</v>
          </cell>
          <cell r="BJ322"/>
          <cell r="BK322"/>
          <cell r="BL322"/>
          <cell r="BM322"/>
          <cell r="BN322"/>
          <cell r="BO322"/>
          <cell r="BP322"/>
          <cell r="BQ322"/>
          <cell r="BR322"/>
          <cell r="BS322"/>
          <cell r="BT322"/>
          <cell r="BU322"/>
          <cell r="BV322"/>
          <cell r="BW322"/>
          <cell r="BX322"/>
          <cell r="BY322"/>
          <cell r="BZ322"/>
          <cell r="CA322"/>
          <cell r="CB322"/>
          <cell r="CC322"/>
          <cell r="CD322" t="str">
            <v>CUMPLIMIENTO</v>
          </cell>
          <cell r="CE322">
            <v>80111600</v>
          </cell>
          <cell r="CF322"/>
          <cell r="CG322"/>
          <cell r="CH322"/>
          <cell r="CI322"/>
          <cell r="CJ322" t="str">
            <v>Manuela Martínez</v>
          </cell>
          <cell r="CK322" t="str">
            <v>YULY MARCELA BARAJAS AGUILERA</v>
          </cell>
          <cell r="CL322" t="str">
            <v>1 1. Interna</v>
          </cell>
          <cell r="CM322" t="str">
            <v>JOHN JAIRO GONZALEZ ARBOLEDA</v>
          </cell>
          <cell r="CN322">
            <v>80037360</v>
          </cell>
          <cell r="CO322">
            <v>8</v>
          </cell>
          <cell r="CP322"/>
          <cell r="CQ322" t="str">
            <v>SUBDIRECTOR DE ASUNTOS COMUNALES</v>
          </cell>
          <cell r="CR322"/>
          <cell r="CS322"/>
          <cell r="CT322"/>
          <cell r="CU322"/>
          <cell r="CV322"/>
          <cell r="CW322"/>
          <cell r="CX322"/>
          <cell r="CY322"/>
          <cell r="CZ322"/>
          <cell r="DA322"/>
          <cell r="DB322"/>
          <cell r="DC322"/>
          <cell r="DD322"/>
          <cell r="DE322"/>
          <cell r="DF322"/>
          <cell r="DG322"/>
          <cell r="DH322"/>
          <cell r="DI322"/>
          <cell r="DJ322"/>
          <cell r="DK322"/>
          <cell r="DL322"/>
          <cell r="DM322"/>
          <cell r="DN322"/>
          <cell r="DO322"/>
          <cell r="DP322"/>
          <cell r="DQ322"/>
          <cell r="DR322"/>
          <cell r="DS322"/>
          <cell r="DT322"/>
          <cell r="DU322"/>
          <cell r="DV322"/>
          <cell r="DW322"/>
          <cell r="DX322"/>
          <cell r="DY322"/>
          <cell r="DZ322"/>
          <cell r="EA322"/>
          <cell r="EB322"/>
          <cell r="EC322"/>
          <cell r="ED322"/>
          <cell r="EE322"/>
          <cell r="EF322"/>
          <cell r="EG322"/>
          <cell r="EH322"/>
          <cell r="EI322"/>
          <cell r="EJ322"/>
          <cell r="EK322"/>
          <cell r="EL322"/>
          <cell r="EM322"/>
          <cell r="EN322"/>
          <cell r="EO322"/>
          <cell r="EP322"/>
          <cell r="EQ322"/>
          <cell r="ER322"/>
          <cell r="ES322"/>
          <cell r="ET322"/>
          <cell r="EU322" t="str">
            <v>$ -</v>
          </cell>
          <cell r="EV322"/>
          <cell r="EW322"/>
          <cell r="EX322"/>
          <cell r="EY322"/>
          <cell r="EZ322"/>
          <cell r="FA322"/>
          <cell r="FB322">
            <v>0</v>
          </cell>
          <cell r="FC322" t="str">
            <v>#¡VALOR!</v>
          </cell>
          <cell r="FD322">
            <v>180</v>
          </cell>
          <cell r="FE322" t="str">
            <v>$ 22.800.000</v>
          </cell>
          <cell r="FF322" t="str">
            <v>#¡VALOR!</v>
          </cell>
          <cell r="FG322" t="str">
            <v>#¡VALOR!</v>
          </cell>
          <cell r="FH322"/>
          <cell r="FI322"/>
          <cell r="FJ322" t="str">
            <v>#N/D</v>
          </cell>
          <cell r="FK322" t="str">
            <v>#N/D</v>
          </cell>
          <cell r="FL322" t="str">
            <v>$322</v>
          </cell>
          <cell r="FM322" t="str">
            <v>#N/D</v>
          </cell>
          <cell r="FN322" t="str">
            <v>#N/D</v>
          </cell>
          <cell r="FO322" t="str">
            <v>#N/D</v>
          </cell>
          <cell r="FP322" t="str">
            <v>#N/D</v>
          </cell>
          <cell r="FQ322" t="str">
            <v>#¡REF!</v>
          </cell>
          <cell r="FR322" t="str">
            <v>#N/D</v>
          </cell>
          <cell r="FS322"/>
          <cell r="FT322"/>
          <cell r="FU322"/>
          <cell r="FV322">
            <v>6</v>
          </cell>
          <cell r="FW322" t="str">
            <v>#N/D</v>
          </cell>
          <cell r="FX322"/>
          <cell r="FY322"/>
          <cell r="FZ322"/>
          <cell r="GA322"/>
          <cell r="GB322"/>
          <cell r="GC322"/>
        </row>
        <row r="323">
          <cell r="A323" t="str">
            <v>C408</v>
          </cell>
          <cell r="B323"/>
          <cell r="C323">
            <v>2025</v>
          </cell>
          <cell r="D323">
            <v>322</v>
          </cell>
          <cell r="E323">
            <v>80363445</v>
          </cell>
          <cell r="F323">
            <v>1</v>
          </cell>
          <cell r="G323" t="str">
            <v>EDISON EDUARDO MURILLO TRIVIÑO</v>
          </cell>
          <cell r="H323" t="str">
            <v>#N/D</v>
          </cell>
          <cell r="I323" t="str">
            <v>#N/D</v>
          </cell>
          <cell r="J323" t="str">
            <v>#N/D</v>
          </cell>
          <cell r="K323" t="str">
            <v>#N/D</v>
          </cell>
          <cell r="L323" t="str">
            <v>#N/D</v>
          </cell>
          <cell r="M323" t="str">
            <v>#N/D</v>
          </cell>
          <cell r="N323" t="str">
            <v>#N/D</v>
          </cell>
          <cell r="O323" t="str">
            <v>#N/D</v>
          </cell>
          <cell r="P323" t="str">
            <v>#N/D</v>
          </cell>
          <cell r="Q323" t="str">
            <v>#N/D</v>
          </cell>
          <cell r="R323" t="str">
            <v>#N/D</v>
          </cell>
          <cell r="S323" t="str">
            <v>#N/D</v>
          </cell>
          <cell r="T323" t="str">
            <v>#N/D</v>
          </cell>
          <cell r="U323" t="str">
            <v>#N/D</v>
          </cell>
          <cell r="V323" t="str">
            <v>Inversión</v>
          </cell>
          <cell r="W323" t="str">
            <v>8080 Formación en capacidades democráticas en interrelación con la cualificación de la participación incidente; con enfoques de cultura ciudadana, democrática y de paz Bogotá D.C.</v>
          </cell>
          <cell r="X323" t="str">
            <v>O23011745022024021202034</v>
          </cell>
          <cell r="Y323"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323" t="str">
            <v>Implementar 35 iniciativas de producción de información pertinente para el análisis y divulgación de información sobre participación ciudadana</v>
          </cell>
          <cell r="AA323" t="str">
            <v>Prestar los servicios de apoyo a la gestión para el acompañamiento a las organizaciones de propiedad horizontal y comunales de los distintos niveles e implementar el modelo de fortalecimiento en el marco del proyecto de inversión 8131.</v>
          </cell>
          <cell r="AB323"/>
          <cell r="AC323"/>
          <cell r="AD323"/>
          <cell r="AE323"/>
          <cell r="AF323"/>
          <cell r="AG323"/>
          <cell r="AH323">
            <v>6</v>
          </cell>
          <cell r="AI323"/>
          <cell r="AJ323"/>
          <cell r="AK323"/>
          <cell r="AL323"/>
          <cell r="AM323" t="str">
            <v>#¡VALOR!</v>
          </cell>
          <cell r="AN323">
            <v>180</v>
          </cell>
          <cell r="AO323">
            <v>30000000</v>
          </cell>
          <cell r="AP323"/>
          <cell r="AQ323"/>
          <cell r="AR323"/>
          <cell r="AS323" t="str">
            <v>$ 3.800.000</v>
          </cell>
          <cell r="AT323" t="str">
            <v>TECNICA 3</v>
          </cell>
          <cell r="AU323"/>
          <cell r="AV323" t="str">
            <v>1 1. Natural</v>
          </cell>
          <cell r="AW323" t="str">
            <v>26 26-Persona Natural</v>
          </cell>
          <cell r="AX323" t="str">
            <v>3 3. Único Contratista</v>
          </cell>
          <cell r="AY323" t="str">
            <v>17 17. Contrato de Prestación de Servicios</v>
          </cell>
          <cell r="AZ323" t="str">
            <v>33 33-Servicios Apoyo a la Gestion de la Entidad (servicios administrativos)</v>
          </cell>
          <cell r="BA323" t="str">
            <v>5 Contratación directa</v>
          </cell>
          <cell r="BB323" t="str">
            <v>33 Prestación de Servicios Profesionales y Apoyo (5-8)</v>
          </cell>
          <cell r="BC323">
            <v>1</v>
          </cell>
          <cell r="BD323" t="str">
            <v>1 1. Ley 80</v>
          </cell>
          <cell r="BE323"/>
          <cell r="BF323"/>
          <cell r="BG323"/>
          <cell r="BH323"/>
          <cell r="BI323" t="str">
            <v>6 6: Prestacion de servicios</v>
          </cell>
          <cell r="BJ323"/>
          <cell r="BK323"/>
          <cell r="BL323"/>
          <cell r="BM323"/>
          <cell r="BN323"/>
          <cell r="BO323"/>
          <cell r="BP323"/>
          <cell r="BQ323"/>
          <cell r="BR323"/>
          <cell r="BS323"/>
          <cell r="BT323"/>
          <cell r="BU323"/>
          <cell r="BV323"/>
          <cell r="BW323"/>
          <cell r="BX323"/>
          <cell r="BY323"/>
          <cell r="BZ323"/>
          <cell r="CA323"/>
          <cell r="CB323"/>
          <cell r="CC323"/>
          <cell r="CD323" t="str">
            <v>CUMPLIMIENTO</v>
          </cell>
          <cell r="CE323">
            <v>80111600</v>
          </cell>
          <cell r="CF323"/>
          <cell r="CG323"/>
          <cell r="CH323"/>
          <cell r="CI323"/>
          <cell r="CJ323" t="str">
            <v>Manuela Martínez</v>
          </cell>
          <cell r="CK323" t="str">
            <v>YULY MARCELA BARAJAS AGUILERA</v>
          </cell>
          <cell r="CL323" t="str">
            <v>1 1. Interna</v>
          </cell>
          <cell r="CM323" t="str">
            <v>JOHN JAIRO GONZALEZ ARBOLEDA</v>
          </cell>
          <cell r="CN323">
            <v>80037360</v>
          </cell>
          <cell r="CO323">
            <v>8</v>
          </cell>
          <cell r="CP323"/>
          <cell r="CQ323" t="str">
            <v>SUBDIRECTOR DE ASUNTOS COMUNALES</v>
          </cell>
          <cell r="CR323"/>
          <cell r="CS323"/>
          <cell r="CT323"/>
          <cell r="CU323"/>
          <cell r="CV323"/>
          <cell r="CW323"/>
          <cell r="CX323"/>
          <cell r="CY323"/>
          <cell r="CZ323"/>
          <cell r="DA323"/>
          <cell r="DB323"/>
          <cell r="DC323"/>
          <cell r="DD323"/>
          <cell r="DE323"/>
          <cell r="DF323"/>
          <cell r="DG323"/>
          <cell r="DH323"/>
          <cell r="DI323"/>
          <cell r="DJ323"/>
          <cell r="DK323"/>
          <cell r="DL323"/>
          <cell r="DM323"/>
          <cell r="DN323"/>
          <cell r="DO323"/>
          <cell r="DP323"/>
          <cell r="DQ323"/>
          <cell r="DR323"/>
          <cell r="DS323"/>
          <cell r="DT323"/>
          <cell r="DU323"/>
          <cell r="DV323"/>
          <cell r="DW323"/>
          <cell r="DX323"/>
          <cell r="DY323"/>
          <cell r="DZ323"/>
          <cell r="EA323"/>
          <cell r="EB323"/>
          <cell r="EC323"/>
          <cell r="ED323"/>
          <cell r="EE323"/>
          <cell r="EF323"/>
          <cell r="EG323"/>
          <cell r="EH323"/>
          <cell r="EI323"/>
          <cell r="EJ323"/>
          <cell r="EK323"/>
          <cell r="EL323"/>
          <cell r="EM323"/>
          <cell r="EN323"/>
          <cell r="EO323"/>
          <cell r="EP323"/>
          <cell r="EQ323"/>
          <cell r="ER323"/>
          <cell r="ES323"/>
          <cell r="ET323"/>
          <cell r="EU323" t="str">
            <v>$ -</v>
          </cell>
          <cell r="EV323"/>
          <cell r="EW323"/>
          <cell r="EX323"/>
          <cell r="EY323"/>
          <cell r="EZ323"/>
          <cell r="FA323"/>
          <cell r="FB323">
            <v>0</v>
          </cell>
          <cell r="FC323" t="str">
            <v>#¡VALOR!</v>
          </cell>
          <cell r="FD323">
            <v>180</v>
          </cell>
          <cell r="FE323" t="str">
            <v>$ 30.000.000</v>
          </cell>
          <cell r="FF323" t="str">
            <v>#¡VALOR!</v>
          </cell>
          <cell r="FG323" t="str">
            <v>#¡VALOR!</v>
          </cell>
          <cell r="FH323"/>
          <cell r="FI323"/>
          <cell r="FJ323" t="str">
            <v>#N/D</v>
          </cell>
          <cell r="FK323" t="str">
            <v>#N/D</v>
          </cell>
          <cell r="FL323" t="str">
            <v>$323</v>
          </cell>
          <cell r="FM323" t="str">
            <v>#N/D</v>
          </cell>
          <cell r="FN323" t="str">
            <v>#N/D</v>
          </cell>
          <cell r="FO323" t="str">
            <v>#N/D</v>
          </cell>
          <cell r="FP323" t="str">
            <v>#N/D</v>
          </cell>
          <cell r="FQ323" t="str">
            <v>#¡REF!</v>
          </cell>
          <cell r="FR323" t="str">
            <v>#N/D</v>
          </cell>
          <cell r="FS323"/>
          <cell r="FT323"/>
          <cell r="FU323"/>
          <cell r="FV323">
            <v>6</v>
          </cell>
          <cell r="FW323" t="str">
            <v>#N/D</v>
          </cell>
          <cell r="FX323"/>
          <cell r="FY323"/>
          <cell r="FZ323"/>
          <cell r="GA323"/>
          <cell r="GB323"/>
          <cell r="GC323"/>
        </row>
        <row r="324">
          <cell r="A324" t="str">
            <v>C180</v>
          </cell>
          <cell r="B324"/>
          <cell r="C324">
            <v>2025</v>
          </cell>
          <cell r="D324">
            <v>323</v>
          </cell>
          <cell r="E324">
            <v>1075657135</v>
          </cell>
          <cell r="F324">
            <v>4</v>
          </cell>
          <cell r="G324" t="str">
            <v>DANIELA VANESSA GARZON MORENO</v>
          </cell>
          <cell r="H324" t="str">
            <v>KR 11 1 65</v>
          </cell>
          <cell r="I324">
            <v>3144779519</v>
          </cell>
          <cell r="J324" t="str">
            <v>edmurillotri@hotmail.com</v>
          </cell>
          <cell r="K324" t="str">
            <v>NO APLICA</v>
          </cell>
          <cell r="L324" t="str">
            <v>NO APLICA</v>
          </cell>
          <cell r="M324" t="str">
            <v>HOMBRE</v>
          </cell>
          <cell r="N324" t="str">
            <v>CISGENERO</v>
          </cell>
          <cell r="O324" t="str">
            <v>NO APLICA</v>
          </cell>
          <cell r="P324" t="str">
            <v>NO APLICA</v>
          </cell>
          <cell r="Q324">
            <v>32487</v>
          </cell>
          <cell r="R324">
            <v>36</v>
          </cell>
          <cell r="S324" t="str">
            <v>NACIONAL</v>
          </cell>
          <cell r="T324" t="str">
            <v>Título profesional diseño o publicidad y afines o comunicación social periodismo y afines</v>
          </cell>
          <cell r="U324" t="str">
            <v>COMUNICADOR SOCIAL -PERIODISTA Corporación Universitaria Minuto de Dios Según acta de grado del 24 de abril de 2019</v>
          </cell>
          <cell r="V324" t="str">
            <v>Inversión</v>
          </cell>
          <cell r="W324" t="str">
            <v>Implementación de mecanismos de participación que potencian el desarrollo territorial Bogotá D.C.</v>
          </cell>
          <cell r="X324" t="str">
            <v>O23011745022024023806022</v>
          </cell>
          <cell r="Y324" t="str">
            <v>Meta 421 Implementar un (1) modelo de gobernanza democrática que amplíe el alcance de la participación de la ciudadanía organizaciones sociales y comunales de primer segundo y tercer grado en todas las decisiones públicas del gobierno distrital.</v>
          </cell>
          <cell r="Z324" t="str">
            <v>3. Aplicar a 2000 organizaciones sociales, comunales, medios comunitarios, de propiedad horizontal el modelo de fortalecimiento.</v>
          </cell>
          <cell r="AA324" t="str">
            <v>Prestar servicios profesionales para realizar acciones de comunicación y/o divulgación de las iniciativas de la Escuela de Participación y el Observatorio</v>
          </cell>
          <cell r="AB324"/>
          <cell r="AC324"/>
          <cell r="AD324"/>
          <cell r="AE324"/>
          <cell r="AF324"/>
          <cell r="AG324"/>
          <cell r="AH324">
            <v>6</v>
          </cell>
          <cell r="AI324"/>
          <cell r="AJ324"/>
          <cell r="AK324"/>
          <cell r="AL324"/>
          <cell r="AM324" t="str">
            <v>#¡VALOR!</v>
          </cell>
          <cell r="AN324">
            <v>180</v>
          </cell>
          <cell r="AO324">
            <v>15500000</v>
          </cell>
          <cell r="AP324"/>
          <cell r="AQ324"/>
          <cell r="AR324"/>
          <cell r="AS324" t="str">
            <v>$ 5.000.000</v>
          </cell>
          <cell r="AT324" t="str">
            <v>PROFESIONAL 3</v>
          </cell>
          <cell r="AU324"/>
          <cell r="AV324" t="str">
            <v>1 1. Natural</v>
          </cell>
          <cell r="AW324" t="str">
            <v>26 26-Persona Natural</v>
          </cell>
          <cell r="AX324" t="str">
            <v>3 3. Único Contratista</v>
          </cell>
          <cell r="AY324" t="str">
            <v>17 17. Contrato de Prestación de Servicios</v>
          </cell>
          <cell r="AZ324" t="str">
            <v>31 31-Servicios Profesionales</v>
          </cell>
          <cell r="BA324" t="str">
            <v>5 Contratación directa</v>
          </cell>
          <cell r="BB324" t="str">
            <v>33 Prestación de Servicios Profesionales y Apoyo (5-8)</v>
          </cell>
          <cell r="BC324">
            <v>1</v>
          </cell>
          <cell r="BD324" t="str">
            <v>1 1. Ley 80</v>
          </cell>
          <cell r="BE324"/>
          <cell r="BF324"/>
          <cell r="BG324"/>
          <cell r="BH324"/>
          <cell r="BI324" t="str">
            <v>6 6: Prestacion de servicios</v>
          </cell>
          <cell r="BJ324"/>
          <cell r="BK324"/>
          <cell r="BL324"/>
          <cell r="BM324"/>
          <cell r="BN324"/>
          <cell r="BO324"/>
          <cell r="BP324"/>
          <cell r="BQ324"/>
          <cell r="BR324"/>
          <cell r="BS324"/>
          <cell r="BT324"/>
          <cell r="BU324"/>
          <cell r="BV324"/>
          <cell r="BW324"/>
          <cell r="BX324"/>
          <cell r="BY324"/>
          <cell r="BZ324"/>
          <cell r="CA324"/>
          <cell r="CB324"/>
          <cell r="CC324"/>
          <cell r="CD324" t="str">
            <v>CUMPLIMIENTO</v>
          </cell>
          <cell r="CE324">
            <v>80111600</v>
          </cell>
          <cell r="CF324"/>
          <cell r="CG324"/>
          <cell r="CH324"/>
          <cell r="CI324"/>
          <cell r="CJ324" t="str">
            <v>Sandra Milena Torres</v>
          </cell>
          <cell r="CK324" t="str">
            <v>YULY MARCELA BARAJAS AGUILERA</v>
          </cell>
          <cell r="CL324" t="str">
            <v>1 1. Interna</v>
          </cell>
          <cell r="CM324" t="str">
            <v>JOSÉ GUILLERMO ORJUELA ARDILA</v>
          </cell>
          <cell r="CN324">
            <v>1075654508</v>
          </cell>
          <cell r="CO324">
            <v>1</v>
          </cell>
          <cell r="CP324"/>
          <cell r="CQ324" t="str">
            <v>GERENTE ESCUELA DE LA PARTICIPACIÓN</v>
          </cell>
          <cell r="CR324"/>
          <cell r="CS324"/>
          <cell r="CT324"/>
          <cell r="CU324"/>
          <cell r="CV324"/>
          <cell r="CW324"/>
          <cell r="CX324"/>
          <cell r="CY324"/>
          <cell r="CZ324"/>
          <cell r="DA324"/>
          <cell r="DB324"/>
          <cell r="DC324"/>
          <cell r="DD324"/>
          <cell r="DE324"/>
          <cell r="DF324"/>
          <cell r="DG324"/>
          <cell r="DH324"/>
          <cell r="DI324"/>
          <cell r="DJ324"/>
          <cell r="DK324"/>
          <cell r="DL324"/>
          <cell r="DM324"/>
          <cell r="DN324"/>
          <cell r="DO324"/>
          <cell r="DP324"/>
          <cell r="DQ324"/>
          <cell r="DR324"/>
          <cell r="DS324"/>
          <cell r="DT324"/>
          <cell r="DU324"/>
          <cell r="DV324"/>
          <cell r="DW324"/>
          <cell r="DX324"/>
          <cell r="DY324"/>
          <cell r="DZ324"/>
          <cell r="EA324"/>
          <cell r="EB324"/>
          <cell r="EC324"/>
          <cell r="ED324"/>
          <cell r="EE324"/>
          <cell r="EF324"/>
          <cell r="EG324"/>
          <cell r="EH324"/>
          <cell r="EI324"/>
          <cell r="EJ324"/>
          <cell r="EK324"/>
          <cell r="EL324"/>
          <cell r="EM324"/>
          <cell r="EN324"/>
          <cell r="EO324"/>
          <cell r="EP324"/>
          <cell r="EQ324"/>
          <cell r="ER324"/>
          <cell r="ES324"/>
          <cell r="ET324"/>
          <cell r="EU324" t="str">
            <v>$ -</v>
          </cell>
          <cell r="EV324"/>
          <cell r="EW324"/>
          <cell r="EX324"/>
          <cell r="EY324"/>
          <cell r="EZ324"/>
          <cell r="FA324"/>
          <cell r="FB324">
            <v>0</v>
          </cell>
          <cell r="FC324" t="str">
            <v>#¡VALOR!</v>
          </cell>
          <cell r="FD324">
            <v>180</v>
          </cell>
          <cell r="FE324" t="str">
            <v>$ 15.500.000</v>
          </cell>
          <cell r="FF324" t="str">
            <v>#¡VALOR!</v>
          </cell>
          <cell r="FG324" t="str">
            <v>#¡VALOR!</v>
          </cell>
          <cell r="FH324"/>
          <cell r="FI324"/>
          <cell r="FJ324" t="str">
            <v>#N/D</v>
          </cell>
          <cell r="FK324" t="str">
            <v>#N/D</v>
          </cell>
          <cell r="FL324" t="str">
            <v>$324</v>
          </cell>
          <cell r="FM324" t="str">
            <v>#N/D</v>
          </cell>
          <cell r="FN324" t="str">
            <v>#N/D</v>
          </cell>
          <cell r="FO324" t="str">
            <v>#N/D</v>
          </cell>
          <cell r="FP324" t="str">
            <v>#N/D</v>
          </cell>
          <cell r="FQ324" t="str">
            <v>#¡REF!</v>
          </cell>
          <cell r="FR324" t="str">
            <v>#N/D</v>
          </cell>
          <cell r="FS324"/>
          <cell r="FT324"/>
          <cell r="FU324"/>
          <cell r="FV324">
            <v>6</v>
          </cell>
          <cell r="FW324" t="str">
            <v>#N/D</v>
          </cell>
          <cell r="FX324"/>
          <cell r="FY324"/>
          <cell r="FZ324"/>
          <cell r="GA324"/>
          <cell r="GB324"/>
          <cell r="GC324"/>
        </row>
        <row r="325">
          <cell r="A325" t="str">
            <v>C326</v>
          </cell>
          <cell r="B325"/>
          <cell r="C325">
            <v>2025</v>
          </cell>
          <cell r="D325">
            <v>324</v>
          </cell>
          <cell r="E325">
            <v>1192769907</v>
          </cell>
          <cell r="F325">
            <v>0</v>
          </cell>
          <cell r="G325" t="str">
            <v>JAIR ALEXANDER BAUTISTA SAAVEDRA</v>
          </cell>
          <cell r="H325" t="str">
            <v>KR 29 B 11 A 03 SUR</v>
          </cell>
          <cell r="I325">
            <v>8050887</v>
          </cell>
          <cell r="J325" t="str">
            <v>daniela.garzon@fuac.edu.co</v>
          </cell>
          <cell r="K325" t="str">
            <v>NO APLICA</v>
          </cell>
          <cell r="L325" t="str">
            <v>NO APLICA</v>
          </cell>
          <cell r="M325" t="str">
            <v>MUJER</v>
          </cell>
          <cell r="N325" t="str">
            <v>CISGENERO</v>
          </cell>
          <cell r="O325" t="str">
            <v>NO APLICA</v>
          </cell>
          <cell r="P325" t="str">
            <v>NO APLICA</v>
          </cell>
          <cell r="Q325">
            <v>36602</v>
          </cell>
          <cell r="R325">
            <v>23</v>
          </cell>
          <cell r="S325" t="str">
            <v>NACIONAL</v>
          </cell>
          <cell r="T325" t="str">
            <v>Título de formación tecnológica o aprobación de seis (6)
semestres de formación profesional o aprobación del 60% del
pensum académico de formación profesional en el área de las
ciencias sociales y humanas y afines o su equivalencia</v>
          </cell>
          <cell r="U325" t="str">
            <v>ABOGADA
Universidad Autónoma de Colombia
Según diplima del 16 de diciembre de 2022</v>
          </cell>
          <cell r="V325" t="str">
            <v>Inversión</v>
          </cell>
          <cell r="W325" t="str">
            <v>Implementación de mecanismos de participación que potencian el desarrollo territorial Bogotá D.C.</v>
          </cell>
          <cell r="X325" t="str">
            <v>O23011745022024023801029</v>
          </cell>
          <cell r="Y325" t="str">
            <v>Meta 421 Implementar un (1) modelo de gobernanza democrática que amplíe el alcance de la participación de la ciudadanía organizaciones sociales y comunales de primer segundo y tercer grado en todas las decisiones públicas del gobierno distrital.</v>
          </cell>
          <cell r="Z325" t="str">
            <v>3. Aplicar a 2000 organizaciones sociales, comunales, medios comunitarios, de propiedad horizontal el modelo de fortalecimiento.</v>
          </cell>
          <cell r="AA325"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AB325"/>
          <cell r="AC325"/>
          <cell r="AD325"/>
          <cell r="AE325"/>
          <cell r="AF325"/>
          <cell r="AG325"/>
          <cell r="AH325">
            <v>5</v>
          </cell>
          <cell r="AI325"/>
          <cell r="AJ325"/>
          <cell r="AK325"/>
          <cell r="AL325"/>
          <cell r="AM325" t="str">
            <v>#¡VALOR!</v>
          </cell>
          <cell r="AN325">
            <v>150</v>
          </cell>
          <cell r="AO325">
            <v>21000000</v>
          </cell>
          <cell r="AP325"/>
          <cell r="AQ325"/>
          <cell r="AR325"/>
          <cell r="AS325" t="str">
            <v>$ 3.100.000</v>
          </cell>
          <cell r="AT325" t="str">
            <v>TECNICA 2</v>
          </cell>
          <cell r="AU325"/>
          <cell r="AV325" t="str">
            <v>1 1. Natural</v>
          </cell>
          <cell r="AW325" t="str">
            <v>26 26-Persona Natural</v>
          </cell>
          <cell r="AX325" t="str">
            <v>3 3. Único Contratista</v>
          </cell>
          <cell r="AY325" t="str">
            <v>17 17. Contrato de Prestación de Servicios</v>
          </cell>
          <cell r="AZ325" t="str">
            <v>33 33-Servicios Apoyo a la Gestion de la Entidad (servicios administrativos)</v>
          </cell>
          <cell r="BA325" t="str">
            <v>5 Contratación directa</v>
          </cell>
          <cell r="BB325" t="str">
            <v>33 Prestación de Servicios Profesionales y Apoyo (5-8)</v>
          </cell>
          <cell r="BC325">
            <v>1</v>
          </cell>
          <cell r="BD325" t="str">
            <v>1 1. Ley 80</v>
          </cell>
          <cell r="BE325"/>
          <cell r="BF325"/>
          <cell r="BG325"/>
          <cell r="BH325"/>
          <cell r="BI325" t="str">
            <v>6 6: Prestacion de servicios</v>
          </cell>
          <cell r="BJ325"/>
          <cell r="BK325"/>
          <cell r="BL325"/>
          <cell r="BM325"/>
          <cell r="BN325"/>
          <cell r="BO325"/>
          <cell r="BP325"/>
          <cell r="BQ325"/>
          <cell r="BR325"/>
          <cell r="BS325"/>
          <cell r="BT325"/>
          <cell r="BU325"/>
          <cell r="BV325"/>
          <cell r="BW325"/>
          <cell r="BX325"/>
          <cell r="BY325"/>
          <cell r="BZ325"/>
          <cell r="CA325"/>
          <cell r="CB325"/>
          <cell r="CC325"/>
          <cell r="CD325"/>
          <cell r="CE325"/>
          <cell r="CF325"/>
          <cell r="CG325"/>
          <cell r="CH325"/>
          <cell r="CI325"/>
          <cell r="CJ325" t="str">
            <v>Mónica Flórez</v>
          </cell>
          <cell r="CK325" t="str">
            <v>YULY MARCELA BARAJAS AGUILERA</v>
          </cell>
          <cell r="CL325" t="str">
            <v>1 1. Interna</v>
          </cell>
          <cell r="CM325" t="str">
            <v>Adriana Marcela Castañeda Camacho</v>
          </cell>
          <cell r="CN325">
            <v>1018441216</v>
          </cell>
          <cell r="CO325">
            <v>2</v>
          </cell>
          <cell r="CP325"/>
          <cell r="CQ325" t="str">
            <v>Gerente de Mujer y Género</v>
          </cell>
          <cell r="CR325"/>
          <cell r="CS325"/>
          <cell r="CT325"/>
          <cell r="CU325"/>
          <cell r="CV325"/>
          <cell r="CW325"/>
          <cell r="CX325"/>
          <cell r="CY325"/>
          <cell r="CZ325"/>
          <cell r="DA325"/>
          <cell r="DB325"/>
          <cell r="DC325"/>
          <cell r="DD325"/>
          <cell r="DE325"/>
          <cell r="DF325"/>
          <cell r="DG325"/>
          <cell r="DH325"/>
          <cell r="DI325"/>
          <cell r="DJ325"/>
          <cell r="DK325"/>
          <cell r="DL325"/>
          <cell r="DM325"/>
          <cell r="DN325"/>
          <cell r="DO325"/>
          <cell r="DP325"/>
          <cell r="DQ325"/>
          <cell r="DR325"/>
          <cell r="DS325"/>
          <cell r="DT325"/>
          <cell r="DU325"/>
          <cell r="DV325"/>
          <cell r="DW325"/>
          <cell r="DX325"/>
          <cell r="DY325"/>
          <cell r="DZ325"/>
          <cell r="EA325"/>
          <cell r="EB325"/>
          <cell r="EC325"/>
          <cell r="ED325"/>
          <cell r="EE325"/>
          <cell r="EF325"/>
          <cell r="EG325"/>
          <cell r="EH325"/>
          <cell r="EI325"/>
          <cell r="EJ325"/>
          <cell r="EK325"/>
          <cell r="EL325"/>
          <cell r="EM325"/>
          <cell r="EN325"/>
          <cell r="EO325"/>
          <cell r="EP325"/>
          <cell r="EQ325"/>
          <cell r="ER325"/>
          <cell r="ES325"/>
          <cell r="ET325"/>
          <cell r="EU325" t="str">
            <v>$ -</v>
          </cell>
          <cell r="EV325"/>
          <cell r="EW325"/>
          <cell r="EX325"/>
          <cell r="EY325"/>
          <cell r="EZ325"/>
          <cell r="FA325"/>
          <cell r="FB325">
            <v>0</v>
          </cell>
          <cell r="FC325" t="str">
            <v>#¡VALOR!</v>
          </cell>
          <cell r="FD325">
            <v>150</v>
          </cell>
          <cell r="FE325" t="str">
            <v>$ 21.000.000</v>
          </cell>
          <cell r="FF325" t="str">
            <v>#¡VALOR!</v>
          </cell>
          <cell r="FG325" t="str">
            <v>#¡VALOR!</v>
          </cell>
          <cell r="FH325"/>
          <cell r="FI325"/>
          <cell r="FJ325" t="str">
            <v>#N/D</v>
          </cell>
          <cell r="FK325" t="str">
            <v>#N/D</v>
          </cell>
          <cell r="FL325" t="str">
            <v>$325</v>
          </cell>
          <cell r="FM325" t="str">
            <v>#N/D</v>
          </cell>
          <cell r="FN325" t="str">
            <v>#N/D</v>
          </cell>
          <cell r="FO325" t="str">
            <v>#N/D</v>
          </cell>
          <cell r="FP325" t="str">
            <v>#N/D</v>
          </cell>
          <cell r="FQ325" t="str">
            <v>#¡REF!</v>
          </cell>
          <cell r="FR325" t="str">
            <v>#N/D</v>
          </cell>
          <cell r="FS325"/>
          <cell r="FT325"/>
          <cell r="FU325"/>
          <cell r="FV325">
            <v>5</v>
          </cell>
          <cell r="FW325" t="str">
            <v>#N/D</v>
          </cell>
          <cell r="FX325"/>
          <cell r="FY325"/>
          <cell r="FZ325"/>
          <cell r="GA325"/>
          <cell r="GB325"/>
          <cell r="GC325"/>
        </row>
        <row r="326">
          <cell r="A326" t="str">
            <v>C217</v>
          </cell>
          <cell r="B326"/>
          <cell r="C326">
            <v>2025</v>
          </cell>
          <cell r="D326">
            <v>325</v>
          </cell>
          <cell r="E326">
            <v>1014230316</v>
          </cell>
          <cell r="F326">
            <v>2</v>
          </cell>
          <cell r="G326" t="str">
            <v>PAOLA ANDREA RAMIREZ JIMENEZ</v>
          </cell>
          <cell r="H326" t="str">
            <v>carrera 89a # 77 - 12 apto 208</v>
          </cell>
          <cell r="I326">
            <v>3203525433</v>
          </cell>
          <cell r="J326" t="str">
            <v>alexbau9202@gmail.com</v>
          </cell>
          <cell r="K326" t="str">
            <v>NO APLICA</v>
          </cell>
          <cell r="L326" t="str">
            <v>NO APLICA</v>
          </cell>
          <cell r="M326" t="str">
            <v>HOMBRE</v>
          </cell>
          <cell r="N326" t="str">
            <v>CISGENERO</v>
          </cell>
          <cell r="O326" t="str">
            <v>NO APLICA</v>
          </cell>
          <cell r="P326" t="str">
            <v>NO APLICA</v>
          </cell>
          <cell r="Q326">
            <v>33654</v>
          </cell>
          <cell r="R326">
            <v>33</v>
          </cell>
          <cell r="S326" t="str">
            <v>NACIONAL</v>
          </cell>
          <cell r="T326" t="str">
            <v>Título profesional en Ingeniería 
Industrial y afines</v>
          </cell>
          <cell r="U326" t="str">
            <v>Ingeniero Industrial 
 Universidad de Ibagué en 
convenio con la Coorporación 
Universitaria Minuto de Dios 
según diploma otorgado el 29 de 
abril de 2019.</v>
          </cell>
          <cell r="V326" t="str">
            <v>Inversión</v>
          </cell>
          <cell r="W326" t="str">
            <v>Fortalecimiento de la gestión institucional del IDPAC en el marco de la ejecución del Plan de Desarrollo de  Bogotá D.C</v>
          </cell>
          <cell r="X326" t="str">
            <v>O23011745992024019407023</v>
          </cell>
          <cell r="Y326" t="str">
            <v>Meta 368 Implementar 1 estrategia para fortalecimiento de la gestión institucional y operativa</v>
          </cell>
          <cell r="Z326" t="str">
            <v>1. Realizar el 100% de la estrategia de contratación de talento humano para los procesos de apoyo, gerencia y evaluación</v>
          </cell>
          <cell r="AA326" t="str">
            <v>Prestar los servicios profesionales para el apoyo administrativo, logístico y operativo en las diferentes actividades desarrolladas por la subdirección de fortalecimiento.</v>
          </cell>
          <cell r="AB326"/>
          <cell r="AC326"/>
          <cell r="AD326"/>
          <cell r="AE326"/>
          <cell r="AF326"/>
          <cell r="AG326"/>
          <cell r="AH326">
            <v>5</v>
          </cell>
          <cell r="AI326"/>
          <cell r="AJ326"/>
          <cell r="AK326"/>
          <cell r="AL326"/>
          <cell r="AM326" t="str">
            <v>#¡VALOR!</v>
          </cell>
          <cell r="AN326">
            <v>150</v>
          </cell>
          <cell r="AO326">
            <v>33000000</v>
          </cell>
          <cell r="AP326"/>
          <cell r="AQ326"/>
          <cell r="AR326"/>
          <cell r="AS326" t="str">
            <v>$ 4.200.000</v>
          </cell>
          <cell r="AT326" t="str">
            <v>PROFESIONAL 1</v>
          </cell>
          <cell r="AU326"/>
          <cell r="AV326" t="str">
            <v>1 1. Natural</v>
          </cell>
          <cell r="AW326" t="str">
            <v>26 26-Persona Natural</v>
          </cell>
          <cell r="AX326" t="str">
            <v>3 3. Único Contratista</v>
          </cell>
          <cell r="AY326" t="str">
            <v>17 17. Contrato de Prestación de Servicios</v>
          </cell>
          <cell r="AZ326" t="str">
            <v>31 31-Servicios Profesionales</v>
          </cell>
          <cell r="BA326" t="str">
            <v>5 Contratación directa</v>
          </cell>
          <cell r="BB326" t="str">
            <v>33 Prestación de Servicios Profesionales y Apoyo (5-8)</v>
          </cell>
          <cell r="BC326">
            <v>1</v>
          </cell>
          <cell r="BD326" t="str">
            <v>1 1. Ley 80</v>
          </cell>
          <cell r="BE326"/>
          <cell r="BF326"/>
          <cell r="BG326"/>
          <cell r="BH326"/>
          <cell r="BI326" t="str">
            <v>6 6: Prestacion de servicios</v>
          </cell>
          <cell r="BJ326"/>
          <cell r="BK326"/>
          <cell r="BL326"/>
          <cell r="BM326"/>
          <cell r="BN326"/>
          <cell r="BO326"/>
          <cell r="BP326"/>
          <cell r="BQ326"/>
          <cell r="BR326"/>
          <cell r="BS326"/>
          <cell r="BT326"/>
          <cell r="BU326"/>
          <cell r="BV326"/>
          <cell r="BW326"/>
          <cell r="BX326"/>
          <cell r="BY326"/>
          <cell r="BZ326"/>
          <cell r="CA326"/>
          <cell r="CB326"/>
          <cell r="CC326"/>
          <cell r="CD326"/>
          <cell r="CE326"/>
          <cell r="CF326"/>
          <cell r="CG326"/>
          <cell r="CH326"/>
          <cell r="CI326"/>
          <cell r="CJ326" t="str">
            <v>JORGE SUAREZ</v>
          </cell>
          <cell r="CK326" t="str">
            <v>YULY MARCELA BARAJAS AGUILERA</v>
          </cell>
          <cell r="CL326" t="str">
            <v>1 1. Interna</v>
          </cell>
          <cell r="CM326" t="str">
            <v>MARTHA ELMY NIÑO VARGAS</v>
          </cell>
          <cell r="CN326">
            <v>1030534699</v>
          </cell>
          <cell r="CO326">
            <v>1</v>
          </cell>
          <cell r="CP326"/>
          <cell r="CQ326" t="str">
            <v>Subdirectora de Fortalecimiento de la Organización Social</v>
          </cell>
          <cell r="CR326"/>
          <cell r="CS326"/>
          <cell r="CT326"/>
          <cell r="CU326"/>
          <cell r="CV326"/>
          <cell r="CW326"/>
          <cell r="CX326"/>
          <cell r="CY326"/>
          <cell r="CZ326"/>
          <cell r="DA326"/>
          <cell r="DB326"/>
          <cell r="DC326"/>
          <cell r="DD326"/>
          <cell r="DE326"/>
          <cell r="DF326"/>
          <cell r="DG326"/>
          <cell r="DH326"/>
          <cell r="DI326"/>
          <cell r="DJ326"/>
          <cell r="DK326"/>
          <cell r="DL326"/>
          <cell r="DM326"/>
          <cell r="DN326"/>
          <cell r="DO326"/>
          <cell r="DP326"/>
          <cell r="DQ326"/>
          <cell r="DR326"/>
          <cell r="DS326"/>
          <cell r="DT326"/>
          <cell r="DU326"/>
          <cell r="DV326"/>
          <cell r="DW326"/>
          <cell r="DX326"/>
          <cell r="DY326"/>
          <cell r="DZ326"/>
          <cell r="EA326"/>
          <cell r="EB326"/>
          <cell r="EC326"/>
          <cell r="ED326"/>
          <cell r="EE326"/>
          <cell r="EF326"/>
          <cell r="EG326"/>
          <cell r="EH326"/>
          <cell r="EI326"/>
          <cell r="EJ326"/>
          <cell r="EK326"/>
          <cell r="EL326"/>
          <cell r="EM326"/>
          <cell r="EN326"/>
          <cell r="EO326"/>
          <cell r="EP326"/>
          <cell r="EQ326"/>
          <cell r="ER326"/>
          <cell r="ES326"/>
          <cell r="ET326"/>
          <cell r="EU326" t="str">
            <v>$ -</v>
          </cell>
          <cell r="EV326"/>
          <cell r="EW326"/>
          <cell r="EX326"/>
          <cell r="EY326"/>
          <cell r="EZ326"/>
          <cell r="FA326"/>
          <cell r="FB326">
            <v>0</v>
          </cell>
          <cell r="FC326" t="str">
            <v>#¡VALOR!</v>
          </cell>
          <cell r="FD326">
            <v>150</v>
          </cell>
          <cell r="FE326" t="str">
            <v>$ 33.000.000</v>
          </cell>
          <cell r="FF326" t="str">
            <v>#¡VALOR!</v>
          </cell>
          <cell r="FG326" t="str">
            <v>#¡VALOR!</v>
          </cell>
          <cell r="FH326"/>
          <cell r="FI326"/>
          <cell r="FJ326" t="str">
            <v>#N/D</v>
          </cell>
          <cell r="FK326" t="str">
            <v>#N/D</v>
          </cell>
          <cell r="FL326" t="str">
            <v>$326</v>
          </cell>
          <cell r="FM326" t="str">
            <v>#N/D</v>
          </cell>
          <cell r="FN326" t="str">
            <v>#N/D</v>
          </cell>
          <cell r="FO326" t="str">
            <v>#N/D</v>
          </cell>
          <cell r="FP326" t="str">
            <v>#N/D</v>
          </cell>
          <cell r="FQ326" t="str">
            <v>#¡REF!</v>
          </cell>
          <cell r="FR326" t="str">
            <v>#N/D</v>
          </cell>
          <cell r="FS326"/>
          <cell r="FT326"/>
          <cell r="FU326"/>
          <cell r="FV326">
            <v>5</v>
          </cell>
          <cell r="FW326" t="str">
            <v>#N/D</v>
          </cell>
          <cell r="FX326"/>
          <cell r="FY326"/>
          <cell r="FZ326"/>
          <cell r="GA326"/>
          <cell r="GB326"/>
          <cell r="GC326"/>
        </row>
        <row r="327">
          <cell r="A327" t="str">
            <v>C74</v>
          </cell>
          <cell r="B327"/>
          <cell r="C327">
            <v>2025</v>
          </cell>
          <cell r="D327">
            <v>326</v>
          </cell>
          <cell r="E327">
            <v>53010497</v>
          </cell>
          <cell r="F327" t="str">
            <v>#N/D</v>
          </cell>
          <cell r="G327" t="str">
            <v>#N/D</v>
          </cell>
          <cell r="H327" t="str">
            <v>CR 68 24A 51</v>
          </cell>
          <cell r="I327">
            <v>3043879833</v>
          </cell>
          <cell r="J327" t="str">
            <v>paolaramirez.j83@gmail.com</v>
          </cell>
          <cell r="K327" t="str">
            <v>NO APLICA</v>
          </cell>
          <cell r="L327" t="str">
            <v>NO APLICA</v>
          </cell>
          <cell r="M327" t="str">
            <v>MUJER</v>
          </cell>
          <cell r="N327" t="str">
            <v>CISGENERO</v>
          </cell>
          <cell r="O327" t="str">
            <v>NO APLICA</v>
          </cell>
          <cell r="P327" t="str">
            <v>NO APLICA</v>
          </cell>
          <cell r="Q327">
            <v>30554</v>
          </cell>
          <cell r="R327">
            <v>41</v>
          </cell>
          <cell r="S327" t="str">
            <v>NACIONAL</v>
          </cell>
          <cell r="T327" t="str">
            <v>Título profesional en
Administración, Gobierno y 
Relaciones
Internacionales, Finanzas o afines 
con
título de posgrado al nivel de 
especialización</v>
          </cell>
          <cell r="U327" t="str">
            <v>GOBIERNO Y RELACIONES INTERNACIONALES 
Universidad Externado 
Según diploma de grado del 5 de 
Septiembre de 2007. 
ESPECIALISTA EN GOBIERNO Y 
GESTIÓN PÚBLICA TERRITORIAL 
Universidad Javeriana según diploma 
de grado del 6 de Agosto de 2016</v>
          </cell>
          <cell r="V327" t="str">
            <v>Inversión</v>
          </cell>
          <cell r="W327" t="str">
            <v xml:space="preserve">Implementación de mecanismos de participación que potencian el desarrollo territorial Bogotá D.C.
</v>
          </cell>
          <cell r="X327" t="str">
            <v>O23011745022024023806022</v>
          </cell>
          <cell r="Y327" t="str">
            <v>Meta 421 Implementar un (1) modelo de gobernanza democrática que amplíe el alcance de la participación de la ciudadanía organizaciones sociales y comunales de primer segundo y tercer grado en todas las decisiones públicas del gobierno distrital.</v>
          </cell>
          <cell r="Z327" t="str">
            <v>1-Realizar (3) Jornadas Unicas Electorales</v>
          </cell>
          <cell r="AA327" t="str">
            <v>Prestar los servicios profesionales en la Oficina de Control Interno, para realizar actividades de evaluación, seguimiento y auditoria en temas estratégicos y misionales, acorde con los roles de la Oficina y el Plan Anual de Auditoria Interna de la vigencia 2025.</v>
          </cell>
          <cell r="AB327"/>
          <cell r="AC327"/>
          <cell r="AD327"/>
          <cell r="AE327"/>
          <cell r="AF327"/>
          <cell r="AG327"/>
          <cell r="AH327">
            <v>6</v>
          </cell>
          <cell r="AI327"/>
          <cell r="AJ327"/>
          <cell r="AK327"/>
          <cell r="AL327"/>
          <cell r="AM327" t="str">
            <v>#¡VALOR!</v>
          </cell>
          <cell r="AN327">
            <v>180</v>
          </cell>
          <cell r="AO327">
            <v>25200000</v>
          </cell>
          <cell r="AP327"/>
          <cell r="AQ327"/>
          <cell r="AR327"/>
          <cell r="AS327" t="str">
            <v>$ 5.500.000</v>
          </cell>
          <cell r="AT327" t="str">
            <v>PROFESIONAL 4</v>
          </cell>
          <cell r="AU327"/>
          <cell r="AV327" t="str">
            <v>1 1. Natural</v>
          </cell>
          <cell r="AW327" t="str">
            <v>26 26-Persona Natural</v>
          </cell>
          <cell r="AX327" t="str">
            <v>3 3. Único Contratista</v>
          </cell>
          <cell r="AY327" t="str">
            <v>17 17. Contrato de Prestación de Servicios</v>
          </cell>
          <cell r="AZ327" t="str">
            <v>31 31-Servicios Profesionales</v>
          </cell>
          <cell r="BA327" t="str">
            <v>5 Contratación directa</v>
          </cell>
          <cell r="BB327" t="str">
            <v>33 Prestación de Servicios Profesionales y Apoyo (5-8)</v>
          </cell>
          <cell r="BC327">
            <v>1</v>
          </cell>
          <cell r="BD327" t="str">
            <v>1 1. Ley 80</v>
          </cell>
          <cell r="BE327"/>
          <cell r="BF327"/>
          <cell r="BG327"/>
          <cell r="BH327"/>
          <cell r="BI327" t="str">
            <v>6 6: Prestacion de servicios</v>
          </cell>
          <cell r="BJ327"/>
          <cell r="BK327"/>
          <cell r="BL327"/>
          <cell r="BM327"/>
          <cell r="BN327"/>
          <cell r="BO327"/>
          <cell r="BP327"/>
          <cell r="BQ327"/>
          <cell r="BR327"/>
          <cell r="BS327"/>
          <cell r="BT327"/>
          <cell r="BU327"/>
          <cell r="BV327"/>
          <cell r="BW327"/>
          <cell r="BX327"/>
          <cell r="BY327"/>
          <cell r="BZ327"/>
          <cell r="CA327"/>
          <cell r="CB327"/>
          <cell r="CC327"/>
          <cell r="CD327"/>
          <cell r="CE327"/>
          <cell r="CF327"/>
          <cell r="CG327"/>
          <cell r="CH327"/>
          <cell r="CI327"/>
          <cell r="CJ327" t="str">
            <v>Sebastian Silva</v>
          </cell>
          <cell r="CK327" t="str">
            <v>YULY MARCELA BARAJAS AGUILERA</v>
          </cell>
          <cell r="CL327" t="str">
            <v>1 1. Interna</v>
          </cell>
          <cell r="CM327" t="str">
            <v>CLAUDIA PATRICIA GUERRERO CHAPARRO (E)</v>
          </cell>
          <cell r="CN327">
            <v>1010176121</v>
          </cell>
          <cell r="CO327">
            <v>6</v>
          </cell>
          <cell r="CP327"/>
          <cell r="CQ327" t="str">
            <v>JEFE OFICINA DE CONTROL INTERNO</v>
          </cell>
          <cell r="CR327"/>
          <cell r="CS327"/>
          <cell r="CT327"/>
          <cell r="CU327"/>
          <cell r="CV327"/>
          <cell r="CW327"/>
          <cell r="CX327"/>
          <cell r="CY327"/>
          <cell r="CZ327"/>
          <cell r="DA327"/>
          <cell r="DB327"/>
          <cell r="DC327"/>
          <cell r="DD327"/>
          <cell r="DE327"/>
          <cell r="DF327"/>
          <cell r="DG327"/>
          <cell r="DH327"/>
          <cell r="DI327"/>
          <cell r="DJ327"/>
          <cell r="DK327"/>
          <cell r="DL327"/>
          <cell r="DM327"/>
          <cell r="DN327"/>
          <cell r="DO327"/>
          <cell r="DP327"/>
          <cell r="DQ327"/>
          <cell r="DR327"/>
          <cell r="DS327"/>
          <cell r="DT327"/>
          <cell r="DU327"/>
          <cell r="DV327"/>
          <cell r="DW327"/>
          <cell r="DX327"/>
          <cell r="DY327"/>
          <cell r="DZ327"/>
          <cell r="EA327"/>
          <cell r="EB327"/>
          <cell r="EC327"/>
          <cell r="ED327"/>
          <cell r="EE327"/>
          <cell r="EF327"/>
          <cell r="EG327"/>
          <cell r="EH327"/>
          <cell r="EI327"/>
          <cell r="EJ327"/>
          <cell r="EK327"/>
          <cell r="EL327"/>
          <cell r="EM327"/>
          <cell r="EN327"/>
          <cell r="EO327"/>
          <cell r="EP327"/>
          <cell r="EQ327"/>
          <cell r="ER327"/>
          <cell r="ES327"/>
          <cell r="ET327"/>
          <cell r="EU327" t="str">
            <v>$ -</v>
          </cell>
          <cell r="EV327"/>
          <cell r="EW327"/>
          <cell r="EX327"/>
          <cell r="EY327"/>
          <cell r="EZ327"/>
          <cell r="FA327"/>
          <cell r="FB327">
            <v>0</v>
          </cell>
          <cell r="FC327" t="str">
            <v>#¡VALOR!</v>
          </cell>
          <cell r="FD327">
            <v>180</v>
          </cell>
          <cell r="FE327" t="str">
            <v>$ 25.200.000</v>
          </cell>
          <cell r="FF327" t="str">
            <v>#¡VALOR!</v>
          </cell>
          <cell r="FG327" t="str">
            <v>#¡VALOR!</v>
          </cell>
          <cell r="FH327"/>
          <cell r="FI327"/>
          <cell r="FJ327" t="str">
            <v>#N/D</v>
          </cell>
          <cell r="FK327" t="str">
            <v>#N/D</v>
          </cell>
          <cell r="FL327" t="str">
            <v>$327</v>
          </cell>
          <cell r="FM327" t="str">
            <v>#N/D</v>
          </cell>
          <cell r="FN327" t="str">
            <v>#N/D</v>
          </cell>
          <cell r="FO327" t="str">
            <v>#N/D</v>
          </cell>
          <cell r="FP327" t="str">
            <v>#N/D</v>
          </cell>
          <cell r="FQ327" t="str">
            <v>#¡REF!</v>
          </cell>
          <cell r="FR327" t="str">
            <v>#N/D</v>
          </cell>
          <cell r="FS327"/>
          <cell r="FT327"/>
          <cell r="FU327"/>
          <cell r="FV327">
            <v>6</v>
          </cell>
          <cell r="FW327" t="str">
            <v>#N/D</v>
          </cell>
          <cell r="FX327"/>
          <cell r="FY327"/>
          <cell r="FZ327"/>
          <cell r="GA327"/>
          <cell r="GB327"/>
          <cell r="GC327"/>
        </row>
        <row r="328">
          <cell r="A328" t="str">
            <v>C72</v>
          </cell>
          <cell r="B328"/>
          <cell r="C328">
            <v>2025</v>
          </cell>
          <cell r="D328">
            <v>327</v>
          </cell>
          <cell r="E328">
            <v>1122651544</v>
          </cell>
          <cell r="F328">
            <v>5</v>
          </cell>
          <cell r="G328" t="str">
            <v>ASTRID LORENA MERTINEZ CASTIBLANCO</v>
          </cell>
          <cell r="H328" t="str">
            <v>#N/D</v>
          </cell>
          <cell r="I328" t="str">
            <v>#N/D</v>
          </cell>
          <cell r="J328" t="str">
            <v>#N/D</v>
          </cell>
          <cell r="K328" t="str">
            <v>#N/D</v>
          </cell>
          <cell r="L328" t="str">
            <v>#N/D</v>
          </cell>
          <cell r="M328" t="str">
            <v>#N/D</v>
          </cell>
          <cell r="N328" t="str">
            <v>#N/D</v>
          </cell>
          <cell r="O328" t="str">
            <v>#N/D</v>
          </cell>
          <cell r="P328" t="str">
            <v>#N/D</v>
          </cell>
          <cell r="Q328" t="str">
            <v>#N/D</v>
          </cell>
          <cell r="R328" t="str">
            <v>#N/D</v>
          </cell>
          <cell r="S328" t="str">
            <v>#N/D</v>
          </cell>
          <cell r="T328" t="str">
            <v>#N/D</v>
          </cell>
          <cell r="U328" t="str">
            <v>#N/D</v>
          </cell>
          <cell r="V328" t="str">
            <v>Inversión</v>
          </cell>
          <cell r="W328" t="str">
            <v>8080 Formación en capacidades democráticas en interrelación con la cualificación de la participación incidente; con enfoques de cultura ciudadana, democrática y de paz Bogotá D.C.</v>
          </cell>
          <cell r="X328" t="str">
            <v>O23011745022024021202034</v>
          </cell>
          <cell r="Y328"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328"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AA328" t="str">
            <v>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v>
          </cell>
          <cell r="AB328"/>
          <cell r="AC328"/>
          <cell r="AD328"/>
          <cell r="AE328"/>
          <cell r="AF328"/>
          <cell r="AG328"/>
          <cell r="AH328">
            <v>5</v>
          </cell>
          <cell r="AI328"/>
          <cell r="AJ328"/>
          <cell r="AK328"/>
          <cell r="AL328"/>
          <cell r="AM328" t="str">
            <v>#¡VALOR!</v>
          </cell>
          <cell r="AN328">
            <v>150</v>
          </cell>
          <cell r="AO328">
            <v>42000000</v>
          </cell>
          <cell r="AP328"/>
          <cell r="AQ328"/>
          <cell r="AR328"/>
          <cell r="AS328" t="str">
            <v>$ 4.766.308</v>
          </cell>
          <cell r="AT328" t="str">
            <v>PROFESIONAL 2</v>
          </cell>
          <cell r="AU328"/>
          <cell r="AV328" t="str">
            <v>1 1. Natural</v>
          </cell>
          <cell r="AW328" t="str">
            <v>26 26-Persona Natural</v>
          </cell>
          <cell r="AX328" t="str">
            <v>3 3. Único Contratista</v>
          </cell>
          <cell r="AY328" t="str">
            <v>17 17. Contrato de Prestación de Servicios</v>
          </cell>
          <cell r="AZ328" t="str">
            <v>31 31-Servicios Profesionales</v>
          </cell>
          <cell r="BA328" t="str">
            <v>5 Contratación directa</v>
          </cell>
          <cell r="BB328" t="str">
            <v>33 Prestación de Servicios Profesionales y Apoyo (5-8)</v>
          </cell>
          <cell r="BC328">
            <v>1</v>
          </cell>
          <cell r="BD328" t="str">
            <v>1 1. Ley 80</v>
          </cell>
          <cell r="BE328"/>
          <cell r="BF328"/>
          <cell r="BG328"/>
          <cell r="BH328"/>
          <cell r="BI328" t="str">
            <v>6 6: Prestacion de servicios</v>
          </cell>
          <cell r="BJ328"/>
          <cell r="BK328"/>
          <cell r="BL328"/>
          <cell r="BM328"/>
          <cell r="BN328"/>
          <cell r="BO328"/>
          <cell r="BP328"/>
          <cell r="BQ328"/>
          <cell r="BR328"/>
          <cell r="BS328"/>
          <cell r="BT328"/>
          <cell r="BU328"/>
          <cell r="BV328"/>
          <cell r="BW328"/>
          <cell r="BX328"/>
          <cell r="BY328"/>
          <cell r="BZ328"/>
          <cell r="CA328"/>
          <cell r="CB328"/>
          <cell r="CC328"/>
          <cell r="CD328"/>
          <cell r="CE328"/>
          <cell r="CF328"/>
          <cell r="CG328"/>
          <cell r="CH328"/>
          <cell r="CI328"/>
          <cell r="CJ328" t="str">
            <v>Mónica Flórez</v>
          </cell>
          <cell r="CK328" t="str">
            <v>YULY MARCELA BARAJAS AGUILERA</v>
          </cell>
          <cell r="CL328" t="str">
            <v>1 1. Interna</v>
          </cell>
          <cell r="CM328" t="str">
            <v>​Claudia Patricia Guerrero Chaparro</v>
          </cell>
          <cell r="CN328">
            <v>1010176121</v>
          </cell>
          <cell r="CO328">
            <v>6</v>
          </cell>
          <cell r="CP328"/>
          <cell r="CQ328" t="str">
            <v>Jefe oficina de Control Interno</v>
          </cell>
          <cell r="CR328"/>
          <cell r="CS328"/>
          <cell r="CT328"/>
          <cell r="CU328"/>
          <cell r="CV328"/>
          <cell r="CW328"/>
          <cell r="CX328"/>
          <cell r="CY328"/>
          <cell r="CZ328"/>
          <cell r="DA328"/>
          <cell r="DB328"/>
          <cell r="DC328"/>
          <cell r="DD328"/>
          <cell r="DE328"/>
          <cell r="DF328"/>
          <cell r="DG328"/>
          <cell r="DH328"/>
          <cell r="DI328"/>
          <cell r="DJ328"/>
          <cell r="DK328"/>
          <cell r="DL328"/>
          <cell r="DM328"/>
          <cell r="DN328"/>
          <cell r="DO328"/>
          <cell r="DP328"/>
          <cell r="DQ328"/>
          <cell r="DR328"/>
          <cell r="DS328"/>
          <cell r="DT328"/>
          <cell r="DU328"/>
          <cell r="DV328"/>
          <cell r="DW328"/>
          <cell r="DX328"/>
          <cell r="DY328"/>
          <cell r="DZ328"/>
          <cell r="EA328"/>
          <cell r="EB328"/>
          <cell r="EC328"/>
          <cell r="ED328"/>
          <cell r="EE328"/>
          <cell r="EF328"/>
          <cell r="EG328"/>
          <cell r="EH328"/>
          <cell r="EI328"/>
          <cell r="EJ328"/>
          <cell r="EK328"/>
          <cell r="EL328"/>
          <cell r="EM328"/>
          <cell r="EN328"/>
          <cell r="EO328"/>
          <cell r="EP328"/>
          <cell r="EQ328"/>
          <cell r="ER328"/>
          <cell r="ES328"/>
          <cell r="ET328"/>
          <cell r="EU328" t="str">
            <v>$ -</v>
          </cell>
          <cell r="EV328"/>
          <cell r="EW328"/>
          <cell r="EX328"/>
          <cell r="EY328"/>
          <cell r="EZ328"/>
          <cell r="FA328"/>
          <cell r="FB328">
            <v>0</v>
          </cell>
          <cell r="FC328" t="str">
            <v>#¡VALOR!</v>
          </cell>
          <cell r="FD328">
            <v>150</v>
          </cell>
          <cell r="FE328" t="str">
            <v>$ 42.000.000</v>
          </cell>
          <cell r="FF328" t="str">
            <v>#¡VALOR!</v>
          </cell>
          <cell r="FG328" t="str">
            <v>#¡VALOR!</v>
          </cell>
          <cell r="FH328"/>
          <cell r="FI328"/>
          <cell r="FJ328" t="str">
            <v>#N/D</v>
          </cell>
          <cell r="FK328" t="str">
            <v>#N/D</v>
          </cell>
          <cell r="FL328" t="str">
            <v>$328</v>
          </cell>
          <cell r="FM328" t="str">
            <v>#N/D</v>
          </cell>
          <cell r="FN328" t="str">
            <v>#N/D</v>
          </cell>
          <cell r="FO328" t="str">
            <v>#N/D</v>
          </cell>
          <cell r="FP328" t="str">
            <v>#N/D</v>
          </cell>
          <cell r="FQ328" t="str">
            <v>#¡REF!</v>
          </cell>
          <cell r="FR328" t="str">
            <v>#N/D</v>
          </cell>
          <cell r="FS328"/>
          <cell r="FT328"/>
          <cell r="FU328"/>
          <cell r="FV328">
            <v>5</v>
          </cell>
          <cell r="FW328" t="str">
            <v>#N/D</v>
          </cell>
          <cell r="FX328"/>
          <cell r="FY328"/>
          <cell r="FZ328"/>
          <cell r="GA328"/>
          <cell r="GB328"/>
          <cell r="GC328"/>
        </row>
        <row r="329">
          <cell r="A329" t="str">
            <v>C197</v>
          </cell>
          <cell r="B329"/>
          <cell r="C329">
            <v>2025</v>
          </cell>
          <cell r="D329">
            <v>328</v>
          </cell>
          <cell r="E329">
            <v>1010220571</v>
          </cell>
          <cell r="F329">
            <v>7</v>
          </cell>
          <cell r="G329" t="str">
            <v>OSWALDO ENRIQUE CORTES OTALORA</v>
          </cell>
          <cell r="H329" t="str">
            <v>CLL 128 B bis  92B 32</v>
          </cell>
          <cell r="I329">
            <v>3105767365</v>
          </cell>
          <cell r="J329" t="str">
            <v>astridlorena-1402@hotmail.com</v>
          </cell>
          <cell r="K329" t="str">
            <v>NO APLICA</v>
          </cell>
          <cell r="L329" t="str">
            <v>NO APLICA</v>
          </cell>
          <cell r="M329" t="str">
            <v>MUJER</v>
          </cell>
          <cell r="N329" t="str">
            <v>CISGENERO</v>
          </cell>
          <cell r="O329" t="str">
            <v>NO APLICA</v>
          </cell>
          <cell r="P329" t="str">
            <v>NO APLICA</v>
          </cell>
          <cell r="Q329">
            <v>34744</v>
          </cell>
          <cell r="R329">
            <v>30</v>
          </cell>
          <cell r="S329" t="str">
            <v>NACIONAL</v>
          </cell>
          <cell r="T329" t="str">
            <v>Título profesional en 
Derecho, Ciencias Sociales y 
Humanas y/o afines y título 
de posgrado a nivel de 
maestría o su equivalencia</v>
          </cell>
          <cell r="U329" t="str">
            <v>ABOGADA
Universidad Externado
Acta del 04 de Diciembre de 
2018
MAGISTER EN DERECHO 
ADMINISTRATIVO
Universidad Javeriana 
Acta 09 de septiembre de 
2022</v>
          </cell>
          <cell r="V329" t="str">
            <v>Inversión</v>
          </cell>
          <cell r="W329" t="str">
            <v xml:space="preserve">Implementación de mecanismos de participación que potencian el desarrollo territorial Bogotá D.C.
</v>
          </cell>
          <cell r="X329" t="str">
            <v>O23011745022024023806022</v>
          </cell>
          <cell r="Y329" t="str">
            <v>Meta 421 Implementar un (1) modelo de gobernanza democrática que amplíe el alcance de la participación de la ciudadanía organizaciones sociales y comunales de primer segundo y tercer grado en todas las decisiones públicas del gobierno distrital.</v>
          </cell>
          <cell r="Z329" t="str">
            <v>Fortalecer 450 instancias formales y no formales de participación aplicando el modelo de fortalecimiento</v>
          </cell>
          <cell r="AA329" t="str">
            <v>Prestar los servicios profesionales para gestionar desde el componente jurídico actividades contractuales y administrativas del Observatorio y la Gerencia Escuela</v>
          </cell>
          <cell r="AB329"/>
          <cell r="AC329"/>
          <cell r="AD329"/>
          <cell r="AE329"/>
          <cell r="AF329"/>
          <cell r="AG329"/>
          <cell r="AH329">
            <v>6</v>
          </cell>
          <cell r="AI329"/>
          <cell r="AJ329"/>
          <cell r="AK329"/>
          <cell r="AL329"/>
          <cell r="AM329" t="str">
            <v>#¡VALOR!</v>
          </cell>
          <cell r="AN329">
            <v>180</v>
          </cell>
          <cell r="AO329">
            <v>16200000</v>
          </cell>
          <cell r="AP329"/>
          <cell r="AQ329"/>
          <cell r="AR329"/>
          <cell r="AS329" t="str">
            <v>$ 7.000.000</v>
          </cell>
          <cell r="AT329" t="str">
            <v>PROFESIONAL 7</v>
          </cell>
          <cell r="AU329"/>
          <cell r="AV329" t="str">
            <v>1 1. Natural</v>
          </cell>
          <cell r="AW329" t="str">
            <v>26 26-Persona Natural</v>
          </cell>
          <cell r="AX329" t="str">
            <v>3 3. Único Contratista</v>
          </cell>
          <cell r="AY329" t="str">
            <v>17 17. Contrato de Prestación de Servicios</v>
          </cell>
          <cell r="AZ329" t="str">
            <v>31 31-Servicios Profesionales</v>
          </cell>
          <cell r="BA329" t="str">
            <v>5 Contratación directa</v>
          </cell>
          <cell r="BB329" t="str">
            <v>33 Prestación de Servicios Profesionales y Apoyo (5-8)</v>
          </cell>
          <cell r="BC329">
            <v>1</v>
          </cell>
          <cell r="BD329" t="str">
            <v>1 1. Ley 80</v>
          </cell>
          <cell r="BE329"/>
          <cell r="BF329"/>
          <cell r="BG329"/>
          <cell r="BH329"/>
          <cell r="BI329" t="str">
            <v>6 6: Prestacion de servicios</v>
          </cell>
          <cell r="BJ329"/>
          <cell r="BK329"/>
          <cell r="BL329"/>
          <cell r="BM329"/>
          <cell r="BN329"/>
          <cell r="BO329"/>
          <cell r="BP329"/>
          <cell r="BQ329"/>
          <cell r="BR329"/>
          <cell r="BS329"/>
          <cell r="BT329"/>
          <cell r="BU329"/>
          <cell r="BV329"/>
          <cell r="BW329"/>
          <cell r="BX329"/>
          <cell r="BY329"/>
          <cell r="BZ329"/>
          <cell r="CA329"/>
          <cell r="CB329"/>
          <cell r="CC329"/>
          <cell r="CD329"/>
          <cell r="CE329"/>
          <cell r="CF329"/>
          <cell r="CG329"/>
          <cell r="CH329"/>
          <cell r="CI329"/>
          <cell r="CJ329" t="str">
            <v>Sebastian Silva</v>
          </cell>
          <cell r="CK329" t="str">
            <v>YULY MARCELA BARAJAS AGUILERA</v>
          </cell>
          <cell r="CL329" t="str">
            <v>1 1. Interna</v>
          </cell>
          <cell r="CM329" t="str">
            <v>JOSÉ GUILLERMO ORJUELA ARDILA</v>
          </cell>
          <cell r="CN329">
            <v>1075654508</v>
          </cell>
          <cell r="CO329">
            <v>1</v>
          </cell>
          <cell r="CP329"/>
          <cell r="CQ329" t="str">
            <v>GERENTE ESCUELA DE LA PARTICIPACIÓN</v>
          </cell>
          <cell r="CR329"/>
          <cell r="CS329"/>
          <cell r="CT329"/>
          <cell r="CU329"/>
          <cell r="CV329"/>
          <cell r="CW329"/>
          <cell r="CX329"/>
          <cell r="CY329"/>
          <cell r="CZ329"/>
          <cell r="DA329"/>
          <cell r="DB329"/>
          <cell r="DC329"/>
          <cell r="DD329"/>
          <cell r="DE329"/>
          <cell r="DF329"/>
          <cell r="DG329"/>
          <cell r="DH329"/>
          <cell r="DI329"/>
          <cell r="DJ329"/>
          <cell r="DK329"/>
          <cell r="DL329"/>
          <cell r="DM329"/>
          <cell r="DN329"/>
          <cell r="DO329"/>
          <cell r="DP329"/>
          <cell r="DQ329"/>
          <cell r="DR329"/>
          <cell r="DS329"/>
          <cell r="DT329"/>
          <cell r="DU329"/>
          <cell r="DV329"/>
          <cell r="DW329"/>
          <cell r="DX329"/>
          <cell r="DY329"/>
          <cell r="DZ329"/>
          <cell r="EA329"/>
          <cell r="EB329"/>
          <cell r="EC329"/>
          <cell r="ED329"/>
          <cell r="EE329"/>
          <cell r="EF329"/>
          <cell r="EG329"/>
          <cell r="EH329"/>
          <cell r="EI329"/>
          <cell r="EJ329"/>
          <cell r="EK329"/>
          <cell r="EL329"/>
          <cell r="EM329"/>
          <cell r="EN329"/>
          <cell r="EO329"/>
          <cell r="EP329"/>
          <cell r="EQ329"/>
          <cell r="ER329"/>
          <cell r="ES329"/>
          <cell r="ET329"/>
          <cell r="EU329" t="str">
            <v>$ -</v>
          </cell>
          <cell r="EV329"/>
          <cell r="EW329"/>
          <cell r="EX329"/>
          <cell r="EY329"/>
          <cell r="EZ329"/>
          <cell r="FA329"/>
          <cell r="FB329">
            <v>0</v>
          </cell>
          <cell r="FC329" t="str">
            <v>#¡VALOR!</v>
          </cell>
          <cell r="FD329">
            <v>180</v>
          </cell>
          <cell r="FE329" t="str">
            <v>$ 16.200.000</v>
          </cell>
          <cell r="FF329" t="str">
            <v>#¡VALOR!</v>
          </cell>
          <cell r="FG329" t="str">
            <v>#¡VALOR!</v>
          </cell>
          <cell r="FH329"/>
          <cell r="FI329"/>
          <cell r="FJ329" t="str">
            <v>#N/D</v>
          </cell>
          <cell r="FK329" t="str">
            <v>#N/D</v>
          </cell>
          <cell r="FL329" t="str">
            <v>$329</v>
          </cell>
          <cell r="FM329" t="str">
            <v>#N/D</v>
          </cell>
          <cell r="FN329" t="str">
            <v>#N/D</v>
          </cell>
          <cell r="FO329" t="str">
            <v>#N/D</v>
          </cell>
          <cell r="FP329" t="str">
            <v>#N/D</v>
          </cell>
          <cell r="FQ329" t="str">
            <v>#¡REF!</v>
          </cell>
          <cell r="FR329" t="str">
            <v>#N/D</v>
          </cell>
          <cell r="FS329"/>
          <cell r="FT329"/>
          <cell r="FU329"/>
          <cell r="FV329">
            <v>6</v>
          </cell>
          <cell r="FW329" t="str">
            <v>#N/D</v>
          </cell>
          <cell r="FX329"/>
          <cell r="FY329"/>
          <cell r="FZ329"/>
          <cell r="GA329"/>
          <cell r="GB329"/>
          <cell r="GC329"/>
        </row>
        <row r="330">
          <cell r="A330" t="str">
            <v>C357</v>
          </cell>
          <cell r="B330"/>
          <cell r="C330">
            <v>2025</v>
          </cell>
          <cell r="D330">
            <v>329</v>
          </cell>
          <cell r="E330">
            <v>79492527</v>
          </cell>
          <cell r="F330">
            <v>5</v>
          </cell>
          <cell r="G330" t="str">
            <v>JACK EDWAR TOBON SANTOS</v>
          </cell>
          <cell r="H330" t="str">
            <v>TV 13 I N 45 F 14 SUR BRR MARCO FIDEL SUAREZ</v>
          </cell>
          <cell r="I330">
            <v>4619170</v>
          </cell>
          <cell r="J330" t="str">
            <v>oswaldo.cortes2016@gmail.com</v>
          </cell>
          <cell r="K330" t="str">
            <v>NO APLICA</v>
          </cell>
          <cell r="L330" t="str">
            <v>NO APLICA</v>
          </cell>
          <cell r="M330" t="str">
            <v>HOMBRE</v>
          </cell>
          <cell r="N330" t="str">
            <v>CISGENERO</v>
          </cell>
          <cell r="O330" t="str">
            <v>NO APLICA</v>
          </cell>
          <cell r="P330" t="str">
            <v>NO APLICA</v>
          </cell>
          <cell r="Q330">
            <v>34085</v>
          </cell>
          <cell r="R330">
            <v>31</v>
          </cell>
          <cell r="S330" t="str">
            <v>NACIONAL</v>
          </cell>
          <cell r="T330" t="str">
            <v>título profesional en las áreas de ciencias sociales 
y humanas o economía, administración, 
contaduría y afines y/o su equivalencia y seis (6) 
meses de experiencia profesional y/o su 
equivalenc</v>
          </cell>
          <cell r="U330" t="str">
            <v>ECONOMISTA
Universidad Jorge Tadeo Lozano
según acta del 22 deMarzo de 2018</v>
          </cell>
          <cell r="V330" t="str">
            <v>Inversión</v>
          </cell>
          <cell r="W330" t="str">
            <v xml:space="preserve">Implementación de mecanismos de participación que potencian el desarrollo territorial Bogotá D.C.
</v>
          </cell>
          <cell r="X330" t="str">
            <v>O23011745022024023806022</v>
          </cell>
          <cell r="Y330" t="str">
            <v>Meta 421 Implementar un (1) modelo de gobernanza democrática que amplíe el alcance de la participación de la ciudadanía organizaciones sociales y comunales de primer segundo y tercer grado en todas las decisiones públicas del gobierno distrital.</v>
          </cell>
          <cell r="Z330" t="str">
            <v>Fortalecer 450 instancias formales y no formales de participación aplicando el modelo de fortalecimiento</v>
          </cell>
          <cell r="AA330"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 .</v>
          </cell>
          <cell r="AB330"/>
          <cell r="AC330"/>
          <cell r="AD330"/>
          <cell r="AE330"/>
          <cell r="AF330"/>
          <cell r="AG330"/>
          <cell r="AH330">
            <v>6</v>
          </cell>
          <cell r="AI330"/>
          <cell r="AJ330"/>
          <cell r="AK330"/>
          <cell r="AL330"/>
          <cell r="AM330" t="str">
            <v>#¡VALOR!</v>
          </cell>
          <cell r="AN330">
            <v>180</v>
          </cell>
          <cell r="AO330">
            <v>16500000</v>
          </cell>
          <cell r="AP330"/>
          <cell r="AQ330"/>
          <cell r="AR330"/>
          <cell r="AS330" t="str">
            <v>$ 2.700.000</v>
          </cell>
          <cell r="AT330" t="str">
            <v>TECNICA 1</v>
          </cell>
          <cell r="AU330"/>
          <cell r="AV330" t="str">
            <v>1 1. Natural</v>
          </cell>
          <cell r="AW330" t="str">
            <v>26 26-Persona Natural</v>
          </cell>
          <cell r="AX330" t="str">
            <v>3 3. Único Contratista</v>
          </cell>
          <cell r="AY330" t="str">
            <v>17 17. Contrato de Prestación de Servicios</v>
          </cell>
          <cell r="AZ330" t="str">
            <v>33 33-Servicios Apoyo a la Gestion de la Entidad (servicios administrativos)</v>
          </cell>
          <cell r="BA330" t="str">
            <v>5 Contratación directa</v>
          </cell>
          <cell r="BB330" t="str">
            <v>33 Prestación de Servicios Profesionales y Apoyo (5-8)</v>
          </cell>
          <cell r="BC330">
            <v>1</v>
          </cell>
          <cell r="BD330" t="str">
            <v>1 1. Ley 80</v>
          </cell>
          <cell r="BE330"/>
          <cell r="BF330"/>
          <cell r="BG330"/>
          <cell r="BH330"/>
          <cell r="BI330" t="str">
            <v>6 6: Prestacion de servicios</v>
          </cell>
          <cell r="BJ330"/>
          <cell r="BK330"/>
          <cell r="BL330"/>
          <cell r="BM330"/>
          <cell r="BN330"/>
          <cell r="BO330"/>
          <cell r="BP330"/>
          <cell r="BQ330"/>
          <cell r="BR330"/>
          <cell r="BS330"/>
          <cell r="BT330"/>
          <cell r="BU330"/>
          <cell r="BV330"/>
          <cell r="BW330"/>
          <cell r="BX330"/>
          <cell r="BY330"/>
          <cell r="BZ330"/>
          <cell r="CA330"/>
          <cell r="CB330"/>
          <cell r="CC330"/>
          <cell r="CD330"/>
          <cell r="CE330"/>
          <cell r="CF330"/>
          <cell r="CG330"/>
          <cell r="CH330"/>
          <cell r="CI330"/>
          <cell r="CJ330" t="str">
            <v>JORGE SUAREZ</v>
          </cell>
          <cell r="CK330" t="str">
            <v>YULY MARCELA BARAJAS AGUILERA</v>
          </cell>
          <cell r="CL330" t="str">
            <v>1 1. Interna</v>
          </cell>
          <cell r="CM330" t="str">
            <v>JUAN CAMILO CASTELLANOS MEDINA</v>
          </cell>
          <cell r="CN330">
            <v>3838495</v>
          </cell>
          <cell r="CO330">
            <v>0</v>
          </cell>
          <cell r="CP330"/>
          <cell r="CQ330" t="str">
            <v>GERENTE DE INSTANCIAS Y MECANISMOS DE PARTICIPACIÓN</v>
          </cell>
          <cell r="CR330"/>
          <cell r="CS330"/>
          <cell r="CT330"/>
          <cell r="CU330"/>
          <cell r="CV330"/>
          <cell r="CW330"/>
          <cell r="CX330"/>
          <cell r="CY330"/>
          <cell r="CZ330"/>
          <cell r="DA330"/>
          <cell r="DB330"/>
          <cell r="DC330"/>
          <cell r="DD330"/>
          <cell r="DE330"/>
          <cell r="DF330"/>
          <cell r="DG330"/>
          <cell r="DH330"/>
          <cell r="DI330"/>
          <cell r="DJ330"/>
          <cell r="DK330"/>
          <cell r="DL330"/>
          <cell r="DM330"/>
          <cell r="DN330"/>
          <cell r="DO330"/>
          <cell r="DP330"/>
          <cell r="DQ330"/>
          <cell r="DR330"/>
          <cell r="DS330"/>
          <cell r="DT330"/>
          <cell r="DU330"/>
          <cell r="DV330"/>
          <cell r="DW330"/>
          <cell r="DX330"/>
          <cell r="DY330"/>
          <cell r="DZ330"/>
          <cell r="EA330"/>
          <cell r="EB330"/>
          <cell r="EC330"/>
          <cell r="ED330"/>
          <cell r="EE330"/>
          <cell r="EF330"/>
          <cell r="EG330"/>
          <cell r="EH330"/>
          <cell r="EI330"/>
          <cell r="EJ330"/>
          <cell r="EK330"/>
          <cell r="EL330"/>
          <cell r="EM330"/>
          <cell r="EN330"/>
          <cell r="EO330"/>
          <cell r="EP330"/>
          <cell r="EQ330"/>
          <cell r="ER330"/>
          <cell r="ES330"/>
          <cell r="ET330"/>
          <cell r="EU330" t="str">
            <v>$ -</v>
          </cell>
          <cell r="EV330"/>
          <cell r="EW330"/>
          <cell r="EX330"/>
          <cell r="EY330"/>
          <cell r="EZ330"/>
          <cell r="FA330"/>
          <cell r="FB330">
            <v>0</v>
          </cell>
          <cell r="FC330" t="str">
            <v>#¡VALOR!</v>
          </cell>
          <cell r="FD330">
            <v>180</v>
          </cell>
          <cell r="FE330" t="str">
            <v>$ 16.500.000</v>
          </cell>
          <cell r="FF330" t="str">
            <v>#¡VALOR!</v>
          </cell>
          <cell r="FG330" t="str">
            <v>#¡VALOR!</v>
          </cell>
          <cell r="FH330"/>
          <cell r="FI330"/>
          <cell r="FJ330" t="str">
            <v>#N/D</v>
          </cell>
          <cell r="FK330" t="str">
            <v>#N/D</v>
          </cell>
          <cell r="FL330" t="str">
            <v>$330</v>
          </cell>
          <cell r="FM330" t="str">
            <v>#N/D</v>
          </cell>
          <cell r="FN330" t="str">
            <v>#N/D</v>
          </cell>
          <cell r="FO330" t="str">
            <v>#N/D</v>
          </cell>
          <cell r="FP330" t="str">
            <v>#N/D</v>
          </cell>
          <cell r="FQ330" t="str">
            <v>#¡REF!</v>
          </cell>
          <cell r="FR330" t="str">
            <v>#N/D</v>
          </cell>
          <cell r="FS330"/>
          <cell r="FT330"/>
          <cell r="FU330"/>
          <cell r="FV330">
            <v>6</v>
          </cell>
          <cell r="FW330" t="str">
            <v>#N/D</v>
          </cell>
          <cell r="FX330"/>
          <cell r="FY330"/>
          <cell r="FZ330"/>
          <cell r="GA330"/>
          <cell r="GB330"/>
          <cell r="GC330"/>
        </row>
        <row r="331">
          <cell r="A331" t="str">
            <v>C346</v>
          </cell>
          <cell r="B331"/>
          <cell r="C331">
            <v>2025</v>
          </cell>
          <cell r="D331">
            <v>330</v>
          </cell>
          <cell r="E331">
            <v>80130669</v>
          </cell>
          <cell r="F331" t="str">
            <v>#N/D</v>
          </cell>
          <cell r="G331" t="str">
            <v>#N/D</v>
          </cell>
          <cell r="H331" t="str">
            <v>CL 36SUR 2435</v>
          </cell>
          <cell r="I331">
            <v>3108557733</v>
          </cell>
          <cell r="J331" t="str">
            <v>eduardsantosantos@hotmail.com</v>
          </cell>
          <cell r="K331" t="str">
            <v>NO APLICA</v>
          </cell>
          <cell r="L331" t="str">
            <v>NO APLICA</v>
          </cell>
          <cell r="M331" t="str">
            <v>HOMBRE</v>
          </cell>
          <cell r="N331" t="str">
            <v>CISGENERO</v>
          </cell>
          <cell r="O331" t="str">
            <v>NO APLICA</v>
          </cell>
          <cell r="P331" t="str">
            <v>NO APLICA</v>
          </cell>
          <cell r="Q331">
            <v>29743</v>
          </cell>
          <cell r="R331">
            <v>41</v>
          </cell>
          <cell r="S331" t="str">
            <v>NACIONAL</v>
          </cell>
          <cell r="T331" t="str">
            <v>Título de formación tecnológica o aprobación de seis
(6) semestres de formación profesional o aprobación
del 60% del pensum académico de formación
profesional en el área de las Ciencias Sociales y
Humanas o su equivalencia</v>
          </cell>
          <cell r="U331" t="str">
            <v>BACHILLER ACADEMICO
Centro Educativo Distrital
"Nueva Constitución"
Según diploma del 27 de noviembre de 1999</v>
          </cell>
          <cell r="V331" t="str">
            <v>Inversión</v>
          </cell>
          <cell r="W331" t="str">
            <v>Construcción de Ciudadanía Activa Crece La Participación en el Territorio con Promoción, Información e Innovación en Bogotá D.C.</v>
          </cell>
          <cell r="X331" t="str">
            <v>O23011745022024025406001</v>
          </cell>
          <cell r="Y33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31" t="str">
            <v>4. Suscribir 70 Pacto(s) ciudadanos de convivencia.</v>
          </cell>
          <cell r="AA331" t="str">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v>
          </cell>
          <cell r="AB331"/>
          <cell r="AC331"/>
          <cell r="AD331"/>
          <cell r="AE331"/>
          <cell r="AF331"/>
          <cell r="AG331"/>
          <cell r="AH331">
            <v>5</v>
          </cell>
          <cell r="AI331"/>
          <cell r="AJ331"/>
          <cell r="AK331"/>
          <cell r="AL331"/>
          <cell r="AM331" t="str">
            <v>#¡VALOR!</v>
          </cell>
          <cell r="AN331">
            <v>150</v>
          </cell>
          <cell r="AO331">
            <v>22500000</v>
          </cell>
          <cell r="AP331"/>
          <cell r="AQ331"/>
          <cell r="AR331"/>
          <cell r="AS331" t="str">
            <v>$ 3.300.000</v>
          </cell>
          <cell r="AT331" t="str">
            <v>TECNICA 3</v>
          </cell>
          <cell r="AU331"/>
          <cell r="AV331" t="str">
            <v>1 1. Natural</v>
          </cell>
          <cell r="AW331" t="str">
            <v>26 26-Persona Natural</v>
          </cell>
          <cell r="AX331" t="str">
            <v>3 3. Único Contratista</v>
          </cell>
          <cell r="AY331" t="str">
            <v>17 17. Contrato de Prestación de Servicios</v>
          </cell>
          <cell r="AZ331" t="str">
            <v>33 33-Servicios Apoyo a la Gestion de la Entidad (servicios administrativos)</v>
          </cell>
          <cell r="BA331" t="str">
            <v>5 Contratación directa</v>
          </cell>
          <cell r="BB331" t="str">
            <v>33 Prestación de Servicios Profesionales y Apoyo (5-8)</v>
          </cell>
          <cell r="BC331">
            <v>1</v>
          </cell>
          <cell r="BD331" t="str">
            <v>1 1. Ley 80</v>
          </cell>
          <cell r="BE331"/>
          <cell r="BF331"/>
          <cell r="BG331"/>
          <cell r="BH331"/>
          <cell r="BI331" t="str">
            <v>6 6: Prestacion de servicios</v>
          </cell>
          <cell r="BJ331"/>
          <cell r="BK331"/>
          <cell r="BL331"/>
          <cell r="BM331"/>
          <cell r="BN331"/>
          <cell r="BO331"/>
          <cell r="BP331"/>
          <cell r="BQ331"/>
          <cell r="BR331"/>
          <cell r="BS331"/>
          <cell r="BT331"/>
          <cell r="BU331"/>
          <cell r="BV331"/>
          <cell r="BW331"/>
          <cell r="BX331"/>
          <cell r="BY331"/>
          <cell r="BZ331"/>
          <cell r="CA331"/>
          <cell r="CB331"/>
          <cell r="CC331"/>
          <cell r="CD331"/>
          <cell r="CE331"/>
          <cell r="CF331"/>
          <cell r="CG331"/>
          <cell r="CH331"/>
          <cell r="CI331"/>
          <cell r="CJ331" t="str">
            <v>Sandra Milena Torres</v>
          </cell>
          <cell r="CK331" t="str">
            <v>YULY MARCELA BARAJAS AGUILERA</v>
          </cell>
          <cell r="CL331" t="str">
            <v>1 1. Interna</v>
          </cell>
          <cell r="CM331" t="str">
            <v>JUAN CAMILO CASTELLANOS MEDINA</v>
          </cell>
          <cell r="CN331">
            <v>3838495</v>
          </cell>
          <cell r="CO331">
            <v>0</v>
          </cell>
          <cell r="CP331"/>
          <cell r="CQ331" t="str">
            <v>GERENTE DE INSTANCIAS Y MECANISMOS DE PARTICIPACIÓN</v>
          </cell>
          <cell r="CR331"/>
          <cell r="CS331"/>
          <cell r="CT331"/>
          <cell r="CU331"/>
          <cell r="CV331"/>
          <cell r="CW331"/>
          <cell r="CX331"/>
          <cell r="CY331"/>
          <cell r="CZ331"/>
          <cell r="DA331"/>
          <cell r="DB331"/>
          <cell r="DC331"/>
          <cell r="DD331"/>
          <cell r="DE331"/>
          <cell r="DF331"/>
          <cell r="DG331"/>
          <cell r="DH331"/>
          <cell r="DI331"/>
          <cell r="DJ331"/>
          <cell r="DK331"/>
          <cell r="DL331"/>
          <cell r="DM331"/>
          <cell r="DN331"/>
          <cell r="DO331"/>
          <cell r="DP331"/>
          <cell r="DQ331"/>
          <cell r="DR331"/>
          <cell r="DS331"/>
          <cell r="DT331"/>
          <cell r="DU331"/>
          <cell r="DV331"/>
          <cell r="DW331"/>
          <cell r="DX331"/>
          <cell r="DY331"/>
          <cell r="DZ331"/>
          <cell r="EA331"/>
          <cell r="EB331"/>
          <cell r="EC331"/>
          <cell r="ED331"/>
          <cell r="EE331"/>
          <cell r="EF331"/>
          <cell r="EG331"/>
          <cell r="EH331"/>
          <cell r="EI331"/>
          <cell r="EJ331"/>
          <cell r="EK331"/>
          <cell r="EL331"/>
          <cell r="EM331"/>
          <cell r="EN331"/>
          <cell r="EO331"/>
          <cell r="EP331"/>
          <cell r="EQ331"/>
          <cell r="ER331"/>
          <cell r="ES331"/>
          <cell r="ET331"/>
          <cell r="EU331" t="str">
            <v>$ -</v>
          </cell>
          <cell r="EV331"/>
          <cell r="EW331"/>
          <cell r="EX331"/>
          <cell r="EY331"/>
          <cell r="EZ331"/>
          <cell r="FA331"/>
          <cell r="FB331">
            <v>0</v>
          </cell>
          <cell r="FC331" t="str">
            <v>#¡VALOR!</v>
          </cell>
          <cell r="FD331">
            <v>150</v>
          </cell>
          <cell r="FE331" t="str">
            <v>$ 22.500.000</v>
          </cell>
          <cell r="FF331" t="str">
            <v>#¡VALOR!</v>
          </cell>
          <cell r="FG331" t="str">
            <v>#¡VALOR!</v>
          </cell>
          <cell r="FH331"/>
          <cell r="FI331"/>
          <cell r="FJ331" t="str">
            <v>#N/D</v>
          </cell>
          <cell r="FK331" t="str">
            <v>#N/D</v>
          </cell>
          <cell r="FL331" t="str">
            <v>$331</v>
          </cell>
          <cell r="FM331" t="str">
            <v>#N/D</v>
          </cell>
          <cell r="FN331" t="str">
            <v>#N/D</v>
          </cell>
          <cell r="FO331" t="str">
            <v>#N/D</v>
          </cell>
          <cell r="FP331" t="str">
            <v>#N/D</v>
          </cell>
          <cell r="FQ331" t="str">
            <v>#¡REF!</v>
          </cell>
          <cell r="FR331" t="str">
            <v>#N/D</v>
          </cell>
          <cell r="FS331"/>
          <cell r="FT331"/>
          <cell r="FU331"/>
          <cell r="FV331">
            <v>5</v>
          </cell>
          <cell r="FW331" t="str">
            <v>#N/D</v>
          </cell>
          <cell r="FX331"/>
          <cell r="FY331"/>
          <cell r="FZ331"/>
          <cell r="GA331"/>
          <cell r="GB331"/>
          <cell r="GC331"/>
        </row>
        <row r="332">
          <cell r="A332" t="str">
            <v>C508</v>
          </cell>
          <cell r="B332"/>
          <cell r="C332">
            <v>2025</v>
          </cell>
          <cell r="D332">
            <v>331</v>
          </cell>
          <cell r="E332">
            <v>19378831</v>
          </cell>
          <cell r="F332" t="str">
            <v>#N/D</v>
          </cell>
          <cell r="G332" t="str">
            <v>#N/D</v>
          </cell>
          <cell r="H332" t="str">
            <v>#N/D</v>
          </cell>
          <cell r="I332" t="str">
            <v>#N/D</v>
          </cell>
          <cell r="J332" t="str">
            <v>#N/D</v>
          </cell>
          <cell r="K332" t="str">
            <v>#N/D</v>
          </cell>
          <cell r="L332" t="str">
            <v>#N/D</v>
          </cell>
          <cell r="M332" t="str">
            <v>#N/D</v>
          </cell>
          <cell r="N332" t="str">
            <v>#N/D</v>
          </cell>
          <cell r="O332" t="str">
            <v>#N/D</v>
          </cell>
          <cell r="P332" t="str">
            <v>#N/D</v>
          </cell>
          <cell r="Q332" t="str">
            <v>#N/D</v>
          </cell>
          <cell r="R332" t="str">
            <v>#N/D</v>
          </cell>
          <cell r="S332" t="str">
            <v>#N/D</v>
          </cell>
          <cell r="T332" t="str">
            <v>#N/D</v>
          </cell>
          <cell r="U332" t="str">
            <v>#N/D</v>
          </cell>
          <cell r="V332" t="str">
            <v>Inversión</v>
          </cell>
          <cell r="W332" t="str">
            <v>Implementación de mecanismos de participación que potencian el desarrollo territorial Bogotá D.C.</v>
          </cell>
          <cell r="X332" t="str">
            <v>O23011745022024023806022</v>
          </cell>
          <cell r="Y332" t="str">
            <v>Meta 421 Implementar un (1) modelo de gobernanza democrática que amplíe el alcance de la participación de la ciudadanía organizaciones sociales y comunales de primer segundo y tercer grado en todas las decisiones públicas del gobierno distrital.</v>
          </cell>
          <cell r="Z332" t="str">
            <v>2. Fortalecer 450 instancias formales y no formales de participación aplicando el modelo de fortalecimiento</v>
          </cell>
          <cell r="AA332" t="str">
            <v>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v>
          </cell>
          <cell r="AB332"/>
          <cell r="AC332"/>
          <cell r="AD332"/>
          <cell r="AE332"/>
          <cell r="AF332"/>
          <cell r="AG332"/>
          <cell r="AH332">
            <v>5</v>
          </cell>
          <cell r="AI332"/>
          <cell r="AJ332"/>
          <cell r="AK332"/>
          <cell r="AL332"/>
          <cell r="AM332" t="str">
            <v>#¡VALOR!</v>
          </cell>
          <cell r="AN332">
            <v>150</v>
          </cell>
          <cell r="AO332">
            <v>17500000</v>
          </cell>
          <cell r="AP332"/>
          <cell r="AQ332"/>
          <cell r="AR332"/>
          <cell r="AS332" t="str">
            <v>$ 4.500.000</v>
          </cell>
          <cell r="AT332" t="str">
            <v>PROFESIONAL 2</v>
          </cell>
          <cell r="AU332"/>
          <cell r="AV332" t="str">
            <v>1 1. Natural</v>
          </cell>
          <cell r="AW332" t="str">
            <v>26 26-Persona Natural</v>
          </cell>
          <cell r="AX332" t="str">
            <v>3 3. Único Contratista</v>
          </cell>
          <cell r="AY332" t="str">
            <v>17 17. Contrato de Prestación de Servicios</v>
          </cell>
          <cell r="AZ332" t="str">
            <v>31 31-Servicios Profesionales</v>
          </cell>
          <cell r="BA332" t="str">
            <v>5 Contratación directa</v>
          </cell>
          <cell r="BB332" t="str">
            <v>33 Prestación de Servicios Profesionales y Apoyo (5-8)</v>
          </cell>
          <cell r="BC332">
            <v>1</v>
          </cell>
          <cell r="BD332" t="str">
            <v>1 1. Ley 80</v>
          </cell>
          <cell r="BE332"/>
          <cell r="BF332"/>
          <cell r="BG332"/>
          <cell r="BH332"/>
          <cell r="BI332" t="str">
            <v>6 6: Prestacion de servicios</v>
          </cell>
          <cell r="BJ332"/>
          <cell r="BK332"/>
          <cell r="BL332"/>
          <cell r="BM332"/>
          <cell r="BN332"/>
          <cell r="BO332"/>
          <cell r="BP332"/>
          <cell r="BQ332"/>
          <cell r="BR332"/>
          <cell r="BS332"/>
          <cell r="BT332"/>
          <cell r="BU332"/>
          <cell r="BV332"/>
          <cell r="BW332"/>
          <cell r="BX332"/>
          <cell r="BY332"/>
          <cell r="BZ332"/>
          <cell r="CA332"/>
          <cell r="CB332"/>
          <cell r="CC332"/>
          <cell r="CD332"/>
          <cell r="CE332"/>
          <cell r="CF332"/>
          <cell r="CG332"/>
          <cell r="CH332"/>
          <cell r="CI332"/>
          <cell r="CJ332" t="str">
            <v>Mónica Flórez</v>
          </cell>
          <cell r="CK332" t="str">
            <v>YULY MARCELA BARAJAS AGUILERA</v>
          </cell>
          <cell r="CL332" t="str">
            <v>1 1. Interna</v>
          </cell>
          <cell r="CM332" t="str">
            <v>JUAN CAMILO CASTELLANOS MEDINA</v>
          </cell>
          <cell r="CN332">
            <v>3838495</v>
          </cell>
          <cell r="CO332">
            <v>0</v>
          </cell>
          <cell r="CP332"/>
          <cell r="CQ332" t="str">
            <v>GERENTE DE INSTANCIAS Y MECANISMOS DE PARTICIPACIÓN</v>
          </cell>
          <cell r="CR332"/>
          <cell r="CS332"/>
          <cell r="CT332"/>
          <cell r="CU332"/>
          <cell r="CV332"/>
          <cell r="CW332"/>
          <cell r="CX332"/>
          <cell r="CY332"/>
          <cell r="CZ332"/>
          <cell r="DA332"/>
          <cell r="DB332"/>
          <cell r="DC332"/>
          <cell r="DD332"/>
          <cell r="DE332"/>
          <cell r="DF332"/>
          <cell r="DG332"/>
          <cell r="DH332"/>
          <cell r="DI332"/>
          <cell r="DJ332"/>
          <cell r="DK332"/>
          <cell r="DL332"/>
          <cell r="DM332"/>
          <cell r="DN332"/>
          <cell r="DO332"/>
          <cell r="DP332"/>
          <cell r="DQ332"/>
          <cell r="DR332"/>
          <cell r="DS332"/>
          <cell r="DT332"/>
          <cell r="DU332"/>
          <cell r="DV332"/>
          <cell r="DW332"/>
          <cell r="DX332"/>
          <cell r="DY332"/>
          <cell r="DZ332"/>
          <cell r="EA332"/>
          <cell r="EB332"/>
          <cell r="EC332"/>
          <cell r="ED332"/>
          <cell r="EE332"/>
          <cell r="EF332"/>
          <cell r="EG332"/>
          <cell r="EH332"/>
          <cell r="EI332"/>
          <cell r="EJ332"/>
          <cell r="EK332"/>
          <cell r="EL332"/>
          <cell r="EM332"/>
          <cell r="EN332"/>
          <cell r="EO332"/>
          <cell r="EP332"/>
          <cell r="EQ332"/>
          <cell r="ER332"/>
          <cell r="ES332"/>
          <cell r="ET332"/>
          <cell r="EU332" t="str">
            <v>$ -</v>
          </cell>
          <cell r="EV332"/>
          <cell r="EW332"/>
          <cell r="EX332"/>
          <cell r="EY332"/>
          <cell r="EZ332"/>
          <cell r="FA332"/>
          <cell r="FB332">
            <v>0</v>
          </cell>
          <cell r="FC332" t="str">
            <v>#¡VALOR!</v>
          </cell>
          <cell r="FD332">
            <v>150</v>
          </cell>
          <cell r="FE332" t="str">
            <v>$ 17.500.000</v>
          </cell>
          <cell r="FF332" t="str">
            <v>#¡VALOR!</v>
          </cell>
          <cell r="FG332" t="str">
            <v>#¡VALOR!</v>
          </cell>
          <cell r="FH332"/>
          <cell r="FI332"/>
          <cell r="FJ332" t="str">
            <v>#N/D</v>
          </cell>
          <cell r="FK332" t="str">
            <v>#N/D</v>
          </cell>
          <cell r="FL332" t="str">
            <v>$332</v>
          </cell>
          <cell r="FM332" t="str">
            <v>#N/D</v>
          </cell>
          <cell r="FN332" t="str">
            <v>#N/D</v>
          </cell>
          <cell r="FO332" t="str">
            <v>#N/D</v>
          </cell>
          <cell r="FP332" t="str">
            <v>#N/D</v>
          </cell>
          <cell r="FQ332" t="str">
            <v>#¡REF!</v>
          </cell>
          <cell r="FR332" t="str">
            <v>#N/D</v>
          </cell>
          <cell r="FS332"/>
          <cell r="FT332"/>
          <cell r="FU332"/>
          <cell r="FV332">
            <v>5</v>
          </cell>
          <cell r="FW332" t="str">
            <v>#N/D</v>
          </cell>
          <cell r="FX332"/>
          <cell r="FY332"/>
          <cell r="FZ332"/>
          <cell r="GA332"/>
          <cell r="GB332"/>
          <cell r="GC332"/>
        </row>
        <row r="333">
          <cell r="A333" t="str">
            <v>C257</v>
          </cell>
          <cell r="B333"/>
          <cell r="C333">
            <v>2025</v>
          </cell>
          <cell r="D333">
            <v>332</v>
          </cell>
          <cell r="E333">
            <v>77161767</v>
          </cell>
          <cell r="F333" t="str">
            <v>#N/D</v>
          </cell>
          <cell r="G333" t="str">
            <v>#N/D</v>
          </cell>
          <cell r="H333" t="str">
            <v>#N/D</v>
          </cell>
          <cell r="I333" t="str">
            <v>#N/D</v>
          </cell>
          <cell r="J333" t="str">
            <v>#N/D</v>
          </cell>
          <cell r="K333" t="str">
            <v>#N/D</v>
          </cell>
          <cell r="L333" t="str">
            <v>#N/D</v>
          </cell>
          <cell r="M333" t="str">
            <v>#N/D</v>
          </cell>
          <cell r="N333" t="str">
            <v>#N/D</v>
          </cell>
          <cell r="O333" t="str">
            <v>#N/D</v>
          </cell>
          <cell r="P333" t="str">
            <v>#N/D</v>
          </cell>
          <cell r="Q333" t="str">
            <v>#N/D</v>
          </cell>
          <cell r="R333" t="str">
            <v>#N/D</v>
          </cell>
          <cell r="S333" t="str">
            <v>#N/D</v>
          </cell>
          <cell r="T333" t="str">
            <v>#N/D</v>
          </cell>
          <cell r="U333" t="str">
            <v>#N/D</v>
          </cell>
          <cell r="V333" t="str">
            <v>Inversión</v>
          </cell>
          <cell r="W333" t="str">
            <v xml:space="preserve">Implementación de mecanismos de participación que potencian el desarrollo territorial Bogotá D.C.
</v>
          </cell>
          <cell r="X333" t="str">
            <v>O23011745022024023806022</v>
          </cell>
          <cell r="Y333" t="str">
            <v>Meta 421 Implementar un (1) modelo de gobernanza democrática que amplíe el alcance de la participación de la ciudadanía organizaciones sociales y comunales de primer segundo y tercer grado en todas las decisiones públicas del gobierno distrital.</v>
          </cell>
          <cell r="Z333" t="str">
            <v>Fortalecer 450 instancias formales y no formales de participación aplicando el modelo de fortalecimiento</v>
          </cell>
          <cell r="AA333" t="str">
            <v>Prestar los servicios de apoyo a la gestión, para desarrollar procesos de participación, Organización y fortalecimiento de las comunidades étnicas de las localidades que sean asignadas por el supervisor</v>
          </cell>
          <cell r="AB333"/>
          <cell r="AC333"/>
          <cell r="AD333"/>
          <cell r="AE333"/>
          <cell r="AF333"/>
          <cell r="AG333"/>
          <cell r="AH333">
            <v>7</v>
          </cell>
          <cell r="AI333"/>
          <cell r="AJ333"/>
          <cell r="AK333"/>
          <cell r="AL333"/>
          <cell r="AM333" t="str">
            <v>#¡VALOR!</v>
          </cell>
          <cell r="AN333">
            <v>210</v>
          </cell>
          <cell r="AO333">
            <v>25200000</v>
          </cell>
          <cell r="AP333"/>
          <cell r="AQ333"/>
          <cell r="AR333"/>
          <cell r="AS333" t="str">
            <v>$ 2.500.000</v>
          </cell>
          <cell r="AT333" t="str">
            <v>TÉCNICO 1</v>
          </cell>
          <cell r="AU333"/>
          <cell r="AV333" t="str">
            <v>1 1. Natural</v>
          </cell>
          <cell r="AW333" t="str">
            <v>26 26-Persona Natural</v>
          </cell>
          <cell r="AX333" t="str">
            <v>3 3. Único Contratista</v>
          </cell>
          <cell r="AY333" t="str">
            <v>17 17. Contrato de Prestación de Servicios</v>
          </cell>
          <cell r="AZ333" t="str">
            <v>33 33-Servicios Apoyo a la Gestion de la Entidad (servicios administrativos)</v>
          </cell>
          <cell r="BA333" t="str">
            <v>5 Contratación directa</v>
          </cell>
          <cell r="BB333" t="str">
            <v>33 Prestación de Servicios Profesionales y Apoyo (5-8)</v>
          </cell>
          <cell r="BC333">
            <v>1</v>
          </cell>
          <cell r="BD333" t="str">
            <v>1 1. Ley 80</v>
          </cell>
          <cell r="BE333"/>
          <cell r="BF333"/>
          <cell r="BG333"/>
          <cell r="BH333"/>
          <cell r="BI333" t="str">
            <v>6 6: Prestacion de servicios</v>
          </cell>
          <cell r="BJ333"/>
          <cell r="BK333"/>
          <cell r="BL333"/>
          <cell r="BM333"/>
          <cell r="BN333"/>
          <cell r="BO333"/>
          <cell r="BP333"/>
          <cell r="BQ333"/>
          <cell r="BR333"/>
          <cell r="BS333"/>
          <cell r="BT333"/>
          <cell r="BU333"/>
          <cell r="BV333"/>
          <cell r="BW333"/>
          <cell r="BX333"/>
          <cell r="BY333"/>
          <cell r="BZ333"/>
          <cell r="CA333"/>
          <cell r="CB333"/>
          <cell r="CC333"/>
          <cell r="CD333"/>
          <cell r="CE333"/>
          <cell r="CF333"/>
          <cell r="CG333"/>
          <cell r="CH333"/>
          <cell r="CI333"/>
          <cell r="CJ333" t="str">
            <v>Wilson Ayure</v>
          </cell>
          <cell r="CK333" t="str">
            <v>YULY MARCELA BARAJAS AGUILERA</v>
          </cell>
          <cell r="CL333" t="str">
            <v>1 1. Interna</v>
          </cell>
          <cell r="CM333" t="str">
            <v>NAZLY BLANDON MERCADO</v>
          </cell>
          <cell r="CN333">
            <v>1030534699</v>
          </cell>
          <cell r="CO333">
            <v>1</v>
          </cell>
          <cell r="CP333"/>
          <cell r="CQ333" t="str">
            <v>Gerenta de Etnias</v>
          </cell>
          <cell r="CR333"/>
          <cell r="CS333"/>
          <cell r="CT333"/>
          <cell r="CU333"/>
          <cell r="CV333"/>
          <cell r="CW333"/>
          <cell r="CX333"/>
          <cell r="CY333"/>
          <cell r="CZ333"/>
          <cell r="DA333"/>
          <cell r="DB333"/>
          <cell r="DC333"/>
          <cell r="DD333"/>
          <cell r="DE333"/>
          <cell r="DF333"/>
          <cell r="DG333"/>
          <cell r="DH333"/>
          <cell r="DI333"/>
          <cell r="DJ333"/>
          <cell r="DK333"/>
          <cell r="DL333"/>
          <cell r="DM333"/>
          <cell r="DN333"/>
          <cell r="DO333"/>
          <cell r="DP333"/>
          <cell r="DQ333"/>
          <cell r="DR333"/>
          <cell r="DS333"/>
          <cell r="DT333"/>
          <cell r="DU333"/>
          <cell r="DV333"/>
          <cell r="DW333"/>
          <cell r="DX333"/>
          <cell r="DY333"/>
          <cell r="DZ333"/>
          <cell r="EA333"/>
          <cell r="EB333"/>
          <cell r="EC333"/>
          <cell r="ED333"/>
          <cell r="EE333"/>
          <cell r="EF333"/>
          <cell r="EG333"/>
          <cell r="EH333"/>
          <cell r="EI333"/>
          <cell r="EJ333"/>
          <cell r="EK333"/>
          <cell r="EL333"/>
          <cell r="EM333"/>
          <cell r="EN333"/>
          <cell r="EO333"/>
          <cell r="EP333"/>
          <cell r="EQ333"/>
          <cell r="ER333"/>
          <cell r="ES333"/>
          <cell r="ET333"/>
          <cell r="EU333" t="str">
            <v>$ -</v>
          </cell>
          <cell r="EV333"/>
          <cell r="EW333"/>
          <cell r="EX333"/>
          <cell r="EY333"/>
          <cell r="EZ333"/>
          <cell r="FA333"/>
          <cell r="FB333">
            <v>0</v>
          </cell>
          <cell r="FC333" t="str">
            <v>#¡VALOR!</v>
          </cell>
          <cell r="FD333">
            <v>210</v>
          </cell>
          <cell r="FE333" t="str">
            <v>$ 25.200.000</v>
          </cell>
          <cell r="FF333" t="str">
            <v>#¡VALOR!</v>
          </cell>
          <cell r="FG333" t="str">
            <v>#¡VALOR!</v>
          </cell>
          <cell r="FH333"/>
          <cell r="FI333"/>
          <cell r="FJ333" t="str">
            <v>#N/D</v>
          </cell>
          <cell r="FK333" t="str">
            <v>#N/D</v>
          </cell>
          <cell r="FL333" t="str">
            <v>$333</v>
          </cell>
          <cell r="FM333" t="str">
            <v>#N/D</v>
          </cell>
          <cell r="FN333" t="str">
            <v>#N/D</v>
          </cell>
          <cell r="FO333" t="str">
            <v>#N/D</v>
          </cell>
          <cell r="FP333" t="str">
            <v>#N/D</v>
          </cell>
          <cell r="FQ333" t="str">
            <v>#¡REF!</v>
          </cell>
          <cell r="FR333" t="str">
            <v>#N/D</v>
          </cell>
          <cell r="FS333"/>
          <cell r="FT333"/>
          <cell r="FU333"/>
          <cell r="FV333">
            <v>7</v>
          </cell>
          <cell r="FW333" t="str">
            <v>#N/D</v>
          </cell>
          <cell r="FX333"/>
          <cell r="FY333"/>
          <cell r="FZ333"/>
          <cell r="GA333"/>
          <cell r="GB333"/>
          <cell r="GC333"/>
        </row>
        <row r="334">
          <cell r="A334" t="str">
            <v>C356</v>
          </cell>
          <cell r="B334"/>
          <cell r="C334">
            <v>2025</v>
          </cell>
          <cell r="D334">
            <v>333</v>
          </cell>
          <cell r="E334">
            <v>1012445351</v>
          </cell>
          <cell r="F334">
            <v>6</v>
          </cell>
          <cell r="G334" t="str">
            <v>MARIA JOSE ROJAS BENITEZ</v>
          </cell>
          <cell r="H334" t="str">
            <v>#N/D</v>
          </cell>
          <cell r="I334" t="str">
            <v>#N/D</v>
          </cell>
          <cell r="J334" t="str">
            <v>#N/D</v>
          </cell>
          <cell r="K334" t="str">
            <v>#N/D</v>
          </cell>
          <cell r="L334" t="str">
            <v>#N/D</v>
          </cell>
          <cell r="M334" t="str">
            <v>#N/D</v>
          </cell>
          <cell r="N334" t="str">
            <v>#N/D</v>
          </cell>
          <cell r="O334" t="str">
            <v>#N/D</v>
          </cell>
          <cell r="P334" t="str">
            <v>#N/D</v>
          </cell>
          <cell r="Q334" t="str">
            <v>#N/D</v>
          </cell>
          <cell r="R334" t="str">
            <v>#N/D</v>
          </cell>
          <cell r="S334" t="str">
            <v>#N/D</v>
          </cell>
          <cell r="T334" t="str">
            <v>#N/D</v>
          </cell>
          <cell r="U334" t="str">
            <v>#N/D</v>
          </cell>
          <cell r="V334" t="str">
            <v>Inversión</v>
          </cell>
          <cell r="W334" t="str">
            <v>Implementación de mecanismos de participación que potencian el desarrollo territorial Bogotá D.C.</v>
          </cell>
          <cell r="X334" t="str">
            <v>O23011745022024023806022</v>
          </cell>
          <cell r="Y334" t="str">
            <v>Meta 421 Implementar un (1) modelo de gobernanza democrática que amplíe el alcance de la participación de la ciudadanía organizaciones sociales y comunales de primer segundo y tercer grado en todas las decisiones públicas del gobierno distrital.</v>
          </cell>
          <cell r="Z334" t="str">
            <v>3. Aplicar a 2000 organizaciones sociales, comunales, medios comunitarios, de propiedad horizontal el modelo de fortalecimiento</v>
          </cell>
          <cell r="AA334" t="str">
            <v xml:space="preserve">Realizar procesos de participación ciudadana en las localidades, mediante el acompañamiento y fortalecimiento de las instancias formales y no formales, en el marco del 
modelo de intervención territorial, y la promoción de mecanismos de incidencia ciudadana
</v>
          </cell>
          <cell r="AB334"/>
          <cell r="AC334"/>
          <cell r="AD334"/>
          <cell r="AE334"/>
          <cell r="AF334"/>
          <cell r="AG334"/>
          <cell r="AH334">
            <v>7</v>
          </cell>
          <cell r="AI334"/>
          <cell r="AJ334"/>
          <cell r="AK334"/>
          <cell r="AL334"/>
          <cell r="AM334" t="str">
            <v>#¡VALOR!</v>
          </cell>
          <cell r="AN334">
            <v>210</v>
          </cell>
          <cell r="AO334">
            <v>22092000</v>
          </cell>
          <cell r="AP334"/>
          <cell r="AQ334"/>
          <cell r="AR334"/>
          <cell r="AS334" t="str">
            <v>$ 3.600.000</v>
          </cell>
          <cell r="AT334" t="str">
            <v>TECNICA 3</v>
          </cell>
          <cell r="AU334"/>
          <cell r="AV334" t="str">
            <v>1 1. Natural</v>
          </cell>
          <cell r="AW334" t="str">
            <v>26 26-Persona Natural</v>
          </cell>
          <cell r="AX334" t="str">
            <v>3 3. Único Contratista</v>
          </cell>
          <cell r="AY334" t="str">
            <v>17 17. Contrato de Prestación de Servicios</v>
          </cell>
          <cell r="AZ334" t="str">
            <v>33 33-Servicios Apoyo a la Gestion de la Entidad (servicios administrativos)</v>
          </cell>
          <cell r="BA334" t="str">
            <v>5 Contratación directa</v>
          </cell>
          <cell r="BB334" t="str">
            <v>33 Prestación de Servicios Profesionales y Apoyo (5-8)</v>
          </cell>
          <cell r="BC334">
            <v>1</v>
          </cell>
          <cell r="BD334" t="str">
            <v>1 1. Ley 80</v>
          </cell>
          <cell r="BE334"/>
          <cell r="BF334"/>
          <cell r="BG334"/>
          <cell r="BH334"/>
          <cell r="BI334" t="str">
            <v>6 6: Prestacion de servicios</v>
          </cell>
          <cell r="BJ334"/>
          <cell r="BK334"/>
          <cell r="BL334"/>
          <cell r="BM334"/>
          <cell r="BN334"/>
          <cell r="BO334"/>
          <cell r="BP334"/>
          <cell r="BQ334"/>
          <cell r="BR334"/>
          <cell r="BS334"/>
          <cell r="BT334"/>
          <cell r="BU334"/>
          <cell r="BV334"/>
          <cell r="BW334"/>
          <cell r="BX334"/>
          <cell r="BY334"/>
          <cell r="BZ334"/>
          <cell r="CA334"/>
          <cell r="CB334"/>
          <cell r="CC334"/>
          <cell r="CD334"/>
          <cell r="CE334"/>
          <cell r="CF334"/>
          <cell r="CG334"/>
          <cell r="CH334"/>
          <cell r="CI334"/>
          <cell r="CJ334" t="str">
            <v>Sandra Milena Torres</v>
          </cell>
          <cell r="CK334" t="str">
            <v>YULY MARCELA BARAJAS AGUILERA</v>
          </cell>
          <cell r="CL334" t="str">
            <v>1 1. Interna</v>
          </cell>
          <cell r="CM334" t="str">
            <v>JUAN CAMILO CASTELLANOS MEDINA</v>
          </cell>
          <cell r="CN334">
            <v>3838495</v>
          </cell>
          <cell r="CO334">
            <v>0</v>
          </cell>
          <cell r="CP334"/>
          <cell r="CQ334" t="str">
            <v>GERENTE DE INSTANCIAS Y MECANISMOS DE PARTICIPACIÓN</v>
          </cell>
          <cell r="CR334"/>
          <cell r="CS334"/>
          <cell r="CT334"/>
          <cell r="CU334"/>
          <cell r="CV334"/>
          <cell r="CW334"/>
          <cell r="CX334"/>
          <cell r="CY334"/>
          <cell r="CZ334"/>
          <cell r="DA334"/>
          <cell r="DB334"/>
          <cell r="DC334"/>
          <cell r="DD334"/>
          <cell r="DE334"/>
          <cell r="DF334"/>
          <cell r="DG334"/>
          <cell r="DH334"/>
          <cell r="DI334"/>
          <cell r="DJ334"/>
          <cell r="DK334"/>
          <cell r="DL334"/>
          <cell r="DM334"/>
          <cell r="DN334"/>
          <cell r="DO334"/>
          <cell r="DP334"/>
          <cell r="DQ334"/>
          <cell r="DR334"/>
          <cell r="DS334"/>
          <cell r="DT334"/>
          <cell r="DU334"/>
          <cell r="DV334"/>
          <cell r="DW334"/>
          <cell r="DX334"/>
          <cell r="DY334"/>
          <cell r="DZ334"/>
          <cell r="EA334"/>
          <cell r="EB334"/>
          <cell r="EC334"/>
          <cell r="ED334"/>
          <cell r="EE334"/>
          <cell r="EF334"/>
          <cell r="EG334"/>
          <cell r="EH334"/>
          <cell r="EI334"/>
          <cell r="EJ334"/>
          <cell r="EK334"/>
          <cell r="EL334"/>
          <cell r="EM334"/>
          <cell r="EN334"/>
          <cell r="EO334"/>
          <cell r="EP334"/>
          <cell r="EQ334"/>
          <cell r="ER334"/>
          <cell r="ES334"/>
          <cell r="ET334"/>
          <cell r="EU334" t="str">
            <v>$ -</v>
          </cell>
          <cell r="EV334"/>
          <cell r="EW334"/>
          <cell r="EX334"/>
          <cell r="EY334"/>
          <cell r="EZ334"/>
          <cell r="FA334"/>
          <cell r="FB334">
            <v>0</v>
          </cell>
          <cell r="FC334" t="str">
            <v>#¡VALOR!</v>
          </cell>
          <cell r="FD334">
            <v>210</v>
          </cell>
          <cell r="FE334" t="str">
            <v>$ 22.092.000</v>
          </cell>
          <cell r="FF334" t="str">
            <v>#¡VALOR!</v>
          </cell>
          <cell r="FG334" t="str">
            <v>#¡VALOR!</v>
          </cell>
          <cell r="FH334"/>
          <cell r="FI334"/>
          <cell r="FJ334" t="str">
            <v>#N/D</v>
          </cell>
          <cell r="FK334" t="str">
            <v>#N/D</v>
          </cell>
          <cell r="FL334" t="str">
            <v>$334</v>
          </cell>
          <cell r="FM334" t="str">
            <v>#N/D</v>
          </cell>
          <cell r="FN334" t="str">
            <v>#N/D</v>
          </cell>
          <cell r="FO334" t="str">
            <v>#N/D</v>
          </cell>
          <cell r="FP334" t="str">
            <v>#N/D</v>
          </cell>
          <cell r="FQ334" t="str">
            <v>#¡REF!</v>
          </cell>
          <cell r="FR334" t="str">
            <v>#N/D</v>
          </cell>
          <cell r="FS334"/>
          <cell r="FT334"/>
          <cell r="FU334"/>
          <cell r="FV334">
            <v>7</v>
          </cell>
          <cell r="FW334" t="str">
            <v>#N/D</v>
          </cell>
          <cell r="FX334"/>
          <cell r="FY334"/>
          <cell r="FZ334"/>
          <cell r="GA334"/>
          <cell r="GB334"/>
          <cell r="GC334"/>
        </row>
        <row r="335">
          <cell r="A335" t="str">
            <v>C291</v>
          </cell>
          <cell r="B335"/>
          <cell r="C335">
            <v>2025</v>
          </cell>
          <cell r="D335">
            <v>334</v>
          </cell>
          <cell r="E335">
            <v>1070585630</v>
          </cell>
          <cell r="F335" t="str">
            <v>#N/D</v>
          </cell>
          <cell r="G335" t="str">
            <v>#N/D</v>
          </cell>
          <cell r="H335" t="str">
            <v>Cra 80 B 6 B 75</v>
          </cell>
          <cell r="I335">
            <v>3112090644</v>
          </cell>
          <cell r="J335" t="str">
            <v>mariajoserobe63@gmail.com</v>
          </cell>
          <cell r="K335" t="str">
            <v>NO APLICA</v>
          </cell>
          <cell r="L335" t="str">
            <v>NO APLICA</v>
          </cell>
          <cell r="M335" t="str">
            <v>MUJER</v>
          </cell>
          <cell r="N335" t="str">
            <v>CISGENERO</v>
          </cell>
          <cell r="O335" t="str">
            <v>NO APLICA</v>
          </cell>
          <cell r="P335" t="str">
            <v>NO APLICA</v>
          </cell>
          <cell r="Q335">
            <v>38173</v>
          </cell>
          <cell r="R335">
            <v>20</v>
          </cell>
          <cell r="S335" t="str">
            <v>NACIONAL</v>
          </cell>
          <cell r="T335" t="str">
            <v>Título de formación técnica o aprobación
de cuatro (04) semestres de formación
profesional o aprobación del 40% del
pensum académico de formación
profesional en ciencias sociales y
humanas y afines o su equivalencia</v>
          </cell>
          <cell r="U335" t="str">
            <v>QUINTO SEMESTRE DEL
PROGRAMA DE DERECHO
Universidad Libre
Según Certificacion del 9 de abril de
2024</v>
          </cell>
          <cell r="V335" t="str">
            <v>Inversión</v>
          </cell>
          <cell r="W335" t="str">
            <v>Construcción de Ciudadanía Activa Crece La Participación en el Territorio con Promoción, Información e Innovación en Bogotá D.C.</v>
          </cell>
          <cell r="X335" t="str">
            <v>O23011745022024025405001</v>
          </cell>
          <cell r="Y33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35" t="str">
            <v>5. Ejecutar 400 Obras con Saldo Pedagógico</v>
          </cell>
          <cell r="AA335" t="str">
            <v>Prestar los servicios de apoyo a la gestión para el fomento de la participación juvenil en los procesos estratégicos de la Gerencia y en el marco del Sistema Distrital de Juventud, en las localidades asignadas por el supervisor.</v>
          </cell>
          <cell r="AB335"/>
          <cell r="AC335"/>
          <cell r="AD335"/>
          <cell r="AE335"/>
          <cell r="AF335"/>
          <cell r="AG335"/>
          <cell r="AH335">
            <v>7</v>
          </cell>
          <cell r="AI335"/>
          <cell r="AJ335"/>
          <cell r="AK335"/>
          <cell r="AL335"/>
          <cell r="AM335" t="str">
            <v>#¡VALOR!</v>
          </cell>
          <cell r="AN335">
            <v>210</v>
          </cell>
          <cell r="AO335">
            <v>34000000</v>
          </cell>
          <cell r="AP335"/>
          <cell r="AQ335"/>
          <cell r="AR335"/>
          <cell r="AS335" t="str">
            <v>$ 3.156.000</v>
          </cell>
          <cell r="AT335" t="str">
            <v>TECNICA 2</v>
          </cell>
          <cell r="AU335"/>
          <cell r="AV335" t="str">
            <v>1 1. Natural</v>
          </cell>
          <cell r="AW335" t="str">
            <v>26 26-Persona Natural</v>
          </cell>
          <cell r="AX335" t="str">
            <v>3 3. Único Contratista</v>
          </cell>
          <cell r="AY335" t="str">
            <v>17 17. Contrato de Prestación de Servicios</v>
          </cell>
          <cell r="AZ335" t="str">
            <v>33 33-Servicios Apoyo a la Gestion de la Entidad (servicios administrativos)</v>
          </cell>
          <cell r="BA335" t="str">
            <v>5 Contratación directa</v>
          </cell>
          <cell r="BB335" t="str">
            <v>33 Prestación de Servicios Profesionales y Apoyo (5-8)</v>
          </cell>
          <cell r="BC335">
            <v>1</v>
          </cell>
          <cell r="BD335" t="str">
            <v>1 1. Ley 80</v>
          </cell>
          <cell r="BE335"/>
          <cell r="BF335"/>
          <cell r="BG335"/>
          <cell r="BH335"/>
          <cell r="BI335" t="str">
            <v>6 6: Prestacion de servicios</v>
          </cell>
          <cell r="BJ335"/>
          <cell r="BK335"/>
          <cell r="BL335"/>
          <cell r="BM335"/>
          <cell r="BN335"/>
          <cell r="BO335"/>
          <cell r="BP335"/>
          <cell r="BQ335"/>
          <cell r="BR335"/>
          <cell r="BS335"/>
          <cell r="BT335"/>
          <cell r="BU335"/>
          <cell r="BV335"/>
          <cell r="BW335"/>
          <cell r="BX335"/>
          <cell r="BY335"/>
          <cell r="BZ335"/>
          <cell r="CA335"/>
          <cell r="CB335"/>
          <cell r="CC335"/>
          <cell r="CD335"/>
          <cell r="CE335"/>
          <cell r="CF335"/>
          <cell r="CG335"/>
          <cell r="CH335"/>
          <cell r="CI335"/>
          <cell r="CJ335" t="str">
            <v>Sebastian Silva</v>
          </cell>
          <cell r="CK335" t="str">
            <v>YULY MARCELA BARAJAS AGUILERA</v>
          </cell>
          <cell r="CL335" t="str">
            <v>1 1. Interna</v>
          </cell>
          <cell r="CM335" t="str">
            <v>JUAN DAVID QUIÑONES BORDA</v>
          </cell>
          <cell r="CN335">
            <v>1020805941</v>
          </cell>
          <cell r="CO335">
            <v>5</v>
          </cell>
          <cell r="CP335"/>
          <cell r="CQ335" t="str">
            <v>GERENTE JUVENTUD</v>
          </cell>
          <cell r="CR335"/>
          <cell r="CS335"/>
          <cell r="CT335"/>
          <cell r="CU335"/>
          <cell r="CV335"/>
          <cell r="CW335"/>
          <cell r="CX335"/>
          <cell r="CY335"/>
          <cell r="CZ335"/>
          <cell r="DA335"/>
          <cell r="DB335"/>
          <cell r="DC335"/>
          <cell r="DD335"/>
          <cell r="DE335"/>
          <cell r="DF335"/>
          <cell r="DG335"/>
          <cell r="DH335"/>
          <cell r="DI335"/>
          <cell r="DJ335"/>
          <cell r="DK335"/>
          <cell r="DL335"/>
          <cell r="DM335"/>
          <cell r="DN335"/>
          <cell r="DO335"/>
          <cell r="DP335"/>
          <cell r="DQ335"/>
          <cell r="DR335"/>
          <cell r="DS335"/>
          <cell r="DT335"/>
          <cell r="DU335"/>
          <cell r="DV335"/>
          <cell r="DW335"/>
          <cell r="DX335"/>
          <cell r="DY335"/>
          <cell r="DZ335"/>
          <cell r="EA335"/>
          <cell r="EB335"/>
          <cell r="EC335"/>
          <cell r="ED335"/>
          <cell r="EE335"/>
          <cell r="EF335"/>
          <cell r="EG335"/>
          <cell r="EH335"/>
          <cell r="EI335"/>
          <cell r="EJ335"/>
          <cell r="EK335"/>
          <cell r="EL335"/>
          <cell r="EM335"/>
          <cell r="EN335"/>
          <cell r="EO335"/>
          <cell r="EP335"/>
          <cell r="EQ335"/>
          <cell r="ER335"/>
          <cell r="ES335"/>
          <cell r="ET335"/>
          <cell r="EU335" t="str">
            <v>$ -</v>
          </cell>
          <cell r="EV335"/>
          <cell r="EW335"/>
          <cell r="EX335"/>
          <cell r="EY335"/>
          <cell r="EZ335"/>
          <cell r="FA335"/>
          <cell r="FB335">
            <v>0</v>
          </cell>
          <cell r="FC335" t="str">
            <v>#¡VALOR!</v>
          </cell>
          <cell r="FD335">
            <v>210</v>
          </cell>
          <cell r="FE335" t="str">
            <v>$ 34.000.000</v>
          </cell>
          <cell r="FF335" t="str">
            <v>#¡VALOR!</v>
          </cell>
          <cell r="FG335" t="str">
            <v>#¡VALOR!</v>
          </cell>
          <cell r="FH335"/>
          <cell r="FI335"/>
          <cell r="FJ335" t="str">
            <v>#N/D</v>
          </cell>
          <cell r="FK335" t="str">
            <v>#N/D</v>
          </cell>
          <cell r="FL335" t="str">
            <v>$335</v>
          </cell>
          <cell r="FM335" t="str">
            <v>#N/D</v>
          </cell>
          <cell r="FN335" t="str">
            <v>#N/D</v>
          </cell>
          <cell r="FO335" t="str">
            <v>#N/D</v>
          </cell>
          <cell r="FP335" t="str">
            <v>#N/D</v>
          </cell>
          <cell r="FQ335" t="str">
            <v>#¡REF!</v>
          </cell>
          <cell r="FR335" t="str">
            <v>#N/D</v>
          </cell>
          <cell r="FS335"/>
          <cell r="FT335"/>
          <cell r="FU335"/>
          <cell r="FV335">
            <v>7</v>
          </cell>
          <cell r="FW335" t="str">
            <v>#N/D</v>
          </cell>
          <cell r="FX335"/>
          <cell r="FY335"/>
          <cell r="FZ335"/>
          <cell r="GA335"/>
          <cell r="GB335"/>
          <cell r="GC335"/>
        </row>
        <row r="336">
          <cell r="A336" t="str">
            <v>C538</v>
          </cell>
          <cell r="B336"/>
          <cell r="C336">
            <v>2025</v>
          </cell>
          <cell r="D336">
            <v>335</v>
          </cell>
          <cell r="E336">
            <v>1010186462</v>
          </cell>
          <cell r="F336">
            <v>1</v>
          </cell>
          <cell r="G336" t="str">
            <v>BRAYAN CAMILO DORADO RIAÑO</v>
          </cell>
          <cell r="H336" t="str">
            <v>#N/D</v>
          </cell>
          <cell r="I336" t="str">
            <v>#N/D</v>
          </cell>
          <cell r="J336" t="str">
            <v>#N/D</v>
          </cell>
          <cell r="K336" t="str">
            <v>#N/D</v>
          </cell>
          <cell r="L336" t="str">
            <v>#N/D</v>
          </cell>
          <cell r="M336" t="str">
            <v>#N/D</v>
          </cell>
          <cell r="N336" t="str">
            <v>#N/D</v>
          </cell>
          <cell r="O336" t="str">
            <v>#N/D</v>
          </cell>
          <cell r="P336" t="str">
            <v>#N/D</v>
          </cell>
          <cell r="Q336" t="str">
            <v>#N/D</v>
          </cell>
          <cell r="R336" t="str">
            <v>#N/D</v>
          </cell>
          <cell r="S336" t="str">
            <v>#N/D</v>
          </cell>
          <cell r="T336" t="str">
            <v>#N/D</v>
          </cell>
          <cell r="U336" t="str">
            <v>#N/D</v>
          </cell>
          <cell r="V336" t="str">
            <v>Inversión</v>
          </cell>
          <cell r="W336" t="str">
            <v>Implementación de mecanismos de participación que potencian el desarrollo territorial Bogotá D.C.</v>
          </cell>
          <cell r="X336" t="str">
            <v>O23011745022024023806022</v>
          </cell>
          <cell r="Y336" t="str">
            <v>Meta 421 Implementar un (1) modelo de gobernanza democrática que amplíe el alcance de la participación de la ciudadanía organizaciones sociales y comunales de primer segundo y tercer grado en todas las decisiones públicas del gobierno distrital.</v>
          </cell>
          <cell r="Z336" t="str">
            <v>3. Aplicar a 2000 organizaciones sociales, comunales, medios comunitarios, de propiedad horizontal el modelo de fortalecimiento</v>
          </cell>
          <cell r="AA336" t="str">
            <v>Prestación de servicios profesionales para realizar el desarrollo, ejecución y despliegue de acciones desde el componenteambiental en las diferentes actividades realizadas como parte de la metodología obras Con Saldo pedagógico Para el Cuidado y laparticipación Ciudadana.</v>
          </cell>
          <cell r="AB336"/>
          <cell r="AC336"/>
          <cell r="AD336"/>
          <cell r="AE336"/>
          <cell r="AF336"/>
          <cell r="AG336"/>
          <cell r="AH336">
            <v>9</v>
          </cell>
          <cell r="AI336"/>
          <cell r="AJ336"/>
          <cell r="AK336"/>
          <cell r="AL336"/>
          <cell r="AM336" t="str">
            <v>#¡VALOR!</v>
          </cell>
          <cell r="AN336">
            <v>255</v>
          </cell>
          <cell r="AO336">
            <v>15500000</v>
          </cell>
          <cell r="AP336"/>
          <cell r="AQ336"/>
          <cell r="AR336"/>
          <cell r="AS336" t="str">
            <v>$ 4.000.000</v>
          </cell>
          <cell r="AT336" t="str">
            <v>PROFESIONAL 1</v>
          </cell>
          <cell r="AU336"/>
          <cell r="AV336" t="str">
            <v>1 1. Natural</v>
          </cell>
          <cell r="AW336" t="str">
            <v>26 26-Persona Natural</v>
          </cell>
          <cell r="AX336" t="str">
            <v>3 3. Único Contratista</v>
          </cell>
          <cell r="AY336" t="str">
            <v>17 17. Contrato de Prestación de Servicios</v>
          </cell>
          <cell r="AZ336" t="str">
            <v>31 31-Servicios Profesionales</v>
          </cell>
          <cell r="BA336" t="str">
            <v>5 Contratación directa</v>
          </cell>
          <cell r="BB336" t="str">
            <v>33 Prestación de Servicios Profesionales y Apoyo (5-8)</v>
          </cell>
          <cell r="BC336">
            <v>1</v>
          </cell>
          <cell r="BD336" t="str">
            <v>1 1. Ley 80</v>
          </cell>
          <cell r="BE336"/>
          <cell r="BF336"/>
          <cell r="BG336"/>
          <cell r="BH336"/>
          <cell r="BI336" t="str">
            <v>6 6: Prestacion de servicios</v>
          </cell>
          <cell r="BJ336"/>
          <cell r="BK336"/>
          <cell r="BL336"/>
          <cell r="BM336"/>
          <cell r="BN336"/>
          <cell r="BO336"/>
          <cell r="BP336"/>
          <cell r="BQ336"/>
          <cell r="BR336"/>
          <cell r="BS336"/>
          <cell r="BT336"/>
          <cell r="BU336"/>
          <cell r="BV336"/>
          <cell r="BW336"/>
          <cell r="BX336"/>
          <cell r="BY336"/>
          <cell r="BZ336"/>
          <cell r="CA336"/>
          <cell r="CB336"/>
          <cell r="CC336"/>
          <cell r="CD336"/>
          <cell r="CE336"/>
          <cell r="CF336"/>
          <cell r="CG336"/>
          <cell r="CH336"/>
          <cell r="CI336"/>
          <cell r="CJ336" t="str">
            <v>JORGE SUAREZ</v>
          </cell>
          <cell r="CK336" t="str">
            <v>YULY MARCELA BARAJAS AGUILERA</v>
          </cell>
          <cell r="CL336" t="str">
            <v>1 1. Interna</v>
          </cell>
          <cell r="CM336" t="str">
            <v>CAMILO IVAN REYES AMADOR</v>
          </cell>
          <cell r="CN336">
            <v>80082106</v>
          </cell>
          <cell r="CO336">
            <v>4</v>
          </cell>
          <cell r="CP336"/>
          <cell r="CQ336" t="str">
            <v>GERENTE DE PROYECTOS</v>
          </cell>
          <cell r="CR336"/>
          <cell r="CS336"/>
          <cell r="CT336"/>
          <cell r="CU336"/>
          <cell r="CV336"/>
          <cell r="CW336"/>
          <cell r="CX336"/>
          <cell r="CY336"/>
          <cell r="CZ336"/>
          <cell r="DA336"/>
          <cell r="DB336"/>
          <cell r="DC336"/>
          <cell r="DD336"/>
          <cell r="DE336"/>
          <cell r="DF336"/>
          <cell r="DG336"/>
          <cell r="DH336"/>
          <cell r="DI336"/>
          <cell r="DJ336"/>
          <cell r="DK336"/>
          <cell r="DL336"/>
          <cell r="DM336"/>
          <cell r="DN336"/>
          <cell r="DO336"/>
          <cell r="DP336"/>
          <cell r="DQ336"/>
          <cell r="DR336"/>
          <cell r="DS336"/>
          <cell r="DT336"/>
          <cell r="DU336"/>
          <cell r="DV336"/>
          <cell r="DW336"/>
          <cell r="DX336"/>
          <cell r="DY336"/>
          <cell r="DZ336"/>
          <cell r="EA336"/>
          <cell r="EB336"/>
          <cell r="EC336"/>
          <cell r="ED336"/>
          <cell r="EE336"/>
          <cell r="EF336"/>
          <cell r="EG336"/>
          <cell r="EH336"/>
          <cell r="EI336"/>
          <cell r="EJ336"/>
          <cell r="EK336"/>
          <cell r="EL336"/>
          <cell r="EM336"/>
          <cell r="EN336"/>
          <cell r="EO336"/>
          <cell r="EP336"/>
          <cell r="EQ336"/>
          <cell r="ER336"/>
          <cell r="ES336"/>
          <cell r="ET336"/>
          <cell r="EU336" t="str">
            <v>$ -</v>
          </cell>
          <cell r="EV336"/>
          <cell r="EW336"/>
          <cell r="EX336"/>
          <cell r="EY336"/>
          <cell r="EZ336"/>
          <cell r="FA336"/>
          <cell r="FB336">
            <v>0</v>
          </cell>
          <cell r="FC336" t="str">
            <v>#¡VALOR!</v>
          </cell>
          <cell r="FD336">
            <v>255</v>
          </cell>
          <cell r="FE336" t="str">
            <v>$ 15.500.000</v>
          </cell>
          <cell r="FF336" t="str">
            <v>#¡VALOR!</v>
          </cell>
          <cell r="FG336" t="str">
            <v>#¡VALOR!</v>
          </cell>
          <cell r="FH336"/>
          <cell r="FI336"/>
          <cell r="FJ336" t="str">
            <v>#N/D</v>
          </cell>
          <cell r="FK336" t="str">
            <v>#N/D</v>
          </cell>
          <cell r="FL336" t="str">
            <v>$336</v>
          </cell>
          <cell r="FM336" t="str">
            <v>#N/D</v>
          </cell>
          <cell r="FN336" t="str">
            <v>#N/D</v>
          </cell>
          <cell r="FO336" t="str">
            <v>#N/D</v>
          </cell>
          <cell r="FP336" t="str">
            <v>#N/D</v>
          </cell>
          <cell r="FQ336" t="str">
            <v>#¡REF!</v>
          </cell>
          <cell r="FR336" t="str">
            <v>#N/D</v>
          </cell>
          <cell r="FS336"/>
          <cell r="FT336"/>
          <cell r="FU336"/>
          <cell r="FV336">
            <v>9</v>
          </cell>
          <cell r="FW336" t="str">
            <v>#N/D</v>
          </cell>
          <cell r="FX336"/>
          <cell r="FY336"/>
          <cell r="FZ336"/>
          <cell r="GA336"/>
          <cell r="GB336"/>
          <cell r="GC336"/>
        </row>
        <row r="337">
          <cell r="A337" t="str">
            <v>C293</v>
          </cell>
          <cell r="B337"/>
          <cell r="C337">
            <v>2025</v>
          </cell>
          <cell r="D337">
            <v>336</v>
          </cell>
          <cell r="E337">
            <v>1010232986</v>
          </cell>
          <cell r="F337">
            <v>8</v>
          </cell>
          <cell r="G337" t="str">
            <v>LEIDY YOHANA PALACIO MORALES</v>
          </cell>
          <cell r="H337" t="str">
            <v>CL 46 SUR 8 A 31 ESTE</v>
          </cell>
          <cell r="I337">
            <v>9214118</v>
          </cell>
          <cell r="J337" t="str">
            <v>brayamdorado@gmail.com</v>
          </cell>
          <cell r="K337" t="str">
            <v>NO APLICA</v>
          </cell>
          <cell r="L337" t="str">
            <v>NO APLICA</v>
          </cell>
          <cell r="M337" t="str">
            <v>HOMBRE</v>
          </cell>
          <cell r="N337" t="str">
            <v>CISGENERO</v>
          </cell>
          <cell r="O337" t="str">
            <v>NO APLICA</v>
          </cell>
          <cell r="P337" t="str">
            <v>NO APLICA</v>
          </cell>
          <cell r="Q337">
            <v>35475</v>
          </cell>
          <cell r="R337">
            <v>28</v>
          </cell>
          <cell r="S337" t="str">
            <v>NACIONAL</v>
          </cell>
          <cell r="T337" t="str">
            <v>Título de formación técnica o aprobación de cuatro (04) semestres de formación profesional o aprobación del 40% del pensum académico de formación profesional en ciencias sociales y humanas y afines o su equivalencia</v>
          </cell>
          <cell r="U337" t="str">
            <v>APROBACIÓN OCTAVO SEMESTRE DE FORMACIÓN EN EL PROGRAMA DE COMUNICACIÓN SOCIAL Y PERIODISMO Universidad Minuto de Dios Según certificacipon de fecha 04 de abril de 2024</v>
          </cell>
          <cell r="V337" t="str">
            <v>Inversión</v>
          </cell>
          <cell r="W337" t="str">
            <v>Formación en capacidades democráticas en interrelación con la cualificación de la participación incidente; con enfoques de cultura ciudadana, democrática y de paz Bogotá D.C.</v>
          </cell>
          <cell r="X337" t="str">
            <v>O23011745022024021202034</v>
          </cell>
          <cell r="Y337"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37" t="str">
            <v>1. Formar 120.000 ciudadanos en sus capacidades democráticas para incidir en la construcción de una cultura democrática, ciudadana y de paz.</v>
          </cell>
          <cell r="AA337" t="str">
            <v>Prestar los servicios de apoyo a la gestión para el fomento de la participación juvenil en los procesos estratégicos y misionales de la Gerencia, en las localidades asignadas por el supervisor.</v>
          </cell>
          <cell r="AB337"/>
          <cell r="AC337"/>
          <cell r="AD337"/>
          <cell r="AE337"/>
          <cell r="AF337"/>
          <cell r="AG337"/>
          <cell r="AH337">
            <v>5</v>
          </cell>
          <cell r="AI337"/>
          <cell r="AJ337"/>
          <cell r="AK337"/>
          <cell r="AL337"/>
          <cell r="AM337" t="str">
            <v>#¡VALOR!</v>
          </cell>
          <cell r="AN337">
            <v>150</v>
          </cell>
          <cell r="AO337">
            <v>20300000</v>
          </cell>
          <cell r="AP337"/>
          <cell r="AQ337"/>
          <cell r="AR337"/>
          <cell r="AS337" t="str">
            <v>$ 3.100.000</v>
          </cell>
          <cell r="AT337" t="str">
            <v>TECNICA 2</v>
          </cell>
          <cell r="AU337"/>
          <cell r="AV337" t="str">
            <v>1 1. Natural</v>
          </cell>
          <cell r="AW337" t="str">
            <v>26 26-Persona Natural</v>
          </cell>
          <cell r="AX337" t="str">
            <v>3 3. Único Contratista</v>
          </cell>
          <cell r="AY337" t="str">
            <v>17 17. Contrato de Prestación de Servicios</v>
          </cell>
          <cell r="AZ337" t="str">
            <v>33 33-Servicios Apoyo a la Gestion de la Entidad (servicios administrativos)</v>
          </cell>
          <cell r="BA337" t="str">
            <v>5 Contratación directa</v>
          </cell>
          <cell r="BB337" t="str">
            <v>33 Prestación de Servicios Profesionales y Apoyo (5-8)</v>
          </cell>
          <cell r="BC337">
            <v>1</v>
          </cell>
          <cell r="BD337" t="str">
            <v>1 1. Ley 80</v>
          </cell>
          <cell r="BE337"/>
          <cell r="BF337"/>
          <cell r="BG337"/>
          <cell r="BH337"/>
          <cell r="BI337" t="str">
            <v>6 6: Prestacion de servicios</v>
          </cell>
          <cell r="BJ337"/>
          <cell r="BK337"/>
          <cell r="BL337"/>
          <cell r="BM337"/>
          <cell r="BN337"/>
          <cell r="BO337"/>
          <cell r="BP337"/>
          <cell r="BQ337"/>
          <cell r="BR337"/>
          <cell r="BS337"/>
          <cell r="BT337"/>
          <cell r="BU337"/>
          <cell r="BV337"/>
          <cell r="BW337"/>
          <cell r="BX337"/>
          <cell r="BY337"/>
          <cell r="BZ337"/>
          <cell r="CA337"/>
          <cell r="CB337"/>
          <cell r="CC337"/>
          <cell r="CD337"/>
          <cell r="CE337"/>
          <cell r="CF337"/>
          <cell r="CG337"/>
          <cell r="CH337"/>
          <cell r="CI337"/>
          <cell r="CJ337" t="str">
            <v>Mónica Flórez</v>
          </cell>
          <cell r="CK337" t="str">
            <v>YULY MARCELA BARAJAS AGUILERA</v>
          </cell>
          <cell r="CL337" t="str">
            <v>1 1. Interna</v>
          </cell>
          <cell r="CM337" t="str">
            <v>JUAN DAVID QUIÑONES BORDA</v>
          </cell>
          <cell r="CN337">
            <v>1020805941</v>
          </cell>
          <cell r="CO337">
            <v>5</v>
          </cell>
          <cell r="CP337"/>
          <cell r="CQ337" t="str">
            <v>GERENTE JUVENTUD</v>
          </cell>
          <cell r="CR337"/>
          <cell r="CS337"/>
          <cell r="CT337"/>
          <cell r="CU337"/>
          <cell r="CV337"/>
          <cell r="CW337"/>
          <cell r="CX337"/>
          <cell r="CY337"/>
          <cell r="CZ337"/>
          <cell r="DA337"/>
          <cell r="DB337"/>
          <cell r="DC337"/>
          <cell r="DD337"/>
          <cell r="DE337"/>
          <cell r="DF337"/>
          <cell r="DG337"/>
          <cell r="DH337"/>
          <cell r="DI337"/>
          <cell r="DJ337"/>
          <cell r="DK337"/>
          <cell r="DL337"/>
          <cell r="DM337"/>
          <cell r="DN337"/>
          <cell r="DO337"/>
          <cell r="DP337"/>
          <cell r="DQ337"/>
          <cell r="DR337"/>
          <cell r="DS337"/>
          <cell r="DT337"/>
          <cell r="DU337"/>
          <cell r="DV337"/>
          <cell r="DW337"/>
          <cell r="DX337"/>
          <cell r="DY337"/>
          <cell r="DZ337"/>
          <cell r="EA337"/>
          <cell r="EB337"/>
          <cell r="EC337"/>
          <cell r="ED337"/>
          <cell r="EE337"/>
          <cell r="EF337"/>
          <cell r="EG337"/>
          <cell r="EH337"/>
          <cell r="EI337"/>
          <cell r="EJ337"/>
          <cell r="EK337"/>
          <cell r="EL337"/>
          <cell r="EM337"/>
          <cell r="EN337"/>
          <cell r="EO337"/>
          <cell r="EP337"/>
          <cell r="EQ337"/>
          <cell r="ER337"/>
          <cell r="ES337"/>
          <cell r="ET337"/>
          <cell r="EU337" t="str">
            <v>$ -</v>
          </cell>
          <cell r="EV337"/>
          <cell r="EW337"/>
          <cell r="EX337"/>
          <cell r="EY337"/>
          <cell r="EZ337"/>
          <cell r="FA337"/>
          <cell r="FB337">
            <v>0</v>
          </cell>
          <cell r="FC337" t="str">
            <v>#¡VALOR!</v>
          </cell>
          <cell r="FD337">
            <v>150</v>
          </cell>
          <cell r="FE337" t="str">
            <v>$ 20.300.000</v>
          </cell>
          <cell r="FF337" t="str">
            <v>#¡VALOR!</v>
          </cell>
          <cell r="FG337" t="str">
            <v>#¡VALOR!</v>
          </cell>
          <cell r="FH337"/>
          <cell r="FI337"/>
          <cell r="FJ337" t="str">
            <v>#N/D</v>
          </cell>
          <cell r="FK337" t="str">
            <v>#N/D</v>
          </cell>
          <cell r="FL337" t="str">
            <v>$337</v>
          </cell>
          <cell r="FM337" t="str">
            <v>#N/D</v>
          </cell>
          <cell r="FN337" t="str">
            <v>#N/D</v>
          </cell>
          <cell r="FO337" t="str">
            <v>#N/D</v>
          </cell>
          <cell r="FP337" t="str">
            <v>#N/D</v>
          </cell>
          <cell r="FQ337" t="str">
            <v>#¡REF!</v>
          </cell>
          <cell r="FR337" t="str">
            <v>#N/D</v>
          </cell>
          <cell r="FS337"/>
          <cell r="FT337"/>
          <cell r="FU337"/>
          <cell r="FV337">
            <v>5</v>
          </cell>
          <cell r="FW337" t="str">
            <v>#N/D</v>
          </cell>
          <cell r="FX337"/>
          <cell r="FY337"/>
          <cell r="FZ337"/>
          <cell r="GA337"/>
          <cell r="GB337"/>
          <cell r="GC337"/>
        </row>
        <row r="338">
          <cell r="A338" t="str">
            <v>C160</v>
          </cell>
          <cell r="B338"/>
          <cell r="C338">
            <v>2025</v>
          </cell>
          <cell r="D338">
            <v>337</v>
          </cell>
          <cell r="E338">
            <v>1013579994</v>
          </cell>
          <cell r="F338" t="str">
            <v>#N/D</v>
          </cell>
          <cell r="G338" t="str">
            <v>#N/D</v>
          </cell>
          <cell r="H338" t="str">
            <v>CR 19 N 28 09 SUR</v>
          </cell>
          <cell r="I338">
            <v>6019213321</v>
          </cell>
          <cell r="J338" t="str">
            <v>leydysandoval@hotmail.com</v>
          </cell>
          <cell r="K338" t="str">
            <v>NO APLICA</v>
          </cell>
          <cell r="L338" t="str">
            <v>NO APLICA</v>
          </cell>
          <cell r="M338" t="str">
            <v>MUJER</v>
          </cell>
          <cell r="N338" t="str">
            <v>CISGENERO</v>
          </cell>
          <cell r="O338" t="str">
            <v>NO APLICA</v>
          </cell>
          <cell r="P338" t="str">
            <v>NO APLICA</v>
          </cell>
          <cell r="Q338">
            <v>31585</v>
          </cell>
          <cell r="R338">
            <v>38</v>
          </cell>
          <cell r="S338" t="str">
            <v>NACIONAL</v>
          </cell>
          <cell r="T338" t="str">
            <v>Título de formación técnica o 
aprobación de cuatro (04) 
semestres de formación 
profesional o aprobación del 
40% del pensum académico 
de formación profesional en 
ciencias sociales o humanas 
o su equivalencia</v>
          </cell>
          <cell r="U338" t="str">
            <v>BACHILLER ACADÉMICO
 LICEO FEMENINO 
MERCEDES NARIÑO Según Diploma del 02 de 
diciembre de 2005</v>
          </cell>
          <cell r="V338" t="str">
            <v>Funcionamiento</v>
          </cell>
          <cell r="W338" t="str">
            <v>N/A</v>
          </cell>
          <cell r="X338"/>
          <cell r="Y338" t="str">
            <v>N/A</v>
          </cell>
          <cell r="Z338" t="str">
            <v>N/A</v>
          </cell>
          <cell r="AA338" t="str">
            <v>Prestar servicios de apoyo a la gestión para asistir en la ejecución de actividades operativas relacionadas con las diferentes modalidades de formación que se imparten en la Gerencia de la Escuela de Participación.</v>
          </cell>
          <cell r="AB338"/>
          <cell r="AC338"/>
          <cell r="AD338"/>
          <cell r="AE338"/>
          <cell r="AF338"/>
          <cell r="AG338"/>
          <cell r="AH338">
            <v>7</v>
          </cell>
          <cell r="AI338"/>
          <cell r="AJ338"/>
          <cell r="AK338"/>
          <cell r="AL338"/>
          <cell r="AM338" t="str">
            <v>#¡VALOR!</v>
          </cell>
          <cell r="AN338">
            <v>210</v>
          </cell>
          <cell r="AO338">
            <v>21000000</v>
          </cell>
          <cell r="AP338"/>
          <cell r="AQ338"/>
          <cell r="AR338"/>
          <cell r="AS338" t="str">
            <v>$ 2.900.000</v>
          </cell>
          <cell r="AT338" t="str">
            <v>TECNICA 1</v>
          </cell>
          <cell r="AU338"/>
          <cell r="AV338" t="str">
            <v>1 1. Natural</v>
          </cell>
          <cell r="AW338" t="str">
            <v>26 26-Persona Natural</v>
          </cell>
          <cell r="AX338" t="str">
            <v>3 3. Único Contratista</v>
          </cell>
          <cell r="AY338" t="str">
            <v>17 17. Contrato de Prestación de Servicios</v>
          </cell>
          <cell r="AZ338" t="str">
            <v>33 33-Servicios Apoyo a la Gestion de la Entidad (servicios administrativos)</v>
          </cell>
          <cell r="BA338" t="str">
            <v>5 Contratación directa</v>
          </cell>
          <cell r="BB338" t="str">
            <v>33 Prestación de Servicios Profesionales y Apoyo (5-8)</v>
          </cell>
          <cell r="BC338">
            <v>1</v>
          </cell>
          <cell r="BD338" t="str">
            <v>1 1. Ley 80</v>
          </cell>
          <cell r="BE338"/>
          <cell r="BF338"/>
          <cell r="BG338"/>
          <cell r="BH338"/>
          <cell r="BI338" t="str">
            <v>6 6: Prestacion de servicios</v>
          </cell>
          <cell r="BJ338"/>
          <cell r="BK338"/>
          <cell r="BL338"/>
          <cell r="BM338"/>
          <cell r="BN338"/>
          <cell r="BO338"/>
          <cell r="BP338"/>
          <cell r="BQ338"/>
          <cell r="BR338"/>
          <cell r="BS338"/>
          <cell r="BT338"/>
          <cell r="BU338"/>
          <cell r="BV338"/>
          <cell r="BW338"/>
          <cell r="BX338"/>
          <cell r="BY338"/>
          <cell r="BZ338"/>
          <cell r="CA338"/>
          <cell r="CB338"/>
          <cell r="CC338"/>
          <cell r="CD338"/>
          <cell r="CE338"/>
          <cell r="CF338"/>
          <cell r="CG338"/>
          <cell r="CH338"/>
          <cell r="CI338"/>
          <cell r="CJ338" t="str">
            <v>Mónica Flórez</v>
          </cell>
          <cell r="CK338" t="str">
            <v>YULY MARCELA BARAJAS AGUILERA</v>
          </cell>
          <cell r="CL338" t="str">
            <v>1 1. Interna</v>
          </cell>
          <cell r="CM338" t="str">
            <v>JOSÉ GUILLERMO ORJUELA ARDILA</v>
          </cell>
          <cell r="CN338">
            <v>1075654508</v>
          </cell>
          <cell r="CO338">
            <v>1</v>
          </cell>
          <cell r="CP338"/>
          <cell r="CQ338" t="str">
            <v>GERENTE ESCUELA DE LA PARTICIPACIÓN</v>
          </cell>
          <cell r="CR338"/>
          <cell r="CS338"/>
          <cell r="CT338"/>
          <cell r="CU338"/>
          <cell r="CV338"/>
          <cell r="CW338"/>
          <cell r="CX338"/>
          <cell r="CY338"/>
          <cell r="CZ338"/>
          <cell r="DA338"/>
          <cell r="DB338"/>
          <cell r="DC338"/>
          <cell r="DD338"/>
          <cell r="DE338"/>
          <cell r="DF338"/>
          <cell r="DG338"/>
          <cell r="DH338"/>
          <cell r="DI338"/>
          <cell r="DJ338"/>
          <cell r="DK338"/>
          <cell r="DL338"/>
          <cell r="DM338"/>
          <cell r="DN338"/>
          <cell r="DO338"/>
          <cell r="DP338"/>
          <cell r="DQ338"/>
          <cell r="DR338"/>
          <cell r="DS338"/>
          <cell r="DT338"/>
          <cell r="DU338"/>
          <cell r="DV338"/>
          <cell r="DW338"/>
          <cell r="DX338"/>
          <cell r="DY338"/>
          <cell r="DZ338"/>
          <cell r="EA338"/>
          <cell r="EB338"/>
          <cell r="EC338"/>
          <cell r="ED338"/>
          <cell r="EE338"/>
          <cell r="EF338"/>
          <cell r="EG338"/>
          <cell r="EH338"/>
          <cell r="EI338"/>
          <cell r="EJ338"/>
          <cell r="EK338"/>
          <cell r="EL338"/>
          <cell r="EM338"/>
          <cell r="EN338"/>
          <cell r="EO338"/>
          <cell r="EP338"/>
          <cell r="EQ338"/>
          <cell r="ER338"/>
          <cell r="ES338"/>
          <cell r="ET338"/>
          <cell r="EU338" t="str">
            <v>$ -</v>
          </cell>
          <cell r="EV338"/>
          <cell r="EW338"/>
          <cell r="EX338"/>
          <cell r="EY338"/>
          <cell r="EZ338"/>
          <cell r="FA338"/>
          <cell r="FB338">
            <v>0</v>
          </cell>
          <cell r="FC338" t="str">
            <v>#¡VALOR!</v>
          </cell>
          <cell r="FD338">
            <v>210</v>
          </cell>
          <cell r="FE338" t="str">
            <v>$ 21.000.000</v>
          </cell>
          <cell r="FF338" t="str">
            <v>#¡VALOR!</v>
          </cell>
          <cell r="FG338" t="str">
            <v>#¡VALOR!</v>
          </cell>
          <cell r="FH338"/>
          <cell r="FI338"/>
          <cell r="FJ338" t="str">
            <v>#N/D</v>
          </cell>
          <cell r="FK338" t="str">
            <v>#N/D</v>
          </cell>
          <cell r="FL338" t="str">
            <v>$338</v>
          </cell>
          <cell r="FM338" t="str">
            <v>#N/D</v>
          </cell>
          <cell r="FN338" t="str">
            <v>#N/D</v>
          </cell>
          <cell r="FO338" t="str">
            <v>#N/D</v>
          </cell>
          <cell r="FP338" t="str">
            <v>#N/D</v>
          </cell>
          <cell r="FQ338" t="str">
            <v>#¡REF!</v>
          </cell>
          <cell r="FR338" t="str">
            <v>#N/D</v>
          </cell>
          <cell r="FS338"/>
          <cell r="FT338"/>
          <cell r="FU338"/>
          <cell r="FV338">
            <v>7</v>
          </cell>
          <cell r="FW338" t="str">
            <v>#N/D</v>
          </cell>
          <cell r="FX338"/>
          <cell r="FY338"/>
          <cell r="FZ338"/>
          <cell r="GA338"/>
          <cell r="GB338"/>
          <cell r="GC338"/>
        </row>
        <row r="339">
          <cell r="A339" t="str">
            <v>A76</v>
          </cell>
          <cell r="B339"/>
          <cell r="C339">
            <v>2025</v>
          </cell>
          <cell r="D339">
            <v>338</v>
          </cell>
          <cell r="E339">
            <v>79812446</v>
          </cell>
          <cell r="F339">
            <v>4</v>
          </cell>
          <cell r="G339" t="str">
            <v>MARIA ALEJANDRA GOMEZ GARZON</v>
          </cell>
          <cell r="H339" t="str">
            <v>#N/D</v>
          </cell>
          <cell r="I339" t="str">
            <v>#N/D</v>
          </cell>
          <cell r="J339" t="str">
            <v>#N/D</v>
          </cell>
          <cell r="K339" t="str">
            <v>#N/D</v>
          </cell>
          <cell r="L339" t="str">
            <v>#N/D</v>
          </cell>
          <cell r="M339" t="str">
            <v>#N/D</v>
          </cell>
          <cell r="N339" t="str">
            <v>#N/D</v>
          </cell>
          <cell r="O339" t="str">
            <v>#N/D</v>
          </cell>
          <cell r="P339" t="str">
            <v>#N/D</v>
          </cell>
          <cell r="Q339" t="str">
            <v>#N/D</v>
          </cell>
          <cell r="R339" t="str">
            <v>#N/D</v>
          </cell>
          <cell r="S339" t="str">
            <v>#N/D</v>
          </cell>
          <cell r="T339" t="str">
            <v>#N/D</v>
          </cell>
          <cell r="U339" t="str">
            <v>#N/D</v>
          </cell>
          <cell r="V339" t="str">
            <v>Inversión</v>
          </cell>
          <cell r="W339" t="str">
            <v>Formación en capacidades democráticas en interrelación con la cualificación de la participación incidente; con enfoques de cultura ciudadana, democrática y de paz Bogotá D.C.</v>
          </cell>
          <cell r="X339" t="str">
            <v>O23011745022024021202034</v>
          </cell>
          <cell r="Y33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39" t="str">
            <v>Formar 120.000 ciudadanos en sus capacidades democráticas para incidir en la construcción de una cultura democrática, ciudadana y de paz</v>
          </cell>
          <cell r="AA339" t="str">
            <v>Prestar los servicios de apoyo a la gestión para desarrollar las actividades administrativas y operativas en cumplimiento de los procedimientos de la Tesorería del Instituto.</v>
          </cell>
          <cell r="AB339"/>
          <cell r="AC339"/>
          <cell r="AD339"/>
          <cell r="AE339"/>
          <cell r="AF339"/>
          <cell r="AG339"/>
          <cell r="AH339">
            <v>6</v>
          </cell>
          <cell r="AI339">
            <v>15</v>
          </cell>
          <cell r="AJ339"/>
          <cell r="AK339"/>
          <cell r="AL339"/>
          <cell r="AM339" t="str">
            <v>#¡VALOR!</v>
          </cell>
          <cell r="AN339">
            <v>195</v>
          </cell>
          <cell r="AO339">
            <v>34000000</v>
          </cell>
          <cell r="AP339"/>
          <cell r="AQ339"/>
          <cell r="AR339"/>
          <cell r="AS339" t="str">
            <v>$ 3.500.000</v>
          </cell>
          <cell r="AT339" t="str">
            <v>TECNICA 3</v>
          </cell>
          <cell r="AU339"/>
          <cell r="AV339" t="str">
            <v>1 1. Natural</v>
          </cell>
          <cell r="AW339" t="str">
            <v>26 26-Persona Natural</v>
          </cell>
          <cell r="AX339" t="str">
            <v>3 3. Único Contratista</v>
          </cell>
          <cell r="AY339" t="str">
            <v>17 17. Contrato de Prestación de Servicios</v>
          </cell>
          <cell r="AZ339" t="str">
            <v>33 33-Servicios Apoyo a la Gestion de la Entidad (servicios administrativos)</v>
          </cell>
          <cell r="BA339" t="str">
            <v>5 Contratación directa</v>
          </cell>
          <cell r="BB339" t="str">
            <v>33 Prestación de Servicios Profesionales y Apoyo (5-8)</v>
          </cell>
          <cell r="BC339">
            <v>1</v>
          </cell>
          <cell r="BD339" t="str">
            <v>1 1. Ley 80</v>
          </cell>
          <cell r="BE339"/>
          <cell r="BF339"/>
          <cell r="BG339"/>
          <cell r="BH339"/>
          <cell r="BI339" t="str">
            <v>6 6: Prestacion de servicios</v>
          </cell>
          <cell r="BJ339"/>
          <cell r="BK339"/>
          <cell r="BL339"/>
          <cell r="BM339"/>
          <cell r="BN339"/>
          <cell r="BO339"/>
          <cell r="BP339"/>
          <cell r="BQ339"/>
          <cell r="BR339"/>
          <cell r="BS339"/>
          <cell r="BT339"/>
          <cell r="BU339"/>
          <cell r="BV339"/>
          <cell r="BW339"/>
          <cell r="BX339"/>
          <cell r="BY339"/>
          <cell r="BZ339"/>
          <cell r="CA339"/>
          <cell r="CB339"/>
          <cell r="CC339"/>
          <cell r="CD339"/>
          <cell r="CE339"/>
          <cell r="CF339"/>
          <cell r="CG339"/>
          <cell r="CH339"/>
          <cell r="CI339"/>
          <cell r="CJ339" t="str">
            <v>Mónica Flórez</v>
          </cell>
          <cell r="CK339" t="str">
            <v>YULY MARCELA BARAJAS AGUILERA</v>
          </cell>
          <cell r="CL339" t="str">
            <v>1 1. Interna</v>
          </cell>
          <cell r="CM339" t="str">
            <v>Ruth Fabiola González Oviedo</v>
          </cell>
          <cell r="CN339">
            <v>1075654508</v>
          </cell>
          <cell r="CO339">
            <v>1</v>
          </cell>
          <cell r="CP339"/>
          <cell r="CQ339" t="str">
            <v>profesional Universitario Código: 219-03</v>
          </cell>
          <cell r="CR339"/>
          <cell r="CS339"/>
          <cell r="CT339"/>
          <cell r="CU339"/>
          <cell r="CV339"/>
          <cell r="CW339"/>
          <cell r="CX339"/>
          <cell r="CY339"/>
          <cell r="CZ339"/>
          <cell r="DA339"/>
          <cell r="DB339"/>
          <cell r="DC339"/>
          <cell r="DD339"/>
          <cell r="DE339"/>
          <cell r="DF339"/>
          <cell r="DG339"/>
          <cell r="DH339"/>
          <cell r="DI339"/>
          <cell r="DJ339"/>
          <cell r="DK339"/>
          <cell r="DL339"/>
          <cell r="DM339"/>
          <cell r="DN339"/>
          <cell r="DO339"/>
          <cell r="DP339"/>
          <cell r="DQ339"/>
          <cell r="DR339"/>
          <cell r="DS339"/>
          <cell r="DT339"/>
          <cell r="DU339"/>
          <cell r="DV339"/>
          <cell r="DW339"/>
          <cell r="DX339"/>
          <cell r="DY339"/>
          <cell r="DZ339"/>
          <cell r="EA339"/>
          <cell r="EB339"/>
          <cell r="EC339"/>
          <cell r="ED339"/>
          <cell r="EE339"/>
          <cell r="EF339"/>
          <cell r="EG339"/>
          <cell r="EH339"/>
          <cell r="EI339"/>
          <cell r="EJ339"/>
          <cell r="EK339"/>
          <cell r="EL339"/>
          <cell r="EM339"/>
          <cell r="EN339"/>
          <cell r="EO339"/>
          <cell r="EP339"/>
          <cell r="EQ339"/>
          <cell r="ER339"/>
          <cell r="ES339"/>
          <cell r="ET339"/>
          <cell r="EU339" t="str">
            <v>$ -</v>
          </cell>
          <cell r="EV339"/>
          <cell r="EW339"/>
          <cell r="EX339"/>
          <cell r="EY339"/>
          <cell r="EZ339"/>
          <cell r="FA339"/>
          <cell r="FB339">
            <v>0</v>
          </cell>
          <cell r="FC339" t="str">
            <v>#¡VALOR!</v>
          </cell>
          <cell r="FD339">
            <v>195</v>
          </cell>
          <cell r="FE339" t="str">
            <v>$ 34.000.000</v>
          </cell>
          <cell r="FF339" t="str">
            <v>#¡VALOR!</v>
          </cell>
          <cell r="FG339" t="str">
            <v>#¡VALOR!</v>
          </cell>
          <cell r="FH339"/>
          <cell r="FI339"/>
          <cell r="FJ339" t="str">
            <v>#N/D</v>
          </cell>
          <cell r="FK339" t="str">
            <v>#N/D</v>
          </cell>
          <cell r="FL339" t="str">
            <v>$339</v>
          </cell>
          <cell r="FM339" t="str">
            <v>#N/D</v>
          </cell>
          <cell r="FN339" t="str">
            <v>#N/D</v>
          </cell>
          <cell r="FO339" t="str">
            <v>#N/D</v>
          </cell>
          <cell r="FP339" t="str">
            <v>#N/D</v>
          </cell>
          <cell r="FQ339" t="str">
            <v>#¡REF!</v>
          </cell>
          <cell r="FR339" t="str">
            <v>#N/D</v>
          </cell>
          <cell r="FS339"/>
          <cell r="FT339"/>
          <cell r="FU339"/>
          <cell r="FV339">
            <v>7</v>
          </cell>
          <cell r="FW339" t="str">
            <v>#N/D</v>
          </cell>
          <cell r="FX339"/>
          <cell r="FY339"/>
          <cell r="FZ339"/>
          <cell r="GA339"/>
          <cell r="GB339"/>
          <cell r="GC339"/>
        </row>
        <row r="340">
          <cell r="A340" t="str">
            <v>C156</v>
          </cell>
          <cell r="B340"/>
          <cell r="C340">
            <v>2025</v>
          </cell>
          <cell r="D340">
            <v>339</v>
          </cell>
          <cell r="E340">
            <v>1015435935</v>
          </cell>
          <cell r="F340" t="str">
            <v>#N/D</v>
          </cell>
          <cell r="G340" t="str">
            <v>#N/D</v>
          </cell>
          <cell r="H340" t="str">
            <v>CR 99 N 64G 82</v>
          </cell>
          <cell r="I340">
            <v>6016212038</v>
          </cell>
          <cell r="J340" t="str">
            <v>agomez0202@gmail.com</v>
          </cell>
          <cell r="K340" t="str">
            <v>NO APLICA</v>
          </cell>
          <cell r="L340" t="str">
            <v>NO APLICA</v>
          </cell>
          <cell r="M340" t="str">
            <v>MUJER</v>
          </cell>
          <cell r="N340" t="str">
            <v>CISGENERO</v>
          </cell>
          <cell r="O340" t="str">
            <v>NO APLICA</v>
          </cell>
          <cell r="P340" t="str">
            <v>NO APLICA</v>
          </cell>
          <cell r="Q340">
            <v>33962</v>
          </cell>
          <cell r="R340">
            <v>32</v>
          </cell>
          <cell r="S340" t="str">
            <v>NACIONAL</v>
          </cell>
          <cell r="T340" t="str">
            <v>Título profesional en ciencias sociales y 
humanas o ciencias de la educación</v>
          </cell>
          <cell r="U340" t="str">
            <v xml:space="preserve"> PROFESIONAL EN GOBIERNO Y 
RELACIONES INTERNACIONALES UNIVERSIDAD SANTO TOMAS SEGUN DIPLOMA DEL 20 DE ABRIL DE 2018</v>
          </cell>
          <cell r="V340" t="str">
            <v>Inversión</v>
          </cell>
          <cell r="W340" t="str">
            <v xml:space="preserve">Implementación de mecanismos de participación que potencian el desarrollo territorial Bogotá D.C.
</v>
          </cell>
          <cell r="X340" t="str">
            <v>O23011745022024023806022</v>
          </cell>
          <cell r="Y340" t="str">
            <v>Meta 421 Implementar un (1) modelo de gobernanza democrática que amplíe el alcance de la participación de la ciudadanía organizaciones sociales y comunales de primer segundo y tercer grado en todas las decisiones públicas del gobierno distrital.</v>
          </cell>
          <cell r="Z340" t="str">
            <v>2. Fortalecer 450 instancias formales y no formales de participación aplicando el modelo de fortalecimiento.</v>
          </cell>
          <cell r="AA340" t="str">
            <v>Prestar los servicios profesionales de manera temporal para propiciar, concertar y desarrollar espacios y procesos de formación en las diferentes modalidades que brinda la escuela de participación</v>
          </cell>
          <cell r="AB340"/>
          <cell r="AC340"/>
          <cell r="AD340"/>
          <cell r="AE340"/>
          <cell r="AF340"/>
          <cell r="AG340"/>
          <cell r="AH340">
            <v>45785</v>
          </cell>
          <cell r="AI340"/>
          <cell r="AJ340"/>
          <cell r="AK340"/>
          <cell r="AL340"/>
          <cell r="AM340" t="str">
            <v>#¡VALOR!</v>
          </cell>
          <cell r="AN340" t="str">
            <v>#¡VALOR!</v>
          </cell>
          <cell r="AO340">
            <v>17000000</v>
          </cell>
          <cell r="AP340"/>
          <cell r="AQ340"/>
          <cell r="AR340"/>
          <cell r="AS340" t="str">
            <v>$ 4.000.000</v>
          </cell>
          <cell r="AT340" t="str">
            <v>PROFESIONAL 1</v>
          </cell>
          <cell r="AU340"/>
          <cell r="AV340" t="str">
            <v>1 1. Natural</v>
          </cell>
          <cell r="AW340" t="str">
            <v>26 26-Persona Natural</v>
          </cell>
          <cell r="AX340" t="str">
            <v>3 3. Único Contratista</v>
          </cell>
          <cell r="AY340" t="str">
            <v>17 17. Contrato de Prestación de Servicios</v>
          </cell>
          <cell r="AZ340" t="str">
            <v>31 31-Servicios Profesionales</v>
          </cell>
          <cell r="BA340" t="str">
            <v>5 Contratación directa</v>
          </cell>
          <cell r="BB340" t="str">
            <v>33 Prestación de Servicios Profesionales y Apoyo (5-8)</v>
          </cell>
          <cell r="BC340">
            <v>1</v>
          </cell>
          <cell r="BD340" t="str">
            <v>1 1. Ley 80</v>
          </cell>
          <cell r="BE340"/>
          <cell r="BF340"/>
          <cell r="BG340"/>
          <cell r="BH340"/>
          <cell r="BI340" t="str">
            <v>6 6: Prestacion de servicios</v>
          </cell>
          <cell r="BJ340"/>
          <cell r="BK340"/>
          <cell r="BL340"/>
          <cell r="BM340"/>
          <cell r="BN340"/>
          <cell r="BO340"/>
          <cell r="BP340"/>
          <cell r="BQ340"/>
          <cell r="BR340"/>
          <cell r="BS340"/>
          <cell r="BT340"/>
          <cell r="BU340"/>
          <cell r="BV340"/>
          <cell r="BW340"/>
          <cell r="BX340"/>
          <cell r="BY340"/>
          <cell r="BZ340"/>
          <cell r="CA340"/>
          <cell r="CB340"/>
          <cell r="CC340"/>
          <cell r="CD340"/>
          <cell r="CE340"/>
          <cell r="CF340"/>
          <cell r="CG340"/>
          <cell r="CH340"/>
          <cell r="CI340"/>
          <cell r="CJ340" t="str">
            <v>Wilson Ayure</v>
          </cell>
          <cell r="CK340" t="str">
            <v>YULY MARCELA BARAJAS AGUILERA</v>
          </cell>
          <cell r="CL340" t="str">
            <v>1 1. Interna</v>
          </cell>
          <cell r="CM340" t="str">
            <v>JOSÉ GUILLERMO ORJUELA ARDILA</v>
          </cell>
          <cell r="CN340">
            <v>1075654508</v>
          </cell>
          <cell r="CO340">
            <v>1</v>
          </cell>
          <cell r="CP340"/>
          <cell r="CQ340" t="str">
            <v>GERENTE ESCUELA DE LA PARTICIPACIÓN</v>
          </cell>
          <cell r="CR340"/>
          <cell r="CS340"/>
          <cell r="CT340"/>
          <cell r="CU340"/>
          <cell r="CV340"/>
          <cell r="CW340"/>
          <cell r="CX340"/>
          <cell r="CY340"/>
          <cell r="CZ340"/>
          <cell r="DA340"/>
          <cell r="DB340"/>
          <cell r="DC340"/>
          <cell r="DD340"/>
          <cell r="DE340"/>
          <cell r="DF340"/>
          <cell r="DG340"/>
          <cell r="DH340"/>
          <cell r="DI340"/>
          <cell r="DJ340"/>
          <cell r="DK340"/>
          <cell r="DL340"/>
          <cell r="DM340"/>
          <cell r="DN340"/>
          <cell r="DO340"/>
          <cell r="DP340"/>
          <cell r="DQ340"/>
          <cell r="DR340"/>
          <cell r="DS340"/>
          <cell r="DT340"/>
          <cell r="DU340"/>
          <cell r="DV340"/>
          <cell r="DW340"/>
          <cell r="DX340"/>
          <cell r="DY340"/>
          <cell r="DZ340"/>
          <cell r="EA340"/>
          <cell r="EB340"/>
          <cell r="EC340"/>
          <cell r="ED340"/>
          <cell r="EE340"/>
          <cell r="EF340"/>
          <cell r="EG340"/>
          <cell r="EH340"/>
          <cell r="EI340"/>
          <cell r="EJ340"/>
          <cell r="EK340"/>
          <cell r="EL340"/>
          <cell r="EM340"/>
          <cell r="EN340"/>
          <cell r="EO340"/>
          <cell r="EP340"/>
          <cell r="EQ340"/>
          <cell r="ER340"/>
          <cell r="ES340"/>
          <cell r="ET340"/>
          <cell r="EU340" t="str">
            <v>$ -</v>
          </cell>
          <cell r="EV340"/>
          <cell r="EW340"/>
          <cell r="EX340"/>
          <cell r="EY340"/>
          <cell r="EZ340"/>
          <cell r="FA340"/>
          <cell r="FB340">
            <v>0</v>
          </cell>
          <cell r="FC340" t="str">
            <v>#¡VALOR!</v>
          </cell>
          <cell r="FD340" t="str">
            <v>#¡VALOR!</v>
          </cell>
          <cell r="FE340" t="str">
            <v>$ 17.000.000</v>
          </cell>
          <cell r="FF340" t="str">
            <v>#¡VALOR!</v>
          </cell>
          <cell r="FG340" t="str">
            <v>#¡VALOR!</v>
          </cell>
          <cell r="FH340"/>
          <cell r="FI340"/>
          <cell r="FJ340" t="str">
            <v>#N/D</v>
          </cell>
          <cell r="FK340" t="str">
            <v>#N/D</v>
          </cell>
          <cell r="FL340" t="str">
            <v>$340</v>
          </cell>
          <cell r="FM340" t="str">
            <v>#N/D</v>
          </cell>
          <cell r="FN340" t="str">
            <v>#N/D</v>
          </cell>
          <cell r="FO340" t="str">
            <v>#N/D</v>
          </cell>
          <cell r="FP340" t="str">
            <v>#N/D</v>
          </cell>
          <cell r="FQ340" t="str">
            <v>#¡REF!</v>
          </cell>
          <cell r="FR340" t="str">
            <v>#N/D</v>
          </cell>
          <cell r="FS340"/>
          <cell r="FT340"/>
          <cell r="FU340"/>
          <cell r="FV340" t="str">
            <v>#¡VALOR!</v>
          </cell>
          <cell r="FW340" t="str">
            <v>#N/D</v>
          </cell>
          <cell r="FX340"/>
          <cell r="FY340"/>
          <cell r="FZ340"/>
          <cell r="GA340"/>
          <cell r="GB340"/>
          <cell r="GC340"/>
        </row>
        <row r="341">
          <cell r="A341" t="str">
            <v>C355</v>
          </cell>
          <cell r="B341"/>
          <cell r="C341">
            <v>2025</v>
          </cell>
          <cell r="D341">
            <v>340</v>
          </cell>
          <cell r="E341">
            <v>52302456</v>
          </cell>
          <cell r="F341">
            <v>9</v>
          </cell>
          <cell r="G341" t="str">
            <v>MAURICIO ALEJANDRO VELASQUEZ PARDO</v>
          </cell>
          <cell r="H341" t="str">
            <v>#N/D</v>
          </cell>
          <cell r="I341" t="str">
            <v>#N/D</v>
          </cell>
          <cell r="J341" t="str">
            <v>#N/D</v>
          </cell>
          <cell r="K341" t="str">
            <v>#N/D</v>
          </cell>
          <cell r="L341" t="str">
            <v>#N/D</v>
          </cell>
          <cell r="M341" t="str">
            <v>#N/D</v>
          </cell>
          <cell r="N341" t="str">
            <v>#N/D</v>
          </cell>
          <cell r="O341" t="str">
            <v>#N/D</v>
          </cell>
          <cell r="P341" t="str">
            <v>#N/D</v>
          </cell>
          <cell r="Q341" t="str">
            <v>#N/D</v>
          </cell>
          <cell r="R341" t="str">
            <v>#N/D</v>
          </cell>
          <cell r="S341" t="str">
            <v>#N/D</v>
          </cell>
          <cell r="T341" t="str">
            <v>#N/D</v>
          </cell>
          <cell r="U341" t="str">
            <v>#N/D</v>
          </cell>
          <cell r="V341" t="str">
            <v>Inversión</v>
          </cell>
          <cell r="W341" t="str">
            <v xml:space="preserve">Implementación de mecanismos de participación que potencian el desarrollo territorial Bogotá D.C.
</v>
          </cell>
          <cell r="X341" t="str">
            <v>O23011745022024023806022</v>
          </cell>
          <cell r="Y341" t="str">
            <v>Meta 421 Implementar un (1) modelo de gobernanza democrática que amplíe el alcance de la participación de la ciudadanía organizaciones sociales y comunales de primer segundo y tercer grado en todas las decisiones públicas del gobierno distrital.</v>
          </cell>
          <cell r="Z341" t="str">
            <v>Fortalecer 450 instancias formales y no formales de participación aplicando el modelo de fortalecimiento</v>
          </cell>
          <cell r="AA341" t="str">
            <v>Prestar servicios para realizar actividades de fortalecimiento a las instancias de participación ciudadana en articulación con el modelo de intervención territorial, impulsando los mecanismos de promoción para la participación incidente en las localidades.</v>
          </cell>
          <cell r="AB341"/>
          <cell r="AC341"/>
          <cell r="AD341"/>
          <cell r="AE341"/>
          <cell r="AF341"/>
          <cell r="AG341"/>
          <cell r="AH341">
            <v>5</v>
          </cell>
          <cell r="AI341"/>
          <cell r="AJ341"/>
          <cell r="AK341"/>
          <cell r="AL341"/>
          <cell r="AM341" t="str">
            <v>#¡VALOR!</v>
          </cell>
          <cell r="AN341">
            <v>150</v>
          </cell>
          <cell r="AO341">
            <v>39100000</v>
          </cell>
          <cell r="AP341"/>
          <cell r="AQ341"/>
          <cell r="AR341"/>
          <cell r="AS341" t="str">
            <v>$ 3.400.000</v>
          </cell>
          <cell r="AT341" t="str">
            <v>TECNICA 3</v>
          </cell>
          <cell r="AU341"/>
          <cell r="AV341" t="str">
            <v>1 1. Natural</v>
          </cell>
          <cell r="AW341" t="str">
            <v>26 26-Persona Natural</v>
          </cell>
          <cell r="AX341" t="str">
            <v>3 3. Único Contratista</v>
          </cell>
          <cell r="AY341" t="str">
            <v>17 17. Contrato de Prestación de Servicios</v>
          </cell>
          <cell r="AZ341" t="str">
            <v>33 33-Servicios Apoyo a la Gestion de la Entidad (servicios administrativos)</v>
          </cell>
          <cell r="BA341" t="str">
            <v>5 Contratación directa</v>
          </cell>
          <cell r="BB341" t="str">
            <v>33 Prestación de Servicios Profesionales y Apoyo (5-8)</v>
          </cell>
          <cell r="BC341">
            <v>1</v>
          </cell>
          <cell r="BD341" t="str">
            <v>1 1. Ley 80</v>
          </cell>
          <cell r="BE341"/>
          <cell r="BF341"/>
          <cell r="BG341"/>
          <cell r="BH341"/>
          <cell r="BI341" t="str">
            <v>6 6: Prestacion de servicios</v>
          </cell>
          <cell r="BJ341"/>
          <cell r="BK341"/>
          <cell r="BL341"/>
          <cell r="BM341"/>
          <cell r="BN341"/>
          <cell r="BO341"/>
          <cell r="BP341"/>
          <cell r="BQ341"/>
          <cell r="BR341"/>
          <cell r="BS341"/>
          <cell r="BT341"/>
          <cell r="BU341"/>
          <cell r="BV341"/>
          <cell r="BW341"/>
          <cell r="BX341"/>
          <cell r="BY341"/>
          <cell r="BZ341"/>
          <cell r="CA341"/>
          <cell r="CB341"/>
          <cell r="CC341"/>
          <cell r="CD341"/>
          <cell r="CE341"/>
          <cell r="CF341"/>
          <cell r="CG341"/>
          <cell r="CH341"/>
          <cell r="CI341"/>
          <cell r="CJ341" t="str">
            <v>Mónica Flórez</v>
          </cell>
          <cell r="CK341" t="str">
            <v>YULY MARCELA BARAJAS AGUILERA</v>
          </cell>
          <cell r="CL341" t="str">
            <v>1 1. Interna</v>
          </cell>
          <cell r="CM341" t="str">
            <v>JUAN CAMILO CASTELLANOS MEDINA</v>
          </cell>
          <cell r="CN341">
            <v>3838495</v>
          </cell>
          <cell r="CO341">
            <v>0</v>
          </cell>
          <cell r="CP341"/>
          <cell r="CQ341" t="str">
            <v>GERENTE DE INSTANCIAS Y MECANISMOS DE PARTICIPACIÓN</v>
          </cell>
          <cell r="CR341"/>
          <cell r="CS341"/>
          <cell r="CT341"/>
          <cell r="CU341"/>
          <cell r="CV341"/>
          <cell r="CW341"/>
          <cell r="CX341"/>
          <cell r="CY341"/>
          <cell r="CZ341"/>
          <cell r="DA341"/>
          <cell r="DB341"/>
          <cell r="DC341"/>
          <cell r="DD341"/>
          <cell r="DE341"/>
          <cell r="DF341"/>
          <cell r="DG341"/>
          <cell r="DH341"/>
          <cell r="DI341"/>
          <cell r="DJ341"/>
          <cell r="DK341"/>
          <cell r="DL341"/>
          <cell r="DM341"/>
          <cell r="DN341"/>
          <cell r="DO341"/>
          <cell r="DP341"/>
          <cell r="DQ341"/>
          <cell r="DR341"/>
          <cell r="DS341"/>
          <cell r="DT341"/>
          <cell r="DU341"/>
          <cell r="DV341"/>
          <cell r="DW341"/>
          <cell r="DX341"/>
          <cell r="DY341"/>
          <cell r="DZ341"/>
          <cell r="EA341"/>
          <cell r="EB341"/>
          <cell r="EC341"/>
          <cell r="ED341"/>
          <cell r="EE341"/>
          <cell r="EF341"/>
          <cell r="EG341"/>
          <cell r="EH341"/>
          <cell r="EI341"/>
          <cell r="EJ341"/>
          <cell r="EK341"/>
          <cell r="EL341"/>
          <cell r="EM341"/>
          <cell r="EN341"/>
          <cell r="EO341"/>
          <cell r="EP341"/>
          <cell r="EQ341"/>
          <cell r="ER341"/>
          <cell r="ES341"/>
          <cell r="ET341"/>
          <cell r="EU341" t="str">
            <v>$ -</v>
          </cell>
          <cell r="EV341"/>
          <cell r="EW341"/>
          <cell r="EX341"/>
          <cell r="EY341"/>
          <cell r="EZ341"/>
          <cell r="FA341"/>
          <cell r="FB341">
            <v>0</v>
          </cell>
          <cell r="FC341" t="str">
            <v>#¡VALOR!</v>
          </cell>
          <cell r="FD341">
            <v>150</v>
          </cell>
          <cell r="FE341" t="str">
            <v>$ 39.100.000</v>
          </cell>
          <cell r="FF341" t="str">
            <v>#¡VALOR!</v>
          </cell>
          <cell r="FG341" t="str">
            <v>#¡VALOR!</v>
          </cell>
          <cell r="FH341"/>
          <cell r="FI341"/>
          <cell r="FJ341" t="str">
            <v>#N/D</v>
          </cell>
          <cell r="FK341" t="str">
            <v>#N/D</v>
          </cell>
          <cell r="FL341" t="str">
            <v>$341</v>
          </cell>
          <cell r="FM341" t="str">
            <v>#N/D</v>
          </cell>
          <cell r="FN341" t="str">
            <v>#N/D</v>
          </cell>
          <cell r="FO341" t="str">
            <v>#N/D</v>
          </cell>
          <cell r="FP341" t="str">
            <v>#N/D</v>
          </cell>
          <cell r="FQ341" t="str">
            <v>#¡REF!</v>
          </cell>
          <cell r="FR341" t="str">
            <v>#N/D</v>
          </cell>
          <cell r="FS341"/>
          <cell r="FT341"/>
          <cell r="FU341"/>
          <cell r="FV341">
            <v>5</v>
          </cell>
          <cell r="FW341" t="str">
            <v>#N/D</v>
          </cell>
          <cell r="FX341"/>
          <cell r="FY341"/>
          <cell r="FZ341"/>
          <cell r="GA341"/>
          <cell r="GB341"/>
          <cell r="GC341"/>
        </row>
        <row r="342">
          <cell r="A342" t="str">
            <v>C351</v>
          </cell>
          <cell r="B342"/>
          <cell r="C342">
            <v>2025</v>
          </cell>
          <cell r="D342">
            <v>341</v>
          </cell>
          <cell r="E342">
            <v>79917998</v>
          </cell>
          <cell r="F342">
            <v>2</v>
          </cell>
          <cell r="G342" t="str">
            <v>MYRIAM OBANDO MARIN</v>
          </cell>
          <cell r="H342" t="str">
            <v>KR 112 C 73 19</v>
          </cell>
          <cell r="I342">
            <v>4332445</v>
          </cell>
          <cell r="J342" t="str">
            <v>L alejomagno80415@msn.com</v>
          </cell>
          <cell r="K342" t="str">
            <v>NO APLICA</v>
          </cell>
          <cell r="L342" t="str">
            <v>NO APLICA</v>
          </cell>
          <cell r="M342" t="str">
            <v>HOMBRE</v>
          </cell>
          <cell r="N342" t="str">
            <v>CISGENERO</v>
          </cell>
          <cell r="O342" t="str">
            <v>NO APLICA</v>
          </cell>
          <cell r="P342" t="str">
            <v>NO APLICA</v>
          </cell>
          <cell r="Q342">
            <v>29326</v>
          </cell>
          <cell r="R342">
            <v>45</v>
          </cell>
          <cell r="S342">
            <v>0</v>
          </cell>
          <cell r="T342" t="str">
            <v>Título de formación tecnológica o 
aprobación de seis (6) semestres de 
formación profesional o aprobación del 
60% del pensum académico de formación 
profesional en el área de la ciencias de la 
educación y/o ciencias sociales humanas 
o su equivalencia</v>
          </cell>
          <cell r="U342" t="str">
            <v>LICENCIADO EN ARTES VISUALES
Universidad Pedagogica Nacional 
Según diploma del 11 de julio de 2014</v>
          </cell>
          <cell r="V342" t="str">
            <v>Inversión</v>
          </cell>
          <cell r="W342" t="str">
            <v>Implementación de mecanismos de participación que potencian el desarrollo territorial Bogotá D.C.</v>
          </cell>
          <cell r="X342" t="str">
            <v>O23011745022024023801029</v>
          </cell>
          <cell r="Y342" t="str">
            <v>Meta 421 Implementar un (1) modelo de gobernanza democrática que amplíe el alcance de la participación de la ciudadanía organizaciones sociales y comunales de primer segundo y tercer grado en todas las decisiones públicas del gobierno distrital.</v>
          </cell>
          <cell r="Z342" t="str">
            <v>3. Aplicar a 2000 organizaciones sociales, comunales, medios comunitarios, de propiedad horizontal el modelo de fortalecimiento.</v>
          </cell>
          <cell r="AA342" t="str">
            <v>Desarrollar acciones y estrategias para fortalecer las instancias  formales y no formales de participación ciudadana conforme a las  normas que definan el modelo de intervención territorial e  impulsar los procesos eleccionarios ordenados en los planes de 
acción territorial</v>
          </cell>
          <cell r="AB342"/>
          <cell r="AC342"/>
          <cell r="AD342"/>
          <cell r="AE342"/>
          <cell r="AF342"/>
          <cell r="AG342"/>
          <cell r="AH342">
            <v>9</v>
          </cell>
          <cell r="AI342"/>
          <cell r="AJ342"/>
          <cell r="AK342"/>
          <cell r="AL342"/>
          <cell r="AM342" t="str">
            <v>#¡VALOR!</v>
          </cell>
          <cell r="AN342">
            <v>270</v>
          </cell>
          <cell r="AO342">
            <v>25248000</v>
          </cell>
          <cell r="AP342"/>
          <cell r="AQ342"/>
          <cell r="AR342"/>
          <cell r="AS342" t="str">
            <v>$ 4.600.000</v>
          </cell>
          <cell r="AT342" t="str">
            <v>PROFESIONAL 2</v>
          </cell>
          <cell r="AU342"/>
          <cell r="AV342" t="str">
            <v>1 1. Natural</v>
          </cell>
          <cell r="AW342" t="str">
            <v>26 26-Persona Natural</v>
          </cell>
          <cell r="AX342" t="str">
            <v>3 3. Único Contratista</v>
          </cell>
          <cell r="AY342" t="str">
            <v>17 17. Contrato de Prestación de Servicios</v>
          </cell>
          <cell r="AZ342" t="str">
            <v>31 31-Servicios Profesionales</v>
          </cell>
          <cell r="BA342" t="str">
            <v>5 Contratación directa</v>
          </cell>
          <cell r="BB342" t="str">
            <v>33 Prestación de Servicios Profesionales y Apoyo (5-8)</v>
          </cell>
          <cell r="BC342">
            <v>1</v>
          </cell>
          <cell r="BD342" t="str">
            <v>1 1. Ley 80</v>
          </cell>
          <cell r="BE342"/>
          <cell r="BF342"/>
          <cell r="BG342"/>
          <cell r="BH342"/>
          <cell r="BI342" t="str">
            <v>6 6: Prestacion de servicios</v>
          </cell>
          <cell r="BJ342"/>
          <cell r="BK342"/>
          <cell r="BL342"/>
          <cell r="BM342"/>
          <cell r="BN342"/>
          <cell r="BO342"/>
          <cell r="BP342"/>
          <cell r="BQ342"/>
          <cell r="BR342"/>
          <cell r="BS342"/>
          <cell r="BT342"/>
          <cell r="BU342"/>
          <cell r="BV342"/>
          <cell r="BW342"/>
          <cell r="BX342"/>
          <cell r="BY342"/>
          <cell r="BZ342"/>
          <cell r="CA342"/>
          <cell r="CB342"/>
          <cell r="CC342"/>
          <cell r="CD342"/>
          <cell r="CE342"/>
          <cell r="CF342"/>
          <cell r="CG342"/>
          <cell r="CH342"/>
          <cell r="CI342"/>
          <cell r="CJ342" t="str">
            <v>Wilson Ayure</v>
          </cell>
          <cell r="CK342" t="str">
            <v>YULY MARCELA BARAJAS AGUILERA</v>
          </cell>
          <cell r="CL342" t="str">
            <v>1 1. Interna</v>
          </cell>
          <cell r="CM342" t="str">
            <v>JUAN CAMILO CASTELLANOS MEDINA</v>
          </cell>
          <cell r="CN342">
            <v>3838495</v>
          </cell>
          <cell r="CO342">
            <v>0</v>
          </cell>
          <cell r="CP342"/>
          <cell r="CQ342" t="str">
            <v>GERENTE DE INSTANCIAS Y MECANISMOS DE PARTICIPACIÓN</v>
          </cell>
          <cell r="CR342"/>
          <cell r="CS342"/>
          <cell r="CT342"/>
          <cell r="CU342"/>
          <cell r="CV342"/>
          <cell r="CW342"/>
          <cell r="CX342"/>
          <cell r="CY342"/>
          <cell r="CZ342"/>
          <cell r="DA342"/>
          <cell r="DB342"/>
          <cell r="DC342"/>
          <cell r="DD342"/>
          <cell r="DE342"/>
          <cell r="DF342"/>
          <cell r="DG342"/>
          <cell r="DH342"/>
          <cell r="DI342"/>
          <cell r="DJ342"/>
          <cell r="DK342"/>
          <cell r="DL342"/>
          <cell r="DM342"/>
          <cell r="DN342"/>
          <cell r="DO342"/>
          <cell r="DP342"/>
          <cell r="DQ342"/>
          <cell r="DR342"/>
          <cell r="DS342"/>
          <cell r="DT342"/>
          <cell r="DU342"/>
          <cell r="DV342"/>
          <cell r="DW342"/>
          <cell r="DX342"/>
          <cell r="DY342"/>
          <cell r="DZ342"/>
          <cell r="EA342"/>
          <cell r="EB342"/>
          <cell r="EC342"/>
          <cell r="ED342"/>
          <cell r="EE342"/>
          <cell r="EF342"/>
          <cell r="EG342"/>
          <cell r="EH342"/>
          <cell r="EI342"/>
          <cell r="EJ342"/>
          <cell r="EK342"/>
          <cell r="EL342"/>
          <cell r="EM342"/>
          <cell r="EN342"/>
          <cell r="EO342"/>
          <cell r="EP342"/>
          <cell r="EQ342"/>
          <cell r="ER342"/>
          <cell r="ES342"/>
          <cell r="ET342"/>
          <cell r="EU342" t="str">
            <v>$ -</v>
          </cell>
          <cell r="EV342"/>
          <cell r="EW342"/>
          <cell r="EX342"/>
          <cell r="EY342"/>
          <cell r="EZ342"/>
          <cell r="FA342"/>
          <cell r="FB342">
            <v>0</v>
          </cell>
          <cell r="FC342" t="str">
            <v>#¡VALOR!</v>
          </cell>
          <cell r="FD342">
            <v>270</v>
          </cell>
          <cell r="FE342" t="str">
            <v>$ 25.248.000</v>
          </cell>
          <cell r="FF342" t="str">
            <v>#¡VALOR!</v>
          </cell>
          <cell r="FG342" t="str">
            <v>#¡VALOR!</v>
          </cell>
          <cell r="FH342"/>
          <cell r="FI342"/>
          <cell r="FJ342" t="str">
            <v>#N/D</v>
          </cell>
          <cell r="FK342" t="str">
            <v>#N/D</v>
          </cell>
          <cell r="FL342" t="str">
            <v>$342</v>
          </cell>
          <cell r="FM342" t="str">
            <v>#N/D</v>
          </cell>
          <cell r="FN342" t="str">
            <v>#N/D</v>
          </cell>
          <cell r="FO342" t="str">
            <v>#N/D</v>
          </cell>
          <cell r="FP342" t="str">
            <v>#N/D</v>
          </cell>
          <cell r="FQ342" t="str">
            <v>#¡REF!</v>
          </cell>
          <cell r="FR342" t="str">
            <v>#N/D</v>
          </cell>
          <cell r="FS342"/>
          <cell r="FT342"/>
          <cell r="FU342"/>
          <cell r="FV342">
            <v>9</v>
          </cell>
          <cell r="FW342" t="str">
            <v>#N/D</v>
          </cell>
          <cell r="FX342"/>
          <cell r="FY342"/>
          <cell r="FZ342"/>
          <cell r="GA342"/>
          <cell r="GB342"/>
          <cell r="GC342"/>
        </row>
        <row r="343">
          <cell r="A343" t="str">
            <v>C220</v>
          </cell>
          <cell r="B343"/>
          <cell r="C343">
            <v>2025</v>
          </cell>
          <cell r="D343">
            <v>342</v>
          </cell>
          <cell r="E343">
            <v>23495250</v>
          </cell>
          <cell r="F343" t="str">
            <v>#N/D</v>
          </cell>
          <cell r="G343" t="str">
            <v>#N/D</v>
          </cell>
          <cell r="H343" t="str">
            <v>CR 54D 135 46</v>
          </cell>
          <cell r="I343">
            <v>6132093</v>
          </cell>
          <cell r="J343" t="str">
            <v>miyi0104@gmail.com</v>
          </cell>
          <cell r="K343" t="str">
            <v>NO APLICA</v>
          </cell>
          <cell r="L343" t="str">
            <v>NO APLICA</v>
          </cell>
          <cell r="M343" t="str">
            <v>MUJER</v>
          </cell>
          <cell r="N343" t="str">
            <v>CISGENERO</v>
          </cell>
          <cell r="O343" t="str">
            <v>NO APLICA</v>
          </cell>
          <cell r="P343" t="str">
            <v>NO APLICA</v>
          </cell>
          <cell r="Q343">
            <v>24563</v>
          </cell>
          <cell r="R343">
            <v>58</v>
          </cell>
          <cell r="S343" t="str">
            <v>NACIONAL</v>
          </cell>
          <cell r="T343" t="str">
            <v>Título de formación técnica o 
aprobación de cuatro (04) 
semestres de formación 
profesional o aprobación del 
40% del pensum académico de 
formación profesional</v>
          </cell>
          <cell r="U343" t="str">
            <v>Tecnica Profesional en Ingenieria 
Agropecuaria</v>
          </cell>
          <cell r="V343" t="str">
            <v>Inversión</v>
          </cell>
          <cell r="W343" t="str">
            <v>Implementación de mecanismos de participación que potencian el desarrollo territorial Bogotá D.C.</v>
          </cell>
          <cell r="X343" t="str">
            <v>O23011745022024023806022</v>
          </cell>
          <cell r="Y343" t="str">
            <v>Meta 421 Implementar un (1) modelo de gobernanza democrática que amplíe el alcance de la participación de la ciudadanía organizaciones sociales y comunales de primer segundo y tercer grado en todas las decisiones públicas del gobierno distrital.</v>
          </cell>
          <cell r="Z343" t="str">
            <v>2. Fortalecer 450 instancias formales y no formales de participación aplicando el modelo de fortalecimiento.</v>
          </cell>
          <cell r="AA343" t="str">
            <v>Prestar los servicios de apoyo a la gestión para el acompañamiento a las organizaciones sociales en el equipo de nuevas expresiones aplicando herramientas que con lleven a la identificación, caracterización, vinculación y participación de esta población.</v>
          </cell>
          <cell r="AB343"/>
          <cell r="AC343"/>
          <cell r="AD343"/>
          <cell r="AE343"/>
          <cell r="AF343"/>
          <cell r="AG343"/>
          <cell r="AH343">
            <v>8</v>
          </cell>
          <cell r="AI343"/>
          <cell r="AJ343"/>
          <cell r="AK343"/>
          <cell r="AL343"/>
          <cell r="AM343" t="str">
            <v>#¡VALOR!</v>
          </cell>
          <cell r="AN343">
            <v>240</v>
          </cell>
          <cell r="AO343">
            <v>22500000</v>
          </cell>
          <cell r="AP343"/>
          <cell r="AQ343"/>
          <cell r="AR343"/>
          <cell r="AS343" t="str">
            <v>$ 3.156.000</v>
          </cell>
          <cell r="AT343" t="str">
            <v>TECNICA 2</v>
          </cell>
          <cell r="AU343"/>
          <cell r="AV343" t="str">
            <v>1 1. Natural</v>
          </cell>
          <cell r="AW343" t="str">
            <v>26 26-Persona Natural</v>
          </cell>
          <cell r="AX343" t="str">
            <v>3 3. Único Contratista</v>
          </cell>
          <cell r="AY343" t="str">
            <v>17 17. Contrato de Prestación de Servicios</v>
          </cell>
          <cell r="AZ343" t="str">
            <v>33 33-Servicios Apoyo a la Gestion de la Entidad (servicios administrativos)</v>
          </cell>
          <cell r="BA343" t="str">
            <v>5 Contratación directa</v>
          </cell>
          <cell r="BB343" t="str">
            <v>33 Prestación de Servicios Profesionales y Apoyo (5-8)</v>
          </cell>
          <cell r="BC343">
            <v>1</v>
          </cell>
          <cell r="BD343" t="str">
            <v>1 1. Ley 80</v>
          </cell>
          <cell r="BE343"/>
          <cell r="BF343"/>
          <cell r="BG343"/>
          <cell r="BH343"/>
          <cell r="BI343" t="str">
            <v>6 6: Prestacion de servicios</v>
          </cell>
          <cell r="BJ343"/>
          <cell r="BK343"/>
          <cell r="BL343"/>
          <cell r="BM343"/>
          <cell r="BN343"/>
          <cell r="BO343"/>
          <cell r="BP343"/>
          <cell r="BQ343"/>
          <cell r="BR343"/>
          <cell r="BS343"/>
          <cell r="BT343"/>
          <cell r="BU343"/>
          <cell r="BV343"/>
          <cell r="BW343"/>
          <cell r="BX343"/>
          <cell r="BY343"/>
          <cell r="BZ343"/>
          <cell r="CA343"/>
          <cell r="CB343"/>
          <cell r="CC343"/>
          <cell r="CD343"/>
          <cell r="CE343"/>
          <cell r="CF343"/>
          <cell r="CG343"/>
          <cell r="CH343"/>
          <cell r="CI343"/>
          <cell r="CJ343" t="str">
            <v>Manuela Martínez</v>
          </cell>
          <cell r="CK343" t="str">
            <v>YULY MARCELA BARAJAS AGUILERA</v>
          </cell>
          <cell r="CL343" t="str">
            <v>1 1. Interna</v>
          </cell>
          <cell r="CM343" t="str">
            <v>MARTHA ELMY NIÑO VARGAS</v>
          </cell>
          <cell r="CN343">
            <v>1030534699</v>
          </cell>
          <cell r="CO343">
            <v>1</v>
          </cell>
          <cell r="CP343"/>
          <cell r="CQ343" t="str">
            <v>Subdirectora de Fortalecimiento de la Organización Social</v>
          </cell>
          <cell r="CR343"/>
          <cell r="CS343"/>
          <cell r="CT343"/>
          <cell r="CU343"/>
          <cell r="CV343"/>
          <cell r="CW343"/>
          <cell r="CX343"/>
          <cell r="CY343"/>
          <cell r="CZ343"/>
          <cell r="DA343"/>
          <cell r="DB343"/>
          <cell r="DC343"/>
          <cell r="DD343"/>
          <cell r="DE343"/>
          <cell r="DF343"/>
          <cell r="DG343"/>
          <cell r="DH343"/>
          <cell r="DI343"/>
          <cell r="DJ343"/>
          <cell r="DK343"/>
          <cell r="DL343"/>
          <cell r="DM343"/>
          <cell r="DN343"/>
          <cell r="DO343"/>
          <cell r="DP343"/>
          <cell r="DQ343"/>
          <cell r="DR343"/>
          <cell r="DS343"/>
          <cell r="DT343"/>
          <cell r="DU343"/>
          <cell r="DV343"/>
          <cell r="DW343"/>
          <cell r="DX343"/>
          <cell r="DY343"/>
          <cell r="DZ343"/>
          <cell r="EA343"/>
          <cell r="EB343"/>
          <cell r="EC343"/>
          <cell r="ED343"/>
          <cell r="EE343"/>
          <cell r="EF343"/>
          <cell r="EG343"/>
          <cell r="EH343"/>
          <cell r="EI343"/>
          <cell r="EJ343"/>
          <cell r="EK343"/>
          <cell r="EL343"/>
          <cell r="EM343"/>
          <cell r="EN343"/>
          <cell r="EO343"/>
          <cell r="EP343"/>
          <cell r="EQ343"/>
          <cell r="ER343"/>
          <cell r="ES343"/>
          <cell r="ET343"/>
          <cell r="EU343" t="str">
            <v>$ -</v>
          </cell>
          <cell r="EV343"/>
          <cell r="EW343"/>
          <cell r="EX343"/>
          <cell r="EY343"/>
          <cell r="EZ343"/>
          <cell r="FA343"/>
          <cell r="FB343">
            <v>0</v>
          </cell>
          <cell r="FC343" t="str">
            <v>#¡VALOR!</v>
          </cell>
          <cell r="FD343">
            <v>240</v>
          </cell>
          <cell r="FE343" t="str">
            <v>$ 22.500.000</v>
          </cell>
          <cell r="FF343" t="str">
            <v>#¡VALOR!</v>
          </cell>
          <cell r="FG343" t="str">
            <v>#¡VALOR!</v>
          </cell>
          <cell r="FH343"/>
          <cell r="FI343"/>
          <cell r="FJ343" t="str">
            <v>#N/D</v>
          </cell>
          <cell r="FK343" t="str">
            <v>#N/D</v>
          </cell>
          <cell r="FL343" t="str">
            <v>$343</v>
          </cell>
          <cell r="FM343" t="str">
            <v>#N/D</v>
          </cell>
          <cell r="FN343" t="str">
            <v>#N/D</v>
          </cell>
          <cell r="FO343" t="str">
            <v>#N/D</v>
          </cell>
          <cell r="FP343" t="str">
            <v>#N/D</v>
          </cell>
          <cell r="FQ343" t="str">
            <v>#¡REF!</v>
          </cell>
          <cell r="FR343" t="str">
            <v>#N/D</v>
          </cell>
          <cell r="FS343"/>
          <cell r="FT343"/>
          <cell r="FU343"/>
          <cell r="FV343">
            <v>8</v>
          </cell>
          <cell r="FW343" t="str">
            <v>#N/D</v>
          </cell>
          <cell r="FX343"/>
          <cell r="FY343"/>
          <cell r="FZ343"/>
          <cell r="GA343"/>
          <cell r="GB343"/>
          <cell r="GC343"/>
        </row>
        <row r="344">
          <cell r="A344" t="str">
            <v>C278</v>
          </cell>
          <cell r="B344"/>
          <cell r="C344">
            <v>2025</v>
          </cell>
          <cell r="D344">
            <v>343</v>
          </cell>
          <cell r="E344">
            <v>1019110239</v>
          </cell>
          <cell r="F344">
            <v>7</v>
          </cell>
          <cell r="G344" t="str">
            <v>MANUEL EMILIO GONZALEZ FLOREZ</v>
          </cell>
          <cell r="H344" t="str">
            <v>#N/D</v>
          </cell>
          <cell r="I344" t="str">
            <v>#N/D</v>
          </cell>
          <cell r="J344" t="str">
            <v>#N/D</v>
          </cell>
          <cell r="K344" t="str">
            <v>#N/D</v>
          </cell>
          <cell r="L344" t="str">
            <v>#N/D</v>
          </cell>
          <cell r="M344" t="str">
            <v>#N/D</v>
          </cell>
          <cell r="N344" t="str">
            <v>#N/D</v>
          </cell>
          <cell r="O344" t="str">
            <v>#N/D</v>
          </cell>
          <cell r="P344" t="str">
            <v>#N/D</v>
          </cell>
          <cell r="Q344" t="str">
            <v>#N/D</v>
          </cell>
          <cell r="R344" t="str">
            <v>#N/D</v>
          </cell>
          <cell r="S344" t="str">
            <v>#N/D</v>
          </cell>
          <cell r="T344" t="str">
            <v>#N/D</v>
          </cell>
          <cell r="U344" t="str">
            <v>#N/D</v>
          </cell>
          <cell r="V344" t="str">
            <v>Inversión</v>
          </cell>
          <cell r="W344" t="str">
            <v>Construcción de Ciudadanía Activa Crece La Participación en el Territorio con Promoción, Información e Innovación en Bogotá D.C.</v>
          </cell>
          <cell r="X344" t="str">
            <v>O23011745022024025401021</v>
          </cell>
          <cell r="Y34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44" t="str">
            <v>3. Entregar 1.550 Incentivo(s) para estimular y promover la participación incidente</v>
          </cell>
          <cell r="AA344" t="str">
            <v>Prestación de servicios profesionales para el apoyo jurídico, desde la perspectiva intercultural, y el fortalecimiento en las diferentes organizaciones sociales poblacionales, para el fortalecimiento de la comunidad étnica residente en Bogotá.</v>
          </cell>
          <cell r="AB344"/>
          <cell r="AC344"/>
          <cell r="AD344"/>
          <cell r="AE344"/>
          <cell r="AF344"/>
          <cell r="AG344"/>
          <cell r="AH344">
            <v>5</v>
          </cell>
          <cell r="AI344"/>
          <cell r="AJ344"/>
          <cell r="AK344"/>
          <cell r="AL344"/>
          <cell r="AM344" t="str">
            <v>#¡VALOR!</v>
          </cell>
          <cell r="AN344">
            <v>150</v>
          </cell>
          <cell r="AO344">
            <v>11265000</v>
          </cell>
          <cell r="AP344"/>
          <cell r="AQ344"/>
          <cell r="AR344"/>
          <cell r="AS344" t="str">
            <v>$ 4.500.000</v>
          </cell>
          <cell r="AT344" t="str">
            <v>PROFESIONAL 2</v>
          </cell>
          <cell r="AU344"/>
          <cell r="AV344" t="str">
            <v>1 1. Natural</v>
          </cell>
          <cell r="AW344" t="str">
            <v>26 26-Persona Natural</v>
          </cell>
          <cell r="AX344" t="str">
            <v>3 3. Único Contratista</v>
          </cell>
          <cell r="AY344" t="str">
            <v>17 17. Contrato de Prestación de Servicios</v>
          </cell>
          <cell r="AZ344" t="str">
            <v>31 31-Servicios Profesionales</v>
          </cell>
          <cell r="BA344" t="str">
            <v>5 Contratación directa</v>
          </cell>
          <cell r="BB344" t="str">
            <v>33 Prestación de Servicios Profesionales y Apoyo (5-8)</v>
          </cell>
          <cell r="BC344">
            <v>1</v>
          </cell>
          <cell r="BD344" t="str">
            <v>1 1. Ley 80</v>
          </cell>
          <cell r="BE344"/>
          <cell r="BF344"/>
          <cell r="BG344"/>
          <cell r="BH344"/>
          <cell r="BI344" t="str">
            <v>6 6: Prestacion de servicios</v>
          </cell>
          <cell r="BJ344"/>
          <cell r="BK344"/>
          <cell r="BL344"/>
          <cell r="BM344"/>
          <cell r="BN344"/>
          <cell r="BO344"/>
          <cell r="BP344"/>
          <cell r="BQ344"/>
          <cell r="BR344"/>
          <cell r="BS344"/>
          <cell r="BT344"/>
          <cell r="BU344"/>
          <cell r="BV344"/>
          <cell r="BW344"/>
          <cell r="BX344"/>
          <cell r="BY344"/>
          <cell r="BZ344"/>
          <cell r="CA344"/>
          <cell r="CB344"/>
          <cell r="CC344"/>
          <cell r="CD344"/>
          <cell r="CE344"/>
          <cell r="CF344"/>
          <cell r="CG344"/>
          <cell r="CH344"/>
          <cell r="CI344"/>
          <cell r="CJ344" t="str">
            <v>Mónica Flórez</v>
          </cell>
          <cell r="CK344" t="str">
            <v>YULY MARCELA BARAJAS AGUILERA</v>
          </cell>
          <cell r="CL344" t="str">
            <v>1 1. Interna</v>
          </cell>
          <cell r="CM344" t="str">
            <v>NAZLY BLANDON MERCADO</v>
          </cell>
          <cell r="CN344">
            <v>1030534699</v>
          </cell>
          <cell r="CO344">
            <v>1</v>
          </cell>
          <cell r="CP344"/>
          <cell r="CQ344" t="str">
            <v>Gerenta de Etnias</v>
          </cell>
          <cell r="CR344"/>
          <cell r="CS344"/>
          <cell r="CT344"/>
          <cell r="CU344"/>
          <cell r="CV344"/>
          <cell r="CW344"/>
          <cell r="CX344"/>
          <cell r="CY344"/>
          <cell r="CZ344"/>
          <cell r="DA344"/>
          <cell r="DB344"/>
          <cell r="DC344"/>
          <cell r="DD344"/>
          <cell r="DE344"/>
          <cell r="DF344"/>
          <cell r="DG344"/>
          <cell r="DH344"/>
          <cell r="DI344"/>
          <cell r="DJ344"/>
          <cell r="DK344"/>
          <cell r="DL344"/>
          <cell r="DM344"/>
          <cell r="DN344"/>
          <cell r="DO344"/>
          <cell r="DP344"/>
          <cell r="DQ344"/>
          <cell r="DR344"/>
          <cell r="DS344"/>
          <cell r="DT344"/>
          <cell r="DU344"/>
          <cell r="DV344"/>
          <cell r="DW344"/>
          <cell r="DX344"/>
          <cell r="DY344"/>
          <cell r="DZ344"/>
          <cell r="EA344"/>
          <cell r="EB344"/>
          <cell r="EC344"/>
          <cell r="ED344"/>
          <cell r="EE344"/>
          <cell r="EF344"/>
          <cell r="EG344"/>
          <cell r="EH344"/>
          <cell r="EI344"/>
          <cell r="EJ344"/>
          <cell r="EK344"/>
          <cell r="EL344"/>
          <cell r="EM344"/>
          <cell r="EN344"/>
          <cell r="EO344"/>
          <cell r="EP344"/>
          <cell r="EQ344"/>
          <cell r="ER344"/>
          <cell r="ES344"/>
          <cell r="ET344"/>
          <cell r="EU344" t="str">
            <v>$ -</v>
          </cell>
          <cell r="EV344"/>
          <cell r="EW344"/>
          <cell r="EX344"/>
          <cell r="EY344"/>
          <cell r="EZ344"/>
          <cell r="FA344"/>
          <cell r="FB344">
            <v>0</v>
          </cell>
          <cell r="FC344" t="str">
            <v>#¡VALOR!</v>
          </cell>
          <cell r="FD344">
            <v>150</v>
          </cell>
          <cell r="FE344" t="str">
            <v>$ 11.265.000</v>
          </cell>
          <cell r="FF344" t="str">
            <v>#¡VALOR!</v>
          </cell>
          <cell r="FG344" t="str">
            <v>#¡VALOR!</v>
          </cell>
          <cell r="FH344"/>
          <cell r="FI344"/>
          <cell r="FJ344" t="str">
            <v>#N/D</v>
          </cell>
          <cell r="FK344" t="str">
            <v>#N/D</v>
          </cell>
          <cell r="FL344" t="str">
            <v>$344</v>
          </cell>
          <cell r="FM344" t="str">
            <v>#N/D</v>
          </cell>
          <cell r="FN344" t="str">
            <v>#N/D</v>
          </cell>
          <cell r="FO344" t="str">
            <v>#N/D</v>
          </cell>
          <cell r="FP344" t="str">
            <v>#N/D</v>
          </cell>
          <cell r="FQ344" t="str">
            <v>#¡REF!</v>
          </cell>
          <cell r="FR344" t="str">
            <v>#N/D</v>
          </cell>
          <cell r="FS344"/>
          <cell r="FT344"/>
          <cell r="FU344"/>
          <cell r="FV344">
            <v>5</v>
          </cell>
          <cell r="FW344" t="str">
            <v>#N/D</v>
          </cell>
          <cell r="FX344"/>
          <cell r="FY344"/>
          <cell r="FZ344"/>
          <cell r="GA344"/>
          <cell r="GB344"/>
          <cell r="GC344"/>
        </row>
        <row r="345">
          <cell r="A345" t="str">
            <v>C498</v>
          </cell>
          <cell r="B345"/>
          <cell r="C345">
            <v>2025</v>
          </cell>
          <cell r="D345">
            <v>344</v>
          </cell>
          <cell r="E345">
            <v>19395262</v>
          </cell>
          <cell r="F345" t="str">
            <v>#N/D</v>
          </cell>
          <cell r="G345" t="str">
            <v>#N/D</v>
          </cell>
          <cell r="H345" t="str">
            <v>CR 113A 7B 43 IN A APTO 202</v>
          </cell>
          <cell r="I345">
            <v>3015469052</v>
          </cell>
          <cell r="J345" t="str">
            <v>manuelemilio982@gmail.com</v>
          </cell>
          <cell r="K345" t="str">
            <v>NO APLICA</v>
          </cell>
          <cell r="L345" t="str">
            <v>NO APLICA</v>
          </cell>
          <cell r="M345" t="str">
            <v>HOMBRE</v>
          </cell>
          <cell r="N345" t="str">
            <v>CISGENERO</v>
          </cell>
          <cell r="O345" t="str">
            <v>NO APLICA</v>
          </cell>
          <cell r="P345" t="str">
            <v>NO APLICA</v>
          </cell>
          <cell r="Q345">
            <v>21287</v>
          </cell>
          <cell r="R345">
            <v>67</v>
          </cell>
          <cell r="S345" t="str">
            <v>NACIONAL</v>
          </cell>
          <cell r="T345" t="str">
            <v>Bachiller</v>
          </cell>
          <cell r="U345" t="str">
            <v>BACHILLER COMERCIAL 
Ateneo Comercial 
Según diploma de grado del 22 de 
noviembre de 1986</v>
          </cell>
          <cell r="V345" t="str">
            <v>Inversión</v>
          </cell>
          <cell r="W345" t="str">
            <v xml:space="preserve">Implementación de mecanismos de participación que potencian el desarrollo territorial Bogotá D.C.
</v>
          </cell>
          <cell r="X345" t="str">
            <v>O23011745022024023806022</v>
          </cell>
          <cell r="Y345" t="str">
            <v>Meta 421 Implementar un (1) modelo de gobernanza democrática que amplíe el alcance de la participación de la ciudadanía organizaciones sociales y comunales de primer segundo y tercer grado en todas las decisiones públicas del gobierno distrital.</v>
          </cell>
          <cell r="Z345" t="str">
            <v>Realizar (3) Jornadas Únicas Electorales</v>
          </cell>
          <cell r="AA345" t="str">
            <v xml:space="preserve">Prestar los servicios de apoyo a la gestion para adelantar y realizar las actividades relacionadas con los procedimientos de los proyectos estrategicos de la Subdireccion de Promocion de la Participacion.
</v>
          </cell>
          <cell r="AB345"/>
          <cell r="AC345"/>
          <cell r="AD345"/>
          <cell r="AE345"/>
          <cell r="AF345"/>
          <cell r="AG345"/>
          <cell r="AH345">
            <v>5</v>
          </cell>
          <cell r="AI345"/>
          <cell r="AJ345"/>
          <cell r="AK345"/>
          <cell r="AL345"/>
          <cell r="AM345" t="str">
            <v>#¡VALOR!</v>
          </cell>
          <cell r="AN345">
            <v>150</v>
          </cell>
          <cell r="AO345">
            <v>25200000</v>
          </cell>
          <cell r="AP345"/>
          <cell r="AQ345"/>
          <cell r="AR345"/>
          <cell r="AS345" t="str">
            <v>$ 2.253.000</v>
          </cell>
          <cell r="AT345" t="str">
            <v>ASISTENCIAL 4</v>
          </cell>
          <cell r="AU345"/>
          <cell r="AV345" t="str">
            <v>1 1. Natural</v>
          </cell>
          <cell r="AW345" t="str">
            <v>26 26-Persona Natural</v>
          </cell>
          <cell r="AX345" t="str">
            <v>3 3. Único Contratista</v>
          </cell>
          <cell r="AY345" t="str">
            <v>17 17. Contrato de Prestación de Servicios</v>
          </cell>
          <cell r="AZ345" t="str">
            <v>33 33-Servicios Apoyo a la Gestion de la Entidad (servicios administrativos)</v>
          </cell>
          <cell r="BA345" t="str">
            <v>5 Contratación directa</v>
          </cell>
          <cell r="BB345" t="str">
            <v>33 Prestación de Servicios Profesionales y Apoyo (5-8)</v>
          </cell>
          <cell r="BC345">
            <v>1</v>
          </cell>
          <cell r="BD345" t="str">
            <v>1 1. Ley 80</v>
          </cell>
          <cell r="BE345"/>
          <cell r="BF345"/>
          <cell r="BG345"/>
          <cell r="BH345"/>
          <cell r="BI345" t="str">
            <v>6 6: Prestacion de servicios</v>
          </cell>
          <cell r="BJ345"/>
          <cell r="BK345"/>
          <cell r="BL345"/>
          <cell r="BM345"/>
          <cell r="BN345"/>
          <cell r="BO345"/>
          <cell r="BP345"/>
          <cell r="BQ345"/>
          <cell r="BR345"/>
          <cell r="BS345"/>
          <cell r="BT345"/>
          <cell r="BU345"/>
          <cell r="BV345"/>
          <cell r="BW345"/>
          <cell r="BX345"/>
          <cell r="BY345"/>
          <cell r="BZ345"/>
          <cell r="CA345"/>
          <cell r="CB345"/>
          <cell r="CC345"/>
          <cell r="CD345"/>
          <cell r="CE345"/>
          <cell r="CF345"/>
          <cell r="CG345"/>
          <cell r="CH345"/>
          <cell r="CI345"/>
          <cell r="CJ345" t="str">
            <v>Manuela Martínez</v>
          </cell>
          <cell r="CK345" t="str">
            <v>YULY MARCELA BARAJAS AGUILERA</v>
          </cell>
          <cell r="CL345" t="str">
            <v>1 1. Interna</v>
          </cell>
          <cell r="CM345" t="str">
            <v>JUAN CAMILO CASTELLANOS MEDINA</v>
          </cell>
          <cell r="CN345">
            <v>3838495</v>
          </cell>
          <cell r="CO345">
            <v>0</v>
          </cell>
          <cell r="CP345"/>
          <cell r="CQ345" t="str">
            <v>GERENTE DE INSTANCIAS Y MECANISMOS DE PARTICIPACIÓN</v>
          </cell>
          <cell r="CR345"/>
          <cell r="CS345"/>
          <cell r="CT345"/>
          <cell r="CU345"/>
          <cell r="CV345"/>
          <cell r="CW345"/>
          <cell r="CX345"/>
          <cell r="CY345"/>
          <cell r="CZ345"/>
          <cell r="DA345"/>
          <cell r="DB345"/>
          <cell r="DC345"/>
          <cell r="DD345"/>
          <cell r="DE345"/>
          <cell r="DF345"/>
          <cell r="DG345"/>
          <cell r="DH345"/>
          <cell r="DI345"/>
          <cell r="DJ345"/>
          <cell r="DK345"/>
          <cell r="DL345"/>
          <cell r="DM345"/>
          <cell r="DN345"/>
          <cell r="DO345"/>
          <cell r="DP345"/>
          <cell r="DQ345"/>
          <cell r="DR345"/>
          <cell r="DS345"/>
          <cell r="DT345"/>
          <cell r="DU345"/>
          <cell r="DV345"/>
          <cell r="DW345"/>
          <cell r="DX345"/>
          <cell r="DY345"/>
          <cell r="DZ345"/>
          <cell r="EA345"/>
          <cell r="EB345"/>
          <cell r="EC345"/>
          <cell r="ED345"/>
          <cell r="EE345"/>
          <cell r="EF345"/>
          <cell r="EG345"/>
          <cell r="EH345"/>
          <cell r="EI345"/>
          <cell r="EJ345"/>
          <cell r="EK345"/>
          <cell r="EL345"/>
          <cell r="EM345"/>
          <cell r="EN345"/>
          <cell r="EO345"/>
          <cell r="EP345"/>
          <cell r="EQ345"/>
          <cell r="ER345"/>
          <cell r="ES345"/>
          <cell r="ET345"/>
          <cell r="EU345" t="str">
            <v>$ -</v>
          </cell>
          <cell r="EV345"/>
          <cell r="EW345"/>
          <cell r="EX345"/>
          <cell r="EY345"/>
          <cell r="EZ345"/>
          <cell r="FA345"/>
          <cell r="FB345">
            <v>0</v>
          </cell>
          <cell r="FC345" t="str">
            <v>#¡VALOR!</v>
          </cell>
          <cell r="FD345">
            <v>150</v>
          </cell>
          <cell r="FE345" t="str">
            <v>$ 25.200.000</v>
          </cell>
          <cell r="FF345" t="str">
            <v>#¡VALOR!</v>
          </cell>
          <cell r="FG345" t="str">
            <v>#¡VALOR!</v>
          </cell>
          <cell r="FH345"/>
          <cell r="FI345"/>
          <cell r="FJ345" t="str">
            <v>#N/D</v>
          </cell>
          <cell r="FK345" t="str">
            <v>#N/D</v>
          </cell>
          <cell r="FL345" t="str">
            <v>$345</v>
          </cell>
          <cell r="FM345" t="str">
            <v>#N/D</v>
          </cell>
          <cell r="FN345" t="str">
            <v>#N/D</v>
          </cell>
          <cell r="FO345" t="str">
            <v>#N/D</v>
          </cell>
          <cell r="FP345" t="str">
            <v>#N/D</v>
          </cell>
          <cell r="FQ345" t="str">
            <v>#¡REF!</v>
          </cell>
          <cell r="FR345" t="str">
            <v>#N/D</v>
          </cell>
          <cell r="FS345"/>
          <cell r="FT345"/>
          <cell r="FU345"/>
          <cell r="FV345">
            <v>5</v>
          </cell>
          <cell r="FW345" t="str">
            <v>#N/D</v>
          </cell>
          <cell r="FX345"/>
          <cell r="FY345"/>
          <cell r="FZ345"/>
          <cell r="GA345"/>
          <cell r="GB345"/>
          <cell r="GC345"/>
        </row>
        <row r="346">
          <cell r="A346" t="str">
            <v>C371</v>
          </cell>
          <cell r="B346"/>
          <cell r="C346">
            <v>2025</v>
          </cell>
          <cell r="D346">
            <v>345</v>
          </cell>
          <cell r="E346">
            <v>88240140</v>
          </cell>
          <cell r="F346">
            <v>6</v>
          </cell>
          <cell r="G346" t="str">
            <v>ANA ROSA LOPEZ CIFUENTES</v>
          </cell>
          <cell r="H346" t="str">
            <v>#N/D</v>
          </cell>
          <cell r="I346" t="str">
            <v>#N/D</v>
          </cell>
          <cell r="J346" t="str">
            <v>#N/D</v>
          </cell>
          <cell r="K346" t="str">
            <v>#N/D</v>
          </cell>
          <cell r="L346" t="str">
            <v>#N/D</v>
          </cell>
          <cell r="M346" t="str">
            <v>#N/D</v>
          </cell>
          <cell r="N346" t="str">
            <v>#N/D</v>
          </cell>
          <cell r="O346" t="str">
            <v>#N/D</v>
          </cell>
          <cell r="P346" t="str">
            <v>#N/D</v>
          </cell>
          <cell r="Q346" t="str">
            <v>#N/D</v>
          </cell>
          <cell r="R346" t="str">
            <v>#N/D</v>
          </cell>
          <cell r="S346" t="str">
            <v>#N/D</v>
          </cell>
          <cell r="T346" t="str">
            <v>#N/D</v>
          </cell>
          <cell r="U346" t="str">
            <v>#N/D</v>
          </cell>
          <cell r="V346" t="str">
            <v>Inversión</v>
          </cell>
          <cell r="W346" t="str">
            <v>Implementación de mecanismos de participación que potencian el desarrollo territorial Bogotá D.C.</v>
          </cell>
          <cell r="X346" t="str">
            <v>O23011745022024023806022</v>
          </cell>
          <cell r="Y346" t="str">
            <v>Meta 421 Implementar un (1) modelo de gobernanza democrática que amplíe el alcance de la participación de la ciudadanía organizaciones sociales y comunales de primer segundo y tercer grado en todas las decisiones públicas del gobierno distrital.</v>
          </cell>
          <cell r="Z346" t="str">
            <v>2. Fortalecer 450 instancias formales y no formales de participación aplicando el modelo de fortalecimiento</v>
          </cell>
          <cell r="AA346" t="str">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AB346"/>
          <cell r="AC346"/>
          <cell r="AD346"/>
          <cell r="AE346"/>
          <cell r="AF346"/>
          <cell r="AG346"/>
          <cell r="AH346">
            <v>6</v>
          </cell>
          <cell r="AI346"/>
          <cell r="AJ346"/>
          <cell r="AK346"/>
          <cell r="AL346"/>
          <cell r="AM346" t="str">
            <v>#¡VALOR!</v>
          </cell>
          <cell r="AN346">
            <v>180</v>
          </cell>
          <cell r="AO346">
            <v>13250000</v>
          </cell>
          <cell r="AP346"/>
          <cell r="AQ346"/>
          <cell r="AR346"/>
          <cell r="AS346" t="str">
            <v>$ 4.200.000</v>
          </cell>
          <cell r="AT346" t="str">
            <v>PROFESIONAL 1</v>
          </cell>
          <cell r="AU346"/>
          <cell r="AV346" t="str">
            <v>1 1. Natural</v>
          </cell>
          <cell r="AW346" t="str">
            <v>26 26-Persona Natural</v>
          </cell>
          <cell r="AX346" t="str">
            <v>3 3. Único Contratista</v>
          </cell>
          <cell r="AY346" t="str">
            <v>17 17. Contrato de Prestación de Servicios</v>
          </cell>
          <cell r="AZ346" t="str">
            <v>31 31-Servicios Profesionales</v>
          </cell>
          <cell r="BA346" t="str">
            <v>5 Contratación directa</v>
          </cell>
          <cell r="BB346" t="str">
            <v>33 Prestación de Servicios Profesionales y Apoyo (5-8)</v>
          </cell>
          <cell r="BC346">
            <v>1</v>
          </cell>
          <cell r="BD346" t="str">
            <v>1 1. Ley 80</v>
          </cell>
          <cell r="BE346"/>
          <cell r="BF346"/>
          <cell r="BG346"/>
          <cell r="BH346"/>
          <cell r="BI346" t="str">
            <v>6 6: Prestacion de servicios</v>
          </cell>
          <cell r="BJ346"/>
          <cell r="BK346"/>
          <cell r="BL346"/>
          <cell r="BM346"/>
          <cell r="BN346"/>
          <cell r="BO346"/>
          <cell r="BP346"/>
          <cell r="BQ346"/>
          <cell r="BR346"/>
          <cell r="BS346"/>
          <cell r="BT346"/>
          <cell r="BU346"/>
          <cell r="BV346"/>
          <cell r="BW346"/>
          <cell r="BX346"/>
          <cell r="BY346"/>
          <cell r="BZ346"/>
          <cell r="CA346"/>
          <cell r="CB346"/>
          <cell r="CC346"/>
          <cell r="CD346"/>
          <cell r="CE346"/>
          <cell r="CF346"/>
          <cell r="CG346"/>
          <cell r="CH346"/>
          <cell r="CI346"/>
          <cell r="CJ346" t="str">
            <v>JORGE SUAREZ</v>
          </cell>
          <cell r="CK346" t="str">
            <v>YULY MARCELA BARAJAS AGUILERA</v>
          </cell>
          <cell r="CL346" t="str">
            <v>1 1. Interna</v>
          </cell>
          <cell r="CM346" t="str">
            <v>JUAN CAMILO CASTELLANOS MEDINA</v>
          </cell>
          <cell r="CN346">
            <v>3838495</v>
          </cell>
          <cell r="CO346">
            <v>0</v>
          </cell>
          <cell r="CP346"/>
          <cell r="CQ346" t="str">
            <v>GERENTE DE INSTANCIAS Y MECANISMOS DE PARTICIPACIÓN</v>
          </cell>
          <cell r="CR346"/>
          <cell r="CS346"/>
          <cell r="CT346"/>
          <cell r="CU346"/>
          <cell r="CV346"/>
          <cell r="CW346"/>
          <cell r="CX346"/>
          <cell r="CY346"/>
          <cell r="CZ346"/>
          <cell r="DA346"/>
          <cell r="DB346"/>
          <cell r="DC346"/>
          <cell r="DD346"/>
          <cell r="DE346"/>
          <cell r="DF346"/>
          <cell r="DG346"/>
          <cell r="DH346"/>
          <cell r="DI346"/>
          <cell r="DJ346"/>
          <cell r="DK346"/>
          <cell r="DL346"/>
          <cell r="DM346"/>
          <cell r="DN346"/>
          <cell r="DO346"/>
          <cell r="DP346"/>
          <cell r="DQ346"/>
          <cell r="DR346"/>
          <cell r="DS346"/>
          <cell r="DT346"/>
          <cell r="DU346"/>
          <cell r="DV346"/>
          <cell r="DW346"/>
          <cell r="DX346"/>
          <cell r="DY346"/>
          <cell r="DZ346"/>
          <cell r="EA346"/>
          <cell r="EB346"/>
          <cell r="EC346"/>
          <cell r="ED346"/>
          <cell r="EE346"/>
          <cell r="EF346"/>
          <cell r="EG346"/>
          <cell r="EH346"/>
          <cell r="EI346"/>
          <cell r="EJ346"/>
          <cell r="EK346"/>
          <cell r="EL346"/>
          <cell r="EM346"/>
          <cell r="EN346"/>
          <cell r="EO346"/>
          <cell r="EP346"/>
          <cell r="EQ346"/>
          <cell r="ER346"/>
          <cell r="ES346"/>
          <cell r="ET346"/>
          <cell r="EU346" t="str">
            <v>$ -</v>
          </cell>
          <cell r="EV346"/>
          <cell r="EW346"/>
          <cell r="EX346"/>
          <cell r="EY346"/>
          <cell r="EZ346"/>
          <cell r="FA346"/>
          <cell r="FB346">
            <v>0</v>
          </cell>
          <cell r="FC346" t="str">
            <v>#¡VALOR!</v>
          </cell>
          <cell r="FD346">
            <v>180</v>
          </cell>
          <cell r="FE346" t="str">
            <v>$ 13.250.000</v>
          </cell>
          <cell r="FF346" t="str">
            <v>#¡VALOR!</v>
          </cell>
          <cell r="FG346" t="str">
            <v>#¡VALOR!</v>
          </cell>
          <cell r="FH346"/>
          <cell r="FI346"/>
          <cell r="FJ346" t="str">
            <v>#N/D</v>
          </cell>
          <cell r="FK346" t="str">
            <v>#N/D</v>
          </cell>
          <cell r="FL346" t="str">
            <v>$346</v>
          </cell>
          <cell r="FM346" t="str">
            <v>#N/D</v>
          </cell>
          <cell r="FN346" t="str">
            <v>#N/D</v>
          </cell>
          <cell r="FO346" t="str">
            <v>#N/D</v>
          </cell>
          <cell r="FP346" t="str">
            <v>#N/D</v>
          </cell>
          <cell r="FQ346" t="str">
            <v>#¡REF!</v>
          </cell>
          <cell r="FR346" t="str">
            <v>#N/D</v>
          </cell>
          <cell r="FS346"/>
          <cell r="FT346"/>
          <cell r="FU346"/>
          <cell r="FV346">
            <v>6</v>
          </cell>
          <cell r="FW346" t="str">
            <v>#N/D</v>
          </cell>
          <cell r="FX346"/>
          <cell r="FY346"/>
          <cell r="FZ346"/>
          <cell r="GA346"/>
          <cell r="GB346"/>
          <cell r="GC346"/>
        </row>
        <row r="347">
          <cell r="A347" t="str">
            <v>C255</v>
          </cell>
          <cell r="B347"/>
          <cell r="C347">
            <v>2025</v>
          </cell>
          <cell r="D347">
            <v>346</v>
          </cell>
          <cell r="E347">
            <v>1010210073</v>
          </cell>
          <cell r="F347">
            <v>4</v>
          </cell>
          <cell r="G347" t="str">
            <v>HERNANDO RAUL RODRIGUEZ BELLO</v>
          </cell>
          <cell r="H347" t="str">
            <v>CR 18M 70A 40 SUR</v>
          </cell>
          <cell r="I347">
            <v>3244604863</v>
          </cell>
          <cell r="J347" t="str">
            <v>anita.rosalopez@hotmail.com</v>
          </cell>
          <cell r="K347" t="str">
            <v>NO APLICA</v>
          </cell>
          <cell r="L347" t="str">
            <v>NO APLICA</v>
          </cell>
          <cell r="M347" t="str">
            <v>MUJER</v>
          </cell>
          <cell r="N347" t="str">
            <v>CISGENERO</v>
          </cell>
          <cell r="O347" t="str">
            <v>NEGRO (A)</v>
          </cell>
          <cell r="P347" t="str">
            <v>NO APLICA</v>
          </cell>
          <cell r="Q347">
            <v>34183</v>
          </cell>
          <cell r="R347">
            <v>31</v>
          </cell>
          <cell r="S347" t="str">
            <v>NACIONAL</v>
          </cell>
          <cell r="T347" t="str">
            <v>Título de formación técnico 
aprobación de cuatro (04) 
semestres de formación profesional 
o aprobación del 40% del pensum 
académico de formación 
profesional en economía, 
administración, contaduría y afines 
o su equivalenci</v>
          </cell>
          <cell r="U347" t="str">
            <v>ESTUDIANTE DE 
ADMINISTRACIÓN DE 
EMPRESAS DE NOVENO 
SEMESTRE, del Politécnico Gran 
Colombiano según certificado de 
estudios de fecha 29 de abril de 
2023</v>
          </cell>
          <cell r="V347" t="str">
            <v>Inversión</v>
          </cell>
          <cell r="W347" t="str">
            <v xml:space="preserve">Implementación de mecanismos de participación que potencian el desarrollo territorial Bogotá D.C.
</v>
          </cell>
          <cell r="X347" t="str">
            <v>O23011745022024023806022</v>
          </cell>
          <cell r="Y347" t="str">
            <v>Meta 421 Implementar un (1) modelo de gobernanza democrática que amplíe el alcance de la participación de la ciudadanía organizaciones sociales y comunales de primer segundo y tercer grado en todas las decisiones públicas del gobierno distrital.</v>
          </cell>
          <cell r="Z347" t="str">
            <v>Fortalecer 450 instancias formales y no formales de participación aplicando el modelo de fortalecimiento</v>
          </cell>
          <cell r="AA347" t="str">
            <v>Prestación de servicios de apoyo a la gestión, para desarrollar
procesos de fortalecimiento de las comunidades Negras /
Afrocolombianos de las localidades que sean asignadas por el
supervisor.</v>
          </cell>
          <cell r="AB347"/>
          <cell r="AC347"/>
          <cell r="AD347"/>
          <cell r="AE347"/>
          <cell r="AF347"/>
          <cell r="AG347"/>
          <cell r="AH347">
            <v>5</v>
          </cell>
          <cell r="AI347"/>
          <cell r="AJ347"/>
          <cell r="AK347"/>
          <cell r="AL347"/>
          <cell r="AM347" t="str">
            <v>#¡VALOR!</v>
          </cell>
          <cell r="AN347">
            <v>150</v>
          </cell>
          <cell r="AO347">
            <v>16200000</v>
          </cell>
          <cell r="AP347"/>
          <cell r="AQ347"/>
          <cell r="AR347"/>
          <cell r="AS347" t="str">
            <v>$ 2.650.000</v>
          </cell>
          <cell r="AT347" t="str">
            <v>TÉCNICO 1</v>
          </cell>
          <cell r="AU347"/>
          <cell r="AV347" t="str">
            <v>1 1. Natural</v>
          </cell>
          <cell r="AW347" t="str">
            <v>26 26-Persona Natural</v>
          </cell>
          <cell r="AX347" t="str">
            <v>3 3. Único Contratista</v>
          </cell>
          <cell r="AY347" t="str">
            <v>17 17. Contrato de Prestación de Servicios</v>
          </cell>
          <cell r="AZ347" t="str">
            <v>33 33-Servicios Apoyo a la Gestion de la Entidad (servicios administrativos)</v>
          </cell>
          <cell r="BA347" t="str">
            <v>5 Contratación directa</v>
          </cell>
          <cell r="BB347" t="str">
            <v>33 Prestación de Servicios Profesionales y Apoyo (5-8)</v>
          </cell>
          <cell r="BC347">
            <v>1</v>
          </cell>
          <cell r="BD347" t="str">
            <v>1 1. Ley 80</v>
          </cell>
          <cell r="BE347"/>
          <cell r="BF347"/>
          <cell r="BG347"/>
          <cell r="BH347"/>
          <cell r="BI347" t="str">
            <v>6 6: Prestacion de servicios</v>
          </cell>
          <cell r="BJ347"/>
          <cell r="BK347"/>
          <cell r="BL347"/>
          <cell r="BM347"/>
          <cell r="BN347"/>
          <cell r="BO347"/>
          <cell r="BP347"/>
          <cell r="BQ347"/>
          <cell r="BR347"/>
          <cell r="BS347"/>
          <cell r="BT347"/>
          <cell r="BU347"/>
          <cell r="BV347"/>
          <cell r="BW347"/>
          <cell r="BX347"/>
          <cell r="BY347"/>
          <cell r="BZ347"/>
          <cell r="CA347"/>
          <cell r="CB347"/>
          <cell r="CC347"/>
          <cell r="CD347"/>
          <cell r="CE347"/>
          <cell r="CF347"/>
          <cell r="CG347"/>
          <cell r="CH347"/>
          <cell r="CI347"/>
          <cell r="CJ347" t="str">
            <v>JORGE SUAREZ</v>
          </cell>
          <cell r="CK347" t="str">
            <v>YULY MARCELA BARAJAS AGUILERA</v>
          </cell>
          <cell r="CL347" t="str">
            <v>1 1. Interna</v>
          </cell>
          <cell r="CM347" t="str">
            <v>NAZLY BLANDON MERCADO</v>
          </cell>
          <cell r="CN347">
            <v>1030534699</v>
          </cell>
          <cell r="CO347">
            <v>1</v>
          </cell>
          <cell r="CP347"/>
          <cell r="CQ347" t="str">
            <v>Gerenta de Etnias</v>
          </cell>
          <cell r="CR347"/>
          <cell r="CS347"/>
          <cell r="CT347"/>
          <cell r="CU347"/>
          <cell r="CV347"/>
          <cell r="CW347"/>
          <cell r="CX347"/>
          <cell r="CY347"/>
          <cell r="CZ347"/>
          <cell r="DA347"/>
          <cell r="DB347"/>
          <cell r="DC347"/>
          <cell r="DD347"/>
          <cell r="DE347"/>
          <cell r="DF347"/>
          <cell r="DG347"/>
          <cell r="DH347"/>
          <cell r="DI347"/>
          <cell r="DJ347"/>
          <cell r="DK347"/>
          <cell r="DL347"/>
          <cell r="DM347"/>
          <cell r="DN347"/>
          <cell r="DO347"/>
          <cell r="DP347"/>
          <cell r="DQ347"/>
          <cell r="DR347"/>
          <cell r="DS347"/>
          <cell r="DT347"/>
          <cell r="DU347"/>
          <cell r="DV347"/>
          <cell r="DW347"/>
          <cell r="DX347"/>
          <cell r="DY347"/>
          <cell r="DZ347"/>
          <cell r="EA347"/>
          <cell r="EB347"/>
          <cell r="EC347"/>
          <cell r="ED347"/>
          <cell r="EE347"/>
          <cell r="EF347"/>
          <cell r="EG347"/>
          <cell r="EH347"/>
          <cell r="EI347"/>
          <cell r="EJ347"/>
          <cell r="EK347"/>
          <cell r="EL347"/>
          <cell r="EM347"/>
          <cell r="EN347"/>
          <cell r="EO347"/>
          <cell r="EP347"/>
          <cell r="EQ347"/>
          <cell r="ER347"/>
          <cell r="ES347"/>
          <cell r="ET347"/>
          <cell r="EU347" t="str">
            <v>$ -</v>
          </cell>
          <cell r="EV347"/>
          <cell r="EW347"/>
          <cell r="EX347"/>
          <cell r="EY347"/>
          <cell r="EZ347"/>
          <cell r="FA347"/>
          <cell r="FB347">
            <v>0</v>
          </cell>
          <cell r="FC347" t="str">
            <v>#¡VALOR!</v>
          </cell>
          <cell r="FD347">
            <v>150</v>
          </cell>
          <cell r="FE347" t="str">
            <v>$ 16.200.000</v>
          </cell>
          <cell r="FF347" t="str">
            <v>#¡VALOR!</v>
          </cell>
          <cell r="FG347" t="str">
            <v>#¡VALOR!</v>
          </cell>
          <cell r="FH347"/>
          <cell r="FI347"/>
          <cell r="FJ347" t="str">
            <v>#N/D</v>
          </cell>
          <cell r="FK347" t="str">
            <v>#N/D</v>
          </cell>
          <cell r="FL347" t="str">
            <v>$347</v>
          </cell>
          <cell r="FM347" t="str">
            <v>#N/D</v>
          </cell>
          <cell r="FN347" t="str">
            <v>#N/D</v>
          </cell>
          <cell r="FO347" t="str">
            <v>#N/D</v>
          </cell>
          <cell r="FP347" t="str">
            <v>#N/D</v>
          </cell>
          <cell r="FQ347" t="str">
            <v>#¡REF!</v>
          </cell>
          <cell r="FR347" t="str">
            <v>#N/D</v>
          </cell>
          <cell r="FS347"/>
          <cell r="FT347"/>
          <cell r="FU347"/>
          <cell r="FV347">
            <v>5</v>
          </cell>
          <cell r="FW347" t="str">
            <v>#N/D</v>
          </cell>
          <cell r="FX347"/>
          <cell r="FY347"/>
          <cell r="FZ347"/>
          <cell r="GA347"/>
          <cell r="GB347"/>
          <cell r="GC347"/>
        </row>
        <row r="348">
          <cell r="A348" t="str">
            <v>C360</v>
          </cell>
          <cell r="B348"/>
          <cell r="C348">
            <v>2025</v>
          </cell>
          <cell r="D348">
            <v>347</v>
          </cell>
          <cell r="E348">
            <v>80904556</v>
          </cell>
          <cell r="F348">
            <v>2</v>
          </cell>
          <cell r="G348" t="str">
            <v>SERGIO ANDRES GUTIERREZ PUENTE</v>
          </cell>
          <cell r="H348" t="str">
            <v>calle 31 sur 7 05</v>
          </cell>
          <cell r="I348">
            <v>3132602111</v>
          </cell>
          <cell r="J348" t="str">
            <v>rodriguezab@hotmail.com</v>
          </cell>
          <cell r="K348" t="str">
            <v>NO APLICA</v>
          </cell>
          <cell r="L348" t="str">
            <v>NO APLICA</v>
          </cell>
          <cell r="M348" t="str">
            <v>HOMBRE</v>
          </cell>
          <cell r="N348" t="str">
            <v>CISGENERO</v>
          </cell>
          <cell r="O348" t="str">
            <v>NO APLICA</v>
          </cell>
          <cell r="P348" t="str">
            <v>NO APLICA</v>
          </cell>
          <cell r="Q348">
            <v>31365</v>
          </cell>
          <cell r="R348">
            <v>39</v>
          </cell>
          <cell r="S348" t="str">
            <v>NACIONAL</v>
          </cell>
          <cell r="T348" t="str">
            <v>Título de formación tecnológica o 
aprobación de seis (6) semestres de 
formación profesional o aprobación 
del 60% del pensum académico de 
formación profesional en el área de 
la ingeniería, arquitectura, urbanismo 
y afines y/o ciencias sociales 
humanas o su equivalencia.</v>
          </cell>
          <cell r="U348" t="str">
            <v>TECNOLOGO EN DESARROLLO 
DE SOFTWARE
Corporación Universal de 
Investigación y Tecnología - 
CORUNIVERSITEC
Según diploma del 15 de diciembre 
de 2017</v>
          </cell>
          <cell r="V348" t="str">
            <v>Inversión</v>
          </cell>
          <cell r="W348" t="str">
            <v>Implementación de mecanismos de participación que potencian el desarrollo territorial Bogotá D.C.</v>
          </cell>
          <cell r="X348" t="str">
            <v>O23011745022024023806022</v>
          </cell>
          <cell r="Y348" t="str">
            <v>Meta 421 Implementar un (1) modelo de gobernanza democrática que amplíe el alcance de la participación de la ciudadanía organizaciones sociales y comunales de primer segundo y tercer grado en todas las decisiones públicas del gobierno distrital.</v>
          </cell>
          <cell r="Z348" t="str">
            <v>Aplicar a 2000 organizaciones sociales, comunales, medios comunitarios, de propiedad horizontal el modelo de fortalecimiento</v>
          </cell>
          <cell r="AA348"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AB348"/>
          <cell r="AC348"/>
          <cell r="AD348"/>
          <cell r="AE348"/>
          <cell r="AF348"/>
          <cell r="AG348"/>
          <cell r="AH348">
            <v>6</v>
          </cell>
          <cell r="AI348"/>
          <cell r="AJ348"/>
          <cell r="AK348"/>
          <cell r="AL348"/>
          <cell r="AM348" t="str">
            <v>#¡VALOR!</v>
          </cell>
          <cell r="AN348">
            <v>180</v>
          </cell>
          <cell r="AO348">
            <v>15500000</v>
          </cell>
          <cell r="AP348"/>
          <cell r="AQ348"/>
          <cell r="AR348"/>
          <cell r="AS348" t="str">
            <v>$ 2.700.000</v>
          </cell>
          <cell r="AT348" t="str">
            <v>TECNICA 1</v>
          </cell>
          <cell r="AU348"/>
          <cell r="AV348" t="str">
            <v>1 1. Natural</v>
          </cell>
          <cell r="AW348" t="str">
            <v>26 26-Persona Natural</v>
          </cell>
          <cell r="AX348" t="str">
            <v>3 3. Único Contratista</v>
          </cell>
          <cell r="AY348" t="str">
            <v>17 17. Contrato de Prestación de Servicios</v>
          </cell>
          <cell r="AZ348" t="str">
            <v>33 33-Servicios Apoyo a la Gestion de la Entidad (servicios administrativos)</v>
          </cell>
          <cell r="BA348" t="str">
            <v>5 Contratación directa</v>
          </cell>
          <cell r="BB348" t="str">
            <v>33 Prestación de Servicios Profesionales y Apoyo (5-8)</v>
          </cell>
          <cell r="BC348">
            <v>1</v>
          </cell>
          <cell r="BD348" t="str">
            <v>1 1. Ley 80</v>
          </cell>
          <cell r="BE348"/>
          <cell r="BF348"/>
          <cell r="BG348"/>
          <cell r="BH348"/>
          <cell r="BI348" t="str">
            <v>6 6: Prestacion de servicios</v>
          </cell>
          <cell r="BJ348"/>
          <cell r="BK348"/>
          <cell r="BL348"/>
          <cell r="BM348"/>
          <cell r="BN348"/>
          <cell r="BO348"/>
          <cell r="BP348"/>
          <cell r="BQ348"/>
          <cell r="BR348"/>
          <cell r="BS348"/>
          <cell r="BT348"/>
          <cell r="BU348"/>
          <cell r="BV348"/>
          <cell r="BW348"/>
          <cell r="BX348"/>
          <cell r="BY348"/>
          <cell r="BZ348"/>
          <cell r="CA348"/>
          <cell r="CB348"/>
          <cell r="CC348"/>
          <cell r="CD348"/>
          <cell r="CE348"/>
          <cell r="CF348"/>
          <cell r="CG348"/>
          <cell r="CH348"/>
          <cell r="CI348"/>
          <cell r="CJ348" t="str">
            <v>Wilson Ayure</v>
          </cell>
          <cell r="CK348" t="str">
            <v>YULY MARCELA BARAJAS AGUILERA</v>
          </cell>
          <cell r="CL348" t="str">
            <v>1 1. Interna</v>
          </cell>
          <cell r="CM348" t="str">
            <v>JUAN CAMILO CASTELLANOS MEDINA</v>
          </cell>
          <cell r="CN348">
            <v>3838495</v>
          </cell>
          <cell r="CO348">
            <v>0</v>
          </cell>
          <cell r="CP348"/>
          <cell r="CQ348" t="str">
            <v>GERENTE DE INSTANCIAS Y MECANISMOS DE PARTICIPACIÓN</v>
          </cell>
          <cell r="CR348"/>
          <cell r="CS348"/>
          <cell r="CT348"/>
          <cell r="CU348"/>
          <cell r="CV348"/>
          <cell r="CW348"/>
          <cell r="CX348"/>
          <cell r="CY348"/>
          <cell r="CZ348"/>
          <cell r="DA348"/>
          <cell r="DB348"/>
          <cell r="DC348"/>
          <cell r="DD348"/>
          <cell r="DE348"/>
          <cell r="DF348"/>
          <cell r="DG348"/>
          <cell r="DH348"/>
          <cell r="DI348"/>
          <cell r="DJ348"/>
          <cell r="DK348"/>
          <cell r="DL348"/>
          <cell r="DM348"/>
          <cell r="DN348"/>
          <cell r="DO348"/>
          <cell r="DP348"/>
          <cell r="DQ348"/>
          <cell r="DR348"/>
          <cell r="DS348"/>
          <cell r="DT348"/>
          <cell r="DU348"/>
          <cell r="DV348"/>
          <cell r="DW348"/>
          <cell r="DX348"/>
          <cell r="DY348"/>
          <cell r="DZ348"/>
          <cell r="EA348"/>
          <cell r="EB348"/>
          <cell r="EC348"/>
          <cell r="ED348"/>
          <cell r="EE348"/>
          <cell r="EF348"/>
          <cell r="EG348"/>
          <cell r="EH348"/>
          <cell r="EI348"/>
          <cell r="EJ348"/>
          <cell r="EK348"/>
          <cell r="EL348"/>
          <cell r="EM348"/>
          <cell r="EN348"/>
          <cell r="EO348"/>
          <cell r="EP348"/>
          <cell r="EQ348"/>
          <cell r="ER348"/>
          <cell r="ES348"/>
          <cell r="ET348"/>
          <cell r="EU348" t="str">
            <v>$ -</v>
          </cell>
          <cell r="EV348"/>
          <cell r="EW348"/>
          <cell r="EX348"/>
          <cell r="EY348"/>
          <cell r="EZ348"/>
          <cell r="FA348"/>
          <cell r="FB348">
            <v>0</v>
          </cell>
          <cell r="FC348" t="str">
            <v>#¡VALOR!</v>
          </cell>
          <cell r="FD348">
            <v>180</v>
          </cell>
          <cell r="FE348" t="str">
            <v>$ 15.500.000</v>
          </cell>
          <cell r="FF348" t="str">
            <v>#¡VALOR!</v>
          </cell>
          <cell r="FG348" t="str">
            <v>#¡VALOR!</v>
          </cell>
          <cell r="FH348"/>
          <cell r="FI348"/>
          <cell r="FJ348" t="str">
            <v>#N/D</v>
          </cell>
          <cell r="FK348" t="str">
            <v>#N/D</v>
          </cell>
          <cell r="FL348" t="str">
            <v>$348</v>
          </cell>
          <cell r="FM348" t="str">
            <v>#N/D</v>
          </cell>
          <cell r="FN348" t="str">
            <v>#N/D</v>
          </cell>
          <cell r="FO348" t="str">
            <v>#N/D</v>
          </cell>
          <cell r="FP348" t="str">
            <v>#N/D</v>
          </cell>
          <cell r="FQ348" t="str">
            <v>#¡REF!</v>
          </cell>
          <cell r="FR348" t="str">
            <v>#N/D</v>
          </cell>
          <cell r="FS348"/>
          <cell r="FT348"/>
          <cell r="FU348"/>
          <cell r="FV348">
            <v>6</v>
          </cell>
          <cell r="FW348" t="str">
            <v>#N/D</v>
          </cell>
          <cell r="FX348"/>
          <cell r="FY348"/>
          <cell r="FZ348"/>
          <cell r="GA348"/>
          <cell r="GB348"/>
          <cell r="GC348"/>
        </row>
        <row r="349">
          <cell r="A349" t="str">
            <v>C229</v>
          </cell>
          <cell r="B349"/>
          <cell r="C349">
            <v>2025</v>
          </cell>
          <cell r="D349">
            <v>348</v>
          </cell>
          <cell r="E349">
            <v>1075261443</v>
          </cell>
          <cell r="F349" t="str">
            <v>#N/D</v>
          </cell>
          <cell r="G349" t="str">
            <v>#N/D</v>
          </cell>
          <cell r="H349" t="str">
            <v>CL 9 5 92</v>
          </cell>
          <cell r="I349">
            <v>3229427543</v>
          </cell>
          <cell r="J349" t="str">
            <v>serguti92@gmail.com</v>
          </cell>
          <cell r="K349" t="str">
            <v>NO APLICA</v>
          </cell>
          <cell r="L349" t="str">
            <v>NO APLICA</v>
          </cell>
          <cell r="M349" t="str">
            <v>HOMBRE</v>
          </cell>
          <cell r="N349" t="str">
            <v>CISGENERO</v>
          </cell>
          <cell r="O349" t="str">
            <v>NO APLICA</v>
          </cell>
          <cell r="P349" t="str">
            <v>NO APLICA</v>
          </cell>
          <cell r="Q349">
            <v>33721</v>
          </cell>
          <cell r="R349">
            <v>32</v>
          </cell>
          <cell r="S349" t="str">
            <v>NACIONAL</v>
          </cell>
          <cell r="T349" t="str">
            <v>Título de formación profesional en 
derecho, con título de posgrado a 
nivel de especialización y/o su 
equivalencia.</v>
          </cell>
          <cell r="U349" t="str">
            <v>ABOGADO Universidad Cooperativa de 
Colombia según diploma de grado 
de fecha 13 de diciembre de 2019. 
ESPECIALISTA EN DERECHO 
PÚBLICO, egresado de la 
Corporación Unievrsitaria 
Republicana según diploma de 
grado de fecha 24 de septiembre 
de 2021.</v>
          </cell>
          <cell r="V349" t="str">
            <v>Inversión</v>
          </cell>
          <cell r="W349" t="str">
            <v>Implementación de mecanismos de participación que potencian el desarrollo territorial Bogotá D.C.</v>
          </cell>
          <cell r="X349" t="str">
            <v>O23011745022024023806022</v>
          </cell>
          <cell r="Y349" t="str">
            <v>Meta 421 Implementar un (1) modelo de gobernanza democrática que amplíe el alcance de la participación de la ciudadanía organizaciones sociales y comunales de primer segundo y tercer grado en todas las decisiones públicas del gobierno distrital.</v>
          </cell>
          <cell r="Z349" t="str">
            <v>2. Fortalecer 450 instancias formales y no formales de participación aplicando el modelo de fortalecimiento</v>
          </cell>
          <cell r="AA349" t="str">
            <v>Prestar los servicios profesionales para el acompañamiento a las organizaciones sociales en el equipo de nuevas expreiones , asi como prestar apoyo juridico a la subdireccion de fortalecimiento de la organización social.</v>
          </cell>
          <cell r="AB349"/>
          <cell r="AC349"/>
          <cell r="AD349"/>
          <cell r="AE349"/>
          <cell r="AF349"/>
          <cell r="AG349"/>
          <cell r="AH349">
            <v>5</v>
          </cell>
          <cell r="AI349"/>
          <cell r="AJ349"/>
          <cell r="AK349"/>
          <cell r="AL349"/>
          <cell r="AM349" t="str">
            <v>#¡VALOR!</v>
          </cell>
          <cell r="AN349">
            <v>150</v>
          </cell>
          <cell r="AO349">
            <v>11500000</v>
          </cell>
          <cell r="AP349"/>
          <cell r="AQ349"/>
          <cell r="AR349"/>
          <cell r="AS349" t="str">
            <v>$ 6.000.000</v>
          </cell>
          <cell r="AT349" t="str">
            <v>PROFESIONAL 5</v>
          </cell>
          <cell r="AU349"/>
          <cell r="AV349" t="str">
            <v>1 1. Natural</v>
          </cell>
          <cell r="AW349" t="str">
            <v>26 26-Persona Natural</v>
          </cell>
          <cell r="AX349" t="str">
            <v>3 3. Único Contratista</v>
          </cell>
          <cell r="AY349" t="str">
            <v>17 17. Contrato de Prestación de Servicios</v>
          </cell>
          <cell r="AZ349" t="str">
            <v>31 31-Servicios Profesionales</v>
          </cell>
          <cell r="BA349" t="str">
            <v>5 Contratación directa</v>
          </cell>
          <cell r="BB349" t="str">
            <v>33 Prestación de Servicios Profesionales y Apoyo (5-8)</v>
          </cell>
          <cell r="BC349">
            <v>1</v>
          </cell>
          <cell r="BD349" t="str">
            <v>1 1. Ley 80</v>
          </cell>
          <cell r="BE349"/>
          <cell r="BF349"/>
          <cell r="BG349"/>
          <cell r="BH349"/>
          <cell r="BI349" t="str">
            <v>6 6: Prestacion de servicios</v>
          </cell>
          <cell r="BJ349"/>
          <cell r="BK349"/>
          <cell r="BL349"/>
          <cell r="BM349"/>
          <cell r="BN349"/>
          <cell r="BO349"/>
          <cell r="BP349"/>
          <cell r="BQ349"/>
          <cell r="BR349"/>
          <cell r="BS349"/>
          <cell r="BT349"/>
          <cell r="BU349"/>
          <cell r="BV349"/>
          <cell r="BW349"/>
          <cell r="BX349"/>
          <cell r="BY349"/>
          <cell r="BZ349"/>
          <cell r="CA349"/>
          <cell r="CB349"/>
          <cell r="CC349"/>
          <cell r="CD349"/>
          <cell r="CE349"/>
          <cell r="CF349"/>
          <cell r="CG349"/>
          <cell r="CH349"/>
          <cell r="CI349"/>
          <cell r="CJ349" t="str">
            <v>Sandra Milena Torres</v>
          </cell>
          <cell r="CK349" t="str">
            <v>YULY MARCELA BARAJAS AGUILERA</v>
          </cell>
          <cell r="CL349" t="str">
            <v>1 1. Interna</v>
          </cell>
          <cell r="CM349" t="str">
            <v>MARTHA ELMY NIÑO VARGAS</v>
          </cell>
          <cell r="CN349">
            <v>1030534699</v>
          </cell>
          <cell r="CO349">
            <v>1</v>
          </cell>
          <cell r="CP349"/>
          <cell r="CQ349" t="str">
            <v>Subdirectora de Fortalecimiento de la Organización Social</v>
          </cell>
          <cell r="CR349"/>
          <cell r="CS349"/>
          <cell r="CT349"/>
          <cell r="CU349"/>
          <cell r="CV349"/>
          <cell r="CW349"/>
          <cell r="CX349"/>
          <cell r="CY349"/>
          <cell r="CZ349"/>
          <cell r="DA349"/>
          <cell r="DB349"/>
          <cell r="DC349"/>
          <cell r="DD349"/>
          <cell r="DE349"/>
          <cell r="DF349"/>
          <cell r="DG349"/>
          <cell r="DH349"/>
          <cell r="DI349"/>
          <cell r="DJ349"/>
          <cell r="DK349"/>
          <cell r="DL349"/>
          <cell r="DM349"/>
          <cell r="DN349"/>
          <cell r="DO349"/>
          <cell r="DP349"/>
          <cell r="DQ349"/>
          <cell r="DR349"/>
          <cell r="DS349"/>
          <cell r="DT349"/>
          <cell r="DU349"/>
          <cell r="DV349"/>
          <cell r="DW349"/>
          <cell r="DX349"/>
          <cell r="DY349"/>
          <cell r="DZ349"/>
          <cell r="EA349"/>
          <cell r="EB349"/>
          <cell r="EC349"/>
          <cell r="ED349"/>
          <cell r="EE349"/>
          <cell r="EF349"/>
          <cell r="EG349"/>
          <cell r="EH349"/>
          <cell r="EI349"/>
          <cell r="EJ349"/>
          <cell r="EK349"/>
          <cell r="EL349"/>
          <cell r="EM349"/>
          <cell r="EN349"/>
          <cell r="EO349"/>
          <cell r="EP349"/>
          <cell r="EQ349"/>
          <cell r="ER349"/>
          <cell r="ES349"/>
          <cell r="ET349"/>
          <cell r="EU349" t="str">
            <v>$ -</v>
          </cell>
          <cell r="EV349"/>
          <cell r="EW349"/>
          <cell r="EX349"/>
          <cell r="EY349"/>
          <cell r="EZ349"/>
          <cell r="FA349"/>
          <cell r="FB349">
            <v>0</v>
          </cell>
          <cell r="FC349" t="str">
            <v>#¡VALOR!</v>
          </cell>
          <cell r="FD349">
            <v>150</v>
          </cell>
          <cell r="FE349" t="str">
            <v>$ 11.500.000</v>
          </cell>
          <cell r="FF349" t="str">
            <v>#¡VALOR!</v>
          </cell>
          <cell r="FG349" t="str">
            <v>#¡VALOR!</v>
          </cell>
          <cell r="FH349"/>
          <cell r="FI349"/>
          <cell r="FJ349" t="str">
            <v>#N/D</v>
          </cell>
          <cell r="FK349" t="str">
            <v>#N/D</v>
          </cell>
          <cell r="FL349" t="str">
            <v>$349</v>
          </cell>
          <cell r="FM349" t="str">
            <v>#N/D</v>
          </cell>
          <cell r="FN349" t="str">
            <v>#N/D</v>
          </cell>
          <cell r="FO349" t="str">
            <v>#N/D</v>
          </cell>
          <cell r="FP349" t="str">
            <v>#N/D</v>
          </cell>
          <cell r="FQ349" t="str">
            <v>#¡REF!</v>
          </cell>
          <cell r="FR349" t="str">
            <v>#N/D</v>
          </cell>
          <cell r="FS349"/>
          <cell r="FT349"/>
          <cell r="FU349"/>
          <cell r="FV349">
            <v>5</v>
          </cell>
          <cell r="FW349" t="str">
            <v>#N/D</v>
          </cell>
          <cell r="FX349"/>
          <cell r="FY349"/>
          <cell r="FZ349"/>
          <cell r="GA349"/>
          <cell r="GB349"/>
          <cell r="GC349"/>
        </row>
        <row r="350">
          <cell r="A350" t="str">
            <v>C267</v>
          </cell>
          <cell r="B350"/>
          <cell r="C350">
            <v>2025</v>
          </cell>
          <cell r="D350">
            <v>349</v>
          </cell>
          <cell r="E350">
            <v>1010176121</v>
          </cell>
          <cell r="F350">
            <v>3</v>
          </cell>
          <cell r="G350" t="str">
            <v>GERMAN ANDRES ALMEIDA VALLE</v>
          </cell>
          <cell r="H350" t="str">
            <v>#N/D</v>
          </cell>
          <cell r="I350" t="str">
            <v>#N/D</v>
          </cell>
          <cell r="J350" t="str">
            <v>#N/D</v>
          </cell>
          <cell r="K350" t="str">
            <v>#N/D</v>
          </cell>
          <cell r="L350" t="str">
            <v>#N/D</v>
          </cell>
          <cell r="M350" t="str">
            <v>#N/D</v>
          </cell>
          <cell r="N350" t="str">
            <v>#N/D</v>
          </cell>
          <cell r="O350" t="str">
            <v>#N/D</v>
          </cell>
          <cell r="P350" t="str">
            <v>#N/D</v>
          </cell>
          <cell r="Q350" t="str">
            <v>#N/D</v>
          </cell>
          <cell r="R350" t="str">
            <v>#N/D</v>
          </cell>
          <cell r="S350" t="str">
            <v>#N/D</v>
          </cell>
          <cell r="T350" t="str">
            <v>#N/D</v>
          </cell>
          <cell r="U350" t="str">
            <v>#N/D</v>
          </cell>
          <cell r="V350" t="str">
            <v>Inversión</v>
          </cell>
          <cell r="W350" t="str">
            <v>Construcción de Ciudadanía Activa Crece La Participación en el Territorio con Promoción, Información e Innovación en Bogotá D.C.</v>
          </cell>
          <cell r="X350" t="str">
            <v>O23011745022024025401021</v>
          </cell>
          <cell r="Y35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50" t="str">
            <v>3. Entregar 1.550 Incentivo(s) para estimular y promover la participación incidente</v>
          </cell>
          <cell r="AA350" t="str">
            <v>Prestar los servicios de apoyo a la gestión, para desarrollar procesos de fortalecimiento de las comunidades étnicas de las localidades que sean asignadas por el supervisor.</v>
          </cell>
          <cell r="AB350"/>
          <cell r="AC350"/>
          <cell r="AD350"/>
          <cell r="AE350"/>
          <cell r="AF350"/>
          <cell r="AG350"/>
          <cell r="AH350">
            <v>5</v>
          </cell>
          <cell r="AI350"/>
          <cell r="AJ350"/>
          <cell r="AK350"/>
          <cell r="AL350"/>
          <cell r="AM350" t="str">
            <v>#¡VALOR!</v>
          </cell>
          <cell r="AN350">
            <v>150</v>
          </cell>
          <cell r="AO350">
            <v>25000000</v>
          </cell>
          <cell r="AP350"/>
          <cell r="AQ350"/>
          <cell r="AR350"/>
          <cell r="AS350" t="str">
            <v>$ 2.300.000</v>
          </cell>
          <cell r="AT350" t="str">
            <v>ASISTENCIAL 4</v>
          </cell>
          <cell r="AU350"/>
          <cell r="AV350" t="str">
            <v>1 1. Natural</v>
          </cell>
          <cell r="AW350" t="str">
            <v>26 26-Persona Natural</v>
          </cell>
          <cell r="AX350" t="str">
            <v>3 3. Único Contratista</v>
          </cell>
          <cell r="AY350" t="str">
            <v>17 17. Contrato de Prestación de Servicios</v>
          </cell>
          <cell r="AZ350" t="str">
            <v>33 33-Servicios Apoyo a la Gestion de la Entidad (servicios administrativos)</v>
          </cell>
          <cell r="BA350" t="str">
            <v>5 Contratación directa</v>
          </cell>
          <cell r="BB350" t="str">
            <v>33 Prestación de Servicios Profesionales y Apoyo (5-8)</v>
          </cell>
          <cell r="BC350">
            <v>1</v>
          </cell>
          <cell r="BD350" t="str">
            <v>1 1. Ley 80</v>
          </cell>
          <cell r="BE350"/>
          <cell r="BF350"/>
          <cell r="BG350"/>
          <cell r="BH350"/>
          <cell r="BI350" t="str">
            <v>6 6: Prestacion de servicios</v>
          </cell>
          <cell r="BJ350"/>
          <cell r="BK350"/>
          <cell r="BL350"/>
          <cell r="BM350"/>
          <cell r="BN350"/>
          <cell r="BO350"/>
          <cell r="BP350"/>
          <cell r="BQ350"/>
          <cell r="BR350"/>
          <cell r="BS350"/>
          <cell r="BT350"/>
          <cell r="BU350"/>
          <cell r="BV350"/>
          <cell r="BW350"/>
          <cell r="BX350"/>
          <cell r="BY350"/>
          <cell r="BZ350"/>
          <cell r="CA350"/>
          <cell r="CB350"/>
          <cell r="CC350"/>
          <cell r="CD350"/>
          <cell r="CE350"/>
          <cell r="CF350"/>
          <cell r="CG350"/>
          <cell r="CH350"/>
          <cell r="CI350"/>
          <cell r="CJ350" t="str">
            <v>JORGE SUAREZ</v>
          </cell>
          <cell r="CK350" t="str">
            <v>YULY MARCELA BARAJAS AGUILERA</v>
          </cell>
          <cell r="CL350" t="str">
            <v>1 1. Interna</v>
          </cell>
          <cell r="CM350" t="str">
            <v>NAZLY BLANDON MERCADO</v>
          </cell>
          <cell r="CN350">
            <v>1030534699</v>
          </cell>
          <cell r="CO350">
            <v>1</v>
          </cell>
          <cell r="CP350"/>
          <cell r="CQ350" t="str">
            <v>Gerenta de Etnias</v>
          </cell>
          <cell r="CR350"/>
          <cell r="CS350"/>
          <cell r="CT350"/>
          <cell r="CU350"/>
          <cell r="CV350"/>
          <cell r="CW350"/>
          <cell r="CX350"/>
          <cell r="CY350"/>
          <cell r="CZ350"/>
          <cell r="DA350"/>
          <cell r="DB350"/>
          <cell r="DC350"/>
          <cell r="DD350"/>
          <cell r="DE350"/>
          <cell r="DF350"/>
          <cell r="DG350"/>
          <cell r="DH350"/>
          <cell r="DI350"/>
          <cell r="DJ350"/>
          <cell r="DK350"/>
          <cell r="DL350"/>
          <cell r="DM350"/>
          <cell r="DN350"/>
          <cell r="DO350"/>
          <cell r="DP350"/>
          <cell r="DQ350"/>
          <cell r="DR350"/>
          <cell r="DS350"/>
          <cell r="DT350"/>
          <cell r="DU350"/>
          <cell r="DV350"/>
          <cell r="DW350"/>
          <cell r="DX350"/>
          <cell r="DY350"/>
          <cell r="DZ350"/>
          <cell r="EA350"/>
          <cell r="EB350"/>
          <cell r="EC350"/>
          <cell r="ED350"/>
          <cell r="EE350"/>
          <cell r="EF350"/>
          <cell r="EG350"/>
          <cell r="EH350"/>
          <cell r="EI350"/>
          <cell r="EJ350"/>
          <cell r="EK350"/>
          <cell r="EL350"/>
          <cell r="EM350"/>
          <cell r="EN350"/>
          <cell r="EO350"/>
          <cell r="EP350"/>
          <cell r="EQ350"/>
          <cell r="ER350"/>
          <cell r="ES350"/>
          <cell r="ET350"/>
          <cell r="EU350" t="str">
            <v>$ -</v>
          </cell>
          <cell r="EV350"/>
          <cell r="EW350"/>
          <cell r="EX350"/>
          <cell r="EY350"/>
          <cell r="EZ350"/>
          <cell r="FA350"/>
          <cell r="FB350">
            <v>0</v>
          </cell>
          <cell r="FC350" t="str">
            <v>#¡VALOR!</v>
          </cell>
          <cell r="FD350">
            <v>150</v>
          </cell>
          <cell r="FE350" t="str">
            <v>$ 25.000.000</v>
          </cell>
          <cell r="FF350" t="str">
            <v>#¡VALOR!</v>
          </cell>
          <cell r="FG350" t="str">
            <v>#¡VALOR!</v>
          </cell>
          <cell r="FH350"/>
          <cell r="FI350"/>
          <cell r="FJ350" t="str">
            <v>#N/D</v>
          </cell>
          <cell r="FK350" t="str">
            <v>#N/D</v>
          </cell>
          <cell r="FL350" t="str">
            <v>$350</v>
          </cell>
          <cell r="FM350" t="str">
            <v>#N/D</v>
          </cell>
          <cell r="FN350" t="str">
            <v>#N/D</v>
          </cell>
          <cell r="FO350" t="str">
            <v>#N/D</v>
          </cell>
          <cell r="FP350" t="str">
            <v>#N/D</v>
          </cell>
          <cell r="FQ350" t="str">
            <v>#¡REF!</v>
          </cell>
          <cell r="FR350" t="str">
            <v>#N/D</v>
          </cell>
          <cell r="FS350"/>
          <cell r="FT350"/>
          <cell r="FU350"/>
          <cell r="FV350">
            <v>5</v>
          </cell>
          <cell r="FW350" t="str">
            <v>#N/D</v>
          </cell>
          <cell r="FX350"/>
          <cell r="FY350"/>
          <cell r="FZ350"/>
          <cell r="GA350"/>
          <cell r="GB350"/>
          <cell r="GC350"/>
        </row>
        <row r="351">
          <cell r="A351" t="str">
            <v>C478</v>
          </cell>
          <cell r="B351"/>
          <cell r="C351">
            <v>2025</v>
          </cell>
          <cell r="D351">
            <v>350</v>
          </cell>
          <cell r="E351">
            <v>80028855</v>
          </cell>
          <cell r="F351">
            <v>0</v>
          </cell>
          <cell r="G351" t="str">
            <v>EDINSON PADILLA BUITRAGO</v>
          </cell>
          <cell r="H351" t="str">
            <v>AV CARRERA 80 G No. 6-19. TORRE 6 APTO 706</v>
          </cell>
          <cell r="I351">
            <v>7494235</v>
          </cell>
          <cell r="J351" t="str">
            <v>germanalmeida@hotmail.com</v>
          </cell>
          <cell r="K351" t="str">
            <v>NO APLICA</v>
          </cell>
          <cell r="L351" t="str">
            <v>NO APLICA</v>
          </cell>
          <cell r="M351" t="str">
            <v>HOMBRE</v>
          </cell>
          <cell r="N351" t="str">
            <v>CISGENERO</v>
          </cell>
          <cell r="O351" t="str">
            <v>NO APLICA</v>
          </cell>
          <cell r="P351" t="str">
            <v>NO APLICA</v>
          </cell>
          <cell r="Q351">
            <v>29534</v>
          </cell>
          <cell r="R351">
            <v>44</v>
          </cell>
          <cell r="S351" t="str">
            <v>NACIONAL</v>
          </cell>
          <cell r="T351" t="str">
            <v>Título Profesional en ciencias 
sociales, economía, 
administración, contaduría y/o 
afines con título a nivel de 
especialización o su 
equivalencia</v>
          </cell>
          <cell r="U351" t="str">
            <v>Abogado, según diploma 
de la Universidad Libre de 
julio de 2007.Politólogo, 
según diploma de la 
Universidad Nacional de 
Colombia a los 19 días de 
diciembre de 2007. 
Especialista en 
Contratación Estatal, según 
diploma del 03 de junio del 
2022 de la Universidad 
Externado de Colombia.</v>
          </cell>
          <cell r="V351" t="str">
            <v>Inversión</v>
          </cell>
          <cell r="W351" t="str">
            <v xml:space="preserve">8238 Implementación de acciones de innovación social que promuevan la participación incidente y la solución de problemas públicos Bogotá D.C.
</v>
          </cell>
          <cell r="X351" t="str">
            <v>O23011745022024032203001</v>
          </cell>
          <cell r="Y351"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351"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AA351" t="str">
            <v>Prestar servicios profesionales en materia jurídica para los proyectos estratégicos de la Subdirección de Promoción de la Participación, garantizando el cumplimiento de la normativa vigente.</v>
          </cell>
          <cell r="AB351"/>
          <cell r="AC351"/>
          <cell r="AD351"/>
          <cell r="AE351"/>
          <cell r="AF351"/>
          <cell r="AG351"/>
          <cell r="AH351">
            <v>5</v>
          </cell>
          <cell r="AI351"/>
          <cell r="AJ351"/>
          <cell r="AK351"/>
          <cell r="AL351"/>
          <cell r="AM351" t="str">
            <v>#¡VALOR!</v>
          </cell>
          <cell r="AN351">
            <v>150</v>
          </cell>
          <cell r="AO351">
            <v>50150000</v>
          </cell>
          <cell r="AP351"/>
          <cell r="AQ351"/>
          <cell r="AR351"/>
          <cell r="AS351" t="str">
            <v>$ 5.000.000</v>
          </cell>
          <cell r="AT351" t="str">
            <v>PROFESIONAL 3</v>
          </cell>
          <cell r="AU351"/>
          <cell r="AV351" t="str">
            <v>1 1. Natural</v>
          </cell>
          <cell r="AW351" t="str">
            <v>26 26-Persona Natural</v>
          </cell>
          <cell r="AX351" t="str">
            <v>3 3. Único Contratista</v>
          </cell>
          <cell r="AY351" t="str">
            <v>17 17. Contrato de Prestación de Servicios</v>
          </cell>
          <cell r="AZ351" t="str">
            <v>31 31-Servicios Profesionales</v>
          </cell>
          <cell r="BA351" t="str">
            <v>5 Contratación directa</v>
          </cell>
          <cell r="BB351" t="str">
            <v>33 Prestación de Servicios Profesionales y Apoyo (5-8)</v>
          </cell>
          <cell r="BC351">
            <v>1</v>
          </cell>
          <cell r="BD351" t="str">
            <v>1 1. Ley 80</v>
          </cell>
          <cell r="BE351"/>
          <cell r="BF351"/>
          <cell r="BG351"/>
          <cell r="BH351"/>
          <cell r="BI351" t="str">
            <v>6 6: Prestacion de servicios</v>
          </cell>
          <cell r="BJ351"/>
          <cell r="BK351"/>
          <cell r="BL351"/>
          <cell r="BM351"/>
          <cell r="BN351"/>
          <cell r="BO351"/>
          <cell r="BP351"/>
          <cell r="BQ351"/>
          <cell r="BR351"/>
          <cell r="BS351"/>
          <cell r="BT351"/>
          <cell r="BU351"/>
          <cell r="BV351"/>
          <cell r="BW351"/>
          <cell r="BX351"/>
          <cell r="BY351"/>
          <cell r="BZ351"/>
          <cell r="CA351"/>
          <cell r="CB351"/>
          <cell r="CC351"/>
          <cell r="CD351"/>
          <cell r="CE351"/>
          <cell r="CF351"/>
          <cell r="CG351"/>
          <cell r="CH351"/>
          <cell r="CI351"/>
          <cell r="CJ351" t="str">
            <v>Sebastian Silva</v>
          </cell>
          <cell r="CK351" t="str">
            <v>YULY MARCELA BARAJAS AGUILERA</v>
          </cell>
          <cell r="CL351" t="str">
            <v>1 1. Interna</v>
          </cell>
          <cell r="CM351" t="str">
            <v>JUAN CAMILO CASTELLANOS MEDINA</v>
          </cell>
          <cell r="CN351">
            <v>3838495</v>
          </cell>
          <cell r="CO351">
            <v>0</v>
          </cell>
          <cell r="CP351"/>
          <cell r="CQ351" t="str">
            <v>GERENTE DE INSTANCIAS Y MECANISMOS DE PARTICIPACIÓN</v>
          </cell>
          <cell r="CR351"/>
          <cell r="CS351"/>
          <cell r="CT351"/>
          <cell r="CU351"/>
          <cell r="CV351"/>
          <cell r="CW351"/>
          <cell r="CX351"/>
          <cell r="CY351"/>
          <cell r="CZ351"/>
          <cell r="DA351"/>
          <cell r="DB351"/>
          <cell r="DC351"/>
          <cell r="DD351"/>
          <cell r="DE351"/>
          <cell r="DF351"/>
          <cell r="DG351"/>
          <cell r="DH351"/>
          <cell r="DI351"/>
          <cell r="DJ351"/>
          <cell r="DK351"/>
          <cell r="DL351"/>
          <cell r="DM351"/>
          <cell r="DN351"/>
          <cell r="DO351"/>
          <cell r="DP351"/>
          <cell r="DQ351"/>
          <cell r="DR351"/>
          <cell r="DS351"/>
          <cell r="DT351"/>
          <cell r="DU351"/>
          <cell r="DV351"/>
          <cell r="DW351"/>
          <cell r="DX351"/>
          <cell r="DY351"/>
          <cell r="DZ351"/>
          <cell r="EA351"/>
          <cell r="EB351"/>
          <cell r="EC351"/>
          <cell r="ED351"/>
          <cell r="EE351"/>
          <cell r="EF351"/>
          <cell r="EG351"/>
          <cell r="EH351"/>
          <cell r="EI351"/>
          <cell r="EJ351"/>
          <cell r="EK351"/>
          <cell r="EL351"/>
          <cell r="EM351"/>
          <cell r="EN351"/>
          <cell r="EO351"/>
          <cell r="EP351"/>
          <cell r="EQ351"/>
          <cell r="ER351"/>
          <cell r="ES351"/>
          <cell r="ET351"/>
          <cell r="EU351" t="str">
            <v>$ -</v>
          </cell>
          <cell r="EV351"/>
          <cell r="EW351"/>
          <cell r="EX351"/>
          <cell r="EY351"/>
          <cell r="EZ351"/>
          <cell r="FA351"/>
          <cell r="FB351">
            <v>0</v>
          </cell>
          <cell r="FC351" t="str">
            <v>#¡VALOR!</v>
          </cell>
          <cell r="FD351">
            <v>150</v>
          </cell>
          <cell r="FE351" t="str">
            <v>$ 50.150.000</v>
          </cell>
          <cell r="FF351" t="str">
            <v>#¡VALOR!</v>
          </cell>
          <cell r="FG351" t="str">
            <v>#¡VALOR!</v>
          </cell>
          <cell r="FH351"/>
          <cell r="FI351"/>
          <cell r="FJ351" t="str">
            <v>#N/D</v>
          </cell>
          <cell r="FK351" t="str">
            <v>#N/D</v>
          </cell>
          <cell r="FL351" t="str">
            <v>$351</v>
          </cell>
          <cell r="FM351" t="str">
            <v>#N/D</v>
          </cell>
          <cell r="FN351" t="str">
            <v>#N/D</v>
          </cell>
          <cell r="FO351" t="str">
            <v>#N/D</v>
          </cell>
          <cell r="FP351" t="str">
            <v>#N/D</v>
          </cell>
          <cell r="FQ351" t="str">
            <v>#¡REF!</v>
          </cell>
          <cell r="FR351" t="str">
            <v>#N/D</v>
          </cell>
          <cell r="FS351"/>
          <cell r="FT351"/>
          <cell r="FU351"/>
          <cell r="FV351">
            <v>5</v>
          </cell>
          <cell r="FW351" t="str">
            <v>#N/D</v>
          </cell>
          <cell r="FX351"/>
          <cell r="FY351"/>
          <cell r="FZ351"/>
          <cell r="GA351"/>
          <cell r="GB351"/>
          <cell r="GC351"/>
        </row>
        <row r="352">
          <cell r="A352" t="str">
            <v>C675</v>
          </cell>
          <cell r="B352"/>
          <cell r="C352">
            <v>2025</v>
          </cell>
          <cell r="D352">
            <v>351</v>
          </cell>
          <cell r="E352">
            <v>91240398</v>
          </cell>
          <cell r="F352" t="str">
            <v>#N/D</v>
          </cell>
          <cell r="G352" t="str">
            <v>#N/D</v>
          </cell>
          <cell r="H352" t="str">
            <v>CR  8 65-73 APTO 401</v>
          </cell>
          <cell r="I352">
            <v>3003186515</v>
          </cell>
          <cell r="J352" t="str">
            <v>padilla14@hotmail.com</v>
          </cell>
          <cell r="K352" t="str">
            <v>NO APLICA</v>
          </cell>
          <cell r="L352" t="str">
            <v>NO APLICA</v>
          </cell>
          <cell r="M352" t="str">
            <v>HOMBRE</v>
          </cell>
          <cell r="N352" t="str">
            <v>CISGENERO</v>
          </cell>
          <cell r="O352" t="str">
            <v>NO APLICA</v>
          </cell>
          <cell r="P352" t="str">
            <v>NO APLICA</v>
          </cell>
          <cell r="Q352">
            <v>23937</v>
          </cell>
          <cell r="R352">
            <v>59</v>
          </cell>
          <cell r="S352" t="str">
            <v>NACIONAL</v>
          </cell>
          <cell r="T352" t="str">
            <v>Título profesional en ciencias sociales y humanas y/o 
afines o economía administración, contaduría y afines 
con título de posgrado a nivel de maestría o su 
equivalencia</v>
          </cell>
          <cell r="U352" t="str">
            <v xml:space="preserve">ADMINISTRADOR DE EMPRESAS
Fundación Politecnico Gran Colombiano
Según diploma del 18 agosto de 1999
MAGISTER EN ADMINISTRACION DE
EMPRESAS
Universidad Externado de Colombia
Según diplima de grado del 15 de mayo de
2010
</v>
          </cell>
          <cell r="V352" t="str">
            <v>Inversión</v>
          </cell>
          <cell r="W352" t="str">
            <v xml:space="preserve">Implementación de mecanismos de participación que potencian el desarrollo territorial Bogotá D.C.
</v>
          </cell>
          <cell r="X352" t="str">
            <v>O23011745022024023806022</v>
          </cell>
          <cell r="Y352" t="str">
            <v>Meta 421 Implementar un (1) modelo de gobernanza democrática que amplíe el alcance de la participación de la ciudadanía organizaciones sociales y comunales de primer segundo y tercer grado en todas las decisiones públicas del gobierno distrital.</v>
          </cell>
          <cell r="Z352" t="str">
            <v>Realizar (3) Jornadas Únicas Electorales</v>
          </cell>
          <cell r="AA352" t="str">
            <v>Prestar servicios profesionales para la creación de estrategias innovadoras que fortalezcan el desempeño del Laboratorio de Innovacion en la Participación</v>
          </cell>
          <cell r="AB352"/>
          <cell r="AC352"/>
          <cell r="AD352"/>
          <cell r="AE352"/>
          <cell r="AF352"/>
          <cell r="AG352"/>
          <cell r="AH352">
            <v>9</v>
          </cell>
          <cell r="AI352"/>
          <cell r="AJ352"/>
          <cell r="AK352"/>
          <cell r="AL352"/>
          <cell r="AM352" t="str">
            <v>#¡VALOR!</v>
          </cell>
          <cell r="AN352">
            <v>270</v>
          </cell>
          <cell r="AO352">
            <v>25200000</v>
          </cell>
          <cell r="AP352"/>
          <cell r="AQ352"/>
          <cell r="AR352"/>
          <cell r="AS352" t="str">
            <v>$ 5.900.000</v>
          </cell>
          <cell r="AT352" t="str">
            <v>PROFESIONAL 5</v>
          </cell>
          <cell r="AU352"/>
          <cell r="AV352" t="str">
            <v>1 1. Natural</v>
          </cell>
          <cell r="AW352" t="str">
            <v>26 26-Persona Natural</v>
          </cell>
          <cell r="AX352" t="str">
            <v>3 3. Único Contratista</v>
          </cell>
          <cell r="AY352" t="str">
            <v>17 17. Contrato de Prestación de Servicios</v>
          </cell>
          <cell r="AZ352" t="str">
            <v>31 31-Servicios Profesionales</v>
          </cell>
          <cell r="BA352" t="str">
            <v>5 Contratación directa</v>
          </cell>
          <cell r="BB352" t="str">
            <v>33 Prestación de Servicios Profesionales y Apoyo (5-8)</v>
          </cell>
          <cell r="BC352">
            <v>1</v>
          </cell>
          <cell r="BD352" t="str">
            <v>1 1. Ley 80</v>
          </cell>
          <cell r="BE352"/>
          <cell r="BF352"/>
          <cell r="BG352"/>
          <cell r="BH352"/>
          <cell r="BI352" t="str">
            <v>6 6: Prestacion de servicios</v>
          </cell>
          <cell r="BJ352"/>
          <cell r="BK352"/>
          <cell r="BL352"/>
          <cell r="BM352"/>
          <cell r="BN352"/>
          <cell r="BO352"/>
          <cell r="BP352"/>
          <cell r="BQ352"/>
          <cell r="BR352"/>
          <cell r="BS352"/>
          <cell r="BT352"/>
          <cell r="BU352"/>
          <cell r="BV352"/>
          <cell r="BW352"/>
          <cell r="BX352"/>
          <cell r="BY352"/>
          <cell r="BZ352"/>
          <cell r="CA352"/>
          <cell r="CB352"/>
          <cell r="CC352"/>
          <cell r="CD352"/>
          <cell r="CE352"/>
          <cell r="CF352"/>
          <cell r="CG352"/>
          <cell r="CH352"/>
          <cell r="CI352"/>
          <cell r="CJ352" t="str">
            <v>Sebastian Silva</v>
          </cell>
          <cell r="CK352" t="str">
            <v>YULY MARCELA BARAJAS AGUILERA</v>
          </cell>
          <cell r="CL352" t="str">
            <v>1 1. Interna</v>
          </cell>
          <cell r="CM352" t="str">
            <v>JOSÉ GUILLERMO ORJUELA ARDILA</v>
          </cell>
          <cell r="CN352">
            <v>1075654508</v>
          </cell>
          <cell r="CO352">
            <v>1</v>
          </cell>
          <cell r="CP352"/>
          <cell r="CQ352" t="str">
            <v>GERENTE ESCUELA DE LA PARTICIPACIÓN</v>
          </cell>
          <cell r="CR352"/>
          <cell r="CS352"/>
          <cell r="CT352"/>
          <cell r="CU352"/>
          <cell r="CV352"/>
          <cell r="CW352"/>
          <cell r="CX352"/>
          <cell r="CY352"/>
          <cell r="CZ352"/>
          <cell r="DA352"/>
          <cell r="DB352"/>
          <cell r="DC352"/>
          <cell r="DD352"/>
          <cell r="DE352"/>
          <cell r="DF352"/>
          <cell r="DG352"/>
          <cell r="DH352"/>
          <cell r="DI352"/>
          <cell r="DJ352"/>
          <cell r="DK352"/>
          <cell r="DL352"/>
          <cell r="DM352"/>
          <cell r="DN352"/>
          <cell r="DO352"/>
          <cell r="DP352"/>
          <cell r="DQ352"/>
          <cell r="DR352"/>
          <cell r="DS352"/>
          <cell r="DT352"/>
          <cell r="DU352"/>
          <cell r="DV352"/>
          <cell r="DW352"/>
          <cell r="DX352"/>
          <cell r="DY352"/>
          <cell r="DZ352"/>
          <cell r="EA352"/>
          <cell r="EB352"/>
          <cell r="EC352"/>
          <cell r="ED352"/>
          <cell r="EE352"/>
          <cell r="EF352"/>
          <cell r="EG352"/>
          <cell r="EH352"/>
          <cell r="EI352"/>
          <cell r="EJ352"/>
          <cell r="EK352"/>
          <cell r="EL352"/>
          <cell r="EM352"/>
          <cell r="EN352"/>
          <cell r="EO352"/>
          <cell r="EP352"/>
          <cell r="EQ352"/>
          <cell r="ER352"/>
          <cell r="ES352"/>
          <cell r="ET352"/>
          <cell r="EU352" t="str">
            <v>$ -</v>
          </cell>
          <cell r="EV352"/>
          <cell r="EW352"/>
          <cell r="EX352"/>
          <cell r="EY352"/>
          <cell r="EZ352"/>
          <cell r="FA352"/>
          <cell r="FB352">
            <v>0</v>
          </cell>
          <cell r="FC352" t="str">
            <v>#¡VALOR!</v>
          </cell>
          <cell r="FD352">
            <v>270</v>
          </cell>
          <cell r="FE352" t="str">
            <v>$ 25.200.000</v>
          </cell>
          <cell r="FF352" t="str">
            <v>#¡VALOR!</v>
          </cell>
          <cell r="FG352" t="str">
            <v>#¡VALOR!</v>
          </cell>
          <cell r="FH352"/>
          <cell r="FI352"/>
          <cell r="FJ352" t="str">
            <v>#N/D</v>
          </cell>
          <cell r="FK352" t="str">
            <v>#N/D</v>
          </cell>
          <cell r="FL352" t="str">
            <v>$352</v>
          </cell>
          <cell r="FM352" t="str">
            <v>#N/D</v>
          </cell>
          <cell r="FN352" t="str">
            <v>#N/D</v>
          </cell>
          <cell r="FO352" t="str">
            <v>#N/D</v>
          </cell>
          <cell r="FP352" t="str">
            <v>#N/D</v>
          </cell>
          <cell r="FQ352" t="str">
            <v>#¡REF!</v>
          </cell>
          <cell r="FR352" t="str">
            <v>#N/D</v>
          </cell>
          <cell r="FS352"/>
          <cell r="FT352"/>
          <cell r="FU352"/>
          <cell r="FV352">
            <v>9</v>
          </cell>
          <cell r="FW352" t="str">
            <v>#N/D</v>
          </cell>
          <cell r="FX352"/>
          <cell r="FY352"/>
          <cell r="FZ352"/>
          <cell r="GA352"/>
          <cell r="GB352"/>
          <cell r="GC352"/>
        </row>
        <row r="353">
          <cell r="A353" t="str">
            <v>C373</v>
          </cell>
          <cell r="B353"/>
          <cell r="C353">
            <v>2025</v>
          </cell>
          <cell r="D353">
            <v>352</v>
          </cell>
          <cell r="E353">
            <v>12189901</v>
          </cell>
          <cell r="F353">
            <v>3</v>
          </cell>
          <cell r="G353" t="str">
            <v>NEYGETH MARIA ROMERO MANUEL</v>
          </cell>
          <cell r="H353" t="str">
            <v>#N/D</v>
          </cell>
          <cell r="I353" t="str">
            <v>#N/D</v>
          </cell>
          <cell r="J353" t="str">
            <v>#N/D</v>
          </cell>
          <cell r="K353" t="str">
            <v>#N/D</v>
          </cell>
          <cell r="L353" t="str">
            <v>#N/D</v>
          </cell>
          <cell r="M353" t="str">
            <v>#N/D</v>
          </cell>
          <cell r="N353" t="str">
            <v>#N/D</v>
          </cell>
          <cell r="O353" t="str">
            <v>#N/D</v>
          </cell>
          <cell r="P353" t="str">
            <v>#N/D</v>
          </cell>
          <cell r="Q353" t="str">
            <v>#N/D</v>
          </cell>
          <cell r="R353" t="str">
            <v>#N/D</v>
          </cell>
          <cell r="S353" t="str">
            <v>#N/D</v>
          </cell>
          <cell r="T353" t="str">
            <v>#N/D</v>
          </cell>
          <cell r="U353" t="str">
            <v>#N/D</v>
          </cell>
          <cell r="V353" t="str">
            <v>Inversión</v>
          </cell>
          <cell r="W353" t="str">
            <v>Implementación de mecanismos de participación que potencian el desarrollo territorial Bogotá D.C.</v>
          </cell>
          <cell r="X353" t="str">
            <v>O23011745022024023806022</v>
          </cell>
          <cell r="Y353" t="str">
            <v>Meta 421 Implementar un (1) modelo de gobernanza democrática que amplíe el alcance de la participación de la ciudadanía organizaciones sociales y comunales de primer segundo y tercer grado en todas las decisiones públicas del gobierno distrital.</v>
          </cell>
          <cell r="Z353" t="str">
            <v>2. Fortalecer 450 instancias formales y no formales de participación aplicando el modelo de fortalecimiento</v>
          </cell>
          <cell r="AA353" t="str">
            <v>Prestar servicios profesionales para que brinde soporte jurídico y técnico a la Gerencia de Instancias y Mecanismos de Participación en los asuntos de su competencia, así como en el seguimiento a la implementación de la política pública de participación ciudadana.</v>
          </cell>
          <cell r="AB353"/>
          <cell r="AC353"/>
          <cell r="AD353"/>
          <cell r="AE353"/>
          <cell r="AF353"/>
          <cell r="AG353"/>
          <cell r="AH353">
            <v>6</v>
          </cell>
          <cell r="AI353"/>
          <cell r="AJ353"/>
          <cell r="AK353"/>
          <cell r="AL353"/>
          <cell r="AM353" t="str">
            <v>#¡VALOR!</v>
          </cell>
          <cell r="AN353">
            <v>180</v>
          </cell>
          <cell r="AO353">
            <v>17000000</v>
          </cell>
          <cell r="AP353"/>
          <cell r="AQ353"/>
          <cell r="AR353"/>
          <cell r="AS353" t="str">
            <v>$ 4.200.000</v>
          </cell>
          <cell r="AT353" t="str">
            <v>PROFESIONAL 1</v>
          </cell>
          <cell r="AU353"/>
          <cell r="AV353" t="str">
            <v>1 1. Natural</v>
          </cell>
          <cell r="AW353" t="str">
            <v>26 26-Persona Natural</v>
          </cell>
          <cell r="AX353" t="str">
            <v>3 3. Único Contratista</v>
          </cell>
          <cell r="AY353" t="str">
            <v>17 17. Contrato de Prestación de Servicios</v>
          </cell>
          <cell r="AZ353" t="str">
            <v>31 31-Servicios Profesionales</v>
          </cell>
          <cell r="BA353" t="str">
            <v>5 Contratación directa</v>
          </cell>
          <cell r="BB353" t="str">
            <v>33 Prestación de Servicios Profesionales y Apoyo (5-8)</v>
          </cell>
          <cell r="BC353">
            <v>1</v>
          </cell>
          <cell r="BD353" t="str">
            <v>1 1. Ley 80</v>
          </cell>
          <cell r="BE353"/>
          <cell r="BF353"/>
          <cell r="BG353"/>
          <cell r="BH353"/>
          <cell r="BI353" t="str">
            <v>6 6: Prestacion de servicios</v>
          </cell>
          <cell r="BJ353"/>
          <cell r="BK353"/>
          <cell r="BL353"/>
          <cell r="BM353"/>
          <cell r="BN353"/>
          <cell r="BO353"/>
          <cell r="BP353"/>
          <cell r="BQ353"/>
          <cell r="BR353"/>
          <cell r="BS353"/>
          <cell r="BT353"/>
          <cell r="BU353"/>
          <cell r="BV353"/>
          <cell r="BW353"/>
          <cell r="BX353"/>
          <cell r="BY353"/>
          <cell r="BZ353"/>
          <cell r="CA353"/>
          <cell r="CB353"/>
          <cell r="CC353"/>
          <cell r="CD353"/>
          <cell r="CE353"/>
          <cell r="CF353"/>
          <cell r="CG353"/>
          <cell r="CH353"/>
          <cell r="CI353"/>
          <cell r="CJ353" t="str">
            <v>JORGE SUAREZ</v>
          </cell>
          <cell r="CK353" t="str">
            <v>YULY MARCELA BARAJAS AGUILERA</v>
          </cell>
          <cell r="CL353" t="str">
            <v>1 1. Interna</v>
          </cell>
          <cell r="CM353" t="str">
            <v>JUAN CAMILO CASTELLANOS MEDINA</v>
          </cell>
          <cell r="CN353">
            <v>3838495</v>
          </cell>
          <cell r="CO353">
            <v>0</v>
          </cell>
          <cell r="CP353"/>
          <cell r="CQ353" t="str">
            <v>GERENTE DE INSTANCIAS Y MECANISMOS DE PARTICIPACIÓN</v>
          </cell>
          <cell r="CR353"/>
          <cell r="CS353"/>
          <cell r="CT353"/>
          <cell r="CU353"/>
          <cell r="CV353"/>
          <cell r="CW353"/>
          <cell r="CX353"/>
          <cell r="CY353"/>
          <cell r="CZ353"/>
          <cell r="DA353"/>
          <cell r="DB353"/>
          <cell r="DC353"/>
          <cell r="DD353"/>
          <cell r="DE353"/>
          <cell r="DF353"/>
          <cell r="DG353"/>
          <cell r="DH353"/>
          <cell r="DI353"/>
          <cell r="DJ353"/>
          <cell r="DK353"/>
          <cell r="DL353"/>
          <cell r="DM353"/>
          <cell r="DN353"/>
          <cell r="DO353"/>
          <cell r="DP353"/>
          <cell r="DQ353"/>
          <cell r="DR353"/>
          <cell r="DS353"/>
          <cell r="DT353"/>
          <cell r="DU353"/>
          <cell r="DV353"/>
          <cell r="DW353"/>
          <cell r="DX353"/>
          <cell r="DY353"/>
          <cell r="DZ353"/>
          <cell r="EA353"/>
          <cell r="EB353"/>
          <cell r="EC353"/>
          <cell r="ED353"/>
          <cell r="EE353"/>
          <cell r="EF353"/>
          <cell r="EG353"/>
          <cell r="EH353"/>
          <cell r="EI353"/>
          <cell r="EJ353"/>
          <cell r="EK353"/>
          <cell r="EL353"/>
          <cell r="EM353"/>
          <cell r="EN353"/>
          <cell r="EO353"/>
          <cell r="EP353"/>
          <cell r="EQ353"/>
          <cell r="ER353"/>
          <cell r="ES353"/>
          <cell r="ET353"/>
          <cell r="EU353" t="str">
            <v>$ -</v>
          </cell>
          <cell r="EV353"/>
          <cell r="EW353"/>
          <cell r="EX353"/>
          <cell r="EY353"/>
          <cell r="EZ353"/>
          <cell r="FA353"/>
          <cell r="FB353">
            <v>0</v>
          </cell>
          <cell r="FC353" t="str">
            <v>#¡VALOR!</v>
          </cell>
          <cell r="FD353">
            <v>180</v>
          </cell>
          <cell r="FE353" t="str">
            <v>$ 17.000.000</v>
          </cell>
          <cell r="FF353" t="str">
            <v>#¡VALOR!</v>
          </cell>
          <cell r="FG353" t="str">
            <v>#¡VALOR!</v>
          </cell>
          <cell r="FH353"/>
          <cell r="FI353"/>
          <cell r="FJ353" t="str">
            <v>#N/D</v>
          </cell>
          <cell r="FK353" t="str">
            <v>#N/D</v>
          </cell>
          <cell r="FL353" t="str">
            <v>$353</v>
          </cell>
          <cell r="FM353" t="str">
            <v>#N/D</v>
          </cell>
          <cell r="FN353" t="str">
            <v>#N/D</v>
          </cell>
          <cell r="FO353" t="str">
            <v>#N/D</v>
          </cell>
          <cell r="FP353" t="str">
            <v>#N/D</v>
          </cell>
          <cell r="FQ353" t="str">
            <v>#¡REF!</v>
          </cell>
          <cell r="FR353" t="str">
            <v>#N/D</v>
          </cell>
          <cell r="FS353"/>
          <cell r="FT353"/>
          <cell r="FU353"/>
          <cell r="FV353">
            <v>6</v>
          </cell>
          <cell r="FW353" t="str">
            <v>#N/D</v>
          </cell>
          <cell r="FX353"/>
          <cell r="FY353"/>
          <cell r="FZ353"/>
          <cell r="GA353"/>
          <cell r="GB353"/>
          <cell r="GC353"/>
        </row>
        <row r="354">
          <cell r="A354" t="str">
            <v>C276</v>
          </cell>
          <cell r="B354"/>
          <cell r="C354">
            <v>2025</v>
          </cell>
          <cell r="D354">
            <v>353</v>
          </cell>
          <cell r="E354">
            <v>1123628794</v>
          </cell>
          <cell r="F354">
            <v>4</v>
          </cell>
          <cell r="G354" t="str">
            <v>MARIA JOSE REYES BUSTAMANTE</v>
          </cell>
          <cell r="H354" t="str">
            <v>cra 21 no 51-57 apto 101</v>
          </cell>
          <cell r="I354">
            <v>7181761</v>
          </cell>
          <cell r="J354" t="str">
            <v>neygethro@gmail.com</v>
          </cell>
          <cell r="K354" t="str">
            <v>NO APLICA</v>
          </cell>
          <cell r="L354" t="str">
            <v>NO APLICA</v>
          </cell>
          <cell r="M354" t="str">
            <v>MUJER</v>
          </cell>
          <cell r="N354" t="str">
            <v>CISGENERO</v>
          </cell>
          <cell r="O354" t="str">
            <v>RAIZAL DEL ARCHIPÉLAGO DE SAN ANDRES , PROVIDENCIA Y SANTA CATALINA</v>
          </cell>
          <cell r="P354" t="str">
            <v>NO APLICA</v>
          </cell>
          <cell r="Q354">
            <v>33585</v>
          </cell>
          <cell r="R354">
            <v>33</v>
          </cell>
          <cell r="S354" t="str">
            <v>NACIONAL</v>
          </cell>
          <cell r="T354" t="str">
            <v>título de formación técnica o aprobación de cuatro (04) semestres de formación profesional o  probación del 40% del pensum académico de formación profesional economía, administración, contaduría, ciencias sociales y humanas y afines o su equivalencia</v>
          </cell>
          <cell r="U354" t="str">
            <v>TECNICO PROFESIONAL EN ADMINISTRACIÓN DE PORCESOS MUNICIPALES La corporación  unificada Nacional de Educación Superior Diploma de fecha 20 de septiembre de 2023</v>
          </cell>
          <cell r="V354" t="str">
            <v>Inversión</v>
          </cell>
          <cell r="W354" t="str">
            <v>Implementación de acciones de innovación social que promuevan la participación incidente y la solución de problemas públicos Bogotá D.C.</v>
          </cell>
          <cell r="X354" t="str">
            <v>O23011745022024032203001</v>
          </cell>
          <cell r="Y354"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354" t="str">
            <v>1. Implementar el 100% de la estrategia de diseños metodológicos e implementación de la innovación social en escenarios de participación ciudadana y solución de problemas públicos.</v>
          </cell>
          <cell r="AA354" t="str">
            <v>Prestar los servicios de apoyo a la gestión, para desarrollar y hacer seguimiento procesos de participación, Organización y fortalecimiento de la comunidad raizal de las localidades que le sean asignadas por el supervisor.</v>
          </cell>
          <cell r="AB354"/>
          <cell r="AC354"/>
          <cell r="AD354"/>
          <cell r="AE354"/>
          <cell r="AF354"/>
          <cell r="AG354"/>
          <cell r="AH354">
            <v>5</v>
          </cell>
          <cell r="AI354"/>
          <cell r="AJ354"/>
          <cell r="AK354"/>
          <cell r="AL354"/>
          <cell r="AM354" t="str">
            <v>#¡VALOR!</v>
          </cell>
          <cell r="AN354">
            <v>150</v>
          </cell>
          <cell r="AO354">
            <v>35000000</v>
          </cell>
          <cell r="AP354"/>
          <cell r="AQ354"/>
          <cell r="AR354"/>
          <cell r="AS354" t="str">
            <v>$ 3.400.000</v>
          </cell>
          <cell r="AT354" t="str">
            <v>TECNICA 3</v>
          </cell>
          <cell r="AU354"/>
          <cell r="AV354" t="str">
            <v>1 1. Natural</v>
          </cell>
          <cell r="AW354" t="str">
            <v>26 26-Persona Natural</v>
          </cell>
          <cell r="AX354" t="str">
            <v>3 3. Único Contratista</v>
          </cell>
          <cell r="AY354" t="str">
            <v>17 17. Contrato de Prestación de Servicios</v>
          </cell>
          <cell r="AZ354" t="str">
            <v>33 33-Servicios Apoyo a la Gestion de la Entidad (servicios administrativos)</v>
          </cell>
          <cell r="BA354" t="str">
            <v>5 Contratación directa</v>
          </cell>
          <cell r="BB354" t="str">
            <v>33 Prestación de Servicios Profesionales y Apoyo (5-8)</v>
          </cell>
          <cell r="BC354">
            <v>1</v>
          </cell>
          <cell r="BD354" t="str">
            <v>1 1. Ley 80</v>
          </cell>
          <cell r="BE354"/>
          <cell r="BF354"/>
          <cell r="BG354"/>
          <cell r="BH354"/>
          <cell r="BI354" t="str">
            <v>6 6: Prestacion de servicios</v>
          </cell>
          <cell r="BJ354"/>
          <cell r="BK354"/>
          <cell r="BL354"/>
          <cell r="BM354"/>
          <cell r="BN354"/>
          <cell r="BO354"/>
          <cell r="BP354"/>
          <cell r="BQ354"/>
          <cell r="BR354"/>
          <cell r="BS354"/>
          <cell r="BT354"/>
          <cell r="BU354"/>
          <cell r="BV354"/>
          <cell r="BW354"/>
          <cell r="BX354"/>
          <cell r="BY354"/>
          <cell r="BZ354"/>
          <cell r="CA354"/>
          <cell r="CB354"/>
          <cell r="CC354"/>
          <cell r="CD354"/>
          <cell r="CE354"/>
          <cell r="CF354"/>
          <cell r="CG354"/>
          <cell r="CH354"/>
          <cell r="CI354"/>
          <cell r="CJ354" t="str">
            <v>Manuela Martínez</v>
          </cell>
          <cell r="CK354" t="str">
            <v>YULY MARCELA BARAJAS AGUILERA</v>
          </cell>
          <cell r="CL354" t="str">
            <v>1 1. Interna</v>
          </cell>
          <cell r="CM354" t="str">
            <v>NAZLY BLANDON MERCADO</v>
          </cell>
          <cell r="CN354">
            <v>1030534699</v>
          </cell>
          <cell r="CO354">
            <v>1</v>
          </cell>
          <cell r="CP354"/>
          <cell r="CQ354" t="str">
            <v>Gerente de Etnias</v>
          </cell>
          <cell r="CR354"/>
          <cell r="CS354"/>
          <cell r="CT354"/>
          <cell r="CU354"/>
          <cell r="CV354"/>
          <cell r="CW354"/>
          <cell r="CX354"/>
          <cell r="CY354"/>
          <cell r="CZ354"/>
          <cell r="DA354"/>
          <cell r="DB354"/>
          <cell r="DC354"/>
          <cell r="DD354"/>
          <cell r="DE354"/>
          <cell r="DF354"/>
          <cell r="DG354"/>
          <cell r="DH354"/>
          <cell r="DI354"/>
          <cell r="DJ354"/>
          <cell r="DK354"/>
          <cell r="DL354"/>
          <cell r="DM354"/>
          <cell r="DN354"/>
          <cell r="DO354"/>
          <cell r="DP354"/>
          <cell r="DQ354"/>
          <cell r="DR354"/>
          <cell r="DS354"/>
          <cell r="DT354"/>
          <cell r="DU354"/>
          <cell r="DV354"/>
          <cell r="DW354"/>
          <cell r="DX354"/>
          <cell r="DY354"/>
          <cell r="DZ354"/>
          <cell r="EA354"/>
          <cell r="EB354"/>
          <cell r="EC354"/>
          <cell r="ED354"/>
          <cell r="EE354"/>
          <cell r="EF354"/>
          <cell r="EG354"/>
          <cell r="EH354"/>
          <cell r="EI354"/>
          <cell r="EJ354"/>
          <cell r="EK354"/>
          <cell r="EL354"/>
          <cell r="EM354"/>
          <cell r="EN354"/>
          <cell r="EO354"/>
          <cell r="EP354"/>
          <cell r="EQ354"/>
          <cell r="ER354"/>
          <cell r="ES354"/>
          <cell r="ET354"/>
          <cell r="EU354" t="str">
            <v>$ -</v>
          </cell>
          <cell r="EV354"/>
          <cell r="EW354"/>
          <cell r="EX354"/>
          <cell r="EY354"/>
          <cell r="EZ354"/>
          <cell r="FA354"/>
          <cell r="FB354">
            <v>0</v>
          </cell>
          <cell r="FC354" t="str">
            <v>#¡VALOR!</v>
          </cell>
          <cell r="FD354">
            <v>150</v>
          </cell>
          <cell r="FE354" t="str">
            <v>$ 35.000.000</v>
          </cell>
          <cell r="FF354" t="str">
            <v>#¡VALOR!</v>
          </cell>
          <cell r="FG354" t="str">
            <v>#¡VALOR!</v>
          </cell>
          <cell r="FH354"/>
          <cell r="FI354"/>
          <cell r="FJ354" t="str">
            <v>#N/D</v>
          </cell>
          <cell r="FK354" t="str">
            <v>#N/D</v>
          </cell>
          <cell r="FL354" t="str">
            <v>$354</v>
          </cell>
          <cell r="FM354" t="str">
            <v>#N/D</v>
          </cell>
          <cell r="FN354" t="str">
            <v>#N/D</v>
          </cell>
          <cell r="FO354" t="str">
            <v>#N/D</v>
          </cell>
          <cell r="FP354" t="str">
            <v>#N/D</v>
          </cell>
          <cell r="FQ354" t="str">
            <v>#¡REF!</v>
          </cell>
          <cell r="FR354" t="str">
            <v>#N/D</v>
          </cell>
          <cell r="FS354"/>
          <cell r="FT354"/>
          <cell r="FU354"/>
          <cell r="FV354">
            <v>5</v>
          </cell>
          <cell r="FW354" t="str">
            <v>#N/D</v>
          </cell>
          <cell r="FX354"/>
          <cell r="FY354"/>
          <cell r="FZ354"/>
          <cell r="GA354"/>
          <cell r="GB354"/>
          <cell r="GC354"/>
        </row>
        <row r="355">
          <cell r="A355" t="str">
            <v>C673</v>
          </cell>
          <cell r="B355"/>
          <cell r="C355">
            <v>2025</v>
          </cell>
          <cell r="D355">
            <v>354</v>
          </cell>
          <cell r="E355">
            <v>1018474357</v>
          </cell>
          <cell r="F355">
            <v>9</v>
          </cell>
          <cell r="G355" t="str">
            <v>JESSICA JULIETH PRIETO GARZON</v>
          </cell>
          <cell r="H355" t="str">
            <v>Carrera 22 #120 - 69</v>
          </cell>
          <cell r="I355">
            <v>3214030897</v>
          </cell>
          <cell r="J355" t="str">
            <v>rayasmj@hotmail.com</v>
          </cell>
          <cell r="K355" t="str">
            <v>NO APLICA</v>
          </cell>
          <cell r="L355" t="str">
            <v>NO APLICA</v>
          </cell>
          <cell r="M355" t="str">
            <v>MUJER</v>
          </cell>
          <cell r="N355" t="str">
            <v>CISGENERO</v>
          </cell>
          <cell r="O355" t="str">
            <v>NO APLICA</v>
          </cell>
          <cell r="P355" t="str">
            <v>NO APLICA</v>
          </cell>
          <cell r="Q355">
            <v>34726</v>
          </cell>
          <cell r="R355">
            <v>30</v>
          </cell>
          <cell r="S355" t="str">
            <v>NACIONAL</v>
          </cell>
          <cell r="T355" t="str">
            <v>Título profesional en Ciencia Política, 
Derecho, Relaciones Internacionales, 
Administración Pública, contaduría y/o 
afines con Título de posgrado a nivel de 
maestría y 12 meses de experiencia</v>
          </cell>
          <cell r="U355" t="str">
            <v>PROFESIONAL EN CIENCIA 
POLITICA Y GOBIERNO
Universidad del Rosario
Acta del 16 de agosto de 2019
MAGISTER EN GOBIERNO Y 
GESTION PUBLICA EN AMERICA 
LATINA 
Uviversidad Pompeu Fabra 
Barcelona 
Convalidado por la resolucion 
008293 de Mayo 2024
Ministerio de Educacion Nacion</v>
          </cell>
          <cell r="V355" t="str">
            <v>Inversión</v>
          </cell>
          <cell r="W355" t="str">
            <v>8080 Formación en capacidades democráticas en interrelación con la cualificación de la participación incidente; con enfoques de cultura ciudadana, democrática y de paz Bogotá D.C.</v>
          </cell>
          <cell r="X355" t="str">
            <v>O23011745022024021202034</v>
          </cell>
          <cell r="Y35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55" t="str">
            <v>Formar 120.000 ciudadanos en sus capacidades democráticas para incidir en la construcción de una cultura democrática, ciudadana y de paz</v>
          </cell>
          <cell r="AA355" t="str">
            <v>Prestar servicios profesionales para el acompañamiento y seguimiento a las actividades innovadoras que se desarrollan en el Laboratorio de Innovación - PARTICILAB.</v>
          </cell>
          <cell r="AB355"/>
          <cell r="AC355"/>
          <cell r="AD355"/>
          <cell r="AE355"/>
          <cell r="AF355"/>
          <cell r="AG355"/>
          <cell r="AH355">
            <v>5</v>
          </cell>
          <cell r="AI355"/>
          <cell r="AJ355"/>
          <cell r="AK355"/>
          <cell r="AL355"/>
          <cell r="AM355" t="str">
            <v>#¡VALOR!</v>
          </cell>
          <cell r="AN355">
            <v>150</v>
          </cell>
          <cell r="AO355">
            <v>24500000</v>
          </cell>
          <cell r="AP355"/>
          <cell r="AQ355"/>
          <cell r="AR355"/>
          <cell r="AS355" t="str">
            <v>$ 7.000.000</v>
          </cell>
          <cell r="AT355" t="str">
            <v>PROFESIONAL 7</v>
          </cell>
          <cell r="AU355"/>
          <cell r="AV355" t="str">
            <v>1 1. Natural</v>
          </cell>
          <cell r="AW355" t="str">
            <v>26 26-Persona Natural</v>
          </cell>
          <cell r="AX355" t="str">
            <v>3 3. Único Contratista</v>
          </cell>
          <cell r="AY355" t="str">
            <v>17 17. Contrato de Prestación de Servicios</v>
          </cell>
          <cell r="AZ355" t="str">
            <v>31 31-Servicios Profesionales</v>
          </cell>
          <cell r="BA355" t="str">
            <v>5 Contratación directa</v>
          </cell>
          <cell r="BB355" t="str">
            <v>33 Prestación de Servicios Profesionales y Apoyo (5-8)</v>
          </cell>
          <cell r="BC355">
            <v>1</v>
          </cell>
          <cell r="BD355" t="str">
            <v>1 1. Ley 80</v>
          </cell>
          <cell r="BE355"/>
          <cell r="BF355"/>
          <cell r="BG355"/>
          <cell r="BH355"/>
          <cell r="BI355" t="str">
            <v>6 6: Prestacion de servicios</v>
          </cell>
          <cell r="BJ355"/>
          <cell r="BK355"/>
          <cell r="BL355"/>
          <cell r="BM355"/>
          <cell r="BN355"/>
          <cell r="BO355"/>
          <cell r="BP355"/>
          <cell r="BQ355"/>
          <cell r="BR355"/>
          <cell r="BS355"/>
          <cell r="BT355"/>
          <cell r="BU355"/>
          <cell r="BV355"/>
          <cell r="BW355"/>
          <cell r="BX355"/>
          <cell r="BY355"/>
          <cell r="BZ355"/>
          <cell r="CA355"/>
          <cell r="CB355"/>
          <cell r="CC355"/>
          <cell r="CD355"/>
          <cell r="CE355"/>
          <cell r="CF355"/>
          <cell r="CG355"/>
          <cell r="CH355"/>
          <cell r="CI355"/>
          <cell r="CJ355" t="str">
            <v>Mónica Flórez</v>
          </cell>
          <cell r="CK355" t="str">
            <v>YULY MARCELA BARAJAS AGUILERA</v>
          </cell>
          <cell r="CL355" t="str">
            <v>1 1. Interna</v>
          </cell>
          <cell r="CM355" t="str">
            <v>JOSÉ GUILLERMO ORJUELA ARDILA</v>
          </cell>
          <cell r="CN355">
            <v>1075654508</v>
          </cell>
          <cell r="CO355">
            <v>1</v>
          </cell>
          <cell r="CP355"/>
          <cell r="CQ355" t="str">
            <v>GERENTE ESCUELA DE LA PARTICIPACIÓN</v>
          </cell>
          <cell r="CR355"/>
          <cell r="CS355"/>
          <cell r="CT355"/>
          <cell r="CU355"/>
          <cell r="CV355"/>
          <cell r="CW355"/>
          <cell r="CX355"/>
          <cell r="CY355"/>
          <cell r="CZ355"/>
          <cell r="DA355"/>
          <cell r="DB355"/>
          <cell r="DC355"/>
          <cell r="DD355"/>
          <cell r="DE355"/>
          <cell r="DF355"/>
          <cell r="DG355"/>
          <cell r="DH355"/>
          <cell r="DI355"/>
          <cell r="DJ355"/>
          <cell r="DK355"/>
          <cell r="DL355"/>
          <cell r="DM355"/>
          <cell r="DN355"/>
          <cell r="DO355"/>
          <cell r="DP355"/>
          <cell r="DQ355"/>
          <cell r="DR355"/>
          <cell r="DS355"/>
          <cell r="DT355"/>
          <cell r="DU355"/>
          <cell r="DV355"/>
          <cell r="DW355"/>
          <cell r="DX355"/>
          <cell r="DY355"/>
          <cell r="DZ355"/>
          <cell r="EA355"/>
          <cell r="EB355"/>
          <cell r="EC355"/>
          <cell r="ED355"/>
          <cell r="EE355"/>
          <cell r="EF355"/>
          <cell r="EG355"/>
          <cell r="EH355"/>
          <cell r="EI355"/>
          <cell r="EJ355"/>
          <cell r="EK355"/>
          <cell r="EL355"/>
          <cell r="EM355"/>
          <cell r="EN355"/>
          <cell r="EO355"/>
          <cell r="EP355"/>
          <cell r="EQ355"/>
          <cell r="ER355"/>
          <cell r="ES355"/>
          <cell r="ET355"/>
          <cell r="EU355" t="str">
            <v>$ -</v>
          </cell>
          <cell r="EV355"/>
          <cell r="EW355"/>
          <cell r="EX355"/>
          <cell r="EY355"/>
          <cell r="EZ355"/>
          <cell r="FA355"/>
          <cell r="FB355">
            <v>0</v>
          </cell>
          <cell r="FC355" t="str">
            <v>#¡VALOR!</v>
          </cell>
          <cell r="FD355">
            <v>150</v>
          </cell>
          <cell r="FE355" t="str">
            <v>$ 24.500.000</v>
          </cell>
          <cell r="FF355" t="str">
            <v>#¡VALOR!</v>
          </cell>
          <cell r="FG355" t="str">
            <v>#¡VALOR!</v>
          </cell>
          <cell r="FH355"/>
          <cell r="FI355"/>
          <cell r="FJ355" t="str">
            <v>#N/D</v>
          </cell>
          <cell r="FK355" t="str">
            <v>#N/D</v>
          </cell>
          <cell r="FL355" t="str">
            <v>$355</v>
          </cell>
          <cell r="FM355" t="str">
            <v>#N/D</v>
          </cell>
          <cell r="FN355" t="str">
            <v>#N/D</v>
          </cell>
          <cell r="FO355" t="str">
            <v>#N/D</v>
          </cell>
          <cell r="FP355" t="str">
            <v>#N/D</v>
          </cell>
          <cell r="FQ355" t="str">
            <v>#¡REF!</v>
          </cell>
          <cell r="FR355" t="str">
            <v>#N/D</v>
          </cell>
          <cell r="FS355"/>
          <cell r="FT355"/>
          <cell r="FU355"/>
          <cell r="FV355">
            <v>5</v>
          </cell>
          <cell r="FW355" t="str">
            <v>#N/D</v>
          </cell>
          <cell r="FX355"/>
          <cell r="FY355"/>
          <cell r="FZ355"/>
          <cell r="GA355"/>
          <cell r="GB355"/>
          <cell r="GC355"/>
        </row>
        <row r="356">
          <cell r="A356" t="str">
            <v>C161</v>
          </cell>
          <cell r="B356"/>
          <cell r="C356">
            <v>2025</v>
          </cell>
          <cell r="D356">
            <v>355</v>
          </cell>
          <cell r="E356">
            <v>1015454441</v>
          </cell>
          <cell r="F356">
            <v>5</v>
          </cell>
          <cell r="G356" t="str">
            <v>RICARDO STEVEN TRUJILLO MONCRIFF</v>
          </cell>
          <cell r="H356" t="str">
            <v>CLL 64C N 68B 97</v>
          </cell>
          <cell r="I356">
            <v>6012500494</v>
          </cell>
          <cell r="J356" t="str">
            <v>jessica09prieto@gmail.com</v>
          </cell>
          <cell r="K356" t="str">
            <v>NO APLICA</v>
          </cell>
          <cell r="L356" t="str">
            <v>NO APLICA</v>
          </cell>
          <cell r="M356" t="str">
            <v>MUJER</v>
          </cell>
          <cell r="N356" t="str">
            <v>CISGENERO</v>
          </cell>
          <cell r="O356" t="str">
            <v>NO APLICA</v>
          </cell>
          <cell r="P356" t="str">
            <v>NO APLICA</v>
          </cell>
          <cell r="Q356">
            <v>34859</v>
          </cell>
          <cell r="R356">
            <v>29</v>
          </cell>
          <cell r="S356" t="str">
            <v>NACIONAL</v>
          </cell>
          <cell r="T356" t="str">
            <v>Título de formación 
tecnológica o aprobación de 
seis (06) semestres de 
formación profesional o 
aprobación del 60% del 
pensum académico de 
formación profesional en 
ciencias sociales y humanas 
y/o afines o ciencias de la 
educación y afines o su 
equivalencia</v>
          </cell>
          <cell r="U356" t="str">
            <v xml:space="preserve"> Estudiante de octavo 
semestre de Administración 
de Empresas, según 
certificación expedida por la 
Corporación Universitaria 
Minuto de Dios - 
UNIMINUTO el 11 de agosto 
de 2023</v>
          </cell>
          <cell r="V356" t="str">
            <v>Inversión</v>
          </cell>
          <cell r="W356" t="str">
            <v>8080 Formación en capacidades democráticas en interrelación con la cualificación de la participación incidente; con enfoques de cultura ciudadana, democrática y de paz Bogotá D.C.</v>
          </cell>
          <cell r="X356" t="str">
            <v>O23011745022024021202034</v>
          </cell>
          <cell r="Y356"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56" t="str">
            <v>Formar 120.000 ciudadanos en sus capacidades democráticas para incidir en la construcción de una cultura democrática, ciudadana y de paz</v>
          </cell>
          <cell r="AA356" t="str">
            <v>Prestar servicios de apoyo a la gestión para colaborar en la organización y desarrollo de las actividades propias de los procesos formativos que lleva a cabo la Gerencia de la Escuela de Participación</v>
          </cell>
          <cell r="AB356"/>
          <cell r="AC356"/>
          <cell r="AD356"/>
          <cell r="AE356"/>
          <cell r="AF356"/>
          <cell r="AG356"/>
          <cell r="AH356">
            <v>7</v>
          </cell>
          <cell r="AI356">
            <v>15</v>
          </cell>
          <cell r="AJ356"/>
          <cell r="AK356"/>
          <cell r="AL356"/>
          <cell r="AM356" t="str">
            <v>#¡VALOR!</v>
          </cell>
          <cell r="AN356">
            <v>225</v>
          </cell>
          <cell r="AO356">
            <v>42500000</v>
          </cell>
          <cell r="AP356"/>
          <cell r="AQ356"/>
          <cell r="AR356"/>
          <cell r="AS356" t="str">
            <v>$ 3.500.000</v>
          </cell>
          <cell r="AT356" t="str">
            <v>TECNICA 3</v>
          </cell>
          <cell r="AU356"/>
          <cell r="AV356" t="str">
            <v>1 1. Natural</v>
          </cell>
          <cell r="AW356" t="str">
            <v>26 26-Persona Natural</v>
          </cell>
          <cell r="AX356" t="str">
            <v>3 3. Único Contratista</v>
          </cell>
          <cell r="AY356" t="str">
            <v>17 17. Contrato de Prestación de Servicios</v>
          </cell>
          <cell r="AZ356" t="str">
            <v>33 33-Servicios Apoyo a la Gestion de la Entidad (servicios administrativos)</v>
          </cell>
          <cell r="BA356" t="str">
            <v>5 Contratación directa</v>
          </cell>
          <cell r="BB356" t="str">
            <v>33 Prestación de Servicios Profesionales y Apoyo (5-8)</v>
          </cell>
          <cell r="BC356">
            <v>1</v>
          </cell>
          <cell r="BD356" t="str">
            <v>1 1. Ley 80</v>
          </cell>
          <cell r="BE356"/>
          <cell r="BF356"/>
          <cell r="BG356"/>
          <cell r="BH356"/>
          <cell r="BI356" t="str">
            <v>6 6: Prestacion de servicios</v>
          </cell>
          <cell r="BJ356"/>
          <cell r="BK356"/>
          <cell r="BL356"/>
          <cell r="BM356"/>
          <cell r="BN356"/>
          <cell r="BO356"/>
          <cell r="BP356"/>
          <cell r="BQ356"/>
          <cell r="BR356"/>
          <cell r="BS356"/>
          <cell r="BT356"/>
          <cell r="BU356"/>
          <cell r="BV356"/>
          <cell r="BW356"/>
          <cell r="BX356"/>
          <cell r="BY356"/>
          <cell r="BZ356"/>
          <cell r="CA356"/>
          <cell r="CB356"/>
          <cell r="CC356"/>
          <cell r="CD356"/>
          <cell r="CE356"/>
          <cell r="CF356"/>
          <cell r="CG356"/>
          <cell r="CH356"/>
          <cell r="CI356"/>
          <cell r="CJ356" t="str">
            <v>Sebastian Silva</v>
          </cell>
          <cell r="CK356" t="str">
            <v>YULY MARCELA BARAJAS AGUILERA</v>
          </cell>
          <cell r="CL356" t="str">
            <v>1 1. Interna</v>
          </cell>
          <cell r="CM356" t="str">
            <v>JOSÉ GUILLERMO ORJUELA ARDILA</v>
          </cell>
          <cell r="CN356">
            <v>1075654508</v>
          </cell>
          <cell r="CO356">
            <v>1</v>
          </cell>
          <cell r="CP356"/>
          <cell r="CQ356" t="str">
            <v>GERENTE ESCUELA DE LA PARTICIPACIÓN</v>
          </cell>
          <cell r="CR356"/>
          <cell r="CS356"/>
          <cell r="CT356"/>
          <cell r="CU356"/>
          <cell r="CV356"/>
          <cell r="CW356"/>
          <cell r="CX356"/>
          <cell r="CY356"/>
          <cell r="CZ356"/>
          <cell r="DA356"/>
          <cell r="DB356"/>
          <cell r="DC356"/>
          <cell r="DD356"/>
          <cell r="DE356"/>
          <cell r="DF356"/>
          <cell r="DG356"/>
          <cell r="DH356"/>
          <cell r="DI356"/>
          <cell r="DJ356"/>
          <cell r="DK356"/>
          <cell r="DL356"/>
          <cell r="DM356"/>
          <cell r="DN356"/>
          <cell r="DO356"/>
          <cell r="DP356"/>
          <cell r="DQ356"/>
          <cell r="DR356"/>
          <cell r="DS356"/>
          <cell r="DT356"/>
          <cell r="DU356"/>
          <cell r="DV356"/>
          <cell r="DW356"/>
          <cell r="DX356"/>
          <cell r="DY356"/>
          <cell r="DZ356"/>
          <cell r="EA356"/>
          <cell r="EB356"/>
          <cell r="EC356"/>
          <cell r="ED356"/>
          <cell r="EE356"/>
          <cell r="EF356"/>
          <cell r="EG356"/>
          <cell r="EH356"/>
          <cell r="EI356"/>
          <cell r="EJ356"/>
          <cell r="EK356"/>
          <cell r="EL356"/>
          <cell r="EM356"/>
          <cell r="EN356"/>
          <cell r="EO356"/>
          <cell r="EP356"/>
          <cell r="EQ356"/>
          <cell r="ER356"/>
          <cell r="ES356"/>
          <cell r="ET356"/>
          <cell r="EU356" t="str">
            <v>$ -</v>
          </cell>
          <cell r="EV356"/>
          <cell r="EW356"/>
          <cell r="EX356"/>
          <cell r="EY356"/>
          <cell r="EZ356"/>
          <cell r="FA356"/>
          <cell r="FB356">
            <v>0</v>
          </cell>
          <cell r="FC356" t="str">
            <v>#¡VALOR!</v>
          </cell>
          <cell r="FD356">
            <v>225</v>
          </cell>
          <cell r="FE356" t="str">
            <v>$ 42.500.000</v>
          </cell>
          <cell r="FF356" t="str">
            <v>#¡VALOR!</v>
          </cell>
          <cell r="FG356" t="str">
            <v>#¡VALOR!</v>
          </cell>
          <cell r="FH356"/>
          <cell r="FI356"/>
          <cell r="FJ356" t="str">
            <v>#N/D</v>
          </cell>
          <cell r="FK356" t="str">
            <v>#N/D</v>
          </cell>
          <cell r="FL356" t="str">
            <v>$356</v>
          </cell>
          <cell r="FM356" t="str">
            <v>#N/D</v>
          </cell>
          <cell r="FN356" t="str">
            <v>#N/D</v>
          </cell>
          <cell r="FO356" t="str">
            <v>#N/D</v>
          </cell>
          <cell r="FP356" t="str">
            <v>#N/D</v>
          </cell>
          <cell r="FQ356" t="str">
            <v>#¡REF!</v>
          </cell>
          <cell r="FR356" t="str">
            <v>#N/D</v>
          </cell>
          <cell r="FS356"/>
          <cell r="FT356"/>
          <cell r="FU356"/>
          <cell r="FV356">
            <v>8</v>
          </cell>
          <cell r="FW356" t="str">
            <v>#N/D</v>
          </cell>
          <cell r="FX356"/>
          <cell r="FY356"/>
          <cell r="FZ356"/>
          <cell r="GA356"/>
          <cell r="GB356"/>
          <cell r="GC356"/>
        </row>
        <row r="357">
          <cell r="A357" t="str">
            <v>C699</v>
          </cell>
          <cell r="B357"/>
          <cell r="C357">
            <v>2025</v>
          </cell>
          <cell r="D357">
            <v>356</v>
          </cell>
          <cell r="E357">
            <v>1121888812</v>
          </cell>
          <cell r="F357" t="str">
            <v>#N/D</v>
          </cell>
          <cell r="G357" t="str">
            <v>#N/D</v>
          </cell>
          <cell r="H357" t="str">
            <v>CR 68 N 63C-42 LOCALIDAD GATIVA</v>
          </cell>
          <cell r="I357">
            <v>3104878098</v>
          </cell>
          <cell r="J357" t="str">
            <v>ricardomoncriff@hotmail.com</v>
          </cell>
          <cell r="K357" t="str">
            <v>NO APLICA</v>
          </cell>
          <cell r="L357" t="str">
            <v>NO APLICA</v>
          </cell>
          <cell r="M357" t="str">
            <v>HOMBRE</v>
          </cell>
          <cell r="N357" t="str">
            <v>CISGENERO</v>
          </cell>
          <cell r="O357" t="str">
            <v>NO APLICA</v>
          </cell>
          <cell r="P357" t="str">
            <v>NO APLICA</v>
          </cell>
          <cell r="Q357">
            <v>33721</v>
          </cell>
          <cell r="R357">
            <v>32</v>
          </cell>
          <cell r="S357" t="str">
            <v>NACIONAL</v>
          </cell>
          <cell r="T357" t="str">
            <v>Título profesional en ciencias 
sociales, económicas o 
humanas con título de 
posgrado a nivel de 
especialización o su 
equivalencia</v>
          </cell>
          <cell r="U357" t="str">
            <v xml:space="preserve"> CONTADOR PÚBLICO
 UNIVERSIDAD SAN 
MARTIN
 Acta del 25 de Agosto de 
2021
 ESPECIALISTA EN 
FORMULACION Y 
EVALUACION SOCIAL Y 
ECONOMICA DE 
PROYECTOS
 Universidad Catolica
 Acta 02 de Febrero de 2024</v>
          </cell>
          <cell r="V357" t="str">
            <v>Inversión</v>
          </cell>
          <cell r="W357" t="str">
            <v>Fortalecimiento de la gestión institucional del IDPAC en el marco de la ejecución del Plan de Desarrollo de  Bogotá D.C</v>
          </cell>
          <cell r="X357" t="str">
            <v>O23011745992024019407023</v>
          </cell>
          <cell r="Y357" t="str">
            <v>Meta 368 Implementar 1 estrategia para fortalecimiento de la gestión institucional y operativa</v>
          </cell>
          <cell r="Z357" t="str">
            <v>1. Realizar el 100% de la estrategia de contratación de talento humano para los procesos de apoyo, gerencia y evaluación</v>
          </cell>
          <cell r="AA357" t="str">
            <v>Prestar servicios profesionales para proyectar, gestionar y hacer seguimiento a los procesos presupuestales y administrativos que requiera la Gerencia de la Escuela de Participación</v>
          </cell>
          <cell r="AB357"/>
          <cell r="AC357"/>
          <cell r="AD357"/>
          <cell r="AE357"/>
          <cell r="AF357"/>
          <cell r="AG357"/>
          <cell r="AH357">
            <v>45785</v>
          </cell>
          <cell r="AI357"/>
          <cell r="AJ357"/>
          <cell r="AK357"/>
          <cell r="AL357"/>
          <cell r="AM357" t="str">
            <v>#¡VALOR!</v>
          </cell>
          <cell r="AN357" t="str">
            <v>#¡VALOR!</v>
          </cell>
          <cell r="AO357">
            <v>64000000</v>
          </cell>
          <cell r="AP357"/>
          <cell r="AQ357"/>
          <cell r="AR357"/>
          <cell r="AS357" t="str">
            <v>$ 5.000.000</v>
          </cell>
          <cell r="AT357" t="str">
            <v>PROFESIONAL 3</v>
          </cell>
          <cell r="AU357"/>
          <cell r="AV357" t="str">
            <v>1 1. Natural</v>
          </cell>
          <cell r="AW357" t="str">
            <v>26 26-Persona Natural</v>
          </cell>
          <cell r="AX357" t="str">
            <v>3 3. Único Contratista</v>
          </cell>
          <cell r="AY357" t="str">
            <v>17 17. Contrato de Prestación de Servicios</v>
          </cell>
          <cell r="AZ357" t="str">
            <v>31 31-Servicios Profesionales</v>
          </cell>
          <cell r="BA357" t="str">
            <v>5 Contratación directa</v>
          </cell>
          <cell r="BB357" t="str">
            <v>33 Prestación de Servicios Profesionales y Apoyo (5-8)</v>
          </cell>
          <cell r="BC357">
            <v>1</v>
          </cell>
          <cell r="BD357" t="str">
            <v>1 1. Ley 80</v>
          </cell>
          <cell r="BE357"/>
          <cell r="BF357"/>
          <cell r="BG357"/>
          <cell r="BH357"/>
          <cell r="BI357" t="str">
            <v>6 6: Prestacion de servicios</v>
          </cell>
          <cell r="BJ357"/>
          <cell r="BK357"/>
          <cell r="BL357"/>
          <cell r="BM357"/>
          <cell r="BN357"/>
          <cell r="BO357"/>
          <cell r="BP357"/>
          <cell r="BQ357"/>
          <cell r="BR357"/>
          <cell r="BS357"/>
          <cell r="BT357"/>
          <cell r="BU357"/>
          <cell r="BV357"/>
          <cell r="BW357"/>
          <cell r="BX357"/>
          <cell r="BY357"/>
          <cell r="BZ357"/>
          <cell r="CA357"/>
          <cell r="CB357"/>
          <cell r="CC357"/>
          <cell r="CD357"/>
          <cell r="CE357"/>
          <cell r="CF357"/>
          <cell r="CG357"/>
          <cell r="CH357"/>
          <cell r="CI357"/>
          <cell r="CJ357" t="str">
            <v>Sebastian Silva</v>
          </cell>
          <cell r="CK357" t="str">
            <v>YULY MARCELA BARAJAS AGUILERA</v>
          </cell>
          <cell r="CL357" t="str">
            <v>1 1. Interna</v>
          </cell>
          <cell r="CM357" t="str">
            <v>JOSÉ GUILLERMO ORJUELA ARDILA</v>
          </cell>
          <cell r="CN357">
            <v>1075654508</v>
          </cell>
          <cell r="CO357">
            <v>1</v>
          </cell>
          <cell r="CP357"/>
          <cell r="CQ357" t="str">
            <v>GERENTE ESCUELA DE LA PARTICIPACIÓN</v>
          </cell>
          <cell r="CR357"/>
          <cell r="CS357"/>
          <cell r="CT357"/>
          <cell r="CU357"/>
          <cell r="CV357"/>
          <cell r="CW357"/>
          <cell r="CX357"/>
          <cell r="CY357"/>
          <cell r="CZ357"/>
          <cell r="DA357"/>
          <cell r="DB357"/>
          <cell r="DC357"/>
          <cell r="DD357"/>
          <cell r="DE357"/>
          <cell r="DF357"/>
          <cell r="DG357"/>
          <cell r="DH357"/>
          <cell r="DI357"/>
          <cell r="DJ357"/>
          <cell r="DK357"/>
          <cell r="DL357"/>
          <cell r="DM357"/>
          <cell r="DN357"/>
          <cell r="DO357"/>
          <cell r="DP357"/>
          <cell r="DQ357"/>
          <cell r="DR357"/>
          <cell r="DS357"/>
          <cell r="DT357"/>
          <cell r="DU357"/>
          <cell r="DV357"/>
          <cell r="DW357"/>
          <cell r="DX357"/>
          <cell r="DY357"/>
          <cell r="DZ357"/>
          <cell r="EA357"/>
          <cell r="EB357"/>
          <cell r="EC357"/>
          <cell r="ED357"/>
          <cell r="EE357"/>
          <cell r="EF357"/>
          <cell r="EG357"/>
          <cell r="EH357"/>
          <cell r="EI357"/>
          <cell r="EJ357"/>
          <cell r="EK357"/>
          <cell r="EL357"/>
          <cell r="EM357"/>
          <cell r="EN357"/>
          <cell r="EO357"/>
          <cell r="EP357"/>
          <cell r="EQ357"/>
          <cell r="ER357"/>
          <cell r="ES357"/>
          <cell r="ET357"/>
          <cell r="EU357" t="str">
            <v>$ -</v>
          </cell>
          <cell r="EV357"/>
          <cell r="EW357"/>
          <cell r="EX357"/>
          <cell r="EY357"/>
          <cell r="EZ357"/>
          <cell r="FA357"/>
          <cell r="FB357">
            <v>0</v>
          </cell>
          <cell r="FC357" t="str">
            <v>#¡VALOR!</v>
          </cell>
          <cell r="FD357" t="str">
            <v>#¡VALOR!</v>
          </cell>
          <cell r="FE357" t="str">
            <v>$ 64.000.000</v>
          </cell>
          <cell r="FF357" t="str">
            <v>#¡VALOR!</v>
          </cell>
          <cell r="FG357" t="str">
            <v>#¡VALOR!</v>
          </cell>
          <cell r="FH357"/>
          <cell r="FI357"/>
          <cell r="FJ357" t="str">
            <v>#N/D</v>
          </cell>
          <cell r="FK357" t="str">
            <v>#N/D</v>
          </cell>
          <cell r="FL357" t="str">
            <v>$357</v>
          </cell>
          <cell r="FM357" t="str">
            <v>#N/D</v>
          </cell>
          <cell r="FN357" t="str">
            <v>#N/D</v>
          </cell>
          <cell r="FO357" t="str">
            <v>#N/D</v>
          </cell>
          <cell r="FP357" t="str">
            <v>#N/D</v>
          </cell>
          <cell r="FQ357" t="str">
            <v>#¡REF!</v>
          </cell>
          <cell r="FR357" t="str">
            <v>#N/D</v>
          </cell>
          <cell r="FS357"/>
          <cell r="FT357"/>
          <cell r="FU357"/>
          <cell r="FV357" t="str">
            <v>#¡VALOR!</v>
          </cell>
          <cell r="FW357" t="str">
            <v>#N/D</v>
          </cell>
          <cell r="FX357"/>
          <cell r="FY357"/>
          <cell r="FZ357"/>
          <cell r="GA357"/>
          <cell r="GB357"/>
          <cell r="GC357"/>
        </row>
        <row r="358">
          <cell r="A358" t="str">
            <v>C53</v>
          </cell>
          <cell r="B358"/>
          <cell r="C358">
            <v>2025</v>
          </cell>
          <cell r="D358">
            <v>357</v>
          </cell>
          <cell r="E358">
            <v>1082969203</v>
          </cell>
          <cell r="F358" t="str">
            <v>#N/D</v>
          </cell>
          <cell r="G358" t="str">
            <v>#N/D</v>
          </cell>
          <cell r="H358" t="str">
            <v>#N/D</v>
          </cell>
          <cell r="I358" t="str">
            <v>#N/D</v>
          </cell>
          <cell r="J358" t="str">
            <v>#N/D</v>
          </cell>
          <cell r="K358" t="str">
            <v>#N/D</v>
          </cell>
          <cell r="L358" t="str">
            <v>#N/D</v>
          </cell>
          <cell r="M358" t="str">
            <v>#N/D</v>
          </cell>
          <cell r="N358" t="str">
            <v>#N/D</v>
          </cell>
          <cell r="O358" t="str">
            <v>#N/D</v>
          </cell>
          <cell r="P358" t="str">
            <v>#N/D</v>
          </cell>
          <cell r="Q358" t="str">
            <v>#N/D</v>
          </cell>
          <cell r="R358" t="str">
            <v>#N/D</v>
          </cell>
          <cell r="S358" t="str">
            <v>#N/D</v>
          </cell>
          <cell r="T358" t="str">
            <v>#N/D</v>
          </cell>
          <cell r="U358" t="str">
            <v>#N/D</v>
          </cell>
          <cell r="V358" t="str">
            <v>Inversión</v>
          </cell>
          <cell r="W358" t="str">
            <v>Construcción de Ciudadanía Activa Crece La Participación en el Territorio con Promoción, Información e Innovación en Bogotá D.C.</v>
          </cell>
          <cell r="X358" t="str">
            <v>O23011745022024025401021</v>
          </cell>
          <cell r="Y35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58" t="str">
            <v>3. Entregar 1.550 Incentivo(s) para estimular y promover la participación incidente</v>
          </cell>
          <cell r="AA358" t="str">
            <v>Prestar los servicios profesionales para realizar actividades relacionadas con recopilación, análisis, procesamiento de bases de datos y generación de reportes e informes que se generan en el marco del fortalecimiento de los procesos administrativos y operativos de la entidad.</v>
          </cell>
          <cell r="AB358"/>
          <cell r="AC358"/>
          <cell r="AD358"/>
          <cell r="AE358"/>
          <cell r="AF358"/>
          <cell r="AG358"/>
          <cell r="AH358">
            <v>8</v>
          </cell>
          <cell r="AI358"/>
          <cell r="AJ358"/>
          <cell r="AK358"/>
          <cell r="AL358"/>
          <cell r="AM358" t="str">
            <v>#¡VALOR!</v>
          </cell>
          <cell r="AN358">
            <v>240</v>
          </cell>
          <cell r="AO358">
            <v>20000000</v>
          </cell>
          <cell r="AP358"/>
          <cell r="AQ358"/>
          <cell r="AR358"/>
          <cell r="AS358" t="str">
            <v>$ 8.000.000</v>
          </cell>
          <cell r="AT358" t="str">
            <v>ASESOR 1</v>
          </cell>
          <cell r="AU358"/>
          <cell r="AV358" t="str">
            <v>1 1. Natural</v>
          </cell>
          <cell r="AW358" t="str">
            <v>26 26-Persona Natural</v>
          </cell>
          <cell r="AX358" t="str">
            <v>3 3. Único Contratista</v>
          </cell>
          <cell r="AY358" t="str">
            <v>17 17. Contrato de Prestación de Servicios</v>
          </cell>
          <cell r="AZ358" t="str">
            <v>31 31-Servicios Profesionales</v>
          </cell>
          <cell r="BA358" t="str">
            <v>5 Contratación directa</v>
          </cell>
          <cell r="BB358" t="str">
            <v>33 Prestación de Servicios Profesionales y Apoyo (5-8)</v>
          </cell>
          <cell r="BC358">
            <v>1</v>
          </cell>
          <cell r="BD358" t="str">
            <v>1 1. Ley 80</v>
          </cell>
          <cell r="BE358"/>
          <cell r="BF358"/>
          <cell r="BG358"/>
          <cell r="BH358"/>
          <cell r="BI358" t="str">
            <v>6 6: Prestacion de servicios</v>
          </cell>
          <cell r="BJ358"/>
          <cell r="BK358"/>
          <cell r="BL358"/>
          <cell r="BM358"/>
          <cell r="BN358"/>
          <cell r="BO358"/>
          <cell r="BP358"/>
          <cell r="BQ358"/>
          <cell r="BR358"/>
          <cell r="BS358"/>
          <cell r="BT358"/>
          <cell r="BU358"/>
          <cell r="BV358"/>
          <cell r="BW358"/>
          <cell r="BX358"/>
          <cell r="BY358"/>
          <cell r="BZ358"/>
          <cell r="CA358"/>
          <cell r="CB358"/>
          <cell r="CC358"/>
          <cell r="CD358"/>
          <cell r="CE358"/>
          <cell r="CF358"/>
          <cell r="CG358"/>
          <cell r="CH358"/>
          <cell r="CI358"/>
          <cell r="CJ358" t="str">
            <v>Sandra Milena Torres</v>
          </cell>
          <cell r="CK358" t="str">
            <v>YULY MARCELA BARAJAS AGUILERA</v>
          </cell>
          <cell r="CL358" t="str">
            <v>1 1. Interna</v>
          </cell>
          <cell r="CM358" t="str">
            <v>YULY MARCELA BARAJAS AGUILERA</v>
          </cell>
          <cell r="CN358">
            <v>1010176121</v>
          </cell>
          <cell r="CO358">
            <v>6</v>
          </cell>
          <cell r="CP358"/>
          <cell r="CQ358" t="str">
            <v>SECRETARIA GENERAL</v>
          </cell>
          <cell r="CR358"/>
          <cell r="CS358"/>
          <cell r="CT358"/>
          <cell r="CU358"/>
          <cell r="CV358"/>
          <cell r="CW358"/>
          <cell r="CX358"/>
          <cell r="CY358"/>
          <cell r="CZ358"/>
          <cell r="DA358"/>
          <cell r="DB358"/>
          <cell r="DC358"/>
          <cell r="DD358"/>
          <cell r="DE358"/>
          <cell r="DF358"/>
          <cell r="DG358"/>
          <cell r="DH358"/>
          <cell r="DI358"/>
          <cell r="DJ358"/>
          <cell r="DK358"/>
          <cell r="DL358"/>
          <cell r="DM358"/>
          <cell r="DN358"/>
          <cell r="DO358"/>
          <cell r="DP358"/>
          <cell r="DQ358"/>
          <cell r="DR358"/>
          <cell r="DS358"/>
          <cell r="DT358"/>
          <cell r="DU358"/>
          <cell r="DV358"/>
          <cell r="DW358"/>
          <cell r="DX358"/>
          <cell r="DY358"/>
          <cell r="DZ358"/>
          <cell r="EA358"/>
          <cell r="EB358"/>
          <cell r="EC358"/>
          <cell r="ED358"/>
          <cell r="EE358"/>
          <cell r="EF358"/>
          <cell r="EG358"/>
          <cell r="EH358"/>
          <cell r="EI358"/>
          <cell r="EJ358"/>
          <cell r="EK358"/>
          <cell r="EL358"/>
          <cell r="EM358"/>
          <cell r="EN358"/>
          <cell r="EO358"/>
          <cell r="EP358"/>
          <cell r="EQ358"/>
          <cell r="ER358"/>
          <cell r="ES358"/>
          <cell r="ET358"/>
          <cell r="EU358" t="str">
            <v>$ -</v>
          </cell>
          <cell r="EV358"/>
          <cell r="EW358"/>
          <cell r="EX358"/>
          <cell r="EY358"/>
          <cell r="EZ358"/>
          <cell r="FA358"/>
          <cell r="FB358">
            <v>0</v>
          </cell>
          <cell r="FC358" t="str">
            <v>#¡VALOR!</v>
          </cell>
          <cell r="FD358">
            <v>240</v>
          </cell>
          <cell r="FE358" t="str">
            <v>$ 20.000.000</v>
          </cell>
          <cell r="FF358" t="str">
            <v>#¡VALOR!</v>
          </cell>
          <cell r="FG358" t="str">
            <v>#¡VALOR!</v>
          </cell>
          <cell r="FH358"/>
          <cell r="FI358"/>
          <cell r="FJ358" t="str">
            <v>#N/D</v>
          </cell>
          <cell r="FK358" t="str">
            <v>#N/D</v>
          </cell>
          <cell r="FL358" t="str">
            <v>$358</v>
          </cell>
          <cell r="FM358" t="str">
            <v>#N/D</v>
          </cell>
          <cell r="FN358" t="str">
            <v>#N/D</v>
          </cell>
          <cell r="FO358" t="str">
            <v>#N/D</v>
          </cell>
          <cell r="FP358" t="str">
            <v>#N/D</v>
          </cell>
          <cell r="FQ358" t="str">
            <v>#¡REF!</v>
          </cell>
          <cell r="FR358" t="str">
            <v>#N/D</v>
          </cell>
          <cell r="FS358"/>
          <cell r="FT358"/>
          <cell r="FU358"/>
          <cell r="FV358">
            <v>8</v>
          </cell>
          <cell r="FW358" t="str">
            <v>#N/D</v>
          </cell>
          <cell r="FX358"/>
          <cell r="FY358"/>
          <cell r="FZ358"/>
          <cell r="GA358"/>
          <cell r="GB358"/>
          <cell r="GC358"/>
        </row>
        <row r="359">
          <cell r="A359" t="str">
            <v>C486</v>
          </cell>
          <cell r="B359"/>
          <cell r="C359">
            <v>2025</v>
          </cell>
          <cell r="D359">
            <v>358</v>
          </cell>
          <cell r="E359">
            <v>1000331282</v>
          </cell>
          <cell r="F359" t="str">
            <v>#N/D</v>
          </cell>
          <cell r="G359" t="str">
            <v>#N/D</v>
          </cell>
          <cell r="H359" t="str">
            <v>#N/D</v>
          </cell>
          <cell r="I359" t="str">
            <v>#N/D</v>
          </cell>
          <cell r="J359" t="str">
            <v>#N/D</v>
          </cell>
          <cell r="K359" t="str">
            <v>#N/D</v>
          </cell>
          <cell r="L359" t="str">
            <v>#N/D</v>
          </cell>
          <cell r="M359" t="str">
            <v>#N/D</v>
          </cell>
          <cell r="N359" t="str">
            <v>#N/D</v>
          </cell>
          <cell r="O359" t="str">
            <v>#N/D</v>
          </cell>
          <cell r="P359" t="str">
            <v>#N/D</v>
          </cell>
          <cell r="Q359" t="str">
            <v>#N/D</v>
          </cell>
          <cell r="R359" t="str">
            <v>#N/D</v>
          </cell>
          <cell r="S359" t="str">
            <v>#N/D</v>
          </cell>
          <cell r="T359" t="str">
            <v>#N/D</v>
          </cell>
          <cell r="U359" t="str">
            <v>#N/D</v>
          </cell>
          <cell r="V359" t="str">
            <v>Inversión</v>
          </cell>
          <cell r="W359" t="str">
            <v>Implementación de acciones de innovación social que promuevan</v>
          </cell>
          <cell r="X359" t="str">
            <v>O23011745022024032203001</v>
          </cell>
          <cell r="Y359"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359" t="str">
            <v>Implementar el 100% de la estrategia de diseños metodológicos e implementación de la innovación social en escenarios de participación ciudadana y solución de problemas públicos</v>
          </cell>
          <cell r="AA359" t="str">
            <v xml:space="preserve">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
</v>
          </cell>
          <cell r="AB359"/>
          <cell r="AC359"/>
          <cell r="AD359"/>
          <cell r="AE359"/>
          <cell r="AF359"/>
          <cell r="AG359"/>
          <cell r="AH359">
            <v>5</v>
          </cell>
          <cell r="AI359"/>
          <cell r="AJ359"/>
          <cell r="AK359"/>
          <cell r="AL359"/>
          <cell r="AM359" t="str">
            <v>#¡VALOR!</v>
          </cell>
          <cell r="AN359">
            <v>150</v>
          </cell>
          <cell r="AO359">
            <v>36000000</v>
          </cell>
          <cell r="AP359"/>
          <cell r="AQ359"/>
          <cell r="AR359"/>
          <cell r="AS359" t="str">
            <v>$ 4.000.000</v>
          </cell>
          <cell r="AT359" t="str">
            <v>PROFESIONAL 1</v>
          </cell>
          <cell r="AU359"/>
          <cell r="AV359" t="str">
            <v>1 1. Natural</v>
          </cell>
          <cell r="AW359" t="str">
            <v>26 26-Persona Natural</v>
          </cell>
          <cell r="AX359" t="str">
            <v>3 3. Único Contratista</v>
          </cell>
          <cell r="AY359" t="str">
            <v>17 17. Contrato de Prestación de Servicios</v>
          </cell>
          <cell r="AZ359" t="str">
            <v>31 31-Servicios Profesionales</v>
          </cell>
          <cell r="BA359" t="str">
            <v>5 Contratación directa</v>
          </cell>
          <cell r="BB359" t="str">
            <v>33 Prestación de Servicios Profesionales y Apoyo (5-8)</v>
          </cell>
          <cell r="BC359">
            <v>1</v>
          </cell>
          <cell r="BD359" t="str">
            <v>1 1. Ley 80</v>
          </cell>
          <cell r="BE359"/>
          <cell r="BF359"/>
          <cell r="BG359"/>
          <cell r="BH359"/>
          <cell r="BI359" t="str">
            <v>6 6: Prestacion de servicios</v>
          </cell>
          <cell r="BJ359"/>
          <cell r="BK359"/>
          <cell r="BL359"/>
          <cell r="BM359"/>
          <cell r="BN359"/>
          <cell r="BO359"/>
          <cell r="BP359"/>
          <cell r="BQ359"/>
          <cell r="BR359"/>
          <cell r="BS359"/>
          <cell r="BT359"/>
          <cell r="BU359"/>
          <cell r="BV359"/>
          <cell r="BW359"/>
          <cell r="BX359"/>
          <cell r="BY359"/>
          <cell r="BZ359"/>
          <cell r="CA359"/>
          <cell r="CB359"/>
          <cell r="CC359"/>
          <cell r="CD359"/>
          <cell r="CE359"/>
          <cell r="CF359"/>
          <cell r="CG359"/>
          <cell r="CH359"/>
          <cell r="CI359"/>
          <cell r="CJ359" t="str">
            <v>Sebastian Silva</v>
          </cell>
          <cell r="CK359" t="str">
            <v>YULY MARCELA BARAJAS AGUILERA</v>
          </cell>
          <cell r="CL359" t="str">
            <v>1 1. Interna</v>
          </cell>
          <cell r="CM359" t="str">
            <v>JUAN CAMILO CASTELLANOS MEDINA</v>
          </cell>
          <cell r="CN359">
            <v>3838495</v>
          </cell>
          <cell r="CO359">
            <v>0</v>
          </cell>
          <cell r="CP359"/>
          <cell r="CQ359" t="str">
            <v>GERENTE DE INSTANCIAS Y MECANISMOS DE PARTICIPACIÓN</v>
          </cell>
          <cell r="CR359"/>
          <cell r="CS359"/>
          <cell r="CT359"/>
          <cell r="CU359"/>
          <cell r="CV359"/>
          <cell r="CW359"/>
          <cell r="CX359"/>
          <cell r="CY359"/>
          <cell r="CZ359"/>
          <cell r="DA359"/>
          <cell r="DB359"/>
          <cell r="DC359"/>
          <cell r="DD359"/>
          <cell r="DE359"/>
          <cell r="DF359"/>
          <cell r="DG359"/>
          <cell r="DH359"/>
          <cell r="DI359"/>
          <cell r="DJ359"/>
          <cell r="DK359"/>
          <cell r="DL359"/>
          <cell r="DM359"/>
          <cell r="DN359"/>
          <cell r="DO359"/>
          <cell r="DP359"/>
          <cell r="DQ359"/>
          <cell r="DR359"/>
          <cell r="DS359"/>
          <cell r="DT359"/>
          <cell r="DU359"/>
          <cell r="DV359"/>
          <cell r="DW359"/>
          <cell r="DX359"/>
          <cell r="DY359"/>
          <cell r="DZ359"/>
          <cell r="EA359"/>
          <cell r="EB359"/>
          <cell r="EC359"/>
          <cell r="ED359"/>
          <cell r="EE359"/>
          <cell r="EF359"/>
          <cell r="EG359"/>
          <cell r="EH359"/>
          <cell r="EI359"/>
          <cell r="EJ359"/>
          <cell r="EK359"/>
          <cell r="EL359"/>
          <cell r="EM359"/>
          <cell r="EN359"/>
          <cell r="EO359"/>
          <cell r="EP359"/>
          <cell r="EQ359"/>
          <cell r="ER359"/>
          <cell r="ES359"/>
          <cell r="ET359"/>
          <cell r="EU359" t="str">
            <v>$ -</v>
          </cell>
          <cell r="EV359"/>
          <cell r="EW359"/>
          <cell r="EX359"/>
          <cell r="EY359"/>
          <cell r="EZ359"/>
          <cell r="FA359"/>
          <cell r="FB359">
            <v>0</v>
          </cell>
          <cell r="FC359" t="str">
            <v>#¡VALOR!</v>
          </cell>
          <cell r="FD359">
            <v>150</v>
          </cell>
          <cell r="FE359" t="str">
            <v>$ 36.000.000</v>
          </cell>
          <cell r="FF359" t="str">
            <v>#¡VALOR!</v>
          </cell>
          <cell r="FG359" t="str">
            <v>#¡VALOR!</v>
          </cell>
          <cell r="FH359"/>
          <cell r="FI359"/>
          <cell r="FJ359" t="str">
            <v>#N/D</v>
          </cell>
          <cell r="FK359" t="str">
            <v>#N/D</v>
          </cell>
          <cell r="FL359" t="str">
            <v>$359</v>
          </cell>
          <cell r="FM359" t="str">
            <v>#N/D</v>
          </cell>
          <cell r="FN359" t="str">
            <v>#N/D</v>
          </cell>
          <cell r="FO359" t="str">
            <v>#N/D</v>
          </cell>
          <cell r="FP359" t="str">
            <v>#N/D</v>
          </cell>
          <cell r="FQ359" t="str">
            <v>#¡REF!</v>
          </cell>
          <cell r="FR359" t="str">
            <v>#N/D</v>
          </cell>
          <cell r="FS359"/>
          <cell r="FT359"/>
          <cell r="FU359"/>
          <cell r="FV359">
            <v>5</v>
          </cell>
          <cell r="FW359" t="str">
            <v>#N/D</v>
          </cell>
          <cell r="FX359"/>
          <cell r="FY359"/>
          <cell r="FZ359"/>
          <cell r="GA359"/>
          <cell r="GB359"/>
          <cell r="GC359"/>
        </row>
        <row r="360">
          <cell r="A360" t="str">
            <v>C670</v>
          </cell>
          <cell r="B360"/>
          <cell r="C360">
            <v>2025</v>
          </cell>
          <cell r="D360">
            <v>359</v>
          </cell>
          <cell r="E360">
            <v>40340207</v>
          </cell>
          <cell r="F360" t="str">
            <v>#N/D</v>
          </cell>
          <cell r="G360" t="str">
            <v>#N/D</v>
          </cell>
          <cell r="H360" t="str">
            <v>#N/D</v>
          </cell>
          <cell r="I360" t="str">
            <v>#N/D</v>
          </cell>
          <cell r="J360" t="str">
            <v>#N/D</v>
          </cell>
          <cell r="K360" t="str">
            <v>#N/D</v>
          </cell>
          <cell r="L360" t="str">
            <v>#N/D</v>
          </cell>
          <cell r="M360" t="str">
            <v>#N/D</v>
          </cell>
          <cell r="N360" t="str">
            <v>#N/D</v>
          </cell>
          <cell r="O360" t="str">
            <v>#N/D</v>
          </cell>
          <cell r="P360" t="str">
            <v>#N/D</v>
          </cell>
          <cell r="Q360" t="str">
            <v>#N/D</v>
          </cell>
          <cell r="R360" t="str">
            <v>#N/D</v>
          </cell>
          <cell r="S360" t="str">
            <v>#N/D</v>
          </cell>
          <cell r="T360" t="str">
            <v>#N/D</v>
          </cell>
          <cell r="U360" t="str">
            <v>#N/D</v>
          </cell>
          <cell r="V360" t="str">
            <v>Inversión</v>
          </cell>
          <cell r="W360" t="str">
            <v>8080 Formación en capacidades democráticas en interrelación con la cualificación de la participación incidente; con enfoques de cultura ciudadana, democrática y de paz Bogotá D.C.</v>
          </cell>
          <cell r="X360" t="str">
            <v>O23011745022024021202034</v>
          </cell>
          <cell r="Y36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60" t="str">
            <v>Formar 120.000 ciudadanos en sus capacidades democráticas para incidir en la construcción de una cultura democrática, ciudadana y de paz</v>
          </cell>
          <cell r="AA360" t="str">
            <v xml:space="preserve"> Prestar servicios profesionales de manera temporal, para apoyar a la Gerencia en el liderazgo, fortalecimiento y seguimiento al desarrollo de las actividades de competencia del Laboratorio de Innovación en la Participación.
</v>
          </cell>
          <cell r="AB360"/>
          <cell r="AC360"/>
          <cell r="AD360"/>
          <cell r="AE360"/>
          <cell r="AF360"/>
          <cell r="AG360"/>
          <cell r="AH360">
            <v>6</v>
          </cell>
          <cell r="AI360"/>
          <cell r="AJ360"/>
          <cell r="AK360"/>
          <cell r="AL360"/>
          <cell r="AM360" t="str">
            <v>#¡VALOR!</v>
          </cell>
          <cell r="AN360">
            <v>180</v>
          </cell>
          <cell r="AO360">
            <v>11910480</v>
          </cell>
          <cell r="AP360"/>
          <cell r="AQ360"/>
          <cell r="AR360"/>
          <cell r="AS360" t="str">
            <v>$ 6.000.000</v>
          </cell>
          <cell r="AT360" t="str">
            <v>PROFESIONAL 5</v>
          </cell>
          <cell r="AU360"/>
          <cell r="AV360" t="str">
            <v>1 1. Natural</v>
          </cell>
          <cell r="AW360" t="str">
            <v>26 26-Persona Natural</v>
          </cell>
          <cell r="AX360" t="str">
            <v>3 3. Único Contratista</v>
          </cell>
          <cell r="AY360" t="str">
            <v>17 17. Contrato de Prestación de Servicios</v>
          </cell>
          <cell r="AZ360" t="str">
            <v>31 31-Servicios Profesionales</v>
          </cell>
          <cell r="BA360" t="str">
            <v>5 Contratación directa</v>
          </cell>
          <cell r="BB360" t="str">
            <v>33 Prestación de Servicios Profesionales y Apoyo (5-8)</v>
          </cell>
          <cell r="BC360">
            <v>1</v>
          </cell>
          <cell r="BD360" t="str">
            <v>1 1. Ley 80</v>
          </cell>
          <cell r="BE360"/>
          <cell r="BF360"/>
          <cell r="BG360"/>
          <cell r="BH360"/>
          <cell r="BI360" t="str">
            <v>6 6: Prestacion de servicios</v>
          </cell>
          <cell r="BJ360"/>
          <cell r="BK360"/>
          <cell r="BL360"/>
          <cell r="BM360"/>
          <cell r="BN360"/>
          <cell r="BO360"/>
          <cell r="BP360"/>
          <cell r="BQ360"/>
          <cell r="BR360"/>
          <cell r="BS360"/>
          <cell r="BT360"/>
          <cell r="BU360"/>
          <cell r="BV360"/>
          <cell r="BW360"/>
          <cell r="BX360"/>
          <cell r="BY360"/>
          <cell r="BZ360"/>
          <cell r="CA360"/>
          <cell r="CB360"/>
          <cell r="CC360"/>
          <cell r="CD360"/>
          <cell r="CE360"/>
          <cell r="CF360"/>
          <cell r="CG360"/>
          <cell r="CH360"/>
          <cell r="CI360"/>
          <cell r="CJ360" t="str">
            <v>Wilson Ayure</v>
          </cell>
          <cell r="CK360" t="str">
            <v>YULY MARCELA BARAJAS AGUILERA</v>
          </cell>
          <cell r="CL360" t="str">
            <v>1 1. Interna</v>
          </cell>
          <cell r="CM360" t="str">
            <v>JOSÉ GUILLERMO ORJUELA ARDILA</v>
          </cell>
          <cell r="CN360">
            <v>1075654508</v>
          </cell>
          <cell r="CO360">
            <v>1</v>
          </cell>
          <cell r="CP360"/>
          <cell r="CQ360" t="str">
            <v>GERENTE ESCUELA DE LA PARTICIPACIÓN</v>
          </cell>
          <cell r="CR360"/>
          <cell r="CS360"/>
          <cell r="CT360"/>
          <cell r="CU360"/>
          <cell r="CV360"/>
          <cell r="CW360"/>
          <cell r="CX360"/>
          <cell r="CY360"/>
          <cell r="CZ360"/>
          <cell r="DA360"/>
          <cell r="DB360"/>
          <cell r="DC360"/>
          <cell r="DD360"/>
          <cell r="DE360"/>
          <cell r="DF360"/>
          <cell r="DG360"/>
          <cell r="DH360"/>
          <cell r="DI360"/>
          <cell r="DJ360"/>
          <cell r="DK360"/>
          <cell r="DL360"/>
          <cell r="DM360"/>
          <cell r="DN360"/>
          <cell r="DO360"/>
          <cell r="DP360"/>
          <cell r="DQ360"/>
          <cell r="DR360"/>
          <cell r="DS360"/>
          <cell r="DT360"/>
          <cell r="DU360"/>
          <cell r="DV360"/>
          <cell r="DW360"/>
          <cell r="DX360"/>
          <cell r="DY360"/>
          <cell r="DZ360"/>
          <cell r="EA360"/>
          <cell r="EB360"/>
          <cell r="EC360"/>
          <cell r="ED360"/>
          <cell r="EE360"/>
          <cell r="EF360"/>
          <cell r="EG360"/>
          <cell r="EH360"/>
          <cell r="EI360"/>
          <cell r="EJ360"/>
          <cell r="EK360"/>
          <cell r="EL360"/>
          <cell r="EM360"/>
          <cell r="EN360"/>
          <cell r="EO360"/>
          <cell r="EP360"/>
          <cell r="EQ360"/>
          <cell r="ER360"/>
          <cell r="ES360"/>
          <cell r="ET360"/>
          <cell r="EU360" t="str">
            <v>$ -</v>
          </cell>
          <cell r="EV360"/>
          <cell r="EW360"/>
          <cell r="EX360"/>
          <cell r="EY360"/>
          <cell r="EZ360"/>
          <cell r="FA360"/>
          <cell r="FB360">
            <v>0</v>
          </cell>
          <cell r="FC360" t="str">
            <v>#¡VALOR!</v>
          </cell>
          <cell r="FD360">
            <v>180</v>
          </cell>
          <cell r="FE360" t="str">
            <v>$ 11.910.480</v>
          </cell>
          <cell r="FF360" t="str">
            <v>#¡VALOR!</v>
          </cell>
          <cell r="FG360" t="str">
            <v>#¡VALOR!</v>
          </cell>
          <cell r="FH360"/>
          <cell r="FI360"/>
          <cell r="FJ360" t="str">
            <v>#N/D</v>
          </cell>
          <cell r="FK360" t="str">
            <v>#N/D</v>
          </cell>
          <cell r="FL360" t="str">
            <v>$360</v>
          </cell>
          <cell r="FM360" t="str">
            <v>#N/D</v>
          </cell>
          <cell r="FN360" t="str">
            <v>#N/D</v>
          </cell>
          <cell r="FO360" t="str">
            <v>#N/D</v>
          </cell>
          <cell r="FP360" t="str">
            <v>#N/D</v>
          </cell>
          <cell r="FQ360" t="str">
            <v>#¡REF!</v>
          </cell>
          <cell r="FR360" t="str">
            <v>#N/D</v>
          </cell>
          <cell r="FS360"/>
          <cell r="FT360"/>
          <cell r="FU360"/>
          <cell r="FV360">
            <v>6</v>
          </cell>
          <cell r="FW360" t="str">
            <v>#N/D</v>
          </cell>
          <cell r="FX360"/>
          <cell r="FY360"/>
          <cell r="FZ360"/>
          <cell r="GA360"/>
          <cell r="GB360"/>
          <cell r="GC360"/>
        </row>
        <row r="361">
          <cell r="A361" t="str">
            <v>C696</v>
          </cell>
          <cell r="B361"/>
          <cell r="C361">
            <v>2025</v>
          </cell>
          <cell r="D361">
            <v>360</v>
          </cell>
          <cell r="E361">
            <v>52416576</v>
          </cell>
          <cell r="F361">
            <v>1</v>
          </cell>
          <cell r="G361" t="str">
            <v>BRAYAN ALEJANDRO MORENO SABOGAL</v>
          </cell>
          <cell r="H361" t="str">
            <v>#N/D</v>
          </cell>
          <cell r="I361" t="str">
            <v>#N/D</v>
          </cell>
          <cell r="J361" t="str">
            <v>#N/D</v>
          </cell>
          <cell r="K361" t="str">
            <v>#N/D</v>
          </cell>
          <cell r="L361" t="str">
            <v>#N/D</v>
          </cell>
          <cell r="M361" t="str">
            <v>#N/D</v>
          </cell>
          <cell r="N361" t="str">
            <v>#N/D</v>
          </cell>
          <cell r="O361" t="str">
            <v>#N/D</v>
          </cell>
          <cell r="P361" t="str">
            <v>#N/D</v>
          </cell>
          <cell r="Q361" t="str">
            <v>#N/D</v>
          </cell>
          <cell r="R361" t="str">
            <v>#N/D</v>
          </cell>
          <cell r="S361" t="str">
            <v>#N/D</v>
          </cell>
          <cell r="T361" t="str">
            <v>#N/D</v>
          </cell>
          <cell r="U361" t="str">
            <v>#N/D</v>
          </cell>
          <cell r="V361" t="str">
            <v>Inversión</v>
          </cell>
          <cell r="W361" t="str">
            <v>Implementación de mecanismos de participación que potencian el desarrollo territorial Bogotá D.C.</v>
          </cell>
          <cell r="X361" t="str">
            <v>O23011745022024023801029</v>
          </cell>
          <cell r="Y361" t="str">
            <v>Meta 421 Implementar un (1) modelo de gobernanza democrática que amplíe el alcance de la participación de la ciudadanía organizaciones sociales y comunales de primer segundo y tercer grado en todas las decisiones públicas del gobierno distrital.</v>
          </cell>
          <cell r="Z361" t="str">
            <v>3. Aplicar a 2000 organizaciones sociales, comunales, medios comunitarios, de propiedad horizontal el modelo de fortalecimiento.</v>
          </cell>
          <cell r="AA361" t="str">
            <v>Prestar los servicios de apoyo para el desarrollo de actividades de formación de la Escuela de la Participación.</v>
          </cell>
          <cell r="AB361"/>
          <cell r="AC361"/>
          <cell r="AD361"/>
          <cell r="AE361"/>
          <cell r="AF361"/>
          <cell r="AG361"/>
          <cell r="AH361">
            <v>5</v>
          </cell>
          <cell r="AI361"/>
          <cell r="AJ361"/>
          <cell r="AK361"/>
          <cell r="AL361"/>
          <cell r="AM361" t="str">
            <v>#¡VALOR!</v>
          </cell>
          <cell r="AN361">
            <v>150</v>
          </cell>
          <cell r="AO361">
            <v>18000000</v>
          </cell>
          <cell r="AP361"/>
          <cell r="AQ361"/>
          <cell r="AR361"/>
          <cell r="AS361" t="str">
            <v>$ 2.382.096</v>
          </cell>
          <cell r="AT361" t="str">
            <v>ASISTENCIAL 4</v>
          </cell>
          <cell r="AU361"/>
          <cell r="AV361" t="str">
            <v>1 1. Natural</v>
          </cell>
          <cell r="AW361" t="str">
            <v>26 26-Persona Natural</v>
          </cell>
          <cell r="AX361" t="str">
            <v>3 3. Único Contratista</v>
          </cell>
          <cell r="AY361" t="str">
            <v>17 17. Contrato de Prestación de Servicios</v>
          </cell>
          <cell r="AZ361" t="str">
            <v>33 33-Servicios Apoyo a la Gestion de la Entidad (servicios administrativos)</v>
          </cell>
          <cell r="BA361" t="str">
            <v>5 Contratación directa</v>
          </cell>
          <cell r="BB361" t="str">
            <v>33 Prestación de Servicios Profesionales y Apoyo (5-8)</v>
          </cell>
          <cell r="BC361">
            <v>1</v>
          </cell>
          <cell r="BD361" t="str">
            <v>1 1. Ley 80</v>
          </cell>
          <cell r="BE361"/>
          <cell r="BF361"/>
          <cell r="BG361"/>
          <cell r="BH361"/>
          <cell r="BI361" t="str">
            <v>6 6: Prestacion de servicios</v>
          </cell>
          <cell r="BJ361"/>
          <cell r="BK361"/>
          <cell r="BL361"/>
          <cell r="BM361"/>
          <cell r="BN361"/>
          <cell r="BO361"/>
          <cell r="BP361"/>
          <cell r="BQ361"/>
          <cell r="BR361"/>
          <cell r="BS361"/>
          <cell r="BT361"/>
          <cell r="BU361"/>
          <cell r="BV361"/>
          <cell r="BW361"/>
          <cell r="BX361"/>
          <cell r="BY361"/>
          <cell r="BZ361"/>
          <cell r="CA361"/>
          <cell r="CB361"/>
          <cell r="CC361"/>
          <cell r="CD361"/>
          <cell r="CE361"/>
          <cell r="CF361"/>
          <cell r="CG361"/>
          <cell r="CH361"/>
          <cell r="CI361"/>
          <cell r="CJ361" t="str">
            <v>Wilson Ayure</v>
          </cell>
          <cell r="CK361" t="str">
            <v>YULY MARCELA BARAJAS AGUILERA</v>
          </cell>
          <cell r="CL361" t="str">
            <v>1 1. Interna</v>
          </cell>
          <cell r="CM361" t="str">
            <v>JOSÉ GUILLERMO ORJUELA ARDILA</v>
          </cell>
          <cell r="CN361">
            <v>1075654508</v>
          </cell>
          <cell r="CO361">
            <v>1</v>
          </cell>
          <cell r="CP361"/>
          <cell r="CQ361" t="str">
            <v>GERENTE ESCUELA DE LA PARTICIPACIÓN</v>
          </cell>
          <cell r="CR361"/>
          <cell r="CS361"/>
          <cell r="CT361"/>
          <cell r="CU361"/>
          <cell r="CV361"/>
          <cell r="CW361"/>
          <cell r="CX361"/>
          <cell r="CY361"/>
          <cell r="CZ361"/>
          <cell r="DA361"/>
          <cell r="DB361"/>
          <cell r="DC361"/>
          <cell r="DD361"/>
          <cell r="DE361"/>
          <cell r="DF361"/>
          <cell r="DG361"/>
          <cell r="DH361"/>
          <cell r="DI361"/>
          <cell r="DJ361"/>
          <cell r="DK361"/>
          <cell r="DL361"/>
          <cell r="DM361"/>
          <cell r="DN361"/>
          <cell r="DO361"/>
          <cell r="DP361"/>
          <cell r="DQ361"/>
          <cell r="DR361"/>
          <cell r="DS361"/>
          <cell r="DT361"/>
          <cell r="DU361"/>
          <cell r="DV361"/>
          <cell r="DW361"/>
          <cell r="DX361"/>
          <cell r="DY361"/>
          <cell r="DZ361"/>
          <cell r="EA361"/>
          <cell r="EB361"/>
          <cell r="EC361"/>
          <cell r="ED361"/>
          <cell r="EE361"/>
          <cell r="EF361"/>
          <cell r="EG361"/>
          <cell r="EH361"/>
          <cell r="EI361"/>
          <cell r="EJ361"/>
          <cell r="EK361"/>
          <cell r="EL361"/>
          <cell r="EM361"/>
          <cell r="EN361"/>
          <cell r="EO361"/>
          <cell r="EP361"/>
          <cell r="EQ361"/>
          <cell r="ER361"/>
          <cell r="ES361"/>
          <cell r="ET361"/>
          <cell r="EU361" t="str">
            <v>$ -</v>
          </cell>
          <cell r="EV361"/>
          <cell r="EW361"/>
          <cell r="EX361"/>
          <cell r="EY361"/>
          <cell r="EZ361"/>
          <cell r="FA361"/>
          <cell r="FB361">
            <v>0</v>
          </cell>
          <cell r="FC361" t="str">
            <v>#¡VALOR!</v>
          </cell>
          <cell r="FD361">
            <v>150</v>
          </cell>
          <cell r="FE361" t="str">
            <v>$ 18.000.000</v>
          </cell>
          <cell r="FF361" t="str">
            <v>#¡VALOR!</v>
          </cell>
          <cell r="FG361" t="str">
            <v>#¡VALOR!</v>
          </cell>
          <cell r="FH361"/>
          <cell r="FI361"/>
          <cell r="FJ361" t="str">
            <v>#N/D</v>
          </cell>
          <cell r="FK361" t="str">
            <v>#N/D</v>
          </cell>
          <cell r="FL361" t="str">
            <v>$361</v>
          </cell>
          <cell r="FM361" t="str">
            <v>#N/D</v>
          </cell>
          <cell r="FN361" t="str">
            <v>#N/D</v>
          </cell>
          <cell r="FO361" t="str">
            <v>#N/D</v>
          </cell>
          <cell r="FP361" t="str">
            <v>#N/D</v>
          </cell>
          <cell r="FQ361" t="str">
            <v>#¡REF!</v>
          </cell>
          <cell r="FR361" t="str">
            <v>#N/D</v>
          </cell>
          <cell r="FS361"/>
          <cell r="FT361"/>
          <cell r="FU361"/>
          <cell r="FV361">
            <v>5</v>
          </cell>
          <cell r="FW361" t="str">
            <v>#N/D</v>
          </cell>
          <cell r="FX361"/>
          <cell r="FY361"/>
          <cell r="FZ361"/>
          <cell r="GA361"/>
          <cell r="GB361"/>
          <cell r="GC361"/>
        </row>
        <row r="362">
          <cell r="A362" t="str">
            <v>C218</v>
          </cell>
          <cell r="B362"/>
          <cell r="C362">
            <v>2025</v>
          </cell>
          <cell r="D362">
            <v>361</v>
          </cell>
          <cell r="E362">
            <v>1023962539</v>
          </cell>
          <cell r="F362">
            <v>2</v>
          </cell>
          <cell r="G362" t="str">
            <v>JUANITA ARBELAEZ GAYON</v>
          </cell>
          <cell r="H362" t="str">
            <v>CLL 21 No 2-39 sur</v>
          </cell>
          <cell r="I362">
            <v>3219821554</v>
          </cell>
          <cell r="J362" t="str">
            <v>braisabogado@gmail.com</v>
          </cell>
          <cell r="K362" t="str">
            <v>NO APLICA</v>
          </cell>
          <cell r="L362" t="str">
            <v>NO APLICA</v>
          </cell>
          <cell r="M362" t="str">
            <v>HOMBRE</v>
          </cell>
          <cell r="N362" t="str">
            <v>CISGENERO</v>
          </cell>
          <cell r="O362" t="str">
            <v>NO APLICA</v>
          </cell>
          <cell r="P362" t="str">
            <v>NO APLICA</v>
          </cell>
          <cell r="Q362">
            <v>35655</v>
          </cell>
          <cell r="R362">
            <v>27</v>
          </cell>
          <cell r="S362" t="str">
            <v>NACIONAL</v>
          </cell>
          <cell r="T362" t="str">
            <v>Título profesional o su 
equivalencia</v>
          </cell>
          <cell r="U362" t="str">
            <v>Titulo profesional en Derecho</v>
          </cell>
          <cell r="V362"/>
          <cell r="W362"/>
          <cell r="X362"/>
          <cell r="Y362"/>
          <cell r="Z362"/>
          <cell r="AA362" t="str">
            <v>Prestar los servicios profesionales para la implementación de la política pública de medios comunitarios para la participación, identificación, caracterización, vinculación y acompañamiento de los procesos de fortalecimiento propios de esta politica.</v>
          </cell>
          <cell r="AB362"/>
          <cell r="AC362"/>
          <cell r="AD362"/>
          <cell r="AE362"/>
          <cell r="AF362"/>
          <cell r="AG362"/>
          <cell r="AH362">
            <v>4</v>
          </cell>
          <cell r="AI362"/>
          <cell r="AJ362"/>
          <cell r="AK362"/>
          <cell r="AL362"/>
          <cell r="AM362" t="str">
            <v>#¡VALOR!</v>
          </cell>
          <cell r="AN362">
            <v>120</v>
          </cell>
          <cell r="AO362"/>
          <cell r="AP362"/>
          <cell r="AQ362"/>
          <cell r="AR362"/>
          <cell r="AS362" t="str">
            <v>$ 4.500.000</v>
          </cell>
          <cell r="AT362" t="str">
            <v>PROFESIONAL 2</v>
          </cell>
          <cell r="AU362"/>
          <cell r="AV362"/>
          <cell r="AW362"/>
          <cell r="AX362"/>
          <cell r="AY362"/>
          <cell r="AZ362"/>
          <cell r="BA362"/>
          <cell r="BB362"/>
          <cell r="BC362"/>
          <cell r="BD362"/>
          <cell r="BE362"/>
          <cell r="BF362"/>
          <cell r="BG362"/>
          <cell r="BH362"/>
          <cell r="BI362"/>
          <cell r="BJ362"/>
          <cell r="BK362"/>
          <cell r="BL362"/>
          <cell r="BM362"/>
          <cell r="BN362"/>
          <cell r="BO362"/>
          <cell r="BP362"/>
          <cell r="BQ362"/>
          <cell r="BR362"/>
          <cell r="BS362"/>
          <cell r="BT362"/>
          <cell r="BU362"/>
          <cell r="BV362"/>
          <cell r="BW362"/>
          <cell r="BX362"/>
          <cell r="BY362"/>
          <cell r="BZ362"/>
          <cell r="CA362"/>
          <cell r="CB362"/>
          <cell r="CC362"/>
          <cell r="CD362"/>
          <cell r="CE362"/>
          <cell r="CF362"/>
          <cell r="CG362"/>
          <cell r="CH362"/>
          <cell r="CI362"/>
          <cell r="CJ362" t="str">
            <v>JORGE SUAREZ</v>
          </cell>
          <cell r="CK362"/>
          <cell r="CL362" t="str">
            <v>1 1. Interna</v>
          </cell>
          <cell r="CM362" t="str">
            <v>MARTHA ELMY NIÑO VARGAS</v>
          </cell>
          <cell r="CN362">
            <v>1030534699</v>
          </cell>
          <cell r="CO362">
            <v>1</v>
          </cell>
          <cell r="CP362"/>
          <cell r="CQ362" t="str">
            <v>Subdirectora de Fortalecimiento de la Organización Social</v>
          </cell>
          <cell r="CR362"/>
          <cell r="CS362"/>
          <cell r="CT362"/>
          <cell r="CU362"/>
          <cell r="CV362"/>
          <cell r="CW362"/>
          <cell r="CX362"/>
          <cell r="CY362"/>
          <cell r="CZ362"/>
          <cell r="DA362"/>
          <cell r="DB362"/>
          <cell r="DC362"/>
          <cell r="DD362"/>
          <cell r="DE362"/>
          <cell r="DF362"/>
          <cell r="DG362"/>
          <cell r="DH362"/>
          <cell r="DI362"/>
          <cell r="DJ362"/>
          <cell r="DK362"/>
          <cell r="DL362"/>
          <cell r="DM362"/>
          <cell r="DN362"/>
          <cell r="DO362"/>
          <cell r="DP362"/>
          <cell r="DQ362"/>
          <cell r="DR362"/>
          <cell r="DS362"/>
          <cell r="DT362"/>
          <cell r="DU362"/>
          <cell r="DV362"/>
          <cell r="DW362"/>
          <cell r="DX362"/>
          <cell r="DY362"/>
          <cell r="DZ362"/>
          <cell r="EA362"/>
          <cell r="EB362"/>
          <cell r="EC362"/>
          <cell r="ED362"/>
          <cell r="EE362"/>
          <cell r="EF362"/>
          <cell r="EG362"/>
          <cell r="EH362"/>
          <cell r="EI362"/>
          <cell r="EJ362"/>
          <cell r="EK362"/>
          <cell r="EL362"/>
          <cell r="EM362"/>
          <cell r="EN362"/>
          <cell r="EO362"/>
          <cell r="EP362"/>
          <cell r="EQ362"/>
          <cell r="ER362"/>
          <cell r="ES362"/>
          <cell r="ET362"/>
          <cell r="EU362" t="str">
            <v>$ -</v>
          </cell>
          <cell r="EV362"/>
          <cell r="EW362"/>
          <cell r="EX362"/>
          <cell r="EY362"/>
          <cell r="EZ362"/>
          <cell r="FA362"/>
          <cell r="FB362">
            <v>0</v>
          </cell>
          <cell r="FC362" t="str">
            <v>#¡VALOR!</v>
          </cell>
          <cell r="FD362">
            <v>120</v>
          </cell>
          <cell r="FE362" t="str">
            <v>$ 0</v>
          </cell>
          <cell r="FF362" t="str">
            <v>#¡VALOR!</v>
          </cell>
          <cell r="FG362" t="str">
            <v>#¡VALOR!</v>
          </cell>
          <cell r="FH362"/>
          <cell r="FI362"/>
          <cell r="FJ362" t="str">
            <v>#N/D</v>
          </cell>
          <cell r="FK362" t="str">
            <v>#N/D</v>
          </cell>
          <cell r="FL362" t="str">
            <v>$362</v>
          </cell>
          <cell r="FM362" t="str">
            <v>#N/D</v>
          </cell>
          <cell r="FN362" t="str">
            <v>#N/D</v>
          </cell>
          <cell r="FO362" t="str">
            <v>#N/D</v>
          </cell>
          <cell r="FP362" t="str">
            <v>#N/D</v>
          </cell>
          <cell r="FQ362" t="str">
            <v>#¡REF!</v>
          </cell>
          <cell r="FR362" t="str">
            <v>#N/D</v>
          </cell>
          <cell r="FS362"/>
          <cell r="FT362"/>
          <cell r="FU362"/>
          <cell r="FV362">
            <v>4</v>
          </cell>
          <cell r="FW362" t="str">
            <v>#N/D</v>
          </cell>
          <cell r="FX362"/>
          <cell r="FY362"/>
          <cell r="FZ362"/>
          <cell r="GA362"/>
          <cell r="GB362"/>
          <cell r="GC362"/>
        </row>
        <row r="363">
          <cell r="A363" t="str">
            <v>C474</v>
          </cell>
          <cell r="B363"/>
          <cell r="C363">
            <v>2025</v>
          </cell>
          <cell r="D363">
            <v>362</v>
          </cell>
          <cell r="E363">
            <v>1000722892</v>
          </cell>
          <cell r="F363">
            <v>7</v>
          </cell>
          <cell r="G363" t="str">
            <v>NELSON ALBERTO COBOS HERNANDEZ</v>
          </cell>
          <cell r="H363" t="str">
            <v>TV 80 A SUR 65 F 11</v>
          </cell>
          <cell r="I363">
            <v>3124275075</v>
          </cell>
          <cell r="J363" t="str">
            <v>juanita13151610@gmail.com</v>
          </cell>
          <cell r="K363" t="str">
            <v>NO APLICA</v>
          </cell>
          <cell r="L363" t="str">
            <v>NO APLICA</v>
          </cell>
          <cell r="M363" t="str">
            <v>MUJER</v>
          </cell>
          <cell r="N363" t="str">
            <v>CISGENERO</v>
          </cell>
          <cell r="O363" t="str">
            <v>NO APLICA</v>
          </cell>
          <cell r="P363" t="str">
            <v>NO APLICA</v>
          </cell>
          <cell r="Q363">
            <v>36871</v>
          </cell>
          <cell r="R363">
            <v>24</v>
          </cell>
          <cell r="S363" t="str">
            <v>NACIONAL</v>
          </cell>
          <cell r="T363" t="str">
            <v>Título de formación técnica o aprobación de cuatro (04) semestres de formación profesional o aprobación del 40% del pensum académico de formación profesional en administración contaduría y afines y/o ciencias sociales y afines</v>
          </cell>
          <cell r="U363" t="str">
            <v>TÉCNICO EN ASISTENCIA ADMINISTRATIVA Servicio Nacional de Aprendizaje (SENA) Según acta de grado del 03 de diciembre de 2018</v>
          </cell>
          <cell r="V363"/>
          <cell r="W363"/>
          <cell r="X363"/>
          <cell r="Y363"/>
          <cell r="Z363"/>
          <cell r="AA363" t="str">
            <v>Prestar los servicios de apoyo a la gestión en los procesos administrativos de la Subdirección de Promoción de la Participación, en materia de participación incidente.</v>
          </cell>
          <cell r="AB363"/>
          <cell r="AC363"/>
          <cell r="AD363"/>
          <cell r="AE363"/>
          <cell r="AF363"/>
          <cell r="AG363"/>
          <cell r="AH363">
            <v>9</v>
          </cell>
          <cell r="AI363"/>
          <cell r="AJ363"/>
          <cell r="AK363"/>
          <cell r="AL363"/>
          <cell r="AM363" t="str">
            <v>#¡VALOR!</v>
          </cell>
          <cell r="AN363">
            <v>255</v>
          </cell>
          <cell r="AO363"/>
          <cell r="AP363"/>
          <cell r="AQ363"/>
          <cell r="AR363"/>
          <cell r="AS363" t="str">
            <v>$ 3.200.000</v>
          </cell>
          <cell r="AT363" t="str">
            <v>TECNICA 2</v>
          </cell>
          <cell r="AU363"/>
          <cell r="AV363" t="str">
            <v>1 1. Natural</v>
          </cell>
          <cell r="AW363" t="str">
            <v>26 26-Persona Natural</v>
          </cell>
          <cell r="AX363" t="str">
            <v>3 3. Único Contratista</v>
          </cell>
          <cell r="AY363" t="str">
            <v>17 17. Contrato de Prestación de Servicios</v>
          </cell>
          <cell r="AZ363" t="str">
            <v>33 33-Servicios Apoyo a la Gestion de la Entidad (servicios administrativos)</v>
          </cell>
          <cell r="BA363" t="str">
            <v>5 Contratación directa</v>
          </cell>
          <cell r="BB363" t="str">
            <v>33 Prestación de Servicios Profesionales y Apoyo (5-8)</v>
          </cell>
          <cell r="BC363">
            <v>1</v>
          </cell>
          <cell r="BD363" t="str">
            <v>1 1. Ley 80</v>
          </cell>
          <cell r="BE363"/>
          <cell r="BF363"/>
          <cell r="BG363"/>
          <cell r="BH363"/>
          <cell r="BI363" t="str">
            <v>6 6: Prestacion de servicios</v>
          </cell>
          <cell r="BJ363"/>
          <cell r="BK363"/>
          <cell r="BL363"/>
          <cell r="BM363"/>
          <cell r="BN363"/>
          <cell r="BO363"/>
          <cell r="BP363"/>
          <cell r="BQ363"/>
          <cell r="BR363"/>
          <cell r="BS363"/>
          <cell r="BT363"/>
          <cell r="BU363"/>
          <cell r="BV363"/>
          <cell r="BW363"/>
          <cell r="BX363"/>
          <cell r="BY363"/>
          <cell r="BZ363"/>
          <cell r="CA363"/>
          <cell r="CB363"/>
          <cell r="CC363"/>
          <cell r="CD363"/>
          <cell r="CE363"/>
          <cell r="CF363"/>
          <cell r="CG363"/>
          <cell r="CH363"/>
          <cell r="CI363"/>
          <cell r="CJ363" t="str">
            <v>Wilson Ayure</v>
          </cell>
          <cell r="CK363"/>
          <cell r="CL363" t="str">
            <v>1 1. Interna</v>
          </cell>
          <cell r="CM363" t="str">
            <v>JUAN CAMILO CASTELLANOS MEDINA</v>
          </cell>
          <cell r="CN363">
            <v>3838495</v>
          </cell>
          <cell r="CO363">
            <v>0</v>
          </cell>
          <cell r="CP363"/>
          <cell r="CQ363" t="str">
            <v>GERENTE DE INSTANCIAS Y MECANISMOS DE PARTICIPACIÓN</v>
          </cell>
          <cell r="CR363"/>
          <cell r="CS363"/>
          <cell r="CT363"/>
          <cell r="CU363"/>
          <cell r="CV363"/>
          <cell r="CW363"/>
          <cell r="CX363"/>
          <cell r="CY363"/>
          <cell r="CZ363"/>
          <cell r="DA363"/>
          <cell r="DB363"/>
          <cell r="DC363"/>
          <cell r="DD363"/>
          <cell r="DE363"/>
          <cell r="DF363"/>
          <cell r="DG363"/>
          <cell r="DH363"/>
          <cell r="DI363"/>
          <cell r="DJ363"/>
          <cell r="DK363"/>
          <cell r="DL363"/>
          <cell r="DM363"/>
          <cell r="DN363"/>
          <cell r="DO363"/>
          <cell r="DP363"/>
          <cell r="DQ363"/>
          <cell r="DR363"/>
          <cell r="DS363"/>
          <cell r="DT363"/>
          <cell r="DU363"/>
          <cell r="DV363"/>
          <cell r="DW363"/>
          <cell r="DX363"/>
          <cell r="DY363"/>
          <cell r="DZ363"/>
          <cell r="EA363"/>
          <cell r="EB363"/>
          <cell r="EC363"/>
          <cell r="ED363"/>
          <cell r="EE363"/>
          <cell r="EF363"/>
          <cell r="EG363"/>
          <cell r="EH363"/>
          <cell r="EI363"/>
          <cell r="EJ363"/>
          <cell r="EK363"/>
          <cell r="EL363"/>
          <cell r="EM363"/>
          <cell r="EN363"/>
          <cell r="EO363"/>
          <cell r="EP363"/>
          <cell r="EQ363"/>
          <cell r="ER363"/>
          <cell r="ES363"/>
          <cell r="ET363"/>
          <cell r="EU363" t="str">
            <v>$ -</v>
          </cell>
          <cell r="EV363"/>
          <cell r="EW363"/>
          <cell r="EX363"/>
          <cell r="EY363"/>
          <cell r="EZ363"/>
          <cell r="FA363"/>
          <cell r="FB363">
            <v>0</v>
          </cell>
          <cell r="FC363" t="str">
            <v>#¡VALOR!</v>
          </cell>
          <cell r="FD363">
            <v>255</v>
          </cell>
          <cell r="FE363" t="str">
            <v>$ 0</v>
          </cell>
          <cell r="FF363" t="str">
            <v>#¡VALOR!</v>
          </cell>
          <cell r="FG363" t="str">
            <v>#¡VALOR!</v>
          </cell>
          <cell r="FH363"/>
          <cell r="FI363"/>
          <cell r="FJ363" t="str">
            <v>#N/D</v>
          </cell>
          <cell r="FK363" t="str">
            <v>#N/D</v>
          </cell>
          <cell r="FL363" t="str">
            <v>$363</v>
          </cell>
          <cell r="FM363" t="str">
            <v>#N/D</v>
          </cell>
          <cell r="FN363" t="str">
            <v>#N/D</v>
          </cell>
          <cell r="FO363" t="str">
            <v>#N/D</v>
          </cell>
          <cell r="FP363" t="str">
            <v>#N/D</v>
          </cell>
          <cell r="FQ363" t="str">
            <v>#¡REF!</v>
          </cell>
          <cell r="FR363" t="str">
            <v>#N/D</v>
          </cell>
          <cell r="FS363"/>
          <cell r="FT363"/>
          <cell r="FU363"/>
          <cell r="FV363">
            <v>9</v>
          </cell>
          <cell r="FW363" t="str">
            <v>#N/D</v>
          </cell>
          <cell r="FX363"/>
          <cell r="FY363"/>
          <cell r="FZ363"/>
          <cell r="GA363"/>
          <cell r="GB363"/>
          <cell r="GC363"/>
        </row>
        <row r="364">
          <cell r="A364" t="str">
            <v>C69</v>
          </cell>
          <cell r="B364"/>
          <cell r="C364">
            <v>2025</v>
          </cell>
          <cell r="D364">
            <v>363</v>
          </cell>
          <cell r="E364">
            <v>79669699</v>
          </cell>
          <cell r="F364" t="str">
            <v>#N/D</v>
          </cell>
          <cell r="G364" t="str">
            <v>#N/D</v>
          </cell>
          <cell r="H364" t="str">
            <v>CLL 72 N 17B 56  SUR</v>
          </cell>
          <cell r="I364">
            <v>6017652431</v>
          </cell>
          <cell r="J364" t="str">
            <v>nacobos018@gmail.com</v>
          </cell>
          <cell r="K364" t="str">
            <v>NO APLICA</v>
          </cell>
          <cell r="L364" t="str">
            <v>NO APLICA</v>
          </cell>
          <cell r="M364" t="str">
            <v>HOMBRE</v>
          </cell>
          <cell r="N364" t="str">
            <v>CISGENERO</v>
          </cell>
          <cell r="O364" t="str">
            <v>NO APLICA</v>
          </cell>
          <cell r="P364" t="str">
            <v>NO APLICA</v>
          </cell>
          <cell r="Q364">
            <v>27409</v>
          </cell>
          <cell r="R364">
            <v>50</v>
          </cell>
          <cell r="S364" t="str">
            <v>NACIONAL</v>
          </cell>
          <cell r="T364" t="str">
            <v>Título Profesional en el 
núcleo básico de economía 
o administración pública o de 
empresas o ingeniería 
industrial y afines con título 
de posgrado al nivel de 
especialización o su 
equivalencia</v>
          </cell>
          <cell r="U364" t="str">
            <v xml:space="preserve"> Ingeniero de Producción, 
según diploma otorgado por 
la Universidad Distrital 
Francisco José de Caldas el 
30 de abril de 2008 y 
especialista en Derecho del 
Trabajo y Seguridad Social, 
según título conferido por la 
Universidad Católica de 
Colombia el 5 de abril de 
2019</v>
          </cell>
          <cell r="V364"/>
          <cell r="W364"/>
          <cell r="X364"/>
          <cell r="Y364"/>
          <cell r="Z364"/>
          <cell r="AA364" t="str">
            <v>Prestar los servicios profesionales para realizar el estudio de cargas de personal de la entidad.</v>
          </cell>
          <cell r="AB364"/>
          <cell r="AC364"/>
          <cell r="AD364"/>
          <cell r="AE364"/>
          <cell r="AF364"/>
          <cell r="AG364"/>
          <cell r="AH364">
            <v>4</v>
          </cell>
          <cell r="AI364"/>
          <cell r="AJ364"/>
          <cell r="AK364"/>
          <cell r="AL364"/>
          <cell r="AM364" t="str">
            <v>#¡VALOR!</v>
          </cell>
          <cell r="AN364">
            <v>120</v>
          </cell>
          <cell r="AO364"/>
          <cell r="AP364"/>
          <cell r="AQ364"/>
          <cell r="AR364"/>
          <cell r="AS364" t="str">
            <v>$ 7.000.000</v>
          </cell>
          <cell r="AT364" t="str">
            <v>PROFESIONAL 7</v>
          </cell>
          <cell r="AU364"/>
          <cell r="AV364"/>
          <cell r="AW364"/>
          <cell r="AX364"/>
          <cell r="AY364"/>
          <cell r="AZ364"/>
          <cell r="BA364"/>
          <cell r="BB364"/>
          <cell r="BC364"/>
          <cell r="BD364"/>
          <cell r="BE364"/>
          <cell r="BF364"/>
          <cell r="BG364"/>
          <cell r="BH364"/>
          <cell r="BI364"/>
          <cell r="BJ364"/>
          <cell r="BK364"/>
          <cell r="BL364"/>
          <cell r="BM364"/>
          <cell r="BN364"/>
          <cell r="BO364"/>
          <cell r="BP364"/>
          <cell r="BQ364"/>
          <cell r="BR364"/>
          <cell r="BS364"/>
          <cell r="BT364"/>
          <cell r="BU364"/>
          <cell r="BV364"/>
          <cell r="BW364"/>
          <cell r="BX364"/>
          <cell r="BY364"/>
          <cell r="BZ364"/>
          <cell r="CA364"/>
          <cell r="CB364"/>
          <cell r="CC364"/>
          <cell r="CD364"/>
          <cell r="CE364"/>
          <cell r="CF364"/>
          <cell r="CG364"/>
          <cell r="CH364"/>
          <cell r="CI364"/>
          <cell r="CJ364" t="str">
            <v>Wilson Ayure</v>
          </cell>
          <cell r="CK364"/>
          <cell r="CL364" t="str">
            <v>1 1. Interna</v>
          </cell>
          <cell r="CM364" t="str">
            <v>LUZ ANGELA BUITRAGO DUQUE</v>
          </cell>
          <cell r="CN364">
            <v>51915578</v>
          </cell>
          <cell r="CO364">
            <v>8</v>
          </cell>
          <cell r="CP364"/>
          <cell r="CQ364" t="str">
            <v>SECRETARIA GENERAL - TALENTO HUMANO</v>
          </cell>
          <cell r="CR364"/>
          <cell r="CS364"/>
          <cell r="CT364"/>
          <cell r="CU364"/>
          <cell r="CV364"/>
          <cell r="CW364"/>
          <cell r="CX364"/>
          <cell r="CY364"/>
          <cell r="CZ364"/>
          <cell r="DA364"/>
          <cell r="DB364"/>
          <cell r="DC364"/>
          <cell r="DD364"/>
          <cell r="DE364"/>
          <cell r="DF364"/>
          <cell r="DG364"/>
          <cell r="DH364"/>
          <cell r="DI364"/>
          <cell r="DJ364"/>
          <cell r="DK364"/>
          <cell r="DL364"/>
          <cell r="DM364"/>
          <cell r="DN364"/>
          <cell r="DO364"/>
          <cell r="DP364"/>
          <cell r="DQ364"/>
          <cell r="DR364"/>
          <cell r="DS364"/>
          <cell r="DT364"/>
          <cell r="DU364"/>
          <cell r="DV364"/>
          <cell r="DW364"/>
          <cell r="DX364"/>
          <cell r="DY364"/>
          <cell r="DZ364"/>
          <cell r="EA364"/>
          <cell r="EB364"/>
          <cell r="EC364"/>
          <cell r="ED364"/>
          <cell r="EE364"/>
          <cell r="EF364"/>
          <cell r="EG364"/>
          <cell r="EH364"/>
          <cell r="EI364"/>
          <cell r="EJ364"/>
          <cell r="EK364"/>
          <cell r="EL364"/>
          <cell r="EM364"/>
          <cell r="EN364"/>
          <cell r="EO364"/>
          <cell r="EP364"/>
          <cell r="EQ364"/>
          <cell r="ER364"/>
          <cell r="ES364"/>
          <cell r="ET364"/>
          <cell r="EU364" t="str">
            <v>$ -</v>
          </cell>
          <cell r="EV364"/>
          <cell r="EW364"/>
          <cell r="EX364"/>
          <cell r="EY364"/>
          <cell r="EZ364"/>
          <cell r="FA364"/>
          <cell r="FB364">
            <v>0</v>
          </cell>
          <cell r="FC364" t="str">
            <v>#¡VALOR!</v>
          </cell>
          <cell r="FD364">
            <v>120</v>
          </cell>
          <cell r="FE364" t="str">
            <v>$ 0</v>
          </cell>
          <cell r="FF364" t="str">
            <v>#¡VALOR!</v>
          </cell>
          <cell r="FG364" t="str">
            <v>#¡VALOR!</v>
          </cell>
          <cell r="FH364"/>
          <cell r="FI364"/>
          <cell r="FJ364" t="str">
            <v>#N/D</v>
          </cell>
          <cell r="FK364" t="str">
            <v>#N/D</v>
          </cell>
          <cell r="FL364" t="str">
            <v>$364</v>
          </cell>
          <cell r="FM364" t="str">
            <v>#N/D</v>
          </cell>
          <cell r="FN364" t="str">
            <v>#N/D</v>
          </cell>
          <cell r="FO364" t="str">
            <v>#N/D</v>
          </cell>
          <cell r="FP364" t="str">
            <v>#N/D</v>
          </cell>
          <cell r="FQ364" t="str">
            <v>#¡REF!</v>
          </cell>
          <cell r="FR364" t="str">
            <v>#N/D</v>
          </cell>
          <cell r="FS364"/>
          <cell r="FT364"/>
          <cell r="FU364"/>
          <cell r="FV364">
            <v>4</v>
          </cell>
          <cell r="FW364" t="str">
            <v>#N/D</v>
          </cell>
          <cell r="FX364"/>
          <cell r="FY364"/>
          <cell r="FZ364"/>
          <cell r="GA364"/>
          <cell r="GB364"/>
          <cell r="GC364"/>
        </row>
        <row r="365">
          <cell r="A365" t="str">
            <v>C540</v>
          </cell>
          <cell r="B365"/>
          <cell r="C365">
            <v>2025</v>
          </cell>
          <cell r="D365">
            <v>364</v>
          </cell>
          <cell r="E365">
            <v>19456366</v>
          </cell>
          <cell r="F365">
            <v>7</v>
          </cell>
          <cell r="G365" t="str">
            <v>SHARIK INDIRA MOSQUERA LOMBANA</v>
          </cell>
          <cell r="H365" t="str">
            <v>#N/D</v>
          </cell>
          <cell r="I365" t="str">
            <v>#N/D</v>
          </cell>
          <cell r="J365" t="str">
            <v>#N/D</v>
          </cell>
          <cell r="K365" t="str">
            <v>#N/D</v>
          </cell>
          <cell r="L365" t="str">
            <v>#N/D</v>
          </cell>
          <cell r="M365" t="str">
            <v>#N/D</v>
          </cell>
          <cell r="N365" t="str">
            <v>#N/D</v>
          </cell>
          <cell r="O365" t="str">
            <v>#N/D</v>
          </cell>
          <cell r="P365" t="str">
            <v>#N/D</v>
          </cell>
          <cell r="Q365" t="str">
            <v>#N/D</v>
          </cell>
          <cell r="R365" t="str">
            <v>#N/D</v>
          </cell>
          <cell r="S365" t="str">
            <v>#N/D</v>
          </cell>
          <cell r="T365" t="str">
            <v>#N/D</v>
          </cell>
          <cell r="U365" t="str">
            <v>#N/D</v>
          </cell>
          <cell r="V365"/>
          <cell r="W365"/>
          <cell r="X365"/>
          <cell r="Y365"/>
          <cell r="Z365"/>
          <cell r="AA365" t="str">
            <v>Prestar los servicios Profesionales para dar acompañamiento, apoyo técnico y validación al equipo de la Gerencia de Proyectospara el despliegue en territorio en el desarrollo de la metodología obras Con Saldo pedagógico del IDPAC.</v>
          </cell>
          <cell r="AB365"/>
          <cell r="AC365"/>
          <cell r="AD365"/>
          <cell r="AE365"/>
          <cell r="AF365"/>
          <cell r="AG365"/>
          <cell r="AH365">
            <v>7</v>
          </cell>
          <cell r="AI365"/>
          <cell r="AJ365"/>
          <cell r="AK365"/>
          <cell r="AL365"/>
          <cell r="AM365" t="str">
            <v>#¡VALOR!</v>
          </cell>
          <cell r="AN365">
            <v>210</v>
          </cell>
          <cell r="AO365"/>
          <cell r="AP365"/>
          <cell r="AQ365"/>
          <cell r="AR365"/>
          <cell r="AS365" t="str">
            <v>$ 6.000.000</v>
          </cell>
          <cell r="AT365" t="str">
            <v>PROFESIONAL 5</v>
          </cell>
          <cell r="AU365"/>
          <cell r="AV365"/>
          <cell r="AW365"/>
          <cell r="AX365"/>
          <cell r="AY365"/>
          <cell r="AZ365"/>
          <cell r="BA365"/>
          <cell r="BB365"/>
          <cell r="BC365"/>
          <cell r="BD365"/>
          <cell r="BE365"/>
          <cell r="BF365"/>
          <cell r="BG365"/>
          <cell r="BH365"/>
          <cell r="BI365"/>
          <cell r="BJ365"/>
          <cell r="BK365"/>
          <cell r="BL365"/>
          <cell r="BM365"/>
          <cell r="BN365"/>
          <cell r="BO365"/>
          <cell r="BP365"/>
          <cell r="BQ365"/>
          <cell r="BR365"/>
          <cell r="BS365"/>
          <cell r="BT365"/>
          <cell r="BU365"/>
          <cell r="BV365"/>
          <cell r="BW365"/>
          <cell r="BX365"/>
          <cell r="BY365"/>
          <cell r="BZ365"/>
          <cell r="CA365"/>
          <cell r="CB365"/>
          <cell r="CC365"/>
          <cell r="CD365"/>
          <cell r="CE365"/>
          <cell r="CF365"/>
          <cell r="CG365"/>
          <cell r="CH365"/>
          <cell r="CI365"/>
          <cell r="CJ365" t="str">
            <v>Wilson Ayure</v>
          </cell>
          <cell r="CK365"/>
          <cell r="CL365" t="str">
            <v>1 1. Interna</v>
          </cell>
          <cell r="CM365" t="str">
            <v>CAMILO IVAN REYES AMADOR</v>
          </cell>
          <cell r="CN365">
            <v>80082106</v>
          </cell>
          <cell r="CO365">
            <v>4</v>
          </cell>
          <cell r="CP365"/>
          <cell r="CQ365" t="str">
            <v>GERENTE DE PROYECTOS</v>
          </cell>
          <cell r="CR365"/>
          <cell r="CS365"/>
          <cell r="CT365"/>
          <cell r="CU365"/>
          <cell r="CV365"/>
          <cell r="CW365"/>
          <cell r="CX365"/>
          <cell r="CY365"/>
          <cell r="CZ365"/>
          <cell r="DA365"/>
          <cell r="DB365"/>
          <cell r="DC365"/>
          <cell r="DD365"/>
          <cell r="DE365"/>
          <cell r="DF365"/>
          <cell r="DG365"/>
          <cell r="DH365"/>
          <cell r="DI365"/>
          <cell r="DJ365"/>
          <cell r="DK365"/>
          <cell r="DL365"/>
          <cell r="DM365"/>
          <cell r="DN365"/>
          <cell r="DO365"/>
          <cell r="DP365"/>
          <cell r="DQ365"/>
          <cell r="DR365"/>
          <cell r="DS365"/>
          <cell r="DT365"/>
          <cell r="DU365"/>
          <cell r="DV365"/>
          <cell r="DW365"/>
          <cell r="DX365"/>
          <cell r="DY365"/>
          <cell r="DZ365"/>
          <cell r="EA365"/>
          <cell r="EB365"/>
          <cell r="EC365"/>
          <cell r="ED365"/>
          <cell r="EE365"/>
          <cell r="EF365"/>
          <cell r="EG365"/>
          <cell r="EH365"/>
          <cell r="EI365"/>
          <cell r="EJ365"/>
          <cell r="EK365"/>
          <cell r="EL365"/>
          <cell r="EM365"/>
          <cell r="EN365"/>
          <cell r="EO365"/>
          <cell r="EP365"/>
          <cell r="EQ365"/>
          <cell r="ER365"/>
          <cell r="ES365"/>
          <cell r="ET365"/>
          <cell r="EU365" t="str">
            <v>$ -</v>
          </cell>
          <cell r="EV365"/>
          <cell r="EW365"/>
          <cell r="EX365"/>
          <cell r="EY365"/>
          <cell r="EZ365"/>
          <cell r="FA365"/>
          <cell r="FB365">
            <v>0</v>
          </cell>
          <cell r="FC365" t="str">
            <v>#¡VALOR!</v>
          </cell>
          <cell r="FD365">
            <v>210</v>
          </cell>
          <cell r="FE365" t="str">
            <v>$ 0</v>
          </cell>
          <cell r="FF365" t="str">
            <v>#¡VALOR!</v>
          </cell>
          <cell r="FG365" t="str">
            <v>#¡VALOR!</v>
          </cell>
          <cell r="FH365"/>
          <cell r="FI365"/>
          <cell r="FJ365" t="str">
            <v>#N/D</v>
          </cell>
          <cell r="FK365" t="str">
            <v>#N/D</v>
          </cell>
          <cell r="FL365" t="str">
            <v>$365</v>
          </cell>
          <cell r="FM365" t="str">
            <v>#N/D</v>
          </cell>
          <cell r="FN365" t="str">
            <v>#N/D</v>
          </cell>
          <cell r="FO365" t="str">
            <v>#N/D</v>
          </cell>
          <cell r="FP365" t="str">
            <v>#N/D</v>
          </cell>
          <cell r="FQ365" t="str">
            <v>#¡REF!</v>
          </cell>
          <cell r="FR365" t="str">
            <v>#N/D</v>
          </cell>
          <cell r="FS365"/>
          <cell r="FT365"/>
          <cell r="FU365"/>
          <cell r="FV365">
            <v>7</v>
          </cell>
          <cell r="FW365" t="str">
            <v>#N/D</v>
          </cell>
          <cell r="FX365"/>
          <cell r="FY365"/>
          <cell r="FZ365"/>
          <cell r="GA365"/>
          <cell r="GB365"/>
          <cell r="GC365"/>
        </row>
        <row r="366">
          <cell r="A366" t="str">
            <v>C661</v>
          </cell>
          <cell r="B366"/>
          <cell r="C366">
            <v>2025</v>
          </cell>
          <cell r="D366">
            <v>365</v>
          </cell>
          <cell r="E366">
            <v>1010045364</v>
          </cell>
          <cell r="F366">
            <v>4</v>
          </cell>
          <cell r="G366" t="str">
            <v>MIGUEL ANTONIO RUBIO DAZA</v>
          </cell>
          <cell r="H366" t="str">
            <v>CLL 58 14-66</v>
          </cell>
          <cell r="I366">
            <v>3133491536</v>
          </cell>
          <cell r="J366" t="str">
            <v>sharikmosuqera@gmail.com</v>
          </cell>
          <cell r="K366" t="str">
            <v>NO APLICA</v>
          </cell>
          <cell r="L366" t="str">
            <v>NO APLICA</v>
          </cell>
          <cell r="M366" t="str">
            <v>MUJER</v>
          </cell>
          <cell r="N366" t="str">
            <v>CISGENERO</v>
          </cell>
          <cell r="O366" t="str">
            <v>AFROCOLOMBIANO (A)</v>
          </cell>
          <cell r="P366" t="str">
            <v>NO APLICA</v>
          </cell>
          <cell r="Q366">
            <v>35190</v>
          </cell>
          <cell r="R366">
            <v>28</v>
          </cell>
          <cell r="S366" t="str">
            <v>NACIONAL</v>
          </cell>
          <cell r="T366" t="str">
            <v>Título profesional en Ciencias 
Sociales, Humanas, Comunicación 
Social, Periodismo y Afines y/o su 
equivalencia</v>
          </cell>
          <cell r="U366" t="str">
            <v>Comunicadora Social 
Universidad Santo Tomás Según 
Diploma de fecha del 19 de
Marzo de 2019</v>
          </cell>
          <cell r="V366"/>
          <cell r="W366"/>
          <cell r="X366"/>
          <cell r="Y366"/>
          <cell r="Z366"/>
          <cell r="AA366" t="str">
            <v>Prestar los servicios profesionales para llevar a cabo cubrimientos informativos y de divulgación en relación con las actividades institucionales y misionales del
IDPAC con las comunidades afrodescendientes, en el marco de la política pública Afro, para atenderla estrategia de divulgación en contra de la discriminación,
así como lareivindicación de los derechos de la comunidad Afro.</v>
          </cell>
          <cell r="AB366"/>
          <cell r="AC366"/>
          <cell r="AD366"/>
          <cell r="AE366"/>
          <cell r="AF366"/>
          <cell r="AG366"/>
          <cell r="AH366">
            <v>4</v>
          </cell>
          <cell r="AI366"/>
          <cell r="AJ366"/>
          <cell r="AK366"/>
          <cell r="AL366"/>
          <cell r="AM366" t="str">
            <v>#¡VALOR!</v>
          </cell>
          <cell r="AN366">
            <v>120</v>
          </cell>
          <cell r="AO366"/>
          <cell r="AP366"/>
          <cell r="AQ366"/>
          <cell r="AR366"/>
          <cell r="AS366" t="str">
            <v>$ 4.500.000</v>
          </cell>
          <cell r="AT366" t="str">
            <v>PROFESIONAL 2</v>
          </cell>
          <cell r="AU366"/>
          <cell r="AV366"/>
          <cell r="AW366"/>
          <cell r="AX366"/>
          <cell r="AY366"/>
          <cell r="AZ366"/>
          <cell r="BA366"/>
          <cell r="BB366"/>
          <cell r="BC366"/>
          <cell r="BD366"/>
          <cell r="BE366"/>
          <cell r="BF366"/>
          <cell r="BG366"/>
          <cell r="BH366"/>
          <cell r="BI366"/>
          <cell r="BJ366"/>
          <cell r="BK366"/>
          <cell r="BL366"/>
          <cell r="BM366"/>
          <cell r="BN366"/>
          <cell r="BO366"/>
          <cell r="BP366"/>
          <cell r="BQ366"/>
          <cell r="BR366"/>
          <cell r="BS366"/>
          <cell r="BT366"/>
          <cell r="BU366"/>
          <cell r="BV366"/>
          <cell r="BW366"/>
          <cell r="BX366"/>
          <cell r="BY366"/>
          <cell r="BZ366"/>
          <cell r="CA366"/>
          <cell r="CB366"/>
          <cell r="CC366"/>
          <cell r="CD366"/>
          <cell r="CE366"/>
          <cell r="CF366"/>
          <cell r="CG366"/>
          <cell r="CH366"/>
          <cell r="CI366"/>
          <cell r="CJ366" t="str">
            <v>JORGE SUAREZ</v>
          </cell>
          <cell r="CK366"/>
          <cell r="CL366" t="str">
            <v>1 1. Interna</v>
          </cell>
          <cell r="CM366" t="str">
            <v>ELIZABETH CORREA LONDOÑO</v>
          </cell>
          <cell r="CN366">
            <v>1017128785</v>
          </cell>
          <cell r="CO366">
            <v>7</v>
          </cell>
          <cell r="CP366"/>
          <cell r="CQ366" t="str">
            <v>Jefe de la Oficina Asesora de Comunicaciones</v>
          </cell>
          <cell r="CR366"/>
          <cell r="CS366"/>
          <cell r="CT366"/>
          <cell r="CU366"/>
          <cell r="CV366"/>
          <cell r="CW366"/>
          <cell r="CX366"/>
          <cell r="CY366"/>
          <cell r="CZ366"/>
          <cell r="DA366"/>
          <cell r="DB366"/>
          <cell r="DC366"/>
          <cell r="DD366"/>
          <cell r="DE366"/>
          <cell r="DF366"/>
          <cell r="DG366"/>
          <cell r="DH366"/>
          <cell r="DI366"/>
          <cell r="DJ366"/>
          <cell r="DK366"/>
          <cell r="DL366"/>
          <cell r="DM366"/>
          <cell r="DN366"/>
          <cell r="DO366"/>
          <cell r="DP366"/>
          <cell r="DQ366"/>
          <cell r="DR366"/>
          <cell r="DS366"/>
          <cell r="DT366"/>
          <cell r="DU366"/>
          <cell r="DV366"/>
          <cell r="DW366"/>
          <cell r="DX366"/>
          <cell r="DY366"/>
          <cell r="DZ366"/>
          <cell r="EA366"/>
          <cell r="EB366"/>
          <cell r="EC366"/>
          <cell r="ED366"/>
          <cell r="EE366"/>
          <cell r="EF366"/>
          <cell r="EG366"/>
          <cell r="EH366"/>
          <cell r="EI366"/>
          <cell r="EJ366"/>
          <cell r="EK366"/>
          <cell r="EL366"/>
          <cell r="EM366"/>
          <cell r="EN366"/>
          <cell r="EO366"/>
          <cell r="EP366"/>
          <cell r="EQ366"/>
          <cell r="ER366"/>
          <cell r="ES366"/>
          <cell r="ET366"/>
          <cell r="EU366" t="str">
            <v>$ -</v>
          </cell>
          <cell r="EV366"/>
          <cell r="EW366"/>
          <cell r="EX366"/>
          <cell r="EY366"/>
          <cell r="EZ366"/>
          <cell r="FA366"/>
          <cell r="FB366">
            <v>0</v>
          </cell>
          <cell r="FC366" t="str">
            <v>#¡VALOR!</v>
          </cell>
          <cell r="FD366">
            <v>120</v>
          </cell>
          <cell r="FE366" t="str">
            <v>$ 0</v>
          </cell>
          <cell r="FF366" t="str">
            <v>#¡VALOR!</v>
          </cell>
          <cell r="FG366" t="str">
            <v>#¡VALOR!</v>
          </cell>
          <cell r="FH366"/>
          <cell r="FI366"/>
          <cell r="FJ366" t="str">
            <v>#N/D</v>
          </cell>
          <cell r="FK366" t="str">
            <v>#N/D</v>
          </cell>
          <cell r="FL366" t="str">
            <v>$366</v>
          </cell>
          <cell r="FM366" t="str">
            <v>#N/D</v>
          </cell>
          <cell r="FN366" t="str">
            <v>#N/D</v>
          </cell>
          <cell r="FO366" t="str">
            <v>#N/D</v>
          </cell>
          <cell r="FP366" t="str">
            <v>#N/D</v>
          </cell>
          <cell r="FQ366" t="str">
            <v>#¡REF!</v>
          </cell>
          <cell r="FR366" t="str">
            <v>#N/D</v>
          </cell>
          <cell r="FS366"/>
          <cell r="FT366"/>
          <cell r="FU366"/>
          <cell r="FV366">
            <v>4</v>
          </cell>
          <cell r="FW366" t="str">
            <v>#N/D</v>
          </cell>
          <cell r="FX366"/>
          <cell r="FY366"/>
          <cell r="FZ366"/>
          <cell r="GA366"/>
          <cell r="GB366"/>
          <cell r="GC366"/>
        </row>
        <row r="367">
          <cell r="A367" t="str">
            <v>C167</v>
          </cell>
          <cell r="B367"/>
          <cell r="C367">
            <v>2025</v>
          </cell>
          <cell r="D367">
            <v>366</v>
          </cell>
          <cell r="E367">
            <v>1069432638</v>
          </cell>
          <cell r="F367" t="str">
            <v>#N/D</v>
          </cell>
          <cell r="G367" t="str">
            <v>#N/D</v>
          </cell>
          <cell r="H367" t="str">
            <v>CR 72 N 128A 59 TORRE 1 APTO 802</v>
          </cell>
          <cell r="I367">
            <v>315252950</v>
          </cell>
          <cell r="J367" t="str">
            <v>rubio710@hotmail.com</v>
          </cell>
          <cell r="K367" t="str">
            <v>NO APLICA</v>
          </cell>
          <cell r="L367" t="str">
            <v>NO APLICA</v>
          </cell>
          <cell r="M367" t="str">
            <v>HOMBRE</v>
          </cell>
          <cell r="N367" t="str">
            <v>CISGENERO</v>
          </cell>
          <cell r="O367" t="str">
            <v>NO APLICA</v>
          </cell>
          <cell r="P367" t="str">
            <v>NO APLICA</v>
          </cell>
          <cell r="Q367">
            <v>32162</v>
          </cell>
          <cell r="R367">
            <v>37</v>
          </cell>
          <cell r="S367" t="str">
            <v>NACIONAL</v>
          </cell>
          <cell r="T367" t="str">
            <v>Título profesional ciencias
 sociales o humanas, derecho,
 administración y/o afines y
 titulo de posgrado a nivel de
 especialización o su
 equivalencia.</v>
          </cell>
          <cell r="U367" t="str">
            <v xml:space="preserve"> Abogado
 Universidad Libre de Colombia 
Según Diploma de la Universidad de 
fecha del 10 de
 Diciembre de 2010. 
Especialización en Derecho 
Público 
Universidad Externado de Colombia 
Según Diploma de Fecha 4 de 
Diciembre de 2012.</v>
          </cell>
          <cell r="V367"/>
          <cell r="W367"/>
          <cell r="X367"/>
          <cell r="Y367"/>
          <cell r="Z367"/>
          <cell r="AA367" t="str">
            <v>Prestar servicios profesionales para diseñar e implementar procesos de formación en sus diversas modalidades, integrando un enfoque de fortalecimiento en cultura democrática,
ciudadana y de paz, promovidos por la Gerencia de la Escuela de Participación</v>
          </cell>
          <cell r="AB367"/>
          <cell r="AC367"/>
          <cell r="AD367"/>
          <cell r="AE367"/>
          <cell r="AF367"/>
          <cell r="AG367"/>
          <cell r="AH367">
            <v>8</v>
          </cell>
          <cell r="AI367"/>
          <cell r="AJ367"/>
          <cell r="AK367"/>
          <cell r="AL367"/>
          <cell r="AM367" t="str">
            <v>#¡VALOR!</v>
          </cell>
          <cell r="AN367">
            <v>240</v>
          </cell>
          <cell r="AO367"/>
          <cell r="AP367"/>
          <cell r="AQ367"/>
          <cell r="AR367"/>
          <cell r="AS367" t="str">
            <v>$ 8.000.000</v>
          </cell>
          <cell r="AT367" t="str">
            <v>ASESOR 1</v>
          </cell>
          <cell r="AU367"/>
          <cell r="AV367"/>
          <cell r="AW367"/>
          <cell r="AX367"/>
          <cell r="AY367"/>
          <cell r="AZ367"/>
          <cell r="BA367"/>
          <cell r="BB367"/>
          <cell r="BC367"/>
          <cell r="BD367"/>
          <cell r="BE367"/>
          <cell r="BF367"/>
          <cell r="BG367"/>
          <cell r="BH367"/>
          <cell r="BI367"/>
          <cell r="BJ367"/>
          <cell r="BK367"/>
          <cell r="BL367"/>
          <cell r="BM367"/>
          <cell r="BN367"/>
          <cell r="BO367"/>
          <cell r="BP367"/>
          <cell r="BQ367"/>
          <cell r="BR367"/>
          <cell r="BS367"/>
          <cell r="BT367"/>
          <cell r="BU367"/>
          <cell r="BV367"/>
          <cell r="BW367"/>
          <cell r="BX367"/>
          <cell r="BY367"/>
          <cell r="BZ367"/>
          <cell r="CA367"/>
          <cell r="CB367"/>
          <cell r="CC367"/>
          <cell r="CD367"/>
          <cell r="CE367"/>
          <cell r="CF367"/>
          <cell r="CG367"/>
          <cell r="CH367"/>
          <cell r="CI367"/>
          <cell r="CJ367" t="str">
            <v>Sebastian Silva</v>
          </cell>
          <cell r="CK367"/>
          <cell r="CL367" t="str">
            <v>1 1. Interna</v>
          </cell>
          <cell r="CM367" t="str">
            <v>JOSÉ GUILLERMO ORJUELA ARDILA</v>
          </cell>
          <cell r="CN367">
            <v>1075654508</v>
          </cell>
          <cell r="CO367">
            <v>1</v>
          </cell>
          <cell r="CP367"/>
          <cell r="CQ367" t="str">
            <v>GERENTE ESCUELA DE LA PARTICIPACIÓN</v>
          </cell>
          <cell r="CR367"/>
          <cell r="CS367"/>
          <cell r="CT367"/>
          <cell r="CU367"/>
          <cell r="CV367"/>
          <cell r="CW367"/>
          <cell r="CX367"/>
          <cell r="CY367"/>
          <cell r="CZ367"/>
          <cell r="DA367"/>
          <cell r="DB367"/>
          <cell r="DC367"/>
          <cell r="DD367"/>
          <cell r="DE367"/>
          <cell r="DF367"/>
          <cell r="DG367"/>
          <cell r="DH367"/>
          <cell r="DI367"/>
          <cell r="DJ367"/>
          <cell r="DK367"/>
          <cell r="DL367"/>
          <cell r="DM367"/>
          <cell r="DN367"/>
          <cell r="DO367"/>
          <cell r="DP367"/>
          <cell r="DQ367"/>
          <cell r="DR367"/>
          <cell r="DS367"/>
          <cell r="DT367"/>
          <cell r="DU367"/>
          <cell r="DV367"/>
          <cell r="DW367"/>
          <cell r="DX367"/>
          <cell r="DY367"/>
          <cell r="DZ367"/>
          <cell r="EA367"/>
          <cell r="EB367"/>
          <cell r="EC367"/>
          <cell r="ED367"/>
          <cell r="EE367"/>
          <cell r="EF367"/>
          <cell r="EG367"/>
          <cell r="EH367"/>
          <cell r="EI367"/>
          <cell r="EJ367"/>
          <cell r="EK367"/>
          <cell r="EL367"/>
          <cell r="EM367"/>
          <cell r="EN367"/>
          <cell r="EO367"/>
          <cell r="EP367"/>
          <cell r="EQ367"/>
          <cell r="ER367"/>
          <cell r="ES367"/>
          <cell r="ET367"/>
          <cell r="EU367" t="str">
            <v>$ -</v>
          </cell>
          <cell r="EV367"/>
          <cell r="EW367"/>
          <cell r="EX367"/>
          <cell r="EY367"/>
          <cell r="EZ367"/>
          <cell r="FA367"/>
          <cell r="FB367">
            <v>0</v>
          </cell>
          <cell r="FC367" t="str">
            <v>#¡VALOR!</v>
          </cell>
          <cell r="FD367">
            <v>240</v>
          </cell>
          <cell r="FE367" t="str">
            <v>$ 0</v>
          </cell>
          <cell r="FF367" t="str">
            <v>#¡VALOR!</v>
          </cell>
          <cell r="FG367" t="str">
            <v>#¡VALOR!</v>
          </cell>
          <cell r="FH367"/>
          <cell r="FI367"/>
          <cell r="FJ367" t="str">
            <v>#N/D</v>
          </cell>
          <cell r="FK367" t="str">
            <v>#N/D</v>
          </cell>
          <cell r="FL367" t="str">
            <v>$367</v>
          </cell>
          <cell r="FM367" t="str">
            <v>#N/D</v>
          </cell>
          <cell r="FN367" t="str">
            <v>#N/D</v>
          </cell>
          <cell r="FO367" t="str">
            <v>#N/D</v>
          </cell>
          <cell r="FP367" t="str">
            <v>#N/D</v>
          </cell>
          <cell r="FQ367" t="str">
            <v>#¡REF!</v>
          </cell>
          <cell r="FR367" t="str">
            <v>#N/D</v>
          </cell>
          <cell r="FS367"/>
          <cell r="FT367"/>
          <cell r="FU367"/>
          <cell r="FV367">
            <v>8</v>
          </cell>
          <cell r="FW367" t="str">
            <v>#N/D</v>
          </cell>
          <cell r="FX367"/>
          <cell r="FY367"/>
          <cell r="FZ367"/>
          <cell r="GA367"/>
          <cell r="GB367"/>
          <cell r="GC367"/>
        </row>
        <row r="368">
          <cell r="A368" t="str">
            <v>C182</v>
          </cell>
          <cell r="B368"/>
          <cell r="C368">
            <v>2025</v>
          </cell>
          <cell r="D368">
            <v>367</v>
          </cell>
          <cell r="E368">
            <v>41925214</v>
          </cell>
          <cell r="F368" t="str">
            <v>#¡REF!</v>
          </cell>
          <cell r="G368" t="str">
            <v>#¡REF!</v>
          </cell>
          <cell r="H368" t="str">
            <v>#N/D</v>
          </cell>
          <cell r="I368" t="str">
            <v>#N/D</v>
          </cell>
          <cell r="J368" t="str">
            <v>#N/D</v>
          </cell>
          <cell r="K368" t="str">
            <v>#N/D</v>
          </cell>
          <cell r="L368" t="str">
            <v>#N/D</v>
          </cell>
          <cell r="M368" t="str">
            <v>#N/D</v>
          </cell>
          <cell r="N368" t="str">
            <v>#N/D</v>
          </cell>
          <cell r="O368" t="str">
            <v>#N/D</v>
          </cell>
          <cell r="P368" t="str">
            <v>#N/D</v>
          </cell>
          <cell r="Q368" t="str">
            <v>#N/D</v>
          </cell>
          <cell r="R368" t="str">
            <v>#N/D</v>
          </cell>
          <cell r="S368" t="str">
            <v>#N/D</v>
          </cell>
          <cell r="T368" t="str">
            <v>#N/D</v>
          </cell>
          <cell r="U368" t="str">
            <v>#N/D</v>
          </cell>
          <cell r="V368"/>
          <cell r="W368"/>
          <cell r="X368"/>
          <cell r="Y368"/>
          <cell r="Z368"/>
          <cell r="AA368" t="str">
            <v>Prestar servicios profesionales para la creación de contenidos relacionados con las tendencias de participación desarroladas por el Observatorio de Participación Ciudadana</v>
          </cell>
          <cell r="AB368"/>
          <cell r="AC368"/>
          <cell r="AD368"/>
          <cell r="AE368"/>
          <cell r="AF368"/>
          <cell r="AG368"/>
          <cell r="AH368">
            <v>4</v>
          </cell>
          <cell r="AI368"/>
          <cell r="AJ368"/>
          <cell r="AK368"/>
          <cell r="AL368"/>
          <cell r="AM368" t="str">
            <v>#¡VALOR!</v>
          </cell>
          <cell r="AN368">
            <v>120</v>
          </cell>
          <cell r="AO368"/>
          <cell r="AP368"/>
          <cell r="AQ368"/>
          <cell r="AR368"/>
          <cell r="AS368" t="str">
            <v>$ 6.400.000</v>
          </cell>
          <cell r="AT368" t="str">
            <v>PROFESIONAL 6</v>
          </cell>
          <cell r="AU368"/>
          <cell r="AV368"/>
          <cell r="AW368"/>
          <cell r="AX368"/>
          <cell r="AY368"/>
          <cell r="AZ368"/>
          <cell r="BA368"/>
          <cell r="BB368"/>
          <cell r="BC368"/>
          <cell r="BD368"/>
          <cell r="BE368"/>
          <cell r="BF368"/>
          <cell r="BG368"/>
          <cell r="BH368"/>
          <cell r="BI368"/>
          <cell r="BJ368"/>
          <cell r="BK368"/>
          <cell r="BL368"/>
          <cell r="BM368"/>
          <cell r="BN368"/>
          <cell r="BO368"/>
          <cell r="BP368"/>
          <cell r="BQ368"/>
          <cell r="BR368"/>
          <cell r="BS368"/>
          <cell r="BT368"/>
          <cell r="BU368"/>
          <cell r="BV368"/>
          <cell r="BW368"/>
          <cell r="BX368"/>
          <cell r="BY368"/>
          <cell r="BZ368"/>
          <cell r="CA368"/>
          <cell r="CB368"/>
          <cell r="CC368"/>
          <cell r="CD368"/>
          <cell r="CE368"/>
          <cell r="CF368"/>
          <cell r="CG368"/>
          <cell r="CH368"/>
          <cell r="CI368"/>
          <cell r="CJ368" t="str">
            <v>Wilson Ayure</v>
          </cell>
          <cell r="CK368"/>
          <cell r="CL368" t="str">
            <v>1 1. Interna</v>
          </cell>
          <cell r="CM368" t="str">
            <v>JOSÉ GUILLERMO ORJUELA ARDILA</v>
          </cell>
          <cell r="CN368">
            <v>1075654508</v>
          </cell>
          <cell r="CO368">
            <v>1</v>
          </cell>
          <cell r="CP368"/>
          <cell r="CQ368" t="str">
            <v>GERENTE ESCUELA DE LA PARTICIPACIÓN</v>
          </cell>
          <cell r="CR368"/>
          <cell r="CS368"/>
          <cell r="CT368"/>
          <cell r="CU368"/>
          <cell r="CV368"/>
          <cell r="CW368"/>
          <cell r="CX368"/>
          <cell r="CY368"/>
          <cell r="CZ368"/>
          <cell r="DA368"/>
          <cell r="DB368"/>
          <cell r="DC368"/>
          <cell r="DD368"/>
          <cell r="DE368"/>
          <cell r="DF368"/>
          <cell r="DG368"/>
          <cell r="DH368"/>
          <cell r="DI368"/>
          <cell r="DJ368"/>
          <cell r="DK368"/>
          <cell r="DL368"/>
          <cell r="DM368"/>
          <cell r="DN368"/>
          <cell r="DO368"/>
          <cell r="DP368"/>
          <cell r="DQ368"/>
          <cell r="DR368"/>
          <cell r="DS368"/>
          <cell r="DT368"/>
          <cell r="DU368"/>
          <cell r="DV368"/>
          <cell r="DW368"/>
          <cell r="DX368"/>
          <cell r="DY368"/>
          <cell r="DZ368"/>
          <cell r="EA368"/>
          <cell r="EB368"/>
          <cell r="EC368"/>
          <cell r="ED368"/>
          <cell r="EE368"/>
          <cell r="EF368"/>
          <cell r="EG368"/>
          <cell r="EH368"/>
          <cell r="EI368"/>
          <cell r="EJ368"/>
          <cell r="EK368"/>
          <cell r="EL368"/>
          <cell r="EM368"/>
          <cell r="EN368"/>
          <cell r="EO368"/>
          <cell r="EP368"/>
          <cell r="EQ368"/>
          <cell r="ER368"/>
          <cell r="ES368"/>
          <cell r="ET368"/>
          <cell r="EU368" t="str">
            <v>$ -</v>
          </cell>
          <cell r="EV368"/>
          <cell r="EW368"/>
          <cell r="EX368"/>
          <cell r="EY368"/>
          <cell r="EZ368"/>
          <cell r="FA368"/>
          <cell r="FB368">
            <v>0</v>
          </cell>
          <cell r="FC368" t="str">
            <v>#¡VALOR!</v>
          </cell>
          <cell r="FD368">
            <v>120</v>
          </cell>
          <cell r="FE368" t="str">
            <v>$ 0</v>
          </cell>
          <cell r="FF368" t="str">
            <v>#¡VALOR!</v>
          </cell>
          <cell r="FG368" t="str">
            <v>#¡VALOR!</v>
          </cell>
          <cell r="FH368"/>
          <cell r="FI368"/>
          <cell r="FJ368" t="str">
            <v>#N/D</v>
          </cell>
          <cell r="FK368" t="str">
            <v>#N/D</v>
          </cell>
          <cell r="FL368" t="str">
            <v>$368</v>
          </cell>
          <cell r="FM368" t="str">
            <v>#N/D</v>
          </cell>
          <cell r="FN368" t="str">
            <v>#N/D</v>
          </cell>
          <cell r="FO368" t="str">
            <v>#N/D</v>
          </cell>
          <cell r="FP368" t="str">
            <v>#N/D</v>
          </cell>
          <cell r="FQ368" t="str">
            <v>#¡REF!</v>
          </cell>
          <cell r="FR368" t="str">
            <v>#N/D</v>
          </cell>
          <cell r="FS368"/>
          <cell r="FT368"/>
          <cell r="FU368"/>
          <cell r="FV368">
            <v>4</v>
          </cell>
          <cell r="FW368" t="str">
            <v>#N/D</v>
          </cell>
          <cell r="FX368"/>
          <cell r="FY368"/>
          <cell r="FZ368"/>
          <cell r="GA368"/>
          <cell r="GB368"/>
          <cell r="GC368"/>
        </row>
        <row r="369">
          <cell r="A369" t="str">
            <v>C380</v>
          </cell>
          <cell r="B369"/>
          <cell r="C369">
            <v>2025</v>
          </cell>
          <cell r="D369">
            <v>368</v>
          </cell>
          <cell r="E369"/>
          <cell r="F369"/>
          <cell r="G369"/>
          <cell r="H369"/>
          <cell r="I369"/>
          <cell r="J369"/>
          <cell r="K369"/>
          <cell r="L369"/>
          <cell r="M369"/>
          <cell r="N369"/>
          <cell r="O369"/>
          <cell r="P369"/>
          <cell r="Q369"/>
          <cell r="R369"/>
          <cell r="S369"/>
          <cell r="T369"/>
          <cell r="U369"/>
          <cell r="V369"/>
          <cell r="W369"/>
          <cell r="X369"/>
          <cell r="Y369"/>
          <cell r="Z369"/>
          <cell r="AA369" t="str">
            <v>Prestar los servicios profesionales para implementar el modelo de fortalecimiento de las organizaciones comunales de primer y segundo grado en el marco del proyecto de inversión 8131.</v>
          </cell>
          <cell r="AB369"/>
          <cell r="AC369"/>
          <cell r="AD369"/>
          <cell r="AE369"/>
          <cell r="AF369"/>
          <cell r="AG369"/>
          <cell r="AH369">
            <v>6</v>
          </cell>
          <cell r="AI369"/>
          <cell r="AJ369"/>
          <cell r="AK369"/>
          <cell r="AL369"/>
          <cell r="AM369" t="str">
            <v>#¡VALOR!</v>
          </cell>
          <cell r="AN369">
            <v>180</v>
          </cell>
          <cell r="AO369"/>
          <cell r="AP369"/>
          <cell r="AQ369"/>
          <cell r="AR369"/>
          <cell r="AS369" t="str">
            <v>$ 4.200.000</v>
          </cell>
          <cell r="AT369" t="str">
            <v>PROFESIONAL 1</v>
          </cell>
          <cell r="AU369"/>
          <cell r="AV369"/>
          <cell r="AW369"/>
          <cell r="AX369"/>
          <cell r="AY369"/>
          <cell r="AZ369"/>
          <cell r="BA369"/>
          <cell r="BB369"/>
          <cell r="BC369"/>
          <cell r="BD369"/>
          <cell r="BE369"/>
          <cell r="BF369"/>
          <cell r="BG369"/>
          <cell r="BH369"/>
          <cell r="BI369"/>
          <cell r="BJ369"/>
          <cell r="BK369"/>
          <cell r="BL369"/>
          <cell r="BM369"/>
          <cell r="BN369"/>
          <cell r="BO369"/>
          <cell r="BP369"/>
          <cell r="BQ369"/>
          <cell r="BR369"/>
          <cell r="BS369"/>
          <cell r="BT369"/>
          <cell r="BU369"/>
          <cell r="BV369"/>
          <cell r="BW369"/>
          <cell r="BX369"/>
          <cell r="BY369"/>
          <cell r="BZ369"/>
          <cell r="CA369"/>
          <cell r="CB369"/>
          <cell r="CC369"/>
          <cell r="CD369"/>
          <cell r="CE369"/>
          <cell r="CF369"/>
          <cell r="CG369"/>
          <cell r="CH369"/>
          <cell r="CI369"/>
          <cell r="CJ369" t="str">
            <v>JORGE SUAREZ</v>
          </cell>
          <cell r="CK369"/>
          <cell r="CL369" t="str">
            <v>1 1. Interna</v>
          </cell>
          <cell r="CM369" t="str">
            <v>JOHN JAIRO GONZALEZ ARBOLEDA</v>
          </cell>
          <cell r="CN369">
            <v>80037360</v>
          </cell>
          <cell r="CO369">
            <v>8</v>
          </cell>
          <cell r="CP369"/>
          <cell r="CQ369" t="str">
            <v>SUBDIRECTOR DE ASUNTOS COMUNALES</v>
          </cell>
          <cell r="CR369"/>
          <cell r="CS369"/>
          <cell r="CT369"/>
          <cell r="CU369"/>
          <cell r="CV369"/>
          <cell r="CW369"/>
          <cell r="CX369"/>
          <cell r="CY369"/>
          <cell r="CZ369"/>
          <cell r="DA369"/>
          <cell r="DB369"/>
          <cell r="DC369"/>
          <cell r="DD369"/>
          <cell r="DE369"/>
          <cell r="DF369"/>
          <cell r="DG369"/>
          <cell r="DH369"/>
          <cell r="DI369"/>
          <cell r="DJ369"/>
          <cell r="DK369"/>
          <cell r="DL369"/>
          <cell r="DM369"/>
          <cell r="DN369"/>
          <cell r="DO369"/>
          <cell r="DP369"/>
          <cell r="DQ369"/>
          <cell r="DR369"/>
          <cell r="DS369"/>
          <cell r="DT369"/>
          <cell r="DU369"/>
          <cell r="DV369"/>
          <cell r="DW369"/>
          <cell r="DX369"/>
          <cell r="DY369"/>
          <cell r="DZ369"/>
          <cell r="EA369"/>
          <cell r="EB369"/>
          <cell r="EC369"/>
          <cell r="ED369"/>
          <cell r="EE369"/>
          <cell r="EF369"/>
          <cell r="EG369"/>
          <cell r="EH369"/>
          <cell r="EI369"/>
          <cell r="EJ369"/>
          <cell r="EK369"/>
          <cell r="EL369"/>
          <cell r="EM369"/>
          <cell r="EN369"/>
          <cell r="EO369"/>
          <cell r="EP369"/>
          <cell r="EQ369"/>
          <cell r="ER369"/>
          <cell r="ES369"/>
          <cell r="ET369"/>
          <cell r="EU369" t="str">
            <v>$ -</v>
          </cell>
          <cell r="EV369"/>
          <cell r="EW369"/>
          <cell r="EX369"/>
          <cell r="EY369"/>
          <cell r="EZ369"/>
          <cell r="FA369"/>
          <cell r="FB369">
            <v>0</v>
          </cell>
          <cell r="FC369" t="str">
            <v>#¡VALOR!</v>
          </cell>
          <cell r="FD369">
            <v>180</v>
          </cell>
          <cell r="FE369" t="str">
            <v>$ 0</v>
          </cell>
          <cell r="FF369" t="str">
            <v>#¡VALOR!</v>
          </cell>
          <cell r="FG369" t="str">
            <v>#¡VALOR!</v>
          </cell>
          <cell r="FH369"/>
          <cell r="FI369"/>
          <cell r="FJ369" t="str">
            <v>#N/D</v>
          </cell>
          <cell r="FK369" t="str">
            <v>#N/D</v>
          </cell>
          <cell r="FL369" t="str">
            <v>$369</v>
          </cell>
          <cell r="FM369" t="str">
            <v>#N/D</v>
          </cell>
          <cell r="FN369" t="str">
            <v>#N/D</v>
          </cell>
          <cell r="FO369" t="str">
            <v>#N/D</v>
          </cell>
          <cell r="FP369" t="str">
            <v>#N/D</v>
          </cell>
          <cell r="FQ369" t="str">
            <v>#¡REF!</v>
          </cell>
          <cell r="FR369" t="str">
            <v>#N/D</v>
          </cell>
          <cell r="FS369"/>
          <cell r="FT369"/>
          <cell r="FU369"/>
          <cell r="FV369">
            <v>6</v>
          </cell>
          <cell r="FW369" t="str">
            <v>#N/D</v>
          </cell>
          <cell r="FX369"/>
          <cell r="FY369"/>
          <cell r="FZ369"/>
          <cell r="GA369"/>
          <cell r="GB369"/>
          <cell r="GC369"/>
        </row>
        <row r="370">
          <cell r="A370" t="str">
            <v>C445</v>
          </cell>
          <cell r="B370"/>
          <cell r="C370">
            <v>2025</v>
          </cell>
          <cell r="D370">
            <v>369</v>
          </cell>
          <cell r="E370"/>
          <cell r="F370"/>
          <cell r="G370"/>
          <cell r="H370"/>
          <cell r="I370"/>
          <cell r="J370"/>
          <cell r="K370"/>
          <cell r="L370"/>
          <cell r="M370"/>
          <cell r="N370"/>
          <cell r="O370"/>
          <cell r="P370"/>
          <cell r="Q370"/>
          <cell r="R370"/>
          <cell r="S370"/>
          <cell r="T370"/>
          <cell r="U370"/>
          <cell r="V370"/>
          <cell r="W370"/>
          <cell r="X370"/>
          <cell r="Y370"/>
          <cell r="Z370"/>
          <cell r="AA370" t="str">
            <v>Prestar los servicios profesionales para realizar acciones para el  mejoramiento a través del desarrollo de la ruta de fortalecimiento de las organizaciones comunales de primer y segundo grado en el marco del proyecto de inversión 8131.</v>
          </cell>
          <cell r="AB370"/>
          <cell r="AC370"/>
          <cell r="AD370"/>
          <cell r="AE370"/>
          <cell r="AF370"/>
          <cell r="AG370"/>
          <cell r="AH370">
            <v>6</v>
          </cell>
          <cell r="AI370"/>
          <cell r="AJ370"/>
          <cell r="AK370"/>
          <cell r="AL370"/>
          <cell r="AM370" t="str">
            <v>#¡VALOR!</v>
          </cell>
          <cell r="AN370">
            <v>180</v>
          </cell>
          <cell r="AO370"/>
          <cell r="AP370"/>
          <cell r="AQ370"/>
          <cell r="AR370"/>
          <cell r="AS370" t="str">
            <v>$ 4.500.000</v>
          </cell>
          <cell r="AT370" t="str">
            <v>ASISTENCIAL 2</v>
          </cell>
          <cell r="AU370"/>
          <cell r="AV370" t="str">
            <v>1 1. Natural</v>
          </cell>
          <cell r="AW370" t="str">
            <v>26 26-Persona Natural</v>
          </cell>
          <cell r="AX370" t="str">
            <v>3 3. Único Contratista</v>
          </cell>
          <cell r="AY370" t="str">
            <v>17 17. Contrato de Prestación de Servicios</v>
          </cell>
          <cell r="AZ370" t="str">
            <v>33 33-Servicios Apoyo a la Gestion de la Entidad (servicios administrativos)</v>
          </cell>
          <cell r="BA370" t="str">
            <v>5 Contratación directa</v>
          </cell>
          <cell r="BB370" t="str">
            <v>33 Prestación de Servicios Profesionales y Apoyo (5-8)</v>
          </cell>
          <cell r="BC370">
            <v>1</v>
          </cell>
          <cell r="BD370" t="str">
            <v>1 1. Ley 80</v>
          </cell>
          <cell r="BE370"/>
          <cell r="BF370"/>
          <cell r="BG370"/>
          <cell r="BH370"/>
          <cell r="BI370" t="str">
            <v>6 6: Prestacion de servicios</v>
          </cell>
          <cell r="BJ370"/>
          <cell r="BK370"/>
          <cell r="BL370"/>
          <cell r="BM370"/>
          <cell r="BN370"/>
          <cell r="BO370"/>
          <cell r="BP370"/>
          <cell r="BQ370"/>
          <cell r="BR370"/>
          <cell r="BS370"/>
          <cell r="BT370"/>
          <cell r="BU370"/>
          <cell r="BV370"/>
          <cell r="BW370"/>
          <cell r="BX370"/>
          <cell r="BY370"/>
          <cell r="BZ370"/>
          <cell r="CA370"/>
          <cell r="CB370"/>
          <cell r="CC370"/>
          <cell r="CD370"/>
          <cell r="CE370"/>
          <cell r="CF370"/>
          <cell r="CG370"/>
          <cell r="CH370"/>
          <cell r="CI370"/>
          <cell r="CJ370" t="str">
            <v>JORGE SUAREZ</v>
          </cell>
          <cell r="CK370"/>
          <cell r="CL370" t="str">
            <v>1 1. Interna</v>
          </cell>
          <cell r="CM370" t="str">
            <v>JOHN JAIRO GONZALEZ ARBOLEDA</v>
          </cell>
          <cell r="CN370">
            <v>80037360</v>
          </cell>
          <cell r="CO370">
            <v>8</v>
          </cell>
          <cell r="CP370"/>
          <cell r="CQ370" t="str">
            <v>SUBDIRECTOR DE ASUNTOS COMUNALES</v>
          </cell>
          <cell r="CR370"/>
          <cell r="CS370"/>
          <cell r="CT370"/>
          <cell r="CU370"/>
          <cell r="CV370"/>
          <cell r="CW370"/>
          <cell r="CX370"/>
          <cell r="CY370"/>
          <cell r="CZ370"/>
          <cell r="DA370"/>
          <cell r="DB370"/>
          <cell r="DC370"/>
          <cell r="DD370"/>
          <cell r="DE370"/>
          <cell r="DF370"/>
          <cell r="DG370"/>
          <cell r="DH370"/>
          <cell r="DI370"/>
          <cell r="DJ370"/>
          <cell r="DK370"/>
          <cell r="DL370"/>
          <cell r="DM370"/>
          <cell r="DN370"/>
          <cell r="DO370"/>
          <cell r="DP370"/>
          <cell r="DQ370"/>
          <cell r="DR370"/>
          <cell r="DS370"/>
          <cell r="DT370"/>
          <cell r="DU370"/>
          <cell r="DV370"/>
          <cell r="DW370"/>
          <cell r="DX370"/>
          <cell r="DY370"/>
          <cell r="DZ370"/>
          <cell r="EA370"/>
          <cell r="EB370"/>
          <cell r="EC370"/>
          <cell r="ED370"/>
          <cell r="EE370"/>
          <cell r="EF370"/>
          <cell r="EG370"/>
          <cell r="EH370"/>
          <cell r="EI370"/>
          <cell r="EJ370"/>
          <cell r="EK370"/>
          <cell r="EL370"/>
          <cell r="EM370"/>
          <cell r="EN370"/>
          <cell r="EO370"/>
          <cell r="EP370"/>
          <cell r="EQ370"/>
          <cell r="ER370"/>
          <cell r="ES370"/>
          <cell r="ET370"/>
          <cell r="EU370" t="str">
            <v>$ -</v>
          </cell>
          <cell r="EV370"/>
          <cell r="EW370"/>
          <cell r="EX370"/>
          <cell r="EY370"/>
          <cell r="EZ370"/>
          <cell r="FA370"/>
          <cell r="FB370">
            <v>0</v>
          </cell>
          <cell r="FC370" t="str">
            <v>#¡VALOR!</v>
          </cell>
          <cell r="FD370">
            <v>180</v>
          </cell>
          <cell r="FE370" t="str">
            <v>$ 0</v>
          </cell>
          <cell r="FF370" t="str">
            <v>#¡VALOR!</v>
          </cell>
          <cell r="FG370" t="str">
            <v>#¡VALOR!</v>
          </cell>
          <cell r="FH370"/>
          <cell r="FI370"/>
          <cell r="FJ370" t="str">
            <v>#N/D</v>
          </cell>
          <cell r="FK370" t="str">
            <v>#N/D</v>
          </cell>
          <cell r="FL370" t="str">
            <v>$370</v>
          </cell>
          <cell r="FM370" t="str">
            <v>#N/D</v>
          </cell>
          <cell r="FN370" t="str">
            <v>#N/D</v>
          </cell>
          <cell r="FO370" t="str">
            <v>#N/D</v>
          </cell>
          <cell r="FP370" t="str">
            <v>#N/D</v>
          </cell>
          <cell r="FQ370" t="str">
            <v>#¡REF!</v>
          </cell>
          <cell r="FR370" t="str">
            <v>#N/D</v>
          </cell>
          <cell r="FS370"/>
          <cell r="FT370"/>
          <cell r="FU370"/>
          <cell r="FV370">
            <v>6</v>
          </cell>
          <cell r="FW370" t="str">
            <v>#N/D</v>
          </cell>
          <cell r="FX370"/>
          <cell r="FY370"/>
          <cell r="FZ370"/>
          <cell r="GA370"/>
          <cell r="GB370"/>
          <cell r="GC370"/>
        </row>
        <row r="371">
          <cell r="A371" t="str">
            <v>C158</v>
          </cell>
          <cell r="B371"/>
          <cell r="C371">
            <v>2025</v>
          </cell>
          <cell r="D371">
            <v>370</v>
          </cell>
          <cell r="E371"/>
          <cell r="F371"/>
          <cell r="G371"/>
          <cell r="H371"/>
          <cell r="I371"/>
          <cell r="J371"/>
          <cell r="K371"/>
          <cell r="L371"/>
          <cell r="M371"/>
          <cell r="N371"/>
          <cell r="O371"/>
          <cell r="P371"/>
          <cell r="Q371"/>
          <cell r="R371"/>
          <cell r="S371"/>
          <cell r="T371"/>
          <cell r="U371"/>
          <cell r="V371"/>
          <cell r="W371"/>
          <cell r="X371"/>
          <cell r="Y371"/>
          <cell r="Z371"/>
          <cell r="AA371" t="str">
            <v>Prestar servicios de apoyo a la gestión para colaborar en la implementación de actividades y el desarrollo logístico de acciones en las diversas modalidades  de formación ofrecidas por la Gerencia de la Escuela de Participación</v>
          </cell>
          <cell r="AB371"/>
          <cell r="AC371"/>
          <cell r="AD371"/>
          <cell r="AE371"/>
          <cell r="AF371"/>
          <cell r="AG371"/>
          <cell r="AH371">
            <v>4</v>
          </cell>
          <cell r="AI371"/>
          <cell r="AJ371"/>
          <cell r="AK371"/>
          <cell r="AL371"/>
          <cell r="AM371" t="str">
            <v>#¡VALOR!</v>
          </cell>
          <cell r="AN371">
            <v>120</v>
          </cell>
          <cell r="AO371"/>
          <cell r="AP371"/>
          <cell r="AQ371"/>
          <cell r="AR371"/>
          <cell r="AS371" t="str">
            <v>$ 2.253.000</v>
          </cell>
          <cell r="AT371" t="str">
            <v>ASISTENCIAL 4</v>
          </cell>
          <cell r="AU371"/>
          <cell r="AV371" t="str">
            <v>1 1. Natural</v>
          </cell>
          <cell r="AW371" t="str">
            <v>26 26-Persona Natural</v>
          </cell>
          <cell r="AX371" t="str">
            <v>3 3. Único Contratista</v>
          </cell>
          <cell r="AY371" t="str">
            <v>17 17. Contrato de Prestación de Servicios</v>
          </cell>
          <cell r="AZ371" t="str">
            <v>33 33-Servicios Apoyo a la Gestion de la Entidad (servicios administrativos)</v>
          </cell>
          <cell r="BA371" t="str">
            <v>5 Contratación directa</v>
          </cell>
          <cell r="BB371" t="str">
            <v>33 Prestación de Servicios Profesionales y Apoyo (5-8)</v>
          </cell>
          <cell r="BC371">
            <v>1</v>
          </cell>
          <cell r="BD371" t="str">
            <v>1 1. Ley 80</v>
          </cell>
          <cell r="BE371"/>
          <cell r="BF371"/>
          <cell r="BG371"/>
          <cell r="BH371"/>
          <cell r="BI371" t="str">
            <v>6 6: Prestacion de servicios</v>
          </cell>
          <cell r="BJ371"/>
          <cell r="BK371"/>
          <cell r="BL371"/>
          <cell r="BM371"/>
          <cell r="BN371"/>
          <cell r="BO371"/>
          <cell r="BP371"/>
          <cell r="BQ371"/>
          <cell r="BR371"/>
          <cell r="BS371"/>
          <cell r="BT371"/>
          <cell r="BU371"/>
          <cell r="BV371"/>
          <cell r="BW371"/>
          <cell r="BX371"/>
          <cell r="BY371"/>
          <cell r="BZ371"/>
          <cell r="CA371"/>
          <cell r="CB371"/>
          <cell r="CC371"/>
          <cell r="CD371"/>
          <cell r="CE371"/>
          <cell r="CF371"/>
          <cell r="CG371"/>
          <cell r="CH371"/>
          <cell r="CI371"/>
          <cell r="CJ371" t="str">
            <v>JORGE SUAREZ</v>
          </cell>
          <cell r="CK371"/>
          <cell r="CL371" t="str">
            <v>1 1. Interna</v>
          </cell>
          <cell r="CM371" t="str">
            <v>JOSÉ GUILLERMO ORJUELA ARDILA</v>
          </cell>
          <cell r="CN371">
            <v>1075654508</v>
          </cell>
          <cell r="CO371">
            <v>1</v>
          </cell>
          <cell r="CP371"/>
          <cell r="CQ371" t="str">
            <v>GERENTE ESCUELA DE LA PARTICIPACIÓN</v>
          </cell>
          <cell r="CR371"/>
          <cell r="CS371"/>
          <cell r="CT371"/>
          <cell r="CU371"/>
          <cell r="CV371"/>
          <cell r="CW371"/>
          <cell r="CX371"/>
          <cell r="CY371"/>
          <cell r="CZ371"/>
          <cell r="DA371"/>
          <cell r="DB371"/>
          <cell r="DC371"/>
          <cell r="DD371"/>
          <cell r="DE371"/>
          <cell r="DF371"/>
          <cell r="DG371"/>
          <cell r="DH371"/>
          <cell r="DI371"/>
          <cell r="DJ371"/>
          <cell r="DK371"/>
          <cell r="DL371"/>
          <cell r="DM371"/>
          <cell r="DN371"/>
          <cell r="DO371"/>
          <cell r="DP371"/>
          <cell r="DQ371"/>
          <cell r="DR371"/>
          <cell r="DS371"/>
          <cell r="DT371"/>
          <cell r="DU371"/>
          <cell r="DV371"/>
          <cell r="DW371"/>
          <cell r="DX371"/>
          <cell r="DY371"/>
          <cell r="DZ371"/>
          <cell r="EA371"/>
          <cell r="EB371"/>
          <cell r="EC371"/>
          <cell r="ED371"/>
          <cell r="EE371"/>
          <cell r="EF371"/>
          <cell r="EG371"/>
          <cell r="EH371"/>
          <cell r="EI371"/>
          <cell r="EJ371"/>
          <cell r="EK371"/>
          <cell r="EL371"/>
          <cell r="EM371"/>
          <cell r="EN371"/>
          <cell r="EO371"/>
          <cell r="EP371"/>
          <cell r="EQ371"/>
          <cell r="ER371"/>
          <cell r="ES371"/>
          <cell r="ET371"/>
          <cell r="EU371" t="str">
            <v>$ -</v>
          </cell>
          <cell r="EV371"/>
          <cell r="EW371"/>
          <cell r="EX371"/>
          <cell r="EY371"/>
          <cell r="EZ371"/>
          <cell r="FA371"/>
          <cell r="FB371">
            <v>0</v>
          </cell>
          <cell r="FC371" t="str">
            <v>#¡VALOR!</v>
          </cell>
          <cell r="FD371">
            <v>120</v>
          </cell>
          <cell r="FE371" t="str">
            <v>$ 0</v>
          </cell>
          <cell r="FF371" t="str">
            <v>#¡VALOR!</v>
          </cell>
          <cell r="FG371" t="str">
            <v>#¡VALOR!</v>
          </cell>
          <cell r="FH371"/>
          <cell r="FI371"/>
          <cell r="FJ371" t="str">
            <v>#N/D</v>
          </cell>
          <cell r="FK371" t="str">
            <v>#N/D</v>
          </cell>
          <cell r="FL371" t="str">
            <v>$371</v>
          </cell>
          <cell r="FM371" t="str">
            <v>#N/D</v>
          </cell>
          <cell r="FN371" t="str">
            <v>#N/D</v>
          </cell>
          <cell r="FO371" t="str">
            <v>#N/D</v>
          </cell>
          <cell r="FP371" t="str">
            <v>#N/D</v>
          </cell>
          <cell r="FQ371" t="str">
            <v>#¡REF!</v>
          </cell>
          <cell r="FR371" t="str">
            <v>#N/D</v>
          </cell>
          <cell r="FS371"/>
          <cell r="FT371"/>
          <cell r="FU371"/>
          <cell r="FV371">
            <v>4</v>
          </cell>
          <cell r="FW371" t="str">
            <v>#N/D</v>
          </cell>
          <cell r="FX371"/>
          <cell r="FY371"/>
          <cell r="FZ371"/>
          <cell r="GA371"/>
          <cell r="GB371"/>
          <cell r="GC371"/>
        </row>
        <row r="372">
          <cell r="A372" t="str">
            <v>C457</v>
          </cell>
          <cell r="B372"/>
          <cell r="C372">
            <v>2025</v>
          </cell>
          <cell r="D372">
            <v>371</v>
          </cell>
          <cell r="E372"/>
          <cell r="F372"/>
          <cell r="G372"/>
          <cell r="H372"/>
          <cell r="I372"/>
          <cell r="J372"/>
          <cell r="K372"/>
          <cell r="L372"/>
          <cell r="M372"/>
          <cell r="N372"/>
          <cell r="O372"/>
          <cell r="P372"/>
          <cell r="Q372"/>
          <cell r="R372"/>
          <cell r="S372"/>
          <cell r="T372"/>
          <cell r="U372"/>
          <cell r="V372"/>
          <cell r="W372"/>
          <cell r="X372"/>
          <cell r="Y372"/>
          <cell r="Z372"/>
          <cell r="AA372" t="str">
            <v xml:space="preserve">Prestar los servicios profesionales para realizar seguimiento a la Politica Publica de Participacion  incidente y acompañar la estrategia de Gobierno abierto y planeacion participativa
</v>
          </cell>
          <cell r="AB372"/>
          <cell r="AC372"/>
          <cell r="AD372"/>
          <cell r="AE372"/>
          <cell r="AF372"/>
          <cell r="AG372"/>
          <cell r="AH372">
            <v>8</v>
          </cell>
          <cell r="AI372"/>
          <cell r="AJ372"/>
          <cell r="AK372"/>
          <cell r="AL372"/>
          <cell r="AM372" t="str">
            <v>#¡VALOR!</v>
          </cell>
          <cell r="AN372">
            <v>240</v>
          </cell>
          <cell r="AO372"/>
          <cell r="AP372"/>
          <cell r="AQ372"/>
          <cell r="AR372"/>
          <cell r="AS372" t="str">
            <v>$ 5.000.000</v>
          </cell>
          <cell r="AT372" t="str">
            <v>PROFESIONAL 3</v>
          </cell>
          <cell r="AU372"/>
          <cell r="AV372"/>
          <cell r="AW372"/>
          <cell r="AX372"/>
          <cell r="AY372"/>
          <cell r="AZ372"/>
          <cell r="BA372"/>
          <cell r="BB372"/>
          <cell r="BC372"/>
          <cell r="BD372"/>
          <cell r="BE372"/>
          <cell r="BF372"/>
          <cell r="BG372"/>
          <cell r="BH372"/>
          <cell r="BI372"/>
          <cell r="BJ372"/>
          <cell r="BK372"/>
          <cell r="BL372"/>
          <cell r="BM372"/>
          <cell r="BN372"/>
          <cell r="BO372"/>
          <cell r="BP372"/>
          <cell r="BQ372"/>
          <cell r="BR372"/>
          <cell r="BS372"/>
          <cell r="BT372"/>
          <cell r="BU372"/>
          <cell r="BV372"/>
          <cell r="BW372"/>
          <cell r="BX372"/>
          <cell r="BY372"/>
          <cell r="BZ372"/>
          <cell r="CA372"/>
          <cell r="CB372"/>
          <cell r="CC372"/>
          <cell r="CD372"/>
          <cell r="CE372"/>
          <cell r="CF372"/>
          <cell r="CG372"/>
          <cell r="CH372"/>
          <cell r="CI372"/>
          <cell r="CJ372" t="str">
            <v>Manuela Martínez</v>
          </cell>
          <cell r="CK372"/>
          <cell r="CL372" t="str">
            <v>1 1. Interna</v>
          </cell>
          <cell r="CM372" t="str">
            <v>JUAN CAMILO CASTELLANOS MEDINA</v>
          </cell>
          <cell r="CN372">
            <v>3838495</v>
          </cell>
          <cell r="CO372">
            <v>0</v>
          </cell>
          <cell r="CP372"/>
          <cell r="CQ372" t="str">
            <v>GERENTE DE INSTANCIAS Y MECANISMOS DE PARTICIPACIÓN</v>
          </cell>
          <cell r="CR372"/>
          <cell r="CS372"/>
          <cell r="CT372"/>
          <cell r="CU372"/>
          <cell r="CV372"/>
          <cell r="CW372"/>
          <cell r="CX372"/>
          <cell r="CY372"/>
          <cell r="CZ372"/>
          <cell r="DA372"/>
          <cell r="DB372"/>
          <cell r="DC372"/>
          <cell r="DD372"/>
          <cell r="DE372"/>
          <cell r="DF372"/>
          <cell r="DG372"/>
          <cell r="DH372"/>
          <cell r="DI372"/>
          <cell r="DJ372"/>
          <cell r="DK372"/>
          <cell r="DL372"/>
          <cell r="DM372"/>
          <cell r="DN372"/>
          <cell r="DO372"/>
          <cell r="DP372"/>
          <cell r="DQ372"/>
          <cell r="DR372"/>
          <cell r="DS372"/>
          <cell r="DT372"/>
          <cell r="DU372"/>
          <cell r="DV372"/>
          <cell r="DW372"/>
          <cell r="DX372"/>
          <cell r="DY372"/>
          <cell r="DZ372"/>
          <cell r="EA372"/>
          <cell r="EB372"/>
          <cell r="EC372"/>
          <cell r="ED372"/>
          <cell r="EE372"/>
          <cell r="EF372"/>
          <cell r="EG372"/>
          <cell r="EH372"/>
          <cell r="EI372"/>
          <cell r="EJ372"/>
          <cell r="EK372"/>
          <cell r="EL372"/>
          <cell r="EM372"/>
          <cell r="EN372"/>
          <cell r="EO372"/>
          <cell r="EP372"/>
          <cell r="EQ372"/>
          <cell r="ER372"/>
          <cell r="ES372"/>
          <cell r="ET372"/>
          <cell r="EU372" t="str">
            <v>$ -</v>
          </cell>
          <cell r="EV372"/>
          <cell r="EW372"/>
          <cell r="EX372"/>
          <cell r="EY372"/>
          <cell r="EZ372"/>
          <cell r="FA372"/>
          <cell r="FB372">
            <v>0</v>
          </cell>
          <cell r="FC372" t="str">
            <v>#¡VALOR!</v>
          </cell>
          <cell r="FD372">
            <v>240</v>
          </cell>
          <cell r="FE372" t="str">
            <v>$ 0</v>
          </cell>
          <cell r="FF372" t="str">
            <v>#¡VALOR!</v>
          </cell>
          <cell r="FG372" t="str">
            <v>#¡VALOR!</v>
          </cell>
          <cell r="FH372"/>
          <cell r="FI372"/>
          <cell r="FJ372" t="str">
            <v>#N/D</v>
          </cell>
          <cell r="FK372" t="str">
            <v>#N/D</v>
          </cell>
          <cell r="FL372" t="str">
            <v>$372</v>
          </cell>
          <cell r="FM372" t="str">
            <v>#N/D</v>
          </cell>
          <cell r="FN372" t="str">
            <v>#N/D</v>
          </cell>
          <cell r="FO372" t="str">
            <v>#N/D</v>
          </cell>
          <cell r="FP372" t="str">
            <v>#N/D</v>
          </cell>
          <cell r="FQ372" t="str">
            <v>#¡REF!</v>
          </cell>
          <cell r="FR372" t="str">
            <v>#N/D</v>
          </cell>
          <cell r="FS372"/>
          <cell r="FT372"/>
          <cell r="FU372"/>
          <cell r="FV372">
            <v>8</v>
          </cell>
          <cell r="FW372" t="str">
            <v>#N/D</v>
          </cell>
          <cell r="FX372"/>
          <cell r="FY372"/>
          <cell r="FZ372"/>
          <cell r="GA372"/>
          <cell r="GB372"/>
          <cell r="GC372"/>
        </row>
        <row r="373">
          <cell r="A373" t="str">
            <v>C652</v>
          </cell>
          <cell r="B373"/>
          <cell r="C373">
            <v>2025</v>
          </cell>
          <cell r="D373">
            <v>372</v>
          </cell>
          <cell r="E373"/>
          <cell r="F373"/>
          <cell r="G373"/>
          <cell r="H373"/>
          <cell r="I373"/>
          <cell r="J373"/>
          <cell r="K373"/>
          <cell r="L373"/>
          <cell r="M373"/>
          <cell r="N373"/>
          <cell r="O373"/>
          <cell r="P373"/>
          <cell r="Q373"/>
          <cell r="R373"/>
          <cell r="S373"/>
          <cell r="T373"/>
          <cell r="U373"/>
          <cell r="V373"/>
          <cell r="W373"/>
          <cell r="X373"/>
          <cell r="Y373"/>
          <cell r="Z373"/>
          <cell r="AA373" t="str">
            <v>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v>
          </cell>
          <cell r="AB373"/>
          <cell r="AC373"/>
          <cell r="AD373"/>
          <cell r="AE373"/>
          <cell r="AF373"/>
          <cell r="AG373"/>
          <cell r="AH373">
            <v>5</v>
          </cell>
          <cell r="AI373"/>
          <cell r="AJ373"/>
          <cell r="AK373"/>
          <cell r="AL373"/>
          <cell r="AM373" t="str">
            <v>#¡VALOR!</v>
          </cell>
          <cell r="AN373">
            <v>150</v>
          </cell>
          <cell r="AO373"/>
          <cell r="AP373"/>
          <cell r="AQ373"/>
          <cell r="AR373"/>
          <cell r="AS373" t="str">
            <v>$ 4.508.000</v>
          </cell>
          <cell r="AT373" t="str">
            <v>PROFESIONAL 2</v>
          </cell>
          <cell r="AU373"/>
          <cell r="AV373"/>
          <cell r="AW373"/>
          <cell r="AX373"/>
          <cell r="AY373"/>
          <cell r="AZ373"/>
          <cell r="BA373"/>
          <cell r="BB373"/>
          <cell r="BC373"/>
          <cell r="BD373"/>
          <cell r="BE373"/>
          <cell r="BF373"/>
          <cell r="BG373"/>
          <cell r="BH373"/>
          <cell r="BI373"/>
          <cell r="BJ373"/>
          <cell r="BK373"/>
          <cell r="BL373"/>
          <cell r="BM373"/>
          <cell r="BN373"/>
          <cell r="BO373"/>
          <cell r="BP373"/>
          <cell r="BQ373"/>
          <cell r="BR373"/>
          <cell r="BS373"/>
          <cell r="BT373"/>
          <cell r="BU373"/>
          <cell r="BV373"/>
          <cell r="BW373"/>
          <cell r="BX373"/>
          <cell r="BY373"/>
          <cell r="BZ373"/>
          <cell r="CA373"/>
          <cell r="CB373"/>
          <cell r="CC373"/>
          <cell r="CD373"/>
          <cell r="CE373"/>
          <cell r="CF373"/>
          <cell r="CG373"/>
          <cell r="CH373"/>
          <cell r="CI373"/>
          <cell r="CJ373" t="str">
            <v>Manuela Martínez</v>
          </cell>
          <cell r="CK373"/>
          <cell r="CL373" t="str">
            <v>1 1. Interna</v>
          </cell>
          <cell r="CM373" t="str">
            <v>ELIZABETH CORREA LONDOÑO</v>
          </cell>
          <cell r="CN373">
            <v>1017128785</v>
          </cell>
          <cell r="CO373">
            <v>7</v>
          </cell>
          <cell r="CP373"/>
          <cell r="CQ373" t="str">
            <v>Jefe de la Oficina Asesora de Comunicaciones</v>
          </cell>
          <cell r="CR373"/>
          <cell r="CS373"/>
          <cell r="CT373"/>
          <cell r="CU373"/>
          <cell r="CV373"/>
          <cell r="CW373"/>
          <cell r="CX373"/>
          <cell r="CY373"/>
          <cell r="CZ373"/>
          <cell r="DA373"/>
          <cell r="DB373"/>
          <cell r="DC373"/>
          <cell r="DD373"/>
          <cell r="DE373"/>
          <cell r="DF373"/>
          <cell r="DG373"/>
          <cell r="DH373"/>
          <cell r="DI373"/>
          <cell r="DJ373"/>
          <cell r="DK373"/>
          <cell r="DL373"/>
          <cell r="DM373"/>
          <cell r="DN373"/>
          <cell r="DO373"/>
          <cell r="DP373"/>
          <cell r="DQ373"/>
          <cell r="DR373"/>
          <cell r="DS373"/>
          <cell r="DT373"/>
          <cell r="DU373"/>
          <cell r="DV373"/>
          <cell r="DW373"/>
          <cell r="DX373"/>
          <cell r="DY373"/>
          <cell r="DZ373"/>
          <cell r="EA373"/>
          <cell r="EB373"/>
          <cell r="EC373"/>
          <cell r="ED373"/>
          <cell r="EE373"/>
          <cell r="EF373"/>
          <cell r="EG373"/>
          <cell r="EH373"/>
          <cell r="EI373"/>
          <cell r="EJ373"/>
          <cell r="EK373"/>
          <cell r="EL373"/>
          <cell r="EM373"/>
          <cell r="EN373"/>
          <cell r="EO373"/>
          <cell r="EP373"/>
          <cell r="EQ373"/>
          <cell r="ER373"/>
          <cell r="ES373"/>
          <cell r="ET373"/>
          <cell r="EU373" t="str">
            <v>$ -</v>
          </cell>
          <cell r="EV373"/>
          <cell r="EW373"/>
          <cell r="EX373"/>
          <cell r="EY373"/>
          <cell r="EZ373"/>
          <cell r="FA373"/>
          <cell r="FB373">
            <v>0</v>
          </cell>
          <cell r="FC373" t="str">
            <v>#¡VALOR!</v>
          </cell>
          <cell r="FD373">
            <v>150</v>
          </cell>
          <cell r="FE373" t="str">
            <v>$ 0</v>
          </cell>
          <cell r="FF373" t="str">
            <v>#¡VALOR!</v>
          </cell>
          <cell r="FG373" t="str">
            <v>#¡VALOR!</v>
          </cell>
          <cell r="FH373"/>
          <cell r="FI373"/>
          <cell r="FJ373" t="str">
            <v>#N/D</v>
          </cell>
          <cell r="FK373" t="str">
            <v>#N/D</v>
          </cell>
          <cell r="FL373" t="str">
            <v>$373</v>
          </cell>
          <cell r="FM373" t="str">
            <v>#N/D</v>
          </cell>
          <cell r="FN373" t="str">
            <v>#N/D</v>
          </cell>
          <cell r="FO373" t="str">
            <v>#N/D</v>
          </cell>
          <cell r="FP373" t="str">
            <v>#N/D</v>
          </cell>
          <cell r="FQ373" t="str">
            <v>#¡REF!</v>
          </cell>
          <cell r="FR373" t="str">
            <v>#N/D</v>
          </cell>
          <cell r="FS373"/>
          <cell r="FT373"/>
          <cell r="FU373"/>
          <cell r="FV373">
            <v>5</v>
          </cell>
          <cell r="FW373" t="str">
            <v>#N/D</v>
          </cell>
          <cell r="FX373"/>
          <cell r="FY373"/>
          <cell r="FZ373"/>
          <cell r="GA373"/>
          <cell r="GB373"/>
          <cell r="GC373"/>
        </row>
        <row r="374">
          <cell r="A374"/>
          <cell r="B374"/>
          <cell r="C374">
            <v>2025</v>
          </cell>
          <cell r="D374">
            <v>373</v>
          </cell>
          <cell r="E374"/>
          <cell r="F374"/>
          <cell r="G374"/>
          <cell r="H374"/>
          <cell r="I374"/>
          <cell r="J374"/>
          <cell r="K374"/>
          <cell r="L374"/>
          <cell r="M374"/>
          <cell r="N374"/>
          <cell r="O374"/>
          <cell r="P374"/>
          <cell r="Q374"/>
          <cell r="R374"/>
          <cell r="S374"/>
          <cell r="T374"/>
          <cell r="U374"/>
          <cell r="V374"/>
          <cell r="W374"/>
          <cell r="X374"/>
          <cell r="Y374"/>
          <cell r="Z374"/>
          <cell r="AA374" t="str">
            <v>Prestar los servicios profesionales para realizar el seguimiento y control de los procedimientos de Bienes, Servicios e Infraestructura del Instituto.</v>
          </cell>
          <cell r="AB374"/>
          <cell r="AC374"/>
          <cell r="AD374"/>
          <cell r="AE374"/>
          <cell r="AF374"/>
          <cell r="AG374"/>
          <cell r="AH374"/>
          <cell r="AI374"/>
          <cell r="AJ374"/>
          <cell r="AK374"/>
          <cell r="AL374"/>
          <cell r="AM374" t="str">
            <v>#¡VALOR!</v>
          </cell>
          <cell r="AN374">
            <v>0</v>
          </cell>
          <cell r="AO374"/>
          <cell r="AP374"/>
          <cell r="AQ374"/>
          <cell r="AR374"/>
          <cell r="AS374"/>
          <cell r="AT374"/>
          <cell r="AU374"/>
          <cell r="AV374"/>
          <cell r="AW374"/>
          <cell r="AX374"/>
          <cell r="AY374"/>
          <cell r="AZ374"/>
          <cell r="BA374"/>
          <cell r="BB374"/>
          <cell r="BC374"/>
          <cell r="BD374"/>
          <cell r="BE374"/>
          <cell r="BF374"/>
          <cell r="BG374"/>
          <cell r="BH374"/>
          <cell r="BI374"/>
          <cell r="BJ374"/>
          <cell r="BK374"/>
          <cell r="BL374"/>
          <cell r="BM374"/>
          <cell r="BN374"/>
          <cell r="BO374"/>
          <cell r="BP374"/>
          <cell r="BQ374"/>
          <cell r="BR374"/>
          <cell r="BS374"/>
          <cell r="BT374"/>
          <cell r="BU374"/>
          <cell r="BV374"/>
          <cell r="BW374"/>
          <cell r="BX374"/>
          <cell r="BY374"/>
          <cell r="BZ374"/>
          <cell r="CA374"/>
          <cell r="CB374"/>
          <cell r="CC374"/>
          <cell r="CD374"/>
          <cell r="CE374"/>
          <cell r="CF374"/>
          <cell r="CG374"/>
          <cell r="CH374"/>
          <cell r="CI374"/>
          <cell r="CJ374" t="str">
            <v>Wilson Ayure</v>
          </cell>
          <cell r="CK374"/>
          <cell r="CL374" t="str">
            <v>1 1. Interna</v>
          </cell>
          <cell r="CM374" t="str">
            <v>YULY MARCELA BARAJAS AGUILERA</v>
          </cell>
          <cell r="CN374">
            <v>1010176121</v>
          </cell>
          <cell r="CO374">
            <v>6</v>
          </cell>
          <cell r="CP374"/>
          <cell r="CQ374" t="str">
            <v>SECRETARIA GENERAL</v>
          </cell>
          <cell r="CR374"/>
          <cell r="CS374"/>
          <cell r="CT374"/>
          <cell r="CU374"/>
          <cell r="CV374"/>
          <cell r="CW374"/>
          <cell r="CX374"/>
          <cell r="CY374"/>
          <cell r="CZ374"/>
          <cell r="DA374"/>
          <cell r="DB374"/>
          <cell r="DC374"/>
          <cell r="DD374"/>
          <cell r="DE374"/>
          <cell r="DF374"/>
          <cell r="DG374"/>
          <cell r="DH374"/>
          <cell r="DI374"/>
          <cell r="DJ374"/>
          <cell r="DK374"/>
          <cell r="DL374"/>
          <cell r="DM374"/>
          <cell r="DN374"/>
          <cell r="DO374"/>
          <cell r="DP374"/>
          <cell r="DQ374"/>
          <cell r="DR374"/>
          <cell r="DS374"/>
          <cell r="DT374"/>
          <cell r="DU374"/>
          <cell r="DV374"/>
          <cell r="DW374"/>
          <cell r="DX374"/>
          <cell r="DY374"/>
          <cell r="DZ374"/>
          <cell r="EA374"/>
          <cell r="EB374"/>
          <cell r="EC374"/>
          <cell r="ED374"/>
          <cell r="EE374"/>
          <cell r="EF374"/>
          <cell r="EG374"/>
          <cell r="EH374"/>
          <cell r="EI374"/>
          <cell r="EJ374"/>
          <cell r="EK374"/>
          <cell r="EL374"/>
          <cell r="EM374"/>
          <cell r="EN374"/>
          <cell r="EO374"/>
          <cell r="EP374"/>
          <cell r="EQ374"/>
          <cell r="ER374"/>
          <cell r="ES374"/>
          <cell r="ET374"/>
          <cell r="EU374" t="str">
            <v>$ -</v>
          </cell>
          <cell r="EV374"/>
          <cell r="EW374"/>
          <cell r="EX374"/>
          <cell r="EY374"/>
          <cell r="EZ374"/>
          <cell r="FA374"/>
          <cell r="FB374">
            <v>0</v>
          </cell>
          <cell r="FC374" t="str">
            <v>#¡VALOR!</v>
          </cell>
          <cell r="FD374">
            <v>0</v>
          </cell>
          <cell r="FE374" t="str">
            <v>$ 0</v>
          </cell>
          <cell r="FF374" t="str">
            <v>#¡VALOR!</v>
          </cell>
          <cell r="FG374" t="str">
            <v>#¡VALOR!</v>
          </cell>
          <cell r="FH374"/>
          <cell r="FI374"/>
          <cell r="FJ374" t="str">
            <v>#N/D</v>
          </cell>
          <cell r="FK374" t="str">
            <v>#N/D</v>
          </cell>
          <cell r="FL374" t="str">
            <v>$374</v>
          </cell>
          <cell r="FM374" t="str">
            <v>#N/D</v>
          </cell>
          <cell r="FN374" t="str">
            <v>#N/D</v>
          </cell>
          <cell r="FO374" t="str">
            <v>#N/D</v>
          </cell>
          <cell r="FP374" t="str">
            <v>#N/D</v>
          </cell>
          <cell r="FQ374" t="str">
            <v>#¡REF!</v>
          </cell>
          <cell r="FR374" t="str">
            <v>#N/D</v>
          </cell>
          <cell r="FS374"/>
          <cell r="FT374"/>
          <cell r="FU374"/>
          <cell r="FV374">
            <v>0</v>
          </cell>
          <cell r="FW374" t="str">
            <v>#N/D</v>
          </cell>
          <cell r="FX374"/>
          <cell r="FY374"/>
          <cell r="FZ374"/>
          <cell r="GA374"/>
          <cell r="GB374"/>
          <cell r="GC374"/>
        </row>
        <row r="375">
          <cell r="A375"/>
          <cell r="B375"/>
          <cell r="C375">
            <v>2025</v>
          </cell>
          <cell r="D375">
            <v>374</v>
          </cell>
          <cell r="E375"/>
          <cell r="F375"/>
          <cell r="G375"/>
          <cell r="H375"/>
          <cell r="I375"/>
          <cell r="J375"/>
          <cell r="K375"/>
          <cell r="L375"/>
          <cell r="M375"/>
          <cell r="N375"/>
          <cell r="O375"/>
          <cell r="P375"/>
          <cell r="Q375"/>
          <cell r="R375"/>
          <cell r="S375"/>
          <cell r="T375"/>
          <cell r="U375"/>
          <cell r="V375"/>
          <cell r="W375"/>
          <cell r="X375"/>
          <cell r="Y375"/>
          <cell r="Z375"/>
          <cell r="AA375" t="str">
            <v>Prestar los servicios profesionales para desarrollar tareas administrativas y financieras del Observatorio y la Gerencia Escuela</v>
          </cell>
          <cell r="AB375"/>
          <cell r="AC375"/>
          <cell r="AD375"/>
          <cell r="AE375"/>
          <cell r="AF375"/>
          <cell r="AG375"/>
          <cell r="AH375"/>
          <cell r="AI375"/>
          <cell r="AJ375"/>
          <cell r="AK375"/>
          <cell r="AL375"/>
          <cell r="AM375" t="str">
            <v>#¡VALOR!</v>
          </cell>
          <cell r="AN375">
            <v>0</v>
          </cell>
          <cell r="AO375"/>
          <cell r="AP375"/>
          <cell r="AQ375"/>
          <cell r="AR375"/>
          <cell r="AS375"/>
          <cell r="AT375"/>
          <cell r="AU375"/>
          <cell r="AV375"/>
          <cell r="AW375"/>
          <cell r="AX375"/>
          <cell r="AY375"/>
          <cell r="AZ375"/>
          <cell r="BA375"/>
          <cell r="BB375"/>
          <cell r="BC375"/>
          <cell r="BD375"/>
          <cell r="BE375"/>
          <cell r="BF375"/>
          <cell r="BG375"/>
          <cell r="BH375"/>
          <cell r="BI375"/>
          <cell r="BJ375"/>
          <cell r="BK375"/>
          <cell r="BL375"/>
          <cell r="BM375"/>
          <cell r="BN375"/>
          <cell r="BO375"/>
          <cell r="BP375"/>
          <cell r="BQ375"/>
          <cell r="BR375"/>
          <cell r="BS375"/>
          <cell r="BT375"/>
          <cell r="BU375"/>
          <cell r="BV375"/>
          <cell r="BW375"/>
          <cell r="BX375"/>
          <cell r="BY375"/>
          <cell r="BZ375"/>
          <cell r="CA375"/>
          <cell r="CB375"/>
          <cell r="CC375"/>
          <cell r="CD375"/>
          <cell r="CE375"/>
          <cell r="CF375"/>
          <cell r="CG375"/>
          <cell r="CH375"/>
          <cell r="CI375"/>
          <cell r="CJ375" t="str">
            <v>Manuela Martínez</v>
          </cell>
          <cell r="CK375"/>
          <cell r="CL375" t="str">
            <v>1 1. Interna</v>
          </cell>
          <cell r="CM375" t="str">
            <v>JOSÉ GUILLERMO ORJUELA ARDILA</v>
          </cell>
          <cell r="CN375">
            <v>1075654508</v>
          </cell>
          <cell r="CO375">
            <v>1</v>
          </cell>
          <cell r="CP375"/>
          <cell r="CQ375" t="str">
            <v>GERENTE ESCUELA DE LA PARTICIPACIÓN</v>
          </cell>
          <cell r="CR375"/>
          <cell r="CS375"/>
          <cell r="CT375"/>
          <cell r="CU375"/>
          <cell r="CV375"/>
          <cell r="CW375"/>
          <cell r="CX375"/>
          <cell r="CY375"/>
          <cell r="CZ375"/>
          <cell r="DA375"/>
          <cell r="DB375"/>
          <cell r="DC375"/>
          <cell r="DD375"/>
          <cell r="DE375"/>
          <cell r="DF375"/>
          <cell r="DG375"/>
          <cell r="DH375"/>
          <cell r="DI375"/>
          <cell r="DJ375"/>
          <cell r="DK375"/>
          <cell r="DL375"/>
          <cell r="DM375"/>
          <cell r="DN375"/>
          <cell r="DO375"/>
          <cell r="DP375"/>
          <cell r="DQ375"/>
          <cell r="DR375"/>
          <cell r="DS375"/>
          <cell r="DT375"/>
          <cell r="DU375"/>
          <cell r="DV375"/>
          <cell r="DW375"/>
          <cell r="DX375"/>
          <cell r="DY375"/>
          <cell r="DZ375"/>
          <cell r="EA375"/>
          <cell r="EB375"/>
          <cell r="EC375"/>
          <cell r="ED375"/>
          <cell r="EE375"/>
          <cell r="EF375"/>
          <cell r="EG375"/>
          <cell r="EH375"/>
          <cell r="EI375"/>
          <cell r="EJ375"/>
          <cell r="EK375"/>
          <cell r="EL375"/>
          <cell r="EM375"/>
          <cell r="EN375"/>
          <cell r="EO375"/>
          <cell r="EP375"/>
          <cell r="EQ375"/>
          <cell r="ER375"/>
          <cell r="ES375"/>
          <cell r="ET375"/>
          <cell r="EU375" t="str">
            <v>$ -</v>
          </cell>
          <cell r="EV375"/>
          <cell r="EW375"/>
          <cell r="EX375"/>
          <cell r="EY375"/>
          <cell r="EZ375"/>
          <cell r="FA375"/>
          <cell r="FB375">
            <v>0</v>
          </cell>
          <cell r="FC375" t="str">
            <v>#¡VALOR!</v>
          </cell>
          <cell r="FD375">
            <v>0</v>
          </cell>
          <cell r="FE375" t="str">
            <v>$ 0</v>
          </cell>
          <cell r="FF375" t="str">
            <v>#¡VALOR!</v>
          </cell>
          <cell r="FG375" t="str">
            <v>#¡VALOR!</v>
          </cell>
          <cell r="FH375"/>
          <cell r="FI375"/>
          <cell r="FJ375" t="str">
            <v>#N/D</v>
          </cell>
          <cell r="FK375" t="str">
            <v>#N/D</v>
          </cell>
          <cell r="FL375" t="str">
            <v>$375</v>
          </cell>
          <cell r="FM375" t="str">
            <v>#N/D</v>
          </cell>
          <cell r="FN375" t="str">
            <v>#N/D</v>
          </cell>
          <cell r="FO375" t="str">
            <v>#N/D</v>
          </cell>
          <cell r="FP375" t="str">
            <v>#N/D</v>
          </cell>
          <cell r="FQ375" t="str">
            <v>#¡REF!</v>
          </cell>
          <cell r="FR375" t="str">
            <v>#N/D</v>
          </cell>
          <cell r="FS375"/>
          <cell r="FT375"/>
          <cell r="FU375"/>
          <cell r="FV375">
            <v>0</v>
          </cell>
          <cell r="FW375" t="str">
            <v>#N/D</v>
          </cell>
          <cell r="FX375"/>
          <cell r="FY375"/>
          <cell r="FZ375"/>
          <cell r="GA375"/>
          <cell r="GB375"/>
          <cell r="GC375"/>
        </row>
        <row r="376">
          <cell r="A376"/>
          <cell r="B376"/>
          <cell r="C376">
            <v>2025</v>
          </cell>
          <cell r="D376">
            <v>375</v>
          </cell>
          <cell r="E376"/>
          <cell r="F376"/>
          <cell r="G376"/>
          <cell r="H376"/>
          <cell r="I376"/>
          <cell r="J376"/>
          <cell r="K376"/>
          <cell r="L376"/>
          <cell r="M376"/>
          <cell r="N376"/>
          <cell r="O376"/>
          <cell r="P376"/>
          <cell r="Q376"/>
          <cell r="R376"/>
          <cell r="S376"/>
          <cell r="T376"/>
          <cell r="U376"/>
          <cell r="V376"/>
          <cell r="W376"/>
          <cell r="X376"/>
          <cell r="Y376"/>
          <cell r="Z376"/>
          <cell r="AA376" t="str">
            <v>Prestar los servicios profesionales para implementar acciones requeridas para la ejecución, desarrollo el modelo de fortalecimiento de las organizaciones comunales de primer y segundo grado en el marco del proyecto de inversión 8131.</v>
          </cell>
          <cell r="AB376"/>
          <cell r="AC376"/>
          <cell r="AD376"/>
          <cell r="AE376"/>
          <cell r="AF376"/>
          <cell r="AG376"/>
          <cell r="AH376"/>
          <cell r="AI376"/>
          <cell r="AJ376"/>
          <cell r="AK376"/>
          <cell r="AL376"/>
          <cell r="AM376" t="str">
            <v>#¡VALOR!</v>
          </cell>
          <cell r="AN376">
            <v>0</v>
          </cell>
          <cell r="AO376"/>
          <cell r="AP376"/>
          <cell r="AQ376"/>
          <cell r="AR376"/>
          <cell r="AS376"/>
          <cell r="AT376"/>
          <cell r="AU376"/>
          <cell r="AV376"/>
          <cell r="AW376"/>
          <cell r="AX376"/>
          <cell r="AY376"/>
          <cell r="AZ376"/>
          <cell r="BA376"/>
          <cell r="BB376"/>
          <cell r="BC376"/>
          <cell r="BD376"/>
          <cell r="BE376"/>
          <cell r="BF376"/>
          <cell r="BG376"/>
          <cell r="BH376"/>
          <cell r="BI376"/>
          <cell r="BJ376"/>
          <cell r="BK376"/>
          <cell r="BL376"/>
          <cell r="BM376"/>
          <cell r="BN376"/>
          <cell r="BO376"/>
          <cell r="BP376"/>
          <cell r="BQ376"/>
          <cell r="BR376"/>
          <cell r="BS376"/>
          <cell r="BT376"/>
          <cell r="BU376"/>
          <cell r="BV376"/>
          <cell r="BW376"/>
          <cell r="BX376"/>
          <cell r="BY376"/>
          <cell r="BZ376"/>
          <cell r="CA376"/>
          <cell r="CB376"/>
          <cell r="CC376"/>
          <cell r="CD376"/>
          <cell r="CE376"/>
          <cell r="CF376"/>
          <cell r="CG376"/>
          <cell r="CH376"/>
          <cell r="CI376"/>
          <cell r="CJ376" t="str">
            <v>Wilson Ayure</v>
          </cell>
          <cell r="CK376"/>
          <cell r="CL376" t="str">
            <v>1 1. Interna</v>
          </cell>
          <cell r="CM376" t="str">
            <v>JOHN JAIRO GONZALEZ ARBOLEDA</v>
          </cell>
          <cell r="CN376">
            <v>80037360</v>
          </cell>
          <cell r="CO376">
            <v>8</v>
          </cell>
          <cell r="CP376"/>
          <cell r="CQ376" t="str">
            <v>SUBDIRECTOR DE ASUNTOS COMUNALES</v>
          </cell>
          <cell r="CR376"/>
          <cell r="CS376"/>
          <cell r="CT376"/>
          <cell r="CU376"/>
          <cell r="CV376"/>
          <cell r="CW376"/>
          <cell r="CX376"/>
          <cell r="CY376"/>
          <cell r="CZ376"/>
          <cell r="DA376"/>
          <cell r="DB376"/>
          <cell r="DC376"/>
          <cell r="DD376"/>
          <cell r="DE376"/>
          <cell r="DF376"/>
          <cell r="DG376"/>
          <cell r="DH376"/>
          <cell r="DI376"/>
          <cell r="DJ376"/>
          <cell r="DK376"/>
          <cell r="DL376"/>
          <cell r="DM376"/>
          <cell r="DN376"/>
          <cell r="DO376"/>
          <cell r="DP376"/>
          <cell r="DQ376"/>
          <cell r="DR376"/>
          <cell r="DS376"/>
          <cell r="DT376"/>
          <cell r="DU376"/>
          <cell r="DV376"/>
          <cell r="DW376"/>
          <cell r="DX376"/>
          <cell r="DY376"/>
          <cell r="DZ376"/>
          <cell r="EA376"/>
          <cell r="EB376"/>
          <cell r="EC376"/>
          <cell r="ED376"/>
          <cell r="EE376"/>
          <cell r="EF376"/>
          <cell r="EG376"/>
          <cell r="EH376"/>
          <cell r="EI376"/>
          <cell r="EJ376"/>
          <cell r="EK376"/>
          <cell r="EL376"/>
          <cell r="EM376"/>
          <cell r="EN376"/>
          <cell r="EO376"/>
          <cell r="EP376"/>
          <cell r="EQ376"/>
          <cell r="ER376"/>
          <cell r="ES376"/>
          <cell r="ET376"/>
          <cell r="EU376" t="str">
            <v>$ -</v>
          </cell>
          <cell r="EV376"/>
          <cell r="EW376"/>
          <cell r="EX376"/>
          <cell r="EY376"/>
          <cell r="EZ376"/>
          <cell r="FA376"/>
          <cell r="FB376">
            <v>0</v>
          </cell>
          <cell r="FC376" t="str">
            <v>#¡VALOR!</v>
          </cell>
          <cell r="FD376">
            <v>0</v>
          </cell>
          <cell r="FE376" t="str">
            <v>$ 0</v>
          </cell>
          <cell r="FF376" t="str">
            <v>#¡VALOR!</v>
          </cell>
          <cell r="FG376" t="str">
            <v>#¡VALOR!</v>
          </cell>
          <cell r="FH376"/>
          <cell r="FI376"/>
          <cell r="FJ376" t="str">
            <v>#N/D</v>
          </cell>
          <cell r="FK376" t="str">
            <v>#N/D</v>
          </cell>
          <cell r="FL376" t="str">
            <v>$376</v>
          </cell>
          <cell r="FM376" t="str">
            <v>#N/D</v>
          </cell>
          <cell r="FN376" t="str">
            <v>#N/D</v>
          </cell>
          <cell r="FO376" t="str">
            <v>#N/D</v>
          </cell>
          <cell r="FP376" t="str">
            <v>#N/D</v>
          </cell>
          <cell r="FQ376" t="str">
            <v>#¡REF!</v>
          </cell>
          <cell r="FR376" t="str">
            <v>#N/D</v>
          </cell>
          <cell r="FS376"/>
          <cell r="FT376"/>
          <cell r="FU376"/>
          <cell r="FV376">
            <v>0</v>
          </cell>
          <cell r="FW376" t="str">
            <v>#N/D</v>
          </cell>
          <cell r="FX376"/>
          <cell r="FY376"/>
          <cell r="FZ376"/>
          <cell r="GA376"/>
          <cell r="GB376"/>
          <cell r="GC376"/>
        </row>
        <row r="377">
          <cell r="A377"/>
          <cell r="B377"/>
          <cell r="C377">
            <v>2025</v>
          </cell>
          <cell r="D377">
            <v>376</v>
          </cell>
          <cell r="E377"/>
          <cell r="F377"/>
          <cell r="G377"/>
          <cell r="H377"/>
          <cell r="I377"/>
          <cell r="J377"/>
          <cell r="K377"/>
          <cell r="L377"/>
          <cell r="M377"/>
          <cell r="N377"/>
          <cell r="O377"/>
          <cell r="P377"/>
          <cell r="Q377"/>
          <cell r="R377"/>
          <cell r="S377"/>
          <cell r="T377"/>
          <cell r="U377"/>
          <cell r="V377"/>
          <cell r="W377"/>
          <cell r="X377"/>
          <cell r="Y377"/>
          <cell r="Z377"/>
          <cell r="AA377" t="str">
            <v>Prestar servicios profesionales para acompañar los procesos estratégicos, enlace de reportes con planeación, consolidación de información del equipo territorial, puesta en marcha de talleres y nuevas iniciativas de la Gérencia en los enfoques de mujer, géneros y lgbti.</v>
          </cell>
          <cell r="AB377"/>
          <cell r="AC377"/>
          <cell r="AD377"/>
          <cell r="AE377"/>
          <cell r="AF377"/>
          <cell r="AG377"/>
          <cell r="AH377"/>
          <cell r="AI377"/>
          <cell r="AJ377"/>
          <cell r="AK377"/>
          <cell r="AL377"/>
          <cell r="AM377" t="str">
            <v>#¡VALOR!</v>
          </cell>
          <cell r="AN377">
            <v>0</v>
          </cell>
          <cell r="AO377"/>
          <cell r="AP377"/>
          <cell r="AQ377"/>
          <cell r="AR377"/>
          <cell r="AS377"/>
          <cell r="AT377"/>
          <cell r="AU377"/>
          <cell r="AV377"/>
          <cell r="AW377"/>
          <cell r="AX377"/>
          <cell r="AY377"/>
          <cell r="AZ377"/>
          <cell r="BA377"/>
          <cell r="BB377"/>
          <cell r="BC377"/>
          <cell r="BD377"/>
          <cell r="BE377"/>
          <cell r="BF377"/>
          <cell r="BG377"/>
          <cell r="BH377"/>
          <cell r="BI377"/>
          <cell r="BJ377"/>
          <cell r="BK377"/>
          <cell r="BL377"/>
          <cell r="BM377"/>
          <cell r="BN377"/>
          <cell r="BO377"/>
          <cell r="BP377"/>
          <cell r="BQ377"/>
          <cell r="BR377"/>
          <cell r="BS377"/>
          <cell r="BT377"/>
          <cell r="BU377"/>
          <cell r="BV377"/>
          <cell r="BW377"/>
          <cell r="BX377"/>
          <cell r="BY377"/>
          <cell r="BZ377"/>
          <cell r="CA377"/>
          <cell r="CB377"/>
          <cell r="CC377"/>
          <cell r="CD377"/>
          <cell r="CE377"/>
          <cell r="CF377"/>
          <cell r="CG377"/>
          <cell r="CH377"/>
          <cell r="CI377"/>
          <cell r="CJ377" t="str">
            <v>Manuela Martínez</v>
          </cell>
          <cell r="CK377"/>
          <cell r="CL377" t="str">
            <v>1 1. Interna</v>
          </cell>
          <cell r="CM377" t="str">
            <v>Adriana Marcela Castañeda Camacho</v>
          </cell>
          <cell r="CN377">
            <v>1018441216</v>
          </cell>
          <cell r="CO377">
            <v>2</v>
          </cell>
          <cell r="CP377"/>
          <cell r="CQ377" t="str">
            <v>Gerente de Mujer y Género</v>
          </cell>
          <cell r="CR377"/>
          <cell r="CS377"/>
          <cell r="CT377"/>
          <cell r="CU377"/>
          <cell r="CV377"/>
          <cell r="CW377"/>
          <cell r="CX377"/>
          <cell r="CY377"/>
          <cell r="CZ377"/>
          <cell r="DA377"/>
          <cell r="DB377"/>
          <cell r="DC377"/>
          <cell r="DD377"/>
          <cell r="DE377"/>
          <cell r="DF377"/>
          <cell r="DG377"/>
          <cell r="DH377"/>
          <cell r="DI377"/>
          <cell r="DJ377"/>
          <cell r="DK377"/>
          <cell r="DL377"/>
          <cell r="DM377"/>
          <cell r="DN377"/>
          <cell r="DO377"/>
          <cell r="DP377"/>
          <cell r="DQ377"/>
          <cell r="DR377"/>
          <cell r="DS377"/>
          <cell r="DT377"/>
          <cell r="DU377"/>
          <cell r="DV377"/>
          <cell r="DW377"/>
          <cell r="DX377"/>
          <cell r="DY377"/>
          <cell r="DZ377"/>
          <cell r="EA377"/>
          <cell r="EB377"/>
          <cell r="EC377"/>
          <cell r="ED377"/>
          <cell r="EE377"/>
          <cell r="EF377"/>
          <cell r="EG377"/>
          <cell r="EH377"/>
          <cell r="EI377"/>
          <cell r="EJ377"/>
          <cell r="EK377"/>
          <cell r="EL377"/>
          <cell r="EM377"/>
          <cell r="EN377"/>
          <cell r="EO377"/>
          <cell r="EP377"/>
          <cell r="EQ377"/>
          <cell r="ER377"/>
          <cell r="ES377"/>
          <cell r="ET377"/>
          <cell r="EU377" t="str">
            <v>$ -</v>
          </cell>
          <cell r="EV377"/>
          <cell r="EW377"/>
          <cell r="EX377"/>
          <cell r="EY377"/>
          <cell r="EZ377"/>
          <cell r="FA377"/>
          <cell r="FB377">
            <v>0</v>
          </cell>
          <cell r="FC377" t="str">
            <v>#¡VALOR!</v>
          </cell>
          <cell r="FD377">
            <v>0</v>
          </cell>
          <cell r="FE377" t="str">
            <v>$ 0</v>
          </cell>
          <cell r="FF377" t="str">
            <v>#¡VALOR!</v>
          </cell>
          <cell r="FG377" t="str">
            <v>#¡VALOR!</v>
          </cell>
          <cell r="FH377"/>
          <cell r="FI377"/>
          <cell r="FJ377" t="str">
            <v>#N/D</v>
          </cell>
          <cell r="FK377" t="str">
            <v>#N/D</v>
          </cell>
          <cell r="FL377" t="str">
            <v>$377</v>
          </cell>
          <cell r="FM377" t="str">
            <v>#N/D</v>
          </cell>
          <cell r="FN377" t="str">
            <v>#N/D</v>
          </cell>
          <cell r="FO377" t="str">
            <v>#N/D</v>
          </cell>
          <cell r="FP377" t="str">
            <v>#N/D</v>
          </cell>
          <cell r="FQ377" t="str">
            <v>#¡REF!</v>
          </cell>
          <cell r="FR377" t="str">
            <v>#N/D</v>
          </cell>
          <cell r="FS377"/>
          <cell r="FT377"/>
          <cell r="FU377"/>
          <cell r="FV377">
            <v>0</v>
          </cell>
          <cell r="FW377" t="str">
            <v>#N/D</v>
          </cell>
          <cell r="FX377"/>
          <cell r="FY377"/>
          <cell r="FZ377"/>
          <cell r="GA377"/>
          <cell r="GB377"/>
          <cell r="GC377"/>
        </row>
        <row r="378">
          <cell r="A378"/>
          <cell r="B378"/>
          <cell r="C378">
            <v>2025</v>
          </cell>
          <cell r="D378">
            <v>377</v>
          </cell>
          <cell r="E378"/>
          <cell r="F378"/>
          <cell r="G378"/>
          <cell r="H378"/>
          <cell r="I378"/>
          <cell r="J378"/>
          <cell r="K378"/>
          <cell r="L378"/>
          <cell r="M378"/>
          <cell r="N378"/>
          <cell r="O378"/>
          <cell r="P378"/>
          <cell r="Q378"/>
          <cell r="R378"/>
          <cell r="S378"/>
          <cell r="T378"/>
          <cell r="U378"/>
          <cell r="V378"/>
          <cell r="W378"/>
          <cell r="X378"/>
          <cell r="Y378"/>
          <cell r="Z378"/>
          <cell r="AA378" t="str">
            <v>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v>
          </cell>
          <cell r="AB378"/>
          <cell r="AC378"/>
          <cell r="AD378"/>
          <cell r="AE378"/>
          <cell r="AF378"/>
          <cell r="AG378"/>
          <cell r="AH378"/>
          <cell r="AI378"/>
          <cell r="AJ378"/>
          <cell r="AK378"/>
          <cell r="AL378"/>
          <cell r="AM378" t="str">
            <v>#¡VALOR!</v>
          </cell>
          <cell r="AN378">
            <v>0</v>
          </cell>
          <cell r="AO378"/>
          <cell r="AP378"/>
          <cell r="AQ378"/>
          <cell r="AR378"/>
          <cell r="AS378"/>
          <cell r="AT378"/>
          <cell r="AU378"/>
          <cell r="AV378"/>
          <cell r="AW378"/>
          <cell r="AX378"/>
          <cell r="AY378"/>
          <cell r="AZ378"/>
          <cell r="BA378"/>
          <cell r="BB378"/>
          <cell r="BC378"/>
          <cell r="BD378"/>
          <cell r="BE378"/>
          <cell r="BF378"/>
          <cell r="BG378"/>
          <cell r="BH378"/>
          <cell r="BI378"/>
          <cell r="BJ378"/>
          <cell r="BK378"/>
          <cell r="BL378"/>
          <cell r="BM378"/>
          <cell r="BN378"/>
          <cell r="BO378"/>
          <cell r="BP378"/>
          <cell r="BQ378"/>
          <cell r="BR378"/>
          <cell r="BS378"/>
          <cell r="BT378"/>
          <cell r="BU378"/>
          <cell r="BV378"/>
          <cell r="BW378"/>
          <cell r="BX378"/>
          <cell r="BY378"/>
          <cell r="BZ378"/>
          <cell r="CA378"/>
          <cell r="CB378"/>
          <cell r="CC378"/>
          <cell r="CD378"/>
          <cell r="CE378"/>
          <cell r="CF378"/>
          <cell r="CG378"/>
          <cell r="CH378"/>
          <cell r="CI378"/>
          <cell r="CJ378" t="str">
            <v>Wilson Ayure</v>
          </cell>
          <cell r="CK378"/>
          <cell r="CL378" t="str">
            <v>1 1. Interna</v>
          </cell>
          <cell r="CM378" t="str">
            <v>JOHN JAIRO GONZALEZ ARBOLEDA</v>
          </cell>
          <cell r="CN378">
            <v>80037360</v>
          </cell>
          <cell r="CO378">
            <v>8</v>
          </cell>
          <cell r="CP378"/>
          <cell r="CQ378" t="str">
            <v>SUBDIRECTOR DE ASUNTOS COMUNALES</v>
          </cell>
          <cell r="CR378"/>
          <cell r="CS378"/>
          <cell r="CT378"/>
          <cell r="CU378"/>
          <cell r="CV378"/>
          <cell r="CW378"/>
          <cell r="CX378"/>
          <cell r="CY378"/>
          <cell r="CZ378"/>
          <cell r="DA378"/>
          <cell r="DB378"/>
          <cell r="DC378"/>
          <cell r="DD378"/>
          <cell r="DE378"/>
          <cell r="DF378"/>
          <cell r="DG378"/>
          <cell r="DH378"/>
          <cell r="DI378"/>
          <cell r="DJ378"/>
          <cell r="DK378"/>
          <cell r="DL378"/>
          <cell r="DM378"/>
          <cell r="DN378"/>
          <cell r="DO378"/>
          <cell r="DP378"/>
          <cell r="DQ378"/>
          <cell r="DR378"/>
          <cell r="DS378"/>
          <cell r="DT378"/>
          <cell r="DU378"/>
          <cell r="DV378"/>
          <cell r="DW378"/>
          <cell r="DX378"/>
          <cell r="DY378"/>
          <cell r="DZ378"/>
          <cell r="EA378"/>
          <cell r="EB378"/>
          <cell r="EC378"/>
          <cell r="ED378"/>
          <cell r="EE378"/>
          <cell r="EF378"/>
          <cell r="EG378"/>
          <cell r="EH378"/>
          <cell r="EI378"/>
          <cell r="EJ378"/>
          <cell r="EK378"/>
          <cell r="EL378"/>
          <cell r="EM378"/>
          <cell r="EN378"/>
          <cell r="EO378"/>
          <cell r="EP378"/>
          <cell r="EQ378"/>
          <cell r="ER378"/>
          <cell r="ES378"/>
          <cell r="ET378"/>
          <cell r="EU378" t="str">
            <v>$ -</v>
          </cell>
          <cell r="EV378"/>
          <cell r="EW378"/>
          <cell r="EX378"/>
          <cell r="EY378"/>
          <cell r="EZ378"/>
          <cell r="FA378"/>
          <cell r="FB378">
            <v>0</v>
          </cell>
          <cell r="FC378" t="str">
            <v>#¡VALOR!</v>
          </cell>
          <cell r="FD378">
            <v>0</v>
          </cell>
          <cell r="FE378" t="str">
            <v>$ 0</v>
          </cell>
          <cell r="FF378" t="str">
            <v>#¡VALOR!</v>
          </cell>
          <cell r="FG378" t="str">
            <v>#¡VALOR!</v>
          </cell>
          <cell r="FH378"/>
          <cell r="FI378"/>
          <cell r="FJ378" t="str">
            <v>#N/D</v>
          </cell>
          <cell r="FK378" t="str">
            <v>#N/D</v>
          </cell>
          <cell r="FL378" t="str">
            <v>$378</v>
          </cell>
          <cell r="FM378" t="str">
            <v>#N/D</v>
          </cell>
          <cell r="FN378" t="str">
            <v>#N/D</v>
          </cell>
          <cell r="FO378" t="str">
            <v>#N/D</v>
          </cell>
          <cell r="FP378" t="str">
            <v>#N/D</v>
          </cell>
          <cell r="FQ378" t="str">
            <v>#¡REF!</v>
          </cell>
          <cell r="FR378" t="str">
            <v>#N/D</v>
          </cell>
          <cell r="FS378"/>
          <cell r="FT378"/>
          <cell r="FU378"/>
          <cell r="FV378">
            <v>0</v>
          </cell>
          <cell r="FW378" t="str">
            <v>#N/D</v>
          </cell>
          <cell r="FX378"/>
          <cell r="FY378"/>
          <cell r="FZ378"/>
          <cell r="GA378"/>
          <cell r="GB378"/>
          <cell r="GC378"/>
        </row>
        <row r="379">
          <cell r="A379"/>
          <cell r="B379"/>
          <cell r="C379">
            <v>2025</v>
          </cell>
          <cell r="D379">
            <v>378</v>
          </cell>
          <cell r="E379"/>
          <cell r="F379"/>
          <cell r="G379"/>
          <cell r="H379"/>
          <cell r="I379"/>
          <cell r="J379"/>
          <cell r="K379"/>
          <cell r="L379"/>
          <cell r="M379"/>
          <cell r="N379"/>
          <cell r="O379"/>
          <cell r="P379"/>
          <cell r="Q379"/>
          <cell r="R379"/>
          <cell r="S379"/>
          <cell r="T379"/>
          <cell r="U379"/>
          <cell r="V379"/>
          <cell r="W379"/>
          <cell r="X379"/>
          <cell r="Y379"/>
          <cell r="Z379"/>
          <cell r="AA379" t="str">
            <v>Prestar los servicios profesionales para coadyudar en la implementación de las distintas modalidades de los procesos formativos de la Gerencia de la Escuela de la Participación</v>
          </cell>
          <cell r="AB379"/>
          <cell r="AC379"/>
          <cell r="AD379"/>
          <cell r="AE379"/>
          <cell r="AF379"/>
          <cell r="AG379"/>
          <cell r="AH379"/>
          <cell r="AI379"/>
          <cell r="AJ379"/>
          <cell r="AK379"/>
          <cell r="AL379"/>
          <cell r="AM379" t="str">
            <v>#¡VALOR!</v>
          </cell>
          <cell r="AN379">
            <v>0</v>
          </cell>
          <cell r="AO379"/>
          <cell r="AP379"/>
          <cell r="AQ379"/>
          <cell r="AR379"/>
          <cell r="AS379"/>
          <cell r="AT379"/>
          <cell r="AU379"/>
          <cell r="AV379"/>
          <cell r="AW379"/>
          <cell r="AX379"/>
          <cell r="AY379"/>
          <cell r="AZ379"/>
          <cell r="BA379"/>
          <cell r="BB379"/>
          <cell r="BC379"/>
          <cell r="BD379"/>
          <cell r="BE379"/>
          <cell r="BF379"/>
          <cell r="BG379"/>
          <cell r="BH379"/>
          <cell r="BI379"/>
          <cell r="BJ379"/>
          <cell r="BK379"/>
          <cell r="BL379"/>
          <cell r="BM379"/>
          <cell r="BN379"/>
          <cell r="BO379"/>
          <cell r="BP379"/>
          <cell r="BQ379"/>
          <cell r="BR379"/>
          <cell r="BS379"/>
          <cell r="BT379"/>
          <cell r="BU379"/>
          <cell r="BV379"/>
          <cell r="BW379"/>
          <cell r="BX379"/>
          <cell r="BY379"/>
          <cell r="BZ379"/>
          <cell r="CA379"/>
          <cell r="CB379"/>
          <cell r="CC379"/>
          <cell r="CD379"/>
          <cell r="CE379"/>
          <cell r="CF379"/>
          <cell r="CG379"/>
          <cell r="CH379"/>
          <cell r="CI379"/>
          <cell r="CJ379" t="str">
            <v>Wilson Ayure</v>
          </cell>
          <cell r="CK379"/>
          <cell r="CL379" t="str">
            <v>1 1. Interna</v>
          </cell>
          <cell r="CM379" t="str">
            <v>JOSÉ GUILLERMO ORJUELA ARDILA</v>
          </cell>
          <cell r="CN379">
            <v>1075654508</v>
          </cell>
          <cell r="CO379">
            <v>1</v>
          </cell>
          <cell r="CP379"/>
          <cell r="CQ379" t="str">
            <v>GERENTE ESCUELA DE LA PARTICIPACIÓN</v>
          </cell>
          <cell r="CR379"/>
          <cell r="CS379"/>
          <cell r="CT379"/>
          <cell r="CU379"/>
          <cell r="CV379"/>
          <cell r="CW379"/>
          <cell r="CX379"/>
          <cell r="CY379"/>
          <cell r="CZ379"/>
          <cell r="DA379"/>
          <cell r="DB379"/>
          <cell r="DC379"/>
          <cell r="DD379"/>
          <cell r="DE379"/>
          <cell r="DF379"/>
          <cell r="DG379"/>
          <cell r="DH379"/>
          <cell r="DI379"/>
          <cell r="DJ379"/>
          <cell r="DK379"/>
          <cell r="DL379"/>
          <cell r="DM379"/>
          <cell r="DN379"/>
          <cell r="DO379"/>
          <cell r="DP379"/>
          <cell r="DQ379"/>
          <cell r="DR379"/>
          <cell r="DS379"/>
          <cell r="DT379"/>
          <cell r="DU379"/>
          <cell r="DV379"/>
          <cell r="DW379"/>
          <cell r="DX379"/>
          <cell r="DY379"/>
          <cell r="DZ379"/>
          <cell r="EA379"/>
          <cell r="EB379"/>
          <cell r="EC379"/>
          <cell r="ED379"/>
          <cell r="EE379"/>
          <cell r="EF379"/>
          <cell r="EG379"/>
          <cell r="EH379"/>
          <cell r="EI379"/>
          <cell r="EJ379"/>
          <cell r="EK379"/>
          <cell r="EL379"/>
          <cell r="EM379"/>
          <cell r="EN379"/>
          <cell r="EO379"/>
          <cell r="EP379"/>
          <cell r="EQ379"/>
          <cell r="ER379"/>
          <cell r="ES379"/>
          <cell r="ET379"/>
          <cell r="EU379" t="str">
            <v>$ -</v>
          </cell>
          <cell r="EV379"/>
          <cell r="EW379"/>
          <cell r="EX379"/>
          <cell r="EY379"/>
          <cell r="EZ379"/>
          <cell r="FA379"/>
          <cell r="FB379">
            <v>0</v>
          </cell>
          <cell r="FC379" t="str">
            <v>#¡VALOR!</v>
          </cell>
          <cell r="FD379">
            <v>0</v>
          </cell>
          <cell r="FE379" t="str">
            <v>$ 0</v>
          </cell>
          <cell r="FF379" t="str">
            <v>#¡VALOR!</v>
          </cell>
          <cell r="FG379" t="str">
            <v>#¡VALOR!</v>
          </cell>
          <cell r="FH379"/>
          <cell r="FI379"/>
          <cell r="FJ379" t="str">
            <v>#N/D</v>
          </cell>
          <cell r="FK379" t="str">
            <v>#N/D</v>
          </cell>
          <cell r="FL379" t="str">
            <v>$379</v>
          </cell>
          <cell r="FM379" t="str">
            <v>#N/D</v>
          </cell>
          <cell r="FN379" t="str">
            <v>#N/D</v>
          </cell>
          <cell r="FO379" t="str">
            <v>#N/D</v>
          </cell>
          <cell r="FP379" t="str">
            <v>#N/D</v>
          </cell>
          <cell r="FQ379" t="str">
            <v>#¡REF!</v>
          </cell>
          <cell r="FR379" t="str">
            <v>#N/D</v>
          </cell>
          <cell r="FS379"/>
          <cell r="FT379"/>
          <cell r="FU379"/>
          <cell r="FV379">
            <v>0</v>
          </cell>
          <cell r="FW379" t="str">
            <v>#N/D</v>
          </cell>
          <cell r="FX379"/>
          <cell r="FY379"/>
          <cell r="FZ379"/>
          <cell r="GA379"/>
          <cell r="GB379"/>
          <cell r="GC379"/>
        </row>
        <row r="380">
          <cell r="A380"/>
          <cell r="B380"/>
          <cell r="C380">
            <v>2025</v>
          </cell>
          <cell r="D380">
            <v>379</v>
          </cell>
          <cell r="E380"/>
          <cell r="F380"/>
          <cell r="G380"/>
          <cell r="H380"/>
          <cell r="I380"/>
          <cell r="J380"/>
          <cell r="K380"/>
          <cell r="L380"/>
          <cell r="M380"/>
          <cell r="N380"/>
          <cell r="O380"/>
          <cell r="P380"/>
          <cell r="Q380"/>
          <cell r="R380"/>
          <cell r="S380"/>
          <cell r="T380"/>
          <cell r="U380"/>
          <cell r="V380"/>
          <cell r="W380"/>
          <cell r="X380"/>
          <cell r="Y380"/>
          <cell r="Z380"/>
          <cell r="AA380" t="str">
            <v>Prestar servicios profesionales para la producción, análisis y visualización de datos y contenidos del Observatorio de Participación Ciudadana.</v>
          </cell>
          <cell r="AB380"/>
          <cell r="AC380"/>
          <cell r="AD380"/>
          <cell r="AE380"/>
          <cell r="AF380"/>
          <cell r="AG380"/>
          <cell r="AH380"/>
          <cell r="AI380"/>
          <cell r="AJ380"/>
          <cell r="AK380"/>
          <cell r="AL380"/>
          <cell r="AM380" t="str">
            <v>#¡VALOR!</v>
          </cell>
          <cell r="AN380">
            <v>0</v>
          </cell>
          <cell r="AO380"/>
          <cell r="AP380"/>
          <cell r="AQ380"/>
          <cell r="AR380"/>
          <cell r="AS380"/>
          <cell r="AT380"/>
          <cell r="AU380"/>
          <cell r="AV380"/>
          <cell r="AW380"/>
          <cell r="AX380"/>
          <cell r="AY380"/>
          <cell r="AZ380"/>
          <cell r="BA380"/>
          <cell r="BB380"/>
          <cell r="BC380"/>
          <cell r="BD380"/>
          <cell r="BE380"/>
          <cell r="BF380"/>
          <cell r="BG380"/>
          <cell r="BH380"/>
          <cell r="BI380"/>
          <cell r="BJ380"/>
          <cell r="BK380"/>
          <cell r="BL380"/>
          <cell r="BM380"/>
          <cell r="BN380"/>
          <cell r="BO380"/>
          <cell r="BP380"/>
          <cell r="BQ380"/>
          <cell r="BR380"/>
          <cell r="BS380"/>
          <cell r="BT380"/>
          <cell r="BU380"/>
          <cell r="BV380"/>
          <cell r="BW380"/>
          <cell r="BX380"/>
          <cell r="BY380"/>
          <cell r="BZ380"/>
          <cell r="CA380"/>
          <cell r="CB380"/>
          <cell r="CC380"/>
          <cell r="CD380"/>
          <cell r="CE380"/>
          <cell r="CF380"/>
          <cell r="CG380"/>
          <cell r="CH380"/>
          <cell r="CI380"/>
          <cell r="CJ380" t="str">
            <v>Mónica Flórez</v>
          </cell>
          <cell r="CK380"/>
          <cell r="CL380" t="str">
            <v>1 1. Interna</v>
          </cell>
          <cell r="CM380" t="str">
            <v>JOSÉ GUILLERMO ORJUELA ARDILA</v>
          </cell>
          <cell r="CN380">
            <v>1075654508</v>
          </cell>
          <cell r="CO380">
            <v>1</v>
          </cell>
          <cell r="CP380"/>
          <cell r="CQ380" t="str">
            <v>GERENTE ESCUELA DE LA PARTICIPACIÓN</v>
          </cell>
          <cell r="CR380"/>
          <cell r="CS380"/>
          <cell r="CT380"/>
          <cell r="CU380"/>
          <cell r="CV380"/>
          <cell r="CW380"/>
          <cell r="CX380"/>
          <cell r="CY380"/>
          <cell r="CZ380"/>
          <cell r="DA380"/>
          <cell r="DB380"/>
          <cell r="DC380"/>
          <cell r="DD380"/>
          <cell r="DE380"/>
          <cell r="DF380"/>
          <cell r="DG380"/>
          <cell r="DH380"/>
          <cell r="DI380"/>
          <cell r="DJ380"/>
          <cell r="DK380"/>
          <cell r="DL380"/>
          <cell r="DM380"/>
          <cell r="DN380"/>
          <cell r="DO380"/>
          <cell r="DP380"/>
          <cell r="DQ380"/>
          <cell r="DR380"/>
          <cell r="DS380"/>
          <cell r="DT380"/>
          <cell r="DU380"/>
          <cell r="DV380"/>
          <cell r="DW380"/>
          <cell r="DX380"/>
          <cell r="DY380"/>
          <cell r="DZ380"/>
          <cell r="EA380"/>
          <cell r="EB380"/>
          <cell r="EC380"/>
          <cell r="ED380"/>
          <cell r="EE380"/>
          <cell r="EF380"/>
          <cell r="EG380"/>
          <cell r="EH380"/>
          <cell r="EI380"/>
          <cell r="EJ380"/>
          <cell r="EK380"/>
          <cell r="EL380"/>
          <cell r="EM380"/>
          <cell r="EN380"/>
          <cell r="EO380"/>
          <cell r="EP380"/>
          <cell r="EQ380"/>
          <cell r="ER380"/>
          <cell r="ES380"/>
          <cell r="ET380"/>
          <cell r="EU380" t="str">
            <v>$ -</v>
          </cell>
          <cell r="EV380"/>
          <cell r="EW380"/>
          <cell r="EX380"/>
          <cell r="EY380"/>
          <cell r="EZ380"/>
          <cell r="FA380"/>
          <cell r="FB380">
            <v>0</v>
          </cell>
          <cell r="FC380" t="str">
            <v>#¡VALOR!</v>
          </cell>
          <cell r="FD380">
            <v>0</v>
          </cell>
          <cell r="FE380" t="str">
            <v>$ 0</v>
          </cell>
          <cell r="FF380" t="str">
            <v>#¡VALOR!</v>
          </cell>
          <cell r="FG380" t="str">
            <v>#¡VALOR!</v>
          </cell>
          <cell r="FH380"/>
          <cell r="FI380"/>
          <cell r="FJ380" t="str">
            <v>#N/D</v>
          </cell>
          <cell r="FK380" t="str">
            <v>#N/D</v>
          </cell>
          <cell r="FL380" t="str">
            <v>$380</v>
          </cell>
          <cell r="FM380" t="str">
            <v>#N/D</v>
          </cell>
          <cell r="FN380" t="str">
            <v>#N/D</v>
          </cell>
          <cell r="FO380" t="str">
            <v>#N/D</v>
          </cell>
          <cell r="FP380" t="str">
            <v>#N/D</v>
          </cell>
          <cell r="FQ380" t="str">
            <v>#¡REF!</v>
          </cell>
          <cell r="FR380" t="str">
            <v>#N/D</v>
          </cell>
          <cell r="FS380"/>
          <cell r="FT380"/>
          <cell r="FU380"/>
          <cell r="FV380">
            <v>0</v>
          </cell>
          <cell r="FW380" t="str">
            <v>#N/D</v>
          </cell>
          <cell r="FX380"/>
          <cell r="FY380"/>
          <cell r="FZ380"/>
          <cell r="GA380"/>
          <cell r="GB380"/>
          <cell r="GC380"/>
        </row>
        <row r="381">
          <cell r="A381"/>
          <cell r="B381"/>
          <cell r="C381">
            <v>2025</v>
          </cell>
          <cell r="D381">
            <v>380</v>
          </cell>
          <cell r="E381"/>
          <cell r="F381"/>
          <cell r="G381"/>
          <cell r="H381"/>
          <cell r="I381"/>
          <cell r="J381"/>
          <cell r="K381"/>
          <cell r="L381"/>
          <cell r="M381"/>
          <cell r="N381"/>
          <cell r="O381"/>
          <cell r="P381"/>
          <cell r="Q381"/>
          <cell r="R381"/>
          <cell r="S381"/>
          <cell r="T381"/>
          <cell r="U381"/>
          <cell r="V381"/>
          <cell r="W381"/>
          <cell r="X381"/>
          <cell r="Y381"/>
          <cell r="Z381"/>
          <cell r="AA381" t="str">
            <v>Prestar los servicios profesionales para realizar acciones para el mejoramiento a través del desarrollo de la ruta de fortalecimiento de las organizaciones comunales de primer y segundo grado en el marco del proyecto de inversión 8131</v>
          </cell>
          <cell r="AB381"/>
          <cell r="AC381"/>
          <cell r="AD381"/>
          <cell r="AE381"/>
          <cell r="AF381"/>
          <cell r="AG381"/>
          <cell r="AH381"/>
          <cell r="AI381"/>
          <cell r="AJ381"/>
          <cell r="AK381"/>
          <cell r="AL381"/>
          <cell r="AM381" t="str">
            <v>#¡VALOR!</v>
          </cell>
          <cell r="AN381">
            <v>0</v>
          </cell>
          <cell r="AO381"/>
          <cell r="AP381"/>
          <cell r="AQ381"/>
          <cell r="AR381"/>
          <cell r="AS381"/>
          <cell r="AT381"/>
          <cell r="AU381"/>
          <cell r="AV381"/>
          <cell r="AW381"/>
          <cell r="AX381"/>
          <cell r="AY381"/>
          <cell r="AZ381"/>
          <cell r="BA381"/>
          <cell r="BB381"/>
          <cell r="BC381"/>
          <cell r="BD381"/>
          <cell r="BE381"/>
          <cell r="BF381"/>
          <cell r="BG381"/>
          <cell r="BH381"/>
          <cell r="BI381"/>
          <cell r="BJ381"/>
          <cell r="BK381"/>
          <cell r="BL381"/>
          <cell r="BM381"/>
          <cell r="BN381"/>
          <cell r="BO381"/>
          <cell r="BP381"/>
          <cell r="BQ381"/>
          <cell r="BR381"/>
          <cell r="BS381"/>
          <cell r="BT381"/>
          <cell r="BU381"/>
          <cell r="BV381"/>
          <cell r="BW381"/>
          <cell r="BX381"/>
          <cell r="BY381"/>
          <cell r="BZ381"/>
          <cell r="CA381"/>
          <cell r="CB381"/>
          <cell r="CC381"/>
          <cell r="CD381"/>
          <cell r="CE381"/>
          <cell r="CF381"/>
          <cell r="CG381"/>
          <cell r="CH381"/>
          <cell r="CI381"/>
          <cell r="CJ381" t="str">
            <v>JORGE SUAREZ</v>
          </cell>
          <cell r="CK381"/>
          <cell r="CL381" t="str">
            <v>1 1. Interna</v>
          </cell>
          <cell r="CM381" t="str">
            <v>JOHN JAIRO GONZALEZ ARBOLEDA</v>
          </cell>
          <cell r="CN381">
            <v>80037360</v>
          </cell>
          <cell r="CO381">
            <v>8</v>
          </cell>
          <cell r="CP381"/>
          <cell r="CQ381" t="str">
            <v>SUBDIRECTOR DE ASUNTOS COMUNALES</v>
          </cell>
          <cell r="CR381"/>
          <cell r="CS381"/>
          <cell r="CT381"/>
          <cell r="CU381"/>
          <cell r="CV381"/>
          <cell r="CW381"/>
          <cell r="CX381"/>
          <cell r="CY381"/>
          <cell r="CZ381"/>
          <cell r="DA381"/>
          <cell r="DB381"/>
          <cell r="DC381"/>
          <cell r="DD381"/>
          <cell r="DE381"/>
          <cell r="DF381"/>
          <cell r="DG381"/>
          <cell r="DH381"/>
          <cell r="DI381"/>
          <cell r="DJ381"/>
          <cell r="DK381"/>
          <cell r="DL381"/>
          <cell r="DM381"/>
          <cell r="DN381"/>
          <cell r="DO381"/>
          <cell r="DP381"/>
          <cell r="DQ381"/>
          <cell r="DR381"/>
          <cell r="DS381"/>
          <cell r="DT381"/>
          <cell r="DU381"/>
          <cell r="DV381"/>
          <cell r="DW381"/>
          <cell r="DX381"/>
          <cell r="DY381"/>
          <cell r="DZ381"/>
          <cell r="EA381"/>
          <cell r="EB381"/>
          <cell r="EC381"/>
          <cell r="ED381"/>
          <cell r="EE381"/>
          <cell r="EF381"/>
          <cell r="EG381"/>
          <cell r="EH381"/>
          <cell r="EI381"/>
          <cell r="EJ381"/>
          <cell r="EK381"/>
          <cell r="EL381"/>
          <cell r="EM381"/>
          <cell r="EN381"/>
          <cell r="EO381"/>
          <cell r="EP381"/>
          <cell r="EQ381"/>
          <cell r="ER381"/>
          <cell r="ES381"/>
          <cell r="ET381"/>
          <cell r="EU381" t="str">
            <v>$ -</v>
          </cell>
          <cell r="EV381"/>
          <cell r="EW381"/>
          <cell r="EX381"/>
          <cell r="EY381"/>
          <cell r="EZ381"/>
          <cell r="FA381"/>
          <cell r="FB381">
            <v>0</v>
          </cell>
          <cell r="FC381" t="str">
            <v>#¡VALOR!</v>
          </cell>
          <cell r="FD381">
            <v>0</v>
          </cell>
          <cell r="FE381" t="str">
            <v>$ 0</v>
          </cell>
          <cell r="FF381" t="str">
            <v>#¡VALOR!</v>
          </cell>
          <cell r="FG381" t="str">
            <v>#¡VALOR!</v>
          </cell>
          <cell r="FH381"/>
          <cell r="FI381"/>
          <cell r="FJ381" t="str">
            <v>#N/D</v>
          </cell>
          <cell r="FK381" t="str">
            <v>#N/D</v>
          </cell>
          <cell r="FL381" t="str">
            <v>$381</v>
          </cell>
          <cell r="FM381" t="str">
            <v>#N/D</v>
          </cell>
          <cell r="FN381" t="str">
            <v>#N/D</v>
          </cell>
          <cell r="FO381" t="str">
            <v>#N/D</v>
          </cell>
          <cell r="FP381" t="str">
            <v>#N/D</v>
          </cell>
          <cell r="FQ381" t="str">
            <v>#¡REF!</v>
          </cell>
          <cell r="FR381" t="str">
            <v>#N/D</v>
          </cell>
          <cell r="FS381"/>
          <cell r="FT381"/>
          <cell r="FU381"/>
          <cell r="FV381">
            <v>0</v>
          </cell>
          <cell r="FW381" t="str">
            <v>#N/D</v>
          </cell>
          <cell r="FX381"/>
          <cell r="FY381"/>
          <cell r="FZ381"/>
          <cell r="GA381"/>
          <cell r="GB381"/>
          <cell r="GC381"/>
        </row>
        <row r="382">
          <cell r="A382"/>
          <cell r="B382"/>
          <cell r="C382">
            <v>2025</v>
          </cell>
          <cell r="D382">
            <v>381</v>
          </cell>
          <cell r="E382"/>
          <cell r="F382"/>
          <cell r="G382"/>
          <cell r="H382"/>
          <cell r="I382"/>
          <cell r="J382"/>
          <cell r="K382"/>
          <cell r="L382"/>
          <cell r="M382"/>
          <cell r="N382"/>
          <cell r="O382"/>
          <cell r="P382"/>
          <cell r="Q382"/>
          <cell r="R382"/>
          <cell r="S382"/>
          <cell r="T382"/>
          <cell r="U382"/>
          <cell r="V382"/>
          <cell r="W382"/>
          <cell r="X382"/>
          <cell r="Y382"/>
          <cell r="Z382"/>
          <cell r="AA382"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AB382"/>
          <cell r="AC382"/>
          <cell r="AD382"/>
          <cell r="AE382"/>
          <cell r="AF382"/>
          <cell r="AG382"/>
          <cell r="AH382"/>
          <cell r="AI382"/>
          <cell r="AJ382"/>
          <cell r="AK382"/>
          <cell r="AL382"/>
          <cell r="AM382" t="str">
            <v>#¡VALOR!</v>
          </cell>
          <cell r="AN382">
            <v>0</v>
          </cell>
          <cell r="AO382"/>
          <cell r="AP382"/>
          <cell r="AQ382"/>
          <cell r="AR382"/>
          <cell r="AS382"/>
          <cell r="AT382"/>
          <cell r="AU382"/>
          <cell r="AV382"/>
          <cell r="AW382"/>
          <cell r="AX382"/>
          <cell r="AY382"/>
          <cell r="AZ382"/>
          <cell r="BA382"/>
          <cell r="BB382"/>
          <cell r="BC382"/>
          <cell r="BD382"/>
          <cell r="BE382"/>
          <cell r="BF382"/>
          <cell r="BG382"/>
          <cell r="BH382"/>
          <cell r="BI382"/>
          <cell r="BJ382"/>
          <cell r="BK382"/>
          <cell r="BL382"/>
          <cell r="BM382"/>
          <cell r="BN382"/>
          <cell r="BO382"/>
          <cell r="BP382"/>
          <cell r="BQ382"/>
          <cell r="BR382"/>
          <cell r="BS382"/>
          <cell r="BT382"/>
          <cell r="BU382"/>
          <cell r="BV382"/>
          <cell r="BW382"/>
          <cell r="BX382"/>
          <cell r="BY382"/>
          <cell r="BZ382"/>
          <cell r="CA382"/>
          <cell r="CB382"/>
          <cell r="CC382"/>
          <cell r="CD382"/>
          <cell r="CE382"/>
          <cell r="CF382"/>
          <cell r="CG382"/>
          <cell r="CH382"/>
          <cell r="CI382"/>
          <cell r="CJ382" t="str">
            <v>Manuela Martínez</v>
          </cell>
          <cell r="CK382"/>
          <cell r="CL382" t="str">
            <v>1 1. Interna</v>
          </cell>
          <cell r="CM382" t="str">
            <v>JUAN CAMILO CASTELLANOS MEDINA</v>
          </cell>
          <cell r="CN382">
            <v>3838495</v>
          </cell>
          <cell r="CO382">
            <v>0</v>
          </cell>
          <cell r="CP382"/>
          <cell r="CQ382" t="str">
            <v>GERENTE DE INSTANCIAS Y MECANISMOS DE PARTICIPACIÓN</v>
          </cell>
          <cell r="CR382"/>
          <cell r="CS382"/>
          <cell r="CT382"/>
          <cell r="CU382"/>
          <cell r="CV382"/>
          <cell r="CW382"/>
          <cell r="CX382"/>
          <cell r="CY382"/>
          <cell r="CZ382"/>
          <cell r="DA382"/>
          <cell r="DB382"/>
          <cell r="DC382"/>
          <cell r="DD382"/>
          <cell r="DE382"/>
          <cell r="DF382"/>
          <cell r="DG382"/>
          <cell r="DH382"/>
          <cell r="DI382"/>
          <cell r="DJ382"/>
          <cell r="DK382"/>
          <cell r="DL382"/>
          <cell r="DM382"/>
          <cell r="DN382"/>
          <cell r="DO382"/>
          <cell r="DP382"/>
          <cell r="DQ382"/>
          <cell r="DR382"/>
          <cell r="DS382"/>
          <cell r="DT382"/>
          <cell r="DU382"/>
          <cell r="DV382"/>
          <cell r="DW382"/>
          <cell r="DX382"/>
          <cell r="DY382"/>
          <cell r="DZ382"/>
          <cell r="EA382"/>
          <cell r="EB382"/>
          <cell r="EC382"/>
          <cell r="ED382"/>
          <cell r="EE382"/>
          <cell r="EF382"/>
          <cell r="EG382"/>
          <cell r="EH382"/>
          <cell r="EI382"/>
          <cell r="EJ382"/>
          <cell r="EK382"/>
          <cell r="EL382"/>
          <cell r="EM382"/>
          <cell r="EN382"/>
          <cell r="EO382"/>
          <cell r="EP382"/>
          <cell r="EQ382"/>
          <cell r="ER382"/>
          <cell r="ES382"/>
          <cell r="ET382"/>
          <cell r="EU382" t="str">
            <v>$ -</v>
          </cell>
          <cell r="EV382"/>
          <cell r="EW382"/>
          <cell r="EX382"/>
          <cell r="EY382"/>
          <cell r="EZ382"/>
          <cell r="FA382"/>
          <cell r="FB382">
            <v>0</v>
          </cell>
          <cell r="FC382" t="str">
            <v>#¡VALOR!</v>
          </cell>
          <cell r="FD382">
            <v>0</v>
          </cell>
          <cell r="FE382" t="str">
            <v>$ 0</v>
          </cell>
          <cell r="FF382" t="str">
            <v>#¡VALOR!</v>
          </cell>
          <cell r="FG382" t="str">
            <v>#¡VALOR!</v>
          </cell>
          <cell r="FH382"/>
          <cell r="FI382"/>
          <cell r="FJ382" t="str">
            <v>#N/D</v>
          </cell>
          <cell r="FK382" t="str">
            <v>#N/D</v>
          </cell>
          <cell r="FL382" t="str">
            <v>$382</v>
          </cell>
          <cell r="FM382" t="str">
            <v>#N/D</v>
          </cell>
          <cell r="FN382" t="str">
            <v>#N/D</v>
          </cell>
          <cell r="FO382" t="str">
            <v>#N/D</v>
          </cell>
          <cell r="FP382" t="str">
            <v>#N/D</v>
          </cell>
          <cell r="FQ382" t="str">
            <v>#¡REF!</v>
          </cell>
          <cell r="FR382" t="str">
            <v>#N/D</v>
          </cell>
          <cell r="FS382"/>
          <cell r="FT382"/>
          <cell r="FU382"/>
          <cell r="FV382">
            <v>0</v>
          </cell>
          <cell r="FW382" t="str">
            <v>#N/D</v>
          </cell>
          <cell r="FX382"/>
          <cell r="FY382"/>
          <cell r="FZ382"/>
          <cell r="GA382"/>
          <cell r="GB382"/>
          <cell r="GC382"/>
        </row>
        <row r="383">
          <cell r="A383"/>
          <cell r="B383"/>
          <cell r="C383">
            <v>2025</v>
          </cell>
          <cell r="D383">
            <v>382</v>
          </cell>
          <cell r="E383"/>
          <cell r="F383"/>
          <cell r="G383"/>
          <cell r="H383"/>
          <cell r="I383"/>
          <cell r="J383"/>
          <cell r="K383"/>
          <cell r="L383"/>
          <cell r="M383"/>
          <cell r="N383"/>
          <cell r="O383"/>
          <cell r="P383"/>
          <cell r="Q383"/>
          <cell r="R383"/>
          <cell r="S383"/>
          <cell r="T383"/>
          <cell r="U383"/>
          <cell r="V383"/>
          <cell r="W383"/>
          <cell r="X383"/>
          <cell r="Y383"/>
          <cell r="Z383"/>
          <cell r="AA383"/>
          <cell r="AB383"/>
          <cell r="AC383"/>
          <cell r="AD383"/>
          <cell r="AE383"/>
          <cell r="AF383"/>
          <cell r="AG383"/>
          <cell r="AH383"/>
          <cell r="AI383"/>
          <cell r="AJ383"/>
          <cell r="AK383"/>
          <cell r="AL383"/>
          <cell r="AM383" t="str">
            <v>#¡VALOR!</v>
          </cell>
          <cell r="AN383">
            <v>0</v>
          </cell>
          <cell r="AO383"/>
          <cell r="AP383"/>
          <cell r="AQ383"/>
          <cell r="AR383"/>
          <cell r="AS383"/>
          <cell r="AT383"/>
          <cell r="AU383"/>
          <cell r="AV383"/>
          <cell r="AW383"/>
          <cell r="AX383"/>
          <cell r="AY383"/>
          <cell r="AZ383"/>
          <cell r="BA383"/>
          <cell r="BB383"/>
          <cell r="BC383"/>
          <cell r="BD383"/>
          <cell r="BE383"/>
          <cell r="BF383"/>
          <cell r="BG383"/>
          <cell r="BH383"/>
          <cell r="BI383"/>
          <cell r="BJ383"/>
          <cell r="BK383"/>
          <cell r="BL383"/>
          <cell r="BM383"/>
          <cell r="BN383"/>
          <cell r="BO383"/>
          <cell r="BP383"/>
          <cell r="BQ383"/>
          <cell r="BR383"/>
          <cell r="BS383"/>
          <cell r="BT383"/>
          <cell r="BU383"/>
          <cell r="BV383"/>
          <cell r="BW383"/>
          <cell r="BX383"/>
          <cell r="BY383"/>
          <cell r="BZ383"/>
          <cell r="CA383"/>
          <cell r="CB383"/>
          <cell r="CC383"/>
          <cell r="CD383"/>
          <cell r="CE383"/>
          <cell r="CF383"/>
          <cell r="CG383"/>
          <cell r="CH383"/>
          <cell r="CI383"/>
          <cell r="CJ383"/>
          <cell r="CK383"/>
          <cell r="CL383"/>
          <cell r="CM383"/>
          <cell r="CN383"/>
          <cell r="CO383"/>
          <cell r="CP383"/>
          <cell r="CQ383"/>
          <cell r="CR383"/>
          <cell r="CS383"/>
          <cell r="CT383"/>
          <cell r="CU383"/>
          <cell r="CV383"/>
          <cell r="CW383"/>
          <cell r="CX383"/>
          <cell r="CY383"/>
          <cell r="CZ383"/>
          <cell r="DA383"/>
          <cell r="DB383"/>
          <cell r="DC383"/>
          <cell r="DD383"/>
          <cell r="DE383"/>
          <cell r="DF383"/>
          <cell r="DG383"/>
          <cell r="DH383"/>
          <cell r="DI383"/>
          <cell r="DJ383"/>
          <cell r="DK383"/>
          <cell r="DL383"/>
          <cell r="DM383"/>
          <cell r="DN383"/>
          <cell r="DO383"/>
          <cell r="DP383"/>
          <cell r="DQ383"/>
          <cell r="DR383"/>
          <cell r="DS383"/>
          <cell r="DT383"/>
          <cell r="DU383"/>
          <cell r="DV383"/>
          <cell r="DW383"/>
          <cell r="DX383"/>
          <cell r="DY383"/>
          <cell r="DZ383"/>
          <cell r="EA383"/>
          <cell r="EB383"/>
          <cell r="EC383"/>
          <cell r="ED383"/>
          <cell r="EE383"/>
          <cell r="EF383"/>
          <cell r="EG383"/>
          <cell r="EH383"/>
          <cell r="EI383"/>
          <cell r="EJ383"/>
          <cell r="EK383"/>
          <cell r="EL383"/>
          <cell r="EM383"/>
          <cell r="EN383"/>
          <cell r="EO383"/>
          <cell r="EP383"/>
          <cell r="EQ383"/>
          <cell r="ER383"/>
          <cell r="ES383"/>
          <cell r="ET383"/>
          <cell r="EU383" t="str">
            <v>$ -</v>
          </cell>
          <cell r="EV383"/>
          <cell r="EW383"/>
          <cell r="EX383"/>
          <cell r="EY383"/>
          <cell r="EZ383"/>
          <cell r="FA383"/>
          <cell r="FB383">
            <v>0</v>
          </cell>
          <cell r="FC383" t="str">
            <v>#¡VALOR!</v>
          </cell>
          <cell r="FD383">
            <v>0</v>
          </cell>
          <cell r="FE383" t="str">
            <v>$ 0</v>
          </cell>
          <cell r="FF383" t="str">
            <v>#¡VALOR!</v>
          </cell>
          <cell r="FG383" t="str">
            <v>#¡VALOR!</v>
          </cell>
          <cell r="FH383"/>
          <cell r="FI383"/>
          <cell r="FJ383" t="str">
            <v>#N/D</v>
          </cell>
          <cell r="FK383" t="str">
            <v>#N/D</v>
          </cell>
          <cell r="FL383" t="str">
            <v>$383</v>
          </cell>
          <cell r="FM383" t="str">
            <v>#N/D</v>
          </cell>
          <cell r="FN383" t="str">
            <v>#N/D</v>
          </cell>
          <cell r="FO383" t="str">
            <v>#N/D</v>
          </cell>
          <cell r="FP383" t="str">
            <v>#N/D</v>
          </cell>
          <cell r="FQ383" t="str">
            <v>#¡REF!</v>
          </cell>
          <cell r="FR383" t="str">
            <v>#N/D</v>
          </cell>
          <cell r="FS383"/>
          <cell r="FT383"/>
          <cell r="FU383"/>
          <cell r="FV383">
            <v>0</v>
          </cell>
          <cell r="FW383" t="str">
            <v>#N/D</v>
          </cell>
          <cell r="FX383"/>
          <cell r="FY383"/>
          <cell r="FZ383"/>
          <cell r="GA383"/>
          <cell r="GB383"/>
          <cell r="GC383"/>
        </row>
        <row r="384">
          <cell r="A384"/>
          <cell r="B384"/>
          <cell r="C384">
            <v>2025</v>
          </cell>
          <cell r="D384">
            <v>383</v>
          </cell>
          <cell r="E384"/>
          <cell r="F384"/>
          <cell r="G384"/>
          <cell r="H384"/>
          <cell r="I384"/>
          <cell r="J384"/>
          <cell r="K384"/>
          <cell r="L384"/>
          <cell r="M384"/>
          <cell r="N384"/>
          <cell r="O384"/>
          <cell r="P384"/>
          <cell r="Q384"/>
          <cell r="R384"/>
          <cell r="S384"/>
          <cell r="T384"/>
          <cell r="U384"/>
          <cell r="V384"/>
          <cell r="W384"/>
          <cell r="X384"/>
          <cell r="Y384"/>
          <cell r="Z384"/>
          <cell r="AA384"/>
          <cell r="AB384"/>
          <cell r="AC384"/>
          <cell r="AD384"/>
          <cell r="AE384"/>
          <cell r="AF384"/>
          <cell r="AG384"/>
          <cell r="AH384"/>
          <cell r="AI384"/>
          <cell r="AJ384"/>
          <cell r="AK384"/>
          <cell r="AL384"/>
          <cell r="AM384" t="str">
            <v>#¡VALOR!</v>
          </cell>
          <cell r="AN384">
            <v>0</v>
          </cell>
          <cell r="AO384"/>
          <cell r="AP384"/>
          <cell r="AQ384"/>
          <cell r="AR384"/>
          <cell r="AS384"/>
          <cell r="AT384"/>
          <cell r="AU384"/>
          <cell r="AV384"/>
          <cell r="AW384"/>
          <cell r="AX384"/>
          <cell r="AY384"/>
          <cell r="AZ384"/>
          <cell r="BA384"/>
          <cell r="BB384"/>
          <cell r="BC384"/>
          <cell r="BD384"/>
          <cell r="BE384"/>
          <cell r="BF384"/>
          <cell r="BG384"/>
          <cell r="BH384"/>
          <cell r="BI384"/>
          <cell r="BJ384"/>
          <cell r="BK384"/>
          <cell r="BL384"/>
          <cell r="BM384"/>
          <cell r="BN384"/>
          <cell r="BO384"/>
          <cell r="BP384"/>
          <cell r="BQ384"/>
          <cell r="BR384"/>
          <cell r="BS384"/>
          <cell r="BT384"/>
          <cell r="BU384"/>
          <cell r="BV384"/>
          <cell r="BW384"/>
          <cell r="BX384"/>
          <cell r="BY384"/>
          <cell r="BZ384"/>
          <cell r="CA384"/>
          <cell r="CB384"/>
          <cell r="CC384"/>
          <cell r="CD384"/>
          <cell r="CE384"/>
          <cell r="CF384"/>
          <cell r="CG384"/>
          <cell r="CH384"/>
          <cell r="CI384"/>
          <cell r="CJ384"/>
          <cell r="CK384"/>
          <cell r="CL384"/>
          <cell r="CM384"/>
          <cell r="CN384"/>
          <cell r="CO384"/>
          <cell r="CP384"/>
          <cell r="CQ384"/>
          <cell r="CR384"/>
          <cell r="CS384"/>
          <cell r="CT384"/>
          <cell r="CU384"/>
          <cell r="CV384"/>
          <cell r="CW384"/>
          <cell r="CX384"/>
          <cell r="CY384"/>
          <cell r="CZ384"/>
          <cell r="DA384"/>
          <cell r="DB384"/>
          <cell r="DC384"/>
          <cell r="DD384"/>
          <cell r="DE384"/>
          <cell r="DF384"/>
          <cell r="DG384"/>
          <cell r="DH384"/>
          <cell r="DI384"/>
          <cell r="DJ384"/>
          <cell r="DK384"/>
          <cell r="DL384"/>
          <cell r="DM384"/>
          <cell r="DN384"/>
          <cell r="DO384"/>
          <cell r="DP384"/>
          <cell r="DQ384"/>
          <cell r="DR384"/>
          <cell r="DS384"/>
          <cell r="DT384"/>
          <cell r="DU384"/>
          <cell r="DV384"/>
          <cell r="DW384"/>
          <cell r="DX384"/>
          <cell r="DY384"/>
          <cell r="DZ384"/>
          <cell r="EA384"/>
          <cell r="EB384"/>
          <cell r="EC384"/>
          <cell r="ED384"/>
          <cell r="EE384"/>
          <cell r="EF384"/>
          <cell r="EG384"/>
          <cell r="EH384"/>
          <cell r="EI384"/>
          <cell r="EJ384"/>
          <cell r="EK384"/>
          <cell r="EL384"/>
          <cell r="EM384"/>
          <cell r="EN384"/>
          <cell r="EO384"/>
          <cell r="EP384"/>
          <cell r="EQ384"/>
          <cell r="ER384"/>
          <cell r="ES384"/>
          <cell r="ET384"/>
          <cell r="EU384" t="str">
            <v>$ -</v>
          </cell>
          <cell r="EV384"/>
          <cell r="EW384"/>
          <cell r="EX384"/>
          <cell r="EY384"/>
          <cell r="EZ384"/>
          <cell r="FA384"/>
          <cell r="FB384">
            <v>0</v>
          </cell>
          <cell r="FC384" t="str">
            <v>#¡VALOR!</v>
          </cell>
          <cell r="FD384">
            <v>0</v>
          </cell>
          <cell r="FE384" t="str">
            <v>$ 0</v>
          </cell>
          <cell r="FF384" t="str">
            <v>#¡VALOR!</v>
          </cell>
          <cell r="FG384" t="str">
            <v>#¡VALOR!</v>
          </cell>
          <cell r="FH384"/>
          <cell r="FI384"/>
          <cell r="FJ384" t="str">
            <v>#N/D</v>
          </cell>
          <cell r="FK384" t="str">
            <v>#N/D</v>
          </cell>
          <cell r="FL384" t="str">
            <v>$384</v>
          </cell>
          <cell r="FM384" t="str">
            <v>#N/D</v>
          </cell>
          <cell r="FN384" t="str">
            <v>#N/D</v>
          </cell>
          <cell r="FO384" t="str">
            <v>#N/D</v>
          </cell>
          <cell r="FP384" t="str">
            <v>#N/D</v>
          </cell>
          <cell r="FQ384" t="str">
            <v>#¡REF!</v>
          </cell>
          <cell r="FR384" t="str">
            <v>#N/D</v>
          </cell>
          <cell r="FS384"/>
          <cell r="FT384"/>
          <cell r="FU384"/>
          <cell r="FV384">
            <v>0</v>
          </cell>
          <cell r="FW384" t="str">
            <v>#N/D</v>
          </cell>
          <cell r="FX384"/>
          <cell r="FY384"/>
          <cell r="FZ384"/>
          <cell r="GA384"/>
          <cell r="GB384"/>
          <cell r="GC384"/>
        </row>
        <row r="385">
          <cell r="A385"/>
          <cell r="B385"/>
          <cell r="C385">
            <v>2025</v>
          </cell>
          <cell r="D385">
            <v>384</v>
          </cell>
          <cell r="E385"/>
          <cell r="F385"/>
          <cell r="G385"/>
          <cell r="H385"/>
          <cell r="I385"/>
          <cell r="J385"/>
          <cell r="K385"/>
          <cell r="L385"/>
          <cell r="M385"/>
          <cell r="N385"/>
          <cell r="O385"/>
          <cell r="P385"/>
          <cell r="Q385"/>
          <cell r="R385"/>
          <cell r="S385"/>
          <cell r="T385"/>
          <cell r="U385"/>
          <cell r="V385"/>
          <cell r="W385"/>
          <cell r="X385"/>
          <cell r="Y385"/>
          <cell r="Z385"/>
          <cell r="AA385"/>
          <cell r="AB385"/>
          <cell r="AC385"/>
          <cell r="AD385"/>
          <cell r="AE385"/>
          <cell r="AF385"/>
          <cell r="AG385"/>
          <cell r="AH385"/>
          <cell r="AI385"/>
          <cell r="AJ385"/>
          <cell r="AK385"/>
          <cell r="AL385"/>
          <cell r="AM385" t="str">
            <v>#¡VALOR!</v>
          </cell>
          <cell r="AN385">
            <v>0</v>
          </cell>
          <cell r="AO385"/>
          <cell r="AP385"/>
          <cell r="AQ385"/>
          <cell r="AR385"/>
          <cell r="AS385"/>
          <cell r="AT385"/>
          <cell r="AU385"/>
          <cell r="AV385"/>
          <cell r="AW385"/>
          <cell r="AX385"/>
          <cell r="AY385"/>
          <cell r="AZ385"/>
          <cell r="BA385"/>
          <cell r="BB385"/>
          <cell r="BC385"/>
          <cell r="BD385"/>
          <cell r="BE385"/>
          <cell r="BF385"/>
          <cell r="BG385"/>
          <cell r="BH385"/>
          <cell r="BI385"/>
          <cell r="BJ385"/>
          <cell r="BK385"/>
          <cell r="BL385"/>
          <cell r="BM385"/>
          <cell r="BN385"/>
          <cell r="BO385"/>
          <cell r="BP385"/>
          <cell r="BQ385"/>
          <cell r="BR385"/>
          <cell r="BS385"/>
          <cell r="BT385"/>
          <cell r="BU385"/>
          <cell r="BV385"/>
          <cell r="BW385"/>
          <cell r="BX385"/>
          <cell r="BY385"/>
          <cell r="BZ385"/>
          <cell r="CA385"/>
          <cell r="CB385"/>
          <cell r="CC385"/>
          <cell r="CD385"/>
          <cell r="CE385"/>
          <cell r="CF385"/>
          <cell r="CG385"/>
          <cell r="CH385"/>
          <cell r="CI385"/>
          <cell r="CJ385"/>
          <cell r="CK385"/>
          <cell r="CL385"/>
          <cell r="CM385"/>
          <cell r="CN385"/>
          <cell r="CO385"/>
          <cell r="CP385"/>
          <cell r="CQ385"/>
          <cell r="CR385"/>
          <cell r="CS385"/>
          <cell r="CT385"/>
          <cell r="CU385"/>
          <cell r="CV385"/>
          <cell r="CW385"/>
          <cell r="CX385"/>
          <cell r="CY385"/>
          <cell r="CZ385"/>
          <cell r="DA385"/>
          <cell r="DB385"/>
          <cell r="DC385"/>
          <cell r="DD385"/>
          <cell r="DE385"/>
          <cell r="DF385"/>
          <cell r="DG385"/>
          <cell r="DH385"/>
          <cell r="DI385"/>
          <cell r="DJ385"/>
          <cell r="DK385"/>
          <cell r="DL385"/>
          <cell r="DM385"/>
          <cell r="DN385"/>
          <cell r="DO385"/>
          <cell r="DP385"/>
          <cell r="DQ385"/>
          <cell r="DR385"/>
          <cell r="DS385"/>
          <cell r="DT385"/>
          <cell r="DU385"/>
          <cell r="DV385"/>
          <cell r="DW385"/>
          <cell r="DX385"/>
          <cell r="DY385"/>
          <cell r="DZ385"/>
          <cell r="EA385"/>
          <cell r="EB385"/>
          <cell r="EC385"/>
          <cell r="ED385"/>
          <cell r="EE385"/>
          <cell r="EF385"/>
          <cell r="EG385"/>
          <cell r="EH385"/>
          <cell r="EI385"/>
          <cell r="EJ385"/>
          <cell r="EK385"/>
          <cell r="EL385"/>
          <cell r="EM385"/>
          <cell r="EN385"/>
          <cell r="EO385"/>
          <cell r="EP385"/>
          <cell r="EQ385"/>
          <cell r="ER385"/>
          <cell r="ES385"/>
          <cell r="ET385"/>
          <cell r="EU385" t="str">
            <v>$ -</v>
          </cell>
          <cell r="EV385"/>
          <cell r="EW385"/>
          <cell r="EX385"/>
          <cell r="EY385"/>
          <cell r="EZ385"/>
          <cell r="FA385"/>
          <cell r="FB385">
            <v>0</v>
          </cell>
          <cell r="FC385" t="str">
            <v>#¡VALOR!</v>
          </cell>
          <cell r="FD385">
            <v>0</v>
          </cell>
          <cell r="FE385" t="str">
            <v>$ 0</v>
          </cell>
          <cell r="FF385" t="str">
            <v>#¡VALOR!</v>
          </cell>
          <cell r="FG385" t="str">
            <v>#¡VALOR!</v>
          </cell>
          <cell r="FH385"/>
          <cell r="FI385"/>
          <cell r="FJ385" t="str">
            <v>#N/D</v>
          </cell>
          <cell r="FK385" t="str">
            <v>#N/D</v>
          </cell>
          <cell r="FL385" t="str">
            <v>$385</v>
          </cell>
          <cell r="FM385" t="str">
            <v>#N/D</v>
          </cell>
          <cell r="FN385" t="str">
            <v>#N/D</v>
          </cell>
          <cell r="FO385" t="str">
            <v>#N/D</v>
          </cell>
          <cell r="FP385" t="str">
            <v>#N/D</v>
          </cell>
          <cell r="FQ385" t="str">
            <v>#¡REF!</v>
          </cell>
          <cell r="FR385" t="str">
            <v>#N/D</v>
          </cell>
          <cell r="FS385"/>
          <cell r="FT385"/>
          <cell r="FU385"/>
          <cell r="FV385">
            <v>0</v>
          </cell>
          <cell r="FW385" t="str">
            <v>#N/D</v>
          </cell>
          <cell r="FX385"/>
          <cell r="FY385"/>
          <cell r="FZ385"/>
          <cell r="GA385"/>
          <cell r="GB385"/>
          <cell r="GC385"/>
        </row>
        <row r="386">
          <cell r="A386"/>
          <cell r="B386"/>
          <cell r="C386">
            <v>2025</v>
          </cell>
          <cell r="D386">
            <v>385</v>
          </cell>
          <cell r="E386"/>
          <cell r="F386"/>
          <cell r="G386"/>
          <cell r="H386"/>
          <cell r="I386"/>
          <cell r="J386"/>
          <cell r="K386"/>
          <cell r="L386"/>
          <cell r="M386"/>
          <cell r="N386"/>
          <cell r="O386"/>
          <cell r="P386"/>
          <cell r="Q386"/>
          <cell r="R386"/>
          <cell r="S386"/>
          <cell r="T386"/>
          <cell r="U386"/>
          <cell r="V386"/>
          <cell r="W386"/>
          <cell r="X386"/>
          <cell r="Y386"/>
          <cell r="Z386"/>
          <cell r="AA386"/>
          <cell r="AB386"/>
          <cell r="AC386"/>
          <cell r="AD386"/>
          <cell r="AE386"/>
          <cell r="AF386"/>
          <cell r="AG386"/>
          <cell r="AH386"/>
          <cell r="AI386"/>
          <cell r="AJ386"/>
          <cell r="AK386"/>
          <cell r="AL386"/>
          <cell r="AM386" t="str">
            <v>#¡VALOR!</v>
          </cell>
          <cell r="AN386">
            <v>0</v>
          </cell>
          <cell r="AO386"/>
          <cell r="AP386"/>
          <cell r="AQ386"/>
          <cell r="AR386"/>
          <cell r="AS386"/>
          <cell r="AT386"/>
          <cell r="AU386"/>
          <cell r="AV386"/>
          <cell r="AW386"/>
          <cell r="AX386"/>
          <cell r="AY386"/>
          <cell r="AZ386"/>
          <cell r="BA386"/>
          <cell r="BB386"/>
          <cell r="BC386"/>
          <cell r="BD386"/>
          <cell r="BE386"/>
          <cell r="BF386"/>
          <cell r="BG386"/>
          <cell r="BH386"/>
          <cell r="BI386"/>
          <cell r="BJ386"/>
          <cell r="BK386"/>
          <cell r="BL386"/>
          <cell r="BM386"/>
          <cell r="BN386"/>
          <cell r="BO386"/>
          <cell r="BP386"/>
          <cell r="BQ386"/>
          <cell r="BR386"/>
          <cell r="BS386"/>
          <cell r="BT386"/>
          <cell r="BU386"/>
          <cell r="BV386"/>
          <cell r="BW386"/>
          <cell r="BX386"/>
          <cell r="BY386"/>
          <cell r="BZ386"/>
          <cell r="CA386"/>
          <cell r="CB386"/>
          <cell r="CC386"/>
          <cell r="CD386"/>
          <cell r="CE386"/>
          <cell r="CF386"/>
          <cell r="CG386"/>
          <cell r="CH386"/>
          <cell r="CI386"/>
          <cell r="CJ386"/>
          <cell r="CK386"/>
          <cell r="CL386"/>
          <cell r="CM386"/>
          <cell r="CN386"/>
          <cell r="CO386"/>
          <cell r="CP386"/>
          <cell r="CQ386"/>
          <cell r="CR386"/>
          <cell r="CS386"/>
          <cell r="CT386"/>
          <cell r="CU386"/>
          <cell r="CV386"/>
          <cell r="CW386"/>
          <cell r="CX386"/>
          <cell r="CY386"/>
          <cell r="CZ386"/>
          <cell r="DA386"/>
          <cell r="DB386"/>
          <cell r="DC386"/>
          <cell r="DD386"/>
          <cell r="DE386"/>
          <cell r="DF386"/>
          <cell r="DG386"/>
          <cell r="DH386"/>
          <cell r="DI386"/>
          <cell r="DJ386"/>
          <cell r="DK386"/>
          <cell r="DL386"/>
          <cell r="DM386"/>
          <cell r="DN386"/>
          <cell r="DO386"/>
          <cell r="DP386"/>
          <cell r="DQ386"/>
          <cell r="DR386"/>
          <cell r="DS386"/>
          <cell r="DT386"/>
          <cell r="DU386"/>
          <cell r="DV386"/>
          <cell r="DW386"/>
          <cell r="DX386"/>
          <cell r="DY386"/>
          <cell r="DZ386"/>
          <cell r="EA386"/>
          <cell r="EB386"/>
          <cell r="EC386"/>
          <cell r="ED386"/>
          <cell r="EE386"/>
          <cell r="EF386"/>
          <cell r="EG386"/>
          <cell r="EH386"/>
          <cell r="EI386"/>
          <cell r="EJ386"/>
          <cell r="EK386"/>
          <cell r="EL386"/>
          <cell r="EM386"/>
          <cell r="EN386"/>
          <cell r="EO386"/>
          <cell r="EP386"/>
          <cell r="EQ386"/>
          <cell r="ER386"/>
          <cell r="ES386"/>
          <cell r="ET386"/>
          <cell r="EU386" t="str">
            <v>$ -</v>
          </cell>
          <cell r="EV386"/>
          <cell r="EW386"/>
          <cell r="EX386"/>
          <cell r="EY386"/>
          <cell r="EZ386"/>
          <cell r="FA386"/>
          <cell r="FB386">
            <v>0</v>
          </cell>
          <cell r="FC386" t="str">
            <v>#¡VALOR!</v>
          </cell>
          <cell r="FD386">
            <v>0</v>
          </cell>
          <cell r="FE386" t="str">
            <v>$ 0</v>
          </cell>
          <cell r="FF386" t="str">
            <v>#¡VALOR!</v>
          </cell>
          <cell r="FG386" t="str">
            <v>#¡VALOR!</v>
          </cell>
          <cell r="FH386"/>
          <cell r="FI386"/>
          <cell r="FJ386" t="str">
            <v>#N/D</v>
          </cell>
          <cell r="FK386" t="str">
            <v>#N/D</v>
          </cell>
          <cell r="FL386" t="str">
            <v>$386</v>
          </cell>
          <cell r="FM386" t="str">
            <v>#N/D</v>
          </cell>
          <cell r="FN386" t="str">
            <v>#N/D</v>
          </cell>
          <cell r="FO386" t="str">
            <v>#N/D</v>
          </cell>
          <cell r="FP386" t="str">
            <v>#N/D</v>
          </cell>
          <cell r="FQ386" t="str">
            <v>#¡REF!</v>
          </cell>
          <cell r="FR386" t="str">
            <v>#N/D</v>
          </cell>
          <cell r="FS386"/>
          <cell r="FT386"/>
          <cell r="FU386"/>
          <cell r="FV386">
            <v>0</v>
          </cell>
          <cell r="FW386" t="str">
            <v>#N/D</v>
          </cell>
          <cell r="FX386"/>
          <cell r="FY386"/>
          <cell r="FZ386"/>
          <cell r="GA386"/>
          <cell r="GB386"/>
          <cell r="GC386"/>
        </row>
        <row r="387">
          <cell r="A387"/>
          <cell r="B387"/>
          <cell r="C387">
            <v>2025</v>
          </cell>
          <cell r="D387"/>
          <cell r="E387"/>
          <cell r="F387"/>
          <cell r="G387"/>
          <cell r="H387"/>
          <cell r="I387"/>
          <cell r="J387"/>
          <cell r="K387"/>
          <cell r="L387"/>
          <cell r="M387"/>
          <cell r="N387"/>
          <cell r="O387"/>
          <cell r="P387"/>
          <cell r="Q387"/>
          <cell r="R387"/>
          <cell r="S387"/>
          <cell r="T387"/>
          <cell r="U387"/>
          <cell r="V387"/>
          <cell r="W387"/>
          <cell r="X387"/>
          <cell r="Y387"/>
          <cell r="Z387"/>
          <cell r="AA387"/>
          <cell r="AB387"/>
          <cell r="AC387"/>
          <cell r="AD387"/>
          <cell r="AE387"/>
          <cell r="AF387"/>
          <cell r="AG387"/>
          <cell r="AH387"/>
          <cell r="AI387"/>
          <cell r="AJ387"/>
          <cell r="AK387"/>
          <cell r="AL387"/>
          <cell r="AM387" t="str">
            <v>#¡VALOR!</v>
          </cell>
          <cell r="AN387">
            <v>0</v>
          </cell>
          <cell r="AO387"/>
          <cell r="AP387"/>
          <cell r="AQ387"/>
          <cell r="AR387"/>
          <cell r="AS387"/>
          <cell r="AT387"/>
          <cell r="AU387"/>
          <cell r="AV387"/>
          <cell r="AW387"/>
          <cell r="AX387"/>
          <cell r="AY387"/>
          <cell r="AZ387"/>
          <cell r="BA387"/>
          <cell r="BB387"/>
          <cell r="BC387"/>
          <cell r="BD387"/>
          <cell r="BE387"/>
          <cell r="BF387"/>
          <cell r="BG387"/>
          <cell r="BH387"/>
          <cell r="BI387"/>
          <cell r="BJ387"/>
          <cell r="BK387"/>
          <cell r="BL387"/>
          <cell r="BM387"/>
          <cell r="BN387"/>
          <cell r="BO387"/>
          <cell r="BP387"/>
          <cell r="BQ387"/>
          <cell r="BR387"/>
          <cell r="BS387"/>
          <cell r="BT387"/>
          <cell r="BU387"/>
          <cell r="BV387"/>
          <cell r="BW387"/>
          <cell r="BX387"/>
          <cell r="BY387"/>
          <cell r="BZ387"/>
          <cell r="CA387"/>
          <cell r="CB387"/>
          <cell r="CC387"/>
          <cell r="CD387"/>
          <cell r="CE387"/>
          <cell r="CF387"/>
          <cell r="CG387"/>
          <cell r="CH387"/>
          <cell r="CI387"/>
          <cell r="CJ387"/>
          <cell r="CK387"/>
          <cell r="CL387"/>
          <cell r="CM387"/>
          <cell r="CN387"/>
          <cell r="CO387"/>
          <cell r="CP387"/>
          <cell r="CQ387"/>
          <cell r="CR387"/>
          <cell r="CS387"/>
          <cell r="CT387"/>
          <cell r="CU387"/>
          <cell r="CV387"/>
          <cell r="CW387"/>
          <cell r="CX387"/>
          <cell r="CY387"/>
          <cell r="CZ387"/>
          <cell r="DA387"/>
          <cell r="DB387"/>
          <cell r="DC387"/>
          <cell r="DD387"/>
          <cell r="DE387"/>
          <cell r="DF387"/>
          <cell r="DG387"/>
          <cell r="DH387"/>
          <cell r="DI387"/>
          <cell r="DJ387"/>
          <cell r="DK387"/>
          <cell r="DL387"/>
          <cell r="DM387"/>
          <cell r="DN387"/>
          <cell r="DO387"/>
          <cell r="DP387"/>
          <cell r="DQ387"/>
          <cell r="DR387"/>
          <cell r="DS387"/>
          <cell r="DT387"/>
          <cell r="DU387"/>
          <cell r="DV387"/>
          <cell r="DW387"/>
          <cell r="DX387"/>
          <cell r="DY387"/>
          <cell r="DZ387"/>
          <cell r="EA387"/>
          <cell r="EB387"/>
          <cell r="EC387"/>
          <cell r="ED387"/>
          <cell r="EE387"/>
          <cell r="EF387"/>
          <cell r="EG387"/>
          <cell r="EH387"/>
          <cell r="EI387"/>
          <cell r="EJ387"/>
          <cell r="EK387"/>
          <cell r="EL387"/>
          <cell r="EM387"/>
          <cell r="EN387"/>
          <cell r="EO387"/>
          <cell r="EP387"/>
          <cell r="EQ387"/>
          <cell r="ER387"/>
          <cell r="ES387"/>
          <cell r="ET387"/>
          <cell r="EU387" t="str">
            <v>$ -</v>
          </cell>
          <cell r="EV387"/>
          <cell r="EW387"/>
          <cell r="EX387"/>
          <cell r="EY387"/>
          <cell r="EZ387"/>
          <cell r="FA387"/>
          <cell r="FB387">
            <v>0</v>
          </cell>
          <cell r="FC387" t="str">
            <v>#¡VALOR!</v>
          </cell>
          <cell r="FD387">
            <v>0</v>
          </cell>
          <cell r="FE387" t="str">
            <v>$ 0</v>
          </cell>
          <cell r="FF387" t="str">
            <v>#¡VALOR!</v>
          </cell>
          <cell r="FG387" t="str">
            <v>#¡VALOR!</v>
          </cell>
          <cell r="FH387"/>
          <cell r="FI387"/>
          <cell r="FJ387" t="str">
            <v>#N/D</v>
          </cell>
          <cell r="FK387" t="str">
            <v>#N/D</v>
          </cell>
          <cell r="FL387" t="str">
            <v>$387</v>
          </cell>
          <cell r="FM387" t="str">
            <v>#N/D</v>
          </cell>
          <cell r="FN387" t="str">
            <v>#N/D</v>
          </cell>
          <cell r="FO387" t="str">
            <v>#N/D</v>
          </cell>
          <cell r="FP387" t="str">
            <v>#N/D</v>
          </cell>
          <cell r="FQ387" t="str">
            <v>#¡REF!</v>
          </cell>
          <cell r="FR387" t="str">
            <v>#N/D</v>
          </cell>
          <cell r="FS387"/>
          <cell r="FT387"/>
          <cell r="FU387"/>
          <cell r="FV387">
            <v>0</v>
          </cell>
          <cell r="FW387" t="str">
            <v>#N/D</v>
          </cell>
          <cell r="FX387"/>
          <cell r="FY387"/>
          <cell r="FZ387"/>
          <cell r="GA387"/>
          <cell r="GB387"/>
          <cell r="GC387"/>
        </row>
        <row r="388">
          <cell r="A388"/>
          <cell r="B388"/>
          <cell r="C388">
            <v>2025</v>
          </cell>
          <cell r="D388"/>
          <cell r="E388"/>
          <cell r="F388"/>
          <cell r="G388"/>
          <cell r="H388"/>
          <cell r="I388"/>
          <cell r="J388"/>
          <cell r="K388"/>
          <cell r="L388"/>
          <cell r="M388"/>
          <cell r="N388"/>
          <cell r="O388"/>
          <cell r="P388"/>
          <cell r="Q388"/>
          <cell r="R388"/>
          <cell r="S388"/>
          <cell r="T388"/>
          <cell r="U388"/>
          <cell r="V388"/>
          <cell r="W388"/>
          <cell r="X388"/>
          <cell r="Y388"/>
          <cell r="Z388"/>
          <cell r="AA388"/>
          <cell r="AB388"/>
          <cell r="AC388"/>
          <cell r="AD388"/>
          <cell r="AE388"/>
          <cell r="AF388"/>
          <cell r="AG388"/>
          <cell r="AH388"/>
          <cell r="AI388"/>
          <cell r="AJ388"/>
          <cell r="AK388"/>
          <cell r="AL388"/>
          <cell r="AM388" t="str">
            <v>#¡VALOR!</v>
          </cell>
          <cell r="AN388">
            <v>0</v>
          </cell>
          <cell r="AO388"/>
          <cell r="AP388"/>
          <cell r="AQ388"/>
          <cell r="AR388"/>
          <cell r="AS388"/>
          <cell r="AT388"/>
          <cell r="AU388"/>
          <cell r="AV388"/>
          <cell r="AW388"/>
          <cell r="AX388"/>
          <cell r="AY388"/>
          <cell r="AZ388"/>
          <cell r="BA388"/>
          <cell r="BB388"/>
          <cell r="BC388"/>
          <cell r="BD388"/>
          <cell r="BE388"/>
          <cell r="BF388"/>
          <cell r="BG388"/>
          <cell r="BH388"/>
          <cell r="BI388"/>
          <cell r="BJ388"/>
          <cell r="BK388"/>
          <cell r="BL388"/>
          <cell r="BM388"/>
          <cell r="BN388"/>
          <cell r="BO388"/>
          <cell r="BP388"/>
          <cell r="BQ388"/>
          <cell r="BR388"/>
          <cell r="BS388"/>
          <cell r="BT388"/>
          <cell r="BU388"/>
          <cell r="BV388"/>
          <cell r="BW388"/>
          <cell r="BX388"/>
          <cell r="BY388"/>
          <cell r="BZ388"/>
          <cell r="CA388"/>
          <cell r="CB388"/>
          <cell r="CC388"/>
          <cell r="CD388"/>
          <cell r="CE388"/>
          <cell r="CF388"/>
          <cell r="CG388"/>
          <cell r="CH388"/>
          <cell r="CI388"/>
          <cell r="CJ388"/>
          <cell r="CK388"/>
          <cell r="CL388"/>
          <cell r="CM388"/>
          <cell r="CN388"/>
          <cell r="CO388"/>
          <cell r="CP388"/>
          <cell r="CQ388"/>
          <cell r="CR388"/>
          <cell r="CS388"/>
          <cell r="CT388"/>
          <cell r="CU388"/>
          <cell r="CV388"/>
          <cell r="CW388"/>
          <cell r="CX388"/>
          <cell r="CY388"/>
          <cell r="CZ388"/>
          <cell r="DA388"/>
          <cell r="DB388"/>
          <cell r="DC388"/>
          <cell r="DD388"/>
          <cell r="DE388"/>
          <cell r="DF388"/>
          <cell r="DG388"/>
          <cell r="DH388"/>
          <cell r="DI388"/>
          <cell r="DJ388"/>
          <cell r="DK388"/>
          <cell r="DL388"/>
          <cell r="DM388"/>
          <cell r="DN388"/>
          <cell r="DO388"/>
          <cell r="DP388"/>
          <cell r="DQ388"/>
          <cell r="DR388"/>
          <cell r="DS388"/>
          <cell r="DT388"/>
          <cell r="DU388"/>
          <cell r="DV388"/>
          <cell r="DW388"/>
          <cell r="DX388"/>
          <cell r="DY388"/>
          <cell r="DZ388"/>
          <cell r="EA388"/>
          <cell r="EB388"/>
          <cell r="EC388"/>
          <cell r="ED388"/>
          <cell r="EE388"/>
          <cell r="EF388"/>
          <cell r="EG388"/>
          <cell r="EH388"/>
          <cell r="EI388"/>
          <cell r="EJ388"/>
          <cell r="EK388"/>
          <cell r="EL388"/>
          <cell r="EM388"/>
          <cell r="EN388"/>
          <cell r="EO388"/>
          <cell r="EP388"/>
          <cell r="EQ388"/>
          <cell r="ER388"/>
          <cell r="ES388"/>
          <cell r="ET388"/>
          <cell r="EU388" t="str">
            <v>$ -</v>
          </cell>
          <cell r="EV388"/>
          <cell r="EW388"/>
          <cell r="EX388"/>
          <cell r="EY388"/>
          <cell r="EZ388"/>
          <cell r="FA388"/>
          <cell r="FB388">
            <v>0</v>
          </cell>
          <cell r="FC388" t="str">
            <v>#¡VALOR!</v>
          </cell>
          <cell r="FD388">
            <v>0</v>
          </cell>
          <cell r="FE388" t="str">
            <v>$ 0</v>
          </cell>
          <cell r="FF388" t="str">
            <v>#¡VALOR!</v>
          </cell>
          <cell r="FG388" t="str">
            <v>#¡VALOR!</v>
          </cell>
          <cell r="FH388"/>
          <cell r="FI388"/>
          <cell r="FJ388" t="str">
            <v>#N/D</v>
          </cell>
          <cell r="FK388" t="str">
            <v>#N/D</v>
          </cell>
          <cell r="FL388" t="str">
            <v>$388</v>
          </cell>
          <cell r="FM388" t="str">
            <v>#N/D</v>
          </cell>
          <cell r="FN388" t="str">
            <v>#N/D</v>
          </cell>
          <cell r="FO388" t="str">
            <v>#N/D</v>
          </cell>
          <cell r="FP388" t="str">
            <v>#N/D</v>
          </cell>
          <cell r="FQ388" t="str">
            <v>#¡REF!</v>
          </cell>
          <cell r="FR388" t="str">
            <v>#N/D</v>
          </cell>
          <cell r="FS388"/>
          <cell r="FT388"/>
          <cell r="FU388"/>
          <cell r="FV388">
            <v>0</v>
          </cell>
          <cell r="FW388" t="str">
            <v>#N/D</v>
          </cell>
          <cell r="FX388"/>
          <cell r="FY388"/>
          <cell r="FZ388"/>
          <cell r="GA388"/>
          <cell r="GB388"/>
          <cell r="GC388"/>
        </row>
        <row r="389">
          <cell r="A389"/>
          <cell r="B389"/>
          <cell r="C389">
            <v>2025</v>
          </cell>
          <cell r="D389"/>
          <cell r="E389"/>
          <cell r="F389"/>
          <cell r="G389"/>
          <cell r="H389"/>
          <cell r="I389"/>
          <cell r="J389"/>
          <cell r="K389"/>
          <cell r="L389"/>
          <cell r="M389"/>
          <cell r="N389"/>
          <cell r="O389"/>
          <cell r="P389"/>
          <cell r="Q389"/>
          <cell r="R389"/>
          <cell r="S389"/>
          <cell r="T389"/>
          <cell r="U389"/>
          <cell r="V389"/>
          <cell r="W389"/>
          <cell r="X389"/>
          <cell r="Y389"/>
          <cell r="Z389"/>
          <cell r="AA389"/>
          <cell r="AB389"/>
          <cell r="AC389"/>
          <cell r="AD389"/>
          <cell r="AE389"/>
          <cell r="AF389"/>
          <cell r="AG389"/>
          <cell r="AH389"/>
          <cell r="AI389"/>
          <cell r="AJ389"/>
          <cell r="AK389"/>
          <cell r="AL389"/>
          <cell r="AM389" t="str">
            <v>#¡VALOR!</v>
          </cell>
          <cell r="AN389">
            <v>0</v>
          </cell>
          <cell r="AO389"/>
          <cell r="AP389"/>
          <cell r="AQ389"/>
          <cell r="AR389"/>
          <cell r="AS389"/>
          <cell r="AT389"/>
          <cell r="AU389"/>
          <cell r="AV389"/>
          <cell r="AW389"/>
          <cell r="AX389"/>
          <cell r="AY389"/>
          <cell r="AZ389"/>
          <cell r="BA389"/>
          <cell r="BB389"/>
          <cell r="BC389"/>
          <cell r="BD389"/>
          <cell r="BE389"/>
          <cell r="BF389"/>
          <cell r="BG389"/>
          <cell r="BH389"/>
          <cell r="BI389"/>
          <cell r="BJ389"/>
          <cell r="BK389"/>
          <cell r="BL389"/>
          <cell r="BM389"/>
          <cell r="BN389"/>
          <cell r="BO389"/>
          <cell r="BP389"/>
          <cell r="BQ389"/>
          <cell r="BR389"/>
          <cell r="BS389"/>
          <cell r="BT389"/>
          <cell r="BU389"/>
          <cell r="BV389"/>
          <cell r="BW389"/>
          <cell r="BX389"/>
          <cell r="BY389"/>
          <cell r="BZ389"/>
          <cell r="CA389"/>
          <cell r="CB389"/>
          <cell r="CC389"/>
          <cell r="CD389"/>
          <cell r="CE389"/>
          <cell r="CF389"/>
          <cell r="CG389"/>
          <cell r="CH389"/>
          <cell r="CI389"/>
          <cell r="CJ389"/>
          <cell r="CK389"/>
          <cell r="CL389"/>
          <cell r="CM389"/>
          <cell r="CN389"/>
          <cell r="CO389"/>
          <cell r="CP389"/>
          <cell r="CQ389"/>
          <cell r="CR389"/>
          <cell r="CS389"/>
          <cell r="CT389"/>
          <cell r="CU389"/>
          <cell r="CV389"/>
          <cell r="CW389"/>
          <cell r="CX389"/>
          <cell r="CY389"/>
          <cell r="CZ389"/>
          <cell r="DA389"/>
          <cell r="DB389"/>
          <cell r="DC389"/>
          <cell r="DD389"/>
          <cell r="DE389"/>
          <cell r="DF389"/>
          <cell r="DG389"/>
          <cell r="DH389"/>
          <cell r="DI389"/>
          <cell r="DJ389"/>
          <cell r="DK389"/>
          <cell r="DL389"/>
          <cell r="DM389"/>
          <cell r="DN389"/>
          <cell r="DO389"/>
          <cell r="DP389"/>
          <cell r="DQ389"/>
          <cell r="DR389"/>
          <cell r="DS389"/>
          <cell r="DT389"/>
          <cell r="DU389"/>
          <cell r="DV389"/>
          <cell r="DW389"/>
          <cell r="DX389"/>
          <cell r="DY389"/>
          <cell r="DZ389"/>
          <cell r="EA389"/>
          <cell r="EB389"/>
          <cell r="EC389"/>
          <cell r="ED389"/>
          <cell r="EE389"/>
          <cell r="EF389"/>
          <cell r="EG389"/>
          <cell r="EH389"/>
          <cell r="EI389"/>
          <cell r="EJ389"/>
          <cell r="EK389"/>
          <cell r="EL389"/>
          <cell r="EM389"/>
          <cell r="EN389"/>
          <cell r="EO389"/>
          <cell r="EP389"/>
          <cell r="EQ389"/>
          <cell r="ER389"/>
          <cell r="ES389"/>
          <cell r="ET389"/>
          <cell r="EU389" t="str">
            <v>$ -</v>
          </cell>
          <cell r="EV389"/>
          <cell r="EW389"/>
          <cell r="EX389"/>
          <cell r="EY389"/>
          <cell r="EZ389"/>
          <cell r="FA389"/>
          <cell r="FB389">
            <v>0</v>
          </cell>
          <cell r="FC389" t="str">
            <v>#¡VALOR!</v>
          </cell>
          <cell r="FD389">
            <v>0</v>
          </cell>
          <cell r="FE389" t="str">
            <v>$ 0</v>
          </cell>
          <cell r="FF389" t="str">
            <v>#¡VALOR!</v>
          </cell>
          <cell r="FG389" t="str">
            <v>#¡VALOR!</v>
          </cell>
          <cell r="FH389"/>
          <cell r="FI389"/>
          <cell r="FJ389" t="str">
            <v>#N/D</v>
          </cell>
          <cell r="FK389" t="str">
            <v>#N/D</v>
          </cell>
          <cell r="FL389" t="str">
            <v>$389</v>
          </cell>
          <cell r="FM389" t="str">
            <v>#N/D</v>
          </cell>
          <cell r="FN389" t="str">
            <v>#N/D</v>
          </cell>
          <cell r="FO389" t="str">
            <v>#N/D</v>
          </cell>
          <cell r="FP389" t="str">
            <v>#N/D</v>
          </cell>
          <cell r="FQ389" t="str">
            <v>#¡REF!</v>
          </cell>
          <cell r="FR389" t="str">
            <v>#N/D</v>
          </cell>
          <cell r="FS389"/>
          <cell r="FT389"/>
          <cell r="FU389"/>
          <cell r="FV389">
            <v>0</v>
          </cell>
          <cell r="FW389" t="str">
            <v>#N/D</v>
          </cell>
          <cell r="FX389"/>
          <cell r="FY389"/>
          <cell r="FZ389"/>
          <cell r="GA389"/>
          <cell r="GB389"/>
          <cell r="GC389"/>
        </row>
        <row r="390">
          <cell r="A390"/>
          <cell r="B390"/>
          <cell r="C390">
            <v>2025</v>
          </cell>
          <cell r="D390"/>
          <cell r="E390"/>
          <cell r="F390"/>
          <cell r="G390"/>
          <cell r="H390"/>
          <cell r="I390"/>
          <cell r="J390"/>
          <cell r="K390"/>
          <cell r="L390"/>
          <cell r="M390"/>
          <cell r="N390"/>
          <cell r="O390"/>
          <cell r="P390"/>
          <cell r="Q390"/>
          <cell r="R390"/>
          <cell r="S390"/>
          <cell r="T390"/>
          <cell r="U390"/>
          <cell r="V390"/>
          <cell r="W390"/>
          <cell r="X390"/>
          <cell r="Y390"/>
          <cell r="Z390"/>
          <cell r="AA390"/>
          <cell r="AB390"/>
          <cell r="AC390"/>
          <cell r="AD390"/>
          <cell r="AE390"/>
          <cell r="AF390"/>
          <cell r="AG390"/>
          <cell r="AH390"/>
          <cell r="AI390"/>
          <cell r="AJ390"/>
          <cell r="AK390"/>
          <cell r="AL390"/>
          <cell r="AM390" t="str">
            <v>#¡VALOR!</v>
          </cell>
          <cell r="AN390">
            <v>0</v>
          </cell>
          <cell r="AO390"/>
          <cell r="AP390"/>
          <cell r="AQ390"/>
          <cell r="AR390"/>
          <cell r="AS390"/>
          <cell r="AT390"/>
          <cell r="AU390"/>
          <cell r="AV390"/>
          <cell r="AW390"/>
          <cell r="AX390"/>
          <cell r="AY390"/>
          <cell r="AZ390"/>
          <cell r="BA390"/>
          <cell r="BB390"/>
          <cell r="BC390"/>
          <cell r="BD390"/>
          <cell r="BE390"/>
          <cell r="BF390"/>
          <cell r="BG390"/>
          <cell r="BH390"/>
          <cell r="BI390"/>
          <cell r="BJ390"/>
          <cell r="BK390"/>
          <cell r="BL390"/>
          <cell r="BM390"/>
          <cell r="BN390"/>
          <cell r="BO390"/>
          <cell r="BP390"/>
          <cell r="BQ390"/>
          <cell r="BR390"/>
          <cell r="BS390"/>
          <cell r="BT390"/>
          <cell r="BU390"/>
          <cell r="BV390"/>
          <cell r="BW390"/>
          <cell r="BX390"/>
          <cell r="BY390"/>
          <cell r="BZ390"/>
          <cell r="CA390"/>
          <cell r="CB390"/>
          <cell r="CC390"/>
          <cell r="CD390"/>
          <cell r="CE390"/>
          <cell r="CF390"/>
          <cell r="CG390"/>
          <cell r="CH390"/>
          <cell r="CI390"/>
          <cell r="CJ390"/>
          <cell r="CK390"/>
          <cell r="CL390"/>
          <cell r="CM390"/>
          <cell r="CN390"/>
          <cell r="CO390"/>
          <cell r="CP390"/>
          <cell r="CQ390"/>
          <cell r="CR390"/>
          <cell r="CS390"/>
          <cell r="CT390"/>
          <cell r="CU390"/>
          <cell r="CV390"/>
          <cell r="CW390"/>
          <cell r="CX390"/>
          <cell r="CY390"/>
          <cell r="CZ390"/>
          <cell r="DA390"/>
          <cell r="DB390"/>
          <cell r="DC390"/>
          <cell r="DD390"/>
          <cell r="DE390"/>
          <cell r="DF390"/>
          <cell r="DG390"/>
          <cell r="DH390"/>
          <cell r="DI390"/>
          <cell r="DJ390"/>
          <cell r="DK390"/>
          <cell r="DL390"/>
          <cell r="DM390"/>
          <cell r="DN390"/>
          <cell r="DO390"/>
          <cell r="DP390"/>
          <cell r="DQ390"/>
          <cell r="DR390"/>
          <cell r="DS390"/>
          <cell r="DT390"/>
          <cell r="DU390"/>
          <cell r="DV390"/>
          <cell r="DW390"/>
          <cell r="DX390"/>
          <cell r="DY390"/>
          <cell r="DZ390"/>
          <cell r="EA390"/>
          <cell r="EB390"/>
          <cell r="EC390"/>
          <cell r="ED390"/>
          <cell r="EE390"/>
          <cell r="EF390"/>
          <cell r="EG390"/>
          <cell r="EH390"/>
          <cell r="EI390"/>
          <cell r="EJ390"/>
          <cell r="EK390"/>
          <cell r="EL390"/>
          <cell r="EM390"/>
          <cell r="EN390"/>
          <cell r="EO390"/>
          <cell r="EP390"/>
          <cell r="EQ390"/>
          <cell r="ER390"/>
          <cell r="ES390"/>
          <cell r="ET390"/>
          <cell r="EU390" t="str">
            <v>$ -</v>
          </cell>
          <cell r="EV390"/>
          <cell r="EW390"/>
          <cell r="EX390"/>
          <cell r="EY390"/>
          <cell r="EZ390"/>
          <cell r="FA390"/>
          <cell r="FB390">
            <v>0</v>
          </cell>
          <cell r="FC390" t="str">
            <v>#¡VALOR!</v>
          </cell>
          <cell r="FD390">
            <v>0</v>
          </cell>
          <cell r="FE390" t="str">
            <v>$ 0</v>
          </cell>
          <cell r="FF390" t="str">
            <v>#¡VALOR!</v>
          </cell>
          <cell r="FG390" t="str">
            <v>#¡VALOR!</v>
          </cell>
          <cell r="FH390"/>
          <cell r="FI390"/>
          <cell r="FJ390" t="str">
            <v>#N/D</v>
          </cell>
          <cell r="FK390" t="str">
            <v>#N/D</v>
          </cell>
          <cell r="FL390" t="str">
            <v>$390</v>
          </cell>
          <cell r="FM390" t="str">
            <v>#N/D</v>
          </cell>
          <cell r="FN390" t="str">
            <v>#N/D</v>
          </cell>
          <cell r="FO390" t="str">
            <v>#N/D</v>
          </cell>
          <cell r="FP390" t="str">
            <v>#N/D</v>
          </cell>
          <cell r="FQ390" t="str">
            <v>#¡REF!</v>
          </cell>
          <cell r="FR390" t="str">
            <v>#N/D</v>
          </cell>
          <cell r="FS390"/>
          <cell r="FT390"/>
          <cell r="FU390"/>
          <cell r="FV390">
            <v>0</v>
          </cell>
          <cell r="FW390" t="str">
            <v>#N/D</v>
          </cell>
          <cell r="FX390"/>
          <cell r="FY390"/>
          <cell r="FZ390"/>
          <cell r="GA390"/>
          <cell r="GB390"/>
          <cell r="GC390"/>
        </row>
        <row r="391">
          <cell r="A391"/>
          <cell r="B391"/>
          <cell r="C391">
            <v>2025</v>
          </cell>
          <cell r="D391"/>
          <cell r="E391"/>
          <cell r="F391"/>
          <cell r="G391"/>
          <cell r="H391"/>
          <cell r="I391"/>
          <cell r="J391"/>
          <cell r="K391"/>
          <cell r="L391"/>
          <cell r="M391"/>
          <cell r="N391"/>
          <cell r="O391"/>
          <cell r="P391"/>
          <cell r="Q391"/>
          <cell r="R391"/>
          <cell r="S391"/>
          <cell r="T391"/>
          <cell r="U391"/>
          <cell r="V391"/>
          <cell r="W391"/>
          <cell r="X391"/>
          <cell r="Y391"/>
          <cell r="Z391"/>
          <cell r="AA391"/>
          <cell r="AB391"/>
          <cell r="AC391"/>
          <cell r="AD391"/>
          <cell r="AE391"/>
          <cell r="AF391"/>
          <cell r="AG391"/>
          <cell r="AH391"/>
          <cell r="AI391"/>
          <cell r="AJ391"/>
          <cell r="AK391"/>
          <cell r="AL391"/>
          <cell r="AM391" t="str">
            <v>#¡VALOR!</v>
          </cell>
          <cell r="AN391">
            <v>0</v>
          </cell>
          <cell r="AO391"/>
          <cell r="AP391"/>
          <cell r="AQ391"/>
          <cell r="AR391"/>
          <cell r="AS391"/>
          <cell r="AT391"/>
          <cell r="AU391"/>
          <cell r="AV391"/>
          <cell r="AW391"/>
          <cell r="AX391"/>
          <cell r="AY391"/>
          <cell r="AZ391"/>
          <cell r="BA391"/>
          <cell r="BB391"/>
          <cell r="BC391"/>
          <cell r="BD391"/>
          <cell r="BE391"/>
          <cell r="BF391"/>
          <cell r="BG391"/>
          <cell r="BH391"/>
          <cell r="BI391"/>
          <cell r="BJ391"/>
          <cell r="BK391"/>
          <cell r="BL391"/>
          <cell r="BM391"/>
          <cell r="BN391"/>
          <cell r="BO391"/>
          <cell r="BP391"/>
          <cell r="BQ391"/>
          <cell r="BR391"/>
          <cell r="BS391"/>
          <cell r="BT391"/>
          <cell r="BU391"/>
          <cell r="BV391"/>
          <cell r="BW391"/>
          <cell r="BX391"/>
          <cell r="BY391"/>
          <cell r="BZ391"/>
          <cell r="CA391"/>
          <cell r="CB391"/>
          <cell r="CC391"/>
          <cell r="CD391"/>
          <cell r="CE391"/>
          <cell r="CF391"/>
          <cell r="CG391"/>
          <cell r="CH391"/>
          <cell r="CI391"/>
          <cell r="CJ391"/>
          <cell r="CK391"/>
          <cell r="CL391"/>
          <cell r="CM391"/>
          <cell r="CN391"/>
          <cell r="CO391"/>
          <cell r="CP391"/>
          <cell r="CQ391"/>
          <cell r="CR391"/>
          <cell r="CS391"/>
          <cell r="CT391"/>
          <cell r="CU391"/>
          <cell r="CV391"/>
          <cell r="CW391"/>
          <cell r="CX391"/>
          <cell r="CY391"/>
          <cell r="CZ391"/>
          <cell r="DA391"/>
          <cell r="DB391"/>
          <cell r="DC391"/>
          <cell r="DD391"/>
          <cell r="DE391"/>
          <cell r="DF391"/>
          <cell r="DG391"/>
          <cell r="DH391"/>
          <cell r="DI391"/>
          <cell r="DJ391"/>
          <cell r="DK391"/>
          <cell r="DL391"/>
          <cell r="DM391"/>
          <cell r="DN391"/>
          <cell r="DO391"/>
          <cell r="DP391"/>
          <cell r="DQ391"/>
          <cell r="DR391"/>
          <cell r="DS391"/>
          <cell r="DT391"/>
          <cell r="DU391"/>
          <cell r="DV391"/>
          <cell r="DW391"/>
          <cell r="DX391"/>
          <cell r="DY391"/>
          <cell r="DZ391"/>
          <cell r="EA391"/>
          <cell r="EB391"/>
          <cell r="EC391"/>
          <cell r="ED391"/>
          <cell r="EE391"/>
          <cell r="EF391"/>
          <cell r="EG391"/>
          <cell r="EH391"/>
          <cell r="EI391"/>
          <cell r="EJ391"/>
          <cell r="EK391"/>
          <cell r="EL391"/>
          <cell r="EM391"/>
          <cell r="EN391"/>
          <cell r="EO391"/>
          <cell r="EP391"/>
          <cell r="EQ391"/>
          <cell r="ER391"/>
          <cell r="ES391"/>
          <cell r="ET391"/>
          <cell r="EU391" t="str">
            <v>$ -</v>
          </cell>
          <cell r="EV391"/>
          <cell r="EW391"/>
          <cell r="EX391"/>
          <cell r="EY391"/>
          <cell r="EZ391"/>
          <cell r="FA391"/>
          <cell r="FB391">
            <v>0</v>
          </cell>
          <cell r="FC391" t="str">
            <v>#¡VALOR!</v>
          </cell>
          <cell r="FD391">
            <v>0</v>
          </cell>
          <cell r="FE391" t="str">
            <v>$ 0</v>
          </cell>
          <cell r="FF391" t="str">
            <v>#¡VALOR!</v>
          </cell>
          <cell r="FG391" t="str">
            <v>#¡VALOR!</v>
          </cell>
          <cell r="FH391"/>
          <cell r="FI391"/>
          <cell r="FJ391" t="str">
            <v>#N/D</v>
          </cell>
          <cell r="FK391" t="str">
            <v>#N/D</v>
          </cell>
          <cell r="FL391" t="str">
            <v>$391</v>
          </cell>
          <cell r="FM391" t="str">
            <v>#N/D</v>
          </cell>
          <cell r="FN391" t="str">
            <v>#N/D</v>
          </cell>
          <cell r="FO391" t="str">
            <v>#N/D</v>
          </cell>
          <cell r="FP391" t="str">
            <v>#N/D</v>
          </cell>
          <cell r="FQ391" t="str">
            <v>#¡REF!</v>
          </cell>
          <cell r="FR391" t="str">
            <v>#N/D</v>
          </cell>
          <cell r="FS391"/>
          <cell r="FT391"/>
          <cell r="FU391"/>
          <cell r="FV391">
            <v>0</v>
          </cell>
          <cell r="FW391" t="str">
            <v>#N/D</v>
          </cell>
          <cell r="FX391"/>
          <cell r="FY391"/>
          <cell r="FZ391"/>
          <cell r="GA391"/>
          <cell r="GB391"/>
          <cell r="GC391"/>
        </row>
        <row r="392">
          <cell r="A392"/>
          <cell r="B392"/>
          <cell r="C392">
            <v>2025</v>
          </cell>
          <cell r="D392"/>
          <cell r="E392"/>
          <cell r="F392"/>
          <cell r="G392"/>
          <cell r="H392"/>
          <cell r="I392"/>
          <cell r="J392"/>
          <cell r="K392"/>
          <cell r="L392"/>
          <cell r="M392"/>
          <cell r="N392"/>
          <cell r="O392"/>
          <cell r="P392"/>
          <cell r="Q392"/>
          <cell r="R392"/>
          <cell r="S392"/>
          <cell r="T392"/>
          <cell r="U392"/>
          <cell r="V392"/>
          <cell r="W392"/>
          <cell r="X392"/>
          <cell r="Y392"/>
          <cell r="Z392"/>
          <cell r="AA392"/>
          <cell r="AB392"/>
          <cell r="AC392"/>
          <cell r="AD392"/>
          <cell r="AE392"/>
          <cell r="AF392"/>
          <cell r="AG392"/>
          <cell r="AH392"/>
          <cell r="AI392"/>
          <cell r="AJ392"/>
          <cell r="AK392"/>
          <cell r="AL392"/>
          <cell r="AM392" t="str">
            <v>#¡VALOR!</v>
          </cell>
          <cell r="AN392">
            <v>0</v>
          </cell>
          <cell r="AO392"/>
          <cell r="AP392"/>
          <cell r="AQ392"/>
          <cell r="AR392"/>
          <cell r="AS392"/>
          <cell r="AT392"/>
          <cell r="AU392"/>
          <cell r="AV392"/>
          <cell r="AW392"/>
          <cell r="AX392"/>
          <cell r="AY392"/>
          <cell r="AZ392"/>
          <cell r="BA392"/>
          <cell r="BB392"/>
          <cell r="BC392"/>
          <cell r="BD392"/>
          <cell r="BE392"/>
          <cell r="BF392"/>
          <cell r="BG392"/>
          <cell r="BH392"/>
          <cell r="BI392"/>
          <cell r="BJ392"/>
          <cell r="BK392"/>
          <cell r="BL392"/>
          <cell r="BM392"/>
          <cell r="BN392"/>
          <cell r="BO392"/>
          <cell r="BP392"/>
          <cell r="BQ392"/>
          <cell r="BR392"/>
          <cell r="BS392"/>
          <cell r="BT392"/>
          <cell r="BU392"/>
          <cell r="BV392"/>
          <cell r="BW392"/>
          <cell r="BX392"/>
          <cell r="BY392"/>
          <cell r="BZ392"/>
          <cell r="CA392"/>
          <cell r="CB392"/>
          <cell r="CC392"/>
          <cell r="CD392"/>
          <cell r="CE392"/>
          <cell r="CF392"/>
          <cell r="CG392"/>
          <cell r="CH392"/>
          <cell r="CI392"/>
          <cell r="CJ392"/>
          <cell r="CK392"/>
          <cell r="CL392"/>
          <cell r="CM392"/>
          <cell r="CN392"/>
          <cell r="CO392"/>
          <cell r="CP392"/>
          <cell r="CQ392"/>
          <cell r="CR392"/>
          <cell r="CS392"/>
          <cell r="CT392"/>
          <cell r="CU392"/>
          <cell r="CV392"/>
          <cell r="CW392"/>
          <cell r="CX392"/>
          <cell r="CY392"/>
          <cell r="CZ392"/>
          <cell r="DA392"/>
          <cell r="DB392"/>
          <cell r="DC392"/>
          <cell r="DD392"/>
          <cell r="DE392"/>
          <cell r="DF392"/>
          <cell r="DG392"/>
          <cell r="DH392"/>
          <cell r="DI392"/>
          <cell r="DJ392"/>
          <cell r="DK392"/>
          <cell r="DL392"/>
          <cell r="DM392"/>
          <cell r="DN392"/>
          <cell r="DO392"/>
          <cell r="DP392"/>
          <cell r="DQ392"/>
          <cell r="DR392"/>
          <cell r="DS392"/>
          <cell r="DT392"/>
          <cell r="DU392"/>
          <cell r="DV392"/>
          <cell r="DW392"/>
          <cell r="DX392"/>
          <cell r="DY392"/>
          <cell r="DZ392"/>
          <cell r="EA392"/>
          <cell r="EB392"/>
          <cell r="EC392"/>
          <cell r="ED392"/>
          <cell r="EE392"/>
          <cell r="EF392"/>
          <cell r="EG392"/>
          <cell r="EH392"/>
          <cell r="EI392"/>
          <cell r="EJ392"/>
          <cell r="EK392"/>
          <cell r="EL392"/>
          <cell r="EM392"/>
          <cell r="EN392"/>
          <cell r="EO392"/>
          <cell r="EP392"/>
          <cell r="EQ392"/>
          <cell r="ER392"/>
          <cell r="ES392"/>
          <cell r="ET392"/>
          <cell r="EU392" t="str">
            <v>$ -</v>
          </cell>
          <cell r="EV392"/>
          <cell r="EW392"/>
          <cell r="EX392"/>
          <cell r="EY392"/>
          <cell r="EZ392"/>
          <cell r="FA392"/>
          <cell r="FB392">
            <v>0</v>
          </cell>
          <cell r="FC392" t="str">
            <v>#¡VALOR!</v>
          </cell>
          <cell r="FD392">
            <v>0</v>
          </cell>
          <cell r="FE392" t="str">
            <v>$ 0</v>
          </cell>
          <cell r="FF392" t="str">
            <v>#¡VALOR!</v>
          </cell>
          <cell r="FG392" t="str">
            <v>#¡VALOR!</v>
          </cell>
          <cell r="FH392"/>
          <cell r="FI392"/>
          <cell r="FJ392" t="str">
            <v>#N/D</v>
          </cell>
          <cell r="FK392" t="str">
            <v>#N/D</v>
          </cell>
          <cell r="FL392" t="str">
            <v>$392</v>
          </cell>
          <cell r="FM392" t="str">
            <v>#N/D</v>
          </cell>
          <cell r="FN392" t="str">
            <v>#N/D</v>
          </cell>
          <cell r="FO392" t="str">
            <v>#N/D</v>
          </cell>
          <cell r="FP392" t="str">
            <v>#N/D</v>
          </cell>
          <cell r="FQ392" t="str">
            <v>#¡REF!</v>
          </cell>
          <cell r="FR392" t="str">
            <v>#N/D</v>
          </cell>
          <cell r="FS392"/>
          <cell r="FT392"/>
          <cell r="FU392"/>
          <cell r="FV392">
            <v>0</v>
          </cell>
          <cell r="FW392" t="str">
            <v>#N/D</v>
          </cell>
          <cell r="FX392"/>
          <cell r="FY392"/>
          <cell r="FZ392"/>
          <cell r="GA392"/>
          <cell r="GB392"/>
          <cell r="GC392"/>
        </row>
        <row r="393">
          <cell r="A393"/>
          <cell r="B393"/>
          <cell r="C393">
            <v>2025</v>
          </cell>
          <cell r="D393"/>
          <cell r="E393"/>
          <cell r="F393"/>
          <cell r="G393"/>
          <cell r="H393"/>
          <cell r="I393"/>
          <cell r="J393"/>
          <cell r="K393"/>
          <cell r="L393"/>
          <cell r="M393"/>
          <cell r="N393"/>
          <cell r="O393"/>
          <cell r="P393"/>
          <cell r="Q393"/>
          <cell r="R393"/>
          <cell r="S393"/>
          <cell r="T393"/>
          <cell r="U393"/>
          <cell r="V393"/>
          <cell r="W393"/>
          <cell r="X393"/>
          <cell r="Y393"/>
          <cell r="Z393"/>
          <cell r="AA393"/>
          <cell r="AB393"/>
          <cell r="AC393"/>
          <cell r="AD393"/>
          <cell r="AE393"/>
          <cell r="AF393"/>
          <cell r="AG393"/>
          <cell r="AH393"/>
          <cell r="AI393"/>
          <cell r="AJ393"/>
          <cell r="AK393"/>
          <cell r="AL393"/>
          <cell r="AM393" t="str">
            <v>#¡VALOR!</v>
          </cell>
          <cell r="AN393">
            <v>0</v>
          </cell>
          <cell r="AO393"/>
          <cell r="AP393"/>
          <cell r="AQ393"/>
          <cell r="AR393"/>
          <cell r="AS393"/>
          <cell r="AT393"/>
          <cell r="AU393"/>
          <cell r="AV393"/>
          <cell r="AW393"/>
          <cell r="AX393"/>
          <cell r="AY393"/>
          <cell r="AZ393"/>
          <cell r="BA393"/>
          <cell r="BB393"/>
          <cell r="BC393"/>
          <cell r="BD393"/>
          <cell r="BE393"/>
          <cell r="BF393"/>
          <cell r="BG393"/>
          <cell r="BH393"/>
          <cell r="BI393"/>
          <cell r="BJ393"/>
          <cell r="BK393"/>
          <cell r="BL393"/>
          <cell r="BM393"/>
          <cell r="BN393"/>
          <cell r="BO393"/>
          <cell r="BP393"/>
          <cell r="BQ393"/>
          <cell r="BR393"/>
          <cell r="BS393"/>
          <cell r="BT393"/>
          <cell r="BU393"/>
          <cell r="BV393"/>
          <cell r="BW393"/>
          <cell r="BX393"/>
          <cell r="BY393"/>
          <cell r="BZ393"/>
          <cell r="CA393"/>
          <cell r="CB393"/>
          <cell r="CC393"/>
          <cell r="CD393"/>
          <cell r="CE393"/>
          <cell r="CF393"/>
          <cell r="CG393"/>
          <cell r="CH393"/>
          <cell r="CI393"/>
          <cell r="CJ393"/>
          <cell r="CK393"/>
          <cell r="CL393"/>
          <cell r="CM393"/>
          <cell r="CN393"/>
          <cell r="CO393"/>
          <cell r="CP393"/>
          <cell r="CQ393"/>
          <cell r="CR393"/>
          <cell r="CS393"/>
          <cell r="CT393"/>
          <cell r="CU393"/>
          <cell r="CV393"/>
          <cell r="CW393"/>
          <cell r="CX393"/>
          <cell r="CY393"/>
          <cell r="CZ393"/>
          <cell r="DA393"/>
          <cell r="DB393"/>
          <cell r="DC393"/>
          <cell r="DD393"/>
          <cell r="DE393"/>
          <cell r="DF393"/>
          <cell r="DG393"/>
          <cell r="DH393"/>
          <cell r="DI393"/>
          <cell r="DJ393"/>
          <cell r="DK393"/>
          <cell r="DL393"/>
          <cell r="DM393"/>
          <cell r="DN393"/>
          <cell r="DO393"/>
          <cell r="DP393"/>
          <cell r="DQ393"/>
          <cell r="DR393"/>
          <cell r="DS393"/>
          <cell r="DT393"/>
          <cell r="DU393"/>
          <cell r="DV393"/>
          <cell r="DW393"/>
          <cell r="DX393"/>
          <cell r="DY393"/>
          <cell r="DZ393"/>
          <cell r="EA393"/>
          <cell r="EB393"/>
          <cell r="EC393"/>
          <cell r="ED393"/>
          <cell r="EE393"/>
          <cell r="EF393"/>
          <cell r="EG393"/>
          <cell r="EH393"/>
          <cell r="EI393"/>
          <cell r="EJ393"/>
          <cell r="EK393"/>
          <cell r="EL393"/>
          <cell r="EM393"/>
          <cell r="EN393"/>
          <cell r="EO393"/>
          <cell r="EP393"/>
          <cell r="EQ393"/>
          <cell r="ER393"/>
          <cell r="ES393"/>
          <cell r="ET393"/>
          <cell r="EU393" t="str">
            <v>$ -</v>
          </cell>
          <cell r="EV393"/>
          <cell r="EW393"/>
          <cell r="EX393"/>
          <cell r="EY393"/>
          <cell r="EZ393"/>
          <cell r="FA393"/>
          <cell r="FB393">
            <v>0</v>
          </cell>
          <cell r="FC393" t="str">
            <v>#¡VALOR!</v>
          </cell>
          <cell r="FD393">
            <v>0</v>
          </cell>
          <cell r="FE393" t="str">
            <v>$ 0</v>
          </cell>
          <cell r="FF393" t="str">
            <v>#¡VALOR!</v>
          </cell>
          <cell r="FG393" t="str">
            <v>#¡VALOR!</v>
          </cell>
          <cell r="FH393"/>
          <cell r="FI393"/>
          <cell r="FJ393" t="str">
            <v>#N/D</v>
          </cell>
          <cell r="FK393" t="str">
            <v>#N/D</v>
          </cell>
          <cell r="FL393" t="str">
            <v>$393</v>
          </cell>
          <cell r="FM393" t="str">
            <v>#N/D</v>
          </cell>
          <cell r="FN393" t="str">
            <v>#N/D</v>
          </cell>
          <cell r="FO393" t="str">
            <v>#N/D</v>
          </cell>
          <cell r="FP393" t="str">
            <v>#N/D</v>
          </cell>
          <cell r="FQ393" t="str">
            <v>#¡REF!</v>
          </cell>
          <cell r="FR393" t="str">
            <v>#N/D</v>
          </cell>
          <cell r="FS393"/>
          <cell r="FT393"/>
          <cell r="FU393"/>
          <cell r="FV393">
            <v>0</v>
          </cell>
          <cell r="FW393" t="str">
            <v>#N/D</v>
          </cell>
          <cell r="FX393"/>
          <cell r="FY393"/>
          <cell r="FZ393"/>
          <cell r="GA393"/>
          <cell r="GB393"/>
          <cell r="GC393"/>
        </row>
        <row r="394">
          <cell r="A394"/>
          <cell r="B394"/>
          <cell r="C394">
            <v>2025</v>
          </cell>
          <cell r="D394"/>
          <cell r="E394"/>
          <cell r="F394"/>
          <cell r="G394"/>
          <cell r="H394"/>
          <cell r="I394"/>
          <cell r="J394"/>
          <cell r="K394"/>
          <cell r="L394"/>
          <cell r="M394"/>
          <cell r="N394"/>
          <cell r="O394"/>
          <cell r="P394"/>
          <cell r="Q394"/>
          <cell r="R394"/>
          <cell r="S394"/>
          <cell r="T394"/>
          <cell r="U394"/>
          <cell r="V394"/>
          <cell r="W394"/>
          <cell r="X394"/>
          <cell r="Y394"/>
          <cell r="Z394"/>
          <cell r="AA394"/>
          <cell r="AB394"/>
          <cell r="AC394"/>
          <cell r="AD394"/>
          <cell r="AE394"/>
          <cell r="AF394"/>
          <cell r="AG394"/>
          <cell r="AH394"/>
          <cell r="AI394"/>
          <cell r="AJ394"/>
          <cell r="AK394"/>
          <cell r="AL394"/>
          <cell r="AM394" t="str">
            <v>#¡VALOR!</v>
          </cell>
          <cell r="AN394">
            <v>0</v>
          </cell>
          <cell r="AO394"/>
          <cell r="AP394"/>
          <cell r="AQ394"/>
          <cell r="AR394"/>
          <cell r="AS394"/>
          <cell r="AT394"/>
          <cell r="AU394"/>
          <cell r="AV394"/>
          <cell r="AW394"/>
          <cell r="AX394"/>
          <cell r="AY394"/>
          <cell r="AZ394"/>
          <cell r="BA394"/>
          <cell r="BB394"/>
          <cell r="BC394"/>
          <cell r="BD394"/>
          <cell r="BE394"/>
          <cell r="BF394"/>
          <cell r="BG394"/>
          <cell r="BH394"/>
          <cell r="BI394"/>
          <cell r="BJ394"/>
          <cell r="BK394"/>
          <cell r="BL394"/>
          <cell r="BM394"/>
          <cell r="BN394"/>
          <cell r="BO394"/>
          <cell r="BP394"/>
          <cell r="BQ394"/>
          <cell r="BR394"/>
          <cell r="BS394"/>
          <cell r="BT394"/>
          <cell r="BU394"/>
          <cell r="BV394"/>
          <cell r="BW394"/>
          <cell r="BX394"/>
          <cell r="BY394"/>
          <cell r="BZ394"/>
          <cell r="CA394"/>
          <cell r="CB394"/>
          <cell r="CC394"/>
          <cell r="CD394"/>
          <cell r="CE394"/>
          <cell r="CF394"/>
          <cell r="CG394"/>
          <cell r="CH394"/>
          <cell r="CI394"/>
          <cell r="CJ394"/>
          <cell r="CK394"/>
          <cell r="CL394"/>
          <cell r="CM394"/>
          <cell r="CN394"/>
          <cell r="CO394"/>
          <cell r="CP394"/>
          <cell r="CQ394"/>
          <cell r="CR394"/>
          <cell r="CS394"/>
          <cell r="CT394"/>
          <cell r="CU394"/>
          <cell r="CV394"/>
          <cell r="CW394"/>
          <cell r="CX394"/>
          <cell r="CY394"/>
          <cell r="CZ394"/>
          <cell r="DA394"/>
          <cell r="DB394"/>
          <cell r="DC394"/>
          <cell r="DD394"/>
          <cell r="DE394"/>
          <cell r="DF394"/>
          <cell r="DG394"/>
          <cell r="DH394"/>
          <cell r="DI394"/>
          <cell r="DJ394"/>
          <cell r="DK394"/>
          <cell r="DL394"/>
          <cell r="DM394"/>
          <cell r="DN394"/>
          <cell r="DO394"/>
          <cell r="DP394"/>
          <cell r="DQ394"/>
          <cell r="DR394"/>
          <cell r="DS394"/>
          <cell r="DT394"/>
          <cell r="DU394"/>
          <cell r="DV394"/>
          <cell r="DW394"/>
          <cell r="DX394"/>
          <cell r="DY394"/>
          <cell r="DZ394"/>
          <cell r="EA394"/>
          <cell r="EB394"/>
          <cell r="EC394"/>
          <cell r="ED394"/>
          <cell r="EE394"/>
          <cell r="EF394"/>
          <cell r="EG394"/>
          <cell r="EH394"/>
          <cell r="EI394"/>
          <cell r="EJ394"/>
          <cell r="EK394"/>
          <cell r="EL394"/>
          <cell r="EM394"/>
          <cell r="EN394"/>
          <cell r="EO394"/>
          <cell r="EP394"/>
          <cell r="EQ394"/>
          <cell r="ER394"/>
          <cell r="ES394"/>
          <cell r="ET394"/>
          <cell r="EU394" t="str">
            <v>$ -</v>
          </cell>
          <cell r="EV394"/>
          <cell r="EW394"/>
          <cell r="EX394"/>
          <cell r="EY394"/>
          <cell r="EZ394"/>
          <cell r="FA394"/>
          <cell r="FB394">
            <v>0</v>
          </cell>
          <cell r="FC394" t="str">
            <v>#¡VALOR!</v>
          </cell>
          <cell r="FD394">
            <v>0</v>
          </cell>
          <cell r="FE394" t="str">
            <v>$ 0</v>
          </cell>
          <cell r="FF394" t="str">
            <v>#¡VALOR!</v>
          </cell>
          <cell r="FG394" t="str">
            <v>#¡VALOR!</v>
          </cell>
          <cell r="FH394"/>
          <cell r="FI394"/>
          <cell r="FJ394" t="str">
            <v>#N/D</v>
          </cell>
          <cell r="FK394" t="str">
            <v>#N/D</v>
          </cell>
          <cell r="FL394" t="str">
            <v>$394</v>
          </cell>
          <cell r="FM394" t="str">
            <v>#N/D</v>
          </cell>
          <cell r="FN394" t="str">
            <v>#N/D</v>
          </cell>
          <cell r="FO394" t="str">
            <v>#N/D</v>
          </cell>
          <cell r="FP394" t="str">
            <v>#N/D</v>
          </cell>
          <cell r="FQ394" t="str">
            <v>#¡REF!</v>
          </cell>
          <cell r="FR394" t="str">
            <v>#N/D</v>
          </cell>
          <cell r="FS394"/>
          <cell r="FT394"/>
          <cell r="FU394"/>
          <cell r="FV394">
            <v>0</v>
          </cell>
          <cell r="FW394" t="str">
            <v>#N/D</v>
          </cell>
          <cell r="FX394"/>
          <cell r="FY394"/>
          <cell r="FZ394"/>
          <cell r="GA394"/>
          <cell r="GB394"/>
          <cell r="GC394"/>
        </row>
        <row r="395">
          <cell r="A395"/>
          <cell r="B395"/>
          <cell r="C395">
            <v>2025</v>
          </cell>
          <cell r="D395"/>
          <cell r="E395"/>
          <cell r="F395"/>
          <cell r="G395"/>
          <cell r="H395"/>
          <cell r="I395"/>
          <cell r="J395"/>
          <cell r="K395"/>
          <cell r="L395"/>
          <cell r="M395"/>
          <cell r="N395"/>
          <cell r="O395"/>
          <cell r="P395"/>
          <cell r="Q395"/>
          <cell r="R395"/>
          <cell r="S395"/>
          <cell r="T395"/>
          <cell r="U395"/>
          <cell r="V395"/>
          <cell r="W395"/>
          <cell r="X395"/>
          <cell r="Y395"/>
          <cell r="Z395"/>
          <cell r="AA395"/>
          <cell r="AB395"/>
          <cell r="AC395"/>
          <cell r="AD395"/>
          <cell r="AE395"/>
          <cell r="AF395"/>
          <cell r="AG395"/>
          <cell r="AH395"/>
          <cell r="AI395"/>
          <cell r="AJ395"/>
          <cell r="AK395"/>
          <cell r="AL395"/>
          <cell r="AM395" t="str">
            <v>#¡VALOR!</v>
          </cell>
          <cell r="AN395">
            <v>0</v>
          </cell>
          <cell r="AO395"/>
          <cell r="AP395"/>
          <cell r="AQ395"/>
          <cell r="AR395"/>
          <cell r="AS395"/>
          <cell r="AT395"/>
          <cell r="AU395"/>
          <cell r="AV395"/>
          <cell r="AW395"/>
          <cell r="AX395"/>
          <cell r="AY395"/>
          <cell r="AZ395"/>
          <cell r="BA395"/>
          <cell r="BB395"/>
          <cell r="BC395"/>
          <cell r="BD395"/>
          <cell r="BE395"/>
          <cell r="BF395"/>
          <cell r="BG395"/>
          <cell r="BH395"/>
          <cell r="BI395"/>
          <cell r="BJ395"/>
          <cell r="BK395"/>
          <cell r="BL395"/>
          <cell r="BM395"/>
          <cell r="BN395"/>
          <cell r="BO395"/>
          <cell r="BP395"/>
          <cell r="BQ395"/>
          <cell r="BR395"/>
          <cell r="BS395"/>
          <cell r="BT395"/>
          <cell r="BU395"/>
          <cell r="BV395"/>
          <cell r="BW395"/>
          <cell r="BX395"/>
          <cell r="BY395"/>
          <cell r="BZ395"/>
          <cell r="CA395"/>
          <cell r="CB395"/>
          <cell r="CC395"/>
          <cell r="CD395"/>
          <cell r="CE395"/>
          <cell r="CF395"/>
          <cell r="CG395"/>
          <cell r="CH395"/>
          <cell r="CI395"/>
          <cell r="CJ395"/>
          <cell r="CK395"/>
          <cell r="CL395"/>
          <cell r="CM395"/>
          <cell r="CN395"/>
          <cell r="CO395"/>
          <cell r="CP395"/>
          <cell r="CQ395"/>
          <cell r="CR395"/>
          <cell r="CS395"/>
          <cell r="CT395"/>
          <cell r="CU395"/>
          <cell r="CV395"/>
          <cell r="CW395"/>
          <cell r="CX395"/>
          <cell r="CY395"/>
          <cell r="CZ395"/>
          <cell r="DA395"/>
          <cell r="DB395"/>
          <cell r="DC395"/>
          <cell r="DD395"/>
          <cell r="DE395"/>
          <cell r="DF395"/>
          <cell r="DG395"/>
          <cell r="DH395"/>
          <cell r="DI395"/>
          <cell r="DJ395"/>
          <cell r="DK395"/>
          <cell r="DL395"/>
          <cell r="DM395"/>
          <cell r="DN395"/>
          <cell r="DO395"/>
          <cell r="DP395"/>
          <cell r="DQ395"/>
          <cell r="DR395"/>
          <cell r="DS395"/>
          <cell r="DT395"/>
          <cell r="DU395"/>
          <cell r="DV395"/>
          <cell r="DW395"/>
          <cell r="DX395"/>
          <cell r="DY395"/>
          <cell r="DZ395"/>
          <cell r="EA395"/>
          <cell r="EB395"/>
          <cell r="EC395"/>
          <cell r="ED395"/>
          <cell r="EE395"/>
          <cell r="EF395"/>
          <cell r="EG395"/>
          <cell r="EH395"/>
          <cell r="EI395"/>
          <cell r="EJ395"/>
          <cell r="EK395"/>
          <cell r="EL395"/>
          <cell r="EM395"/>
          <cell r="EN395"/>
          <cell r="EO395"/>
          <cell r="EP395"/>
          <cell r="EQ395"/>
          <cell r="ER395"/>
          <cell r="ES395"/>
          <cell r="ET395"/>
          <cell r="EU395" t="str">
            <v>$ -</v>
          </cell>
          <cell r="EV395"/>
          <cell r="EW395"/>
          <cell r="EX395"/>
          <cell r="EY395"/>
          <cell r="EZ395"/>
          <cell r="FA395"/>
          <cell r="FB395">
            <v>0</v>
          </cell>
          <cell r="FC395" t="str">
            <v>#¡VALOR!</v>
          </cell>
          <cell r="FD395">
            <v>0</v>
          </cell>
          <cell r="FE395" t="str">
            <v>$ 0</v>
          </cell>
          <cell r="FF395" t="str">
            <v>#¡VALOR!</v>
          </cell>
          <cell r="FG395" t="str">
            <v>#¡VALOR!</v>
          </cell>
          <cell r="FH395"/>
          <cell r="FI395"/>
          <cell r="FJ395" t="str">
            <v>#N/D</v>
          </cell>
          <cell r="FK395" t="str">
            <v>#N/D</v>
          </cell>
          <cell r="FL395" t="str">
            <v>$395</v>
          </cell>
          <cell r="FM395" t="str">
            <v>#N/D</v>
          </cell>
          <cell r="FN395" t="str">
            <v>#N/D</v>
          </cell>
          <cell r="FO395" t="str">
            <v>#N/D</v>
          </cell>
          <cell r="FP395" t="str">
            <v>#N/D</v>
          </cell>
          <cell r="FQ395" t="str">
            <v>#¡REF!</v>
          </cell>
          <cell r="FR395" t="str">
            <v>#N/D</v>
          </cell>
          <cell r="FS395"/>
          <cell r="FT395"/>
          <cell r="FU395"/>
          <cell r="FV395">
            <v>0</v>
          </cell>
          <cell r="FW395" t="str">
            <v>#N/D</v>
          </cell>
          <cell r="FX395"/>
          <cell r="FY395"/>
          <cell r="FZ395"/>
          <cell r="GA395"/>
          <cell r="GB395"/>
          <cell r="GC395"/>
        </row>
        <row r="396">
          <cell r="A396"/>
          <cell r="B396"/>
          <cell r="C396">
            <v>2025</v>
          </cell>
          <cell r="D396"/>
          <cell r="E396"/>
          <cell r="F396"/>
          <cell r="G396"/>
          <cell r="H396"/>
          <cell r="I396"/>
          <cell r="J396"/>
          <cell r="K396"/>
          <cell r="L396"/>
          <cell r="M396"/>
          <cell r="N396"/>
          <cell r="O396"/>
          <cell r="P396"/>
          <cell r="Q396"/>
          <cell r="R396"/>
          <cell r="S396"/>
          <cell r="T396"/>
          <cell r="U396"/>
          <cell r="V396"/>
          <cell r="W396"/>
          <cell r="X396"/>
          <cell r="Y396"/>
          <cell r="Z396"/>
          <cell r="AA396"/>
          <cell r="AB396"/>
          <cell r="AC396"/>
          <cell r="AD396"/>
          <cell r="AE396"/>
          <cell r="AF396"/>
          <cell r="AG396"/>
          <cell r="AH396"/>
          <cell r="AI396"/>
          <cell r="AJ396"/>
          <cell r="AK396"/>
          <cell r="AL396"/>
          <cell r="AM396" t="str">
            <v>#¡VALOR!</v>
          </cell>
          <cell r="AN396">
            <v>0</v>
          </cell>
          <cell r="AO396"/>
          <cell r="AP396"/>
          <cell r="AQ396"/>
          <cell r="AR396"/>
          <cell r="AS396"/>
          <cell r="AT396"/>
          <cell r="AU396"/>
          <cell r="AV396"/>
          <cell r="AW396"/>
          <cell r="AX396"/>
          <cell r="AY396"/>
          <cell r="AZ396"/>
          <cell r="BA396"/>
          <cell r="BB396"/>
          <cell r="BC396"/>
          <cell r="BD396"/>
          <cell r="BE396"/>
          <cell r="BF396"/>
          <cell r="BG396"/>
          <cell r="BH396"/>
          <cell r="BI396"/>
          <cell r="BJ396"/>
          <cell r="BK396"/>
          <cell r="BL396"/>
          <cell r="BM396"/>
          <cell r="BN396"/>
          <cell r="BO396"/>
          <cell r="BP396"/>
          <cell r="BQ396"/>
          <cell r="BR396"/>
          <cell r="BS396"/>
          <cell r="BT396"/>
          <cell r="BU396"/>
          <cell r="BV396"/>
          <cell r="BW396"/>
          <cell r="BX396"/>
          <cell r="BY396"/>
          <cell r="BZ396"/>
          <cell r="CA396"/>
          <cell r="CB396"/>
          <cell r="CC396"/>
          <cell r="CD396"/>
          <cell r="CE396"/>
          <cell r="CF396"/>
          <cell r="CG396"/>
          <cell r="CH396"/>
          <cell r="CI396"/>
          <cell r="CJ396"/>
          <cell r="CK396"/>
          <cell r="CL396"/>
          <cell r="CM396"/>
          <cell r="CN396"/>
          <cell r="CO396"/>
          <cell r="CP396"/>
          <cell r="CQ396"/>
          <cell r="CR396"/>
          <cell r="CS396"/>
          <cell r="CT396"/>
          <cell r="CU396"/>
          <cell r="CV396"/>
          <cell r="CW396"/>
          <cell r="CX396"/>
          <cell r="CY396"/>
          <cell r="CZ396"/>
          <cell r="DA396"/>
          <cell r="DB396"/>
          <cell r="DC396"/>
          <cell r="DD396"/>
          <cell r="DE396"/>
          <cell r="DF396"/>
          <cell r="DG396"/>
          <cell r="DH396"/>
          <cell r="DI396"/>
          <cell r="DJ396"/>
          <cell r="DK396"/>
          <cell r="DL396"/>
          <cell r="DM396"/>
          <cell r="DN396"/>
          <cell r="DO396"/>
          <cell r="DP396"/>
          <cell r="DQ396"/>
          <cell r="DR396"/>
          <cell r="DS396"/>
          <cell r="DT396"/>
          <cell r="DU396"/>
          <cell r="DV396"/>
          <cell r="DW396"/>
          <cell r="DX396"/>
          <cell r="DY396"/>
          <cell r="DZ396"/>
          <cell r="EA396"/>
          <cell r="EB396"/>
          <cell r="EC396"/>
          <cell r="ED396"/>
          <cell r="EE396"/>
          <cell r="EF396"/>
          <cell r="EG396"/>
          <cell r="EH396"/>
          <cell r="EI396"/>
          <cell r="EJ396"/>
          <cell r="EK396"/>
          <cell r="EL396"/>
          <cell r="EM396"/>
          <cell r="EN396"/>
          <cell r="EO396"/>
          <cell r="EP396"/>
          <cell r="EQ396"/>
          <cell r="ER396"/>
          <cell r="ES396"/>
          <cell r="ET396"/>
          <cell r="EU396" t="str">
            <v>$ -</v>
          </cell>
          <cell r="EV396"/>
          <cell r="EW396"/>
          <cell r="EX396"/>
          <cell r="EY396"/>
          <cell r="EZ396"/>
          <cell r="FA396"/>
          <cell r="FB396">
            <v>0</v>
          </cell>
          <cell r="FC396" t="str">
            <v>#¡VALOR!</v>
          </cell>
          <cell r="FD396">
            <v>0</v>
          </cell>
          <cell r="FE396" t="str">
            <v>$ 0</v>
          </cell>
          <cell r="FF396" t="str">
            <v>#¡VALOR!</v>
          </cell>
          <cell r="FG396" t="str">
            <v>#¡VALOR!</v>
          </cell>
          <cell r="FH396"/>
          <cell r="FI396"/>
          <cell r="FJ396" t="str">
            <v>#N/D</v>
          </cell>
          <cell r="FK396" t="str">
            <v>#N/D</v>
          </cell>
          <cell r="FL396" t="str">
            <v>$396</v>
          </cell>
          <cell r="FM396" t="str">
            <v>#N/D</v>
          </cell>
          <cell r="FN396" t="str">
            <v>#N/D</v>
          </cell>
          <cell r="FO396" t="str">
            <v>#N/D</v>
          </cell>
          <cell r="FP396" t="str">
            <v>#N/D</v>
          </cell>
          <cell r="FQ396" t="str">
            <v>#¡REF!</v>
          </cell>
          <cell r="FR396" t="str">
            <v>#N/D</v>
          </cell>
          <cell r="FS396"/>
          <cell r="FT396"/>
          <cell r="FU396"/>
          <cell r="FV396">
            <v>0</v>
          </cell>
          <cell r="FW396" t="str">
            <v>#N/D</v>
          </cell>
          <cell r="FX396"/>
          <cell r="FY396"/>
          <cell r="FZ396"/>
          <cell r="GA396"/>
          <cell r="GB396"/>
          <cell r="GC396"/>
        </row>
        <row r="397">
          <cell r="A397"/>
          <cell r="B397"/>
          <cell r="C397">
            <v>2025</v>
          </cell>
          <cell r="D397"/>
          <cell r="E397"/>
          <cell r="F397"/>
          <cell r="G397"/>
          <cell r="H397"/>
          <cell r="I397"/>
          <cell r="J397"/>
          <cell r="K397"/>
          <cell r="L397"/>
          <cell r="M397"/>
          <cell r="N397"/>
          <cell r="O397"/>
          <cell r="P397"/>
          <cell r="Q397"/>
          <cell r="R397"/>
          <cell r="S397"/>
          <cell r="T397"/>
          <cell r="U397"/>
          <cell r="V397"/>
          <cell r="W397"/>
          <cell r="X397"/>
          <cell r="Y397"/>
          <cell r="Z397"/>
          <cell r="AA397"/>
          <cell r="AB397"/>
          <cell r="AC397"/>
          <cell r="AD397"/>
          <cell r="AE397"/>
          <cell r="AF397"/>
          <cell r="AG397"/>
          <cell r="AH397"/>
          <cell r="AI397"/>
          <cell r="AJ397"/>
          <cell r="AK397"/>
          <cell r="AL397"/>
          <cell r="AM397" t="str">
            <v>#¡VALOR!</v>
          </cell>
          <cell r="AN397">
            <v>0</v>
          </cell>
          <cell r="AO397"/>
          <cell r="AP397"/>
          <cell r="AQ397"/>
          <cell r="AR397"/>
          <cell r="AS397"/>
          <cell r="AT397"/>
          <cell r="AU397"/>
          <cell r="AV397"/>
          <cell r="AW397"/>
          <cell r="AX397"/>
          <cell r="AY397"/>
          <cell r="AZ397"/>
          <cell r="BA397"/>
          <cell r="BB397"/>
          <cell r="BC397"/>
          <cell r="BD397"/>
          <cell r="BE397"/>
          <cell r="BF397"/>
          <cell r="BG397"/>
          <cell r="BH397"/>
          <cell r="BI397"/>
          <cell r="BJ397"/>
          <cell r="BK397"/>
          <cell r="BL397"/>
          <cell r="BM397"/>
          <cell r="BN397"/>
          <cell r="BO397"/>
          <cell r="BP397"/>
          <cell r="BQ397"/>
          <cell r="BR397"/>
          <cell r="BS397"/>
          <cell r="BT397"/>
          <cell r="BU397"/>
          <cell r="BV397"/>
          <cell r="BW397"/>
          <cell r="BX397"/>
          <cell r="BY397"/>
          <cell r="BZ397"/>
          <cell r="CA397"/>
          <cell r="CB397"/>
          <cell r="CC397"/>
          <cell r="CD397"/>
          <cell r="CE397"/>
          <cell r="CF397"/>
          <cell r="CG397"/>
          <cell r="CH397"/>
          <cell r="CI397"/>
          <cell r="CJ397"/>
          <cell r="CK397"/>
          <cell r="CL397"/>
          <cell r="CM397"/>
          <cell r="CN397"/>
          <cell r="CO397"/>
          <cell r="CP397"/>
          <cell r="CQ397"/>
          <cell r="CR397"/>
          <cell r="CS397"/>
          <cell r="CT397"/>
          <cell r="CU397"/>
          <cell r="CV397"/>
          <cell r="CW397"/>
          <cell r="CX397"/>
          <cell r="CY397"/>
          <cell r="CZ397"/>
          <cell r="DA397"/>
          <cell r="DB397"/>
          <cell r="DC397"/>
          <cell r="DD397"/>
          <cell r="DE397"/>
          <cell r="DF397"/>
          <cell r="DG397"/>
          <cell r="DH397"/>
          <cell r="DI397"/>
          <cell r="DJ397"/>
          <cell r="DK397"/>
          <cell r="DL397"/>
          <cell r="DM397"/>
          <cell r="DN397"/>
          <cell r="DO397"/>
          <cell r="DP397"/>
          <cell r="DQ397"/>
          <cell r="DR397"/>
          <cell r="DS397"/>
          <cell r="DT397"/>
          <cell r="DU397"/>
          <cell r="DV397"/>
          <cell r="DW397"/>
          <cell r="DX397"/>
          <cell r="DY397"/>
          <cell r="DZ397"/>
          <cell r="EA397"/>
          <cell r="EB397"/>
          <cell r="EC397"/>
          <cell r="ED397"/>
          <cell r="EE397"/>
          <cell r="EF397"/>
          <cell r="EG397"/>
          <cell r="EH397"/>
          <cell r="EI397"/>
          <cell r="EJ397"/>
          <cell r="EK397"/>
          <cell r="EL397"/>
          <cell r="EM397"/>
          <cell r="EN397"/>
          <cell r="EO397"/>
          <cell r="EP397"/>
          <cell r="EQ397"/>
          <cell r="ER397"/>
          <cell r="ES397"/>
          <cell r="ET397"/>
          <cell r="EU397" t="str">
            <v>$ -</v>
          </cell>
          <cell r="EV397"/>
          <cell r="EW397"/>
          <cell r="EX397"/>
          <cell r="EY397"/>
          <cell r="EZ397"/>
          <cell r="FA397"/>
          <cell r="FB397">
            <v>0</v>
          </cell>
          <cell r="FC397" t="str">
            <v>#¡VALOR!</v>
          </cell>
          <cell r="FD397">
            <v>0</v>
          </cell>
          <cell r="FE397" t="str">
            <v>$ 0</v>
          </cell>
          <cell r="FF397" t="str">
            <v>#¡VALOR!</v>
          </cell>
          <cell r="FG397" t="str">
            <v>#¡VALOR!</v>
          </cell>
          <cell r="FH397"/>
          <cell r="FI397"/>
          <cell r="FJ397" t="str">
            <v>#N/D</v>
          </cell>
          <cell r="FK397" t="str">
            <v>#N/D</v>
          </cell>
          <cell r="FL397" t="str">
            <v>$397</v>
          </cell>
          <cell r="FM397" t="str">
            <v>#N/D</v>
          </cell>
          <cell r="FN397" t="str">
            <v>#N/D</v>
          </cell>
          <cell r="FO397" t="str">
            <v>#N/D</v>
          </cell>
          <cell r="FP397" t="str">
            <v>#N/D</v>
          </cell>
          <cell r="FQ397" t="str">
            <v>#¡REF!</v>
          </cell>
          <cell r="FR397" t="str">
            <v>#N/D</v>
          </cell>
          <cell r="FS397"/>
          <cell r="FT397"/>
          <cell r="FU397"/>
          <cell r="FV397">
            <v>0</v>
          </cell>
          <cell r="FW397" t="str">
            <v>#N/D</v>
          </cell>
          <cell r="FX397"/>
          <cell r="FY397"/>
          <cell r="FZ397"/>
          <cell r="GA397"/>
          <cell r="GB397"/>
          <cell r="GC397"/>
        </row>
        <row r="398">
          <cell r="A398"/>
          <cell r="B398"/>
          <cell r="C398">
            <v>2025</v>
          </cell>
          <cell r="D398"/>
          <cell r="E398"/>
          <cell r="F398"/>
          <cell r="G398"/>
          <cell r="H398"/>
          <cell r="I398"/>
          <cell r="J398"/>
          <cell r="K398"/>
          <cell r="L398"/>
          <cell r="M398"/>
          <cell r="N398"/>
          <cell r="O398"/>
          <cell r="P398"/>
          <cell r="Q398"/>
          <cell r="R398"/>
          <cell r="S398"/>
          <cell r="T398"/>
          <cell r="U398"/>
          <cell r="V398"/>
          <cell r="W398"/>
          <cell r="X398"/>
          <cell r="Y398"/>
          <cell r="Z398"/>
          <cell r="AA398"/>
          <cell r="AB398"/>
          <cell r="AC398"/>
          <cell r="AD398"/>
          <cell r="AE398"/>
          <cell r="AF398"/>
          <cell r="AG398"/>
          <cell r="AH398"/>
          <cell r="AI398"/>
          <cell r="AJ398"/>
          <cell r="AK398"/>
          <cell r="AL398"/>
          <cell r="AM398" t="str">
            <v>#¡VALOR!</v>
          </cell>
          <cell r="AN398">
            <v>0</v>
          </cell>
          <cell r="AO398"/>
          <cell r="AP398"/>
          <cell r="AQ398"/>
          <cell r="AR398"/>
          <cell r="AS398"/>
          <cell r="AT398"/>
          <cell r="AU398"/>
          <cell r="AV398"/>
          <cell r="AW398"/>
          <cell r="AX398"/>
          <cell r="AY398"/>
          <cell r="AZ398"/>
          <cell r="BA398"/>
          <cell r="BB398"/>
          <cell r="BC398"/>
          <cell r="BD398"/>
          <cell r="BE398"/>
          <cell r="BF398"/>
          <cell r="BG398"/>
          <cell r="BH398"/>
          <cell r="BI398"/>
          <cell r="BJ398"/>
          <cell r="BK398"/>
          <cell r="BL398"/>
          <cell r="BM398"/>
          <cell r="BN398"/>
          <cell r="BO398"/>
          <cell r="BP398"/>
          <cell r="BQ398"/>
          <cell r="BR398"/>
          <cell r="BS398"/>
          <cell r="BT398"/>
          <cell r="BU398"/>
          <cell r="BV398"/>
          <cell r="BW398"/>
          <cell r="BX398"/>
          <cell r="BY398"/>
          <cell r="BZ398"/>
          <cell r="CA398"/>
          <cell r="CB398"/>
          <cell r="CC398"/>
          <cell r="CD398"/>
          <cell r="CE398"/>
          <cell r="CF398"/>
          <cell r="CG398"/>
          <cell r="CH398"/>
          <cell r="CI398"/>
          <cell r="CJ398"/>
          <cell r="CK398"/>
          <cell r="CL398"/>
          <cell r="CM398"/>
          <cell r="CN398"/>
          <cell r="CO398"/>
          <cell r="CP398"/>
          <cell r="CQ398"/>
          <cell r="CR398"/>
          <cell r="CS398"/>
          <cell r="CT398"/>
          <cell r="CU398"/>
          <cell r="CV398"/>
          <cell r="CW398"/>
          <cell r="CX398"/>
          <cell r="CY398"/>
          <cell r="CZ398"/>
          <cell r="DA398"/>
          <cell r="DB398"/>
          <cell r="DC398"/>
          <cell r="DD398"/>
          <cell r="DE398"/>
          <cell r="DF398"/>
          <cell r="DG398"/>
          <cell r="DH398"/>
          <cell r="DI398"/>
          <cell r="DJ398"/>
          <cell r="DK398"/>
          <cell r="DL398"/>
          <cell r="DM398"/>
          <cell r="DN398"/>
          <cell r="DO398"/>
          <cell r="DP398"/>
          <cell r="DQ398"/>
          <cell r="DR398"/>
          <cell r="DS398"/>
          <cell r="DT398"/>
          <cell r="DU398"/>
          <cell r="DV398"/>
          <cell r="DW398"/>
          <cell r="DX398"/>
          <cell r="DY398"/>
          <cell r="DZ398"/>
          <cell r="EA398"/>
          <cell r="EB398"/>
          <cell r="EC398"/>
          <cell r="ED398"/>
          <cell r="EE398"/>
          <cell r="EF398"/>
          <cell r="EG398"/>
          <cell r="EH398"/>
          <cell r="EI398"/>
          <cell r="EJ398"/>
          <cell r="EK398"/>
          <cell r="EL398"/>
          <cell r="EM398"/>
          <cell r="EN398"/>
          <cell r="EO398"/>
          <cell r="EP398"/>
          <cell r="EQ398"/>
          <cell r="ER398"/>
          <cell r="ES398"/>
          <cell r="ET398"/>
          <cell r="EU398" t="str">
            <v>$ -</v>
          </cell>
          <cell r="EV398"/>
          <cell r="EW398"/>
          <cell r="EX398"/>
          <cell r="EY398"/>
          <cell r="EZ398"/>
          <cell r="FA398"/>
          <cell r="FB398">
            <v>0</v>
          </cell>
          <cell r="FC398" t="str">
            <v>#¡VALOR!</v>
          </cell>
          <cell r="FD398">
            <v>0</v>
          </cell>
          <cell r="FE398" t="str">
            <v>$ 0</v>
          </cell>
          <cell r="FF398" t="str">
            <v>#¡VALOR!</v>
          </cell>
          <cell r="FG398" t="str">
            <v>#¡VALOR!</v>
          </cell>
          <cell r="FH398"/>
          <cell r="FI398"/>
          <cell r="FJ398" t="str">
            <v>#N/D</v>
          </cell>
          <cell r="FK398" t="str">
            <v>#N/D</v>
          </cell>
          <cell r="FL398" t="str">
            <v>$398</v>
          </cell>
          <cell r="FM398" t="str">
            <v>#N/D</v>
          </cell>
          <cell r="FN398" t="str">
            <v>#N/D</v>
          </cell>
          <cell r="FO398" t="str">
            <v>#N/D</v>
          </cell>
          <cell r="FP398" t="str">
            <v>#N/D</v>
          </cell>
          <cell r="FQ398" t="str">
            <v>#¡REF!</v>
          </cell>
          <cell r="FR398" t="str">
            <v>#N/D</v>
          </cell>
          <cell r="FS398"/>
          <cell r="FT398"/>
          <cell r="FU398"/>
          <cell r="FV398">
            <v>0</v>
          </cell>
          <cell r="FW398" t="str">
            <v>#N/D</v>
          </cell>
          <cell r="FX398"/>
          <cell r="FY398"/>
          <cell r="FZ398"/>
          <cell r="GA398"/>
          <cell r="GB398"/>
          <cell r="GC398"/>
        </row>
        <row r="399">
          <cell r="A399"/>
          <cell r="B399"/>
          <cell r="C399">
            <v>2025</v>
          </cell>
          <cell r="D399"/>
          <cell r="E399"/>
          <cell r="F399"/>
          <cell r="G399"/>
          <cell r="H399"/>
          <cell r="I399"/>
          <cell r="J399"/>
          <cell r="K399"/>
          <cell r="L399"/>
          <cell r="M399"/>
          <cell r="N399"/>
          <cell r="O399"/>
          <cell r="P399"/>
          <cell r="Q399"/>
          <cell r="R399"/>
          <cell r="S399"/>
          <cell r="T399"/>
          <cell r="U399"/>
          <cell r="V399"/>
          <cell r="W399"/>
          <cell r="X399"/>
          <cell r="Y399"/>
          <cell r="Z399"/>
          <cell r="AA399"/>
          <cell r="AB399"/>
          <cell r="AC399"/>
          <cell r="AD399"/>
          <cell r="AE399"/>
          <cell r="AF399"/>
          <cell r="AG399"/>
          <cell r="AH399"/>
          <cell r="AI399"/>
          <cell r="AJ399"/>
          <cell r="AK399"/>
          <cell r="AL399"/>
          <cell r="AM399" t="str">
            <v>#¡VALOR!</v>
          </cell>
          <cell r="AN399">
            <v>0</v>
          </cell>
          <cell r="AO399"/>
          <cell r="AP399"/>
          <cell r="AQ399"/>
          <cell r="AR399"/>
          <cell r="AS399"/>
          <cell r="AT399"/>
          <cell r="AU399"/>
          <cell r="AV399"/>
          <cell r="AW399"/>
          <cell r="AX399"/>
          <cell r="AY399"/>
          <cell r="AZ399"/>
          <cell r="BA399"/>
          <cell r="BB399"/>
          <cell r="BC399"/>
          <cell r="BD399"/>
          <cell r="BE399"/>
          <cell r="BF399"/>
          <cell r="BG399"/>
          <cell r="BH399"/>
          <cell r="BI399"/>
          <cell r="BJ399"/>
          <cell r="BK399"/>
          <cell r="BL399"/>
          <cell r="BM399"/>
          <cell r="BN399"/>
          <cell r="BO399"/>
          <cell r="BP399"/>
          <cell r="BQ399"/>
          <cell r="BR399"/>
          <cell r="BS399"/>
          <cell r="BT399"/>
          <cell r="BU399"/>
          <cell r="BV399"/>
          <cell r="BW399"/>
          <cell r="BX399"/>
          <cell r="BY399"/>
          <cell r="BZ399"/>
          <cell r="CA399"/>
          <cell r="CB399"/>
          <cell r="CC399"/>
          <cell r="CD399"/>
          <cell r="CE399"/>
          <cell r="CF399"/>
          <cell r="CG399"/>
          <cell r="CH399"/>
          <cell r="CI399"/>
          <cell r="CJ399"/>
          <cell r="CK399"/>
          <cell r="CL399"/>
          <cell r="CM399"/>
          <cell r="CN399"/>
          <cell r="CO399"/>
          <cell r="CP399"/>
          <cell r="CQ399"/>
          <cell r="CR399"/>
          <cell r="CS399"/>
          <cell r="CT399"/>
          <cell r="CU399"/>
          <cell r="CV399"/>
          <cell r="CW399"/>
          <cell r="CX399"/>
          <cell r="CY399"/>
          <cell r="CZ399"/>
          <cell r="DA399"/>
          <cell r="DB399"/>
          <cell r="DC399"/>
          <cell r="DD399"/>
          <cell r="DE399"/>
          <cell r="DF399"/>
          <cell r="DG399"/>
          <cell r="DH399"/>
          <cell r="DI399"/>
          <cell r="DJ399"/>
          <cell r="DK399"/>
          <cell r="DL399"/>
          <cell r="DM399"/>
          <cell r="DN399"/>
          <cell r="DO399"/>
          <cell r="DP399"/>
          <cell r="DQ399"/>
          <cell r="DR399"/>
          <cell r="DS399"/>
          <cell r="DT399"/>
          <cell r="DU399"/>
          <cell r="DV399"/>
          <cell r="DW399"/>
          <cell r="DX399"/>
          <cell r="DY399"/>
          <cell r="DZ399"/>
          <cell r="EA399"/>
          <cell r="EB399"/>
          <cell r="EC399"/>
          <cell r="ED399"/>
          <cell r="EE399"/>
          <cell r="EF399"/>
          <cell r="EG399"/>
          <cell r="EH399"/>
          <cell r="EI399"/>
          <cell r="EJ399"/>
          <cell r="EK399"/>
          <cell r="EL399"/>
          <cell r="EM399"/>
          <cell r="EN399"/>
          <cell r="EO399"/>
          <cell r="EP399"/>
          <cell r="EQ399"/>
          <cell r="ER399"/>
          <cell r="ES399"/>
          <cell r="ET399"/>
          <cell r="EU399" t="str">
            <v>$ -</v>
          </cell>
          <cell r="EV399"/>
          <cell r="EW399"/>
          <cell r="EX399"/>
          <cell r="EY399"/>
          <cell r="EZ399"/>
          <cell r="FA399"/>
          <cell r="FB399">
            <v>0</v>
          </cell>
          <cell r="FC399" t="str">
            <v>#¡VALOR!</v>
          </cell>
          <cell r="FD399">
            <v>0</v>
          </cell>
          <cell r="FE399" t="str">
            <v>$ 0</v>
          </cell>
          <cell r="FF399" t="str">
            <v>#¡VALOR!</v>
          </cell>
          <cell r="FG399" t="str">
            <v>#¡VALOR!</v>
          </cell>
          <cell r="FH399"/>
          <cell r="FI399"/>
          <cell r="FJ399" t="str">
            <v>#N/D</v>
          </cell>
          <cell r="FK399" t="str">
            <v>#N/D</v>
          </cell>
          <cell r="FL399" t="str">
            <v>$399</v>
          </cell>
          <cell r="FM399" t="str">
            <v>#N/D</v>
          </cell>
          <cell r="FN399" t="str">
            <v>#N/D</v>
          </cell>
          <cell r="FO399" t="str">
            <v>#N/D</v>
          </cell>
          <cell r="FP399" t="str">
            <v>#N/D</v>
          </cell>
          <cell r="FQ399" t="str">
            <v>#¡REF!</v>
          </cell>
          <cell r="FR399" t="str">
            <v>#N/D</v>
          </cell>
          <cell r="FS399"/>
          <cell r="FT399"/>
          <cell r="FU399"/>
          <cell r="FV399">
            <v>0</v>
          </cell>
          <cell r="FW399" t="str">
            <v>#N/D</v>
          </cell>
          <cell r="FX399"/>
          <cell r="FY399"/>
          <cell r="FZ399"/>
          <cell r="GA399"/>
          <cell r="GB399"/>
          <cell r="GC399"/>
        </row>
        <row r="400">
          <cell r="A400"/>
          <cell r="B400"/>
          <cell r="C400">
            <v>2025</v>
          </cell>
          <cell r="D400"/>
          <cell r="E400"/>
          <cell r="F400"/>
          <cell r="G400"/>
          <cell r="H400"/>
          <cell r="I400"/>
          <cell r="J400"/>
          <cell r="K400"/>
          <cell r="L400"/>
          <cell r="M400"/>
          <cell r="N400"/>
          <cell r="O400"/>
          <cell r="P400"/>
          <cell r="Q400"/>
          <cell r="R400"/>
          <cell r="S400"/>
          <cell r="T400"/>
          <cell r="U400"/>
          <cell r="V400"/>
          <cell r="W400"/>
          <cell r="X400"/>
          <cell r="Y400"/>
          <cell r="Z400"/>
          <cell r="AA400"/>
          <cell r="AB400"/>
          <cell r="AC400"/>
          <cell r="AD400"/>
          <cell r="AE400"/>
          <cell r="AF400"/>
          <cell r="AG400"/>
          <cell r="AH400"/>
          <cell r="AI400"/>
          <cell r="AJ400"/>
          <cell r="AK400"/>
          <cell r="AL400"/>
          <cell r="AM400" t="str">
            <v>#¡VALOR!</v>
          </cell>
          <cell r="AN400">
            <v>0</v>
          </cell>
          <cell r="AO400"/>
          <cell r="AP400"/>
          <cell r="AQ400"/>
          <cell r="AR400"/>
          <cell r="AS400"/>
          <cell r="AT400"/>
          <cell r="AU400"/>
          <cell r="AV400"/>
          <cell r="AW400"/>
          <cell r="AX400"/>
          <cell r="AY400"/>
          <cell r="AZ400"/>
          <cell r="BA400"/>
          <cell r="BB400"/>
          <cell r="BC400"/>
          <cell r="BD400"/>
          <cell r="BE400"/>
          <cell r="BF400"/>
          <cell r="BG400"/>
          <cell r="BH400"/>
          <cell r="BI400"/>
          <cell r="BJ400"/>
          <cell r="BK400"/>
          <cell r="BL400"/>
          <cell r="BM400"/>
          <cell r="BN400"/>
          <cell r="BO400"/>
          <cell r="BP400"/>
          <cell r="BQ400"/>
          <cell r="BR400"/>
          <cell r="BS400"/>
          <cell r="BT400"/>
          <cell r="BU400"/>
          <cell r="BV400"/>
          <cell r="BW400"/>
          <cell r="BX400"/>
          <cell r="BY400"/>
          <cell r="BZ400"/>
          <cell r="CA400"/>
          <cell r="CB400"/>
          <cell r="CC400"/>
          <cell r="CD400"/>
          <cell r="CE400"/>
          <cell r="CF400"/>
          <cell r="CG400"/>
          <cell r="CH400"/>
          <cell r="CI400"/>
          <cell r="CJ400"/>
          <cell r="CK400"/>
          <cell r="CL400"/>
          <cell r="CM400"/>
          <cell r="CN400"/>
          <cell r="CO400"/>
          <cell r="CP400"/>
          <cell r="CQ400"/>
          <cell r="CR400"/>
          <cell r="CS400"/>
          <cell r="CT400"/>
          <cell r="CU400"/>
          <cell r="CV400"/>
          <cell r="CW400"/>
          <cell r="CX400"/>
          <cell r="CY400"/>
          <cell r="CZ400"/>
          <cell r="DA400"/>
          <cell r="DB400"/>
          <cell r="DC400"/>
          <cell r="DD400"/>
          <cell r="DE400"/>
          <cell r="DF400"/>
          <cell r="DG400"/>
          <cell r="DH400"/>
          <cell r="DI400"/>
          <cell r="DJ400"/>
          <cell r="DK400"/>
          <cell r="DL400"/>
          <cell r="DM400"/>
          <cell r="DN400"/>
          <cell r="DO400"/>
          <cell r="DP400"/>
          <cell r="DQ400"/>
          <cell r="DR400"/>
          <cell r="DS400"/>
          <cell r="DT400"/>
          <cell r="DU400"/>
          <cell r="DV400"/>
          <cell r="DW400"/>
          <cell r="DX400"/>
          <cell r="DY400"/>
          <cell r="DZ400"/>
          <cell r="EA400"/>
          <cell r="EB400"/>
          <cell r="EC400"/>
          <cell r="ED400"/>
          <cell r="EE400"/>
          <cell r="EF400"/>
          <cell r="EG400"/>
          <cell r="EH400"/>
          <cell r="EI400"/>
          <cell r="EJ400"/>
          <cell r="EK400"/>
          <cell r="EL400"/>
          <cell r="EM400"/>
          <cell r="EN400"/>
          <cell r="EO400"/>
          <cell r="EP400"/>
          <cell r="EQ400"/>
          <cell r="ER400"/>
          <cell r="ES400"/>
          <cell r="ET400"/>
          <cell r="EU400" t="str">
            <v>$ -</v>
          </cell>
          <cell r="EV400"/>
          <cell r="EW400"/>
          <cell r="EX400"/>
          <cell r="EY400"/>
          <cell r="EZ400"/>
          <cell r="FA400"/>
          <cell r="FB400">
            <v>0</v>
          </cell>
          <cell r="FC400" t="str">
            <v>#¡VALOR!</v>
          </cell>
          <cell r="FD400">
            <v>0</v>
          </cell>
          <cell r="FE400" t="str">
            <v>$ 0</v>
          </cell>
          <cell r="FF400" t="str">
            <v>#¡VALOR!</v>
          </cell>
          <cell r="FG400" t="str">
            <v>#¡VALOR!</v>
          </cell>
          <cell r="FH400"/>
          <cell r="FI400"/>
          <cell r="FJ400" t="str">
            <v>#N/D</v>
          </cell>
          <cell r="FK400" t="str">
            <v>#N/D</v>
          </cell>
          <cell r="FL400" t="str">
            <v>$400</v>
          </cell>
          <cell r="FM400" t="str">
            <v>#N/D</v>
          </cell>
          <cell r="FN400" t="str">
            <v>#N/D</v>
          </cell>
          <cell r="FO400" t="str">
            <v>#N/D</v>
          </cell>
          <cell r="FP400" t="str">
            <v>#N/D</v>
          </cell>
          <cell r="FQ400" t="str">
            <v>#¡REF!</v>
          </cell>
          <cell r="FR400" t="str">
            <v>#N/D</v>
          </cell>
          <cell r="FS400"/>
          <cell r="FT400"/>
          <cell r="FU400"/>
          <cell r="FV400">
            <v>0</v>
          </cell>
          <cell r="FW400" t="str">
            <v>#N/D</v>
          </cell>
          <cell r="FX400"/>
          <cell r="FY400"/>
          <cell r="FZ400"/>
          <cell r="GA400"/>
          <cell r="GB400"/>
          <cell r="GC400"/>
        </row>
        <row r="401">
          <cell r="A401"/>
          <cell r="B401"/>
          <cell r="C401">
            <v>2025</v>
          </cell>
          <cell r="D401"/>
          <cell r="E401"/>
          <cell r="F401"/>
          <cell r="G401"/>
          <cell r="H401"/>
          <cell r="I401"/>
          <cell r="J401"/>
          <cell r="K401"/>
          <cell r="L401"/>
          <cell r="M401"/>
          <cell r="N401"/>
          <cell r="O401"/>
          <cell r="P401"/>
          <cell r="Q401"/>
          <cell r="R401"/>
          <cell r="S401"/>
          <cell r="T401"/>
          <cell r="U401"/>
          <cell r="V401"/>
          <cell r="W401"/>
          <cell r="X401"/>
          <cell r="Y401"/>
          <cell r="Z401"/>
          <cell r="AA401"/>
          <cell r="AB401"/>
          <cell r="AC401"/>
          <cell r="AD401"/>
          <cell r="AE401"/>
          <cell r="AF401"/>
          <cell r="AG401"/>
          <cell r="AH401"/>
          <cell r="AI401"/>
          <cell r="AJ401"/>
          <cell r="AK401"/>
          <cell r="AL401"/>
          <cell r="AM401" t="str">
            <v>#¡VALOR!</v>
          </cell>
          <cell r="AN401">
            <v>0</v>
          </cell>
          <cell r="AO401"/>
          <cell r="AP401"/>
          <cell r="AQ401"/>
          <cell r="AR401"/>
          <cell r="AS401"/>
          <cell r="AT401"/>
          <cell r="AU401"/>
          <cell r="AV401"/>
          <cell r="AW401"/>
          <cell r="AX401"/>
          <cell r="AY401"/>
          <cell r="AZ401"/>
          <cell r="BA401"/>
          <cell r="BB401"/>
          <cell r="BC401"/>
          <cell r="BD401"/>
          <cell r="BE401"/>
          <cell r="BF401"/>
          <cell r="BG401"/>
          <cell r="BH401"/>
          <cell r="BI401"/>
          <cell r="BJ401"/>
          <cell r="BK401"/>
          <cell r="BL401"/>
          <cell r="BM401"/>
          <cell r="BN401"/>
          <cell r="BO401"/>
          <cell r="BP401"/>
          <cell r="BQ401"/>
          <cell r="BR401"/>
          <cell r="BS401"/>
          <cell r="BT401"/>
          <cell r="BU401"/>
          <cell r="BV401"/>
          <cell r="BW401"/>
          <cell r="BX401"/>
          <cell r="BY401"/>
          <cell r="BZ401"/>
          <cell r="CA401"/>
          <cell r="CB401"/>
          <cell r="CC401"/>
          <cell r="CD401"/>
          <cell r="CE401"/>
          <cell r="CF401"/>
          <cell r="CG401"/>
          <cell r="CH401"/>
          <cell r="CI401"/>
          <cell r="CJ401"/>
          <cell r="CK401"/>
          <cell r="CL401"/>
          <cell r="CM401"/>
          <cell r="CN401"/>
          <cell r="CO401"/>
          <cell r="CP401"/>
          <cell r="CQ401"/>
          <cell r="CR401"/>
          <cell r="CS401"/>
          <cell r="CT401"/>
          <cell r="CU401"/>
          <cell r="CV401"/>
          <cell r="CW401"/>
          <cell r="CX401"/>
          <cell r="CY401"/>
          <cell r="CZ401"/>
          <cell r="DA401"/>
          <cell r="DB401"/>
          <cell r="DC401"/>
          <cell r="DD401"/>
          <cell r="DE401"/>
          <cell r="DF401"/>
          <cell r="DG401"/>
          <cell r="DH401"/>
          <cell r="DI401"/>
          <cell r="DJ401"/>
          <cell r="DK401"/>
          <cell r="DL401"/>
          <cell r="DM401"/>
          <cell r="DN401"/>
          <cell r="DO401"/>
          <cell r="DP401"/>
          <cell r="DQ401"/>
          <cell r="DR401"/>
          <cell r="DS401"/>
          <cell r="DT401"/>
          <cell r="DU401"/>
          <cell r="DV401"/>
          <cell r="DW401"/>
          <cell r="DX401"/>
          <cell r="DY401"/>
          <cell r="DZ401"/>
          <cell r="EA401"/>
          <cell r="EB401"/>
          <cell r="EC401"/>
          <cell r="ED401"/>
          <cell r="EE401"/>
          <cell r="EF401"/>
          <cell r="EG401"/>
          <cell r="EH401"/>
          <cell r="EI401"/>
          <cell r="EJ401"/>
          <cell r="EK401"/>
          <cell r="EL401"/>
          <cell r="EM401"/>
          <cell r="EN401"/>
          <cell r="EO401"/>
          <cell r="EP401"/>
          <cell r="EQ401"/>
          <cell r="ER401"/>
          <cell r="ES401"/>
          <cell r="ET401"/>
          <cell r="EU401" t="str">
            <v>$ -</v>
          </cell>
          <cell r="EV401"/>
          <cell r="EW401"/>
          <cell r="EX401"/>
          <cell r="EY401"/>
          <cell r="EZ401"/>
          <cell r="FA401"/>
          <cell r="FB401">
            <v>0</v>
          </cell>
          <cell r="FC401" t="str">
            <v>#¡VALOR!</v>
          </cell>
          <cell r="FD401">
            <v>0</v>
          </cell>
          <cell r="FE401" t="str">
            <v>$ 0</v>
          </cell>
          <cell r="FF401" t="str">
            <v>#¡VALOR!</v>
          </cell>
          <cell r="FG401" t="str">
            <v>#¡VALOR!</v>
          </cell>
          <cell r="FH401"/>
          <cell r="FI401"/>
          <cell r="FJ401" t="str">
            <v>#N/D</v>
          </cell>
          <cell r="FK401" t="str">
            <v>#N/D</v>
          </cell>
          <cell r="FL401" t="str">
            <v>$401</v>
          </cell>
          <cell r="FM401" t="str">
            <v>#N/D</v>
          </cell>
          <cell r="FN401" t="str">
            <v>#N/D</v>
          </cell>
          <cell r="FO401" t="str">
            <v>#N/D</v>
          </cell>
          <cell r="FP401" t="str">
            <v>#N/D</v>
          </cell>
          <cell r="FQ401" t="str">
            <v>#¡REF!</v>
          </cell>
          <cell r="FR401" t="str">
            <v>#N/D</v>
          </cell>
          <cell r="FS401"/>
          <cell r="FT401"/>
          <cell r="FU401"/>
          <cell r="FV401">
            <v>0</v>
          </cell>
          <cell r="FW401" t="str">
            <v>#N/D</v>
          </cell>
          <cell r="FX401"/>
          <cell r="FY401"/>
          <cell r="FZ401"/>
          <cell r="GA401"/>
          <cell r="GB401"/>
          <cell r="GC401"/>
        </row>
        <row r="402">
          <cell r="A402"/>
          <cell r="B402"/>
          <cell r="C402">
            <v>2025</v>
          </cell>
          <cell r="D402"/>
          <cell r="E402"/>
          <cell r="F402"/>
          <cell r="G402"/>
          <cell r="H402"/>
          <cell r="I402"/>
          <cell r="J402"/>
          <cell r="K402"/>
          <cell r="L402"/>
          <cell r="M402"/>
          <cell r="N402"/>
          <cell r="O402"/>
          <cell r="P402"/>
          <cell r="Q402"/>
          <cell r="R402"/>
          <cell r="S402"/>
          <cell r="T402"/>
          <cell r="U402"/>
          <cell r="V402"/>
          <cell r="W402"/>
          <cell r="X402"/>
          <cell r="Y402"/>
          <cell r="Z402"/>
          <cell r="AA402"/>
          <cell r="AB402"/>
          <cell r="AC402"/>
          <cell r="AD402"/>
          <cell r="AE402"/>
          <cell r="AF402"/>
          <cell r="AG402"/>
          <cell r="AH402"/>
          <cell r="AI402"/>
          <cell r="AJ402"/>
          <cell r="AK402"/>
          <cell r="AL402"/>
          <cell r="AM402" t="str">
            <v>#¡VALOR!</v>
          </cell>
          <cell r="AN402">
            <v>0</v>
          </cell>
          <cell r="AO402"/>
          <cell r="AP402"/>
          <cell r="AQ402"/>
          <cell r="AR402"/>
          <cell r="AS402"/>
          <cell r="AT402"/>
          <cell r="AU402"/>
          <cell r="AV402"/>
          <cell r="AW402"/>
          <cell r="AX402"/>
          <cell r="AY402"/>
          <cell r="AZ402"/>
          <cell r="BA402"/>
          <cell r="BB402"/>
          <cell r="BC402"/>
          <cell r="BD402"/>
          <cell r="BE402"/>
          <cell r="BF402"/>
          <cell r="BG402"/>
          <cell r="BH402"/>
          <cell r="BI402"/>
          <cell r="BJ402"/>
          <cell r="BK402"/>
          <cell r="BL402"/>
          <cell r="BM402"/>
          <cell r="BN402"/>
          <cell r="BO402"/>
          <cell r="BP402"/>
          <cell r="BQ402"/>
          <cell r="BR402"/>
          <cell r="BS402"/>
          <cell r="BT402"/>
          <cell r="BU402"/>
          <cell r="BV402"/>
          <cell r="BW402"/>
          <cell r="BX402"/>
          <cell r="BY402"/>
          <cell r="BZ402"/>
          <cell r="CA402"/>
          <cell r="CB402"/>
          <cell r="CC402"/>
          <cell r="CD402"/>
          <cell r="CE402"/>
          <cell r="CF402"/>
          <cell r="CG402"/>
          <cell r="CH402"/>
          <cell r="CI402"/>
          <cell r="CJ402"/>
          <cell r="CK402"/>
          <cell r="CL402"/>
          <cell r="CM402"/>
          <cell r="CN402"/>
          <cell r="CO402"/>
          <cell r="CP402"/>
          <cell r="CQ402"/>
          <cell r="CR402"/>
          <cell r="CS402"/>
          <cell r="CT402"/>
          <cell r="CU402"/>
          <cell r="CV402"/>
          <cell r="CW402"/>
          <cell r="CX402"/>
          <cell r="CY402"/>
          <cell r="CZ402"/>
          <cell r="DA402"/>
          <cell r="DB402"/>
          <cell r="DC402"/>
          <cell r="DD402"/>
          <cell r="DE402"/>
          <cell r="DF402"/>
          <cell r="DG402"/>
          <cell r="DH402"/>
          <cell r="DI402"/>
          <cell r="DJ402"/>
          <cell r="DK402"/>
          <cell r="DL402"/>
          <cell r="DM402"/>
          <cell r="DN402"/>
          <cell r="DO402"/>
          <cell r="DP402"/>
          <cell r="DQ402"/>
          <cell r="DR402"/>
          <cell r="DS402"/>
          <cell r="DT402"/>
          <cell r="DU402"/>
          <cell r="DV402"/>
          <cell r="DW402"/>
          <cell r="DX402"/>
          <cell r="DY402"/>
          <cell r="DZ402"/>
          <cell r="EA402"/>
          <cell r="EB402"/>
          <cell r="EC402"/>
          <cell r="ED402"/>
          <cell r="EE402"/>
          <cell r="EF402"/>
          <cell r="EG402"/>
          <cell r="EH402"/>
          <cell r="EI402"/>
          <cell r="EJ402"/>
          <cell r="EK402"/>
          <cell r="EL402"/>
          <cell r="EM402"/>
          <cell r="EN402"/>
          <cell r="EO402"/>
          <cell r="EP402"/>
          <cell r="EQ402"/>
          <cell r="ER402"/>
          <cell r="ES402"/>
          <cell r="ET402"/>
          <cell r="EU402" t="str">
            <v>$ -</v>
          </cell>
          <cell r="EV402"/>
          <cell r="EW402"/>
          <cell r="EX402"/>
          <cell r="EY402"/>
          <cell r="EZ402"/>
          <cell r="FA402"/>
          <cell r="FB402">
            <v>0</v>
          </cell>
          <cell r="FC402" t="str">
            <v>#¡VALOR!</v>
          </cell>
          <cell r="FD402">
            <v>0</v>
          </cell>
          <cell r="FE402" t="str">
            <v>$ 0</v>
          </cell>
          <cell r="FF402" t="str">
            <v>#¡VALOR!</v>
          </cell>
          <cell r="FG402" t="str">
            <v>#¡VALOR!</v>
          </cell>
          <cell r="FH402"/>
          <cell r="FI402"/>
          <cell r="FJ402" t="str">
            <v>#N/D</v>
          </cell>
          <cell r="FK402" t="str">
            <v>#N/D</v>
          </cell>
          <cell r="FL402" t="str">
            <v>$402</v>
          </cell>
          <cell r="FM402" t="str">
            <v>#N/D</v>
          </cell>
          <cell r="FN402" t="str">
            <v>#N/D</v>
          </cell>
          <cell r="FO402" t="str">
            <v>#N/D</v>
          </cell>
          <cell r="FP402" t="str">
            <v>#N/D</v>
          </cell>
          <cell r="FQ402" t="str">
            <v>#¡REF!</v>
          </cell>
          <cell r="FR402" t="str">
            <v>#N/D</v>
          </cell>
          <cell r="FS402"/>
          <cell r="FT402"/>
          <cell r="FU402"/>
          <cell r="FV402">
            <v>0</v>
          </cell>
          <cell r="FW402" t="str">
            <v>#N/D</v>
          </cell>
          <cell r="FX402"/>
          <cell r="FY402"/>
          <cell r="FZ402"/>
          <cell r="GA402"/>
          <cell r="GB402"/>
          <cell r="GC402"/>
        </row>
        <row r="403">
          <cell r="A403"/>
          <cell r="B403"/>
          <cell r="C403">
            <v>2025</v>
          </cell>
          <cell r="D403"/>
          <cell r="E403"/>
          <cell r="F403"/>
          <cell r="G403"/>
          <cell r="H403"/>
          <cell r="I403"/>
          <cell r="J403"/>
          <cell r="K403"/>
          <cell r="L403"/>
          <cell r="M403"/>
          <cell r="N403"/>
          <cell r="O403"/>
          <cell r="P403"/>
          <cell r="Q403"/>
          <cell r="R403"/>
          <cell r="S403"/>
          <cell r="T403"/>
          <cell r="U403"/>
          <cell r="V403"/>
          <cell r="W403"/>
          <cell r="X403"/>
          <cell r="Y403"/>
          <cell r="Z403"/>
          <cell r="AA403"/>
          <cell r="AB403"/>
          <cell r="AC403"/>
          <cell r="AD403"/>
          <cell r="AE403"/>
          <cell r="AF403"/>
          <cell r="AG403"/>
          <cell r="AH403"/>
          <cell r="AI403"/>
          <cell r="AJ403"/>
          <cell r="AK403"/>
          <cell r="AL403"/>
          <cell r="AM403" t="str">
            <v>#¡VALOR!</v>
          </cell>
          <cell r="AN403">
            <v>0</v>
          </cell>
          <cell r="AO403"/>
          <cell r="AP403"/>
          <cell r="AQ403"/>
          <cell r="AR403"/>
          <cell r="AS403"/>
          <cell r="AT403"/>
          <cell r="AU403"/>
          <cell r="AV403"/>
          <cell r="AW403"/>
          <cell r="AX403"/>
          <cell r="AY403"/>
          <cell r="AZ403"/>
          <cell r="BA403"/>
          <cell r="BB403"/>
          <cell r="BC403"/>
          <cell r="BD403"/>
          <cell r="BE403"/>
          <cell r="BF403"/>
          <cell r="BG403"/>
          <cell r="BH403"/>
          <cell r="BI403"/>
          <cell r="BJ403"/>
          <cell r="BK403"/>
          <cell r="BL403"/>
          <cell r="BM403"/>
          <cell r="BN403"/>
          <cell r="BO403"/>
          <cell r="BP403"/>
          <cell r="BQ403"/>
          <cell r="BR403"/>
          <cell r="BS403"/>
          <cell r="BT403"/>
          <cell r="BU403"/>
          <cell r="BV403"/>
          <cell r="BW403"/>
          <cell r="BX403"/>
          <cell r="BY403"/>
          <cell r="BZ403"/>
          <cell r="CA403"/>
          <cell r="CB403"/>
          <cell r="CC403"/>
          <cell r="CD403"/>
          <cell r="CE403"/>
          <cell r="CF403"/>
          <cell r="CG403"/>
          <cell r="CH403"/>
          <cell r="CI403"/>
          <cell r="CJ403"/>
          <cell r="CK403"/>
          <cell r="CL403"/>
          <cell r="CM403"/>
          <cell r="CN403"/>
          <cell r="CO403"/>
          <cell r="CP403"/>
          <cell r="CQ403"/>
          <cell r="CR403"/>
          <cell r="CS403"/>
          <cell r="CT403"/>
          <cell r="CU403"/>
          <cell r="CV403"/>
          <cell r="CW403"/>
          <cell r="CX403"/>
          <cell r="CY403"/>
          <cell r="CZ403"/>
          <cell r="DA403"/>
          <cell r="DB403"/>
          <cell r="DC403"/>
          <cell r="DD403"/>
          <cell r="DE403"/>
          <cell r="DF403"/>
          <cell r="DG403"/>
          <cell r="DH403"/>
          <cell r="DI403"/>
          <cell r="DJ403"/>
          <cell r="DK403"/>
          <cell r="DL403"/>
          <cell r="DM403"/>
          <cell r="DN403"/>
          <cell r="DO403"/>
          <cell r="DP403"/>
          <cell r="DQ403"/>
          <cell r="DR403"/>
          <cell r="DS403"/>
          <cell r="DT403"/>
          <cell r="DU403"/>
          <cell r="DV403"/>
          <cell r="DW403"/>
          <cell r="DX403"/>
          <cell r="DY403"/>
          <cell r="DZ403"/>
          <cell r="EA403"/>
          <cell r="EB403"/>
          <cell r="EC403"/>
          <cell r="ED403"/>
          <cell r="EE403"/>
          <cell r="EF403"/>
          <cell r="EG403"/>
          <cell r="EH403"/>
          <cell r="EI403"/>
          <cell r="EJ403"/>
          <cell r="EK403"/>
          <cell r="EL403"/>
          <cell r="EM403"/>
          <cell r="EN403"/>
          <cell r="EO403"/>
          <cell r="EP403"/>
          <cell r="EQ403"/>
          <cell r="ER403"/>
          <cell r="ES403"/>
          <cell r="ET403"/>
          <cell r="EU403" t="str">
            <v>$ -</v>
          </cell>
          <cell r="EV403"/>
          <cell r="EW403"/>
          <cell r="EX403"/>
          <cell r="EY403"/>
          <cell r="EZ403"/>
          <cell r="FA403"/>
          <cell r="FB403">
            <v>0</v>
          </cell>
          <cell r="FC403" t="str">
            <v>#¡VALOR!</v>
          </cell>
          <cell r="FD403">
            <v>0</v>
          </cell>
          <cell r="FE403" t="str">
            <v>$ 0</v>
          </cell>
          <cell r="FF403" t="str">
            <v>#¡VALOR!</v>
          </cell>
          <cell r="FG403" t="str">
            <v>#¡VALOR!</v>
          </cell>
          <cell r="FH403"/>
          <cell r="FI403"/>
          <cell r="FJ403" t="str">
            <v>#N/D</v>
          </cell>
          <cell r="FK403" t="str">
            <v>#N/D</v>
          </cell>
          <cell r="FL403" t="str">
            <v>$403</v>
          </cell>
          <cell r="FM403" t="str">
            <v>#N/D</v>
          </cell>
          <cell r="FN403" t="str">
            <v>#N/D</v>
          </cell>
          <cell r="FO403" t="str">
            <v>#N/D</v>
          </cell>
          <cell r="FP403" t="str">
            <v>#N/D</v>
          </cell>
          <cell r="FQ403" t="str">
            <v>#¡REF!</v>
          </cell>
          <cell r="FR403" t="str">
            <v>#N/D</v>
          </cell>
          <cell r="FS403"/>
          <cell r="FT403"/>
          <cell r="FU403"/>
          <cell r="FV403">
            <v>0</v>
          </cell>
          <cell r="FW403" t="str">
            <v>#N/D</v>
          </cell>
          <cell r="FX403"/>
          <cell r="FY403"/>
          <cell r="FZ403"/>
          <cell r="GA403"/>
          <cell r="GB403"/>
          <cell r="GC403"/>
        </row>
        <row r="404">
          <cell r="A404"/>
          <cell r="B404"/>
          <cell r="C404">
            <v>2025</v>
          </cell>
          <cell r="D404"/>
          <cell r="E404"/>
          <cell r="F404"/>
          <cell r="G404"/>
          <cell r="H404"/>
          <cell r="I404"/>
          <cell r="J404"/>
          <cell r="K404"/>
          <cell r="L404"/>
          <cell r="M404"/>
          <cell r="N404"/>
          <cell r="O404"/>
          <cell r="P404"/>
          <cell r="Q404"/>
          <cell r="R404"/>
          <cell r="S404"/>
          <cell r="T404"/>
          <cell r="U404"/>
          <cell r="V404"/>
          <cell r="W404"/>
          <cell r="X404"/>
          <cell r="Y404"/>
          <cell r="Z404"/>
          <cell r="AA404"/>
          <cell r="AB404"/>
          <cell r="AC404"/>
          <cell r="AD404"/>
          <cell r="AE404"/>
          <cell r="AF404"/>
          <cell r="AG404"/>
          <cell r="AH404"/>
          <cell r="AI404"/>
          <cell r="AJ404"/>
          <cell r="AK404"/>
          <cell r="AL404"/>
          <cell r="AM404" t="str">
            <v>#¡VALOR!</v>
          </cell>
          <cell r="AN404">
            <v>0</v>
          </cell>
          <cell r="AO404"/>
          <cell r="AP404"/>
          <cell r="AQ404"/>
          <cell r="AR404"/>
          <cell r="AS404"/>
          <cell r="AT404"/>
          <cell r="AU404"/>
          <cell r="AV404"/>
          <cell r="AW404"/>
          <cell r="AX404"/>
          <cell r="AY404"/>
          <cell r="AZ404"/>
          <cell r="BA404"/>
          <cell r="BB404"/>
          <cell r="BC404"/>
          <cell r="BD404"/>
          <cell r="BE404"/>
          <cell r="BF404"/>
          <cell r="BG404"/>
          <cell r="BH404"/>
          <cell r="BI404"/>
          <cell r="BJ404"/>
          <cell r="BK404"/>
          <cell r="BL404"/>
          <cell r="BM404"/>
          <cell r="BN404"/>
          <cell r="BO404"/>
          <cell r="BP404"/>
          <cell r="BQ404"/>
          <cell r="BR404"/>
          <cell r="BS404"/>
          <cell r="BT404"/>
          <cell r="BU404"/>
          <cell r="BV404"/>
          <cell r="BW404"/>
          <cell r="BX404"/>
          <cell r="BY404"/>
          <cell r="BZ404"/>
          <cell r="CA404"/>
          <cell r="CB404"/>
          <cell r="CC404"/>
          <cell r="CD404"/>
          <cell r="CE404"/>
          <cell r="CF404"/>
          <cell r="CG404"/>
          <cell r="CH404"/>
          <cell r="CI404"/>
          <cell r="CJ404"/>
          <cell r="CK404"/>
          <cell r="CL404"/>
          <cell r="CM404"/>
          <cell r="CN404"/>
          <cell r="CO404"/>
          <cell r="CP404"/>
          <cell r="CQ404"/>
          <cell r="CR404"/>
          <cell r="CS404"/>
          <cell r="CT404"/>
          <cell r="CU404"/>
          <cell r="CV404"/>
          <cell r="CW404"/>
          <cell r="CX404"/>
          <cell r="CY404"/>
          <cell r="CZ404"/>
          <cell r="DA404"/>
          <cell r="DB404"/>
          <cell r="DC404"/>
          <cell r="DD404"/>
          <cell r="DE404"/>
          <cell r="DF404"/>
          <cell r="DG404"/>
          <cell r="DH404"/>
          <cell r="DI404"/>
          <cell r="DJ404"/>
          <cell r="DK404"/>
          <cell r="DL404"/>
          <cell r="DM404"/>
          <cell r="DN404"/>
          <cell r="DO404"/>
          <cell r="DP404"/>
          <cell r="DQ404"/>
          <cell r="DR404"/>
          <cell r="DS404"/>
          <cell r="DT404"/>
          <cell r="DU404"/>
          <cell r="DV404"/>
          <cell r="DW404"/>
          <cell r="DX404"/>
          <cell r="DY404"/>
          <cell r="DZ404"/>
          <cell r="EA404"/>
          <cell r="EB404"/>
          <cell r="EC404"/>
          <cell r="ED404"/>
          <cell r="EE404"/>
          <cell r="EF404"/>
          <cell r="EG404"/>
          <cell r="EH404"/>
          <cell r="EI404"/>
          <cell r="EJ404"/>
          <cell r="EK404"/>
          <cell r="EL404"/>
          <cell r="EM404"/>
          <cell r="EN404"/>
          <cell r="EO404"/>
          <cell r="EP404"/>
          <cell r="EQ404"/>
          <cell r="ER404"/>
          <cell r="ES404"/>
          <cell r="ET404"/>
          <cell r="EU404" t="str">
            <v>$ -</v>
          </cell>
          <cell r="EV404"/>
          <cell r="EW404"/>
          <cell r="EX404"/>
          <cell r="EY404"/>
          <cell r="EZ404"/>
          <cell r="FA404"/>
          <cell r="FB404">
            <v>0</v>
          </cell>
          <cell r="FC404" t="str">
            <v>#¡VALOR!</v>
          </cell>
          <cell r="FD404">
            <v>0</v>
          </cell>
          <cell r="FE404" t="str">
            <v>$ 0</v>
          </cell>
          <cell r="FF404" t="str">
            <v>#¡VALOR!</v>
          </cell>
          <cell r="FG404" t="str">
            <v>#¡VALOR!</v>
          </cell>
          <cell r="FH404"/>
          <cell r="FI404"/>
          <cell r="FJ404" t="str">
            <v>#N/D</v>
          </cell>
          <cell r="FK404" t="str">
            <v>#N/D</v>
          </cell>
          <cell r="FL404" t="str">
            <v>$404</v>
          </cell>
          <cell r="FM404" t="str">
            <v>#N/D</v>
          </cell>
          <cell r="FN404" t="str">
            <v>#N/D</v>
          </cell>
          <cell r="FO404" t="str">
            <v>#N/D</v>
          </cell>
          <cell r="FP404" t="str">
            <v>#N/D</v>
          </cell>
          <cell r="FQ404" t="str">
            <v>#¡REF!</v>
          </cell>
          <cell r="FR404" t="str">
            <v>#N/D</v>
          </cell>
          <cell r="FS404"/>
          <cell r="FT404"/>
          <cell r="FU404"/>
          <cell r="FV404">
            <v>0</v>
          </cell>
          <cell r="FW404" t="str">
            <v>#N/D</v>
          </cell>
          <cell r="FX404"/>
          <cell r="FY404"/>
          <cell r="FZ404"/>
          <cell r="GA404"/>
          <cell r="GB404"/>
          <cell r="GC404"/>
        </row>
        <row r="405">
          <cell r="A405"/>
          <cell r="B405"/>
          <cell r="C405">
            <v>2025</v>
          </cell>
          <cell r="D405"/>
          <cell r="E405"/>
          <cell r="F405"/>
          <cell r="G405"/>
          <cell r="H405"/>
          <cell r="I405"/>
          <cell r="J405"/>
          <cell r="K405"/>
          <cell r="L405"/>
          <cell r="M405"/>
          <cell r="N405"/>
          <cell r="O405"/>
          <cell r="P405"/>
          <cell r="Q405"/>
          <cell r="R405"/>
          <cell r="S405"/>
          <cell r="T405"/>
          <cell r="U405"/>
          <cell r="V405"/>
          <cell r="W405"/>
          <cell r="X405"/>
          <cell r="Y405"/>
          <cell r="Z405"/>
          <cell r="AA405"/>
          <cell r="AB405"/>
          <cell r="AC405"/>
          <cell r="AD405"/>
          <cell r="AE405"/>
          <cell r="AF405"/>
          <cell r="AG405"/>
          <cell r="AH405"/>
          <cell r="AI405"/>
          <cell r="AJ405"/>
          <cell r="AK405"/>
          <cell r="AL405"/>
          <cell r="AM405" t="str">
            <v>#¡VALOR!</v>
          </cell>
          <cell r="AN405">
            <v>0</v>
          </cell>
          <cell r="AO405"/>
          <cell r="AP405"/>
          <cell r="AQ405"/>
          <cell r="AR405"/>
          <cell r="AS405"/>
          <cell r="AT405"/>
          <cell r="AU405"/>
          <cell r="AV405"/>
          <cell r="AW405"/>
          <cell r="AX405"/>
          <cell r="AY405"/>
          <cell r="AZ405"/>
          <cell r="BA405"/>
          <cell r="BB405"/>
          <cell r="BC405"/>
          <cell r="BD405"/>
          <cell r="BE405"/>
          <cell r="BF405"/>
          <cell r="BG405"/>
          <cell r="BH405"/>
          <cell r="BI405"/>
          <cell r="BJ405"/>
          <cell r="BK405"/>
          <cell r="BL405"/>
          <cell r="BM405"/>
          <cell r="BN405"/>
          <cell r="BO405"/>
          <cell r="BP405"/>
          <cell r="BQ405"/>
          <cell r="BR405"/>
          <cell r="BS405"/>
          <cell r="BT405"/>
          <cell r="BU405"/>
          <cell r="BV405"/>
          <cell r="BW405"/>
          <cell r="BX405"/>
          <cell r="BY405"/>
          <cell r="BZ405"/>
          <cell r="CA405"/>
          <cell r="CB405"/>
          <cell r="CC405"/>
          <cell r="CD405"/>
          <cell r="CE405"/>
          <cell r="CF405"/>
          <cell r="CG405"/>
          <cell r="CH405"/>
          <cell r="CI405"/>
          <cell r="CJ405"/>
          <cell r="CK405"/>
          <cell r="CL405"/>
          <cell r="CM405"/>
          <cell r="CN405"/>
          <cell r="CO405"/>
          <cell r="CP405"/>
          <cell r="CQ405"/>
          <cell r="CR405"/>
          <cell r="CS405"/>
          <cell r="CT405"/>
          <cell r="CU405"/>
          <cell r="CV405"/>
          <cell r="CW405"/>
          <cell r="CX405"/>
          <cell r="CY405"/>
          <cell r="CZ405"/>
          <cell r="DA405"/>
          <cell r="DB405"/>
          <cell r="DC405"/>
          <cell r="DD405"/>
          <cell r="DE405"/>
          <cell r="DF405"/>
          <cell r="DG405"/>
          <cell r="DH405"/>
          <cell r="DI405"/>
          <cell r="DJ405"/>
          <cell r="DK405"/>
          <cell r="DL405"/>
          <cell r="DM405"/>
          <cell r="DN405"/>
          <cell r="DO405"/>
          <cell r="DP405"/>
          <cell r="DQ405"/>
          <cell r="DR405"/>
          <cell r="DS405"/>
          <cell r="DT405"/>
          <cell r="DU405"/>
          <cell r="DV405"/>
          <cell r="DW405"/>
          <cell r="DX405"/>
          <cell r="DY405"/>
          <cell r="DZ405"/>
          <cell r="EA405"/>
          <cell r="EB405"/>
          <cell r="EC405"/>
          <cell r="ED405"/>
          <cell r="EE405"/>
          <cell r="EF405"/>
          <cell r="EG405"/>
          <cell r="EH405"/>
          <cell r="EI405"/>
          <cell r="EJ405"/>
          <cell r="EK405"/>
          <cell r="EL405"/>
          <cell r="EM405"/>
          <cell r="EN405"/>
          <cell r="EO405"/>
          <cell r="EP405"/>
          <cell r="EQ405"/>
          <cell r="ER405"/>
          <cell r="ES405"/>
          <cell r="ET405"/>
          <cell r="EU405" t="str">
            <v>$ -</v>
          </cell>
          <cell r="EV405"/>
          <cell r="EW405"/>
          <cell r="EX405"/>
          <cell r="EY405"/>
          <cell r="EZ405"/>
          <cell r="FA405"/>
          <cell r="FB405">
            <v>0</v>
          </cell>
          <cell r="FC405" t="str">
            <v>#¡VALOR!</v>
          </cell>
          <cell r="FD405">
            <v>0</v>
          </cell>
          <cell r="FE405" t="str">
            <v>$ 0</v>
          </cell>
          <cell r="FF405" t="str">
            <v>#¡VALOR!</v>
          </cell>
          <cell r="FG405" t="str">
            <v>#¡VALOR!</v>
          </cell>
          <cell r="FH405"/>
          <cell r="FI405"/>
          <cell r="FJ405" t="str">
            <v>#N/D</v>
          </cell>
          <cell r="FK405" t="str">
            <v>#N/D</v>
          </cell>
          <cell r="FL405" t="str">
            <v>$405</v>
          </cell>
          <cell r="FM405" t="str">
            <v>#N/D</v>
          </cell>
          <cell r="FN405" t="str">
            <v>#N/D</v>
          </cell>
          <cell r="FO405" t="str">
            <v>#N/D</v>
          </cell>
          <cell r="FP405" t="str">
            <v>#N/D</v>
          </cell>
          <cell r="FQ405" t="str">
            <v>#¡REF!</v>
          </cell>
          <cell r="FR405" t="str">
            <v>#N/D</v>
          </cell>
          <cell r="FS405"/>
          <cell r="FT405"/>
          <cell r="FU405"/>
          <cell r="FV405">
            <v>0</v>
          </cell>
          <cell r="FW405" t="str">
            <v>#N/D</v>
          </cell>
          <cell r="FX405"/>
          <cell r="FY405"/>
          <cell r="FZ405"/>
          <cell r="GA405"/>
          <cell r="GB405"/>
          <cell r="GC405"/>
        </row>
        <row r="406">
          <cell r="A406"/>
          <cell r="B406"/>
          <cell r="C406">
            <v>2025</v>
          </cell>
          <cell r="D406"/>
          <cell r="E406"/>
          <cell r="F406"/>
          <cell r="G406"/>
          <cell r="H406"/>
          <cell r="I406"/>
          <cell r="J406"/>
          <cell r="K406"/>
          <cell r="L406"/>
          <cell r="M406"/>
          <cell r="N406"/>
          <cell r="O406"/>
          <cell r="P406"/>
          <cell r="Q406"/>
          <cell r="R406"/>
          <cell r="S406"/>
          <cell r="T406"/>
          <cell r="U406"/>
          <cell r="V406"/>
          <cell r="W406"/>
          <cell r="X406"/>
          <cell r="Y406"/>
          <cell r="Z406"/>
          <cell r="AA406"/>
          <cell r="AB406"/>
          <cell r="AC406"/>
          <cell r="AD406"/>
          <cell r="AE406"/>
          <cell r="AF406"/>
          <cell r="AG406"/>
          <cell r="AH406"/>
          <cell r="AI406"/>
          <cell r="AJ406"/>
          <cell r="AK406"/>
          <cell r="AL406"/>
          <cell r="AM406" t="str">
            <v>#¡VALOR!</v>
          </cell>
          <cell r="AN406">
            <v>0</v>
          </cell>
          <cell r="AO406"/>
          <cell r="AP406"/>
          <cell r="AQ406"/>
          <cell r="AR406"/>
          <cell r="AS406"/>
          <cell r="AT406"/>
          <cell r="AU406"/>
          <cell r="AV406"/>
          <cell r="AW406"/>
          <cell r="AX406"/>
          <cell r="AY406"/>
          <cell r="AZ406"/>
          <cell r="BA406"/>
          <cell r="BB406"/>
          <cell r="BC406"/>
          <cell r="BD406"/>
          <cell r="BE406"/>
          <cell r="BF406"/>
          <cell r="BG406"/>
          <cell r="BH406"/>
          <cell r="BI406"/>
          <cell r="BJ406"/>
          <cell r="BK406"/>
          <cell r="BL406"/>
          <cell r="BM406"/>
          <cell r="BN406"/>
          <cell r="BO406"/>
          <cell r="BP406"/>
          <cell r="BQ406"/>
          <cell r="BR406"/>
          <cell r="BS406"/>
          <cell r="BT406"/>
          <cell r="BU406"/>
          <cell r="BV406"/>
          <cell r="BW406"/>
          <cell r="BX406"/>
          <cell r="BY406"/>
          <cell r="BZ406"/>
          <cell r="CA406"/>
          <cell r="CB406"/>
          <cell r="CC406"/>
          <cell r="CD406"/>
          <cell r="CE406"/>
          <cell r="CF406"/>
          <cell r="CG406"/>
          <cell r="CH406"/>
          <cell r="CI406"/>
          <cell r="CJ406"/>
          <cell r="CK406"/>
          <cell r="CL406"/>
          <cell r="CM406"/>
          <cell r="CN406"/>
          <cell r="CO406"/>
          <cell r="CP406"/>
          <cell r="CQ406"/>
          <cell r="CR406"/>
          <cell r="CS406"/>
          <cell r="CT406"/>
          <cell r="CU406"/>
          <cell r="CV406"/>
          <cell r="CW406"/>
          <cell r="CX406"/>
          <cell r="CY406"/>
          <cell r="CZ406"/>
          <cell r="DA406"/>
          <cell r="DB406"/>
          <cell r="DC406"/>
          <cell r="DD406"/>
          <cell r="DE406"/>
          <cell r="DF406"/>
          <cell r="DG406"/>
          <cell r="DH406"/>
          <cell r="DI406"/>
          <cell r="DJ406"/>
          <cell r="DK406"/>
          <cell r="DL406"/>
          <cell r="DM406"/>
          <cell r="DN406"/>
          <cell r="DO406"/>
          <cell r="DP406"/>
          <cell r="DQ406"/>
          <cell r="DR406"/>
          <cell r="DS406"/>
          <cell r="DT406"/>
          <cell r="DU406"/>
          <cell r="DV406"/>
          <cell r="DW406"/>
          <cell r="DX406"/>
          <cell r="DY406"/>
          <cell r="DZ406"/>
          <cell r="EA406"/>
          <cell r="EB406"/>
          <cell r="EC406"/>
          <cell r="ED406"/>
          <cell r="EE406"/>
          <cell r="EF406"/>
          <cell r="EG406"/>
          <cell r="EH406"/>
          <cell r="EI406"/>
          <cell r="EJ406"/>
          <cell r="EK406"/>
          <cell r="EL406"/>
          <cell r="EM406"/>
          <cell r="EN406"/>
          <cell r="EO406"/>
          <cell r="EP406"/>
          <cell r="EQ406"/>
          <cell r="ER406"/>
          <cell r="ES406"/>
          <cell r="ET406"/>
          <cell r="EU406" t="str">
            <v>$ -</v>
          </cell>
          <cell r="EV406"/>
          <cell r="EW406"/>
          <cell r="EX406"/>
          <cell r="EY406"/>
          <cell r="EZ406"/>
          <cell r="FA406"/>
          <cell r="FB406">
            <v>0</v>
          </cell>
          <cell r="FC406" t="str">
            <v>#¡VALOR!</v>
          </cell>
          <cell r="FD406">
            <v>0</v>
          </cell>
          <cell r="FE406" t="str">
            <v>$ 0</v>
          </cell>
          <cell r="FF406" t="str">
            <v>#¡VALOR!</v>
          </cell>
          <cell r="FG406" t="str">
            <v>#¡VALOR!</v>
          </cell>
          <cell r="FH406"/>
          <cell r="FI406"/>
          <cell r="FJ406" t="str">
            <v>#N/D</v>
          </cell>
          <cell r="FK406" t="str">
            <v>#N/D</v>
          </cell>
          <cell r="FL406" t="str">
            <v>$406</v>
          </cell>
          <cell r="FM406" t="str">
            <v>#N/D</v>
          </cell>
          <cell r="FN406" t="str">
            <v>#N/D</v>
          </cell>
          <cell r="FO406" t="str">
            <v>#N/D</v>
          </cell>
          <cell r="FP406" t="str">
            <v>#N/D</v>
          </cell>
          <cell r="FQ406" t="str">
            <v>#¡REF!</v>
          </cell>
          <cell r="FR406" t="str">
            <v>#N/D</v>
          </cell>
          <cell r="FS406"/>
          <cell r="FT406"/>
          <cell r="FU406"/>
          <cell r="FV406">
            <v>0</v>
          </cell>
          <cell r="FW406" t="str">
            <v>#N/D</v>
          </cell>
          <cell r="FX406"/>
          <cell r="FY406"/>
          <cell r="FZ406"/>
          <cell r="GA406"/>
          <cell r="GB406"/>
          <cell r="GC406"/>
        </row>
        <row r="407">
          <cell r="A407"/>
          <cell r="B407"/>
          <cell r="C407">
            <v>2025</v>
          </cell>
          <cell r="D407"/>
          <cell r="E407"/>
          <cell r="F407"/>
          <cell r="G407"/>
          <cell r="H407"/>
          <cell r="I407"/>
          <cell r="J407"/>
          <cell r="K407"/>
          <cell r="L407"/>
          <cell r="M407"/>
          <cell r="N407"/>
          <cell r="O407"/>
          <cell r="P407"/>
          <cell r="Q407"/>
          <cell r="R407"/>
          <cell r="S407"/>
          <cell r="T407"/>
          <cell r="U407"/>
          <cell r="V407"/>
          <cell r="W407"/>
          <cell r="X407"/>
          <cell r="Y407"/>
          <cell r="Z407"/>
          <cell r="AA407"/>
          <cell r="AB407"/>
          <cell r="AC407"/>
          <cell r="AD407"/>
          <cell r="AE407"/>
          <cell r="AF407"/>
          <cell r="AG407"/>
          <cell r="AH407"/>
          <cell r="AI407"/>
          <cell r="AJ407"/>
          <cell r="AK407"/>
          <cell r="AL407"/>
          <cell r="AM407" t="str">
            <v>#¡VALOR!</v>
          </cell>
          <cell r="AN407">
            <v>0</v>
          </cell>
          <cell r="AO407"/>
          <cell r="AP407"/>
          <cell r="AQ407"/>
          <cell r="AR407"/>
          <cell r="AS407"/>
          <cell r="AT407"/>
          <cell r="AU407"/>
          <cell r="AV407"/>
          <cell r="AW407"/>
          <cell r="AX407"/>
          <cell r="AY407"/>
          <cell r="AZ407"/>
          <cell r="BA407"/>
          <cell r="BB407"/>
          <cell r="BC407"/>
          <cell r="BD407"/>
          <cell r="BE407"/>
          <cell r="BF407"/>
          <cell r="BG407"/>
          <cell r="BH407"/>
          <cell r="BI407"/>
          <cell r="BJ407"/>
          <cell r="BK407"/>
          <cell r="BL407"/>
          <cell r="BM407"/>
          <cell r="BN407"/>
          <cell r="BO407"/>
          <cell r="BP407"/>
          <cell r="BQ407"/>
          <cell r="BR407"/>
          <cell r="BS407"/>
          <cell r="BT407"/>
          <cell r="BU407"/>
          <cell r="BV407"/>
          <cell r="BW407"/>
          <cell r="BX407"/>
          <cell r="BY407"/>
          <cell r="BZ407"/>
          <cell r="CA407"/>
          <cell r="CB407"/>
          <cell r="CC407"/>
          <cell r="CD407"/>
          <cell r="CE407"/>
          <cell r="CF407"/>
          <cell r="CG407"/>
          <cell r="CH407"/>
          <cell r="CI407"/>
          <cell r="CJ407"/>
          <cell r="CK407"/>
          <cell r="CL407"/>
          <cell r="CM407"/>
          <cell r="CN407"/>
          <cell r="CO407"/>
          <cell r="CP407"/>
          <cell r="CQ407"/>
          <cell r="CR407"/>
          <cell r="CS407"/>
          <cell r="CT407"/>
          <cell r="CU407"/>
          <cell r="CV407"/>
          <cell r="CW407"/>
          <cell r="CX407"/>
          <cell r="CY407"/>
          <cell r="CZ407"/>
          <cell r="DA407"/>
          <cell r="DB407"/>
          <cell r="DC407"/>
          <cell r="DD407"/>
          <cell r="DE407"/>
          <cell r="DF407"/>
          <cell r="DG407"/>
          <cell r="DH407"/>
          <cell r="DI407"/>
          <cell r="DJ407"/>
          <cell r="DK407"/>
          <cell r="DL407"/>
          <cell r="DM407"/>
          <cell r="DN407"/>
          <cell r="DO407"/>
          <cell r="DP407"/>
          <cell r="DQ407"/>
          <cell r="DR407"/>
          <cell r="DS407"/>
          <cell r="DT407"/>
          <cell r="DU407"/>
          <cell r="DV407"/>
          <cell r="DW407"/>
          <cell r="DX407"/>
          <cell r="DY407"/>
          <cell r="DZ407"/>
          <cell r="EA407"/>
          <cell r="EB407"/>
          <cell r="EC407"/>
          <cell r="ED407"/>
          <cell r="EE407"/>
          <cell r="EF407"/>
          <cell r="EG407"/>
          <cell r="EH407"/>
          <cell r="EI407"/>
          <cell r="EJ407"/>
          <cell r="EK407"/>
          <cell r="EL407"/>
          <cell r="EM407"/>
          <cell r="EN407"/>
          <cell r="EO407"/>
          <cell r="EP407"/>
          <cell r="EQ407"/>
          <cell r="ER407"/>
          <cell r="ES407"/>
          <cell r="ET407"/>
          <cell r="EU407" t="str">
            <v>$ -</v>
          </cell>
          <cell r="EV407"/>
          <cell r="EW407"/>
          <cell r="EX407"/>
          <cell r="EY407"/>
          <cell r="EZ407"/>
          <cell r="FA407"/>
          <cell r="FB407">
            <v>0</v>
          </cell>
          <cell r="FC407" t="str">
            <v>#¡VALOR!</v>
          </cell>
          <cell r="FD407">
            <v>0</v>
          </cell>
          <cell r="FE407" t="str">
            <v>$ 0</v>
          </cell>
          <cell r="FF407" t="str">
            <v>#¡VALOR!</v>
          </cell>
          <cell r="FG407" t="str">
            <v>#¡VALOR!</v>
          </cell>
          <cell r="FH407"/>
          <cell r="FI407"/>
          <cell r="FJ407" t="str">
            <v>#N/D</v>
          </cell>
          <cell r="FK407" t="str">
            <v>#N/D</v>
          </cell>
          <cell r="FL407" t="str">
            <v>$407</v>
          </cell>
          <cell r="FM407" t="str">
            <v>#N/D</v>
          </cell>
          <cell r="FN407" t="str">
            <v>#N/D</v>
          </cell>
          <cell r="FO407" t="str">
            <v>#N/D</v>
          </cell>
          <cell r="FP407" t="str">
            <v>#N/D</v>
          </cell>
          <cell r="FQ407" t="str">
            <v>#¡REF!</v>
          </cell>
          <cell r="FR407" t="str">
            <v>#N/D</v>
          </cell>
          <cell r="FS407"/>
          <cell r="FT407"/>
          <cell r="FU407"/>
          <cell r="FV407">
            <v>0</v>
          </cell>
          <cell r="FW407" t="str">
            <v>#N/D</v>
          </cell>
          <cell r="FX407"/>
          <cell r="FY407"/>
          <cell r="FZ407"/>
          <cell r="GA407"/>
          <cell r="GB407"/>
          <cell r="GC407"/>
        </row>
        <row r="408">
          <cell r="A408"/>
          <cell r="B408"/>
          <cell r="C408">
            <v>2025</v>
          </cell>
          <cell r="D408"/>
          <cell r="E408"/>
          <cell r="F408"/>
          <cell r="G408"/>
          <cell r="H408"/>
          <cell r="I408"/>
          <cell r="J408"/>
          <cell r="K408"/>
          <cell r="L408"/>
          <cell r="M408"/>
          <cell r="N408"/>
          <cell r="O408"/>
          <cell r="P408"/>
          <cell r="Q408"/>
          <cell r="R408"/>
          <cell r="S408"/>
          <cell r="T408"/>
          <cell r="U408"/>
          <cell r="V408"/>
          <cell r="W408"/>
          <cell r="X408"/>
          <cell r="Y408"/>
          <cell r="Z408"/>
          <cell r="AA408"/>
          <cell r="AB408"/>
          <cell r="AC408"/>
          <cell r="AD408"/>
          <cell r="AE408"/>
          <cell r="AF408"/>
          <cell r="AG408"/>
          <cell r="AH408"/>
          <cell r="AI408"/>
          <cell r="AJ408"/>
          <cell r="AK408"/>
          <cell r="AL408"/>
          <cell r="AM408" t="str">
            <v>#¡VALOR!</v>
          </cell>
          <cell r="AN408">
            <v>0</v>
          </cell>
          <cell r="AO408"/>
          <cell r="AP408"/>
          <cell r="AQ408"/>
          <cell r="AR408"/>
          <cell r="AS408"/>
          <cell r="AT408"/>
          <cell r="AU408"/>
          <cell r="AV408"/>
          <cell r="AW408"/>
          <cell r="AX408"/>
          <cell r="AY408"/>
          <cell r="AZ408"/>
          <cell r="BA408"/>
          <cell r="BB408"/>
          <cell r="BC408"/>
          <cell r="BD408"/>
          <cell r="BE408"/>
          <cell r="BF408"/>
          <cell r="BG408"/>
          <cell r="BH408"/>
          <cell r="BI408"/>
          <cell r="BJ408"/>
          <cell r="BK408"/>
          <cell r="BL408"/>
          <cell r="BM408"/>
          <cell r="BN408"/>
          <cell r="BO408"/>
          <cell r="BP408"/>
          <cell r="BQ408"/>
          <cell r="BR408"/>
          <cell r="BS408"/>
          <cell r="BT408"/>
          <cell r="BU408"/>
          <cell r="BV408"/>
          <cell r="BW408"/>
          <cell r="BX408"/>
          <cell r="BY408"/>
          <cell r="BZ408"/>
          <cell r="CA408"/>
          <cell r="CB408"/>
          <cell r="CC408"/>
          <cell r="CD408"/>
          <cell r="CE408"/>
          <cell r="CF408"/>
          <cell r="CG408"/>
          <cell r="CH408"/>
          <cell r="CI408"/>
          <cell r="CJ408"/>
          <cell r="CK408"/>
          <cell r="CL408"/>
          <cell r="CM408"/>
          <cell r="CN408"/>
          <cell r="CO408"/>
          <cell r="CP408"/>
          <cell r="CQ408"/>
          <cell r="CR408"/>
          <cell r="CS408"/>
          <cell r="CT408"/>
          <cell r="CU408"/>
          <cell r="CV408"/>
          <cell r="CW408"/>
          <cell r="CX408"/>
          <cell r="CY408"/>
          <cell r="CZ408"/>
          <cell r="DA408"/>
          <cell r="DB408"/>
          <cell r="DC408"/>
          <cell r="DD408"/>
          <cell r="DE408"/>
          <cell r="DF408"/>
          <cell r="DG408"/>
          <cell r="DH408"/>
          <cell r="DI408"/>
          <cell r="DJ408"/>
          <cell r="DK408"/>
          <cell r="DL408"/>
          <cell r="DM408"/>
          <cell r="DN408"/>
          <cell r="DO408"/>
          <cell r="DP408"/>
          <cell r="DQ408"/>
          <cell r="DR408"/>
          <cell r="DS408"/>
          <cell r="DT408"/>
          <cell r="DU408"/>
          <cell r="DV408"/>
          <cell r="DW408"/>
          <cell r="DX408"/>
          <cell r="DY408"/>
          <cell r="DZ408"/>
          <cell r="EA408"/>
          <cell r="EB408"/>
          <cell r="EC408"/>
          <cell r="ED408"/>
          <cell r="EE408"/>
          <cell r="EF408"/>
          <cell r="EG408"/>
          <cell r="EH408"/>
          <cell r="EI408"/>
          <cell r="EJ408"/>
          <cell r="EK408"/>
          <cell r="EL408"/>
          <cell r="EM408"/>
          <cell r="EN408"/>
          <cell r="EO408"/>
          <cell r="EP408"/>
          <cell r="EQ408"/>
          <cell r="ER408"/>
          <cell r="ES408"/>
          <cell r="ET408"/>
          <cell r="EU408" t="str">
            <v>$ -</v>
          </cell>
          <cell r="EV408"/>
          <cell r="EW408"/>
          <cell r="EX408"/>
          <cell r="EY408"/>
          <cell r="EZ408"/>
          <cell r="FA408"/>
          <cell r="FB408">
            <v>0</v>
          </cell>
          <cell r="FC408" t="str">
            <v>#¡VALOR!</v>
          </cell>
          <cell r="FD408">
            <v>0</v>
          </cell>
          <cell r="FE408" t="str">
            <v>$ 0</v>
          </cell>
          <cell r="FF408" t="str">
            <v>#¡VALOR!</v>
          </cell>
          <cell r="FG408" t="str">
            <v>#¡VALOR!</v>
          </cell>
          <cell r="FH408"/>
          <cell r="FI408"/>
          <cell r="FJ408" t="str">
            <v>#N/D</v>
          </cell>
          <cell r="FK408" t="str">
            <v>#N/D</v>
          </cell>
          <cell r="FL408" t="str">
            <v>$408</v>
          </cell>
          <cell r="FM408" t="str">
            <v>#N/D</v>
          </cell>
          <cell r="FN408" t="str">
            <v>#N/D</v>
          </cell>
          <cell r="FO408" t="str">
            <v>#N/D</v>
          </cell>
          <cell r="FP408" t="str">
            <v>#N/D</v>
          </cell>
          <cell r="FQ408" t="str">
            <v>#¡REF!</v>
          </cell>
          <cell r="FR408" t="str">
            <v>#N/D</v>
          </cell>
          <cell r="FS408"/>
          <cell r="FT408"/>
          <cell r="FU408"/>
          <cell r="FV408">
            <v>0</v>
          </cell>
          <cell r="FW408" t="str">
            <v>#N/D</v>
          </cell>
          <cell r="FX408"/>
          <cell r="FY408"/>
          <cell r="FZ408"/>
          <cell r="GA408"/>
          <cell r="GB408"/>
          <cell r="GC408"/>
        </row>
        <row r="409">
          <cell r="A409"/>
          <cell r="B409"/>
          <cell r="C409">
            <v>2025</v>
          </cell>
          <cell r="D409"/>
          <cell r="E409"/>
          <cell r="F409"/>
          <cell r="G409"/>
          <cell r="H409"/>
          <cell r="I409"/>
          <cell r="J409"/>
          <cell r="K409"/>
          <cell r="L409"/>
          <cell r="M409"/>
          <cell r="N409"/>
          <cell r="O409"/>
          <cell r="P409"/>
          <cell r="Q409"/>
          <cell r="R409"/>
          <cell r="S409"/>
          <cell r="T409"/>
          <cell r="U409"/>
          <cell r="V409"/>
          <cell r="W409"/>
          <cell r="X409"/>
          <cell r="Y409"/>
          <cell r="Z409"/>
          <cell r="AA409"/>
          <cell r="AB409"/>
          <cell r="AC409"/>
          <cell r="AD409"/>
          <cell r="AE409"/>
          <cell r="AF409"/>
          <cell r="AG409"/>
          <cell r="AH409"/>
          <cell r="AI409"/>
          <cell r="AJ409"/>
          <cell r="AK409"/>
          <cell r="AL409"/>
          <cell r="AM409" t="str">
            <v>#¡VALOR!</v>
          </cell>
          <cell r="AN409">
            <v>0</v>
          </cell>
          <cell r="AO409"/>
          <cell r="AP409"/>
          <cell r="AQ409"/>
          <cell r="AR409"/>
          <cell r="AS409"/>
          <cell r="AT409"/>
          <cell r="AU409"/>
          <cell r="AV409"/>
          <cell r="AW409"/>
          <cell r="AX409"/>
          <cell r="AY409"/>
          <cell r="AZ409"/>
          <cell r="BA409"/>
          <cell r="BB409"/>
          <cell r="BC409"/>
          <cell r="BD409"/>
          <cell r="BE409"/>
          <cell r="BF409"/>
          <cell r="BG409"/>
          <cell r="BH409"/>
          <cell r="BI409"/>
          <cell r="BJ409"/>
          <cell r="BK409"/>
          <cell r="BL409"/>
          <cell r="BM409"/>
          <cell r="BN409"/>
          <cell r="BO409"/>
          <cell r="BP409"/>
          <cell r="BQ409"/>
          <cell r="BR409"/>
          <cell r="BS409"/>
          <cell r="BT409"/>
          <cell r="BU409"/>
          <cell r="BV409"/>
          <cell r="BW409"/>
          <cell r="BX409"/>
          <cell r="BY409"/>
          <cell r="BZ409"/>
          <cell r="CA409"/>
          <cell r="CB409"/>
          <cell r="CC409"/>
          <cell r="CD409"/>
          <cell r="CE409"/>
          <cell r="CF409"/>
          <cell r="CG409"/>
          <cell r="CH409"/>
          <cell r="CI409"/>
          <cell r="CJ409"/>
          <cell r="CK409"/>
          <cell r="CL409"/>
          <cell r="CM409"/>
          <cell r="CN409"/>
          <cell r="CO409"/>
          <cell r="CP409"/>
          <cell r="CQ409"/>
          <cell r="CR409"/>
          <cell r="CS409"/>
          <cell r="CT409"/>
          <cell r="CU409"/>
          <cell r="CV409"/>
          <cell r="CW409"/>
          <cell r="CX409"/>
          <cell r="CY409"/>
          <cell r="CZ409"/>
          <cell r="DA409"/>
          <cell r="DB409"/>
          <cell r="DC409"/>
          <cell r="DD409"/>
          <cell r="DE409"/>
          <cell r="DF409"/>
          <cell r="DG409"/>
          <cell r="DH409"/>
          <cell r="DI409"/>
          <cell r="DJ409"/>
          <cell r="DK409"/>
          <cell r="DL409"/>
          <cell r="DM409"/>
          <cell r="DN409"/>
          <cell r="DO409"/>
          <cell r="DP409"/>
          <cell r="DQ409"/>
          <cell r="DR409"/>
          <cell r="DS409"/>
          <cell r="DT409"/>
          <cell r="DU409"/>
          <cell r="DV409"/>
          <cell r="DW409"/>
          <cell r="DX409"/>
          <cell r="DY409"/>
          <cell r="DZ409"/>
          <cell r="EA409"/>
          <cell r="EB409"/>
          <cell r="EC409"/>
          <cell r="ED409"/>
          <cell r="EE409"/>
          <cell r="EF409"/>
          <cell r="EG409"/>
          <cell r="EH409"/>
          <cell r="EI409"/>
          <cell r="EJ409"/>
          <cell r="EK409"/>
          <cell r="EL409"/>
          <cell r="EM409"/>
          <cell r="EN409"/>
          <cell r="EO409"/>
          <cell r="EP409"/>
          <cell r="EQ409"/>
          <cell r="ER409"/>
          <cell r="ES409"/>
          <cell r="ET409"/>
          <cell r="EU409" t="str">
            <v>$ -</v>
          </cell>
          <cell r="EV409"/>
          <cell r="EW409"/>
          <cell r="EX409"/>
          <cell r="EY409"/>
          <cell r="EZ409"/>
          <cell r="FA409"/>
          <cell r="FB409">
            <v>0</v>
          </cell>
          <cell r="FC409" t="str">
            <v>#¡VALOR!</v>
          </cell>
          <cell r="FD409">
            <v>0</v>
          </cell>
          <cell r="FE409" t="str">
            <v>$ 0</v>
          </cell>
          <cell r="FF409" t="str">
            <v>#¡VALOR!</v>
          </cell>
          <cell r="FG409" t="str">
            <v>#¡VALOR!</v>
          </cell>
          <cell r="FH409"/>
          <cell r="FI409"/>
          <cell r="FJ409" t="str">
            <v>#N/D</v>
          </cell>
          <cell r="FK409" t="str">
            <v>#N/D</v>
          </cell>
          <cell r="FL409" t="str">
            <v>$409</v>
          </cell>
          <cell r="FM409" t="str">
            <v>#N/D</v>
          </cell>
          <cell r="FN409" t="str">
            <v>#N/D</v>
          </cell>
          <cell r="FO409" t="str">
            <v>#N/D</v>
          </cell>
          <cell r="FP409" t="str">
            <v>#N/D</v>
          </cell>
          <cell r="FQ409" t="str">
            <v>#¡REF!</v>
          </cell>
          <cell r="FR409" t="str">
            <v>#N/D</v>
          </cell>
          <cell r="FS409"/>
          <cell r="FT409"/>
          <cell r="FU409"/>
          <cell r="FV409">
            <v>0</v>
          </cell>
          <cell r="FW409" t="str">
            <v>#N/D</v>
          </cell>
          <cell r="FX409"/>
          <cell r="FY409"/>
          <cell r="FZ409"/>
          <cell r="GA409"/>
          <cell r="GB409"/>
          <cell r="GC409"/>
        </row>
        <row r="410">
          <cell r="A410"/>
          <cell r="B410"/>
          <cell r="C410">
            <v>2025</v>
          </cell>
          <cell r="D410"/>
          <cell r="E410"/>
          <cell r="F410"/>
          <cell r="G410"/>
          <cell r="H410"/>
          <cell r="I410"/>
          <cell r="J410"/>
          <cell r="K410"/>
          <cell r="L410"/>
          <cell r="M410"/>
          <cell r="N410"/>
          <cell r="O410"/>
          <cell r="P410"/>
          <cell r="Q410"/>
          <cell r="R410"/>
          <cell r="S410"/>
          <cell r="T410"/>
          <cell r="U410"/>
          <cell r="V410"/>
          <cell r="W410"/>
          <cell r="X410"/>
          <cell r="Y410"/>
          <cell r="Z410"/>
          <cell r="AA410"/>
          <cell r="AB410"/>
          <cell r="AC410"/>
          <cell r="AD410"/>
          <cell r="AE410"/>
          <cell r="AF410"/>
          <cell r="AG410"/>
          <cell r="AH410"/>
          <cell r="AI410"/>
          <cell r="AJ410"/>
          <cell r="AK410"/>
          <cell r="AL410"/>
          <cell r="AM410" t="str">
            <v>#¡VALOR!</v>
          </cell>
          <cell r="AN410">
            <v>0</v>
          </cell>
          <cell r="AO410"/>
          <cell r="AP410"/>
          <cell r="AQ410"/>
          <cell r="AR410"/>
          <cell r="AS410"/>
          <cell r="AT410"/>
          <cell r="AU410"/>
          <cell r="AV410"/>
          <cell r="AW410"/>
          <cell r="AX410"/>
          <cell r="AY410"/>
          <cell r="AZ410"/>
          <cell r="BA410"/>
          <cell r="BB410"/>
          <cell r="BC410"/>
          <cell r="BD410"/>
          <cell r="BE410"/>
          <cell r="BF410"/>
          <cell r="BG410"/>
          <cell r="BH410"/>
          <cell r="BI410"/>
          <cell r="BJ410"/>
          <cell r="BK410"/>
          <cell r="BL410"/>
          <cell r="BM410"/>
          <cell r="BN410"/>
          <cell r="BO410"/>
          <cell r="BP410"/>
          <cell r="BQ410"/>
          <cell r="BR410"/>
          <cell r="BS410"/>
          <cell r="BT410"/>
          <cell r="BU410"/>
          <cell r="BV410"/>
          <cell r="BW410"/>
          <cell r="BX410"/>
          <cell r="BY410"/>
          <cell r="BZ410"/>
          <cell r="CA410"/>
          <cell r="CB410"/>
          <cell r="CC410"/>
          <cell r="CD410"/>
          <cell r="CE410"/>
          <cell r="CF410"/>
          <cell r="CG410"/>
          <cell r="CH410"/>
          <cell r="CI410"/>
          <cell r="CJ410"/>
          <cell r="CK410"/>
          <cell r="CL410"/>
          <cell r="CM410"/>
          <cell r="CN410"/>
          <cell r="CO410"/>
          <cell r="CP410"/>
          <cell r="CQ410"/>
          <cell r="CR410"/>
          <cell r="CS410"/>
          <cell r="CT410"/>
          <cell r="CU410"/>
          <cell r="CV410"/>
          <cell r="CW410"/>
          <cell r="CX410"/>
          <cell r="CY410"/>
          <cell r="CZ410"/>
          <cell r="DA410"/>
          <cell r="DB410"/>
          <cell r="DC410"/>
          <cell r="DD410"/>
          <cell r="DE410"/>
          <cell r="DF410"/>
          <cell r="DG410"/>
          <cell r="DH410"/>
          <cell r="DI410"/>
          <cell r="DJ410"/>
          <cell r="DK410"/>
          <cell r="DL410"/>
          <cell r="DM410"/>
          <cell r="DN410"/>
          <cell r="DO410"/>
          <cell r="DP410"/>
          <cell r="DQ410"/>
          <cell r="DR410"/>
          <cell r="DS410"/>
          <cell r="DT410"/>
          <cell r="DU410"/>
          <cell r="DV410"/>
          <cell r="DW410"/>
          <cell r="DX410"/>
          <cell r="DY410"/>
          <cell r="DZ410"/>
          <cell r="EA410"/>
          <cell r="EB410"/>
          <cell r="EC410"/>
          <cell r="ED410"/>
          <cell r="EE410"/>
          <cell r="EF410"/>
          <cell r="EG410"/>
          <cell r="EH410"/>
          <cell r="EI410"/>
          <cell r="EJ410"/>
          <cell r="EK410"/>
          <cell r="EL410"/>
          <cell r="EM410"/>
          <cell r="EN410"/>
          <cell r="EO410"/>
          <cell r="EP410"/>
          <cell r="EQ410"/>
          <cell r="ER410"/>
          <cell r="ES410"/>
          <cell r="ET410"/>
          <cell r="EU410" t="str">
            <v>$ -</v>
          </cell>
          <cell r="EV410"/>
          <cell r="EW410"/>
          <cell r="EX410"/>
          <cell r="EY410"/>
          <cell r="EZ410"/>
          <cell r="FA410"/>
          <cell r="FB410">
            <v>0</v>
          </cell>
          <cell r="FC410" t="str">
            <v>#¡VALOR!</v>
          </cell>
          <cell r="FD410">
            <v>0</v>
          </cell>
          <cell r="FE410" t="str">
            <v>$ 0</v>
          </cell>
          <cell r="FF410" t="str">
            <v>#¡VALOR!</v>
          </cell>
          <cell r="FG410" t="str">
            <v>#¡VALOR!</v>
          </cell>
          <cell r="FH410"/>
          <cell r="FI410"/>
          <cell r="FJ410" t="str">
            <v>#N/D</v>
          </cell>
          <cell r="FK410" t="str">
            <v>#N/D</v>
          </cell>
          <cell r="FL410" t="str">
            <v>$410</v>
          </cell>
          <cell r="FM410" t="str">
            <v>#N/D</v>
          </cell>
          <cell r="FN410" t="str">
            <v>#N/D</v>
          </cell>
          <cell r="FO410" t="str">
            <v>#N/D</v>
          </cell>
          <cell r="FP410" t="str">
            <v>#N/D</v>
          </cell>
          <cell r="FQ410" t="str">
            <v>#¡REF!</v>
          </cell>
          <cell r="FR410" t="str">
            <v>#N/D</v>
          </cell>
          <cell r="FS410"/>
          <cell r="FT410"/>
          <cell r="FU410"/>
          <cell r="FV410">
            <v>0</v>
          </cell>
          <cell r="FW410" t="str">
            <v>#N/D</v>
          </cell>
          <cell r="FX410"/>
          <cell r="FY410"/>
          <cell r="FZ410"/>
          <cell r="GA410"/>
          <cell r="GB410"/>
          <cell r="GC410"/>
        </row>
        <row r="411">
          <cell r="A411"/>
          <cell r="B411"/>
          <cell r="C411">
            <v>2025</v>
          </cell>
          <cell r="D411"/>
          <cell r="E411"/>
          <cell r="F411"/>
          <cell r="G411"/>
          <cell r="H411"/>
          <cell r="I411"/>
          <cell r="J411"/>
          <cell r="K411"/>
          <cell r="L411"/>
          <cell r="M411"/>
          <cell r="N411"/>
          <cell r="O411"/>
          <cell r="P411"/>
          <cell r="Q411"/>
          <cell r="R411"/>
          <cell r="S411"/>
          <cell r="T411"/>
          <cell r="U411"/>
          <cell r="V411"/>
          <cell r="W411"/>
          <cell r="X411"/>
          <cell r="Y411"/>
          <cell r="Z411"/>
          <cell r="AA411"/>
          <cell r="AB411"/>
          <cell r="AC411"/>
          <cell r="AD411"/>
          <cell r="AE411"/>
          <cell r="AF411"/>
          <cell r="AG411"/>
          <cell r="AH411"/>
          <cell r="AI411"/>
          <cell r="AJ411"/>
          <cell r="AK411"/>
          <cell r="AL411"/>
          <cell r="AM411" t="str">
            <v>#¡VALOR!</v>
          </cell>
          <cell r="AN411">
            <v>0</v>
          </cell>
          <cell r="AO411"/>
          <cell r="AP411"/>
          <cell r="AQ411"/>
          <cell r="AR411"/>
          <cell r="AS411"/>
          <cell r="AT411"/>
          <cell r="AU411"/>
          <cell r="AV411"/>
          <cell r="AW411"/>
          <cell r="AX411"/>
          <cell r="AY411"/>
          <cell r="AZ411"/>
          <cell r="BA411"/>
          <cell r="BB411"/>
          <cell r="BC411"/>
          <cell r="BD411"/>
          <cell r="BE411"/>
          <cell r="BF411"/>
          <cell r="BG411"/>
          <cell r="BH411"/>
          <cell r="BI411"/>
          <cell r="BJ411"/>
          <cell r="BK411"/>
          <cell r="BL411"/>
          <cell r="BM411"/>
          <cell r="BN411"/>
          <cell r="BO411"/>
          <cell r="BP411"/>
          <cell r="BQ411"/>
          <cell r="BR411"/>
          <cell r="BS411"/>
          <cell r="BT411"/>
          <cell r="BU411"/>
          <cell r="BV411"/>
          <cell r="BW411"/>
          <cell r="BX411"/>
          <cell r="BY411"/>
          <cell r="BZ411"/>
          <cell r="CA411"/>
          <cell r="CB411"/>
          <cell r="CC411"/>
          <cell r="CD411"/>
          <cell r="CE411"/>
          <cell r="CF411"/>
          <cell r="CG411"/>
          <cell r="CH411"/>
          <cell r="CI411"/>
          <cell r="CJ411"/>
          <cell r="CK411"/>
          <cell r="CL411"/>
          <cell r="CM411"/>
          <cell r="CN411"/>
          <cell r="CO411"/>
          <cell r="CP411"/>
          <cell r="CQ411"/>
          <cell r="CR411"/>
          <cell r="CS411"/>
          <cell r="CT411"/>
          <cell r="CU411"/>
          <cell r="CV411"/>
          <cell r="CW411"/>
          <cell r="CX411"/>
          <cell r="CY411"/>
          <cell r="CZ411"/>
          <cell r="DA411"/>
          <cell r="DB411"/>
          <cell r="DC411"/>
          <cell r="DD411"/>
          <cell r="DE411"/>
          <cell r="DF411"/>
          <cell r="DG411"/>
          <cell r="DH411"/>
          <cell r="DI411"/>
          <cell r="DJ411"/>
          <cell r="DK411"/>
          <cell r="DL411"/>
          <cell r="DM411"/>
          <cell r="DN411"/>
          <cell r="DO411"/>
          <cell r="DP411"/>
          <cell r="DQ411"/>
          <cell r="DR411"/>
          <cell r="DS411"/>
          <cell r="DT411"/>
          <cell r="DU411"/>
          <cell r="DV411"/>
          <cell r="DW411"/>
          <cell r="DX411"/>
          <cell r="DY411"/>
          <cell r="DZ411"/>
          <cell r="EA411"/>
          <cell r="EB411"/>
          <cell r="EC411"/>
          <cell r="ED411"/>
          <cell r="EE411"/>
          <cell r="EF411"/>
          <cell r="EG411"/>
          <cell r="EH411"/>
          <cell r="EI411"/>
          <cell r="EJ411"/>
          <cell r="EK411"/>
          <cell r="EL411"/>
          <cell r="EM411"/>
          <cell r="EN411"/>
          <cell r="EO411"/>
          <cell r="EP411"/>
          <cell r="EQ411"/>
          <cell r="ER411"/>
          <cell r="ES411"/>
          <cell r="ET411"/>
          <cell r="EU411" t="str">
            <v>$ -</v>
          </cell>
          <cell r="EV411"/>
          <cell r="EW411"/>
          <cell r="EX411"/>
          <cell r="EY411"/>
          <cell r="EZ411"/>
          <cell r="FA411"/>
          <cell r="FB411">
            <v>0</v>
          </cell>
          <cell r="FC411" t="str">
            <v>#¡VALOR!</v>
          </cell>
          <cell r="FD411">
            <v>0</v>
          </cell>
          <cell r="FE411" t="str">
            <v>$ 0</v>
          </cell>
          <cell r="FF411" t="str">
            <v>#¡VALOR!</v>
          </cell>
          <cell r="FG411" t="str">
            <v>#¡VALOR!</v>
          </cell>
          <cell r="FH411"/>
          <cell r="FI411"/>
          <cell r="FJ411" t="str">
            <v>#N/D</v>
          </cell>
          <cell r="FK411" t="str">
            <v>#N/D</v>
          </cell>
          <cell r="FL411" t="str">
            <v>$411</v>
          </cell>
          <cell r="FM411" t="str">
            <v>#N/D</v>
          </cell>
          <cell r="FN411" t="str">
            <v>#N/D</v>
          </cell>
          <cell r="FO411" t="str">
            <v>#N/D</v>
          </cell>
          <cell r="FP411" t="str">
            <v>#N/D</v>
          </cell>
          <cell r="FQ411" t="str">
            <v>#¡REF!</v>
          </cell>
          <cell r="FR411" t="str">
            <v>#N/D</v>
          </cell>
          <cell r="FS411"/>
          <cell r="FT411"/>
          <cell r="FU411"/>
          <cell r="FV411">
            <v>0</v>
          </cell>
          <cell r="FW411" t="str">
            <v>#N/D</v>
          </cell>
          <cell r="FX411"/>
          <cell r="FY411"/>
          <cell r="FZ411"/>
          <cell r="GA411"/>
          <cell r="GB411"/>
          <cell r="GC411"/>
        </row>
        <row r="412">
          <cell r="A412"/>
          <cell r="B412"/>
          <cell r="C412">
            <v>2025</v>
          </cell>
          <cell r="D412"/>
          <cell r="E412"/>
          <cell r="F412"/>
          <cell r="G412"/>
          <cell r="H412"/>
          <cell r="I412"/>
          <cell r="J412"/>
          <cell r="K412"/>
          <cell r="L412"/>
          <cell r="M412"/>
          <cell r="N412"/>
          <cell r="O412"/>
          <cell r="P412"/>
          <cell r="Q412"/>
          <cell r="R412"/>
          <cell r="S412"/>
          <cell r="T412"/>
          <cell r="U412"/>
          <cell r="V412"/>
          <cell r="W412"/>
          <cell r="X412"/>
          <cell r="Y412"/>
          <cell r="Z412"/>
          <cell r="AA412"/>
          <cell r="AB412"/>
          <cell r="AC412"/>
          <cell r="AD412"/>
          <cell r="AE412"/>
          <cell r="AF412"/>
          <cell r="AG412"/>
          <cell r="AH412"/>
          <cell r="AI412"/>
          <cell r="AJ412"/>
          <cell r="AK412"/>
          <cell r="AL412"/>
          <cell r="AM412" t="str">
            <v>#¡VALOR!</v>
          </cell>
          <cell r="AN412">
            <v>0</v>
          </cell>
          <cell r="AO412"/>
          <cell r="AP412"/>
          <cell r="AQ412"/>
          <cell r="AR412"/>
          <cell r="AS412"/>
          <cell r="AT412"/>
          <cell r="AU412"/>
          <cell r="AV412"/>
          <cell r="AW412"/>
          <cell r="AX412"/>
          <cell r="AY412"/>
          <cell r="AZ412"/>
          <cell r="BA412"/>
          <cell r="BB412"/>
          <cell r="BC412"/>
          <cell r="BD412"/>
          <cell r="BE412"/>
          <cell r="BF412"/>
          <cell r="BG412"/>
          <cell r="BH412"/>
          <cell r="BI412"/>
          <cell r="BJ412"/>
          <cell r="BK412"/>
          <cell r="BL412"/>
          <cell r="BM412"/>
          <cell r="BN412"/>
          <cell r="BO412"/>
          <cell r="BP412"/>
          <cell r="BQ412"/>
          <cell r="BR412"/>
          <cell r="BS412"/>
          <cell r="BT412"/>
          <cell r="BU412"/>
          <cell r="BV412"/>
          <cell r="BW412"/>
          <cell r="BX412"/>
          <cell r="BY412"/>
          <cell r="BZ412"/>
          <cell r="CA412"/>
          <cell r="CB412"/>
          <cell r="CC412"/>
          <cell r="CD412"/>
          <cell r="CE412"/>
          <cell r="CF412"/>
          <cell r="CG412"/>
          <cell r="CH412"/>
          <cell r="CI412"/>
          <cell r="CJ412"/>
          <cell r="CK412"/>
          <cell r="CL412"/>
          <cell r="CM412"/>
          <cell r="CN412"/>
          <cell r="CO412"/>
          <cell r="CP412"/>
          <cell r="CQ412"/>
          <cell r="CR412"/>
          <cell r="CS412"/>
          <cell r="CT412"/>
          <cell r="CU412"/>
          <cell r="CV412"/>
          <cell r="CW412"/>
          <cell r="CX412"/>
          <cell r="CY412"/>
          <cell r="CZ412"/>
          <cell r="DA412"/>
          <cell r="DB412"/>
          <cell r="DC412"/>
          <cell r="DD412"/>
          <cell r="DE412"/>
          <cell r="DF412"/>
          <cell r="DG412"/>
          <cell r="DH412"/>
          <cell r="DI412"/>
          <cell r="DJ412"/>
          <cell r="DK412"/>
          <cell r="DL412"/>
          <cell r="DM412"/>
          <cell r="DN412"/>
          <cell r="DO412"/>
          <cell r="DP412"/>
          <cell r="DQ412"/>
          <cell r="DR412"/>
          <cell r="DS412"/>
          <cell r="DT412"/>
          <cell r="DU412"/>
          <cell r="DV412"/>
          <cell r="DW412"/>
          <cell r="DX412"/>
          <cell r="DY412"/>
          <cell r="DZ412"/>
          <cell r="EA412"/>
          <cell r="EB412"/>
          <cell r="EC412"/>
          <cell r="ED412"/>
          <cell r="EE412"/>
          <cell r="EF412"/>
          <cell r="EG412"/>
          <cell r="EH412"/>
          <cell r="EI412"/>
          <cell r="EJ412"/>
          <cell r="EK412"/>
          <cell r="EL412"/>
          <cell r="EM412"/>
          <cell r="EN412"/>
          <cell r="EO412"/>
          <cell r="EP412"/>
          <cell r="EQ412"/>
          <cell r="ER412"/>
          <cell r="ES412"/>
          <cell r="ET412"/>
          <cell r="EU412" t="str">
            <v>$ -</v>
          </cell>
          <cell r="EV412"/>
          <cell r="EW412"/>
          <cell r="EX412"/>
          <cell r="EY412"/>
          <cell r="EZ412"/>
          <cell r="FA412"/>
          <cell r="FB412">
            <v>0</v>
          </cell>
          <cell r="FC412" t="str">
            <v>#¡VALOR!</v>
          </cell>
          <cell r="FD412">
            <v>0</v>
          </cell>
          <cell r="FE412" t="str">
            <v>$ 0</v>
          </cell>
          <cell r="FF412" t="str">
            <v>#¡VALOR!</v>
          </cell>
          <cell r="FG412" t="str">
            <v>#¡VALOR!</v>
          </cell>
          <cell r="FH412"/>
          <cell r="FI412"/>
          <cell r="FJ412" t="str">
            <v>#N/D</v>
          </cell>
          <cell r="FK412" t="str">
            <v>#N/D</v>
          </cell>
          <cell r="FL412" t="str">
            <v>$412</v>
          </cell>
          <cell r="FM412" t="str">
            <v>#N/D</v>
          </cell>
          <cell r="FN412" t="str">
            <v>#N/D</v>
          </cell>
          <cell r="FO412" t="str">
            <v>#N/D</v>
          </cell>
          <cell r="FP412" t="str">
            <v>#N/D</v>
          </cell>
          <cell r="FQ412" t="str">
            <v>#¡REF!</v>
          </cell>
          <cell r="FR412" t="str">
            <v>#N/D</v>
          </cell>
          <cell r="FS412"/>
          <cell r="FT412"/>
          <cell r="FU412"/>
          <cell r="FV412">
            <v>0</v>
          </cell>
          <cell r="FW412" t="str">
            <v>#N/D</v>
          </cell>
          <cell r="FX412"/>
          <cell r="FY412"/>
          <cell r="FZ412"/>
          <cell r="GA412"/>
          <cell r="GB412"/>
          <cell r="GC412"/>
        </row>
        <row r="413">
          <cell r="A413"/>
          <cell r="B413"/>
          <cell r="C413">
            <v>2025</v>
          </cell>
          <cell r="D413"/>
          <cell r="E413"/>
          <cell r="F413"/>
          <cell r="G413"/>
          <cell r="H413"/>
          <cell r="I413"/>
          <cell r="J413"/>
          <cell r="K413"/>
          <cell r="L413"/>
          <cell r="M413"/>
          <cell r="N413"/>
          <cell r="O413"/>
          <cell r="P413"/>
          <cell r="Q413"/>
          <cell r="R413"/>
          <cell r="S413"/>
          <cell r="T413"/>
          <cell r="U413"/>
          <cell r="V413"/>
          <cell r="W413"/>
          <cell r="X413"/>
          <cell r="Y413"/>
          <cell r="Z413"/>
          <cell r="AA413"/>
          <cell r="AB413"/>
          <cell r="AC413"/>
          <cell r="AD413"/>
          <cell r="AE413"/>
          <cell r="AF413"/>
          <cell r="AG413"/>
          <cell r="AH413"/>
          <cell r="AI413"/>
          <cell r="AJ413"/>
          <cell r="AK413"/>
          <cell r="AL413"/>
          <cell r="AM413" t="str">
            <v>#¡VALOR!</v>
          </cell>
          <cell r="AN413">
            <v>0</v>
          </cell>
          <cell r="AO413"/>
          <cell r="AP413"/>
          <cell r="AQ413"/>
          <cell r="AR413"/>
          <cell r="AS413"/>
          <cell r="AT413"/>
          <cell r="AU413"/>
          <cell r="AV413"/>
          <cell r="AW413"/>
          <cell r="AX413"/>
          <cell r="AY413"/>
          <cell r="AZ413"/>
          <cell r="BA413"/>
          <cell r="BB413"/>
          <cell r="BC413"/>
          <cell r="BD413"/>
          <cell r="BE413"/>
          <cell r="BF413"/>
          <cell r="BG413"/>
          <cell r="BH413"/>
          <cell r="BI413"/>
          <cell r="BJ413"/>
          <cell r="BK413"/>
          <cell r="BL413"/>
          <cell r="BM413"/>
          <cell r="BN413"/>
          <cell r="BO413"/>
          <cell r="BP413"/>
          <cell r="BQ413"/>
          <cell r="BR413"/>
          <cell r="BS413"/>
          <cell r="BT413"/>
          <cell r="BU413"/>
          <cell r="BV413"/>
          <cell r="BW413"/>
          <cell r="BX413"/>
          <cell r="BY413"/>
          <cell r="BZ413"/>
          <cell r="CA413"/>
          <cell r="CB413"/>
          <cell r="CC413"/>
          <cell r="CD413"/>
          <cell r="CE413"/>
          <cell r="CF413"/>
          <cell r="CG413"/>
          <cell r="CH413"/>
          <cell r="CI413"/>
          <cell r="CJ413"/>
          <cell r="CK413"/>
          <cell r="CL413"/>
          <cell r="CM413"/>
          <cell r="CN413"/>
          <cell r="CO413"/>
          <cell r="CP413"/>
          <cell r="CQ413"/>
          <cell r="CR413"/>
          <cell r="CS413"/>
          <cell r="CT413"/>
          <cell r="CU413"/>
          <cell r="CV413"/>
          <cell r="CW413"/>
          <cell r="CX413"/>
          <cell r="CY413"/>
          <cell r="CZ413"/>
          <cell r="DA413"/>
          <cell r="DB413"/>
          <cell r="DC413"/>
          <cell r="DD413"/>
          <cell r="DE413"/>
          <cell r="DF413"/>
          <cell r="DG413"/>
          <cell r="DH413"/>
          <cell r="DI413"/>
          <cell r="DJ413"/>
          <cell r="DK413"/>
          <cell r="DL413"/>
          <cell r="DM413"/>
          <cell r="DN413"/>
          <cell r="DO413"/>
          <cell r="DP413"/>
          <cell r="DQ413"/>
          <cell r="DR413"/>
          <cell r="DS413"/>
          <cell r="DT413"/>
          <cell r="DU413"/>
          <cell r="DV413"/>
          <cell r="DW413"/>
          <cell r="DX413"/>
          <cell r="DY413"/>
          <cell r="DZ413"/>
          <cell r="EA413"/>
          <cell r="EB413"/>
          <cell r="EC413"/>
          <cell r="ED413"/>
          <cell r="EE413"/>
          <cell r="EF413"/>
          <cell r="EG413"/>
          <cell r="EH413"/>
          <cell r="EI413"/>
          <cell r="EJ413"/>
          <cell r="EK413"/>
          <cell r="EL413"/>
          <cell r="EM413"/>
          <cell r="EN413"/>
          <cell r="EO413"/>
          <cell r="EP413"/>
          <cell r="EQ413"/>
          <cell r="ER413"/>
          <cell r="ES413"/>
          <cell r="ET413"/>
          <cell r="EU413" t="str">
            <v>$ -</v>
          </cell>
          <cell r="EV413"/>
          <cell r="EW413"/>
          <cell r="EX413"/>
          <cell r="EY413"/>
          <cell r="EZ413"/>
          <cell r="FA413"/>
          <cell r="FB413">
            <v>0</v>
          </cell>
          <cell r="FC413" t="str">
            <v>#¡VALOR!</v>
          </cell>
          <cell r="FD413">
            <v>0</v>
          </cell>
          <cell r="FE413" t="str">
            <v>$ 0</v>
          </cell>
          <cell r="FF413" t="str">
            <v>#¡VALOR!</v>
          </cell>
          <cell r="FG413" t="str">
            <v>#¡VALOR!</v>
          </cell>
          <cell r="FH413"/>
          <cell r="FI413"/>
          <cell r="FJ413" t="str">
            <v>#N/D</v>
          </cell>
          <cell r="FK413" t="str">
            <v>#N/D</v>
          </cell>
          <cell r="FL413" t="str">
            <v>$413</v>
          </cell>
          <cell r="FM413" t="str">
            <v>#N/D</v>
          </cell>
          <cell r="FN413" t="str">
            <v>#N/D</v>
          </cell>
          <cell r="FO413" t="str">
            <v>#N/D</v>
          </cell>
          <cell r="FP413" t="str">
            <v>#N/D</v>
          </cell>
          <cell r="FQ413" t="str">
            <v>#¡REF!</v>
          </cell>
          <cell r="FR413" t="str">
            <v>#N/D</v>
          </cell>
          <cell r="FS413"/>
          <cell r="FT413"/>
          <cell r="FU413"/>
          <cell r="FV413">
            <v>0</v>
          </cell>
          <cell r="FW413" t="str">
            <v>#N/D</v>
          </cell>
          <cell r="FX413"/>
          <cell r="FY413"/>
          <cell r="FZ413"/>
          <cell r="GA413"/>
          <cell r="GB413"/>
          <cell r="GC413"/>
        </row>
        <row r="414">
          <cell r="A414"/>
          <cell r="B414"/>
          <cell r="C414">
            <v>2025</v>
          </cell>
          <cell r="D414"/>
          <cell r="E414"/>
          <cell r="F414"/>
          <cell r="G414"/>
          <cell r="H414"/>
          <cell r="I414"/>
          <cell r="J414"/>
          <cell r="K414"/>
          <cell r="L414"/>
          <cell r="M414"/>
          <cell r="N414"/>
          <cell r="O414"/>
          <cell r="P414"/>
          <cell r="Q414"/>
          <cell r="R414"/>
          <cell r="S414"/>
          <cell r="T414"/>
          <cell r="U414"/>
          <cell r="V414"/>
          <cell r="W414"/>
          <cell r="X414"/>
          <cell r="Y414"/>
          <cell r="Z414"/>
          <cell r="AA414"/>
          <cell r="AB414"/>
          <cell r="AC414"/>
          <cell r="AD414"/>
          <cell r="AE414"/>
          <cell r="AF414"/>
          <cell r="AG414"/>
          <cell r="AH414"/>
          <cell r="AI414"/>
          <cell r="AJ414"/>
          <cell r="AK414"/>
          <cell r="AL414"/>
          <cell r="AM414" t="str">
            <v>#¡VALOR!</v>
          </cell>
          <cell r="AN414">
            <v>0</v>
          </cell>
          <cell r="AO414"/>
          <cell r="AP414"/>
          <cell r="AQ414"/>
          <cell r="AR414"/>
          <cell r="AS414"/>
          <cell r="AT414"/>
          <cell r="AU414"/>
          <cell r="AV414"/>
          <cell r="AW414"/>
          <cell r="AX414"/>
          <cell r="AY414"/>
          <cell r="AZ414"/>
          <cell r="BA414"/>
          <cell r="BB414"/>
          <cell r="BC414"/>
          <cell r="BD414"/>
          <cell r="BE414"/>
          <cell r="BF414"/>
          <cell r="BG414"/>
          <cell r="BH414"/>
          <cell r="BI414"/>
          <cell r="BJ414"/>
          <cell r="BK414"/>
          <cell r="BL414"/>
          <cell r="BM414"/>
          <cell r="BN414"/>
          <cell r="BO414"/>
          <cell r="BP414"/>
          <cell r="BQ414"/>
          <cell r="BR414"/>
          <cell r="BS414"/>
          <cell r="BT414"/>
          <cell r="BU414"/>
          <cell r="BV414"/>
          <cell r="BW414"/>
          <cell r="BX414"/>
          <cell r="BY414"/>
          <cell r="BZ414"/>
          <cell r="CA414"/>
          <cell r="CB414"/>
          <cell r="CC414"/>
          <cell r="CD414"/>
          <cell r="CE414"/>
          <cell r="CF414"/>
          <cell r="CG414"/>
          <cell r="CH414"/>
          <cell r="CI414"/>
          <cell r="CJ414"/>
          <cell r="CK414"/>
          <cell r="CL414"/>
          <cell r="CM414"/>
          <cell r="CN414"/>
          <cell r="CO414"/>
          <cell r="CP414"/>
          <cell r="CQ414"/>
          <cell r="CR414"/>
          <cell r="CS414"/>
          <cell r="CT414"/>
          <cell r="CU414"/>
          <cell r="CV414"/>
          <cell r="CW414"/>
          <cell r="CX414"/>
          <cell r="CY414"/>
          <cell r="CZ414"/>
          <cell r="DA414"/>
          <cell r="DB414"/>
          <cell r="DC414"/>
          <cell r="DD414"/>
          <cell r="DE414"/>
          <cell r="DF414"/>
          <cell r="DG414"/>
          <cell r="DH414"/>
          <cell r="DI414"/>
          <cell r="DJ414"/>
          <cell r="DK414"/>
          <cell r="DL414"/>
          <cell r="DM414"/>
          <cell r="DN414"/>
          <cell r="DO414"/>
          <cell r="DP414"/>
          <cell r="DQ414"/>
          <cell r="DR414"/>
          <cell r="DS414"/>
          <cell r="DT414"/>
          <cell r="DU414"/>
          <cell r="DV414"/>
          <cell r="DW414"/>
          <cell r="DX414"/>
          <cell r="DY414"/>
          <cell r="DZ414"/>
          <cell r="EA414"/>
          <cell r="EB414"/>
          <cell r="EC414"/>
          <cell r="ED414"/>
          <cell r="EE414"/>
          <cell r="EF414"/>
          <cell r="EG414"/>
          <cell r="EH414"/>
          <cell r="EI414"/>
          <cell r="EJ414"/>
          <cell r="EK414"/>
          <cell r="EL414"/>
          <cell r="EM414"/>
          <cell r="EN414"/>
          <cell r="EO414"/>
          <cell r="EP414"/>
          <cell r="EQ414"/>
          <cell r="ER414"/>
          <cell r="ES414"/>
          <cell r="ET414"/>
          <cell r="EU414" t="str">
            <v>$ -</v>
          </cell>
          <cell r="EV414"/>
          <cell r="EW414"/>
          <cell r="EX414"/>
          <cell r="EY414"/>
          <cell r="EZ414"/>
          <cell r="FA414"/>
          <cell r="FB414">
            <v>0</v>
          </cell>
          <cell r="FC414" t="str">
            <v>#¡VALOR!</v>
          </cell>
          <cell r="FD414">
            <v>0</v>
          </cell>
          <cell r="FE414" t="str">
            <v>$ 0</v>
          </cell>
          <cell r="FF414" t="str">
            <v>#¡VALOR!</v>
          </cell>
          <cell r="FG414" t="str">
            <v>#¡VALOR!</v>
          </cell>
          <cell r="FH414"/>
          <cell r="FI414"/>
          <cell r="FJ414" t="str">
            <v>#N/D</v>
          </cell>
          <cell r="FK414" t="str">
            <v>#N/D</v>
          </cell>
          <cell r="FL414" t="str">
            <v>$414</v>
          </cell>
          <cell r="FM414" t="str">
            <v>#N/D</v>
          </cell>
          <cell r="FN414" t="str">
            <v>#N/D</v>
          </cell>
          <cell r="FO414" t="str">
            <v>#N/D</v>
          </cell>
          <cell r="FP414" t="str">
            <v>#N/D</v>
          </cell>
          <cell r="FQ414" t="str">
            <v>#¡REF!</v>
          </cell>
          <cell r="FR414" t="str">
            <v>#N/D</v>
          </cell>
          <cell r="FS414"/>
          <cell r="FT414"/>
          <cell r="FU414"/>
          <cell r="FV414">
            <v>0</v>
          </cell>
          <cell r="FW414" t="str">
            <v>#N/D</v>
          </cell>
          <cell r="FX414"/>
          <cell r="FY414"/>
          <cell r="FZ414"/>
          <cell r="GA414"/>
          <cell r="GB414"/>
          <cell r="GC414"/>
        </row>
        <row r="415">
          <cell r="A415"/>
          <cell r="B415"/>
          <cell r="C415">
            <v>2025</v>
          </cell>
          <cell r="D415"/>
          <cell r="E415"/>
          <cell r="F415"/>
          <cell r="G415"/>
          <cell r="H415"/>
          <cell r="I415"/>
          <cell r="J415"/>
          <cell r="K415"/>
          <cell r="L415"/>
          <cell r="M415"/>
          <cell r="N415"/>
          <cell r="O415"/>
          <cell r="P415"/>
          <cell r="Q415"/>
          <cell r="R415"/>
          <cell r="S415"/>
          <cell r="T415"/>
          <cell r="U415"/>
          <cell r="V415"/>
          <cell r="W415"/>
          <cell r="X415"/>
          <cell r="Y415"/>
          <cell r="Z415"/>
          <cell r="AA415"/>
          <cell r="AB415"/>
          <cell r="AC415"/>
          <cell r="AD415"/>
          <cell r="AE415"/>
          <cell r="AF415"/>
          <cell r="AG415"/>
          <cell r="AH415"/>
          <cell r="AI415"/>
          <cell r="AJ415"/>
          <cell r="AK415"/>
          <cell r="AL415"/>
          <cell r="AM415" t="str">
            <v>#¡VALOR!</v>
          </cell>
          <cell r="AN415">
            <v>0</v>
          </cell>
          <cell r="AO415"/>
          <cell r="AP415"/>
          <cell r="AQ415"/>
          <cell r="AR415"/>
          <cell r="AS415"/>
          <cell r="AT415"/>
          <cell r="AU415"/>
          <cell r="AV415"/>
          <cell r="AW415"/>
          <cell r="AX415"/>
          <cell r="AY415"/>
          <cell r="AZ415"/>
          <cell r="BA415"/>
          <cell r="BB415"/>
          <cell r="BC415"/>
          <cell r="BD415"/>
          <cell r="BE415"/>
          <cell r="BF415"/>
          <cell r="BG415"/>
          <cell r="BH415"/>
          <cell r="BI415"/>
          <cell r="BJ415"/>
          <cell r="BK415"/>
          <cell r="BL415"/>
          <cell r="BM415"/>
          <cell r="BN415"/>
          <cell r="BO415"/>
          <cell r="BP415"/>
          <cell r="BQ415"/>
          <cell r="BR415"/>
          <cell r="BS415"/>
          <cell r="BT415"/>
          <cell r="BU415"/>
          <cell r="BV415"/>
          <cell r="BW415"/>
          <cell r="BX415"/>
          <cell r="BY415"/>
          <cell r="BZ415"/>
          <cell r="CA415"/>
          <cell r="CB415"/>
          <cell r="CC415"/>
          <cell r="CD415"/>
          <cell r="CE415"/>
          <cell r="CF415"/>
          <cell r="CG415"/>
          <cell r="CH415"/>
          <cell r="CI415"/>
          <cell r="CJ415"/>
          <cell r="CK415"/>
          <cell r="CL415"/>
          <cell r="CM415"/>
          <cell r="CN415"/>
          <cell r="CO415"/>
          <cell r="CP415"/>
          <cell r="CQ415"/>
          <cell r="CR415"/>
          <cell r="CS415"/>
          <cell r="CT415"/>
          <cell r="CU415"/>
          <cell r="CV415"/>
          <cell r="CW415"/>
          <cell r="CX415"/>
          <cell r="CY415"/>
          <cell r="CZ415"/>
          <cell r="DA415"/>
          <cell r="DB415"/>
          <cell r="DC415"/>
          <cell r="DD415"/>
          <cell r="DE415"/>
          <cell r="DF415"/>
          <cell r="DG415"/>
          <cell r="DH415"/>
          <cell r="DI415"/>
          <cell r="DJ415"/>
          <cell r="DK415"/>
          <cell r="DL415"/>
          <cell r="DM415"/>
          <cell r="DN415"/>
          <cell r="DO415"/>
          <cell r="DP415"/>
          <cell r="DQ415"/>
          <cell r="DR415"/>
          <cell r="DS415"/>
          <cell r="DT415"/>
          <cell r="DU415"/>
          <cell r="DV415"/>
          <cell r="DW415"/>
          <cell r="DX415"/>
          <cell r="DY415"/>
          <cell r="DZ415"/>
          <cell r="EA415"/>
          <cell r="EB415"/>
          <cell r="EC415"/>
          <cell r="ED415"/>
          <cell r="EE415"/>
          <cell r="EF415"/>
          <cell r="EG415"/>
          <cell r="EH415"/>
          <cell r="EI415"/>
          <cell r="EJ415"/>
          <cell r="EK415"/>
          <cell r="EL415"/>
          <cell r="EM415"/>
          <cell r="EN415"/>
          <cell r="EO415"/>
          <cell r="EP415"/>
          <cell r="EQ415"/>
          <cell r="ER415"/>
          <cell r="ES415"/>
          <cell r="ET415"/>
          <cell r="EU415" t="str">
            <v>$ -</v>
          </cell>
          <cell r="EV415"/>
          <cell r="EW415"/>
          <cell r="EX415"/>
          <cell r="EY415"/>
          <cell r="EZ415"/>
          <cell r="FA415"/>
          <cell r="FB415">
            <v>0</v>
          </cell>
          <cell r="FC415" t="str">
            <v>#¡VALOR!</v>
          </cell>
          <cell r="FD415">
            <v>0</v>
          </cell>
          <cell r="FE415" t="str">
            <v>$ 0</v>
          </cell>
          <cell r="FF415" t="str">
            <v>#¡VALOR!</v>
          </cell>
          <cell r="FG415" t="str">
            <v>#¡VALOR!</v>
          </cell>
          <cell r="FH415"/>
          <cell r="FI415"/>
          <cell r="FJ415" t="str">
            <v>#N/D</v>
          </cell>
          <cell r="FK415" t="str">
            <v>#N/D</v>
          </cell>
          <cell r="FL415" t="str">
            <v>$415</v>
          </cell>
          <cell r="FM415" t="str">
            <v>#N/D</v>
          </cell>
          <cell r="FN415" t="str">
            <v>#N/D</v>
          </cell>
          <cell r="FO415" t="str">
            <v>#N/D</v>
          </cell>
          <cell r="FP415" t="str">
            <v>#N/D</v>
          </cell>
          <cell r="FQ415" t="str">
            <v>#¡REF!</v>
          </cell>
          <cell r="FR415" t="str">
            <v>#N/D</v>
          </cell>
          <cell r="FS415"/>
          <cell r="FT415"/>
          <cell r="FU415"/>
          <cell r="FV415">
            <v>0</v>
          </cell>
          <cell r="FW415" t="str">
            <v>#N/D</v>
          </cell>
          <cell r="FX415"/>
          <cell r="FY415"/>
          <cell r="FZ415"/>
          <cell r="GA415"/>
          <cell r="GB415"/>
          <cell r="GC415"/>
        </row>
        <row r="416">
          <cell r="A416"/>
          <cell r="B416"/>
          <cell r="C416">
            <v>2025</v>
          </cell>
          <cell r="D416"/>
          <cell r="E416"/>
          <cell r="F416"/>
          <cell r="G416"/>
          <cell r="H416"/>
          <cell r="I416"/>
          <cell r="J416"/>
          <cell r="K416"/>
          <cell r="L416"/>
          <cell r="M416"/>
          <cell r="N416"/>
          <cell r="O416"/>
          <cell r="P416"/>
          <cell r="Q416"/>
          <cell r="R416"/>
          <cell r="S416"/>
          <cell r="T416"/>
          <cell r="U416"/>
          <cell r="V416"/>
          <cell r="W416"/>
          <cell r="X416"/>
          <cell r="Y416"/>
          <cell r="Z416"/>
          <cell r="AA416"/>
          <cell r="AB416"/>
          <cell r="AC416"/>
          <cell r="AD416"/>
          <cell r="AE416"/>
          <cell r="AF416"/>
          <cell r="AG416"/>
          <cell r="AH416"/>
          <cell r="AI416"/>
          <cell r="AJ416"/>
          <cell r="AK416"/>
          <cell r="AL416"/>
          <cell r="AM416" t="str">
            <v>#¡VALOR!</v>
          </cell>
          <cell r="AN416">
            <v>0</v>
          </cell>
          <cell r="AO416"/>
          <cell r="AP416"/>
          <cell r="AQ416"/>
          <cell r="AR416"/>
          <cell r="AS416"/>
          <cell r="AT416"/>
          <cell r="AU416"/>
          <cell r="AV416"/>
          <cell r="AW416"/>
          <cell r="AX416"/>
          <cell r="AY416"/>
          <cell r="AZ416"/>
          <cell r="BA416"/>
          <cell r="BB416"/>
          <cell r="BC416"/>
          <cell r="BD416"/>
          <cell r="BE416"/>
          <cell r="BF416"/>
          <cell r="BG416"/>
          <cell r="BH416"/>
          <cell r="BI416"/>
          <cell r="BJ416"/>
          <cell r="BK416"/>
          <cell r="BL416"/>
          <cell r="BM416"/>
          <cell r="BN416"/>
          <cell r="BO416"/>
          <cell r="BP416"/>
          <cell r="BQ416"/>
          <cell r="BR416"/>
          <cell r="BS416"/>
          <cell r="BT416"/>
          <cell r="BU416"/>
          <cell r="BV416"/>
          <cell r="BW416"/>
          <cell r="BX416"/>
          <cell r="BY416"/>
          <cell r="BZ416"/>
          <cell r="CA416"/>
          <cell r="CB416"/>
          <cell r="CC416"/>
          <cell r="CD416"/>
          <cell r="CE416"/>
          <cell r="CF416"/>
          <cell r="CG416"/>
          <cell r="CH416"/>
          <cell r="CI416"/>
          <cell r="CJ416"/>
          <cell r="CK416"/>
          <cell r="CL416"/>
          <cell r="CM416"/>
          <cell r="CN416"/>
          <cell r="CO416"/>
          <cell r="CP416"/>
          <cell r="CQ416"/>
          <cell r="CR416"/>
          <cell r="CS416"/>
          <cell r="CT416"/>
          <cell r="CU416"/>
          <cell r="CV416"/>
          <cell r="CW416"/>
          <cell r="CX416"/>
          <cell r="CY416"/>
          <cell r="CZ416"/>
          <cell r="DA416"/>
          <cell r="DB416"/>
          <cell r="DC416"/>
          <cell r="DD416"/>
          <cell r="DE416"/>
          <cell r="DF416"/>
          <cell r="DG416"/>
          <cell r="DH416"/>
          <cell r="DI416"/>
          <cell r="DJ416"/>
          <cell r="DK416"/>
          <cell r="DL416"/>
          <cell r="DM416"/>
          <cell r="DN416"/>
          <cell r="DO416"/>
          <cell r="DP416"/>
          <cell r="DQ416"/>
          <cell r="DR416"/>
          <cell r="DS416"/>
          <cell r="DT416"/>
          <cell r="DU416"/>
          <cell r="DV416"/>
          <cell r="DW416"/>
          <cell r="DX416"/>
          <cell r="DY416"/>
          <cell r="DZ416"/>
          <cell r="EA416"/>
          <cell r="EB416"/>
          <cell r="EC416"/>
          <cell r="ED416"/>
          <cell r="EE416"/>
          <cell r="EF416"/>
          <cell r="EG416"/>
          <cell r="EH416"/>
          <cell r="EI416"/>
          <cell r="EJ416"/>
          <cell r="EK416"/>
          <cell r="EL416"/>
          <cell r="EM416"/>
          <cell r="EN416"/>
          <cell r="EO416"/>
          <cell r="EP416"/>
          <cell r="EQ416"/>
          <cell r="ER416"/>
          <cell r="ES416"/>
          <cell r="ET416"/>
          <cell r="EU416" t="str">
            <v>$ -</v>
          </cell>
          <cell r="EV416"/>
          <cell r="EW416"/>
          <cell r="EX416"/>
          <cell r="EY416"/>
          <cell r="EZ416"/>
          <cell r="FA416"/>
          <cell r="FB416">
            <v>0</v>
          </cell>
          <cell r="FC416" t="str">
            <v>#¡VALOR!</v>
          </cell>
          <cell r="FD416">
            <v>0</v>
          </cell>
          <cell r="FE416" t="str">
            <v>$ 0</v>
          </cell>
          <cell r="FF416" t="str">
            <v>#¡VALOR!</v>
          </cell>
          <cell r="FG416" t="str">
            <v>#¡VALOR!</v>
          </cell>
          <cell r="FH416"/>
          <cell r="FI416"/>
          <cell r="FJ416" t="str">
            <v>#N/D</v>
          </cell>
          <cell r="FK416" t="str">
            <v>#N/D</v>
          </cell>
          <cell r="FL416" t="str">
            <v>$416</v>
          </cell>
          <cell r="FM416" t="str">
            <v>#N/D</v>
          </cell>
          <cell r="FN416" t="str">
            <v>#N/D</v>
          </cell>
          <cell r="FO416" t="str">
            <v>#N/D</v>
          </cell>
          <cell r="FP416" t="str">
            <v>#N/D</v>
          </cell>
          <cell r="FQ416" t="str">
            <v>#¡REF!</v>
          </cell>
          <cell r="FR416" t="str">
            <v>#N/D</v>
          </cell>
          <cell r="FS416"/>
          <cell r="FT416"/>
          <cell r="FU416"/>
          <cell r="FV416">
            <v>0</v>
          </cell>
          <cell r="FW416" t="str">
            <v>#N/D</v>
          </cell>
          <cell r="FX416"/>
          <cell r="FY416"/>
          <cell r="FZ416"/>
          <cell r="GA416"/>
          <cell r="GB416"/>
          <cell r="GC416"/>
        </row>
        <row r="417">
          <cell r="A417"/>
          <cell r="B417"/>
          <cell r="C417">
            <v>2025</v>
          </cell>
          <cell r="D417"/>
          <cell r="E417"/>
          <cell r="F417"/>
          <cell r="G417"/>
          <cell r="H417"/>
          <cell r="I417"/>
          <cell r="J417"/>
          <cell r="K417"/>
          <cell r="L417"/>
          <cell r="M417"/>
          <cell r="N417"/>
          <cell r="O417"/>
          <cell r="P417"/>
          <cell r="Q417"/>
          <cell r="R417"/>
          <cell r="S417"/>
          <cell r="T417"/>
          <cell r="U417"/>
          <cell r="V417"/>
          <cell r="W417"/>
          <cell r="X417"/>
          <cell r="Y417"/>
          <cell r="Z417"/>
          <cell r="AA417"/>
          <cell r="AB417"/>
          <cell r="AC417"/>
          <cell r="AD417"/>
          <cell r="AE417"/>
          <cell r="AF417"/>
          <cell r="AG417"/>
          <cell r="AH417"/>
          <cell r="AI417"/>
          <cell r="AJ417"/>
          <cell r="AK417"/>
          <cell r="AL417"/>
          <cell r="AM417" t="str">
            <v>#¡VALOR!</v>
          </cell>
          <cell r="AN417">
            <v>0</v>
          </cell>
          <cell r="AO417"/>
          <cell r="AP417"/>
          <cell r="AQ417"/>
          <cell r="AR417"/>
          <cell r="AS417"/>
          <cell r="AT417"/>
          <cell r="AU417"/>
          <cell r="AV417"/>
          <cell r="AW417"/>
          <cell r="AX417"/>
          <cell r="AY417"/>
          <cell r="AZ417"/>
          <cell r="BA417"/>
          <cell r="BB417"/>
          <cell r="BC417"/>
          <cell r="BD417"/>
          <cell r="BE417"/>
          <cell r="BF417"/>
          <cell r="BG417"/>
          <cell r="BH417"/>
          <cell r="BI417"/>
          <cell r="BJ417"/>
          <cell r="BK417"/>
          <cell r="BL417"/>
          <cell r="BM417"/>
          <cell r="BN417"/>
          <cell r="BO417"/>
          <cell r="BP417"/>
          <cell r="BQ417"/>
          <cell r="BR417"/>
          <cell r="BS417"/>
          <cell r="BT417"/>
          <cell r="BU417"/>
          <cell r="BV417"/>
          <cell r="BW417"/>
          <cell r="BX417"/>
          <cell r="BY417"/>
          <cell r="BZ417"/>
          <cell r="CA417"/>
          <cell r="CB417"/>
          <cell r="CC417"/>
          <cell r="CD417"/>
          <cell r="CE417"/>
          <cell r="CF417"/>
          <cell r="CG417"/>
          <cell r="CH417"/>
          <cell r="CI417"/>
          <cell r="CJ417"/>
          <cell r="CK417"/>
          <cell r="CL417"/>
          <cell r="CM417"/>
          <cell r="CN417"/>
          <cell r="CO417"/>
          <cell r="CP417"/>
          <cell r="CQ417"/>
          <cell r="CR417"/>
          <cell r="CS417"/>
          <cell r="CT417"/>
          <cell r="CU417"/>
          <cell r="CV417"/>
          <cell r="CW417"/>
          <cell r="CX417"/>
          <cell r="CY417"/>
          <cell r="CZ417"/>
          <cell r="DA417"/>
          <cell r="DB417"/>
          <cell r="DC417"/>
          <cell r="DD417"/>
          <cell r="DE417"/>
          <cell r="DF417"/>
          <cell r="DG417"/>
          <cell r="DH417"/>
          <cell r="DI417"/>
          <cell r="DJ417"/>
          <cell r="DK417"/>
          <cell r="DL417"/>
          <cell r="DM417"/>
          <cell r="DN417"/>
          <cell r="DO417"/>
          <cell r="DP417"/>
          <cell r="DQ417"/>
          <cell r="DR417"/>
          <cell r="DS417"/>
          <cell r="DT417"/>
          <cell r="DU417"/>
          <cell r="DV417"/>
          <cell r="DW417"/>
          <cell r="DX417"/>
          <cell r="DY417"/>
          <cell r="DZ417"/>
          <cell r="EA417"/>
          <cell r="EB417"/>
          <cell r="EC417"/>
          <cell r="ED417"/>
          <cell r="EE417"/>
          <cell r="EF417"/>
          <cell r="EG417"/>
          <cell r="EH417"/>
          <cell r="EI417"/>
          <cell r="EJ417"/>
          <cell r="EK417"/>
          <cell r="EL417"/>
          <cell r="EM417"/>
          <cell r="EN417"/>
          <cell r="EO417"/>
          <cell r="EP417"/>
          <cell r="EQ417"/>
          <cell r="ER417"/>
          <cell r="ES417"/>
          <cell r="ET417"/>
          <cell r="EU417" t="str">
            <v>$ -</v>
          </cell>
          <cell r="EV417"/>
          <cell r="EW417"/>
          <cell r="EX417"/>
          <cell r="EY417"/>
          <cell r="EZ417"/>
          <cell r="FA417"/>
          <cell r="FB417">
            <v>0</v>
          </cell>
          <cell r="FC417" t="str">
            <v>#¡VALOR!</v>
          </cell>
          <cell r="FD417">
            <v>0</v>
          </cell>
          <cell r="FE417" t="str">
            <v>$ 0</v>
          </cell>
          <cell r="FF417" t="str">
            <v>#¡VALOR!</v>
          </cell>
          <cell r="FG417" t="str">
            <v>#¡VALOR!</v>
          </cell>
          <cell r="FH417"/>
          <cell r="FI417"/>
          <cell r="FJ417" t="str">
            <v>#N/D</v>
          </cell>
          <cell r="FK417" t="str">
            <v>#N/D</v>
          </cell>
          <cell r="FL417" t="str">
            <v>$417</v>
          </cell>
          <cell r="FM417" t="str">
            <v>#N/D</v>
          </cell>
          <cell r="FN417" t="str">
            <v>#N/D</v>
          </cell>
          <cell r="FO417" t="str">
            <v>#N/D</v>
          </cell>
          <cell r="FP417" t="str">
            <v>#N/D</v>
          </cell>
          <cell r="FQ417" t="str">
            <v>#¡REF!</v>
          </cell>
          <cell r="FR417" t="str">
            <v>#N/D</v>
          </cell>
          <cell r="FS417"/>
          <cell r="FT417"/>
          <cell r="FU417"/>
          <cell r="FV417">
            <v>0</v>
          </cell>
          <cell r="FW417" t="str">
            <v>#N/D</v>
          </cell>
          <cell r="FX417"/>
          <cell r="FY417"/>
          <cell r="FZ417"/>
          <cell r="GA417"/>
          <cell r="GB417"/>
          <cell r="GC417"/>
        </row>
        <row r="418">
          <cell r="A418"/>
          <cell r="B418"/>
          <cell r="C418">
            <v>2025</v>
          </cell>
          <cell r="D418"/>
          <cell r="E418"/>
          <cell r="F418"/>
          <cell r="G418"/>
          <cell r="H418"/>
          <cell r="I418"/>
          <cell r="J418"/>
          <cell r="K418"/>
          <cell r="L418"/>
          <cell r="M418"/>
          <cell r="N418"/>
          <cell r="O418"/>
          <cell r="P418"/>
          <cell r="Q418"/>
          <cell r="R418"/>
          <cell r="S418"/>
          <cell r="T418"/>
          <cell r="U418"/>
          <cell r="V418"/>
          <cell r="W418"/>
          <cell r="X418"/>
          <cell r="Y418"/>
          <cell r="Z418"/>
          <cell r="AA418"/>
          <cell r="AB418"/>
          <cell r="AC418"/>
          <cell r="AD418"/>
          <cell r="AE418"/>
          <cell r="AF418"/>
          <cell r="AG418"/>
          <cell r="AH418"/>
          <cell r="AI418"/>
          <cell r="AJ418"/>
          <cell r="AK418"/>
          <cell r="AL418"/>
          <cell r="AM418" t="str">
            <v>#¡VALOR!</v>
          </cell>
          <cell r="AN418">
            <v>0</v>
          </cell>
          <cell r="AO418"/>
          <cell r="AP418"/>
          <cell r="AQ418"/>
          <cell r="AR418"/>
          <cell r="AS418"/>
          <cell r="AT418"/>
          <cell r="AU418"/>
          <cell r="AV418"/>
          <cell r="AW418"/>
          <cell r="AX418"/>
          <cell r="AY418"/>
          <cell r="AZ418"/>
          <cell r="BA418"/>
          <cell r="BB418"/>
          <cell r="BC418"/>
          <cell r="BD418"/>
          <cell r="BE418"/>
          <cell r="BF418"/>
          <cell r="BG418"/>
          <cell r="BH418"/>
          <cell r="BI418"/>
          <cell r="BJ418"/>
          <cell r="BK418"/>
          <cell r="BL418"/>
          <cell r="BM418"/>
          <cell r="BN418"/>
          <cell r="BO418"/>
          <cell r="BP418"/>
          <cell r="BQ418"/>
          <cell r="BR418"/>
          <cell r="BS418"/>
          <cell r="BT418"/>
          <cell r="BU418"/>
          <cell r="BV418"/>
          <cell r="BW418"/>
          <cell r="BX418"/>
          <cell r="BY418"/>
          <cell r="BZ418"/>
          <cell r="CA418"/>
          <cell r="CB418"/>
          <cell r="CC418"/>
          <cell r="CD418"/>
          <cell r="CE418"/>
          <cell r="CF418"/>
          <cell r="CG418"/>
          <cell r="CH418"/>
          <cell r="CI418"/>
          <cell r="CJ418"/>
          <cell r="CK418"/>
          <cell r="CL418"/>
          <cell r="CM418"/>
          <cell r="CN418"/>
          <cell r="CO418"/>
          <cell r="CP418"/>
          <cell r="CQ418"/>
          <cell r="CR418"/>
          <cell r="CS418"/>
          <cell r="CT418"/>
          <cell r="CU418"/>
          <cell r="CV418"/>
          <cell r="CW418"/>
          <cell r="CX418"/>
          <cell r="CY418"/>
          <cell r="CZ418"/>
          <cell r="DA418"/>
          <cell r="DB418"/>
          <cell r="DC418"/>
          <cell r="DD418"/>
          <cell r="DE418"/>
          <cell r="DF418"/>
          <cell r="DG418"/>
          <cell r="DH418"/>
          <cell r="DI418"/>
          <cell r="DJ418"/>
          <cell r="DK418"/>
          <cell r="DL418"/>
          <cell r="DM418"/>
          <cell r="DN418"/>
          <cell r="DO418"/>
          <cell r="DP418"/>
          <cell r="DQ418"/>
          <cell r="DR418"/>
          <cell r="DS418"/>
          <cell r="DT418"/>
          <cell r="DU418"/>
          <cell r="DV418"/>
          <cell r="DW418"/>
          <cell r="DX418"/>
          <cell r="DY418"/>
          <cell r="DZ418"/>
          <cell r="EA418"/>
          <cell r="EB418"/>
          <cell r="EC418"/>
          <cell r="ED418"/>
          <cell r="EE418"/>
          <cell r="EF418"/>
          <cell r="EG418"/>
          <cell r="EH418"/>
          <cell r="EI418"/>
          <cell r="EJ418"/>
          <cell r="EK418"/>
          <cell r="EL418"/>
          <cell r="EM418"/>
          <cell r="EN418"/>
          <cell r="EO418"/>
          <cell r="EP418"/>
          <cell r="EQ418"/>
          <cell r="ER418"/>
          <cell r="ES418"/>
          <cell r="ET418"/>
          <cell r="EU418" t="str">
            <v>$ -</v>
          </cell>
          <cell r="EV418"/>
          <cell r="EW418"/>
          <cell r="EX418"/>
          <cell r="EY418"/>
          <cell r="EZ418"/>
          <cell r="FA418"/>
          <cell r="FB418">
            <v>0</v>
          </cell>
          <cell r="FC418" t="str">
            <v>#¡VALOR!</v>
          </cell>
          <cell r="FD418">
            <v>0</v>
          </cell>
          <cell r="FE418" t="str">
            <v>$ 0</v>
          </cell>
          <cell r="FF418" t="str">
            <v>#¡VALOR!</v>
          </cell>
          <cell r="FG418" t="str">
            <v>#¡VALOR!</v>
          </cell>
          <cell r="FH418"/>
          <cell r="FI418"/>
          <cell r="FJ418" t="str">
            <v>#N/D</v>
          </cell>
          <cell r="FK418" t="str">
            <v>#N/D</v>
          </cell>
          <cell r="FL418" t="str">
            <v>$418</v>
          </cell>
          <cell r="FM418" t="str">
            <v>#N/D</v>
          </cell>
          <cell r="FN418" t="str">
            <v>#N/D</v>
          </cell>
          <cell r="FO418" t="str">
            <v>#N/D</v>
          </cell>
          <cell r="FP418" t="str">
            <v>#N/D</v>
          </cell>
          <cell r="FQ418" t="str">
            <v>#¡REF!</v>
          </cell>
          <cell r="FR418" t="str">
            <v>#N/D</v>
          </cell>
          <cell r="FS418"/>
          <cell r="FT418"/>
          <cell r="FU418"/>
          <cell r="FV418">
            <v>0</v>
          </cell>
          <cell r="FW418" t="str">
            <v>#N/D</v>
          </cell>
          <cell r="FX418"/>
          <cell r="FY418"/>
          <cell r="FZ418"/>
          <cell r="GA418"/>
          <cell r="GB418"/>
          <cell r="GC418"/>
        </row>
        <row r="419">
          <cell r="A419"/>
          <cell r="B419"/>
          <cell r="C419">
            <v>2025</v>
          </cell>
          <cell r="D419"/>
          <cell r="E419"/>
          <cell r="F419"/>
          <cell r="G419"/>
          <cell r="H419"/>
          <cell r="I419"/>
          <cell r="J419"/>
          <cell r="K419"/>
          <cell r="L419"/>
          <cell r="M419"/>
          <cell r="N419"/>
          <cell r="O419"/>
          <cell r="P419"/>
          <cell r="Q419"/>
          <cell r="R419"/>
          <cell r="S419"/>
          <cell r="T419"/>
          <cell r="U419"/>
          <cell r="V419"/>
          <cell r="W419"/>
          <cell r="X419"/>
          <cell r="Y419"/>
          <cell r="Z419"/>
          <cell r="AA419"/>
          <cell r="AB419"/>
          <cell r="AC419"/>
          <cell r="AD419"/>
          <cell r="AE419"/>
          <cell r="AF419"/>
          <cell r="AG419"/>
          <cell r="AH419"/>
          <cell r="AI419"/>
          <cell r="AJ419"/>
          <cell r="AK419"/>
          <cell r="AL419"/>
          <cell r="AM419" t="str">
            <v>#¡VALOR!</v>
          </cell>
          <cell r="AN419">
            <v>0</v>
          </cell>
          <cell r="AO419"/>
          <cell r="AP419"/>
          <cell r="AQ419"/>
          <cell r="AR419"/>
          <cell r="AS419"/>
          <cell r="AT419"/>
          <cell r="AU419"/>
          <cell r="AV419"/>
          <cell r="AW419"/>
          <cell r="AX419"/>
          <cell r="AY419"/>
          <cell r="AZ419"/>
          <cell r="BA419"/>
          <cell r="BB419"/>
          <cell r="BC419"/>
          <cell r="BD419"/>
          <cell r="BE419"/>
          <cell r="BF419"/>
          <cell r="BG419"/>
          <cell r="BH419"/>
          <cell r="BI419"/>
          <cell r="BJ419"/>
          <cell r="BK419"/>
          <cell r="BL419"/>
          <cell r="BM419"/>
          <cell r="BN419"/>
          <cell r="BO419"/>
          <cell r="BP419"/>
          <cell r="BQ419"/>
          <cell r="BR419"/>
          <cell r="BS419"/>
          <cell r="BT419"/>
          <cell r="BU419"/>
          <cell r="BV419"/>
          <cell r="BW419"/>
          <cell r="BX419"/>
          <cell r="BY419"/>
          <cell r="BZ419"/>
          <cell r="CA419"/>
          <cell r="CB419"/>
          <cell r="CC419"/>
          <cell r="CD419"/>
          <cell r="CE419"/>
          <cell r="CF419"/>
          <cell r="CG419"/>
          <cell r="CH419"/>
          <cell r="CI419"/>
          <cell r="CJ419"/>
          <cell r="CK419"/>
          <cell r="CL419"/>
          <cell r="CM419"/>
          <cell r="CN419"/>
          <cell r="CO419"/>
          <cell r="CP419"/>
          <cell r="CQ419"/>
          <cell r="CR419"/>
          <cell r="CS419"/>
          <cell r="CT419"/>
          <cell r="CU419"/>
          <cell r="CV419"/>
          <cell r="CW419"/>
          <cell r="CX419"/>
          <cell r="CY419"/>
          <cell r="CZ419"/>
          <cell r="DA419"/>
          <cell r="DB419"/>
          <cell r="DC419"/>
          <cell r="DD419"/>
          <cell r="DE419"/>
          <cell r="DF419"/>
          <cell r="DG419"/>
          <cell r="DH419"/>
          <cell r="DI419"/>
          <cell r="DJ419"/>
          <cell r="DK419"/>
          <cell r="DL419"/>
          <cell r="DM419"/>
          <cell r="DN419"/>
          <cell r="DO419"/>
          <cell r="DP419"/>
          <cell r="DQ419"/>
          <cell r="DR419"/>
          <cell r="DS419"/>
          <cell r="DT419"/>
          <cell r="DU419"/>
          <cell r="DV419"/>
          <cell r="DW419"/>
          <cell r="DX419"/>
          <cell r="DY419"/>
          <cell r="DZ419"/>
          <cell r="EA419"/>
          <cell r="EB419"/>
          <cell r="EC419"/>
          <cell r="ED419"/>
          <cell r="EE419"/>
          <cell r="EF419"/>
          <cell r="EG419"/>
          <cell r="EH419"/>
          <cell r="EI419"/>
          <cell r="EJ419"/>
          <cell r="EK419"/>
          <cell r="EL419"/>
          <cell r="EM419"/>
          <cell r="EN419"/>
          <cell r="EO419"/>
          <cell r="EP419"/>
          <cell r="EQ419"/>
          <cell r="ER419"/>
          <cell r="ES419"/>
          <cell r="ET419"/>
          <cell r="EU419" t="str">
            <v>$ -</v>
          </cell>
          <cell r="EV419"/>
          <cell r="EW419"/>
          <cell r="EX419"/>
          <cell r="EY419"/>
          <cell r="EZ419"/>
          <cell r="FA419"/>
          <cell r="FB419">
            <v>0</v>
          </cell>
          <cell r="FC419" t="str">
            <v>#¡VALOR!</v>
          </cell>
          <cell r="FD419">
            <v>0</v>
          </cell>
          <cell r="FE419" t="str">
            <v>$ 0</v>
          </cell>
          <cell r="FF419" t="str">
            <v>#¡VALOR!</v>
          </cell>
          <cell r="FG419" t="str">
            <v>#¡VALOR!</v>
          </cell>
          <cell r="FH419"/>
          <cell r="FI419"/>
          <cell r="FJ419" t="str">
            <v>#N/D</v>
          </cell>
          <cell r="FK419" t="str">
            <v>#N/D</v>
          </cell>
          <cell r="FL419" t="str">
            <v>$419</v>
          </cell>
          <cell r="FM419" t="str">
            <v>#N/D</v>
          </cell>
          <cell r="FN419" t="str">
            <v>#N/D</v>
          </cell>
          <cell r="FO419" t="str">
            <v>#N/D</v>
          </cell>
          <cell r="FP419" t="str">
            <v>#N/D</v>
          </cell>
          <cell r="FQ419" t="str">
            <v>#¡REF!</v>
          </cell>
          <cell r="FR419" t="str">
            <v>#N/D</v>
          </cell>
          <cell r="FS419"/>
          <cell r="FT419"/>
          <cell r="FU419"/>
          <cell r="FV419">
            <v>0</v>
          </cell>
          <cell r="FW419" t="str">
            <v>#N/D</v>
          </cell>
          <cell r="FX419"/>
          <cell r="FY419"/>
          <cell r="FZ419"/>
          <cell r="GA419"/>
          <cell r="GB419"/>
          <cell r="GC419"/>
        </row>
        <row r="420">
          <cell r="A420"/>
          <cell r="B420"/>
          <cell r="C420">
            <v>2025</v>
          </cell>
          <cell r="D420"/>
          <cell r="E420"/>
          <cell r="F420"/>
          <cell r="G420"/>
          <cell r="H420"/>
          <cell r="I420"/>
          <cell r="J420"/>
          <cell r="K420"/>
          <cell r="L420"/>
          <cell r="M420"/>
          <cell r="N420"/>
          <cell r="O420"/>
          <cell r="P420"/>
          <cell r="Q420"/>
          <cell r="R420"/>
          <cell r="S420"/>
          <cell r="T420"/>
          <cell r="U420"/>
          <cell r="V420"/>
          <cell r="W420"/>
          <cell r="X420"/>
          <cell r="Y420"/>
          <cell r="Z420"/>
          <cell r="AA420"/>
          <cell r="AB420"/>
          <cell r="AC420"/>
          <cell r="AD420"/>
          <cell r="AE420"/>
          <cell r="AF420"/>
          <cell r="AG420"/>
          <cell r="AH420"/>
          <cell r="AI420"/>
          <cell r="AJ420"/>
          <cell r="AK420"/>
          <cell r="AL420"/>
          <cell r="AM420" t="str">
            <v>#¡VALOR!</v>
          </cell>
          <cell r="AN420">
            <v>0</v>
          </cell>
          <cell r="AO420"/>
          <cell r="AP420"/>
          <cell r="AQ420"/>
          <cell r="AR420"/>
          <cell r="AS420"/>
          <cell r="AT420"/>
          <cell r="AU420"/>
          <cell r="AV420"/>
          <cell r="AW420"/>
          <cell r="AX420"/>
          <cell r="AY420"/>
          <cell r="AZ420"/>
          <cell r="BA420"/>
          <cell r="BB420"/>
          <cell r="BC420"/>
          <cell r="BD420"/>
          <cell r="BE420"/>
          <cell r="BF420"/>
          <cell r="BG420"/>
          <cell r="BH420"/>
          <cell r="BI420"/>
          <cell r="BJ420"/>
          <cell r="BK420"/>
          <cell r="BL420"/>
          <cell r="BM420"/>
          <cell r="BN420"/>
          <cell r="BO420"/>
          <cell r="BP420"/>
          <cell r="BQ420"/>
          <cell r="BR420"/>
          <cell r="BS420"/>
          <cell r="BT420"/>
          <cell r="BU420"/>
          <cell r="BV420"/>
          <cell r="BW420"/>
          <cell r="BX420"/>
          <cell r="BY420"/>
          <cell r="BZ420"/>
          <cell r="CA420"/>
          <cell r="CB420"/>
          <cell r="CC420"/>
          <cell r="CD420"/>
          <cell r="CE420"/>
          <cell r="CF420"/>
          <cell r="CG420"/>
          <cell r="CH420"/>
          <cell r="CI420"/>
          <cell r="CJ420"/>
          <cell r="CK420"/>
          <cell r="CL420"/>
          <cell r="CM420"/>
          <cell r="CN420"/>
          <cell r="CO420"/>
          <cell r="CP420"/>
          <cell r="CQ420"/>
          <cell r="CR420"/>
          <cell r="CS420"/>
          <cell r="CT420"/>
          <cell r="CU420"/>
          <cell r="CV420"/>
          <cell r="CW420"/>
          <cell r="CX420"/>
          <cell r="CY420"/>
          <cell r="CZ420"/>
          <cell r="DA420"/>
          <cell r="DB420"/>
          <cell r="DC420"/>
          <cell r="DD420"/>
          <cell r="DE420"/>
          <cell r="DF420"/>
          <cell r="DG420"/>
          <cell r="DH420"/>
          <cell r="DI420"/>
          <cell r="DJ420"/>
          <cell r="DK420"/>
          <cell r="DL420"/>
          <cell r="DM420"/>
          <cell r="DN420"/>
          <cell r="DO420"/>
          <cell r="DP420"/>
          <cell r="DQ420"/>
          <cell r="DR420"/>
          <cell r="DS420"/>
          <cell r="DT420"/>
          <cell r="DU420"/>
          <cell r="DV420"/>
          <cell r="DW420"/>
          <cell r="DX420"/>
          <cell r="DY420"/>
          <cell r="DZ420"/>
          <cell r="EA420"/>
          <cell r="EB420"/>
          <cell r="EC420"/>
          <cell r="ED420"/>
          <cell r="EE420"/>
          <cell r="EF420"/>
          <cell r="EG420"/>
          <cell r="EH420"/>
          <cell r="EI420"/>
          <cell r="EJ420"/>
          <cell r="EK420"/>
          <cell r="EL420"/>
          <cell r="EM420"/>
          <cell r="EN420"/>
          <cell r="EO420"/>
          <cell r="EP420"/>
          <cell r="EQ420"/>
          <cell r="ER420"/>
          <cell r="ES420"/>
          <cell r="ET420"/>
          <cell r="EU420" t="str">
            <v>$ -</v>
          </cell>
          <cell r="EV420"/>
          <cell r="EW420"/>
          <cell r="EX420"/>
          <cell r="EY420"/>
          <cell r="EZ420"/>
          <cell r="FA420"/>
          <cell r="FB420">
            <v>0</v>
          </cell>
          <cell r="FC420" t="str">
            <v>#¡VALOR!</v>
          </cell>
          <cell r="FD420">
            <v>0</v>
          </cell>
          <cell r="FE420" t="str">
            <v>$ 0</v>
          </cell>
          <cell r="FF420" t="str">
            <v>#¡VALOR!</v>
          </cell>
          <cell r="FG420" t="str">
            <v>#¡VALOR!</v>
          </cell>
          <cell r="FH420"/>
          <cell r="FI420"/>
          <cell r="FJ420" t="str">
            <v>#N/D</v>
          </cell>
          <cell r="FK420" t="str">
            <v>#N/D</v>
          </cell>
          <cell r="FL420" t="str">
            <v>$420</v>
          </cell>
          <cell r="FM420" t="str">
            <v>#N/D</v>
          </cell>
          <cell r="FN420" t="str">
            <v>#N/D</v>
          </cell>
          <cell r="FO420" t="str">
            <v>#N/D</v>
          </cell>
          <cell r="FP420" t="str">
            <v>#N/D</v>
          </cell>
          <cell r="FQ420" t="str">
            <v>#¡REF!</v>
          </cell>
          <cell r="FR420" t="str">
            <v>#N/D</v>
          </cell>
          <cell r="FS420"/>
          <cell r="FT420"/>
          <cell r="FU420"/>
          <cell r="FV420">
            <v>0</v>
          </cell>
          <cell r="FW420" t="str">
            <v>#N/D</v>
          </cell>
          <cell r="FX420"/>
          <cell r="FY420"/>
          <cell r="FZ420"/>
          <cell r="GA420"/>
          <cell r="GB420"/>
          <cell r="GC420"/>
        </row>
        <row r="421">
          <cell r="A421"/>
          <cell r="B421"/>
          <cell r="C421">
            <v>2025</v>
          </cell>
          <cell r="D421"/>
          <cell r="E421"/>
          <cell r="F421"/>
          <cell r="G421"/>
          <cell r="H421"/>
          <cell r="I421"/>
          <cell r="J421"/>
          <cell r="K421"/>
          <cell r="L421"/>
          <cell r="M421"/>
          <cell r="N421"/>
          <cell r="O421"/>
          <cell r="P421"/>
          <cell r="Q421"/>
          <cell r="R421"/>
          <cell r="S421"/>
          <cell r="T421"/>
          <cell r="U421"/>
          <cell r="V421"/>
          <cell r="W421"/>
          <cell r="X421"/>
          <cell r="Y421"/>
          <cell r="Z421"/>
          <cell r="AA421"/>
          <cell r="AB421"/>
          <cell r="AC421"/>
          <cell r="AD421"/>
          <cell r="AE421"/>
          <cell r="AF421"/>
          <cell r="AG421"/>
          <cell r="AH421"/>
          <cell r="AI421"/>
          <cell r="AJ421"/>
          <cell r="AK421"/>
          <cell r="AL421"/>
          <cell r="AM421" t="str">
            <v>#¡VALOR!</v>
          </cell>
          <cell r="AN421">
            <v>0</v>
          </cell>
          <cell r="AO421"/>
          <cell r="AP421"/>
          <cell r="AQ421"/>
          <cell r="AR421"/>
          <cell r="AS421"/>
          <cell r="AT421"/>
          <cell r="AU421"/>
          <cell r="AV421"/>
          <cell r="AW421"/>
          <cell r="AX421"/>
          <cell r="AY421"/>
          <cell r="AZ421"/>
          <cell r="BA421"/>
          <cell r="BB421"/>
          <cell r="BC421"/>
          <cell r="BD421"/>
          <cell r="BE421"/>
          <cell r="BF421"/>
          <cell r="BG421"/>
          <cell r="BH421"/>
          <cell r="BI421"/>
          <cell r="BJ421"/>
          <cell r="BK421"/>
          <cell r="BL421"/>
          <cell r="BM421"/>
          <cell r="BN421"/>
          <cell r="BO421"/>
          <cell r="BP421"/>
          <cell r="BQ421"/>
          <cell r="BR421"/>
          <cell r="BS421"/>
          <cell r="BT421"/>
          <cell r="BU421"/>
          <cell r="BV421"/>
          <cell r="BW421"/>
          <cell r="BX421"/>
          <cell r="BY421"/>
          <cell r="BZ421"/>
          <cell r="CA421"/>
          <cell r="CB421"/>
          <cell r="CC421"/>
          <cell r="CD421"/>
          <cell r="CE421"/>
          <cell r="CF421"/>
          <cell r="CG421"/>
          <cell r="CH421"/>
          <cell r="CI421"/>
          <cell r="CJ421"/>
          <cell r="CK421"/>
          <cell r="CL421"/>
          <cell r="CM421"/>
          <cell r="CN421"/>
          <cell r="CO421"/>
          <cell r="CP421"/>
          <cell r="CQ421"/>
          <cell r="CR421"/>
          <cell r="CS421"/>
          <cell r="CT421"/>
          <cell r="CU421"/>
          <cell r="CV421"/>
          <cell r="CW421"/>
          <cell r="CX421"/>
          <cell r="CY421"/>
          <cell r="CZ421"/>
          <cell r="DA421"/>
          <cell r="DB421"/>
          <cell r="DC421"/>
          <cell r="DD421"/>
          <cell r="DE421"/>
          <cell r="DF421"/>
          <cell r="DG421"/>
          <cell r="DH421"/>
          <cell r="DI421"/>
          <cell r="DJ421"/>
          <cell r="DK421"/>
          <cell r="DL421"/>
          <cell r="DM421"/>
          <cell r="DN421"/>
          <cell r="DO421"/>
          <cell r="DP421"/>
          <cell r="DQ421"/>
          <cell r="DR421"/>
          <cell r="DS421"/>
          <cell r="DT421"/>
          <cell r="DU421"/>
          <cell r="DV421"/>
          <cell r="DW421"/>
          <cell r="DX421"/>
          <cell r="DY421"/>
          <cell r="DZ421"/>
          <cell r="EA421"/>
          <cell r="EB421"/>
          <cell r="EC421"/>
          <cell r="ED421"/>
          <cell r="EE421"/>
          <cell r="EF421"/>
          <cell r="EG421"/>
          <cell r="EH421"/>
          <cell r="EI421"/>
          <cell r="EJ421"/>
          <cell r="EK421"/>
          <cell r="EL421"/>
          <cell r="EM421"/>
          <cell r="EN421"/>
          <cell r="EO421"/>
          <cell r="EP421"/>
          <cell r="EQ421"/>
          <cell r="ER421"/>
          <cell r="ES421"/>
          <cell r="ET421"/>
          <cell r="EU421" t="str">
            <v>$ -</v>
          </cell>
          <cell r="EV421"/>
          <cell r="EW421"/>
          <cell r="EX421"/>
          <cell r="EY421"/>
          <cell r="EZ421"/>
          <cell r="FA421"/>
          <cell r="FB421">
            <v>0</v>
          </cell>
          <cell r="FC421" t="str">
            <v>#¡VALOR!</v>
          </cell>
          <cell r="FD421">
            <v>0</v>
          </cell>
          <cell r="FE421" t="str">
            <v>$ 0</v>
          </cell>
          <cell r="FF421" t="str">
            <v>#¡VALOR!</v>
          </cell>
          <cell r="FG421" t="str">
            <v>#¡VALOR!</v>
          </cell>
          <cell r="FH421"/>
          <cell r="FI421"/>
          <cell r="FJ421" t="str">
            <v>#N/D</v>
          </cell>
          <cell r="FK421" t="str">
            <v>#N/D</v>
          </cell>
          <cell r="FL421" t="str">
            <v>$421</v>
          </cell>
          <cell r="FM421" t="str">
            <v>#N/D</v>
          </cell>
          <cell r="FN421" t="str">
            <v>#N/D</v>
          </cell>
          <cell r="FO421" t="str">
            <v>#N/D</v>
          </cell>
          <cell r="FP421" t="str">
            <v>#N/D</v>
          </cell>
          <cell r="FQ421" t="str">
            <v>#¡REF!</v>
          </cell>
          <cell r="FR421" t="str">
            <v>#N/D</v>
          </cell>
          <cell r="FS421"/>
          <cell r="FT421"/>
          <cell r="FU421"/>
          <cell r="FV421">
            <v>0</v>
          </cell>
          <cell r="FW421" t="str">
            <v>#N/D</v>
          </cell>
          <cell r="FX421"/>
          <cell r="FY421"/>
          <cell r="FZ421"/>
          <cell r="GA421"/>
          <cell r="GB421"/>
          <cell r="GC421"/>
        </row>
        <row r="422">
          <cell r="A422"/>
          <cell r="B422"/>
          <cell r="C422">
            <v>2025</v>
          </cell>
          <cell r="D422"/>
          <cell r="E422"/>
          <cell r="F422"/>
          <cell r="G422"/>
          <cell r="H422"/>
          <cell r="I422"/>
          <cell r="J422"/>
          <cell r="K422"/>
          <cell r="L422"/>
          <cell r="M422"/>
          <cell r="N422"/>
          <cell r="O422"/>
          <cell r="P422"/>
          <cell r="Q422"/>
          <cell r="R422"/>
          <cell r="S422"/>
          <cell r="T422"/>
          <cell r="U422"/>
          <cell r="V422"/>
          <cell r="W422"/>
          <cell r="X422"/>
          <cell r="Y422"/>
          <cell r="Z422"/>
          <cell r="AA422"/>
          <cell r="AB422"/>
          <cell r="AC422"/>
          <cell r="AD422"/>
          <cell r="AE422"/>
          <cell r="AF422"/>
          <cell r="AG422"/>
          <cell r="AH422"/>
          <cell r="AI422"/>
          <cell r="AJ422"/>
          <cell r="AK422"/>
          <cell r="AL422"/>
          <cell r="AM422" t="str">
            <v>#¡VALOR!</v>
          </cell>
          <cell r="AN422">
            <v>0</v>
          </cell>
          <cell r="AO422"/>
          <cell r="AP422"/>
          <cell r="AQ422"/>
          <cell r="AR422"/>
          <cell r="AS422"/>
          <cell r="AT422"/>
          <cell r="AU422"/>
          <cell r="AV422"/>
          <cell r="AW422"/>
          <cell r="AX422"/>
          <cell r="AY422"/>
          <cell r="AZ422"/>
          <cell r="BA422"/>
          <cell r="BB422"/>
          <cell r="BC422"/>
          <cell r="BD422"/>
          <cell r="BE422"/>
          <cell r="BF422"/>
          <cell r="BG422"/>
          <cell r="BH422"/>
          <cell r="BI422"/>
          <cell r="BJ422"/>
          <cell r="BK422"/>
          <cell r="BL422"/>
          <cell r="BM422"/>
          <cell r="BN422"/>
          <cell r="BO422"/>
          <cell r="BP422"/>
          <cell r="BQ422"/>
          <cell r="BR422"/>
          <cell r="BS422"/>
          <cell r="BT422"/>
          <cell r="BU422"/>
          <cell r="BV422"/>
          <cell r="BW422"/>
          <cell r="BX422"/>
          <cell r="BY422"/>
          <cell r="BZ422"/>
          <cell r="CA422"/>
          <cell r="CB422"/>
          <cell r="CC422"/>
          <cell r="CD422"/>
          <cell r="CE422"/>
          <cell r="CF422"/>
          <cell r="CG422"/>
          <cell r="CH422"/>
          <cell r="CI422"/>
          <cell r="CJ422"/>
          <cell r="CK422"/>
          <cell r="CL422"/>
          <cell r="CM422"/>
          <cell r="CN422"/>
          <cell r="CO422"/>
          <cell r="CP422"/>
          <cell r="CQ422"/>
          <cell r="CR422"/>
          <cell r="CS422"/>
          <cell r="CT422"/>
          <cell r="CU422"/>
          <cell r="CV422"/>
          <cell r="CW422"/>
          <cell r="CX422"/>
          <cell r="CY422"/>
          <cell r="CZ422"/>
          <cell r="DA422"/>
          <cell r="DB422"/>
          <cell r="DC422"/>
          <cell r="DD422"/>
          <cell r="DE422"/>
          <cell r="DF422"/>
          <cell r="DG422"/>
          <cell r="DH422"/>
          <cell r="DI422"/>
          <cell r="DJ422"/>
          <cell r="DK422"/>
          <cell r="DL422"/>
          <cell r="DM422"/>
          <cell r="DN422"/>
          <cell r="DO422"/>
          <cell r="DP422"/>
          <cell r="DQ422"/>
          <cell r="DR422"/>
          <cell r="DS422"/>
          <cell r="DT422"/>
          <cell r="DU422"/>
          <cell r="DV422"/>
          <cell r="DW422"/>
          <cell r="DX422"/>
          <cell r="DY422"/>
          <cell r="DZ422"/>
          <cell r="EA422"/>
          <cell r="EB422"/>
          <cell r="EC422"/>
          <cell r="ED422"/>
          <cell r="EE422"/>
          <cell r="EF422"/>
          <cell r="EG422"/>
          <cell r="EH422"/>
          <cell r="EI422"/>
          <cell r="EJ422"/>
          <cell r="EK422"/>
          <cell r="EL422"/>
          <cell r="EM422"/>
          <cell r="EN422"/>
          <cell r="EO422"/>
          <cell r="EP422"/>
          <cell r="EQ422"/>
          <cell r="ER422"/>
          <cell r="ES422"/>
          <cell r="ET422"/>
          <cell r="EU422" t="str">
            <v>$ -</v>
          </cell>
          <cell r="EV422"/>
          <cell r="EW422"/>
          <cell r="EX422"/>
          <cell r="EY422"/>
          <cell r="EZ422"/>
          <cell r="FA422"/>
          <cell r="FB422">
            <v>0</v>
          </cell>
          <cell r="FC422" t="str">
            <v>#¡VALOR!</v>
          </cell>
          <cell r="FD422">
            <v>0</v>
          </cell>
          <cell r="FE422" t="str">
            <v>$ 0</v>
          </cell>
          <cell r="FF422" t="str">
            <v>#¡VALOR!</v>
          </cell>
          <cell r="FG422" t="str">
            <v>#¡VALOR!</v>
          </cell>
          <cell r="FH422"/>
          <cell r="FI422"/>
          <cell r="FJ422" t="str">
            <v>#N/D</v>
          </cell>
          <cell r="FK422" t="str">
            <v>#N/D</v>
          </cell>
          <cell r="FL422" t="str">
            <v>$422</v>
          </cell>
          <cell r="FM422" t="str">
            <v>#N/D</v>
          </cell>
          <cell r="FN422" t="str">
            <v>#N/D</v>
          </cell>
          <cell r="FO422" t="str">
            <v>#N/D</v>
          </cell>
          <cell r="FP422" t="str">
            <v>#N/D</v>
          </cell>
          <cell r="FQ422" t="str">
            <v>#¡REF!</v>
          </cell>
          <cell r="FR422" t="str">
            <v>#N/D</v>
          </cell>
          <cell r="FS422"/>
          <cell r="FT422"/>
          <cell r="FU422"/>
          <cell r="FV422">
            <v>0</v>
          </cell>
          <cell r="FW422" t="str">
            <v>#N/D</v>
          </cell>
          <cell r="FX422"/>
          <cell r="FY422"/>
          <cell r="FZ422"/>
          <cell r="GA422"/>
          <cell r="GB422"/>
          <cell r="GC422"/>
        </row>
        <row r="423">
          <cell r="A423"/>
          <cell r="B423"/>
          <cell r="C423">
            <v>2025</v>
          </cell>
          <cell r="D423"/>
          <cell r="E423"/>
          <cell r="F423"/>
          <cell r="G423"/>
          <cell r="H423"/>
          <cell r="I423"/>
          <cell r="J423"/>
          <cell r="K423"/>
          <cell r="L423"/>
          <cell r="M423"/>
          <cell r="N423"/>
          <cell r="O423"/>
          <cell r="P423"/>
          <cell r="Q423"/>
          <cell r="R423"/>
          <cell r="S423"/>
          <cell r="T423"/>
          <cell r="U423"/>
          <cell r="V423"/>
          <cell r="W423"/>
          <cell r="X423"/>
          <cell r="Y423"/>
          <cell r="Z423"/>
          <cell r="AA423"/>
          <cell r="AB423"/>
          <cell r="AC423"/>
          <cell r="AD423"/>
          <cell r="AE423"/>
          <cell r="AF423"/>
          <cell r="AG423"/>
          <cell r="AH423"/>
          <cell r="AI423"/>
          <cell r="AJ423"/>
          <cell r="AK423"/>
          <cell r="AL423"/>
          <cell r="AM423" t="str">
            <v>#¡VALOR!</v>
          </cell>
          <cell r="AN423">
            <v>0</v>
          </cell>
          <cell r="AO423"/>
          <cell r="AP423"/>
          <cell r="AQ423"/>
          <cell r="AR423"/>
          <cell r="AS423"/>
          <cell r="AT423"/>
          <cell r="AU423"/>
          <cell r="AV423"/>
          <cell r="AW423"/>
          <cell r="AX423"/>
          <cell r="AY423"/>
          <cell r="AZ423"/>
          <cell r="BA423"/>
          <cell r="BB423"/>
          <cell r="BC423"/>
          <cell r="BD423"/>
          <cell r="BE423"/>
          <cell r="BF423"/>
          <cell r="BG423"/>
          <cell r="BH423"/>
          <cell r="BI423"/>
          <cell r="BJ423"/>
          <cell r="BK423"/>
          <cell r="BL423"/>
          <cell r="BM423"/>
          <cell r="BN423"/>
          <cell r="BO423"/>
          <cell r="BP423"/>
          <cell r="BQ423"/>
          <cell r="BR423"/>
          <cell r="BS423"/>
          <cell r="BT423"/>
          <cell r="BU423"/>
          <cell r="BV423"/>
          <cell r="BW423"/>
          <cell r="BX423"/>
          <cell r="BY423"/>
          <cell r="BZ423"/>
          <cell r="CA423"/>
          <cell r="CB423"/>
          <cell r="CC423"/>
          <cell r="CD423"/>
          <cell r="CE423"/>
          <cell r="CF423"/>
          <cell r="CG423"/>
          <cell r="CH423"/>
          <cell r="CI423"/>
          <cell r="CJ423"/>
          <cell r="CK423"/>
          <cell r="CL423"/>
          <cell r="CM423"/>
          <cell r="CN423"/>
          <cell r="CO423"/>
          <cell r="CP423"/>
          <cell r="CQ423"/>
          <cell r="CR423"/>
          <cell r="CS423"/>
          <cell r="CT423"/>
          <cell r="CU423"/>
          <cell r="CV423"/>
          <cell r="CW423"/>
          <cell r="CX423"/>
          <cell r="CY423"/>
          <cell r="CZ423"/>
          <cell r="DA423"/>
          <cell r="DB423"/>
          <cell r="DC423"/>
          <cell r="DD423"/>
          <cell r="DE423"/>
          <cell r="DF423"/>
          <cell r="DG423"/>
          <cell r="DH423"/>
          <cell r="DI423"/>
          <cell r="DJ423"/>
          <cell r="DK423"/>
          <cell r="DL423"/>
          <cell r="DM423"/>
          <cell r="DN423"/>
          <cell r="DO423"/>
          <cell r="DP423"/>
          <cell r="DQ423"/>
          <cell r="DR423"/>
          <cell r="DS423"/>
          <cell r="DT423"/>
          <cell r="DU423"/>
          <cell r="DV423"/>
          <cell r="DW423"/>
          <cell r="DX423"/>
          <cell r="DY423"/>
          <cell r="DZ423"/>
          <cell r="EA423"/>
          <cell r="EB423"/>
          <cell r="EC423"/>
          <cell r="ED423"/>
          <cell r="EE423"/>
          <cell r="EF423"/>
          <cell r="EG423"/>
          <cell r="EH423"/>
          <cell r="EI423"/>
          <cell r="EJ423"/>
          <cell r="EK423"/>
          <cell r="EL423"/>
          <cell r="EM423"/>
          <cell r="EN423"/>
          <cell r="EO423"/>
          <cell r="EP423"/>
          <cell r="EQ423"/>
          <cell r="ER423"/>
          <cell r="ES423"/>
          <cell r="ET423"/>
          <cell r="EU423" t="str">
            <v>$ -</v>
          </cell>
          <cell r="EV423"/>
          <cell r="EW423"/>
          <cell r="EX423"/>
          <cell r="EY423"/>
          <cell r="EZ423"/>
          <cell r="FA423"/>
          <cell r="FB423">
            <v>0</v>
          </cell>
          <cell r="FC423" t="str">
            <v>#¡VALOR!</v>
          </cell>
          <cell r="FD423">
            <v>0</v>
          </cell>
          <cell r="FE423" t="str">
            <v>$ 0</v>
          </cell>
          <cell r="FF423" t="str">
            <v>#¡VALOR!</v>
          </cell>
          <cell r="FG423" t="str">
            <v>#¡VALOR!</v>
          </cell>
          <cell r="FH423"/>
          <cell r="FI423"/>
          <cell r="FJ423" t="str">
            <v>#N/D</v>
          </cell>
          <cell r="FK423" t="str">
            <v>#N/D</v>
          </cell>
          <cell r="FL423" t="str">
            <v>$423</v>
          </cell>
          <cell r="FM423" t="str">
            <v>#N/D</v>
          </cell>
          <cell r="FN423" t="str">
            <v>#N/D</v>
          </cell>
          <cell r="FO423" t="str">
            <v>#N/D</v>
          </cell>
          <cell r="FP423" t="str">
            <v>#N/D</v>
          </cell>
          <cell r="FQ423" t="str">
            <v>#¡REF!</v>
          </cell>
          <cell r="FR423" t="str">
            <v>#N/D</v>
          </cell>
          <cell r="FS423"/>
          <cell r="FT423"/>
          <cell r="FU423"/>
          <cell r="FV423">
            <v>0</v>
          </cell>
          <cell r="FW423" t="str">
            <v>#N/D</v>
          </cell>
          <cell r="FX423"/>
          <cell r="FY423"/>
          <cell r="FZ423"/>
          <cell r="GA423"/>
          <cell r="GB423"/>
          <cell r="GC423"/>
        </row>
        <row r="424">
          <cell r="A424"/>
          <cell r="B424"/>
          <cell r="C424">
            <v>2025</v>
          </cell>
          <cell r="D424"/>
          <cell r="E424"/>
          <cell r="F424"/>
          <cell r="G424"/>
          <cell r="H424"/>
          <cell r="I424"/>
          <cell r="J424"/>
          <cell r="K424"/>
          <cell r="L424"/>
          <cell r="M424"/>
          <cell r="N424"/>
          <cell r="O424"/>
          <cell r="P424"/>
          <cell r="Q424"/>
          <cell r="R424"/>
          <cell r="S424"/>
          <cell r="T424"/>
          <cell r="U424"/>
          <cell r="V424"/>
          <cell r="W424"/>
          <cell r="X424"/>
          <cell r="Y424"/>
          <cell r="Z424"/>
          <cell r="AA424"/>
          <cell r="AB424"/>
          <cell r="AC424"/>
          <cell r="AD424"/>
          <cell r="AE424"/>
          <cell r="AF424"/>
          <cell r="AG424"/>
          <cell r="AH424"/>
          <cell r="AI424"/>
          <cell r="AJ424"/>
          <cell r="AK424"/>
          <cell r="AL424"/>
          <cell r="AM424" t="str">
            <v>#¡VALOR!</v>
          </cell>
          <cell r="AN424">
            <v>0</v>
          </cell>
          <cell r="AO424"/>
          <cell r="AP424"/>
          <cell r="AQ424"/>
          <cell r="AR424"/>
          <cell r="AS424"/>
          <cell r="AT424"/>
          <cell r="AU424"/>
          <cell r="AV424"/>
          <cell r="AW424"/>
          <cell r="AX424"/>
          <cell r="AY424"/>
          <cell r="AZ424"/>
          <cell r="BA424"/>
          <cell r="BB424"/>
          <cell r="BC424"/>
          <cell r="BD424"/>
          <cell r="BE424"/>
          <cell r="BF424"/>
          <cell r="BG424"/>
          <cell r="BH424"/>
          <cell r="BI424"/>
          <cell r="BJ424"/>
          <cell r="BK424"/>
          <cell r="BL424"/>
          <cell r="BM424"/>
          <cell r="BN424"/>
          <cell r="BO424"/>
          <cell r="BP424"/>
          <cell r="BQ424"/>
          <cell r="BR424"/>
          <cell r="BS424"/>
          <cell r="BT424"/>
          <cell r="BU424"/>
          <cell r="BV424"/>
          <cell r="BW424"/>
          <cell r="BX424"/>
          <cell r="BY424"/>
          <cell r="BZ424"/>
          <cell r="CA424"/>
          <cell r="CB424"/>
          <cell r="CC424"/>
          <cell r="CD424"/>
          <cell r="CE424"/>
          <cell r="CF424"/>
          <cell r="CG424"/>
          <cell r="CH424"/>
          <cell r="CI424"/>
          <cell r="CJ424"/>
          <cell r="CK424"/>
          <cell r="CL424"/>
          <cell r="CM424"/>
          <cell r="CN424"/>
          <cell r="CO424"/>
          <cell r="CP424"/>
          <cell r="CQ424"/>
          <cell r="CR424"/>
          <cell r="CS424"/>
          <cell r="CT424"/>
          <cell r="CU424"/>
          <cell r="CV424"/>
          <cell r="CW424"/>
          <cell r="CX424"/>
          <cell r="CY424"/>
          <cell r="CZ424"/>
          <cell r="DA424"/>
          <cell r="DB424"/>
          <cell r="DC424"/>
          <cell r="DD424"/>
          <cell r="DE424"/>
          <cell r="DF424"/>
          <cell r="DG424"/>
          <cell r="DH424"/>
          <cell r="DI424"/>
          <cell r="DJ424"/>
          <cell r="DK424"/>
          <cell r="DL424"/>
          <cell r="DM424"/>
          <cell r="DN424"/>
          <cell r="DO424"/>
          <cell r="DP424"/>
          <cell r="DQ424"/>
          <cell r="DR424"/>
          <cell r="DS424"/>
          <cell r="DT424"/>
          <cell r="DU424"/>
          <cell r="DV424"/>
          <cell r="DW424"/>
          <cell r="DX424"/>
          <cell r="DY424"/>
          <cell r="DZ424"/>
          <cell r="EA424"/>
          <cell r="EB424"/>
          <cell r="EC424"/>
          <cell r="ED424"/>
          <cell r="EE424"/>
          <cell r="EF424"/>
          <cell r="EG424"/>
          <cell r="EH424"/>
          <cell r="EI424"/>
          <cell r="EJ424"/>
          <cell r="EK424"/>
          <cell r="EL424"/>
          <cell r="EM424"/>
          <cell r="EN424"/>
          <cell r="EO424"/>
          <cell r="EP424"/>
          <cell r="EQ424"/>
          <cell r="ER424"/>
          <cell r="ES424"/>
          <cell r="ET424"/>
          <cell r="EU424" t="str">
            <v>$ -</v>
          </cell>
          <cell r="EV424"/>
          <cell r="EW424"/>
          <cell r="EX424"/>
          <cell r="EY424"/>
          <cell r="EZ424"/>
          <cell r="FA424"/>
          <cell r="FB424">
            <v>0</v>
          </cell>
          <cell r="FC424" t="str">
            <v>#¡VALOR!</v>
          </cell>
          <cell r="FD424">
            <v>0</v>
          </cell>
          <cell r="FE424" t="str">
            <v>$ 0</v>
          </cell>
          <cell r="FF424" t="str">
            <v>#¡VALOR!</v>
          </cell>
          <cell r="FG424" t="str">
            <v>#¡VALOR!</v>
          </cell>
          <cell r="FH424"/>
          <cell r="FI424"/>
          <cell r="FJ424" t="str">
            <v>#N/D</v>
          </cell>
          <cell r="FK424" t="str">
            <v>#N/D</v>
          </cell>
          <cell r="FL424" t="str">
            <v>$424</v>
          </cell>
          <cell r="FM424" t="str">
            <v>#N/D</v>
          </cell>
          <cell r="FN424" t="str">
            <v>#N/D</v>
          </cell>
          <cell r="FO424" t="str">
            <v>#N/D</v>
          </cell>
          <cell r="FP424" t="str">
            <v>#N/D</v>
          </cell>
          <cell r="FQ424" t="str">
            <v>#¡REF!</v>
          </cell>
          <cell r="FR424" t="str">
            <v>#N/D</v>
          </cell>
          <cell r="FS424"/>
          <cell r="FT424"/>
          <cell r="FU424"/>
          <cell r="FV424">
            <v>0</v>
          </cell>
          <cell r="FW424" t="str">
            <v>#N/D</v>
          </cell>
          <cell r="FX424"/>
          <cell r="FY424"/>
          <cell r="FZ424"/>
          <cell r="GA424"/>
          <cell r="GB424"/>
          <cell r="GC424"/>
        </row>
        <row r="425">
          <cell r="A425"/>
          <cell r="B425"/>
          <cell r="C425">
            <v>2025</v>
          </cell>
          <cell r="D425"/>
          <cell r="E425"/>
          <cell r="F425"/>
          <cell r="G425"/>
          <cell r="H425"/>
          <cell r="I425"/>
          <cell r="J425"/>
          <cell r="K425"/>
          <cell r="L425"/>
          <cell r="M425"/>
          <cell r="N425"/>
          <cell r="O425"/>
          <cell r="P425"/>
          <cell r="Q425"/>
          <cell r="R425"/>
          <cell r="S425"/>
          <cell r="T425"/>
          <cell r="U425"/>
          <cell r="V425"/>
          <cell r="W425"/>
          <cell r="X425"/>
          <cell r="Y425"/>
          <cell r="Z425"/>
          <cell r="AA425"/>
          <cell r="AB425"/>
          <cell r="AC425"/>
          <cell r="AD425"/>
          <cell r="AE425"/>
          <cell r="AF425"/>
          <cell r="AG425"/>
          <cell r="AH425"/>
          <cell r="AI425"/>
          <cell r="AJ425"/>
          <cell r="AK425"/>
          <cell r="AL425"/>
          <cell r="AM425" t="str">
            <v>#¡VALOR!</v>
          </cell>
          <cell r="AN425">
            <v>0</v>
          </cell>
          <cell r="AO425"/>
          <cell r="AP425"/>
          <cell r="AQ425"/>
          <cell r="AR425"/>
          <cell r="AS425"/>
          <cell r="AT425"/>
          <cell r="AU425"/>
          <cell r="AV425"/>
          <cell r="AW425"/>
          <cell r="AX425"/>
          <cell r="AY425"/>
          <cell r="AZ425"/>
          <cell r="BA425"/>
          <cell r="BB425"/>
          <cell r="BC425"/>
          <cell r="BD425"/>
          <cell r="BE425"/>
          <cell r="BF425"/>
          <cell r="BG425"/>
          <cell r="BH425"/>
          <cell r="BI425"/>
          <cell r="BJ425"/>
          <cell r="BK425"/>
          <cell r="BL425"/>
          <cell r="BM425"/>
          <cell r="BN425"/>
          <cell r="BO425"/>
          <cell r="BP425"/>
          <cell r="BQ425"/>
          <cell r="BR425"/>
          <cell r="BS425"/>
          <cell r="BT425"/>
          <cell r="BU425"/>
          <cell r="BV425"/>
          <cell r="BW425"/>
          <cell r="BX425"/>
          <cell r="BY425"/>
          <cell r="BZ425"/>
          <cell r="CA425"/>
          <cell r="CB425"/>
          <cell r="CC425"/>
          <cell r="CD425"/>
          <cell r="CE425"/>
          <cell r="CF425"/>
          <cell r="CG425"/>
          <cell r="CH425"/>
          <cell r="CI425"/>
          <cell r="CJ425"/>
          <cell r="CK425"/>
          <cell r="CL425"/>
          <cell r="CM425"/>
          <cell r="CN425"/>
          <cell r="CO425"/>
          <cell r="CP425"/>
          <cell r="CQ425"/>
          <cell r="CR425"/>
          <cell r="CS425"/>
          <cell r="CT425"/>
          <cell r="CU425"/>
          <cell r="CV425"/>
          <cell r="CW425"/>
          <cell r="CX425"/>
          <cell r="CY425"/>
          <cell r="CZ425"/>
          <cell r="DA425"/>
          <cell r="DB425"/>
          <cell r="DC425"/>
          <cell r="DD425"/>
          <cell r="DE425"/>
          <cell r="DF425"/>
          <cell r="DG425"/>
          <cell r="DH425"/>
          <cell r="DI425"/>
          <cell r="DJ425"/>
          <cell r="DK425"/>
          <cell r="DL425"/>
          <cell r="DM425"/>
          <cell r="DN425"/>
          <cell r="DO425"/>
          <cell r="DP425"/>
          <cell r="DQ425"/>
          <cell r="DR425"/>
          <cell r="DS425"/>
          <cell r="DT425"/>
          <cell r="DU425"/>
          <cell r="DV425"/>
          <cell r="DW425"/>
          <cell r="DX425"/>
          <cell r="DY425"/>
          <cell r="DZ425"/>
          <cell r="EA425"/>
          <cell r="EB425"/>
          <cell r="EC425"/>
          <cell r="ED425"/>
          <cell r="EE425"/>
          <cell r="EF425"/>
          <cell r="EG425"/>
          <cell r="EH425"/>
          <cell r="EI425"/>
          <cell r="EJ425"/>
          <cell r="EK425"/>
          <cell r="EL425"/>
          <cell r="EM425"/>
          <cell r="EN425"/>
          <cell r="EO425"/>
          <cell r="EP425"/>
          <cell r="EQ425"/>
          <cell r="ER425"/>
          <cell r="ES425"/>
          <cell r="ET425"/>
          <cell r="EU425" t="str">
            <v>$ -</v>
          </cell>
          <cell r="EV425"/>
          <cell r="EW425"/>
          <cell r="EX425"/>
          <cell r="EY425"/>
          <cell r="EZ425"/>
          <cell r="FA425"/>
          <cell r="FB425">
            <v>0</v>
          </cell>
          <cell r="FC425" t="str">
            <v>#¡VALOR!</v>
          </cell>
          <cell r="FD425">
            <v>0</v>
          </cell>
          <cell r="FE425" t="str">
            <v>$ 0</v>
          </cell>
          <cell r="FF425" t="str">
            <v>#¡VALOR!</v>
          </cell>
          <cell r="FG425" t="str">
            <v>#¡VALOR!</v>
          </cell>
          <cell r="FH425"/>
          <cell r="FI425"/>
          <cell r="FJ425" t="str">
            <v>#N/D</v>
          </cell>
          <cell r="FK425" t="str">
            <v>#N/D</v>
          </cell>
          <cell r="FL425" t="str">
            <v>$425</v>
          </cell>
          <cell r="FM425" t="str">
            <v>#N/D</v>
          </cell>
          <cell r="FN425" t="str">
            <v>#N/D</v>
          </cell>
          <cell r="FO425" t="str">
            <v>#N/D</v>
          </cell>
          <cell r="FP425" t="str">
            <v>#N/D</v>
          </cell>
          <cell r="FQ425" t="str">
            <v>#¡REF!</v>
          </cell>
          <cell r="FR425" t="str">
            <v>#N/D</v>
          </cell>
          <cell r="FS425"/>
          <cell r="FT425"/>
          <cell r="FU425"/>
          <cell r="FV425">
            <v>0</v>
          </cell>
          <cell r="FW425" t="str">
            <v>#N/D</v>
          </cell>
          <cell r="FX425"/>
          <cell r="FY425"/>
          <cell r="FZ425"/>
          <cell r="GA425"/>
          <cell r="GB425"/>
          <cell r="GC425"/>
        </row>
        <row r="426">
          <cell r="A426"/>
          <cell r="B426"/>
          <cell r="C426">
            <v>2025</v>
          </cell>
          <cell r="D426"/>
          <cell r="E426"/>
          <cell r="F426"/>
          <cell r="G426"/>
          <cell r="H426"/>
          <cell r="I426"/>
          <cell r="J426"/>
          <cell r="K426"/>
          <cell r="L426"/>
          <cell r="M426"/>
          <cell r="N426"/>
          <cell r="O426"/>
          <cell r="P426"/>
          <cell r="Q426"/>
          <cell r="R426"/>
          <cell r="S426"/>
          <cell r="T426"/>
          <cell r="U426"/>
          <cell r="V426"/>
          <cell r="W426"/>
          <cell r="X426"/>
          <cell r="Y426"/>
          <cell r="Z426"/>
          <cell r="AA426"/>
          <cell r="AB426"/>
          <cell r="AC426"/>
          <cell r="AD426"/>
          <cell r="AE426"/>
          <cell r="AF426"/>
          <cell r="AG426"/>
          <cell r="AH426"/>
          <cell r="AI426"/>
          <cell r="AJ426"/>
          <cell r="AK426"/>
          <cell r="AL426"/>
          <cell r="AM426" t="str">
            <v>#¡VALOR!</v>
          </cell>
          <cell r="AN426">
            <v>0</v>
          </cell>
          <cell r="AO426"/>
          <cell r="AP426"/>
          <cell r="AQ426"/>
          <cell r="AR426"/>
          <cell r="AS426"/>
          <cell r="AT426"/>
          <cell r="AU426"/>
          <cell r="AV426"/>
          <cell r="AW426"/>
          <cell r="AX426"/>
          <cell r="AY426"/>
          <cell r="AZ426"/>
          <cell r="BA426"/>
          <cell r="BB426"/>
          <cell r="BC426"/>
          <cell r="BD426"/>
          <cell r="BE426"/>
          <cell r="BF426"/>
          <cell r="BG426"/>
          <cell r="BH426"/>
          <cell r="BI426"/>
          <cell r="BJ426"/>
          <cell r="BK426"/>
          <cell r="BL426"/>
          <cell r="BM426"/>
          <cell r="BN426"/>
          <cell r="BO426"/>
          <cell r="BP426"/>
          <cell r="BQ426"/>
          <cell r="BR426"/>
          <cell r="BS426"/>
          <cell r="BT426"/>
          <cell r="BU426"/>
          <cell r="BV426"/>
          <cell r="BW426"/>
          <cell r="BX426"/>
          <cell r="BY426"/>
          <cell r="BZ426"/>
          <cell r="CA426"/>
          <cell r="CB426"/>
          <cell r="CC426"/>
          <cell r="CD426"/>
          <cell r="CE426"/>
          <cell r="CF426"/>
          <cell r="CG426"/>
          <cell r="CH426"/>
          <cell r="CI426"/>
          <cell r="CJ426"/>
          <cell r="CK426"/>
          <cell r="CL426"/>
          <cell r="CM426"/>
          <cell r="CN426"/>
          <cell r="CO426"/>
          <cell r="CP426"/>
          <cell r="CQ426"/>
          <cell r="CR426"/>
          <cell r="CS426"/>
          <cell r="CT426"/>
          <cell r="CU426"/>
          <cell r="CV426"/>
          <cell r="CW426"/>
          <cell r="CX426"/>
          <cell r="CY426"/>
          <cell r="CZ426"/>
          <cell r="DA426"/>
          <cell r="DB426"/>
          <cell r="DC426"/>
          <cell r="DD426"/>
          <cell r="DE426"/>
          <cell r="DF426"/>
          <cell r="DG426"/>
          <cell r="DH426"/>
          <cell r="DI426"/>
          <cell r="DJ426"/>
          <cell r="DK426"/>
          <cell r="DL426"/>
          <cell r="DM426"/>
          <cell r="DN426"/>
          <cell r="DO426"/>
          <cell r="DP426"/>
          <cell r="DQ426"/>
          <cell r="DR426"/>
          <cell r="DS426"/>
          <cell r="DT426"/>
          <cell r="DU426"/>
          <cell r="DV426"/>
          <cell r="DW426"/>
          <cell r="DX426"/>
          <cell r="DY426"/>
          <cell r="DZ426"/>
          <cell r="EA426"/>
          <cell r="EB426"/>
          <cell r="EC426"/>
          <cell r="ED426"/>
          <cell r="EE426"/>
          <cell r="EF426"/>
          <cell r="EG426"/>
          <cell r="EH426"/>
          <cell r="EI426"/>
          <cell r="EJ426"/>
          <cell r="EK426"/>
          <cell r="EL426"/>
          <cell r="EM426"/>
          <cell r="EN426"/>
          <cell r="EO426"/>
          <cell r="EP426"/>
          <cell r="EQ426"/>
          <cell r="ER426"/>
          <cell r="ES426"/>
          <cell r="ET426"/>
          <cell r="EU426" t="str">
            <v>$ -</v>
          </cell>
          <cell r="EV426"/>
          <cell r="EW426"/>
          <cell r="EX426"/>
          <cell r="EY426"/>
          <cell r="EZ426"/>
          <cell r="FA426"/>
          <cell r="FB426">
            <v>0</v>
          </cell>
          <cell r="FC426" t="str">
            <v>#¡VALOR!</v>
          </cell>
          <cell r="FD426">
            <v>0</v>
          </cell>
          <cell r="FE426" t="str">
            <v>$ 0</v>
          </cell>
          <cell r="FF426" t="str">
            <v>#¡VALOR!</v>
          </cell>
          <cell r="FG426" t="str">
            <v>#¡VALOR!</v>
          </cell>
          <cell r="FH426"/>
          <cell r="FI426"/>
          <cell r="FJ426" t="str">
            <v>#N/D</v>
          </cell>
          <cell r="FK426" t="str">
            <v>#N/D</v>
          </cell>
          <cell r="FL426" t="str">
            <v>$426</v>
          </cell>
          <cell r="FM426" t="str">
            <v>#N/D</v>
          </cell>
          <cell r="FN426" t="str">
            <v>#N/D</v>
          </cell>
          <cell r="FO426" t="str">
            <v>#N/D</v>
          </cell>
          <cell r="FP426" t="str">
            <v>#N/D</v>
          </cell>
          <cell r="FQ426" t="str">
            <v>#¡REF!</v>
          </cell>
          <cell r="FR426" t="str">
            <v>#N/D</v>
          </cell>
          <cell r="FS426"/>
          <cell r="FT426"/>
          <cell r="FU426"/>
          <cell r="FV426">
            <v>0</v>
          </cell>
          <cell r="FW426" t="str">
            <v>#N/D</v>
          </cell>
          <cell r="FX426"/>
          <cell r="FY426"/>
          <cell r="FZ426"/>
          <cell r="GA426"/>
          <cell r="GB426"/>
          <cell r="GC426"/>
        </row>
        <row r="427">
          <cell r="A427"/>
          <cell r="B427"/>
          <cell r="C427">
            <v>2025</v>
          </cell>
          <cell r="D427"/>
          <cell r="E427"/>
          <cell r="F427"/>
          <cell r="G427"/>
          <cell r="H427"/>
          <cell r="I427"/>
          <cell r="J427"/>
          <cell r="K427"/>
          <cell r="L427"/>
          <cell r="M427"/>
          <cell r="N427"/>
          <cell r="O427"/>
          <cell r="P427"/>
          <cell r="Q427"/>
          <cell r="R427"/>
          <cell r="S427"/>
          <cell r="T427"/>
          <cell r="U427"/>
          <cell r="V427"/>
          <cell r="W427"/>
          <cell r="X427"/>
          <cell r="Y427"/>
          <cell r="Z427"/>
          <cell r="AA427"/>
          <cell r="AB427"/>
          <cell r="AC427"/>
          <cell r="AD427"/>
          <cell r="AE427"/>
          <cell r="AF427"/>
          <cell r="AG427"/>
          <cell r="AH427"/>
          <cell r="AI427"/>
          <cell r="AJ427"/>
          <cell r="AK427"/>
          <cell r="AL427"/>
          <cell r="AM427" t="str">
            <v>#¡VALOR!</v>
          </cell>
          <cell r="AN427">
            <v>0</v>
          </cell>
          <cell r="AO427"/>
          <cell r="AP427"/>
          <cell r="AQ427"/>
          <cell r="AR427"/>
          <cell r="AS427"/>
          <cell r="AT427"/>
          <cell r="AU427"/>
          <cell r="AV427"/>
          <cell r="AW427"/>
          <cell r="AX427"/>
          <cell r="AY427"/>
          <cell r="AZ427"/>
          <cell r="BA427"/>
          <cell r="BB427"/>
          <cell r="BC427"/>
          <cell r="BD427"/>
          <cell r="BE427"/>
          <cell r="BF427"/>
          <cell r="BG427"/>
          <cell r="BH427"/>
          <cell r="BI427"/>
          <cell r="BJ427"/>
          <cell r="BK427"/>
          <cell r="BL427"/>
          <cell r="BM427"/>
          <cell r="BN427"/>
          <cell r="BO427"/>
          <cell r="BP427"/>
          <cell r="BQ427"/>
          <cell r="BR427"/>
          <cell r="BS427"/>
          <cell r="BT427"/>
          <cell r="BU427"/>
          <cell r="BV427"/>
          <cell r="BW427"/>
          <cell r="BX427"/>
          <cell r="BY427"/>
          <cell r="BZ427"/>
          <cell r="CA427"/>
          <cell r="CB427"/>
          <cell r="CC427"/>
          <cell r="CD427"/>
          <cell r="CE427"/>
          <cell r="CF427"/>
          <cell r="CG427"/>
          <cell r="CH427"/>
          <cell r="CI427"/>
          <cell r="CJ427"/>
          <cell r="CK427"/>
          <cell r="CL427"/>
          <cell r="CM427"/>
          <cell r="CN427"/>
          <cell r="CO427"/>
          <cell r="CP427"/>
          <cell r="CQ427"/>
          <cell r="CR427"/>
          <cell r="CS427"/>
          <cell r="CT427"/>
          <cell r="CU427"/>
          <cell r="CV427"/>
          <cell r="CW427"/>
          <cell r="CX427"/>
          <cell r="CY427"/>
          <cell r="CZ427"/>
          <cell r="DA427"/>
          <cell r="DB427"/>
          <cell r="DC427"/>
          <cell r="DD427"/>
          <cell r="DE427"/>
          <cell r="DF427"/>
          <cell r="DG427"/>
          <cell r="DH427"/>
          <cell r="DI427"/>
          <cell r="DJ427"/>
          <cell r="DK427"/>
          <cell r="DL427"/>
          <cell r="DM427"/>
          <cell r="DN427"/>
          <cell r="DO427"/>
          <cell r="DP427"/>
          <cell r="DQ427"/>
          <cell r="DR427"/>
          <cell r="DS427"/>
          <cell r="DT427"/>
          <cell r="DU427"/>
          <cell r="DV427"/>
          <cell r="DW427"/>
          <cell r="DX427"/>
          <cell r="DY427"/>
          <cell r="DZ427"/>
          <cell r="EA427"/>
          <cell r="EB427"/>
          <cell r="EC427"/>
          <cell r="ED427"/>
          <cell r="EE427"/>
          <cell r="EF427"/>
          <cell r="EG427"/>
          <cell r="EH427"/>
          <cell r="EI427"/>
          <cell r="EJ427"/>
          <cell r="EK427"/>
          <cell r="EL427"/>
          <cell r="EM427"/>
          <cell r="EN427"/>
          <cell r="EO427"/>
          <cell r="EP427"/>
          <cell r="EQ427"/>
          <cell r="ER427"/>
          <cell r="ES427"/>
          <cell r="ET427"/>
          <cell r="EU427" t="str">
            <v>$ -</v>
          </cell>
          <cell r="EV427"/>
          <cell r="EW427"/>
          <cell r="EX427"/>
          <cell r="EY427"/>
          <cell r="EZ427"/>
          <cell r="FA427"/>
          <cell r="FB427">
            <v>0</v>
          </cell>
          <cell r="FC427" t="str">
            <v>#¡VALOR!</v>
          </cell>
          <cell r="FD427">
            <v>0</v>
          </cell>
          <cell r="FE427" t="str">
            <v>$ 0</v>
          </cell>
          <cell r="FF427" t="str">
            <v>#¡VALOR!</v>
          </cell>
          <cell r="FG427" t="str">
            <v>#¡VALOR!</v>
          </cell>
          <cell r="FH427"/>
          <cell r="FI427"/>
          <cell r="FJ427" t="str">
            <v>#N/D</v>
          </cell>
          <cell r="FK427" t="str">
            <v>#N/D</v>
          </cell>
          <cell r="FL427" t="str">
            <v>$427</v>
          </cell>
          <cell r="FM427" t="str">
            <v>#N/D</v>
          </cell>
          <cell r="FN427" t="str">
            <v>#N/D</v>
          </cell>
          <cell r="FO427" t="str">
            <v>#N/D</v>
          </cell>
          <cell r="FP427" t="str">
            <v>#N/D</v>
          </cell>
          <cell r="FQ427" t="str">
            <v>#¡REF!</v>
          </cell>
          <cell r="FR427" t="str">
            <v>#N/D</v>
          </cell>
          <cell r="FS427"/>
          <cell r="FT427"/>
          <cell r="FU427"/>
          <cell r="FV427">
            <v>0</v>
          </cell>
          <cell r="FW427" t="str">
            <v>#N/D</v>
          </cell>
          <cell r="FX427"/>
          <cell r="FY427"/>
          <cell r="FZ427"/>
          <cell r="GA427"/>
          <cell r="GB427"/>
          <cell r="GC427"/>
        </row>
        <row r="428">
          <cell r="A428"/>
          <cell r="B428"/>
          <cell r="C428">
            <v>2025</v>
          </cell>
          <cell r="D428"/>
          <cell r="E428"/>
          <cell r="F428"/>
          <cell r="G428"/>
          <cell r="H428"/>
          <cell r="I428"/>
          <cell r="J428"/>
          <cell r="K428"/>
          <cell r="L428"/>
          <cell r="M428"/>
          <cell r="N428"/>
          <cell r="O428"/>
          <cell r="P428"/>
          <cell r="Q428"/>
          <cell r="R428"/>
          <cell r="S428"/>
          <cell r="T428"/>
          <cell r="U428"/>
          <cell r="V428"/>
          <cell r="W428"/>
          <cell r="X428"/>
          <cell r="Y428"/>
          <cell r="Z428"/>
          <cell r="AA428"/>
          <cell r="AB428"/>
          <cell r="AC428"/>
          <cell r="AD428"/>
          <cell r="AE428"/>
          <cell r="AF428"/>
          <cell r="AG428"/>
          <cell r="AH428"/>
          <cell r="AI428"/>
          <cell r="AJ428"/>
          <cell r="AK428"/>
          <cell r="AL428"/>
          <cell r="AM428" t="str">
            <v>#¡VALOR!</v>
          </cell>
          <cell r="AN428">
            <v>0</v>
          </cell>
          <cell r="AO428"/>
          <cell r="AP428"/>
          <cell r="AQ428"/>
          <cell r="AR428"/>
          <cell r="AS428"/>
          <cell r="AT428"/>
          <cell r="AU428"/>
          <cell r="AV428"/>
          <cell r="AW428"/>
          <cell r="AX428"/>
          <cell r="AY428"/>
          <cell r="AZ428"/>
          <cell r="BA428"/>
          <cell r="BB428"/>
          <cell r="BC428"/>
          <cell r="BD428"/>
          <cell r="BE428"/>
          <cell r="BF428"/>
          <cell r="BG428"/>
          <cell r="BH428"/>
          <cell r="BI428"/>
          <cell r="BJ428"/>
          <cell r="BK428"/>
          <cell r="BL428"/>
          <cell r="BM428"/>
          <cell r="BN428"/>
          <cell r="BO428"/>
          <cell r="BP428"/>
          <cell r="BQ428"/>
          <cell r="BR428"/>
          <cell r="BS428"/>
          <cell r="BT428"/>
          <cell r="BU428"/>
          <cell r="BV428"/>
          <cell r="BW428"/>
          <cell r="BX428"/>
          <cell r="BY428"/>
          <cell r="BZ428"/>
          <cell r="CA428"/>
          <cell r="CB428"/>
          <cell r="CC428"/>
          <cell r="CD428"/>
          <cell r="CE428"/>
          <cell r="CF428"/>
          <cell r="CG428"/>
          <cell r="CH428"/>
          <cell r="CI428"/>
          <cell r="CJ428"/>
          <cell r="CK428"/>
          <cell r="CL428"/>
          <cell r="CM428"/>
          <cell r="CN428"/>
          <cell r="CO428"/>
          <cell r="CP428"/>
          <cell r="CQ428"/>
          <cell r="CR428"/>
          <cell r="CS428"/>
          <cell r="CT428"/>
          <cell r="CU428"/>
          <cell r="CV428"/>
          <cell r="CW428"/>
          <cell r="CX428"/>
          <cell r="CY428"/>
          <cell r="CZ428"/>
          <cell r="DA428"/>
          <cell r="DB428"/>
          <cell r="DC428"/>
          <cell r="DD428"/>
          <cell r="DE428"/>
          <cell r="DF428"/>
          <cell r="DG428"/>
          <cell r="DH428"/>
          <cell r="DI428"/>
          <cell r="DJ428"/>
          <cell r="DK428"/>
          <cell r="DL428"/>
          <cell r="DM428"/>
          <cell r="DN428"/>
          <cell r="DO428"/>
          <cell r="DP428"/>
          <cell r="DQ428"/>
          <cell r="DR428"/>
          <cell r="DS428"/>
          <cell r="DT428"/>
          <cell r="DU428"/>
          <cell r="DV428"/>
          <cell r="DW428"/>
          <cell r="DX428"/>
          <cell r="DY428"/>
          <cell r="DZ428"/>
          <cell r="EA428"/>
          <cell r="EB428"/>
          <cell r="EC428"/>
          <cell r="ED428"/>
          <cell r="EE428"/>
          <cell r="EF428"/>
          <cell r="EG428"/>
          <cell r="EH428"/>
          <cell r="EI428"/>
          <cell r="EJ428"/>
          <cell r="EK428"/>
          <cell r="EL428"/>
          <cell r="EM428"/>
          <cell r="EN428"/>
          <cell r="EO428"/>
          <cell r="EP428"/>
          <cell r="EQ428"/>
          <cell r="ER428"/>
          <cell r="ES428"/>
          <cell r="ET428"/>
          <cell r="EU428" t="str">
            <v>$ -</v>
          </cell>
          <cell r="EV428"/>
          <cell r="EW428"/>
          <cell r="EX428"/>
          <cell r="EY428"/>
          <cell r="EZ428"/>
          <cell r="FA428"/>
          <cell r="FB428">
            <v>0</v>
          </cell>
          <cell r="FC428" t="str">
            <v>#¡VALOR!</v>
          </cell>
          <cell r="FD428">
            <v>0</v>
          </cell>
          <cell r="FE428" t="str">
            <v>$ 0</v>
          </cell>
          <cell r="FF428" t="str">
            <v>#¡VALOR!</v>
          </cell>
          <cell r="FG428" t="str">
            <v>#¡VALOR!</v>
          </cell>
          <cell r="FH428"/>
          <cell r="FI428"/>
          <cell r="FJ428" t="str">
            <v>#N/D</v>
          </cell>
          <cell r="FK428" t="str">
            <v>#N/D</v>
          </cell>
          <cell r="FL428" t="str">
            <v>$428</v>
          </cell>
          <cell r="FM428" t="str">
            <v>#N/D</v>
          </cell>
          <cell r="FN428" t="str">
            <v>#N/D</v>
          </cell>
          <cell r="FO428" t="str">
            <v>#N/D</v>
          </cell>
          <cell r="FP428" t="str">
            <v>#N/D</v>
          </cell>
          <cell r="FQ428" t="str">
            <v>#¡REF!</v>
          </cell>
          <cell r="FR428" t="str">
            <v>#N/D</v>
          </cell>
          <cell r="FS428"/>
          <cell r="FT428"/>
          <cell r="FU428"/>
          <cell r="FV428">
            <v>0</v>
          </cell>
          <cell r="FW428" t="str">
            <v>#N/D</v>
          </cell>
          <cell r="FX428"/>
          <cell r="FY428"/>
          <cell r="FZ428"/>
          <cell r="GA428"/>
          <cell r="GB428"/>
          <cell r="GC428"/>
        </row>
        <row r="429">
          <cell r="A429"/>
          <cell r="B429"/>
          <cell r="C429">
            <v>2025</v>
          </cell>
          <cell r="D429"/>
          <cell r="E429"/>
          <cell r="F429"/>
          <cell r="G429"/>
          <cell r="H429"/>
          <cell r="I429"/>
          <cell r="J429"/>
          <cell r="K429"/>
          <cell r="L429"/>
          <cell r="M429"/>
          <cell r="N429"/>
          <cell r="O429"/>
          <cell r="P429"/>
          <cell r="Q429"/>
          <cell r="R429"/>
          <cell r="S429"/>
          <cell r="T429"/>
          <cell r="U429"/>
          <cell r="V429"/>
          <cell r="W429"/>
          <cell r="X429"/>
          <cell r="Y429"/>
          <cell r="Z429"/>
          <cell r="AA429"/>
          <cell r="AB429"/>
          <cell r="AC429"/>
          <cell r="AD429"/>
          <cell r="AE429"/>
          <cell r="AF429"/>
          <cell r="AG429"/>
          <cell r="AH429"/>
          <cell r="AI429"/>
          <cell r="AJ429"/>
          <cell r="AK429"/>
          <cell r="AL429"/>
          <cell r="AM429" t="str">
            <v>#¡VALOR!</v>
          </cell>
          <cell r="AN429">
            <v>0</v>
          </cell>
          <cell r="AO429"/>
          <cell r="AP429"/>
          <cell r="AQ429"/>
          <cell r="AR429"/>
          <cell r="AS429"/>
          <cell r="AT429"/>
          <cell r="AU429"/>
          <cell r="AV429"/>
          <cell r="AW429"/>
          <cell r="AX429"/>
          <cell r="AY429"/>
          <cell r="AZ429"/>
          <cell r="BA429"/>
          <cell r="BB429"/>
          <cell r="BC429"/>
          <cell r="BD429"/>
          <cell r="BE429"/>
          <cell r="BF429"/>
          <cell r="BG429"/>
          <cell r="BH429"/>
          <cell r="BI429"/>
          <cell r="BJ429"/>
          <cell r="BK429"/>
          <cell r="BL429"/>
          <cell r="BM429"/>
          <cell r="BN429"/>
          <cell r="BO429"/>
          <cell r="BP429"/>
          <cell r="BQ429"/>
          <cell r="BR429"/>
          <cell r="BS429"/>
          <cell r="BT429"/>
          <cell r="BU429"/>
          <cell r="BV429"/>
          <cell r="BW429"/>
          <cell r="BX429"/>
          <cell r="BY429"/>
          <cell r="BZ429"/>
          <cell r="CA429"/>
          <cell r="CB429"/>
          <cell r="CC429"/>
          <cell r="CD429"/>
          <cell r="CE429"/>
          <cell r="CF429"/>
          <cell r="CG429"/>
          <cell r="CH429"/>
          <cell r="CI429"/>
          <cell r="CJ429"/>
          <cell r="CK429"/>
          <cell r="CL429"/>
          <cell r="CM429"/>
          <cell r="CN429"/>
          <cell r="CO429"/>
          <cell r="CP429"/>
          <cell r="CQ429"/>
          <cell r="CR429"/>
          <cell r="CS429"/>
          <cell r="CT429"/>
          <cell r="CU429"/>
          <cell r="CV429"/>
          <cell r="CW429"/>
          <cell r="CX429"/>
          <cell r="CY429"/>
          <cell r="CZ429"/>
          <cell r="DA429"/>
          <cell r="DB429"/>
          <cell r="DC429"/>
          <cell r="DD429"/>
          <cell r="DE429"/>
          <cell r="DF429"/>
          <cell r="DG429"/>
          <cell r="DH429"/>
          <cell r="DI429"/>
          <cell r="DJ429"/>
          <cell r="DK429"/>
          <cell r="DL429"/>
          <cell r="DM429"/>
          <cell r="DN429"/>
          <cell r="DO429"/>
          <cell r="DP429"/>
          <cell r="DQ429"/>
          <cell r="DR429"/>
          <cell r="DS429"/>
          <cell r="DT429"/>
          <cell r="DU429"/>
          <cell r="DV429"/>
          <cell r="DW429"/>
          <cell r="DX429"/>
          <cell r="DY429"/>
          <cell r="DZ429"/>
          <cell r="EA429"/>
          <cell r="EB429"/>
          <cell r="EC429"/>
          <cell r="ED429"/>
          <cell r="EE429"/>
          <cell r="EF429"/>
          <cell r="EG429"/>
          <cell r="EH429"/>
          <cell r="EI429"/>
          <cell r="EJ429"/>
          <cell r="EK429"/>
          <cell r="EL429"/>
          <cell r="EM429"/>
          <cell r="EN429"/>
          <cell r="EO429"/>
          <cell r="EP429"/>
          <cell r="EQ429"/>
          <cell r="ER429"/>
          <cell r="ES429"/>
          <cell r="ET429"/>
          <cell r="EU429" t="str">
            <v>$ -</v>
          </cell>
          <cell r="EV429"/>
          <cell r="EW429"/>
          <cell r="EX429"/>
          <cell r="EY429"/>
          <cell r="EZ429"/>
          <cell r="FA429"/>
          <cell r="FB429">
            <v>0</v>
          </cell>
          <cell r="FC429" t="str">
            <v>#¡VALOR!</v>
          </cell>
          <cell r="FD429">
            <v>0</v>
          </cell>
          <cell r="FE429" t="str">
            <v>$ 0</v>
          </cell>
          <cell r="FF429" t="str">
            <v>#¡VALOR!</v>
          </cell>
          <cell r="FG429" t="str">
            <v>#¡VALOR!</v>
          </cell>
          <cell r="FH429"/>
          <cell r="FI429"/>
          <cell r="FJ429" t="str">
            <v>#N/D</v>
          </cell>
          <cell r="FK429" t="str">
            <v>#N/D</v>
          </cell>
          <cell r="FL429" t="str">
            <v>$429</v>
          </cell>
          <cell r="FM429" t="str">
            <v>#N/D</v>
          </cell>
          <cell r="FN429" t="str">
            <v>#N/D</v>
          </cell>
          <cell r="FO429" t="str">
            <v>#N/D</v>
          </cell>
          <cell r="FP429" t="str">
            <v>#N/D</v>
          </cell>
          <cell r="FQ429" t="str">
            <v>#¡REF!</v>
          </cell>
          <cell r="FR429" t="str">
            <v>#N/D</v>
          </cell>
          <cell r="FS429"/>
          <cell r="FT429"/>
          <cell r="FU429"/>
          <cell r="FV429">
            <v>0</v>
          </cell>
          <cell r="FW429" t="str">
            <v>#N/D</v>
          </cell>
          <cell r="FX429"/>
          <cell r="FY429"/>
          <cell r="FZ429"/>
          <cell r="GA429"/>
          <cell r="GB429"/>
          <cell r="GC429"/>
        </row>
        <row r="430">
          <cell r="A430"/>
          <cell r="B430"/>
          <cell r="C430">
            <v>2025</v>
          </cell>
          <cell r="D430"/>
          <cell r="E430"/>
          <cell r="F430"/>
          <cell r="G430"/>
          <cell r="H430"/>
          <cell r="I430"/>
          <cell r="J430"/>
          <cell r="K430"/>
          <cell r="L430"/>
          <cell r="M430"/>
          <cell r="N430"/>
          <cell r="O430"/>
          <cell r="P430"/>
          <cell r="Q430"/>
          <cell r="R430"/>
          <cell r="S430"/>
          <cell r="T430"/>
          <cell r="U430"/>
          <cell r="V430"/>
          <cell r="W430"/>
          <cell r="X430"/>
          <cell r="Y430"/>
          <cell r="Z430"/>
          <cell r="AA430"/>
          <cell r="AB430"/>
          <cell r="AC430"/>
          <cell r="AD430"/>
          <cell r="AE430"/>
          <cell r="AF430"/>
          <cell r="AG430"/>
          <cell r="AH430"/>
          <cell r="AI430"/>
          <cell r="AJ430"/>
          <cell r="AK430"/>
          <cell r="AL430"/>
          <cell r="AM430" t="str">
            <v>#¡VALOR!</v>
          </cell>
          <cell r="AN430">
            <v>0</v>
          </cell>
          <cell r="AO430"/>
          <cell r="AP430"/>
          <cell r="AQ430"/>
          <cell r="AR430"/>
          <cell r="AS430"/>
          <cell r="AT430"/>
          <cell r="AU430"/>
          <cell r="AV430"/>
          <cell r="AW430"/>
          <cell r="AX430"/>
          <cell r="AY430"/>
          <cell r="AZ430"/>
          <cell r="BA430"/>
          <cell r="BB430"/>
          <cell r="BC430"/>
          <cell r="BD430"/>
          <cell r="BE430"/>
          <cell r="BF430"/>
          <cell r="BG430"/>
          <cell r="BH430"/>
          <cell r="BI430"/>
          <cell r="BJ430"/>
          <cell r="BK430"/>
          <cell r="BL430"/>
          <cell r="BM430"/>
          <cell r="BN430"/>
          <cell r="BO430"/>
          <cell r="BP430"/>
          <cell r="BQ430"/>
          <cell r="BR430"/>
          <cell r="BS430"/>
          <cell r="BT430"/>
          <cell r="BU430"/>
          <cell r="BV430"/>
          <cell r="BW430"/>
          <cell r="BX430"/>
          <cell r="BY430"/>
          <cell r="BZ430"/>
          <cell r="CA430"/>
          <cell r="CB430"/>
          <cell r="CC430"/>
          <cell r="CD430"/>
          <cell r="CE430"/>
          <cell r="CF430"/>
          <cell r="CG430"/>
          <cell r="CH430"/>
          <cell r="CI430"/>
          <cell r="CJ430"/>
          <cell r="CK430"/>
          <cell r="CL430"/>
          <cell r="CM430"/>
          <cell r="CN430"/>
          <cell r="CO430"/>
          <cell r="CP430"/>
          <cell r="CQ430"/>
          <cell r="CR430"/>
          <cell r="CS430"/>
          <cell r="CT430"/>
          <cell r="CU430"/>
          <cell r="CV430"/>
          <cell r="CW430"/>
          <cell r="CX430"/>
          <cell r="CY430"/>
          <cell r="CZ430"/>
          <cell r="DA430"/>
          <cell r="DB430"/>
          <cell r="DC430"/>
          <cell r="DD430"/>
          <cell r="DE430"/>
          <cell r="DF430"/>
          <cell r="DG430"/>
          <cell r="DH430"/>
          <cell r="DI430"/>
          <cell r="DJ430"/>
          <cell r="DK430"/>
          <cell r="DL430"/>
          <cell r="DM430"/>
          <cell r="DN430"/>
          <cell r="DO430"/>
          <cell r="DP430"/>
          <cell r="DQ430"/>
          <cell r="DR430"/>
          <cell r="DS430"/>
          <cell r="DT430"/>
          <cell r="DU430"/>
          <cell r="DV430"/>
          <cell r="DW430"/>
          <cell r="DX430"/>
          <cell r="DY430"/>
          <cell r="DZ430"/>
          <cell r="EA430"/>
          <cell r="EB430"/>
          <cell r="EC430"/>
          <cell r="ED430"/>
          <cell r="EE430"/>
          <cell r="EF430"/>
          <cell r="EG430"/>
          <cell r="EH430"/>
          <cell r="EI430"/>
          <cell r="EJ430"/>
          <cell r="EK430"/>
          <cell r="EL430"/>
          <cell r="EM430"/>
          <cell r="EN430"/>
          <cell r="EO430"/>
          <cell r="EP430"/>
          <cell r="EQ430"/>
          <cell r="ER430"/>
          <cell r="ES430"/>
          <cell r="ET430"/>
          <cell r="EU430" t="str">
            <v>$ -</v>
          </cell>
          <cell r="EV430"/>
          <cell r="EW430"/>
          <cell r="EX430"/>
          <cell r="EY430"/>
          <cell r="EZ430"/>
          <cell r="FA430"/>
          <cell r="FB430">
            <v>0</v>
          </cell>
          <cell r="FC430" t="str">
            <v>#¡VALOR!</v>
          </cell>
          <cell r="FD430">
            <v>0</v>
          </cell>
          <cell r="FE430" t="str">
            <v>$ 0</v>
          </cell>
          <cell r="FF430" t="str">
            <v>#¡VALOR!</v>
          </cell>
          <cell r="FG430" t="str">
            <v>#¡VALOR!</v>
          </cell>
          <cell r="FH430"/>
          <cell r="FI430"/>
          <cell r="FJ430" t="str">
            <v>#N/D</v>
          </cell>
          <cell r="FK430" t="str">
            <v>#N/D</v>
          </cell>
          <cell r="FL430" t="str">
            <v>$430</v>
          </cell>
          <cell r="FM430" t="str">
            <v>#N/D</v>
          </cell>
          <cell r="FN430" t="str">
            <v>#N/D</v>
          </cell>
          <cell r="FO430" t="str">
            <v>#N/D</v>
          </cell>
          <cell r="FP430" t="str">
            <v>#N/D</v>
          </cell>
          <cell r="FQ430" t="str">
            <v>#¡REF!</v>
          </cell>
          <cell r="FR430" t="str">
            <v>#N/D</v>
          </cell>
          <cell r="FS430"/>
          <cell r="FT430"/>
          <cell r="FU430"/>
          <cell r="FV430">
            <v>0</v>
          </cell>
          <cell r="FW430" t="str">
            <v>#N/D</v>
          </cell>
          <cell r="FX430"/>
          <cell r="FY430"/>
          <cell r="FZ430"/>
          <cell r="GA430"/>
          <cell r="GB430"/>
          <cell r="GC430"/>
        </row>
        <row r="431">
          <cell r="A431"/>
          <cell r="B431"/>
          <cell r="C431">
            <v>2025</v>
          </cell>
          <cell r="D431"/>
          <cell r="E431"/>
          <cell r="F431"/>
          <cell r="G431"/>
          <cell r="H431"/>
          <cell r="I431"/>
          <cell r="J431"/>
          <cell r="K431"/>
          <cell r="L431"/>
          <cell r="M431"/>
          <cell r="N431"/>
          <cell r="O431"/>
          <cell r="P431"/>
          <cell r="Q431"/>
          <cell r="R431"/>
          <cell r="S431"/>
          <cell r="T431"/>
          <cell r="U431"/>
          <cell r="V431"/>
          <cell r="W431"/>
          <cell r="X431"/>
          <cell r="Y431"/>
          <cell r="Z431"/>
          <cell r="AA431"/>
          <cell r="AB431"/>
          <cell r="AC431"/>
          <cell r="AD431"/>
          <cell r="AE431"/>
          <cell r="AF431"/>
          <cell r="AG431"/>
          <cell r="AH431"/>
          <cell r="AI431"/>
          <cell r="AJ431"/>
          <cell r="AK431"/>
          <cell r="AL431"/>
          <cell r="AM431" t="str">
            <v>#¡VALOR!</v>
          </cell>
          <cell r="AN431">
            <v>0</v>
          </cell>
          <cell r="AO431"/>
          <cell r="AP431"/>
          <cell r="AQ431"/>
          <cell r="AR431"/>
          <cell r="AS431"/>
          <cell r="AT431"/>
          <cell r="AU431"/>
          <cell r="AV431"/>
          <cell r="AW431"/>
          <cell r="AX431"/>
          <cell r="AY431"/>
          <cell r="AZ431"/>
          <cell r="BA431"/>
          <cell r="BB431"/>
          <cell r="BC431"/>
          <cell r="BD431"/>
          <cell r="BE431"/>
          <cell r="BF431"/>
          <cell r="BG431"/>
          <cell r="BH431"/>
          <cell r="BI431"/>
          <cell r="BJ431"/>
          <cell r="BK431"/>
          <cell r="BL431"/>
          <cell r="BM431"/>
          <cell r="BN431"/>
          <cell r="BO431"/>
          <cell r="BP431"/>
          <cell r="BQ431"/>
          <cell r="BR431"/>
          <cell r="BS431"/>
          <cell r="BT431"/>
          <cell r="BU431"/>
          <cell r="BV431"/>
          <cell r="BW431"/>
          <cell r="BX431"/>
          <cell r="BY431"/>
          <cell r="BZ431"/>
          <cell r="CA431"/>
          <cell r="CB431"/>
          <cell r="CC431"/>
          <cell r="CD431"/>
          <cell r="CE431"/>
          <cell r="CF431"/>
          <cell r="CG431"/>
          <cell r="CH431"/>
          <cell r="CI431"/>
          <cell r="CJ431"/>
          <cell r="CK431"/>
          <cell r="CL431"/>
          <cell r="CM431"/>
          <cell r="CN431"/>
          <cell r="CO431"/>
          <cell r="CP431"/>
          <cell r="CQ431"/>
          <cell r="CR431"/>
          <cell r="CS431"/>
          <cell r="CT431"/>
          <cell r="CU431"/>
          <cell r="CV431"/>
          <cell r="CW431"/>
          <cell r="CX431"/>
          <cell r="CY431"/>
          <cell r="CZ431"/>
          <cell r="DA431"/>
          <cell r="DB431"/>
          <cell r="DC431"/>
          <cell r="DD431"/>
          <cell r="DE431"/>
          <cell r="DF431"/>
          <cell r="DG431"/>
          <cell r="DH431"/>
          <cell r="DI431"/>
          <cell r="DJ431"/>
          <cell r="DK431"/>
          <cell r="DL431"/>
          <cell r="DM431"/>
          <cell r="DN431"/>
          <cell r="DO431"/>
          <cell r="DP431"/>
          <cell r="DQ431"/>
          <cell r="DR431"/>
          <cell r="DS431"/>
          <cell r="DT431"/>
          <cell r="DU431"/>
          <cell r="DV431"/>
          <cell r="DW431"/>
          <cell r="DX431"/>
          <cell r="DY431"/>
          <cell r="DZ431"/>
          <cell r="EA431"/>
          <cell r="EB431"/>
          <cell r="EC431"/>
          <cell r="ED431"/>
          <cell r="EE431"/>
          <cell r="EF431"/>
          <cell r="EG431"/>
          <cell r="EH431"/>
          <cell r="EI431"/>
          <cell r="EJ431"/>
          <cell r="EK431"/>
          <cell r="EL431"/>
          <cell r="EM431"/>
          <cell r="EN431"/>
          <cell r="EO431"/>
          <cell r="EP431"/>
          <cell r="EQ431"/>
          <cell r="ER431"/>
          <cell r="ES431"/>
          <cell r="ET431"/>
          <cell r="EU431" t="str">
            <v>$ -</v>
          </cell>
          <cell r="EV431"/>
          <cell r="EW431"/>
          <cell r="EX431"/>
          <cell r="EY431"/>
          <cell r="EZ431"/>
          <cell r="FA431"/>
          <cell r="FB431">
            <v>0</v>
          </cell>
          <cell r="FC431" t="str">
            <v>#¡VALOR!</v>
          </cell>
          <cell r="FD431">
            <v>0</v>
          </cell>
          <cell r="FE431" t="str">
            <v>$ 0</v>
          </cell>
          <cell r="FF431" t="str">
            <v>#¡VALOR!</v>
          </cell>
          <cell r="FG431" t="str">
            <v>#¡VALOR!</v>
          </cell>
          <cell r="FH431"/>
          <cell r="FI431"/>
          <cell r="FJ431" t="str">
            <v>#N/D</v>
          </cell>
          <cell r="FK431" t="str">
            <v>#N/D</v>
          </cell>
          <cell r="FL431" t="str">
            <v>$431</v>
          </cell>
          <cell r="FM431" t="str">
            <v>#N/D</v>
          </cell>
          <cell r="FN431" t="str">
            <v>#N/D</v>
          </cell>
          <cell r="FO431" t="str">
            <v>#N/D</v>
          </cell>
          <cell r="FP431" t="str">
            <v>#N/D</v>
          </cell>
          <cell r="FQ431" t="str">
            <v>#¡REF!</v>
          </cell>
          <cell r="FR431" t="str">
            <v>#N/D</v>
          </cell>
          <cell r="FS431"/>
          <cell r="FT431"/>
          <cell r="FU431"/>
          <cell r="FV431">
            <v>0</v>
          </cell>
          <cell r="FW431" t="str">
            <v>#N/D</v>
          </cell>
          <cell r="FX431"/>
          <cell r="FY431"/>
          <cell r="FZ431"/>
          <cell r="GA431"/>
          <cell r="GB431"/>
          <cell r="GC431"/>
        </row>
        <row r="432">
          <cell r="A432"/>
          <cell r="B432"/>
          <cell r="C432">
            <v>2025</v>
          </cell>
          <cell r="D432"/>
          <cell r="E432"/>
          <cell r="F432"/>
          <cell r="G432"/>
          <cell r="H432"/>
          <cell r="I432"/>
          <cell r="J432"/>
          <cell r="K432"/>
          <cell r="L432"/>
          <cell r="M432"/>
          <cell r="N432"/>
          <cell r="O432"/>
          <cell r="P432"/>
          <cell r="Q432"/>
          <cell r="R432"/>
          <cell r="S432"/>
          <cell r="T432"/>
          <cell r="U432"/>
          <cell r="V432"/>
          <cell r="W432"/>
          <cell r="X432"/>
          <cell r="Y432"/>
          <cell r="Z432"/>
          <cell r="AA432"/>
          <cell r="AB432"/>
          <cell r="AC432"/>
          <cell r="AD432"/>
          <cell r="AE432"/>
          <cell r="AF432"/>
          <cell r="AG432"/>
          <cell r="AH432"/>
          <cell r="AI432"/>
          <cell r="AJ432"/>
          <cell r="AK432"/>
          <cell r="AL432"/>
          <cell r="AM432" t="str">
            <v>#¡VALOR!</v>
          </cell>
          <cell r="AN432">
            <v>0</v>
          </cell>
          <cell r="AO432"/>
          <cell r="AP432"/>
          <cell r="AQ432"/>
          <cell r="AR432"/>
          <cell r="AS432"/>
          <cell r="AT432"/>
          <cell r="AU432"/>
          <cell r="AV432"/>
          <cell r="AW432"/>
          <cell r="AX432"/>
          <cell r="AY432"/>
          <cell r="AZ432"/>
          <cell r="BA432"/>
          <cell r="BB432"/>
          <cell r="BC432"/>
          <cell r="BD432"/>
          <cell r="BE432"/>
          <cell r="BF432"/>
          <cell r="BG432"/>
          <cell r="BH432"/>
          <cell r="BI432"/>
          <cell r="BJ432"/>
          <cell r="BK432"/>
          <cell r="BL432"/>
          <cell r="BM432"/>
          <cell r="BN432"/>
          <cell r="BO432"/>
          <cell r="BP432"/>
          <cell r="BQ432"/>
          <cell r="BR432"/>
          <cell r="BS432"/>
          <cell r="BT432"/>
          <cell r="BU432"/>
          <cell r="BV432"/>
          <cell r="BW432"/>
          <cell r="BX432"/>
          <cell r="BY432"/>
          <cell r="BZ432"/>
          <cell r="CA432"/>
          <cell r="CB432"/>
          <cell r="CC432"/>
          <cell r="CD432"/>
          <cell r="CE432"/>
          <cell r="CF432"/>
          <cell r="CG432"/>
          <cell r="CH432"/>
          <cell r="CI432"/>
          <cell r="CJ432"/>
          <cell r="CK432"/>
          <cell r="CL432"/>
          <cell r="CM432"/>
          <cell r="CN432"/>
          <cell r="CO432"/>
          <cell r="CP432"/>
          <cell r="CQ432"/>
          <cell r="CR432"/>
          <cell r="CS432"/>
          <cell r="CT432"/>
          <cell r="CU432"/>
          <cell r="CV432"/>
          <cell r="CW432"/>
          <cell r="CX432"/>
          <cell r="CY432"/>
          <cell r="CZ432"/>
          <cell r="DA432"/>
          <cell r="DB432"/>
          <cell r="DC432"/>
          <cell r="DD432"/>
          <cell r="DE432"/>
          <cell r="DF432"/>
          <cell r="DG432"/>
          <cell r="DH432"/>
          <cell r="DI432"/>
          <cell r="DJ432"/>
          <cell r="DK432"/>
          <cell r="DL432"/>
          <cell r="DM432"/>
          <cell r="DN432"/>
          <cell r="DO432"/>
          <cell r="DP432"/>
          <cell r="DQ432"/>
          <cell r="DR432"/>
          <cell r="DS432"/>
          <cell r="DT432"/>
          <cell r="DU432"/>
          <cell r="DV432"/>
          <cell r="DW432"/>
          <cell r="DX432"/>
          <cell r="DY432"/>
          <cell r="DZ432"/>
          <cell r="EA432"/>
          <cell r="EB432"/>
          <cell r="EC432"/>
          <cell r="ED432"/>
          <cell r="EE432"/>
          <cell r="EF432"/>
          <cell r="EG432"/>
          <cell r="EH432"/>
          <cell r="EI432"/>
          <cell r="EJ432"/>
          <cell r="EK432"/>
          <cell r="EL432"/>
          <cell r="EM432"/>
          <cell r="EN432"/>
          <cell r="EO432"/>
          <cell r="EP432"/>
          <cell r="EQ432"/>
          <cell r="ER432"/>
          <cell r="ES432"/>
          <cell r="ET432"/>
          <cell r="EU432" t="str">
            <v>$ -</v>
          </cell>
          <cell r="EV432"/>
          <cell r="EW432"/>
          <cell r="EX432"/>
          <cell r="EY432"/>
          <cell r="EZ432"/>
          <cell r="FA432"/>
          <cell r="FB432">
            <v>0</v>
          </cell>
          <cell r="FC432" t="str">
            <v>#¡VALOR!</v>
          </cell>
          <cell r="FD432">
            <v>0</v>
          </cell>
          <cell r="FE432" t="str">
            <v>$ 0</v>
          </cell>
          <cell r="FF432" t="str">
            <v>#¡VALOR!</v>
          </cell>
          <cell r="FG432" t="str">
            <v>#¡VALOR!</v>
          </cell>
          <cell r="FH432"/>
          <cell r="FI432"/>
          <cell r="FJ432" t="str">
            <v>#N/D</v>
          </cell>
          <cell r="FK432" t="str">
            <v>#N/D</v>
          </cell>
          <cell r="FL432" t="str">
            <v>$432</v>
          </cell>
          <cell r="FM432" t="str">
            <v>#N/D</v>
          </cell>
          <cell r="FN432" t="str">
            <v>#N/D</v>
          </cell>
          <cell r="FO432" t="str">
            <v>#N/D</v>
          </cell>
          <cell r="FP432" t="str">
            <v>#N/D</v>
          </cell>
          <cell r="FQ432" t="str">
            <v>#¡REF!</v>
          </cell>
          <cell r="FR432" t="str">
            <v>#N/D</v>
          </cell>
          <cell r="FS432"/>
          <cell r="FT432"/>
          <cell r="FU432"/>
          <cell r="FV432">
            <v>0</v>
          </cell>
          <cell r="FW432" t="str">
            <v>#N/D</v>
          </cell>
          <cell r="FX432"/>
          <cell r="FY432"/>
          <cell r="FZ432"/>
          <cell r="GA432"/>
          <cell r="GB432"/>
          <cell r="GC432"/>
        </row>
        <row r="433">
          <cell r="A433"/>
          <cell r="B433"/>
          <cell r="C433">
            <v>2025</v>
          </cell>
          <cell r="D433"/>
          <cell r="E433"/>
          <cell r="F433"/>
          <cell r="G433"/>
          <cell r="H433"/>
          <cell r="I433"/>
          <cell r="J433"/>
          <cell r="K433"/>
          <cell r="L433"/>
          <cell r="M433"/>
          <cell r="N433"/>
          <cell r="O433"/>
          <cell r="P433"/>
          <cell r="Q433"/>
          <cell r="R433"/>
          <cell r="S433"/>
          <cell r="T433"/>
          <cell r="U433"/>
          <cell r="V433"/>
          <cell r="W433"/>
          <cell r="X433"/>
          <cell r="Y433"/>
          <cell r="Z433"/>
          <cell r="AA433"/>
          <cell r="AB433"/>
          <cell r="AC433"/>
          <cell r="AD433"/>
          <cell r="AE433"/>
          <cell r="AF433"/>
          <cell r="AG433"/>
          <cell r="AH433"/>
          <cell r="AI433"/>
          <cell r="AJ433"/>
          <cell r="AK433"/>
          <cell r="AL433"/>
          <cell r="AM433" t="str">
            <v>#¡VALOR!</v>
          </cell>
          <cell r="AN433">
            <v>0</v>
          </cell>
          <cell r="AO433"/>
          <cell r="AP433"/>
          <cell r="AQ433"/>
          <cell r="AR433"/>
          <cell r="AS433"/>
          <cell r="AT433"/>
          <cell r="AU433"/>
          <cell r="AV433"/>
          <cell r="AW433"/>
          <cell r="AX433"/>
          <cell r="AY433"/>
          <cell r="AZ433"/>
          <cell r="BA433"/>
          <cell r="BB433"/>
          <cell r="BC433"/>
          <cell r="BD433"/>
          <cell r="BE433"/>
          <cell r="BF433"/>
          <cell r="BG433"/>
          <cell r="BH433"/>
          <cell r="BI433"/>
          <cell r="BJ433"/>
          <cell r="BK433"/>
          <cell r="BL433"/>
          <cell r="BM433"/>
          <cell r="BN433"/>
          <cell r="BO433"/>
          <cell r="BP433"/>
          <cell r="BQ433"/>
          <cell r="BR433"/>
          <cell r="BS433"/>
          <cell r="BT433"/>
          <cell r="BU433"/>
          <cell r="BV433"/>
          <cell r="BW433"/>
          <cell r="BX433"/>
          <cell r="BY433"/>
          <cell r="BZ433"/>
          <cell r="CA433"/>
          <cell r="CB433"/>
          <cell r="CC433"/>
          <cell r="CD433"/>
          <cell r="CE433"/>
          <cell r="CF433"/>
          <cell r="CG433"/>
          <cell r="CH433"/>
          <cell r="CI433"/>
          <cell r="CJ433"/>
          <cell r="CK433"/>
          <cell r="CL433"/>
          <cell r="CM433"/>
          <cell r="CN433"/>
          <cell r="CO433"/>
          <cell r="CP433"/>
          <cell r="CQ433"/>
          <cell r="CR433"/>
          <cell r="CS433"/>
          <cell r="CT433"/>
          <cell r="CU433"/>
          <cell r="CV433"/>
          <cell r="CW433"/>
          <cell r="CX433"/>
          <cell r="CY433"/>
          <cell r="CZ433"/>
          <cell r="DA433"/>
          <cell r="DB433"/>
          <cell r="DC433"/>
          <cell r="DD433"/>
          <cell r="DE433"/>
          <cell r="DF433"/>
          <cell r="DG433"/>
          <cell r="DH433"/>
          <cell r="DI433"/>
          <cell r="DJ433"/>
          <cell r="DK433"/>
          <cell r="DL433"/>
          <cell r="DM433"/>
          <cell r="DN433"/>
          <cell r="DO433"/>
          <cell r="DP433"/>
          <cell r="DQ433"/>
          <cell r="DR433"/>
          <cell r="DS433"/>
          <cell r="DT433"/>
          <cell r="DU433"/>
          <cell r="DV433"/>
          <cell r="DW433"/>
          <cell r="DX433"/>
          <cell r="DY433"/>
          <cell r="DZ433"/>
          <cell r="EA433"/>
          <cell r="EB433"/>
          <cell r="EC433"/>
          <cell r="ED433"/>
          <cell r="EE433"/>
          <cell r="EF433"/>
          <cell r="EG433"/>
          <cell r="EH433"/>
          <cell r="EI433"/>
          <cell r="EJ433"/>
          <cell r="EK433"/>
          <cell r="EL433"/>
          <cell r="EM433"/>
          <cell r="EN433"/>
          <cell r="EO433"/>
          <cell r="EP433"/>
          <cell r="EQ433"/>
          <cell r="ER433"/>
          <cell r="ES433"/>
          <cell r="ET433"/>
          <cell r="EU433" t="str">
            <v>$ -</v>
          </cell>
          <cell r="EV433"/>
          <cell r="EW433"/>
          <cell r="EX433"/>
          <cell r="EY433"/>
          <cell r="EZ433"/>
          <cell r="FA433"/>
          <cell r="FB433">
            <v>0</v>
          </cell>
          <cell r="FC433" t="str">
            <v>#¡VALOR!</v>
          </cell>
          <cell r="FD433">
            <v>0</v>
          </cell>
          <cell r="FE433" t="str">
            <v>$ 0</v>
          </cell>
          <cell r="FF433" t="str">
            <v>#¡VALOR!</v>
          </cell>
          <cell r="FG433" t="str">
            <v>#¡VALOR!</v>
          </cell>
          <cell r="FH433"/>
          <cell r="FI433"/>
          <cell r="FJ433" t="str">
            <v>#N/D</v>
          </cell>
          <cell r="FK433" t="str">
            <v>#N/D</v>
          </cell>
          <cell r="FL433" t="str">
            <v>$433</v>
          </cell>
          <cell r="FM433" t="str">
            <v>#N/D</v>
          </cell>
          <cell r="FN433" t="str">
            <v>#N/D</v>
          </cell>
          <cell r="FO433" t="str">
            <v>#N/D</v>
          </cell>
          <cell r="FP433" t="str">
            <v>#N/D</v>
          </cell>
          <cell r="FQ433" t="str">
            <v>#¡REF!</v>
          </cell>
          <cell r="FR433" t="str">
            <v>#N/D</v>
          </cell>
          <cell r="FS433"/>
          <cell r="FT433"/>
          <cell r="FU433"/>
          <cell r="FV433">
            <v>0</v>
          </cell>
          <cell r="FW433" t="str">
            <v>#N/D</v>
          </cell>
          <cell r="FX433"/>
          <cell r="FY433"/>
          <cell r="FZ433"/>
          <cell r="GA433"/>
          <cell r="GB433"/>
          <cell r="GC433"/>
        </row>
        <row r="434">
          <cell r="A434"/>
          <cell r="B434"/>
          <cell r="C434">
            <v>2025</v>
          </cell>
          <cell r="D434"/>
          <cell r="E434"/>
          <cell r="F434"/>
          <cell r="G434"/>
          <cell r="H434"/>
          <cell r="I434"/>
          <cell r="J434"/>
          <cell r="K434"/>
          <cell r="L434"/>
          <cell r="M434"/>
          <cell r="N434"/>
          <cell r="O434"/>
          <cell r="P434"/>
          <cell r="Q434"/>
          <cell r="R434"/>
          <cell r="S434"/>
          <cell r="T434"/>
          <cell r="U434"/>
          <cell r="V434"/>
          <cell r="W434"/>
          <cell r="X434"/>
          <cell r="Y434"/>
          <cell r="Z434"/>
          <cell r="AA434"/>
          <cell r="AB434"/>
          <cell r="AC434"/>
          <cell r="AD434"/>
          <cell r="AE434"/>
          <cell r="AF434"/>
          <cell r="AG434"/>
          <cell r="AH434"/>
          <cell r="AI434"/>
          <cell r="AJ434"/>
          <cell r="AK434"/>
          <cell r="AL434"/>
          <cell r="AM434" t="str">
            <v>#¡VALOR!</v>
          </cell>
          <cell r="AN434">
            <v>0</v>
          </cell>
          <cell r="AO434"/>
          <cell r="AP434"/>
          <cell r="AQ434"/>
          <cell r="AR434"/>
          <cell r="AS434"/>
          <cell r="AT434"/>
          <cell r="AU434"/>
          <cell r="AV434"/>
          <cell r="AW434"/>
          <cell r="AX434"/>
          <cell r="AY434"/>
          <cell r="AZ434"/>
          <cell r="BA434"/>
          <cell r="BB434"/>
          <cell r="BC434"/>
          <cell r="BD434"/>
          <cell r="BE434"/>
          <cell r="BF434"/>
          <cell r="BG434"/>
          <cell r="BH434"/>
          <cell r="BI434"/>
          <cell r="BJ434"/>
          <cell r="BK434"/>
          <cell r="BL434"/>
          <cell r="BM434"/>
          <cell r="BN434"/>
          <cell r="BO434"/>
          <cell r="BP434"/>
          <cell r="BQ434"/>
          <cell r="BR434"/>
          <cell r="BS434"/>
          <cell r="BT434"/>
          <cell r="BU434"/>
          <cell r="BV434"/>
          <cell r="BW434"/>
          <cell r="BX434"/>
          <cell r="BY434"/>
          <cell r="BZ434"/>
          <cell r="CA434"/>
          <cell r="CB434"/>
          <cell r="CC434"/>
          <cell r="CD434"/>
          <cell r="CE434"/>
          <cell r="CF434"/>
          <cell r="CG434"/>
          <cell r="CH434"/>
          <cell r="CI434"/>
          <cell r="CJ434"/>
          <cell r="CK434"/>
          <cell r="CL434"/>
          <cell r="CM434"/>
          <cell r="CN434"/>
          <cell r="CO434"/>
          <cell r="CP434"/>
          <cell r="CQ434"/>
          <cell r="CR434"/>
          <cell r="CS434"/>
          <cell r="CT434"/>
          <cell r="CU434"/>
          <cell r="CV434"/>
          <cell r="CW434"/>
          <cell r="CX434"/>
          <cell r="CY434"/>
          <cell r="CZ434"/>
          <cell r="DA434"/>
          <cell r="DB434"/>
          <cell r="DC434"/>
          <cell r="DD434"/>
          <cell r="DE434"/>
          <cell r="DF434"/>
          <cell r="DG434"/>
          <cell r="DH434"/>
          <cell r="DI434"/>
          <cell r="DJ434"/>
          <cell r="DK434"/>
          <cell r="DL434"/>
          <cell r="DM434"/>
          <cell r="DN434"/>
          <cell r="DO434"/>
          <cell r="DP434"/>
          <cell r="DQ434"/>
          <cell r="DR434"/>
          <cell r="DS434"/>
          <cell r="DT434"/>
          <cell r="DU434"/>
          <cell r="DV434"/>
          <cell r="DW434"/>
          <cell r="DX434"/>
          <cell r="DY434"/>
          <cell r="DZ434"/>
          <cell r="EA434"/>
          <cell r="EB434"/>
          <cell r="EC434"/>
          <cell r="ED434"/>
          <cell r="EE434"/>
          <cell r="EF434"/>
          <cell r="EG434"/>
          <cell r="EH434"/>
          <cell r="EI434"/>
          <cell r="EJ434"/>
          <cell r="EK434"/>
          <cell r="EL434"/>
          <cell r="EM434"/>
          <cell r="EN434"/>
          <cell r="EO434"/>
          <cell r="EP434"/>
          <cell r="EQ434"/>
          <cell r="ER434"/>
          <cell r="ES434"/>
          <cell r="ET434"/>
          <cell r="EU434" t="str">
            <v>$ -</v>
          </cell>
          <cell r="EV434"/>
          <cell r="EW434"/>
          <cell r="EX434"/>
          <cell r="EY434"/>
          <cell r="EZ434"/>
          <cell r="FA434"/>
          <cell r="FB434">
            <v>0</v>
          </cell>
          <cell r="FC434" t="str">
            <v>#¡VALOR!</v>
          </cell>
          <cell r="FD434">
            <v>0</v>
          </cell>
          <cell r="FE434" t="str">
            <v>$ 0</v>
          </cell>
          <cell r="FF434" t="str">
            <v>#¡VALOR!</v>
          </cell>
          <cell r="FG434" t="str">
            <v>#¡VALOR!</v>
          </cell>
          <cell r="FH434"/>
          <cell r="FI434"/>
          <cell r="FJ434" t="str">
            <v>#N/D</v>
          </cell>
          <cell r="FK434" t="str">
            <v>#N/D</v>
          </cell>
          <cell r="FL434" t="str">
            <v>$434</v>
          </cell>
          <cell r="FM434" t="str">
            <v>#N/D</v>
          </cell>
          <cell r="FN434" t="str">
            <v>#N/D</v>
          </cell>
          <cell r="FO434" t="str">
            <v>#N/D</v>
          </cell>
          <cell r="FP434" t="str">
            <v>#N/D</v>
          </cell>
          <cell r="FQ434" t="str">
            <v>#¡REF!</v>
          </cell>
          <cell r="FR434" t="str">
            <v>#N/D</v>
          </cell>
          <cell r="FS434"/>
          <cell r="FT434"/>
          <cell r="FU434"/>
          <cell r="FV434">
            <v>0</v>
          </cell>
          <cell r="FW434" t="str">
            <v>#N/D</v>
          </cell>
          <cell r="FX434"/>
          <cell r="FY434"/>
          <cell r="FZ434"/>
          <cell r="GA434"/>
          <cell r="GB434"/>
          <cell r="GC434"/>
        </row>
        <row r="435">
          <cell r="A435"/>
          <cell r="B435"/>
          <cell r="C435">
            <v>2025</v>
          </cell>
          <cell r="D435"/>
          <cell r="E435"/>
          <cell r="F435"/>
          <cell r="G435"/>
          <cell r="H435"/>
          <cell r="I435"/>
          <cell r="J435"/>
          <cell r="K435"/>
          <cell r="L435"/>
          <cell r="M435"/>
          <cell r="N435"/>
          <cell r="O435"/>
          <cell r="P435"/>
          <cell r="Q435"/>
          <cell r="R435"/>
          <cell r="S435"/>
          <cell r="T435"/>
          <cell r="U435"/>
          <cell r="V435"/>
          <cell r="W435"/>
          <cell r="X435"/>
          <cell r="Y435"/>
          <cell r="Z435"/>
          <cell r="AA435"/>
          <cell r="AB435"/>
          <cell r="AC435"/>
          <cell r="AD435"/>
          <cell r="AE435"/>
          <cell r="AF435"/>
          <cell r="AG435"/>
          <cell r="AH435"/>
          <cell r="AI435"/>
          <cell r="AJ435"/>
          <cell r="AK435"/>
          <cell r="AL435"/>
          <cell r="AM435" t="str">
            <v>#¡VALOR!</v>
          </cell>
          <cell r="AN435">
            <v>0</v>
          </cell>
          <cell r="AO435"/>
          <cell r="AP435"/>
          <cell r="AQ435"/>
          <cell r="AR435"/>
          <cell r="AS435"/>
          <cell r="AT435"/>
          <cell r="AU435"/>
          <cell r="AV435"/>
          <cell r="AW435"/>
          <cell r="AX435"/>
          <cell r="AY435"/>
          <cell r="AZ435"/>
          <cell r="BA435"/>
          <cell r="BB435"/>
          <cell r="BC435"/>
          <cell r="BD435"/>
          <cell r="BE435"/>
          <cell r="BF435"/>
          <cell r="BG435"/>
          <cell r="BH435"/>
          <cell r="BI435"/>
          <cell r="BJ435"/>
          <cell r="BK435"/>
          <cell r="BL435"/>
          <cell r="BM435"/>
          <cell r="BN435"/>
          <cell r="BO435"/>
          <cell r="BP435"/>
          <cell r="BQ435"/>
          <cell r="BR435"/>
          <cell r="BS435"/>
          <cell r="BT435"/>
          <cell r="BU435"/>
          <cell r="BV435"/>
          <cell r="BW435"/>
          <cell r="BX435"/>
          <cell r="BY435"/>
          <cell r="BZ435"/>
          <cell r="CA435"/>
          <cell r="CB435"/>
          <cell r="CC435"/>
          <cell r="CD435"/>
          <cell r="CE435"/>
          <cell r="CF435"/>
          <cell r="CG435"/>
          <cell r="CH435"/>
          <cell r="CI435"/>
          <cell r="CJ435"/>
          <cell r="CK435"/>
          <cell r="CL435"/>
          <cell r="CM435"/>
          <cell r="CN435"/>
          <cell r="CO435"/>
          <cell r="CP435"/>
          <cell r="CQ435"/>
          <cell r="CR435"/>
          <cell r="CS435"/>
          <cell r="CT435"/>
          <cell r="CU435"/>
          <cell r="CV435"/>
          <cell r="CW435"/>
          <cell r="CX435"/>
          <cell r="CY435"/>
          <cell r="CZ435"/>
          <cell r="DA435"/>
          <cell r="DB435"/>
          <cell r="DC435"/>
          <cell r="DD435"/>
          <cell r="DE435"/>
          <cell r="DF435"/>
          <cell r="DG435"/>
          <cell r="DH435"/>
          <cell r="DI435"/>
          <cell r="DJ435"/>
          <cell r="DK435"/>
          <cell r="DL435"/>
          <cell r="DM435"/>
          <cell r="DN435"/>
          <cell r="DO435"/>
          <cell r="DP435"/>
          <cell r="DQ435"/>
          <cell r="DR435"/>
          <cell r="DS435"/>
          <cell r="DT435"/>
          <cell r="DU435"/>
          <cell r="DV435"/>
          <cell r="DW435"/>
          <cell r="DX435"/>
          <cell r="DY435"/>
          <cell r="DZ435"/>
          <cell r="EA435"/>
          <cell r="EB435"/>
          <cell r="EC435"/>
          <cell r="ED435"/>
          <cell r="EE435"/>
          <cell r="EF435"/>
          <cell r="EG435"/>
          <cell r="EH435"/>
          <cell r="EI435"/>
          <cell r="EJ435"/>
          <cell r="EK435"/>
          <cell r="EL435"/>
          <cell r="EM435"/>
          <cell r="EN435"/>
          <cell r="EO435"/>
          <cell r="EP435"/>
          <cell r="EQ435"/>
          <cell r="ER435"/>
          <cell r="ES435"/>
          <cell r="ET435"/>
          <cell r="EU435" t="str">
            <v>$ -</v>
          </cell>
          <cell r="EV435"/>
          <cell r="EW435"/>
          <cell r="EX435"/>
          <cell r="EY435"/>
          <cell r="EZ435"/>
          <cell r="FA435"/>
          <cell r="FB435">
            <v>0</v>
          </cell>
          <cell r="FC435" t="str">
            <v>#¡VALOR!</v>
          </cell>
          <cell r="FD435">
            <v>0</v>
          </cell>
          <cell r="FE435" t="str">
            <v>$ 0</v>
          </cell>
          <cell r="FF435" t="str">
            <v>#¡VALOR!</v>
          </cell>
          <cell r="FG435" t="str">
            <v>#¡VALOR!</v>
          </cell>
          <cell r="FH435"/>
          <cell r="FI435"/>
          <cell r="FJ435" t="str">
            <v>#N/D</v>
          </cell>
          <cell r="FK435" t="str">
            <v>#N/D</v>
          </cell>
          <cell r="FL435" t="str">
            <v>$435</v>
          </cell>
          <cell r="FM435" t="str">
            <v>#N/D</v>
          </cell>
          <cell r="FN435" t="str">
            <v>#N/D</v>
          </cell>
          <cell r="FO435" t="str">
            <v>#N/D</v>
          </cell>
          <cell r="FP435" t="str">
            <v>#N/D</v>
          </cell>
          <cell r="FQ435" t="str">
            <v>#¡REF!</v>
          </cell>
          <cell r="FR435" t="str">
            <v>#N/D</v>
          </cell>
          <cell r="FS435"/>
          <cell r="FT435"/>
          <cell r="FU435"/>
          <cell r="FV435">
            <v>0</v>
          </cell>
          <cell r="FW435" t="str">
            <v>#N/D</v>
          </cell>
          <cell r="FX435"/>
          <cell r="FY435"/>
          <cell r="FZ435"/>
          <cell r="GA435"/>
          <cell r="GB435"/>
          <cell r="GC435"/>
        </row>
        <row r="436">
          <cell r="A436"/>
          <cell r="B436"/>
          <cell r="C436">
            <v>2025</v>
          </cell>
          <cell r="D436"/>
          <cell r="E436"/>
          <cell r="F436"/>
          <cell r="G436"/>
          <cell r="H436"/>
          <cell r="I436"/>
          <cell r="J436"/>
          <cell r="K436"/>
          <cell r="L436"/>
          <cell r="M436"/>
          <cell r="N436"/>
          <cell r="O436"/>
          <cell r="P436"/>
          <cell r="Q436"/>
          <cell r="R436"/>
          <cell r="S436"/>
          <cell r="T436"/>
          <cell r="U436"/>
          <cell r="V436"/>
          <cell r="W436"/>
          <cell r="X436"/>
          <cell r="Y436"/>
          <cell r="Z436"/>
          <cell r="AA436"/>
          <cell r="AB436"/>
          <cell r="AC436"/>
          <cell r="AD436"/>
          <cell r="AE436"/>
          <cell r="AF436"/>
          <cell r="AG436"/>
          <cell r="AH436"/>
          <cell r="AI436"/>
          <cell r="AJ436"/>
          <cell r="AK436"/>
          <cell r="AL436"/>
          <cell r="AM436" t="str">
            <v>#¡VALOR!</v>
          </cell>
          <cell r="AN436">
            <v>0</v>
          </cell>
          <cell r="AO436"/>
          <cell r="AP436"/>
          <cell r="AQ436"/>
          <cell r="AR436"/>
          <cell r="AS436"/>
          <cell r="AT436"/>
          <cell r="AU436"/>
          <cell r="AV436"/>
          <cell r="AW436"/>
          <cell r="AX436"/>
          <cell r="AY436"/>
          <cell r="AZ436"/>
          <cell r="BA436"/>
          <cell r="BB436"/>
          <cell r="BC436"/>
          <cell r="BD436"/>
          <cell r="BE436"/>
          <cell r="BF436"/>
          <cell r="BG436"/>
          <cell r="BH436"/>
          <cell r="BI436"/>
          <cell r="BJ436"/>
          <cell r="BK436"/>
          <cell r="BL436"/>
          <cell r="BM436"/>
          <cell r="BN436"/>
          <cell r="BO436"/>
          <cell r="BP436"/>
          <cell r="BQ436"/>
          <cell r="BR436"/>
          <cell r="BS436"/>
          <cell r="BT436"/>
          <cell r="BU436"/>
          <cell r="BV436"/>
          <cell r="BW436"/>
          <cell r="BX436"/>
          <cell r="BY436"/>
          <cell r="BZ436"/>
          <cell r="CA436"/>
          <cell r="CB436"/>
          <cell r="CC436"/>
          <cell r="CD436"/>
          <cell r="CE436"/>
          <cell r="CF436"/>
          <cell r="CG436"/>
          <cell r="CH436"/>
          <cell r="CI436"/>
          <cell r="CJ436"/>
          <cell r="CK436"/>
          <cell r="CL436"/>
          <cell r="CM436"/>
          <cell r="CN436"/>
          <cell r="CO436"/>
          <cell r="CP436"/>
          <cell r="CQ436"/>
          <cell r="CR436"/>
          <cell r="CS436"/>
          <cell r="CT436"/>
          <cell r="CU436"/>
          <cell r="CV436"/>
          <cell r="CW436"/>
          <cell r="CX436"/>
          <cell r="CY436"/>
          <cell r="CZ436"/>
          <cell r="DA436"/>
          <cell r="DB436"/>
          <cell r="DC436"/>
          <cell r="DD436"/>
          <cell r="DE436"/>
          <cell r="DF436"/>
          <cell r="DG436"/>
          <cell r="DH436"/>
          <cell r="DI436"/>
          <cell r="DJ436"/>
          <cell r="DK436"/>
          <cell r="DL436"/>
          <cell r="DM436"/>
          <cell r="DN436"/>
          <cell r="DO436"/>
          <cell r="DP436"/>
          <cell r="DQ436"/>
          <cell r="DR436"/>
          <cell r="DS436"/>
          <cell r="DT436"/>
          <cell r="DU436"/>
          <cell r="DV436"/>
          <cell r="DW436"/>
          <cell r="DX436"/>
          <cell r="DY436"/>
          <cell r="DZ436"/>
          <cell r="EA436"/>
          <cell r="EB436"/>
          <cell r="EC436"/>
          <cell r="ED436"/>
          <cell r="EE436"/>
          <cell r="EF436"/>
          <cell r="EG436"/>
          <cell r="EH436"/>
          <cell r="EI436"/>
          <cell r="EJ436"/>
          <cell r="EK436"/>
          <cell r="EL436"/>
          <cell r="EM436"/>
          <cell r="EN436"/>
          <cell r="EO436"/>
          <cell r="EP436"/>
          <cell r="EQ436"/>
          <cell r="ER436"/>
          <cell r="ES436"/>
          <cell r="ET436"/>
          <cell r="EU436" t="str">
            <v>$ -</v>
          </cell>
          <cell r="EV436"/>
          <cell r="EW436"/>
          <cell r="EX436"/>
          <cell r="EY436"/>
          <cell r="EZ436"/>
          <cell r="FA436"/>
          <cell r="FB436">
            <v>0</v>
          </cell>
          <cell r="FC436" t="str">
            <v>#¡VALOR!</v>
          </cell>
          <cell r="FD436">
            <v>0</v>
          </cell>
          <cell r="FE436" t="str">
            <v>$ 0</v>
          </cell>
          <cell r="FF436" t="str">
            <v>#¡VALOR!</v>
          </cell>
          <cell r="FG436" t="str">
            <v>#¡VALOR!</v>
          </cell>
          <cell r="FH436"/>
          <cell r="FI436"/>
          <cell r="FJ436" t="str">
            <v>#N/D</v>
          </cell>
          <cell r="FK436" t="str">
            <v>#N/D</v>
          </cell>
          <cell r="FL436" t="str">
            <v>$436</v>
          </cell>
          <cell r="FM436" t="str">
            <v>#N/D</v>
          </cell>
          <cell r="FN436" t="str">
            <v>#N/D</v>
          </cell>
          <cell r="FO436" t="str">
            <v>#N/D</v>
          </cell>
          <cell r="FP436" t="str">
            <v>#N/D</v>
          </cell>
          <cell r="FQ436" t="str">
            <v>#¡REF!</v>
          </cell>
          <cell r="FR436" t="str">
            <v>#N/D</v>
          </cell>
          <cell r="FS436"/>
          <cell r="FT436"/>
          <cell r="FU436"/>
          <cell r="FV436">
            <v>0</v>
          </cell>
          <cell r="FW436" t="str">
            <v>#N/D</v>
          </cell>
          <cell r="FX436"/>
          <cell r="FY436"/>
          <cell r="FZ436"/>
          <cell r="GA436"/>
          <cell r="GB436"/>
          <cell r="GC436"/>
        </row>
        <row r="437">
          <cell r="A437"/>
          <cell r="B437"/>
          <cell r="C437">
            <v>2025</v>
          </cell>
          <cell r="D437"/>
          <cell r="E437"/>
          <cell r="F437"/>
          <cell r="G437"/>
          <cell r="H437"/>
          <cell r="I437"/>
          <cell r="J437"/>
          <cell r="K437"/>
          <cell r="L437"/>
          <cell r="M437"/>
          <cell r="N437"/>
          <cell r="O437"/>
          <cell r="P437"/>
          <cell r="Q437"/>
          <cell r="R437"/>
          <cell r="S437"/>
          <cell r="T437"/>
          <cell r="U437"/>
          <cell r="V437"/>
          <cell r="W437"/>
          <cell r="X437"/>
          <cell r="Y437"/>
          <cell r="Z437"/>
          <cell r="AA437"/>
          <cell r="AB437"/>
          <cell r="AC437"/>
          <cell r="AD437"/>
          <cell r="AE437"/>
          <cell r="AF437"/>
          <cell r="AG437"/>
          <cell r="AH437"/>
          <cell r="AI437"/>
          <cell r="AJ437"/>
          <cell r="AK437"/>
          <cell r="AL437"/>
          <cell r="AM437" t="str">
            <v>#¡VALOR!</v>
          </cell>
          <cell r="AN437">
            <v>0</v>
          </cell>
          <cell r="AO437"/>
          <cell r="AP437"/>
          <cell r="AQ437"/>
          <cell r="AR437"/>
          <cell r="AS437"/>
          <cell r="AT437"/>
          <cell r="AU437"/>
          <cell r="AV437"/>
          <cell r="AW437"/>
          <cell r="AX437"/>
          <cell r="AY437"/>
          <cell r="AZ437"/>
          <cell r="BA437"/>
          <cell r="BB437"/>
          <cell r="BC437"/>
          <cell r="BD437"/>
          <cell r="BE437"/>
          <cell r="BF437"/>
          <cell r="BG437"/>
          <cell r="BH437"/>
          <cell r="BI437"/>
          <cell r="BJ437"/>
          <cell r="BK437"/>
          <cell r="BL437"/>
          <cell r="BM437"/>
          <cell r="BN437"/>
          <cell r="BO437"/>
          <cell r="BP437"/>
          <cell r="BQ437"/>
          <cell r="BR437"/>
          <cell r="BS437"/>
          <cell r="BT437"/>
          <cell r="BU437"/>
          <cell r="BV437"/>
          <cell r="BW437"/>
          <cell r="BX437"/>
          <cell r="BY437"/>
          <cell r="BZ437"/>
          <cell r="CA437"/>
          <cell r="CB437"/>
          <cell r="CC437"/>
          <cell r="CD437"/>
          <cell r="CE437"/>
          <cell r="CF437"/>
          <cell r="CG437"/>
          <cell r="CH437"/>
          <cell r="CI437"/>
          <cell r="CJ437"/>
          <cell r="CK437"/>
          <cell r="CL437"/>
          <cell r="CM437"/>
          <cell r="CN437"/>
          <cell r="CO437"/>
          <cell r="CP437"/>
          <cell r="CQ437"/>
          <cell r="CR437"/>
          <cell r="CS437"/>
          <cell r="CT437"/>
          <cell r="CU437"/>
          <cell r="CV437"/>
          <cell r="CW437"/>
          <cell r="CX437"/>
          <cell r="CY437"/>
          <cell r="CZ437"/>
          <cell r="DA437"/>
          <cell r="DB437"/>
          <cell r="DC437"/>
          <cell r="DD437"/>
          <cell r="DE437"/>
          <cell r="DF437"/>
          <cell r="DG437"/>
          <cell r="DH437"/>
          <cell r="DI437"/>
          <cell r="DJ437"/>
          <cell r="DK437"/>
          <cell r="DL437"/>
          <cell r="DM437"/>
          <cell r="DN437"/>
          <cell r="DO437"/>
          <cell r="DP437"/>
          <cell r="DQ437"/>
          <cell r="DR437"/>
          <cell r="DS437"/>
          <cell r="DT437"/>
          <cell r="DU437"/>
          <cell r="DV437"/>
          <cell r="DW437"/>
          <cell r="DX437"/>
          <cell r="DY437"/>
          <cell r="DZ437"/>
          <cell r="EA437"/>
          <cell r="EB437"/>
          <cell r="EC437"/>
          <cell r="ED437"/>
          <cell r="EE437"/>
          <cell r="EF437"/>
          <cell r="EG437"/>
          <cell r="EH437"/>
          <cell r="EI437"/>
          <cell r="EJ437"/>
          <cell r="EK437"/>
          <cell r="EL437"/>
          <cell r="EM437"/>
          <cell r="EN437"/>
          <cell r="EO437"/>
          <cell r="EP437"/>
          <cell r="EQ437"/>
          <cell r="ER437"/>
          <cell r="ES437"/>
          <cell r="ET437"/>
          <cell r="EU437" t="str">
            <v>$ -</v>
          </cell>
          <cell r="EV437"/>
          <cell r="EW437"/>
          <cell r="EX437"/>
          <cell r="EY437"/>
          <cell r="EZ437"/>
          <cell r="FA437"/>
          <cell r="FB437">
            <v>0</v>
          </cell>
          <cell r="FC437" t="str">
            <v>#¡VALOR!</v>
          </cell>
          <cell r="FD437">
            <v>0</v>
          </cell>
          <cell r="FE437" t="str">
            <v>$ 0</v>
          </cell>
          <cell r="FF437" t="str">
            <v>#¡VALOR!</v>
          </cell>
          <cell r="FG437" t="str">
            <v>#¡VALOR!</v>
          </cell>
          <cell r="FH437"/>
          <cell r="FI437"/>
          <cell r="FJ437" t="str">
            <v>#N/D</v>
          </cell>
          <cell r="FK437" t="str">
            <v>#N/D</v>
          </cell>
          <cell r="FL437" t="str">
            <v>$437</v>
          </cell>
          <cell r="FM437" t="str">
            <v>#N/D</v>
          </cell>
          <cell r="FN437" t="str">
            <v>#N/D</v>
          </cell>
          <cell r="FO437" t="str">
            <v>#N/D</v>
          </cell>
          <cell r="FP437" t="str">
            <v>#N/D</v>
          </cell>
          <cell r="FQ437" t="str">
            <v>#¡REF!</v>
          </cell>
          <cell r="FR437" t="str">
            <v>#N/D</v>
          </cell>
          <cell r="FS437"/>
          <cell r="FT437"/>
          <cell r="FU437"/>
          <cell r="FV437">
            <v>0</v>
          </cell>
          <cell r="FW437" t="str">
            <v>#N/D</v>
          </cell>
          <cell r="FX437"/>
          <cell r="FY437"/>
          <cell r="FZ437"/>
          <cell r="GA437"/>
          <cell r="GB437"/>
          <cell r="GC437"/>
        </row>
        <row r="438">
          <cell r="A438"/>
          <cell r="B438"/>
          <cell r="C438">
            <v>2025</v>
          </cell>
          <cell r="D438"/>
          <cell r="E438"/>
          <cell r="F438"/>
          <cell r="G438"/>
          <cell r="H438"/>
          <cell r="I438"/>
          <cell r="J438"/>
          <cell r="K438"/>
          <cell r="L438"/>
          <cell r="M438"/>
          <cell r="N438"/>
          <cell r="O438"/>
          <cell r="P438"/>
          <cell r="Q438"/>
          <cell r="R438"/>
          <cell r="S438"/>
          <cell r="T438"/>
          <cell r="U438"/>
          <cell r="V438"/>
          <cell r="W438"/>
          <cell r="X438"/>
          <cell r="Y438"/>
          <cell r="Z438"/>
          <cell r="AA438"/>
          <cell r="AB438"/>
          <cell r="AC438"/>
          <cell r="AD438"/>
          <cell r="AE438"/>
          <cell r="AF438"/>
          <cell r="AG438"/>
          <cell r="AH438"/>
          <cell r="AI438"/>
          <cell r="AJ438"/>
          <cell r="AK438"/>
          <cell r="AL438"/>
          <cell r="AM438" t="str">
            <v>#¡VALOR!</v>
          </cell>
          <cell r="AN438">
            <v>0</v>
          </cell>
          <cell r="AO438"/>
          <cell r="AP438"/>
          <cell r="AQ438"/>
          <cell r="AR438"/>
          <cell r="AS438"/>
          <cell r="AT438"/>
          <cell r="AU438"/>
          <cell r="AV438"/>
          <cell r="AW438"/>
          <cell r="AX438"/>
          <cell r="AY438"/>
          <cell r="AZ438"/>
          <cell r="BA438"/>
          <cell r="BB438"/>
          <cell r="BC438"/>
          <cell r="BD438"/>
          <cell r="BE438"/>
          <cell r="BF438"/>
          <cell r="BG438"/>
          <cell r="BH438"/>
          <cell r="BI438"/>
          <cell r="BJ438"/>
          <cell r="BK438"/>
          <cell r="BL438"/>
          <cell r="BM438"/>
          <cell r="BN438"/>
          <cell r="BO438"/>
          <cell r="BP438"/>
          <cell r="BQ438"/>
          <cell r="BR438"/>
          <cell r="BS438"/>
          <cell r="BT438"/>
          <cell r="BU438"/>
          <cell r="BV438"/>
          <cell r="BW438"/>
          <cell r="BX438"/>
          <cell r="BY438"/>
          <cell r="BZ438"/>
          <cell r="CA438"/>
          <cell r="CB438"/>
          <cell r="CC438"/>
          <cell r="CD438"/>
          <cell r="CE438"/>
          <cell r="CF438"/>
          <cell r="CG438"/>
          <cell r="CH438"/>
          <cell r="CI438"/>
          <cell r="CJ438"/>
          <cell r="CK438"/>
          <cell r="CL438"/>
          <cell r="CM438"/>
          <cell r="CN438"/>
          <cell r="CO438"/>
          <cell r="CP438"/>
          <cell r="CQ438"/>
          <cell r="CR438"/>
          <cell r="CS438"/>
          <cell r="CT438"/>
          <cell r="CU438"/>
          <cell r="CV438"/>
          <cell r="CW438"/>
          <cell r="CX438"/>
          <cell r="CY438"/>
          <cell r="CZ438"/>
          <cell r="DA438"/>
          <cell r="DB438"/>
          <cell r="DC438"/>
          <cell r="DD438"/>
          <cell r="DE438"/>
          <cell r="DF438"/>
          <cell r="DG438"/>
          <cell r="DH438"/>
          <cell r="DI438"/>
          <cell r="DJ438"/>
          <cell r="DK438"/>
          <cell r="DL438"/>
          <cell r="DM438"/>
          <cell r="DN438"/>
          <cell r="DO438"/>
          <cell r="DP438"/>
          <cell r="DQ438"/>
          <cell r="DR438"/>
          <cell r="DS438"/>
          <cell r="DT438"/>
          <cell r="DU438"/>
          <cell r="DV438"/>
          <cell r="DW438"/>
          <cell r="DX438"/>
          <cell r="DY438"/>
          <cell r="DZ438"/>
          <cell r="EA438"/>
          <cell r="EB438"/>
          <cell r="EC438"/>
          <cell r="ED438"/>
          <cell r="EE438"/>
          <cell r="EF438"/>
          <cell r="EG438"/>
          <cell r="EH438"/>
          <cell r="EI438"/>
          <cell r="EJ438"/>
          <cell r="EK438"/>
          <cell r="EL438"/>
          <cell r="EM438"/>
          <cell r="EN438"/>
          <cell r="EO438"/>
          <cell r="EP438"/>
          <cell r="EQ438"/>
          <cell r="ER438"/>
          <cell r="ES438"/>
          <cell r="ET438"/>
          <cell r="EU438" t="str">
            <v>$ -</v>
          </cell>
          <cell r="EV438"/>
          <cell r="EW438"/>
          <cell r="EX438"/>
          <cell r="EY438"/>
          <cell r="EZ438"/>
          <cell r="FA438"/>
          <cell r="FB438">
            <v>0</v>
          </cell>
          <cell r="FC438" t="str">
            <v>#¡VALOR!</v>
          </cell>
          <cell r="FD438">
            <v>0</v>
          </cell>
          <cell r="FE438" t="str">
            <v>$ 0</v>
          </cell>
          <cell r="FF438" t="str">
            <v>#¡VALOR!</v>
          </cell>
          <cell r="FG438" t="str">
            <v>#¡VALOR!</v>
          </cell>
          <cell r="FH438"/>
          <cell r="FI438"/>
          <cell r="FJ438" t="str">
            <v>#N/D</v>
          </cell>
          <cell r="FK438" t="str">
            <v>#N/D</v>
          </cell>
          <cell r="FL438" t="str">
            <v>$438</v>
          </cell>
          <cell r="FM438" t="str">
            <v>#N/D</v>
          </cell>
          <cell r="FN438" t="str">
            <v>#N/D</v>
          </cell>
          <cell r="FO438" t="str">
            <v>#N/D</v>
          </cell>
          <cell r="FP438" t="str">
            <v>#N/D</v>
          </cell>
          <cell r="FQ438" t="str">
            <v>#¡REF!</v>
          </cell>
          <cell r="FR438" t="str">
            <v>#N/D</v>
          </cell>
          <cell r="FS438"/>
          <cell r="FT438"/>
          <cell r="FU438"/>
          <cell r="FV438">
            <v>0</v>
          </cell>
          <cell r="FW438" t="str">
            <v>#N/D</v>
          </cell>
          <cell r="FX438"/>
          <cell r="FY438"/>
          <cell r="FZ438"/>
          <cell r="GA438"/>
          <cell r="GB438"/>
          <cell r="GC438"/>
        </row>
        <row r="439">
          <cell r="A439"/>
          <cell r="B439"/>
          <cell r="C439">
            <v>2025</v>
          </cell>
          <cell r="D439"/>
          <cell r="E439"/>
          <cell r="F439"/>
          <cell r="G439"/>
          <cell r="H439"/>
          <cell r="I439"/>
          <cell r="J439"/>
          <cell r="K439"/>
          <cell r="L439"/>
          <cell r="M439"/>
          <cell r="N439"/>
          <cell r="O439"/>
          <cell r="P439"/>
          <cell r="Q439"/>
          <cell r="R439"/>
          <cell r="S439"/>
          <cell r="T439"/>
          <cell r="U439"/>
          <cell r="V439"/>
          <cell r="W439"/>
          <cell r="X439"/>
          <cell r="Y439"/>
          <cell r="Z439"/>
          <cell r="AA439"/>
          <cell r="AB439"/>
          <cell r="AC439"/>
          <cell r="AD439"/>
          <cell r="AE439"/>
          <cell r="AF439"/>
          <cell r="AG439"/>
          <cell r="AH439"/>
          <cell r="AI439"/>
          <cell r="AJ439"/>
          <cell r="AK439"/>
          <cell r="AL439"/>
          <cell r="AM439" t="str">
            <v>#¡VALOR!</v>
          </cell>
          <cell r="AN439">
            <v>0</v>
          </cell>
          <cell r="AO439"/>
          <cell r="AP439"/>
          <cell r="AQ439"/>
          <cell r="AR439"/>
          <cell r="AS439"/>
          <cell r="AT439"/>
          <cell r="AU439"/>
          <cell r="AV439"/>
          <cell r="AW439"/>
          <cell r="AX439"/>
          <cell r="AY439"/>
          <cell r="AZ439"/>
          <cell r="BA439"/>
          <cell r="BB439"/>
          <cell r="BC439"/>
          <cell r="BD439"/>
          <cell r="BE439"/>
          <cell r="BF439"/>
          <cell r="BG439"/>
          <cell r="BH439"/>
          <cell r="BI439"/>
          <cell r="BJ439"/>
          <cell r="BK439"/>
          <cell r="BL439"/>
          <cell r="BM439"/>
          <cell r="BN439"/>
          <cell r="BO439"/>
          <cell r="BP439"/>
          <cell r="BQ439"/>
          <cell r="BR439"/>
          <cell r="BS439"/>
          <cell r="BT439"/>
          <cell r="BU439"/>
          <cell r="BV439"/>
          <cell r="BW439"/>
          <cell r="BX439"/>
          <cell r="BY439"/>
          <cell r="BZ439"/>
          <cell r="CA439"/>
          <cell r="CB439"/>
          <cell r="CC439"/>
          <cell r="CD439"/>
          <cell r="CE439"/>
          <cell r="CF439"/>
          <cell r="CG439"/>
          <cell r="CH439"/>
          <cell r="CI439"/>
          <cell r="CJ439"/>
          <cell r="CK439"/>
          <cell r="CL439"/>
          <cell r="CM439"/>
          <cell r="CN439"/>
          <cell r="CO439"/>
          <cell r="CP439"/>
          <cell r="CQ439"/>
          <cell r="CR439"/>
          <cell r="CS439"/>
          <cell r="CT439"/>
          <cell r="CU439"/>
          <cell r="CV439"/>
          <cell r="CW439"/>
          <cell r="CX439"/>
          <cell r="CY439"/>
          <cell r="CZ439"/>
          <cell r="DA439"/>
          <cell r="DB439"/>
          <cell r="DC439"/>
          <cell r="DD439"/>
          <cell r="DE439"/>
          <cell r="DF439"/>
          <cell r="DG439"/>
          <cell r="DH439"/>
          <cell r="DI439"/>
          <cell r="DJ439"/>
          <cell r="DK439"/>
          <cell r="DL439"/>
          <cell r="DM439"/>
          <cell r="DN439"/>
          <cell r="DO439"/>
          <cell r="DP439"/>
          <cell r="DQ439"/>
          <cell r="DR439"/>
          <cell r="DS439"/>
          <cell r="DT439"/>
          <cell r="DU439"/>
          <cell r="DV439"/>
          <cell r="DW439"/>
          <cell r="DX439"/>
          <cell r="DY439"/>
          <cell r="DZ439"/>
          <cell r="EA439"/>
          <cell r="EB439"/>
          <cell r="EC439"/>
          <cell r="ED439"/>
          <cell r="EE439"/>
          <cell r="EF439"/>
          <cell r="EG439"/>
          <cell r="EH439"/>
          <cell r="EI439"/>
          <cell r="EJ439"/>
          <cell r="EK439"/>
          <cell r="EL439"/>
          <cell r="EM439"/>
          <cell r="EN439"/>
          <cell r="EO439"/>
          <cell r="EP439"/>
          <cell r="EQ439"/>
          <cell r="ER439"/>
          <cell r="ES439"/>
          <cell r="ET439"/>
          <cell r="EU439" t="str">
            <v>$ -</v>
          </cell>
          <cell r="EV439"/>
          <cell r="EW439"/>
          <cell r="EX439"/>
          <cell r="EY439"/>
          <cell r="EZ439"/>
          <cell r="FA439"/>
          <cell r="FB439">
            <v>0</v>
          </cell>
          <cell r="FC439" t="str">
            <v>#¡VALOR!</v>
          </cell>
          <cell r="FD439">
            <v>0</v>
          </cell>
          <cell r="FE439" t="str">
            <v>$ 0</v>
          </cell>
          <cell r="FF439" t="str">
            <v>#¡VALOR!</v>
          </cell>
          <cell r="FG439" t="str">
            <v>#¡VALOR!</v>
          </cell>
          <cell r="FH439"/>
          <cell r="FI439"/>
          <cell r="FJ439" t="str">
            <v>#N/D</v>
          </cell>
          <cell r="FK439" t="str">
            <v>#N/D</v>
          </cell>
          <cell r="FL439" t="str">
            <v>$439</v>
          </cell>
          <cell r="FM439" t="str">
            <v>#N/D</v>
          </cell>
          <cell r="FN439" t="str">
            <v>#N/D</v>
          </cell>
          <cell r="FO439" t="str">
            <v>#N/D</v>
          </cell>
          <cell r="FP439" t="str">
            <v>#N/D</v>
          </cell>
          <cell r="FQ439" t="str">
            <v>#¡REF!</v>
          </cell>
          <cell r="FR439" t="str">
            <v>#N/D</v>
          </cell>
          <cell r="FS439"/>
          <cell r="FT439"/>
          <cell r="FU439"/>
          <cell r="FV439">
            <v>0</v>
          </cell>
          <cell r="FW439" t="str">
            <v>#N/D</v>
          </cell>
          <cell r="FX439"/>
          <cell r="FY439"/>
          <cell r="FZ439"/>
          <cell r="GA439"/>
          <cell r="GB439"/>
          <cell r="GC439"/>
        </row>
        <row r="440">
          <cell r="A440"/>
          <cell r="B440"/>
          <cell r="C440">
            <v>2025</v>
          </cell>
          <cell r="D440"/>
          <cell r="E440"/>
          <cell r="F440"/>
          <cell r="G440"/>
          <cell r="H440"/>
          <cell r="I440"/>
          <cell r="J440"/>
          <cell r="K440"/>
          <cell r="L440"/>
          <cell r="M440"/>
          <cell r="N440"/>
          <cell r="O440"/>
          <cell r="P440"/>
          <cell r="Q440"/>
          <cell r="R440"/>
          <cell r="S440"/>
          <cell r="T440"/>
          <cell r="U440"/>
          <cell r="V440"/>
          <cell r="W440"/>
          <cell r="X440"/>
          <cell r="Y440"/>
          <cell r="Z440"/>
          <cell r="AA440"/>
          <cell r="AB440"/>
          <cell r="AC440"/>
          <cell r="AD440"/>
          <cell r="AE440"/>
          <cell r="AF440"/>
          <cell r="AG440"/>
          <cell r="AH440"/>
          <cell r="AI440"/>
          <cell r="AJ440"/>
          <cell r="AK440"/>
          <cell r="AL440"/>
          <cell r="AM440" t="str">
            <v>#¡VALOR!</v>
          </cell>
          <cell r="AN440">
            <v>0</v>
          </cell>
          <cell r="AO440"/>
          <cell r="AP440"/>
          <cell r="AQ440"/>
          <cell r="AR440"/>
          <cell r="AS440"/>
          <cell r="AT440"/>
          <cell r="AU440"/>
          <cell r="AV440"/>
          <cell r="AW440"/>
          <cell r="AX440"/>
          <cell r="AY440"/>
          <cell r="AZ440"/>
          <cell r="BA440"/>
          <cell r="BB440"/>
          <cell r="BC440"/>
          <cell r="BD440"/>
          <cell r="BE440"/>
          <cell r="BF440"/>
          <cell r="BG440"/>
          <cell r="BH440"/>
          <cell r="BI440"/>
          <cell r="BJ440"/>
          <cell r="BK440"/>
          <cell r="BL440"/>
          <cell r="BM440"/>
          <cell r="BN440"/>
          <cell r="BO440"/>
          <cell r="BP440"/>
          <cell r="BQ440"/>
          <cell r="BR440"/>
          <cell r="BS440"/>
          <cell r="BT440"/>
          <cell r="BU440"/>
          <cell r="BV440"/>
          <cell r="BW440"/>
          <cell r="BX440"/>
          <cell r="BY440"/>
          <cell r="BZ440"/>
          <cell r="CA440"/>
          <cell r="CB440"/>
          <cell r="CC440"/>
          <cell r="CD440"/>
          <cell r="CE440"/>
          <cell r="CF440"/>
          <cell r="CG440"/>
          <cell r="CH440"/>
          <cell r="CI440"/>
          <cell r="CJ440"/>
          <cell r="CK440"/>
          <cell r="CL440"/>
          <cell r="CM440"/>
          <cell r="CN440"/>
          <cell r="CO440"/>
          <cell r="CP440"/>
          <cell r="CQ440"/>
          <cell r="CR440"/>
          <cell r="CS440"/>
          <cell r="CT440"/>
          <cell r="CU440"/>
          <cell r="CV440"/>
          <cell r="CW440"/>
          <cell r="CX440"/>
          <cell r="CY440"/>
          <cell r="CZ440"/>
          <cell r="DA440"/>
          <cell r="DB440"/>
          <cell r="DC440"/>
          <cell r="DD440"/>
          <cell r="DE440"/>
          <cell r="DF440"/>
          <cell r="DG440"/>
          <cell r="DH440"/>
          <cell r="DI440"/>
          <cell r="DJ440"/>
          <cell r="DK440"/>
          <cell r="DL440"/>
          <cell r="DM440"/>
          <cell r="DN440"/>
          <cell r="DO440"/>
          <cell r="DP440"/>
          <cell r="DQ440"/>
          <cell r="DR440"/>
          <cell r="DS440"/>
          <cell r="DT440"/>
          <cell r="DU440"/>
          <cell r="DV440"/>
          <cell r="DW440"/>
          <cell r="DX440"/>
          <cell r="DY440"/>
          <cell r="DZ440"/>
          <cell r="EA440"/>
          <cell r="EB440"/>
          <cell r="EC440"/>
          <cell r="ED440"/>
          <cell r="EE440"/>
          <cell r="EF440"/>
          <cell r="EG440"/>
          <cell r="EH440"/>
          <cell r="EI440"/>
          <cell r="EJ440"/>
          <cell r="EK440"/>
          <cell r="EL440"/>
          <cell r="EM440"/>
          <cell r="EN440"/>
          <cell r="EO440"/>
          <cell r="EP440"/>
          <cell r="EQ440"/>
          <cell r="ER440"/>
          <cell r="ES440"/>
          <cell r="ET440"/>
          <cell r="EU440" t="str">
            <v>$ -</v>
          </cell>
          <cell r="EV440"/>
          <cell r="EW440"/>
          <cell r="EX440"/>
          <cell r="EY440"/>
          <cell r="EZ440"/>
          <cell r="FA440"/>
          <cell r="FB440">
            <v>0</v>
          </cell>
          <cell r="FC440" t="str">
            <v>#¡VALOR!</v>
          </cell>
          <cell r="FD440">
            <v>0</v>
          </cell>
          <cell r="FE440" t="str">
            <v>$ 0</v>
          </cell>
          <cell r="FF440" t="str">
            <v>#¡VALOR!</v>
          </cell>
          <cell r="FG440" t="str">
            <v>#¡VALOR!</v>
          </cell>
          <cell r="FH440"/>
          <cell r="FI440"/>
          <cell r="FJ440" t="str">
            <v>#N/D</v>
          </cell>
          <cell r="FK440" t="str">
            <v>#N/D</v>
          </cell>
          <cell r="FL440" t="str">
            <v>$440</v>
          </cell>
          <cell r="FM440" t="str">
            <v>#N/D</v>
          </cell>
          <cell r="FN440" t="str">
            <v>#N/D</v>
          </cell>
          <cell r="FO440" t="str">
            <v>#N/D</v>
          </cell>
          <cell r="FP440" t="str">
            <v>#N/D</v>
          </cell>
          <cell r="FQ440" t="str">
            <v>#¡REF!</v>
          </cell>
          <cell r="FR440" t="str">
            <v>#N/D</v>
          </cell>
          <cell r="FS440"/>
          <cell r="FT440"/>
          <cell r="FU440"/>
          <cell r="FV440">
            <v>0</v>
          </cell>
          <cell r="FW440" t="str">
            <v>#N/D</v>
          </cell>
          <cell r="FX440"/>
          <cell r="FY440"/>
          <cell r="FZ440"/>
          <cell r="GA440"/>
          <cell r="GB440"/>
          <cell r="GC440"/>
        </row>
        <row r="441">
          <cell r="A441"/>
          <cell r="B441"/>
          <cell r="C441">
            <v>2025</v>
          </cell>
          <cell r="D441"/>
          <cell r="E441"/>
          <cell r="F441"/>
          <cell r="G441"/>
          <cell r="H441"/>
          <cell r="I441"/>
          <cell r="J441"/>
          <cell r="K441"/>
          <cell r="L441"/>
          <cell r="M441"/>
          <cell r="N441"/>
          <cell r="O441"/>
          <cell r="P441"/>
          <cell r="Q441"/>
          <cell r="R441"/>
          <cell r="S441"/>
          <cell r="T441"/>
          <cell r="U441"/>
          <cell r="V441"/>
          <cell r="W441"/>
          <cell r="X441"/>
          <cell r="Y441"/>
          <cell r="Z441"/>
          <cell r="AA441"/>
          <cell r="AB441"/>
          <cell r="AC441"/>
          <cell r="AD441"/>
          <cell r="AE441"/>
          <cell r="AF441"/>
          <cell r="AG441"/>
          <cell r="AH441"/>
          <cell r="AI441"/>
          <cell r="AJ441"/>
          <cell r="AK441"/>
          <cell r="AL441"/>
          <cell r="AM441" t="str">
            <v>#¡VALOR!</v>
          </cell>
          <cell r="AN441">
            <v>0</v>
          </cell>
          <cell r="AO441"/>
          <cell r="AP441"/>
          <cell r="AQ441"/>
          <cell r="AR441"/>
          <cell r="AS441"/>
          <cell r="AT441"/>
          <cell r="AU441"/>
          <cell r="AV441"/>
          <cell r="AW441"/>
          <cell r="AX441"/>
          <cell r="AY441"/>
          <cell r="AZ441"/>
          <cell r="BA441"/>
          <cell r="BB441"/>
          <cell r="BC441"/>
          <cell r="BD441"/>
          <cell r="BE441"/>
          <cell r="BF441"/>
          <cell r="BG441"/>
          <cell r="BH441"/>
          <cell r="BI441"/>
          <cell r="BJ441"/>
          <cell r="BK441"/>
          <cell r="BL441"/>
          <cell r="BM441"/>
          <cell r="BN441"/>
          <cell r="BO441"/>
          <cell r="BP441"/>
          <cell r="BQ441"/>
          <cell r="BR441"/>
          <cell r="BS441"/>
          <cell r="BT441"/>
          <cell r="BU441"/>
          <cell r="BV441"/>
          <cell r="BW441"/>
          <cell r="BX441"/>
          <cell r="BY441"/>
          <cell r="BZ441"/>
          <cell r="CA441"/>
          <cell r="CB441"/>
          <cell r="CC441"/>
          <cell r="CD441"/>
          <cell r="CE441"/>
          <cell r="CF441"/>
          <cell r="CG441"/>
          <cell r="CH441"/>
          <cell r="CI441"/>
          <cell r="CJ441"/>
          <cell r="CK441"/>
          <cell r="CL441"/>
          <cell r="CM441"/>
          <cell r="CN441"/>
          <cell r="CO441"/>
          <cell r="CP441"/>
          <cell r="CQ441"/>
          <cell r="CR441"/>
          <cell r="CS441"/>
          <cell r="CT441"/>
          <cell r="CU441"/>
          <cell r="CV441"/>
          <cell r="CW441"/>
          <cell r="CX441"/>
          <cell r="CY441"/>
          <cell r="CZ441"/>
          <cell r="DA441"/>
          <cell r="DB441"/>
          <cell r="DC441"/>
          <cell r="DD441"/>
          <cell r="DE441"/>
          <cell r="DF441"/>
          <cell r="DG441"/>
          <cell r="DH441"/>
          <cell r="DI441"/>
          <cell r="DJ441"/>
          <cell r="DK441"/>
          <cell r="DL441"/>
          <cell r="DM441"/>
          <cell r="DN441"/>
          <cell r="DO441"/>
          <cell r="DP441"/>
          <cell r="DQ441"/>
          <cell r="DR441"/>
          <cell r="DS441"/>
          <cell r="DT441"/>
          <cell r="DU441"/>
          <cell r="DV441"/>
          <cell r="DW441"/>
          <cell r="DX441"/>
          <cell r="DY441"/>
          <cell r="DZ441"/>
          <cell r="EA441"/>
          <cell r="EB441"/>
          <cell r="EC441"/>
          <cell r="ED441"/>
          <cell r="EE441"/>
          <cell r="EF441"/>
          <cell r="EG441"/>
          <cell r="EH441"/>
          <cell r="EI441"/>
          <cell r="EJ441"/>
          <cell r="EK441"/>
          <cell r="EL441"/>
          <cell r="EM441"/>
          <cell r="EN441"/>
          <cell r="EO441"/>
          <cell r="EP441"/>
          <cell r="EQ441"/>
          <cell r="ER441"/>
          <cell r="ES441"/>
          <cell r="ET441"/>
          <cell r="EU441" t="str">
            <v>$ -</v>
          </cell>
          <cell r="EV441"/>
          <cell r="EW441"/>
          <cell r="EX441"/>
          <cell r="EY441"/>
          <cell r="EZ441"/>
          <cell r="FA441"/>
          <cell r="FB441">
            <v>0</v>
          </cell>
          <cell r="FC441" t="str">
            <v>#¡VALOR!</v>
          </cell>
          <cell r="FD441">
            <v>0</v>
          </cell>
          <cell r="FE441" t="str">
            <v>$ 0</v>
          </cell>
          <cell r="FF441" t="str">
            <v>#¡VALOR!</v>
          </cell>
          <cell r="FG441" t="str">
            <v>#¡VALOR!</v>
          </cell>
          <cell r="FH441"/>
          <cell r="FI441"/>
          <cell r="FJ441" t="str">
            <v>#N/D</v>
          </cell>
          <cell r="FK441" t="str">
            <v>#N/D</v>
          </cell>
          <cell r="FL441" t="str">
            <v>$441</v>
          </cell>
          <cell r="FM441" t="str">
            <v>#N/D</v>
          </cell>
          <cell r="FN441" t="str">
            <v>#N/D</v>
          </cell>
          <cell r="FO441" t="str">
            <v>#N/D</v>
          </cell>
          <cell r="FP441" t="str">
            <v>#N/D</v>
          </cell>
          <cell r="FQ441" t="str">
            <v>#¡REF!</v>
          </cell>
          <cell r="FR441" t="str">
            <v>#N/D</v>
          </cell>
          <cell r="FS441"/>
          <cell r="FT441"/>
          <cell r="FU441"/>
          <cell r="FV441">
            <v>0</v>
          </cell>
          <cell r="FW441" t="str">
            <v>#N/D</v>
          </cell>
          <cell r="FX441"/>
          <cell r="FY441"/>
          <cell r="FZ441"/>
          <cell r="GA441"/>
          <cell r="GB441"/>
          <cell r="GC441"/>
        </row>
        <row r="442">
          <cell r="A442"/>
          <cell r="B442"/>
          <cell r="C442">
            <v>2025</v>
          </cell>
          <cell r="D442"/>
          <cell r="E442"/>
          <cell r="F442"/>
          <cell r="G442"/>
          <cell r="H442"/>
          <cell r="I442"/>
          <cell r="J442"/>
          <cell r="K442"/>
          <cell r="L442"/>
          <cell r="M442"/>
          <cell r="N442"/>
          <cell r="O442"/>
          <cell r="P442"/>
          <cell r="Q442"/>
          <cell r="R442"/>
          <cell r="S442"/>
          <cell r="T442"/>
          <cell r="U442"/>
          <cell r="V442"/>
          <cell r="W442"/>
          <cell r="X442"/>
          <cell r="Y442"/>
          <cell r="Z442"/>
          <cell r="AA442"/>
          <cell r="AB442"/>
          <cell r="AC442"/>
          <cell r="AD442"/>
          <cell r="AE442"/>
          <cell r="AF442"/>
          <cell r="AG442"/>
          <cell r="AH442"/>
          <cell r="AI442"/>
          <cell r="AJ442"/>
          <cell r="AK442"/>
          <cell r="AL442"/>
          <cell r="AM442" t="str">
            <v>#¡VALOR!</v>
          </cell>
          <cell r="AN442">
            <v>0</v>
          </cell>
          <cell r="AO442"/>
          <cell r="AP442"/>
          <cell r="AQ442"/>
          <cell r="AR442"/>
          <cell r="AS442"/>
          <cell r="AT442"/>
          <cell r="AU442"/>
          <cell r="AV442"/>
          <cell r="AW442"/>
          <cell r="AX442"/>
          <cell r="AY442"/>
          <cell r="AZ442"/>
          <cell r="BA442"/>
          <cell r="BB442"/>
          <cell r="BC442"/>
          <cell r="BD442"/>
          <cell r="BE442"/>
          <cell r="BF442"/>
          <cell r="BG442"/>
          <cell r="BH442"/>
          <cell r="BI442"/>
          <cell r="BJ442"/>
          <cell r="BK442"/>
          <cell r="BL442"/>
          <cell r="BM442"/>
          <cell r="BN442"/>
          <cell r="BO442"/>
          <cell r="BP442"/>
          <cell r="BQ442"/>
          <cell r="BR442"/>
          <cell r="BS442"/>
          <cell r="BT442"/>
          <cell r="BU442"/>
          <cell r="BV442"/>
          <cell r="BW442"/>
          <cell r="BX442"/>
          <cell r="BY442"/>
          <cell r="BZ442"/>
          <cell r="CA442"/>
          <cell r="CB442"/>
          <cell r="CC442"/>
          <cell r="CD442"/>
          <cell r="CE442"/>
          <cell r="CF442"/>
          <cell r="CG442"/>
          <cell r="CH442"/>
          <cell r="CI442"/>
          <cell r="CJ442"/>
          <cell r="CK442"/>
          <cell r="CL442"/>
          <cell r="CM442"/>
          <cell r="CN442"/>
          <cell r="CO442"/>
          <cell r="CP442"/>
          <cell r="CQ442"/>
          <cell r="CR442"/>
          <cell r="CS442"/>
          <cell r="CT442"/>
          <cell r="CU442"/>
          <cell r="CV442"/>
          <cell r="CW442"/>
          <cell r="CX442"/>
          <cell r="CY442"/>
          <cell r="CZ442"/>
          <cell r="DA442"/>
          <cell r="DB442"/>
          <cell r="DC442"/>
          <cell r="DD442"/>
          <cell r="DE442"/>
          <cell r="DF442"/>
          <cell r="DG442"/>
          <cell r="DH442"/>
          <cell r="DI442"/>
          <cell r="DJ442"/>
          <cell r="DK442"/>
          <cell r="DL442"/>
          <cell r="DM442"/>
          <cell r="DN442"/>
          <cell r="DO442"/>
          <cell r="DP442"/>
          <cell r="DQ442"/>
          <cell r="DR442"/>
          <cell r="DS442"/>
          <cell r="DT442"/>
          <cell r="DU442"/>
          <cell r="DV442"/>
          <cell r="DW442"/>
          <cell r="DX442"/>
          <cell r="DY442"/>
          <cell r="DZ442"/>
          <cell r="EA442"/>
          <cell r="EB442"/>
          <cell r="EC442"/>
          <cell r="ED442"/>
          <cell r="EE442"/>
          <cell r="EF442"/>
          <cell r="EG442"/>
          <cell r="EH442"/>
          <cell r="EI442"/>
          <cell r="EJ442"/>
          <cell r="EK442"/>
          <cell r="EL442"/>
          <cell r="EM442"/>
          <cell r="EN442"/>
          <cell r="EO442"/>
          <cell r="EP442"/>
          <cell r="EQ442"/>
          <cell r="ER442"/>
          <cell r="ES442"/>
          <cell r="ET442"/>
          <cell r="EU442" t="str">
            <v>$ -</v>
          </cell>
          <cell r="EV442"/>
          <cell r="EW442"/>
          <cell r="EX442"/>
          <cell r="EY442"/>
          <cell r="EZ442"/>
          <cell r="FA442"/>
          <cell r="FB442">
            <v>0</v>
          </cell>
          <cell r="FC442" t="str">
            <v>#¡VALOR!</v>
          </cell>
          <cell r="FD442">
            <v>0</v>
          </cell>
          <cell r="FE442" t="str">
            <v>$ 0</v>
          </cell>
          <cell r="FF442" t="str">
            <v>#¡VALOR!</v>
          </cell>
          <cell r="FG442" t="str">
            <v>#¡VALOR!</v>
          </cell>
          <cell r="FH442"/>
          <cell r="FI442"/>
          <cell r="FJ442" t="str">
            <v>#N/D</v>
          </cell>
          <cell r="FK442" t="str">
            <v>#N/D</v>
          </cell>
          <cell r="FL442" t="str">
            <v>$442</v>
          </cell>
          <cell r="FM442" t="str">
            <v>#N/D</v>
          </cell>
          <cell r="FN442" t="str">
            <v>#N/D</v>
          </cell>
          <cell r="FO442" t="str">
            <v>#N/D</v>
          </cell>
          <cell r="FP442" t="str">
            <v>#N/D</v>
          </cell>
          <cell r="FQ442" t="str">
            <v>#¡REF!</v>
          </cell>
          <cell r="FR442" t="str">
            <v>#N/D</v>
          </cell>
          <cell r="FS442"/>
          <cell r="FT442"/>
          <cell r="FU442"/>
          <cell r="FV442">
            <v>0</v>
          </cell>
          <cell r="FW442" t="str">
            <v>#N/D</v>
          </cell>
          <cell r="FX442"/>
          <cell r="FY442"/>
          <cell r="FZ442"/>
          <cell r="GA442"/>
          <cell r="GB442"/>
          <cell r="GC442"/>
        </row>
        <row r="443">
          <cell r="A443"/>
          <cell r="B443"/>
          <cell r="C443">
            <v>2025</v>
          </cell>
          <cell r="D443"/>
          <cell r="E443"/>
          <cell r="F443"/>
          <cell r="G443"/>
          <cell r="H443"/>
          <cell r="I443"/>
          <cell r="J443"/>
          <cell r="K443"/>
          <cell r="L443"/>
          <cell r="M443"/>
          <cell r="N443"/>
          <cell r="O443"/>
          <cell r="P443"/>
          <cell r="Q443"/>
          <cell r="R443"/>
          <cell r="S443"/>
          <cell r="T443"/>
          <cell r="U443"/>
          <cell r="V443"/>
          <cell r="W443"/>
          <cell r="X443"/>
          <cell r="Y443"/>
          <cell r="Z443"/>
          <cell r="AA443"/>
          <cell r="AB443"/>
          <cell r="AC443"/>
          <cell r="AD443"/>
          <cell r="AE443"/>
          <cell r="AF443"/>
          <cell r="AG443"/>
          <cell r="AH443"/>
          <cell r="AI443"/>
          <cell r="AJ443"/>
          <cell r="AK443"/>
          <cell r="AL443"/>
          <cell r="AM443" t="str">
            <v>#¡VALOR!</v>
          </cell>
          <cell r="AN443">
            <v>0</v>
          </cell>
          <cell r="AO443"/>
          <cell r="AP443"/>
          <cell r="AQ443"/>
          <cell r="AR443"/>
          <cell r="AS443"/>
          <cell r="AT443"/>
          <cell r="AU443"/>
          <cell r="AV443"/>
          <cell r="AW443"/>
          <cell r="AX443"/>
          <cell r="AY443"/>
          <cell r="AZ443"/>
          <cell r="BA443"/>
          <cell r="BB443"/>
          <cell r="BC443"/>
          <cell r="BD443"/>
          <cell r="BE443"/>
          <cell r="BF443"/>
          <cell r="BG443"/>
          <cell r="BH443"/>
          <cell r="BI443"/>
          <cell r="BJ443"/>
          <cell r="BK443"/>
          <cell r="BL443"/>
          <cell r="BM443"/>
          <cell r="BN443"/>
          <cell r="BO443"/>
          <cell r="BP443"/>
          <cell r="BQ443"/>
          <cell r="BR443"/>
          <cell r="BS443"/>
          <cell r="BT443"/>
          <cell r="BU443"/>
          <cell r="BV443"/>
          <cell r="BW443"/>
          <cell r="BX443"/>
          <cell r="BY443"/>
          <cell r="BZ443"/>
          <cell r="CA443"/>
          <cell r="CB443"/>
          <cell r="CC443"/>
          <cell r="CD443"/>
          <cell r="CE443"/>
          <cell r="CF443"/>
          <cell r="CG443"/>
          <cell r="CH443"/>
          <cell r="CI443"/>
          <cell r="CJ443"/>
          <cell r="CK443"/>
          <cell r="CL443"/>
          <cell r="CM443"/>
          <cell r="CN443"/>
          <cell r="CO443"/>
          <cell r="CP443"/>
          <cell r="CQ443"/>
          <cell r="CR443"/>
          <cell r="CS443"/>
          <cell r="CT443"/>
          <cell r="CU443"/>
          <cell r="CV443"/>
          <cell r="CW443"/>
          <cell r="CX443"/>
          <cell r="CY443"/>
          <cell r="CZ443"/>
          <cell r="DA443"/>
          <cell r="DB443"/>
          <cell r="DC443"/>
          <cell r="DD443"/>
          <cell r="DE443"/>
          <cell r="DF443"/>
          <cell r="DG443"/>
          <cell r="DH443"/>
          <cell r="DI443"/>
          <cell r="DJ443"/>
          <cell r="DK443"/>
          <cell r="DL443"/>
          <cell r="DM443"/>
          <cell r="DN443"/>
          <cell r="DO443"/>
          <cell r="DP443"/>
          <cell r="DQ443"/>
          <cell r="DR443"/>
          <cell r="DS443"/>
          <cell r="DT443"/>
          <cell r="DU443"/>
          <cell r="DV443"/>
          <cell r="DW443"/>
          <cell r="DX443"/>
          <cell r="DY443"/>
          <cell r="DZ443"/>
          <cell r="EA443"/>
          <cell r="EB443"/>
          <cell r="EC443"/>
          <cell r="ED443"/>
          <cell r="EE443"/>
          <cell r="EF443"/>
          <cell r="EG443"/>
          <cell r="EH443"/>
          <cell r="EI443"/>
          <cell r="EJ443"/>
          <cell r="EK443"/>
          <cell r="EL443"/>
          <cell r="EM443"/>
          <cell r="EN443"/>
          <cell r="EO443"/>
          <cell r="EP443"/>
          <cell r="EQ443"/>
          <cell r="ER443"/>
          <cell r="ES443"/>
          <cell r="ET443"/>
          <cell r="EU443" t="str">
            <v>$ -</v>
          </cell>
          <cell r="EV443"/>
          <cell r="EW443"/>
          <cell r="EX443"/>
          <cell r="EY443"/>
          <cell r="EZ443"/>
          <cell r="FA443"/>
          <cell r="FB443">
            <v>0</v>
          </cell>
          <cell r="FC443" t="str">
            <v>#¡VALOR!</v>
          </cell>
          <cell r="FD443">
            <v>0</v>
          </cell>
          <cell r="FE443" t="str">
            <v>$ 0</v>
          </cell>
          <cell r="FF443" t="str">
            <v>#¡VALOR!</v>
          </cell>
          <cell r="FG443" t="str">
            <v>#¡VALOR!</v>
          </cell>
          <cell r="FH443"/>
          <cell r="FI443"/>
          <cell r="FJ443" t="str">
            <v>#N/D</v>
          </cell>
          <cell r="FK443" t="str">
            <v>#N/D</v>
          </cell>
          <cell r="FL443" t="str">
            <v>$443</v>
          </cell>
          <cell r="FM443" t="str">
            <v>#N/D</v>
          </cell>
          <cell r="FN443" t="str">
            <v>#N/D</v>
          </cell>
          <cell r="FO443" t="str">
            <v>#N/D</v>
          </cell>
          <cell r="FP443" t="str">
            <v>#N/D</v>
          </cell>
          <cell r="FQ443" t="str">
            <v>#¡REF!</v>
          </cell>
          <cell r="FR443" t="str">
            <v>#N/D</v>
          </cell>
          <cell r="FS443"/>
          <cell r="FT443"/>
          <cell r="FU443"/>
          <cell r="FV443">
            <v>0</v>
          </cell>
          <cell r="FW443" t="str">
            <v>#N/D</v>
          </cell>
          <cell r="FX443"/>
          <cell r="FY443"/>
          <cell r="FZ443"/>
          <cell r="GA443"/>
          <cell r="GB443"/>
          <cell r="GC443"/>
        </row>
        <row r="444">
          <cell r="A444"/>
          <cell r="B444"/>
          <cell r="C444">
            <v>2025</v>
          </cell>
          <cell r="D444"/>
          <cell r="E444"/>
          <cell r="F444"/>
          <cell r="G444"/>
          <cell r="H444"/>
          <cell r="I444"/>
          <cell r="J444"/>
          <cell r="K444"/>
          <cell r="L444"/>
          <cell r="M444"/>
          <cell r="N444"/>
          <cell r="O444"/>
          <cell r="P444"/>
          <cell r="Q444"/>
          <cell r="R444"/>
          <cell r="S444"/>
          <cell r="T444"/>
          <cell r="U444"/>
          <cell r="V444"/>
          <cell r="W444"/>
          <cell r="X444"/>
          <cell r="Y444"/>
          <cell r="Z444"/>
          <cell r="AA444"/>
          <cell r="AB444"/>
          <cell r="AC444"/>
          <cell r="AD444"/>
          <cell r="AE444"/>
          <cell r="AF444"/>
          <cell r="AG444"/>
          <cell r="AH444"/>
          <cell r="AI444"/>
          <cell r="AJ444"/>
          <cell r="AK444"/>
          <cell r="AL444"/>
          <cell r="AM444" t="str">
            <v>#¡VALOR!</v>
          </cell>
          <cell r="AN444">
            <v>0</v>
          </cell>
          <cell r="AO444"/>
          <cell r="AP444"/>
          <cell r="AQ444"/>
          <cell r="AR444"/>
          <cell r="AS444"/>
          <cell r="AT444"/>
          <cell r="AU444"/>
          <cell r="AV444"/>
          <cell r="AW444"/>
          <cell r="AX444"/>
          <cell r="AY444"/>
          <cell r="AZ444"/>
          <cell r="BA444"/>
          <cell r="BB444"/>
          <cell r="BC444"/>
          <cell r="BD444"/>
          <cell r="BE444"/>
          <cell r="BF444"/>
          <cell r="BG444"/>
          <cell r="BH444"/>
          <cell r="BI444"/>
          <cell r="BJ444"/>
          <cell r="BK444"/>
          <cell r="BL444"/>
          <cell r="BM444"/>
          <cell r="BN444"/>
          <cell r="BO444"/>
          <cell r="BP444"/>
          <cell r="BQ444"/>
          <cell r="BR444"/>
          <cell r="BS444"/>
          <cell r="BT444"/>
          <cell r="BU444"/>
          <cell r="BV444"/>
          <cell r="BW444"/>
          <cell r="BX444"/>
          <cell r="BY444"/>
          <cell r="BZ444"/>
          <cell r="CA444"/>
          <cell r="CB444"/>
          <cell r="CC444"/>
          <cell r="CD444"/>
          <cell r="CE444"/>
          <cell r="CF444"/>
          <cell r="CG444"/>
          <cell r="CH444"/>
          <cell r="CI444"/>
          <cell r="CJ444"/>
          <cell r="CK444"/>
          <cell r="CL444"/>
          <cell r="CM444"/>
          <cell r="CN444"/>
          <cell r="CO444"/>
          <cell r="CP444"/>
          <cell r="CQ444"/>
          <cell r="CR444"/>
          <cell r="CS444"/>
          <cell r="CT444"/>
          <cell r="CU444"/>
          <cell r="CV444"/>
          <cell r="CW444"/>
          <cell r="CX444"/>
          <cell r="CY444"/>
          <cell r="CZ444"/>
          <cell r="DA444"/>
          <cell r="DB444"/>
          <cell r="DC444"/>
          <cell r="DD444"/>
          <cell r="DE444"/>
          <cell r="DF444"/>
          <cell r="DG444"/>
          <cell r="DH444"/>
          <cell r="DI444"/>
          <cell r="DJ444"/>
          <cell r="DK444"/>
          <cell r="DL444"/>
          <cell r="DM444"/>
          <cell r="DN444"/>
          <cell r="DO444"/>
          <cell r="DP444"/>
          <cell r="DQ444"/>
          <cell r="DR444"/>
          <cell r="DS444"/>
          <cell r="DT444"/>
          <cell r="DU444"/>
          <cell r="DV444"/>
          <cell r="DW444"/>
          <cell r="DX444"/>
          <cell r="DY444"/>
          <cell r="DZ444"/>
          <cell r="EA444"/>
          <cell r="EB444"/>
          <cell r="EC444"/>
          <cell r="ED444"/>
          <cell r="EE444"/>
          <cell r="EF444"/>
          <cell r="EG444"/>
          <cell r="EH444"/>
          <cell r="EI444"/>
          <cell r="EJ444"/>
          <cell r="EK444"/>
          <cell r="EL444"/>
          <cell r="EM444"/>
          <cell r="EN444"/>
          <cell r="EO444"/>
          <cell r="EP444"/>
          <cell r="EQ444"/>
          <cell r="ER444"/>
          <cell r="ES444"/>
          <cell r="ET444"/>
          <cell r="EU444" t="str">
            <v>$ -</v>
          </cell>
          <cell r="EV444"/>
          <cell r="EW444"/>
          <cell r="EX444"/>
          <cell r="EY444"/>
          <cell r="EZ444"/>
          <cell r="FA444"/>
          <cell r="FB444">
            <v>0</v>
          </cell>
          <cell r="FC444" t="str">
            <v>#¡VALOR!</v>
          </cell>
          <cell r="FD444">
            <v>0</v>
          </cell>
          <cell r="FE444" t="str">
            <v>$ 0</v>
          </cell>
          <cell r="FF444" t="str">
            <v>#¡VALOR!</v>
          </cell>
          <cell r="FG444" t="str">
            <v>#¡VALOR!</v>
          </cell>
          <cell r="FH444"/>
          <cell r="FI444"/>
          <cell r="FJ444" t="str">
            <v>#N/D</v>
          </cell>
          <cell r="FK444" t="str">
            <v>#N/D</v>
          </cell>
          <cell r="FL444" t="str">
            <v>$444</v>
          </cell>
          <cell r="FM444" t="str">
            <v>#N/D</v>
          </cell>
          <cell r="FN444" t="str">
            <v>#N/D</v>
          </cell>
          <cell r="FO444" t="str">
            <v>#N/D</v>
          </cell>
          <cell r="FP444" t="str">
            <v>#N/D</v>
          </cell>
          <cell r="FQ444" t="str">
            <v>#¡REF!</v>
          </cell>
          <cell r="FR444" t="str">
            <v>#N/D</v>
          </cell>
          <cell r="FS444"/>
          <cell r="FT444"/>
          <cell r="FU444"/>
          <cell r="FV444">
            <v>0</v>
          </cell>
          <cell r="FW444" t="str">
            <v>#N/D</v>
          </cell>
          <cell r="FX444"/>
          <cell r="FY444"/>
          <cell r="FZ444"/>
          <cell r="GA444"/>
          <cell r="GB444"/>
          <cell r="GC444"/>
        </row>
        <row r="445">
          <cell r="A445"/>
          <cell r="B445"/>
          <cell r="C445">
            <v>2025</v>
          </cell>
          <cell r="D445"/>
          <cell r="E445"/>
          <cell r="F445"/>
          <cell r="G445"/>
          <cell r="H445"/>
          <cell r="I445"/>
          <cell r="J445"/>
          <cell r="K445"/>
          <cell r="L445"/>
          <cell r="M445"/>
          <cell r="N445"/>
          <cell r="O445"/>
          <cell r="P445"/>
          <cell r="Q445"/>
          <cell r="R445"/>
          <cell r="S445"/>
          <cell r="T445"/>
          <cell r="U445"/>
          <cell r="V445"/>
          <cell r="W445"/>
          <cell r="X445"/>
          <cell r="Y445"/>
          <cell r="Z445"/>
          <cell r="AA445"/>
          <cell r="AB445"/>
          <cell r="AC445"/>
          <cell r="AD445"/>
          <cell r="AE445"/>
          <cell r="AF445"/>
          <cell r="AG445"/>
          <cell r="AH445"/>
          <cell r="AI445"/>
          <cell r="AJ445"/>
          <cell r="AK445"/>
          <cell r="AL445"/>
          <cell r="AM445" t="str">
            <v>#¡VALOR!</v>
          </cell>
          <cell r="AN445">
            <v>0</v>
          </cell>
          <cell r="AO445"/>
          <cell r="AP445"/>
          <cell r="AQ445"/>
          <cell r="AR445"/>
          <cell r="AS445"/>
          <cell r="AT445"/>
          <cell r="AU445"/>
          <cell r="AV445"/>
          <cell r="AW445"/>
          <cell r="AX445"/>
          <cell r="AY445"/>
          <cell r="AZ445"/>
          <cell r="BA445"/>
          <cell r="BB445"/>
          <cell r="BC445"/>
          <cell r="BD445"/>
          <cell r="BE445"/>
          <cell r="BF445"/>
          <cell r="BG445"/>
          <cell r="BH445"/>
          <cell r="BI445"/>
          <cell r="BJ445"/>
          <cell r="BK445"/>
          <cell r="BL445"/>
          <cell r="BM445"/>
          <cell r="BN445"/>
          <cell r="BO445"/>
          <cell r="BP445"/>
          <cell r="BQ445"/>
          <cell r="BR445"/>
          <cell r="BS445"/>
          <cell r="BT445"/>
          <cell r="BU445"/>
          <cell r="BV445"/>
          <cell r="BW445"/>
          <cell r="BX445"/>
          <cell r="BY445"/>
          <cell r="BZ445"/>
          <cell r="CA445"/>
          <cell r="CB445"/>
          <cell r="CC445"/>
          <cell r="CD445"/>
          <cell r="CE445"/>
          <cell r="CF445"/>
          <cell r="CG445"/>
          <cell r="CH445"/>
          <cell r="CI445"/>
          <cell r="CJ445"/>
          <cell r="CK445"/>
          <cell r="CL445"/>
          <cell r="CM445"/>
          <cell r="CN445"/>
          <cell r="CO445"/>
          <cell r="CP445"/>
          <cell r="CQ445"/>
          <cell r="CR445"/>
          <cell r="CS445"/>
          <cell r="CT445"/>
          <cell r="CU445"/>
          <cell r="CV445"/>
          <cell r="CW445"/>
          <cell r="CX445"/>
          <cell r="CY445"/>
          <cell r="CZ445"/>
          <cell r="DA445"/>
          <cell r="DB445"/>
          <cell r="DC445"/>
          <cell r="DD445"/>
          <cell r="DE445"/>
          <cell r="DF445"/>
          <cell r="DG445"/>
          <cell r="DH445"/>
          <cell r="DI445"/>
          <cell r="DJ445"/>
          <cell r="DK445"/>
          <cell r="DL445"/>
          <cell r="DM445"/>
          <cell r="DN445"/>
          <cell r="DO445"/>
          <cell r="DP445"/>
          <cell r="DQ445"/>
          <cell r="DR445"/>
          <cell r="DS445"/>
          <cell r="DT445"/>
          <cell r="DU445"/>
          <cell r="DV445"/>
          <cell r="DW445"/>
          <cell r="DX445"/>
          <cell r="DY445"/>
          <cell r="DZ445"/>
          <cell r="EA445"/>
          <cell r="EB445"/>
          <cell r="EC445"/>
          <cell r="ED445"/>
          <cell r="EE445"/>
          <cell r="EF445"/>
          <cell r="EG445"/>
          <cell r="EH445"/>
          <cell r="EI445"/>
          <cell r="EJ445"/>
          <cell r="EK445"/>
          <cell r="EL445"/>
          <cell r="EM445"/>
          <cell r="EN445"/>
          <cell r="EO445"/>
          <cell r="EP445"/>
          <cell r="EQ445"/>
          <cell r="ER445"/>
          <cell r="ES445"/>
          <cell r="ET445"/>
          <cell r="EU445" t="str">
            <v>$ -</v>
          </cell>
          <cell r="EV445"/>
          <cell r="EW445"/>
          <cell r="EX445"/>
          <cell r="EY445"/>
          <cell r="EZ445"/>
          <cell r="FA445"/>
          <cell r="FB445">
            <v>0</v>
          </cell>
          <cell r="FC445" t="str">
            <v>#¡VALOR!</v>
          </cell>
          <cell r="FD445">
            <v>0</v>
          </cell>
          <cell r="FE445" t="str">
            <v>$ 0</v>
          </cell>
          <cell r="FF445" t="str">
            <v>#¡VALOR!</v>
          </cell>
          <cell r="FG445" t="str">
            <v>#¡VALOR!</v>
          </cell>
          <cell r="FH445"/>
          <cell r="FI445"/>
          <cell r="FJ445" t="str">
            <v>#N/D</v>
          </cell>
          <cell r="FK445" t="str">
            <v>#N/D</v>
          </cell>
          <cell r="FL445" t="str">
            <v>$445</v>
          </cell>
          <cell r="FM445" t="str">
            <v>#N/D</v>
          </cell>
          <cell r="FN445" t="str">
            <v>#N/D</v>
          </cell>
          <cell r="FO445" t="str">
            <v>#N/D</v>
          </cell>
          <cell r="FP445" t="str">
            <v>#N/D</v>
          </cell>
          <cell r="FQ445" t="str">
            <v>#¡REF!</v>
          </cell>
          <cell r="FR445" t="str">
            <v>#N/D</v>
          </cell>
          <cell r="FS445"/>
          <cell r="FT445"/>
          <cell r="FU445"/>
          <cell r="FV445">
            <v>0</v>
          </cell>
          <cell r="FW445" t="str">
            <v>#N/D</v>
          </cell>
          <cell r="FX445"/>
          <cell r="FY445"/>
          <cell r="FZ445"/>
          <cell r="GA445"/>
          <cell r="GB445"/>
          <cell r="GC445"/>
        </row>
        <row r="446">
          <cell r="A446"/>
          <cell r="B446"/>
          <cell r="C446">
            <v>2025</v>
          </cell>
          <cell r="D446"/>
          <cell r="E446"/>
          <cell r="F446"/>
          <cell r="G446"/>
          <cell r="H446"/>
          <cell r="I446"/>
          <cell r="J446"/>
          <cell r="K446"/>
          <cell r="L446"/>
          <cell r="M446"/>
          <cell r="N446"/>
          <cell r="O446"/>
          <cell r="P446"/>
          <cell r="Q446"/>
          <cell r="R446"/>
          <cell r="S446"/>
          <cell r="T446"/>
          <cell r="U446"/>
          <cell r="V446"/>
          <cell r="W446"/>
          <cell r="X446"/>
          <cell r="Y446"/>
          <cell r="Z446"/>
          <cell r="AA446"/>
          <cell r="AB446"/>
          <cell r="AC446"/>
          <cell r="AD446"/>
          <cell r="AE446"/>
          <cell r="AF446"/>
          <cell r="AG446"/>
          <cell r="AH446"/>
          <cell r="AI446"/>
          <cell r="AJ446"/>
          <cell r="AK446"/>
          <cell r="AL446"/>
          <cell r="AM446" t="str">
            <v>#¡VALOR!</v>
          </cell>
          <cell r="AN446">
            <v>0</v>
          </cell>
          <cell r="AO446"/>
          <cell r="AP446"/>
          <cell r="AQ446"/>
          <cell r="AR446"/>
          <cell r="AS446"/>
          <cell r="AT446"/>
          <cell r="AU446"/>
          <cell r="AV446"/>
          <cell r="AW446"/>
          <cell r="AX446"/>
          <cell r="AY446"/>
          <cell r="AZ446"/>
          <cell r="BA446"/>
          <cell r="BB446"/>
          <cell r="BC446"/>
          <cell r="BD446"/>
          <cell r="BE446"/>
          <cell r="BF446"/>
          <cell r="BG446"/>
          <cell r="BH446"/>
          <cell r="BI446"/>
          <cell r="BJ446"/>
          <cell r="BK446"/>
          <cell r="BL446"/>
          <cell r="BM446"/>
          <cell r="BN446"/>
          <cell r="BO446"/>
          <cell r="BP446"/>
          <cell r="BQ446"/>
          <cell r="BR446"/>
          <cell r="BS446"/>
          <cell r="BT446"/>
          <cell r="BU446"/>
          <cell r="BV446"/>
          <cell r="BW446"/>
          <cell r="BX446"/>
          <cell r="BY446"/>
          <cell r="BZ446"/>
          <cell r="CA446"/>
          <cell r="CB446"/>
          <cell r="CC446"/>
          <cell r="CD446"/>
          <cell r="CE446"/>
          <cell r="CF446"/>
          <cell r="CG446"/>
          <cell r="CH446"/>
          <cell r="CI446"/>
          <cell r="CJ446"/>
          <cell r="CK446"/>
          <cell r="CL446"/>
          <cell r="CM446"/>
          <cell r="CN446"/>
          <cell r="CO446"/>
          <cell r="CP446"/>
          <cell r="CQ446"/>
          <cell r="CR446"/>
          <cell r="CS446"/>
          <cell r="CT446"/>
          <cell r="CU446"/>
          <cell r="CV446"/>
          <cell r="CW446"/>
          <cell r="CX446"/>
          <cell r="CY446"/>
          <cell r="CZ446"/>
          <cell r="DA446"/>
          <cell r="DB446"/>
          <cell r="DC446"/>
          <cell r="DD446"/>
          <cell r="DE446"/>
          <cell r="DF446"/>
          <cell r="DG446"/>
          <cell r="DH446"/>
          <cell r="DI446"/>
          <cell r="DJ446"/>
          <cell r="DK446"/>
          <cell r="DL446"/>
          <cell r="DM446"/>
          <cell r="DN446"/>
          <cell r="DO446"/>
          <cell r="DP446"/>
          <cell r="DQ446"/>
          <cell r="DR446"/>
          <cell r="DS446"/>
          <cell r="DT446"/>
          <cell r="DU446"/>
          <cell r="DV446"/>
          <cell r="DW446"/>
          <cell r="DX446"/>
          <cell r="DY446"/>
          <cell r="DZ446"/>
          <cell r="EA446"/>
          <cell r="EB446"/>
          <cell r="EC446"/>
          <cell r="ED446"/>
          <cell r="EE446"/>
          <cell r="EF446"/>
          <cell r="EG446"/>
          <cell r="EH446"/>
          <cell r="EI446"/>
          <cell r="EJ446"/>
          <cell r="EK446"/>
          <cell r="EL446"/>
          <cell r="EM446"/>
          <cell r="EN446"/>
          <cell r="EO446"/>
          <cell r="EP446"/>
          <cell r="EQ446"/>
          <cell r="ER446"/>
          <cell r="ES446"/>
          <cell r="ET446"/>
          <cell r="EU446" t="str">
            <v>$ -</v>
          </cell>
          <cell r="EV446"/>
          <cell r="EW446"/>
          <cell r="EX446"/>
          <cell r="EY446"/>
          <cell r="EZ446"/>
          <cell r="FA446"/>
          <cell r="FB446">
            <v>0</v>
          </cell>
          <cell r="FC446" t="str">
            <v>#¡VALOR!</v>
          </cell>
          <cell r="FD446">
            <v>0</v>
          </cell>
          <cell r="FE446" t="str">
            <v>$ 0</v>
          </cell>
          <cell r="FF446" t="str">
            <v>#¡VALOR!</v>
          </cell>
          <cell r="FG446" t="str">
            <v>#¡VALOR!</v>
          </cell>
          <cell r="FH446"/>
          <cell r="FI446"/>
          <cell r="FJ446" t="str">
            <v>#N/D</v>
          </cell>
          <cell r="FK446" t="str">
            <v>#N/D</v>
          </cell>
          <cell r="FL446" t="str">
            <v>$446</v>
          </cell>
          <cell r="FM446" t="str">
            <v>#N/D</v>
          </cell>
          <cell r="FN446" t="str">
            <v>#N/D</v>
          </cell>
          <cell r="FO446" t="str">
            <v>#N/D</v>
          </cell>
          <cell r="FP446" t="str">
            <v>#N/D</v>
          </cell>
          <cell r="FQ446" t="str">
            <v>#¡REF!</v>
          </cell>
          <cell r="FR446" t="str">
            <v>#N/D</v>
          </cell>
          <cell r="FS446"/>
          <cell r="FT446"/>
          <cell r="FU446"/>
          <cell r="FV446">
            <v>0</v>
          </cell>
          <cell r="FW446" t="str">
            <v>#N/D</v>
          </cell>
          <cell r="FX446"/>
          <cell r="FY446"/>
          <cell r="FZ446"/>
          <cell r="GA446"/>
          <cell r="GB446"/>
          <cell r="GC446"/>
        </row>
        <row r="447">
          <cell r="A447"/>
          <cell r="B447"/>
          <cell r="C447">
            <v>2025</v>
          </cell>
          <cell r="D447"/>
          <cell r="E447"/>
          <cell r="F447"/>
          <cell r="G447"/>
          <cell r="H447"/>
          <cell r="I447"/>
          <cell r="J447"/>
          <cell r="K447"/>
          <cell r="L447"/>
          <cell r="M447"/>
          <cell r="N447"/>
          <cell r="O447"/>
          <cell r="P447"/>
          <cell r="Q447"/>
          <cell r="R447"/>
          <cell r="S447"/>
          <cell r="T447"/>
          <cell r="U447"/>
          <cell r="V447"/>
          <cell r="W447"/>
          <cell r="X447"/>
          <cell r="Y447"/>
          <cell r="Z447"/>
          <cell r="AA447"/>
          <cell r="AB447"/>
          <cell r="AC447"/>
          <cell r="AD447"/>
          <cell r="AE447"/>
          <cell r="AF447"/>
          <cell r="AG447"/>
          <cell r="AH447"/>
          <cell r="AI447"/>
          <cell r="AJ447"/>
          <cell r="AK447"/>
          <cell r="AL447"/>
          <cell r="AM447" t="str">
            <v>#¡VALOR!</v>
          </cell>
          <cell r="AN447">
            <v>0</v>
          </cell>
          <cell r="AO447"/>
          <cell r="AP447"/>
          <cell r="AQ447"/>
          <cell r="AR447"/>
          <cell r="AS447"/>
          <cell r="AT447"/>
          <cell r="AU447"/>
          <cell r="AV447"/>
          <cell r="AW447"/>
          <cell r="AX447"/>
          <cell r="AY447"/>
          <cell r="AZ447"/>
          <cell r="BA447"/>
          <cell r="BB447"/>
          <cell r="BC447"/>
          <cell r="BD447"/>
          <cell r="BE447"/>
          <cell r="BF447"/>
          <cell r="BG447"/>
          <cell r="BH447"/>
          <cell r="BI447"/>
          <cell r="BJ447"/>
          <cell r="BK447"/>
          <cell r="BL447"/>
          <cell r="BM447"/>
          <cell r="BN447"/>
          <cell r="BO447"/>
          <cell r="BP447"/>
          <cell r="BQ447"/>
          <cell r="BR447"/>
          <cell r="BS447"/>
          <cell r="BT447"/>
          <cell r="BU447"/>
          <cell r="BV447"/>
          <cell r="BW447"/>
          <cell r="BX447"/>
          <cell r="BY447"/>
          <cell r="BZ447"/>
          <cell r="CA447"/>
          <cell r="CB447"/>
          <cell r="CC447"/>
          <cell r="CD447"/>
          <cell r="CE447"/>
          <cell r="CF447"/>
          <cell r="CG447"/>
          <cell r="CH447"/>
          <cell r="CI447"/>
          <cell r="CJ447"/>
          <cell r="CK447"/>
          <cell r="CL447"/>
          <cell r="CM447"/>
          <cell r="CN447"/>
          <cell r="CO447"/>
          <cell r="CP447"/>
          <cell r="CQ447"/>
          <cell r="CR447"/>
          <cell r="CS447"/>
          <cell r="CT447"/>
          <cell r="CU447"/>
          <cell r="CV447"/>
          <cell r="CW447"/>
          <cell r="CX447"/>
          <cell r="CY447"/>
          <cell r="CZ447"/>
          <cell r="DA447"/>
          <cell r="DB447"/>
          <cell r="DC447"/>
          <cell r="DD447"/>
          <cell r="DE447"/>
          <cell r="DF447"/>
          <cell r="DG447"/>
          <cell r="DH447"/>
          <cell r="DI447"/>
          <cell r="DJ447"/>
          <cell r="DK447"/>
          <cell r="DL447"/>
          <cell r="DM447"/>
          <cell r="DN447"/>
          <cell r="DO447"/>
          <cell r="DP447"/>
          <cell r="DQ447"/>
          <cell r="DR447"/>
          <cell r="DS447"/>
          <cell r="DT447"/>
          <cell r="DU447"/>
          <cell r="DV447"/>
          <cell r="DW447"/>
          <cell r="DX447"/>
          <cell r="DY447"/>
          <cell r="DZ447"/>
          <cell r="EA447"/>
          <cell r="EB447"/>
          <cell r="EC447"/>
          <cell r="ED447"/>
          <cell r="EE447"/>
          <cell r="EF447"/>
          <cell r="EG447"/>
          <cell r="EH447"/>
          <cell r="EI447"/>
          <cell r="EJ447"/>
          <cell r="EK447"/>
          <cell r="EL447"/>
          <cell r="EM447"/>
          <cell r="EN447"/>
          <cell r="EO447"/>
          <cell r="EP447"/>
          <cell r="EQ447"/>
          <cell r="ER447"/>
          <cell r="ES447"/>
          <cell r="ET447"/>
          <cell r="EU447" t="str">
            <v>$ -</v>
          </cell>
          <cell r="EV447"/>
          <cell r="EW447"/>
          <cell r="EX447"/>
          <cell r="EY447"/>
          <cell r="EZ447"/>
          <cell r="FA447"/>
          <cell r="FB447">
            <v>0</v>
          </cell>
          <cell r="FC447" t="str">
            <v>#¡VALOR!</v>
          </cell>
          <cell r="FD447">
            <v>0</v>
          </cell>
          <cell r="FE447" t="str">
            <v>$ 0</v>
          </cell>
          <cell r="FF447" t="str">
            <v>#¡VALOR!</v>
          </cell>
          <cell r="FG447" t="str">
            <v>#¡VALOR!</v>
          </cell>
          <cell r="FH447"/>
          <cell r="FI447"/>
          <cell r="FJ447" t="str">
            <v>#N/D</v>
          </cell>
          <cell r="FK447" t="str">
            <v>#N/D</v>
          </cell>
          <cell r="FL447" t="str">
            <v>$447</v>
          </cell>
          <cell r="FM447" t="str">
            <v>#N/D</v>
          </cell>
          <cell r="FN447" t="str">
            <v>#N/D</v>
          </cell>
          <cell r="FO447" t="str">
            <v>#N/D</v>
          </cell>
          <cell r="FP447" t="str">
            <v>#N/D</v>
          </cell>
          <cell r="FQ447" t="str">
            <v>#¡REF!</v>
          </cell>
          <cell r="FR447" t="str">
            <v>#N/D</v>
          </cell>
          <cell r="FS447"/>
          <cell r="FT447"/>
          <cell r="FU447"/>
          <cell r="FV447">
            <v>0</v>
          </cell>
          <cell r="FW447" t="str">
            <v>#N/D</v>
          </cell>
          <cell r="FX447"/>
          <cell r="FY447"/>
          <cell r="FZ447"/>
          <cell r="GA447"/>
          <cell r="GB447"/>
          <cell r="GC447"/>
        </row>
        <row r="448">
          <cell r="A448"/>
          <cell r="B448"/>
          <cell r="C448">
            <v>2025</v>
          </cell>
          <cell r="D448"/>
          <cell r="E448"/>
          <cell r="F448"/>
          <cell r="G448"/>
          <cell r="H448"/>
          <cell r="I448"/>
          <cell r="J448"/>
          <cell r="K448"/>
          <cell r="L448"/>
          <cell r="M448"/>
          <cell r="N448"/>
          <cell r="O448"/>
          <cell r="P448"/>
          <cell r="Q448"/>
          <cell r="R448"/>
          <cell r="S448"/>
          <cell r="T448"/>
          <cell r="U448"/>
          <cell r="V448"/>
          <cell r="W448"/>
          <cell r="X448"/>
          <cell r="Y448"/>
          <cell r="Z448"/>
          <cell r="AA448"/>
          <cell r="AB448"/>
          <cell r="AC448"/>
          <cell r="AD448"/>
          <cell r="AE448"/>
          <cell r="AF448"/>
          <cell r="AG448"/>
          <cell r="AH448"/>
          <cell r="AI448"/>
          <cell r="AJ448"/>
          <cell r="AK448"/>
          <cell r="AL448"/>
          <cell r="AM448" t="str">
            <v>#¡VALOR!</v>
          </cell>
          <cell r="AN448">
            <v>0</v>
          </cell>
          <cell r="AO448"/>
          <cell r="AP448"/>
          <cell r="AQ448"/>
          <cell r="AR448"/>
          <cell r="AS448"/>
          <cell r="AT448"/>
          <cell r="AU448"/>
          <cell r="AV448"/>
          <cell r="AW448"/>
          <cell r="AX448"/>
          <cell r="AY448"/>
          <cell r="AZ448"/>
          <cell r="BA448"/>
          <cell r="BB448"/>
          <cell r="BC448"/>
          <cell r="BD448"/>
          <cell r="BE448"/>
          <cell r="BF448"/>
          <cell r="BG448"/>
          <cell r="BH448"/>
          <cell r="BI448"/>
          <cell r="BJ448"/>
          <cell r="BK448"/>
          <cell r="BL448"/>
          <cell r="BM448"/>
          <cell r="BN448"/>
          <cell r="BO448"/>
          <cell r="BP448"/>
          <cell r="BQ448"/>
          <cell r="BR448"/>
          <cell r="BS448"/>
          <cell r="BT448"/>
          <cell r="BU448"/>
          <cell r="BV448"/>
          <cell r="BW448"/>
          <cell r="BX448"/>
          <cell r="BY448"/>
          <cell r="BZ448"/>
          <cell r="CA448"/>
          <cell r="CB448"/>
          <cell r="CC448"/>
          <cell r="CD448"/>
          <cell r="CE448"/>
          <cell r="CF448"/>
          <cell r="CG448"/>
          <cell r="CH448"/>
          <cell r="CI448"/>
          <cell r="CJ448"/>
          <cell r="CK448"/>
          <cell r="CL448"/>
          <cell r="CM448"/>
          <cell r="CN448"/>
          <cell r="CO448"/>
          <cell r="CP448"/>
          <cell r="CQ448"/>
          <cell r="CR448"/>
          <cell r="CS448"/>
          <cell r="CT448"/>
          <cell r="CU448"/>
          <cell r="CV448"/>
          <cell r="CW448"/>
          <cell r="CX448"/>
          <cell r="CY448"/>
          <cell r="CZ448"/>
          <cell r="DA448"/>
          <cell r="DB448"/>
          <cell r="DC448"/>
          <cell r="DD448"/>
          <cell r="DE448"/>
          <cell r="DF448"/>
          <cell r="DG448"/>
          <cell r="DH448"/>
          <cell r="DI448"/>
          <cell r="DJ448"/>
          <cell r="DK448"/>
          <cell r="DL448"/>
          <cell r="DM448"/>
          <cell r="DN448"/>
          <cell r="DO448"/>
          <cell r="DP448"/>
          <cell r="DQ448"/>
          <cell r="DR448"/>
          <cell r="DS448"/>
          <cell r="DT448"/>
          <cell r="DU448"/>
          <cell r="DV448"/>
          <cell r="DW448"/>
          <cell r="DX448"/>
          <cell r="DY448"/>
          <cell r="DZ448"/>
          <cell r="EA448"/>
          <cell r="EB448"/>
          <cell r="EC448"/>
          <cell r="ED448"/>
          <cell r="EE448"/>
          <cell r="EF448"/>
          <cell r="EG448"/>
          <cell r="EH448"/>
          <cell r="EI448"/>
          <cell r="EJ448"/>
          <cell r="EK448"/>
          <cell r="EL448"/>
          <cell r="EM448"/>
          <cell r="EN448"/>
          <cell r="EO448"/>
          <cell r="EP448"/>
          <cell r="EQ448"/>
          <cell r="ER448"/>
          <cell r="ES448"/>
          <cell r="ET448"/>
          <cell r="EU448" t="str">
            <v>$ -</v>
          </cell>
          <cell r="EV448"/>
          <cell r="EW448"/>
          <cell r="EX448"/>
          <cell r="EY448"/>
          <cell r="EZ448"/>
          <cell r="FA448"/>
          <cell r="FB448">
            <v>0</v>
          </cell>
          <cell r="FC448" t="str">
            <v>#¡VALOR!</v>
          </cell>
          <cell r="FD448">
            <v>0</v>
          </cell>
          <cell r="FE448" t="str">
            <v>$ 0</v>
          </cell>
          <cell r="FF448" t="str">
            <v>#¡VALOR!</v>
          </cell>
          <cell r="FG448" t="str">
            <v>#¡VALOR!</v>
          </cell>
          <cell r="FH448"/>
          <cell r="FI448"/>
          <cell r="FJ448" t="str">
            <v>#N/D</v>
          </cell>
          <cell r="FK448" t="str">
            <v>#N/D</v>
          </cell>
          <cell r="FL448" t="str">
            <v>$448</v>
          </cell>
          <cell r="FM448" t="str">
            <v>#N/D</v>
          </cell>
          <cell r="FN448" t="str">
            <v>#N/D</v>
          </cell>
          <cell r="FO448" t="str">
            <v>#N/D</v>
          </cell>
          <cell r="FP448" t="str">
            <v>#N/D</v>
          </cell>
          <cell r="FQ448" t="str">
            <v>#¡REF!</v>
          </cell>
          <cell r="FR448" t="str">
            <v>#N/D</v>
          </cell>
          <cell r="FS448"/>
          <cell r="FT448"/>
          <cell r="FU448"/>
          <cell r="FV448">
            <v>0</v>
          </cell>
          <cell r="FW448" t="str">
            <v>#N/D</v>
          </cell>
          <cell r="FX448"/>
          <cell r="FY448"/>
          <cell r="FZ448"/>
          <cell r="GA448"/>
          <cell r="GB448"/>
          <cell r="GC448"/>
        </row>
        <row r="449">
          <cell r="A449"/>
          <cell r="B449"/>
          <cell r="C449">
            <v>2025</v>
          </cell>
          <cell r="D449"/>
          <cell r="E449"/>
          <cell r="F449"/>
          <cell r="G449"/>
          <cell r="H449"/>
          <cell r="I449"/>
          <cell r="J449"/>
          <cell r="K449"/>
          <cell r="L449"/>
          <cell r="M449"/>
          <cell r="N449"/>
          <cell r="O449"/>
          <cell r="P449"/>
          <cell r="Q449"/>
          <cell r="R449"/>
          <cell r="S449"/>
          <cell r="T449"/>
          <cell r="U449"/>
          <cell r="V449"/>
          <cell r="W449"/>
          <cell r="X449"/>
          <cell r="Y449"/>
          <cell r="Z449"/>
          <cell r="AA449"/>
          <cell r="AB449"/>
          <cell r="AC449"/>
          <cell r="AD449"/>
          <cell r="AE449"/>
          <cell r="AF449"/>
          <cell r="AG449"/>
          <cell r="AH449"/>
          <cell r="AI449"/>
          <cell r="AJ449"/>
          <cell r="AK449"/>
          <cell r="AL449"/>
          <cell r="AM449" t="str">
            <v>#¡VALOR!</v>
          </cell>
          <cell r="AN449">
            <v>0</v>
          </cell>
          <cell r="AO449"/>
          <cell r="AP449"/>
          <cell r="AQ449"/>
          <cell r="AR449"/>
          <cell r="AS449"/>
          <cell r="AT449"/>
          <cell r="AU449"/>
          <cell r="AV449"/>
          <cell r="AW449"/>
          <cell r="AX449"/>
          <cell r="AY449"/>
          <cell r="AZ449"/>
          <cell r="BA449"/>
          <cell r="BB449"/>
          <cell r="BC449"/>
          <cell r="BD449"/>
          <cell r="BE449"/>
          <cell r="BF449"/>
          <cell r="BG449"/>
          <cell r="BH449"/>
          <cell r="BI449"/>
          <cell r="BJ449"/>
          <cell r="BK449"/>
          <cell r="BL449"/>
          <cell r="BM449"/>
          <cell r="BN449"/>
          <cell r="BO449"/>
          <cell r="BP449"/>
          <cell r="BQ449"/>
          <cell r="BR449"/>
          <cell r="BS449"/>
          <cell r="BT449"/>
          <cell r="BU449"/>
          <cell r="BV449"/>
          <cell r="BW449"/>
          <cell r="BX449"/>
          <cell r="BY449"/>
          <cell r="BZ449"/>
          <cell r="CA449"/>
          <cell r="CB449"/>
          <cell r="CC449"/>
          <cell r="CD449"/>
          <cell r="CE449"/>
          <cell r="CF449"/>
          <cell r="CG449"/>
          <cell r="CH449"/>
          <cell r="CI449"/>
          <cell r="CJ449"/>
          <cell r="CK449"/>
          <cell r="CL449"/>
          <cell r="CM449"/>
          <cell r="CN449"/>
          <cell r="CO449"/>
          <cell r="CP449"/>
          <cell r="CQ449"/>
          <cell r="CR449"/>
          <cell r="CS449"/>
          <cell r="CT449"/>
          <cell r="CU449"/>
          <cell r="CV449"/>
          <cell r="CW449"/>
          <cell r="CX449"/>
          <cell r="CY449"/>
          <cell r="CZ449"/>
          <cell r="DA449"/>
          <cell r="DB449"/>
          <cell r="DC449"/>
          <cell r="DD449"/>
          <cell r="DE449"/>
          <cell r="DF449"/>
          <cell r="DG449"/>
          <cell r="DH449"/>
          <cell r="DI449"/>
          <cell r="DJ449"/>
          <cell r="DK449"/>
          <cell r="DL449"/>
          <cell r="DM449"/>
          <cell r="DN449"/>
          <cell r="DO449"/>
          <cell r="DP449"/>
          <cell r="DQ449"/>
          <cell r="DR449"/>
          <cell r="DS449"/>
          <cell r="DT449"/>
          <cell r="DU449"/>
          <cell r="DV449"/>
          <cell r="DW449"/>
          <cell r="DX449"/>
          <cell r="DY449"/>
          <cell r="DZ449"/>
          <cell r="EA449"/>
          <cell r="EB449"/>
          <cell r="EC449"/>
          <cell r="ED449"/>
          <cell r="EE449"/>
          <cell r="EF449"/>
          <cell r="EG449"/>
          <cell r="EH449"/>
          <cell r="EI449"/>
          <cell r="EJ449"/>
          <cell r="EK449"/>
          <cell r="EL449"/>
          <cell r="EM449"/>
          <cell r="EN449"/>
          <cell r="EO449"/>
          <cell r="EP449"/>
          <cell r="EQ449"/>
          <cell r="ER449"/>
          <cell r="ES449"/>
          <cell r="ET449"/>
          <cell r="EU449" t="str">
            <v>$ -</v>
          </cell>
          <cell r="EV449"/>
          <cell r="EW449"/>
          <cell r="EX449"/>
          <cell r="EY449"/>
          <cell r="EZ449"/>
          <cell r="FA449"/>
          <cell r="FB449">
            <v>0</v>
          </cell>
          <cell r="FC449" t="str">
            <v>#¡VALOR!</v>
          </cell>
          <cell r="FD449">
            <v>0</v>
          </cell>
          <cell r="FE449" t="str">
            <v>$ 0</v>
          </cell>
          <cell r="FF449" t="str">
            <v>#¡VALOR!</v>
          </cell>
          <cell r="FG449" t="str">
            <v>#¡VALOR!</v>
          </cell>
          <cell r="FH449"/>
          <cell r="FI449"/>
          <cell r="FJ449" t="str">
            <v>#N/D</v>
          </cell>
          <cell r="FK449" t="str">
            <v>#N/D</v>
          </cell>
          <cell r="FL449" t="str">
            <v>$449</v>
          </cell>
          <cell r="FM449" t="str">
            <v>#N/D</v>
          </cell>
          <cell r="FN449" t="str">
            <v>#N/D</v>
          </cell>
          <cell r="FO449" t="str">
            <v>#N/D</v>
          </cell>
          <cell r="FP449" t="str">
            <v>#N/D</v>
          </cell>
          <cell r="FQ449" t="str">
            <v>#¡REF!</v>
          </cell>
          <cell r="FR449" t="str">
            <v>#N/D</v>
          </cell>
          <cell r="FS449"/>
          <cell r="FT449"/>
          <cell r="FU449"/>
          <cell r="FV449">
            <v>0</v>
          </cell>
          <cell r="FW449" t="str">
            <v>#N/D</v>
          </cell>
          <cell r="FX449"/>
          <cell r="FY449"/>
          <cell r="FZ449"/>
          <cell r="GA449"/>
          <cell r="GB449"/>
          <cell r="GC449"/>
        </row>
        <row r="450">
          <cell r="A450"/>
          <cell r="B450"/>
          <cell r="C450">
            <v>2025</v>
          </cell>
          <cell r="D450"/>
          <cell r="E450"/>
          <cell r="F450"/>
          <cell r="G450"/>
          <cell r="H450"/>
          <cell r="I450"/>
          <cell r="J450"/>
          <cell r="K450"/>
          <cell r="L450"/>
          <cell r="M450"/>
          <cell r="N450"/>
          <cell r="O450"/>
          <cell r="P450"/>
          <cell r="Q450"/>
          <cell r="R450"/>
          <cell r="S450"/>
          <cell r="T450"/>
          <cell r="U450"/>
          <cell r="V450"/>
          <cell r="W450"/>
          <cell r="X450"/>
          <cell r="Y450"/>
          <cell r="Z450"/>
          <cell r="AA450"/>
          <cell r="AB450"/>
          <cell r="AC450"/>
          <cell r="AD450"/>
          <cell r="AE450"/>
          <cell r="AF450"/>
          <cell r="AG450"/>
          <cell r="AH450"/>
          <cell r="AI450"/>
          <cell r="AJ450"/>
          <cell r="AK450"/>
          <cell r="AL450"/>
          <cell r="AM450" t="str">
            <v>#¡VALOR!</v>
          </cell>
          <cell r="AN450">
            <v>0</v>
          </cell>
          <cell r="AO450"/>
          <cell r="AP450"/>
          <cell r="AQ450"/>
          <cell r="AR450"/>
          <cell r="AS450"/>
          <cell r="AT450"/>
          <cell r="AU450"/>
          <cell r="AV450"/>
          <cell r="AW450"/>
          <cell r="AX450"/>
          <cell r="AY450"/>
          <cell r="AZ450"/>
          <cell r="BA450"/>
          <cell r="BB450"/>
          <cell r="BC450"/>
          <cell r="BD450"/>
          <cell r="BE450"/>
          <cell r="BF450"/>
          <cell r="BG450"/>
          <cell r="BH450"/>
          <cell r="BI450"/>
          <cell r="BJ450"/>
          <cell r="BK450"/>
          <cell r="BL450"/>
          <cell r="BM450"/>
          <cell r="BN450"/>
          <cell r="BO450"/>
          <cell r="BP450"/>
          <cell r="BQ450"/>
          <cell r="BR450"/>
          <cell r="BS450"/>
          <cell r="BT450"/>
          <cell r="BU450"/>
          <cell r="BV450"/>
          <cell r="BW450"/>
          <cell r="BX450"/>
          <cell r="BY450"/>
          <cell r="BZ450"/>
          <cell r="CA450"/>
          <cell r="CB450"/>
          <cell r="CC450"/>
          <cell r="CD450"/>
          <cell r="CE450"/>
          <cell r="CF450"/>
          <cell r="CG450"/>
          <cell r="CH450"/>
          <cell r="CI450"/>
          <cell r="CJ450"/>
          <cell r="CK450"/>
          <cell r="CL450"/>
          <cell r="CM450"/>
          <cell r="CN450"/>
          <cell r="CO450"/>
          <cell r="CP450"/>
          <cell r="CQ450"/>
          <cell r="CR450"/>
          <cell r="CS450"/>
          <cell r="CT450"/>
          <cell r="CU450"/>
          <cell r="CV450"/>
          <cell r="CW450"/>
          <cell r="CX450"/>
          <cell r="CY450"/>
          <cell r="CZ450"/>
          <cell r="DA450"/>
          <cell r="DB450"/>
          <cell r="DC450"/>
          <cell r="DD450"/>
          <cell r="DE450"/>
          <cell r="DF450"/>
          <cell r="DG450"/>
          <cell r="DH450"/>
          <cell r="DI450"/>
          <cell r="DJ450"/>
          <cell r="DK450"/>
          <cell r="DL450"/>
          <cell r="DM450"/>
          <cell r="DN450"/>
          <cell r="DO450"/>
          <cell r="DP450"/>
          <cell r="DQ450"/>
          <cell r="DR450"/>
          <cell r="DS450"/>
          <cell r="DT450"/>
          <cell r="DU450"/>
          <cell r="DV450"/>
          <cell r="DW450"/>
          <cell r="DX450"/>
          <cell r="DY450"/>
          <cell r="DZ450"/>
          <cell r="EA450"/>
          <cell r="EB450"/>
          <cell r="EC450"/>
          <cell r="ED450"/>
          <cell r="EE450"/>
          <cell r="EF450"/>
          <cell r="EG450"/>
          <cell r="EH450"/>
          <cell r="EI450"/>
          <cell r="EJ450"/>
          <cell r="EK450"/>
          <cell r="EL450"/>
          <cell r="EM450"/>
          <cell r="EN450"/>
          <cell r="EO450"/>
          <cell r="EP450"/>
          <cell r="EQ450"/>
          <cell r="ER450"/>
          <cell r="ES450"/>
          <cell r="ET450"/>
          <cell r="EU450" t="str">
            <v>$ -</v>
          </cell>
          <cell r="EV450"/>
          <cell r="EW450"/>
          <cell r="EX450"/>
          <cell r="EY450"/>
          <cell r="EZ450"/>
          <cell r="FA450"/>
          <cell r="FB450">
            <v>0</v>
          </cell>
          <cell r="FC450" t="str">
            <v>#¡VALOR!</v>
          </cell>
          <cell r="FD450">
            <v>0</v>
          </cell>
          <cell r="FE450" t="str">
            <v>$ 0</v>
          </cell>
          <cell r="FF450" t="str">
            <v>#¡VALOR!</v>
          </cell>
          <cell r="FG450" t="str">
            <v>#¡VALOR!</v>
          </cell>
          <cell r="FH450"/>
          <cell r="FI450"/>
          <cell r="FJ450" t="str">
            <v>#N/D</v>
          </cell>
          <cell r="FK450" t="str">
            <v>#N/D</v>
          </cell>
          <cell r="FL450" t="str">
            <v>$450</v>
          </cell>
          <cell r="FM450" t="str">
            <v>#N/D</v>
          </cell>
          <cell r="FN450" t="str">
            <v>#N/D</v>
          </cell>
          <cell r="FO450" t="str">
            <v>#N/D</v>
          </cell>
          <cell r="FP450" t="str">
            <v>#N/D</v>
          </cell>
          <cell r="FQ450" t="str">
            <v>#¡REF!</v>
          </cell>
          <cell r="FR450" t="str">
            <v>#N/D</v>
          </cell>
          <cell r="FS450"/>
          <cell r="FT450"/>
          <cell r="FU450"/>
          <cell r="FV450">
            <v>0</v>
          </cell>
          <cell r="FW450" t="str">
            <v>#N/D</v>
          </cell>
          <cell r="FX450"/>
          <cell r="FY450"/>
          <cell r="FZ450"/>
          <cell r="GA450"/>
          <cell r="GB450"/>
          <cell r="GC450"/>
        </row>
        <row r="451">
          <cell r="A451"/>
          <cell r="B451"/>
          <cell r="C451">
            <v>2025</v>
          </cell>
          <cell r="D451"/>
          <cell r="E451"/>
          <cell r="F451"/>
          <cell r="G451"/>
          <cell r="H451"/>
          <cell r="I451"/>
          <cell r="J451"/>
          <cell r="K451"/>
          <cell r="L451"/>
          <cell r="M451"/>
          <cell r="N451"/>
          <cell r="O451"/>
          <cell r="P451"/>
          <cell r="Q451"/>
          <cell r="R451"/>
          <cell r="S451"/>
          <cell r="T451"/>
          <cell r="U451"/>
          <cell r="V451"/>
          <cell r="W451"/>
          <cell r="X451"/>
          <cell r="Y451"/>
          <cell r="Z451"/>
          <cell r="AA451"/>
          <cell r="AB451"/>
          <cell r="AC451"/>
          <cell r="AD451"/>
          <cell r="AE451"/>
          <cell r="AF451"/>
          <cell r="AG451"/>
          <cell r="AH451"/>
          <cell r="AI451"/>
          <cell r="AJ451"/>
          <cell r="AK451"/>
          <cell r="AL451"/>
          <cell r="AM451" t="str">
            <v>#¡VALOR!</v>
          </cell>
          <cell r="AN451">
            <v>0</v>
          </cell>
          <cell r="AO451"/>
          <cell r="AP451"/>
          <cell r="AQ451"/>
          <cell r="AR451"/>
          <cell r="AS451"/>
          <cell r="AT451"/>
          <cell r="AU451"/>
          <cell r="AV451"/>
          <cell r="AW451"/>
          <cell r="AX451"/>
          <cell r="AY451"/>
          <cell r="AZ451"/>
          <cell r="BA451"/>
          <cell r="BB451"/>
          <cell r="BC451"/>
          <cell r="BD451"/>
          <cell r="BE451"/>
          <cell r="BF451"/>
          <cell r="BG451"/>
          <cell r="BH451"/>
          <cell r="BI451"/>
          <cell r="BJ451"/>
          <cell r="BK451"/>
          <cell r="BL451"/>
          <cell r="BM451"/>
          <cell r="BN451"/>
          <cell r="BO451"/>
          <cell r="BP451"/>
          <cell r="BQ451"/>
          <cell r="BR451"/>
          <cell r="BS451"/>
          <cell r="BT451"/>
          <cell r="BU451"/>
          <cell r="BV451"/>
          <cell r="BW451"/>
          <cell r="BX451"/>
          <cell r="BY451"/>
          <cell r="BZ451"/>
          <cell r="CA451"/>
          <cell r="CB451"/>
          <cell r="CC451"/>
          <cell r="CD451"/>
          <cell r="CE451"/>
          <cell r="CF451"/>
          <cell r="CG451"/>
          <cell r="CH451"/>
          <cell r="CI451"/>
          <cell r="CJ451"/>
          <cell r="CK451"/>
          <cell r="CL451"/>
          <cell r="CM451"/>
          <cell r="CN451"/>
          <cell r="CO451"/>
          <cell r="CP451"/>
          <cell r="CQ451"/>
          <cell r="CR451"/>
          <cell r="CS451"/>
          <cell r="CT451"/>
          <cell r="CU451"/>
          <cell r="CV451"/>
          <cell r="CW451"/>
          <cell r="CX451"/>
          <cell r="CY451"/>
          <cell r="CZ451"/>
          <cell r="DA451"/>
          <cell r="DB451"/>
          <cell r="DC451"/>
          <cell r="DD451"/>
          <cell r="DE451"/>
          <cell r="DF451"/>
          <cell r="DG451"/>
          <cell r="DH451"/>
          <cell r="DI451"/>
          <cell r="DJ451"/>
          <cell r="DK451"/>
          <cell r="DL451"/>
          <cell r="DM451"/>
          <cell r="DN451"/>
          <cell r="DO451"/>
          <cell r="DP451"/>
          <cell r="DQ451"/>
          <cell r="DR451"/>
          <cell r="DS451"/>
          <cell r="DT451"/>
          <cell r="DU451"/>
          <cell r="DV451"/>
          <cell r="DW451"/>
          <cell r="DX451"/>
          <cell r="DY451"/>
          <cell r="DZ451"/>
          <cell r="EA451"/>
          <cell r="EB451"/>
          <cell r="EC451"/>
          <cell r="ED451"/>
          <cell r="EE451"/>
          <cell r="EF451"/>
          <cell r="EG451"/>
          <cell r="EH451"/>
          <cell r="EI451"/>
          <cell r="EJ451"/>
          <cell r="EK451"/>
          <cell r="EL451"/>
          <cell r="EM451"/>
          <cell r="EN451"/>
          <cell r="EO451"/>
          <cell r="EP451"/>
          <cell r="EQ451"/>
          <cell r="ER451"/>
          <cell r="ES451"/>
          <cell r="ET451"/>
          <cell r="EU451" t="str">
            <v>$ -</v>
          </cell>
          <cell r="EV451"/>
          <cell r="EW451"/>
          <cell r="EX451"/>
          <cell r="EY451"/>
          <cell r="EZ451"/>
          <cell r="FA451"/>
          <cell r="FB451">
            <v>0</v>
          </cell>
          <cell r="FC451" t="str">
            <v>#¡VALOR!</v>
          </cell>
          <cell r="FD451">
            <v>0</v>
          </cell>
          <cell r="FE451" t="str">
            <v>$ 0</v>
          </cell>
          <cell r="FF451" t="str">
            <v>#¡VALOR!</v>
          </cell>
          <cell r="FG451" t="str">
            <v>#¡VALOR!</v>
          </cell>
          <cell r="FH451"/>
          <cell r="FI451"/>
          <cell r="FJ451" t="str">
            <v>#N/D</v>
          </cell>
          <cell r="FK451" t="str">
            <v>#N/D</v>
          </cell>
          <cell r="FL451" t="str">
            <v>$451</v>
          </cell>
          <cell r="FM451" t="str">
            <v>#N/D</v>
          </cell>
          <cell r="FN451" t="str">
            <v>#N/D</v>
          </cell>
          <cell r="FO451" t="str">
            <v>#N/D</v>
          </cell>
          <cell r="FP451" t="str">
            <v>#N/D</v>
          </cell>
          <cell r="FQ451" t="str">
            <v>#¡REF!</v>
          </cell>
          <cell r="FR451" t="str">
            <v>#N/D</v>
          </cell>
          <cell r="FS451"/>
          <cell r="FT451"/>
          <cell r="FU451"/>
          <cell r="FV451">
            <v>0</v>
          </cell>
          <cell r="FW451" t="str">
            <v>#N/D</v>
          </cell>
          <cell r="FX451"/>
          <cell r="FY451"/>
          <cell r="FZ451"/>
          <cell r="GA451"/>
          <cell r="GB451"/>
          <cell r="GC451"/>
        </row>
        <row r="452">
          <cell r="A452"/>
          <cell r="B452"/>
          <cell r="C452">
            <v>2025</v>
          </cell>
          <cell r="D452"/>
          <cell r="E452"/>
          <cell r="F452"/>
          <cell r="G452"/>
          <cell r="H452"/>
          <cell r="I452"/>
          <cell r="J452"/>
          <cell r="K452"/>
          <cell r="L452"/>
          <cell r="M452"/>
          <cell r="N452"/>
          <cell r="O452"/>
          <cell r="P452"/>
          <cell r="Q452"/>
          <cell r="R452"/>
          <cell r="S452"/>
          <cell r="T452"/>
          <cell r="U452"/>
          <cell r="V452"/>
          <cell r="W452"/>
          <cell r="X452"/>
          <cell r="Y452"/>
          <cell r="Z452"/>
          <cell r="AA452"/>
          <cell r="AB452"/>
          <cell r="AC452"/>
          <cell r="AD452"/>
          <cell r="AE452"/>
          <cell r="AF452"/>
          <cell r="AG452"/>
          <cell r="AH452"/>
          <cell r="AI452"/>
          <cell r="AJ452"/>
          <cell r="AK452"/>
          <cell r="AL452"/>
          <cell r="AM452" t="str">
            <v>#¡VALOR!</v>
          </cell>
          <cell r="AN452">
            <v>0</v>
          </cell>
          <cell r="AO452"/>
          <cell r="AP452"/>
          <cell r="AQ452"/>
          <cell r="AR452"/>
          <cell r="AS452"/>
          <cell r="AT452"/>
          <cell r="AU452"/>
          <cell r="AV452"/>
          <cell r="AW452"/>
          <cell r="AX452"/>
          <cell r="AY452"/>
          <cell r="AZ452"/>
          <cell r="BA452"/>
          <cell r="BB452"/>
          <cell r="BC452"/>
          <cell r="BD452"/>
          <cell r="BE452"/>
          <cell r="BF452"/>
          <cell r="BG452"/>
          <cell r="BH452"/>
          <cell r="BI452"/>
          <cell r="BJ452"/>
          <cell r="BK452"/>
          <cell r="BL452"/>
          <cell r="BM452"/>
          <cell r="BN452"/>
          <cell r="BO452"/>
          <cell r="BP452"/>
          <cell r="BQ452"/>
          <cell r="BR452"/>
          <cell r="BS452"/>
          <cell r="BT452"/>
          <cell r="BU452"/>
          <cell r="BV452"/>
          <cell r="BW452"/>
          <cell r="BX452"/>
          <cell r="BY452"/>
          <cell r="BZ452"/>
          <cell r="CA452"/>
          <cell r="CB452"/>
          <cell r="CC452"/>
          <cell r="CD452"/>
          <cell r="CE452"/>
          <cell r="CF452"/>
          <cell r="CG452"/>
          <cell r="CH452"/>
          <cell r="CI452"/>
          <cell r="CJ452"/>
          <cell r="CK452"/>
          <cell r="CL452"/>
          <cell r="CM452"/>
          <cell r="CN452"/>
          <cell r="CO452"/>
          <cell r="CP452"/>
          <cell r="CQ452"/>
          <cell r="CR452"/>
          <cell r="CS452"/>
          <cell r="CT452"/>
          <cell r="CU452"/>
          <cell r="CV452"/>
          <cell r="CW452"/>
          <cell r="CX452"/>
          <cell r="CY452"/>
          <cell r="CZ452"/>
          <cell r="DA452"/>
          <cell r="DB452"/>
          <cell r="DC452"/>
          <cell r="DD452"/>
          <cell r="DE452"/>
          <cell r="DF452"/>
          <cell r="DG452"/>
          <cell r="DH452"/>
          <cell r="DI452"/>
          <cell r="DJ452"/>
          <cell r="DK452"/>
          <cell r="DL452"/>
          <cell r="DM452"/>
          <cell r="DN452"/>
          <cell r="DO452"/>
          <cell r="DP452"/>
          <cell r="DQ452"/>
          <cell r="DR452"/>
          <cell r="DS452"/>
          <cell r="DT452"/>
          <cell r="DU452"/>
          <cell r="DV452"/>
          <cell r="DW452"/>
          <cell r="DX452"/>
          <cell r="DY452"/>
          <cell r="DZ452"/>
          <cell r="EA452"/>
          <cell r="EB452"/>
          <cell r="EC452"/>
          <cell r="ED452"/>
          <cell r="EE452"/>
          <cell r="EF452"/>
          <cell r="EG452"/>
          <cell r="EH452"/>
          <cell r="EI452"/>
          <cell r="EJ452"/>
          <cell r="EK452"/>
          <cell r="EL452"/>
          <cell r="EM452"/>
          <cell r="EN452"/>
          <cell r="EO452"/>
          <cell r="EP452"/>
          <cell r="EQ452"/>
          <cell r="ER452"/>
          <cell r="ES452"/>
          <cell r="ET452"/>
          <cell r="EU452" t="str">
            <v>$ -</v>
          </cell>
          <cell r="EV452"/>
          <cell r="EW452"/>
          <cell r="EX452"/>
          <cell r="EY452"/>
          <cell r="EZ452"/>
          <cell r="FA452"/>
          <cell r="FB452">
            <v>0</v>
          </cell>
          <cell r="FC452" t="str">
            <v>#¡VALOR!</v>
          </cell>
          <cell r="FD452">
            <v>0</v>
          </cell>
          <cell r="FE452" t="str">
            <v>$ 0</v>
          </cell>
          <cell r="FF452" t="str">
            <v>#¡VALOR!</v>
          </cell>
          <cell r="FG452" t="str">
            <v>#¡VALOR!</v>
          </cell>
          <cell r="FH452"/>
          <cell r="FI452"/>
          <cell r="FJ452" t="str">
            <v>#N/D</v>
          </cell>
          <cell r="FK452" t="str">
            <v>#N/D</v>
          </cell>
          <cell r="FL452" t="str">
            <v>$452</v>
          </cell>
          <cell r="FM452" t="str">
            <v>#N/D</v>
          </cell>
          <cell r="FN452" t="str">
            <v>#N/D</v>
          </cell>
          <cell r="FO452" t="str">
            <v>#N/D</v>
          </cell>
          <cell r="FP452" t="str">
            <v>#N/D</v>
          </cell>
          <cell r="FQ452" t="str">
            <v>#¡REF!</v>
          </cell>
          <cell r="FR452" t="str">
            <v>#N/D</v>
          </cell>
          <cell r="FS452"/>
          <cell r="FT452"/>
          <cell r="FU452"/>
          <cell r="FV452">
            <v>0</v>
          </cell>
          <cell r="FW452" t="str">
            <v>#N/D</v>
          </cell>
          <cell r="FX452"/>
          <cell r="FY452"/>
          <cell r="FZ452"/>
          <cell r="GA452"/>
          <cell r="GB452"/>
          <cell r="GC452"/>
        </row>
        <row r="453">
          <cell r="A453"/>
          <cell r="B453"/>
          <cell r="C453">
            <v>2025</v>
          </cell>
          <cell r="D453"/>
          <cell r="E453"/>
          <cell r="F453"/>
          <cell r="G453"/>
          <cell r="H453"/>
          <cell r="I453"/>
          <cell r="J453"/>
          <cell r="K453"/>
          <cell r="L453"/>
          <cell r="M453"/>
          <cell r="N453"/>
          <cell r="O453"/>
          <cell r="P453"/>
          <cell r="Q453"/>
          <cell r="R453"/>
          <cell r="S453"/>
          <cell r="T453"/>
          <cell r="U453"/>
          <cell r="V453"/>
          <cell r="W453"/>
          <cell r="X453"/>
          <cell r="Y453"/>
          <cell r="Z453"/>
          <cell r="AA453"/>
          <cell r="AB453"/>
          <cell r="AC453"/>
          <cell r="AD453"/>
          <cell r="AE453"/>
          <cell r="AF453"/>
          <cell r="AG453"/>
          <cell r="AH453"/>
          <cell r="AI453"/>
          <cell r="AJ453"/>
          <cell r="AK453"/>
          <cell r="AL453"/>
          <cell r="AM453" t="str">
            <v>#¡VALOR!</v>
          </cell>
          <cell r="AN453">
            <v>0</v>
          </cell>
          <cell r="AO453"/>
          <cell r="AP453"/>
          <cell r="AQ453"/>
          <cell r="AR453"/>
          <cell r="AS453"/>
          <cell r="AT453"/>
          <cell r="AU453"/>
          <cell r="AV453"/>
          <cell r="AW453"/>
          <cell r="AX453"/>
          <cell r="AY453"/>
          <cell r="AZ453"/>
          <cell r="BA453"/>
          <cell r="BB453"/>
          <cell r="BC453"/>
          <cell r="BD453"/>
          <cell r="BE453"/>
          <cell r="BF453"/>
          <cell r="BG453"/>
          <cell r="BH453"/>
          <cell r="BI453"/>
          <cell r="BJ453"/>
          <cell r="BK453"/>
          <cell r="BL453"/>
          <cell r="BM453"/>
          <cell r="BN453"/>
          <cell r="BO453"/>
          <cell r="BP453"/>
          <cell r="BQ453"/>
          <cell r="BR453"/>
          <cell r="BS453"/>
          <cell r="BT453"/>
          <cell r="BU453"/>
          <cell r="BV453"/>
          <cell r="BW453"/>
          <cell r="BX453"/>
          <cell r="BY453"/>
          <cell r="BZ453"/>
          <cell r="CA453"/>
          <cell r="CB453"/>
          <cell r="CC453"/>
          <cell r="CD453"/>
          <cell r="CE453"/>
          <cell r="CF453"/>
          <cell r="CG453"/>
          <cell r="CH453"/>
          <cell r="CI453"/>
          <cell r="CJ453"/>
          <cell r="CK453"/>
          <cell r="CL453"/>
          <cell r="CM453"/>
          <cell r="CN453"/>
          <cell r="CO453"/>
          <cell r="CP453"/>
          <cell r="CQ453"/>
          <cell r="CR453"/>
          <cell r="CS453"/>
          <cell r="CT453"/>
          <cell r="CU453"/>
          <cell r="CV453"/>
          <cell r="CW453"/>
          <cell r="CX453"/>
          <cell r="CY453"/>
          <cell r="CZ453"/>
          <cell r="DA453"/>
          <cell r="DB453"/>
          <cell r="DC453"/>
          <cell r="DD453"/>
          <cell r="DE453"/>
          <cell r="DF453"/>
          <cell r="DG453"/>
          <cell r="DH453"/>
          <cell r="DI453"/>
          <cell r="DJ453"/>
          <cell r="DK453"/>
          <cell r="DL453"/>
          <cell r="DM453"/>
          <cell r="DN453"/>
          <cell r="DO453"/>
          <cell r="DP453"/>
          <cell r="DQ453"/>
          <cell r="DR453"/>
          <cell r="DS453"/>
          <cell r="DT453"/>
          <cell r="DU453"/>
          <cell r="DV453"/>
          <cell r="DW453"/>
          <cell r="DX453"/>
          <cell r="DY453"/>
          <cell r="DZ453"/>
          <cell r="EA453"/>
          <cell r="EB453"/>
          <cell r="EC453"/>
          <cell r="ED453"/>
          <cell r="EE453"/>
          <cell r="EF453"/>
          <cell r="EG453"/>
          <cell r="EH453"/>
          <cell r="EI453"/>
          <cell r="EJ453"/>
          <cell r="EK453"/>
          <cell r="EL453"/>
          <cell r="EM453"/>
          <cell r="EN453"/>
          <cell r="EO453"/>
          <cell r="EP453"/>
          <cell r="EQ453"/>
          <cell r="ER453"/>
          <cell r="ES453"/>
          <cell r="ET453"/>
          <cell r="EU453" t="str">
            <v>$ -</v>
          </cell>
          <cell r="EV453"/>
          <cell r="EW453"/>
          <cell r="EX453"/>
          <cell r="EY453"/>
          <cell r="EZ453"/>
          <cell r="FA453"/>
          <cell r="FB453">
            <v>0</v>
          </cell>
          <cell r="FC453" t="str">
            <v>#¡VALOR!</v>
          </cell>
          <cell r="FD453">
            <v>0</v>
          </cell>
          <cell r="FE453" t="str">
            <v>$ 0</v>
          </cell>
          <cell r="FF453" t="str">
            <v>#¡VALOR!</v>
          </cell>
          <cell r="FG453" t="str">
            <v>#¡VALOR!</v>
          </cell>
          <cell r="FH453"/>
          <cell r="FI453"/>
          <cell r="FJ453" t="str">
            <v>#N/D</v>
          </cell>
          <cell r="FK453" t="str">
            <v>#N/D</v>
          </cell>
          <cell r="FL453" t="str">
            <v>$453</v>
          </cell>
          <cell r="FM453" t="str">
            <v>#N/D</v>
          </cell>
          <cell r="FN453" t="str">
            <v>#N/D</v>
          </cell>
          <cell r="FO453" t="str">
            <v>#N/D</v>
          </cell>
          <cell r="FP453" t="str">
            <v>#N/D</v>
          </cell>
          <cell r="FQ453" t="str">
            <v>#¡REF!</v>
          </cell>
          <cell r="FR453" t="str">
            <v>#N/D</v>
          </cell>
          <cell r="FS453"/>
          <cell r="FT453"/>
          <cell r="FU453"/>
          <cell r="FV453">
            <v>0</v>
          </cell>
          <cell r="FW453" t="str">
            <v>#N/D</v>
          </cell>
          <cell r="FX453"/>
          <cell r="FY453"/>
          <cell r="FZ453"/>
          <cell r="GA453"/>
          <cell r="GB453"/>
          <cell r="GC453"/>
        </row>
        <row r="454">
          <cell r="A454"/>
          <cell r="B454"/>
          <cell r="C454">
            <v>2025</v>
          </cell>
          <cell r="D454"/>
          <cell r="E454"/>
          <cell r="F454"/>
          <cell r="G454"/>
          <cell r="H454"/>
          <cell r="I454"/>
          <cell r="J454"/>
          <cell r="K454"/>
          <cell r="L454"/>
          <cell r="M454"/>
          <cell r="N454"/>
          <cell r="O454"/>
          <cell r="P454"/>
          <cell r="Q454"/>
          <cell r="R454"/>
          <cell r="S454"/>
          <cell r="T454"/>
          <cell r="U454"/>
          <cell r="V454"/>
          <cell r="W454"/>
          <cell r="X454"/>
          <cell r="Y454"/>
          <cell r="Z454"/>
          <cell r="AA454"/>
          <cell r="AB454"/>
          <cell r="AC454"/>
          <cell r="AD454"/>
          <cell r="AE454"/>
          <cell r="AF454"/>
          <cell r="AG454"/>
          <cell r="AH454"/>
          <cell r="AI454"/>
          <cell r="AJ454"/>
          <cell r="AK454"/>
          <cell r="AL454"/>
          <cell r="AM454" t="str">
            <v>#¡VALOR!</v>
          </cell>
          <cell r="AN454">
            <v>0</v>
          </cell>
          <cell r="AO454"/>
          <cell r="AP454"/>
          <cell r="AQ454"/>
          <cell r="AR454"/>
          <cell r="AS454"/>
          <cell r="AT454"/>
          <cell r="AU454"/>
          <cell r="AV454"/>
          <cell r="AW454"/>
          <cell r="AX454"/>
          <cell r="AY454"/>
          <cell r="AZ454"/>
          <cell r="BA454"/>
          <cell r="BB454"/>
          <cell r="BC454"/>
          <cell r="BD454"/>
          <cell r="BE454"/>
          <cell r="BF454"/>
          <cell r="BG454"/>
          <cell r="BH454"/>
          <cell r="BI454"/>
          <cell r="BJ454"/>
          <cell r="BK454"/>
          <cell r="BL454"/>
          <cell r="BM454"/>
          <cell r="BN454"/>
          <cell r="BO454"/>
          <cell r="BP454"/>
          <cell r="BQ454"/>
          <cell r="BR454"/>
          <cell r="BS454"/>
          <cell r="BT454"/>
          <cell r="BU454"/>
          <cell r="BV454"/>
          <cell r="BW454"/>
          <cell r="BX454"/>
          <cell r="BY454"/>
          <cell r="BZ454"/>
          <cell r="CA454"/>
          <cell r="CB454"/>
          <cell r="CC454"/>
          <cell r="CD454"/>
          <cell r="CE454"/>
          <cell r="CF454"/>
          <cell r="CG454"/>
          <cell r="CH454"/>
          <cell r="CI454"/>
          <cell r="CJ454"/>
          <cell r="CK454"/>
          <cell r="CL454"/>
          <cell r="CM454"/>
          <cell r="CN454"/>
          <cell r="CO454"/>
          <cell r="CP454"/>
          <cell r="CQ454"/>
          <cell r="CR454"/>
          <cell r="CS454"/>
          <cell r="CT454"/>
          <cell r="CU454"/>
          <cell r="CV454"/>
          <cell r="CW454"/>
          <cell r="CX454"/>
          <cell r="CY454"/>
          <cell r="CZ454"/>
          <cell r="DA454"/>
          <cell r="DB454"/>
          <cell r="DC454"/>
          <cell r="DD454"/>
          <cell r="DE454"/>
          <cell r="DF454"/>
          <cell r="DG454"/>
          <cell r="DH454"/>
          <cell r="DI454"/>
          <cell r="DJ454"/>
          <cell r="DK454"/>
          <cell r="DL454"/>
          <cell r="DM454"/>
          <cell r="DN454"/>
          <cell r="DO454"/>
          <cell r="DP454"/>
          <cell r="DQ454"/>
          <cell r="DR454"/>
          <cell r="DS454"/>
          <cell r="DT454"/>
          <cell r="DU454"/>
          <cell r="DV454"/>
          <cell r="DW454"/>
          <cell r="DX454"/>
          <cell r="DY454"/>
          <cell r="DZ454"/>
          <cell r="EA454"/>
          <cell r="EB454"/>
          <cell r="EC454"/>
          <cell r="ED454"/>
          <cell r="EE454"/>
          <cell r="EF454"/>
          <cell r="EG454"/>
          <cell r="EH454"/>
          <cell r="EI454"/>
          <cell r="EJ454"/>
          <cell r="EK454"/>
          <cell r="EL454"/>
          <cell r="EM454"/>
          <cell r="EN454"/>
          <cell r="EO454"/>
          <cell r="EP454"/>
          <cell r="EQ454"/>
          <cell r="ER454"/>
          <cell r="ES454"/>
          <cell r="ET454"/>
          <cell r="EU454" t="str">
            <v>$ -</v>
          </cell>
          <cell r="EV454"/>
          <cell r="EW454"/>
          <cell r="EX454"/>
          <cell r="EY454"/>
          <cell r="EZ454"/>
          <cell r="FA454"/>
          <cell r="FB454">
            <v>0</v>
          </cell>
          <cell r="FC454" t="str">
            <v>#¡VALOR!</v>
          </cell>
          <cell r="FD454">
            <v>0</v>
          </cell>
          <cell r="FE454" t="str">
            <v>$ 0</v>
          </cell>
          <cell r="FF454" t="str">
            <v>#¡VALOR!</v>
          </cell>
          <cell r="FG454" t="str">
            <v>#¡VALOR!</v>
          </cell>
          <cell r="FH454"/>
          <cell r="FI454"/>
          <cell r="FJ454" t="str">
            <v>#N/D</v>
          </cell>
          <cell r="FK454" t="str">
            <v>#N/D</v>
          </cell>
          <cell r="FL454" t="str">
            <v>$454</v>
          </cell>
          <cell r="FM454" t="str">
            <v>#N/D</v>
          </cell>
          <cell r="FN454" t="str">
            <v>#N/D</v>
          </cell>
          <cell r="FO454" t="str">
            <v>#N/D</v>
          </cell>
          <cell r="FP454" t="str">
            <v>#N/D</v>
          </cell>
          <cell r="FQ454" t="str">
            <v>#¡REF!</v>
          </cell>
          <cell r="FR454" t="str">
            <v>#N/D</v>
          </cell>
          <cell r="FS454"/>
          <cell r="FT454"/>
          <cell r="FU454"/>
          <cell r="FV454">
            <v>0</v>
          </cell>
          <cell r="FW454" t="str">
            <v>#N/D</v>
          </cell>
          <cell r="FX454"/>
          <cell r="FY454"/>
          <cell r="FZ454"/>
          <cell r="GA454"/>
          <cell r="GB454"/>
          <cell r="GC454"/>
        </row>
        <row r="455">
          <cell r="A455"/>
          <cell r="B455"/>
          <cell r="C455">
            <v>2025</v>
          </cell>
          <cell r="D455"/>
          <cell r="E455"/>
          <cell r="F455"/>
          <cell r="G455"/>
          <cell r="H455"/>
          <cell r="I455"/>
          <cell r="J455"/>
          <cell r="K455"/>
          <cell r="L455"/>
          <cell r="M455"/>
          <cell r="N455"/>
          <cell r="O455"/>
          <cell r="P455"/>
          <cell r="Q455"/>
          <cell r="R455"/>
          <cell r="S455"/>
          <cell r="T455"/>
          <cell r="U455"/>
          <cell r="V455"/>
          <cell r="W455"/>
          <cell r="X455"/>
          <cell r="Y455"/>
          <cell r="Z455"/>
          <cell r="AA455"/>
          <cell r="AB455"/>
          <cell r="AC455"/>
          <cell r="AD455"/>
          <cell r="AE455"/>
          <cell r="AF455"/>
          <cell r="AG455"/>
          <cell r="AH455"/>
          <cell r="AI455"/>
          <cell r="AJ455"/>
          <cell r="AK455"/>
          <cell r="AL455"/>
          <cell r="AM455" t="str">
            <v>#¡VALOR!</v>
          </cell>
          <cell r="AN455">
            <v>0</v>
          </cell>
          <cell r="AO455"/>
          <cell r="AP455"/>
          <cell r="AQ455"/>
          <cell r="AR455"/>
          <cell r="AS455"/>
          <cell r="AT455"/>
          <cell r="AU455"/>
          <cell r="AV455"/>
          <cell r="AW455"/>
          <cell r="AX455"/>
          <cell r="AY455"/>
          <cell r="AZ455"/>
          <cell r="BA455"/>
          <cell r="BB455"/>
          <cell r="BC455"/>
          <cell r="BD455"/>
          <cell r="BE455"/>
          <cell r="BF455"/>
          <cell r="BG455"/>
          <cell r="BH455"/>
          <cell r="BI455"/>
          <cell r="BJ455"/>
          <cell r="BK455"/>
          <cell r="BL455"/>
          <cell r="BM455"/>
          <cell r="BN455"/>
          <cell r="BO455"/>
          <cell r="BP455"/>
          <cell r="BQ455"/>
          <cell r="BR455"/>
          <cell r="BS455"/>
          <cell r="BT455"/>
          <cell r="BU455"/>
          <cell r="BV455"/>
          <cell r="BW455"/>
          <cell r="BX455"/>
          <cell r="BY455"/>
          <cell r="BZ455"/>
          <cell r="CA455"/>
          <cell r="CB455"/>
          <cell r="CC455"/>
          <cell r="CD455"/>
          <cell r="CE455"/>
          <cell r="CF455"/>
          <cell r="CG455"/>
          <cell r="CH455"/>
          <cell r="CI455"/>
          <cell r="CJ455"/>
          <cell r="CK455"/>
          <cell r="CL455"/>
          <cell r="CM455"/>
          <cell r="CN455"/>
          <cell r="CO455"/>
          <cell r="CP455"/>
          <cell r="CQ455"/>
          <cell r="CR455"/>
          <cell r="CS455"/>
          <cell r="CT455"/>
          <cell r="CU455"/>
          <cell r="CV455"/>
          <cell r="CW455"/>
          <cell r="CX455"/>
          <cell r="CY455"/>
          <cell r="CZ455"/>
          <cell r="DA455"/>
          <cell r="DB455"/>
          <cell r="DC455"/>
          <cell r="DD455"/>
          <cell r="DE455"/>
          <cell r="DF455"/>
          <cell r="DG455"/>
          <cell r="DH455"/>
          <cell r="DI455"/>
          <cell r="DJ455"/>
          <cell r="DK455"/>
          <cell r="DL455"/>
          <cell r="DM455"/>
          <cell r="DN455"/>
          <cell r="DO455"/>
          <cell r="DP455"/>
          <cell r="DQ455"/>
          <cell r="DR455"/>
          <cell r="DS455"/>
          <cell r="DT455"/>
          <cell r="DU455"/>
          <cell r="DV455"/>
          <cell r="DW455"/>
          <cell r="DX455"/>
          <cell r="DY455"/>
          <cell r="DZ455"/>
          <cell r="EA455"/>
          <cell r="EB455"/>
          <cell r="EC455"/>
          <cell r="ED455"/>
          <cell r="EE455"/>
          <cell r="EF455"/>
          <cell r="EG455"/>
          <cell r="EH455"/>
          <cell r="EI455"/>
          <cell r="EJ455"/>
          <cell r="EK455"/>
          <cell r="EL455"/>
          <cell r="EM455"/>
          <cell r="EN455"/>
          <cell r="EO455"/>
          <cell r="EP455"/>
          <cell r="EQ455"/>
          <cell r="ER455"/>
          <cell r="ES455"/>
          <cell r="ET455"/>
          <cell r="EU455" t="str">
            <v>$ -</v>
          </cell>
          <cell r="EV455"/>
          <cell r="EW455"/>
          <cell r="EX455"/>
          <cell r="EY455"/>
          <cell r="EZ455"/>
          <cell r="FA455"/>
          <cell r="FB455">
            <v>0</v>
          </cell>
          <cell r="FC455" t="str">
            <v>#¡VALOR!</v>
          </cell>
          <cell r="FD455">
            <v>0</v>
          </cell>
          <cell r="FE455" t="str">
            <v>$ 0</v>
          </cell>
          <cell r="FF455" t="str">
            <v>#¡VALOR!</v>
          </cell>
          <cell r="FG455" t="str">
            <v>#¡VALOR!</v>
          </cell>
          <cell r="FH455"/>
          <cell r="FI455"/>
          <cell r="FJ455" t="str">
            <v>#N/D</v>
          </cell>
          <cell r="FK455" t="str">
            <v>#N/D</v>
          </cell>
          <cell r="FL455" t="str">
            <v>$455</v>
          </cell>
          <cell r="FM455" t="str">
            <v>#N/D</v>
          </cell>
          <cell r="FN455" t="str">
            <v>#N/D</v>
          </cell>
          <cell r="FO455" t="str">
            <v>#N/D</v>
          </cell>
          <cell r="FP455" t="str">
            <v>#N/D</v>
          </cell>
          <cell r="FQ455" t="str">
            <v>#¡REF!</v>
          </cell>
          <cell r="FR455" t="str">
            <v>#N/D</v>
          </cell>
          <cell r="FS455"/>
          <cell r="FT455"/>
          <cell r="FU455"/>
          <cell r="FV455">
            <v>0</v>
          </cell>
          <cell r="FW455" t="str">
            <v>#N/D</v>
          </cell>
          <cell r="FX455"/>
          <cell r="FY455"/>
          <cell r="FZ455"/>
          <cell r="GA455"/>
          <cell r="GB455"/>
          <cell r="GC455"/>
        </row>
        <row r="456">
          <cell r="A456"/>
          <cell r="B456"/>
          <cell r="C456">
            <v>2025</v>
          </cell>
          <cell r="D456"/>
          <cell r="E456"/>
          <cell r="F456"/>
          <cell r="G456"/>
          <cell r="H456"/>
          <cell r="I456"/>
          <cell r="J456"/>
          <cell r="K456"/>
          <cell r="L456"/>
          <cell r="M456"/>
          <cell r="N456"/>
          <cell r="O456"/>
          <cell r="P456"/>
          <cell r="Q456"/>
          <cell r="R456"/>
          <cell r="S456"/>
          <cell r="T456"/>
          <cell r="U456"/>
          <cell r="V456"/>
          <cell r="W456"/>
          <cell r="X456"/>
          <cell r="Y456"/>
          <cell r="Z456"/>
          <cell r="AA456"/>
          <cell r="AB456"/>
          <cell r="AC456"/>
          <cell r="AD456"/>
          <cell r="AE456"/>
          <cell r="AF456"/>
          <cell r="AG456"/>
          <cell r="AH456"/>
          <cell r="AI456"/>
          <cell r="AJ456"/>
          <cell r="AK456"/>
          <cell r="AL456"/>
          <cell r="AM456" t="str">
            <v>#¡VALOR!</v>
          </cell>
          <cell r="AN456">
            <v>0</v>
          </cell>
          <cell r="AO456"/>
          <cell r="AP456"/>
          <cell r="AQ456"/>
          <cell r="AR456"/>
          <cell r="AS456"/>
          <cell r="AT456"/>
          <cell r="AU456"/>
          <cell r="AV456"/>
          <cell r="AW456"/>
          <cell r="AX456"/>
          <cell r="AY456"/>
          <cell r="AZ456"/>
          <cell r="BA456"/>
          <cell r="BB456"/>
          <cell r="BC456"/>
          <cell r="BD456"/>
          <cell r="BE456"/>
          <cell r="BF456"/>
          <cell r="BG456"/>
          <cell r="BH456"/>
          <cell r="BI456"/>
          <cell r="BJ456"/>
          <cell r="BK456"/>
          <cell r="BL456"/>
          <cell r="BM456"/>
          <cell r="BN456"/>
          <cell r="BO456"/>
          <cell r="BP456"/>
          <cell r="BQ456"/>
          <cell r="BR456"/>
          <cell r="BS456"/>
          <cell r="BT456"/>
          <cell r="BU456"/>
          <cell r="BV456"/>
          <cell r="BW456"/>
          <cell r="BX456"/>
          <cell r="BY456"/>
          <cell r="BZ456"/>
          <cell r="CA456"/>
          <cell r="CB456"/>
          <cell r="CC456"/>
          <cell r="CD456"/>
          <cell r="CE456"/>
          <cell r="CF456"/>
          <cell r="CG456"/>
          <cell r="CH456"/>
          <cell r="CI456"/>
          <cell r="CJ456"/>
          <cell r="CK456"/>
          <cell r="CL456"/>
          <cell r="CM456"/>
          <cell r="CN456"/>
          <cell r="CO456"/>
          <cell r="CP456"/>
          <cell r="CQ456"/>
          <cell r="CR456"/>
          <cell r="CS456"/>
          <cell r="CT456"/>
          <cell r="CU456"/>
          <cell r="CV456"/>
          <cell r="CW456"/>
          <cell r="CX456"/>
          <cell r="CY456"/>
          <cell r="CZ456"/>
          <cell r="DA456"/>
          <cell r="DB456"/>
          <cell r="DC456"/>
          <cell r="DD456"/>
          <cell r="DE456"/>
          <cell r="DF456"/>
          <cell r="DG456"/>
          <cell r="DH456"/>
          <cell r="DI456"/>
          <cell r="DJ456"/>
          <cell r="DK456"/>
          <cell r="DL456"/>
          <cell r="DM456"/>
          <cell r="DN456"/>
          <cell r="DO456"/>
          <cell r="DP456"/>
          <cell r="DQ456"/>
          <cell r="DR456"/>
          <cell r="DS456"/>
          <cell r="DT456"/>
          <cell r="DU456"/>
          <cell r="DV456"/>
          <cell r="DW456"/>
          <cell r="DX456"/>
          <cell r="DY456"/>
          <cell r="DZ456"/>
          <cell r="EA456"/>
          <cell r="EB456"/>
          <cell r="EC456"/>
          <cell r="ED456"/>
          <cell r="EE456"/>
          <cell r="EF456"/>
          <cell r="EG456"/>
          <cell r="EH456"/>
          <cell r="EI456"/>
          <cell r="EJ456"/>
          <cell r="EK456"/>
          <cell r="EL456"/>
          <cell r="EM456"/>
          <cell r="EN456"/>
          <cell r="EO456"/>
          <cell r="EP456"/>
          <cell r="EQ456"/>
          <cell r="ER456"/>
          <cell r="ES456"/>
          <cell r="ET456"/>
          <cell r="EU456" t="str">
            <v>$ -</v>
          </cell>
          <cell r="EV456"/>
          <cell r="EW456"/>
          <cell r="EX456"/>
          <cell r="EY456"/>
          <cell r="EZ456"/>
          <cell r="FA456"/>
          <cell r="FB456">
            <v>0</v>
          </cell>
          <cell r="FC456" t="str">
            <v>#¡VALOR!</v>
          </cell>
          <cell r="FD456">
            <v>0</v>
          </cell>
          <cell r="FE456" t="str">
            <v>$ 0</v>
          </cell>
          <cell r="FF456" t="str">
            <v>#¡VALOR!</v>
          </cell>
          <cell r="FG456" t="str">
            <v>#¡VALOR!</v>
          </cell>
          <cell r="FH456"/>
          <cell r="FI456"/>
          <cell r="FJ456" t="str">
            <v>#N/D</v>
          </cell>
          <cell r="FK456" t="str">
            <v>#N/D</v>
          </cell>
          <cell r="FL456" t="str">
            <v>$456</v>
          </cell>
          <cell r="FM456" t="str">
            <v>#N/D</v>
          </cell>
          <cell r="FN456" t="str">
            <v>#N/D</v>
          </cell>
          <cell r="FO456" t="str">
            <v>#N/D</v>
          </cell>
          <cell r="FP456" t="str">
            <v>#N/D</v>
          </cell>
          <cell r="FQ456" t="str">
            <v>#¡REF!</v>
          </cell>
          <cell r="FR456" t="str">
            <v>#N/D</v>
          </cell>
          <cell r="FS456"/>
          <cell r="FT456"/>
          <cell r="FU456"/>
          <cell r="FV456">
            <v>0</v>
          </cell>
          <cell r="FW456" t="str">
            <v>#N/D</v>
          </cell>
          <cell r="FX456"/>
          <cell r="FY456"/>
          <cell r="FZ456"/>
          <cell r="GA456"/>
          <cell r="GB456"/>
          <cell r="GC456"/>
        </row>
        <row r="457">
          <cell r="A457"/>
          <cell r="B457"/>
          <cell r="C457">
            <v>2025</v>
          </cell>
          <cell r="D457"/>
          <cell r="E457"/>
          <cell r="F457"/>
          <cell r="G457"/>
          <cell r="H457"/>
          <cell r="I457"/>
          <cell r="J457"/>
          <cell r="K457"/>
          <cell r="L457"/>
          <cell r="M457"/>
          <cell r="N457"/>
          <cell r="O457"/>
          <cell r="P457"/>
          <cell r="Q457"/>
          <cell r="R457"/>
          <cell r="S457"/>
          <cell r="T457"/>
          <cell r="U457"/>
          <cell r="V457"/>
          <cell r="W457"/>
          <cell r="X457"/>
          <cell r="Y457"/>
          <cell r="Z457"/>
          <cell r="AA457"/>
          <cell r="AB457"/>
          <cell r="AC457"/>
          <cell r="AD457"/>
          <cell r="AE457"/>
          <cell r="AF457"/>
          <cell r="AG457"/>
          <cell r="AH457"/>
          <cell r="AI457"/>
          <cell r="AJ457"/>
          <cell r="AK457"/>
          <cell r="AL457"/>
          <cell r="AM457" t="str">
            <v>#¡VALOR!</v>
          </cell>
          <cell r="AN457">
            <v>0</v>
          </cell>
          <cell r="AO457"/>
          <cell r="AP457"/>
          <cell r="AQ457"/>
          <cell r="AR457"/>
          <cell r="AS457"/>
          <cell r="AT457"/>
          <cell r="AU457"/>
          <cell r="AV457"/>
          <cell r="AW457"/>
          <cell r="AX457"/>
          <cell r="AY457"/>
          <cell r="AZ457"/>
          <cell r="BA457"/>
          <cell r="BB457"/>
          <cell r="BC457"/>
          <cell r="BD457"/>
          <cell r="BE457"/>
          <cell r="BF457"/>
          <cell r="BG457"/>
          <cell r="BH457"/>
          <cell r="BI457"/>
          <cell r="BJ457"/>
          <cell r="BK457"/>
          <cell r="BL457"/>
          <cell r="BM457"/>
          <cell r="BN457"/>
          <cell r="BO457"/>
          <cell r="BP457"/>
          <cell r="BQ457"/>
          <cell r="BR457"/>
          <cell r="BS457"/>
          <cell r="BT457"/>
          <cell r="BU457"/>
          <cell r="BV457"/>
          <cell r="BW457"/>
          <cell r="BX457"/>
          <cell r="BY457"/>
          <cell r="BZ457"/>
          <cell r="CA457"/>
          <cell r="CB457"/>
          <cell r="CC457"/>
          <cell r="CD457"/>
          <cell r="CE457"/>
          <cell r="CF457"/>
          <cell r="CG457"/>
          <cell r="CH457"/>
          <cell r="CI457"/>
          <cell r="CJ457"/>
          <cell r="CK457"/>
          <cell r="CL457"/>
          <cell r="CM457"/>
          <cell r="CN457"/>
          <cell r="CO457"/>
          <cell r="CP457"/>
          <cell r="CQ457"/>
          <cell r="CR457"/>
          <cell r="CS457"/>
          <cell r="CT457"/>
          <cell r="CU457"/>
          <cell r="CV457"/>
          <cell r="CW457"/>
          <cell r="CX457"/>
          <cell r="CY457"/>
          <cell r="CZ457"/>
          <cell r="DA457"/>
          <cell r="DB457"/>
          <cell r="DC457"/>
          <cell r="DD457"/>
          <cell r="DE457"/>
          <cell r="DF457"/>
          <cell r="DG457"/>
          <cell r="DH457"/>
          <cell r="DI457"/>
          <cell r="DJ457"/>
          <cell r="DK457"/>
          <cell r="DL457"/>
          <cell r="DM457"/>
          <cell r="DN457"/>
          <cell r="DO457"/>
          <cell r="DP457"/>
          <cell r="DQ457"/>
          <cell r="DR457"/>
          <cell r="DS457"/>
          <cell r="DT457"/>
          <cell r="DU457"/>
          <cell r="DV457"/>
          <cell r="DW457"/>
          <cell r="DX457"/>
          <cell r="DY457"/>
          <cell r="DZ457"/>
          <cell r="EA457"/>
          <cell r="EB457"/>
          <cell r="EC457"/>
          <cell r="ED457"/>
          <cell r="EE457"/>
          <cell r="EF457"/>
          <cell r="EG457"/>
          <cell r="EH457"/>
          <cell r="EI457"/>
          <cell r="EJ457"/>
          <cell r="EK457"/>
          <cell r="EL457"/>
          <cell r="EM457"/>
          <cell r="EN457"/>
          <cell r="EO457"/>
          <cell r="EP457"/>
          <cell r="EQ457"/>
          <cell r="ER457"/>
          <cell r="ES457"/>
          <cell r="ET457"/>
          <cell r="EU457" t="str">
            <v>$ -</v>
          </cell>
          <cell r="EV457"/>
          <cell r="EW457"/>
          <cell r="EX457"/>
          <cell r="EY457"/>
          <cell r="EZ457"/>
          <cell r="FA457"/>
          <cell r="FB457">
            <v>0</v>
          </cell>
          <cell r="FC457" t="str">
            <v>#¡VALOR!</v>
          </cell>
          <cell r="FD457">
            <v>0</v>
          </cell>
          <cell r="FE457" t="str">
            <v>$ 0</v>
          </cell>
          <cell r="FF457" t="str">
            <v>#¡VALOR!</v>
          </cell>
          <cell r="FG457" t="str">
            <v>#¡VALOR!</v>
          </cell>
          <cell r="FH457"/>
          <cell r="FI457"/>
          <cell r="FJ457" t="str">
            <v>#N/D</v>
          </cell>
          <cell r="FK457" t="str">
            <v>#N/D</v>
          </cell>
          <cell r="FL457" t="str">
            <v>$457</v>
          </cell>
          <cell r="FM457" t="str">
            <v>#N/D</v>
          </cell>
          <cell r="FN457" t="str">
            <v>#N/D</v>
          </cell>
          <cell r="FO457" t="str">
            <v>#N/D</v>
          </cell>
          <cell r="FP457" t="str">
            <v>#N/D</v>
          </cell>
          <cell r="FQ457" t="str">
            <v>#¡REF!</v>
          </cell>
          <cell r="FR457" t="str">
            <v>#N/D</v>
          </cell>
          <cell r="FS457"/>
          <cell r="FT457"/>
          <cell r="FU457"/>
          <cell r="FV457">
            <v>0</v>
          </cell>
          <cell r="FW457" t="str">
            <v>#N/D</v>
          </cell>
          <cell r="FX457"/>
          <cell r="FY457"/>
          <cell r="FZ457"/>
          <cell r="GA457"/>
          <cell r="GB457"/>
          <cell r="GC457"/>
        </row>
        <row r="458">
          <cell r="A458"/>
          <cell r="B458"/>
          <cell r="C458">
            <v>2025</v>
          </cell>
          <cell r="D458"/>
          <cell r="E458"/>
          <cell r="F458"/>
          <cell r="G458"/>
          <cell r="H458"/>
          <cell r="I458"/>
          <cell r="J458"/>
          <cell r="K458"/>
          <cell r="L458"/>
          <cell r="M458"/>
          <cell r="N458"/>
          <cell r="O458"/>
          <cell r="P458"/>
          <cell r="Q458"/>
          <cell r="R458"/>
          <cell r="S458"/>
          <cell r="T458"/>
          <cell r="U458"/>
          <cell r="V458"/>
          <cell r="W458"/>
          <cell r="X458"/>
          <cell r="Y458"/>
          <cell r="Z458"/>
          <cell r="AA458"/>
          <cell r="AB458"/>
          <cell r="AC458"/>
          <cell r="AD458"/>
          <cell r="AE458"/>
          <cell r="AF458"/>
          <cell r="AG458"/>
          <cell r="AH458"/>
          <cell r="AI458"/>
          <cell r="AJ458"/>
          <cell r="AK458"/>
          <cell r="AL458"/>
          <cell r="AM458" t="str">
            <v>#¡VALOR!</v>
          </cell>
          <cell r="AN458">
            <v>0</v>
          </cell>
          <cell r="AO458"/>
          <cell r="AP458"/>
          <cell r="AQ458"/>
          <cell r="AR458"/>
          <cell r="AS458"/>
          <cell r="AT458"/>
          <cell r="AU458"/>
          <cell r="AV458"/>
          <cell r="AW458"/>
          <cell r="AX458"/>
          <cell r="AY458"/>
          <cell r="AZ458"/>
          <cell r="BA458"/>
          <cell r="BB458"/>
          <cell r="BC458"/>
          <cell r="BD458"/>
          <cell r="BE458"/>
          <cell r="BF458"/>
          <cell r="BG458"/>
          <cell r="BH458"/>
          <cell r="BI458"/>
          <cell r="BJ458"/>
          <cell r="BK458"/>
          <cell r="BL458"/>
          <cell r="BM458"/>
          <cell r="BN458"/>
          <cell r="BO458"/>
          <cell r="BP458"/>
          <cell r="BQ458"/>
          <cell r="BR458"/>
          <cell r="BS458"/>
          <cell r="BT458"/>
          <cell r="BU458"/>
          <cell r="BV458"/>
          <cell r="BW458"/>
          <cell r="BX458"/>
          <cell r="BY458"/>
          <cell r="BZ458"/>
          <cell r="CA458"/>
          <cell r="CB458"/>
          <cell r="CC458"/>
          <cell r="CD458"/>
          <cell r="CE458"/>
          <cell r="CF458"/>
          <cell r="CG458"/>
          <cell r="CH458"/>
          <cell r="CI458"/>
          <cell r="CJ458"/>
          <cell r="CK458"/>
          <cell r="CL458"/>
          <cell r="CM458"/>
          <cell r="CN458"/>
          <cell r="CO458"/>
          <cell r="CP458"/>
          <cell r="CQ458"/>
          <cell r="CR458"/>
          <cell r="CS458"/>
          <cell r="CT458"/>
          <cell r="CU458"/>
          <cell r="CV458"/>
          <cell r="CW458"/>
          <cell r="CX458"/>
          <cell r="CY458"/>
          <cell r="CZ458"/>
          <cell r="DA458"/>
          <cell r="DB458"/>
          <cell r="DC458"/>
          <cell r="DD458"/>
          <cell r="DE458"/>
          <cell r="DF458"/>
          <cell r="DG458"/>
          <cell r="DH458"/>
          <cell r="DI458"/>
          <cell r="DJ458"/>
          <cell r="DK458"/>
          <cell r="DL458"/>
          <cell r="DM458"/>
          <cell r="DN458"/>
          <cell r="DO458"/>
          <cell r="DP458"/>
          <cell r="DQ458"/>
          <cell r="DR458"/>
          <cell r="DS458"/>
          <cell r="DT458"/>
          <cell r="DU458"/>
          <cell r="DV458"/>
          <cell r="DW458"/>
          <cell r="DX458"/>
          <cell r="DY458"/>
          <cell r="DZ458"/>
          <cell r="EA458"/>
          <cell r="EB458"/>
          <cell r="EC458"/>
          <cell r="ED458"/>
          <cell r="EE458"/>
          <cell r="EF458"/>
          <cell r="EG458"/>
          <cell r="EH458"/>
          <cell r="EI458"/>
          <cell r="EJ458"/>
          <cell r="EK458"/>
          <cell r="EL458"/>
          <cell r="EM458"/>
          <cell r="EN458"/>
          <cell r="EO458"/>
          <cell r="EP458"/>
          <cell r="EQ458"/>
          <cell r="ER458"/>
          <cell r="ES458"/>
          <cell r="ET458"/>
          <cell r="EU458" t="str">
            <v>$ -</v>
          </cell>
          <cell r="EV458"/>
          <cell r="EW458"/>
          <cell r="EX458"/>
          <cell r="EY458"/>
          <cell r="EZ458"/>
          <cell r="FA458"/>
          <cell r="FB458">
            <v>0</v>
          </cell>
          <cell r="FC458" t="str">
            <v>#¡VALOR!</v>
          </cell>
          <cell r="FD458">
            <v>0</v>
          </cell>
          <cell r="FE458" t="str">
            <v>$ 0</v>
          </cell>
          <cell r="FF458" t="str">
            <v>#¡VALOR!</v>
          </cell>
          <cell r="FG458" t="str">
            <v>#¡VALOR!</v>
          </cell>
          <cell r="FH458"/>
          <cell r="FI458"/>
          <cell r="FJ458" t="str">
            <v>#N/D</v>
          </cell>
          <cell r="FK458" t="str">
            <v>#N/D</v>
          </cell>
          <cell r="FL458" t="str">
            <v>$458</v>
          </cell>
          <cell r="FM458" t="str">
            <v>#N/D</v>
          </cell>
          <cell r="FN458" t="str">
            <v>#N/D</v>
          </cell>
          <cell r="FO458" t="str">
            <v>#N/D</v>
          </cell>
          <cell r="FP458" t="str">
            <v>#N/D</v>
          </cell>
          <cell r="FQ458" t="str">
            <v>#¡REF!</v>
          </cell>
          <cell r="FR458" t="str">
            <v>#N/D</v>
          </cell>
          <cell r="FS458"/>
          <cell r="FT458"/>
          <cell r="FU458"/>
          <cell r="FV458">
            <v>0</v>
          </cell>
          <cell r="FW458" t="str">
            <v>#N/D</v>
          </cell>
          <cell r="FX458"/>
          <cell r="FY458"/>
          <cell r="FZ458"/>
          <cell r="GA458"/>
          <cell r="GB458"/>
          <cell r="GC458"/>
        </row>
        <row r="459">
          <cell r="A459"/>
          <cell r="B459"/>
          <cell r="C459">
            <v>2025</v>
          </cell>
          <cell r="D459"/>
          <cell r="E459"/>
          <cell r="F459"/>
          <cell r="G459"/>
          <cell r="H459"/>
          <cell r="I459"/>
          <cell r="J459"/>
          <cell r="K459"/>
          <cell r="L459"/>
          <cell r="M459"/>
          <cell r="N459"/>
          <cell r="O459"/>
          <cell r="P459"/>
          <cell r="Q459"/>
          <cell r="R459"/>
          <cell r="S459"/>
          <cell r="T459"/>
          <cell r="U459"/>
          <cell r="V459"/>
          <cell r="W459"/>
          <cell r="X459"/>
          <cell r="Y459"/>
          <cell r="Z459"/>
          <cell r="AA459"/>
          <cell r="AB459"/>
          <cell r="AC459"/>
          <cell r="AD459"/>
          <cell r="AE459"/>
          <cell r="AF459"/>
          <cell r="AG459"/>
          <cell r="AH459"/>
          <cell r="AI459"/>
          <cell r="AJ459"/>
          <cell r="AK459"/>
          <cell r="AL459"/>
          <cell r="AM459" t="str">
            <v>#¡VALOR!</v>
          </cell>
          <cell r="AN459">
            <v>0</v>
          </cell>
          <cell r="AO459"/>
          <cell r="AP459"/>
          <cell r="AQ459"/>
          <cell r="AR459"/>
          <cell r="AS459"/>
          <cell r="AT459"/>
          <cell r="AU459"/>
          <cell r="AV459"/>
          <cell r="AW459"/>
          <cell r="AX459"/>
          <cell r="AY459"/>
          <cell r="AZ459"/>
          <cell r="BA459"/>
          <cell r="BB459"/>
          <cell r="BC459"/>
          <cell r="BD459"/>
          <cell r="BE459"/>
          <cell r="BF459"/>
          <cell r="BG459"/>
          <cell r="BH459"/>
          <cell r="BI459"/>
          <cell r="BJ459"/>
          <cell r="BK459"/>
          <cell r="BL459"/>
          <cell r="BM459"/>
          <cell r="BN459"/>
          <cell r="BO459"/>
          <cell r="BP459"/>
          <cell r="BQ459"/>
          <cell r="BR459"/>
          <cell r="BS459"/>
          <cell r="BT459"/>
          <cell r="BU459"/>
          <cell r="BV459"/>
          <cell r="BW459"/>
          <cell r="BX459"/>
          <cell r="BY459"/>
          <cell r="BZ459"/>
          <cell r="CA459"/>
          <cell r="CB459"/>
          <cell r="CC459"/>
          <cell r="CD459"/>
          <cell r="CE459"/>
          <cell r="CF459"/>
          <cell r="CG459"/>
          <cell r="CH459"/>
          <cell r="CI459"/>
          <cell r="CJ459"/>
          <cell r="CK459"/>
          <cell r="CL459"/>
          <cell r="CM459"/>
          <cell r="CN459"/>
          <cell r="CO459"/>
          <cell r="CP459"/>
          <cell r="CQ459"/>
          <cell r="CR459"/>
          <cell r="CS459"/>
          <cell r="CT459"/>
          <cell r="CU459"/>
          <cell r="CV459"/>
          <cell r="CW459"/>
          <cell r="CX459"/>
          <cell r="CY459"/>
          <cell r="CZ459"/>
          <cell r="DA459"/>
          <cell r="DB459"/>
          <cell r="DC459"/>
          <cell r="DD459"/>
          <cell r="DE459"/>
          <cell r="DF459"/>
          <cell r="DG459"/>
          <cell r="DH459"/>
          <cell r="DI459"/>
          <cell r="DJ459"/>
          <cell r="DK459"/>
          <cell r="DL459"/>
          <cell r="DM459"/>
          <cell r="DN459"/>
          <cell r="DO459"/>
          <cell r="DP459"/>
          <cell r="DQ459"/>
          <cell r="DR459"/>
          <cell r="DS459"/>
          <cell r="DT459"/>
          <cell r="DU459"/>
          <cell r="DV459"/>
          <cell r="DW459"/>
          <cell r="DX459"/>
          <cell r="DY459"/>
          <cell r="DZ459"/>
          <cell r="EA459"/>
          <cell r="EB459"/>
          <cell r="EC459"/>
          <cell r="ED459"/>
          <cell r="EE459"/>
          <cell r="EF459"/>
          <cell r="EG459"/>
          <cell r="EH459"/>
          <cell r="EI459"/>
          <cell r="EJ459"/>
          <cell r="EK459"/>
          <cell r="EL459"/>
          <cell r="EM459"/>
          <cell r="EN459"/>
          <cell r="EO459"/>
          <cell r="EP459"/>
          <cell r="EQ459"/>
          <cell r="ER459"/>
          <cell r="ES459"/>
          <cell r="ET459"/>
          <cell r="EU459" t="str">
            <v>$ -</v>
          </cell>
          <cell r="EV459"/>
          <cell r="EW459"/>
          <cell r="EX459"/>
          <cell r="EY459"/>
          <cell r="EZ459"/>
          <cell r="FA459"/>
          <cell r="FB459">
            <v>0</v>
          </cell>
          <cell r="FC459" t="str">
            <v>#¡VALOR!</v>
          </cell>
          <cell r="FD459">
            <v>0</v>
          </cell>
          <cell r="FE459" t="str">
            <v>$ 0</v>
          </cell>
          <cell r="FF459" t="str">
            <v>#¡VALOR!</v>
          </cell>
          <cell r="FG459" t="str">
            <v>#¡VALOR!</v>
          </cell>
          <cell r="FH459"/>
          <cell r="FI459"/>
          <cell r="FJ459" t="str">
            <v>#N/D</v>
          </cell>
          <cell r="FK459" t="str">
            <v>#N/D</v>
          </cell>
          <cell r="FL459" t="str">
            <v>$459</v>
          </cell>
          <cell r="FM459" t="str">
            <v>#N/D</v>
          </cell>
          <cell r="FN459" t="str">
            <v>#N/D</v>
          </cell>
          <cell r="FO459" t="str">
            <v>#N/D</v>
          </cell>
          <cell r="FP459" t="str">
            <v>#N/D</v>
          </cell>
          <cell r="FQ459" t="str">
            <v>#¡REF!</v>
          </cell>
          <cell r="FR459" t="str">
            <v>#N/D</v>
          </cell>
          <cell r="FS459"/>
          <cell r="FT459"/>
          <cell r="FU459"/>
          <cell r="FV459">
            <v>0</v>
          </cell>
          <cell r="FW459" t="str">
            <v>#N/D</v>
          </cell>
          <cell r="FX459"/>
          <cell r="FY459"/>
          <cell r="FZ459"/>
          <cell r="GA459"/>
          <cell r="GB459"/>
          <cell r="GC459"/>
        </row>
        <row r="460">
          <cell r="A460"/>
          <cell r="B460"/>
          <cell r="C460">
            <v>2025</v>
          </cell>
          <cell r="D460"/>
          <cell r="E460"/>
          <cell r="F460"/>
          <cell r="G460"/>
          <cell r="H460"/>
          <cell r="I460"/>
          <cell r="J460"/>
          <cell r="K460"/>
          <cell r="L460"/>
          <cell r="M460"/>
          <cell r="N460"/>
          <cell r="O460"/>
          <cell r="P460"/>
          <cell r="Q460"/>
          <cell r="R460"/>
          <cell r="S460"/>
          <cell r="T460"/>
          <cell r="U460"/>
          <cell r="V460"/>
          <cell r="W460"/>
          <cell r="X460"/>
          <cell r="Y460"/>
          <cell r="Z460"/>
          <cell r="AA460"/>
          <cell r="AB460"/>
          <cell r="AC460"/>
          <cell r="AD460"/>
          <cell r="AE460"/>
          <cell r="AF460"/>
          <cell r="AG460"/>
          <cell r="AH460"/>
          <cell r="AI460"/>
          <cell r="AJ460"/>
          <cell r="AK460"/>
          <cell r="AL460"/>
          <cell r="AM460" t="str">
            <v>#¡VALOR!</v>
          </cell>
          <cell r="AN460">
            <v>0</v>
          </cell>
          <cell r="AO460"/>
          <cell r="AP460"/>
          <cell r="AQ460"/>
          <cell r="AR460"/>
          <cell r="AS460"/>
          <cell r="AT460"/>
          <cell r="AU460"/>
          <cell r="AV460"/>
          <cell r="AW460"/>
          <cell r="AX460"/>
          <cell r="AY460"/>
          <cell r="AZ460"/>
          <cell r="BA460"/>
          <cell r="BB460"/>
          <cell r="BC460"/>
          <cell r="BD460"/>
          <cell r="BE460"/>
          <cell r="BF460"/>
          <cell r="BG460"/>
          <cell r="BH460"/>
          <cell r="BI460"/>
          <cell r="BJ460"/>
          <cell r="BK460"/>
          <cell r="BL460"/>
          <cell r="BM460"/>
          <cell r="BN460"/>
          <cell r="BO460"/>
          <cell r="BP460"/>
          <cell r="BQ460"/>
          <cell r="BR460"/>
          <cell r="BS460"/>
          <cell r="BT460"/>
          <cell r="BU460"/>
          <cell r="BV460"/>
          <cell r="BW460"/>
          <cell r="BX460"/>
          <cell r="BY460"/>
          <cell r="BZ460"/>
          <cell r="CA460"/>
          <cell r="CB460"/>
          <cell r="CC460"/>
          <cell r="CD460"/>
          <cell r="CE460"/>
          <cell r="CF460"/>
          <cell r="CG460"/>
          <cell r="CH460"/>
          <cell r="CI460"/>
          <cell r="CJ460"/>
          <cell r="CK460"/>
          <cell r="CL460"/>
          <cell r="CM460"/>
          <cell r="CN460"/>
          <cell r="CO460"/>
          <cell r="CP460"/>
          <cell r="CQ460"/>
          <cell r="CR460"/>
          <cell r="CS460"/>
          <cell r="CT460"/>
          <cell r="CU460"/>
          <cell r="CV460"/>
          <cell r="CW460"/>
          <cell r="CX460"/>
          <cell r="CY460"/>
          <cell r="CZ460"/>
          <cell r="DA460"/>
          <cell r="DB460"/>
          <cell r="DC460"/>
          <cell r="DD460"/>
          <cell r="DE460"/>
          <cell r="DF460"/>
          <cell r="DG460"/>
          <cell r="DH460"/>
          <cell r="DI460"/>
          <cell r="DJ460"/>
          <cell r="DK460"/>
          <cell r="DL460"/>
          <cell r="DM460"/>
          <cell r="DN460"/>
          <cell r="DO460"/>
          <cell r="DP460"/>
          <cell r="DQ460"/>
          <cell r="DR460"/>
          <cell r="DS460"/>
          <cell r="DT460"/>
          <cell r="DU460"/>
          <cell r="DV460"/>
          <cell r="DW460"/>
          <cell r="DX460"/>
          <cell r="DY460"/>
          <cell r="DZ460"/>
          <cell r="EA460"/>
          <cell r="EB460"/>
          <cell r="EC460"/>
          <cell r="ED460"/>
          <cell r="EE460"/>
          <cell r="EF460"/>
          <cell r="EG460"/>
          <cell r="EH460"/>
          <cell r="EI460"/>
          <cell r="EJ460"/>
          <cell r="EK460"/>
          <cell r="EL460"/>
          <cell r="EM460"/>
          <cell r="EN460"/>
          <cell r="EO460"/>
          <cell r="EP460"/>
          <cell r="EQ460"/>
          <cell r="ER460"/>
          <cell r="ES460"/>
          <cell r="ET460"/>
          <cell r="EU460" t="str">
            <v>$ -</v>
          </cell>
          <cell r="EV460"/>
          <cell r="EW460"/>
          <cell r="EX460"/>
          <cell r="EY460"/>
          <cell r="EZ460"/>
          <cell r="FA460"/>
          <cell r="FB460">
            <v>0</v>
          </cell>
          <cell r="FC460" t="str">
            <v>#¡VALOR!</v>
          </cell>
          <cell r="FD460">
            <v>0</v>
          </cell>
          <cell r="FE460" t="str">
            <v>$ 0</v>
          </cell>
          <cell r="FF460" t="str">
            <v>#¡VALOR!</v>
          </cell>
          <cell r="FG460" t="str">
            <v>#¡VALOR!</v>
          </cell>
          <cell r="FH460"/>
          <cell r="FI460"/>
          <cell r="FJ460" t="str">
            <v>#N/D</v>
          </cell>
          <cell r="FK460" t="str">
            <v>#N/D</v>
          </cell>
          <cell r="FL460" t="str">
            <v>$460</v>
          </cell>
          <cell r="FM460" t="str">
            <v>#N/D</v>
          </cell>
          <cell r="FN460" t="str">
            <v>#N/D</v>
          </cell>
          <cell r="FO460" t="str">
            <v>#N/D</v>
          </cell>
          <cell r="FP460" t="str">
            <v>#N/D</v>
          </cell>
          <cell r="FQ460" t="str">
            <v>#¡REF!</v>
          </cell>
          <cell r="FR460" t="str">
            <v>#N/D</v>
          </cell>
          <cell r="FS460"/>
          <cell r="FT460"/>
          <cell r="FU460"/>
          <cell r="FV460">
            <v>0</v>
          </cell>
          <cell r="FW460" t="str">
            <v>#N/D</v>
          </cell>
          <cell r="FX460"/>
          <cell r="FY460"/>
          <cell r="FZ460"/>
          <cell r="GA460"/>
          <cell r="GB460"/>
          <cell r="GC460"/>
        </row>
        <row r="461">
          <cell r="A461"/>
          <cell r="B461"/>
          <cell r="C461">
            <v>2025</v>
          </cell>
          <cell r="D461"/>
          <cell r="E461"/>
          <cell r="F461"/>
          <cell r="G461"/>
          <cell r="H461"/>
          <cell r="I461"/>
          <cell r="J461"/>
          <cell r="K461"/>
          <cell r="L461"/>
          <cell r="M461"/>
          <cell r="N461"/>
          <cell r="O461"/>
          <cell r="P461"/>
          <cell r="Q461"/>
          <cell r="R461"/>
          <cell r="S461"/>
          <cell r="T461"/>
          <cell r="U461"/>
          <cell r="V461"/>
          <cell r="W461"/>
          <cell r="X461"/>
          <cell r="Y461"/>
          <cell r="Z461"/>
          <cell r="AA461"/>
          <cell r="AB461"/>
          <cell r="AC461"/>
          <cell r="AD461"/>
          <cell r="AE461"/>
          <cell r="AF461"/>
          <cell r="AG461"/>
          <cell r="AH461"/>
          <cell r="AI461"/>
          <cell r="AJ461"/>
          <cell r="AK461"/>
          <cell r="AL461"/>
          <cell r="AM461" t="str">
            <v>#¡VALOR!</v>
          </cell>
          <cell r="AN461">
            <v>0</v>
          </cell>
          <cell r="AO461"/>
          <cell r="AP461"/>
          <cell r="AQ461"/>
          <cell r="AR461"/>
          <cell r="AS461"/>
          <cell r="AT461"/>
          <cell r="AU461"/>
          <cell r="AV461"/>
          <cell r="AW461"/>
          <cell r="AX461"/>
          <cell r="AY461"/>
          <cell r="AZ461"/>
          <cell r="BA461"/>
          <cell r="BB461"/>
          <cell r="BC461"/>
          <cell r="BD461"/>
          <cell r="BE461"/>
          <cell r="BF461"/>
          <cell r="BG461"/>
          <cell r="BH461"/>
          <cell r="BI461"/>
          <cell r="BJ461"/>
          <cell r="BK461"/>
          <cell r="BL461"/>
          <cell r="BM461"/>
          <cell r="BN461"/>
          <cell r="BO461"/>
          <cell r="BP461"/>
          <cell r="BQ461"/>
          <cell r="BR461"/>
          <cell r="BS461"/>
          <cell r="BT461"/>
          <cell r="BU461"/>
          <cell r="BV461"/>
          <cell r="BW461"/>
          <cell r="BX461"/>
          <cell r="BY461"/>
          <cell r="BZ461"/>
          <cell r="CA461"/>
          <cell r="CB461"/>
          <cell r="CC461"/>
          <cell r="CD461"/>
          <cell r="CE461"/>
          <cell r="CF461"/>
          <cell r="CG461"/>
          <cell r="CH461"/>
          <cell r="CI461"/>
          <cell r="CJ461"/>
          <cell r="CK461"/>
          <cell r="CL461"/>
          <cell r="CM461"/>
          <cell r="CN461"/>
          <cell r="CO461"/>
          <cell r="CP461"/>
          <cell r="CQ461"/>
          <cell r="CR461"/>
          <cell r="CS461"/>
          <cell r="CT461"/>
          <cell r="CU461"/>
          <cell r="CV461"/>
          <cell r="CW461"/>
          <cell r="CX461"/>
          <cell r="CY461"/>
          <cell r="CZ461"/>
          <cell r="DA461"/>
          <cell r="DB461"/>
          <cell r="DC461"/>
          <cell r="DD461"/>
          <cell r="DE461"/>
          <cell r="DF461"/>
          <cell r="DG461"/>
          <cell r="DH461"/>
          <cell r="DI461"/>
          <cell r="DJ461"/>
          <cell r="DK461"/>
          <cell r="DL461"/>
          <cell r="DM461"/>
          <cell r="DN461"/>
          <cell r="DO461"/>
          <cell r="DP461"/>
          <cell r="DQ461"/>
          <cell r="DR461"/>
          <cell r="DS461"/>
          <cell r="DT461"/>
          <cell r="DU461"/>
          <cell r="DV461"/>
          <cell r="DW461"/>
          <cell r="DX461"/>
          <cell r="DY461"/>
          <cell r="DZ461"/>
          <cell r="EA461"/>
          <cell r="EB461"/>
          <cell r="EC461"/>
          <cell r="ED461"/>
          <cell r="EE461"/>
          <cell r="EF461"/>
          <cell r="EG461"/>
          <cell r="EH461"/>
          <cell r="EI461"/>
          <cell r="EJ461"/>
          <cell r="EK461"/>
          <cell r="EL461"/>
          <cell r="EM461"/>
          <cell r="EN461"/>
          <cell r="EO461"/>
          <cell r="EP461"/>
          <cell r="EQ461"/>
          <cell r="ER461"/>
          <cell r="ES461"/>
          <cell r="ET461"/>
          <cell r="EU461" t="str">
            <v>$ -</v>
          </cell>
          <cell r="EV461"/>
          <cell r="EW461"/>
          <cell r="EX461"/>
          <cell r="EY461"/>
          <cell r="EZ461"/>
          <cell r="FA461"/>
          <cell r="FB461">
            <v>0</v>
          </cell>
          <cell r="FC461" t="str">
            <v>#¡VALOR!</v>
          </cell>
          <cell r="FD461">
            <v>0</v>
          </cell>
          <cell r="FE461" t="str">
            <v>$ 0</v>
          </cell>
          <cell r="FF461" t="str">
            <v>#¡VALOR!</v>
          </cell>
          <cell r="FG461" t="str">
            <v>#¡VALOR!</v>
          </cell>
          <cell r="FH461"/>
          <cell r="FI461"/>
          <cell r="FJ461" t="str">
            <v>#N/D</v>
          </cell>
          <cell r="FK461" t="str">
            <v>#N/D</v>
          </cell>
          <cell r="FL461" t="str">
            <v>$461</v>
          </cell>
          <cell r="FM461" t="str">
            <v>#N/D</v>
          </cell>
          <cell r="FN461" t="str">
            <v>#N/D</v>
          </cell>
          <cell r="FO461" t="str">
            <v>#N/D</v>
          </cell>
          <cell r="FP461" t="str">
            <v>#N/D</v>
          </cell>
          <cell r="FQ461" t="str">
            <v>#¡REF!</v>
          </cell>
          <cell r="FR461" t="str">
            <v>#N/D</v>
          </cell>
          <cell r="FS461"/>
          <cell r="FT461"/>
          <cell r="FU461"/>
          <cell r="FV461">
            <v>0</v>
          </cell>
          <cell r="FW461" t="str">
            <v>#N/D</v>
          </cell>
          <cell r="FX461"/>
          <cell r="FY461"/>
          <cell r="FZ461"/>
          <cell r="GA461"/>
          <cell r="GB461"/>
          <cell r="GC461"/>
        </row>
        <row r="462">
          <cell r="A462"/>
          <cell r="B462"/>
          <cell r="C462">
            <v>2025</v>
          </cell>
          <cell r="D462"/>
          <cell r="E462"/>
          <cell r="F462"/>
          <cell r="G462"/>
          <cell r="H462"/>
          <cell r="I462"/>
          <cell r="J462"/>
          <cell r="K462"/>
          <cell r="L462"/>
          <cell r="M462"/>
          <cell r="N462"/>
          <cell r="O462"/>
          <cell r="P462"/>
          <cell r="Q462"/>
          <cell r="R462"/>
          <cell r="S462"/>
          <cell r="T462"/>
          <cell r="U462"/>
          <cell r="V462"/>
          <cell r="W462"/>
          <cell r="X462"/>
          <cell r="Y462"/>
          <cell r="Z462"/>
          <cell r="AA462"/>
          <cell r="AB462"/>
          <cell r="AC462"/>
          <cell r="AD462"/>
          <cell r="AE462"/>
          <cell r="AF462"/>
          <cell r="AG462"/>
          <cell r="AH462"/>
          <cell r="AI462"/>
          <cell r="AJ462"/>
          <cell r="AK462"/>
          <cell r="AL462"/>
          <cell r="AM462" t="str">
            <v>#¡VALOR!</v>
          </cell>
          <cell r="AN462">
            <v>0</v>
          </cell>
          <cell r="AO462"/>
          <cell r="AP462"/>
          <cell r="AQ462"/>
          <cell r="AR462"/>
          <cell r="AS462"/>
          <cell r="AT462"/>
          <cell r="AU462"/>
          <cell r="AV462"/>
          <cell r="AW462"/>
          <cell r="AX462"/>
          <cell r="AY462"/>
          <cell r="AZ462"/>
          <cell r="BA462"/>
          <cell r="BB462"/>
          <cell r="BC462"/>
          <cell r="BD462"/>
          <cell r="BE462"/>
          <cell r="BF462"/>
          <cell r="BG462"/>
          <cell r="BH462"/>
          <cell r="BI462"/>
          <cell r="BJ462"/>
          <cell r="BK462"/>
          <cell r="BL462"/>
          <cell r="BM462"/>
          <cell r="BN462"/>
          <cell r="BO462"/>
          <cell r="BP462"/>
          <cell r="BQ462"/>
          <cell r="BR462"/>
          <cell r="BS462"/>
          <cell r="BT462"/>
          <cell r="BU462"/>
          <cell r="BV462"/>
          <cell r="BW462"/>
          <cell r="BX462"/>
          <cell r="BY462"/>
          <cell r="BZ462"/>
          <cell r="CA462"/>
          <cell r="CB462"/>
          <cell r="CC462"/>
          <cell r="CD462"/>
          <cell r="CE462"/>
          <cell r="CF462"/>
          <cell r="CG462"/>
          <cell r="CH462"/>
          <cell r="CI462"/>
          <cell r="CJ462"/>
          <cell r="CK462"/>
          <cell r="CL462"/>
          <cell r="CM462"/>
          <cell r="CN462"/>
          <cell r="CO462"/>
          <cell r="CP462"/>
          <cell r="CQ462"/>
          <cell r="CR462"/>
          <cell r="CS462"/>
          <cell r="CT462"/>
          <cell r="CU462"/>
          <cell r="CV462"/>
          <cell r="CW462"/>
          <cell r="CX462"/>
          <cell r="CY462"/>
          <cell r="CZ462"/>
          <cell r="DA462"/>
          <cell r="DB462"/>
          <cell r="DC462"/>
          <cell r="DD462"/>
          <cell r="DE462"/>
          <cell r="DF462"/>
          <cell r="DG462"/>
          <cell r="DH462"/>
          <cell r="DI462"/>
          <cell r="DJ462"/>
          <cell r="DK462"/>
          <cell r="DL462"/>
          <cell r="DM462"/>
          <cell r="DN462"/>
          <cell r="DO462"/>
          <cell r="DP462"/>
          <cell r="DQ462"/>
          <cell r="DR462"/>
          <cell r="DS462"/>
          <cell r="DT462"/>
          <cell r="DU462"/>
          <cell r="DV462"/>
          <cell r="DW462"/>
          <cell r="DX462"/>
          <cell r="DY462"/>
          <cell r="DZ462"/>
          <cell r="EA462"/>
          <cell r="EB462"/>
          <cell r="EC462"/>
          <cell r="ED462"/>
          <cell r="EE462"/>
          <cell r="EF462"/>
          <cell r="EG462"/>
          <cell r="EH462"/>
          <cell r="EI462"/>
          <cell r="EJ462"/>
          <cell r="EK462"/>
          <cell r="EL462"/>
          <cell r="EM462"/>
          <cell r="EN462"/>
          <cell r="EO462"/>
          <cell r="EP462"/>
          <cell r="EQ462"/>
          <cell r="ER462"/>
          <cell r="ES462"/>
          <cell r="ET462"/>
          <cell r="EU462" t="str">
            <v>$ -</v>
          </cell>
          <cell r="EV462"/>
          <cell r="EW462"/>
          <cell r="EX462"/>
          <cell r="EY462"/>
          <cell r="EZ462"/>
          <cell r="FA462"/>
          <cell r="FB462">
            <v>0</v>
          </cell>
          <cell r="FC462" t="str">
            <v>#¡VALOR!</v>
          </cell>
          <cell r="FD462">
            <v>0</v>
          </cell>
          <cell r="FE462" t="str">
            <v>$ 0</v>
          </cell>
          <cell r="FF462" t="str">
            <v>#¡VALOR!</v>
          </cell>
          <cell r="FG462" t="str">
            <v>#¡VALOR!</v>
          </cell>
          <cell r="FH462"/>
          <cell r="FI462"/>
          <cell r="FJ462" t="str">
            <v>#N/D</v>
          </cell>
          <cell r="FK462" t="str">
            <v>#N/D</v>
          </cell>
          <cell r="FL462" t="str">
            <v>$462</v>
          </cell>
          <cell r="FM462" t="str">
            <v>#N/D</v>
          </cell>
          <cell r="FN462" t="str">
            <v>#N/D</v>
          </cell>
          <cell r="FO462" t="str">
            <v>#N/D</v>
          </cell>
          <cell r="FP462" t="str">
            <v>#N/D</v>
          </cell>
          <cell r="FQ462" t="str">
            <v>#¡REF!</v>
          </cell>
          <cell r="FR462" t="str">
            <v>#N/D</v>
          </cell>
          <cell r="FS462"/>
          <cell r="FT462"/>
          <cell r="FU462"/>
          <cell r="FV462">
            <v>0</v>
          </cell>
          <cell r="FW462" t="str">
            <v>#N/D</v>
          </cell>
          <cell r="FX462"/>
          <cell r="FY462"/>
          <cell r="FZ462"/>
          <cell r="GA462"/>
          <cell r="GB462"/>
          <cell r="GC462"/>
        </row>
        <row r="463">
          <cell r="A463"/>
          <cell r="B463"/>
          <cell r="C463">
            <v>2025</v>
          </cell>
          <cell r="D463"/>
          <cell r="E463"/>
          <cell r="F463"/>
          <cell r="G463"/>
          <cell r="H463"/>
          <cell r="I463"/>
          <cell r="J463"/>
          <cell r="K463"/>
          <cell r="L463"/>
          <cell r="M463"/>
          <cell r="N463"/>
          <cell r="O463"/>
          <cell r="P463"/>
          <cell r="Q463"/>
          <cell r="R463"/>
          <cell r="S463"/>
          <cell r="T463"/>
          <cell r="U463"/>
          <cell r="V463"/>
          <cell r="W463"/>
          <cell r="X463"/>
          <cell r="Y463"/>
          <cell r="Z463"/>
          <cell r="AA463"/>
          <cell r="AB463"/>
          <cell r="AC463"/>
          <cell r="AD463"/>
          <cell r="AE463"/>
          <cell r="AF463"/>
          <cell r="AG463"/>
          <cell r="AH463"/>
          <cell r="AI463"/>
          <cell r="AJ463"/>
          <cell r="AK463"/>
          <cell r="AL463"/>
          <cell r="AM463" t="str">
            <v>#¡VALOR!</v>
          </cell>
          <cell r="AN463">
            <v>0</v>
          </cell>
          <cell r="AO463"/>
          <cell r="AP463"/>
          <cell r="AQ463"/>
          <cell r="AR463"/>
          <cell r="AS463"/>
          <cell r="AT463"/>
          <cell r="AU463"/>
          <cell r="AV463"/>
          <cell r="AW463"/>
          <cell r="AX463"/>
          <cell r="AY463"/>
          <cell r="AZ463"/>
          <cell r="BA463"/>
          <cell r="BB463"/>
          <cell r="BC463"/>
          <cell r="BD463"/>
          <cell r="BE463"/>
          <cell r="BF463"/>
          <cell r="BG463"/>
          <cell r="BH463"/>
          <cell r="BI463"/>
          <cell r="BJ463"/>
          <cell r="BK463"/>
          <cell r="BL463"/>
          <cell r="BM463"/>
          <cell r="BN463"/>
          <cell r="BO463"/>
          <cell r="BP463"/>
          <cell r="BQ463"/>
          <cell r="BR463"/>
          <cell r="BS463"/>
          <cell r="BT463"/>
          <cell r="BU463"/>
          <cell r="BV463"/>
          <cell r="BW463"/>
          <cell r="BX463"/>
          <cell r="BY463"/>
          <cell r="BZ463"/>
          <cell r="CA463"/>
          <cell r="CB463"/>
          <cell r="CC463"/>
          <cell r="CD463"/>
          <cell r="CE463"/>
          <cell r="CF463"/>
          <cell r="CG463"/>
          <cell r="CH463"/>
          <cell r="CI463"/>
          <cell r="CJ463"/>
          <cell r="CK463"/>
          <cell r="CL463"/>
          <cell r="CM463"/>
          <cell r="CN463"/>
          <cell r="CO463"/>
          <cell r="CP463"/>
          <cell r="CQ463"/>
          <cell r="CR463"/>
          <cell r="CS463"/>
          <cell r="CT463"/>
          <cell r="CU463"/>
          <cell r="CV463"/>
          <cell r="CW463"/>
          <cell r="CX463"/>
          <cell r="CY463"/>
          <cell r="CZ463"/>
          <cell r="DA463"/>
          <cell r="DB463"/>
          <cell r="DC463"/>
          <cell r="DD463"/>
          <cell r="DE463"/>
          <cell r="DF463"/>
          <cell r="DG463"/>
          <cell r="DH463"/>
          <cell r="DI463"/>
          <cell r="DJ463"/>
          <cell r="DK463"/>
          <cell r="DL463"/>
          <cell r="DM463"/>
          <cell r="DN463"/>
          <cell r="DO463"/>
          <cell r="DP463"/>
          <cell r="DQ463"/>
          <cell r="DR463"/>
          <cell r="DS463"/>
          <cell r="DT463"/>
          <cell r="DU463"/>
          <cell r="DV463"/>
          <cell r="DW463"/>
          <cell r="DX463"/>
          <cell r="DY463"/>
          <cell r="DZ463"/>
          <cell r="EA463"/>
          <cell r="EB463"/>
          <cell r="EC463"/>
          <cell r="ED463"/>
          <cell r="EE463"/>
          <cell r="EF463"/>
          <cell r="EG463"/>
          <cell r="EH463"/>
          <cell r="EI463"/>
          <cell r="EJ463"/>
          <cell r="EK463"/>
          <cell r="EL463"/>
          <cell r="EM463"/>
          <cell r="EN463"/>
          <cell r="EO463"/>
          <cell r="EP463"/>
          <cell r="EQ463"/>
          <cell r="ER463"/>
          <cell r="ES463"/>
          <cell r="ET463"/>
          <cell r="EU463" t="str">
            <v>$ -</v>
          </cell>
          <cell r="EV463"/>
          <cell r="EW463"/>
          <cell r="EX463"/>
          <cell r="EY463"/>
          <cell r="EZ463"/>
          <cell r="FA463"/>
          <cell r="FB463">
            <v>0</v>
          </cell>
          <cell r="FC463" t="str">
            <v>#¡VALOR!</v>
          </cell>
          <cell r="FD463">
            <v>0</v>
          </cell>
          <cell r="FE463" t="str">
            <v>$ 0</v>
          </cell>
          <cell r="FF463" t="str">
            <v>#¡VALOR!</v>
          </cell>
          <cell r="FG463" t="str">
            <v>#¡VALOR!</v>
          </cell>
          <cell r="FH463"/>
          <cell r="FI463"/>
          <cell r="FJ463" t="str">
            <v>#N/D</v>
          </cell>
          <cell r="FK463" t="str">
            <v>#N/D</v>
          </cell>
          <cell r="FL463" t="str">
            <v>$463</v>
          </cell>
          <cell r="FM463" t="str">
            <v>#N/D</v>
          </cell>
          <cell r="FN463" t="str">
            <v>#N/D</v>
          </cell>
          <cell r="FO463" t="str">
            <v>#N/D</v>
          </cell>
          <cell r="FP463" t="str">
            <v>#N/D</v>
          </cell>
          <cell r="FQ463" t="str">
            <v>#¡REF!</v>
          </cell>
          <cell r="FR463" t="str">
            <v>#N/D</v>
          </cell>
          <cell r="FS463"/>
          <cell r="FT463"/>
          <cell r="FU463"/>
          <cell r="FV463">
            <v>0</v>
          </cell>
          <cell r="FW463" t="str">
            <v>#N/D</v>
          </cell>
          <cell r="FX463"/>
          <cell r="FY463"/>
          <cell r="FZ463"/>
          <cell r="GA463"/>
          <cell r="GB463"/>
          <cell r="GC463"/>
        </row>
        <row r="464">
          <cell r="A464"/>
          <cell r="B464"/>
          <cell r="C464">
            <v>2025</v>
          </cell>
          <cell r="D464"/>
          <cell r="E464"/>
          <cell r="F464"/>
          <cell r="G464"/>
          <cell r="H464"/>
          <cell r="I464"/>
          <cell r="J464"/>
          <cell r="K464"/>
          <cell r="L464"/>
          <cell r="M464"/>
          <cell r="N464"/>
          <cell r="O464"/>
          <cell r="P464"/>
          <cell r="Q464"/>
          <cell r="R464"/>
          <cell r="S464"/>
          <cell r="T464"/>
          <cell r="U464"/>
          <cell r="V464"/>
          <cell r="W464"/>
          <cell r="X464"/>
          <cell r="Y464"/>
          <cell r="Z464"/>
          <cell r="AA464"/>
          <cell r="AB464"/>
          <cell r="AC464"/>
          <cell r="AD464"/>
          <cell r="AE464"/>
          <cell r="AF464"/>
          <cell r="AG464"/>
          <cell r="AH464"/>
          <cell r="AI464"/>
          <cell r="AJ464"/>
          <cell r="AK464"/>
          <cell r="AL464"/>
          <cell r="AM464" t="str">
            <v>#¡VALOR!</v>
          </cell>
          <cell r="AN464">
            <v>0</v>
          </cell>
          <cell r="AO464"/>
          <cell r="AP464"/>
          <cell r="AQ464"/>
          <cell r="AR464"/>
          <cell r="AS464"/>
          <cell r="AT464"/>
          <cell r="AU464"/>
          <cell r="AV464"/>
          <cell r="AW464"/>
          <cell r="AX464"/>
          <cell r="AY464"/>
          <cell r="AZ464"/>
          <cell r="BA464"/>
          <cell r="BB464"/>
          <cell r="BC464"/>
          <cell r="BD464"/>
          <cell r="BE464"/>
          <cell r="BF464"/>
          <cell r="BG464"/>
          <cell r="BH464"/>
          <cell r="BI464"/>
          <cell r="BJ464"/>
          <cell r="BK464"/>
          <cell r="BL464"/>
          <cell r="BM464"/>
          <cell r="BN464"/>
          <cell r="BO464"/>
          <cell r="BP464"/>
          <cell r="BQ464"/>
          <cell r="BR464"/>
          <cell r="BS464"/>
          <cell r="BT464"/>
          <cell r="BU464"/>
          <cell r="BV464"/>
          <cell r="BW464"/>
          <cell r="BX464"/>
          <cell r="BY464"/>
          <cell r="BZ464"/>
          <cell r="CA464"/>
          <cell r="CB464"/>
          <cell r="CC464"/>
          <cell r="CD464"/>
          <cell r="CE464"/>
          <cell r="CF464"/>
          <cell r="CG464"/>
          <cell r="CH464"/>
          <cell r="CI464"/>
          <cell r="CJ464"/>
          <cell r="CK464"/>
          <cell r="CL464"/>
          <cell r="CM464"/>
          <cell r="CN464"/>
          <cell r="CO464"/>
          <cell r="CP464"/>
          <cell r="CQ464"/>
          <cell r="CR464"/>
          <cell r="CS464"/>
          <cell r="CT464"/>
          <cell r="CU464"/>
          <cell r="CV464"/>
          <cell r="CW464"/>
          <cell r="CX464"/>
          <cell r="CY464"/>
          <cell r="CZ464"/>
          <cell r="DA464"/>
          <cell r="DB464"/>
          <cell r="DC464"/>
          <cell r="DD464"/>
          <cell r="DE464"/>
          <cell r="DF464"/>
          <cell r="DG464"/>
          <cell r="DH464"/>
          <cell r="DI464"/>
          <cell r="DJ464"/>
          <cell r="DK464"/>
          <cell r="DL464"/>
          <cell r="DM464"/>
          <cell r="DN464"/>
          <cell r="DO464"/>
          <cell r="DP464"/>
          <cell r="DQ464"/>
          <cell r="DR464"/>
          <cell r="DS464"/>
          <cell r="DT464"/>
          <cell r="DU464"/>
          <cell r="DV464"/>
          <cell r="DW464"/>
          <cell r="DX464"/>
          <cell r="DY464"/>
          <cell r="DZ464"/>
          <cell r="EA464"/>
          <cell r="EB464"/>
          <cell r="EC464"/>
          <cell r="ED464"/>
          <cell r="EE464"/>
          <cell r="EF464"/>
          <cell r="EG464"/>
          <cell r="EH464"/>
          <cell r="EI464"/>
          <cell r="EJ464"/>
          <cell r="EK464"/>
          <cell r="EL464"/>
          <cell r="EM464"/>
          <cell r="EN464"/>
          <cell r="EO464"/>
          <cell r="EP464"/>
          <cell r="EQ464"/>
          <cell r="ER464"/>
          <cell r="ES464"/>
          <cell r="ET464"/>
          <cell r="EU464" t="str">
            <v>$ -</v>
          </cell>
          <cell r="EV464"/>
          <cell r="EW464"/>
          <cell r="EX464"/>
          <cell r="EY464"/>
          <cell r="EZ464"/>
          <cell r="FA464"/>
          <cell r="FB464">
            <v>0</v>
          </cell>
          <cell r="FC464" t="str">
            <v>#¡VALOR!</v>
          </cell>
          <cell r="FD464">
            <v>0</v>
          </cell>
          <cell r="FE464" t="str">
            <v>$ 0</v>
          </cell>
          <cell r="FF464" t="str">
            <v>#¡VALOR!</v>
          </cell>
          <cell r="FG464" t="str">
            <v>#¡VALOR!</v>
          </cell>
          <cell r="FH464"/>
          <cell r="FI464"/>
          <cell r="FJ464" t="str">
            <v>#N/D</v>
          </cell>
          <cell r="FK464" t="str">
            <v>#N/D</v>
          </cell>
          <cell r="FL464" t="str">
            <v>$464</v>
          </cell>
          <cell r="FM464" t="str">
            <v>#N/D</v>
          </cell>
          <cell r="FN464" t="str">
            <v>#N/D</v>
          </cell>
          <cell r="FO464" t="str">
            <v>#N/D</v>
          </cell>
          <cell r="FP464" t="str">
            <v>#N/D</v>
          </cell>
          <cell r="FQ464" t="str">
            <v>#¡REF!</v>
          </cell>
          <cell r="FR464" t="str">
            <v>#N/D</v>
          </cell>
          <cell r="FS464"/>
          <cell r="FT464"/>
          <cell r="FU464"/>
          <cell r="FV464">
            <v>0</v>
          </cell>
          <cell r="FW464" t="str">
            <v>#N/D</v>
          </cell>
          <cell r="FX464"/>
          <cell r="FY464"/>
          <cell r="FZ464"/>
          <cell r="GA464"/>
          <cell r="GB464"/>
          <cell r="GC464"/>
        </row>
        <row r="465">
          <cell r="A465"/>
          <cell r="B465"/>
          <cell r="C465">
            <v>2025</v>
          </cell>
          <cell r="D465"/>
          <cell r="E465"/>
          <cell r="F465"/>
          <cell r="G465"/>
          <cell r="H465"/>
          <cell r="I465"/>
          <cell r="J465"/>
          <cell r="K465"/>
          <cell r="L465"/>
          <cell r="M465"/>
          <cell r="N465"/>
          <cell r="O465"/>
          <cell r="P465"/>
          <cell r="Q465"/>
          <cell r="R465"/>
          <cell r="S465"/>
          <cell r="T465"/>
          <cell r="U465"/>
          <cell r="V465"/>
          <cell r="W465"/>
          <cell r="X465"/>
          <cell r="Y465"/>
          <cell r="Z465"/>
          <cell r="AA465"/>
          <cell r="AB465"/>
          <cell r="AC465"/>
          <cell r="AD465"/>
          <cell r="AE465"/>
          <cell r="AF465"/>
          <cell r="AG465"/>
          <cell r="AH465"/>
          <cell r="AI465"/>
          <cell r="AJ465"/>
          <cell r="AK465"/>
          <cell r="AL465"/>
          <cell r="AM465" t="str">
            <v>#¡VALOR!</v>
          </cell>
          <cell r="AN465">
            <v>0</v>
          </cell>
          <cell r="AO465"/>
          <cell r="AP465"/>
          <cell r="AQ465"/>
          <cell r="AR465"/>
          <cell r="AS465"/>
          <cell r="AT465"/>
          <cell r="AU465"/>
          <cell r="AV465"/>
          <cell r="AW465"/>
          <cell r="AX465"/>
          <cell r="AY465"/>
          <cell r="AZ465"/>
          <cell r="BA465"/>
          <cell r="BB465"/>
          <cell r="BC465"/>
          <cell r="BD465"/>
          <cell r="BE465"/>
          <cell r="BF465"/>
          <cell r="BG465"/>
          <cell r="BH465"/>
          <cell r="BI465"/>
          <cell r="BJ465"/>
          <cell r="BK465"/>
          <cell r="BL465"/>
          <cell r="BM465"/>
          <cell r="BN465"/>
          <cell r="BO465"/>
          <cell r="BP465"/>
          <cell r="BQ465"/>
          <cell r="BR465"/>
          <cell r="BS465"/>
          <cell r="BT465"/>
          <cell r="BU465"/>
          <cell r="BV465"/>
          <cell r="BW465"/>
          <cell r="BX465"/>
          <cell r="BY465"/>
          <cell r="BZ465"/>
          <cell r="CA465"/>
          <cell r="CB465"/>
          <cell r="CC465"/>
          <cell r="CD465"/>
          <cell r="CE465"/>
          <cell r="CF465"/>
          <cell r="CG465"/>
          <cell r="CH465"/>
          <cell r="CI465"/>
          <cell r="CJ465"/>
          <cell r="CK465"/>
          <cell r="CL465"/>
          <cell r="CM465"/>
          <cell r="CN465"/>
          <cell r="CO465"/>
          <cell r="CP465"/>
          <cell r="CQ465"/>
          <cell r="CR465"/>
          <cell r="CS465"/>
          <cell r="CT465"/>
          <cell r="CU465"/>
          <cell r="CV465"/>
          <cell r="CW465"/>
          <cell r="CX465"/>
          <cell r="CY465"/>
          <cell r="CZ465"/>
          <cell r="DA465"/>
          <cell r="DB465"/>
          <cell r="DC465"/>
          <cell r="DD465"/>
          <cell r="DE465"/>
          <cell r="DF465"/>
          <cell r="DG465"/>
          <cell r="DH465"/>
          <cell r="DI465"/>
          <cell r="DJ465"/>
          <cell r="DK465"/>
          <cell r="DL465"/>
          <cell r="DM465"/>
          <cell r="DN465"/>
          <cell r="DO465"/>
          <cell r="DP465"/>
          <cell r="DQ465"/>
          <cell r="DR465"/>
          <cell r="DS465"/>
          <cell r="DT465"/>
          <cell r="DU465"/>
          <cell r="DV465"/>
          <cell r="DW465"/>
          <cell r="DX465"/>
          <cell r="DY465"/>
          <cell r="DZ465"/>
          <cell r="EA465"/>
          <cell r="EB465"/>
          <cell r="EC465"/>
          <cell r="ED465"/>
          <cell r="EE465"/>
          <cell r="EF465"/>
          <cell r="EG465"/>
          <cell r="EH465"/>
          <cell r="EI465"/>
          <cell r="EJ465"/>
          <cell r="EK465"/>
          <cell r="EL465"/>
          <cell r="EM465"/>
          <cell r="EN465"/>
          <cell r="EO465"/>
          <cell r="EP465"/>
          <cell r="EQ465"/>
          <cell r="ER465"/>
          <cell r="ES465"/>
          <cell r="ET465"/>
          <cell r="EU465" t="str">
            <v>$ -</v>
          </cell>
          <cell r="EV465"/>
          <cell r="EW465"/>
          <cell r="EX465"/>
          <cell r="EY465"/>
          <cell r="EZ465"/>
          <cell r="FA465"/>
          <cell r="FB465">
            <v>0</v>
          </cell>
          <cell r="FC465" t="str">
            <v>#¡VALOR!</v>
          </cell>
          <cell r="FD465">
            <v>0</v>
          </cell>
          <cell r="FE465" t="str">
            <v>$ 0</v>
          </cell>
          <cell r="FF465" t="str">
            <v>#¡VALOR!</v>
          </cell>
          <cell r="FG465" t="str">
            <v>#¡VALOR!</v>
          </cell>
          <cell r="FH465"/>
          <cell r="FI465"/>
          <cell r="FJ465" t="str">
            <v>#N/D</v>
          </cell>
          <cell r="FK465" t="str">
            <v>#N/D</v>
          </cell>
          <cell r="FL465" t="str">
            <v>$465</v>
          </cell>
          <cell r="FM465" t="str">
            <v>#N/D</v>
          </cell>
          <cell r="FN465" t="str">
            <v>#N/D</v>
          </cell>
          <cell r="FO465" t="str">
            <v>#N/D</v>
          </cell>
          <cell r="FP465" t="str">
            <v>#N/D</v>
          </cell>
          <cell r="FQ465" t="str">
            <v>#¡REF!</v>
          </cell>
          <cell r="FR465" t="str">
            <v>#N/D</v>
          </cell>
          <cell r="FS465"/>
          <cell r="FT465"/>
          <cell r="FU465"/>
          <cell r="FV465">
            <v>0</v>
          </cell>
          <cell r="FW465" t="str">
            <v>#N/D</v>
          </cell>
          <cell r="FX465"/>
          <cell r="FY465"/>
          <cell r="FZ465"/>
          <cell r="GA465"/>
          <cell r="GB465"/>
          <cell r="GC465"/>
        </row>
        <row r="466">
          <cell r="A466"/>
          <cell r="B466"/>
          <cell r="C466">
            <v>2025</v>
          </cell>
          <cell r="D466"/>
          <cell r="E466"/>
          <cell r="F466"/>
          <cell r="G466"/>
          <cell r="H466"/>
          <cell r="I466"/>
          <cell r="J466"/>
          <cell r="K466"/>
          <cell r="L466"/>
          <cell r="M466"/>
          <cell r="N466"/>
          <cell r="O466"/>
          <cell r="P466"/>
          <cell r="Q466"/>
          <cell r="R466"/>
          <cell r="S466"/>
          <cell r="T466"/>
          <cell r="U466"/>
          <cell r="V466"/>
          <cell r="W466"/>
          <cell r="X466"/>
          <cell r="Y466"/>
          <cell r="Z466"/>
          <cell r="AA466"/>
          <cell r="AB466"/>
          <cell r="AC466"/>
          <cell r="AD466"/>
          <cell r="AE466"/>
          <cell r="AF466"/>
          <cell r="AG466"/>
          <cell r="AH466"/>
          <cell r="AI466"/>
          <cell r="AJ466"/>
          <cell r="AK466"/>
          <cell r="AL466"/>
          <cell r="AM466" t="str">
            <v>#¡VALOR!</v>
          </cell>
          <cell r="AN466">
            <v>0</v>
          </cell>
          <cell r="AO466"/>
          <cell r="AP466"/>
          <cell r="AQ466"/>
          <cell r="AR466"/>
          <cell r="AS466"/>
          <cell r="AT466"/>
          <cell r="AU466"/>
          <cell r="AV466"/>
          <cell r="AW466"/>
          <cell r="AX466"/>
          <cell r="AY466"/>
          <cell r="AZ466"/>
          <cell r="BA466"/>
          <cell r="BB466"/>
          <cell r="BC466"/>
          <cell r="BD466"/>
          <cell r="BE466"/>
          <cell r="BF466"/>
          <cell r="BG466"/>
          <cell r="BH466"/>
          <cell r="BI466"/>
          <cell r="BJ466"/>
          <cell r="BK466"/>
          <cell r="BL466"/>
          <cell r="BM466"/>
          <cell r="BN466"/>
          <cell r="BO466"/>
          <cell r="BP466"/>
          <cell r="BQ466"/>
          <cell r="BR466"/>
          <cell r="BS466"/>
          <cell r="BT466"/>
          <cell r="BU466"/>
          <cell r="BV466"/>
          <cell r="BW466"/>
          <cell r="BX466"/>
          <cell r="BY466"/>
          <cell r="BZ466"/>
          <cell r="CA466"/>
          <cell r="CB466"/>
          <cell r="CC466"/>
          <cell r="CD466"/>
          <cell r="CE466"/>
          <cell r="CF466"/>
          <cell r="CG466"/>
          <cell r="CH466"/>
          <cell r="CI466"/>
          <cell r="CJ466"/>
          <cell r="CK466"/>
          <cell r="CL466"/>
          <cell r="CM466"/>
          <cell r="CN466"/>
          <cell r="CO466"/>
          <cell r="CP466"/>
          <cell r="CQ466"/>
          <cell r="CR466"/>
          <cell r="CS466"/>
          <cell r="CT466"/>
          <cell r="CU466"/>
          <cell r="CV466"/>
          <cell r="CW466"/>
          <cell r="CX466"/>
          <cell r="CY466"/>
          <cell r="CZ466"/>
          <cell r="DA466"/>
          <cell r="DB466"/>
          <cell r="DC466"/>
          <cell r="DD466"/>
          <cell r="DE466"/>
          <cell r="DF466"/>
          <cell r="DG466"/>
          <cell r="DH466"/>
          <cell r="DI466"/>
          <cell r="DJ466"/>
          <cell r="DK466"/>
          <cell r="DL466"/>
          <cell r="DM466"/>
          <cell r="DN466"/>
          <cell r="DO466"/>
          <cell r="DP466"/>
          <cell r="DQ466"/>
          <cell r="DR466"/>
          <cell r="DS466"/>
          <cell r="DT466"/>
          <cell r="DU466"/>
          <cell r="DV466"/>
          <cell r="DW466"/>
          <cell r="DX466"/>
          <cell r="DY466"/>
          <cell r="DZ466"/>
          <cell r="EA466"/>
          <cell r="EB466"/>
          <cell r="EC466"/>
          <cell r="ED466"/>
          <cell r="EE466"/>
          <cell r="EF466"/>
          <cell r="EG466"/>
          <cell r="EH466"/>
          <cell r="EI466"/>
          <cell r="EJ466"/>
          <cell r="EK466"/>
          <cell r="EL466"/>
          <cell r="EM466"/>
          <cell r="EN466"/>
          <cell r="EO466"/>
          <cell r="EP466"/>
          <cell r="EQ466"/>
          <cell r="ER466"/>
          <cell r="ES466"/>
          <cell r="ET466"/>
          <cell r="EU466" t="str">
            <v>$ -</v>
          </cell>
          <cell r="EV466"/>
          <cell r="EW466"/>
          <cell r="EX466"/>
          <cell r="EY466"/>
          <cell r="EZ466"/>
          <cell r="FA466"/>
          <cell r="FB466">
            <v>0</v>
          </cell>
          <cell r="FC466" t="str">
            <v>#¡VALOR!</v>
          </cell>
          <cell r="FD466">
            <v>0</v>
          </cell>
          <cell r="FE466" t="str">
            <v>$ 0</v>
          </cell>
          <cell r="FF466" t="str">
            <v>#¡VALOR!</v>
          </cell>
          <cell r="FG466" t="str">
            <v>#¡VALOR!</v>
          </cell>
          <cell r="FH466"/>
          <cell r="FI466"/>
          <cell r="FJ466" t="str">
            <v>#N/D</v>
          </cell>
          <cell r="FK466" t="str">
            <v>#N/D</v>
          </cell>
          <cell r="FL466" t="str">
            <v>$466</v>
          </cell>
          <cell r="FM466" t="str">
            <v>#N/D</v>
          </cell>
          <cell r="FN466" t="str">
            <v>#N/D</v>
          </cell>
          <cell r="FO466" t="str">
            <v>#N/D</v>
          </cell>
          <cell r="FP466" t="str">
            <v>#N/D</v>
          </cell>
          <cell r="FQ466" t="str">
            <v>#¡REF!</v>
          </cell>
          <cell r="FR466" t="str">
            <v>#N/D</v>
          </cell>
          <cell r="FS466"/>
          <cell r="FT466"/>
          <cell r="FU466"/>
          <cell r="FV466">
            <v>0</v>
          </cell>
          <cell r="FW466" t="str">
            <v>#N/D</v>
          </cell>
          <cell r="FX466"/>
          <cell r="FY466"/>
          <cell r="FZ466"/>
          <cell r="GA466"/>
          <cell r="GB466"/>
          <cell r="GC466"/>
        </row>
        <row r="467">
          <cell r="A467"/>
          <cell r="B467"/>
          <cell r="C467">
            <v>2025</v>
          </cell>
          <cell r="D467"/>
          <cell r="E467"/>
          <cell r="F467"/>
          <cell r="G467"/>
          <cell r="H467"/>
          <cell r="I467"/>
          <cell r="J467"/>
          <cell r="K467"/>
          <cell r="L467"/>
          <cell r="M467"/>
          <cell r="N467"/>
          <cell r="O467"/>
          <cell r="P467"/>
          <cell r="Q467"/>
          <cell r="R467"/>
          <cell r="S467"/>
          <cell r="T467"/>
          <cell r="U467"/>
          <cell r="V467"/>
          <cell r="W467"/>
          <cell r="X467"/>
          <cell r="Y467"/>
          <cell r="Z467"/>
          <cell r="AA467"/>
          <cell r="AB467"/>
          <cell r="AC467"/>
          <cell r="AD467"/>
          <cell r="AE467"/>
          <cell r="AF467"/>
          <cell r="AG467"/>
          <cell r="AH467"/>
          <cell r="AI467"/>
          <cell r="AJ467"/>
          <cell r="AK467"/>
          <cell r="AL467"/>
          <cell r="AM467" t="str">
            <v>#¡VALOR!</v>
          </cell>
          <cell r="AN467">
            <v>0</v>
          </cell>
          <cell r="AO467"/>
          <cell r="AP467"/>
          <cell r="AQ467"/>
          <cell r="AR467"/>
          <cell r="AS467"/>
          <cell r="AT467"/>
          <cell r="AU467"/>
          <cell r="AV467"/>
          <cell r="AW467"/>
          <cell r="AX467"/>
          <cell r="AY467"/>
          <cell r="AZ467"/>
          <cell r="BA467"/>
          <cell r="BB467"/>
          <cell r="BC467"/>
          <cell r="BD467"/>
          <cell r="BE467"/>
          <cell r="BF467"/>
          <cell r="BG467"/>
          <cell r="BH467"/>
          <cell r="BI467"/>
          <cell r="BJ467"/>
          <cell r="BK467"/>
          <cell r="BL467"/>
          <cell r="BM467"/>
          <cell r="BN467"/>
          <cell r="BO467"/>
          <cell r="BP467"/>
          <cell r="BQ467"/>
          <cell r="BR467"/>
          <cell r="BS467"/>
          <cell r="BT467"/>
          <cell r="BU467"/>
          <cell r="BV467"/>
          <cell r="BW467"/>
          <cell r="BX467"/>
          <cell r="BY467"/>
          <cell r="BZ467"/>
          <cell r="CA467"/>
          <cell r="CB467"/>
          <cell r="CC467"/>
          <cell r="CD467"/>
          <cell r="CE467"/>
          <cell r="CF467"/>
          <cell r="CG467"/>
          <cell r="CH467"/>
          <cell r="CI467"/>
          <cell r="CJ467"/>
          <cell r="CK467"/>
          <cell r="CL467"/>
          <cell r="CM467"/>
          <cell r="CN467"/>
          <cell r="CO467"/>
          <cell r="CP467"/>
          <cell r="CQ467"/>
          <cell r="CR467"/>
          <cell r="CS467"/>
          <cell r="CT467"/>
          <cell r="CU467"/>
          <cell r="CV467"/>
          <cell r="CW467"/>
          <cell r="CX467"/>
          <cell r="CY467"/>
          <cell r="CZ467"/>
          <cell r="DA467"/>
          <cell r="DB467"/>
          <cell r="DC467"/>
          <cell r="DD467"/>
          <cell r="DE467"/>
          <cell r="DF467"/>
          <cell r="DG467"/>
          <cell r="DH467"/>
          <cell r="DI467"/>
          <cell r="DJ467"/>
          <cell r="DK467"/>
          <cell r="DL467"/>
          <cell r="DM467"/>
          <cell r="DN467"/>
          <cell r="DO467"/>
          <cell r="DP467"/>
          <cell r="DQ467"/>
          <cell r="DR467"/>
          <cell r="DS467"/>
          <cell r="DT467"/>
          <cell r="DU467"/>
          <cell r="DV467"/>
          <cell r="DW467"/>
          <cell r="DX467"/>
          <cell r="DY467"/>
          <cell r="DZ467"/>
          <cell r="EA467"/>
          <cell r="EB467"/>
          <cell r="EC467"/>
          <cell r="ED467"/>
          <cell r="EE467"/>
          <cell r="EF467"/>
          <cell r="EG467"/>
          <cell r="EH467"/>
          <cell r="EI467"/>
          <cell r="EJ467"/>
          <cell r="EK467"/>
          <cell r="EL467"/>
          <cell r="EM467"/>
          <cell r="EN467"/>
          <cell r="EO467"/>
          <cell r="EP467"/>
          <cell r="EQ467"/>
          <cell r="ER467"/>
          <cell r="ES467"/>
          <cell r="ET467"/>
          <cell r="EU467" t="str">
            <v>$ -</v>
          </cell>
          <cell r="EV467"/>
          <cell r="EW467"/>
          <cell r="EX467"/>
          <cell r="EY467"/>
          <cell r="EZ467"/>
          <cell r="FA467"/>
          <cell r="FB467">
            <v>0</v>
          </cell>
          <cell r="FC467" t="str">
            <v>#¡VALOR!</v>
          </cell>
          <cell r="FD467">
            <v>0</v>
          </cell>
          <cell r="FE467" t="str">
            <v>$ 0</v>
          </cell>
          <cell r="FF467" t="str">
            <v>#¡VALOR!</v>
          </cell>
          <cell r="FG467" t="str">
            <v>#¡VALOR!</v>
          </cell>
          <cell r="FH467"/>
          <cell r="FI467"/>
          <cell r="FJ467" t="str">
            <v>#N/D</v>
          </cell>
          <cell r="FK467" t="str">
            <v>#N/D</v>
          </cell>
          <cell r="FL467" t="str">
            <v>$467</v>
          </cell>
          <cell r="FM467" t="str">
            <v>#N/D</v>
          </cell>
          <cell r="FN467" t="str">
            <v>#N/D</v>
          </cell>
          <cell r="FO467" t="str">
            <v>#N/D</v>
          </cell>
          <cell r="FP467" t="str">
            <v>#N/D</v>
          </cell>
          <cell r="FQ467" t="str">
            <v>#¡REF!</v>
          </cell>
          <cell r="FR467" t="str">
            <v>#N/D</v>
          </cell>
          <cell r="FS467"/>
          <cell r="FT467"/>
          <cell r="FU467"/>
          <cell r="FV467">
            <v>0</v>
          </cell>
          <cell r="FW467" t="str">
            <v>#N/D</v>
          </cell>
          <cell r="FX467"/>
          <cell r="FY467"/>
          <cell r="FZ467"/>
          <cell r="GA467"/>
          <cell r="GB467"/>
          <cell r="GC467"/>
        </row>
        <row r="468">
          <cell r="A468"/>
          <cell r="B468"/>
          <cell r="C468">
            <v>2025</v>
          </cell>
          <cell r="D468"/>
          <cell r="E468"/>
          <cell r="F468"/>
          <cell r="G468"/>
          <cell r="H468"/>
          <cell r="I468"/>
          <cell r="J468"/>
          <cell r="K468"/>
          <cell r="L468"/>
          <cell r="M468"/>
          <cell r="N468"/>
          <cell r="O468"/>
          <cell r="P468"/>
          <cell r="Q468"/>
          <cell r="R468"/>
          <cell r="S468"/>
          <cell r="T468"/>
          <cell r="U468"/>
          <cell r="V468"/>
          <cell r="W468"/>
          <cell r="X468"/>
          <cell r="Y468"/>
          <cell r="Z468"/>
          <cell r="AA468"/>
          <cell r="AB468"/>
          <cell r="AC468"/>
          <cell r="AD468"/>
          <cell r="AE468"/>
          <cell r="AF468"/>
          <cell r="AG468"/>
          <cell r="AH468"/>
          <cell r="AI468"/>
          <cell r="AJ468"/>
          <cell r="AK468"/>
          <cell r="AL468"/>
          <cell r="AM468" t="str">
            <v>#¡VALOR!</v>
          </cell>
          <cell r="AN468">
            <v>0</v>
          </cell>
          <cell r="AO468"/>
          <cell r="AP468"/>
          <cell r="AQ468"/>
          <cell r="AR468"/>
          <cell r="AS468"/>
          <cell r="AT468"/>
          <cell r="AU468"/>
          <cell r="AV468"/>
          <cell r="AW468"/>
          <cell r="AX468"/>
          <cell r="AY468"/>
          <cell r="AZ468"/>
          <cell r="BA468"/>
          <cell r="BB468"/>
          <cell r="BC468"/>
          <cell r="BD468"/>
          <cell r="BE468"/>
          <cell r="BF468"/>
          <cell r="BG468"/>
          <cell r="BH468"/>
          <cell r="BI468"/>
          <cell r="BJ468"/>
          <cell r="BK468"/>
          <cell r="BL468"/>
          <cell r="BM468"/>
          <cell r="BN468"/>
          <cell r="BO468"/>
          <cell r="BP468"/>
          <cell r="BQ468"/>
          <cell r="BR468"/>
          <cell r="BS468"/>
          <cell r="BT468"/>
          <cell r="BU468"/>
          <cell r="BV468"/>
          <cell r="BW468"/>
          <cell r="BX468"/>
          <cell r="BY468"/>
          <cell r="BZ468"/>
          <cell r="CA468"/>
          <cell r="CB468"/>
          <cell r="CC468"/>
          <cell r="CD468"/>
          <cell r="CE468"/>
          <cell r="CF468"/>
          <cell r="CG468"/>
          <cell r="CH468"/>
          <cell r="CI468"/>
          <cell r="CJ468"/>
          <cell r="CK468"/>
          <cell r="CL468"/>
          <cell r="CM468"/>
          <cell r="CN468"/>
          <cell r="CO468"/>
          <cell r="CP468"/>
          <cell r="CQ468"/>
          <cell r="CR468"/>
          <cell r="CS468"/>
          <cell r="CT468"/>
          <cell r="CU468"/>
          <cell r="CV468"/>
          <cell r="CW468"/>
          <cell r="CX468"/>
          <cell r="CY468"/>
          <cell r="CZ468"/>
          <cell r="DA468"/>
          <cell r="DB468"/>
          <cell r="DC468"/>
          <cell r="DD468"/>
          <cell r="DE468"/>
          <cell r="DF468"/>
          <cell r="DG468"/>
          <cell r="DH468"/>
          <cell r="DI468"/>
          <cell r="DJ468"/>
          <cell r="DK468"/>
          <cell r="DL468"/>
          <cell r="DM468"/>
          <cell r="DN468"/>
          <cell r="DO468"/>
          <cell r="DP468"/>
          <cell r="DQ468"/>
          <cell r="DR468"/>
          <cell r="DS468"/>
          <cell r="DT468"/>
          <cell r="DU468"/>
          <cell r="DV468"/>
          <cell r="DW468"/>
          <cell r="DX468"/>
          <cell r="DY468"/>
          <cell r="DZ468"/>
          <cell r="EA468"/>
          <cell r="EB468"/>
          <cell r="EC468"/>
          <cell r="ED468"/>
          <cell r="EE468"/>
          <cell r="EF468"/>
          <cell r="EG468"/>
          <cell r="EH468"/>
          <cell r="EI468"/>
          <cell r="EJ468"/>
          <cell r="EK468"/>
          <cell r="EL468"/>
          <cell r="EM468"/>
          <cell r="EN468"/>
          <cell r="EO468"/>
          <cell r="EP468"/>
          <cell r="EQ468"/>
          <cell r="ER468"/>
          <cell r="ES468"/>
          <cell r="ET468"/>
          <cell r="EU468" t="str">
            <v>$ -</v>
          </cell>
          <cell r="EV468"/>
          <cell r="EW468"/>
          <cell r="EX468"/>
          <cell r="EY468"/>
          <cell r="EZ468"/>
          <cell r="FA468"/>
          <cell r="FB468">
            <v>0</v>
          </cell>
          <cell r="FC468" t="str">
            <v>#¡VALOR!</v>
          </cell>
          <cell r="FD468">
            <v>0</v>
          </cell>
          <cell r="FE468" t="str">
            <v>$ 0</v>
          </cell>
          <cell r="FF468" t="str">
            <v>#¡VALOR!</v>
          </cell>
          <cell r="FG468" t="str">
            <v>#¡VALOR!</v>
          </cell>
          <cell r="FH468"/>
          <cell r="FI468"/>
          <cell r="FJ468" t="str">
            <v>#N/D</v>
          </cell>
          <cell r="FK468" t="str">
            <v>#N/D</v>
          </cell>
          <cell r="FL468" t="str">
            <v>$468</v>
          </cell>
          <cell r="FM468" t="str">
            <v>#N/D</v>
          </cell>
          <cell r="FN468" t="str">
            <v>#N/D</v>
          </cell>
          <cell r="FO468" t="str">
            <v>#N/D</v>
          </cell>
          <cell r="FP468" t="str">
            <v>#N/D</v>
          </cell>
          <cell r="FQ468" t="str">
            <v>#¡REF!</v>
          </cell>
          <cell r="FR468" t="str">
            <v>#N/D</v>
          </cell>
          <cell r="FS468"/>
          <cell r="FT468"/>
          <cell r="FU468"/>
          <cell r="FV468">
            <v>0</v>
          </cell>
          <cell r="FW468" t="str">
            <v>#N/D</v>
          </cell>
          <cell r="FX468"/>
          <cell r="FY468"/>
          <cell r="FZ468"/>
          <cell r="GA468"/>
          <cell r="GB468"/>
          <cell r="GC468"/>
        </row>
        <row r="469">
          <cell r="A469"/>
          <cell r="B469"/>
          <cell r="C469">
            <v>2025</v>
          </cell>
          <cell r="D469"/>
          <cell r="E469"/>
          <cell r="F469"/>
          <cell r="G469"/>
          <cell r="H469"/>
          <cell r="I469"/>
          <cell r="J469"/>
          <cell r="K469"/>
          <cell r="L469"/>
          <cell r="M469"/>
          <cell r="N469"/>
          <cell r="O469"/>
          <cell r="P469"/>
          <cell r="Q469"/>
          <cell r="R469"/>
          <cell r="S469"/>
          <cell r="T469"/>
          <cell r="U469"/>
          <cell r="V469"/>
          <cell r="W469"/>
          <cell r="X469"/>
          <cell r="Y469"/>
          <cell r="Z469"/>
          <cell r="AA469"/>
          <cell r="AB469"/>
          <cell r="AC469"/>
          <cell r="AD469"/>
          <cell r="AE469"/>
          <cell r="AF469"/>
          <cell r="AG469"/>
          <cell r="AH469"/>
          <cell r="AI469"/>
          <cell r="AJ469"/>
          <cell r="AK469"/>
          <cell r="AL469"/>
          <cell r="AM469" t="str">
            <v>#¡VALOR!</v>
          </cell>
          <cell r="AN469">
            <v>0</v>
          </cell>
          <cell r="AO469"/>
          <cell r="AP469"/>
          <cell r="AQ469"/>
          <cell r="AR469"/>
          <cell r="AS469"/>
          <cell r="AT469"/>
          <cell r="AU469"/>
          <cell r="AV469"/>
          <cell r="AW469"/>
          <cell r="AX469"/>
          <cell r="AY469"/>
          <cell r="AZ469"/>
          <cell r="BA469"/>
          <cell r="BB469"/>
          <cell r="BC469"/>
          <cell r="BD469"/>
          <cell r="BE469"/>
          <cell r="BF469"/>
          <cell r="BG469"/>
          <cell r="BH469"/>
          <cell r="BI469"/>
          <cell r="BJ469"/>
          <cell r="BK469"/>
          <cell r="BL469"/>
          <cell r="BM469"/>
          <cell r="BN469"/>
          <cell r="BO469"/>
          <cell r="BP469"/>
          <cell r="BQ469"/>
          <cell r="BR469"/>
          <cell r="BS469"/>
          <cell r="BT469"/>
          <cell r="BU469"/>
          <cell r="BV469"/>
          <cell r="BW469"/>
          <cell r="BX469"/>
          <cell r="BY469"/>
          <cell r="BZ469"/>
          <cell r="CA469"/>
          <cell r="CB469"/>
          <cell r="CC469"/>
          <cell r="CD469"/>
          <cell r="CE469"/>
          <cell r="CF469"/>
          <cell r="CG469"/>
          <cell r="CH469"/>
          <cell r="CI469"/>
          <cell r="CJ469"/>
          <cell r="CK469"/>
          <cell r="CL469"/>
          <cell r="CM469"/>
          <cell r="CN469"/>
          <cell r="CO469"/>
          <cell r="CP469"/>
          <cell r="CQ469"/>
          <cell r="CR469"/>
          <cell r="CS469"/>
          <cell r="CT469"/>
          <cell r="CU469"/>
          <cell r="CV469"/>
          <cell r="CW469"/>
          <cell r="CX469"/>
          <cell r="CY469"/>
          <cell r="CZ469"/>
          <cell r="DA469"/>
          <cell r="DB469"/>
          <cell r="DC469"/>
          <cell r="DD469"/>
          <cell r="DE469"/>
          <cell r="DF469"/>
          <cell r="DG469"/>
          <cell r="DH469"/>
          <cell r="DI469"/>
          <cell r="DJ469"/>
          <cell r="DK469"/>
          <cell r="DL469"/>
          <cell r="DM469"/>
          <cell r="DN469"/>
          <cell r="DO469"/>
          <cell r="DP469"/>
          <cell r="DQ469"/>
          <cell r="DR469"/>
          <cell r="DS469"/>
          <cell r="DT469"/>
          <cell r="DU469"/>
          <cell r="DV469"/>
          <cell r="DW469"/>
          <cell r="DX469"/>
          <cell r="DY469"/>
          <cell r="DZ469"/>
          <cell r="EA469"/>
          <cell r="EB469"/>
          <cell r="EC469"/>
          <cell r="ED469"/>
          <cell r="EE469"/>
          <cell r="EF469"/>
          <cell r="EG469"/>
          <cell r="EH469"/>
          <cell r="EI469"/>
          <cell r="EJ469"/>
          <cell r="EK469"/>
          <cell r="EL469"/>
          <cell r="EM469"/>
          <cell r="EN469"/>
          <cell r="EO469"/>
          <cell r="EP469"/>
          <cell r="EQ469"/>
          <cell r="ER469"/>
          <cell r="ES469"/>
          <cell r="ET469"/>
          <cell r="EU469" t="str">
            <v>$ -</v>
          </cell>
          <cell r="EV469"/>
          <cell r="EW469"/>
          <cell r="EX469"/>
          <cell r="EY469"/>
          <cell r="EZ469"/>
          <cell r="FA469"/>
          <cell r="FB469">
            <v>0</v>
          </cell>
          <cell r="FC469" t="str">
            <v>#¡VALOR!</v>
          </cell>
          <cell r="FD469">
            <v>0</v>
          </cell>
          <cell r="FE469" t="str">
            <v>$ 0</v>
          </cell>
          <cell r="FF469" t="str">
            <v>#¡VALOR!</v>
          </cell>
          <cell r="FG469" t="str">
            <v>#¡VALOR!</v>
          </cell>
          <cell r="FH469"/>
          <cell r="FI469"/>
          <cell r="FJ469" t="str">
            <v>#N/D</v>
          </cell>
          <cell r="FK469" t="str">
            <v>#N/D</v>
          </cell>
          <cell r="FL469" t="str">
            <v>$469</v>
          </cell>
          <cell r="FM469" t="str">
            <v>#N/D</v>
          </cell>
          <cell r="FN469" t="str">
            <v>#N/D</v>
          </cell>
          <cell r="FO469" t="str">
            <v>#N/D</v>
          </cell>
          <cell r="FP469" t="str">
            <v>#N/D</v>
          </cell>
          <cell r="FQ469" t="str">
            <v>#¡REF!</v>
          </cell>
          <cell r="FR469" t="str">
            <v>#N/D</v>
          </cell>
          <cell r="FS469"/>
          <cell r="FT469"/>
          <cell r="FU469"/>
          <cell r="FV469">
            <v>0</v>
          </cell>
          <cell r="FW469" t="str">
            <v>#N/D</v>
          </cell>
          <cell r="FX469"/>
          <cell r="FY469"/>
          <cell r="FZ469"/>
          <cell r="GA469"/>
          <cell r="GB469"/>
          <cell r="GC469"/>
        </row>
        <row r="470">
          <cell r="A470"/>
          <cell r="B470"/>
          <cell r="C470">
            <v>2025</v>
          </cell>
          <cell r="D470"/>
          <cell r="E470"/>
          <cell r="F470"/>
          <cell r="G470"/>
          <cell r="H470"/>
          <cell r="I470"/>
          <cell r="J470"/>
          <cell r="K470"/>
          <cell r="L470"/>
          <cell r="M470"/>
          <cell r="N470"/>
          <cell r="O470"/>
          <cell r="P470"/>
          <cell r="Q470"/>
          <cell r="R470"/>
          <cell r="S470"/>
          <cell r="T470"/>
          <cell r="U470"/>
          <cell r="V470"/>
          <cell r="W470"/>
          <cell r="X470"/>
          <cell r="Y470"/>
          <cell r="Z470"/>
          <cell r="AA470"/>
          <cell r="AB470"/>
          <cell r="AC470"/>
          <cell r="AD470"/>
          <cell r="AE470"/>
          <cell r="AF470"/>
          <cell r="AG470"/>
          <cell r="AH470"/>
          <cell r="AI470"/>
          <cell r="AJ470"/>
          <cell r="AK470"/>
          <cell r="AL470"/>
          <cell r="AM470" t="str">
            <v>#¡VALOR!</v>
          </cell>
          <cell r="AN470">
            <v>0</v>
          </cell>
          <cell r="AO470"/>
          <cell r="AP470"/>
          <cell r="AQ470"/>
          <cell r="AR470"/>
          <cell r="AS470"/>
          <cell r="AT470"/>
          <cell r="AU470"/>
          <cell r="AV470"/>
          <cell r="AW470"/>
          <cell r="AX470"/>
          <cell r="AY470"/>
          <cell r="AZ470"/>
          <cell r="BA470"/>
          <cell r="BB470"/>
          <cell r="BC470"/>
          <cell r="BD470"/>
          <cell r="BE470"/>
          <cell r="BF470"/>
          <cell r="BG470"/>
          <cell r="BH470"/>
          <cell r="BI470"/>
          <cell r="BJ470"/>
          <cell r="BK470"/>
          <cell r="BL470"/>
          <cell r="BM470"/>
          <cell r="BN470"/>
          <cell r="BO470"/>
          <cell r="BP470"/>
          <cell r="BQ470"/>
          <cell r="BR470"/>
          <cell r="BS470"/>
          <cell r="BT470"/>
          <cell r="BU470"/>
          <cell r="BV470"/>
          <cell r="BW470"/>
          <cell r="BX470"/>
          <cell r="BY470"/>
          <cell r="BZ470"/>
          <cell r="CA470"/>
          <cell r="CB470"/>
          <cell r="CC470"/>
          <cell r="CD470"/>
          <cell r="CE470"/>
          <cell r="CF470"/>
          <cell r="CG470"/>
          <cell r="CH470"/>
          <cell r="CI470"/>
          <cell r="CJ470"/>
          <cell r="CK470"/>
          <cell r="CL470"/>
          <cell r="CM470"/>
          <cell r="CN470"/>
          <cell r="CO470"/>
          <cell r="CP470"/>
          <cell r="CQ470"/>
          <cell r="CR470"/>
          <cell r="CS470"/>
          <cell r="CT470"/>
          <cell r="CU470"/>
          <cell r="CV470"/>
          <cell r="CW470"/>
          <cell r="CX470"/>
          <cell r="CY470"/>
          <cell r="CZ470"/>
          <cell r="DA470"/>
          <cell r="DB470"/>
          <cell r="DC470"/>
          <cell r="DD470"/>
          <cell r="DE470"/>
          <cell r="DF470"/>
          <cell r="DG470"/>
          <cell r="DH470"/>
          <cell r="DI470"/>
          <cell r="DJ470"/>
          <cell r="DK470"/>
          <cell r="DL470"/>
          <cell r="DM470"/>
          <cell r="DN470"/>
          <cell r="DO470"/>
          <cell r="DP470"/>
          <cell r="DQ470"/>
          <cell r="DR470"/>
          <cell r="DS470"/>
          <cell r="DT470"/>
          <cell r="DU470"/>
          <cell r="DV470"/>
          <cell r="DW470"/>
          <cell r="DX470"/>
          <cell r="DY470"/>
          <cell r="DZ470"/>
          <cell r="EA470"/>
          <cell r="EB470"/>
          <cell r="EC470"/>
          <cell r="ED470"/>
          <cell r="EE470"/>
          <cell r="EF470"/>
          <cell r="EG470"/>
          <cell r="EH470"/>
          <cell r="EI470"/>
          <cell r="EJ470"/>
          <cell r="EK470"/>
          <cell r="EL470"/>
          <cell r="EM470"/>
          <cell r="EN470"/>
          <cell r="EO470"/>
          <cell r="EP470"/>
          <cell r="EQ470"/>
          <cell r="ER470"/>
          <cell r="ES470"/>
          <cell r="ET470"/>
          <cell r="EU470" t="str">
            <v>$ -</v>
          </cell>
          <cell r="EV470"/>
          <cell r="EW470"/>
          <cell r="EX470"/>
          <cell r="EY470"/>
          <cell r="EZ470"/>
          <cell r="FA470"/>
          <cell r="FB470">
            <v>0</v>
          </cell>
          <cell r="FC470" t="str">
            <v>#¡VALOR!</v>
          </cell>
          <cell r="FD470">
            <v>0</v>
          </cell>
          <cell r="FE470" t="str">
            <v>$ 0</v>
          </cell>
          <cell r="FF470" t="str">
            <v>#¡VALOR!</v>
          </cell>
          <cell r="FG470" t="str">
            <v>#¡VALOR!</v>
          </cell>
          <cell r="FH470"/>
          <cell r="FI470"/>
          <cell r="FJ470" t="str">
            <v>#N/D</v>
          </cell>
          <cell r="FK470" t="str">
            <v>#N/D</v>
          </cell>
          <cell r="FL470" t="str">
            <v>$470</v>
          </cell>
          <cell r="FM470" t="str">
            <v>#N/D</v>
          </cell>
          <cell r="FN470" t="str">
            <v>#N/D</v>
          </cell>
          <cell r="FO470" t="str">
            <v>#N/D</v>
          </cell>
          <cell r="FP470" t="str">
            <v>#N/D</v>
          </cell>
          <cell r="FQ470" t="str">
            <v>#¡REF!</v>
          </cell>
          <cell r="FR470" t="str">
            <v>#N/D</v>
          </cell>
          <cell r="FS470"/>
          <cell r="FT470"/>
          <cell r="FU470"/>
          <cell r="FV470">
            <v>0</v>
          </cell>
          <cell r="FW470" t="str">
            <v>#N/D</v>
          </cell>
          <cell r="FX470"/>
          <cell r="FY470"/>
          <cell r="FZ470"/>
          <cell r="GA470"/>
          <cell r="GB470"/>
          <cell r="GC470"/>
        </row>
        <row r="471">
          <cell r="A471"/>
          <cell r="B471"/>
          <cell r="C471">
            <v>2025</v>
          </cell>
          <cell r="D471"/>
          <cell r="E471"/>
          <cell r="F471"/>
          <cell r="G471"/>
          <cell r="H471"/>
          <cell r="I471"/>
          <cell r="J471"/>
          <cell r="K471"/>
          <cell r="L471"/>
          <cell r="M471"/>
          <cell r="N471"/>
          <cell r="O471"/>
          <cell r="P471"/>
          <cell r="Q471"/>
          <cell r="R471"/>
          <cell r="S471"/>
          <cell r="T471"/>
          <cell r="U471"/>
          <cell r="V471"/>
          <cell r="W471"/>
          <cell r="X471"/>
          <cell r="Y471"/>
          <cell r="Z471"/>
          <cell r="AA471"/>
          <cell r="AB471"/>
          <cell r="AC471"/>
          <cell r="AD471"/>
          <cell r="AE471"/>
          <cell r="AF471"/>
          <cell r="AG471"/>
          <cell r="AH471"/>
          <cell r="AI471"/>
          <cell r="AJ471"/>
          <cell r="AK471"/>
          <cell r="AL471"/>
          <cell r="AM471" t="str">
            <v>#¡VALOR!</v>
          </cell>
          <cell r="AN471">
            <v>0</v>
          </cell>
          <cell r="AO471"/>
          <cell r="AP471"/>
          <cell r="AQ471"/>
          <cell r="AR471"/>
          <cell r="AS471"/>
          <cell r="AT471"/>
          <cell r="AU471"/>
          <cell r="AV471"/>
          <cell r="AW471"/>
          <cell r="AX471"/>
          <cell r="AY471"/>
          <cell r="AZ471"/>
          <cell r="BA471"/>
          <cell r="BB471"/>
          <cell r="BC471"/>
          <cell r="BD471"/>
          <cell r="BE471"/>
          <cell r="BF471"/>
          <cell r="BG471"/>
          <cell r="BH471"/>
          <cell r="BI471"/>
          <cell r="BJ471"/>
          <cell r="BK471"/>
          <cell r="BL471"/>
          <cell r="BM471"/>
          <cell r="BN471"/>
          <cell r="BO471"/>
          <cell r="BP471"/>
          <cell r="BQ471"/>
          <cell r="BR471"/>
          <cell r="BS471"/>
          <cell r="BT471"/>
          <cell r="BU471"/>
          <cell r="BV471"/>
          <cell r="BW471"/>
          <cell r="BX471"/>
          <cell r="BY471"/>
          <cell r="BZ471"/>
          <cell r="CA471"/>
          <cell r="CB471"/>
          <cell r="CC471"/>
          <cell r="CD471"/>
          <cell r="CE471"/>
          <cell r="CF471"/>
          <cell r="CG471"/>
          <cell r="CH471"/>
          <cell r="CI471"/>
          <cell r="CJ471"/>
          <cell r="CK471"/>
          <cell r="CL471"/>
          <cell r="CM471"/>
          <cell r="CN471"/>
          <cell r="CO471"/>
          <cell r="CP471"/>
          <cell r="CQ471"/>
          <cell r="CR471"/>
          <cell r="CS471"/>
          <cell r="CT471"/>
          <cell r="CU471"/>
          <cell r="CV471"/>
          <cell r="CW471"/>
          <cell r="CX471"/>
          <cell r="CY471"/>
          <cell r="CZ471"/>
          <cell r="DA471"/>
          <cell r="DB471"/>
          <cell r="DC471"/>
          <cell r="DD471"/>
          <cell r="DE471"/>
          <cell r="DF471"/>
          <cell r="DG471"/>
          <cell r="DH471"/>
          <cell r="DI471"/>
          <cell r="DJ471"/>
          <cell r="DK471"/>
          <cell r="DL471"/>
          <cell r="DM471"/>
          <cell r="DN471"/>
          <cell r="DO471"/>
          <cell r="DP471"/>
          <cell r="DQ471"/>
          <cell r="DR471"/>
          <cell r="DS471"/>
          <cell r="DT471"/>
          <cell r="DU471"/>
          <cell r="DV471"/>
          <cell r="DW471"/>
          <cell r="DX471"/>
          <cell r="DY471"/>
          <cell r="DZ471"/>
          <cell r="EA471"/>
          <cell r="EB471"/>
          <cell r="EC471"/>
          <cell r="ED471"/>
          <cell r="EE471"/>
          <cell r="EF471"/>
          <cell r="EG471"/>
          <cell r="EH471"/>
          <cell r="EI471"/>
          <cell r="EJ471"/>
          <cell r="EK471"/>
          <cell r="EL471"/>
          <cell r="EM471"/>
          <cell r="EN471"/>
          <cell r="EO471"/>
          <cell r="EP471"/>
          <cell r="EQ471"/>
          <cell r="ER471"/>
          <cell r="ES471"/>
          <cell r="ET471"/>
          <cell r="EU471" t="str">
            <v>$ -</v>
          </cell>
          <cell r="EV471"/>
          <cell r="EW471"/>
          <cell r="EX471"/>
          <cell r="EY471"/>
          <cell r="EZ471"/>
          <cell r="FA471"/>
          <cell r="FB471">
            <v>0</v>
          </cell>
          <cell r="FC471" t="str">
            <v>#¡VALOR!</v>
          </cell>
          <cell r="FD471">
            <v>0</v>
          </cell>
          <cell r="FE471" t="str">
            <v>$ 0</v>
          </cell>
          <cell r="FF471" t="str">
            <v>#¡VALOR!</v>
          </cell>
          <cell r="FG471" t="str">
            <v>#¡VALOR!</v>
          </cell>
          <cell r="FH471"/>
          <cell r="FI471"/>
          <cell r="FJ471" t="str">
            <v>#N/D</v>
          </cell>
          <cell r="FK471" t="str">
            <v>#N/D</v>
          </cell>
          <cell r="FL471" t="str">
            <v>$471</v>
          </cell>
          <cell r="FM471" t="str">
            <v>#N/D</v>
          </cell>
          <cell r="FN471" t="str">
            <v>#N/D</v>
          </cell>
          <cell r="FO471" t="str">
            <v>#N/D</v>
          </cell>
          <cell r="FP471" t="str">
            <v>#N/D</v>
          </cell>
          <cell r="FQ471" t="str">
            <v>#¡REF!</v>
          </cell>
          <cell r="FR471" t="str">
            <v>#N/D</v>
          </cell>
          <cell r="FS471"/>
          <cell r="FT471"/>
          <cell r="FU471"/>
          <cell r="FV471">
            <v>0</v>
          </cell>
          <cell r="FW471" t="str">
            <v>#N/D</v>
          </cell>
          <cell r="FX471"/>
          <cell r="FY471"/>
          <cell r="FZ471"/>
          <cell r="GA471"/>
          <cell r="GB471"/>
          <cell r="GC471"/>
        </row>
        <row r="472">
          <cell r="A472"/>
          <cell r="B472"/>
          <cell r="C472">
            <v>2025</v>
          </cell>
          <cell r="D472"/>
          <cell r="E472"/>
          <cell r="F472"/>
          <cell r="G472"/>
          <cell r="H472"/>
          <cell r="I472"/>
          <cell r="J472"/>
          <cell r="K472"/>
          <cell r="L472"/>
          <cell r="M472"/>
          <cell r="N472"/>
          <cell r="O472"/>
          <cell r="P472"/>
          <cell r="Q472"/>
          <cell r="R472"/>
          <cell r="S472"/>
          <cell r="T472"/>
          <cell r="U472"/>
          <cell r="V472"/>
          <cell r="W472"/>
          <cell r="X472"/>
          <cell r="Y472"/>
          <cell r="Z472"/>
          <cell r="AA472"/>
          <cell r="AB472"/>
          <cell r="AC472"/>
          <cell r="AD472"/>
          <cell r="AE472"/>
          <cell r="AF472"/>
          <cell r="AG472"/>
          <cell r="AH472"/>
          <cell r="AI472"/>
          <cell r="AJ472"/>
          <cell r="AK472"/>
          <cell r="AL472"/>
          <cell r="AM472" t="str">
            <v>#¡VALOR!</v>
          </cell>
          <cell r="AN472">
            <v>0</v>
          </cell>
          <cell r="AO472"/>
          <cell r="AP472"/>
          <cell r="AQ472"/>
          <cell r="AR472"/>
          <cell r="AS472"/>
          <cell r="AT472"/>
          <cell r="AU472"/>
          <cell r="AV472"/>
          <cell r="AW472"/>
          <cell r="AX472"/>
          <cell r="AY472"/>
          <cell r="AZ472"/>
          <cell r="BA472"/>
          <cell r="BB472"/>
          <cell r="BC472"/>
          <cell r="BD472"/>
          <cell r="BE472"/>
          <cell r="BF472"/>
          <cell r="BG472"/>
          <cell r="BH472"/>
          <cell r="BI472"/>
          <cell r="BJ472"/>
          <cell r="BK472"/>
          <cell r="BL472"/>
          <cell r="BM472"/>
          <cell r="BN472"/>
          <cell r="BO472"/>
          <cell r="BP472"/>
          <cell r="BQ472"/>
          <cell r="BR472"/>
          <cell r="BS472"/>
          <cell r="BT472"/>
          <cell r="BU472"/>
          <cell r="BV472"/>
          <cell r="BW472"/>
          <cell r="BX472"/>
          <cell r="BY472"/>
          <cell r="BZ472"/>
          <cell r="CA472"/>
          <cell r="CB472"/>
          <cell r="CC472"/>
          <cell r="CD472"/>
          <cell r="CE472"/>
          <cell r="CF472"/>
          <cell r="CG472"/>
          <cell r="CH472"/>
          <cell r="CI472"/>
          <cell r="CJ472"/>
          <cell r="CK472"/>
          <cell r="CL472"/>
          <cell r="CM472"/>
          <cell r="CN472"/>
          <cell r="CO472"/>
          <cell r="CP472"/>
          <cell r="CQ472"/>
          <cell r="CR472"/>
          <cell r="CS472"/>
          <cell r="CT472"/>
          <cell r="CU472"/>
          <cell r="CV472"/>
          <cell r="CW472"/>
          <cell r="CX472"/>
          <cell r="CY472"/>
          <cell r="CZ472"/>
          <cell r="DA472"/>
          <cell r="DB472"/>
          <cell r="DC472"/>
          <cell r="DD472"/>
          <cell r="DE472"/>
          <cell r="DF472"/>
          <cell r="DG472"/>
          <cell r="DH472"/>
          <cell r="DI472"/>
          <cell r="DJ472"/>
          <cell r="DK472"/>
          <cell r="DL472"/>
          <cell r="DM472"/>
          <cell r="DN472"/>
          <cell r="DO472"/>
          <cell r="DP472"/>
          <cell r="DQ472"/>
          <cell r="DR472"/>
          <cell r="DS472"/>
          <cell r="DT472"/>
          <cell r="DU472"/>
          <cell r="DV472"/>
          <cell r="DW472"/>
          <cell r="DX472"/>
          <cell r="DY472"/>
          <cell r="DZ472"/>
          <cell r="EA472"/>
          <cell r="EB472"/>
          <cell r="EC472"/>
          <cell r="ED472"/>
          <cell r="EE472"/>
          <cell r="EF472"/>
          <cell r="EG472"/>
          <cell r="EH472"/>
          <cell r="EI472"/>
          <cell r="EJ472"/>
          <cell r="EK472"/>
          <cell r="EL472"/>
          <cell r="EM472"/>
          <cell r="EN472"/>
          <cell r="EO472"/>
          <cell r="EP472"/>
          <cell r="EQ472"/>
          <cell r="ER472"/>
          <cell r="ES472"/>
          <cell r="ET472"/>
          <cell r="EU472" t="str">
            <v>$ -</v>
          </cell>
          <cell r="EV472"/>
          <cell r="EW472"/>
          <cell r="EX472"/>
          <cell r="EY472"/>
          <cell r="EZ472"/>
          <cell r="FA472"/>
          <cell r="FB472">
            <v>0</v>
          </cell>
          <cell r="FC472" t="str">
            <v>#¡VALOR!</v>
          </cell>
          <cell r="FD472">
            <v>0</v>
          </cell>
          <cell r="FE472" t="str">
            <v>$ 0</v>
          </cell>
          <cell r="FF472" t="str">
            <v>#¡VALOR!</v>
          </cell>
          <cell r="FG472" t="str">
            <v>#¡VALOR!</v>
          </cell>
          <cell r="FH472"/>
          <cell r="FI472"/>
          <cell r="FJ472" t="str">
            <v>#N/D</v>
          </cell>
          <cell r="FK472" t="str">
            <v>#N/D</v>
          </cell>
          <cell r="FL472" t="str">
            <v>$472</v>
          </cell>
          <cell r="FM472" t="str">
            <v>#N/D</v>
          </cell>
          <cell r="FN472" t="str">
            <v>#N/D</v>
          </cell>
          <cell r="FO472" t="str">
            <v>#N/D</v>
          </cell>
          <cell r="FP472" t="str">
            <v>#N/D</v>
          </cell>
          <cell r="FQ472" t="str">
            <v>#¡REF!</v>
          </cell>
          <cell r="FR472" t="str">
            <v>#N/D</v>
          </cell>
          <cell r="FS472"/>
          <cell r="FT472"/>
          <cell r="FU472"/>
          <cell r="FV472">
            <v>0</v>
          </cell>
          <cell r="FW472" t="str">
            <v>#N/D</v>
          </cell>
          <cell r="FX472"/>
          <cell r="FY472"/>
          <cell r="FZ472"/>
          <cell r="GA472"/>
          <cell r="GB472"/>
          <cell r="GC472"/>
        </row>
        <row r="473">
          <cell r="A473"/>
          <cell r="B473"/>
          <cell r="C473">
            <v>2025</v>
          </cell>
          <cell r="D473"/>
          <cell r="E473"/>
          <cell r="F473"/>
          <cell r="G473"/>
          <cell r="H473"/>
          <cell r="I473"/>
          <cell r="J473"/>
          <cell r="K473"/>
          <cell r="L473"/>
          <cell r="M473"/>
          <cell r="N473"/>
          <cell r="O473"/>
          <cell r="P473"/>
          <cell r="Q473"/>
          <cell r="R473"/>
          <cell r="S473"/>
          <cell r="T473"/>
          <cell r="U473"/>
          <cell r="V473"/>
          <cell r="W473"/>
          <cell r="X473"/>
          <cell r="Y473"/>
          <cell r="Z473"/>
          <cell r="AA473"/>
          <cell r="AB473"/>
          <cell r="AC473"/>
          <cell r="AD473"/>
          <cell r="AE473"/>
          <cell r="AF473"/>
          <cell r="AG473"/>
          <cell r="AH473"/>
          <cell r="AI473"/>
          <cell r="AJ473"/>
          <cell r="AK473"/>
          <cell r="AL473"/>
          <cell r="AM473" t="str">
            <v>#¡VALOR!</v>
          </cell>
          <cell r="AN473">
            <v>0</v>
          </cell>
          <cell r="AO473"/>
          <cell r="AP473"/>
          <cell r="AQ473"/>
          <cell r="AR473"/>
          <cell r="AS473"/>
          <cell r="AT473"/>
          <cell r="AU473"/>
          <cell r="AV473"/>
          <cell r="AW473"/>
          <cell r="AX473"/>
          <cell r="AY473"/>
          <cell r="AZ473"/>
          <cell r="BA473"/>
          <cell r="BB473"/>
          <cell r="BC473"/>
          <cell r="BD473"/>
          <cell r="BE473"/>
          <cell r="BF473"/>
          <cell r="BG473"/>
          <cell r="BH473"/>
          <cell r="BI473"/>
          <cell r="BJ473"/>
          <cell r="BK473"/>
          <cell r="BL473"/>
          <cell r="BM473"/>
          <cell r="BN473"/>
          <cell r="BO473"/>
          <cell r="BP473"/>
          <cell r="BQ473"/>
          <cell r="BR473"/>
          <cell r="BS473"/>
          <cell r="BT473"/>
          <cell r="BU473"/>
          <cell r="BV473"/>
          <cell r="BW473"/>
          <cell r="BX473"/>
          <cell r="BY473"/>
          <cell r="BZ473"/>
          <cell r="CA473"/>
          <cell r="CB473"/>
          <cell r="CC473"/>
          <cell r="CD473"/>
          <cell r="CE473"/>
          <cell r="CF473"/>
          <cell r="CG473"/>
          <cell r="CH473"/>
          <cell r="CI473"/>
          <cell r="CJ473"/>
          <cell r="CK473"/>
          <cell r="CL473"/>
          <cell r="CM473"/>
          <cell r="CN473"/>
          <cell r="CO473"/>
          <cell r="CP473"/>
          <cell r="CQ473"/>
          <cell r="CR473"/>
          <cell r="CS473"/>
          <cell r="CT473"/>
          <cell r="CU473"/>
          <cell r="CV473"/>
          <cell r="CW473"/>
          <cell r="CX473"/>
          <cell r="CY473"/>
          <cell r="CZ473"/>
          <cell r="DA473"/>
          <cell r="DB473"/>
          <cell r="DC473"/>
          <cell r="DD473"/>
          <cell r="DE473"/>
          <cell r="DF473"/>
          <cell r="DG473"/>
          <cell r="DH473"/>
          <cell r="DI473"/>
          <cell r="DJ473"/>
          <cell r="DK473"/>
          <cell r="DL473"/>
          <cell r="DM473"/>
          <cell r="DN473"/>
          <cell r="DO473"/>
          <cell r="DP473"/>
          <cell r="DQ473"/>
          <cell r="DR473"/>
          <cell r="DS473"/>
          <cell r="DT473"/>
          <cell r="DU473"/>
          <cell r="DV473"/>
          <cell r="DW473"/>
          <cell r="DX473"/>
          <cell r="DY473"/>
          <cell r="DZ473"/>
          <cell r="EA473"/>
          <cell r="EB473"/>
          <cell r="EC473"/>
          <cell r="ED473"/>
          <cell r="EE473"/>
          <cell r="EF473"/>
          <cell r="EG473"/>
          <cell r="EH473"/>
          <cell r="EI473"/>
          <cell r="EJ473"/>
          <cell r="EK473"/>
          <cell r="EL473"/>
          <cell r="EM473"/>
          <cell r="EN473"/>
          <cell r="EO473"/>
          <cell r="EP473"/>
          <cell r="EQ473"/>
          <cell r="ER473"/>
          <cell r="ES473"/>
          <cell r="ET473"/>
          <cell r="EU473" t="str">
            <v>$ -</v>
          </cell>
          <cell r="EV473"/>
          <cell r="EW473"/>
          <cell r="EX473"/>
          <cell r="EY473"/>
          <cell r="EZ473"/>
          <cell r="FA473"/>
          <cell r="FB473">
            <v>0</v>
          </cell>
          <cell r="FC473" t="str">
            <v>#¡VALOR!</v>
          </cell>
          <cell r="FD473">
            <v>0</v>
          </cell>
          <cell r="FE473" t="str">
            <v>$ 0</v>
          </cell>
          <cell r="FF473" t="str">
            <v>#¡VALOR!</v>
          </cell>
          <cell r="FG473" t="str">
            <v>#¡VALOR!</v>
          </cell>
          <cell r="FH473"/>
          <cell r="FI473"/>
          <cell r="FJ473" t="str">
            <v>#N/D</v>
          </cell>
          <cell r="FK473" t="str">
            <v>#N/D</v>
          </cell>
          <cell r="FL473" t="str">
            <v>$473</v>
          </cell>
          <cell r="FM473" t="str">
            <v>#N/D</v>
          </cell>
          <cell r="FN473" t="str">
            <v>#N/D</v>
          </cell>
          <cell r="FO473" t="str">
            <v>#N/D</v>
          </cell>
          <cell r="FP473" t="str">
            <v>#N/D</v>
          </cell>
          <cell r="FQ473" t="str">
            <v>#¡REF!</v>
          </cell>
          <cell r="FR473" t="str">
            <v>#N/D</v>
          </cell>
          <cell r="FS473"/>
          <cell r="FT473"/>
          <cell r="FU473"/>
          <cell r="FV473">
            <v>0</v>
          </cell>
          <cell r="FW473" t="str">
            <v>#N/D</v>
          </cell>
          <cell r="FX473"/>
          <cell r="FY473"/>
          <cell r="FZ473"/>
          <cell r="GA473"/>
          <cell r="GB473"/>
          <cell r="GC473"/>
        </row>
        <row r="474">
          <cell r="A474"/>
          <cell r="B474"/>
          <cell r="C474">
            <v>2025</v>
          </cell>
          <cell r="D474"/>
          <cell r="E474"/>
          <cell r="F474"/>
          <cell r="G474"/>
          <cell r="H474"/>
          <cell r="I474"/>
          <cell r="J474"/>
          <cell r="K474"/>
          <cell r="L474"/>
          <cell r="M474"/>
          <cell r="N474"/>
          <cell r="O474"/>
          <cell r="P474"/>
          <cell r="Q474"/>
          <cell r="R474"/>
          <cell r="S474"/>
          <cell r="T474"/>
          <cell r="U474"/>
          <cell r="V474"/>
          <cell r="W474"/>
          <cell r="X474"/>
          <cell r="Y474"/>
          <cell r="Z474"/>
          <cell r="AA474"/>
          <cell r="AB474"/>
          <cell r="AC474"/>
          <cell r="AD474"/>
          <cell r="AE474"/>
          <cell r="AF474"/>
          <cell r="AG474"/>
          <cell r="AH474"/>
          <cell r="AI474"/>
          <cell r="AJ474"/>
          <cell r="AK474"/>
          <cell r="AL474"/>
          <cell r="AM474" t="str">
            <v>#¡VALOR!</v>
          </cell>
          <cell r="AN474">
            <v>0</v>
          </cell>
          <cell r="AO474"/>
          <cell r="AP474"/>
          <cell r="AQ474"/>
          <cell r="AR474"/>
          <cell r="AS474"/>
          <cell r="AT474"/>
          <cell r="AU474"/>
          <cell r="AV474"/>
          <cell r="AW474"/>
          <cell r="AX474"/>
          <cell r="AY474"/>
          <cell r="AZ474"/>
          <cell r="BA474"/>
          <cell r="BB474"/>
          <cell r="BC474"/>
          <cell r="BD474"/>
          <cell r="BE474"/>
          <cell r="BF474"/>
          <cell r="BG474"/>
          <cell r="BH474"/>
          <cell r="BI474"/>
          <cell r="BJ474"/>
          <cell r="BK474"/>
          <cell r="BL474"/>
          <cell r="BM474"/>
          <cell r="BN474"/>
          <cell r="BO474"/>
          <cell r="BP474"/>
          <cell r="BQ474"/>
          <cell r="BR474"/>
          <cell r="BS474"/>
          <cell r="BT474"/>
          <cell r="BU474"/>
          <cell r="BV474"/>
          <cell r="BW474"/>
          <cell r="BX474"/>
          <cell r="BY474"/>
          <cell r="BZ474"/>
          <cell r="CA474"/>
          <cell r="CB474"/>
          <cell r="CC474"/>
          <cell r="CD474"/>
          <cell r="CE474"/>
          <cell r="CF474"/>
          <cell r="CG474"/>
          <cell r="CH474"/>
          <cell r="CI474"/>
          <cell r="CJ474"/>
          <cell r="CK474"/>
          <cell r="CL474"/>
          <cell r="CM474"/>
          <cell r="CN474"/>
          <cell r="CO474"/>
          <cell r="CP474"/>
          <cell r="CQ474"/>
          <cell r="CR474"/>
          <cell r="CS474"/>
          <cell r="CT474"/>
          <cell r="CU474"/>
          <cell r="CV474"/>
          <cell r="CW474"/>
          <cell r="CX474"/>
          <cell r="CY474"/>
          <cell r="CZ474"/>
          <cell r="DA474"/>
          <cell r="DB474"/>
          <cell r="DC474"/>
          <cell r="DD474"/>
          <cell r="DE474"/>
          <cell r="DF474"/>
          <cell r="DG474"/>
          <cell r="DH474"/>
          <cell r="DI474"/>
          <cell r="DJ474"/>
          <cell r="DK474"/>
          <cell r="DL474"/>
          <cell r="DM474"/>
          <cell r="DN474"/>
          <cell r="DO474"/>
          <cell r="DP474"/>
          <cell r="DQ474"/>
          <cell r="DR474"/>
          <cell r="DS474"/>
          <cell r="DT474"/>
          <cell r="DU474"/>
          <cell r="DV474"/>
          <cell r="DW474"/>
          <cell r="DX474"/>
          <cell r="DY474"/>
          <cell r="DZ474"/>
          <cell r="EA474"/>
          <cell r="EB474"/>
          <cell r="EC474"/>
          <cell r="ED474"/>
          <cell r="EE474"/>
          <cell r="EF474"/>
          <cell r="EG474"/>
          <cell r="EH474"/>
          <cell r="EI474"/>
          <cell r="EJ474"/>
          <cell r="EK474"/>
          <cell r="EL474"/>
          <cell r="EM474"/>
          <cell r="EN474"/>
          <cell r="EO474"/>
          <cell r="EP474"/>
          <cell r="EQ474"/>
          <cell r="ER474"/>
          <cell r="ES474"/>
          <cell r="ET474"/>
          <cell r="EU474" t="str">
            <v>$ -</v>
          </cell>
          <cell r="EV474"/>
          <cell r="EW474"/>
          <cell r="EX474"/>
          <cell r="EY474"/>
          <cell r="EZ474"/>
          <cell r="FA474"/>
          <cell r="FB474">
            <v>0</v>
          </cell>
          <cell r="FC474" t="str">
            <v>#¡VALOR!</v>
          </cell>
          <cell r="FD474">
            <v>0</v>
          </cell>
          <cell r="FE474" t="str">
            <v>$ 0</v>
          </cell>
          <cell r="FF474" t="str">
            <v>#¡VALOR!</v>
          </cell>
          <cell r="FG474" t="str">
            <v>#¡VALOR!</v>
          </cell>
          <cell r="FH474"/>
          <cell r="FI474"/>
          <cell r="FJ474" t="str">
            <v>#N/D</v>
          </cell>
          <cell r="FK474" t="str">
            <v>#N/D</v>
          </cell>
          <cell r="FL474" t="str">
            <v>$474</v>
          </cell>
          <cell r="FM474" t="str">
            <v>#N/D</v>
          </cell>
          <cell r="FN474" t="str">
            <v>#N/D</v>
          </cell>
          <cell r="FO474" t="str">
            <v>#N/D</v>
          </cell>
          <cell r="FP474" t="str">
            <v>#N/D</v>
          </cell>
          <cell r="FQ474" t="str">
            <v>#¡REF!</v>
          </cell>
          <cell r="FR474" t="str">
            <v>#N/D</v>
          </cell>
          <cell r="FS474"/>
          <cell r="FT474"/>
          <cell r="FU474"/>
          <cell r="FV474">
            <v>0</v>
          </cell>
          <cell r="FW474" t="str">
            <v>#N/D</v>
          </cell>
          <cell r="FX474"/>
          <cell r="FY474"/>
          <cell r="FZ474"/>
          <cell r="GA474"/>
          <cell r="GB474"/>
          <cell r="GC474"/>
        </row>
        <row r="475">
          <cell r="A475"/>
          <cell r="B475"/>
          <cell r="C475">
            <v>2025</v>
          </cell>
          <cell r="D475"/>
          <cell r="E475"/>
          <cell r="F475"/>
          <cell r="G475"/>
          <cell r="H475"/>
          <cell r="I475"/>
          <cell r="J475"/>
          <cell r="K475"/>
          <cell r="L475"/>
          <cell r="M475"/>
          <cell r="N475"/>
          <cell r="O475"/>
          <cell r="P475"/>
          <cell r="Q475"/>
          <cell r="R475"/>
          <cell r="S475"/>
          <cell r="T475"/>
          <cell r="U475"/>
          <cell r="V475"/>
          <cell r="W475"/>
          <cell r="X475"/>
          <cell r="Y475"/>
          <cell r="Z475"/>
          <cell r="AA475"/>
          <cell r="AB475"/>
          <cell r="AC475"/>
          <cell r="AD475"/>
          <cell r="AE475"/>
          <cell r="AF475"/>
          <cell r="AG475"/>
          <cell r="AH475"/>
          <cell r="AI475"/>
          <cell r="AJ475"/>
          <cell r="AK475"/>
          <cell r="AL475"/>
          <cell r="AM475" t="str">
            <v>#¡VALOR!</v>
          </cell>
          <cell r="AN475">
            <v>0</v>
          </cell>
          <cell r="AO475"/>
          <cell r="AP475"/>
          <cell r="AQ475"/>
          <cell r="AR475"/>
          <cell r="AS475"/>
          <cell r="AT475"/>
          <cell r="AU475"/>
          <cell r="AV475"/>
          <cell r="AW475"/>
          <cell r="AX475"/>
          <cell r="AY475"/>
          <cell r="AZ475"/>
          <cell r="BA475"/>
          <cell r="BB475"/>
          <cell r="BC475"/>
          <cell r="BD475"/>
          <cell r="BE475"/>
          <cell r="BF475"/>
          <cell r="BG475"/>
          <cell r="BH475"/>
          <cell r="BI475"/>
          <cell r="BJ475"/>
          <cell r="BK475"/>
          <cell r="BL475"/>
          <cell r="BM475"/>
          <cell r="BN475"/>
          <cell r="BO475"/>
          <cell r="BP475"/>
          <cell r="BQ475"/>
          <cell r="BR475"/>
          <cell r="BS475"/>
          <cell r="BT475"/>
          <cell r="BU475"/>
          <cell r="BV475"/>
          <cell r="BW475"/>
          <cell r="BX475"/>
          <cell r="BY475"/>
          <cell r="BZ475"/>
          <cell r="CA475"/>
          <cell r="CB475"/>
          <cell r="CC475"/>
          <cell r="CD475"/>
          <cell r="CE475"/>
          <cell r="CF475"/>
          <cell r="CG475"/>
          <cell r="CH475"/>
          <cell r="CI475"/>
          <cell r="CJ475"/>
          <cell r="CK475"/>
          <cell r="CL475"/>
          <cell r="CM475"/>
          <cell r="CN475"/>
          <cell r="CO475"/>
          <cell r="CP475"/>
          <cell r="CQ475"/>
          <cell r="CR475"/>
          <cell r="CS475"/>
          <cell r="CT475"/>
          <cell r="CU475"/>
          <cell r="CV475"/>
          <cell r="CW475"/>
          <cell r="CX475"/>
          <cell r="CY475"/>
          <cell r="CZ475"/>
          <cell r="DA475"/>
          <cell r="DB475"/>
          <cell r="DC475"/>
          <cell r="DD475"/>
          <cell r="DE475"/>
          <cell r="DF475"/>
          <cell r="DG475"/>
          <cell r="DH475"/>
          <cell r="DI475"/>
          <cell r="DJ475"/>
          <cell r="DK475"/>
          <cell r="DL475"/>
          <cell r="DM475"/>
          <cell r="DN475"/>
          <cell r="DO475"/>
          <cell r="DP475"/>
          <cell r="DQ475"/>
          <cell r="DR475"/>
          <cell r="DS475"/>
          <cell r="DT475"/>
          <cell r="DU475"/>
          <cell r="DV475"/>
          <cell r="DW475"/>
          <cell r="DX475"/>
          <cell r="DY475"/>
          <cell r="DZ475"/>
          <cell r="EA475"/>
          <cell r="EB475"/>
          <cell r="EC475"/>
          <cell r="ED475"/>
          <cell r="EE475"/>
          <cell r="EF475"/>
          <cell r="EG475"/>
          <cell r="EH475"/>
          <cell r="EI475"/>
          <cell r="EJ475"/>
          <cell r="EK475"/>
          <cell r="EL475"/>
          <cell r="EM475"/>
          <cell r="EN475"/>
          <cell r="EO475"/>
          <cell r="EP475"/>
          <cell r="EQ475"/>
          <cell r="ER475"/>
          <cell r="ES475"/>
          <cell r="ET475"/>
          <cell r="EU475" t="str">
            <v>$ -</v>
          </cell>
          <cell r="EV475"/>
          <cell r="EW475"/>
          <cell r="EX475"/>
          <cell r="EY475"/>
          <cell r="EZ475"/>
          <cell r="FA475"/>
          <cell r="FB475">
            <v>0</v>
          </cell>
          <cell r="FC475" t="str">
            <v>#¡VALOR!</v>
          </cell>
          <cell r="FD475">
            <v>0</v>
          </cell>
          <cell r="FE475" t="str">
            <v>$ 0</v>
          </cell>
          <cell r="FF475" t="str">
            <v>#¡VALOR!</v>
          </cell>
          <cell r="FG475" t="str">
            <v>#¡VALOR!</v>
          </cell>
          <cell r="FH475"/>
          <cell r="FI475"/>
          <cell r="FJ475" t="str">
            <v>#N/D</v>
          </cell>
          <cell r="FK475" t="str">
            <v>#N/D</v>
          </cell>
          <cell r="FL475" t="str">
            <v>$475</v>
          </cell>
          <cell r="FM475" t="str">
            <v>#N/D</v>
          </cell>
          <cell r="FN475" t="str">
            <v>#N/D</v>
          </cell>
          <cell r="FO475" t="str">
            <v>#N/D</v>
          </cell>
          <cell r="FP475" t="str">
            <v>#N/D</v>
          </cell>
          <cell r="FQ475" t="str">
            <v>#¡REF!</v>
          </cell>
          <cell r="FR475" t="str">
            <v>#N/D</v>
          </cell>
          <cell r="FS475"/>
          <cell r="FT475"/>
          <cell r="FU475"/>
          <cell r="FV475">
            <v>0</v>
          </cell>
          <cell r="FW475" t="str">
            <v>#N/D</v>
          </cell>
          <cell r="FX475"/>
          <cell r="FY475"/>
          <cell r="FZ475"/>
          <cell r="GA475"/>
          <cell r="GB475"/>
          <cell r="GC475"/>
        </row>
        <row r="476">
          <cell r="A476"/>
          <cell r="B476"/>
          <cell r="C476">
            <v>2025</v>
          </cell>
          <cell r="D476"/>
          <cell r="E476"/>
          <cell r="F476"/>
          <cell r="G476"/>
          <cell r="H476"/>
          <cell r="I476"/>
          <cell r="J476"/>
          <cell r="K476"/>
          <cell r="L476"/>
          <cell r="M476"/>
          <cell r="N476"/>
          <cell r="O476"/>
          <cell r="P476"/>
          <cell r="Q476"/>
          <cell r="R476"/>
          <cell r="S476"/>
          <cell r="T476"/>
          <cell r="U476"/>
          <cell r="V476"/>
          <cell r="W476"/>
          <cell r="X476"/>
          <cell r="Y476"/>
          <cell r="Z476"/>
          <cell r="AA476"/>
          <cell r="AB476"/>
          <cell r="AC476"/>
          <cell r="AD476"/>
          <cell r="AE476"/>
          <cell r="AF476"/>
          <cell r="AG476"/>
          <cell r="AH476"/>
          <cell r="AI476"/>
          <cell r="AJ476"/>
          <cell r="AK476"/>
          <cell r="AL476"/>
          <cell r="AM476" t="str">
            <v>#¡VALOR!</v>
          </cell>
          <cell r="AN476">
            <v>0</v>
          </cell>
          <cell r="AO476"/>
          <cell r="AP476"/>
          <cell r="AQ476"/>
          <cell r="AR476"/>
          <cell r="AS476"/>
          <cell r="AT476"/>
          <cell r="AU476"/>
          <cell r="AV476"/>
          <cell r="AW476"/>
          <cell r="AX476"/>
          <cell r="AY476"/>
          <cell r="AZ476"/>
          <cell r="BA476"/>
          <cell r="BB476"/>
          <cell r="BC476"/>
          <cell r="BD476"/>
          <cell r="BE476"/>
          <cell r="BF476"/>
          <cell r="BG476"/>
          <cell r="BH476"/>
          <cell r="BI476"/>
          <cell r="BJ476"/>
          <cell r="BK476"/>
          <cell r="BL476"/>
          <cell r="BM476"/>
          <cell r="BN476"/>
          <cell r="BO476"/>
          <cell r="BP476"/>
          <cell r="BQ476"/>
          <cell r="BR476"/>
          <cell r="BS476"/>
          <cell r="BT476"/>
          <cell r="BU476"/>
          <cell r="BV476"/>
          <cell r="BW476"/>
          <cell r="BX476"/>
          <cell r="BY476"/>
          <cell r="BZ476"/>
          <cell r="CA476"/>
          <cell r="CB476"/>
          <cell r="CC476"/>
          <cell r="CD476"/>
          <cell r="CE476"/>
          <cell r="CF476"/>
          <cell r="CG476"/>
          <cell r="CH476"/>
          <cell r="CI476"/>
          <cell r="CJ476"/>
          <cell r="CK476"/>
          <cell r="CL476"/>
          <cell r="CM476"/>
          <cell r="CN476"/>
          <cell r="CO476"/>
          <cell r="CP476"/>
          <cell r="CQ476"/>
          <cell r="CR476"/>
          <cell r="CS476"/>
          <cell r="CT476"/>
          <cell r="CU476"/>
          <cell r="CV476"/>
          <cell r="CW476"/>
          <cell r="CX476"/>
          <cell r="CY476"/>
          <cell r="CZ476"/>
          <cell r="DA476"/>
          <cell r="DB476"/>
          <cell r="DC476"/>
          <cell r="DD476"/>
          <cell r="DE476"/>
          <cell r="DF476"/>
          <cell r="DG476"/>
          <cell r="DH476"/>
          <cell r="DI476"/>
          <cell r="DJ476"/>
          <cell r="DK476"/>
          <cell r="DL476"/>
          <cell r="DM476"/>
          <cell r="DN476"/>
          <cell r="DO476"/>
          <cell r="DP476"/>
          <cell r="DQ476"/>
          <cell r="DR476"/>
          <cell r="DS476"/>
          <cell r="DT476"/>
          <cell r="DU476"/>
          <cell r="DV476"/>
          <cell r="DW476"/>
          <cell r="DX476"/>
          <cell r="DY476"/>
          <cell r="DZ476"/>
          <cell r="EA476"/>
          <cell r="EB476"/>
          <cell r="EC476"/>
          <cell r="ED476"/>
          <cell r="EE476"/>
          <cell r="EF476"/>
          <cell r="EG476"/>
          <cell r="EH476"/>
          <cell r="EI476"/>
          <cell r="EJ476"/>
          <cell r="EK476"/>
          <cell r="EL476"/>
          <cell r="EM476"/>
          <cell r="EN476"/>
          <cell r="EO476"/>
          <cell r="EP476"/>
          <cell r="EQ476"/>
          <cell r="ER476"/>
          <cell r="ES476"/>
          <cell r="ET476"/>
          <cell r="EU476" t="str">
            <v>$ -</v>
          </cell>
          <cell r="EV476"/>
          <cell r="EW476"/>
          <cell r="EX476"/>
          <cell r="EY476"/>
          <cell r="EZ476"/>
          <cell r="FA476"/>
          <cell r="FB476">
            <v>0</v>
          </cell>
          <cell r="FC476" t="str">
            <v>#¡VALOR!</v>
          </cell>
          <cell r="FD476">
            <v>0</v>
          </cell>
          <cell r="FE476" t="str">
            <v>$ 0</v>
          </cell>
          <cell r="FF476" t="str">
            <v>#¡VALOR!</v>
          </cell>
          <cell r="FG476" t="str">
            <v>#¡VALOR!</v>
          </cell>
          <cell r="FH476"/>
          <cell r="FI476"/>
          <cell r="FJ476" t="str">
            <v>#N/D</v>
          </cell>
          <cell r="FK476" t="str">
            <v>#N/D</v>
          </cell>
          <cell r="FL476" t="str">
            <v>$476</v>
          </cell>
          <cell r="FM476" t="str">
            <v>#N/D</v>
          </cell>
          <cell r="FN476" t="str">
            <v>#N/D</v>
          </cell>
          <cell r="FO476" t="str">
            <v>#N/D</v>
          </cell>
          <cell r="FP476" t="str">
            <v>#N/D</v>
          </cell>
          <cell r="FQ476" t="str">
            <v>#¡REF!</v>
          </cell>
          <cell r="FR476" t="str">
            <v>#N/D</v>
          </cell>
          <cell r="FS476"/>
          <cell r="FT476"/>
          <cell r="FU476"/>
          <cell r="FV476">
            <v>0</v>
          </cell>
          <cell r="FW476" t="str">
            <v>#N/D</v>
          </cell>
          <cell r="FX476"/>
          <cell r="FY476"/>
          <cell r="FZ476"/>
          <cell r="GA476"/>
          <cell r="GB476"/>
          <cell r="GC476"/>
        </row>
        <row r="477">
          <cell r="A477"/>
          <cell r="B477"/>
          <cell r="C477">
            <v>2025</v>
          </cell>
          <cell r="D477"/>
          <cell r="E477"/>
          <cell r="F477"/>
          <cell r="G477"/>
          <cell r="H477"/>
          <cell r="I477"/>
          <cell r="J477"/>
          <cell r="K477"/>
          <cell r="L477"/>
          <cell r="M477"/>
          <cell r="N477"/>
          <cell r="O477"/>
          <cell r="P477"/>
          <cell r="Q477"/>
          <cell r="R477"/>
          <cell r="S477"/>
          <cell r="T477"/>
          <cell r="U477"/>
          <cell r="V477"/>
          <cell r="W477"/>
          <cell r="X477"/>
          <cell r="Y477"/>
          <cell r="Z477"/>
          <cell r="AA477"/>
          <cell r="AB477"/>
          <cell r="AC477"/>
          <cell r="AD477"/>
          <cell r="AE477"/>
          <cell r="AF477"/>
          <cell r="AG477"/>
          <cell r="AH477"/>
          <cell r="AI477"/>
          <cell r="AJ477"/>
          <cell r="AK477"/>
          <cell r="AL477"/>
          <cell r="AM477" t="str">
            <v>#¡VALOR!</v>
          </cell>
          <cell r="AN477">
            <v>0</v>
          </cell>
          <cell r="AO477"/>
          <cell r="AP477"/>
          <cell r="AQ477"/>
          <cell r="AR477"/>
          <cell r="AS477"/>
          <cell r="AT477"/>
          <cell r="AU477"/>
          <cell r="AV477"/>
          <cell r="AW477"/>
          <cell r="AX477"/>
          <cell r="AY477"/>
          <cell r="AZ477"/>
          <cell r="BA477"/>
          <cell r="BB477"/>
          <cell r="BC477"/>
          <cell r="BD477"/>
          <cell r="BE477"/>
          <cell r="BF477"/>
          <cell r="BG477"/>
          <cell r="BH477"/>
          <cell r="BI477"/>
          <cell r="BJ477"/>
          <cell r="BK477"/>
          <cell r="BL477"/>
          <cell r="BM477"/>
          <cell r="BN477"/>
          <cell r="BO477"/>
          <cell r="BP477"/>
          <cell r="BQ477"/>
          <cell r="BR477"/>
          <cell r="BS477"/>
          <cell r="BT477"/>
          <cell r="BU477"/>
          <cell r="BV477"/>
          <cell r="BW477"/>
          <cell r="BX477"/>
          <cell r="BY477"/>
          <cell r="BZ477"/>
          <cell r="CA477"/>
          <cell r="CB477"/>
          <cell r="CC477"/>
          <cell r="CD477"/>
          <cell r="CE477"/>
          <cell r="CF477"/>
          <cell r="CG477"/>
          <cell r="CH477"/>
          <cell r="CI477"/>
          <cell r="CJ477"/>
          <cell r="CK477"/>
          <cell r="CL477"/>
          <cell r="CM477"/>
          <cell r="CN477"/>
          <cell r="CO477"/>
          <cell r="CP477"/>
          <cell r="CQ477"/>
          <cell r="CR477"/>
          <cell r="CS477"/>
          <cell r="CT477"/>
          <cell r="CU477"/>
          <cell r="CV477"/>
          <cell r="CW477"/>
          <cell r="CX477"/>
          <cell r="CY477"/>
          <cell r="CZ477"/>
          <cell r="DA477"/>
          <cell r="DB477"/>
          <cell r="DC477"/>
          <cell r="DD477"/>
          <cell r="DE477"/>
          <cell r="DF477"/>
          <cell r="DG477"/>
          <cell r="DH477"/>
          <cell r="DI477"/>
          <cell r="DJ477"/>
          <cell r="DK477"/>
          <cell r="DL477"/>
          <cell r="DM477"/>
          <cell r="DN477"/>
          <cell r="DO477"/>
          <cell r="DP477"/>
          <cell r="DQ477"/>
          <cell r="DR477"/>
          <cell r="DS477"/>
          <cell r="DT477"/>
          <cell r="DU477"/>
          <cell r="DV477"/>
          <cell r="DW477"/>
          <cell r="DX477"/>
          <cell r="DY477"/>
          <cell r="DZ477"/>
          <cell r="EA477"/>
          <cell r="EB477"/>
          <cell r="EC477"/>
          <cell r="ED477"/>
          <cell r="EE477"/>
          <cell r="EF477"/>
          <cell r="EG477"/>
          <cell r="EH477"/>
          <cell r="EI477"/>
          <cell r="EJ477"/>
          <cell r="EK477"/>
          <cell r="EL477"/>
          <cell r="EM477"/>
          <cell r="EN477"/>
          <cell r="EO477"/>
          <cell r="EP477"/>
          <cell r="EQ477"/>
          <cell r="ER477"/>
          <cell r="ES477"/>
          <cell r="ET477"/>
          <cell r="EU477" t="str">
            <v>$ -</v>
          </cell>
          <cell r="EV477"/>
          <cell r="EW477"/>
          <cell r="EX477"/>
          <cell r="EY477"/>
          <cell r="EZ477"/>
          <cell r="FA477"/>
          <cell r="FB477">
            <v>0</v>
          </cell>
          <cell r="FC477" t="str">
            <v>#¡VALOR!</v>
          </cell>
          <cell r="FD477">
            <v>0</v>
          </cell>
          <cell r="FE477" t="str">
            <v>$ 0</v>
          </cell>
          <cell r="FF477" t="str">
            <v>#¡VALOR!</v>
          </cell>
          <cell r="FG477" t="str">
            <v>#¡VALOR!</v>
          </cell>
          <cell r="FH477"/>
          <cell r="FI477"/>
          <cell r="FJ477" t="str">
            <v>#N/D</v>
          </cell>
          <cell r="FK477" t="str">
            <v>#N/D</v>
          </cell>
          <cell r="FL477" t="str">
            <v>$477</v>
          </cell>
          <cell r="FM477" t="str">
            <v>#N/D</v>
          </cell>
          <cell r="FN477" t="str">
            <v>#N/D</v>
          </cell>
          <cell r="FO477" t="str">
            <v>#N/D</v>
          </cell>
          <cell r="FP477" t="str">
            <v>#N/D</v>
          </cell>
          <cell r="FQ477" t="str">
            <v>#¡REF!</v>
          </cell>
          <cell r="FR477" t="str">
            <v>#N/D</v>
          </cell>
          <cell r="FS477"/>
          <cell r="FT477"/>
          <cell r="FU477"/>
          <cell r="FV477">
            <v>0</v>
          </cell>
          <cell r="FW477" t="str">
            <v>#N/D</v>
          </cell>
          <cell r="FX477"/>
          <cell r="FY477"/>
          <cell r="FZ477"/>
          <cell r="GA477"/>
          <cell r="GB477"/>
          <cell r="GC477"/>
        </row>
        <row r="478">
          <cell r="A478"/>
          <cell r="B478"/>
          <cell r="C478">
            <v>2025</v>
          </cell>
          <cell r="D478"/>
          <cell r="E478"/>
          <cell r="F478"/>
          <cell r="G478"/>
          <cell r="H478"/>
          <cell r="I478"/>
          <cell r="J478"/>
          <cell r="K478"/>
          <cell r="L478"/>
          <cell r="M478"/>
          <cell r="N478"/>
          <cell r="O478"/>
          <cell r="P478"/>
          <cell r="Q478"/>
          <cell r="R478"/>
          <cell r="S478"/>
          <cell r="T478"/>
          <cell r="U478"/>
          <cell r="V478"/>
          <cell r="W478"/>
          <cell r="X478"/>
          <cell r="Y478"/>
          <cell r="Z478"/>
          <cell r="AA478"/>
          <cell r="AB478"/>
          <cell r="AC478"/>
          <cell r="AD478"/>
          <cell r="AE478"/>
          <cell r="AF478"/>
          <cell r="AG478"/>
          <cell r="AH478"/>
          <cell r="AI478"/>
          <cell r="AJ478"/>
          <cell r="AK478"/>
          <cell r="AL478"/>
          <cell r="AM478" t="str">
            <v>#¡VALOR!</v>
          </cell>
          <cell r="AN478">
            <v>0</v>
          </cell>
          <cell r="AO478"/>
          <cell r="AP478"/>
          <cell r="AQ478"/>
          <cell r="AR478"/>
          <cell r="AS478"/>
          <cell r="AT478"/>
          <cell r="AU478"/>
          <cell r="AV478"/>
          <cell r="AW478"/>
          <cell r="AX478"/>
          <cell r="AY478"/>
          <cell r="AZ478"/>
          <cell r="BA478"/>
          <cell r="BB478"/>
          <cell r="BC478"/>
          <cell r="BD478"/>
          <cell r="BE478"/>
          <cell r="BF478"/>
          <cell r="BG478"/>
          <cell r="BH478"/>
          <cell r="BI478"/>
          <cell r="BJ478"/>
          <cell r="BK478"/>
          <cell r="BL478"/>
          <cell r="BM478"/>
          <cell r="BN478"/>
          <cell r="BO478"/>
          <cell r="BP478"/>
          <cell r="BQ478"/>
          <cell r="BR478"/>
          <cell r="BS478"/>
          <cell r="BT478"/>
          <cell r="BU478"/>
          <cell r="BV478"/>
          <cell r="BW478"/>
          <cell r="BX478"/>
          <cell r="BY478"/>
          <cell r="BZ478"/>
          <cell r="CA478"/>
          <cell r="CB478"/>
          <cell r="CC478"/>
          <cell r="CD478"/>
          <cell r="CE478"/>
          <cell r="CF478"/>
          <cell r="CG478"/>
          <cell r="CH478"/>
          <cell r="CI478"/>
          <cell r="CJ478"/>
          <cell r="CK478"/>
          <cell r="CL478"/>
          <cell r="CM478"/>
          <cell r="CN478"/>
          <cell r="CO478"/>
          <cell r="CP478"/>
          <cell r="CQ478"/>
          <cell r="CR478"/>
          <cell r="CS478"/>
          <cell r="CT478"/>
          <cell r="CU478"/>
          <cell r="CV478"/>
          <cell r="CW478"/>
          <cell r="CX478"/>
          <cell r="CY478"/>
          <cell r="CZ478"/>
          <cell r="DA478"/>
          <cell r="DB478"/>
          <cell r="DC478"/>
          <cell r="DD478"/>
          <cell r="DE478"/>
          <cell r="DF478"/>
          <cell r="DG478"/>
          <cell r="DH478"/>
          <cell r="DI478"/>
          <cell r="DJ478"/>
          <cell r="DK478"/>
          <cell r="DL478"/>
          <cell r="DM478"/>
          <cell r="DN478"/>
          <cell r="DO478"/>
          <cell r="DP478"/>
          <cell r="DQ478"/>
          <cell r="DR478"/>
          <cell r="DS478"/>
          <cell r="DT478"/>
          <cell r="DU478"/>
          <cell r="DV478"/>
          <cell r="DW478"/>
          <cell r="DX478"/>
          <cell r="DY478"/>
          <cell r="DZ478"/>
          <cell r="EA478"/>
          <cell r="EB478"/>
          <cell r="EC478"/>
          <cell r="ED478"/>
          <cell r="EE478"/>
          <cell r="EF478"/>
          <cell r="EG478"/>
          <cell r="EH478"/>
          <cell r="EI478"/>
          <cell r="EJ478"/>
          <cell r="EK478"/>
          <cell r="EL478"/>
          <cell r="EM478"/>
          <cell r="EN478"/>
          <cell r="EO478"/>
          <cell r="EP478"/>
          <cell r="EQ478"/>
          <cell r="ER478"/>
          <cell r="ES478"/>
          <cell r="ET478"/>
          <cell r="EU478" t="str">
            <v>$ -</v>
          </cell>
          <cell r="EV478"/>
          <cell r="EW478"/>
          <cell r="EX478"/>
          <cell r="EY478"/>
          <cell r="EZ478"/>
          <cell r="FA478"/>
          <cell r="FB478">
            <v>0</v>
          </cell>
          <cell r="FC478" t="str">
            <v>#¡VALOR!</v>
          </cell>
          <cell r="FD478">
            <v>0</v>
          </cell>
          <cell r="FE478" t="str">
            <v>$ 0</v>
          </cell>
          <cell r="FF478" t="str">
            <v>#¡VALOR!</v>
          </cell>
          <cell r="FG478" t="str">
            <v>#¡VALOR!</v>
          </cell>
          <cell r="FH478"/>
          <cell r="FI478"/>
          <cell r="FJ478" t="str">
            <v>#N/D</v>
          </cell>
          <cell r="FK478" t="str">
            <v>#N/D</v>
          </cell>
          <cell r="FL478" t="str">
            <v>$478</v>
          </cell>
          <cell r="FM478" t="str">
            <v>#N/D</v>
          </cell>
          <cell r="FN478" t="str">
            <v>#N/D</v>
          </cell>
          <cell r="FO478" t="str">
            <v>#N/D</v>
          </cell>
          <cell r="FP478" t="str">
            <v>#N/D</v>
          </cell>
          <cell r="FQ478" t="str">
            <v>#¡REF!</v>
          </cell>
          <cell r="FR478" t="str">
            <v>#N/D</v>
          </cell>
          <cell r="FS478"/>
          <cell r="FT478"/>
          <cell r="FU478"/>
          <cell r="FV478">
            <v>0</v>
          </cell>
          <cell r="FW478" t="str">
            <v>#N/D</v>
          </cell>
          <cell r="FX478"/>
          <cell r="FY478"/>
          <cell r="FZ478"/>
          <cell r="GA478"/>
          <cell r="GB478"/>
          <cell r="GC478"/>
        </row>
        <row r="479">
          <cell r="A479"/>
          <cell r="B479"/>
          <cell r="C479">
            <v>2025</v>
          </cell>
          <cell r="D479"/>
          <cell r="E479"/>
          <cell r="F479"/>
          <cell r="G479"/>
          <cell r="H479"/>
          <cell r="I479"/>
          <cell r="J479"/>
          <cell r="K479"/>
          <cell r="L479"/>
          <cell r="M479"/>
          <cell r="N479"/>
          <cell r="O479"/>
          <cell r="P479"/>
          <cell r="Q479"/>
          <cell r="R479"/>
          <cell r="S479"/>
          <cell r="T479"/>
          <cell r="U479"/>
          <cell r="V479"/>
          <cell r="W479"/>
          <cell r="X479"/>
          <cell r="Y479"/>
          <cell r="Z479"/>
          <cell r="AA479"/>
          <cell r="AB479"/>
          <cell r="AC479"/>
          <cell r="AD479"/>
          <cell r="AE479"/>
          <cell r="AF479"/>
          <cell r="AG479"/>
          <cell r="AH479"/>
          <cell r="AI479"/>
          <cell r="AJ479"/>
          <cell r="AK479"/>
          <cell r="AL479"/>
          <cell r="AM479" t="str">
            <v>#¡VALOR!</v>
          </cell>
          <cell r="AN479">
            <v>0</v>
          </cell>
          <cell r="AO479"/>
          <cell r="AP479"/>
          <cell r="AQ479"/>
          <cell r="AR479"/>
          <cell r="AS479"/>
          <cell r="AT479"/>
          <cell r="AU479"/>
          <cell r="AV479"/>
          <cell r="AW479"/>
          <cell r="AX479"/>
          <cell r="AY479"/>
          <cell r="AZ479"/>
          <cell r="BA479"/>
          <cell r="BB479"/>
          <cell r="BC479"/>
          <cell r="BD479"/>
          <cell r="BE479"/>
          <cell r="BF479"/>
          <cell r="BG479"/>
          <cell r="BH479"/>
          <cell r="BI479"/>
          <cell r="BJ479"/>
          <cell r="BK479"/>
          <cell r="BL479"/>
          <cell r="BM479"/>
          <cell r="BN479"/>
          <cell r="BO479"/>
          <cell r="BP479"/>
          <cell r="BQ479"/>
          <cell r="BR479"/>
          <cell r="BS479"/>
          <cell r="BT479"/>
          <cell r="BU479"/>
          <cell r="BV479"/>
          <cell r="BW479"/>
          <cell r="BX479"/>
          <cell r="BY479"/>
          <cell r="BZ479"/>
          <cell r="CA479"/>
          <cell r="CB479"/>
          <cell r="CC479"/>
          <cell r="CD479"/>
          <cell r="CE479"/>
          <cell r="CF479"/>
          <cell r="CG479"/>
          <cell r="CH479"/>
          <cell r="CI479"/>
          <cell r="CJ479"/>
          <cell r="CK479"/>
          <cell r="CL479"/>
          <cell r="CM479"/>
          <cell r="CN479"/>
          <cell r="CO479"/>
          <cell r="CP479"/>
          <cell r="CQ479"/>
          <cell r="CR479"/>
          <cell r="CS479"/>
          <cell r="CT479"/>
          <cell r="CU479"/>
          <cell r="CV479"/>
          <cell r="CW479"/>
          <cell r="CX479"/>
          <cell r="CY479"/>
          <cell r="CZ479"/>
          <cell r="DA479"/>
          <cell r="DB479"/>
          <cell r="DC479"/>
          <cell r="DD479"/>
          <cell r="DE479"/>
          <cell r="DF479"/>
          <cell r="DG479"/>
          <cell r="DH479"/>
          <cell r="DI479"/>
          <cell r="DJ479"/>
          <cell r="DK479"/>
          <cell r="DL479"/>
          <cell r="DM479"/>
          <cell r="DN479"/>
          <cell r="DO479"/>
          <cell r="DP479"/>
          <cell r="DQ479"/>
          <cell r="DR479"/>
          <cell r="DS479"/>
          <cell r="DT479"/>
          <cell r="DU479"/>
          <cell r="DV479"/>
          <cell r="DW479"/>
          <cell r="DX479"/>
          <cell r="DY479"/>
          <cell r="DZ479"/>
          <cell r="EA479"/>
          <cell r="EB479"/>
          <cell r="EC479"/>
          <cell r="ED479"/>
          <cell r="EE479"/>
          <cell r="EF479"/>
          <cell r="EG479"/>
          <cell r="EH479"/>
          <cell r="EI479"/>
          <cell r="EJ479"/>
          <cell r="EK479"/>
          <cell r="EL479"/>
          <cell r="EM479"/>
          <cell r="EN479"/>
          <cell r="EO479"/>
          <cell r="EP479"/>
          <cell r="EQ479"/>
          <cell r="ER479"/>
          <cell r="ES479"/>
          <cell r="ET479"/>
          <cell r="EU479" t="str">
            <v>$ -</v>
          </cell>
          <cell r="EV479"/>
          <cell r="EW479"/>
          <cell r="EX479"/>
          <cell r="EY479"/>
          <cell r="EZ479"/>
          <cell r="FA479"/>
          <cell r="FB479">
            <v>0</v>
          </cell>
          <cell r="FC479" t="str">
            <v>#¡VALOR!</v>
          </cell>
          <cell r="FD479">
            <v>0</v>
          </cell>
          <cell r="FE479" t="str">
            <v>$ 0</v>
          </cell>
          <cell r="FF479" t="str">
            <v>#¡VALOR!</v>
          </cell>
          <cell r="FG479" t="str">
            <v>#¡VALOR!</v>
          </cell>
          <cell r="FH479"/>
          <cell r="FI479"/>
          <cell r="FJ479" t="str">
            <v>#N/D</v>
          </cell>
          <cell r="FK479" t="str">
            <v>#N/D</v>
          </cell>
          <cell r="FL479" t="str">
            <v>$479</v>
          </cell>
          <cell r="FM479" t="str">
            <v>#N/D</v>
          </cell>
          <cell r="FN479" t="str">
            <v>#N/D</v>
          </cell>
          <cell r="FO479" t="str">
            <v>#N/D</v>
          </cell>
          <cell r="FP479" t="str">
            <v>#N/D</v>
          </cell>
          <cell r="FQ479" t="str">
            <v>#¡REF!</v>
          </cell>
          <cell r="FR479" t="str">
            <v>#N/D</v>
          </cell>
          <cell r="FS479"/>
          <cell r="FT479"/>
          <cell r="FU479"/>
          <cell r="FV479">
            <v>0</v>
          </cell>
          <cell r="FW479" t="str">
            <v>#N/D</v>
          </cell>
          <cell r="FX479"/>
          <cell r="FY479"/>
          <cell r="FZ479"/>
          <cell r="GA479"/>
          <cell r="GB479"/>
          <cell r="GC479"/>
        </row>
        <row r="480">
          <cell r="A480"/>
          <cell r="B480"/>
          <cell r="C480">
            <v>2025</v>
          </cell>
          <cell r="D480"/>
          <cell r="E480"/>
          <cell r="F480"/>
          <cell r="G480"/>
          <cell r="H480"/>
          <cell r="I480"/>
          <cell r="J480"/>
          <cell r="K480"/>
          <cell r="L480"/>
          <cell r="M480"/>
          <cell r="N480"/>
          <cell r="O480"/>
          <cell r="P480"/>
          <cell r="Q480"/>
          <cell r="R480"/>
          <cell r="S480"/>
          <cell r="T480"/>
          <cell r="U480"/>
          <cell r="V480"/>
          <cell r="W480"/>
          <cell r="X480"/>
          <cell r="Y480"/>
          <cell r="Z480"/>
          <cell r="AA480"/>
          <cell r="AB480"/>
          <cell r="AC480"/>
          <cell r="AD480"/>
          <cell r="AE480"/>
          <cell r="AF480"/>
          <cell r="AG480"/>
          <cell r="AH480"/>
          <cell r="AI480"/>
          <cell r="AJ480"/>
          <cell r="AK480"/>
          <cell r="AL480"/>
          <cell r="AM480" t="str">
            <v>#¡VALOR!</v>
          </cell>
          <cell r="AN480">
            <v>0</v>
          </cell>
          <cell r="AO480"/>
          <cell r="AP480"/>
          <cell r="AQ480"/>
          <cell r="AR480"/>
          <cell r="AS480"/>
          <cell r="AT480"/>
          <cell r="AU480"/>
          <cell r="AV480"/>
          <cell r="AW480"/>
          <cell r="AX480"/>
          <cell r="AY480"/>
          <cell r="AZ480"/>
          <cell r="BA480"/>
          <cell r="BB480"/>
          <cell r="BC480"/>
          <cell r="BD480"/>
          <cell r="BE480"/>
          <cell r="BF480"/>
          <cell r="BG480"/>
          <cell r="BH480"/>
          <cell r="BI480"/>
          <cell r="BJ480"/>
          <cell r="BK480"/>
          <cell r="BL480"/>
          <cell r="BM480"/>
          <cell r="BN480"/>
          <cell r="BO480"/>
          <cell r="BP480"/>
          <cell r="BQ480"/>
          <cell r="BR480"/>
          <cell r="BS480"/>
          <cell r="BT480"/>
          <cell r="BU480"/>
          <cell r="BV480"/>
          <cell r="BW480"/>
          <cell r="BX480"/>
          <cell r="BY480"/>
          <cell r="BZ480"/>
          <cell r="CA480"/>
          <cell r="CB480"/>
          <cell r="CC480"/>
          <cell r="CD480"/>
          <cell r="CE480"/>
          <cell r="CF480"/>
          <cell r="CG480"/>
          <cell r="CH480"/>
          <cell r="CI480"/>
          <cell r="CJ480"/>
          <cell r="CK480"/>
          <cell r="CL480"/>
          <cell r="CM480"/>
          <cell r="CN480"/>
          <cell r="CO480"/>
          <cell r="CP480"/>
          <cell r="CQ480"/>
          <cell r="CR480"/>
          <cell r="CS480"/>
          <cell r="CT480"/>
          <cell r="CU480"/>
          <cell r="CV480"/>
          <cell r="CW480"/>
          <cell r="CX480"/>
          <cell r="CY480"/>
          <cell r="CZ480"/>
          <cell r="DA480"/>
          <cell r="DB480"/>
          <cell r="DC480"/>
          <cell r="DD480"/>
          <cell r="DE480"/>
          <cell r="DF480"/>
          <cell r="DG480"/>
          <cell r="DH480"/>
          <cell r="DI480"/>
          <cell r="DJ480"/>
          <cell r="DK480"/>
          <cell r="DL480"/>
          <cell r="DM480"/>
          <cell r="DN480"/>
          <cell r="DO480"/>
          <cell r="DP480"/>
          <cell r="DQ480"/>
          <cell r="DR480"/>
          <cell r="DS480"/>
          <cell r="DT480"/>
          <cell r="DU480"/>
          <cell r="DV480"/>
          <cell r="DW480"/>
          <cell r="DX480"/>
          <cell r="DY480"/>
          <cell r="DZ480"/>
          <cell r="EA480"/>
          <cell r="EB480"/>
          <cell r="EC480"/>
          <cell r="ED480"/>
          <cell r="EE480"/>
          <cell r="EF480"/>
          <cell r="EG480"/>
          <cell r="EH480"/>
          <cell r="EI480"/>
          <cell r="EJ480"/>
          <cell r="EK480"/>
          <cell r="EL480"/>
          <cell r="EM480"/>
          <cell r="EN480"/>
          <cell r="EO480"/>
          <cell r="EP480"/>
          <cell r="EQ480"/>
          <cell r="ER480"/>
          <cell r="ES480"/>
          <cell r="ET480"/>
          <cell r="EU480" t="str">
            <v>$ -</v>
          </cell>
          <cell r="EV480"/>
          <cell r="EW480"/>
          <cell r="EX480"/>
          <cell r="EY480"/>
          <cell r="EZ480"/>
          <cell r="FA480"/>
          <cell r="FB480">
            <v>0</v>
          </cell>
          <cell r="FC480" t="str">
            <v>#¡VALOR!</v>
          </cell>
          <cell r="FD480">
            <v>0</v>
          </cell>
          <cell r="FE480" t="str">
            <v>$ 0</v>
          </cell>
          <cell r="FF480" t="str">
            <v>#¡VALOR!</v>
          </cell>
          <cell r="FG480" t="str">
            <v>#¡VALOR!</v>
          </cell>
          <cell r="FH480"/>
          <cell r="FI480"/>
          <cell r="FJ480" t="str">
            <v>#N/D</v>
          </cell>
          <cell r="FK480" t="str">
            <v>#N/D</v>
          </cell>
          <cell r="FL480" t="str">
            <v>$480</v>
          </cell>
          <cell r="FM480" t="str">
            <v>#N/D</v>
          </cell>
          <cell r="FN480" t="str">
            <v>#N/D</v>
          </cell>
          <cell r="FO480" t="str">
            <v>#N/D</v>
          </cell>
          <cell r="FP480" t="str">
            <v>#N/D</v>
          </cell>
          <cell r="FQ480" t="str">
            <v>#¡REF!</v>
          </cell>
          <cell r="FR480" t="str">
            <v>#N/D</v>
          </cell>
          <cell r="FS480"/>
          <cell r="FT480"/>
          <cell r="FU480"/>
          <cell r="FV480">
            <v>0</v>
          </cell>
          <cell r="FW480" t="str">
            <v>#N/D</v>
          </cell>
          <cell r="FX480"/>
          <cell r="FY480"/>
          <cell r="FZ480"/>
          <cell r="GA480"/>
          <cell r="GB480"/>
          <cell r="GC480"/>
        </row>
        <row r="481">
          <cell r="A481"/>
          <cell r="B481"/>
          <cell r="C481">
            <v>2025</v>
          </cell>
          <cell r="D481"/>
          <cell r="E481"/>
          <cell r="F481"/>
          <cell r="G481"/>
          <cell r="H481"/>
          <cell r="I481"/>
          <cell r="J481"/>
          <cell r="K481"/>
          <cell r="L481"/>
          <cell r="M481"/>
          <cell r="N481"/>
          <cell r="O481"/>
          <cell r="P481"/>
          <cell r="Q481"/>
          <cell r="R481"/>
          <cell r="S481"/>
          <cell r="T481"/>
          <cell r="U481"/>
          <cell r="V481"/>
          <cell r="W481"/>
          <cell r="X481"/>
          <cell r="Y481"/>
          <cell r="Z481"/>
          <cell r="AA481"/>
          <cell r="AB481"/>
          <cell r="AC481"/>
          <cell r="AD481"/>
          <cell r="AE481"/>
          <cell r="AF481"/>
          <cell r="AG481"/>
          <cell r="AH481"/>
          <cell r="AI481"/>
          <cell r="AJ481"/>
          <cell r="AK481"/>
          <cell r="AL481"/>
          <cell r="AM481" t="str">
            <v>#¡VALOR!</v>
          </cell>
          <cell r="AN481">
            <v>0</v>
          </cell>
          <cell r="AO481"/>
          <cell r="AP481"/>
          <cell r="AQ481"/>
          <cell r="AR481"/>
          <cell r="AS481"/>
          <cell r="AT481"/>
          <cell r="AU481"/>
          <cell r="AV481"/>
          <cell r="AW481"/>
          <cell r="AX481"/>
          <cell r="AY481"/>
          <cell r="AZ481"/>
          <cell r="BA481"/>
          <cell r="BB481"/>
          <cell r="BC481"/>
          <cell r="BD481"/>
          <cell r="BE481"/>
          <cell r="BF481"/>
          <cell r="BG481"/>
          <cell r="BH481"/>
          <cell r="BI481"/>
          <cell r="BJ481"/>
          <cell r="BK481"/>
          <cell r="BL481"/>
          <cell r="BM481"/>
          <cell r="BN481"/>
          <cell r="BO481"/>
          <cell r="BP481"/>
          <cell r="BQ481"/>
          <cell r="BR481"/>
          <cell r="BS481"/>
          <cell r="BT481"/>
          <cell r="BU481"/>
          <cell r="BV481"/>
          <cell r="BW481"/>
          <cell r="BX481"/>
          <cell r="BY481"/>
          <cell r="BZ481"/>
          <cell r="CA481"/>
          <cell r="CB481"/>
          <cell r="CC481"/>
          <cell r="CD481"/>
          <cell r="CE481"/>
          <cell r="CF481"/>
          <cell r="CG481"/>
          <cell r="CH481"/>
          <cell r="CI481"/>
          <cell r="CJ481"/>
          <cell r="CK481"/>
          <cell r="CL481"/>
          <cell r="CM481"/>
          <cell r="CN481"/>
          <cell r="CO481"/>
          <cell r="CP481"/>
          <cell r="CQ481"/>
          <cell r="CR481"/>
          <cell r="CS481"/>
          <cell r="CT481"/>
          <cell r="CU481"/>
          <cell r="CV481"/>
          <cell r="CW481"/>
          <cell r="CX481"/>
          <cell r="CY481"/>
          <cell r="CZ481"/>
          <cell r="DA481"/>
          <cell r="DB481"/>
          <cell r="DC481"/>
          <cell r="DD481"/>
          <cell r="DE481"/>
          <cell r="DF481"/>
          <cell r="DG481"/>
          <cell r="DH481"/>
          <cell r="DI481"/>
          <cell r="DJ481"/>
          <cell r="DK481"/>
          <cell r="DL481"/>
          <cell r="DM481"/>
          <cell r="DN481"/>
          <cell r="DO481"/>
          <cell r="DP481"/>
          <cell r="DQ481"/>
          <cell r="DR481"/>
          <cell r="DS481"/>
          <cell r="DT481"/>
          <cell r="DU481"/>
          <cell r="DV481"/>
          <cell r="DW481"/>
          <cell r="DX481"/>
          <cell r="DY481"/>
          <cell r="DZ481"/>
          <cell r="EA481"/>
          <cell r="EB481"/>
          <cell r="EC481"/>
          <cell r="ED481"/>
          <cell r="EE481"/>
          <cell r="EF481"/>
          <cell r="EG481"/>
          <cell r="EH481"/>
          <cell r="EI481"/>
          <cell r="EJ481"/>
          <cell r="EK481"/>
          <cell r="EL481"/>
          <cell r="EM481"/>
          <cell r="EN481"/>
          <cell r="EO481"/>
          <cell r="EP481"/>
          <cell r="EQ481"/>
          <cell r="ER481"/>
          <cell r="ES481"/>
          <cell r="ET481"/>
          <cell r="EU481" t="str">
            <v>$ -</v>
          </cell>
          <cell r="EV481"/>
          <cell r="EW481"/>
          <cell r="EX481"/>
          <cell r="EY481"/>
          <cell r="EZ481"/>
          <cell r="FA481"/>
          <cell r="FB481">
            <v>0</v>
          </cell>
          <cell r="FC481" t="str">
            <v>#¡VALOR!</v>
          </cell>
          <cell r="FD481">
            <v>0</v>
          </cell>
          <cell r="FE481" t="str">
            <v>$ 0</v>
          </cell>
          <cell r="FF481" t="str">
            <v>#¡VALOR!</v>
          </cell>
          <cell r="FG481" t="str">
            <v>#¡VALOR!</v>
          </cell>
          <cell r="FH481"/>
          <cell r="FI481"/>
          <cell r="FJ481" t="str">
            <v>#N/D</v>
          </cell>
          <cell r="FK481" t="str">
            <v>#N/D</v>
          </cell>
          <cell r="FL481" t="str">
            <v>$481</v>
          </cell>
          <cell r="FM481" t="str">
            <v>#N/D</v>
          </cell>
          <cell r="FN481" t="str">
            <v>#N/D</v>
          </cell>
          <cell r="FO481" t="str">
            <v>#N/D</v>
          </cell>
          <cell r="FP481" t="str">
            <v>#N/D</v>
          </cell>
          <cell r="FQ481" t="str">
            <v>#¡REF!</v>
          </cell>
          <cell r="FR481" t="str">
            <v>#N/D</v>
          </cell>
          <cell r="FS481"/>
          <cell r="FT481"/>
          <cell r="FU481"/>
          <cell r="FV481">
            <v>0</v>
          </cell>
          <cell r="FW481" t="str">
            <v>#N/D</v>
          </cell>
          <cell r="FX481"/>
          <cell r="FY481"/>
          <cell r="FZ481"/>
          <cell r="GA481"/>
          <cell r="GB481"/>
          <cell r="GC481"/>
        </row>
        <row r="482">
          <cell r="A482"/>
          <cell r="B482"/>
          <cell r="C482">
            <v>2025</v>
          </cell>
          <cell r="D482"/>
          <cell r="E482"/>
          <cell r="F482"/>
          <cell r="G482"/>
          <cell r="H482"/>
          <cell r="I482"/>
          <cell r="J482"/>
          <cell r="K482"/>
          <cell r="L482"/>
          <cell r="M482"/>
          <cell r="N482"/>
          <cell r="O482"/>
          <cell r="P482"/>
          <cell r="Q482"/>
          <cell r="R482"/>
          <cell r="S482"/>
          <cell r="T482"/>
          <cell r="U482"/>
          <cell r="V482"/>
          <cell r="W482"/>
          <cell r="X482"/>
          <cell r="Y482"/>
          <cell r="Z482"/>
          <cell r="AA482"/>
          <cell r="AB482"/>
          <cell r="AC482"/>
          <cell r="AD482"/>
          <cell r="AE482"/>
          <cell r="AF482"/>
          <cell r="AG482"/>
          <cell r="AH482"/>
          <cell r="AI482"/>
          <cell r="AJ482"/>
          <cell r="AK482"/>
          <cell r="AL482"/>
          <cell r="AM482" t="str">
            <v>#¡VALOR!</v>
          </cell>
          <cell r="AN482">
            <v>0</v>
          </cell>
          <cell r="AO482"/>
          <cell r="AP482"/>
          <cell r="AQ482"/>
          <cell r="AR482"/>
          <cell r="AS482"/>
          <cell r="AT482"/>
          <cell r="AU482"/>
          <cell r="AV482"/>
          <cell r="AW482"/>
          <cell r="AX482"/>
          <cell r="AY482"/>
          <cell r="AZ482"/>
          <cell r="BA482"/>
          <cell r="BB482"/>
          <cell r="BC482"/>
          <cell r="BD482"/>
          <cell r="BE482"/>
          <cell r="BF482"/>
          <cell r="BG482"/>
          <cell r="BH482"/>
          <cell r="BI482"/>
          <cell r="BJ482"/>
          <cell r="BK482"/>
          <cell r="BL482"/>
          <cell r="BM482"/>
          <cell r="BN482"/>
          <cell r="BO482"/>
          <cell r="BP482"/>
          <cell r="BQ482"/>
          <cell r="BR482"/>
          <cell r="BS482"/>
          <cell r="BT482"/>
          <cell r="BU482"/>
          <cell r="BV482"/>
          <cell r="BW482"/>
          <cell r="BX482"/>
          <cell r="BY482"/>
          <cell r="BZ482"/>
          <cell r="CA482"/>
          <cell r="CB482"/>
          <cell r="CC482"/>
          <cell r="CD482"/>
          <cell r="CE482"/>
          <cell r="CF482"/>
          <cell r="CG482"/>
          <cell r="CH482"/>
          <cell r="CI482"/>
          <cell r="CJ482"/>
          <cell r="CK482"/>
          <cell r="CL482"/>
          <cell r="CM482"/>
          <cell r="CN482"/>
          <cell r="CO482"/>
          <cell r="CP482"/>
          <cell r="CQ482"/>
          <cell r="CR482"/>
          <cell r="CS482"/>
          <cell r="CT482"/>
          <cell r="CU482"/>
          <cell r="CV482"/>
          <cell r="CW482"/>
          <cell r="CX482"/>
          <cell r="CY482"/>
          <cell r="CZ482"/>
          <cell r="DA482"/>
          <cell r="DB482"/>
          <cell r="DC482"/>
          <cell r="DD482"/>
          <cell r="DE482"/>
          <cell r="DF482"/>
          <cell r="DG482"/>
          <cell r="DH482"/>
          <cell r="DI482"/>
          <cell r="DJ482"/>
          <cell r="DK482"/>
          <cell r="DL482"/>
          <cell r="DM482"/>
          <cell r="DN482"/>
          <cell r="DO482"/>
          <cell r="DP482"/>
          <cell r="DQ482"/>
          <cell r="DR482"/>
          <cell r="DS482"/>
          <cell r="DT482"/>
          <cell r="DU482"/>
          <cell r="DV482"/>
          <cell r="DW482"/>
          <cell r="DX482"/>
          <cell r="DY482"/>
          <cell r="DZ482"/>
          <cell r="EA482"/>
          <cell r="EB482"/>
          <cell r="EC482"/>
          <cell r="ED482"/>
          <cell r="EE482"/>
          <cell r="EF482"/>
          <cell r="EG482"/>
          <cell r="EH482"/>
          <cell r="EI482"/>
          <cell r="EJ482"/>
          <cell r="EK482"/>
          <cell r="EL482"/>
          <cell r="EM482"/>
          <cell r="EN482"/>
          <cell r="EO482"/>
          <cell r="EP482"/>
          <cell r="EQ482"/>
          <cell r="ER482"/>
          <cell r="ES482"/>
          <cell r="ET482"/>
          <cell r="EU482" t="str">
            <v>$ -</v>
          </cell>
          <cell r="EV482"/>
          <cell r="EW482"/>
          <cell r="EX482"/>
          <cell r="EY482"/>
          <cell r="EZ482"/>
          <cell r="FA482"/>
          <cell r="FB482">
            <v>0</v>
          </cell>
          <cell r="FC482" t="str">
            <v>#¡VALOR!</v>
          </cell>
          <cell r="FD482">
            <v>0</v>
          </cell>
          <cell r="FE482" t="str">
            <v>$ 0</v>
          </cell>
          <cell r="FF482" t="str">
            <v>#¡VALOR!</v>
          </cell>
          <cell r="FG482" t="str">
            <v>#¡VALOR!</v>
          </cell>
          <cell r="FH482"/>
          <cell r="FI482"/>
          <cell r="FJ482" t="str">
            <v>#N/D</v>
          </cell>
          <cell r="FK482" t="str">
            <v>#N/D</v>
          </cell>
          <cell r="FL482" t="str">
            <v>$482</v>
          </cell>
          <cell r="FM482" t="str">
            <v>#N/D</v>
          </cell>
          <cell r="FN482" t="str">
            <v>#N/D</v>
          </cell>
          <cell r="FO482" t="str">
            <v>#N/D</v>
          </cell>
          <cell r="FP482" t="str">
            <v>#N/D</v>
          </cell>
          <cell r="FQ482" t="str">
            <v>#¡REF!</v>
          </cell>
          <cell r="FR482" t="str">
            <v>#N/D</v>
          </cell>
          <cell r="FS482"/>
          <cell r="FT482"/>
          <cell r="FU482"/>
          <cell r="FV482">
            <v>0</v>
          </cell>
          <cell r="FW482" t="str">
            <v>#N/D</v>
          </cell>
          <cell r="FX482"/>
          <cell r="FY482"/>
          <cell r="FZ482"/>
          <cell r="GA482"/>
          <cell r="GB482"/>
          <cell r="GC482"/>
        </row>
        <row r="483">
          <cell r="A483"/>
          <cell r="B483"/>
          <cell r="C483">
            <v>2025</v>
          </cell>
          <cell r="D483"/>
          <cell r="E483"/>
          <cell r="F483"/>
          <cell r="G483"/>
          <cell r="H483"/>
          <cell r="I483"/>
          <cell r="J483"/>
          <cell r="K483"/>
          <cell r="L483"/>
          <cell r="M483"/>
          <cell r="N483"/>
          <cell r="O483"/>
          <cell r="P483"/>
          <cell r="Q483"/>
          <cell r="R483"/>
          <cell r="S483"/>
          <cell r="T483"/>
          <cell r="U483"/>
          <cell r="V483"/>
          <cell r="W483"/>
          <cell r="X483"/>
          <cell r="Y483"/>
          <cell r="Z483"/>
          <cell r="AA483"/>
          <cell r="AB483"/>
          <cell r="AC483"/>
          <cell r="AD483"/>
          <cell r="AE483"/>
          <cell r="AF483"/>
          <cell r="AG483"/>
          <cell r="AH483"/>
          <cell r="AI483"/>
          <cell r="AJ483"/>
          <cell r="AK483"/>
          <cell r="AL483"/>
          <cell r="AM483" t="str">
            <v>#¡VALOR!</v>
          </cell>
          <cell r="AN483">
            <v>0</v>
          </cell>
          <cell r="AO483"/>
          <cell r="AP483"/>
          <cell r="AQ483"/>
          <cell r="AR483"/>
          <cell r="AS483"/>
          <cell r="AT483"/>
          <cell r="AU483"/>
          <cell r="AV483"/>
          <cell r="AW483"/>
          <cell r="AX483"/>
          <cell r="AY483"/>
          <cell r="AZ483"/>
          <cell r="BA483"/>
          <cell r="BB483"/>
          <cell r="BC483"/>
          <cell r="BD483"/>
          <cell r="BE483"/>
          <cell r="BF483"/>
          <cell r="BG483"/>
          <cell r="BH483"/>
          <cell r="BI483"/>
          <cell r="BJ483"/>
          <cell r="BK483"/>
          <cell r="BL483"/>
          <cell r="BM483"/>
          <cell r="BN483"/>
          <cell r="BO483"/>
          <cell r="BP483"/>
          <cell r="BQ483"/>
          <cell r="BR483"/>
          <cell r="BS483"/>
          <cell r="BT483"/>
          <cell r="BU483"/>
          <cell r="BV483"/>
          <cell r="BW483"/>
          <cell r="BX483"/>
          <cell r="BY483"/>
          <cell r="BZ483"/>
          <cell r="CA483"/>
          <cell r="CB483"/>
          <cell r="CC483"/>
          <cell r="CD483"/>
          <cell r="CE483"/>
          <cell r="CF483"/>
          <cell r="CG483"/>
          <cell r="CH483"/>
          <cell r="CI483"/>
          <cell r="CJ483"/>
          <cell r="CK483"/>
          <cell r="CL483"/>
          <cell r="CM483"/>
          <cell r="CN483"/>
          <cell r="CO483"/>
          <cell r="CP483"/>
          <cell r="CQ483"/>
          <cell r="CR483"/>
          <cell r="CS483"/>
          <cell r="CT483"/>
          <cell r="CU483"/>
          <cell r="CV483"/>
          <cell r="CW483"/>
          <cell r="CX483"/>
          <cell r="CY483"/>
          <cell r="CZ483"/>
          <cell r="DA483"/>
          <cell r="DB483"/>
          <cell r="DC483"/>
          <cell r="DD483"/>
          <cell r="DE483"/>
          <cell r="DF483"/>
          <cell r="DG483"/>
          <cell r="DH483"/>
          <cell r="DI483"/>
          <cell r="DJ483"/>
          <cell r="DK483"/>
          <cell r="DL483"/>
          <cell r="DM483"/>
          <cell r="DN483"/>
          <cell r="DO483"/>
          <cell r="DP483"/>
          <cell r="DQ483"/>
          <cell r="DR483"/>
          <cell r="DS483"/>
          <cell r="DT483"/>
          <cell r="DU483"/>
          <cell r="DV483"/>
          <cell r="DW483"/>
          <cell r="DX483"/>
          <cell r="DY483"/>
          <cell r="DZ483"/>
          <cell r="EA483"/>
          <cell r="EB483"/>
          <cell r="EC483"/>
          <cell r="ED483"/>
          <cell r="EE483"/>
          <cell r="EF483"/>
          <cell r="EG483"/>
          <cell r="EH483"/>
          <cell r="EI483"/>
          <cell r="EJ483"/>
          <cell r="EK483"/>
          <cell r="EL483"/>
          <cell r="EM483"/>
          <cell r="EN483"/>
          <cell r="EO483"/>
          <cell r="EP483"/>
          <cell r="EQ483"/>
          <cell r="ER483"/>
          <cell r="ES483"/>
          <cell r="ET483"/>
          <cell r="EU483" t="str">
            <v>$ -</v>
          </cell>
          <cell r="EV483"/>
          <cell r="EW483"/>
          <cell r="EX483"/>
          <cell r="EY483"/>
          <cell r="EZ483"/>
          <cell r="FA483"/>
          <cell r="FB483">
            <v>0</v>
          </cell>
          <cell r="FC483" t="str">
            <v>#¡VALOR!</v>
          </cell>
          <cell r="FD483">
            <v>0</v>
          </cell>
          <cell r="FE483" t="str">
            <v>$ 0</v>
          </cell>
          <cell r="FF483" t="str">
            <v>#¡VALOR!</v>
          </cell>
          <cell r="FG483" t="str">
            <v>#¡VALOR!</v>
          </cell>
          <cell r="FH483"/>
          <cell r="FI483"/>
          <cell r="FJ483" t="str">
            <v>#N/D</v>
          </cell>
          <cell r="FK483" t="str">
            <v>#N/D</v>
          </cell>
          <cell r="FL483" t="str">
            <v>$483</v>
          </cell>
          <cell r="FM483" t="str">
            <v>#N/D</v>
          </cell>
          <cell r="FN483" t="str">
            <v>#N/D</v>
          </cell>
          <cell r="FO483" t="str">
            <v>#N/D</v>
          </cell>
          <cell r="FP483" t="str">
            <v>#N/D</v>
          </cell>
          <cell r="FQ483" t="str">
            <v>#¡REF!</v>
          </cell>
          <cell r="FR483" t="str">
            <v>#N/D</v>
          </cell>
          <cell r="FS483"/>
          <cell r="FT483"/>
          <cell r="FU483"/>
          <cell r="FV483">
            <v>0</v>
          </cell>
          <cell r="FW483" t="str">
            <v>#N/D</v>
          </cell>
          <cell r="FX483"/>
          <cell r="FY483"/>
          <cell r="FZ483"/>
          <cell r="GA483"/>
          <cell r="GB483"/>
          <cell r="GC483"/>
        </row>
        <row r="484">
          <cell r="A484"/>
          <cell r="B484"/>
          <cell r="C484">
            <v>2025</v>
          </cell>
          <cell r="D484"/>
          <cell r="E484"/>
          <cell r="F484"/>
          <cell r="G484"/>
          <cell r="H484"/>
          <cell r="I484"/>
          <cell r="J484"/>
          <cell r="K484"/>
          <cell r="L484"/>
          <cell r="M484"/>
          <cell r="N484"/>
          <cell r="O484"/>
          <cell r="P484"/>
          <cell r="Q484"/>
          <cell r="R484"/>
          <cell r="S484"/>
          <cell r="T484"/>
          <cell r="U484"/>
          <cell r="V484"/>
          <cell r="W484"/>
          <cell r="X484"/>
          <cell r="Y484"/>
          <cell r="Z484"/>
          <cell r="AA484"/>
          <cell r="AB484"/>
          <cell r="AC484"/>
          <cell r="AD484"/>
          <cell r="AE484"/>
          <cell r="AF484"/>
          <cell r="AG484"/>
          <cell r="AH484"/>
          <cell r="AI484"/>
          <cell r="AJ484"/>
          <cell r="AK484"/>
          <cell r="AL484"/>
          <cell r="AM484" t="str">
            <v>#¡VALOR!</v>
          </cell>
          <cell r="AN484">
            <v>0</v>
          </cell>
          <cell r="AO484"/>
          <cell r="AP484"/>
          <cell r="AQ484"/>
          <cell r="AR484"/>
          <cell r="AS484"/>
          <cell r="AT484"/>
          <cell r="AU484"/>
          <cell r="AV484"/>
          <cell r="AW484"/>
          <cell r="AX484"/>
          <cell r="AY484"/>
          <cell r="AZ484"/>
          <cell r="BA484"/>
          <cell r="BB484"/>
          <cell r="BC484"/>
          <cell r="BD484"/>
          <cell r="BE484"/>
          <cell r="BF484"/>
          <cell r="BG484"/>
          <cell r="BH484"/>
          <cell r="BI484"/>
          <cell r="BJ484"/>
          <cell r="BK484"/>
          <cell r="BL484"/>
          <cell r="BM484"/>
          <cell r="BN484"/>
          <cell r="BO484"/>
          <cell r="BP484"/>
          <cell r="BQ484"/>
          <cell r="BR484"/>
          <cell r="BS484"/>
          <cell r="BT484"/>
          <cell r="BU484"/>
          <cell r="BV484"/>
          <cell r="BW484"/>
          <cell r="BX484"/>
          <cell r="BY484"/>
          <cell r="BZ484"/>
          <cell r="CA484"/>
          <cell r="CB484"/>
          <cell r="CC484"/>
          <cell r="CD484"/>
          <cell r="CE484"/>
          <cell r="CF484"/>
          <cell r="CG484"/>
          <cell r="CH484"/>
          <cell r="CI484"/>
          <cell r="CJ484"/>
          <cell r="CK484"/>
          <cell r="CL484"/>
          <cell r="CM484"/>
          <cell r="CN484"/>
          <cell r="CO484"/>
          <cell r="CP484"/>
          <cell r="CQ484"/>
          <cell r="CR484"/>
          <cell r="CS484"/>
          <cell r="CT484"/>
          <cell r="CU484"/>
          <cell r="CV484"/>
          <cell r="CW484"/>
          <cell r="CX484"/>
          <cell r="CY484"/>
          <cell r="CZ484"/>
          <cell r="DA484"/>
          <cell r="DB484"/>
          <cell r="DC484"/>
          <cell r="DD484"/>
          <cell r="DE484"/>
          <cell r="DF484"/>
          <cell r="DG484"/>
          <cell r="DH484"/>
          <cell r="DI484"/>
          <cell r="DJ484"/>
          <cell r="DK484"/>
          <cell r="DL484"/>
          <cell r="DM484"/>
          <cell r="DN484"/>
          <cell r="DO484"/>
          <cell r="DP484"/>
          <cell r="DQ484"/>
          <cell r="DR484"/>
          <cell r="DS484"/>
          <cell r="DT484"/>
          <cell r="DU484"/>
          <cell r="DV484"/>
          <cell r="DW484"/>
          <cell r="DX484"/>
          <cell r="DY484"/>
          <cell r="DZ484"/>
          <cell r="EA484"/>
          <cell r="EB484"/>
          <cell r="EC484"/>
          <cell r="ED484"/>
          <cell r="EE484"/>
          <cell r="EF484"/>
          <cell r="EG484"/>
          <cell r="EH484"/>
          <cell r="EI484"/>
          <cell r="EJ484"/>
          <cell r="EK484"/>
          <cell r="EL484"/>
          <cell r="EM484"/>
          <cell r="EN484"/>
          <cell r="EO484"/>
          <cell r="EP484"/>
          <cell r="EQ484"/>
          <cell r="ER484"/>
          <cell r="ES484"/>
          <cell r="ET484"/>
          <cell r="EU484" t="str">
            <v>$ -</v>
          </cell>
          <cell r="EV484"/>
          <cell r="EW484"/>
          <cell r="EX484"/>
          <cell r="EY484"/>
          <cell r="EZ484"/>
          <cell r="FA484"/>
          <cell r="FB484">
            <v>0</v>
          </cell>
          <cell r="FC484" t="str">
            <v>#¡VALOR!</v>
          </cell>
          <cell r="FD484">
            <v>0</v>
          </cell>
          <cell r="FE484" t="str">
            <v>$ 0</v>
          </cell>
          <cell r="FF484" t="str">
            <v>#¡VALOR!</v>
          </cell>
          <cell r="FG484" t="str">
            <v>#¡VALOR!</v>
          </cell>
          <cell r="FH484"/>
          <cell r="FI484"/>
          <cell r="FJ484" t="str">
            <v>#N/D</v>
          </cell>
          <cell r="FK484" t="str">
            <v>#N/D</v>
          </cell>
          <cell r="FL484" t="str">
            <v>$484</v>
          </cell>
          <cell r="FM484" t="str">
            <v>#N/D</v>
          </cell>
          <cell r="FN484" t="str">
            <v>#N/D</v>
          </cell>
          <cell r="FO484" t="str">
            <v>#N/D</v>
          </cell>
          <cell r="FP484" t="str">
            <v>#N/D</v>
          </cell>
          <cell r="FQ484" t="str">
            <v>#¡REF!</v>
          </cell>
          <cell r="FR484" t="str">
            <v>#N/D</v>
          </cell>
          <cell r="FS484"/>
          <cell r="FT484"/>
          <cell r="FU484"/>
          <cell r="FV484">
            <v>0</v>
          </cell>
          <cell r="FW484" t="str">
            <v>#N/D</v>
          </cell>
          <cell r="FX484"/>
          <cell r="FY484"/>
          <cell r="FZ484"/>
          <cell r="GA484"/>
          <cell r="GB484"/>
          <cell r="GC484"/>
        </row>
        <row r="485">
          <cell r="A485"/>
          <cell r="B485"/>
          <cell r="C485">
            <v>2025</v>
          </cell>
          <cell r="D485"/>
          <cell r="E485"/>
          <cell r="F485"/>
          <cell r="G485"/>
          <cell r="H485"/>
          <cell r="I485"/>
          <cell r="J485"/>
          <cell r="K485"/>
          <cell r="L485"/>
          <cell r="M485"/>
          <cell r="N485"/>
          <cell r="O485"/>
          <cell r="P485"/>
          <cell r="Q485"/>
          <cell r="R485"/>
          <cell r="S485"/>
          <cell r="T485"/>
          <cell r="U485"/>
          <cell r="V485"/>
          <cell r="W485"/>
          <cell r="X485"/>
          <cell r="Y485"/>
          <cell r="Z485"/>
          <cell r="AA485"/>
          <cell r="AB485"/>
          <cell r="AC485"/>
          <cell r="AD485"/>
          <cell r="AE485"/>
          <cell r="AF485"/>
          <cell r="AG485"/>
          <cell r="AH485"/>
          <cell r="AI485"/>
          <cell r="AJ485"/>
          <cell r="AK485"/>
          <cell r="AL485"/>
          <cell r="AM485" t="str">
            <v>#¡VALOR!</v>
          </cell>
          <cell r="AN485">
            <v>0</v>
          </cell>
          <cell r="AO485"/>
          <cell r="AP485"/>
          <cell r="AQ485"/>
          <cell r="AR485"/>
          <cell r="AS485"/>
          <cell r="AT485"/>
          <cell r="AU485"/>
          <cell r="AV485"/>
          <cell r="AW485"/>
          <cell r="AX485"/>
          <cell r="AY485"/>
          <cell r="AZ485"/>
          <cell r="BA485"/>
          <cell r="BB485"/>
          <cell r="BC485"/>
          <cell r="BD485"/>
          <cell r="BE485"/>
          <cell r="BF485"/>
          <cell r="BG485"/>
          <cell r="BH485"/>
          <cell r="BI485"/>
          <cell r="BJ485"/>
          <cell r="BK485"/>
          <cell r="BL485"/>
          <cell r="BM485"/>
          <cell r="BN485"/>
          <cell r="BO485"/>
          <cell r="BP485"/>
          <cell r="BQ485"/>
          <cell r="BR485"/>
          <cell r="BS485"/>
          <cell r="BT485"/>
          <cell r="BU485"/>
          <cell r="BV485"/>
          <cell r="BW485"/>
          <cell r="BX485"/>
          <cell r="BY485"/>
          <cell r="BZ485"/>
          <cell r="CA485"/>
          <cell r="CB485"/>
          <cell r="CC485"/>
          <cell r="CD485"/>
          <cell r="CE485"/>
          <cell r="CF485"/>
          <cell r="CG485"/>
          <cell r="CH485"/>
          <cell r="CI485"/>
          <cell r="CJ485"/>
          <cell r="CK485"/>
          <cell r="CL485"/>
          <cell r="CM485"/>
          <cell r="CN485"/>
          <cell r="CO485"/>
          <cell r="CP485"/>
          <cell r="CQ485"/>
          <cell r="CR485"/>
          <cell r="CS485"/>
          <cell r="CT485"/>
          <cell r="CU485"/>
          <cell r="CV485"/>
          <cell r="CW485"/>
          <cell r="CX485"/>
          <cell r="CY485"/>
          <cell r="CZ485"/>
          <cell r="DA485"/>
          <cell r="DB485"/>
          <cell r="DC485"/>
          <cell r="DD485"/>
          <cell r="DE485"/>
          <cell r="DF485"/>
          <cell r="DG485"/>
          <cell r="DH485"/>
          <cell r="DI485"/>
          <cell r="DJ485"/>
          <cell r="DK485"/>
          <cell r="DL485"/>
          <cell r="DM485"/>
          <cell r="DN485"/>
          <cell r="DO485"/>
          <cell r="DP485"/>
          <cell r="DQ485"/>
          <cell r="DR485"/>
          <cell r="DS485"/>
          <cell r="DT485"/>
          <cell r="DU485"/>
          <cell r="DV485"/>
          <cell r="DW485"/>
          <cell r="DX485"/>
          <cell r="DY485"/>
          <cell r="DZ485"/>
          <cell r="EA485"/>
          <cell r="EB485"/>
          <cell r="EC485"/>
          <cell r="ED485"/>
          <cell r="EE485"/>
          <cell r="EF485"/>
          <cell r="EG485"/>
          <cell r="EH485"/>
          <cell r="EI485"/>
          <cell r="EJ485"/>
          <cell r="EK485"/>
          <cell r="EL485"/>
          <cell r="EM485"/>
          <cell r="EN485"/>
          <cell r="EO485"/>
          <cell r="EP485"/>
          <cell r="EQ485"/>
          <cell r="ER485"/>
          <cell r="ES485"/>
          <cell r="ET485"/>
          <cell r="EU485" t="str">
            <v>$ -</v>
          </cell>
          <cell r="EV485"/>
          <cell r="EW485"/>
          <cell r="EX485"/>
          <cell r="EY485"/>
          <cell r="EZ485"/>
          <cell r="FA485"/>
          <cell r="FB485">
            <v>0</v>
          </cell>
          <cell r="FC485" t="str">
            <v>#¡VALOR!</v>
          </cell>
          <cell r="FD485">
            <v>0</v>
          </cell>
          <cell r="FE485" t="str">
            <v>$ 0</v>
          </cell>
          <cell r="FF485" t="str">
            <v>#¡VALOR!</v>
          </cell>
          <cell r="FG485" t="str">
            <v>#¡VALOR!</v>
          </cell>
          <cell r="FH485"/>
          <cell r="FI485"/>
          <cell r="FJ485" t="str">
            <v>#N/D</v>
          </cell>
          <cell r="FK485" t="str">
            <v>#N/D</v>
          </cell>
          <cell r="FL485" t="str">
            <v>$485</v>
          </cell>
          <cell r="FM485" t="str">
            <v>#N/D</v>
          </cell>
          <cell r="FN485" t="str">
            <v>#N/D</v>
          </cell>
          <cell r="FO485" t="str">
            <v>#N/D</v>
          </cell>
          <cell r="FP485" t="str">
            <v>#N/D</v>
          </cell>
          <cell r="FQ485" t="str">
            <v>#¡REF!</v>
          </cell>
          <cell r="FR485" t="str">
            <v>#N/D</v>
          </cell>
          <cell r="FS485"/>
          <cell r="FT485"/>
          <cell r="FU485"/>
          <cell r="FV485">
            <v>0</v>
          </cell>
          <cell r="FW485" t="str">
            <v>#N/D</v>
          </cell>
          <cell r="FX485"/>
          <cell r="FY485"/>
          <cell r="FZ485"/>
          <cell r="GA485"/>
          <cell r="GB485"/>
          <cell r="GC485"/>
        </row>
        <row r="486">
          <cell r="A486"/>
          <cell r="B486"/>
          <cell r="C486">
            <v>2025</v>
          </cell>
          <cell r="D486"/>
          <cell r="E486"/>
          <cell r="F486"/>
          <cell r="G486"/>
          <cell r="H486"/>
          <cell r="I486"/>
          <cell r="J486"/>
          <cell r="K486"/>
          <cell r="L486"/>
          <cell r="M486"/>
          <cell r="N486"/>
          <cell r="O486"/>
          <cell r="P486"/>
          <cell r="Q486"/>
          <cell r="R486"/>
          <cell r="S486"/>
          <cell r="T486"/>
          <cell r="U486"/>
          <cell r="V486"/>
          <cell r="W486"/>
          <cell r="X486"/>
          <cell r="Y486"/>
          <cell r="Z486"/>
          <cell r="AA486"/>
          <cell r="AB486"/>
          <cell r="AC486"/>
          <cell r="AD486"/>
          <cell r="AE486"/>
          <cell r="AF486"/>
          <cell r="AG486"/>
          <cell r="AH486"/>
          <cell r="AI486"/>
          <cell r="AJ486"/>
          <cell r="AK486"/>
          <cell r="AL486"/>
          <cell r="AM486" t="str">
            <v>#¡VALOR!</v>
          </cell>
          <cell r="AN486">
            <v>0</v>
          </cell>
          <cell r="AO486"/>
          <cell r="AP486"/>
          <cell r="AQ486"/>
          <cell r="AR486"/>
          <cell r="AS486"/>
          <cell r="AT486"/>
          <cell r="AU486"/>
          <cell r="AV486"/>
          <cell r="AW486"/>
          <cell r="AX486"/>
          <cell r="AY486"/>
          <cell r="AZ486"/>
          <cell r="BA486"/>
          <cell r="BB486"/>
          <cell r="BC486"/>
          <cell r="BD486"/>
          <cell r="BE486"/>
          <cell r="BF486"/>
          <cell r="BG486"/>
          <cell r="BH486"/>
          <cell r="BI486"/>
          <cell r="BJ486"/>
          <cell r="BK486"/>
          <cell r="BL486"/>
          <cell r="BM486"/>
          <cell r="BN486"/>
          <cell r="BO486"/>
          <cell r="BP486"/>
          <cell r="BQ486"/>
          <cell r="BR486"/>
          <cell r="BS486"/>
          <cell r="BT486"/>
          <cell r="BU486"/>
          <cell r="BV486"/>
          <cell r="BW486"/>
          <cell r="BX486"/>
          <cell r="BY486"/>
          <cell r="BZ486"/>
          <cell r="CA486"/>
          <cell r="CB486"/>
          <cell r="CC486"/>
          <cell r="CD486"/>
          <cell r="CE486"/>
          <cell r="CF486"/>
          <cell r="CG486"/>
          <cell r="CH486"/>
          <cell r="CI486"/>
          <cell r="CJ486"/>
          <cell r="CK486"/>
          <cell r="CL486"/>
          <cell r="CM486"/>
          <cell r="CN486"/>
          <cell r="CO486"/>
          <cell r="CP486"/>
          <cell r="CQ486"/>
          <cell r="CR486"/>
          <cell r="CS486"/>
          <cell r="CT486"/>
          <cell r="CU486"/>
          <cell r="CV486"/>
          <cell r="CW486"/>
          <cell r="CX486"/>
          <cell r="CY486"/>
          <cell r="CZ486"/>
          <cell r="DA486"/>
          <cell r="DB486"/>
          <cell r="DC486"/>
          <cell r="DD486"/>
          <cell r="DE486"/>
          <cell r="DF486"/>
          <cell r="DG486"/>
          <cell r="DH486"/>
          <cell r="DI486"/>
          <cell r="DJ486"/>
          <cell r="DK486"/>
          <cell r="DL486"/>
          <cell r="DM486"/>
          <cell r="DN486"/>
          <cell r="DO486"/>
          <cell r="DP486"/>
          <cell r="DQ486"/>
          <cell r="DR486"/>
          <cell r="DS486"/>
          <cell r="DT486"/>
          <cell r="DU486"/>
          <cell r="DV486"/>
          <cell r="DW486"/>
          <cell r="DX486"/>
          <cell r="DY486"/>
          <cell r="DZ486"/>
          <cell r="EA486"/>
          <cell r="EB486"/>
          <cell r="EC486"/>
          <cell r="ED486"/>
          <cell r="EE486"/>
          <cell r="EF486"/>
          <cell r="EG486"/>
          <cell r="EH486"/>
          <cell r="EI486"/>
          <cell r="EJ486"/>
          <cell r="EK486"/>
          <cell r="EL486"/>
          <cell r="EM486"/>
          <cell r="EN486"/>
          <cell r="EO486"/>
          <cell r="EP486"/>
          <cell r="EQ486"/>
          <cell r="ER486"/>
          <cell r="ES486"/>
          <cell r="ET486"/>
          <cell r="EU486" t="str">
            <v>$ -</v>
          </cell>
          <cell r="EV486"/>
          <cell r="EW486"/>
          <cell r="EX486"/>
          <cell r="EY486"/>
          <cell r="EZ486"/>
          <cell r="FA486"/>
          <cell r="FB486">
            <v>0</v>
          </cell>
          <cell r="FC486" t="str">
            <v>#¡VALOR!</v>
          </cell>
          <cell r="FD486">
            <v>0</v>
          </cell>
          <cell r="FE486" t="str">
            <v>$ 0</v>
          </cell>
          <cell r="FF486" t="str">
            <v>#¡VALOR!</v>
          </cell>
          <cell r="FG486" t="str">
            <v>#¡VALOR!</v>
          </cell>
          <cell r="FH486"/>
          <cell r="FI486"/>
          <cell r="FJ486" t="str">
            <v>#N/D</v>
          </cell>
          <cell r="FK486" t="str">
            <v>#N/D</v>
          </cell>
          <cell r="FL486" t="str">
            <v>$486</v>
          </cell>
          <cell r="FM486" t="str">
            <v>#N/D</v>
          </cell>
          <cell r="FN486" t="str">
            <v>#N/D</v>
          </cell>
          <cell r="FO486" t="str">
            <v>#N/D</v>
          </cell>
          <cell r="FP486" t="str">
            <v>#N/D</v>
          </cell>
          <cell r="FQ486" t="str">
            <v>#¡REF!</v>
          </cell>
          <cell r="FR486" t="str">
            <v>#N/D</v>
          </cell>
          <cell r="FS486"/>
          <cell r="FT486"/>
          <cell r="FU486"/>
          <cell r="FV486">
            <v>0</v>
          </cell>
          <cell r="FW486" t="str">
            <v>#N/D</v>
          </cell>
          <cell r="FX486"/>
          <cell r="FY486"/>
          <cell r="FZ486"/>
          <cell r="GA486"/>
          <cell r="GB486"/>
          <cell r="GC486"/>
        </row>
        <row r="487">
          <cell r="A487"/>
          <cell r="B487"/>
          <cell r="C487">
            <v>2025</v>
          </cell>
          <cell r="D487"/>
          <cell r="E487"/>
          <cell r="F487"/>
          <cell r="G487"/>
          <cell r="H487"/>
          <cell r="I487"/>
          <cell r="J487"/>
          <cell r="K487"/>
          <cell r="L487"/>
          <cell r="M487"/>
          <cell r="N487"/>
          <cell r="O487"/>
          <cell r="P487"/>
          <cell r="Q487"/>
          <cell r="R487"/>
          <cell r="S487"/>
          <cell r="T487"/>
          <cell r="U487"/>
          <cell r="V487"/>
          <cell r="W487"/>
          <cell r="X487"/>
          <cell r="Y487"/>
          <cell r="Z487"/>
          <cell r="AA487"/>
          <cell r="AB487"/>
          <cell r="AC487"/>
          <cell r="AD487"/>
          <cell r="AE487"/>
          <cell r="AF487"/>
          <cell r="AG487"/>
          <cell r="AH487"/>
          <cell r="AI487"/>
          <cell r="AJ487"/>
          <cell r="AK487"/>
          <cell r="AL487"/>
          <cell r="AM487" t="str">
            <v>#¡VALOR!</v>
          </cell>
          <cell r="AN487">
            <v>0</v>
          </cell>
          <cell r="AO487"/>
          <cell r="AP487"/>
          <cell r="AQ487"/>
          <cell r="AR487"/>
          <cell r="AS487"/>
          <cell r="AT487"/>
          <cell r="AU487"/>
          <cell r="AV487"/>
          <cell r="AW487"/>
          <cell r="AX487"/>
          <cell r="AY487"/>
          <cell r="AZ487"/>
          <cell r="BA487"/>
          <cell r="BB487"/>
          <cell r="BC487"/>
          <cell r="BD487"/>
          <cell r="BE487"/>
          <cell r="BF487"/>
          <cell r="BG487"/>
          <cell r="BH487"/>
          <cell r="BI487"/>
          <cell r="BJ487"/>
          <cell r="BK487"/>
          <cell r="BL487"/>
          <cell r="BM487"/>
          <cell r="BN487"/>
          <cell r="BO487"/>
          <cell r="BP487"/>
          <cell r="BQ487"/>
          <cell r="BR487"/>
          <cell r="BS487"/>
          <cell r="BT487"/>
          <cell r="BU487"/>
          <cell r="BV487"/>
          <cell r="BW487"/>
          <cell r="BX487"/>
          <cell r="BY487"/>
          <cell r="BZ487"/>
          <cell r="CA487"/>
          <cell r="CB487"/>
          <cell r="CC487"/>
          <cell r="CD487"/>
          <cell r="CE487"/>
          <cell r="CF487"/>
          <cell r="CG487"/>
          <cell r="CH487"/>
          <cell r="CI487"/>
          <cell r="CJ487"/>
          <cell r="CK487"/>
          <cell r="CL487"/>
          <cell r="CM487"/>
          <cell r="CN487"/>
          <cell r="CO487"/>
          <cell r="CP487"/>
          <cell r="CQ487"/>
          <cell r="CR487"/>
          <cell r="CS487"/>
          <cell r="CT487"/>
          <cell r="CU487"/>
          <cell r="CV487"/>
          <cell r="CW487"/>
          <cell r="CX487"/>
          <cell r="CY487"/>
          <cell r="CZ487"/>
          <cell r="DA487"/>
          <cell r="DB487"/>
          <cell r="DC487"/>
          <cell r="DD487"/>
          <cell r="DE487"/>
          <cell r="DF487"/>
          <cell r="DG487"/>
          <cell r="DH487"/>
          <cell r="DI487"/>
          <cell r="DJ487"/>
          <cell r="DK487"/>
          <cell r="DL487"/>
          <cell r="DM487"/>
          <cell r="DN487"/>
          <cell r="DO487"/>
          <cell r="DP487"/>
          <cell r="DQ487"/>
          <cell r="DR487"/>
          <cell r="DS487"/>
          <cell r="DT487"/>
          <cell r="DU487"/>
          <cell r="DV487"/>
          <cell r="DW487"/>
          <cell r="DX487"/>
          <cell r="DY487"/>
          <cell r="DZ487"/>
          <cell r="EA487"/>
          <cell r="EB487"/>
          <cell r="EC487"/>
          <cell r="ED487"/>
          <cell r="EE487"/>
          <cell r="EF487"/>
          <cell r="EG487"/>
          <cell r="EH487"/>
          <cell r="EI487"/>
          <cell r="EJ487"/>
          <cell r="EK487"/>
          <cell r="EL487"/>
          <cell r="EM487"/>
          <cell r="EN487"/>
          <cell r="EO487"/>
          <cell r="EP487"/>
          <cell r="EQ487"/>
          <cell r="ER487"/>
          <cell r="ES487"/>
          <cell r="ET487"/>
          <cell r="EU487" t="str">
            <v>$ -</v>
          </cell>
          <cell r="EV487"/>
          <cell r="EW487"/>
          <cell r="EX487"/>
          <cell r="EY487"/>
          <cell r="EZ487"/>
          <cell r="FA487"/>
          <cell r="FB487">
            <v>0</v>
          </cell>
          <cell r="FC487" t="str">
            <v>#¡VALOR!</v>
          </cell>
          <cell r="FD487">
            <v>0</v>
          </cell>
          <cell r="FE487" t="str">
            <v>$ 0</v>
          </cell>
          <cell r="FF487" t="str">
            <v>#¡VALOR!</v>
          </cell>
          <cell r="FG487" t="str">
            <v>#¡VALOR!</v>
          </cell>
          <cell r="FH487"/>
          <cell r="FI487"/>
          <cell r="FJ487" t="str">
            <v>#N/D</v>
          </cell>
          <cell r="FK487" t="str">
            <v>#N/D</v>
          </cell>
          <cell r="FL487" t="str">
            <v>$487</v>
          </cell>
          <cell r="FM487" t="str">
            <v>#N/D</v>
          </cell>
          <cell r="FN487" t="str">
            <v>#N/D</v>
          </cell>
          <cell r="FO487" t="str">
            <v>#N/D</v>
          </cell>
          <cell r="FP487" t="str">
            <v>#N/D</v>
          </cell>
          <cell r="FQ487" t="str">
            <v>#¡REF!</v>
          </cell>
          <cell r="FR487" t="str">
            <v>#N/D</v>
          </cell>
          <cell r="FS487"/>
          <cell r="FT487"/>
          <cell r="FU487"/>
          <cell r="FV487">
            <v>0</v>
          </cell>
          <cell r="FW487" t="str">
            <v>#N/D</v>
          </cell>
          <cell r="FX487"/>
          <cell r="FY487"/>
          <cell r="FZ487"/>
          <cell r="GA487"/>
          <cell r="GB487"/>
          <cell r="GC487"/>
        </row>
        <row r="488">
          <cell r="A488"/>
          <cell r="B488"/>
          <cell r="C488">
            <v>2025</v>
          </cell>
          <cell r="D488"/>
          <cell r="E488"/>
          <cell r="F488"/>
          <cell r="G488"/>
          <cell r="H488"/>
          <cell r="I488"/>
          <cell r="J488"/>
          <cell r="K488"/>
          <cell r="L488"/>
          <cell r="M488"/>
          <cell r="N488"/>
          <cell r="O488"/>
          <cell r="P488"/>
          <cell r="Q488"/>
          <cell r="R488"/>
          <cell r="S488"/>
          <cell r="T488"/>
          <cell r="U488"/>
          <cell r="V488"/>
          <cell r="W488"/>
          <cell r="X488"/>
          <cell r="Y488"/>
          <cell r="Z488"/>
          <cell r="AA488"/>
          <cell r="AB488"/>
          <cell r="AC488"/>
          <cell r="AD488"/>
          <cell r="AE488"/>
          <cell r="AF488"/>
          <cell r="AG488"/>
          <cell r="AH488"/>
          <cell r="AI488"/>
          <cell r="AJ488"/>
          <cell r="AK488"/>
          <cell r="AL488"/>
          <cell r="AM488" t="str">
            <v>#¡VALOR!</v>
          </cell>
          <cell r="AN488">
            <v>0</v>
          </cell>
          <cell r="AO488"/>
          <cell r="AP488"/>
          <cell r="AQ488"/>
          <cell r="AR488"/>
          <cell r="AS488"/>
          <cell r="AT488"/>
          <cell r="AU488"/>
          <cell r="AV488"/>
          <cell r="AW488"/>
          <cell r="AX488"/>
          <cell r="AY488"/>
          <cell r="AZ488"/>
          <cell r="BA488"/>
          <cell r="BB488"/>
          <cell r="BC488"/>
          <cell r="BD488"/>
          <cell r="BE488"/>
          <cell r="BF488"/>
          <cell r="BG488"/>
          <cell r="BH488"/>
          <cell r="BI488"/>
          <cell r="BJ488"/>
          <cell r="BK488"/>
          <cell r="BL488"/>
          <cell r="BM488"/>
          <cell r="BN488"/>
          <cell r="BO488"/>
          <cell r="BP488"/>
          <cell r="BQ488"/>
          <cell r="BR488"/>
          <cell r="BS488"/>
          <cell r="BT488"/>
          <cell r="BU488"/>
          <cell r="BV488"/>
          <cell r="BW488"/>
          <cell r="BX488"/>
          <cell r="BY488"/>
          <cell r="BZ488"/>
          <cell r="CA488"/>
          <cell r="CB488"/>
          <cell r="CC488"/>
          <cell r="CD488"/>
          <cell r="CE488"/>
          <cell r="CF488"/>
          <cell r="CG488"/>
          <cell r="CH488"/>
          <cell r="CI488"/>
          <cell r="CJ488"/>
          <cell r="CK488"/>
          <cell r="CL488"/>
          <cell r="CM488"/>
          <cell r="CN488"/>
          <cell r="CO488"/>
          <cell r="CP488"/>
          <cell r="CQ488"/>
          <cell r="CR488"/>
          <cell r="CS488"/>
          <cell r="CT488"/>
          <cell r="CU488"/>
          <cell r="CV488"/>
          <cell r="CW488"/>
          <cell r="CX488"/>
          <cell r="CY488"/>
          <cell r="CZ488"/>
          <cell r="DA488"/>
          <cell r="DB488"/>
          <cell r="DC488"/>
          <cell r="DD488"/>
          <cell r="DE488"/>
          <cell r="DF488"/>
          <cell r="DG488"/>
          <cell r="DH488"/>
          <cell r="DI488"/>
          <cell r="DJ488"/>
          <cell r="DK488"/>
          <cell r="DL488"/>
          <cell r="DM488"/>
          <cell r="DN488"/>
          <cell r="DO488"/>
          <cell r="DP488"/>
          <cell r="DQ488"/>
          <cell r="DR488"/>
          <cell r="DS488"/>
          <cell r="DT488"/>
          <cell r="DU488"/>
          <cell r="DV488"/>
          <cell r="DW488"/>
          <cell r="DX488"/>
          <cell r="DY488"/>
          <cell r="DZ488"/>
          <cell r="EA488"/>
          <cell r="EB488"/>
          <cell r="EC488"/>
          <cell r="ED488"/>
          <cell r="EE488"/>
          <cell r="EF488"/>
          <cell r="EG488"/>
          <cell r="EH488"/>
          <cell r="EI488"/>
          <cell r="EJ488"/>
          <cell r="EK488"/>
          <cell r="EL488"/>
          <cell r="EM488"/>
          <cell r="EN488"/>
          <cell r="EO488"/>
          <cell r="EP488"/>
          <cell r="EQ488"/>
          <cell r="ER488"/>
          <cell r="ES488"/>
          <cell r="ET488"/>
          <cell r="EU488" t="str">
            <v>$ -</v>
          </cell>
          <cell r="EV488"/>
          <cell r="EW488"/>
          <cell r="EX488"/>
          <cell r="EY488"/>
          <cell r="EZ488"/>
          <cell r="FA488"/>
          <cell r="FB488">
            <v>0</v>
          </cell>
          <cell r="FC488" t="str">
            <v>#¡VALOR!</v>
          </cell>
          <cell r="FD488">
            <v>0</v>
          </cell>
          <cell r="FE488" t="str">
            <v>$ 0</v>
          </cell>
          <cell r="FF488" t="str">
            <v>#¡VALOR!</v>
          </cell>
          <cell r="FG488" t="str">
            <v>#¡VALOR!</v>
          </cell>
          <cell r="FH488"/>
          <cell r="FI488"/>
          <cell r="FJ488" t="str">
            <v>#N/D</v>
          </cell>
          <cell r="FK488" t="str">
            <v>#N/D</v>
          </cell>
          <cell r="FL488" t="str">
            <v>$488</v>
          </cell>
          <cell r="FM488" t="str">
            <v>#N/D</v>
          </cell>
          <cell r="FN488" t="str">
            <v>#N/D</v>
          </cell>
          <cell r="FO488" t="str">
            <v>#N/D</v>
          </cell>
          <cell r="FP488" t="str">
            <v>#N/D</v>
          </cell>
          <cell r="FQ488" t="str">
            <v>#¡REF!</v>
          </cell>
          <cell r="FR488" t="str">
            <v>#N/D</v>
          </cell>
          <cell r="FS488"/>
          <cell r="FT488"/>
          <cell r="FU488"/>
          <cell r="FV488">
            <v>0</v>
          </cell>
          <cell r="FW488" t="str">
            <v>#N/D</v>
          </cell>
          <cell r="FX488"/>
          <cell r="FY488"/>
          <cell r="FZ488"/>
          <cell r="GA488"/>
          <cell r="GB488"/>
          <cell r="GC488"/>
        </row>
        <row r="489">
          <cell r="A489"/>
          <cell r="B489"/>
          <cell r="C489">
            <v>2025</v>
          </cell>
          <cell r="D489"/>
          <cell r="E489"/>
          <cell r="F489"/>
          <cell r="G489"/>
          <cell r="H489"/>
          <cell r="I489"/>
          <cell r="J489"/>
          <cell r="K489"/>
          <cell r="L489"/>
          <cell r="M489"/>
          <cell r="N489"/>
          <cell r="O489"/>
          <cell r="P489"/>
          <cell r="Q489"/>
          <cell r="R489"/>
          <cell r="S489"/>
          <cell r="T489"/>
          <cell r="U489"/>
          <cell r="V489"/>
          <cell r="W489"/>
          <cell r="X489"/>
          <cell r="Y489"/>
          <cell r="Z489"/>
          <cell r="AA489"/>
          <cell r="AB489"/>
          <cell r="AC489"/>
          <cell r="AD489"/>
          <cell r="AE489"/>
          <cell r="AF489"/>
          <cell r="AG489"/>
          <cell r="AH489"/>
          <cell r="AI489"/>
          <cell r="AJ489"/>
          <cell r="AK489"/>
          <cell r="AL489"/>
          <cell r="AM489" t="str">
            <v>#¡VALOR!</v>
          </cell>
          <cell r="AN489">
            <v>0</v>
          </cell>
          <cell r="AO489"/>
          <cell r="AP489"/>
          <cell r="AQ489"/>
          <cell r="AR489"/>
          <cell r="AS489"/>
          <cell r="AT489"/>
          <cell r="AU489"/>
          <cell r="AV489"/>
          <cell r="AW489"/>
          <cell r="AX489"/>
          <cell r="AY489"/>
          <cell r="AZ489"/>
          <cell r="BA489"/>
          <cell r="BB489"/>
          <cell r="BC489"/>
          <cell r="BD489"/>
          <cell r="BE489"/>
          <cell r="BF489"/>
          <cell r="BG489"/>
          <cell r="BH489"/>
          <cell r="BI489"/>
          <cell r="BJ489"/>
          <cell r="BK489"/>
          <cell r="BL489"/>
          <cell r="BM489"/>
          <cell r="BN489"/>
          <cell r="BO489"/>
          <cell r="BP489"/>
          <cell r="BQ489"/>
          <cell r="BR489"/>
          <cell r="BS489"/>
          <cell r="BT489"/>
          <cell r="BU489"/>
          <cell r="BV489"/>
          <cell r="BW489"/>
          <cell r="BX489"/>
          <cell r="BY489"/>
          <cell r="BZ489"/>
          <cell r="CA489"/>
          <cell r="CB489"/>
          <cell r="CC489"/>
          <cell r="CD489"/>
          <cell r="CE489"/>
          <cell r="CF489"/>
          <cell r="CG489"/>
          <cell r="CH489"/>
          <cell r="CI489"/>
          <cell r="CJ489"/>
          <cell r="CK489"/>
          <cell r="CL489"/>
          <cell r="CM489"/>
          <cell r="CN489"/>
          <cell r="CO489"/>
          <cell r="CP489"/>
          <cell r="CQ489"/>
          <cell r="CR489"/>
          <cell r="CS489"/>
          <cell r="CT489"/>
          <cell r="CU489"/>
          <cell r="CV489"/>
          <cell r="CW489"/>
          <cell r="CX489"/>
          <cell r="CY489"/>
          <cell r="CZ489"/>
          <cell r="DA489"/>
          <cell r="DB489"/>
          <cell r="DC489"/>
          <cell r="DD489"/>
          <cell r="DE489"/>
          <cell r="DF489"/>
          <cell r="DG489"/>
          <cell r="DH489"/>
          <cell r="DI489"/>
          <cell r="DJ489"/>
          <cell r="DK489"/>
          <cell r="DL489"/>
          <cell r="DM489"/>
          <cell r="DN489"/>
          <cell r="DO489"/>
          <cell r="DP489"/>
          <cell r="DQ489"/>
          <cell r="DR489"/>
          <cell r="DS489"/>
          <cell r="DT489"/>
          <cell r="DU489"/>
          <cell r="DV489"/>
          <cell r="DW489"/>
          <cell r="DX489"/>
          <cell r="DY489"/>
          <cell r="DZ489"/>
          <cell r="EA489"/>
          <cell r="EB489"/>
          <cell r="EC489"/>
          <cell r="ED489"/>
          <cell r="EE489"/>
          <cell r="EF489"/>
          <cell r="EG489"/>
          <cell r="EH489"/>
          <cell r="EI489"/>
          <cell r="EJ489"/>
          <cell r="EK489"/>
          <cell r="EL489"/>
          <cell r="EM489"/>
          <cell r="EN489"/>
          <cell r="EO489"/>
          <cell r="EP489"/>
          <cell r="EQ489"/>
          <cell r="ER489"/>
          <cell r="ES489"/>
          <cell r="ET489"/>
          <cell r="EU489" t="str">
            <v>$ -</v>
          </cell>
          <cell r="EV489"/>
          <cell r="EW489"/>
          <cell r="EX489"/>
          <cell r="EY489"/>
          <cell r="EZ489"/>
          <cell r="FA489"/>
          <cell r="FB489">
            <v>0</v>
          </cell>
          <cell r="FC489" t="str">
            <v>#¡VALOR!</v>
          </cell>
          <cell r="FD489">
            <v>0</v>
          </cell>
          <cell r="FE489" t="str">
            <v>$ 0</v>
          </cell>
          <cell r="FF489" t="str">
            <v>#¡VALOR!</v>
          </cell>
          <cell r="FG489" t="str">
            <v>#¡VALOR!</v>
          </cell>
          <cell r="FH489"/>
          <cell r="FI489"/>
          <cell r="FJ489" t="str">
            <v>#N/D</v>
          </cell>
          <cell r="FK489" t="str">
            <v>#N/D</v>
          </cell>
          <cell r="FL489" t="str">
            <v>$489</v>
          </cell>
          <cell r="FM489" t="str">
            <v>#N/D</v>
          </cell>
          <cell r="FN489" t="str">
            <v>#N/D</v>
          </cell>
          <cell r="FO489" t="str">
            <v>#N/D</v>
          </cell>
          <cell r="FP489" t="str">
            <v>#N/D</v>
          </cell>
          <cell r="FQ489" t="str">
            <v>#¡REF!</v>
          </cell>
          <cell r="FR489" t="str">
            <v>#N/D</v>
          </cell>
          <cell r="FS489"/>
          <cell r="FT489"/>
          <cell r="FU489"/>
          <cell r="FV489">
            <v>0</v>
          </cell>
          <cell r="FW489" t="str">
            <v>#N/D</v>
          </cell>
          <cell r="FX489"/>
          <cell r="FY489"/>
          <cell r="FZ489"/>
          <cell r="GA489"/>
          <cell r="GB489"/>
          <cell r="GC489"/>
        </row>
        <row r="490">
          <cell r="A490"/>
          <cell r="B490"/>
          <cell r="C490">
            <v>2025</v>
          </cell>
          <cell r="D490"/>
          <cell r="E490"/>
          <cell r="F490"/>
          <cell r="G490"/>
          <cell r="H490"/>
          <cell r="I490"/>
          <cell r="J490"/>
          <cell r="K490"/>
          <cell r="L490"/>
          <cell r="M490"/>
          <cell r="N490"/>
          <cell r="O490"/>
          <cell r="P490"/>
          <cell r="Q490"/>
          <cell r="R490"/>
          <cell r="S490"/>
          <cell r="T490"/>
          <cell r="U490"/>
          <cell r="V490"/>
          <cell r="W490"/>
          <cell r="X490"/>
          <cell r="Y490"/>
          <cell r="Z490"/>
          <cell r="AA490"/>
          <cell r="AB490"/>
          <cell r="AC490"/>
          <cell r="AD490"/>
          <cell r="AE490"/>
          <cell r="AF490"/>
          <cell r="AG490"/>
          <cell r="AH490"/>
          <cell r="AI490"/>
          <cell r="AJ490"/>
          <cell r="AK490"/>
          <cell r="AL490"/>
          <cell r="AM490" t="str">
            <v>#¡VALOR!</v>
          </cell>
          <cell r="AN490">
            <v>0</v>
          </cell>
          <cell r="AO490"/>
          <cell r="AP490"/>
          <cell r="AQ490"/>
          <cell r="AR490"/>
          <cell r="AS490"/>
          <cell r="AT490"/>
          <cell r="AU490"/>
          <cell r="AV490"/>
          <cell r="AW490"/>
          <cell r="AX490"/>
          <cell r="AY490"/>
          <cell r="AZ490"/>
          <cell r="BA490"/>
          <cell r="BB490"/>
          <cell r="BC490"/>
          <cell r="BD490"/>
          <cell r="BE490"/>
          <cell r="BF490"/>
          <cell r="BG490"/>
          <cell r="BH490"/>
          <cell r="BI490"/>
          <cell r="BJ490"/>
          <cell r="BK490"/>
          <cell r="BL490"/>
          <cell r="BM490"/>
          <cell r="BN490"/>
          <cell r="BO490"/>
          <cell r="BP490"/>
          <cell r="BQ490"/>
          <cell r="BR490"/>
          <cell r="BS490"/>
          <cell r="BT490"/>
          <cell r="BU490"/>
          <cell r="BV490"/>
          <cell r="BW490"/>
          <cell r="BX490"/>
          <cell r="BY490"/>
          <cell r="BZ490"/>
          <cell r="CA490"/>
          <cell r="CB490"/>
          <cell r="CC490"/>
          <cell r="CD490"/>
          <cell r="CE490"/>
          <cell r="CF490"/>
          <cell r="CG490"/>
          <cell r="CH490"/>
          <cell r="CI490"/>
          <cell r="CJ490"/>
          <cell r="CK490"/>
          <cell r="CL490"/>
          <cell r="CM490"/>
          <cell r="CN490"/>
          <cell r="CO490"/>
          <cell r="CP490"/>
          <cell r="CQ490"/>
          <cell r="CR490"/>
          <cell r="CS490"/>
          <cell r="CT490"/>
          <cell r="CU490"/>
          <cell r="CV490"/>
          <cell r="CW490"/>
          <cell r="CX490"/>
          <cell r="CY490"/>
          <cell r="CZ490"/>
          <cell r="DA490"/>
          <cell r="DB490"/>
          <cell r="DC490"/>
          <cell r="DD490"/>
          <cell r="DE490"/>
          <cell r="DF490"/>
          <cell r="DG490"/>
          <cell r="DH490"/>
          <cell r="DI490"/>
          <cell r="DJ490"/>
          <cell r="DK490"/>
          <cell r="DL490"/>
          <cell r="DM490"/>
          <cell r="DN490"/>
          <cell r="DO490"/>
          <cell r="DP490"/>
          <cell r="DQ490"/>
          <cell r="DR490"/>
          <cell r="DS490"/>
          <cell r="DT490"/>
          <cell r="DU490"/>
          <cell r="DV490"/>
          <cell r="DW490"/>
          <cell r="DX490"/>
          <cell r="DY490"/>
          <cell r="DZ490"/>
          <cell r="EA490"/>
          <cell r="EB490"/>
          <cell r="EC490"/>
          <cell r="ED490"/>
          <cell r="EE490"/>
          <cell r="EF490"/>
          <cell r="EG490"/>
          <cell r="EH490"/>
          <cell r="EI490"/>
          <cell r="EJ490"/>
          <cell r="EK490"/>
          <cell r="EL490"/>
          <cell r="EM490"/>
          <cell r="EN490"/>
          <cell r="EO490"/>
          <cell r="EP490"/>
          <cell r="EQ490"/>
          <cell r="ER490"/>
          <cell r="ES490"/>
          <cell r="ET490"/>
          <cell r="EU490" t="str">
            <v>$ -</v>
          </cell>
          <cell r="EV490"/>
          <cell r="EW490"/>
          <cell r="EX490"/>
          <cell r="EY490"/>
          <cell r="EZ490"/>
          <cell r="FA490"/>
          <cell r="FB490">
            <v>0</v>
          </cell>
          <cell r="FC490" t="str">
            <v>#¡VALOR!</v>
          </cell>
          <cell r="FD490">
            <v>0</v>
          </cell>
          <cell r="FE490" t="str">
            <v>$ 0</v>
          </cell>
          <cell r="FF490" t="str">
            <v>#¡VALOR!</v>
          </cell>
          <cell r="FG490" t="str">
            <v>#¡VALOR!</v>
          </cell>
          <cell r="FH490"/>
          <cell r="FI490"/>
          <cell r="FJ490" t="str">
            <v>#N/D</v>
          </cell>
          <cell r="FK490" t="str">
            <v>#N/D</v>
          </cell>
          <cell r="FL490" t="str">
            <v>$490</v>
          </cell>
          <cell r="FM490" t="str">
            <v>#N/D</v>
          </cell>
          <cell r="FN490" t="str">
            <v>#N/D</v>
          </cell>
          <cell r="FO490" t="str">
            <v>#N/D</v>
          </cell>
          <cell r="FP490" t="str">
            <v>#N/D</v>
          </cell>
          <cell r="FQ490" t="str">
            <v>#¡REF!</v>
          </cell>
          <cell r="FR490" t="str">
            <v>#N/D</v>
          </cell>
          <cell r="FS490"/>
          <cell r="FT490"/>
          <cell r="FU490"/>
          <cell r="FV490">
            <v>0</v>
          </cell>
          <cell r="FW490" t="str">
            <v>#N/D</v>
          </cell>
          <cell r="FX490"/>
          <cell r="FY490"/>
          <cell r="FZ490"/>
          <cell r="GA490"/>
          <cell r="GB490"/>
          <cell r="GC490"/>
        </row>
        <row r="491">
          <cell r="A491"/>
          <cell r="B491"/>
          <cell r="C491">
            <v>2025</v>
          </cell>
          <cell r="D491"/>
          <cell r="E491"/>
          <cell r="F491"/>
          <cell r="G491"/>
          <cell r="H491"/>
          <cell r="I491"/>
          <cell r="J491"/>
          <cell r="K491"/>
          <cell r="L491"/>
          <cell r="M491"/>
          <cell r="N491"/>
          <cell r="O491"/>
          <cell r="P491"/>
          <cell r="Q491"/>
          <cell r="R491"/>
          <cell r="S491"/>
          <cell r="T491"/>
          <cell r="U491"/>
          <cell r="V491"/>
          <cell r="W491"/>
          <cell r="X491"/>
          <cell r="Y491"/>
          <cell r="Z491"/>
          <cell r="AA491"/>
          <cell r="AB491"/>
          <cell r="AC491"/>
          <cell r="AD491"/>
          <cell r="AE491"/>
          <cell r="AF491"/>
          <cell r="AG491"/>
          <cell r="AH491"/>
          <cell r="AI491"/>
          <cell r="AJ491"/>
          <cell r="AK491"/>
          <cell r="AL491"/>
          <cell r="AM491" t="str">
            <v>#¡VALOR!</v>
          </cell>
          <cell r="AN491">
            <v>0</v>
          </cell>
          <cell r="AO491"/>
          <cell r="AP491"/>
          <cell r="AQ491"/>
          <cell r="AR491"/>
          <cell r="AS491"/>
          <cell r="AT491"/>
          <cell r="AU491"/>
          <cell r="AV491"/>
          <cell r="AW491"/>
          <cell r="AX491"/>
          <cell r="AY491"/>
          <cell r="AZ491"/>
          <cell r="BA491"/>
          <cell r="BB491"/>
          <cell r="BC491"/>
          <cell r="BD491"/>
          <cell r="BE491"/>
          <cell r="BF491"/>
          <cell r="BG491"/>
          <cell r="BH491"/>
          <cell r="BI491"/>
          <cell r="BJ491"/>
          <cell r="BK491"/>
          <cell r="BL491"/>
          <cell r="BM491"/>
          <cell r="BN491"/>
          <cell r="BO491"/>
          <cell r="BP491"/>
          <cell r="BQ491"/>
          <cell r="BR491"/>
          <cell r="BS491"/>
          <cell r="BT491"/>
          <cell r="BU491"/>
          <cell r="BV491"/>
          <cell r="BW491"/>
          <cell r="BX491"/>
          <cell r="BY491"/>
          <cell r="BZ491"/>
          <cell r="CA491"/>
          <cell r="CB491"/>
          <cell r="CC491"/>
          <cell r="CD491"/>
          <cell r="CE491"/>
          <cell r="CF491"/>
          <cell r="CG491"/>
          <cell r="CH491"/>
          <cell r="CI491"/>
          <cell r="CJ491"/>
          <cell r="CK491"/>
          <cell r="CL491"/>
          <cell r="CM491"/>
          <cell r="CN491"/>
          <cell r="CO491"/>
          <cell r="CP491"/>
          <cell r="CQ491"/>
          <cell r="CR491"/>
          <cell r="CS491"/>
          <cell r="CT491"/>
          <cell r="CU491"/>
          <cell r="CV491"/>
          <cell r="CW491"/>
          <cell r="CX491"/>
          <cell r="CY491"/>
          <cell r="CZ491"/>
          <cell r="DA491"/>
          <cell r="DB491"/>
          <cell r="DC491"/>
          <cell r="DD491"/>
          <cell r="DE491"/>
          <cell r="DF491"/>
          <cell r="DG491"/>
          <cell r="DH491"/>
          <cell r="DI491"/>
          <cell r="DJ491"/>
          <cell r="DK491"/>
          <cell r="DL491"/>
          <cell r="DM491"/>
          <cell r="DN491"/>
          <cell r="DO491"/>
          <cell r="DP491"/>
          <cell r="DQ491"/>
          <cell r="DR491"/>
          <cell r="DS491"/>
          <cell r="DT491"/>
          <cell r="DU491"/>
          <cell r="DV491"/>
          <cell r="DW491"/>
          <cell r="DX491"/>
          <cell r="DY491"/>
          <cell r="DZ491"/>
          <cell r="EA491"/>
          <cell r="EB491"/>
          <cell r="EC491"/>
          <cell r="ED491"/>
          <cell r="EE491"/>
          <cell r="EF491"/>
          <cell r="EG491"/>
          <cell r="EH491"/>
          <cell r="EI491"/>
          <cell r="EJ491"/>
          <cell r="EK491"/>
          <cell r="EL491"/>
          <cell r="EM491"/>
          <cell r="EN491"/>
          <cell r="EO491"/>
          <cell r="EP491"/>
          <cell r="EQ491"/>
          <cell r="ER491"/>
          <cell r="ES491"/>
          <cell r="ET491"/>
          <cell r="EU491" t="str">
            <v>$ -</v>
          </cell>
          <cell r="EV491"/>
          <cell r="EW491"/>
          <cell r="EX491"/>
          <cell r="EY491"/>
          <cell r="EZ491"/>
          <cell r="FA491"/>
          <cell r="FB491">
            <v>0</v>
          </cell>
          <cell r="FC491" t="str">
            <v>#¡VALOR!</v>
          </cell>
          <cell r="FD491">
            <v>0</v>
          </cell>
          <cell r="FE491" t="str">
            <v>$ 0</v>
          </cell>
          <cell r="FF491" t="str">
            <v>#¡VALOR!</v>
          </cell>
          <cell r="FG491" t="str">
            <v>#¡VALOR!</v>
          </cell>
          <cell r="FH491"/>
          <cell r="FI491"/>
          <cell r="FJ491" t="str">
            <v>#N/D</v>
          </cell>
          <cell r="FK491" t="str">
            <v>#N/D</v>
          </cell>
          <cell r="FL491" t="str">
            <v>$491</v>
          </cell>
          <cell r="FM491" t="str">
            <v>#N/D</v>
          </cell>
          <cell r="FN491" t="str">
            <v>#N/D</v>
          </cell>
          <cell r="FO491" t="str">
            <v>#N/D</v>
          </cell>
          <cell r="FP491" t="str">
            <v>#N/D</v>
          </cell>
          <cell r="FQ491" t="str">
            <v>#¡REF!</v>
          </cell>
          <cell r="FR491" t="str">
            <v>#N/D</v>
          </cell>
          <cell r="FS491"/>
          <cell r="FT491"/>
          <cell r="FU491"/>
          <cell r="FV491">
            <v>0</v>
          </cell>
          <cell r="FW491" t="str">
            <v>#N/D</v>
          </cell>
          <cell r="FX491"/>
          <cell r="FY491"/>
          <cell r="FZ491"/>
          <cell r="GA491"/>
          <cell r="GB491"/>
          <cell r="GC491"/>
        </row>
        <row r="492">
          <cell r="A492"/>
          <cell r="B492"/>
          <cell r="C492">
            <v>2025</v>
          </cell>
          <cell r="D492"/>
          <cell r="E492"/>
          <cell r="F492"/>
          <cell r="G492"/>
          <cell r="H492"/>
          <cell r="I492"/>
          <cell r="J492"/>
          <cell r="K492"/>
          <cell r="L492"/>
          <cell r="M492"/>
          <cell r="N492"/>
          <cell r="O492"/>
          <cell r="P492"/>
          <cell r="Q492"/>
          <cell r="R492"/>
          <cell r="S492"/>
          <cell r="T492"/>
          <cell r="U492"/>
          <cell r="V492"/>
          <cell r="W492"/>
          <cell r="X492"/>
          <cell r="Y492"/>
          <cell r="Z492"/>
          <cell r="AA492"/>
          <cell r="AB492"/>
          <cell r="AC492"/>
          <cell r="AD492"/>
          <cell r="AE492"/>
          <cell r="AF492"/>
          <cell r="AG492"/>
          <cell r="AH492"/>
          <cell r="AI492"/>
          <cell r="AJ492"/>
          <cell r="AK492"/>
          <cell r="AL492"/>
          <cell r="AM492" t="str">
            <v>#¡VALOR!</v>
          </cell>
          <cell r="AN492">
            <v>0</v>
          </cell>
          <cell r="AO492"/>
          <cell r="AP492"/>
          <cell r="AQ492"/>
          <cell r="AR492"/>
          <cell r="AS492"/>
          <cell r="AT492"/>
          <cell r="AU492"/>
          <cell r="AV492"/>
          <cell r="AW492"/>
          <cell r="AX492"/>
          <cell r="AY492"/>
          <cell r="AZ492"/>
          <cell r="BA492"/>
          <cell r="BB492"/>
          <cell r="BC492"/>
          <cell r="BD492"/>
          <cell r="BE492"/>
          <cell r="BF492"/>
          <cell r="BG492"/>
          <cell r="BH492"/>
          <cell r="BI492"/>
          <cell r="BJ492"/>
          <cell r="BK492"/>
          <cell r="BL492"/>
          <cell r="BM492"/>
          <cell r="BN492"/>
          <cell r="BO492"/>
          <cell r="BP492"/>
          <cell r="BQ492"/>
          <cell r="BR492"/>
          <cell r="BS492"/>
          <cell r="BT492"/>
          <cell r="BU492"/>
          <cell r="BV492"/>
          <cell r="BW492"/>
          <cell r="BX492"/>
          <cell r="BY492"/>
          <cell r="BZ492"/>
          <cell r="CA492"/>
          <cell r="CB492"/>
          <cell r="CC492"/>
          <cell r="CD492"/>
          <cell r="CE492"/>
          <cell r="CF492"/>
          <cell r="CG492"/>
          <cell r="CH492"/>
          <cell r="CI492"/>
          <cell r="CJ492"/>
          <cell r="CK492"/>
          <cell r="CL492"/>
          <cell r="CM492"/>
          <cell r="CN492"/>
          <cell r="CO492"/>
          <cell r="CP492"/>
          <cell r="CQ492"/>
          <cell r="CR492"/>
          <cell r="CS492"/>
          <cell r="CT492"/>
          <cell r="CU492"/>
          <cell r="CV492"/>
          <cell r="CW492"/>
          <cell r="CX492"/>
          <cell r="CY492"/>
          <cell r="CZ492"/>
          <cell r="DA492"/>
          <cell r="DB492"/>
          <cell r="DC492"/>
          <cell r="DD492"/>
          <cell r="DE492"/>
          <cell r="DF492"/>
          <cell r="DG492"/>
          <cell r="DH492"/>
          <cell r="DI492"/>
          <cell r="DJ492"/>
          <cell r="DK492"/>
          <cell r="DL492"/>
          <cell r="DM492"/>
          <cell r="DN492"/>
          <cell r="DO492"/>
          <cell r="DP492"/>
          <cell r="DQ492"/>
          <cell r="DR492"/>
          <cell r="DS492"/>
          <cell r="DT492"/>
          <cell r="DU492"/>
          <cell r="DV492"/>
          <cell r="DW492"/>
          <cell r="DX492"/>
          <cell r="DY492"/>
          <cell r="DZ492"/>
          <cell r="EA492"/>
          <cell r="EB492"/>
          <cell r="EC492"/>
          <cell r="ED492"/>
          <cell r="EE492"/>
          <cell r="EF492"/>
          <cell r="EG492"/>
          <cell r="EH492"/>
          <cell r="EI492"/>
          <cell r="EJ492"/>
          <cell r="EK492"/>
          <cell r="EL492"/>
          <cell r="EM492"/>
          <cell r="EN492"/>
          <cell r="EO492"/>
          <cell r="EP492"/>
          <cell r="EQ492"/>
          <cell r="ER492"/>
          <cell r="ES492"/>
          <cell r="ET492"/>
          <cell r="EU492" t="str">
            <v>$ -</v>
          </cell>
          <cell r="EV492"/>
          <cell r="EW492"/>
          <cell r="EX492"/>
          <cell r="EY492"/>
          <cell r="EZ492"/>
          <cell r="FA492"/>
          <cell r="FB492">
            <v>0</v>
          </cell>
          <cell r="FC492" t="str">
            <v>#¡VALOR!</v>
          </cell>
          <cell r="FD492">
            <v>0</v>
          </cell>
          <cell r="FE492" t="str">
            <v>$ 0</v>
          </cell>
          <cell r="FF492" t="str">
            <v>#¡VALOR!</v>
          </cell>
          <cell r="FG492" t="str">
            <v>#¡VALOR!</v>
          </cell>
          <cell r="FH492"/>
          <cell r="FI492"/>
          <cell r="FJ492" t="str">
            <v>#N/D</v>
          </cell>
          <cell r="FK492" t="str">
            <v>#N/D</v>
          </cell>
          <cell r="FL492" t="str">
            <v>$492</v>
          </cell>
          <cell r="FM492" t="str">
            <v>#N/D</v>
          </cell>
          <cell r="FN492" t="str">
            <v>#N/D</v>
          </cell>
          <cell r="FO492" t="str">
            <v>#N/D</v>
          </cell>
          <cell r="FP492" t="str">
            <v>#N/D</v>
          </cell>
          <cell r="FQ492" t="str">
            <v>#¡REF!</v>
          </cell>
          <cell r="FR492" t="str">
            <v>#N/D</v>
          </cell>
          <cell r="FS492"/>
          <cell r="FT492"/>
          <cell r="FU492"/>
          <cell r="FV492">
            <v>0</v>
          </cell>
          <cell r="FW492" t="str">
            <v>#N/D</v>
          </cell>
          <cell r="FX492"/>
          <cell r="FY492"/>
          <cell r="FZ492"/>
          <cell r="GA492"/>
          <cell r="GB492"/>
          <cell r="GC492"/>
        </row>
        <row r="493">
          <cell r="A493"/>
          <cell r="B493"/>
          <cell r="C493">
            <v>2025</v>
          </cell>
          <cell r="D493"/>
          <cell r="E493"/>
          <cell r="F493"/>
          <cell r="G493"/>
          <cell r="H493"/>
          <cell r="I493"/>
          <cell r="J493"/>
          <cell r="K493"/>
          <cell r="L493"/>
          <cell r="M493"/>
          <cell r="N493"/>
          <cell r="O493"/>
          <cell r="P493"/>
          <cell r="Q493"/>
          <cell r="R493"/>
          <cell r="S493"/>
          <cell r="T493"/>
          <cell r="U493"/>
          <cell r="V493"/>
          <cell r="W493"/>
          <cell r="X493"/>
          <cell r="Y493"/>
          <cell r="Z493"/>
          <cell r="AA493"/>
          <cell r="AB493"/>
          <cell r="AC493"/>
          <cell r="AD493"/>
          <cell r="AE493"/>
          <cell r="AF493"/>
          <cell r="AG493"/>
          <cell r="AH493"/>
          <cell r="AI493"/>
          <cell r="AJ493"/>
          <cell r="AK493"/>
          <cell r="AL493"/>
          <cell r="AM493" t="str">
            <v>#¡VALOR!</v>
          </cell>
          <cell r="AN493">
            <v>0</v>
          </cell>
          <cell r="AO493"/>
          <cell r="AP493"/>
          <cell r="AQ493"/>
          <cell r="AR493"/>
          <cell r="AS493"/>
          <cell r="AT493"/>
          <cell r="AU493"/>
          <cell r="AV493"/>
          <cell r="AW493"/>
          <cell r="AX493"/>
          <cell r="AY493"/>
          <cell r="AZ493"/>
          <cell r="BA493"/>
          <cell r="BB493"/>
          <cell r="BC493"/>
          <cell r="BD493"/>
          <cell r="BE493"/>
          <cell r="BF493"/>
          <cell r="BG493"/>
          <cell r="BH493"/>
          <cell r="BI493"/>
          <cell r="BJ493"/>
          <cell r="BK493"/>
          <cell r="BL493"/>
          <cell r="BM493"/>
          <cell r="BN493"/>
          <cell r="BO493"/>
          <cell r="BP493"/>
          <cell r="BQ493"/>
          <cell r="BR493"/>
          <cell r="BS493"/>
          <cell r="BT493"/>
          <cell r="BU493"/>
          <cell r="BV493"/>
          <cell r="BW493"/>
          <cell r="BX493"/>
          <cell r="BY493"/>
          <cell r="BZ493"/>
          <cell r="CA493"/>
          <cell r="CB493"/>
          <cell r="CC493"/>
          <cell r="CD493"/>
          <cell r="CE493"/>
          <cell r="CF493"/>
          <cell r="CG493"/>
          <cell r="CH493"/>
          <cell r="CI493"/>
          <cell r="CJ493"/>
          <cell r="CK493"/>
          <cell r="CL493"/>
          <cell r="CM493"/>
          <cell r="CN493"/>
          <cell r="CO493"/>
          <cell r="CP493"/>
          <cell r="CQ493"/>
          <cell r="CR493"/>
          <cell r="CS493"/>
          <cell r="CT493"/>
          <cell r="CU493"/>
          <cell r="CV493"/>
          <cell r="CW493"/>
          <cell r="CX493"/>
          <cell r="CY493"/>
          <cell r="CZ493"/>
          <cell r="DA493"/>
          <cell r="DB493"/>
          <cell r="DC493"/>
          <cell r="DD493"/>
          <cell r="DE493"/>
          <cell r="DF493"/>
          <cell r="DG493"/>
          <cell r="DH493"/>
          <cell r="DI493"/>
          <cell r="DJ493"/>
          <cell r="DK493"/>
          <cell r="DL493"/>
          <cell r="DM493"/>
          <cell r="DN493"/>
          <cell r="DO493"/>
          <cell r="DP493"/>
          <cell r="DQ493"/>
          <cell r="DR493"/>
          <cell r="DS493"/>
          <cell r="DT493"/>
          <cell r="DU493"/>
          <cell r="DV493"/>
          <cell r="DW493"/>
          <cell r="DX493"/>
          <cell r="DY493"/>
          <cell r="DZ493"/>
          <cell r="EA493"/>
          <cell r="EB493"/>
          <cell r="EC493"/>
          <cell r="ED493"/>
          <cell r="EE493"/>
          <cell r="EF493"/>
          <cell r="EG493"/>
          <cell r="EH493"/>
          <cell r="EI493"/>
          <cell r="EJ493"/>
          <cell r="EK493"/>
          <cell r="EL493"/>
          <cell r="EM493"/>
          <cell r="EN493"/>
          <cell r="EO493"/>
          <cell r="EP493"/>
          <cell r="EQ493"/>
          <cell r="ER493"/>
          <cell r="ES493"/>
          <cell r="ET493"/>
          <cell r="EU493" t="str">
            <v>$ -</v>
          </cell>
          <cell r="EV493"/>
          <cell r="EW493"/>
          <cell r="EX493"/>
          <cell r="EY493"/>
          <cell r="EZ493"/>
          <cell r="FA493"/>
          <cell r="FB493">
            <v>0</v>
          </cell>
          <cell r="FC493" t="str">
            <v>#¡VALOR!</v>
          </cell>
          <cell r="FD493">
            <v>0</v>
          </cell>
          <cell r="FE493" t="str">
            <v>$ 0</v>
          </cell>
          <cell r="FF493" t="str">
            <v>#¡VALOR!</v>
          </cell>
          <cell r="FG493" t="str">
            <v>#¡VALOR!</v>
          </cell>
          <cell r="FH493"/>
          <cell r="FI493"/>
          <cell r="FJ493" t="str">
            <v>#N/D</v>
          </cell>
          <cell r="FK493" t="str">
            <v>#N/D</v>
          </cell>
          <cell r="FL493" t="str">
            <v>$493</v>
          </cell>
          <cell r="FM493" t="str">
            <v>#N/D</v>
          </cell>
          <cell r="FN493" t="str">
            <v>#N/D</v>
          </cell>
          <cell r="FO493" t="str">
            <v>#N/D</v>
          </cell>
          <cell r="FP493" t="str">
            <v>#N/D</v>
          </cell>
          <cell r="FQ493" t="str">
            <v>#¡REF!</v>
          </cell>
          <cell r="FR493" t="str">
            <v>#N/D</v>
          </cell>
          <cell r="FS493"/>
          <cell r="FT493"/>
          <cell r="FU493"/>
          <cell r="FV493">
            <v>0</v>
          </cell>
          <cell r="FW493" t="str">
            <v>#N/D</v>
          </cell>
          <cell r="FX493"/>
          <cell r="FY493"/>
          <cell r="FZ493"/>
          <cell r="GA493"/>
          <cell r="GB493"/>
          <cell r="GC493"/>
        </row>
        <row r="494">
          <cell r="A494"/>
          <cell r="B494"/>
          <cell r="C494">
            <v>2025</v>
          </cell>
          <cell r="D494"/>
          <cell r="E494"/>
          <cell r="F494"/>
          <cell r="G494"/>
          <cell r="H494"/>
          <cell r="I494"/>
          <cell r="J494"/>
          <cell r="K494"/>
          <cell r="L494"/>
          <cell r="M494"/>
          <cell r="N494"/>
          <cell r="O494"/>
          <cell r="P494"/>
          <cell r="Q494"/>
          <cell r="R494"/>
          <cell r="S494"/>
          <cell r="T494"/>
          <cell r="U494"/>
          <cell r="V494"/>
          <cell r="W494"/>
          <cell r="X494"/>
          <cell r="Y494"/>
          <cell r="Z494"/>
          <cell r="AA494"/>
          <cell r="AB494"/>
          <cell r="AC494"/>
          <cell r="AD494"/>
          <cell r="AE494"/>
          <cell r="AF494"/>
          <cell r="AG494"/>
          <cell r="AH494"/>
          <cell r="AI494"/>
          <cell r="AJ494"/>
          <cell r="AK494"/>
          <cell r="AL494"/>
          <cell r="AM494" t="str">
            <v>#¡VALOR!</v>
          </cell>
          <cell r="AN494">
            <v>0</v>
          </cell>
          <cell r="AO494"/>
          <cell r="AP494"/>
          <cell r="AQ494"/>
          <cell r="AR494"/>
          <cell r="AS494"/>
          <cell r="AT494"/>
          <cell r="AU494"/>
          <cell r="AV494"/>
          <cell r="AW494"/>
          <cell r="AX494"/>
          <cell r="AY494"/>
          <cell r="AZ494"/>
          <cell r="BA494"/>
          <cell r="BB494"/>
          <cell r="BC494"/>
          <cell r="BD494"/>
          <cell r="BE494"/>
          <cell r="BF494"/>
          <cell r="BG494"/>
          <cell r="BH494"/>
          <cell r="BI494"/>
          <cell r="BJ494"/>
          <cell r="BK494"/>
          <cell r="BL494"/>
          <cell r="BM494"/>
          <cell r="BN494"/>
          <cell r="BO494"/>
          <cell r="BP494"/>
          <cell r="BQ494"/>
          <cell r="BR494"/>
          <cell r="BS494"/>
          <cell r="BT494"/>
          <cell r="BU494"/>
          <cell r="BV494"/>
          <cell r="BW494"/>
          <cell r="BX494"/>
          <cell r="BY494"/>
          <cell r="BZ494"/>
          <cell r="CA494"/>
          <cell r="CB494"/>
          <cell r="CC494"/>
          <cell r="CD494"/>
          <cell r="CE494"/>
          <cell r="CF494"/>
          <cell r="CG494"/>
          <cell r="CH494"/>
          <cell r="CI494"/>
          <cell r="CJ494"/>
          <cell r="CK494"/>
          <cell r="CL494"/>
          <cell r="CM494"/>
          <cell r="CN494"/>
          <cell r="CO494"/>
          <cell r="CP494"/>
          <cell r="CQ494"/>
          <cell r="CR494"/>
          <cell r="CS494"/>
          <cell r="CT494"/>
          <cell r="CU494"/>
          <cell r="CV494"/>
          <cell r="CW494"/>
          <cell r="CX494"/>
          <cell r="CY494"/>
          <cell r="CZ494"/>
          <cell r="DA494"/>
          <cell r="DB494"/>
          <cell r="DC494"/>
          <cell r="DD494"/>
          <cell r="DE494"/>
          <cell r="DF494"/>
          <cell r="DG494"/>
          <cell r="DH494"/>
          <cell r="DI494"/>
          <cell r="DJ494"/>
          <cell r="DK494"/>
          <cell r="DL494"/>
          <cell r="DM494"/>
          <cell r="DN494"/>
          <cell r="DO494"/>
          <cell r="DP494"/>
          <cell r="DQ494"/>
          <cell r="DR494"/>
          <cell r="DS494"/>
          <cell r="DT494"/>
          <cell r="DU494"/>
          <cell r="DV494"/>
          <cell r="DW494"/>
          <cell r="DX494"/>
          <cell r="DY494"/>
          <cell r="DZ494"/>
          <cell r="EA494"/>
          <cell r="EB494"/>
          <cell r="EC494"/>
          <cell r="ED494"/>
          <cell r="EE494"/>
          <cell r="EF494"/>
          <cell r="EG494"/>
          <cell r="EH494"/>
          <cell r="EI494"/>
          <cell r="EJ494"/>
          <cell r="EK494"/>
          <cell r="EL494"/>
          <cell r="EM494"/>
          <cell r="EN494"/>
          <cell r="EO494"/>
          <cell r="EP494"/>
          <cell r="EQ494"/>
          <cell r="ER494"/>
          <cell r="ES494"/>
          <cell r="ET494"/>
          <cell r="EU494" t="str">
            <v>$ -</v>
          </cell>
          <cell r="EV494"/>
          <cell r="EW494"/>
          <cell r="EX494"/>
          <cell r="EY494"/>
          <cell r="EZ494"/>
          <cell r="FA494"/>
          <cell r="FB494">
            <v>0</v>
          </cell>
          <cell r="FC494" t="str">
            <v>#¡VALOR!</v>
          </cell>
          <cell r="FD494">
            <v>0</v>
          </cell>
          <cell r="FE494" t="str">
            <v>$ 0</v>
          </cell>
          <cell r="FF494" t="str">
            <v>#¡VALOR!</v>
          </cell>
          <cell r="FG494" t="str">
            <v>#¡VALOR!</v>
          </cell>
          <cell r="FH494"/>
          <cell r="FI494"/>
          <cell r="FJ494" t="str">
            <v>#N/D</v>
          </cell>
          <cell r="FK494" t="str">
            <v>#N/D</v>
          </cell>
          <cell r="FL494" t="str">
            <v>$494</v>
          </cell>
          <cell r="FM494" t="str">
            <v>#N/D</v>
          </cell>
          <cell r="FN494" t="str">
            <v>#N/D</v>
          </cell>
          <cell r="FO494" t="str">
            <v>#N/D</v>
          </cell>
          <cell r="FP494" t="str">
            <v>#N/D</v>
          </cell>
          <cell r="FQ494" t="str">
            <v>#¡REF!</v>
          </cell>
          <cell r="FR494" t="str">
            <v>#N/D</v>
          </cell>
          <cell r="FS494"/>
          <cell r="FT494"/>
          <cell r="FU494"/>
          <cell r="FV494">
            <v>0</v>
          </cell>
          <cell r="FW494" t="str">
            <v>#N/D</v>
          </cell>
          <cell r="FX494"/>
          <cell r="FY494"/>
          <cell r="FZ494"/>
          <cell r="GA494"/>
          <cell r="GB494"/>
          <cell r="GC494"/>
        </row>
        <row r="495">
          <cell r="A495"/>
          <cell r="B495"/>
          <cell r="C495">
            <v>2025</v>
          </cell>
          <cell r="D495"/>
          <cell r="E495"/>
          <cell r="F495"/>
          <cell r="G495"/>
          <cell r="H495"/>
          <cell r="I495"/>
          <cell r="J495"/>
          <cell r="K495"/>
          <cell r="L495"/>
          <cell r="M495"/>
          <cell r="N495"/>
          <cell r="O495"/>
          <cell r="P495"/>
          <cell r="Q495"/>
          <cell r="R495"/>
          <cell r="S495"/>
          <cell r="T495"/>
          <cell r="U495"/>
          <cell r="V495"/>
          <cell r="W495"/>
          <cell r="X495"/>
          <cell r="Y495"/>
          <cell r="Z495"/>
          <cell r="AA495"/>
          <cell r="AB495"/>
          <cell r="AC495"/>
          <cell r="AD495"/>
          <cell r="AE495"/>
          <cell r="AF495"/>
          <cell r="AG495"/>
          <cell r="AH495"/>
          <cell r="AI495"/>
          <cell r="AJ495"/>
          <cell r="AK495"/>
          <cell r="AL495"/>
          <cell r="AM495" t="str">
            <v>#¡VALOR!</v>
          </cell>
          <cell r="AN495">
            <v>0</v>
          </cell>
          <cell r="AO495"/>
          <cell r="AP495"/>
          <cell r="AQ495"/>
          <cell r="AR495"/>
          <cell r="AS495"/>
          <cell r="AT495"/>
          <cell r="AU495"/>
          <cell r="AV495"/>
          <cell r="AW495"/>
          <cell r="AX495"/>
          <cell r="AY495"/>
          <cell r="AZ495"/>
          <cell r="BA495"/>
          <cell r="BB495"/>
          <cell r="BC495"/>
          <cell r="BD495"/>
          <cell r="BE495"/>
          <cell r="BF495"/>
          <cell r="BG495"/>
          <cell r="BH495"/>
          <cell r="BI495"/>
          <cell r="BJ495"/>
          <cell r="BK495"/>
          <cell r="BL495"/>
          <cell r="BM495"/>
          <cell r="BN495"/>
          <cell r="BO495"/>
          <cell r="BP495"/>
          <cell r="BQ495"/>
          <cell r="BR495"/>
          <cell r="BS495"/>
          <cell r="BT495"/>
          <cell r="BU495"/>
          <cell r="BV495"/>
          <cell r="BW495"/>
          <cell r="BX495"/>
          <cell r="BY495"/>
          <cell r="BZ495"/>
          <cell r="CA495"/>
          <cell r="CB495"/>
          <cell r="CC495"/>
          <cell r="CD495"/>
          <cell r="CE495"/>
          <cell r="CF495"/>
          <cell r="CG495"/>
          <cell r="CH495"/>
          <cell r="CI495"/>
          <cell r="CJ495"/>
          <cell r="CK495"/>
          <cell r="CL495"/>
          <cell r="CM495"/>
          <cell r="CN495"/>
          <cell r="CO495"/>
          <cell r="CP495"/>
          <cell r="CQ495"/>
          <cell r="CR495"/>
          <cell r="CS495"/>
          <cell r="CT495"/>
          <cell r="CU495"/>
          <cell r="CV495"/>
          <cell r="CW495"/>
          <cell r="CX495"/>
          <cell r="CY495"/>
          <cell r="CZ495"/>
          <cell r="DA495"/>
          <cell r="DB495"/>
          <cell r="DC495"/>
          <cell r="DD495"/>
          <cell r="DE495"/>
          <cell r="DF495"/>
          <cell r="DG495"/>
          <cell r="DH495"/>
          <cell r="DI495"/>
          <cell r="DJ495"/>
          <cell r="DK495"/>
          <cell r="DL495"/>
          <cell r="DM495"/>
          <cell r="DN495"/>
          <cell r="DO495"/>
          <cell r="DP495"/>
          <cell r="DQ495"/>
          <cell r="DR495"/>
          <cell r="DS495"/>
          <cell r="DT495"/>
          <cell r="DU495"/>
          <cell r="DV495"/>
          <cell r="DW495"/>
          <cell r="DX495"/>
          <cell r="DY495"/>
          <cell r="DZ495"/>
          <cell r="EA495"/>
          <cell r="EB495"/>
          <cell r="EC495"/>
          <cell r="ED495"/>
          <cell r="EE495"/>
          <cell r="EF495"/>
          <cell r="EG495"/>
          <cell r="EH495"/>
          <cell r="EI495"/>
          <cell r="EJ495"/>
          <cell r="EK495"/>
          <cell r="EL495"/>
          <cell r="EM495"/>
          <cell r="EN495"/>
          <cell r="EO495"/>
          <cell r="EP495"/>
          <cell r="EQ495"/>
          <cell r="ER495"/>
          <cell r="ES495"/>
          <cell r="ET495"/>
          <cell r="EU495" t="str">
            <v>$ -</v>
          </cell>
          <cell r="EV495"/>
          <cell r="EW495"/>
          <cell r="EX495"/>
          <cell r="EY495"/>
          <cell r="EZ495"/>
          <cell r="FA495"/>
          <cell r="FB495">
            <v>0</v>
          </cell>
          <cell r="FC495" t="str">
            <v>#¡VALOR!</v>
          </cell>
          <cell r="FD495">
            <v>0</v>
          </cell>
          <cell r="FE495" t="str">
            <v>$ 0</v>
          </cell>
          <cell r="FF495" t="str">
            <v>#¡VALOR!</v>
          </cell>
          <cell r="FG495" t="str">
            <v>#¡VALOR!</v>
          </cell>
          <cell r="FH495"/>
          <cell r="FI495"/>
          <cell r="FJ495" t="str">
            <v>#N/D</v>
          </cell>
          <cell r="FK495" t="str">
            <v>#N/D</v>
          </cell>
          <cell r="FL495" t="str">
            <v>$495</v>
          </cell>
          <cell r="FM495" t="str">
            <v>#N/D</v>
          </cell>
          <cell r="FN495" t="str">
            <v>#N/D</v>
          </cell>
          <cell r="FO495" t="str">
            <v>#N/D</v>
          </cell>
          <cell r="FP495" t="str">
            <v>#N/D</v>
          </cell>
          <cell r="FQ495" t="str">
            <v>#¡REF!</v>
          </cell>
          <cell r="FR495" t="str">
            <v>#N/D</v>
          </cell>
          <cell r="FS495"/>
          <cell r="FT495"/>
          <cell r="FU495"/>
          <cell r="FV495">
            <v>0</v>
          </cell>
          <cell r="FW495" t="str">
            <v>#N/D</v>
          </cell>
          <cell r="FX495"/>
          <cell r="FY495"/>
          <cell r="FZ495"/>
          <cell r="GA495"/>
          <cell r="GB495"/>
          <cell r="GC495"/>
        </row>
        <row r="496">
          <cell r="A496"/>
          <cell r="B496"/>
          <cell r="C496">
            <v>2025</v>
          </cell>
          <cell r="D496"/>
          <cell r="E496"/>
          <cell r="F496"/>
          <cell r="G496"/>
          <cell r="H496"/>
          <cell r="I496"/>
          <cell r="J496"/>
          <cell r="K496"/>
          <cell r="L496"/>
          <cell r="M496"/>
          <cell r="N496"/>
          <cell r="O496"/>
          <cell r="P496"/>
          <cell r="Q496"/>
          <cell r="R496"/>
          <cell r="S496"/>
          <cell r="T496"/>
          <cell r="U496"/>
          <cell r="V496"/>
          <cell r="W496"/>
          <cell r="X496"/>
          <cell r="Y496"/>
          <cell r="Z496"/>
          <cell r="AA496"/>
          <cell r="AB496"/>
          <cell r="AC496"/>
          <cell r="AD496"/>
          <cell r="AE496"/>
          <cell r="AF496"/>
          <cell r="AG496"/>
          <cell r="AH496"/>
          <cell r="AI496"/>
          <cell r="AJ496"/>
          <cell r="AK496"/>
          <cell r="AL496"/>
          <cell r="AM496" t="str">
            <v>#¡VALOR!</v>
          </cell>
          <cell r="AN496">
            <v>0</v>
          </cell>
          <cell r="AO496"/>
          <cell r="AP496"/>
          <cell r="AQ496"/>
          <cell r="AR496"/>
          <cell r="AS496"/>
          <cell r="AT496"/>
          <cell r="AU496"/>
          <cell r="AV496"/>
          <cell r="AW496"/>
          <cell r="AX496"/>
          <cell r="AY496"/>
          <cell r="AZ496"/>
          <cell r="BA496"/>
          <cell r="BB496"/>
          <cell r="BC496"/>
          <cell r="BD496"/>
          <cell r="BE496"/>
          <cell r="BF496"/>
          <cell r="BG496"/>
          <cell r="BH496"/>
          <cell r="BI496"/>
          <cell r="BJ496"/>
          <cell r="BK496"/>
          <cell r="BL496"/>
          <cell r="BM496"/>
          <cell r="BN496"/>
          <cell r="BO496"/>
          <cell r="BP496"/>
          <cell r="BQ496"/>
          <cell r="BR496"/>
          <cell r="BS496"/>
          <cell r="BT496"/>
          <cell r="BU496"/>
          <cell r="BV496"/>
          <cell r="BW496"/>
          <cell r="BX496"/>
          <cell r="BY496"/>
          <cell r="BZ496"/>
          <cell r="CA496"/>
          <cell r="CB496"/>
          <cell r="CC496"/>
          <cell r="CD496"/>
          <cell r="CE496"/>
          <cell r="CF496"/>
          <cell r="CG496"/>
          <cell r="CH496"/>
          <cell r="CI496"/>
          <cell r="CJ496"/>
          <cell r="CK496"/>
          <cell r="CL496"/>
          <cell r="CM496"/>
          <cell r="CN496"/>
          <cell r="CO496"/>
          <cell r="CP496"/>
          <cell r="CQ496"/>
          <cell r="CR496"/>
          <cell r="CS496"/>
          <cell r="CT496"/>
          <cell r="CU496"/>
          <cell r="CV496"/>
          <cell r="CW496"/>
          <cell r="CX496"/>
          <cell r="CY496"/>
          <cell r="CZ496"/>
          <cell r="DA496"/>
          <cell r="DB496"/>
          <cell r="DC496"/>
          <cell r="DD496"/>
          <cell r="DE496"/>
          <cell r="DF496"/>
          <cell r="DG496"/>
          <cell r="DH496"/>
          <cell r="DI496"/>
          <cell r="DJ496"/>
          <cell r="DK496"/>
          <cell r="DL496"/>
          <cell r="DM496"/>
          <cell r="DN496"/>
          <cell r="DO496"/>
          <cell r="DP496"/>
          <cell r="DQ496"/>
          <cell r="DR496"/>
          <cell r="DS496"/>
          <cell r="DT496"/>
          <cell r="DU496"/>
          <cell r="DV496"/>
          <cell r="DW496"/>
          <cell r="DX496"/>
          <cell r="DY496"/>
          <cell r="DZ496"/>
          <cell r="EA496"/>
          <cell r="EB496"/>
          <cell r="EC496"/>
          <cell r="ED496"/>
          <cell r="EE496"/>
          <cell r="EF496"/>
          <cell r="EG496"/>
          <cell r="EH496"/>
          <cell r="EI496"/>
          <cell r="EJ496"/>
          <cell r="EK496"/>
          <cell r="EL496"/>
          <cell r="EM496"/>
          <cell r="EN496"/>
          <cell r="EO496"/>
          <cell r="EP496"/>
          <cell r="EQ496"/>
          <cell r="ER496"/>
          <cell r="ES496"/>
          <cell r="ET496"/>
          <cell r="EU496" t="str">
            <v>$ -</v>
          </cell>
          <cell r="EV496"/>
          <cell r="EW496"/>
          <cell r="EX496"/>
          <cell r="EY496"/>
          <cell r="EZ496"/>
          <cell r="FA496"/>
          <cell r="FB496">
            <v>0</v>
          </cell>
          <cell r="FC496" t="str">
            <v>#¡VALOR!</v>
          </cell>
          <cell r="FD496">
            <v>0</v>
          </cell>
          <cell r="FE496" t="str">
            <v>$ 0</v>
          </cell>
          <cell r="FF496" t="str">
            <v>#¡VALOR!</v>
          </cell>
          <cell r="FG496" t="str">
            <v>#¡VALOR!</v>
          </cell>
          <cell r="FH496"/>
          <cell r="FI496"/>
          <cell r="FJ496" t="str">
            <v>#N/D</v>
          </cell>
          <cell r="FK496" t="str">
            <v>#N/D</v>
          </cell>
          <cell r="FL496" t="str">
            <v>$496</v>
          </cell>
          <cell r="FM496" t="str">
            <v>#N/D</v>
          </cell>
          <cell r="FN496" t="str">
            <v>#N/D</v>
          </cell>
          <cell r="FO496" t="str">
            <v>#N/D</v>
          </cell>
          <cell r="FP496" t="str">
            <v>#N/D</v>
          </cell>
          <cell r="FQ496" t="str">
            <v>#¡REF!</v>
          </cell>
          <cell r="FR496" t="str">
            <v>#N/D</v>
          </cell>
          <cell r="FS496"/>
          <cell r="FT496"/>
          <cell r="FU496"/>
          <cell r="FV496">
            <v>0</v>
          </cell>
          <cell r="FW496" t="str">
            <v>#N/D</v>
          </cell>
          <cell r="FX496"/>
          <cell r="FY496"/>
          <cell r="FZ496"/>
          <cell r="GA496"/>
          <cell r="GB496"/>
          <cell r="GC496"/>
        </row>
        <row r="497">
          <cell r="A497"/>
          <cell r="B497"/>
          <cell r="C497">
            <v>2025</v>
          </cell>
          <cell r="D497"/>
          <cell r="E497"/>
          <cell r="F497"/>
          <cell r="G497"/>
          <cell r="H497"/>
          <cell r="I497"/>
          <cell r="J497"/>
          <cell r="K497"/>
          <cell r="L497"/>
          <cell r="M497"/>
          <cell r="N497"/>
          <cell r="O497"/>
          <cell r="P497"/>
          <cell r="Q497"/>
          <cell r="R497"/>
          <cell r="S497"/>
          <cell r="T497"/>
          <cell r="U497"/>
          <cell r="V497"/>
          <cell r="W497"/>
          <cell r="X497"/>
          <cell r="Y497"/>
          <cell r="Z497"/>
          <cell r="AA497"/>
          <cell r="AB497"/>
          <cell r="AC497"/>
          <cell r="AD497"/>
          <cell r="AE497"/>
          <cell r="AF497"/>
          <cell r="AG497"/>
          <cell r="AH497"/>
          <cell r="AI497"/>
          <cell r="AJ497"/>
          <cell r="AK497"/>
          <cell r="AL497"/>
          <cell r="AM497" t="str">
            <v>#¡VALOR!</v>
          </cell>
          <cell r="AN497">
            <v>0</v>
          </cell>
          <cell r="AO497"/>
          <cell r="AP497"/>
          <cell r="AQ497"/>
          <cell r="AR497"/>
          <cell r="AS497"/>
          <cell r="AT497"/>
          <cell r="AU497"/>
          <cell r="AV497"/>
          <cell r="AW497"/>
          <cell r="AX497"/>
          <cell r="AY497"/>
          <cell r="AZ497"/>
          <cell r="BA497"/>
          <cell r="BB497"/>
          <cell r="BC497"/>
          <cell r="BD497"/>
          <cell r="BE497"/>
          <cell r="BF497"/>
          <cell r="BG497"/>
          <cell r="BH497"/>
          <cell r="BI497"/>
          <cell r="BJ497"/>
          <cell r="BK497"/>
          <cell r="BL497"/>
          <cell r="BM497"/>
          <cell r="BN497"/>
          <cell r="BO497"/>
          <cell r="BP497"/>
          <cell r="BQ497"/>
          <cell r="BR497"/>
          <cell r="BS497"/>
          <cell r="BT497"/>
          <cell r="BU497"/>
          <cell r="BV497"/>
          <cell r="BW497"/>
          <cell r="BX497"/>
          <cell r="BY497"/>
          <cell r="BZ497"/>
          <cell r="CA497"/>
          <cell r="CB497"/>
          <cell r="CC497"/>
          <cell r="CD497"/>
          <cell r="CE497"/>
          <cell r="CF497"/>
          <cell r="CG497"/>
          <cell r="CH497"/>
          <cell r="CI497"/>
          <cell r="CJ497"/>
          <cell r="CK497"/>
          <cell r="CL497"/>
          <cell r="CM497"/>
          <cell r="CN497"/>
          <cell r="CO497"/>
          <cell r="CP497"/>
          <cell r="CQ497"/>
          <cell r="CR497"/>
          <cell r="CS497"/>
          <cell r="CT497"/>
          <cell r="CU497"/>
          <cell r="CV497"/>
          <cell r="CW497"/>
          <cell r="CX497"/>
          <cell r="CY497"/>
          <cell r="CZ497"/>
          <cell r="DA497"/>
          <cell r="DB497"/>
          <cell r="DC497"/>
          <cell r="DD497"/>
          <cell r="DE497"/>
          <cell r="DF497"/>
          <cell r="DG497"/>
          <cell r="DH497"/>
          <cell r="DI497"/>
          <cell r="DJ497"/>
          <cell r="DK497"/>
          <cell r="DL497"/>
          <cell r="DM497"/>
          <cell r="DN497"/>
          <cell r="DO497"/>
          <cell r="DP497"/>
          <cell r="DQ497"/>
          <cell r="DR497"/>
          <cell r="DS497"/>
          <cell r="DT497"/>
          <cell r="DU497"/>
          <cell r="DV497"/>
          <cell r="DW497"/>
          <cell r="DX497"/>
          <cell r="DY497"/>
          <cell r="DZ497"/>
          <cell r="EA497"/>
          <cell r="EB497"/>
          <cell r="EC497"/>
          <cell r="ED497"/>
          <cell r="EE497"/>
          <cell r="EF497"/>
          <cell r="EG497"/>
          <cell r="EH497"/>
          <cell r="EI497"/>
          <cell r="EJ497"/>
          <cell r="EK497"/>
          <cell r="EL497"/>
          <cell r="EM497"/>
          <cell r="EN497"/>
          <cell r="EO497"/>
          <cell r="EP497"/>
          <cell r="EQ497"/>
          <cell r="ER497"/>
          <cell r="ES497"/>
          <cell r="ET497"/>
          <cell r="EU497" t="str">
            <v>$ -</v>
          </cell>
          <cell r="EV497"/>
          <cell r="EW497"/>
          <cell r="EX497"/>
          <cell r="EY497"/>
          <cell r="EZ497"/>
          <cell r="FA497"/>
          <cell r="FB497">
            <v>0</v>
          </cell>
          <cell r="FC497" t="str">
            <v>#¡VALOR!</v>
          </cell>
          <cell r="FD497">
            <v>0</v>
          </cell>
          <cell r="FE497" t="str">
            <v>$ 0</v>
          </cell>
          <cell r="FF497" t="str">
            <v>#¡VALOR!</v>
          </cell>
          <cell r="FG497" t="str">
            <v>#¡VALOR!</v>
          </cell>
          <cell r="FH497"/>
          <cell r="FI497"/>
          <cell r="FJ497" t="str">
            <v>#N/D</v>
          </cell>
          <cell r="FK497" t="str">
            <v>#N/D</v>
          </cell>
          <cell r="FL497" t="str">
            <v>$497</v>
          </cell>
          <cell r="FM497" t="str">
            <v>#N/D</v>
          </cell>
          <cell r="FN497" t="str">
            <v>#N/D</v>
          </cell>
          <cell r="FO497" t="str">
            <v>#N/D</v>
          </cell>
          <cell r="FP497" t="str">
            <v>#N/D</v>
          </cell>
          <cell r="FQ497" t="str">
            <v>#¡REF!</v>
          </cell>
          <cell r="FR497" t="str">
            <v>#N/D</v>
          </cell>
          <cell r="FS497"/>
          <cell r="FT497"/>
          <cell r="FU497"/>
          <cell r="FV497">
            <v>0</v>
          </cell>
          <cell r="FW497" t="str">
            <v>#N/D</v>
          </cell>
          <cell r="FX497"/>
          <cell r="FY497"/>
          <cell r="FZ497"/>
          <cell r="GA497"/>
          <cell r="GB497"/>
          <cell r="GC497"/>
        </row>
        <row r="498">
          <cell r="A498"/>
          <cell r="B498"/>
          <cell r="C498">
            <v>2025</v>
          </cell>
          <cell r="D498"/>
          <cell r="E498"/>
          <cell r="F498"/>
          <cell r="G498"/>
          <cell r="H498"/>
          <cell r="I498"/>
          <cell r="J498"/>
          <cell r="K498"/>
          <cell r="L498"/>
          <cell r="M498"/>
          <cell r="N498"/>
          <cell r="O498"/>
          <cell r="P498"/>
          <cell r="Q498"/>
          <cell r="R498"/>
          <cell r="S498"/>
          <cell r="T498"/>
          <cell r="U498"/>
          <cell r="V498"/>
          <cell r="W498"/>
          <cell r="X498"/>
          <cell r="Y498"/>
          <cell r="Z498"/>
          <cell r="AA498"/>
          <cell r="AB498"/>
          <cell r="AC498"/>
          <cell r="AD498"/>
          <cell r="AE498"/>
          <cell r="AF498"/>
          <cell r="AG498"/>
          <cell r="AH498"/>
          <cell r="AI498"/>
          <cell r="AJ498"/>
          <cell r="AK498"/>
          <cell r="AL498"/>
          <cell r="AM498" t="str">
            <v>#¡VALOR!</v>
          </cell>
          <cell r="AN498">
            <v>0</v>
          </cell>
          <cell r="AO498"/>
          <cell r="AP498"/>
          <cell r="AQ498"/>
          <cell r="AR498"/>
          <cell r="AS498"/>
          <cell r="AT498"/>
          <cell r="AU498"/>
          <cell r="AV498"/>
          <cell r="AW498"/>
          <cell r="AX498"/>
          <cell r="AY498"/>
          <cell r="AZ498"/>
          <cell r="BA498"/>
          <cell r="BB498"/>
          <cell r="BC498"/>
          <cell r="BD498"/>
          <cell r="BE498"/>
          <cell r="BF498"/>
          <cell r="BG498"/>
          <cell r="BH498"/>
          <cell r="BI498"/>
          <cell r="BJ498"/>
          <cell r="BK498"/>
          <cell r="BL498"/>
          <cell r="BM498"/>
          <cell r="BN498"/>
          <cell r="BO498"/>
          <cell r="BP498"/>
          <cell r="BQ498"/>
          <cell r="BR498"/>
          <cell r="BS498"/>
          <cell r="BT498"/>
          <cell r="BU498"/>
          <cell r="BV498"/>
          <cell r="BW498"/>
          <cell r="BX498"/>
          <cell r="BY498"/>
          <cell r="BZ498"/>
          <cell r="CA498"/>
          <cell r="CB498"/>
          <cell r="CC498"/>
          <cell r="CD498"/>
          <cell r="CE498"/>
          <cell r="CF498"/>
          <cell r="CG498"/>
          <cell r="CH498"/>
          <cell r="CI498"/>
          <cell r="CJ498"/>
          <cell r="CK498"/>
          <cell r="CL498"/>
          <cell r="CM498"/>
          <cell r="CN498"/>
          <cell r="CO498"/>
          <cell r="CP498"/>
          <cell r="CQ498"/>
          <cell r="CR498"/>
          <cell r="CS498"/>
          <cell r="CT498"/>
          <cell r="CU498"/>
          <cell r="CV498"/>
          <cell r="CW498"/>
          <cell r="CX498"/>
          <cell r="CY498"/>
          <cell r="CZ498"/>
          <cell r="DA498"/>
          <cell r="DB498"/>
          <cell r="DC498"/>
          <cell r="DD498"/>
          <cell r="DE498"/>
          <cell r="DF498"/>
          <cell r="DG498"/>
          <cell r="DH498"/>
          <cell r="DI498"/>
          <cell r="DJ498"/>
          <cell r="DK498"/>
          <cell r="DL498"/>
          <cell r="DM498"/>
          <cell r="DN498"/>
          <cell r="DO498"/>
          <cell r="DP498"/>
          <cell r="DQ498"/>
          <cell r="DR498"/>
          <cell r="DS498"/>
          <cell r="DT498"/>
          <cell r="DU498"/>
          <cell r="DV498"/>
          <cell r="DW498"/>
          <cell r="DX498"/>
          <cell r="DY498"/>
          <cell r="DZ498"/>
          <cell r="EA498"/>
          <cell r="EB498"/>
          <cell r="EC498"/>
          <cell r="ED498"/>
          <cell r="EE498"/>
          <cell r="EF498"/>
          <cell r="EG498"/>
          <cell r="EH498"/>
          <cell r="EI498"/>
          <cell r="EJ498"/>
          <cell r="EK498"/>
          <cell r="EL498"/>
          <cell r="EM498"/>
          <cell r="EN498"/>
          <cell r="EO498"/>
          <cell r="EP498"/>
          <cell r="EQ498"/>
          <cell r="ER498"/>
          <cell r="ES498"/>
          <cell r="ET498"/>
          <cell r="EU498" t="str">
            <v>$ -</v>
          </cell>
          <cell r="EV498"/>
          <cell r="EW498"/>
          <cell r="EX498"/>
          <cell r="EY498"/>
          <cell r="EZ498"/>
          <cell r="FA498"/>
          <cell r="FB498">
            <v>0</v>
          </cell>
          <cell r="FC498" t="str">
            <v>#¡VALOR!</v>
          </cell>
          <cell r="FD498">
            <v>0</v>
          </cell>
          <cell r="FE498" t="str">
            <v>$ 0</v>
          </cell>
          <cell r="FF498" t="str">
            <v>#¡VALOR!</v>
          </cell>
          <cell r="FG498" t="str">
            <v>#¡VALOR!</v>
          </cell>
          <cell r="FH498"/>
          <cell r="FI498"/>
          <cell r="FJ498" t="str">
            <v>#N/D</v>
          </cell>
          <cell r="FK498" t="str">
            <v>#N/D</v>
          </cell>
          <cell r="FL498" t="str">
            <v>$498</v>
          </cell>
          <cell r="FM498" t="str">
            <v>#N/D</v>
          </cell>
          <cell r="FN498" t="str">
            <v>#N/D</v>
          </cell>
          <cell r="FO498" t="str">
            <v>#N/D</v>
          </cell>
          <cell r="FP498" t="str">
            <v>#N/D</v>
          </cell>
          <cell r="FQ498" t="str">
            <v>#¡REF!</v>
          </cell>
          <cell r="FR498" t="str">
            <v>#N/D</v>
          </cell>
          <cell r="FS498"/>
          <cell r="FT498"/>
          <cell r="FU498"/>
          <cell r="FV498">
            <v>0</v>
          </cell>
          <cell r="FW498" t="str">
            <v>#N/D</v>
          </cell>
          <cell r="FX498"/>
          <cell r="FY498"/>
          <cell r="FZ498"/>
          <cell r="GA498"/>
          <cell r="GB498"/>
          <cell r="GC498"/>
        </row>
        <row r="499">
          <cell r="A499"/>
          <cell r="B499"/>
          <cell r="C499">
            <v>2025</v>
          </cell>
          <cell r="D499"/>
          <cell r="E499"/>
          <cell r="F499"/>
          <cell r="G499"/>
          <cell r="H499"/>
          <cell r="I499"/>
          <cell r="J499"/>
          <cell r="K499"/>
          <cell r="L499"/>
          <cell r="M499"/>
          <cell r="N499"/>
          <cell r="O499"/>
          <cell r="P499"/>
          <cell r="Q499"/>
          <cell r="R499"/>
          <cell r="S499"/>
          <cell r="T499"/>
          <cell r="U499"/>
          <cell r="V499"/>
          <cell r="W499"/>
          <cell r="X499"/>
          <cell r="Y499"/>
          <cell r="Z499"/>
          <cell r="AA499"/>
          <cell r="AB499"/>
          <cell r="AC499"/>
          <cell r="AD499"/>
          <cell r="AE499"/>
          <cell r="AF499"/>
          <cell r="AG499"/>
          <cell r="AH499"/>
          <cell r="AI499"/>
          <cell r="AJ499"/>
          <cell r="AK499"/>
          <cell r="AL499"/>
          <cell r="AM499" t="str">
            <v>#¡VALOR!</v>
          </cell>
          <cell r="AN499">
            <v>0</v>
          </cell>
          <cell r="AO499"/>
          <cell r="AP499"/>
          <cell r="AQ499"/>
          <cell r="AR499"/>
          <cell r="AS499"/>
          <cell r="AT499"/>
          <cell r="AU499"/>
          <cell r="AV499"/>
          <cell r="AW499"/>
          <cell r="AX499"/>
          <cell r="AY499"/>
          <cell r="AZ499"/>
          <cell r="BA499"/>
          <cell r="BB499"/>
          <cell r="BC499"/>
          <cell r="BD499"/>
          <cell r="BE499"/>
          <cell r="BF499"/>
          <cell r="BG499"/>
          <cell r="BH499"/>
          <cell r="BI499"/>
          <cell r="BJ499"/>
          <cell r="BK499"/>
          <cell r="BL499"/>
          <cell r="BM499"/>
          <cell r="BN499"/>
          <cell r="BO499"/>
          <cell r="BP499"/>
          <cell r="BQ499"/>
          <cell r="BR499"/>
          <cell r="BS499"/>
          <cell r="BT499"/>
          <cell r="BU499"/>
          <cell r="BV499"/>
          <cell r="BW499"/>
          <cell r="BX499"/>
          <cell r="BY499"/>
          <cell r="BZ499"/>
          <cell r="CA499"/>
          <cell r="CB499"/>
          <cell r="CC499"/>
          <cell r="CD499"/>
          <cell r="CE499"/>
          <cell r="CF499"/>
          <cell r="CG499"/>
          <cell r="CH499"/>
          <cell r="CI499"/>
          <cell r="CJ499"/>
          <cell r="CK499"/>
          <cell r="CL499"/>
          <cell r="CM499"/>
          <cell r="CN499"/>
          <cell r="CO499"/>
          <cell r="CP499"/>
          <cell r="CQ499"/>
          <cell r="CR499"/>
          <cell r="CS499"/>
          <cell r="CT499"/>
          <cell r="CU499"/>
          <cell r="CV499"/>
          <cell r="CW499"/>
          <cell r="CX499"/>
          <cell r="CY499"/>
          <cell r="CZ499"/>
          <cell r="DA499"/>
          <cell r="DB499"/>
          <cell r="DC499"/>
          <cell r="DD499"/>
          <cell r="DE499"/>
          <cell r="DF499"/>
          <cell r="DG499"/>
          <cell r="DH499"/>
          <cell r="DI499"/>
          <cell r="DJ499"/>
          <cell r="DK499"/>
          <cell r="DL499"/>
          <cell r="DM499"/>
          <cell r="DN499"/>
          <cell r="DO499"/>
          <cell r="DP499"/>
          <cell r="DQ499"/>
          <cell r="DR499"/>
          <cell r="DS499"/>
          <cell r="DT499"/>
          <cell r="DU499"/>
          <cell r="DV499"/>
          <cell r="DW499"/>
          <cell r="DX499"/>
          <cell r="DY499"/>
          <cell r="DZ499"/>
          <cell r="EA499"/>
          <cell r="EB499"/>
          <cell r="EC499"/>
          <cell r="ED499"/>
          <cell r="EE499"/>
          <cell r="EF499"/>
          <cell r="EG499"/>
          <cell r="EH499"/>
          <cell r="EI499"/>
          <cell r="EJ499"/>
          <cell r="EK499"/>
          <cell r="EL499"/>
          <cell r="EM499"/>
          <cell r="EN499"/>
          <cell r="EO499"/>
          <cell r="EP499"/>
          <cell r="EQ499"/>
          <cell r="ER499"/>
          <cell r="ES499"/>
          <cell r="ET499"/>
          <cell r="EU499" t="str">
            <v>$ -</v>
          </cell>
          <cell r="EV499"/>
          <cell r="EW499"/>
          <cell r="EX499"/>
          <cell r="EY499"/>
          <cell r="EZ499"/>
          <cell r="FA499"/>
          <cell r="FB499">
            <v>0</v>
          </cell>
          <cell r="FC499" t="str">
            <v>#¡VALOR!</v>
          </cell>
          <cell r="FD499">
            <v>0</v>
          </cell>
          <cell r="FE499" t="str">
            <v>$ 0</v>
          </cell>
          <cell r="FF499" t="str">
            <v>#¡VALOR!</v>
          </cell>
          <cell r="FG499" t="str">
            <v>#¡VALOR!</v>
          </cell>
          <cell r="FH499"/>
          <cell r="FI499"/>
          <cell r="FJ499" t="str">
            <v>#N/D</v>
          </cell>
          <cell r="FK499" t="str">
            <v>#N/D</v>
          </cell>
          <cell r="FL499" t="str">
            <v>$499</v>
          </cell>
          <cell r="FM499" t="str">
            <v>#N/D</v>
          </cell>
          <cell r="FN499" t="str">
            <v>#N/D</v>
          </cell>
          <cell r="FO499" t="str">
            <v>#N/D</v>
          </cell>
          <cell r="FP499" t="str">
            <v>#N/D</v>
          </cell>
          <cell r="FQ499" t="str">
            <v>#¡REF!</v>
          </cell>
          <cell r="FR499" t="str">
            <v>#N/D</v>
          </cell>
          <cell r="FS499"/>
          <cell r="FT499"/>
          <cell r="FU499"/>
          <cell r="FV499">
            <v>0</v>
          </cell>
          <cell r="FW499" t="str">
            <v>#N/D</v>
          </cell>
          <cell r="FX499"/>
          <cell r="FY499"/>
          <cell r="FZ499"/>
          <cell r="GA499"/>
          <cell r="GB499"/>
          <cell r="GC499"/>
        </row>
        <row r="500">
          <cell r="A500"/>
          <cell r="B500"/>
          <cell r="C500">
            <v>2025</v>
          </cell>
          <cell r="D500"/>
          <cell r="E500"/>
          <cell r="F500"/>
          <cell r="G500"/>
          <cell r="H500"/>
          <cell r="I500"/>
          <cell r="J500"/>
          <cell r="K500"/>
          <cell r="L500"/>
          <cell r="M500"/>
          <cell r="N500"/>
          <cell r="O500"/>
          <cell r="P500"/>
          <cell r="Q500"/>
          <cell r="R500"/>
          <cell r="S500"/>
          <cell r="T500"/>
          <cell r="U500"/>
          <cell r="V500"/>
          <cell r="W500"/>
          <cell r="X500"/>
          <cell r="Y500"/>
          <cell r="Z500"/>
          <cell r="AA500"/>
          <cell r="AB500"/>
          <cell r="AC500"/>
          <cell r="AD500"/>
          <cell r="AE500"/>
          <cell r="AF500"/>
          <cell r="AG500"/>
          <cell r="AH500"/>
          <cell r="AI500"/>
          <cell r="AJ500"/>
          <cell r="AK500"/>
          <cell r="AL500"/>
          <cell r="AM500" t="str">
            <v>#¡VALOR!</v>
          </cell>
          <cell r="AN500">
            <v>0</v>
          </cell>
          <cell r="AO500"/>
          <cell r="AP500"/>
          <cell r="AQ500"/>
          <cell r="AR500"/>
          <cell r="AS500"/>
          <cell r="AT500"/>
          <cell r="AU500"/>
          <cell r="AV500"/>
          <cell r="AW500"/>
          <cell r="AX500"/>
          <cell r="AY500"/>
          <cell r="AZ500"/>
          <cell r="BA500"/>
          <cell r="BB500"/>
          <cell r="BC500"/>
          <cell r="BD500"/>
          <cell r="BE500"/>
          <cell r="BF500"/>
          <cell r="BG500"/>
          <cell r="BH500"/>
          <cell r="BI500"/>
          <cell r="BJ500"/>
          <cell r="BK500"/>
          <cell r="BL500"/>
          <cell r="BM500"/>
          <cell r="BN500"/>
          <cell r="BO500"/>
          <cell r="BP500"/>
          <cell r="BQ500"/>
          <cell r="BR500"/>
          <cell r="BS500"/>
          <cell r="BT500"/>
          <cell r="BU500"/>
          <cell r="BV500"/>
          <cell r="BW500"/>
          <cell r="BX500"/>
          <cell r="BY500"/>
          <cell r="BZ500"/>
          <cell r="CA500"/>
          <cell r="CB500"/>
          <cell r="CC500"/>
          <cell r="CD500"/>
          <cell r="CE500"/>
          <cell r="CF500"/>
          <cell r="CG500"/>
          <cell r="CH500"/>
          <cell r="CI500"/>
          <cell r="CJ500"/>
          <cell r="CK500"/>
          <cell r="CL500"/>
          <cell r="CM500"/>
          <cell r="CN500"/>
          <cell r="CO500"/>
          <cell r="CP500"/>
          <cell r="CQ500"/>
          <cell r="CR500"/>
          <cell r="CS500"/>
          <cell r="CT500"/>
          <cell r="CU500"/>
          <cell r="CV500"/>
          <cell r="CW500"/>
          <cell r="CX500"/>
          <cell r="CY500"/>
          <cell r="CZ500"/>
          <cell r="DA500"/>
          <cell r="DB500"/>
          <cell r="DC500"/>
          <cell r="DD500"/>
          <cell r="DE500"/>
          <cell r="DF500"/>
          <cell r="DG500"/>
          <cell r="DH500"/>
          <cell r="DI500"/>
          <cell r="DJ500"/>
          <cell r="DK500"/>
          <cell r="DL500"/>
          <cell r="DM500"/>
          <cell r="DN500"/>
          <cell r="DO500"/>
          <cell r="DP500"/>
          <cell r="DQ500"/>
          <cell r="DR500"/>
          <cell r="DS500"/>
          <cell r="DT500"/>
          <cell r="DU500"/>
          <cell r="DV500"/>
          <cell r="DW500"/>
          <cell r="DX500"/>
          <cell r="DY500"/>
          <cell r="DZ500"/>
          <cell r="EA500"/>
          <cell r="EB500"/>
          <cell r="EC500"/>
          <cell r="ED500"/>
          <cell r="EE500"/>
          <cell r="EF500"/>
          <cell r="EG500"/>
          <cell r="EH500"/>
          <cell r="EI500"/>
          <cell r="EJ500"/>
          <cell r="EK500"/>
          <cell r="EL500"/>
          <cell r="EM500"/>
          <cell r="EN500"/>
          <cell r="EO500"/>
          <cell r="EP500"/>
          <cell r="EQ500"/>
          <cell r="ER500"/>
          <cell r="ES500"/>
          <cell r="ET500"/>
          <cell r="EU500" t="str">
            <v>$ -</v>
          </cell>
          <cell r="EV500"/>
          <cell r="EW500"/>
          <cell r="EX500"/>
          <cell r="EY500"/>
          <cell r="EZ500"/>
          <cell r="FA500"/>
          <cell r="FB500">
            <v>0</v>
          </cell>
          <cell r="FC500" t="str">
            <v>#¡VALOR!</v>
          </cell>
          <cell r="FD500">
            <v>0</v>
          </cell>
          <cell r="FE500" t="str">
            <v>$ 0</v>
          </cell>
          <cell r="FF500" t="str">
            <v>#¡VALOR!</v>
          </cell>
          <cell r="FG500" t="str">
            <v>#¡VALOR!</v>
          </cell>
          <cell r="FH500"/>
          <cell r="FI500"/>
          <cell r="FJ500" t="str">
            <v>#N/D</v>
          </cell>
          <cell r="FK500" t="str">
            <v>#N/D</v>
          </cell>
          <cell r="FL500" t="str">
            <v>$500</v>
          </cell>
          <cell r="FM500" t="str">
            <v>#N/D</v>
          </cell>
          <cell r="FN500" t="str">
            <v>#N/D</v>
          </cell>
          <cell r="FO500" t="str">
            <v>#N/D</v>
          </cell>
          <cell r="FP500" t="str">
            <v>#N/D</v>
          </cell>
          <cell r="FQ500" t="str">
            <v>#¡REF!</v>
          </cell>
          <cell r="FR500" t="str">
            <v>#N/D</v>
          </cell>
          <cell r="FS500"/>
          <cell r="FT500"/>
          <cell r="FU500"/>
          <cell r="FV500">
            <v>0</v>
          </cell>
          <cell r="FW500" t="str">
            <v>#N/D</v>
          </cell>
          <cell r="FX500"/>
          <cell r="FY500"/>
          <cell r="FZ500"/>
          <cell r="GA500"/>
          <cell r="GB500"/>
          <cell r="GC500"/>
        </row>
        <row r="501">
          <cell r="A501"/>
          <cell r="B501"/>
          <cell r="C501">
            <v>2025</v>
          </cell>
          <cell r="D501"/>
          <cell r="E501"/>
          <cell r="F501"/>
          <cell r="G501"/>
          <cell r="H501"/>
          <cell r="I501"/>
          <cell r="J501"/>
          <cell r="K501"/>
          <cell r="L501"/>
          <cell r="M501"/>
          <cell r="N501"/>
          <cell r="O501"/>
          <cell r="P501"/>
          <cell r="Q501"/>
          <cell r="R501"/>
          <cell r="S501"/>
          <cell r="T501"/>
          <cell r="U501"/>
          <cell r="V501"/>
          <cell r="W501"/>
          <cell r="X501"/>
          <cell r="Y501"/>
          <cell r="Z501"/>
          <cell r="AA501"/>
          <cell r="AB501"/>
          <cell r="AC501"/>
          <cell r="AD501"/>
          <cell r="AE501"/>
          <cell r="AF501"/>
          <cell r="AG501"/>
          <cell r="AH501"/>
          <cell r="AI501"/>
          <cell r="AJ501"/>
          <cell r="AK501"/>
          <cell r="AL501"/>
          <cell r="AM501" t="str">
            <v>#¡VALOR!</v>
          </cell>
          <cell r="AN501">
            <v>0</v>
          </cell>
          <cell r="AO501"/>
          <cell r="AP501"/>
          <cell r="AQ501"/>
          <cell r="AR501"/>
          <cell r="AS501"/>
          <cell r="AT501"/>
          <cell r="AU501"/>
          <cell r="AV501"/>
          <cell r="AW501"/>
          <cell r="AX501"/>
          <cell r="AY501"/>
          <cell r="AZ501"/>
          <cell r="BA501"/>
          <cell r="BB501"/>
          <cell r="BC501"/>
          <cell r="BD501"/>
          <cell r="BE501"/>
          <cell r="BF501"/>
          <cell r="BG501"/>
          <cell r="BH501"/>
          <cell r="BI501"/>
          <cell r="BJ501"/>
          <cell r="BK501"/>
          <cell r="BL501"/>
          <cell r="BM501"/>
          <cell r="BN501"/>
          <cell r="BO501"/>
          <cell r="BP501"/>
          <cell r="BQ501"/>
          <cell r="BR501"/>
          <cell r="BS501"/>
          <cell r="BT501"/>
          <cell r="BU501"/>
          <cell r="BV501"/>
          <cell r="BW501"/>
          <cell r="BX501"/>
          <cell r="BY501"/>
          <cell r="BZ501"/>
          <cell r="CA501"/>
          <cell r="CB501"/>
          <cell r="CC501"/>
          <cell r="CD501"/>
          <cell r="CE501"/>
          <cell r="CF501"/>
          <cell r="CG501"/>
          <cell r="CH501"/>
          <cell r="CI501"/>
          <cell r="CJ501"/>
          <cell r="CK501"/>
          <cell r="CL501"/>
          <cell r="CM501"/>
          <cell r="CN501"/>
          <cell r="CO501"/>
          <cell r="CP501"/>
          <cell r="CQ501"/>
          <cell r="CR501"/>
          <cell r="CS501"/>
          <cell r="CT501"/>
          <cell r="CU501"/>
          <cell r="CV501"/>
          <cell r="CW501"/>
          <cell r="CX501"/>
          <cell r="CY501"/>
          <cell r="CZ501"/>
          <cell r="DA501"/>
          <cell r="DB501"/>
          <cell r="DC501"/>
          <cell r="DD501"/>
          <cell r="DE501"/>
          <cell r="DF501"/>
          <cell r="DG501"/>
          <cell r="DH501"/>
          <cell r="DI501"/>
          <cell r="DJ501"/>
          <cell r="DK501"/>
          <cell r="DL501"/>
          <cell r="DM501"/>
          <cell r="DN501"/>
          <cell r="DO501"/>
          <cell r="DP501"/>
          <cell r="DQ501"/>
          <cell r="DR501"/>
          <cell r="DS501"/>
          <cell r="DT501"/>
          <cell r="DU501"/>
          <cell r="DV501"/>
          <cell r="DW501"/>
          <cell r="DX501"/>
          <cell r="DY501"/>
          <cell r="DZ501"/>
          <cell r="EA501"/>
          <cell r="EB501"/>
          <cell r="EC501"/>
          <cell r="ED501"/>
          <cell r="EE501"/>
          <cell r="EF501"/>
          <cell r="EG501"/>
          <cell r="EH501"/>
          <cell r="EI501"/>
          <cell r="EJ501"/>
          <cell r="EK501"/>
          <cell r="EL501"/>
          <cell r="EM501"/>
          <cell r="EN501"/>
          <cell r="EO501"/>
          <cell r="EP501"/>
          <cell r="EQ501"/>
          <cell r="ER501"/>
          <cell r="ES501"/>
          <cell r="ET501"/>
          <cell r="EU501" t="str">
            <v>$ -</v>
          </cell>
          <cell r="EV501"/>
          <cell r="EW501"/>
          <cell r="EX501"/>
          <cell r="EY501"/>
          <cell r="EZ501"/>
          <cell r="FA501"/>
          <cell r="FB501">
            <v>0</v>
          </cell>
          <cell r="FC501" t="str">
            <v>#¡VALOR!</v>
          </cell>
          <cell r="FD501">
            <v>0</v>
          </cell>
          <cell r="FE501" t="str">
            <v>$ 0</v>
          </cell>
          <cell r="FF501" t="str">
            <v>#¡VALOR!</v>
          </cell>
          <cell r="FG501" t="str">
            <v>#¡VALOR!</v>
          </cell>
          <cell r="FH501"/>
          <cell r="FI501"/>
          <cell r="FJ501" t="str">
            <v>#N/D</v>
          </cell>
          <cell r="FK501" t="str">
            <v>#N/D</v>
          </cell>
          <cell r="FL501" t="str">
            <v>$501</v>
          </cell>
          <cell r="FM501" t="str">
            <v>#N/D</v>
          </cell>
          <cell r="FN501" t="str">
            <v>#N/D</v>
          </cell>
          <cell r="FO501" t="str">
            <v>#N/D</v>
          </cell>
          <cell r="FP501" t="str">
            <v>#N/D</v>
          </cell>
          <cell r="FQ501" t="str">
            <v>#¡REF!</v>
          </cell>
          <cell r="FR501" t="str">
            <v>#N/D</v>
          </cell>
          <cell r="FS501"/>
          <cell r="FT501"/>
          <cell r="FU501"/>
          <cell r="FV501">
            <v>0</v>
          </cell>
          <cell r="FW501" t="str">
            <v>#N/D</v>
          </cell>
          <cell r="FX501"/>
          <cell r="FY501"/>
          <cell r="FZ501"/>
          <cell r="GA501"/>
          <cell r="GB501"/>
          <cell r="GC501"/>
        </row>
        <row r="502">
          <cell r="A502"/>
          <cell r="B502"/>
          <cell r="C502">
            <v>2025</v>
          </cell>
          <cell r="D502"/>
          <cell r="E502"/>
          <cell r="F502"/>
          <cell r="G502"/>
          <cell r="H502"/>
          <cell r="I502"/>
          <cell r="J502"/>
          <cell r="K502"/>
          <cell r="L502"/>
          <cell r="M502"/>
          <cell r="N502"/>
          <cell r="O502"/>
          <cell r="P502"/>
          <cell r="Q502"/>
          <cell r="R502"/>
          <cell r="S502"/>
          <cell r="T502"/>
          <cell r="U502"/>
          <cell r="V502"/>
          <cell r="W502"/>
          <cell r="X502"/>
          <cell r="Y502"/>
          <cell r="Z502"/>
          <cell r="AA502"/>
          <cell r="AB502"/>
          <cell r="AC502"/>
          <cell r="AD502"/>
          <cell r="AE502"/>
          <cell r="AF502"/>
          <cell r="AG502"/>
          <cell r="AH502"/>
          <cell r="AI502"/>
          <cell r="AJ502"/>
          <cell r="AK502"/>
          <cell r="AL502"/>
          <cell r="AM502" t="str">
            <v>#¡VALOR!</v>
          </cell>
          <cell r="AN502">
            <v>0</v>
          </cell>
          <cell r="AO502"/>
          <cell r="AP502"/>
          <cell r="AQ502"/>
          <cell r="AR502"/>
          <cell r="AS502"/>
          <cell r="AT502"/>
          <cell r="AU502"/>
          <cell r="AV502"/>
          <cell r="AW502"/>
          <cell r="AX502"/>
          <cell r="AY502"/>
          <cell r="AZ502"/>
          <cell r="BA502"/>
          <cell r="BB502"/>
          <cell r="BC502"/>
          <cell r="BD502"/>
          <cell r="BE502"/>
          <cell r="BF502"/>
          <cell r="BG502"/>
          <cell r="BH502"/>
          <cell r="BI502"/>
          <cell r="BJ502"/>
          <cell r="BK502"/>
          <cell r="BL502"/>
          <cell r="BM502"/>
          <cell r="BN502"/>
          <cell r="BO502"/>
          <cell r="BP502"/>
          <cell r="BQ502"/>
          <cell r="BR502"/>
          <cell r="BS502"/>
          <cell r="BT502"/>
          <cell r="BU502"/>
          <cell r="BV502"/>
          <cell r="BW502"/>
          <cell r="BX502"/>
          <cell r="BY502"/>
          <cell r="BZ502"/>
          <cell r="CA502"/>
          <cell r="CB502"/>
          <cell r="CC502"/>
          <cell r="CD502"/>
          <cell r="CE502"/>
          <cell r="CF502"/>
          <cell r="CG502"/>
          <cell r="CH502"/>
          <cell r="CI502"/>
          <cell r="CJ502"/>
          <cell r="CK502"/>
          <cell r="CL502"/>
          <cell r="CM502"/>
          <cell r="CN502"/>
          <cell r="CO502"/>
          <cell r="CP502"/>
          <cell r="CQ502"/>
          <cell r="CR502"/>
          <cell r="CS502"/>
          <cell r="CT502"/>
          <cell r="CU502"/>
          <cell r="CV502"/>
          <cell r="CW502"/>
          <cell r="CX502"/>
          <cell r="CY502"/>
          <cell r="CZ502"/>
          <cell r="DA502"/>
          <cell r="DB502"/>
          <cell r="DC502"/>
          <cell r="DD502"/>
          <cell r="DE502"/>
          <cell r="DF502"/>
          <cell r="DG502"/>
          <cell r="DH502"/>
          <cell r="DI502"/>
          <cell r="DJ502"/>
          <cell r="DK502"/>
          <cell r="DL502"/>
          <cell r="DM502"/>
          <cell r="DN502"/>
          <cell r="DO502"/>
          <cell r="DP502"/>
          <cell r="DQ502"/>
          <cell r="DR502"/>
          <cell r="DS502"/>
          <cell r="DT502"/>
          <cell r="DU502"/>
          <cell r="DV502"/>
          <cell r="DW502"/>
          <cell r="DX502"/>
          <cell r="DY502"/>
          <cell r="DZ502"/>
          <cell r="EA502"/>
          <cell r="EB502"/>
          <cell r="EC502"/>
          <cell r="ED502"/>
          <cell r="EE502"/>
          <cell r="EF502"/>
          <cell r="EG502"/>
          <cell r="EH502"/>
          <cell r="EI502"/>
          <cell r="EJ502"/>
          <cell r="EK502"/>
          <cell r="EL502"/>
          <cell r="EM502"/>
          <cell r="EN502"/>
          <cell r="EO502"/>
          <cell r="EP502"/>
          <cell r="EQ502"/>
          <cell r="ER502"/>
          <cell r="ES502"/>
          <cell r="ET502"/>
          <cell r="EU502" t="str">
            <v>$ -</v>
          </cell>
          <cell r="EV502"/>
          <cell r="EW502"/>
          <cell r="EX502"/>
          <cell r="EY502"/>
          <cell r="EZ502"/>
          <cell r="FA502"/>
          <cell r="FB502">
            <v>0</v>
          </cell>
          <cell r="FC502" t="str">
            <v>#¡VALOR!</v>
          </cell>
          <cell r="FD502">
            <v>0</v>
          </cell>
          <cell r="FE502" t="str">
            <v>$ 0</v>
          </cell>
          <cell r="FF502" t="str">
            <v>#¡VALOR!</v>
          </cell>
          <cell r="FG502" t="str">
            <v>#¡VALOR!</v>
          </cell>
          <cell r="FH502"/>
          <cell r="FI502"/>
          <cell r="FJ502" t="str">
            <v>#N/D</v>
          </cell>
          <cell r="FK502" t="str">
            <v>#N/D</v>
          </cell>
          <cell r="FL502" t="str">
            <v>$502</v>
          </cell>
          <cell r="FM502" t="str">
            <v>#N/D</v>
          </cell>
          <cell r="FN502" t="str">
            <v>#N/D</v>
          </cell>
          <cell r="FO502" t="str">
            <v>#N/D</v>
          </cell>
          <cell r="FP502" t="str">
            <v>#N/D</v>
          </cell>
          <cell r="FQ502" t="str">
            <v>#¡REF!</v>
          </cell>
          <cell r="FR502" t="str">
            <v>#N/D</v>
          </cell>
          <cell r="FS502"/>
          <cell r="FT502"/>
          <cell r="FU502"/>
          <cell r="FV502">
            <v>0</v>
          </cell>
          <cell r="FW502" t="str">
            <v>#N/D</v>
          </cell>
          <cell r="FX502"/>
          <cell r="FY502"/>
          <cell r="FZ502"/>
          <cell r="GA502"/>
          <cell r="GB502"/>
          <cell r="GC502"/>
        </row>
        <row r="503">
          <cell r="A503"/>
          <cell r="B503"/>
          <cell r="C503">
            <v>2025</v>
          </cell>
          <cell r="D503"/>
          <cell r="E503"/>
          <cell r="F503"/>
          <cell r="G503"/>
          <cell r="H503"/>
          <cell r="I503"/>
          <cell r="J503"/>
          <cell r="K503"/>
          <cell r="L503"/>
          <cell r="M503"/>
          <cell r="N503"/>
          <cell r="O503"/>
          <cell r="P503"/>
          <cell r="Q503"/>
          <cell r="R503"/>
          <cell r="S503"/>
          <cell r="T503"/>
          <cell r="U503"/>
          <cell r="V503"/>
          <cell r="W503"/>
          <cell r="X503"/>
          <cell r="Y503"/>
          <cell r="Z503"/>
          <cell r="AA503"/>
          <cell r="AB503"/>
          <cell r="AC503"/>
          <cell r="AD503"/>
          <cell r="AE503"/>
          <cell r="AF503"/>
          <cell r="AG503"/>
          <cell r="AH503"/>
          <cell r="AI503"/>
          <cell r="AJ503"/>
          <cell r="AK503"/>
          <cell r="AL503"/>
          <cell r="AM503" t="str">
            <v>#¡VALOR!</v>
          </cell>
          <cell r="AN503">
            <v>0</v>
          </cell>
          <cell r="AO503"/>
          <cell r="AP503"/>
          <cell r="AQ503"/>
          <cell r="AR503"/>
          <cell r="AS503"/>
          <cell r="AT503"/>
          <cell r="AU503"/>
          <cell r="AV503"/>
          <cell r="AW503"/>
          <cell r="AX503"/>
          <cell r="AY503"/>
          <cell r="AZ503"/>
          <cell r="BA503"/>
          <cell r="BB503"/>
          <cell r="BC503"/>
          <cell r="BD503"/>
          <cell r="BE503"/>
          <cell r="BF503"/>
          <cell r="BG503"/>
          <cell r="BH503"/>
          <cell r="BI503"/>
          <cell r="BJ503"/>
          <cell r="BK503"/>
          <cell r="BL503"/>
          <cell r="BM503"/>
          <cell r="BN503"/>
          <cell r="BO503"/>
          <cell r="BP503"/>
          <cell r="BQ503"/>
          <cell r="BR503"/>
          <cell r="BS503"/>
          <cell r="BT503"/>
          <cell r="BU503"/>
          <cell r="BV503"/>
          <cell r="BW503"/>
          <cell r="BX503"/>
          <cell r="BY503"/>
          <cell r="BZ503"/>
          <cell r="CA503"/>
          <cell r="CB503"/>
          <cell r="CC503"/>
          <cell r="CD503"/>
          <cell r="CE503"/>
          <cell r="CF503"/>
          <cell r="CG503"/>
          <cell r="CH503"/>
          <cell r="CI503"/>
          <cell r="CJ503"/>
          <cell r="CK503"/>
          <cell r="CL503"/>
          <cell r="CM503"/>
          <cell r="CN503"/>
          <cell r="CO503"/>
          <cell r="CP503"/>
          <cell r="CQ503"/>
          <cell r="CR503"/>
          <cell r="CS503"/>
          <cell r="CT503"/>
          <cell r="CU503"/>
          <cell r="CV503"/>
          <cell r="CW503"/>
          <cell r="CX503"/>
          <cell r="CY503"/>
          <cell r="CZ503"/>
          <cell r="DA503"/>
          <cell r="DB503"/>
          <cell r="DC503"/>
          <cell r="DD503"/>
          <cell r="DE503"/>
          <cell r="DF503"/>
          <cell r="DG503"/>
          <cell r="DH503"/>
          <cell r="DI503"/>
          <cell r="DJ503"/>
          <cell r="DK503"/>
          <cell r="DL503"/>
          <cell r="DM503"/>
          <cell r="DN503"/>
          <cell r="DO503"/>
          <cell r="DP503"/>
          <cell r="DQ503"/>
          <cell r="DR503"/>
          <cell r="DS503"/>
          <cell r="DT503"/>
          <cell r="DU503"/>
          <cell r="DV503"/>
          <cell r="DW503"/>
          <cell r="DX503"/>
          <cell r="DY503"/>
          <cell r="DZ503"/>
          <cell r="EA503"/>
          <cell r="EB503"/>
          <cell r="EC503"/>
          <cell r="ED503"/>
          <cell r="EE503"/>
          <cell r="EF503"/>
          <cell r="EG503"/>
          <cell r="EH503"/>
          <cell r="EI503"/>
          <cell r="EJ503"/>
          <cell r="EK503"/>
          <cell r="EL503"/>
          <cell r="EM503"/>
          <cell r="EN503"/>
          <cell r="EO503"/>
          <cell r="EP503"/>
          <cell r="EQ503"/>
          <cell r="ER503"/>
          <cell r="ES503"/>
          <cell r="ET503"/>
          <cell r="EU503" t="str">
            <v>$ -</v>
          </cell>
          <cell r="EV503"/>
          <cell r="EW503"/>
          <cell r="EX503"/>
          <cell r="EY503"/>
          <cell r="EZ503"/>
          <cell r="FA503"/>
          <cell r="FB503">
            <v>0</v>
          </cell>
          <cell r="FC503" t="str">
            <v>#¡VALOR!</v>
          </cell>
          <cell r="FD503">
            <v>0</v>
          </cell>
          <cell r="FE503" t="str">
            <v>$ 0</v>
          </cell>
          <cell r="FF503" t="str">
            <v>#¡VALOR!</v>
          </cell>
          <cell r="FG503" t="str">
            <v>#¡VALOR!</v>
          </cell>
          <cell r="FH503"/>
          <cell r="FI503"/>
          <cell r="FJ503" t="str">
            <v>#N/D</v>
          </cell>
          <cell r="FK503" t="str">
            <v>#N/D</v>
          </cell>
          <cell r="FL503" t="str">
            <v>$503</v>
          </cell>
          <cell r="FM503" t="str">
            <v>#N/D</v>
          </cell>
          <cell r="FN503" t="str">
            <v>#N/D</v>
          </cell>
          <cell r="FO503" t="str">
            <v>#N/D</v>
          </cell>
          <cell r="FP503" t="str">
            <v>#N/D</v>
          </cell>
          <cell r="FQ503" t="str">
            <v>#¡REF!</v>
          </cell>
          <cell r="FR503" t="str">
            <v>#N/D</v>
          </cell>
          <cell r="FS503"/>
          <cell r="FT503"/>
          <cell r="FU503"/>
          <cell r="FV503">
            <v>0</v>
          </cell>
          <cell r="FW503" t="str">
            <v>#N/D</v>
          </cell>
          <cell r="FX503"/>
          <cell r="FY503"/>
          <cell r="FZ503"/>
          <cell r="GA503"/>
          <cell r="GB503"/>
          <cell r="GC503"/>
        </row>
        <row r="504">
          <cell r="A504"/>
          <cell r="B504"/>
          <cell r="C504">
            <v>2025</v>
          </cell>
          <cell r="D504"/>
          <cell r="E504"/>
          <cell r="F504"/>
          <cell r="G504"/>
          <cell r="H504"/>
          <cell r="I504"/>
          <cell r="J504"/>
          <cell r="K504"/>
          <cell r="L504"/>
          <cell r="M504"/>
          <cell r="N504"/>
          <cell r="O504"/>
          <cell r="P504"/>
          <cell r="Q504"/>
          <cell r="R504"/>
          <cell r="S504"/>
          <cell r="T504"/>
          <cell r="U504"/>
          <cell r="V504"/>
          <cell r="W504"/>
          <cell r="X504"/>
          <cell r="Y504"/>
          <cell r="Z504"/>
          <cell r="AA504"/>
          <cell r="AB504"/>
          <cell r="AC504"/>
          <cell r="AD504"/>
          <cell r="AE504"/>
          <cell r="AF504"/>
          <cell r="AG504"/>
          <cell r="AH504"/>
          <cell r="AI504"/>
          <cell r="AJ504"/>
          <cell r="AK504"/>
          <cell r="AL504"/>
          <cell r="AM504" t="str">
            <v>#¡VALOR!</v>
          </cell>
          <cell r="AN504">
            <v>0</v>
          </cell>
          <cell r="AO504"/>
          <cell r="AP504"/>
          <cell r="AQ504"/>
          <cell r="AR504"/>
          <cell r="AS504"/>
          <cell r="AT504"/>
          <cell r="AU504"/>
          <cell r="AV504"/>
          <cell r="AW504"/>
          <cell r="AX504"/>
          <cell r="AY504"/>
          <cell r="AZ504"/>
          <cell r="BA504"/>
          <cell r="BB504"/>
          <cell r="BC504"/>
          <cell r="BD504"/>
          <cell r="BE504"/>
          <cell r="BF504"/>
          <cell r="BG504"/>
          <cell r="BH504"/>
          <cell r="BI504"/>
          <cell r="BJ504"/>
          <cell r="BK504"/>
          <cell r="BL504"/>
          <cell r="BM504"/>
          <cell r="BN504"/>
          <cell r="BO504"/>
          <cell r="BP504"/>
          <cell r="BQ504"/>
          <cell r="BR504"/>
          <cell r="BS504"/>
          <cell r="BT504"/>
          <cell r="BU504"/>
          <cell r="BV504"/>
          <cell r="BW504"/>
          <cell r="BX504"/>
          <cell r="BY504"/>
          <cell r="BZ504"/>
          <cell r="CA504"/>
          <cell r="CB504"/>
          <cell r="CC504"/>
          <cell r="CD504"/>
          <cell r="CE504"/>
          <cell r="CF504"/>
          <cell r="CG504"/>
          <cell r="CH504"/>
          <cell r="CI504"/>
          <cell r="CJ504"/>
          <cell r="CK504"/>
          <cell r="CL504"/>
          <cell r="CM504"/>
          <cell r="CN504"/>
          <cell r="CO504"/>
          <cell r="CP504"/>
          <cell r="CQ504"/>
          <cell r="CR504"/>
          <cell r="CS504"/>
          <cell r="CT504"/>
          <cell r="CU504"/>
          <cell r="CV504"/>
          <cell r="CW504"/>
          <cell r="CX504"/>
          <cell r="CY504"/>
          <cell r="CZ504"/>
          <cell r="DA504"/>
          <cell r="DB504"/>
          <cell r="DC504"/>
          <cell r="DD504"/>
          <cell r="DE504"/>
          <cell r="DF504"/>
          <cell r="DG504"/>
          <cell r="DH504"/>
          <cell r="DI504"/>
          <cell r="DJ504"/>
          <cell r="DK504"/>
          <cell r="DL504"/>
          <cell r="DM504"/>
          <cell r="DN504"/>
          <cell r="DO504"/>
          <cell r="DP504"/>
          <cell r="DQ504"/>
          <cell r="DR504"/>
          <cell r="DS504"/>
          <cell r="DT504"/>
          <cell r="DU504"/>
          <cell r="DV504"/>
          <cell r="DW504"/>
          <cell r="DX504"/>
          <cell r="DY504"/>
          <cell r="DZ504"/>
          <cell r="EA504"/>
          <cell r="EB504"/>
          <cell r="EC504"/>
          <cell r="ED504"/>
          <cell r="EE504"/>
          <cell r="EF504"/>
          <cell r="EG504"/>
          <cell r="EH504"/>
          <cell r="EI504"/>
          <cell r="EJ504"/>
          <cell r="EK504"/>
          <cell r="EL504"/>
          <cell r="EM504"/>
          <cell r="EN504"/>
          <cell r="EO504"/>
          <cell r="EP504"/>
          <cell r="EQ504"/>
          <cell r="ER504"/>
          <cell r="ES504"/>
          <cell r="ET504"/>
          <cell r="EU504" t="str">
            <v>$ -</v>
          </cell>
          <cell r="EV504"/>
          <cell r="EW504"/>
          <cell r="EX504"/>
          <cell r="EY504"/>
          <cell r="EZ504"/>
          <cell r="FA504"/>
          <cell r="FB504">
            <v>0</v>
          </cell>
          <cell r="FC504" t="str">
            <v>#¡VALOR!</v>
          </cell>
          <cell r="FD504">
            <v>0</v>
          </cell>
          <cell r="FE504" t="str">
            <v>$ 0</v>
          </cell>
          <cell r="FF504" t="str">
            <v>#¡VALOR!</v>
          </cell>
          <cell r="FG504" t="str">
            <v>#¡VALOR!</v>
          </cell>
          <cell r="FH504"/>
          <cell r="FI504"/>
          <cell r="FJ504" t="str">
            <v>#N/D</v>
          </cell>
          <cell r="FK504" t="str">
            <v>#N/D</v>
          </cell>
          <cell r="FL504" t="str">
            <v>$504</v>
          </cell>
          <cell r="FM504" t="str">
            <v>#N/D</v>
          </cell>
          <cell r="FN504" t="str">
            <v>#N/D</v>
          </cell>
          <cell r="FO504" t="str">
            <v>#N/D</v>
          </cell>
          <cell r="FP504" t="str">
            <v>#N/D</v>
          </cell>
          <cell r="FQ504" t="str">
            <v>#¡REF!</v>
          </cell>
          <cell r="FR504" t="str">
            <v>#N/D</v>
          </cell>
          <cell r="FS504"/>
          <cell r="FT504"/>
          <cell r="FU504"/>
          <cell r="FV504">
            <v>0</v>
          </cell>
          <cell r="FW504" t="str">
            <v>#N/D</v>
          </cell>
          <cell r="FX504"/>
          <cell r="FY504"/>
          <cell r="FZ504"/>
          <cell r="GA504"/>
          <cell r="GB504"/>
          <cell r="GC504"/>
        </row>
        <row r="505">
          <cell r="A505"/>
          <cell r="B505"/>
          <cell r="C505">
            <v>2025</v>
          </cell>
          <cell r="D505"/>
          <cell r="E505"/>
          <cell r="F505"/>
          <cell r="G505"/>
          <cell r="H505"/>
          <cell r="I505"/>
          <cell r="J505"/>
          <cell r="K505"/>
          <cell r="L505"/>
          <cell r="M505"/>
          <cell r="N505"/>
          <cell r="O505"/>
          <cell r="P505"/>
          <cell r="Q505"/>
          <cell r="R505"/>
          <cell r="S505"/>
          <cell r="T505"/>
          <cell r="U505"/>
          <cell r="V505"/>
          <cell r="W505"/>
          <cell r="X505"/>
          <cell r="Y505"/>
          <cell r="Z505"/>
          <cell r="AA505"/>
          <cell r="AB505"/>
          <cell r="AC505"/>
          <cell r="AD505"/>
          <cell r="AE505"/>
          <cell r="AF505"/>
          <cell r="AG505"/>
          <cell r="AH505"/>
          <cell r="AI505"/>
          <cell r="AJ505"/>
          <cell r="AK505"/>
          <cell r="AL505"/>
          <cell r="AM505" t="str">
            <v>#¡VALOR!</v>
          </cell>
          <cell r="AN505">
            <v>0</v>
          </cell>
          <cell r="AO505"/>
          <cell r="AP505"/>
          <cell r="AQ505"/>
          <cell r="AR505"/>
          <cell r="AS505"/>
          <cell r="AT505"/>
          <cell r="AU505"/>
          <cell r="AV505"/>
          <cell r="AW505"/>
          <cell r="AX505"/>
          <cell r="AY505"/>
          <cell r="AZ505"/>
          <cell r="BA505"/>
          <cell r="BB505"/>
          <cell r="BC505"/>
          <cell r="BD505"/>
          <cell r="BE505"/>
          <cell r="BF505"/>
          <cell r="BG505"/>
          <cell r="BH505"/>
          <cell r="BI505"/>
          <cell r="BJ505"/>
          <cell r="BK505"/>
          <cell r="BL505"/>
          <cell r="BM505"/>
          <cell r="BN505"/>
          <cell r="BO505"/>
          <cell r="BP505"/>
          <cell r="BQ505"/>
          <cell r="BR505"/>
          <cell r="BS505"/>
          <cell r="BT505"/>
          <cell r="BU505"/>
          <cell r="BV505"/>
          <cell r="BW505"/>
          <cell r="BX505"/>
          <cell r="BY505"/>
          <cell r="BZ505"/>
          <cell r="CA505"/>
          <cell r="CB505"/>
          <cell r="CC505"/>
          <cell r="CD505"/>
          <cell r="CE505"/>
          <cell r="CF505"/>
          <cell r="CG505"/>
          <cell r="CH505"/>
          <cell r="CI505"/>
          <cell r="CJ505"/>
          <cell r="CK505"/>
          <cell r="CL505"/>
          <cell r="CM505"/>
          <cell r="CN505"/>
          <cell r="CO505"/>
          <cell r="CP505"/>
          <cell r="CQ505"/>
          <cell r="CR505"/>
          <cell r="CS505"/>
          <cell r="CT505"/>
          <cell r="CU505"/>
          <cell r="CV505"/>
          <cell r="CW505"/>
          <cell r="CX505"/>
          <cell r="CY505"/>
          <cell r="CZ505"/>
          <cell r="DA505"/>
          <cell r="DB505"/>
          <cell r="DC505"/>
          <cell r="DD505"/>
          <cell r="DE505"/>
          <cell r="DF505"/>
          <cell r="DG505"/>
          <cell r="DH505"/>
          <cell r="DI505"/>
          <cell r="DJ505"/>
          <cell r="DK505"/>
          <cell r="DL505"/>
          <cell r="DM505"/>
          <cell r="DN505"/>
          <cell r="DO505"/>
          <cell r="DP505"/>
          <cell r="DQ505"/>
          <cell r="DR505"/>
          <cell r="DS505"/>
          <cell r="DT505"/>
          <cell r="DU505"/>
          <cell r="DV505"/>
          <cell r="DW505"/>
          <cell r="DX505"/>
          <cell r="DY505"/>
          <cell r="DZ505"/>
          <cell r="EA505"/>
          <cell r="EB505"/>
          <cell r="EC505"/>
          <cell r="ED505"/>
          <cell r="EE505"/>
          <cell r="EF505"/>
          <cell r="EG505"/>
          <cell r="EH505"/>
          <cell r="EI505"/>
          <cell r="EJ505"/>
          <cell r="EK505"/>
          <cell r="EL505"/>
          <cell r="EM505"/>
          <cell r="EN505"/>
          <cell r="EO505"/>
          <cell r="EP505"/>
          <cell r="EQ505"/>
          <cell r="ER505"/>
          <cell r="ES505"/>
          <cell r="ET505"/>
          <cell r="EU505" t="str">
            <v>$ -</v>
          </cell>
          <cell r="EV505"/>
          <cell r="EW505"/>
          <cell r="EX505"/>
          <cell r="EY505"/>
          <cell r="EZ505"/>
          <cell r="FA505"/>
          <cell r="FB505">
            <v>0</v>
          </cell>
          <cell r="FC505" t="str">
            <v>#¡VALOR!</v>
          </cell>
          <cell r="FD505">
            <v>0</v>
          </cell>
          <cell r="FE505" t="str">
            <v>$ 0</v>
          </cell>
          <cell r="FF505" t="str">
            <v>#¡VALOR!</v>
          </cell>
          <cell r="FG505" t="str">
            <v>#¡VALOR!</v>
          </cell>
          <cell r="FH505"/>
          <cell r="FI505"/>
          <cell r="FJ505" t="str">
            <v>#N/D</v>
          </cell>
          <cell r="FK505" t="str">
            <v>#N/D</v>
          </cell>
          <cell r="FL505" t="str">
            <v>$505</v>
          </cell>
          <cell r="FM505" t="str">
            <v>#N/D</v>
          </cell>
          <cell r="FN505" t="str">
            <v>#N/D</v>
          </cell>
          <cell r="FO505" t="str">
            <v>#N/D</v>
          </cell>
          <cell r="FP505" t="str">
            <v>#N/D</v>
          </cell>
          <cell r="FQ505" t="str">
            <v>#¡REF!</v>
          </cell>
          <cell r="FR505" t="str">
            <v>#N/D</v>
          </cell>
          <cell r="FS505"/>
          <cell r="FT505"/>
          <cell r="FU505"/>
          <cell r="FV505">
            <v>0</v>
          </cell>
          <cell r="FW505" t="str">
            <v>#N/D</v>
          </cell>
          <cell r="FX505"/>
          <cell r="FY505"/>
          <cell r="FZ505"/>
          <cell r="GA505"/>
          <cell r="GB505"/>
          <cell r="GC505"/>
        </row>
        <row r="506">
          <cell r="A506"/>
          <cell r="B506"/>
          <cell r="C506">
            <v>2025</v>
          </cell>
          <cell r="D506"/>
          <cell r="E506"/>
          <cell r="F506"/>
          <cell r="G506"/>
          <cell r="H506"/>
          <cell r="I506"/>
          <cell r="J506"/>
          <cell r="K506"/>
          <cell r="L506"/>
          <cell r="M506"/>
          <cell r="N506"/>
          <cell r="O506"/>
          <cell r="P506"/>
          <cell r="Q506"/>
          <cell r="R506"/>
          <cell r="S506"/>
          <cell r="T506"/>
          <cell r="U506"/>
          <cell r="V506"/>
          <cell r="W506"/>
          <cell r="X506"/>
          <cell r="Y506"/>
          <cell r="Z506"/>
          <cell r="AA506"/>
          <cell r="AB506"/>
          <cell r="AC506"/>
          <cell r="AD506"/>
          <cell r="AE506"/>
          <cell r="AF506"/>
          <cell r="AG506"/>
          <cell r="AH506"/>
          <cell r="AI506"/>
          <cell r="AJ506"/>
          <cell r="AK506"/>
          <cell r="AL506"/>
          <cell r="AM506" t="str">
            <v>#¡VALOR!</v>
          </cell>
          <cell r="AN506">
            <v>0</v>
          </cell>
          <cell r="AO506"/>
          <cell r="AP506"/>
          <cell r="AQ506"/>
          <cell r="AR506"/>
          <cell r="AS506"/>
          <cell r="AT506"/>
          <cell r="AU506"/>
          <cell r="AV506"/>
          <cell r="AW506"/>
          <cell r="AX506"/>
          <cell r="AY506"/>
          <cell r="AZ506"/>
          <cell r="BA506"/>
          <cell r="BB506"/>
          <cell r="BC506"/>
          <cell r="BD506"/>
          <cell r="BE506"/>
          <cell r="BF506"/>
          <cell r="BG506"/>
          <cell r="BH506"/>
          <cell r="BI506"/>
          <cell r="BJ506"/>
          <cell r="BK506"/>
          <cell r="BL506"/>
          <cell r="BM506"/>
          <cell r="BN506"/>
          <cell r="BO506"/>
          <cell r="BP506"/>
          <cell r="BQ506"/>
          <cell r="BR506"/>
          <cell r="BS506"/>
          <cell r="BT506"/>
          <cell r="BU506"/>
          <cell r="BV506"/>
          <cell r="BW506"/>
          <cell r="BX506"/>
          <cell r="BY506"/>
          <cell r="BZ506"/>
          <cell r="CA506"/>
          <cell r="CB506"/>
          <cell r="CC506"/>
          <cell r="CD506"/>
          <cell r="CE506"/>
          <cell r="CF506"/>
          <cell r="CG506"/>
          <cell r="CH506"/>
          <cell r="CI506"/>
          <cell r="CJ506"/>
          <cell r="CK506"/>
          <cell r="CL506"/>
          <cell r="CM506"/>
          <cell r="CN506"/>
          <cell r="CO506"/>
          <cell r="CP506"/>
          <cell r="CQ506"/>
          <cell r="CR506"/>
          <cell r="CS506"/>
          <cell r="CT506"/>
          <cell r="CU506"/>
          <cell r="CV506"/>
          <cell r="CW506"/>
          <cell r="CX506"/>
          <cell r="CY506"/>
          <cell r="CZ506"/>
          <cell r="DA506"/>
          <cell r="DB506"/>
          <cell r="DC506"/>
          <cell r="DD506"/>
          <cell r="DE506"/>
          <cell r="DF506"/>
          <cell r="DG506"/>
          <cell r="DH506"/>
          <cell r="DI506"/>
          <cell r="DJ506"/>
          <cell r="DK506"/>
          <cell r="DL506"/>
          <cell r="DM506"/>
          <cell r="DN506"/>
          <cell r="DO506"/>
          <cell r="DP506"/>
          <cell r="DQ506"/>
          <cell r="DR506"/>
          <cell r="DS506"/>
          <cell r="DT506"/>
          <cell r="DU506"/>
          <cell r="DV506"/>
          <cell r="DW506"/>
          <cell r="DX506"/>
          <cell r="DY506"/>
          <cell r="DZ506"/>
          <cell r="EA506"/>
          <cell r="EB506"/>
          <cell r="EC506"/>
          <cell r="ED506"/>
          <cell r="EE506"/>
          <cell r="EF506"/>
          <cell r="EG506"/>
          <cell r="EH506"/>
          <cell r="EI506"/>
          <cell r="EJ506"/>
          <cell r="EK506"/>
          <cell r="EL506"/>
          <cell r="EM506"/>
          <cell r="EN506"/>
          <cell r="EO506"/>
          <cell r="EP506"/>
          <cell r="EQ506"/>
          <cell r="ER506"/>
          <cell r="ES506"/>
          <cell r="ET506"/>
          <cell r="EU506" t="str">
            <v>$ -</v>
          </cell>
          <cell r="EV506"/>
          <cell r="EW506"/>
          <cell r="EX506"/>
          <cell r="EY506"/>
          <cell r="EZ506"/>
          <cell r="FA506"/>
          <cell r="FB506">
            <v>0</v>
          </cell>
          <cell r="FC506" t="str">
            <v>#¡VALOR!</v>
          </cell>
          <cell r="FD506">
            <v>0</v>
          </cell>
          <cell r="FE506" t="str">
            <v>$ 0</v>
          </cell>
          <cell r="FF506" t="str">
            <v>#¡VALOR!</v>
          </cell>
          <cell r="FG506" t="str">
            <v>#¡VALOR!</v>
          </cell>
          <cell r="FH506"/>
          <cell r="FI506"/>
          <cell r="FJ506" t="str">
            <v>#N/D</v>
          </cell>
          <cell r="FK506" t="str">
            <v>#N/D</v>
          </cell>
          <cell r="FL506" t="str">
            <v>$506</v>
          </cell>
          <cell r="FM506" t="str">
            <v>#N/D</v>
          </cell>
          <cell r="FN506" t="str">
            <v>#N/D</v>
          </cell>
          <cell r="FO506" t="str">
            <v>#N/D</v>
          </cell>
          <cell r="FP506" t="str">
            <v>#N/D</v>
          </cell>
          <cell r="FQ506" t="str">
            <v>#¡REF!</v>
          </cell>
          <cell r="FR506" t="str">
            <v>#N/D</v>
          </cell>
          <cell r="FS506"/>
          <cell r="FT506"/>
          <cell r="FU506"/>
          <cell r="FV506">
            <v>0</v>
          </cell>
          <cell r="FW506" t="str">
            <v>#N/D</v>
          </cell>
          <cell r="FX506"/>
          <cell r="FY506"/>
          <cell r="FZ506"/>
          <cell r="GA506"/>
          <cell r="GB506"/>
          <cell r="GC506"/>
        </row>
        <row r="507">
          <cell r="A507"/>
          <cell r="B507"/>
          <cell r="C507">
            <v>2025</v>
          </cell>
          <cell r="D507"/>
          <cell r="E507"/>
          <cell r="F507"/>
          <cell r="G507"/>
          <cell r="H507"/>
          <cell r="I507"/>
          <cell r="J507"/>
          <cell r="K507"/>
          <cell r="L507"/>
          <cell r="M507"/>
          <cell r="N507"/>
          <cell r="O507"/>
          <cell r="P507"/>
          <cell r="Q507"/>
          <cell r="R507"/>
          <cell r="S507"/>
          <cell r="T507"/>
          <cell r="U507"/>
          <cell r="V507"/>
          <cell r="W507"/>
          <cell r="X507"/>
          <cell r="Y507"/>
          <cell r="Z507"/>
          <cell r="AA507"/>
          <cell r="AB507"/>
          <cell r="AC507"/>
          <cell r="AD507"/>
          <cell r="AE507"/>
          <cell r="AF507"/>
          <cell r="AG507"/>
          <cell r="AH507"/>
          <cell r="AI507"/>
          <cell r="AJ507"/>
          <cell r="AK507"/>
          <cell r="AL507"/>
          <cell r="AM507" t="str">
            <v>#¡VALOR!</v>
          </cell>
          <cell r="AN507">
            <v>0</v>
          </cell>
          <cell r="AO507"/>
          <cell r="AP507"/>
          <cell r="AQ507"/>
          <cell r="AR507"/>
          <cell r="AS507"/>
          <cell r="AT507"/>
          <cell r="AU507"/>
          <cell r="AV507"/>
          <cell r="AW507"/>
          <cell r="AX507"/>
          <cell r="AY507"/>
          <cell r="AZ507"/>
          <cell r="BA507"/>
          <cell r="BB507"/>
          <cell r="BC507"/>
          <cell r="BD507"/>
          <cell r="BE507"/>
          <cell r="BF507"/>
          <cell r="BG507"/>
          <cell r="BH507"/>
          <cell r="BI507"/>
          <cell r="BJ507"/>
          <cell r="BK507"/>
          <cell r="BL507"/>
          <cell r="BM507"/>
          <cell r="BN507"/>
          <cell r="BO507"/>
          <cell r="BP507"/>
          <cell r="BQ507"/>
          <cell r="BR507"/>
          <cell r="BS507"/>
          <cell r="BT507"/>
          <cell r="BU507"/>
          <cell r="BV507"/>
          <cell r="BW507"/>
          <cell r="BX507"/>
          <cell r="BY507"/>
          <cell r="BZ507"/>
          <cell r="CA507"/>
          <cell r="CB507"/>
          <cell r="CC507"/>
          <cell r="CD507"/>
          <cell r="CE507"/>
          <cell r="CF507"/>
          <cell r="CG507"/>
          <cell r="CH507"/>
          <cell r="CI507"/>
          <cell r="CJ507"/>
          <cell r="CK507"/>
          <cell r="CL507"/>
          <cell r="CM507"/>
          <cell r="CN507"/>
          <cell r="CO507"/>
          <cell r="CP507"/>
          <cell r="CQ507"/>
          <cell r="CR507"/>
          <cell r="CS507"/>
          <cell r="CT507"/>
          <cell r="CU507"/>
          <cell r="CV507"/>
          <cell r="CW507"/>
          <cell r="CX507"/>
          <cell r="CY507"/>
          <cell r="CZ507"/>
          <cell r="DA507"/>
          <cell r="DB507"/>
          <cell r="DC507"/>
          <cell r="DD507"/>
          <cell r="DE507"/>
          <cell r="DF507"/>
          <cell r="DG507"/>
          <cell r="DH507"/>
          <cell r="DI507"/>
          <cell r="DJ507"/>
          <cell r="DK507"/>
          <cell r="DL507"/>
          <cell r="DM507"/>
          <cell r="DN507"/>
          <cell r="DO507"/>
          <cell r="DP507"/>
          <cell r="DQ507"/>
          <cell r="DR507"/>
          <cell r="DS507"/>
          <cell r="DT507"/>
          <cell r="DU507"/>
          <cell r="DV507"/>
          <cell r="DW507"/>
          <cell r="DX507"/>
          <cell r="DY507"/>
          <cell r="DZ507"/>
          <cell r="EA507"/>
          <cell r="EB507"/>
          <cell r="EC507"/>
          <cell r="ED507"/>
          <cell r="EE507"/>
          <cell r="EF507"/>
          <cell r="EG507"/>
          <cell r="EH507"/>
          <cell r="EI507"/>
          <cell r="EJ507"/>
          <cell r="EK507"/>
          <cell r="EL507"/>
          <cell r="EM507"/>
          <cell r="EN507"/>
          <cell r="EO507"/>
          <cell r="EP507"/>
          <cell r="EQ507"/>
          <cell r="ER507"/>
          <cell r="ES507"/>
          <cell r="ET507"/>
          <cell r="EU507" t="str">
            <v>$ -</v>
          </cell>
          <cell r="EV507"/>
          <cell r="EW507"/>
          <cell r="EX507"/>
          <cell r="EY507"/>
          <cell r="EZ507"/>
          <cell r="FA507"/>
          <cell r="FB507">
            <v>0</v>
          </cell>
          <cell r="FC507" t="str">
            <v>#¡VALOR!</v>
          </cell>
          <cell r="FD507">
            <v>0</v>
          </cell>
          <cell r="FE507" t="str">
            <v>$ 0</v>
          </cell>
          <cell r="FF507" t="str">
            <v>#¡VALOR!</v>
          </cell>
          <cell r="FG507" t="str">
            <v>#¡VALOR!</v>
          </cell>
          <cell r="FH507"/>
          <cell r="FI507"/>
          <cell r="FJ507" t="str">
            <v>#N/D</v>
          </cell>
          <cell r="FK507" t="str">
            <v>#N/D</v>
          </cell>
          <cell r="FL507" t="str">
            <v>$507</v>
          </cell>
          <cell r="FM507" t="str">
            <v>#N/D</v>
          </cell>
          <cell r="FN507" t="str">
            <v>#N/D</v>
          </cell>
          <cell r="FO507" t="str">
            <v>#N/D</v>
          </cell>
          <cell r="FP507" t="str">
            <v>#N/D</v>
          </cell>
          <cell r="FQ507" t="str">
            <v>#¡REF!</v>
          </cell>
          <cell r="FR507" t="str">
            <v>#N/D</v>
          </cell>
          <cell r="FS507"/>
          <cell r="FT507"/>
          <cell r="FU507"/>
          <cell r="FV507">
            <v>0</v>
          </cell>
          <cell r="FW507" t="str">
            <v>#N/D</v>
          </cell>
          <cell r="FX507"/>
          <cell r="FY507"/>
          <cell r="FZ507"/>
          <cell r="GA507"/>
          <cell r="GB507"/>
          <cell r="GC507"/>
        </row>
        <row r="508">
          <cell r="A508"/>
          <cell r="B508"/>
          <cell r="C508">
            <v>2025</v>
          </cell>
          <cell r="D508"/>
          <cell r="E508"/>
          <cell r="F508"/>
          <cell r="G508"/>
          <cell r="H508"/>
          <cell r="I508"/>
          <cell r="J508"/>
          <cell r="K508"/>
          <cell r="L508"/>
          <cell r="M508"/>
          <cell r="N508"/>
          <cell r="O508"/>
          <cell r="P508"/>
          <cell r="Q508"/>
          <cell r="R508"/>
          <cell r="S508"/>
          <cell r="T508"/>
          <cell r="U508"/>
          <cell r="V508"/>
          <cell r="W508"/>
          <cell r="X508"/>
          <cell r="Y508"/>
          <cell r="Z508"/>
          <cell r="AA508"/>
          <cell r="AB508"/>
          <cell r="AC508"/>
          <cell r="AD508"/>
          <cell r="AE508"/>
          <cell r="AF508"/>
          <cell r="AG508"/>
          <cell r="AH508"/>
          <cell r="AI508"/>
          <cell r="AJ508"/>
          <cell r="AK508"/>
          <cell r="AL508"/>
          <cell r="AM508" t="str">
            <v>#¡VALOR!</v>
          </cell>
          <cell r="AN508">
            <v>0</v>
          </cell>
          <cell r="AO508"/>
          <cell r="AP508"/>
          <cell r="AQ508"/>
          <cell r="AR508"/>
          <cell r="AS508"/>
          <cell r="AT508"/>
          <cell r="AU508"/>
          <cell r="AV508"/>
          <cell r="AW508"/>
          <cell r="AX508"/>
          <cell r="AY508"/>
          <cell r="AZ508"/>
          <cell r="BA508"/>
          <cell r="BB508"/>
          <cell r="BC508"/>
          <cell r="BD508"/>
          <cell r="BE508"/>
          <cell r="BF508"/>
          <cell r="BG508"/>
          <cell r="BH508"/>
          <cell r="BI508"/>
          <cell r="BJ508"/>
          <cell r="BK508"/>
          <cell r="BL508"/>
          <cell r="BM508"/>
          <cell r="BN508"/>
          <cell r="BO508"/>
          <cell r="BP508"/>
          <cell r="BQ508"/>
          <cell r="BR508"/>
          <cell r="BS508"/>
          <cell r="BT508"/>
          <cell r="BU508"/>
          <cell r="BV508"/>
          <cell r="BW508"/>
          <cell r="BX508"/>
          <cell r="BY508"/>
          <cell r="BZ508"/>
          <cell r="CA508"/>
          <cell r="CB508"/>
          <cell r="CC508"/>
          <cell r="CD508"/>
          <cell r="CE508"/>
          <cell r="CF508"/>
          <cell r="CG508"/>
          <cell r="CH508"/>
          <cell r="CI508"/>
          <cell r="CJ508"/>
          <cell r="CK508"/>
          <cell r="CL508"/>
          <cell r="CM508"/>
          <cell r="CN508"/>
          <cell r="CO508"/>
          <cell r="CP508"/>
          <cell r="CQ508"/>
          <cell r="CR508"/>
          <cell r="CS508"/>
          <cell r="CT508"/>
          <cell r="CU508"/>
          <cell r="CV508"/>
          <cell r="CW508"/>
          <cell r="CX508"/>
          <cell r="CY508"/>
          <cell r="CZ508"/>
          <cell r="DA508"/>
          <cell r="DB508"/>
          <cell r="DC508"/>
          <cell r="DD508"/>
          <cell r="DE508"/>
          <cell r="DF508"/>
          <cell r="DG508"/>
          <cell r="DH508"/>
          <cell r="DI508"/>
          <cell r="DJ508"/>
          <cell r="DK508"/>
          <cell r="DL508"/>
          <cell r="DM508"/>
          <cell r="DN508"/>
          <cell r="DO508"/>
          <cell r="DP508"/>
          <cell r="DQ508"/>
          <cell r="DR508"/>
          <cell r="DS508"/>
          <cell r="DT508"/>
          <cell r="DU508"/>
          <cell r="DV508"/>
          <cell r="DW508"/>
          <cell r="DX508"/>
          <cell r="DY508"/>
          <cell r="DZ508"/>
          <cell r="EA508"/>
          <cell r="EB508"/>
          <cell r="EC508"/>
          <cell r="ED508"/>
          <cell r="EE508"/>
          <cell r="EF508"/>
          <cell r="EG508"/>
          <cell r="EH508"/>
          <cell r="EI508"/>
          <cell r="EJ508"/>
          <cell r="EK508"/>
          <cell r="EL508"/>
          <cell r="EM508"/>
          <cell r="EN508"/>
          <cell r="EO508"/>
          <cell r="EP508"/>
          <cell r="EQ508"/>
          <cell r="ER508"/>
          <cell r="ES508"/>
          <cell r="ET508"/>
          <cell r="EU508" t="str">
            <v>$ -</v>
          </cell>
          <cell r="EV508"/>
          <cell r="EW508"/>
          <cell r="EX508"/>
          <cell r="EY508"/>
          <cell r="EZ508"/>
          <cell r="FA508"/>
          <cell r="FB508">
            <v>0</v>
          </cell>
          <cell r="FC508" t="str">
            <v>#¡VALOR!</v>
          </cell>
          <cell r="FD508">
            <v>0</v>
          </cell>
          <cell r="FE508" t="str">
            <v>$ 0</v>
          </cell>
          <cell r="FF508" t="str">
            <v>#¡VALOR!</v>
          </cell>
          <cell r="FG508" t="str">
            <v>#¡VALOR!</v>
          </cell>
          <cell r="FH508"/>
          <cell r="FI508"/>
          <cell r="FJ508" t="str">
            <v>#N/D</v>
          </cell>
          <cell r="FK508" t="str">
            <v>#N/D</v>
          </cell>
          <cell r="FL508" t="str">
            <v>$508</v>
          </cell>
          <cell r="FM508" t="str">
            <v>#N/D</v>
          </cell>
          <cell r="FN508" t="str">
            <v>#N/D</v>
          </cell>
          <cell r="FO508" t="str">
            <v>#N/D</v>
          </cell>
          <cell r="FP508" t="str">
            <v>#N/D</v>
          </cell>
          <cell r="FQ508" t="str">
            <v>#¡REF!</v>
          </cell>
          <cell r="FR508" t="str">
            <v>#N/D</v>
          </cell>
          <cell r="FS508"/>
          <cell r="FT508"/>
          <cell r="FU508"/>
          <cell r="FV508">
            <v>0</v>
          </cell>
          <cell r="FW508" t="str">
            <v>#N/D</v>
          </cell>
          <cell r="FX508"/>
          <cell r="FY508"/>
          <cell r="FZ508"/>
          <cell r="GA508"/>
          <cell r="GB508"/>
          <cell r="GC508"/>
        </row>
        <row r="509">
          <cell r="A509"/>
          <cell r="B509"/>
          <cell r="C509">
            <v>2025</v>
          </cell>
          <cell r="D509"/>
          <cell r="E509"/>
          <cell r="F509"/>
          <cell r="G509"/>
          <cell r="H509"/>
          <cell r="I509"/>
          <cell r="J509"/>
          <cell r="K509"/>
          <cell r="L509"/>
          <cell r="M509"/>
          <cell r="N509"/>
          <cell r="O509"/>
          <cell r="P509"/>
          <cell r="Q509"/>
          <cell r="R509"/>
          <cell r="S509"/>
          <cell r="T509"/>
          <cell r="U509"/>
          <cell r="V509"/>
          <cell r="W509"/>
          <cell r="X509"/>
          <cell r="Y509"/>
          <cell r="Z509"/>
          <cell r="AA509"/>
          <cell r="AB509"/>
          <cell r="AC509"/>
          <cell r="AD509"/>
          <cell r="AE509"/>
          <cell r="AF509"/>
          <cell r="AG509"/>
          <cell r="AH509"/>
          <cell r="AI509"/>
          <cell r="AJ509"/>
          <cell r="AK509"/>
          <cell r="AL509"/>
          <cell r="AM509" t="str">
            <v>#¡VALOR!</v>
          </cell>
          <cell r="AN509">
            <v>0</v>
          </cell>
          <cell r="AO509"/>
          <cell r="AP509"/>
          <cell r="AQ509"/>
          <cell r="AR509"/>
          <cell r="AS509"/>
          <cell r="AT509"/>
          <cell r="AU509"/>
          <cell r="AV509"/>
          <cell r="AW509"/>
          <cell r="AX509"/>
          <cell r="AY509"/>
          <cell r="AZ509"/>
          <cell r="BA509"/>
          <cell r="BB509"/>
          <cell r="BC509"/>
          <cell r="BD509"/>
          <cell r="BE509"/>
          <cell r="BF509"/>
          <cell r="BG509"/>
          <cell r="BH509"/>
          <cell r="BI509"/>
          <cell r="BJ509"/>
          <cell r="BK509"/>
          <cell r="BL509"/>
          <cell r="BM509"/>
          <cell r="BN509"/>
          <cell r="BO509"/>
          <cell r="BP509"/>
          <cell r="BQ509"/>
          <cell r="BR509"/>
          <cell r="BS509"/>
          <cell r="BT509"/>
          <cell r="BU509"/>
          <cell r="BV509"/>
          <cell r="BW509"/>
          <cell r="BX509"/>
          <cell r="BY509"/>
          <cell r="BZ509"/>
          <cell r="CA509"/>
          <cell r="CB509"/>
          <cell r="CC509"/>
          <cell r="CD509"/>
          <cell r="CE509"/>
          <cell r="CF509"/>
          <cell r="CG509"/>
          <cell r="CH509"/>
          <cell r="CI509"/>
          <cell r="CJ509"/>
          <cell r="CK509"/>
          <cell r="CL509"/>
          <cell r="CM509"/>
          <cell r="CN509"/>
          <cell r="CO509"/>
          <cell r="CP509"/>
          <cell r="CQ509"/>
          <cell r="CR509"/>
          <cell r="CS509"/>
          <cell r="CT509"/>
          <cell r="CU509"/>
          <cell r="CV509"/>
          <cell r="CW509"/>
          <cell r="CX509"/>
          <cell r="CY509"/>
          <cell r="CZ509"/>
          <cell r="DA509"/>
          <cell r="DB509"/>
          <cell r="DC509"/>
          <cell r="DD509"/>
          <cell r="DE509"/>
          <cell r="DF509"/>
          <cell r="DG509"/>
          <cell r="DH509"/>
          <cell r="DI509"/>
          <cell r="DJ509"/>
          <cell r="DK509"/>
          <cell r="DL509"/>
          <cell r="DM509"/>
          <cell r="DN509"/>
          <cell r="DO509"/>
          <cell r="DP509"/>
          <cell r="DQ509"/>
          <cell r="DR509"/>
          <cell r="DS509"/>
          <cell r="DT509"/>
          <cell r="DU509"/>
          <cell r="DV509"/>
          <cell r="DW509"/>
          <cell r="DX509"/>
          <cell r="DY509"/>
          <cell r="DZ509"/>
          <cell r="EA509"/>
          <cell r="EB509"/>
          <cell r="EC509"/>
          <cell r="ED509"/>
          <cell r="EE509"/>
          <cell r="EF509"/>
          <cell r="EG509"/>
          <cell r="EH509"/>
          <cell r="EI509"/>
          <cell r="EJ509"/>
          <cell r="EK509"/>
          <cell r="EL509"/>
          <cell r="EM509"/>
          <cell r="EN509"/>
          <cell r="EO509"/>
          <cell r="EP509"/>
          <cell r="EQ509"/>
          <cell r="ER509"/>
          <cell r="ES509"/>
          <cell r="ET509"/>
          <cell r="EU509" t="str">
            <v>$ -</v>
          </cell>
          <cell r="EV509"/>
          <cell r="EW509"/>
          <cell r="EX509"/>
          <cell r="EY509"/>
          <cell r="EZ509"/>
          <cell r="FA509"/>
          <cell r="FB509">
            <v>0</v>
          </cell>
          <cell r="FC509" t="str">
            <v>#¡VALOR!</v>
          </cell>
          <cell r="FD509">
            <v>0</v>
          </cell>
          <cell r="FE509" t="str">
            <v>$ 0</v>
          </cell>
          <cell r="FF509" t="str">
            <v>#¡VALOR!</v>
          </cell>
          <cell r="FG509" t="str">
            <v>#¡VALOR!</v>
          </cell>
          <cell r="FH509"/>
          <cell r="FI509"/>
          <cell r="FJ509" t="str">
            <v>#N/D</v>
          </cell>
          <cell r="FK509" t="str">
            <v>#N/D</v>
          </cell>
          <cell r="FL509" t="str">
            <v>$509</v>
          </cell>
          <cell r="FM509" t="str">
            <v>#N/D</v>
          </cell>
          <cell r="FN509" t="str">
            <v>#N/D</v>
          </cell>
          <cell r="FO509" t="str">
            <v>#N/D</v>
          </cell>
          <cell r="FP509" t="str">
            <v>#N/D</v>
          </cell>
          <cell r="FQ509" t="str">
            <v>#¡REF!</v>
          </cell>
          <cell r="FR509" t="str">
            <v>#N/D</v>
          </cell>
          <cell r="FS509"/>
          <cell r="FT509"/>
          <cell r="FU509"/>
          <cell r="FV509">
            <v>0</v>
          </cell>
          <cell r="FW509" t="str">
            <v>#N/D</v>
          </cell>
          <cell r="FX509"/>
          <cell r="FY509"/>
          <cell r="FZ509"/>
          <cell r="GA509"/>
          <cell r="GB509"/>
          <cell r="GC509"/>
        </row>
        <row r="510">
          <cell r="A510"/>
          <cell r="B510"/>
          <cell r="C510">
            <v>2025</v>
          </cell>
          <cell r="D510"/>
          <cell r="E510"/>
          <cell r="F510"/>
          <cell r="G510"/>
          <cell r="H510"/>
          <cell r="I510"/>
          <cell r="J510"/>
          <cell r="K510"/>
          <cell r="L510"/>
          <cell r="M510"/>
          <cell r="N510"/>
          <cell r="O510"/>
          <cell r="P510"/>
          <cell r="Q510"/>
          <cell r="R510"/>
          <cell r="S510"/>
          <cell r="T510"/>
          <cell r="U510"/>
          <cell r="V510"/>
          <cell r="W510"/>
          <cell r="X510"/>
          <cell r="Y510"/>
          <cell r="Z510"/>
          <cell r="AA510"/>
          <cell r="AB510"/>
          <cell r="AC510"/>
          <cell r="AD510"/>
          <cell r="AE510"/>
          <cell r="AF510"/>
          <cell r="AG510"/>
          <cell r="AH510"/>
          <cell r="AI510"/>
          <cell r="AJ510"/>
          <cell r="AK510"/>
          <cell r="AL510"/>
          <cell r="AM510" t="str">
            <v>#¡VALOR!</v>
          </cell>
          <cell r="AN510">
            <v>0</v>
          </cell>
          <cell r="AO510"/>
          <cell r="AP510"/>
          <cell r="AQ510"/>
          <cell r="AR510"/>
          <cell r="AS510"/>
          <cell r="AT510"/>
          <cell r="AU510"/>
          <cell r="AV510"/>
          <cell r="AW510"/>
          <cell r="AX510"/>
          <cell r="AY510"/>
          <cell r="AZ510"/>
          <cell r="BA510"/>
          <cell r="BB510"/>
          <cell r="BC510"/>
          <cell r="BD510"/>
          <cell r="BE510"/>
          <cell r="BF510"/>
          <cell r="BG510"/>
          <cell r="BH510"/>
          <cell r="BI510"/>
          <cell r="BJ510"/>
          <cell r="BK510"/>
          <cell r="BL510"/>
          <cell r="BM510"/>
          <cell r="BN510"/>
          <cell r="BO510"/>
          <cell r="BP510"/>
          <cell r="BQ510"/>
          <cell r="BR510"/>
          <cell r="BS510"/>
          <cell r="BT510"/>
          <cell r="BU510"/>
          <cell r="BV510"/>
          <cell r="BW510"/>
          <cell r="BX510"/>
          <cell r="BY510"/>
          <cell r="BZ510"/>
          <cell r="CA510"/>
          <cell r="CB510"/>
          <cell r="CC510"/>
          <cell r="CD510"/>
          <cell r="CE510"/>
          <cell r="CF510"/>
          <cell r="CG510"/>
          <cell r="CH510"/>
          <cell r="CI510"/>
          <cell r="CJ510"/>
          <cell r="CK510"/>
          <cell r="CL510"/>
          <cell r="CM510"/>
          <cell r="CN510"/>
          <cell r="CO510"/>
          <cell r="CP510"/>
          <cell r="CQ510"/>
          <cell r="CR510"/>
          <cell r="CS510"/>
          <cell r="CT510"/>
          <cell r="CU510"/>
          <cell r="CV510"/>
          <cell r="CW510"/>
          <cell r="CX510"/>
          <cell r="CY510"/>
          <cell r="CZ510"/>
          <cell r="DA510"/>
          <cell r="DB510"/>
          <cell r="DC510"/>
          <cell r="DD510"/>
          <cell r="DE510"/>
          <cell r="DF510"/>
          <cell r="DG510"/>
          <cell r="DH510"/>
          <cell r="DI510"/>
          <cell r="DJ510"/>
          <cell r="DK510"/>
          <cell r="DL510"/>
          <cell r="DM510"/>
          <cell r="DN510"/>
          <cell r="DO510"/>
          <cell r="DP510"/>
          <cell r="DQ510"/>
          <cell r="DR510"/>
          <cell r="DS510"/>
          <cell r="DT510"/>
          <cell r="DU510"/>
          <cell r="DV510"/>
          <cell r="DW510"/>
          <cell r="DX510"/>
          <cell r="DY510"/>
          <cell r="DZ510"/>
          <cell r="EA510"/>
          <cell r="EB510"/>
          <cell r="EC510"/>
          <cell r="ED510"/>
          <cell r="EE510"/>
          <cell r="EF510"/>
          <cell r="EG510"/>
          <cell r="EH510"/>
          <cell r="EI510"/>
          <cell r="EJ510"/>
          <cell r="EK510"/>
          <cell r="EL510"/>
          <cell r="EM510"/>
          <cell r="EN510"/>
          <cell r="EO510"/>
          <cell r="EP510"/>
          <cell r="EQ510"/>
          <cell r="ER510"/>
          <cell r="ES510"/>
          <cell r="ET510"/>
          <cell r="EU510" t="str">
            <v>$ -</v>
          </cell>
          <cell r="EV510"/>
          <cell r="EW510"/>
          <cell r="EX510"/>
          <cell r="EY510"/>
          <cell r="EZ510"/>
          <cell r="FA510"/>
          <cell r="FB510">
            <v>0</v>
          </cell>
          <cell r="FC510" t="str">
            <v>#¡VALOR!</v>
          </cell>
          <cell r="FD510">
            <v>0</v>
          </cell>
          <cell r="FE510" t="str">
            <v>$ 0</v>
          </cell>
          <cell r="FF510" t="str">
            <v>#¡VALOR!</v>
          </cell>
          <cell r="FG510" t="str">
            <v>#¡VALOR!</v>
          </cell>
          <cell r="FH510"/>
          <cell r="FI510"/>
          <cell r="FJ510" t="str">
            <v>#N/D</v>
          </cell>
          <cell r="FK510" t="str">
            <v>#N/D</v>
          </cell>
          <cell r="FL510" t="str">
            <v>$510</v>
          </cell>
          <cell r="FM510" t="str">
            <v>#N/D</v>
          </cell>
          <cell r="FN510" t="str">
            <v>#N/D</v>
          </cell>
          <cell r="FO510" t="str">
            <v>#N/D</v>
          </cell>
          <cell r="FP510" t="str">
            <v>#N/D</v>
          </cell>
          <cell r="FQ510" t="str">
            <v>#¡REF!</v>
          </cell>
          <cell r="FR510" t="str">
            <v>#N/D</v>
          </cell>
          <cell r="FS510"/>
          <cell r="FT510"/>
          <cell r="FU510"/>
          <cell r="FV510">
            <v>0</v>
          </cell>
          <cell r="FW510" t="str">
            <v>#N/D</v>
          </cell>
          <cell r="FX510"/>
          <cell r="FY510"/>
          <cell r="FZ510"/>
          <cell r="GA510"/>
          <cell r="GB510"/>
          <cell r="GC510"/>
        </row>
        <row r="511">
          <cell r="A511"/>
          <cell r="B511"/>
          <cell r="C511">
            <v>2025</v>
          </cell>
          <cell r="D511"/>
          <cell r="E511"/>
          <cell r="F511"/>
          <cell r="G511"/>
          <cell r="H511"/>
          <cell r="I511"/>
          <cell r="J511"/>
          <cell r="K511"/>
          <cell r="L511"/>
          <cell r="M511"/>
          <cell r="N511"/>
          <cell r="O511"/>
          <cell r="P511"/>
          <cell r="Q511"/>
          <cell r="R511"/>
          <cell r="S511"/>
          <cell r="T511"/>
          <cell r="U511"/>
          <cell r="V511"/>
          <cell r="W511"/>
          <cell r="X511"/>
          <cell r="Y511"/>
          <cell r="Z511"/>
          <cell r="AA511"/>
          <cell r="AB511"/>
          <cell r="AC511"/>
          <cell r="AD511"/>
          <cell r="AE511"/>
          <cell r="AF511"/>
          <cell r="AG511"/>
          <cell r="AH511"/>
          <cell r="AI511"/>
          <cell r="AJ511"/>
          <cell r="AK511"/>
          <cell r="AL511"/>
          <cell r="AM511" t="str">
            <v>#¡VALOR!</v>
          </cell>
          <cell r="AN511">
            <v>0</v>
          </cell>
          <cell r="AO511"/>
          <cell r="AP511"/>
          <cell r="AQ511"/>
          <cell r="AR511"/>
          <cell r="AS511"/>
          <cell r="AT511"/>
          <cell r="AU511"/>
          <cell r="AV511"/>
          <cell r="AW511"/>
          <cell r="AX511"/>
          <cell r="AY511"/>
          <cell r="AZ511"/>
          <cell r="BA511"/>
          <cell r="BB511"/>
          <cell r="BC511"/>
          <cell r="BD511"/>
          <cell r="BE511"/>
          <cell r="BF511"/>
          <cell r="BG511"/>
          <cell r="BH511"/>
          <cell r="BI511"/>
          <cell r="BJ511"/>
          <cell r="BK511"/>
          <cell r="BL511"/>
          <cell r="BM511"/>
          <cell r="BN511"/>
          <cell r="BO511"/>
          <cell r="BP511"/>
          <cell r="BQ511"/>
          <cell r="BR511"/>
          <cell r="BS511"/>
          <cell r="BT511"/>
          <cell r="BU511"/>
          <cell r="BV511"/>
          <cell r="BW511"/>
          <cell r="BX511"/>
          <cell r="BY511"/>
          <cell r="BZ511"/>
          <cell r="CA511"/>
          <cell r="CB511"/>
          <cell r="CC511"/>
          <cell r="CD511"/>
          <cell r="CE511"/>
          <cell r="CF511"/>
          <cell r="CG511"/>
          <cell r="CH511"/>
          <cell r="CI511"/>
          <cell r="CJ511"/>
          <cell r="CK511"/>
          <cell r="CL511"/>
          <cell r="CM511"/>
          <cell r="CN511"/>
          <cell r="CO511"/>
          <cell r="CP511"/>
          <cell r="CQ511"/>
          <cell r="CR511"/>
          <cell r="CS511"/>
          <cell r="CT511"/>
          <cell r="CU511"/>
          <cell r="CV511"/>
          <cell r="CW511"/>
          <cell r="CX511"/>
          <cell r="CY511"/>
          <cell r="CZ511"/>
          <cell r="DA511"/>
          <cell r="DB511"/>
          <cell r="DC511"/>
          <cell r="DD511"/>
          <cell r="DE511"/>
          <cell r="DF511"/>
          <cell r="DG511"/>
          <cell r="DH511"/>
          <cell r="DI511"/>
          <cell r="DJ511"/>
          <cell r="DK511"/>
          <cell r="DL511"/>
          <cell r="DM511"/>
          <cell r="DN511"/>
          <cell r="DO511"/>
          <cell r="DP511"/>
          <cell r="DQ511"/>
          <cell r="DR511"/>
          <cell r="DS511"/>
          <cell r="DT511"/>
          <cell r="DU511"/>
          <cell r="DV511"/>
          <cell r="DW511"/>
          <cell r="DX511"/>
          <cell r="DY511"/>
          <cell r="DZ511"/>
          <cell r="EA511"/>
          <cell r="EB511"/>
          <cell r="EC511"/>
          <cell r="ED511"/>
          <cell r="EE511"/>
          <cell r="EF511"/>
          <cell r="EG511"/>
          <cell r="EH511"/>
          <cell r="EI511"/>
          <cell r="EJ511"/>
          <cell r="EK511"/>
          <cell r="EL511"/>
          <cell r="EM511"/>
          <cell r="EN511"/>
          <cell r="EO511"/>
          <cell r="EP511"/>
          <cell r="EQ511"/>
          <cell r="ER511"/>
          <cell r="ES511"/>
          <cell r="ET511"/>
          <cell r="EU511" t="str">
            <v>$ -</v>
          </cell>
          <cell r="EV511"/>
          <cell r="EW511"/>
          <cell r="EX511"/>
          <cell r="EY511"/>
          <cell r="EZ511"/>
          <cell r="FA511"/>
          <cell r="FB511">
            <v>0</v>
          </cell>
          <cell r="FC511" t="str">
            <v>#¡VALOR!</v>
          </cell>
          <cell r="FD511">
            <v>0</v>
          </cell>
          <cell r="FE511" t="str">
            <v>$ 0</v>
          </cell>
          <cell r="FF511" t="str">
            <v>#¡VALOR!</v>
          </cell>
          <cell r="FG511" t="str">
            <v>#¡VALOR!</v>
          </cell>
          <cell r="FH511"/>
          <cell r="FI511"/>
          <cell r="FJ511" t="str">
            <v>#N/D</v>
          </cell>
          <cell r="FK511" t="str">
            <v>#N/D</v>
          </cell>
          <cell r="FL511" t="str">
            <v>$511</v>
          </cell>
          <cell r="FM511" t="str">
            <v>#N/D</v>
          </cell>
          <cell r="FN511" t="str">
            <v>#N/D</v>
          </cell>
          <cell r="FO511" t="str">
            <v>#N/D</v>
          </cell>
          <cell r="FP511" t="str">
            <v>#N/D</v>
          </cell>
          <cell r="FQ511" t="str">
            <v>#¡REF!</v>
          </cell>
          <cell r="FR511" t="str">
            <v>#N/D</v>
          </cell>
          <cell r="FS511"/>
          <cell r="FT511"/>
          <cell r="FU511"/>
          <cell r="FV511">
            <v>0</v>
          </cell>
          <cell r="FW511" t="str">
            <v>#N/D</v>
          </cell>
          <cell r="FX511"/>
          <cell r="FY511"/>
          <cell r="FZ511"/>
          <cell r="GA511"/>
          <cell r="GB511"/>
          <cell r="GC511"/>
        </row>
        <row r="512">
          <cell r="A512"/>
          <cell r="B512"/>
          <cell r="C512">
            <v>2025</v>
          </cell>
          <cell r="D512"/>
          <cell r="E512"/>
          <cell r="F512"/>
          <cell r="G512"/>
          <cell r="H512"/>
          <cell r="I512"/>
          <cell r="J512"/>
          <cell r="K512"/>
          <cell r="L512"/>
          <cell r="M512"/>
          <cell r="N512"/>
          <cell r="O512"/>
          <cell r="P512"/>
          <cell r="Q512"/>
          <cell r="R512"/>
          <cell r="S512"/>
          <cell r="T512"/>
          <cell r="U512"/>
          <cell r="V512"/>
          <cell r="W512"/>
          <cell r="X512"/>
          <cell r="Y512"/>
          <cell r="Z512"/>
          <cell r="AA512"/>
          <cell r="AB512"/>
          <cell r="AC512"/>
          <cell r="AD512"/>
          <cell r="AE512"/>
          <cell r="AF512"/>
          <cell r="AG512"/>
          <cell r="AH512"/>
          <cell r="AI512"/>
          <cell r="AJ512"/>
          <cell r="AK512"/>
          <cell r="AL512"/>
          <cell r="AM512" t="str">
            <v>#¡VALOR!</v>
          </cell>
          <cell r="AN512">
            <v>0</v>
          </cell>
          <cell r="AO512"/>
          <cell r="AP512"/>
          <cell r="AQ512"/>
          <cell r="AR512"/>
          <cell r="AS512"/>
          <cell r="AT512"/>
          <cell r="AU512"/>
          <cell r="AV512"/>
          <cell r="AW512"/>
          <cell r="AX512"/>
          <cell r="AY512"/>
          <cell r="AZ512"/>
          <cell r="BA512"/>
          <cell r="BB512"/>
          <cell r="BC512"/>
          <cell r="BD512"/>
          <cell r="BE512"/>
          <cell r="BF512"/>
          <cell r="BG512"/>
          <cell r="BH512"/>
          <cell r="BI512"/>
          <cell r="BJ512"/>
          <cell r="BK512"/>
          <cell r="BL512"/>
          <cell r="BM512"/>
          <cell r="BN512"/>
          <cell r="BO512"/>
          <cell r="BP512"/>
          <cell r="BQ512"/>
          <cell r="BR512"/>
          <cell r="BS512"/>
          <cell r="BT512"/>
          <cell r="BU512"/>
          <cell r="BV512"/>
          <cell r="BW512"/>
          <cell r="BX512"/>
          <cell r="BY512"/>
          <cell r="BZ512"/>
          <cell r="CA512"/>
          <cell r="CB512"/>
          <cell r="CC512"/>
          <cell r="CD512"/>
          <cell r="CE512"/>
          <cell r="CF512"/>
          <cell r="CG512"/>
          <cell r="CH512"/>
          <cell r="CI512"/>
          <cell r="CJ512"/>
          <cell r="CK512"/>
          <cell r="CL512"/>
          <cell r="CM512"/>
          <cell r="CN512"/>
          <cell r="CO512"/>
          <cell r="CP512"/>
          <cell r="CQ512"/>
          <cell r="CR512"/>
          <cell r="CS512"/>
          <cell r="CT512"/>
          <cell r="CU512"/>
          <cell r="CV512"/>
          <cell r="CW512"/>
          <cell r="CX512"/>
          <cell r="CY512"/>
          <cell r="CZ512"/>
          <cell r="DA512"/>
          <cell r="DB512"/>
          <cell r="DC512"/>
          <cell r="DD512"/>
          <cell r="DE512"/>
          <cell r="DF512"/>
          <cell r="DG512"/>
          <cell r="DH512"/>
          <cell r="DI512"/>
          <cell r="DJ512"/>
          <cell r="DK512"/>
          <cell r="DL512"/>
          <cell r="DM512"/>
          <cell r="DN512"/>
          <cell r="DO512"/>
          <cell r="DP512"/>
          <cell r="DQ512"/>
          <cell r="DR512"/>
          <cell r="DS512"/>
          <cell r="DT512"/>
          <cell r="DU512"/>
          <cell r="DV512"/>
          <cell r="DW512"/>
          <cell r="DX512"/>
          <cell r="DY512"/>
          <cell r="DZ512"/>
          <cell r="EA512"/>
          <cell r="EB512"/>
          <cell r="EC512"/>
          <cell r="ED512"/>
          <cell r="EE512"/>
          <cell r="EF512"/>
          <cell r="EG512"/>
          <cell r="EH512"/>
          <cell r="EI512"/>
          <cell r="EJ512"/>
          <cell r="EK512"/>
          <cell r="EL512"/>
          <cell r="EM512"/>
          <cell r="EN512"/>
          <cell r="EO512"/>
          <cell r="EP512"/>
          <cell r="EQ512"/>
          <cell r="ER512"/>
          <cell r="ES512"/>
          <cell r="ET512"/>
          <cell r="EU512" t="str">
            <v>$ -</v>
          </cell>
          <cell r="EV512"/>
          <cell r="EW512"/>
          <cell r="EX512"/>
          <cell r="EY512"/>
          <cell r="EZ512"/>
          <cell r="FA512"/>
          <cell r="FB512">
            <v>0</v>
          </cell>
          <cell r="FC512" t="str">
            <v>#¡VALOR!</v>
          </cell>
          <cell r="FD512">
            <v>0</v>
          </cell>
          <cell r="FE512" t="str">
            <v>$ 0</v>
          </cell>
          <cell r="FF512" t="str">
            <v>#¡VALOR!</v>
          </cell>
          <cell r="FG512" t="str">
            <v>#¡VALOR!</v>
          </cell>
          <cell r="FH512"/>
          <cell r="FI512"/>
          <cell r="FJ512" t="str">
            <v>#N/D</v>
          </cell>
          <cell r="FK512" t="str">
            <v>#N/D</v>
          </cell>
          <cell r="FL512" t="str">
            <v>$512</v>
          </cell>
          <cell r="FM512" t="str">
            <v>#N/D</v>
          </cell>
          <cell r="FN512" t="str">
            <v>#N/D</v>
          </cell>
          <cell r="FO512" t="str">
            <v>#N/D</v>
          </cell>
          <cell r="FP512" t="str">
            <v>#N/D</v>
          </cell>
          <cell r="FQ512" t="str">
            <v>#¡REF!</v>
          </cell>
          <cell r="FR512" t="str">
            <v>#N/D</v>
          </cell>
          <cell r="FS512"/>
          <cell r="FT512"/>
          <cell r="FU512"/>
          <cell r="FV512">
            <v>0</v>
          </cell>
          <cell r="FW512" t="str">
            <v>#N/D</v>
          </cell>
          <cell r="FX512"/>
          <cell r="FY512"/>
          <cell r="FZ512"/>
          <cell r="GA512"/>
          <cell r="GB512"/>
          <cell r="GC512"/>
        </row>
        <row r="513">
          <cell r="A513"/>
          <cell r="B513"/>
          <cell r="C513">
            <v>2025</v>
          </cell>
          <cell r="D513"/>
          <cell r="E513"/>
          <cell r="F513"/>
          <cell r="G513"/>
          <cell r="H513"/>
          <cell r="I513"/>
          <cell r="J513"/>
          <cell r="K513"/>
          <cell r="L513"/>
          <cell r="M513"/>
          <cell r="N513"/>
          <cell r="O513"/>
          <cell r="P513"/>
          <cell r="Q513"/>
          <cell r="R513"/>
          <cell r="S513"/>
          <cell r="T513"/>
          <cell r="U513"/>
          <cell r="V513"/>
          <cell r="W513"/>
          <cell r="X513"/>
          <cell r="Y513"/>
          <cell r="Z513"/>
          <cell r="AA513"/>
          <cell r="AB513"/>
          <cell r="AC513"/>
          <cell r="AD513"/>
          <cell r="AE513"/>
          <cell r="AF513"/>
          <cell r="AG513"/>
          <cell r="AH513"/>
          <cell r="AI513"/>
          <cell r="AJ513"/>
          <cell r="AK513"/>
          <cell r="AL513"/>
          <cell r="AM513" t="str">
            <v>#¡VALOR!</v>
          </cell>
          <cell r="AN513">
            <v>0</v>
          </cell>
          <cell r="AO513"/>
          <cell r="AP513"/>
          <cell r="AQ513"/>
          <cell r="AR513"/>
          <cell r="AS513"/>
          <cell r="AT513"/>
          <cell r="AU513"/>
          <cell r="AV513"/>
          <cell r="AW513"/>
          <cell r="AX513"/>
          <cell r="AY513"/>
          <cell r="AZ513"/>
          <cell r="BA513"/>
          <cell r="BB513"/>
          <cell r="BC513"/>
          <cell r="BD513"/>
          <cell r="BE513"/>
          <cell r="BF513"/>
          <cell r="BG513"/>
          <cell r="BH513"/>
          <cell r="BI513"/>
          <cell r="BJ513"/>
          <cell r="BK513"/>
          <cell r="BL513"/>
          <cell r="BM513"/>
          <cell r="BN513"/>
          <cell r="BO513"/>
          <cell r="BP513"/>
          <cell r="BQ513"/>
          <cell r="BR513"/>
          <cell r="BS513"/>
          <cell r="BT513"/>
          <cell r="BU513"/>
          <cell r="BV513"/>
          <cell r="BW513"/>
          <cell r="BX513"/>
          <cell r="BY513"/>
          <cell r="BZ513"/>
          <cell r="CA513"/>
          <cell r="CB513"/>
          <cell r="CC513"/>
          <cell r="CD513"/>
          <cell r="CE513"/>
          <cell r="CF513"/>
          <cell r="CG513"/>
          <cell r="CH513"/>
          <cell r="CI513"/>
          <cell r="CJ513"/>
          <cell r="CK513"/>
          <cell r="CL513"/>
          <cell r="CM513"/>
          <cell r="CN513"/>
          <cell r="CO513"/>
          <cell r="CP513"/>
          <cell r="CQ513"/>
          <cell r="CR513"/>
          <cell r="CS513"/>
          <cell r="CT513"/>
          <cell r="CU513"/>
          <cell r="CV513"/>
          <cell r="CW513"/>
          <cell r="CX513"/>
          <cell r="CY513"/>
          <cell r="CZ513"/>
          <cell r="DA513"/>
          <cell r="DB513"/>
          <cell r="DC513"/>
          <cell r="DD513"/>
          <cell r="DE513"/>
          <cell r="DF513"/>
          <cell r="DG513"/>
          <cell r="DH513"/>
          <cell r="DI513"/>
          <cell r="DJ513"/>
          <cell r="DK513"/>
          <cell r="DL513"/>
          <cell r="DM513"/>
          <cell r="DN513"/>
          <cell r="DO513"/>
          <cell r="DP513"/>
          <cell r="DQ513"/>
          <cell r="DR513"/>
          <cell r="DS513"/>
          <cell r="DT513"/>
          <cell r="DU513"/>
          <cell r="DV513"/>
          <cell r="DW513"/>
          <cell r="DX513"/>
          <cell r="DY513"/>
          <cell r="DZ513"/>
          <cell r="EA513"/>
          <cell r="EB513"/>
          <cell r="EC513"/>
          <cell r="ED513"/>
          <cell r="EE513"/>
          <cell r="EF513"/>
          <cell r="EG513"/>
          <cell r="EH513"/>
          <cell r="EI513"/>
          <cell r="EJ513"/>
          <cell r="EK513"/>
          <cell r="EL513"/>
          <cell r="EM513"/>
          <cell r="EN513"/>
          <cell r="EO513"/>
          <cell r="EP513"/>
          <cell r="EQ513"/>
          <cell r="ER513"/>
          <cell r="ES513"/>
          <cell r="ET513"/>
          <cell r="EU513" t="str">
            <v>$ -</v>
          </cell>
          <cell r="EV513"/>
          <cell r="EW513"/>
          <cell r="EX513"/>
          <cell r="EY513"/>
          <cell r="EZ513"/>
          <cell r="FA513"/>
          <cell r="FB513">
            <v>0</v>
          </cell>
          <cell r="FC513" t="str">
            <v>#¡VALOR!</v>
          </cell>
          <cell r="FD513">
            <v>0</v>
          </cell>
          <cell r="FE513" t="str">
            <v>$ 0</v>
          </cell>
          <cell r="FF513" t="str">
            <v>#¡VALOR!</v>
          </cell>
          <cell r="FG513" t="str">
            <v>#¡VALOR!</v>
          </cell>
          <cell r="FH513"/>
          <cell r="FI513"/>
          <cell r="FJ513" t="str">
            <v>#N/D</v>
          </cell>
          <cell r="FK513" t="str">
            <v>#N/D</v>
          </cell>
          <cell r="FL513" t="str">
            <v>$513</v>
          </cell>
          <cell r="FM513" t="str">
            <v>#N/D</v>
          </cell>
          <cell r="FN513" t="str">
            <v>#N/D</v>
          </cell>
          <cell r="FO513" t="str">
            <v>#N/D</v>
          </cell>
          <cell r="FP513" t="str">
            <v>#N/D</v>
          </cell>
          <cell r="FQ513" t="str">
            <v>#¡REF!</v>
          </cell>
          <cell r="FR513" t="str">
            <v>#N/D</v>
          </cell>
          <cell r="FS513"/>
          <cell r="FT513"/>
          <cell r="FU513"/>
          <cell r="FV513">
            <v>0</v>
          </cell>
          <cell r="FW513" t="str">
            <v>#N/D</v>
          </cell>
          <cell r="FX513"/>
          <cell r="FY513"/>
          <cell r="FZ513"/>
          <cell r="GA513"/>
          <cell r="GB513"/>
          <cell r="GC513"/>
        </row>
        <row r="514">
          <cell r="A514"/>
          <cell r="B514"/>
          <cell r="C514">
            <v>2025</v>
          </cell>
          <cell r="D514"/>
          <cell r="E514"/>
          <cell r="F514"/>
          <cell r="G514"/>
          <cell r="H514"/>
          <cell r="I514"/>
          <cell r="J514"/>
          <cell r="K514"/>
          <cell r="L514"/>
          <cell r="M514"/>
          <cell r="N514"/>
          <cell r="O514"/>
          <cell r="P514"/>
          <cell r="Q514"/>
          <cell r="R514"/>
          <cell r="S514"/>
          <cell r="T514"/>
          <cell r="U514"/>
          <cell r="V514"/>
          <cell r="W514"/>
          <cell r="X514"/>
          <cell r="Y514"/>
          <cell r="Z514"/>
          <cell r="AA514"/>
          <cell r="AB514"/>
          <cell r="AC514"/>
          <cell r="AD514"/>
          <cell r="AE514"/>
          <cell r="AF514"/>
          <cell r="AG514"/>
          <cell r="AH514"/>
          <cell r="AI514"/>
          <cell r="AJ514"/>
          <cell r="AK514"/>
          <cell r="AL514"/>
          <cell r="AM514" t="str">
            <v>#¡VALOR!</v>
          </cell>
          <cell r="AN514">
            <v>0</v>
          </cell>
          <cell r="AO514"/>
          <cell r="AP514"/>
          <cell r="AQ514"/>
          <cell r="AR514"/>
          <cell r="AS514"/>
          <cell r="AT514"/>
          <cell r="AU514"/>
          <cell r="AV514"/>
          <cell r="AW514"/>
          <cell r="AX514"/>
          <cell r="AY514"/>
          <cell r="AZ514"/>
          <cell r="BA514"/>
          <cell r="BB514"/>
          <cell r="BC514"/>
          <cell r="BD514"/>
          <cell r="BE514"/>
          <cell r="BF514"/>
          <cell r="BG514"/>
          <cell r="BH514"/>
          <cell r="BI514"/>
          <cell r="BJ514"/>
          <cell r="BK514"/>
          <cell r="BL514"/>
          <cell r="BM514"/>
          <cell r="BN514"/>
          <cell r="BO514"/>
          <cell r="BP514"/>
          <cell r="BQ514"/>
          <cell r="BR514"/>
          <cell r="BS514"/>
          <cell r="BT514"/>
          <cell r="BU514"/>
          <cell r="BV514"/>
          <cell r="BW514"/>
          <cell r="BX514"/>
          <cell r="BY514"/>
          <cell r="BZ514"/>
          <cell r="CA514"/>
          <cell r="CB514"/>
          <cell r="CC514"/>
          <cell r="CD514"/>
          <cell r="CE514"/>
          <cell r="CF514"/>
          <cell r="CG514"/>
          <cell r="CH514"/>
          <cell r="CI514"/>
          <cell r="CJ514"/>
          <cell r="CK514"/>
          <cell r="CL514"/>
          <cell r="CM514"/>
          <cell r="CN514"/>
          <cell r="CO514"/>
          <cell r="CP514"/>
          <cell r="CQ514"/>
          <cell r="CR514"/>
          <cell r="CS514"/>
          <cell r="CT514"/>
          <cell r="CU514"/>
          <cell r="CV514"/>
          <cell r="CW514"/>
          <cell r="CX514"/>
          <cell r="CY514"/>
          <cell r="CZ514"/>
          <cell r="DA514"/>
          <cell r="DB514"/>
          <cell r="DC514"/>
          <cell r="DD514"/>
          <cell r="DE514"/>
          <cell r="DF514"/>
          <cell r="DG514"/>
          <cell r="DH514"/>
          <cell r="DI514"/>
          <cell r="DJ514"/>
          <cell r="DK514"/>
          <cell r="DL514"/>
          <cell r="DM514"/>
          <cell r="DN514"/>
          <cell r="DO514"/>
          <cell r="DP514"/>
          <cell r="DQ514"/>
          <cell r="DR514"/>
          <cell r="DS514"/>
          <cell r="DT514"/>
          <cell r="DU514"/>
          <cell r="DV514"/>
          <cell r="DW514"/>
          <cell r="DX514"/>
          <cell r="DY514"/>
          <cell r="DZ514"/>
          <cell r="EA514"/>
          <cell r="EB514"/>
          <cell r="EC514"/>
          <cell r="ED514"/>
          <cell r="EE514"/>
          <cell r="EF514"/>
          <cell r="EG514"/>
          <cell r="EH514"/>
          <cell r="EI514"/>
          <cell r="EJ514"/>
          <cell r="EK514"/>
          <cell r="EL514"/>
          <cell r="EM514"/>
          <cell r="EN514"/>
          <cell r="EO514"/>
          <cell r="EP514"/>
          <cell r="EQ514"/>
          <cell r="ER514"/>
          <cell r="ES514"/>
          <cell r="ET514"/>
          <cell r="EU514" t="str">
            <v>$ -</v>
          </cell>
          <cell r="EV514"/>
          <cell r="EW514"/>
          <cell r="EX514"/>
          <cell r="EY514"/>
          <cell r="EZ514"/>
          <cell r="FA514"/>
          <cell r="FB514">
            <v>0</v>
          </cell>
          <cell r="FC514" t="str">
            <v>#¡VALOR!</v>
          </cell>
          <cell r="FD514">
            <v>0</v>
          </cell>
          <cell r="FE514" t="str">
            <v>$ 0</v>
          </cell>
          <cell r="FF514" t="str">
            <v>#¡VALOR!</v>
          </cell>
          <cell r="FG514" t="str">
            <v>#¡VALOR!</v>
          </cell>
          <cell r="FH514"/>
          <cell r="FI514"/>
          <cell r="FJ514" t="str">
            <v>#N/D</v>
          </cell>
          <cell r="FK514" t="str">
            <v>#N/D</v>
          </cell>
          <cell r="FL514" t="str">
            <v>$514</v>
          </cell>
          <cell r="FM514" t="str">
            <v>#N/D</v>
          </cell>
          <cell r="FN514" t="str">
            <v>#N/D</v>
          </cell>
          <cell r="FO514" t="str">
            <v>#N/D</v>
          </cell>
          <cell r="FP514" t="str">
            <v>#N/D</v>
          </cell>
          <cell r="FQ514" t="str">
            <v>#¡REF!</v>
          </cell>
          <cell r="FR514" t="str">
            <v>#N/D</v>
          </cell>
          <cell r="FS514"/>
          <cell r="FT514"/>
          <cell r="FU514"/>
          <cell r="FV514">
            <v>0</v>
          </cell>
          <cell r="FW514" t="str">
            <v>#N/D</v>
          </cell>
          <cell r="FX514"/>
          <cell r="FY514"/>
          <cell r="FZ514"/>
          <cell r="GA514"/>
          <cell r="GB514"/>
          <cell r="GC514"/>
        </row>
        <row r="515">
          <cell r="A515"/>
          <cell r="B515"/>
          <cell r="C515">
            <v>2025</v>
          </cell>
          <cell r="D515"/>
          <cell r="E515"/>
          <cell r="F515"/>
          <cell r="G515"/>
          <cell r="H515"/>
          <cell r="I515"/>
          <cell r="J515"/>
          <cell r="K515"/>
          <cell r="L515"/>
          <cell r="M515"/>
          <cell r="N515"/>
          <cell r="O515"/>
          <cell r="P515"/>
          <cell r="Q515"/>
          <cell r="R515"/>
          <cell r="S515"/>
          <cell r="T515"/>
          <cell r="U515"/>
          <cell r="V515"/>
          <cell r="W515"/>
          <cell r="X515"/>
          <cell r="Y515"/>
          <cell r="Z515"/>
          <cell r="AA515"/>
          <cell r="AB515"/>
          <cell r="AC515"/>
          <cell r="AD515"/>
          <cell r="AE515"/>
          <cell r="AF515"/>
          <cell r="AG515"/>
          <cell r="AH515"/>
          <cell r="AI515"/>
          <cell r="AJ515"/>
          <cell r="AK515"/>
          <cell r="AL515"/>
          <cell r="AM515" t="str">
            <v>#¡VALOR!</v>
          </cell>
          <cell r="AN515">
            <v>0</v>
          </cell>
          <cell r="AO515"/>
          <cell r="AP515"/>
          <cell r="AQ515"/>
          <cell r="AR515"/>
          <cell r="AS515"/>
          <cell r="AT515"/>
          <cell r="AU515"/>
          <cell r="AV515"/>
          <cell r="AW515"/>
          <cell r="AX515"/>
          <cell r="AY515"/>
          <cell r="AZ515"/>
          <cell r="BA515"/>
          <cell r="BB515"/>
          <cell r="BC515"/>
          <cell r="BD515"/>
          <cell r="BE515"/>
          <cell r="BF515"/>
          <cell r="BG515"/>
          <cell r="BH515"/>
          <cell r="BI515"/>
          <cell r="BJ515"/>
          <cell r="BK515"/>
          <cell r="BL515"/>
          <cell r="BM515"/>
          <cell r="BN515"/>
          <cell r="BO515"/>
          <cell r="BP515"/>
          <cell r="BQ515"/>
          <cell r="BR515"/>
          <cell r="BS515"/>
          <cell r="BT515"/>
          <cell r="BU515"/>
          <cell r="BV515"/>
          <cell r="BW515"/>
          <cell r="BX515"/>
          <cell r="BY515"/>
          <cell r="BZ515"/>
          <cell r="CA515"/>
          <cell r="CB515"/>
          <cell r="CC515"/>
          <cell r="CD515"/>
          <cell r="CE515"/>
          <cell r="CF515"/>
          <cell r="CG515"/>
          <cell r="CH515"/>
          <cell r="CI515"/>
          <cell r="CJ515"/>
          <cell r="CK515"/>
          <cell r="CL515"/>
          <cell r="CM515"/>
          <cell r="CN515"/>
          <cell r="CO515"/>
          <cell r="CP515"/>
          <cell r="CQ515"/>
          <cell r="CR515"/>
          <cell r="CS515"/>
          <cell r="CT515"/>
          <cell r="CU515"/>
          <cell r="CV515"/>
          <cell r="CW515"/>
          <cell r="CX515"/>
          <cell r="CY515"/>
          <cell r="CZ515"/>
          <cell r="DA515"/>
          <cell r="DB515"/>
          <cell r="DC515"/>
          <cell r="DD515"/>
          <cell r="DE515"/>
          <cell r="DF515"/>
          <cell r="DG515"/>
          <cell r="DH515"/>
          <cell r="DI515"/>
          <cell r="DJ515"/>
          <cell r="DK515"/>
          <cell r="DL515"/>
          <cell r="DM515"/>
          <cell r="DN515"/>
          <cell r="DO515"/>
          <cell r="DP515"/>
          <cell r="DQ515"/>
          <cell r="DR515"/>
          <cell r="DS515"/>
          <cell r="DT515"/>
          <cell r="DU515"/>
          <cell r="DV515"/>
          <cell r="DW515"/>
          <cell r="DX515"/>
          <cell r="DY515"/>
          <cell r="DZ515"/>
          <cell r="EA515"/>
          <cell r="EB515"/>
          <cell r="EC515"/>
          <cell r="ED515"/>
          <cell r="EE515"/>
          <cell r="EF515"/>
          <cell r="EG515"/>
          <cell r="EH515"/>
          <cell r="EI515"/>
          <cell r="EJ515"/>
          <cell r="EK515"/>
          <cell r="EL515"/>
          <cell r="EM515"/>
          <cell r="EN515"/>
          <cell r="EO515"/>
          <cell r="EP515"/>
          <cell r="EQ515"/>
          <cell r="ER515"/>
          <cell r="ES515"/>
          <cell r="ET515"/>
          <cell r="EU515" t="str">
            <v>$ -</v>
          </cell>
          <cell r="EV515"/>
          <cell r="EW515"/>
          <cell r="EX515"/>
          <cell r="EY515"/>
          <cell r="EZ515"/>
          <cell r="FA515"/>
          <cell r="FB515">
            <v>0</v>
          </cell>
          <cell r="FC515" t="str">
            <v>#¡VALOR!</v>
          </cell>
          <cell r="FD515">
            <v>0</v>
          </cell>
          <cell r="FE515" t="str">
            <v>$ 0</v>
          </cell>
          <cell r="FF515" t="str">
            <v>#¡VALOR!</v>
          </cell>
          <cell r="FG515" t="str">
            <v>#¡VALOR!</v>
          </cell>
          <cell r="FH515"/>
          <cell r="FI515"/>
          <cell r="FJ515" t="str">
            <v>#N/D</v>
          </cell>
          <cell r="FK515" t="str">
            <v>#N/D</v>
          </cell>
          <cell r="FL515" t="str">
            <v>$515</v>
          </cell>
          <cell r="FM515" t="str">
            <v>#N/D</v>
          </cell>
          <cell r="FN515" t="str">
            <v>#N/D</v>
          </cell>
          <cell r="FO515" t="str">
            <v>#N/D</v>
          </cell>
          <cell r="FP515" t="str">
            <v>#N/D</v>
          </cell>
          <cell r="FQ515" t="str">
            <v>#¡REF!</v>
          </cell>
          <cell r="FR515" t="str">
            <v>#N/D</v>
          </cell>
          <cell r="FS515"/>
          <cell r="FT515"/>
          <cell r="FU515"/>
          <cell r="FV515">
            <v>0</v>
          </cell>
          <cell r="FW515" t="str">
            <v>#N/D</v>
          </cell>
          <cell r="FX515"/>
          <cell r="FY515"/>
          <cell r="FZ515"/>
          <cell r="GA515"/>
          <cell r="GB515"/>
          <cell r="GC515"/>
        </row>
        <row r="516">
          <cell r="A516"/>
          <cell r="B516"/>
          <cell r="C516">
            <v>2025</v>
          </cell>
          <cell r="D516"/>
          <cell r="E516"/>
          <cell r="F516"/>
          <cell r="G516"/>
          <cell r="H516"/>
          <cell r="I516"/>
          <cell r="J516"/>
          <cell r="K516"/>
          <cell r="L516"/>
          <cell r="M516"/>
          <cell r="N516"/>
          <cell r="O516"/>
          <cell r="P516"/>
          <cell r="Q516"/>
          <cell r="R516"/>
          <cell r="S516"/>
          <cell r="T516"/>
          <cell r="U516"/>
          <cell r="V516"/>
          <cell r="W516"/>
          <cell r="X516"/>
          <cell r="Y516"/>
          <cell r="Z516"/>
          <cell r="AA516"/>
          <cell r="AB516"/>
          <cell r="AC516"/>
          <cell r="AD516"/>
          <cell r="AE516"/>
          <cell r="AF516"/>
          <cell r="AG516"/>
          <cell r="AH516"/>
          <cell r="AI516"/>
          <cell r="AJ516"/>
          <cell r="AK516"/>
          <cell r="AL516"/>
          <cell r="AM516" t="str">
            <v>#¡VALOR!</v>
          </cell>
          <cell r="AN516">
            <v>0</v>
          </cell>
          <cell r="AO516"/>
          <cell r="AP516"/>
          <cell r="AQ516"/>
          <cell r="AR516"/>
          <cell r="AS516"/>
          <cell r="AT516"/>
          <cell r="AU516"/>
          <cell r="AV516"/>
          <cell r="AW516"/>
          <cell r="AX516"/>
          <cell r="AY516"/>
          <cell r="AZ516"/>
          <cell r="BA516"/>
          <cell r="BB516"/>
          <cell r="BC516"/>
          <cell r="BD516"/>
          <cell r="BE516"/>
          <cell r="BF516"/>
          <cell r="BG516"/>
          <cell r="BH516"/>
          <cell r="BI516"/>
          <cell r="BJ516"/>
          <cell r="BK516"/>
          <cell r="BL516"/>
          <cell r="BM516"/>
          <cell r="BN516"/>
          <cell r="BO516"/>
          <cell r="BP516"/>
          <cell r="BQ516"/>
          <cell r="BR516"/>
          <cell r="BS516"/>
          <cell r="BT516"/>
          <cell r="BU516"/>
          <cell r="BV516"/>
          <cell r="BW516"/>
          <cell r="BX516"/>
          <cell r="BY516"/>
          <cell r="BZ516"/>
          <cell r="CA516"/>
          <cell r="CB516"/>
          <cell r="CC516"/>
          <cell r="CD516"/>
          <cell r="CE516"/>
          <cell r="CF516"/>
          <cell r="CG516"/>
          <cell r="CH516"/>
          <cell r="CI516"/>
          <cell r="CJ516"/>
          <cell r="CK516"/>
          <cell r="CL516"/>
          <cell r="CM516"/>
          <cell r="CN516"/>
          <cell r="CO516"/>
          <cell r="CP516"/>
          <cell r="CQ516"/>
          <cell r="CR516"/>
          <cell r="CS516"/>
          <cell r="CT516"/>
          <cell r="CU516"/>
          <cell r="CV516"/>
          <cell r="CW516"/>
          <cell r="CX516"/>
          <cell r="CY516"/>
          <cell r="CZ516"/>
          <cell r="DA516"/>
          <cell r="DB516"/>
          <cell r="DC516"/>
          <cell r="DD516"/>
          <cell r="DE516"/>
          <cell r="DF516"/>
          <cell r="DG516"/>
          <cell r="DH516"/>
          <cell r="DI516"/>
          <cell r="DJ516"/>
          <cell r="DK516"/>
          <cell r="DL516"/>
          <cell r="DM516"/>
          <cell r="DN516"/>
          <cell r="DO516"/>
          <cell r="DP516"/>
          <cell r="DQ516"/>
          <cell r="DR516"/>
          <cell r="DS516"/>
          <cell r="DT516"/>
          <cell r="DU516"/>
          <cell r="DV516"/>
          <cell r="DW516"/>
          <cell r="DX516"/>
          <cell r="DY516"/>
          <cell r="DZ516"/>
          <cell r="EA516"/>
          <cell r="EB516"/>
          <cell r="EC516"/>
          <cell r="ED516"/>
          <cell r="EE516"/>
          <cell r="EF516"/>
          <cell r="EG516"/>
          <cell r="EH516"/>
          <cell r="EI516"/>
          <cell r="EJ516"/>
          <cell r="EK516"/>
          <cell r="EL516"/>
          <cell r="EM516"/>
          <cell r="EN516"/>
          <cell r="EO516"/>
          <cell r="EP516"/>
          <cell r="EQ516"/>
          <cell r="ER516"/>
          <cell r="ES516"/>
          <cell r="ET516"/>
          <cell r="EU516" t="str">
            <v>$ -</v>
          </cell>
          <cell r="EV516"/>
          <cell r="EW516"/>
          <cell r="EX516"/>
          <cell r="EY516"/>
          <cell r="EZ516"/>
          <cell r="FA516"/>
          <cell r="FB516">
            <v>0</v>
          </cell>
          <cell r="FC516" t="str">
            <v>#¡VALOR!</v>
          </cell>
          <cell r="FD516">
            <v>0</v>
          </cell>
          <cell r="FE516" t="str">
            <v>$ 0</v>
          </cell>
          <cell r="FF516" t="str">
            <v>#¡VALOR!</v>
          </cell>
          <cell r="FG516" t="str">
            <v>#¡VALOR!</v>
          </cell>
          <cell r="FH516"/>
          <cell r="FI516"/>
          <cell r="FJ516" t="str">
            <v>#N/D</v>
          </cell>
          <cell r="FK516" t="str">
            <v>#N/D</v>
          </cell>
          <cell r="FL516" t="str">
            <v>$516</v>
          </cell>
          <cell r="FM516" t="str">
            <v>#N/D</v>
          </cell>
          <cell r="FN516" t="str">
            <v>#N/D</v>
          </cell>
          <cell r="FO516" t="str">
            <v>#N/D</v>
          </cell>
          <cell r="FP516" t="str">
            <v>#N/D</v>
          </cell>
          <cell r="FQ516" t="str">
            <v>#¡REF!</v>
          </cell>
          <cell r="FR516" t="str">
            <v>#N/D</v>
          </cell>
          <cell r="FS516"/>
          <cell r="FT516"/>
          <cell r="FU516"/>
          <cell r="FV516">
            <v>0</v>
          </cell>
          <cell r="FW516" t="str">
            <v>#N/D</v>
          </cell>
          <cell r="FX516"/>
          <cell r="FY516"/>
          <cell r="FZ516"/>
          <cell r="GA516"/>
          <cell r="GB516"/>
          <cell r="GC516"/>
        </row>
        <row r="517">
          <cell r="A517"/>
          <cell r="B517"/>
          <cell r="C517">
            <v>2025</v>
          </cell>
          <cell r="D517"/>
          <cell r="E517"/>
          <cell r="F517"/>
          <cell r="G517"/>
          <cell r="H517"/>
          <cell r="I517"/>
          <cell r="J517"/>
          <cell r="K517"/>
          <cell r="L517"/>
          <cell r="M517"/>
          <cell r="N517"/>
          <cell r="O517"/>
          <cell r="P517"/>
          <cell r="Q517"/>
          <cell r="R517"/>
          <cell r="S517"/>
          <cell r="T517"/>
          <cell r="U517"/>
          <cell r="V517"/>
          <cell r="W517"/>
          <cell r="X517"/>
          <cell r="Y517"/>
          <cell r="Z517"/>
          <cell r="AA517"/>
          <cell r="AB517"/>
          <cell r="AC517"/>
          <cell r="AD517"/>
          <cell r="AE517"/>
          <cell r="AF517"/>
          <cell r="AG517"/>
          <cell r="AH517"/>
          <cell r="AI517"/>
          <cell r="AJ517"/>
          <cell r="AK517"/>
          <cell r="AL517"/>
          <cell r="AM517" t="str">
            <v>#¡VALOR!</v>
          </cell>
          <cell r="AN517">
            <v>0</v>
          </cell>
          <cell r="AO517"/>
          <cell r="AP517"/>
          <cell r="AQ517"/>
          <cell r="AR517"/>
          <cell r="AS517"/>
          <cell r="AT517"/>
          <cell r="AU517"/>
          <cell r="AV517"/>
          <cell r="AW517"/>
          <cell r="AX517"/>
          <cell r="AY517"/>
          <cell r="AZ517"/>
          <cell r="BA517"/>
          <cell r="BB517"/>
          <cell r="BC517"/>
          <cell r="BD517"/>
          <cell r="BE517"/>
          <cell r="BF517"/>
          <cell r="BG517"/>
          <cell r="BH517"/>
          <cell r="BI517"/>
          <cell r="BJ517"/>
          <cell r="BK517"/>
          <cell r="BL517"/>
          <cell r="BM517"/>
          <cell r="BN517"/>
          <cell r="BO517"/>
          <cell r="BP517"/>
          <cell r="BQ517"/>
          <cell r="BR517"/>
          <cell r="BS517"/>
          <cell r="BT517"/>
          <cell r="BU517"/>
          <cell r="BV517"/>
          <cell r="BW517"/>
          <cell r="BX517"/>
          <cell r="BY517"/>
          <cell r="BZ517"/>
          <cell r="CA517"/>
          <cell r="CB517"/>
          <cell r="CC517"/>
          <cell r="CD517"/>
          <cell r="CE517"/>
          <cell r="CF517"/>
          <cell r="CG517"/>
          <cell r="CH517"/>
          <cell r="CI517"/>
          <cell r="CJ517"/>
          <cell r="CK517"/>
          <cell r="CL517"/>
          <cell r="CM517"/>
          <cell r="CN517"/>
          <cell r="CO517"/>
          <cell r="CP517"/>
          <cell r="CQ517"/>
          <cell r="CR517"/>
          <cell r="CS517"/>
          <cell r="CT517"/>
          <cell r="CU517"/>
          <cell r="CV517"/>
          <cell r="CW517"/>
          <cell r="CX517"/>
          <cell r="CY517"/>
          <cell r="CZ517"/>
          <cell r="DA517"/>
          <cell r="DB517"/>
          <cell r="DC517"/>
          <cell r="DD517"/>
          <cell r="DE517"/>
          <cell r="DF517"/>
          <cell r="DG517"/>
          <cell r="DH517"/>
          <cell r="DI517"/>
          <cell r="DJ517"/>
          <cell r="DK517"/>
          <cell r="DL517"/>
          <cell r="DM517"/>
          <cell r="DN517"/>
          <cell r="DO517"/>
          <cell r="DP517"/>
          <cell r="DQ517"/>
          <cell r="DR517"/>
          <cell r="DS517"/>
          <cell r="DT517"/>
          <cell r="DU517"/>
          <cell r="DV517"/>
          <cell r="DW517"/>
          <cell r="DX517"/>
          <cell r="DY517"/>
          <cell r="DZ517"/>
          <cell r="EA517"/>
          <cell r="EB517"/>
          <cell r="EC517"/>
          <cell r="ED517"/>
          <cell r="EE517"/>
          <cell r="EF517"/>
          <cell r="EG517"/>
          <cell r="EH517"/>
          <cell r="EI517"/>
          <cell r="EJ517"/>
          <cell r="EK517"/>
          <cell r="EL517"/>
          <cell r="EM517"/>
          <cell r="EN517"/>
          <cell r="EO517"/>
          <cell r="EP517"/>
          <cell r="EQ517"/>
          <cell r="ER517"/>
          <cell r="ES517"/>
          <cell r="ET517"/>
          <cell r="EU517" t="str">
            <v>$ -</v>
          </cell>
          <cell r="EV517"/>
          <cell r="EW517"/>
          <cell r="EX517"/>
          <cell r="EY517"/>
          <cell r="EZ517"/>
          <cell r="FA517"/>
          <cell r="FB517">
            <v>0</v>
          </cell>
          <cell r="FC517" t="str">
            <v>#¡VALOR!</v>
          </cell>
          <cell r="FD517">
            <v>0</v>
          </cell>
          <cell r="FE517" t="str">
            <v>$ 0</v>
          </cell>
          <cell r="FF517" t="str">
            <v>#¡VALOR!</v>
          </cell>
          <cell r="FG517" t="str">
            <v>#¡VALOR!</v>
          </cell>
          <cell r="FH517"/>
          <cell r="FI517"/>
          <cell r="FJ517" t="str">
            <v>#N/D</v>
          </cell>
          <cell r="FK517" t="str">
            <v>#N/D</v>
          </cell>
          <cell r="FL517" t="str">
            <v>$517</v>
          </cell>
          <cell r="FM517" t="str">
            <v>#N/D</v>
          </cell>
          <cell r="FN517" t="str">
            <v>#N/D</v>
          </cell>
          <cell r="FO517" t="str">
            <v>#N/D</v>
          </cell>
          <cell r="FP517" t="str">
            <v>#N/D</v>
          </cell>
          <cell r="FQ517" t="str">
            <v>#¡REF!</v>
          </cell>
          <cell r="FR517" t="str">
            <v>#N/D</v>
          </cell>
          <cell r="FS517"/>
          <cell r="FT517"/>
          <cell r="FU517"/>
          <cell r="FV517">
            <v>0</v>
          </cell>
          <cell r="FW517" t="str">
            <v>#N/D</v>
          </cell>
          <cell r="FX517"/>
          <cell r="FY517"/>
          <cell r="FZ517"/>
          <cell r="GA517"/>
          <cell r="GB517"/>
          <cell r="GC517"/>
        </row>
        <row r="518">
          <cell r="A518"/>
          <cell r="B518"/>
          <cell r="C518">
            <v>2025</v>
          </cell>
          <cell r="D518"/>
          <cell r="E518"/>
          <cell r="F518"/>
          <cell r="G518"/>
          <cell r="H518"/>
          <cell r="I518"/>
          <cell r="J518"/>
          <cell r="K518"/>
          <cell r="L518"/>
          <cell r="M518"/>
          <cell r="N518"/>
          <cell r="O518"/>
          <cell r="P518"/>
          <cell r="Q518"/>
          <cell r="R518"/>
          <cell r="S518"/>
          <cell r="T518"/>
          <cell r="U518"/>
          <cell r="V518"/>
          <cell r="W518"/>
          <cell r="X518"/>
          <cell r="Y518"/>
          <cell r="Z518"/>
          <cell r="AA518"/>
          <cell r="AB518"/>
          <cell r="AC518"/>
          <cell r="AD518"/>
          <cell r="AE518"/>
          <cell r="AF518"/>
          <cell r="AG518"/>
          <cell r="AH518"/>
          <cell r="AI518"/>
          <cell r="AJ518"/>
          <cell r="AK518"/>
          <cell r="AL518"/>
          <cell r="AM518" t="str">
            <v>#¡VALOR!</v>
          </cell>
          <cell r="AN518">
            <v>0</v>
          </cell>
          <cell r="AO518"/>
          <cell r="AP518"/>
          <cell r="AQ518"/>
          <cell r="AR518"/>
          <cell r="AS518"/>
          <cell r="AT518"/>
          <cell r="AU518"/>
          <cell r="AV518"/>
          <cell r="AW518"/>
          <cell r="AX518"/>
          <cell r="AY518"/>
          <cell r="AZ518"/>
          <cell r="BA518"/>
          <cell r="BB518"/>
          <cell r="BC518"/>
          <cell r="BD518"/>
          <cell r="BE518"/>
          <cell r="BF518"/>
          <cell r="BG518"/>
          <cell r="BH518"/>
          <cell r="BI518"/>
          <cell r="BJ518"/>
          <cell r="BK518"/>
          <cell r="BL518"/>
          <cell r="BM518"/>
          <cell r="BN518"/>
          <cell r="BO518"/>
          <cell r="BP518"/>
          <cell r="BQ518"/>
          <cell r="BR518"/>
          <cell r="BS518"/>
          <cell r="BT518"/>
          <cell r="BU518"/>
          <cell r="BV518"/>
          <cell r="BW518"/>
          <cell r="BX518"/>
          <cell r="BY518"/>
          <cell r="BZ518"/>
          <cell r="CA518"/>
          <cell r="CB518"/>
          <cell r="CC518"/>
          <cell r="CD518"/>
          <cell r="CE518"/>
          <cell r="CF518"/>
          <cell r="CG518"/>
          <cell r="CH518"/>
          <cell r="CI518"/>
          <cell r="CJ518"/>
          <cell r="CK518"/>
          <cell r="CL518"/>
          <cell r="CM518"/>
          <cell r="CN518"/>
          <cell r="CO518"/>
          <cell r="CP518"/>
          <cell r="CQ518"/>
          <cell r="CR518"/>
          <cell r="CS518"/>
          <cell r="CT518"/>
          <cell r="CU518"/>
          <cell r="CV518"/>
          <cell r="CW518"/>
          <cell r="CX518"/>
          <cell r="CY518"/>
          <cell r="CZ518"/>
          <cell r="DA518"/>
          <cell r="DB518"/>
          <cell r="DC518"/>
          <cell r="DD518"/>
          <cell r="DE518"/>
          <cell r="DF518"/>
          <cell r="DG518"/>
          <cell r="DH518"/>
          <cell r="DI518"/>
          <cell r="DJ518"/>
          <cell r="DK518"/>
          <cell r="DL518"/>
          <cell r="DM518"/>
          <cell r="DN518"/>
          <cell r="DO518"/>
          <cell r="DP518"/>
          <cell r="DQ518"/>
          <cell r="DR518"/>
          <cell r="DS518"/>
          <cell r="DT518"/>
          <cell r="DU518"/>
          <cell r="DV518"/>
          <cell r="DW518"/>
          <cell r="DX518"/>
          <cell r="DY518"/>
          <cell r="DZ518"/>
          <cell r="EA518"/>
          <cell r="EB518"/>
          <cell r="EC518"/>
          <cell r="ED518"/>
          <cell r="EE518"/>
          <cell r="EF518"/>
          <cell r="EG518"/>
          <cell r="EH518"/>
          <cell r="EI518"/>
          <cell r="EJ518"/>
          <cell r="EK518"/>
          <cell r="EL518"/>
          <cell r="EM518"/>
          <cell r="EN518"/>
          <cell r="EO518"/>
          <cell r="EP518"/>
          <cell r="EQ518"/>
          <cell r="ER518"/>
          <cell r="ES518"/>
          <cell r="ET518"/>
          <cell r="EU518" t="str">
            <v>$ -</v>
          </cell>
          <cell r="EV518"/>
          <cell r="EW518"/>
          <cell r="EX518"/>
          <cell r="EY518"/>
          <cell r="EZ518"/>
          <cell r="FA518"/>
          <cell r="FB518">
            <v>0</v>
          </cell>
          <cell r="FC518" t="str">
            <v>#¡VALOR!</v>
          </cell>
          <cell r="FD518">
            <v>0</v>
          </cell>
          <cell r="FE518" t="str">
            <v>$ 0</v>
          </cell>
          <cell r="FF518" t="str">
            <v>#¡VALOR!</v>
          </cell>
          <cell r="FG518" t="str">
            <v>#¡VALOR!</v>
          </cell>
          <cell r="FH518"/>
          <cell r="FI518"/>
          <cell r="FJ518" t="str">
            <v>#N/D</v>
          </cell>
          <cell r="FK518" t="str">
            <v>#N/D</v>
          </cell>
          <cell r="FL518" t="str">
            <v>$518</v>
          </cell>
          <cell r="FM518" t="str">
            <v>#N/D</v>
          </cell>
          <cell r="FN518" t="str">
            <v>#N/D</v>
          </cell>
          <cell r="FO518" t="str">
            <v>#N/D</v>
          </cell>
          <cell r="FP518" t="str">
            <v>#N/D</v>
          </cell>
          <cell r="FQ518" t="str">
            <v>#¡REF!</v>
          </cell>
          <cell r="FR518" t="str">
            <v>#N/D</v>
          </cell>
          <cell r="FS518"/>
          <cell r="FT518"/>
          <cell r="FU518"/>
          <cell r="FV518">
            <v>0</v>
          </cell>
          <cell r="FW518" t="str">
            <v>#N/D</v>
          </cell>
          <cell r="FX518"/>
          <cell r="FY518"/>
          <cell r="FZ518"/>
          <cell r="GA518"/>
          <cell r="GB518"/>
          <cell r="GC518"/>
        </row>
        <row r="519">
          <cell r="A519"/>
          <cell r="B519"/>
          <cell r="C519">
            <v>2025</v>
          </cell>
          <cell r="D519"/>
          <cell r="E519"/>
          <cell r="F519"/>
          <cell r="G519"/>
          <cell r="H519"/>
          <cell r="I519"/>
          <cell r="J519"/>
          <cell r="K519"/>
          <cell r="L519"/>
          <cell r="M519"/>
          <cell r="N519"/>
          <cell r="O519"/>
          <cell r="P519"/>
          <cell r="Q519"/>
          <cell r="R519"/>
          <cell r="S519"/>
          <cell r="T519"/>
          <cell r="U519"/>
          <cell r="V519"/>
          <cell r="W519"/>
          <cell r="X519"/>
          <cell r="Y519"/>
          <cell r="Z519"/>
          <cell r="AA519"/>
          <cell r="AB519"/>
          <cell r="AC519"/>
          <cell r="AD519"/>
          <cell r="AE519"/>
          <cell r="AF519"/>
          <cell r="AG519"/>
          <cell r="AH519"/>
          <cell r="AI519"/>
          <cell r="AJ519"/>
          <cell r="AK519"/>
          <cell r="AL519"/>
          <cell r="AM519" t="str">
            <v>#¡VALOR!</v>
          </cell>
          <cell r="AN519">
            <v>0</v>
          </cell>
          <cell r="AO519"/>
          <cell r="AP519"/>
          <cell r="AQ519"/>
          <cell r="AR519"/>
          <cell r="AS519"/>
          <cell r="AT519"/>
          <cell r="AU519"/>
          <cell r="AV519"/>
          <cell r="AW519"/>
          <cell r="AX519"/>
          <cell r="AY519"/>
          <cell r="AZ519"/>
          <cell r="BA519"/>
          <cell r="BB519"/>
          <cell r="BC519"/>
          <cell r="BD519"/>
          <cell r="BE519"/>
          <cell r="BF519"/>
          <cell r="BG519"/>
          <cell r="BH519"/>
          <cell r="BI519"/>
          <cell r="BJ519"/>
          <cell r="BK519"/>
          <cell r="BL519"/>
          <cell r="BM519"/>
          <cell r="BN519"/>
          <cell r="BO519"/>
          <cell r="BP519"/>
          <cell r="BQ519"/>
          <cell r="BR519"/>
          <cell r="BS519"/>
          <cell r="BT519"/>
          <cell r="BU519"/>
          <cell r="BV519"/>
          <cell r="BW519"/>
          <cell r="BX519"/>
          <cell r="BY519"/>
          <cell r="BZ519"/>
          <cell r="CA519"/>
          <cell r="CB519"/>
          <cell r="CC519"/>
          <cell r="CD519"/>
          <cell r="CE519"/>
          <cell r="CF519"/>
          <cell r="CG519"/>
          <cell r="CH519"/>
          <cell r="CI519"/>
          <cell r="CJ519"/>
          <cell r="CK519"/>
          <cell r="CL519"/>
          <cell r="CM519"/>
          <cell r="CN519"/>
          <cell r="CO519"/>
          <cell r="CP519"/>
          <cell r="CQ519"/>
          <cell r="CR519"/>
          <cell r="CS519"/>
          <cell r="CT519"/>
          <cell r="CU519"/>
          <cell r="CV519"/>
          <cell r="CW519"/>
          <cell r="CX519"/>
          <cell r="CY519"/>
          <cell r="CZ519"/>
          <cell r="DA519"/>
          <cell r="DB519"/>
          <cell r="DC519"/>
          <cell r="DD519"/>
          <cell r="DE519"/>
          <cell r="DF519"/>
          <cell r="DG519"/>
          <cell r="DH519"/>
          <cell r="DI519"/>
          <cell r="DJ519"/>
          <cell r="DK519"/>
          <cell r="DL519"/>
          <cell r="DM519"/>
          <cell r="DN519"/>
          <cell r="DO519"/>
          <cell r="DP519"/>
          <cell r="DQ519"/>
          <cell r="DR519"/>
          <cell r="DS519"/>
          <cell r="DT519"/>
          <cell r="DU519"/>
          <cell r="DV519"/>
          <cell r="DW519"/>
          <cell r="DX519"/>
          <cell r="DY519"/>
          <cell r="DZ519"/>
          <cell r="EA519"/>
          <cell r="EB519"/>
          <cell r="EC519"/>
          <cell r="ED519"/>
          <cell r="EE519"/>
          <cell r="EF519"/>
          <cell r="EG519"/>
          <cell r="EH519"/>
          <cell r="EI519"/>
          <cell r="EJ519"/>
          <cell r="EK519"/>
          <cell r="EL519"/>
          <cell r="EM519"/>
          <cell r="EN519"/>
          <cell r="EO519"/>
          <cell r="EP519"/>
          <cell r="EQ519"/>
          <cell r="ER519"/>
          <cell r="ES519"/>
          <cell r="ET519"/>
          <cell r="EU519" t="str">
            <v>$ -</v>
          </cell>
          <cell r="EV519"/>
          <cell r="EW519"/>
          <cell r="EX519"/>
          <cell r="EY519"/>
          <cell r="EZ519"/>
          <cell r="FA519"/>
          <cell r="FB519">
            <v>0</v>
          </cell>
          <cell r="FC519" t="str">
            <v>#¡VALOR!</v>
          </cell>
          <cell r="FD519">
            <v>0</v>
          </cell>
          <cell r="FE519" t="str">
            <v>$ 0</v>
          </cell>
          <cell r="FF519" t="str">
            <v>#¡VALOR!</v>
          </cell>
          <cell r="FG519" t="str">
            <v>#¡VALOR!</v>
          </cell>
          <cell r="FH519"/>
          <cell r="FI519"/>
          <cell r="FJ519" t="str">
            <v>#N/D</v>
          </cell>
          <cell r="FK519" t="str">
            <v>#N/D</v>
          </cell>
          <cell r="FL519" t="str">
            <v>$519</v>
          </cell>
          <cell r="FM519" t="str">
            <v>#N/D</v>
          </cell>
          <cell r="FN519" t="str">
            <v>#N/D</v>
          </cell>
          <cell r="FO519" t="str">
            <v>#N/D</v>
          </cell>
          <cell r="FP519" t="str">
            <v>#N/D</v>
          </cell>
          <cell r="FQ519" t="str">
            <v>#¡REF!</v>
          </cell>
          <cell r="FR519" t="str">
            <v>#N/D</v>
          </cell>
          <cell r="FS519"/>
          <cell r="FT519"/>
          <cell r="FU519"/>
          <cell r="FV519">
            <v>0</v>
          </cell>
          <cell r="FW519" t="str">
            <v>#N/D</v>
          </cell>
          <cell r="FX519"/>
          <cell r="FY519"/>
          <cell r="FZ519"/>
          <cell r="GA519"/>
          <cell r="GB519"/>
          <cell r="GC519"/>
        </row>
        <row r="520">
          <cell r="A520"/>
          <cell r="B520"/>
          <cell r="C520">
            <v>2025</v>
          </cell>
          <cell r="D520"/>
          <cell r="E520"/>
          <cell r="F520"/>
          <cell r="G520"/>
          <cell r="H520"/>
          <cell r="I520"/>
          <cell r="J520"/>
          <cell r="K520"/>
          <cell r="L520"/>
          <cell r="M520"/>
          <cell r="N520"/>
          <cell r="O520"/>
          <cell r="P520"/>
          <cell r="Q520"/>
          <cell r="R520"/>
          <cell r="S520"/>
          <cell r="T520"/>
          <cell r="U520"/>
          <cell r="V520"/>
          <cell r="W520"/>
          <cell r="X520"/>
          <cell r="Y520"/>
          <cell r="Z520"/>
          <cell r="AA520"/>
          <cell r="AB520"/>
          <cell r="AC520"/>
          <cell r="AD520"/>
          <cell r="AE520"/>
          <cell r="AF520"/>
          <cell r="AG520"/>
          <cell r="AH520"/>
          <cell r="AI520"/>
          <cell r="AJ520"/>
          <cell r="AK520"/>
          <cell r="AL520"/>
          <cell r="AM520" t="str">
            <v>#¡VALOR!</v>
          </cell>
          <cell r="AN520">
            <v>0</v>
          </cell>
          <cell r="AO520"/>
          <cell r="AP520"/>
          <cell r="AQ520"/>
          <cell r="AR520"/>
          <cell r="AS520"/>
          <cell r="AT520"/>
          <cell r="AU520"/>
          <cell r="AV520"/>
          <cell r="AW520"/>
          <cell r="AX520"/>
          <cell r="AY520"/>
          <cell r="AZ520"/>
          <cell r="BA520"/>
          <cell r="BB520"/>
          <cell r="BC520"/>
          <cell r="BD520"/>
          <cell r="BE520"/>
          <cell r="BF520"/>
          <cell r="BG520"/>
          <cell r="BH520"/>
          <cell r="BI520"/>
          <cell r="BJ520"/>
          <cell r="BK520"/>
          <cell r="BL520"/>
          <cell r="BM520"/>
          <cell r="BN520"/>
          <cell r="BO520"/>
          <cell r="BP520"/>
          <cell r="BQ520"/>
          <cell r="BR520"/>
          <cell r="BS520"/>
          <cell r="BT520"/>
          <cell r="BU520"/>
          <cell r="BV520"/>
          <cell r="BW520"/>
          <cell r="BX520"/>
          <cell r="BY520"/>
          <cell r="BZ520"/>
          <cell r="CA520"/>
          <cell r="CB520"/>
          <cell r="CC520"/>
          <cell r="CD520"/>
          <cell r="CE520"/>
          <cell r="CF520"/>
          <cell r="CG520"/>
          <cell r="CH520"/>
          <cell r="CI520"/>
          <cell r="CJ520"/>
          <cell r="CK520"/>
          <cell r="CL520"/>
          <cell r="CM520"/>
          <cell r="CN520"/>
          <cell r="CO520"/>
          <cell r="CP520"/>
          <cell r="CQ520"/>
          <cell r="CR520"/>
          <cell r="CS520"/>
          <cell r="CT520"/>
          <cell r="CU520"/>
          <cell r="CV520"/>
          <cell r="CW520"/>
          <cell r="CX520"/>
          <cell r="CY520"/>
          <cell r="CZ520"/>
          <cell r="DA520"/>
          <cell r="DB520"/>
          <cell r="DC520"/>
          <cell r="DD520"/>
          <cell r="DE520"/>
          <cell r="DF520"/>
          <cell r="DG520"/>
          <cell r="DH520"/>
          <cell r="DI520"/>
          <cell r="DJ520"/>
          <cell r="DK520"/>
          <cell r="DL520"/>
          <cell r="DM520"/>
          <cell r="DN520"/>
          <cell r="DO520"/>
          <cell r="DP520"/>
          <cell r="DQ520"/>
          <cell r="DR520"/>
          <cell r="DS520"/>
          <cell r="DT520"/>
          <cell r="DU520"/>
          <cell r="DV520"/>
          <cell r="DW520"/>
          <cell r="DX520"/>
          <cell r="DY520"/>
          <cell r="DZ520"/>
          <cell r="EA520"/>
          <cell r="EB520"/>
          <cell r="EC520"/>
          <cell r="ED520"/>
          <cell r="EE520"/>
          <cell r="EF520"/>
          <cell r="EG520"/>
          <cell r="EH520"/>
          <cell r="EI520"/>
          <cell r="EJ520"/>
          <cell r="EK520"/>
          <cell r="EL520"/>
          <cell r="EM520"/>
          <cell r="EN520"/>
          <cell r="EO520"/>
          <cell r="EP520"/>
          <cell r="EQ520"/>
          <cell r="ER520"/>
          <cell r="ES520"/>
          <cell r="ET520"/>
          <cell r="EU520" t="str">
            <v>$ -</v>
          </cell>
          <cell r="EV520"/>
          <cell r="EW520"/>
          <cell r="EX520"/>
          <cell r="EY520"/>
          <cell r="EZ520"/>
          <cell r="FA520"/>
          <cell r="FB520">
            <v>0</v>
          </cell>
          <cell r="FC520" t="str">
            <v>#¡VALOR!</v>
          </cell>
          <cell r="FD520">
            <v>0</v>
          </cell>
          <cell r="FE520" t="str">
            <v>$ 0</v>
          </cell>
          <cell r="FF520" t="str">
            <v>#¡VALOR!</v>
          </cell>
          <cell r="FG520" t="str">
            <v>#¡VALOR!</v>
          </cell>
          <cell r="FH520"/>
          <cell r="FI520"/>
          <cell r="FJ520" t="str">
            <v>#N/D</v>
          </cell>
          <cell r="FK520" t="str">
            <v>#N/D</v>
          </cell>
          <cell r="FL520" t="str">
            <v>$520</v>
          </cell>
          <cell r="FM520" t="str">
            <v>#N/D</v>
          </cell>
          <cell r="FN520" t="str">
            <v>#N/D</v>
          </cell>
          <cell r="FO520" t="str">
            <v>#N/D</v>
          </cell>
          <cell r="FP520" t="str">
            <v>#N/D</v>
          </cell>
          <cell r="FQ520" t="str">
            <v>#¡REF!</v>
          </cell>
          <cell r="FR520" t="str">
            <v>#N/D</v>
          </cell>
          <cell r="FS520"/>
          <cell r="FT520"/>
          <cell r="FU520"/>
          <cell r="FV520">
            <v>0</v>
          </cell>
          <cell r="FW520" t="str">
            <v>#N/D</v>
          </cell>
          <cell r="FX520"/>
          <cell r="FY520"/>
          <cell r="FZ520"/>
          <cell r="GA520"/>
          <cell r="GB520"/>
          <cell r="GC520"/>
        </row>
        <row r="521">
          <cell r="A521"/>
          <cell r="B521"/>
          <cell r="C521">
            <v>2025</v>
          </cell>
          <cell r="D521"/>
          <cell r="E521"/>
          <cell r="F521"/>
          <cell r="G521"/>
          <cell r="H521"/>
          <cell r="I521"/>
          <cell r="J521"/>
          <cell r="K521"/>
          <cell r="L521"/>
          <cell r="M521"/>
          <cell r="N521"/>
          <cell r="O521"/>
          <cell r="P521"/>
          <cell r="Q521"/>
          <cell r="R521"/>
          <cell r="S521"/>
          <cell r="T521"/>
          <cell r="U521"/>
          <cell r="V521"/>
          <cell r="W521"/>
          <cell r="X521"/>
          <cell r="Y521"/>
          <cell r="Z521"/>
          <cell r="AA521"/>
          <cell r="AB521"/>
          <cell r="AC521"/>
          <cell r="AD521"/>
          <cell r="AE521"/>
          <cell r="AF521"/>
          <cell r="AG521"/>
          <cell r="AH521"/>
          <cell r="AI521"/>
          <cell r="AJ521"/>
          <cell r="AK521"/>
          <cell r="AL521"/>
          <cell r="AM521" t="str">
            <v>#¡VALOR!</v>
          </cell>
          <cell r="AN521">
            <v>0</v>
          </cell>
          <cell r="AO521"/>
          <cell r="AP521"/>
          <cell r="AQ521"/>
          <cell r="AR521"/>
          <cell r="AS521"/>
          <cell r="AT521"/>
          <cell r="AU521"/>
          <cell r="AV521"/>
          <cell r="AW521"/>
          <cell r="AX521"/>
          <cell r="AY521"/>
          <cell r="AZ521"/>
          <cell r="BA521"/>
          <cell r="BB521"/>
          <cell r="BC521"/>
          <cell r="BD521"/>
          <cell r="BE521"/>
          <cell r="BF521"/>
          <cell r="BG521"/>
          <cell r="BH521"/>
          <cell r="BI521"/>
          <cell r="BJ521"/>
          <cell r="BK521"/>
          <cell r="BL521"/>
          <cell r="BM521"/>
          <cell r="BN521"/>
          <cell r="BO521"/>
          <cell r="BP521"/>
          <cell r="BQ521"/>
          <cell r="BR521"/>
          <cell r="BS521"/>
          <cell r="BT521"/>
          <cell r="BU521"/>
          <cell r="BV521"/>
          <cell r="BW521"/>
          <cell r="BX521"/>
          <cell r="BY521"/>
          <cell r="BZ521"/>
          <cell r="CA521"/>
          <cell r="CB521"/>
          <cell r="CC521"/>
          <cell r="CD521"/>
          <cell r="CE521"/>
          <cell r="CF521"/>
          <cell r="CG521"/>
          <cell r="CH521"/>
          <cell r="CI521"/>
          <cell r="CJ521"/>
          <cell r="CK521"/>
          <cell r="CL521"/>
          <cell r="CM521"/>
          <cell r="CN521"/>
          <cell r="CO521"/>
          <cell r="CP521"/>
          <cell r="CQ521"/>
          <cell r="CR521"/>
          <cell r="CS521"/>
          <cell r="CT521"/>
          <cell r="CU521"/>
          <cell r="CV521"/>
          <cell r="CW521"/>
          <cell r="CX521"/>
          <cell r="CY521"/>
          <cell r="CZ521"/>
          <cell r="DA521"/>
          <cell r="DB521"/>
          <cell r="DC521"/>
          <cell r="DD521"/>
          <cell r="DE521"/>
          <cell r="DF521"/>
          <cell r="DG521"/>
          <cell r="DH521"/>
          <cell r="DI521"/>
          <cell r="DJ521"/>
          <cell r="DK521"/>
          <cell r="DL521"/>
          <cell r="DM521"/>
          <cell r="DN521"/>
          <cell r="DO521"/>
          <cell r="DP521"/>
          <cell r="DQ521"/>
          <cell r="DR521"/>
          <cell r="DS521"/>
          <cell r="DT521"/>
          <cell r="DU521"/>
          <cell r="DV521"/>
          <cell r="DW521"/>
          <cell r="DX521"/>
          <cell r="DY521"/>
          <cell r="DZ521"/>
          <cell r="EA521"/>
          <cell r="EB521"/>
          <cell r="EC521"/>
          <cell r="ED521"/>
          <cell r="EE521"/>
          <cell r="EF521"/>
          <cell r="EG521"/>
          <cell r="EH521"/>
          <cell r="EI521"/>
          <cell r="EJ521"/>
          <cell r="EK521"/>
          <cell r="EL521"/>
          <cell r="EM521"/>
          <cell r="EN521"/>
          <cell r="EO521"/>
          <cell r="EP521"/>
          <cell r="EQ521"/>
          <cell r="ER521"/>
          <cell r="ES521"/>
          <cell r="ET521"/>
          <cell r="EU521" t="str">
            <v>$ -</v>
          </cell>
          <cell r="EV521"/>
          <cell r="EW521"/>
          <cell r="EX521"/>
          <cell r="EY521"/>
          <cell r="EZ521"/>
          <cell r="FA521"/>
          <cell r="FB521">
            <v>0</v>
          </cell>
          <cell r="FC521" t="str">
            <v>#¡VALOR!</v>
          </cell>
          <cell r="FD521">
            <v>0</v>
          </cell>
          <cell r="FE521" t="str">
            <v>$ 0</v>
          </cell>
          <cell r="FF521" t="str">
            <v>#¡VALOR!</v>
          </cell>
          <cell r="FG521" t="str">
            <v>#¡VALOR!</v>
          </cell>
          <cell r="FH521"/>
          <cell r="FI521"/>
          <cell r="FJ521" t="str">
            <v>#N/D</v>
          </cell>
          <cell r="FK521" t="str">
            <v>#N/D</v>
          </cell>
          <cell r="FL521" t="str">
            <v>$521</v>
          </cell>
          <cell r="FM521" t="str">
            <v>#N/D</v>
          </cell>
          <cell r="FN521" t="str">
            <v>#N/D</v>
          </cell>
          <cell r="FO521" t="str">
            <v>#N/D</v>
          </cell>
          <cell r="FP521" t="str">
            <v>#N/D</v>
          </cell>
          <cell r="FQ521" t="str">
            <v>#¡REF!</v>
          </cell>
          <cell r="FR521" t="str">
            <v>#N/D</v>
          </cell>
          <cell r="FS521"/>
          <cell r="FT521"/>
          <cell r="FU521"/>
          <cell r="FV521">
            <v>0</v>
          </cell>
          <cell r="FW521" t="str">
            <v>#N/D</v>
          </cell>
          <cell r="FX521"/>
          <cell r="FY521"/>
          <cell r="FZ521"/>
          <cell r="GA521"/>
          <cell r="GB521"/>
          <cell r="GC521"/>
        </row>
        <row r="522">
          <cell r="A522"/>
          <cell r="B522"/>
          <cell r="C522">
            <v>2025</v>
          </cell>
          <cell r="D522"/>
          <cell r="E522"/>
          <cell r="F522"/>
          <cell r="G522"/>
          <cell r="H522"/>
          <cell r="I522"/>
          <cell r="J522"/>
          <cell r="K522"/>
          <cell r="L522"/>
          <cell r="M522"/>
          <cell r="N522"/>
          <cell r="O522"/>
          <cell r="P522"/>
          <cell r="Q522"/>
          <cell r="R522"/>
          <cell r="S522"/>
          <cell r="T522"/>
          <cell r="U522"/>
          <cell r="V522"/>
          <cell r="W522"/>
          <cell r="X522"/>
          <cell r="Y522"/>
          <cell r="Z522"/>
          <cell r="AA522"/>
          <cell r="AB522"/>
          <cell r="AC522"/>
          <cell r="AD522"/>
          <cell r="AE522"/>
          <cell r="AF522"/>
          <cell r="AG522"/>
          <cell r="AH522"/>
          <cell r="AI522"/>
          <cell r="AJ522"/>
          <cell r="AK522"/>
          <cell r="AL522"/>
          <cell r="AM522" t="str">
            <v>#¡VALOR!</v>
          </cell>
          <cell r="AN522">
            <v>0</v>
          </cell>
          <cell r="AO522"/>
          <cell r="AP522"/>
          <cell r="AQ522"/>
          <cell r="AR522"/>
          <cell r="AS522"/>
          <cell r="AT522"/>
          <cell r="AU522"/>
          <cell r="AV522"/>
          <cell r="AW522"/>
          <cell r="AX522"/>
          <cell r="AY522"/>
          <cell r="AZ522"/>
          <cell r="BA522"/>
          <cell r="BB522"/>
          <cell r="BC522"/>
          <cell r="BD522"/>
          <cell r="BE522"/>
          <cell r="BF522"/>
          <cell r="BG522"/>
          <cell r="BH522"/>
          <cell r="BI522"/>
          <cell r="BJ522"/>
          <cell r="BK522"/>
          <cell r="BL522"/>
          <cell r="BM522"/>
          <cell r="BN522"/>
          <cell r="BO522"/>
          <cell r="BP522"/>
          <cell r="BQ522"/>
          <cell r="BR522"/>
          <cell r="BS522"/>
          <cell r="BT522"/>
          <cell r="BU522"/>
          <cell r="BV522"/>
          <cell r="BW522"/>
          <cell r="BX522"/>
          <cell r="BY522"/>
          <cell r="BZ522"/>
          <cell r="CA522"/>
          <cell r="CB522"/>
          <cell r="CC522"/>
          <cell r="CD522"/>
          <cell r="CE522"/>
          <cell r="CF522"/>
          <cell r="CG522"/>
          <cell r="CH522"/>
          <cell r="CI522"/>
          <cell r="CJ522"/>
          <cell r="CK522"/>
          <cell r="CL522"/>
          <cell r="CM522"/>
          <cell r="CN522"/>
          <cell r="CO522"/>
          <cell r="CP522"/>
          <cell r="CQ522"/>
          <cell r="CR522"/>
          <cell r="CS522"/>
          <cell r="CT522"/>
          <cell r="CU522"/>
          <cell r="CV522"/>
          <cell r="CW522"/>
          <cell r="CX522"/>
          <cell r="CY522"/>
          <cell r="CZ522"/>
          <cell r="DA522"/>
          <cell r="DB522"/>
          <cell r="DC522"/>
          <cell r="DD522"/>
          <cell r="DE522"/>
          <cell r="DF522"/>
          <cell r="DG522"/>
          <cell r="DH522"/>
          <cell r="DI522"/>
          <cell r="DJ522"/>
          <cell r="DK522"/>
          <cell r="DL522"/>
          <cell r="DM522"/>
          <cell r="DN522"/>
          <cell r="DO522"/>
          <cell r="DP522"/>
          <cell r="DQ522"/>
          <cell r="DR522"/>
          <cell r="DS522"/>
          <cell r="DT522"/>
          <cell r="DU522"/>
          <cell r="DV522"/>
          <cell r="DW522"/>
          <cell r="DX522"/>
          <cell r="DY522"/>
          <cell r="DZ522"/>
          <cell r="EA522"/>
          <cell r="EB522"/>
          <cell r="EC522"/>
          <cell r="ED522"/>
          <cell r="EE522"/>
          <cell r="EF522"/>
          <cell r="EG522"/>
          <cell r="EH522"/>
          <cell r="EI522"/>
          <cell r="EJ522"/>
          <cell r="EK522"/>
          <cell r="EL522"/>
          <cell r="EM522"/>
          <cell r="EN522"/>
          <cell r="EO522"/>
          <cell r="EP522"/>
          <cell r="EQ522"/>
          <cell r="ER522"/>
          <cell r="ES522"/>
          <cell r="ET522"/>
          <cell r="EU522" t="str">
            <v>$ -</v>
          </cell>
          <cell r="EV522"/>
          <cell r="EW522"/>
          <cell r="EX522"/>
          <cell r="EY522"/>
          <cell r="EZ522"/>
          <cell r="FA522"/>
          <cell r="FB522">
            <v>0</v>
          </cell>
          <cell r="FC522" t="str">
            <v>#¡VALOR!</v>
          </cell>
          <cell r="FD522">
            <v>0</v>
          </cell>
          <cell r="FE522" t="str">
            <v>$ 0</v>
          </cell>
          <cell r="FF522" t="str">
            <v>#¡VALOR!</v>
          </cell>
          <cell r="FG522" t="str">
            <v>#¡VALOR!</v>
          </cell>
          <cell r="FH522"/>
          <cell r="FI522"/>
          <cell r="FJ522" t="str">
            <v>#N/D</v>
          </cell>
          <cell r="FK522" t="str">
            <v>#N/D</v>
          </cell>
          <cell r="FL522" t="str">
            <v>$522</v>
          </cell>
          <cell r="FM522" t="str">
            <v>#N/D</v>
          </cell>
          <cell r="FN522" t="str">
            <v>#N/D</v>
          </cell>
          <cell r="FO522" t="str">
            <v>#N/D</v>
          </cell>
          <cell r="FP522" t="str">
            <v>#N/D</v>
          </cell>
          <cell r="FQ522" t="str">
            <v>#¡REF!</v>
          </cell>
          <cell r="FR522" t="str">
            <v>#N/D</v>
          </cell>
          <cell r="FS522"/>
          <cell r="FT522"/>
          <cell r="FU522"/>
          <cell r="FV522">
            <v>0</v>
          </cell>
          <cell r="FW522" t="str">
            <v>#N/D</v>
          </cell>
          <cell r="FX522"/>
          <cell r="FY522"/>
          <cell r="FZ522"/>
          <cell r="GA522"/>
          <cell r="GB522"/>
          <cell r="GC522"/>
        </row>
        <row r="523">
          <cell r="A523"/>
          <cell r="B523"/>
          <cell r="C523">
            <v>2025</v>
          </cell>
          <cell r="D523"/>
          <cell r="E523"/>
          <cell r="F523"/>
          <cell r="G523"/>
          <cell r="H523"/>
          <cell r="I523"/>
          <cell r="J523"/>
          <cell r="K523"/>
          <cell r="L523"/>
          <cell r="M523"/>
          <cell r="N523"/>
          <cell r="O523"/>
          <cell r="P523"/>
          <cell r="Q523"/>
          <cell r="R523"/>
          <cell r="S523"/>
          <cell r="T523"/>
          <cell r="U523"/>
          <cell r="V523"/>
          <cell r="W523"/>
          <cell r="X523"/>
          <cell r="Y523"/>
          <cell r="Z523"/>
          <cell r="AA523"/>
          <cell r="AB523"/>
          <cell r="AC523"/>
          <cell r="AD523"/>
          <cell r="AE523"/>
          <cell r="AF523"/>
          <cell r="AG523"/>
          <cell r="AH523"/>
          <cell r="AI523"/>
          <cell r="AJ523"/>
          <cell r="AK523"/>
          <cell r="AL523"/>
          <cell r="AM523" t="str">
            <v>#¡VALOR!</v>
          </cell>
          <cell r="AN523">
            <v>0</v>
          </cell>
          <cell r="AO523"/>
          <cell r="AP523"/>
          <cell r="AQ523"/>
          <cell r="AR523"/>
          <cell r="AS523"/>
          <cell r="AT523"/>
          <cell r="AU523"/>
          <cell r="AV523"/>
          <cell r="AW523"/>
          <cell r="AX523"/>
          <cell r="AY523"/>
          <cell r="AZ523"/>
          <cell r="BA523"/>
          <cell r="BB523"/>
          <cell r="BC523"/>
          <cell r="BD523"/>
          <cell r="BE523"/>
          <cell r="BF523"/>
          <cell r="BG523"/>
          <cell r="BH523"/>
          <cell r="BI523"/>
          <cell r="BJ523"/>
          <cell r="BK523"/>
          <cell r="BL523"/>
          <cell r="BM523"/>
          <cell r="BN523"/>
          <cell r="BO523"/>
          <cell r="BP523"/>
          <cell r="BQ523"/>
          <cell r="BR523"/>
          <cell r="BS523"/>
          <cell r="BT523"/>
          <cell r="BU523"/>
          <cell r="BV523"/>
          <cell r="BW523"/>
          <cell r="BX523"/>
          <cell r="BY523"/>
          <cell r="BZ523"/>
          <cell r="CA523"/>
          <cell r="CB523"/>
          <cell r="CC523"/>
          <cell r="CD523"/>
          <cell r="CE523"/>
          <cell r="CF523"/>
          <cell r="CG523"/>
          <cell r="CH523"/>
          <cell r="CI523"/>
          <cell r="CJ523"/>
          <cell r="CK523"/>
          <cell r="CL523"/>
          <cell r="CM523"/>
          <cell r="CN523"/>
          <cell r="CO523"/>
          <cell r="CP523"/>
          <cell r="CQ523"/>
          <cell r="CR523"/>
          <cell r="CS523"/>
          <cell r="CT523"/>
          <cell r="CU523"/>
          <cell r="CV523"/>
          <cell r="CW523"/>
          <cell r="CX523"/>
          <cell r="CY523"/>
          <cell r="CZ523"/>
          <cell r="DA523"/>
          <cell r="DB523"/>
          <cell r="DC523"/>
          <cell r="DD523"/>
          <cell r="DE523"/>
          <cell r="DF523"/>
          <cell r="DG523"/>
          <cell r="DH523"/>
          <cell r="DI523"/>
          <cell r="DJ523"/>
          <cell r="DK523"/>
          <cell r="DL523"/>
          <cell r="DM523"/>
          <cell r="DN523"/>
          <cell r="DO523"/>
          <cell r="DP523"/>
          <cell r="DQ523"/>
          <cell r="DR523"/>
          <cell r="DS523"/>
          <cell r="DT523"/>
          <cell r="DU523"/>
          <cell r="DV523"/>
          <cell r="DW523"/>
          <cell r="DX523"/>
          <cell r="DY523"/>
          <cell r="DZ523"/>
          <cell r="EA523"/>
          <cell r="EB523"/>
          <cell r="EC523"/>
          <cell r="ED523"/>
          <cell r="EE523"/>
          <cell r="EF523"/>
          <cell r="EG523"/>
          <cell r="EH523"/>
          <cell r="EI523"/>
          <cell r="EJ523"/>
          <cell r="EK523"/>
          <cell r="EL523"/>
          <cell r="EM523"/>
          <cell r="EN523"/>
          <cell r="EO523"/>
          <cell r="EP523"/>
          <cell r="EQ523"/>
          <cell r="ER523"/>
          <cell r="ES523"/>
          <cell r="ET523"/>
          <cell r="EU523" t="str">
            <v>$ -</v>
          </cell>
          <cell r="EV523"/>
          <cell r="EW523"/>
          <cell r="EX523"/>
          <cell r="EY523"/>
          <cell r="EZ523"/>
          <cell r="FA523"/>
          <cell r="FB523">
            <v>0</v>
          </cell>
          <cell r="FC523" t="str">
            <v>#¡VALOR!</v>
          </cell>
          <cell r="FD523">
            <v>0</v>
          </cell>
          <cell r="FE523" t="str">
            <v>$ 0</v>
          </cell>
          <cell r="FF523" t="str">
            <v>#¡VALOR!</v>
          </cell>
          <cell r="FG523" t="str">
            <v>#¡VALOR!</v>
          </cell>
          <cell r="FH523"/>
          <cell r="FI523"/>
          <cell r="FJ523" t="str">
            <v>#N/D</v>
          </cell>
          <cell r="FK523" t="str">
            <v>#N/D</v>
          </cell>
          <cell r="FL523" t="str">
            <v>$523</v>
          </cell>
          <cell r="FM523" t="str">
            <v>#N/D</v>
          </cell>
          <cell r="FN523" t="str">
            <v>#N/D</v>
          </cell>
          <cell r="FO523" t="str">
            <v>#N/D</v>
          </cell>
          <cell r="FP523" t="str">
            <v>#N/D</v>
          </cell>
          <cell r="FQ523" t="str">
            <v>#¡REF!</v>
          </cell>
          <cell r="FR523" t="str">
            <v>#N/D</v>
          </cell>
          <cell r="FS523"/>
          <cell r="FT523"/>
          <cell r="FU523"/>
          <cell r="FV523">
            <v>0</v>
          </cell>
          <cell r="FW523" t="str">
            <v>#N/D</v>
          </cell>
          <cell r="FX523"/>
          <cell r="FY523"/>
          <cell r="FZ523"/>
          <cell r="GA523"/>
          <cell r="GB523"/>
          <cell r="GC523"/>
        </row>
        <row r="524">
          <cell r="A524"/>
          <cell r="B524"/>
          <cell r="C524">
            <v>2025</v>
          </cell>
          <cell r="D524"/>
          <cell r="E524"/>
          <cell r="F524"/>
          <cell r="G524"/>
          <cell r="H524"/>
          <cell r="I524"/>
          <cell r="J524"/>
          <cell r="K524"/>
          <cell r="L524"/>
          <cell r="M524"/>
          <cell r="N524"/>
          <cell r="O524"/>
          <cell r="P524"/>
          <cell r="Q524"/>
          <cell r="R524"/>
          <cell r="S524"/>
          <cell r="T524"/>
          <cell r="U524"/>
          <cell r="V524"/>
          <cell r="W524"/>
          <cell r="X524"/>
          <cell r="Y524"/>
          <cell r="Z524"/>
          <cell r="AA524"/>
          <cell r="AB524"/>
          <cell r="AC524"/>
          <cell r="AD524"/>
          <cell r="AE524"/>
          <cell r="AF524"/>
          <cell r="AG524"/>
          <cell r="AH524"/>
          <cell r="AI524"/>
          <cell r="AJ524"/>
          <cell r="AK524"/>
          <cell r="AL524"/>
          <cell r="AM524" t="str">
            <v>#¡VALOR!</v>
          </cell>
          <cell r="AN524">
            <v>0</v>
          </cell>
          <cell r="AO524"/>
          <cell r="AP524"/>
          <cell r="AQ524"/>
          <cell r="AR524"/>
          <cell r="AS524"/>
          <cell r="AT524"/>
          <cell r="AU524"/>
          <cell r="AV524"/>
          <cell r="AW524"/>
          <cell r="AX524"/>
          <cell r="AY524"/>
          <cell r="AZ524"/>
          <cell r="BA524"/>
          <cell r="BB524"/>
          <cell r="BC524"/>
          <cell r="BD524"/>
          <cell r="BE524"/>
          <cell r="BF524"/>
          <cell r="BG524"/>
          <cell r="BH524"/>
          <cell r="BI524"/>
          <cell r="BJ524"/>
          <cell r="BK524"/>
          <cell r="BL524"/>
          <cell r="BM524"/>
          <cell r="BN524"/>
          <cell r="BO524"/>
          <cell r="BP524"/>
          <cell r="BQ524"/>
          <cell r="BR524"/>
          <cell r="BS524"/>
          <cell r="BT524"/>
          <cell r="BU524"/>
          <cell r="BV524"/>
          <cell r="BW524"/>
          <cell r="BX524"/>
          <cell r="BY524"/>
          <cell r="BZ524"/>
          <cell r="CA524"/>
          <cell r="CB524"/>
          <cell r="CC524"/>
          <cell r="CD524"/>
          <cell r="CE524"/>
          <cell r="CF524"/>
          <cell r="CG524"/>
          <cell r="CH524"/>
          <cell r="CI524"/>
          <cell r="CJ524"/>
          <cell r="CK524"/>
          <cell r="CL524"/>
          <cell r="CM524"/>
          <cell r="CN524"/>
          <cell r="CO524"/>
          <cell r="CP524"/>
          <cell r="CQ524"/>
          <cell r="CR524"/>
          <cell r="CS524"/>
          <cell r="CT524"/>
          <cell r="CU524"/>
          <cell r="CV524"/>
          <cell r="CW524"/>
          <cell r="CX524"/>
          <cell r="CY524"/>
          <cell r="CZ524"/>
          <cell r="DA524"/>
          <cell r="DB524"/>
          <cell r="DC524"/>
          <cell r="DD524"/>
          <cell r="DE524"/>
          <cell r="DF524"/>
          <cell r="DG524"/>
          <cell r="DH524"/>
          <cell r="DI524"/>
          <cell r="DJ524"/>
          <cell r="DK524"/>
          <cell r="DL524"/>
          <cell r="DM524"/>
          <cell r="DN524"/>
          <cell r="DO524"/>
          <cell r="DP524"/>
          <cell r="DQ524"/>
          <cell r="DR524"/>
          <cell r="DS524"/>
          <cell r="DT524"/>
          <cell r="DU524"/>
          <cell r="DV524"/>
          <cell r="DW524"/>
          <cell r="DX524"/>
          <cell r="DY524"/>
          <cell r="DZ524"/>
          <cell r="EA524"/>
          <cell r="EB524"/>
          <cell r="EC524"/>
          <cell r="ED524"/>
          <cell r="EE524"/>
          <cell r="EF524"/>
          <cell r="EG524"/>
          <cell r="EH524"/>
          <cell r="EI524"/>
          <cell r="EJ524"/>
          <cell r="EK524"/>
          <cell r="EL524"/>
          <cell r="EM524"/>
          <cell r="EN524"/>
          <cell r="EO524"/>
          <cell r="EP524"/>
          <cell r="EQ524"/>
          <cell r="ER524"/>
          <cell r="ES524"/>
          <cell r="ET524"/>
          <cell r="EU524" t="str">
            <v>$ -</v>
          </cell>
          <cell r="EV524"/>
          <cell r="EW524"/>
          <cell r="EX524"/>
          <cell r="EY524"/>
          <cell r="EZ524"/>
          <cell r="FA524"/>
          <cell r="FB524">
            <v>0</v>
          </cell>
          <cell r="FC524" t="str">
            <v>#¡VALOR!</v>
          </cell>
          <cell r="FD524">
            <v>0</v>
          </cell>
          <cell r="FE524" t="str">
            <v>$ 0</v>
          </cell>
          <cell r="FF524" t="str">
            <v>#¡VALOR!</v>
          </cell>
          <cell r="FG524" t="str">
            <v>#¡VALOR!</v>
          </cell>
          <cell r="FH524"/>
          <cell r="FI524"/>
          <cell r="FJ524" t="str">
            <v>#N/D</v>
          </cell>
          <cell r="FK524" t="str">
            <v>#N/D</v>
          </cell>
          <cell r="FL524" t="str">
            <v>$524</v>
          </cell>
          <cell r="FM524" t="str">
            <v>#N/D</v>
          </cell>
          <cell r="FN524" t="str">
            <v>#N/D</v>
          </cell>
          <cell r="FO524" t="str">
            <v>#N/D</v>
          </cell>
          <cell r="FP524" t="str">
            <v>#N/D</v>
          </cell>
          <cell r="FQ524" t="str">
            <v>#¡REF!</v>
          </cell>
          <cell r="FR524" t="str">
            <v>#N/D</v>
          </cell>
          <cell r="FS524"/>
          <cell r="FT524"/>
          <cell r="FU524"/>
          <cell r="FV524">
            <v>0</v>
          </cell>
          <cell r="FW524" t="str">
            <v>#N/D</v>
          </cell>
          <cell r="FX524"/>
          <cell r="FY524"/>
          <cell r="FZ524"/>
          <cell r="GA524"/>
          <cell r="GB524"/>
          <cell r="GC524"/>
        </row>
        <row r="525">
          <cell r="A525"/>
          <cell r="B525"/>
          <cell r="C525">
            <v>2025</v>
          </cell>
          <cell r="D525"/>
          <cell r="E525"/>
          <cell r="F525"/>
          <cell r="G525"/>
          <cell r="H525"/>
          <cell r="I525"/>
          <cell r="J525"/>
          <cell r="K525"/>
          <cell r="L525"/>
          <cell r="M525"/>
          <cell r="N525"/>
          <cell r="O525"/>
          <cell r="P525"/>
          <cell r="Q525"/>
          <cell r="R525"/>
          <cell r="S525"/>
          <cell r="T525"/>
          <cell r="U525"/>
          <cell r="V525"/>
          <cell r="W525"/>
          <cell r="X525"/>
          <cell r="Y525"/>
          <cell r="Z525"/>
          <cell r="AA525"/>
          <cell r="AB525"/>
          <cell r="AC525"/>
          <cell r="AD525"/>
          <cell r="AE525"/>
          <cell r="AF525"/>
          <cell r="AG525"/>
          <cell r="AH525"/>
          <cell r="AI525"/>
          <cell r="AJ525"/>
          <cell r="AK525"/>
          <cell r="AL525"/>
          <cell r="AM525" t="str">
            <v>#¡VALOR!</v>
          </cell>
          <cell r="AN525">
            <v>0</v>
          </cell>
          <cell r="AO525"/>
          <cell r="AP525"/>
          <cell r="AQ525"/>
          <cell r="AR525"/>
          <cell r="AS525"/>
          <cell r="AT525"/>
          <cell r="AU525"/>
          <cell r="AV525"/>
          <cell r="AW525"/>
          <cell r="AX525"/>
          <cell r="AY525"/>
          <cell r="AZ525"/>
          <cell r="BA525"/>
          <cell r="BB525"/>
          <cell r="BC525"/>
          <cell r="BD525"/>
          <cell r="BE525"/>
          <cell r="BF525"/>
          <cell r="BG525"/>
          <cell r="BH525"/>
          <cell r="BI525"/>
          <cell r="BJ525"/>
          <cell r="BK525"/>
          <cell r="BL525"/>
          <cell r="BM525"/>
          <cell r="BN525"/>
          <cell r="BO525"/>
          <cell r="BP525"/>
          <cell r="BQ525"/>
          <cell r="BR525"/>
          <cell r="BS525"/>
          <cell r="BT525"/>
          <cell r="BU525"/>
          <cell r="BV525"/>
          <cell r="BW525"/>
          <cell r="BX525"/>
          <cell r="BY525"/>
          <cell r="BZ525"/>
          <cell r="CA525"/>
          <cell r="CB525"/>
          <cell r="CC525"/>
          <cell r="CD525"/>
          <cell r="CE525"/>
          <cell r="CF525"/>
          <cell r="CG525"/>
          <cell r="CH525"/>
          <cell r="CI525"/>
          <cell r="CJ525"/>
          <cell r="CK525"/>
          <cell r="CL525"/>
          <cell r="CM525"/>
          <cell r="CN525"/>
          <cell r="CO525"/>
          <cell r="CP525"/>
          <cell r="CQ525"/>
          <cell r="CR525"/>
          <cell r="CS525"/>
          <cell r="CT525"/>
          <cell r="CU525"/>
          <cell r="CV525"/>
          <cell r="CW525"/>
          <cell r="CX525"/>
          <cell r="CY525"/>
          <cell r="CZ525"/>
          <cell r="DA525"/>
          <cell r="DB525"/>
          <cell r="DC525"/>
          <cell r="DD525"/>
          <cell r="DE525"/>
          <cell r="DF525"/>
          <cell r="DG525"/>
          <cell r="DH525"/>
          <cell r="DI525"/>
          <cell r="DJ525"/>
          <cell r="DK525"/>
          <cell r="DL525"/>
          <cell r="DM525"/>
          <cell r="DN525"/>
          <cell r="DO525"/>
          <cell r="DP525"/>
          <cell r="DQ525"/>
          <cell r="DR525"/>
          <cell r="DS525"/>
          <cell r="DT525"/>
          <cell r="DU525"/>
          <cell r="DV525"/>
          <cell r="DW525"/>
          <cell r="DX525"/>
          <cell r="DY525"/>
          <cell r="DZ525"/>
          <cell r="EA525"/>
          <cell r="EB525"/>
          <cell r="EC525"/>
          <cell r="ED525"/>
          <cell r="EE525"/>
          <cell r="EF525"/>
          <cell r="EG525"/>
          <cell r="EH525"/>
          <cell r="EI525"/>
          <cell r="EJ525"/>
          <cell r="EK525"/>
          <cell r="EL525"/>
          <cell r="EM525"/>
          <cell r="EN525"/>
          <cell r="EO525"/>
          <cell r="EP525"/>
          <cell r="EQ525"/>
          <cell r="ER525"/>
          <cell r="ES525"/>
          <cell r="ET525"/>
          <cell r="EU525" t="str">
            <v>$ -</v>
          </cell>
          <cell r="EV525"/>
          <cell r="EW525"/>
          <cell r="EX525"/>
          <cell r="EY525"/>
          <cell r="EZ525"/>
          <cell r="FA525"/>
          <cell r="FB525">
            <v>0</v>
          </cell>
          <cell r="FC525" t="str">
            <v>#¡VALOR!</v>
          </cell>
          <cell r="FD525">
            <v>0</v>
          </cell>
          <cell r="FE525" t="str">
            <v>$ 0</v>
          </cell>
          <cell r="FF525" t="str">
            <v>#¡VALOR!</v>
          </cell>
          <cell r="FG525" t="str">
            <v>#¡VALOR!</v>
          </cell>
          <cell r="FH525"/>
          <cell r="FI525"/>
          <cell r="FJ525" t="str">
            <v>#N/D</v>
          </cell>
          <cell r="FK525" t="str">
            <v>#N/D</v>
          </cell>
          <cell r="FL525" t="str">
            <v>$525</v>
          </cell>
          <cell r="FM525" t="str">
            <v>#N/D</v>
          </cell>
          <cell r="FN525" t="str">
            <v>#N/D</v>
          </cell>
          <cell r="FO525" t="str">
            <v>#N/D</v>
          </cell>
          <cell r="FP525" t="str">
            <v>#N/D</v>
          </cell>
          <cell r="FQ525" t="str">
            <v>#¡REF!</v>
          </cell>
          <cell r="FR525" t="str">
            <v>#N/D</v>
          </cell>
          <cell r="FS525"/>
          <cell r="FT525"/>
          <cell r="FU525"/>
          <cell r="FV525">
            <v>0</v>
          </cell>
          <cell r="FW525" t="str">
            <v>#N/D</v>
          </cell>
          <cell r="FX525"/>
          <cell r="FY525"/>
          <cell r="FZ525"/>
          <cell r="GA525"/>
          <cell r="GB525"/>
          <cell r="GC525"/>
        </row>
        <row r="526">
          <cell r="A526"/>
          <cell r="B526"/>
          <cell r="C526">
            <v>2025</v>
          </cell>
          <cell r="D526"/>
          <cell r="E526"/>
          <cell r="F526"/>
          <cell r="G526"/>
          <cell r="H526"/>
          <cell r="I526"/>
          <cell r="J526"/>
          <cell r="K526"/>
          <cell r="L526"/>
          <cell r="M526"/>
          <cell r="N526"/>
          <cell r="O526"/>
          <cell r="P526"/>
          <cell r="Q526"/>
          <cell r="R526"/>
          <cell r="S526"/>
          <cell r="T526"/>
          <cell r="U526"/>
          <cell r="V526"/>
          <cell r="W526"/>
          <cell r="X526"/>
          <cell r="Y526"/>
          <cell r="Z526"/>
          <cell r="AA526"/>
          <cell r="AB526"/>
          <cell r="AC526"/>
          <cell r="AD526"/>
          <cell r="AE526"/>
          <cell r="AF526"/>
          <cell r="AG526"/>
          <cell r="AH526"/>
          <cell r="AI526"/>
          <cell r="AJ526"/>
          <cell r="AK526"/>
          <cell r="AL526"/>
          <cell r="AM526" t="str">
            <v>#¡VALOR!</v>
          </cell>
          <cell r="AN526">
            <v>0</v>
          </cell>
          <cell r="AO526"/>
          <cell r="AP526"/>
          <cell r="AQ526"/>
          <cell r="AR526"/>
          <cell r="AS526"/>
          <cell r="AT526"/>
          <cell r="AU526"/>
          <cell r="AV526"/>
          <cell r="AW526"/>
          <cell r="AX526"/>
          <cell r="AY526"/>
          <cell r="AZ526"/>
          <cell r="BA526"/>
          <cell r="BB526"/>
          <cell r="BC526"/>
          <cell r="BD526"/>
          <cell r="BE526"/>
          <cell r="BF526"/>
          <cell r="BG526"/>
          <cell r="BH526"/>
          <cell r="BI526"/>
          <cell r="BJ526"/>
          <cell r="BK526"/>
          <cell r="BL526"/>
          <cell r="BM526"/>
          <cell r="BN526"/>
          <cell r="BO526"/>
          <cell r="BP526"/>
          <cell r="BQ526"/>
          <cell r="BR526"/>
          <cell r="BS526"/>
          <cell r="BT526"/>
          <cell r="BU526"/>
          <cell r="BV526"/>
          <cell r="BW526"/>
          <cell r="BX526"/>
          <cell r="BY526"/>
          <cell r="BZ526"/>
          <cell r="CA526"/>
          <cell r="CB526"/>
          <cell r="CC526"/>
          <cell r="CD526"/>
          <cell r="CE526"/>
          <cell r="CF526"/>
          <cell r="CG526"/>
          <cell r="CH526"/>
          <cell r="CI526"/>
          <cell r="CJ526"/>
          <cell r="CK526"/>
          <cell r="CL526"/>
          <cell r="CM526"/>
          <cell r="CN526"/>
          <cell r="CO526"/>
          <cell r="CP526"/>
          <cell r="CQ526"/>
          <cell r="CR526"/>
          <cell r="CS526"/>
          <cell r="CT526"/>
          <cell r="CU526"/>
          <cell r="CV526"/>
          <cell r="CW526"/>
          <cell r="CX526"/>
          <cell r="CY526"/>
          <cell r="CZ526"/>
          <cell r="DA526"/>
          <cell r="DB526"/>
          <cell r="DC526"/>
          <cell r="DD526"/>
          <cell r="DE526"/>
          <cell r="DF526"/>
          <cell r="DG526"/>
          <cell r="DH526"/>
          <cell r="DI526"/>
          <cell r="DJ526"/>
          <cell r="DK526"/>
          <cell r="DL526"/>
          <cell r="DM526"/>
          <cell r="DN526"/>
          <cell r="DO526"/>
          <cell r="DP526"/>
          <cell r="DQ526"/>
          <cell r="DR526"/>
          <cell r="DS526"/>
          <cell r="DT526"/>
          <cell r="DU526"/>
          <cell r="DV526"/>
          <cell r="DW526"/>
          <cell r="DX526"/>
          <cell r="DY526"/>
          <cell r="DZ526"/>
          <cell r="EA526"/>
          <cell r="EB526"/>
          <cell r="EC526"/>
          <cell r="ED526"/>
          <cell r="EE526"/>
          <cell r="EF526"/>
          <cell r="EG526"/>
          <cell r="EH526"/>
          <cell r="EI526"/>
          <cell r="EJ526"/>
          <cell r="EK526"/>
          <cell r="EL526"/>
          <cell r="EM526"/>
          <cell r="EN526"/>
          <cell r="EO526"/>
          <cell r="EP526"/>
          <cell r="EQ526"/>
          <cell r="ER526"/>
          <cell r="ES526"/>
          <cell r="ET526"/>
          <cell r="EU526" t="str">
            <v>$ -</v>
          </cell>
          <cell r="EV526"/>
          <cell r="EW526"/>
          <cell r="EX526"/>
          <cell r="EY526"/>
          <cell r="EZ526"/>
          <cell r="FA526"/>
          <cell r="FB526">
            <v>0</v>
          </cell>
          <cell r="FC526" t="str">
            <v>#¡VALOR!</v>
          </cell>
          <cell r="FD526">
            <v>0</v>
          </cell>
          <cell r="FE526" t="str">
            <v>$ 0</v>
          </cell>
          <cell r="FF526" t="str">
            <v>#¡VALOR!</v>
          </cell>
          <cell r="FG526" t="str">
            <v>#¡VALOR!</v>
          </cell>
          <cell r="FH526"/>
          <cell r="FI526"/>
          <cell r="FJ526" t="str">
            <v>#N/D</v>
          </cell>
          <cell r="FK526" t="str">
            <v>#N/D</v>
          </cell>
          <cell r="FL526" t="str">
            <v>$526</v>
          </cell>
          <cell r="FM526" t="str">
            <v>#N/D</v>
          </cell>
          <cell r="FN526" t="str">
            <v>#N/D</v>
          </cell>
          <cell r="FO526" t="str">
            <v>#N/D</v>
          </cell>
          <cell r="FP526" t="str">
            <v>#N/D</v>
          </cell>
          <cell r="FQ526" t="str">
            <v>#¡REF!</v>
          </cell>
          <cell r="FR526" t="str">
            <v>#N/D</v>
          </cell>
          <cell r="FS526"/>
          <cell r="FT526"/>
          <cell r="FU526"/>
          <cell r="FV526">
            <v>0</v>
          </cell>
          <cell r="FW526" t="str">
            <v>#N/D</v>
          </cell>
          <cell r="FX526"/>
          <cell r="FY526"/>
          <cell r="FZ526"/>
          <cell r="GA526"/>
          <cell r="GB526"/>
          <cell r="GC526"/>
        </row>
        <row r="527">
          <cell r="A527"/>
          <cell r="B527"/>
          <cell r="C527">
            <v>2025</v>
          </cell>
          <cell r="D527"/>
          <cell r="E527"/>
          <cell r="F527"/>
          <cell r="G527"/>
          <cell r="H527"/>
          <cell r="I527"/>
          <cell r="J527"/>
          <cell r="K527"/>
          <cell r="L527"/>
          <cell r="M527"/>
          <cell r="N527"/>
          <cell r="O527"/>
          <cell r="P527"/>
          <cell r="Q527"/>
          <cell r="R527"/>
          <cell r="S527"/>
          <cell r="T527"/>
          <cell r="U527"/>
          <cell r="V527"/>
          <cell r="W527"/>
          <cell r="X527"/>
          <cell r="Y527"/>
          <cell r="Z527"/>
          <cell r="AA527"/>
          <cell r="AB527"/>
          <cell r="AC527"/>
          <cell r="AD527"/>
          <cell r="AE527"/>
          <cell r="AF527"/>
          <cell r="AG527"/>
          <cell r="AH527"/>
          <cell r="AI527"/>
          <cell r="AJ527"/>
          <cell r="AK527"/>
          <cell r="AL527"/>
          <cell r="AM527" t="str">
            <v>#¡VALOR!</v>
          </cell>
          <cell r="AN527">
            <v>0</v>
          </cell>
          <cell r="AO527"/>
          <cell r="AP527"/>
          <cell r="AQ527"/>
          <cell r="AR527"/>
          <cell r="AS527"/>
          <cell r="AT527"/>
          <cell r="AU527"/>
          <cell r="AV527"/>
          <cell r="AW527"/>
          <cell r="AX527"/>
          <cell r="AY527"/>
          <cell r="AZ527"/>
          <cell r="BA527"/>
          <cell r="BB527"/>
          <cell r="BC527"/>
          <cell r="BD527"/>
          <cell r="BE527"/>
          <cell r="BF527"/>
          <cell r="BG527"/>
          <cell r="BH527"/>
          <cell r="BI527"/>
          <cell r="BJ527"/>
          <cell r="BK527"/>
          <cell r="BL527"/>
          <cell r="BM527"/>
          <cell r="BN527"/>
          <cell r="BO527"/>
          <cell r="BP527"/>
          <cell r="BQ527"/>
          <cell r="BR527"/>
          <cell r="BS527"/>
          <cell r="BT527"/>
          <cell r="BU527"/>
          <cell r="BV527"/>
          <cell r="BW527"/>
          <cell r="BX527"/>
          <cell r="BY527"/>
          <cell r="BZ527"/>
          <cell r="CA527"/>
          <cell r="CB527"/>
          <cell r="CC527"/>
          <cell r="CD527"/>
          <cell r="CE527"/>
          <cell r="CF527"/>
          <cell r="CG527"/>
          <cell r="CH527"/>
          <cell r="CI527"/>
          <cell r="CJ527"/>
          <cell r="CK527"/>
          <cell r="CL527"/>
          <cell r="CM527"/>
          <cell r="CN527"/>
          <cell r="CO527"/>
          <cell r="CP527"/>
          <cell r="CQ527"/>
          <cell r="CR527"/>
          <cell r="CS527"/>
          <cell r="CT527"/>
          <cell r="CU527"/>
          <cell r="CV527"/>
          <cell r="CW527"/>
          <cell r="CX527"/>
          <cell r="CY527"/>
          <cell r="CZ527"/>
          <cell r="DA527"/>
          <cell r="DB527"/>
          <cell r="DC527"/>
          <cell r="DD527"/>
          <cell r="DE527"/>
          <cell r="DF527"/>
          <cell r="DG527"/>
          <cell r="DH527"/>
          <cell r="DI527"/>
          <cell r="DJ527"/>
          <cell r="DK527"/>
          <cell r="DL527"/>
          <cell r="DM527"/>
          <cell r="DN527"/>
          <cell r="DO527"/>
          <cell r="DP527"/>
          <cell r="DQ527"/>
          <cell r="DR527"/>
          <cell r="DS527"/>
          <cell r="DT527"/>
          <cell r="DU527"/>
          <cell r="DV527"/>
          <cell r="DW527"/>
          <cell r="DX527"/>
          <cell r="DY527"/>
          <cell r="DZ527"/>
          <cell r="EA527"/>
          <cell r="EB527"/>
          <cell r="EC527"/>
          <cell r="ED527"/>
          <cell r="EE527"/>
          <cell r="EF527"/>
          <cell r="EG527"/>
          <cell r="EH527"/>
          <cell r="EI527"/>
          <cell r="EJ527"/>
          <cell r="EK527"/>
          <cell r="EL527"/>
          <cell r="EM527"/>
          <cell r="EN527"/>
          <cell r="EO527"/>
          <cell r="EP527"/>
          <cell r="EQ527"/>
          <cell r="ER527"/>
          <cell r="ES527"/>
          <cell r="ET527"/>
          <cell r="EU527" t="str">
            <v>$ -</v>
          </cell>
          <cell r="EV527"/>
          <cell r="EW527"/>
          <cell r="EX527"/>
          <cell r="EY527"/>
          <cell r="EZ527"/>
          <cell r="FA527"/>
          <cell r="FB527">
            <v>0</v>
          </cell>
          <cell r="FC527" t="str">
            <v>#¡VALOR!</v>
          </cell>
          <cell r="FD527">
            <v>0</v>
          </cell>
          <cell r="FE527" t="str">
            <v>$ 0</v>
          </cell>
          <cell r="FF527" t="str">
            <v>#¡VALOR!</v>
          </cell>
          <cell r="FG527" t="str">
            <v>#¡VALOR!</v>
          </cell>
          <cell r="FH527"/>
          <cell r="FI527"/>
          <cell r="FJ527" t="str">
            <v>#N/D</v>
          </cell>
          <cell r="FK527" t="str">
            <v>#N/D</v>
          </cell>
          <cell r="FL527" t="str">
            <v>$527</v>
          </cell>
          <cell r="FM527" t="str">
            <v>#N/D</v>
          </cell>
          <cell r="FN527" t="str">
            <v>#N/D</v>
          </cell>
          <cell r="FO527" t="str">
            <v>#N/D</v>
          </cell>
          <cell r="FP527" t="str">
            <v>#N/D</v>
          </cell>
          <cell r="FQ527" t="str">
            <v>#¡REF!</v>
          </cell>
          <cell r="FR527" t="str">
            <v>#N/D</v>
          </cell>
          <cell r="FS527"/>
          <cell r="FT527"/>
          <cell r="FU527"/>
          <cell r="FV527">
            <v>0</v>
          </cell>
          <cell r="FW527" t="str">
            <v>#N/D</v>
          </cell>
          <cell r="FX527"/>
          <cell r="FY527"/>
          <cell r="FZ527"/>
          <cell r="GA527"/>
          <cell r="GB527"/>
          <cell r="GC527"/>
        </row>
        <row r="528">
          <cell r="A528"/>
          <cell r="B528"/>
          <cell r="C528">
            <v>2025</v>
          </cell>
          <cell r="D528"/>
          <cell r="E528"/>
          <cell r="F528"/>
          <cell r="G528"/>
          <cell r="H528"/>
          <cell r="I528"/>
          <cell r="J528"/>
          <cell r="K528"/>
          <cell r="L528"/>
          <cell r="M528"/>
          <cell r="N528"/>
          <cell r="O528"/>
          <cell r="P528"/>
          <cell r="Q528"/>
          <cell r="R528"/>
          <cell r="S528"/>
          <cell r="T528"/>
          <cell r="U528"/>
          <cell r="V528"/>
          <cell r="W528"/>
          <cell r="X528"/>
          <cell r="Y528"/>
          <cell r="Z528"/>
          <cell r="AA528"/>
          <cell r="AB528"/>
          <cell r="AC528"/>
          <cell r="AD528"/>
          <cell r="AE528"/>
          <cell r="AF528"/>
          <cell r="AG528"/>
          <cell r="AH528"/>
          <cell r="AI528"/>
          <cell r="AJ528"/>
          <cell r="AK528"/>
          <cell r="AL528"/>
          <cell r="AM528" t="str">
            <v>#¡VALOR!</v>
          </cell>
          <cell r="AN528">
            <v>0</v>
          </cell>
          <cell r="AO528"/>
          <cell r="AP528"/>
          <cell r="AQ528"/>
          <cell r="AR528"/>
          <cell r="AS528"/>
          <cell r="AT528"/>
          <cell r="AU528"/>
          <cell r="AV528"/>
          <cell r="AW528"/>
          <cell r="AX528"/>
          <cell r="AY528"/>
          <cell r="AZ528"/>
          <cell r="BA528"/>
          <cell r="BB528"/>
          <cell r="BC528"/>
          <cell r="BD528"/>
          <cell r="BE528"/>
          <cell r="BF528"/>
          <cell r="BG528"/>
          <cell r="BH528"/>
          <cell r="BI528"/>
          <cell r="BJ528"/>
          <cell r="BK528"/>
          <cell r="BL528"/>
          <cell r="BM528"/>
          <cell r="BN528"/>
          <cell r="BO528"/>
          <cell r="BP528"/>
          <cell r="BQ528"/>
          <cell r="BR528"/>
          <cell r="BS528"/>
          <cell r="BT528"/>
          <cell r="BU528"/>
          <cell r="BV528"/>
          <cell r="BW528"/>
          <cell r="BX528"/>
          <cell r="BY528"/>
          <cell r="BZ528"/>
          <cell r="CA528"/>
          <cell r="CB528"/>
          <cell r="CC528"/>
          <cell r="CD528"/>
          <cell r="CE528"/>
          <cell r="CF528"/>
          <cell r="CG528"/>
          <cell r="CH528"/>
          <cell r="CI528"/>
          <cell r="CJ528"/>
          <cell r="CK528"/>
          <cell r="CL528"/>
          <cell r="CM528"/>
          <cell r="CN528"/>
          <cell r="CO528"/>
          <cell r="CP528"/>
          <cell r="CQ528"/>
          <cell r="CR528"/>
          <cell r="CS528"/>
          <cell r="CT528"/>
          <cell r="CU528"/>
          <cell r="CV528"/>
          <cell r="CW528"/>
          <cell r="CX528"/>
          <cell r="CY528"/>
          <cell r="CZ528"/>
          <cell r="DA528"/>
          <cell r="DB528"/>
          <cell r="DC528"/>
          <cell r="DD528"/>
          <cell r="DE528"/>
          <cell r="DF528"/>
          <cell r="DG528"/>
          <cell r="DH528"/>
          <cell r="DI528"/>
          <cell r="DJ528"/>
          <cell r="DK528"/>
          <cell r="DL528"/>
          <cell r="DM528"/>
          <cell r="DN528"/>
          <cell r="DO528"/>
          <cell r="DP528"/>
          <cell r="DQ528"/>
          <cell r="DR528"/>
          <cell r="DS528"/>
          <cell r="DT528"/>
          <cell r="DU528"/>
          <cell r="DV528"/>
          <cell r="DW528"/>
          <cell r="DX528"/>
          <cell r="DY528"/>
          <cell r="DZ528"/>
          <cell r="EA528"/>
          <cell r="EB528"/>
          <cell r="EC528"/>
          <cell r="ED528"/>
          <cell r="EE528"/>
          <cell r="EF528"/>
          <cell r="EG528"/>
          <cell r="EH528"/>
          <cell r="EI528"/>
          <cell r="EJ528"/>
          <cell r="EK528"/>
          <cell r="EL528"/>
          <cell r="EM528"/>
          <cell r="EN528"/>
          <cell r="EO528"/>
          <cell r="EP528"/>
          <cell r="EQ528"/>
          <cell r="ER528"/>
          <cell r="ES528"/>
          <cell r="ET528"/>
          <cell r="EU528" t="str">
            <v>$ -</v>
          </cell>
          <cell r="EV528"/>
          <cell r="EW528"/>
          <cell r="EX528"/>
          <cell r="EY528"/>
          <cell r="EZ528"/>
          <cell r="FA528"/>
          <cell r="FB528">
            <v>0</v>
          </cell>
          <cell r="FC528" t="str">
            <v>#¡VALOR!</v>
          </cell>
          <cell r="FD528">
            <v>0</v>
          </cell>
          <cell r="FE528" t="str">
            <v>$ 0</v>
          </cell>
          <cell r="FF528" t="str">
            <v>#¡VALOR!</v>
          </cell>
          <cell r="FG528" t="str">
            <v>#¡VALOR!</v>
          </cell>
          <cell r="FH528"/>
          <cell r="FI528"/>
          <cell r="FJ528" t="str">
            <v>#N/D</v>
          </cell>
          <cell r="FK528" t="str">
            <v>#N/D</v>
          </cell>
          <cell r="FL528" t="str">
            <v>$528</v>
          </cell>
          <cell r="FM528" t="str">
            <v>#N/D</v>
          </cell>
          <cell r="FN528" t="str">
            <v>#N/D</v>
          </cell>
          <cell r="FO528" t="str">
            <v>#N/D</v>
          </cell>
          <cell r="FP528" t="str">
            <v>#N/D</v>
          </cell>
          <cell r="FQ528" t="str">
            <v>#¡REF!</v>
          </cell>
          <cell r="FR528" t="str">
            <v>#N/D</v>
          </cell>
          <cell r="FS528"/>
          <cell r="FT528"/>
          <cell r="FU528"/>
          <cell r="FV528">
            <v>0</v>
          </cell>
          <cell r="FW528" t="str">
            <v>#N/D</v>
          </cell>
          <cell r="FX528"/>
          <cell r="FY528"/>
          <cell r="FZ528"/>
          <cell r="GA528"/>
          <cell r="GB528"/>
          <cell r="GC528"/>
        </row>
        <row r="529">
          <cell r="A529"/>
          <cell r="B529"/>
          <cell r="C529">
            <v>2025</v>
          </cell>
          <cell r="D529"/>
          <cell r="E529"/>
          <cell r="F529"/>
          <cell r="G529"/>
          <cell r="H529"/>
          <cell r="I529"/>
          <cell r="J529"/>
          <cell r="K529"/>
          <cell r="L529"/>
          <cell r="M529"/>
          <cell r="N529"/>
          <cell r="O529"/>
          <cell r="P529"/>
          <cell r="Q529"/>
          <cell r="R529"/>
          <cell r="S529"/>
          <cell r="T529"/>
          <cell r="U529"/>
          <cell r="V529"/>
          <cell r="W529"/>
          <cell r="X529"/>
          <cell r="Y529"/>
          <cell r="Z529"/>
          <cell r="AA529"/>
          <cell r="AB529"/>
          <cell r="AC529"/>
          <cell r="AD529"/>
          <cell r="AE529"/>
          <cell r="AF529"/>
          <cell r="AG529"/>
          <cell r="AH529"/>
          <cell r="AI529"/>
          <cell r="AJ529"/>
          <cell r="AK529"/>
          <cell r="AL529"/>
          <cell r="AM529" t="str">
            <v>#¡VALOR!</v>
          </cell>
          <cell r="AN529">
            <v>0</v>
          </cell>
          <cell r="AO529"/>
          <cell r="AP529"/>
          <cell r="AQ529"/>
          <cell r="AR529"/>
          <cell r="AS529"/>
          <cell r="AT529"/>
          <cell r="AU529"/>
          <cell r="AV529"/>
          <cell r="AW529"/>
          <cell r="AX529"/>
          <cell r="AY529"/>
          <cell r="AZ529"/>
          <cell r="BA529"/>
          <cell r="BB529"/>
          <cell r="BC529"/>
          <cell r="BD529"/>
          <cell r="BE529"/>
          <cell r="BF529"/>
          <cell r="BG529"/>
          <cell r="BH529"/>
          <cell r="BI529"/>
          <cell r="BJ529"/>
          <cell r="BK529"/>
          <cell r="BL529"/>
          <cell r="BM529"/>
          <cell r="BN529"/>
          <cell r="BO529"/>
          <cell r="BP529"/>
          <cell r="BQ529"/>
          <cell r="BR529"/>
          <cell r="BS529"/>
          <cell r="BT529"/>
          <cell r="BU529"/>
          <cell r="BV529"/>
          <cell r="BW529"/>
          <cell r="BX529"/>
          <cell r="BY529"/>
          <cell r="BZ529"/>
          <cell r="CA529"/>
          <cell r="CB529"/>
          <cell r="CC529"/>
          <cell r="CD529"/>
          <cell r="CE529"/>
          <cell r="CF529"/>
          <cell r="CG529"/>
          <cell r="CH529"/>
          <cell r="CI529"/>
          <cell r="CJ529"/>
          <cell r="CK529"/>
          <cell r="CL529"/>
          <cell r="CM529"/>
          <cell r="CN529"/>
          <cell r="CO529"/>
          <cell r="CP529"/>
          <cell r="CQ529"/>
          <cell r="CR529"/>
          <cell r="CS529"/>
          <cell r="CT529"/>
          <cell r="CU529"/>
          <cell r="CV529"/>
          <cell r="CW529"/>
          <cell r="CX529"/>
          <cell r="CY529"/>
          <cell r="CZ529"/>
          <cell r="DA529"/>
          <cell r="DB529"/>
          <cell r="DC529"/>
          <cell r="DD529"/>
          <cell r="DE529"/>
          <cell r="DF529"/>
          <cell r="DG529"/>
          <cell r="DH529"/>
          <cell r="DI529"/>
          <cell r="DJ529"/>
          <cell r="DK529"/>
          <cell r="DL529"/>
          <cell r="DM529"/>
          <cell r="DN529"/>
          <cell r="DO529"/>
          <cell r="DP529"/>
          <cell r="DQ529"/>
          <cell r="DR529"/>
          <cell r="DS529"/>
          <cell r="DT529"/>
          <cell r="DU529"/>
          <cell r="DV529"/>
          <cell r="DW529"/>
          <cell r="DX529"/>
          <cell r="DY529"/>
          <cell r="DZ529"/>
          <cell r="EA529"/>
          <cell r="EB529"/>
          <cell r="EC529"/>
          <cell r="ED529"/>
          <cell r="EE529"/>
          <cell r="EF529"/>
          <cell r="EG529"/>
          <cell r="EH529"/>
          <cell r="EI529"/>
          <cell r="EJ529"/>
          <cell r="EK529"/>
          <cell r="EL529"/>
          <cell r="EM529"/>
          <cell r="EN529"/>
          <cell r="EO529"/>
          <cell r="EP529"/>
          <cell r="EQ529"/>
          <cell r="ER529"/>
          <cell r="ES529"/>
          <cell r="ET529"/>
          <cell r="EU529" t="str">
            <v>$ -</v>
          </cell>
          <cell r="EV529"/>
          <cell r="EW529"/>
          <cell r="EX529"/>
          <cell r="EY529"/>
          <cell r="EZ529"/>
          <cell r="FA529"/>
          <cell r="FB529">
            <v>0</v>
          </cell>
          <cell r="FC529" t="str">
            <v>#¡VALOR!</v>
          </cell>
          <cell r="FD529">
            <v>0</v>
          </cell>
          <cell r="FE529" t="str">
            <v>$ 0</v>
          </cell>
          <cell r="FF529" t="str">
            <v>#¡VALOR!</v>
          </cell>
          <cell r="FG529" t="str">
            <v>#¡VALOR!</v>
          </cell>
          <cell r="FH529"/>
          <cell r="FI529"/>
          <cell r="FJ529" t="str">
            <v>#N/D</v>
          </cell>
          <cell r="FK529" t="str">
            <v>#N/D</v>
          </cell>
          <cell r="FL529" t="str">
            <v>$529</v>
          </cell>
          <cell r="FM529" t="str">
            <v>#N/D</v>
          </cell>
          <cell r="FN529" t="str">
            <v>#N/D</v>
          </cell>
          <cell r="FO529" t="str">
            <v>#N/D</v>
          </cell>
          <cell r="FP529" t="str">
            <v>#N/D</v>
          </cell>
          <cell r="FQ529" t="str">
            <v>#¡REF!</v>
          </cell>
          <cell r="FR529" t="str">
            <v>#N/D</v>
          </cell>
          <cell r="FS529"/>
          <cell r="FT529"/>
          <cell r="FU529"/>
          <cell r="FV529">
            <v>0</v>
          </cell>
          <cell r="FW529" t="str">
            <v>#N/D</v>
          </cell>
          <cell r="FX529"/>
          <cell r="FY529"/>
          <cell r="FZ529"/>
          <cell r="GA529"/>
          <cell r="GB529"/>
          <cell r="GC529"/>
        </row>
        <row r="530">
          <cell r="A530"/>
          <cell r="B530"/>
          <cell r="C530">
            <v>2025</v>
          </cell>
          <cell r="D530"/>
          <cell r="E530"/>
          <cell r="F530"/>
          <cell r="G530"/>
          <cell r="H530"/>
          <cell r="I530"/>
          <cell r="J530"/>
          <cell r="K530"/>
          <cell r="L530"/>
          <cell r="M530"/>
          <cell r="N530"/>
          <cell r="O530"/>
          <cell r="P530"/>
          <cell r="Q530"/>
          <cell r="R530"/>
          <cell r="S530"/>
          <cell r="T530"/>
          <cell r="U530"/>
          <cell r="V530"/>
          <cell r="W530"/>
          <cell r="X530"/>
          <cell r="Y530"/>
          <cell r="Z530"/>
          <cell r="AA530"/>
          <cell r="AB530"/>
          <cell r="AC530"/>
          <cell r="AD530"/>
          <cell r="AE530"/>
          <cell r="AF530"/>
          <cell r="AG530"/>
          <cell r="AH530"/>
          <cell r="AI530"/>
          <cell r="AJ530"/>
          <cell r="AK530"/>
          <cell r="AL530"/>
          <cell r="AM530" t="str">
            <v>#¡VALOR!</v>
          </cell>
          <cell r="AN530">
            <v>0</v>
          </cell>
          <cell r="AO530"/>
          <cell r="AP530"/>
          <cell r="AQ530"/>
          <cell r="AR530"/>
          <cell r="AS530"/>
          <cell r="AT530"/>
          <cell r="AU530"/>
          <cell r="AV530"/>
          <cell r="AW530"/>
          <cell r="AX530"/>
          <cell r="AY530"/>
          <cell r="AZ530"/>
          <cell r="BA530"/>
          <cell r="BB530"/>
          <cell r="BC530"/>
          <cell r="BD530"/>
          <cell r="BE530"/>
          <cell r="BF530"/>
          <cell r="BG530"/>
          <cell r="BH530"/>
          <cell r="BI530"/>
          <cell r="BJ530"/>
          <cell r="BK530"/>
          <cell r="BL530"/>
          <cell r="BM530"/>
          <cell r="BN530"/>
          <cell r="BO530"/>
          <cell r="BP530"/>
          <cell r="BQ530"/>
          <cell r="BR530"/>
          <cell r="BS530"/>
          <cell r="BT530"/>
          <cell r="BU530"/>
          <cell r="BV530"/>
          <cell r="BW530"/>
          <cell r="BX530"/>
          <cell r="BY530"/>
          <cell r="BZ530"/>
          <cell r="CA530"/>
          <cell r="CB530"/>
          <cell r="CC530"/>
          <cell r="CD530"/>
          <cell r="CE530"/>
          <cell r="CF530"/>
          <cell r="CG530"/>
          <cell r="CH530"/>
          <cell r="CI530"/>
          <cell r="CJ530"/>
          <cell r="CK530"/>
          <cell r="CL530"/>
          <cell r="CM530"/>
          <cell r="CN530"/>
          <cell r="CO530"/>
          <cell r="CP530"/>
          <cell r="CQ530"/>
          <cell r="CR530"/>
          <cell r="CS530"/>
          <cell r="CT530"/>
          <cell r="CU530"/>
          <cell r="CV530"/>
          <cell r="CW530"/>
          <cell r="CX530"/>
          <cell r="CY530"/>
          <cell r="CZ530"/>
          <cell r="DA530"/>
          <cell r="DB530"/>
          <cell r="DC530"/>
          <cell r="DD530"/>
          <cell r="DE530"/>
          <cell r="DF530"/>
          <cell r="DG530"/>
          <cell r="DH530"/>
          <cell r="DI530"/>
          <cell r="DJ530"/>
          <cell r="DK530"/>
          <cell r="DL530"/>
          <cell r="DM530"/>
          <cell r="DN530"/>
          <cell r="DO530"/>
          <cell r="DP530"/>
          <cell r="DQ530"/>
          <cell r="DR530"/>
          <cell r="DS530"/>
          <cell r="DT530"/>
          <cell r="DU530"/>
          <cell r="DV530"/>
          <cell r="DW530"/>
          <cell r="DX530"/>
          <cell r="DY530"/>
          <cell r="DZ530"/>
          <cell r="EA530"/>
          <cell r="EB530"/>
          <cell r="EC530"/>
          <cell r="ED530"/>
          <cell r="EE530"/>
          <cell r="EF530"/>
          <cell r="EG530"/>
          <cell r="EH530"/>
          <cell r="EI530"/>
          <cell r="EJ530"/>
          <cell r="EK530"/>
          <cell r="EL530"/>
          <cell r="EM530"/>
          <cell r="EN530"/>
          <cell r="EO530"/>
          <cell r="EP530"/>
          <cell r="EQ530"/>
          <cell r="ER530"/>
          <cell r="ES530"/>
          <cell r="ET530"/>
          <cell r="EU530" t="str">
            <v>$ -</v>
          </cell>
          <cell r="EV530"/>
          <cell r="EW530"/>
          <cell r="EX530"/>
          <cell r="EY530"/>
          <cell r="EZ530"/>
          <cell r="FA530"/>
          <cell r="FB530">
            <v>0</v>
          </cell>
          <cell r="FC530" t="str">
            <v>#¡VALOR!</v>
          </cell>
          <cell r="FD530">
            <v>0</v>
          </cell>
          <cell r="FE530" t="str">
            <v>$ 0</v>
          </cell>
          <cell r="FF530" t="str">
            <v>#¡VALOR!</v>
          </cell>
          <cell r="FG530" t="str">
            <v>#¡VALOR!</v>
          </cell>
          <cell r="FH530"/>
          <cell r="FI530"/>
          <cell r="FJ530" t="str">
            <v>#N/D</v>
          </cell>
          <cell r="FK530" t="str">
            <v>#N/D</v>
          </cell>
          <cell r="FL530" t="str">
            <v>$530</v>
          </cell>
          <cell r="FM530" t="str">
            <v>#N/D</v>
          </cell>
          <cell r="FN530" t="str">
            <v>#N/D</v>
          </cell>
          <cell r="FO530" t="str">
            <v>#N/D</v>
          </cell>
          <cell r="FP530" t="str">
            <v>#N/D</v>
          </cell>
          <cell r="FQ530" t="str">
            <v>#¡REF!</v>
          </cell>
          <cell r="FR530" t="str">
            <v>#N/D</v>
          </cell>
          <cell r="FS530"/>
          <cell r="FT530"/>
          <cell r="FU530"/>
          <cell r="FV530">
            <v>0</v>
          </cell>
          <cell r="FW530" t="str">
            <v>#N/D</v>
          </cell>
          <cell r="FX530"/>
          <cell r="FY530"/>
          <cell r="FZ530"/>
          <cell r="GA530"/>
          <cell r="GB530"/>
          <cell r="GC530"/>
        </row>
        <row r="531">
          <cell r="A531"/>
          <cell r="B531"/>
          <cell r="C531">
            <v>2025</v>
          </cell>
          <cell r="D531"/>
          <cell r="E531"/>
          <cell r="F531"/>
          <cell r="G531"/>
          <cell r="H531"/>
          <cell r="I531"/>
          <cell r="J531"/>
          <cell r="K531"/>
          <cell r="L531"/>
          <cell r="M531"/>
          <cell r="N531"/>
          <cell r="O531"/>
          <cell r="P531"/>
          <cell r="Q531"/>
          <cell r="R531"/>
          <cell r="S531"/>
          <cell r="T531"/>
          <cell r="U531"/>
          <cell r="V531"/>
          <cell r="W531"/>
          <cell r="X531"/>
          <cell r="Y531"/>
          <cell r="Z531"/>
          <cell r="AA531"/>
          <cell r="AB531"/>
          <cell r="AC531"/>
          <cell r="AD531"/>
          <cell r="AE531"/>
          <cell r="AF531"/>
          <cell r="AG531"/>
          <cell r="AH531"/>
          <cell r="AI531"/>
          <cell r="AJ531"/>
          <cell r="AK531"/>
          <cell r="AL531"/>
          <cell r="AM531" t="str">
            <v>#¡VALOR!</v>
          </cell>
          <cell r="AN531">
            <v>0</v>
          </cell>
          <cell r="AO531"/>
          <cell r="AP531"/>
          <cell r="AQ531"/>
          <cell r="AR531"/>
          <cell r="AS531"/>
          <cell r="AT531"/>
          <cell r="AU531"/>
          <cell r="AV531"/>
          <cell r="AW531"/>
          <cell r="AX531"/>
          <cell r="AY531"/>
          <cell r="AZ531"/>
          <cell r="BA531"/>
          <cell r="BB531"/>
          <cell r="BC531"/>
          <cell r="BD531"/>
          <cell r="BE531"/>
          <cell r="BF531"/>
          <cell r="BG531"/>
          <cell r="BH531"/>
          <cell r="BI531"/>
          <cell r="BJ531"/>
          <cell r="BK531"/>
          <cell r="BL531"/>
          <cell r="BM531"/>
          <cell r="BN531"/>
          <cell r="BO531"/>
          <cell r="BP531"/>
          <cell r="BQ531"/>
          <cell r="BR531"/>
          <cell r="BS531"/>
          <cell r="BT531"/>
          <cell r="BU531"/>
          <cell r="BV531"/>
          <cell r="BW531"/>
          <cell r="BX531"/>
          <cell r="BY531"/>
          <cell r="BZ531"/>
          <cell r="CA531"/>
          <cell r="CB531"/>
          <cell r="CC531"/>
          <cell r="CD531"/>
          <cell r="CE531"/>
          <cell r="CF531"/>
          <cell r="CG531"/>
          <cell r="CH531"/>
          <cell r="CI531"/>
          <cell r="CJ531"/>
          <cell r="CK531"/>
          <cell r="CL531"/>
          <cell r="CM531"/>
          <cell r="CN531"/>
          <cell r="CO531"/>
          <cell r="CP531"/>
          <cell r="CQ531"/>
          <cell r="CR531"/>
          <cell r="CS531"/>
          <cell r="CT531"/>
          <cell r="CU531"/>
          <cell r="CV531"/>
          <cell r="CW531"/>
          <cell r="CX531"/>
          <cell r="CY531"/>
          <cell r="CZ531"/>
          <cell r="DA531"/>
          <cell r="DB531"/>
          <cell r="DC531"/>
          <cell r="DD531"/>
          <cell r="DE531"/>
          <cell r="DF531"/>
          <cell r="DG531"/>
          <cell r="DH531"/>
          <cell r="DI531"/>
          <cell r="DJ531"/>
          <cell r="DK531"/>
          <cell r="DL531"/>
          <cell r="DM531"/>
          <cell r="DN531"/>
          <cell r="DO531"/>
          <cell r="DP531"/>
          <cell r="DQ531"/>
          <cell r="DR531"/>
          <cell r="DS531"/>
          <cell r="DT531"/>
          <cell r="DU531"/>
          <cell r="DV531"/>
          <cell r="DW531"/>
          <cell r="DX531"/>
          <cell r="DY531"/>
          <cell r="DZ531"/>
          <cell r="EA531"/>
          <cell r="EB531"/>
          <cell r="EC531"/>
          <cell r="ED531"/>
          <cell r="EE531"/>
          <cell r="EF531"/>
          <cell r="EG531"/>
          <cell r="EH531"/>
          <cell r="EI531"/>
          <cell r="EJ531"/>
          <cell r="EK531"/>
          <cell r="EL531"/>
          <cell r="EM531"/>
          <cell r="EN531"/>
          <cell r="EO531"/>
          <cell r="EP531"/>
          <cell r="EQ531"/>
          <cell r="ER531"/>
          <cell r="ES531"/>
          <cell r="ET531"/>
          <cell r="EU531" t="str">
            <v>$ -</v>
          </cell>
          <cell r="EV531"/>
          <cell r="EW531"/>
          <cell r="EX531"/>
          <cell r="EY531"/>
          <cell r="EZ531"/>
          <cell r="FA531"/>
          <cell r="FB531">
            <v>0</v>
          </cell>
          <cell r="FC531" t="str">
            <v>#¡VALOR!</v>
          </cell>
          <cell r="FD531">
            <v>0</v>
          </cell>
          <cell r="FE531" t="str">
            <v>$ 0</v>
          </cell>
          <cell r="FF531" t="str">
            <v>#¡VALOR!</v>
          </cell>
          <cell r="FG531" t="str">
            <v>#¡VALOR!</v>
          </cell>
          <cell r="FH531"/>
          <cell r="FI531"/>
          <cell r="FJ531" t="str">
            <v>#N/D</v>
          </cell>
          <cell r="FK531" t="str">
            <v>#N/D</v>
          </cell>
          <cell r="FL531" t="str">
            <v>$531</v>
          </cell>
          <cell r="FM531" t="str">
            <v>#N/D</v>
          </cell>
          <cell r="FN531" t="str">
            <v>#N/D</v>
          </cell>
          <cell r="FO531" t="str">
            <v>#N/D</v>
          </cell>
          <cell r="FP531" t="str">
            <v>#N/D</v>
          </cell>
          <cell r="FQ531" t="str">
            <v>#¡REF!</v>
          </cell>
          <cell r="FR531" t="str">
            <v>#N/D</v>
          </cell>
          <cell r="FS531"/>
          <cell r="FT531"/>
          <cell r="FU531"/>
          <cell r="FV531">
            <v>0</v>
          </cell>
          <cell r="FW531" t="str">
            <v>#N/D</v>
          </cell>
          <cell r="FX531"/>
          <cell r="FY531"/>
          <cell r="FZ531"/>
          <cell r="GA531"/>
          <cell r="GB531"/>
          <cell r="GC531"/>
        </row>
        <row r="532">
          <cell r="A532"/>
          <cell r="B532"/>
          <cell r="C532">
            <v>2025</v>
          </cell>
          <cell r="D532"/>
          <cell r="E532"/>
          <cell r="F532"/>
          <cell r="G532"/>
          <cell r="H532"/>
          <cell r="I532"/>
          <cell r="J532"/>
          <cell r="K532"/>
          <cell r="L532"/>
          <cell r="M532"/>
          <cell r="N532"/>
          <cell r="O532"/>
          <cell r="P532"/>
          <cell r="Q532"/>
          <cell r="R532"/>
          <cell r="S532"/>
          <cell r="T532"/>
          <cell r="U532"/>
          <cell r="V532"/>
          <cell r="W532"/>
          <cell r="X532"/>
          <cell r="Y532"/>
          <cell r="Z532"/>
          <cell r="AA532"/>
          <cell r="AB532"/>
          <cell r="AC532"/>
          <cell r="AD532"/>
          <cell r="AE532"/>
          <cell r="AF532"/>
          <cell r="AG532"/>
          <cell r="AH532"/>
          <cell r="AI532"/>
          <cell r="AJ532"/>
          <cell r="AK532"/>
          <cell r="AL532"/>
          <cell r="AM532" t="str">
            <v>#¡VALOR!</v>
          </cell>
          <cell r="AN532">
            <v>0</v>
          </cell>
          <cell r="AO532"/>
          <cell r="AP532"/>
          <cell r="AQ532"/>
          <cell r="AR532"/>
          <cell r="AS532"/>
          <cell r="AT532"/>
          <cell r="AU532"/>
          <cell r="AV532"/>
          <cell r="AW532"/>
          <cell r="AX532"/>
          <cell r="AY532"/>
          <cell r="AZ532"/>
          <cell r="BA532"/>
          <cell r="BB532"/>
          <cell r="BC532"/>
          <cell r="BD532"/>
          <cell r="BE532"/>
          <cell r="BF532"/>
          <cell r="BG532"/>
          <cell r="BH532"/>
          <cell r="BI532"/>
          <cell r="BJ532"/>
          <cell r="BK532"/>
          <cell r="BL532"/>
          <cell r="BM532"/>
          <cell r="BN532"/>
          <cell r="BO532"/>
          <cell r="BP532"/>
          <cell r="BQ532"/>
          <cell r="BR532"/>
          <cell r="BS532"/>
          <cell r="BT532"/>
          <cell r="BU532"/>
          <cell r="BV532"/>
          <cell r="BW532"/>
          <cell r="BX532"/>
          <cell r="BY532"/>
          <cell r="BZ532"/>
          <cell r="CA532"/>
          <cell r="CB532"/>
          <cell r="CC532"/>
          <cell r="CD532"/>
          <cell r="CE532"/>
          <cell r="CF532"/>
          <cell r="CG532"/>
          <cell r="CH532"/>
          <cell r="CI532"/>
          <cell r="CJ532"/>
          <cell r="CK532"/>
          <cell r="CL532"/>
          <cell r="CM532"/>
          <cell r="CN532"/>
          <cell r="CO532"/>
          <cell r="CP532"/>
          <cell r="CQ532"/>
          <cell r="CR532"/>
          <cell r="CS532"/>
          <cell r="CT532"/>
          <cell r="CU532"/>
          <cell r="CV532"/>
          <cell r="CW532"/>
          <cell r="CX532"/>
          <cell r="CY532"/>
          <cell r="CZ532"/>
          <cell r="DA532"/>
          <cell r="DB532"/>
          <cell r="DC532"/>
          <cell r="DD532"/>
          <cell r="DE532"/>
          <cell r="DF532"/>
          <cell r="DG532"/>
          <cell r="DH532"/>
          <cell r="DI532"/>
          <cell r="DJ532"/>
          <cell r="DK532"/>
          <cell r="DL532"/>
          <cell r="DM532"/>
          <cell r="DN532"/>
          <cell r="DO532"/>
          <cell r="DP532"/>
          <cell r="DQ532"/>
          <cell r="DR532"/>
          <cell r="DS532"/>
          <cell r="DT532"/>
          <cell r="DU532"/>
          <cell r="DV532"/>
          <cell r="DW532"/>
          <cell r="DX532"/>
          <cell r="DY532"/>
          <cell r="DZ532"/>
          <cell r="EA532"/>
          <cell r="EB532"/>
          <cell r="EC532"/>
          <cell r="ED532"/>
          <cell r="EE532"/>
          <cell r="EF532"/>
          <cell r="EG532"/>
          <cell r="EH532"/>
          <cell r="EI532"/>
          <cell r="EJ532"/>
          <cell r="EK532"/>
          <cell r="EL532"/>
          <cell r="EM532"/>
          <cell r="EN532"/>
          <cell r="EO532"/>
          <cell r="EP532"/>
          <cell r="EQ532"/>
          <cell r="ER532"/>
          <cell r="ES532"/>
          <cell r="ET532"/>
          <cell r="EU532" t="str">
            <v>$ -</v>
          </cell>
          <cell r="EV532"/>
          <cell r="EW532"/>
          <cell r="EX532"/>
          <cell r="EY532"/>
          <cell r="EZ532"/>
          <cell r="FA532"/>
          <cell r="FB532">
            <v>0</v>
          </cell>
          <cell r="FC532" t="str">
            <v>#¡VALOR!</v>
          </cell>
          <cell r="FD532">
            <v>0</v>
          </cell>
          <cell r="FE532" t="str">
            <v>$ 0</v>
          </cell>
          <cell r="FF532" t="str">
            <v>#¡VALOR!</v>
          </cell>
          <cell r="FG532" t="str">
            <v>#¡VALOR!</v>
          </cell>
          <cell r="FH532"/>
          <cell r="FI532"/>
          <cell r="FJ532" t="str">
            <v>#N/D</v>
          </cell>
          <cell r="FK532" t="str">
            <v>#N/D</v>
          </cell>
          <cell r="FL532" t="str">
            <v>$532</v>
          </cell>
          <cell r="FM532" t="str">
            <v>#N/D</v>
          </cell>
          <cell r="FN532" t="str">
            <v>#N/D</v>
          </cell>
          <cell r="FO532" t="str">
            <v>#N/D</v>
          </cell>
          <cell r="FP532" t="str">
            <v>#N/D</v>
          </cell>
          <cell r="FQ532" t="str">
            <v>#¡REF!</v>
          </cell>
          <cell r="FR532" t="str">
            <v>#N/D</v>
          </cell>
          <cell r="FS532"/>
          <cell r="FT532"/>
          <cell r="FU532"/>
          <cell r="FV532">
            <v>0</v>
          </cell>
          <cell r="FW532" t="str">
            <v>#N/D</v>
          </cell>
          <cell r="FX532"/>
          <cell r="FY532"/>
          <cell r="FZ532"/>
          <cell r="GA532"/>
          <cell r="GB532"/>
          <cell r="GC532"/>
        </row>
        <row r="533">
          <cell r="A533"/>
          <cell r="B533"/>
          <cell r="C533">
            <v>2025</v>
          </cell>
          <cell r="D533"/>
          <cell r="E533"/>
          <cell r="F533"/>
          <cell r="G533"/>
          <cell r="H533"/>
          <cell r="I533"/>
          <cell r="J533"/>
          <cell r="K533"/>
          <cell r="L533"/>
          <cell r="M533"/>
          <cell r="N533"/>
          <cell r="O533"/>
          <cell r="P533"/>
          <cell r="Q533"/>
          <cell r="R533"/>
          <cell r="S533"/>
          <cell r="T533"/>
          <cell r="U533"/>
          <cell r="V533"/>
          <cell r="W533"/>
          <cell r="X533"/>
          <cell r="Y533"/>
          <cell r="Z533"/>
          <cell r="AA533"/>
          <cell r="AB533"/>
          <cell r="AC533"/>
          <cell r="AD533"/>
          <cell r="AE533"/>
          <cell r="AF533"/>
          <cell r="AG533"/>
          <cell r="AH533"/>
          <cell r="AI533"/>
          <cell r="AJ533"/>
          <cell r="AK533"/>
          <cell r="AL533"/>
          <cell r="AM533" t="str">
            <v>#¡VALOR!</v>
          </cell>
          <cell r="AN533">
            <v>0</v>
          </cell>
          <cell r="AO533"/>
          <cell r="AP533"/>
          <cell r="AQ533"/>
          <cell r="AR533"/>
          <cell r="AS533"/>
          <cell r="AT533"/>
          <cell r="AU533"/>
          <cell r="AV533"/>
          <cell r="AW533"/>
          <cell r="AX533"/>
          <cell r="AY533"/>
          <cell r="AZ533"/>
          <cell r="BA533"/>
          <cell r="BB533"/>
          <cell r="BC533"/>
          <cell r="BD533"/>
          <cell r="BE533"/>
          <cell r="BF533"/>
          <cell r="BG533"/>
          <cell r="BH533"/>
          <cell r="BI533"/>
          <cell r="BJ533"/>
          <cell r="BK533"/>
          <cell r="BL533"/>
          <cell r="BM533"/>
          <cell r="BN533"/>
          <cell r="BO533"/>
          <cell r="BP533"/>
          <cell r="BQ533"/>
          <cell r="BR533"/>
          <cell r="BS533"/>
          <cell r="BT533"/>
          <cell r="BU533"/>
          <cell r="BV533"/>
          <cell r="BW533"/>
          <cell r="BX533"/>
          <cell r="BY533"/>
          <cell r="BZ533"/>
          <cell r="CA533"/>
          <cell r="CB533"/>
          <cell r="CC533"/>
          <cell r="CD533"/>
          <cell r="CE533"/>
          <cell r="CF533"/>
          <cell r="CG533"/>
          <cell r="CH533"/>
          <cell r="CI533"/>
          <cell r="CJ533"/>
          <cell r="CK533"/>
          <cell r="CL533"/>
          <cell r="CM533"/>
          <cell r="CN533"/>
          <cell r="CO533"/>
          <cell r="CP533"/>
          <cell r="CQ533"/>
          <cell r="CR533"/>
          <cell r="CS533"/>
          <cell r="CT533"/>
          <cell r="CU533"/>
          <cell r="CV533"/>
          <cell r="CW533"/>
          <cell r="CX533"/>
          <cell r="CY533"/>
          <cell r="CZ533"/>
          <cell r="DA533"/>
          <cell r="DB533"/>
          <cell r="DC533"/>
          <cell r="DD533"/>
          <cell r="DE533"/>
          <cell r="DF533"/>
          <cell r="DG533"/>
          <cell r="DH533"/>
          <cell r="DI533"/>
          <cell r="DJ533"/>
          <cell r="DK533"/>
          <cell r="DL533"/>
          <cell r="DM533"/>
          <cell r="DN533"/>
          <cell r="DO533"/>
          <cell r="DP533"/>
          <cell r="DQ533"/>
          <cell r="DR533"/>
          <cell r="DS533"/>
          <cell r="DT533"/>
          <cell r="DU533"/>
          <cell r="DV533"/>
          <cell r="DW533"/>
          <cell r="DX533"/>
          <cell r="DY533"/>
          <cell r="DZ533"/>
          <cell r="EA533"/>
          <cell r="EB533"/>
          <cell r="EC533"/>
          <cell r="ED533"/>
          <cell r="EE533"/>
          <cell r="EF533"/>
          <cell r="EG533"/>
          <cell r="EH533"/>
          <cell r="EI533"/>
          <cell r="EJ533"/>
          <cell r="EK533"/>
          <cell r="EL533"/>
          <cell r="EM533"/>
          <cell r="EN533"/>
          <cell r="EO533"/>
          <cell r="EP533"/>
          <cell r="EQ533"/>
          <cell r="ER533"/>
          <cell r="ES533"/>
          <cell r="ET533"/>
          <cell r="EU533" t="str">
            <v>$ -</v>
          </cell>
          <cell r="EV533"/>
          <cell r="EW533"/>
          <cell r="EX533"/>
          <cell r="EY533"/>
          <cell r="EZ533"/>
          <cell r="FA533"/>
          <cell r="FB533">
            <v>0</v>
          </cell>
          <cell r="FC533" t="str">
            <v>#¡VALOR!</v>
          </cell>
          <cell r="FD533">
            <v>0</v>
          </cell>
          <cell r="FE533" t="str">
            <v>$ 0</v>
          </cell>
          <cell r="FF533" t="str">
            <v>#¡VALOR!</v>
          </cell>
          <cell r="FG533" t="str">
            <v>#¡VALOR!</v>
          </cell>
          <cell r="FH533"/>
          <cell r="FI533"/>
          <cell r="FJ533" t="str">
            <v>#N/D</v>
          </cell>
          <cell r="FK533" t="str">
            <v>#N/D</v>
          </cell>
          <cell r="FL533" t="str">
            <v>$533</v>
          </cell>
          <cell r="FM533" t="str">
            <v>#N/D</v>
          </cell>
          <cell r="FN533" t="str">
            <v>#N/D</v>
          </cell>
          <cell r="FO533" t="str">
            <v>#N/D</v>
          </cell>
          <cell r="FP533" t="str">
            <v>#N/D</v>
          </cell>
          <cell r="FQ533" t="str">
            <v>#¡REF!</v>
          </cell>
          <cell r="FR533" t="str">
            <v>#N/D</v>
          </cell>
          <cell r="FS533"/>
          <cell r="FT533"/>
          <cell r="FU533"/>
          <cell r="FV533">
            <v>0</v>
          </cell>
          <cell r="FW533" t="str">
            <v>#N/D</v>
          </cell>
          <cell r="FX533"/>
          <cell r="FY533"/>
          <cell r="FZ533"/>
          <cell r="GA533"/>
          <cell r="GB533"/>
          <cell r="GC533"/>
        </row>
        <row r="534">
          <cell r="A534"/>
          <cell r="B534"/>
          <cell r="C534">
            <v>2025</v>
          </cell>
          <cell r="D534"/>
          <cell r="E534"/>
          <cell r="F534"/>
          <cell r="G534"/>
          <cell r="H534"/>
          <cell r="I534"/>
          <cell r="J534"/>
          <cell r="K534"/>
          <cell r="L534"/>
          <cell r="M534"/>
          <cell r="N534"/>
          <cell r="O534"/>
          <cell r="P534"/>
          <cell r="Q534"/>
          <cell r="R534"/>
          <cell r="S534"/>
          <cell r="T534"/>
          <cell r="U534"/>
          <cell r="V534"/>
          <cell r="W534"/>
          <cell r="X534"/>
          <cell r="Y534"/>
          <cell r="Z534"/>
          <cell r="AA534"/>
          <cell r="AB534"/>
          <cell r="AC534"/>
          <cell r="AD534"/>
          <cell r="AE534"/>
          <cell r="AF534"/>
          <cell r="AG534"/>
          <cell r="AH534"/>
          <cell r="AI534"/>
          <cell r="AJ534"/>
          <cell r="AK534"/>
          <cell r="AL534"/>
          <cell r="AM534" t="str">
            <v>#¡VALOR!</v>
          </cell>
          <cell r="AN534">
            <v>0</v>
          </cell>
          <cell r="AO534"/>
          <cell r="AP534"/>
          <cell r="AQ534"/>
          <cell r="AR534"/>
          <cell r="AS534"/>
          <cell r="AT534"/>
          <cell r="AU534"/>
          <cell r="AV534"/>
          <cell r="AW534"/>
          <cell r="AX534"/>
          <cell r="AY534"/>
          <cell r="AZ534"/>
          <cell r="BA534"/>
          <cell r="BB534"/>
          <cell r="BC534"/>
          <cell r="BD534"/>
          <cell r="BE534"/>
          <cell r="BF534"/>
          <cell r="BG534"/>
          <cell r="BH534"/>
          <cell r="BI534"/>
          <cell r="BJ534"/>
          <cell r="BK534"/>
          <cell r="BL534"/>
          <cell r="BM534"/>
          <cell r="BN534"/>
          <cell r="BO534"/>
          <cell r="BP534"/>
          <cell r="BQ534"/>
          <cell r="BR534"/>
          <cell r="BS534"/>
          <cell r="BT534"/>
          <cell r="BU534"/>
          <cell r="BV534"/>
          <cell r="BW534"/>
          <cell r="BX534"/>
          <cell r="BY534"/>
          <cell r="BZ534"/>
          <cell r="CA534"/>
          <cell r="CB534"/>
          <cell r="CC534"/>
          <cell r="CD534"/>
          <cell r="CE534"/>
          <cell r="CF534"/>
          <cell r="CG534"/>
          <cell r="CH534"/>
          <cell r="CI534"/>
          <cell r="CJ534"/>
          <cell r="CK534"/>
          <cell r="CL534"/>
          <cell r="CM534"/>
          <cell r="CN534"/>
          <cell r="CO534"/>
          <cell r="CP534"/>
          <cell r="CQ534"/>
          <cell r="CR534"/>
          <cell r="CS534"/>
          <cell r="CT534"/>
          <cell r="CU534"/>
          <cell r="CV534"/>
          <cell r="CW534"/>
          <cell r="CX534"/>
          <cell r="CY534"/>
          <cell r="CZ534"/>
          <cell r="DA534"/>
          <cell r="DB534"/>
          <cell r="DC534"/>
          <cell r="DD534"/>
          <cell r="DE534"/>
          <cell r="DF534"/>
          <cell r="DG534"/>
          <cell r="DH534"/>
          <cell r="DI534"/>
          <cell r="DJ534"/>
          <cell r="DK534"/>
          <cell r="DL534"/>
          <cell r="DM534"/>
          <cell r="DN534"/>
          <cell r="DO534"/>
          <cell r="DP534"/>
          <cell r="DQ534"/>
          <cell r="DR534"/>
          <cell r="DS534"/>
          <cell r="DT534"/>
          <cell r="DU534"/>
          <cell r="DV534"/>
          <cell r="DW534"/>
          <cell r="DX534"/>
          <cell r="DY534"/>
          <cell r="DZ534"/>
          <cell r="EA534"/>
          <cell r="EB534"/>
          <cell r="EC534"/>
          <cell r="ED534"/>
          <cell r="EE534"/>
          <cell r="EF534"/>
          <cell r="EG534"/>
          <cell r="EH534"/>
          <cell r="EI534"/>
          <cell r="EJ534"/>
          <cell r="EK534"/>
          <cell r="EL534"/>
          <cell r="EM534"/>
          <cell r="EN534"/>
          <cell r="EO534"/>
          <cell r="EP534"/>
          <cell r="EQ534"/>
          <cell r="ER534"/>
          <cell r="ES534"/>
          <cell r="ET534"/>
          <cell r="EU534" t="str">
            <v>$ -</v>
          </cell>
          <cell r="EV534"/>
          <cell r="EW534"/>
          <cell r="EX534"/>
          <cell r="EY534"/>
          <cell r="EZ534"/>
          <cell r="FA534"/>
          <cell r="FB534">
            <v>0</v>
          </cell>
          <cell r="FC534" t="str">
            <v>#¡VALOR!</v>
          </cell>
          <cell r="FD534">
            <v>0</v>
          </cell>
          <cell r="FE534" t="str">
            <v>$ 0</v>
          </cell>
          <cell r="FF534" t="str">
            <v>#¡VALOR!</v>
          </cell>
          <cell r="FG534" t="str">
            <v>#¡VALOR!</v>
          </cell>
          <cell r="FH534"/>
          <cell r="FI534"/>
          <cell r="FJ534" t="str">
            <v>#N/D</v>
          </cell>
          <cell r="FK534" t="str">
            <v>#N/D</v>
          </cell>
          <cell r="FL534" t="str">
            <v>$534</v>
          </cell>
          <cell r="FM534" t="str">
            <v>#N/D</v>
          </cell>
          <cell r="FN534" t="str">
            <v>#N/D</v>
          </cell>
          <cell r="FO534" t="str">
            <v>#N/D</v>
          </cell>
          <cell r="FP534" t="str">
            <v>#N/D</v>
          </cell>
          <cell r="FQ534" t="str">
            <v>#¡REF!</v>
          </cell>
          <cell r="FR534" t="str">
            <v>#N/D</v>
          </cell>
          <cell r="FS534"/>
          <cell r="FT534"/>
          <cell r="FU534"/>
          <cell r="FV534">
            <v>0</v>
          </cell>
          <cell r="FW534" t="str">
            <v>#N/D</v>
          </cell>
          <cell r="FX534"/>
          <cell r="FY534"/>
          <cell r="FZ534"/>
          <cell r="GA534"/>
          <cell r="GB534"/>
          <cell r="GC534"/>
        </row>
        <row r="535">
          <cell r="A535"/>
          <cell r="B535"/>
          <cell r="C535">
            <v>2025</v>
          </cell>
          <cell r="D535"/>
          <cell r="E535"/>
          <cell r="F535"/>
          <cell r="G535"/>
          <cell r="H535"/>
          <cell r="I535"/>
          <cell r="J535"/>
          <cell r="K535"/>
          <cell r="L535"/>
          <cell r="M535"/>
          <cell r="N535"/>
          <cell r="O535"/>
          <cell r="P535"/>
          <cell r="Q535"/>
          <cell r="R535"/>
          <cell r="S535"/>
          <cell r="T535"/>
          <cell r="U535"/>
          <cell r="V535"/>
          <cell r="W535"/>
          <cell r="X535"/>
          <cell r="Y535"/>
          <cell r="Z535"/>
          <cell r="AA535"/>
          <cell r="AB535"/>
          <cell r="AC535"/>
          <cell r="AD535"/>
          <cell r="AE535"/>
          <cell r="AF535"/>
          <cell r="AG535"/>
          <cell r="AH535"/>
          <cell r="AI535"/>
          <cell r="AJ535"/>
          <cell r="AK535"/>
          <cell r="AL535"/>
          <cell r="AM535" t="str">
            <v>#¡VALOR!</v>
          </cell>
          <cell r="AN535">
            <v>0</v>
          </cell>
          <cell r="AO535"/>
          <cell r="AP535"/>
          <cell r="AQ535"/>
          <cell r="AR535"/>
          <cell r="AS535"/>
          <cell r="AT535"/>
          <cell r="AU535"/>
          <cell r="AV535"/>
          <cell r="AW535"/>
          <cell r="AX535"/>
          <cell r="AY535"/>
          <cell r="AZ535"/>
          <cell r="BA535"/>
          <cell r="BB535"/>
          <cell r="BC535"/>
          <cell r="BD535"/>
          <cell r="BE535"/>
          <cell r="BF535"/>
          <cell r="BG535"/>
          <cell r="BH535"/>
          <cell r="BI535"/>
          <cell r="BJ535"/>
          <cell r="BK535"/>
          <cell r="BL535"/>
          <cell r="BM535"/>
          <cell r="BN535"/>
          <cell r="BO535"/>
          <cell r="BP535"/>
          <cell r="BQ535"/>
          <cell r="BR535"/>
          <cell r="BS535"/>
          <cell r="BT535"/>
          <cell r="BU535"/>
          <cell r="BV535"/>
          <cell r="BW535"/>
          <cell r="BX535"/>
          <cell r="BY535"/>
          <cell r="BZ535"/>
          <cell r="CA535"/>
          <cell r="CB535"/>
          <cell r="CC535"/>
          <cell r="CD535"/>
          <cell r="CE535"/>
          <cell r="CF535"/>
          <cell r="CG535"/>
          <cell r="CH535"/>
          <cell r="CI535"/>
          <cell r="CJ535"/>
          <cell r="CK535"/>
          <cell r="CL535"/>
          <cell r="CM535"/>
          <cell r="CN535"/>
          <cell r="CO535"/>
          <cell r="CP535"/>
          <cell r="CQ535"/>
          <cell r="CR535"/>
          <cell r="CS535"/>
          <cell r="CT535"/>
          <cell r="CU535"/>
          <cell r="CV535"/>
          <cell r="CW535"/>
          <cell r="CX535"/>
          <cell r="CY535"/>
          <cell r="CZ535"/>
          <cell r="DA535"/>
          <cell r="DB535"/>
          <cell r="DC535"/>
          <cell r="DD535"/>
          <cell r="DE535"/>
          <cell r="DF535"/>
          <cell r="DG535"/>
          <cell r="DH535"/>
          <cell r="DI535"/>
          <cell r="DJ535"/>
          <cell r="DK535"/>
          <cell r="DL535"/>
          <cell r="DM535"/>
          <cell r="DN535"/>
          <cell r="DO535"/>
          <cell r="DP535"/>
          <cell r="DQ535"/>
          <cell r="DR535"/>
          <cell r="DS535"/>
          <cell r="DT535"/>
          <cell r="DU535"/>
          <cell r="DV535"/>
          <cell r="DW535"/>
          <cell r="DX535"/>
          <cell r="DY535"/>
          <cell r="DZ535"/>
          <cell r="EA535"/>
          <cell r="EB535"/>
          <cell r="EC535"/>
          <cell r="ED535"/>
          <cell r="EE535"/>
          <cell r="EF535"/>
          <cell r="EG535"/>
          <cell r="EH535"/>
          <cell r="EI535"/>
          <cell r="EJ535"/>
          <cell r="EK535"/>
          <cell r="EL535"/>
          <cell r="EM535"/>
          <cell r="EN535"/>
          <cell r="EO535"/>
          <cell r="EP535"/>
          <cell r="EQ535"/>
          <cell r="ER535"/>
          <cell r="ES535"/>
          <cell r="ET535"/>
          <cell r="EU535" t="str">
            <v>$ -</v>
          </cell>
          <cell r="EV535"/>
          <cell r="EW535"/>
          <cell r="EX535"/>
          <cell r="EY535"/>
          <cell r="EZ535"/>
          <cell r="FA535"/>
          <cell r="FB535">
            <v>0</v>
          </cell>
          <cell r="FC535" t="str">
            <v>#¡VALOR!</v>
          </cell>
          <cell r="FD535">
            <v>0</v>
          </cell>
          <cell r="FE535" t="str">
            <v>$ 0</v>
          </cell>
          <cell r="FF535" t="str">
            <v>#¡VALOR!</v>
          </cell>
          <cell r="FG535" t="str">
            <v>#¡VALOR!</v>
          </cell>
          <cell r="FH535"/>
          <cell r="FI535"/>
          <cell r="FJ535" t="str">
            <v>#N/D</v>
          </cell>
          <cell r="FK535" t="str">
            <v>#N/D</v>
          </cell>
          <cell r="FL535" t="str">
            <v>$535</v>
          </cell>
          <cell r="FM535" t="str">
            <v>#N/D</v>
          </cell>
          <cell r="FN535" t="str">
            <v>#N/D</v>
          </cell>
          <cell r="FO535" t="str">
            <v>#N/D</v>
          </cell>
          <cell r="FP535" t="str">
            <v>#N/D</v>
          </cell>
          <cell r="FQ535" t="str">
            <v>#¡REF!</v>
          </cell>
          <cell r="FR535" t="str">
            <v>#N/D</v>
          </cell>
          <cell r="FS535"/>
          <cell r="FT535"/>
          <cell r="FU535"/>
          <cell r="FV535">
            <v>0</v>
          </cell>
          <cell r="FW535" t="str">
            <v>#N/D</v>
          </cell>
          <cell r="FX535"/>
          <cell r="FY535"/>
          <cell r="FZ535"/>
          <cell r="GA535"/>
          <cell r="GB535"/>
          <cell r="GC535"/>
        </row>
        <row r="536">
          <cell r="A536"/>
          <cell r="B536"/>
          <cell r="C536">
            <v>2025</v>
          </cell>
          <cell r="D536"/>
          <cell r="E536"/>
          <cell r="F536"/>
          <cell r="G536"/>
          <cell r="H536"/>
          <cell r="I536"/>
          <cell r="J536"/>
          <cell r="K536"/>
          <cell r="L536"/>
          <cell r="M536"/>
          <cell r="N536"/>
          <cell r="O536"/>
          <cell r="P536"/>
          <cell r="Q536"/>
          <cell r="R536"/>
          <cell r="S536"/>
          <cell r="T536"/>
          <cell r="U536"/>
          <cell r="V536"/>
          <cell r="W536"/>
          <cell r="X536"/>
          <cell r="Y536"/>
          <cell r="Z536"/>
          <cell r="AA536"/>
          <cell r="AB536"/>
          <cell r="AC536"/>
          <cell r="AD536"/>
          <cell r="AE536"/>
          <cell r="AF536"/>
          <cell r="AG536"/>
          <cell r="AH536"/>
          <cell r="AI536"/>
          <cell r="AJ536"/>
          <cell r="AK536"/>
          <cell r="AL536"/>
          <cell r="AM536" t="str">
            <v>#¡VALOR!</v>
          </cell>
          <cell r="AN536">
            <v>0</v>
          </cell>
          <cell r="AO536"/>
          <cell r="AP536"/>
          <cell r="AQ536"/>
          <cell r="AR536"/>
          <cell r="AS536"/>
          <cell r="AT536"/>
          <cell r="AU536"/>
          <cell r="AV536"/>
          <cell r="AW536"/>
          <cell r="AX536"/>
          <cell r="AY536"/>
          <cell r="AZ536"/>
          <cell r="BA536"/>
          <cell r="BB536"/>
          <cell r="BC536"/>
          <cell r="BD536"/>
          <cell r="BE536"/>
          <cell r="BF536"/>
          <cell r="BG536"/>
          <cell r="BH536"/>
          <cell r="BI536"/>
          <cell r="BJ536"/>
          <cell r="BK536"/>
          <cell r="BL536"/>
          <cell r="BM536"/>
          <cell r="BN536"/>
          <cell r="BO536"/>
          <cell r="BP536"/>
          <cell r="BQ536"/>
          <cell r="BR536"/>
          <cell r="BS536"/>
          <cell r="BT536"/>
          <cell r="BU536"/>
          <cell r="BV536"/>
          <cell r="BW536"/>
          <cell r="BX536"/>
          <cell r="BY536"/>
          <cell r="BZ536"/>
          <cell r="CA536"/>
          <cell r="CB536"/>
          <cell r="CC536"/>
          <cell r="CD536"/>
          <cell r="CE536"/>
          <cell r="CF536"/>
          <cell r="CG536"/>
          <cell r="CH536"/>
          <cell r="CI536"/>
          <cell r="CJ536"/>
          <cell r="CK536"/>
          <cell r="CL536"/>
          <cell r="CM536"/>
          <cell r="CN536"/>
          <cell r="CO536"/>
          <cell r="CP536"/>
          <cell r="CQ536"/>
          <cell r="CR536"/>
          <cell r="CS536"/>
          <cell r="CT536"/>
          <cell r="CU536"/>
          <cell r="CV536"/>
          <cell r="CW536"/>
          <cell r="CX536"/>
          <cell r="CY536"/>
          <cell r="CZ536"/>
          <cell r="DA536"/>
          <cell r="DB536"/>
          <cell r="DC536"/>
          <cell r="DD536"/>
          <cell r="DE536"/>
          <cell r="DF536"/>
          <cell r="DG536"/>
          <cell r="DH536"/>
          <cell r="DI536"/>
          <cell r="DJ536"/>
          <cell r="DK536"/>
          <cell r="DL536"/>
          <cell r="DM536"/>
          <cell r="DN536"/>
          <cell r="DO536"/>
          <cell r="DP536"/>
          <cell r="DQ536"/>
          <cell r="DR536"/>
          <cell r="DS536"/>
          <cell r="DT536"/>
          <cell r="DU536"/>
          <cell r="DV536"/>
          <cell r="DW536"/>
          <cell r="DX536"/>
          <cell r="DY536"/>
          <cell r="DZ536"/>
          <cell r="EA536"/>
          <cell r="EB536"/>
          <cell r="EC536"/>
          <cell r="ED536"/>
          <cell r="EE536"/>
          <cell r="EF536"/>
          <cell r="EG536"/>
          <cell r="EH536"/>
          <cell r="EI536"/>
          <cell r="EJ536"/>
          <cell r="EK536"/>
          <cell r="EL536"/>
          <cell r="EM536"/>
          <cell r="EN536"/>
          <cell r="EO536"/>
          <cell r="EP536"/>
          <cell r="EQ536"/>
          <cell r="ER536"/>
          <cell r="ES536"/>
          <cell r="ET536"/>
          <cell r="EU536" t="str">
            <v>$ -</v>
          </cell>
          <cell r="EV536"/>
          <cell r="EW536"/>
          <cell r="EX536"/>
          <cell r="EY536"/>
          <cell r="EZ536"/>
          <cell r="FA536"/>
          <cell r="FB536">
            <v>0</v>
          </cell>
          <cell r="FC536" t="str">
            <v>#¡VALOR!</v>
          </cell>
          <cell r="FD536">
            <v>0</v>
          </cell>
          <cell r="FE536" t="str">
            <v>$ 0</v>
          </cell>
          <cell r="FF536" t="str">
            <v>#¡VALOR!</v>
          </cell>
          <cell r="FG536" t="str">
            <v>#¡VALOR!</v>
          </cell>
          <cell r="FH536"/>
          <cell r="FI536"/>
          <cell r="FJ536" t="str">
            <v>#N/D</v>
          </cell>
          <cell r="FK536" t="str">
            <v>#N/D</v>
          </cell>
          <cell r="FL536" t="str">
            <v>$536</v>
          </cell>
          <cell r="FM536" t="str">
            <v>#N/D</v>
          </cell>
          <cell r="FN536" t="str">
            <v>#N/D</v>
          </cell>
          <cell r="FO536" t="str">
            <v>#N/D</v>
          </cell>
          <cell r="FP536" t="str">
            <v>#N/D</v>
          </cell>
          <cell r="FQ536" t="str">
            <v>#¡REF!</v>
          </cell>
          <cell r="FR536" t="str">
            <v>#N/D</v>
          </cell>
          <cell r="FS536"/>
          <cell r="FT536"/>
          <cell r="FU536"/>
          <cell r="FV536">
            <v>0</v>
          </cell>
          <cell r="FW536" t="str">
            <v>#N/D</v>
          </cell>
          <cell r="FX536"/>
          <cell r="FY536"/>
          <cell r="FZ536"/>
          <cell r="GA536"/>
          <cell r="GB536"/>
          <cell r="GC536"/>
        </row>
        <row r="537">
          <cell r="A537"/>
          <cell r="B537"/>
          <cell r="C537">
            <v>2025</v>
          </cell>
          <cell r="D537"/>
          <cell r="E537"/>
          <cell r="F537"/>
          <cell r="G537"/>
          <cell r="H537"/>
          <cell r="I537"/>
          <cell r="J537"/>
          <cell r="K537"/>
          <cell r="L537"/>
          <cell r="M537"/>
          <cell r="N537"/>
          <cell r="O537"/>
          <cell r="P537"/>
          <cell r="Q537"/>
          <cell r="R537"/>
          <cell r="S537"/>
          <cell r="T537"/>
          <cell r="U537"/>
          <cell r="V537"/>
          <cell r="W537"/>
          <cell r="X537"/>
          <cell r="Y537"/>
          <cell r="Z537"/>
          <cell r="AA537"/>
          <cell r="AB537"/>
          <cell r="AC537"/>
          <cell r="AD537"/>
          <cell r="AE537"/>
          <cell r="AF537"/>
          <cell r="AG537"/>
          <cell r="AH537"/>
          <cell r="AI537"/>
          <cell r="AJ537"/>
          <cell r="AK537"/>
          <cell r="AL537"/>
          <cell r="AM537" t="str">
            <v>#¡VALOR!</v>
          </cell>
          <cell r="AN537">
            <v>0</v>
          </cell>
          <cell r="AO537"/>
          <cell r="AP537"/>
          <cell r="AQ537"/>
          <cell r="AR537"/>
          <cell r="AS537"/>
          <cell r="AT537"/>
          <cell r="AU537"/>
          <cell r="AV537"/>
          <cell r="AW537"/>
          <cell r="AX537"/>
          <cell r="AY537"/>
          <cell r="AZ537"/>
          <cell r="BA537"/>
          <cell r="BB537"/>
          <cell r="BC537"/>
          <cell r="BD537"/>
          <cell r="BE537"/>
          <cell r="BF537"/>
          <cell r="BG537"/>
          <cell r="BH537"/>
          <cell r="BI537"/>
          <cell r="BJ537"/>
          <cell r="BK537"/>
          <cell r="BL537"/>
          <cell r="BM537"/>
          <cell r="BN537"/>
          <cell r="BO537"/>
          <cell r="BP537"/>
          <cell r="BQ537"/>
          <cell r="BR537"/>
          <cell r="BS537"/>
          <cell r="BT537"/>
          <cell r="BU537"/>
          <cell r="BV537"/>
          <cell r="BW537"/>
          <cell r="BX537"/>
          <cell r="BY537"/>
          <cell r="BZ537"/>
          <cell r="CA537"/>
          <cell r="CB537"/>
          <cell r="CC537"/>
          <cell r="CD537"/>
          <cell r="CE537"/>
          <cell r="CF537"/>
          <cell r="CG537"/>
          <cell r="CH537"/>
          <cell r="CI537"/>
          <cell r="CJ537"/>
          <cell r="CK537"/>
          <cell r="CL537"/>
          <cell r="CM537"/>
          <cell r="CN537"/>
          <cell r="CO537"/>
          <cell r="CP537"/>
          <cell r="CQ537"/>
          <cell r="CR537"/>
          <cell r="CS537"/>
          <cell r="CT537"/>
          <cell r="CU537"/>
          <cell r="CV537"/>
          <cell r="CW537"/>
          <cell r="CX537"/>
          <cell r="CY537"/>
          <cell r="CZ537"/>
          <cell r="DA537"/>
          <cell r="DB537"/>
          <cell r="DC537"/>
          <cell r="DD537"/>
          <cell r="DE537"/>
          <cell r="DF537"/>
          <cell r="DG537"/>
          <cell r="DH537"/>
          <cell r="DI537"/>
          <cell r="DJ537"/>
          <cell r="DK537"/>
          <cell r="DL537"/>
          <cell r="DM537"/>
          <cell r="DN537"/>
          <cell r="DO537"/>
          <cell r="DP537"/>
          <cell r="DQ537"/>
          <cell r="DR537"/>
          <cell r="DS537"/>
          <cell r="DT537"/>
          <cell r="DU537"/>
          <cell r="DV537"/>
          <cell r="DW537"/>
          <cell r="DX537"/>
          <cell r="DY537"/>
          <cell r="DZ537"/>
          <cell r="EA537"/>
          <cell r="EB537"/>
          <cell r="EC537"/>
          <cell r="ED537"/>
          <cell r="EE537"/>
          <cell r="EF537"/>
          <cell r="EG537"/>
          <cell r="EH537"/>
          <cell r="EI537"/>
          <cell r="EJ537"/>
          <cell r="EK537"/>
          <cell r="EL537"/>
          <cell r="EM537"/>
          <cell r="EN537"/>
          <cell r="EO537"/>
          <cell r="EP537"/>
          <cell r="EQ537"/>
          <cell r="ER537"/>
          <cell r="ES537"/>
          <cell r="ET537"/>
          <cell r="EU537" t="str">
            <v>$ -</v>
          </cell>
          <cell r="EV537"/>
          <cell r="EW537"/>
          <cell r="EX537"/>
          <cell r="EY537"/>
          <cell r="EZ537"/>
          <cell r="FA537"/>
          <cell r="FB537">
            <v>0</v>
          </cell>
          <cell r="FC537" t="str">
            <v>#¡VALOR!</v>
          </cell>
          <cell r="FD537">
            <v>0</v>
          </cell>
          <cell r="FE537" t="str">
            <v>$ 0</v>
          </cell>
          <cell r="FF537" t="str">
            <v>#¡VALOR!</v>
          </cell>
          <cell r="FG537" t="str">
            <v>#¡VALOR!</v>
          </cell>
          <cell r="FH537"/>
          <cell r="FI537"/>
          <cell r="FJ537" t="str">
            <v>#N/D</v>
          </cell>
          <cell r="FK537" t="str">
            <v>#N/D</v>
          </cell>
          <cell r="FL537" t="str">
            <v>$537</v>
          </cell>
          <cell r="FM537" t="str">
            <v>#N/D</v>
          </cell>
          <cell r="FN537" t="str">
            <v>#N/D</v>
          </cell>
          <cell r="FO537" t="str">
            <v>#N/D</v>
          </cell>
          <cell r="FP537" t="str">
            <v>#N/D</v>
          </cell>
          <cell r="FQ537" t="str">
            <v>#¡REF!</v>
          </cell>
          <cell r="FR537" t="str">
            <v>#N/D</v>
          </cell>
          <cell r="FS537"/>
          <cell r="FT537"/>
          <cell r="FU537"/>
          <cell r="FV537">
            <v>0</v>
          </cell>
          <cell r="FW537" t="str">
            <v>#N/D</v>
          </cell>
          <cell r="FX537"/>
          <cell r="FY537"/>
          <cell r="FZ537"/>
          <cell r="GA537"/>
          <cell r="GB537"/>
          <cell r="GC537"/>
        </row>
        <row r="538">
          <cell r="A538"/>
          <cell r="B538"/>
          <cell r="C538">
            <v>2025</v>
          </cell>
          <cell r="D538"/>
          <cell r="E538"/>
          <cell r="F538"/>
          <cell r="G538"/>
          <cell r="H538"/>
          <cell r="I538"/>
          <cell r="J538"/>
          <cell r="K538"/>
          <cell r="L538"/>
          <cell r="M538"/>
          <cell r="N538"/>
          <cell r="O538"/>
          <cell r="P538"/>
          <cell r="Q538"/>
          <cell r="R538"/>
          <cell r="S538"/>
          <cell r="T538"/>
          <cell r="U538"/>
          <cell r="V538"/>
          <cell r="W538"/>
          <cell r="X538"/>
          <cell r="Y538"/>
          <cell r="Z538"/>
          <cell r="AA538"/>
          <cell r="AB538"/>
          <cell r="AC538"/>
          <cell r="AD538"/>
          <cell r="AE538"/>
          <cell r="AF538"/>
          <cell r="AG538"/>
          <cell r="AH538"/>
          <cell r="AI538"/>
          <cell r="AJ538"/>
          <cell r="AK538"/>
          <cell r="AL538"/>
          <cell r="AM538" t="str">
            <v>#¡VALOR!</v>
          </cell>
          <cell r="AN538">
            <v>0</v>
          </cell>
          <cell r="AO538"/>
          <cell r="AP538"/>
          <cell r="AQ538"/>
          <cell r="AR538"/>
          <cell r="AS538"/>
          <cell r="AT538"/>
          <cell r="AU538"/>
          <cell r="AV538"/>
          <cell r="AW538"/>
          <cell r="AX538"/>
          <cell r="AY538"/>
          <cell r="AZ538"/>
          <cell r="BA538"/>
          <cell r="BB538"/>
          <cell r="BC538"/>
          <cell r="BD538"/>
          <cell r="BE538"/>
          <cell r="BF538"/>
          <cell r="BG538"/>
          <cell r="BH538"/>
          <cell r="BI538"/>
          <cell r="BJ538"/>
          <cell r="BK538"/>
          <cell r="BL538"/>
          <cell r="BM538"/>
          <cell r="BN538"/>
          <cell r="BO538"/>
          <cell r="BP538"/>
          <cell r="BQ538"/>
          <cell r="BR538"/>
          <cell r="BS538"/>
          <cell r="BT538"/>
          <cell r="BU538"/>
          <cell r="BV538"/>
          <cell r="BW538"/>
          <cell r="BX538"/>
          <cell r="BY538"/>
          <cell r="BZ538"/>
          <cell r="CA538"/>
          <cell r="CB538"/>
          <cell r="CC538"/>
          <cell r="CD538"/>
          <cell r="CE538"/>
          <cell r="CF538"/>
          <cell r="CG538"/>
          <cell r="CH538"/>
          <cell r="CI538"/>
          <cell r="CJ538"/>
          <cell r="CK538"/>
          <cell r="CL538"/>
          <cell r="CM538"/>
          <cell r="CN538"/>
          <cell r="CO538"/>
          <cell r="CP538"/>
          <cell r="CQ538"/>
          <cell r="CR538"/>
          <cell r="CS538"/>
          <cell r="CT538"/>
          <cell r="CU538"/>
          <cell r="CV538"/>
          <cell r="CW538"/>
          <cell r="CX538"/>
          <cell r="CY538"/>
          <cell r="CZ538"/>
          <cell r="DA538"/>
          <cell r="DB538"/>
          <cell r="DC538"/>
          <cell r="DD538"/>
          <cell r="DE538"/>
          <cell r="DF538"/>
          <cell r="DG538"/>
          <cell r="DH538"/>
          <cell r="DI538"/>
          <cell r="DJ538"/>
          <cell r="DK538"/>
          <cell r="DL538"/>
          <cell r="DM538"/>
          <cell r="DN538"/>
          <cell r="DO538"/>
          <cell r="DP538"/>
          <cell r="DQ538"/>
          <cell r="DR538"/>
          <cell r="DS538"/>
          <cell r="DT538"/>
          <cell r="DU538"/>
          <cell r="DV538"/>
          <cell r="DW538"/>
          <cell r="DX538"/>
          <cell r="DY538"/>
          <cell r="DZ538"/>
          <cell r="EA538"/>
          <cell r="EB538"/>
          <cell r="EC538"/>
          <cell r="ED538"/>
          <cell r="EE538"/>
          <cell r="EF538"/>
          <cell r="EG538"/>
          <cell r="EH538"/>
          <cell r="EI538"/>
          <cell r="EJ538"/>
          <cell r="EK538"/>
          <cell r="EL538"/>
          <cell r="EM538"/>
          <cell r="EN538"/>
          <cell r="EO538"/>
          <cell r="EP538"/>
          <cell r="EQ538"/>
          <cell r="ER538"/>
          <cell r="ES538"/>
          <cell r="ET538"/>
          <cell r="EU538" t="str">
            <v>$ -</v>
          </cell>
          <cell r="EV538"/>
          <cell r="EW538"/>
          <cell r="EX538"/>
          <cell r="EY538"/>
          <cell r="EZ538"/>
          <cell r="FA538"/>
          <cell r="FB538">
            <v>0</v>
          </cell>
          <cell r="FC538" t="str">
            <v>#¡VALOR!</v>
          </cell>
          <cell r="FD538">
            <v>0</v>
          </cell>
          <cell r="FE538" t="str">
            <v>$ 0</v>
          </cell>
          <cell r="FF538" t="str">
            <v>#¡VALOR!</v>
          </cell>
          <cell r="FG538" t="str">
            <v>#¡VALOR!</v>
          </cell>
          <cell r="FH538"/>
          <cell r="FI538"/>
          <cell r="FJ538" t="str">
            <v>#N/D</v>
          </cell>
          <cell r="FK538" t="str">
            <v>#N/D</v>
          </cell>
          <cell r="FL538" t="str">
            <v>$538</v>
          </cell>
          <cell r="FM538" t="str">
            <v>#N/D</v>
          </cell>
          <cell r="FN538" t="str">
            <v>#N/D</v>
          </cell>
          <cell r="FO538" t="str">
            <v>#N/D</v>
          </cell>
          <cell r="FP538" t="str">
            <v>#N/D</v>
          </cell>
          <cell r="FQ538" t="str">
            <v>#¡REF!</v>
          </cell>
          <cell r="FR538" t="str">
            <v>#N/D</v>
          </cell>
          <cell r="FS538"/>
          <cell r="FT538"/>
          <cell r="FU538"/>
          <cell r="FV538">
            <v>0</v>
          </cell>
          <cell r="FW538" t="str">
            <v>#N/D</v>
          </cell>
          <cell r="FX538"/>
          <cell r="FY538"/>
          <cell r="FZ538"/>
          <cell r="GA538"/>
          <cell r="GB538"/>
          <cell r="GC538"/>
        </row>
        <row r="539">
          <cell r="A539"/>
          <cell r="B539"/>
          <cell r="C539">
            <v>2025</v>
          </cell>
          <cell r="D539"/>
          <cell r="E539"/>
          <cell r="F539"/>
          <cell r="G539"/>
          <cell r="H539"/>
          <cell r="I539"/>
          <cell r="J539"/>
          <cell r="K539"/>
          <cell r="L539"/>
          <cell r="M539"/>
          <cell r="N539"/>
          <cell r="O539"/>
          <cell r="P539"/>
          <cell r="Q539"/>
          <cell r="R539"/>
          <cell r="S539"/>
          <cell r="T539"/>
          <cell r="U539"/>
          <cell r="V539"/>
          <cell r="W539"/>
          <cell r="X539"/>
          <cell r="Y539"/>
          <cell r="Z539"/>
          <cell r="AA539"/>
          <cell r="AB539"/>
          <cell r="AC539"/>
          <cell r="AD539"/>
          <cell r="AE539"/>
          <cell r="AF539"/>
          <cell r="AG539"/>
          <cell r="AH539"/>
          <cell r="AI539"/>
          <cell r="AJ539"/>
          <cell r="AK539"/>
          <cell r="AL539"/>
          <cell r="AM539" t="str">
            <v>#¡VALOR!</v>
          </cell>
          <cell r="AN539">
            <v>0</v>
          </cell>
          <cell r="AO539"/>
          <cell r="AP539"/>
          <cell r="AQ539"/>
          <cell r="AR539"/>
          <cell r="AS539"/>
          <cell r="AT539"/>
          <cell r="AU539"/>
          <cell r="AV539"/>
          <cell r="AW539"/>
          <cell r="AX539"/>
          <cell r="AY539"/>
          <cell r="AZ539"/>
          <cell r="BA539"/>
          <cell r="BB539"/>
          <cell r="BC539"/>
          <cell r="BD539"/>
          <cell r="BE539"/>
          <cell r="BF539"/>
          <cell r="BG539"/>
          <cell r="BH539"/>
          <cell r="BI539"/>
          <cell r="BJ539"/>
          <cell r="BK539"/>
          <cell r="BL539"/>
          <cell r="BM539"/>
          <cell r="BN539"/>
          <cell r="BO539"/>
          <cell r="BP539"/>
          <cell r="BQ539"/>
          <cell r="BR539"/>
          <cell r="BS539"/>
          <cell r="BT539"/>
          <cell r="BU539"/>
          <cell r="BV539"/>
          <cell r="BW539"/>
          <cell r="BX539"/>
          <cell r="BY539"/>
          <cell r="BZ539"/>
          <cell r="CA539"/>
          <cell r="CB539"/>
          <cell r="CC539"/>
          <cell r="CD539"/>
          <cell r="CE539"/>
          <cell r="CF539"/>
          <cell r="CG539"/>
          <cell r="CH539"/>
          <cell r="CI539"/>
          <cell r="CJ539"/>
          <cell r="CK539"/>
          <cell r="CL539"/>
          <cell r="CM539"/>
          <cell r="CN539"/>
          <cell r="CO539"/>
          <cell r="CP539"/>
          <cell r="CQ539"/>
          <cell r="CR539"/>
          <cell r="CS539"/>
          <cell r="CT539"/>
          <cell r="CU539"/>
          <cell r="CV539"/>
          <cell r="CW539"/>
          <cell r="CX539"/>
          <cell r="CY539"/>
          <cell r="CZ539"/>
          <cell r="DA539"/>
          <cell r="DB539"/>
          <cell r="DC539"/>
          <cell r="DD539"/>
          <cell r="DE539"/>
          <cell r="DF539"/>
          <cell r="DG539"/>
          <cell r="DH539"/>
          <cell r="DI539"/>
          <cell r="DJ539"/>
          <cell r="DK539"/>
          <cell r="DL539"/>
          <cell r="DM539"/>
          <cell r="DN539"/>
          <cell r="DO539"/>
          <cell r="DP539"/>
          <cell r="DQ539"/>
          <cell r="DR539"/>
          <cell r="DS539"/>
          <cell r="DT539"/>
          <cell r="DU539"/>
          <cell r="DV539"/>
          <cell r="DW539"/>
          <cell r="DX539"/>
          <cell r="DY539"/>
          <cell r="DZ539"/>
          <cell r="EA539"/>
          <cell r="EB539"/>
          <cell r="EC539"/>
          <cell r="ED539"/>
          <cell r="EE539"/>
          <cell r="EF539"/>
          <cell r="EG539"/>
          <cell r="EH539"/>
          <cell r="EI539"/>
          <cell r="EJ539"/>
          <cell r="EK539"/>
          <cell r="EL539"/>
          <cell r="EM539"/>
          <cell r="EN539"/>
          <cell r="EO539"/>
          <cell r="EP539"/>
          <cell r="EQ539"/>
          <cell r="ER539"/>
          <cell r="ES539"/>
          <cell r="ET539"/>
          <cell r="EU539" t="str">
            <v>$ -</v>
          </cell>
          <cell r="EV539"/>
          <cell r="EW539"/>
          <cell r="EX539"/>
          <cell r="EY539"/>
          <cell r="EZ539"/>
          <cell r="FA539"/>
          <cell r="FB539">
            <v>0</v>
          </cell>
          <cell r="FC539" t="str">
            <v>#¡VALOR!</v>
          </cell>
          <cell r="FD539">
            <v>0</v>
          </cell>
          <cell r="FE539" t="str">
            <v>$ 0</v>
          </cell>
          <cell r="FF539" t="str">
            <v>#¡VALOR!</v>
          </cell>
          <cell r="FG539" t="str">
            <v>#¡VALOR!</v>
          </cell>
          <cell r="FH539"/>
          <cell r="FI539"/>
          <cell r="FJ539" t="str">
            <v>#N/D</v>
          </cell>
          <cell r="FK539" t="str">
            <v>#N/D</v>
          </cell>
          <cell r="FL539" t="str">
            <v>$539</v>
          </cell>
          <cell r="FM539" t="str">
            <v>#N/D</v>
          </cell>
          <cell r="FN539" t="str">
            <v>#N/D</v>
          </cell>
          <cell r="FO539" t="str">
            <v>#N/D</v>
          </cell>
          <cell r="FP539" t="str">
            <v>#N/D</v>
          </cell>
          <cell r="FQ539" t="str">
            <v>#¡REF!</v>
          </cell>
          <cell r="FR539" t="str">
            <v>#N/D</v>
          </cell>
          <cell r="FS539"/>
          <cell r="FT539"/>
          <cell r="FU539"/>
          <cell r="FV539">
            <v>0</v>
          </cell>
          <cell r="FW539" t="str">
            <v>#N/D</v>
          </cell>
          <cell r="FX539"/>
          <cell r="FY539"/>
          <cell r="FZ539"/>
          <cell r="GA539"/>
          <cell r="GB539"/>
          <cell r="GC539"/>
        </row>
        <row r="540">
          <cell r="A540"/>
          <cell r="B540"/>
          <cell r="C540">
            <v>2025</v>
          </cell>
          <cell r="D540"/>
          <cell r="E540"/>
          <cell r="F540"/>
          <cell r="G540"/>
          <cell r="H540"/>
          <cell r="I540"/>
          <cell r="J540"/>
          <cell r="K540"/>
          <cell r="L540"/>
          <cell r="M540"/>
          <cell r="N540"/>
          <cell r="O540"/>
          <cell r="P540"/>
          <cell r="Q540"/>
          <cell r="R540"/>
          <cell r="S540"/>
          <cell r="T540"/>
          <cell r="U540"/>
          <cell r="V540"/>
          <cell r="W540"/>
          <cell r="X540"/>
          <cell r="Y540"/>
          <cell r="Z540"/>
          <cell r="AA540"/>
          <cell r="AB540"/>
          <cell r="AC540"/>
          <cell r="AD540"/>
          <cell r="AE540"/>
          <cell r="AF540"/>
          <cell r="AG540"/>
          <cell r="AH540"/>
          <cell r="AI540"/>
          <cell r="AJ540"/>
          <cell r="AK540"/>
          <cell r="AL540"/>
          <cell r="AM540" t="str">
            <v>#¡VALOR!</v>
          </cell>
          <cell r="AN540">
            <v>0</v>
          </cell>
          <cell r="AO540"/>
          <cell r="AP540"/>
          <cell r="AQ540"/>
          <cell r="AR540"/>
          <cell r="AS540"/>
          <cell r="AT540"/>
          <cell r="AU540"/>
          <cell r="AV540"/>
          <cell r="AW540"/>
          <cell r="AX540"/>
          <cell r="AY540"/>
          <cell r="AZ540"/>
          <cell r="BA540"/>
          <cell r="BB540"/>
          <cell r="BC540"/>
          <cell r="BD540"/>
          <cell r="BE540"/>
          <cell r="BF540"/>
          <cell r="BG540"/>
          <cell r="BH540"/>
          <cell r="BI540"/>
          <cell r="BJ540"/>
          <cell r="BK540"/>
          <cell r="BL540"/>
          <cell r="BM540"/>
          <cell r="BN540"/>
          <cell r="BO540"/>
          <cell r="BP540"/>
          <cell r="BQ540"/>
          <cell r="BR540"/>
          <cell r="BS540"/>
          <cell r="BT540"/>
          <cell r="BU540"/>
          <cell r="BV540"/>
          <cell r="BW540"/>
          <cell r="BX540"/>
          <cell r="BY540"/>
          <cell r="BZ540"/>
          <cell r="CA540"/>
          <cell r="CB540"/>
          <cell r="CC540"/>
          <cell r="CD540"/>
          <cell r="CE540"/>
          <cell r="CF540"/>
          <cell r="CG540"/>
          <cell r="CH540"/>
          <cell r="CI540"/>
          <cell r="CJ540"/>
          <cell r="CK540"/>
          <cell r="CL540"/>
          <cell r="CM540"/>
          <cell r="CN540"/>
          <cell r="CO540"/>
          <cell r="CP540"/>
          <cell r="CQ540"/>
          <cell r="CR540"/>
          <cell r="CS540"/>
          <cell r="CT540"/>
          <cell r="CU540"/>
          <cell r="CV540"/>
          <cell r="CW540"/>
          <cell r="CX540"/>
          <cell r="CY540"/>
          <cell r="CZ540"/>
          <cell r="DA540"/>
          <cell r="DB540"/>
          <cell r="DC540"/>
          <cell r="DD540"/>
          <cell r="DE540"/>
          <cell r="DF540"/>
          <cell r="DG540"/>
          <cell r="DH540"/>
          <cell r="DI540"/>
          <cell r="DJ540"/>
          <cell r="DK540"/>
          <cell r="DL540"/>
          <cell r="DM540"/>
          <cell r="DN540"/>
          <cell r="DO540"/>
          <cell r="DP540"/>
          <cell r="DQ540"/>
          <cell r="DR540"/>
          <cell r="DS540"/>
          <cell r="DT540"/>
          <cell r="DU540"/>
          <cell r="DV540"/>
          <cell r="DW540"/>
          <cell r="DX540"/>
          <cell r="DY540"/>
          <cell r="DZ540"/>
          <cell r="EA540"/>
          <cell r="EB540"/>
          <cell r="EC540"/>
          <cell r="ED540"/>
          <cell r="EE540"/>
          <cell r="EF540"/>
          <cell r="EG540"/>
          <cell r="EH540"/>
          <cell r="EI540"/>
          <cell r="EJ540"/>
          <cell r="EK540"/>
          <cell r="EL540"/>
          <cell r="EM540"/>
          <cell r="EN540"/>
          <cell r="EO540"/>
          <cell r="EP540"/>
          <cell r="EQ540"/>
          <cell r="ER540"/>
          <cell r="ES540"/>
          <cell r="ET540"/>
          <cell r="EU540" t="str">
            <v>$ -</v>
          </cell>
          <cell r="EV540"/>
          <cell r="EW540"/>
          <cell r="EX540"/>
          <cell r="EY540"/>
          <cell r="EZ540"/>
          <cell r="FA540"/>
          <cell r="FB540">
            <v>0</v>
          </cell>
          <cell r="FC540" t="str">
            <v>#¡VALOR!</v>
          </cell>
          <cell r="FD540">
            <v>0</v>
          </cell>
          <cell r="FE540" t="str">
            <v>$ 0</v>
          </cell>
          <cell r="FF540" t="str">
            <v>#¡VALOR!</v>
          </cell>
          <cell r="FG540" t="str">
            <v>#¡VALOR!</v>
          </cell>
          <cell r="FH540"/>
          <cell r="FI540"/>
          <cell r="FJ540" t="str">
            <v>#N/D</v>
          </cell>
          <cell r="FK540" t="str">
            <v>#N/D</v>
          </cell>
          <cell r="FL540" t="str">
            <v>$540</v>
          </cell>
          <cell r="FM540" t="str">
            <v>#N/D</v>
          </cell>
          <cell r="FN540" t="str">
            <v>#N/D</v>
          </cell>
          <cell r="FO540" t="str">
            <v>#N/D</v>
          </cell>
          <cell r="FP540" t="str">
            <v>#N/D</v>
          </cell>
          <cell r="FQ540" t="str">
            <v>#¡REF!</v>
          </cell>
          <cell r="FR540" t="str">
            <v>#N/D</v>
          </cell>
          <cell r="FS540"/>
          <cell r="FT540"/>
          <cell r="FU540"/>
          <cell r="FV540">
            <v>0</v>
          </cell>
          <cell r="FW540" t="str">
            <v>#N/D</v>
          </cell>
          <cell r="FX540"/>
          <cell r="FY540"/>
          <cell r="FZ540"/>
          <cell r="GA540"/>
          <cell r="GB540"/>
          <cell r="GC540"/>
        </row>
        <row r="541">
          <cell r="A541"/>
          <cell r="B541"/>
          <cell r="C541">
            <v>2025</v>
          </cell>
          <cell r="D541"/>
          <cell r="E541"/>
          <cell r="F541"/>
          <cell r="G541"/>
          <cell r="H541"/>
          <cell r="I541"/>
          <cell r="J541"/>
          <cell r="K541"/>
          <cell r="L541"/>
          <cell r="M541"/>
          <cell r="N541"/>
          <cell r="O541"/>
          <cell r="P541"/>
          <cell r="Q541"/>
          <cell r="R541"/>
          <cell r="S541"/>
          <cell r="T541"/>
          <cell r="U541"/>
          <cell r="V541"/>
          <cell r="W541"/>
          <cell r="X541"/>
          <cell r="Y541"/>
          <cell r="Z541"/>
          <cell r="AA541"/>
          <cell r="AB541"/>
          <cell r="AC541"/>
          <cell r="AD541"/>
          <cell r="AE541"/>
          <cell r="AF541"/>
          <cell r="AG541"/>
          <cell r="AH541"/>
          <cell r="AI541"/>
          <cell r="AJ541"/>
          <cell r="AK541"/>
          <cell r="AL541"/>
          <cell r="AM541" t="str">
            <v>#¡VALOR!</v>
          </cell>
          <cell r="AN541">
            <v>0</v>
          </cell>
          <cell r="AO541"/>
          <cell r="AP541"/>
          <cell r="AQ541"/>
          <cell r="AR541"/>
          <cell r="AS541"/>
          <cell r="AT541"/>
          <cell r="AU541"/>
          <cell r="AV541"/>
          <cell r="AW541"/>
          <cell r="AX541"/>
          <cell r="AY541"/>
          <cell r="AZ541"/>
          <cell r="BA541"/>
          <cell r="BB541"/>
          <cell r="BC541"/>
          <cell r="BD541"/>
          <cell r="BE541"/>
          <cell r="BF541"/>
          <cell r="BG541"/>
          <cell r="BH541"/>
          <cell r="BI541"/>
          <cell r="BJ541"/>
          <cell r="BK541"/>
          <cell r="BL541"/>
          <cell r="BM541"/>
          <cell r="BN541"/>
          <cell r="BO541"/>
          <cell r="BP541"/>
          <cell r="BQ541"/>
          <cell r="BR541"/>
          <cell r="BS541"/>
          <cell r="BT541"/>
          <cell r="BU541"/>
          <cell r="BV541"/>
          <cell r="BW541"/>
          <cell r="BX541"/>
          <cell r="BY541"/>
          <cell r="BZ541"/>
          <cell r="CA541"/>
          <cell r="CB541"/>
          <cell r="CC541"/>
          <cell r="CD541"/>
          <cell r="CE541"/>
          <cell r="CF541"/>
          <cell r="CG541"/>
          <cell r="CH541"/>
          <cell r="CI541"/>
          <cell r="CJ541"/>
          <cell r="CK541"/>
          <cell r="CL541"/>
          <cell r="CM541"/>
          <cell r="CN541"/>
          <cell r="CO541"/>
          <cell r="CP541"/>
          <cell r="CQ541"/>
          <cell r="CR541"/>
          <cell r="CS541"/>
          <cell r="CT541"/>
          <cell r="CU541"/>
          <cell r="CV541"/>
          <cell r="CW541"/>
          <cell r="CX541"/>
          <cell r="CY541"/>
          <cell r="CZ541"/>
          <cell r="DA541"/>
          <cell r="DB541"/>
          <cell r="DC541"/>
          <cell r="DD541"/>
          <cell r="DE541"/>
          <cell r="DF541"/>
          <cell r="DG541"/>
          <cell r="DH541"/>
          <cell r="DI541"/>
          <cell r="DJ541"/>
          <cell r="DK541"/>
          <cell r="DL541"/>
          <cell r="DM541"/>
          <cell r="DN541"/>
          <cell r="DO541"/>
          <cell r="DP541"/>
          <cell r="DQ541"/>
          <cell r="DR541"/>
          <cell r="DS541"/>
          <cell r="DT541"/>
          <cell r="DU541"/>
          <cell r="DV541"/>
          <cell r="DW541"/>
          <cell r="DX541"/>
          <cell r="DY541"/>
          <cell r="DZ541"/>
          <cell r="EA541"/>
          <cell r="EB541"/>
          <cell r="EC541"/>
          <cell r="ED541"/>
          <cell r="EE541"/>
          <cell r="EF541"/>
          <cell r="EG541"/>
          <cell r="EH541"/>
          <cell r="EI541"/>
          <cell r="EJ541"/>
          <cell r="EK541"/>
          <cell r="EL541"/>
          <cell r="EM541"/>
          <cell r="EN541"/>
          <cell r="EO541"/>
          <cell r="EP541"/>
          <cell r="EQ541"/>
          <cell r="ER541"/>
          <cell r="ES541"/>
          <cell r="ET541"/>
          <cell r="EU541" t="str">
            <v>$ -</v>
          </cell>
          <cell r="EV541"/>
          <cell r="EW541"/>
          <cell r="EX541"/>
          <cell r="EY541"/>
          <cell r="EZ541"/>
          <cell r="FA541"/>
          <cell r="FB541">
            <v>0</v>
          </cell>
          <cell r="FC541" t="str">
            <v>#¡VALOR!</v>
          </cell>
          <cell r="FD541">
            <v>0</v>
          </cell>
          <cell r="FE541" t="str">
            <v>$ 0</v>
          </cell>
          <cell r="FF541" t="str">
            <v>#¡VALOR!</v>
          </cell>
          <cell r="FG541" t="str">
            <v>#¡VALOR!</v>
          </cell>
          <cell r="FH541"/>
          <cell r="FI541"/>
          <cell r="FJ541" t="str">
            <v>#N/D</v>
          </cell>
          <cell r="FK541" t="str">
            <v>#N/D</v>
          </cell>
          <cell r="FL541" t="str">
            <v>$541</v>
          </cell>
          <cell r="FM541" t="str">
            <v>#N/D</v>
          </cell>
          <cell r="FN541" t="str">
            <v>#N/D</v>
          </cell>
          <cell r="FO541" t="str">
            <v>#N/D</v>
          </cell>
          <cell r="FP541" t="str">
            <v>#N/D</v>
          </cell>
          <cell r="FQ541" t="str">
            <v>#¡REF!</v>
          </cell>
          <cell r="FR541" t="str">
            <v>#N/D</v>
          </cell>
          <cell r="FS541"/>
          <cell r="FT541"/>
          <cell r="FU541"/>
          <cell r="FV541">
            <v>0</v>
          </cell>
          <cell r="FW541" t="str">
            <v>#N/D</v>
          </cell>
          <cell r="FX541"/>
          <cell r="FY541"/>
          <cell r="FZ541"/>
          <cell r="GA541"/>
          <cell r="GB541"/>
          <cell r="GC541"/>
        </row>
        <row r="542">
          <cell r="A542"/>
          <cell r="B542"/>
          <cell r="C542">
            <v>2025</v>
          </cell>
          <cell r="D542"/>
          <cell r="E542"/>
          <cell r="F542"/>
          <cell r="G542"/>
          <cell r="H542"/>
          <cell r="I542"/>
          <cell r="J542"/>
          <cell r="K542"/>
          <cell r="L542"/>
          <cell r="M542"/>
          <cell r="N542"/>
          <cell r="O542"/>
          <cell r="P542"/>
          <cell r="Q542"/>
          <cell r="R542"/>
          <cell r="S542"/>
          <cell r="T542"/>
          <cell r="U542"/>
          <cell r="V542"/>
          <cell r="W542"/>
          <cell r="X542"/>
          <cell r="Y542"/>
          <cell r="Z542"/>
          <cell r="AA542"/>
          <cell r="AB542"/>
          <cell r="AC542"/>
          <cell r="AD542"/>
          <cell r="AE542"/>
          <cell r="AF542"/>
          <cell r="AG542"/>
          <cell r="AH542"/>
          <cell r="AI542"/>
          <cell r="AJ542"/>
          <cell r="AK542"/>
          <cell r="AL542"/>
          <cell r="AM542" t="str">
            <v>#¡VALOR!</v>
          </cell>
          <cell r="AN542">
            <v>0</v>
          </cell>
          <cell r="AO542"/>
          <cell r="AP542"/>
          <cell r="AQ542"/>
          <cell r="AR542"/>
          <cell r="AS542"/>
          <cell r="AT542"/>
          <cell r="AU542"/>
          <cell r="AV542"/>
          <cell r="AW542"/>
          <cell r="AX542"/>
          <cell r="AY542"/>
          <cell r="AZ542"/>
          <cell r="BA542"/>
          <cell r="BB542"/>
          <cell r="BC542"/>
          <cell r="BD542"/>
          <cell r="BE542"/>
          <cell r="BF542"/>
          <cell r="BG542"/>
          <cell r="BH542"/>
          <cell r="BI542"/>
          <cell r="BJ542"/>
          <cell r="BK542"/>
          <cell r="BL542"/>
          <cell r="BM542"/>
          <cell r="BN542"/>
          <cell r="BO542"/>
          <cell r="BP542"/>
          <cell r="BQ542"/>
          <cell r="BR542"/>
          <cell r="BS542"/>
          <cell r="BT542"/>
          <cell r="BU542"/>
          <cell r="BV542"/>
          <cell r="BW542"/>
          <cell r="BX542"/>
          <cell r="BY542"/>
          <cell r="BZ542"/>
          <cell r="CA542"/>
          <cell r="CB542"/>
          <cell r="CC542"/>
          <cell r="CD542"/>
          <cell r="CE542"/>
          <cell r="CF542"/>
          <cell r="CG542"/>
          <cell r="CH542"/>
          <cell r="CI542"/>
          <cell r="CJ542"/>
          <cell r="CK542"/>
          <cell r="CL542"/>
          <cell r="CM542"/>
          <cell r="CN542"/>
          <cell r="CO542"/>
          <cell r="CP542"/>
          <cell r="CQ542"/>
          <cell r="CR542"/>
          <cell r="CS542"/>
          <cell r="CT542"/>
          <cell r="CU542"/>
          <cell r="CV542"/>
          <cell r="CW542"/>
          <cell r="CX542"/>
          <cell r="CY542"/>
          <cell r="CZ542"/>
          <cell r="DA542"/>
          <cell r="DB542"/>
          <cell r="DC542"/>
          <cell r="DD542"/>
          <cell r="DE542"/>
          <cell r="DF542"/>
          <cell r="DG542"/>
          <cell r="DH542"/>
          <cell r="DI542"/>
          <cell r="DJ542"/>
          <cell r="DK542"/>
          <cell r="DL542"/>
          <cell r="DM542"/>
          <cell r="DN542"/>
          <cell r="DO542"/>
          <cell r="DP542"/>
          <cell r="DQ542"/>
          <cell r="DR542"/>
          <cell r="DS542"/>
          <cell r="DT542"/>
          <cell r="DU542"/>
          <cell r="DV542"/>
          <cell r="DW542"/>
          <cell r="DX542"/>
          <cell r="DY542"/>
          <cell r="DZ542"/>
          <cell r="EA542"/>
          <cell r="EB542"/>
          <cell r="EC542"/>
          <cell r="ED542"/>
          <cell r="EE542"/>
          <cell r="EF542"/>
          <cell r="EG542"/>
          <cell r="EH542"/>
          <cell r="EI542"/>
          <cell r="EJ542"/>
          <cell r="EK542"/>
          <cell r="EL542"/>
          <cell r="EM542"/>
          <cell r="EN542"/>
          <cell r="EO542"/>
          <cell r="EP542"/>
          <cell r="EQ542"/>
          <cell r="ER542"/>
          <cell r="ES542"/>
          <cell r="ET542"/>
          <cell r="EU542" t="str">
            <v>$ -</v>
          </cell>
          <cell r="EV542"/>
          <cell r="EW542"/>
          <cell r="EX542"/>
          <cell r="EY542"/>
          <cell r="EZ542"/>
          <cell r="FA542"/>
          <cell r="FB542">
            <v>0</v>
          </cell>
          <cell r="FC542" t="str">
            <v>#¡VALOR!</v>
          </cell>
          <cell r="FD542">
            <v>0</v>
          </cell>
          <cell r="FE542" t="str">
            <v>$ 0</v>
          </cell>
          <cell r="FF542" t="str">
            <v>#¡VALOR!</v>
          </cell>
          <cell r="FG542" t="str">
            <v>#¡VALOR!</v>
          </cell>
          <cell r="FH542"/>
          <cell r="FI542"/>
          <cell r="FJ542" t="str">
            <v>#N/D</v>
          </cell>
          <cell r="FK542" t="str">
            <v>#N/D</v>
          </cell>
          <cell r="FL542" t="str">
            <v>$542</v>
          </cell>
          <cell r="FM542" t="str">
            <v>#N/D</v>
          </cell>
          <cell r="FN542" t="str">
            <v>#N/D</v>
          </cell>
          <cell r="FO542" t="str">
            <v>#N/D</v>
          </cell>
          <cell r="FP542" t="str">
            <v>#N/D</v>
          </cell>
          <cell r="FQ542" t="str">
            <v>#¡REF!</v>
          </cell>
          <cell r="FR542" t="str">
            <v>#N/D</v>
          </cell>
          <cell r="FS542"/>
          <cell r="FT542"/>
          <cell r="FU542"/>
          <cell r="FV542">
            <v>0</v>
          </cell>
          <cell r="FW542" t="str">
            <v>#N/D</v>
          </cell>
          <cell r="FX542"/>
          <cell r="FY542"/>
          <cell r="FZ542"/>
          <cell r="GA542"/>
          <cell r="GB542"/>
          <cell r="GC542"/>
        </row>
        <row r="543">
          <cell r="A543"/>
          <cell r="B543"/>
          <cell r="C543">
            <v>2025</v>
          </cell>
          <cell r="D543"/>
          <cell r="E543"/>
          <cell r="F543"/>
          <cell r="G543"/>
          <cell r="H543"/>
          <cell r="I543"/>
          <cell r="J543"/>
          <cell r="K543"/>
          <cell r="L543"/>
          <cell r="M543"/>
          <cell r="N543"/>
          <cell r="O543"/>
          <cell r="P543"/>
          <cell r="Q543"/>
          <cell r="R543"/>
          <cell r="S543"/>
          <cell r="T543"/>
          <cell r="U543"/>
          <cell r="V543"/>
          <cell r="W543"/>
          <cell r="X543"/>
          <cell r="Y543"/>
          <cell r="Z543"/>
          <cell r="AA543"/>
          <cell r="AB543"/>
          <cell r="AC543"/>
          <cell r="AD543"/>
          <cell r="AE543"/>
          <cell r="AF543"/>
          <cell r="AG543"/>
          <cell r="AH543"/>
          <cell r="AI543"/>
          <cell r="AJ543"/>
          <cell r="AK543"/>
          <cell r="AL543"/>
          <cell r="AM543" t="str">
            <v>#¡VALOR!</v>
          </cell>
          <cell r="AN543">
            <v>0</v>
          </cell>
          <cell r="AO543"/>
          <cell r="AP543"/>
          <cell r="AQ543"/>
          <cell r="AR543"/>
          <cell r="AS543"/>
          <cell r="AT543"/>
          <cell r="AU543"/>
          <cell r="AV543"/>
          <cell r="AW543"/>
          <cell r="AX543"/>
          <cell r="AY543"/>
          <cell r="AZ543"/>
          <cell r="BA543"/>
          <cell r="BB543"/>
          <cell r="BC543"/>
          <cell r="BD543"/>
          <cell r="BE543"/>
          <cell r="BF543"/>
          <cell r="BG543"/>
          <cell r="BH543"/>
          <cell r="BI543"/>
          <cell r="BJ543"/>
          <cell r="BK543"/>
          <cell r="BL543"/>
          <cell r="BM543"/>
          <cell r="BN543"/>
          <cell r="BO543"/>
          <cell r="BP543"/>
          <cell r="BQ543"/>
          <cell r="BR543"/>
          <cell r="BS543"/>
          <cell r="BT543"/>
          <cell r="BU543"/>
          <cell r="BV543"/>
          <cell r="BW543"/>
          <cell r="BX543"/>
          <cell r="BY543"/>
          <cell r="BZ543"/>
          <cell r="CA543"/>
          <cell r="CB543"/>
          <cell r="CC543"/>
          <cell r="CD543"/>
          <cell r="CE543"/>
          <cell r="CF543"/>
          <cell r="CG543"/>
          <cell r="CH543"/>
          <cell r="CI543"/>
          <cell r="CJ543"/>
          <cell r="CK543"/>
          <cell r="CL543"/>
          <cell r="CM543"/>
          <cell r="CN543"/>
          <cell r="CO543"/>
          <cell r="CP543"/>
          <cell r="CQ543"/>
          <cell r="CR543"/>
          <cell r="CS543"/>
          <cell r="CT543"/>
          <cell r="CU543"/>
          <cell r="CV543"/>
          <cell r="CW543"/>
          <cell r="CX543"/>
          <cell r="CY543"/>
          <cell r="CZ543"/>
          <cell r="DA543"/>
          <cell r="DB543"/>
          <cell r="DC543"/>
          <cell r="DD543"/>
          <cell r="DE543"/>
          <cell r="DF543"/>
          <cell r="DG543"/>
          <cell r="DH543"/>
          <cell r="DI543"/>
          <cell r="DJ543"/>
          <cell r="DK543"/>
          <cell r="DL543"/>
          <cell r="DM543"/>
          <cell r="DN543"/>
          <cell r="DO543"/>
          <cell r="DP543"/>
          <cell r="DQ543"/>
          <cell r="DR543"/>
          <cell r="DS543"/>
          <cell r="DT543"/>
          <cell r="DU543"/>
          <cell r="DV543"/>
          <cell r="DW543"/>
          <cell r="DX543"/>
          <cell r="DY543"/>
          <cell r="DZ543"/>
          <cell r="EA543"/>
          <cell r="EB543"/>
          <cell r="EC543"/>
          <cell r="ED543"/>
          <cell r="EE543"/>
          <cell r="EF543"/>
          <cell r="EG543"/>
          <cell r="EH543"/>
          <cell r="EI543"/>
          <cell r="EJ543"/>
          <cell r="EK543"/>
          <cell r="EL543"/>
          <cell r="EM543"/>
          <cell r="EN543"/>
          <cell r="EO543"/>
          <cell r="EP543"/>
          <cell r="EQ543"/>
          <cell r="ER543"/>
          <cell r="ES543"/>
          <cell r="ET543"/>
          <cell r="EU543" t="str">
            <v>$ -</v>
          </cell>
          <cell r="EV543"/>
          <cell r="EW543"/>
          <cell r="EX543"/>
          <cell r="EY543"/>
          <cell r="EZ543"/>
          <cell r="FA543"/>
          <cell r="FB543">
            <v>0</v>
          </cell>
          <cell r="FC543" t="str">
            <v>#¡VALOR!</v>
          </cell>
          <cell r="FD543">
            <v>0</v>
          </cell>
          <cell r="FE543" t="str">
            <v>$ 0</v>
          </cell>
          <cell r="FF543" t="str">
            <v>#¡VALOR!</v>
          </cell>
          <cell r="FG543" t="str">
            <v>#¡VALOR!</v>
          </cell>
          <cell r="FH543"/>
          <cell r="FI543"/>
          <cell r="FJ543" t="str">
            <v>#N/D</v>
          </cell>
          <cell r="FK543" t="str">
            <v>#N/D</v>
          </cell>
          <cell r="FL543" t="str">
            <v>$543</v>
          </cell>
          <cell r="FM543" t="str">
            <v>#N/D</v>
          </cell>
          <cell r="FN543" t="str">
            <v>#N/D</v>
          </cell>
          <cell r="FO543" t="str">
            <v>#N/D</v>
          </cell>
          <cell r="FP543" t="str">
            <v>#N/D</v>
          </cell>
          <cell r="FQ543" t="str">
            <v>#¡REF!</v>
          </cell>
          <cell r="FR543" t="str">
            <v>#N/D</v>
          </cell>
          <cell r="FS543"/>
          <cell r="FT543"/>
          <cell r="FU543"/>
          <cell r="FV543">
            <v>0</v>
          </cell>
          <cell r="FW543" t="str">
            <v>#N/D</v>
          </cell>
          <cell r="FX543"/>
          <cell r="FY543"/>
          <cell r="FZ543"/>
          <cell r="GA543"/>
          <cell r="GB543"/>
          <cell r="GC543"/>
        </row>
        <row r="544">
          <cell r="A544"/>
          <cell r="B544"/>
          <cell r="C544">
            <v>2025</v>
          </cell>
          <cell r="D544"/>
          <cell r="E544"/>
          <cell r="F544"/>
          <cell r="G544"/>
          <cell r="H544"/>
          <cell r="I544"/>
          <cell r="J544"/>
          <cell r="K544"/>
          <cell r="L544"/>
          <cell r="M544"/>
          <cell r="N544"/>
          <cell r="O544"/>
          <cell r="P544"/>
          <cell r="Q544"/>
          <cell r="R544"/>
          <cell r="S544"/>
          <cell r="T544"/>
          <cell r="U544"/>
          <cell r="V544"/>
          <cell r="W544"/>
          <cell r="X544"/>
          <cell r="Y544"/>
          <cell r="Z544"/>
          <cell r="AA544"/>
          <cell r="AB544"/>
          <cell r="AC544"/>
          <cell r="AD544"/>
          <cell r="AE544"/>
          <cell r="AF544"/>
          <cell r="AG544"/>
          <cell r="AH544"/>
          <cell r="AI544"/>
          <cell r="AJ544"/>
          <cell r="AK544"/>
          <cell r="AL544"/>
          <cell r="AM544" t="str">
            <v>#¡VALOR!</v>
          </cell>
          <cell r="AN544">
            <v>0</v>
          </cell>
          <cell r="AO544"/>
          <cell r="AP544"/>
          <cell r="AQ544"/>
          <cell r="AR544"/>
          <cell r="AS544"/>
          <cell r="AT544"/>
          <cell r="AU544"/>
          <cell r="AV544"/>
          <cell r="AW544"/>
          <cell r="AX544"/>
          <cell r="AY544"/>
          <cell r="AZ544"/>
          <cell r="BA544"/>
          <cell r="BB544"/>
          <cell r="BC544"/>
          <cell r="BD544"/>
          <cell r="BE544"/>
          <cell r="BF544"/>
          <cell r="BG544"/>
          <cell r="BH544"/>
          <cell r="BI544"/>
          <cell r="BJ544"/>
          <cell r="BK544"/>
          <cell r="BL544"/>
          <cell r="BM544"/>
          <cell r="BN544"/>
          <cell r="BO544"/>
          <cell r="BP544"/>
          <cell r="BQ544"/>
          <cell r="BR544"/>
          <cell r="BS544"/>
          <cell r="BT544"/>
          <cell r="BU544"/>
          <cell r="BV544"/>
          <cell r="BW544"/>
          <cell r="BX544"/>
          <cell r="BY544"/>
          <cell r="BZ544"/>
          <cell r="CA544"/>
          <cell r="CB544"/>
          <cell r="CC544"/>
          <cell r="CD544"/>
          <cell r="CE544"/>
          <cell r="CF544"/>
          <cell r="CG544"/>
          <cell r="CH544"/>
          <cell r="CI544"/>
          <cell r="CJ544"/>
          <cell r="CK544"/>
          <cell r="CL544"/>
          <cell r="CM544"/>
          <cell r="CN544"/>
          <cell r="CO544"/>
          <cell r="CP544"/>
          <cell r="CQ544"/>
          <cell r="CR544"/>
          <cell r="CS544"/>
          <cell r="CT544"/>
          <cell r="CU544"/>
          <cell r="CV544"/>
          <cell r="CW544"/>
          <cell r="CX544"/>
          <cell r="CY544"/>
          <cell r="CZ544"/>
          <cell r="DA544"/>
          <cell r="DB544"/>
          <cell r="DC544"/>
          <cell r="DD544"/>
          <cell r="DE544"/>
          <cell r="DF544"/>
          <cell r="DG544"/>
          <cell r="DH544"/>
          <cell r="DI544"/>
          <cell r="DJ544"/>
          <cell r="DK544"/>
          <cell r="DL544"/>
          <cell r="DM544"/>
          <cell r="DN544"/>
          <cell r="DO544"/>
          <cell r="DP544"/>
          <cell r="DQ544"/>
          <cell r="DR544"/>
          <cell r="DS544"/>
          <cell r="DT544"/>
          <cell r="DU544"/>
          <cell r="DV544"/>
          <cell r="DW544"/>
          <cell r="DX544"/>
          <cell r="DY544"/>
          <cell r="DZ544"/>
          <cell r="EA544"/>
          <cell r="EB544"/>
          <cell r="EC544"/>
          <cell r="ED544"/>
          <cell r="EE544"/>
          <cell r="EF544"/>
          <cell r="EG544"/>
          <cell r="EH544"/>
          <cell r="EI544"/>
          <cell r="EJ544"/>
          <cell r="EK544"/>
          <cell r="EL544"/>
          <cell r="EM544"/>
          <cell r="EN544"/>
          <cell r="EO544"/>
          <cell r="EP544"/>
          <cell r="EQ544"/>
          <cell r="ER544"/>
          <cell r="ES544"/>
          <cell r="ET544"/>
          <cell r="EU544" t="str">
            <v>$ -</v>
          </cell>
          <cell r="EV544"/>
          <cell r="EW544"/>
          <cell r="EX544"/>
          <cell r="EY544"/>
          <cell r="EZ544"/>
          <cell r="FA544"/>
          <cell r="FB544">
            <v>0</v>
          </cell>
          <cell r="FC544" t="str">
            <v>#¡VALOR!</v>
          </cell>
          <cell r="FD544">
            <v>0</v>
          </cell>
          <cell r="FE544" t="str">
            <v>$ 0</v>
          </cell>
          <cell r="FF544" t="str">
            <v>#¡VALOR!</v>
          </cell>
          <cell r="FG544" t="str">
            <v>#¡VALOR!</v>
          </cell>
          <cell r="FH544"/>
          <cell r="FI544"/>
          <cell r="FJ544" t="str">
            <v>#N/D</v>
          </cell>
          <cell r="FK544" t="str">
            <v>#N/D</v>
          </cell>
          <cell r="FL544" t="str">
            <v>$544</v>
          </cell>
          <cell r="FM544" t="str">
            <v>#N/D</v>
          </cell>
          <cell r="FN544" t="str">
            <v>#N/D</v>
          </cell>
          <cell r="FO544" t="str">
            <v>#N/D</v>
          </cell>
          <cell r="FP544" t="str">
            <v>#N/D</v>
          </cell>
          <cell r="FQ544" t="str">
            <v>#¡REF!</v>
          </cell>
          <cell r="FR544" t="str">
            <v>#N/D</v>
          </cell>
          <cell r="FS544"/>
          <cell r="FT544"/>
          <cell r="FU544"/>
          <cell r="FV544">
            <v>0</v>
          </cell>
          <cell r="FW544" t="str">
            <v>#N/D</v>
          </cell>
          <cell r="FX544"/>
          <cell r="FY544"/>
          <cell r="FZ544"/>
          <cell r="GA544"/>
          <cell r="GB544"/>
          <cell r="GC544"/>
        </row>
        <row r="545">
          <cell r="A545"/>
          <cell r="B545"/>
          <cell r="C545">
            <v>2025</v>
          </cell>
          <cell r="D545"/>
          <cell r="E545"/>
          <cell r="F545"/>
          <cell r="G545"/>
          <cell r="H545"/>
          <cell r="I545"/>
          <cell r="J545"/>
          <cell r="K545"/>
          <cell r="L545"/>
          <cell r="M545"/>
          <cell r="N545"/>
          <cell r="O545"/>
          <cell r="P545"/>
          <cell r="Q545"/>
          <cell r="R545"/>
          <cell r="S545"/>
          <cell r="T545"/>
          <cell r="U545"/>
          <cell r="V545"/>
          <cell r="W545"/>
          <cell r="X545"/>
          <cell r="Y545"/>
          <cell r="Z545"/>
          <cell r="AA545"/>
          <cell r="AB545"/>
          <cell r="AC545"/>
          <cell r="AD545"/>
          <cell r="AE545"/>
          <cell r="AF545"/>
          <cell r="AG545"/>
          <cell r="AH545"/>
          <cell r="AI545"/>
          <cell r="AJ545"/>
          <cell r="AK545"/>
          <cell r="AL545"/>
          <cell r="AM545" t="str">
            <v>#¡VALOR!</v>
          </cell>
          <cell r="AN545">
            <v>0</v>
          </cell>
          <cell r="AO545"/>
          <cell r="AP545"/>
          <cell r="AQ545"/>
          <cell r="AR545"/>
          <cell r="AS545"/>
          <cell r="AT545"/>
          <cell r="AU545"/>
          <cell r="AV545"/>
          <cell r="AW545"/>
          <cell r="AX545"/>
          <cell r="AY545"/>
          <cell r="AZ545"/>
          <cell r="BA545"/>
          <cell r="BB545"/>
          <cell r="BC545"/>
          <cell r="BD545"/>
          <cell r="BE545"/>
          <cell r="BF545"/>
          <cell r="BG545"/>
          <cell r="BH545"/>
          <cell r="BI545"/>
          <cell r="BJ545"/>
          <cell r="BK545"/>
          <cell r="BL545"/>
          <cell r="BM545"/>
          <cell r="BN545"/>
          <cell r="BO545"/>
          <cell r="BP545"/>
          <cell r="BQ545"/>
          <cell r="BR545"/>
          <cell r="BS545"/>
          <cell r="BT545"/>
          <cell r="BU545"/>
          <cell r="BV545"/>
          <cell r="BW545"/>
          <cell r="BX545"/>
          <cell r="BY545"/>
          <cell r="BZ545"/>
          <cell r="CA545"/>
          <cell r="CB545"/>
          <cell r="CC545"/>
          <cell r="CD545"/>
          <cell r="CE545"/>
          <cell r="CF545"/>
          <cell r="CG545"/>
          <cell r="CH545"/>
          <cell r="CI545"/>
          <cell r="CJ545"/>
          <cell r="CK545"/>
          <cell r="CL545"/>
          <cell r="CM545"/>
          <cell r="CN545"/>
          <cell r="CO545"/>
          <cell r="CP545"/>
          <cell r="CQ545"/>
          <cell r="CR545"/>
          <cell r="CS545"/>
          <cell r="CT545"/>
          <cell r="CU545"/>
          <cell r="CV545"/>
          <cell r="CW545"/>
          <cell r="CX545"/>
          <cell r="CY545"/>
          <cell r="CZ545"/>
          <cell r="DA545"/>
          <cell r="DB545"/>
          <cell r="DC545"/>
          <cell r="DD545"/>
          <cell r="DE545"/>
          <cell r="DF545"/>
          <cell r="DG545"/>
          <cell r="DH545"/>
          <cell r="DI545"/>
          <cell r="DJ545"/>
          <cell r="DK545"/>
          <cell r="DL545"/>
          <cell r="DM545"/>
          <cell r="DN545"/>
          <cell r="DO545"/>
          <cell r="DP545"/>
          <cell r="DQ545"/>
          <cell r="DR545"/>
          <cell r="DS545"/>
          <cell r="DT545"/>
          <cell r="DU545"/>
          <cell r="DV545"/>
          <cell r="DW545"/>
          <cell r="DX545"/>
          <cell r="DY545"/>
          <cell r="DZ545"/>
          <cell r="EA545"/>
          <cell r="EB545"/>
          <cell r="EC545"/>
          <cell r="ED545"/>
          <cell r="EE545"/>
          <cell r="EF545"/>
          <cell r="EG545"/>
          <cell r="EH545"/>
          <cell r="EI545"/>
          <cell r="EJ545"/>
          <cell r="EK545"/>
          <cell r="EL545"/>
          <cell r="EM545"/>
          <cell r="EN545"/>
          <cell r="EO545"/>
          <cell r="EP545"/>
          <cell r="EQ545"/>
          <cell r="ER545"/>
          <cell r="ES545"/>
          <cell r="ET545"/>
          <cell r="EU545" t="str">
            <v>$ -</v>
          </cell>
          <cell r="EV545"/>
          <cell r="EW545"/>
          <cell r="EX545"/>
          <cell r="EY545"/>
          <cell r="EZ545"/>
          <cell r="FA545"/>
          <cell r="FB545">
            <v>0</v>
          </cell>
          <cell r="FC545" t="str">
            <v>#¡VALOR!</v>
          </cell>
          <cell r="FD545">
            <v>0</v>
          </cell>
          <cell r="FE545" t="str">
            <v>$ 0</v>
          </cell>
          <cell r="FF545" t="str">
            <v>#¡VALOR!</v>
          </cell>
          <cell r="FG545" t="str">
            <v>#¡VALOR!</v>
          </cell>
          <cell r="FH545"/>
          <cell r="FI545"/>
          <cell r="FJ545" t="str">
            <v>#N/D</v>
          </cell>
          <cell r="FK545" t="str">
            <v>#N/D</v>
          </cell>
          <cell r="FL545" t="str">
            <v>$545</v>
          </cell>
          <cell r="FM545" t="str">
            <v>#N/D</v>
          </cell>
          <cell r="FN545" t="str">
            <v>#N/D</v>
          </cell>
          <cell r="FO545" t="str">
            <v>#N/D</v>
          </cell>
          <cell r="FP545" t="str">
            <v>#N/D</v>
          </cell>
          <cell r="FQ545" t="str">
            <v>#¡REF!</v>
          </cell>
          <cell r="FR545" t="str">
            <v>#N/D</v>
          </cell>
          <cell r="FS545"/>
          <cell r="FT545"/>
          <cell r="FU545"/>
          <cell r="FV545">
            <v>0</v>
          </cell>
          <cell r="FW545" t="str">
            <v>#N/D</v>
          </cell>
          <cell r="FX545"/>
          <cell r="FY545"/>
          <cell r="FZ545"/>
          <cell r="GA545"/>
          <cell r="GB545"/>
          <cell r="GC545"/>
        </row>
        <row r="546">
          <cell r="A546"/>
          <cell r="B546"/>
          <cell r="C546">
            <v>2025</v>
          </cell>
          <cell r="D546"/>
          <cell r="E546"/>
          <cell r="F546"/>
          <cell r="G546"/>
          <cell r="H546"/>
          <cell r="I546"/>
          <cell r="J546"/>
          <cell r="K546"/>
          <cell r="L546"/>
          <cell r="M546"/>
          <cell r="N546"/>
          <cell r="O546"/>
          <cell r="P546"/>
          <cell r="Q546"/>
          <cell r="R546"/>
          <cell r="S546"/>
          <cell r="T546"/>
          <cell r="U546"/>
          <cell r="V546"/>
          <cell r="W546"/>
          <cell r="X546"/>
          <cell r="Y546"/>
          <cell r="Z546"/>
          <cell r="AA546"/>
          <cell r="AB546"/>
          <cell r="AC546"/>
          <cell r="AD546"/>
          <cell r="AE546"/>
          <cell r="AF546"/>
          <cell r="AG546"/>
          <cell r="AH546"/>
          <cell r="AI546"/>
          <cell r="AJ546"/>
          <cell r="AK546"/>
          <cell r="AL546"/>
          <cell r="AM546" t="str">
            <v>#¡VALOR!</v>
          </cell>
          <cell r="AN546">
            <v>0</v>
          </cell>
          <cell r="AO546"/>
          <cell r="AP546"/>
          <cell r="AQ546"/>
          <cell r="AR546"/>
          <cell r="AS546"/>
          <cell r="AT546"/>
          <cell r="AU546"/>
          <cell r="AV546"/>
          <cell r="AW546"/>
          <cell r="AX546"/>
          <cell r="AY546"/>
          <cell r="AZ546"/>
          <cell r="BA546"/>
          <cell r="BB546"/>
          <cell r="BC546"/>
          <cell r="BD546"/>
          <cell r="BE546"/>
          <cell r="BF546"/>
          <cell r="BG546"/>
          <cell r="BH546"/>
          <cell r="BI546"/>
          <cell r="BJ546"/>
          <cell r="BK546"/>
          <cell r="BL546"/>
          <cell r="BM546"/>
          <cell r="BN546"/>
          <cell r="BO546"/>
          <cell r="BP546"/>
          <cell r="BQ546"/>
          <cell r="BR546"/>
          <cell r="BS546"/>
          <cell r="BT546"/>
          <cell r="BU546"/>
          <cell r="BV546"/>
          <cell r="BW546"/>
          <cell r="BX546"/>
          <cell r="BY546"/>
          <cell r="BZ546"/>
          <cell r="CA546"/>
          <cell r="CB546"/>
          <cell r="CC546"/>
          <cell r="CD546"/>
          <cell r="CE546"/>
          <cell r="CF546"/>
          <cell r="CG546"/>
          <cell r="CH546"/>
          <cell r="CI546"/>
          <cell r="CJ546"/>
          <cell r="CK546"/>
          <cell r="CL546"/>
          <cell r="CM546"/>
          <cell r="CN546"/>
          <cell r="CO546"/>
          <cell r="CP546"/>
          <cell r="CQ546"/>
          <cell r="CR546"/>
          <cell r="CS546"/>
          <cell r="CT546"/>
          <cell r="CU546"/>
          <cell r="CV546"/>
          <cell r="CW546"/>
          <cell r="CX546"/>
          <cell r="CY546"/>
          <cell r="CZ546"/>
          <cell r="DA546"/>
          <cell r="DB546"/>
          <cell r="DC546"/>
          <cell r="DD546"/>
          <cell r="DE546"/>
          <cell r="DF546"/>
          <cell r="DG546"/>
          <cell r="DH546"/>
          <cell r="DI546"/>
          <cell r="DJ546"/>
          <cell r="DK546"/>
          <cell r="DL546"/>
          <cell r="DM546"/>
          <cell r="DN546"/>
          <cell r="DO546"/>
          <cell r="DP546"/>
          <cell r="DQ546"/>
          <cell r="DR546"/>
          <cell r="DS546"/>
          <cell r="DT546"/>
          <cell r="DU546"/>
          <cell r="DV546"/>
          <cell r="DW546"/>
          <cell r="DX546"/>
          <cell r="DY546"/>
          <cell r="DZ546"/>
          <cell r="EA546"/>
          <cell r="EB546"/>
          <cell r="EC546"/>
          <cell r="ED546"/>
          <cell r="EE546"/>
          <cell r="EF546"/>
          <cell r="EG546"/>
          <cell r="EH546"/>
          <cell r="EI546"/>
          <cell r="EJ546"/>
          <cell r="EK546"/>
          <cell r="EL546"/>
          <cell r="EM546"/>
          <cell r="EN546"/>
          <cell r="EO546"/>
          <cell r="EP546"/>
          <cell r="EQ546"/>
          <cell r="ER546"/>
          <cell r="ES546"/>
          <cell r="ET546"/>
          <cell r="EU546" t="str">
            <v>$ -</v>
          </cell>
          <cell r="EV546"/>
          <cell r="EW546"/>
          <cell r="EX546"/>
          <cell r="EY546"/>
          <cell r="EZ546"/>
          <cell r="FA546"/>
          <cell r="FB546">
            <v>0</v>
          </cell>
          <cell r="FC546" t="str">
            <v>#¡VALOR!</v>
          </cell>
          <cell r="FD546">
            <v>0</v>
          </cell>
          <cell r="FE546" t="str">
            <v>$ 0</v>
          </cell>
          <cell r="FF546" t="str">
            <v>#¡VALOR!</v>
          </cell>
          <cell r="FG546" t="str">
            <v>#¡VALOR!</v>
          </cell>
          <cell r="FH546"/>
          <cell r="FI546"/>
          <cell r="FJ546" t="str">
            <v>#N/D</v>
          </cell>
          <cell r="FK546" t="str">
            <v>#N/D</v>
          </cell>
          <cell r="FL546" t="str">
            <v>$546</v>
          </cell>
          <cell r="FM546" t="str">
            <v>#N/D</v>
          </cell>
          <cell r="FN546" t="str">
            <v>#N/D</v>
          </cell>
          <cell r="FO546" t="str">
            <v>#N/D</v>
          </cell>
          <cell r="FP546" t="str">
            <v>#N/D</v>
          </cell>
          <cell r="FQ546" t="str">
            <v>#¡REF!</v>
          </cell>
          <cell r="FR546" t="str">
            <v>#N/D</v>
          </cell>
          <cell r="FS546"/>
          <cell r="FT546"/>
          <cell r="FU546"/>
          <cell r="FV546">
            <v>0</v>
          </cell>
          <cell r="FW546" t="str">
            <v>#N/D</v>
          </cell>
          <cell r="FX546"/>
          <cell r="FY546"/>
          <cell r="FZ546"/>
          <cell r="GA546"/>
          <cell r="GB546"/>
          <cell r="GC546"/>
        </row>
        <row r="547">
          <cell r="A547"/>
          <cell r="B547"/>
          <cell r="C547">
            <v>2025</v>
          </cell>
          <cell r="D547"/>
          <cell r="E547"/>
          <cell r="F547"/>
          <cell r="G547"/>
          <cell r="H547"/>
          <cell r="I547"/>
          <cell r="J547"/>
          <cell r="K547"/>
          <cell r="L547"/>
          <cell r="M547"/>
          <cell r="N547"/>
          <cell r="O547"/>
          <cell r="P547"/>
          <cell r="Q547"/>
          <cell r="R547"/>
          <cell r="S547"/>
          <cell r="T547"/>
          <cell r="U547"/>
          <cell r="V547"/>
          <cell r="W547"/>
          <cell r="X547"/>
          <cell r="Y547"/>
          <cell r="Z547"/>
          <cell r="AA547"/>
          <cell r="AB547"/>
          <cell r="AC547"/>
          <cell r="AD547"/>
          <cell r="AE547"/>
          <cell r="AF547"/>
          <cell r="AG547"/>
          <cell r="AH547"/>
          <cell r="AI547"/>
          <cell r="AJ547"/>
          <cell r="AK547"/>
          <cell r="AL547"/>
          <cell r="AM547" t="str">
            <v>#¡VALOR!</v>
          </cell>
          <cell r="AN547">
            <v>0</v>
          </cell>
          <cell r="AO547"/>
          <cell r="AP547"/>
          <cell r="AQ547"/>
          <cell r="AR547"/>
          <cell r="AS547"/>
          <cell r="AT547"/>
          <cell r="AU547"/>
          <cell r="AV547"/>
          <cell r="AW547"/>
          <cell r="AX547"/>
          <cell r="AY547"/>
          <cell r="AZ547"/>
          <cell r="BA547"/>
          <cell r="BB547"/>
          <cell r="BC547"/>
          <cell r="BD547"/>
          <cell r="BE547"/>
          <cell r="BF547"/>
          <cell r="BG547"/>
          <cell r="BH547"/>
          <cell r="BI547"/>
          <cell r="BJ547"/>
          <cell r="BK547"/>
          <cell r="BL547"/>
          <cell r="BM547"/>
          <cell r="BN547"/>
          <cell r="BO547"/>
          <cell r="BP547"/>
          <cell r="BQ547"/>
          <cell r="BR547"/>
          <cell r="BS547"/>
          <cell r="BT547"/>
          <cell r="BU547"/>
          <cell r="BV547"/>
          <cell r="BW547"/>
          <cell r="BX547"/>
          <cell r="BY547"/>
          <cell r="BZ547"/>
          <cell r="CA547"/>
          <cell r="CB547"/>
          <cell r="CC547"/>
          <cell r="CD547"/>
          <cell r="CE547"/>
          <cell r="CF547"/>
          <cell r="CG547"/>
          <cell r="CH547"/>
          <cell r="CI547"/>
          <cell r="CJ547"/>
          <cell r="CK547"/>
          <cell r="CL547"/>
          <cell r="CM547"/>
          <cell r="CN547"/>
          <cell r="CO547"/>
          <cell r="CP547"/>
          <cell r="CQ547"/>
          <cell r="CR547"/>
          <cell r="CS547"/>
          <cell r="CT547"/>
          <cell r="CU547"/>
          <cell r="CV547"/>
          <cell r="CW547"/>
          <cell r="CX547"/>
          <cell r="CY547"/>
          <cell r="CZ547"/>
          <cell r="DA547"/>
          <cell r="DB547"/>
          <cell r="DC547"/>
          <cell r="DD547"/>
          <cell r="DE547"/>
          <cell r="DF547"/>
          <cell r="DG547"/>
          <cell r="DH547"/>
          <cell r="DI547"/>
          <cell r="DJ547"/>
          <cell r="DK547"/>
          <cell r="DL547"/>
          <cell r="DM547"/>
          <cell r="DN547"/>
          <cell r="DO547"/>
          <cell r="DP547"/>
          <cell r="DQ547"/>
          <cell r="DR547"/>
          <cell r="DS547"/>
          <cell r="DT547"/>
          <cell r="DU547"/>
          <cell r="DV547"/>
          <cell r="DW547"/>
          <cell r="DX547"/>
          <cell r="DY547"/>
          <cell r="DZ547"/>
          <cell r="EA547"/>
          <cell r="EB547"/>
          <cell r="EC547"/>
          <cell r="ED547"/>
          <cell r="EE547"/>
          <cell r="EF547"/>
          <cell r="EG547"/>
          <cell r="EH547"/>
          <cell r="EI547"/>
          <cell r="EJ547"/>
          <cell r="EK547"/>
          <cell r="EL547"/>
          <cell r="EM547"/>
          <cell r="EN547"/>
          <cell r="EO547"/>
          <cell r="EP547"/>
          <cell r="EQ547"/>
          <cell r="ER547"/>
          <cell r="ES547"/>
          <cell r="ET547"/>
          <cell r="EU547" t="str">
            <v>$ -</v>
          </cell>
          <cell r="EV547"/>
          <cell r="EW547"/>
          <cell r="EX547"/>
          <cell r="EY547"/>
          <cell r="EZ547"/>
          <cell r="FA547"/>
          <cell r="FB547">
            <v>0</v>
          </cell>
          <cell r="FC547" t="str">
            <v>#¡VALOR!</v>
          </cell>
          <cell r="FD547">
            <v>0</v>
          </cell>
          <cell r="FE547" t="str">
            <v>$ 0</v>
          </cell>
          <cell r="FF547" t="str">
            <v>#¡VALOR!</v>
          </cell>
          <cell r="FG547" t="str">
            <v>#¡VALOR!</v>
          </cell>
          <cell r="FH547"/>
          <cell r="FI547"/>
          <cell r="FJ547" t="str">
            <v>#N/D</v>
          </cell>
          <cell r="FK547" t="str">
            <v>#N/D</v>
          </cell>
          <cell r="FL547" t="str">
            <v>$547</v>
          </cell>
          <cell r="FM547" t="str">
            <v>#N/D</v>
          </cell>
          <cell r="FN547" t="str">
            <v>#N/D</v>
          </cell>
          <cell r="FO547" t="str">
            <v>#N/D</v>
          </cell>
          <cell r="FP547" t="str">
            <v>#N/D</v>
          </cell>
          <cell r="FQ547" t="str">
            <v>#¡REF!</v>
          </cell>
          <cell r="FR547" t="str">
            <v>#N/D</v>
          </cell>
          <cell r="FS547"/>
          <cell r="FT547"/>
          <cell r="FU547"/>
          <cell r="FV547">
            <v>0</v>
          </cell>
          <cell r="FW547" t="str">
            <v>#N/D</v>
          </cell>
          <cell r="FX547"/>
          <cell r="FY547"/>
          <cell r="FZ547"/>
          <cell r="GA547"/>
          <cell r="GB547"/>
          <cell r="GC547"/>
        </row>
        <row r="548">
          <cell r="A548"/>
          <cell r="B548"/>
          <cell r="C548">
            <v>2025</v>
          </cell>
          <cell r="D548"/>
          <cell r="E548"/>
          <cell r="F548"/>
          <cell r="G548"/>
          <cell r="H548"/>
          <cell r="I548"/>
          <cell r="J548"/>
          <cell r="K548"/>
          <cell r="L548"/>
          <cell r="M548"/>
          <cell r="N548"/>
          <cell r="O548"/>
          <cell r="P548"/>
          <cell r="Q548"/>
          <cell r="R548"/>
          <cell r="S548"/>
          <cell r="T548"/>
          <cell r="U548"/>
          <cell r="V548"/>
          <cell r="W548"/>
          <cell r="X548"/>
          <cell r="Y548"/>
          <cell r="Z548"/>
          <cell r="AA548"/>
          <cell r="AB548"/>
          <cell r="AC548"/>
          <cell r="AD548"/>
          <cell r="AE548"/>
          <cell r="AF548"/>
          <cell r="AG548"/>
          <cell r="AH548"/>
          <cell r="AI548"/>
          <cell r="AJ548"/>
          <cell r="AK548"/>
          <cell r="AL548"/>
          <cell r="AM548" t="str">
            <v>#¡VALOR!</v>
          </cell>
          <cell r="AN548">
            <v>0</v>
          </cell>
          <cell r="AO548"/>
          <cell r="AP548"/>
          <cell r="AQ548"/>
          <cell r="AR548"/>
          <cell r="AS548"/>
          <cell r="AT548"/>
          <cell r="AU548"/>
          <cell r="AV548"/>
          <cell r="AW548"/>
          <cell r="AX548"/>
          <cell r="AY548"/>
          <cell r="AZ548"/>
          <cell r="BA548"/>
          <cell r="BB548"/>
          <cell r="BC548"/>
          <cell r="BD548"/>
          <cell r="BE548"/>
          <cell r="BF548"/>
          <cell r="BG548"/>
          <cell r="BH548"/>
          <cell r="BI548"/>
          <cell r="BJ548"/>
          <cell r="BK548"/>
          <cell r="BL548"/>
          <cell r="BM548"/>
          <cell r="BN548"/>
          <cell r="BO548"/>
          <cell r="BP548"/>
          <cell r="BQ548"/>
          <cell r="BR548"/>
          <cell r="BS548"/>
          <cell r="BT548"/>
          <cell r="BU548"/>
          <cell r="BV548"/>
          <cell r="BW548"/>
          <cell r="BX548"/>
          <cell r="BY548"/>
          <cell r="BZ548"/>
          <cell r="CA548"/>
          <cell r="CB548"/>
          <cell r="CC548"/>
          <cell r="CD548"/>
          <cell r="CE548"/>
          <cell r="CF548"/>
          <cell r="CG548"/>
          <cell r="CH548"/>
          <cell r="CI548"/>
          <cell r="CJ548"/>
          <cell r="CK548"/>
          <cell r="CL548"/>
          <cell r="CM548"/>
          <cell r="CN548"/>
          <cell r="CO548"/>
          <cell r="CP548"/>
          <cell r="CQ548"/>
          <cell r="CR548"/>
          <cell r="CS548"/>
          <cell r="CT548"/>
          <cell r="CU548"/>
          <cell r="CV548"/>
          <cell r="CW548"/>
          <cell r="CX548"/>
          <cell r="CY548"/>
          <cell r="CZ548"/>
          <cell r="DA548"/>
          <cell r="DB548"/>
          <cell r="DC548"/>
          <cell r="DD548"/>
          <cell r="DE548"/>
          <cell r="DF548"/>
          <cell r="DG548"/>
          <cell r="DH548"/>
          <cell r="DI548"/>
          <cell r="DJ548"/>
          <cell r="DK548"/>
          <cell r="DL548"/>
          <cell r="DM548"/>
          <cell r="DN548"/>
          <cell r="DO548"/>
          <cell r="DP548"/>
          <cell r="DQ548"/>
          <cell r="DR548"/>
          <cell r="DS548"/>
          <cell r="DT548"/>
          <cell r="DU548"/>
          <cell r="DV548"/>
          <cell r="DW548"/>
          <cell r="DX548"/>
          <cell r="DY548"/>
          <cell r="DZ548"/>
          <cell r="EA548"/>
          <cell r="EB548"/>
          <cell r="EC548"/>
          <cell r="ED548"/>
          <cell r="EE548"/>
          <cell r="EF548"/>
          <cell r="EG548"/>
          <cell r="EH548"/>
          <cell r="EI548"/>
          <cell r="EJ548"/>
          <cell r="EK548"/>
          <cell r="EL548"/>
          <cell r="EM548"/>
          <cell r="EN548"/>
          <cell r="EO548"/>
          <cell r="EP548"/>
          <cell r="EQ548"/>
          <cell r="ER548"/>
          <cell r="ES548"/>
          <cell r="ET548"/>
          <cell r="EU548" t="str">
            <v>$ -</v>
          </cell>
          <cell r="EV548"/>
          <cell r="EW548"/>
          <cell r="EX548"/>
          <cell r="EY548"/>
          <cell r="EZ548"/>
          <cell r="FA548"/>
          <cell r="FB548">
            <v>0</v>
          </cell>
          <cell r="FC548" t="str">
            <v>#¡VALOR!</v>
          </cell>
          <cell r="FD548">
            <v>0</v>
          </cell>
          <cell r="FE548" t="str">
            <v>$ 0</v>
          </cell>
          <cell r="FF548" t="str">
            <v>#¡VALOR!</v>
          </cell>
          <cell r="FG548" t="str">
            <v>#¡VALOR!</v>
          </cell>
          <cell r="FH548"/>
          <cell r="FI548"/>
          <cell r="FJ548" t="str">
            <v>#N/D</v>
          </cell>
          <cell r="FK548" t="str">
            <v>#N/D</v>
          </cell>
          <cell r="FL548" t="str">
            <v>$548</v>
          </cell>
          <cell r="FM548" t="str">
            <v>#N/D</v>
          </cell>
          <cell r="FN548" t="str">
            <v>#N/D</v>
          </cell>
          <cell r="FO548" t="str">
            <v>#N/D</v>
          </cell>
          <cell r="FP548" t="str">
            <v>#N/D</v>
          </cell>
          <cell r="FQ548" t="str">
            <v>#¡REF!</v>
          </cell>
          <cell r="FR548" t="str">
            <v>#N/D</v>
          </cell>
          <cell r="FS548"/>
          <cell r="FT548"/>
          <cell r="FU548"/>
          <cell r="FV548">
            <v>0</v>
          </cell>
          <cell r="FW548" t="str">
            <v>#N/D</v>
          </cell>
          <cell r="FX548"/>
          <cell r="FY548"/>
          <cell r="FZ548"/>
          <cell r="GA548"/>
          <cell r="GB548"/>
          <cell r="GC548"/>
        </row>
        <row r="549">
          <cell r="A549"/>
          <cell r="B549"/>
          <cell r="C549">
            <v>2025</v>
          </cell>
          <cell r="D549"/>
          <cell r="E549"/>
          <cell r="F549"/>
          <cell r="G549"/>
          <cell r="H549"/>
          <cell r="I549"/>
          <cell r="J549"/>
          <cell r="K549"/>
          <cell r="L549"/>
          <cell r="M549"/>
          <cell r="N549"/>
          <cell r="O549"/>
          <cell r="P549"/>
          <cell r="Q549"/>
          <cell r="R549"/>
          <cell r="S549"/>
          <cell r="T549"/>
          <cell r="U549"/>
          <cell r="V549"/>
          <cell r="W549"/>
          <cell r="X549"/>
          <cell r="Y549"/>
          <cell r="Z549"/>
          <cell r="AA549"/>
          <cell r="AB549"/>
          <cell r="AC549"/>
          <cell r="AD549"/>
          <cell r="AE549"/>
          <cell r="AF549"/>
          <cell r="AG549"/>
          <cell r="AH549"/>
          <cell r="AI549"/>
          <cell r="AJ549"/>
          <cell r="AK549"/>
          <cell r="AL549"/>
          <cell r="AM549" t="str">
            <v>#¡VALOR!</v>
          </cell>
          <cell r="AN549">
            <v>0</v>
          </cell>
          <cell r="AO549"/>
          <cell r="AP549"/>
          <cell r="AQ549"/>
          <cell r="AR549"/>
          <cell r="AS549"/>
          <cell r="AT549"/>
          <cell r="AU549"/>
          <cell r="AV549"/>
          <cell r="AW549"/>
          <cell r="AX549"/>
          <cell r="AY549"/>
          <cell r="AZ549"/>
          <cell r="BA549"/>
          <cell r="BB549"/>
          <cell r="BC549"/>
          <cell r="BD549"/>
          <cell r="BE549"/>
          <cell r="BF549"/>
          <cell r="BG549"/>
          <cell r="BH549"/>
          <cell r="BI549"/>
          <cell r="BJ549"/>
          <cell r="BK549"/>
          <cell r="BL549"/>
          <cell r="BM549"/>
          <cell r="BN549"/>
          <cell r="BO549"/>
          <cell r="BP549"/>
          <cell r="BQ549"/>
          <cell r="BR549"/>
          <cell r="BS549"/>
          <cell r="BT549"/>
          <cell r="BU549"/>
          <cell r="BV549"/>
          <cell r="BW549"/>
          <cell r="BX549"/>
          <cell r="BY549"/>
          <cell r="BZ549"/>
          <cell r="CA549"/>
          <cell r="CB549"/>
          <cell r="CC549"/>
          <cell r="CD549"/>
          <cell r="CE549"/>
          <cell r="CF549"/>
          <cell r="CG549"/>
          <cell r="CH549"/>
          <cell r="CI549"/>
          <cell r="CJ549"/>
          <cell r="CK549"/>
          <cell r="CL549"/>
          <cell r="CM549"/>
          <cell r="CN549"/>
          <cell r="CO549"/>
          <cell r="CP549"/>
          <cell r="CQ549"/>
          <cell r="CR549"/>
          <cell r="CS549"/>
          <cell r="CT549"/>
          <cell r="CU549"/>
          <cell r="CV549"/>
          <cell r="CW549"/>
          <cell r="CX549"/>
          <cell r="CY549"/>
          <cell r="CZ549"/>
          <cell r="DA549"/>
          <cell r="DB549"/>
          <cell r="DC549"/>
          <cell r="DD549"/>
          <cell r="DE549"/>
          <cell r="DF549"/>
          <cell r="DG549"/>
          <cell r="DH549"/>
          <cell r="DI549"/>
          <cell r="DJ549"/>
          <cell r="DK549"/>
          <cell r="DL549"/>
          <cell r="DM549"/>
          <cell r="DN549"/>
          <cell r="DO549"/>
          <cell r="DP549"/>
          <cell r="DQ549"/>
          <cell r="DR549"/>
          <cell r="DS549"/>
          <cell r="DT549"/>
          <cell r="DU549"/>
          <cell r="DV549"/>
          <cell r="DW549"/>
          <cell r="DX549"/>
          <cell r="DY549"/>
          <cell r="DZ549"/>
          <cell r="EA549"/>
          <cell r="EB549"/>
          <cell r="EC549"/>
          <cell r="ED549"/>
          <cell r="EE549"/>
          <cell r="EF549"/>
          <cell r="EG549"/>
          <cell r="EH549"/>
          <cell r="EI549"/>
          <cell r="EJ549"/>
          <cell r="EK549"/>
          <cell r="EL549"/>
          <cell r="EM549"/>
          <cell r="EN549"/>
          <cell r="EO549"/>
          <cell r="EP549"/>
          <cell r="EQ549"/>
          <cell r="ER549"/>
          <cell r="ES549"/>
          <cell r="ET549"/>
          <cell r="EU549" t="str">
            <v>$ -</v>
          </cell>
          <cell r="EV549"/>
          <cell r="EW549"/>
          <cell r="EX549"/>
          <cell r="EY549"/>
          <cell r="EZ549"/>
          <cell r="FA549"/>
          <cell r="FB549">
            <v>0</v>
          </cell>
          <cell r="FC549" t="str">
            <v>#¡VALOR!</v>
          </cell>
          <cell r="FD549">
            <v>0</v>
          </cell>
          <cell r="FE549" t="str">
            <v>$ 0</v>
          </cell>
          <cell r="FF549" t="str">
            <v>#¡VALOR!</v>
          </cell>
          <cell r="FG549" t="str">
            <v>#¡VALOR!</v>
          </cell>
          <cell r="FH549"/>
          <cell r="FI549"/>
          <cell r="FJ549" t="str">
            <v>#N/D</v>
          </cell>
          <cell r="FK549" t="str">
            <v>#N/D</v>
          </cell>
          <cell r="FL549" t="str">
            <v>$549</v>
          </cell>
          <cell r="FM549" t="str">
            <v>#N/D</v>
          </cell>
          <cell r="FN549" t="str">
            <v>#N/D</v>
          </cell>
          <cell r="FO549" t="str">
            <v>#N/D</v>
          </cell>
          <cell r="FP549" t="str">
            <v>#N/D</v>
          </cell>
          <cell r="FQ549" t="str">
            <v>#¡REF!</v>
          </cell>
          <cell r="FR549" t="str">
            <v>#N/D</v>
          </cell>
          <cell r="FS549"/>
          <cell r="FT549"/>
          <cell r="FU549"/>
          <cell r="FV549">
            <v>0</v>
          </cell>
          <cell r="FW549" t="str">
            <v>#N/D</v>
          </cell>
          <cell r="FX549"/>
          <cell r="FY549"/>
          <cell r="FZ549"/>
          <cell r="GA549"/>
          <cell r="GB549"/>
          <cell r="GC549"/>
        </row>
        <row r="550">
          <cell r="A550"/>
          <cell r="B550"/>
          <cell r="C550">
            <v>2025</v>
          </cell>
          <cell r="D550"/>
          <cell r="E550"/>
          <cell r="F550"/>
          <cell r="G550"/>
          <cell r="H550"/>
          <cell r="I550"/>
          <cell r="J550"/>
          <cell r="K550"/>
          <cell r="L550"/>
          <cell r="M550"/>
          <cell r="N550"/>
          <cell r="O550"/>
          <cell r="P550"/>
          <cell r="Q550"/>
          <cell r="R550"/>
          <cell r="S550"/>
          <cell r="T550"/>
          <cell r="U550"/>
          <cell r="V550"/>
          <cell r="W550"/>
          <cell r="X550"/>
          <cell r="Y550"/>
          <cell r="Z550"/>
          <cell r="AA550"/>
          <cell r="AB550"/>
          <cell r="AC550"/>
          <cell r="AD550"/>
          <cell r="AE550"/>
          <cell r="AF550"/>
          <cell r="AG550"/>
          <cell r="AH550"/>
          <cell r="AI550"/>
          <cell r="AJ550"/>
          <cell r="AK550"/>
          <cell r="AL550"/>
          <cell r="AM550" t="str">
            <v>#¡VALOR!</v>
          </cell>
          <cell r="AN550">
            <v>0</v>
          </cell>
          <cell r="AO550"/>
          <cell r="AP550"/>
          <cell r="AQ550"/>
          <cell r="AR550"/>
          <cell r="AS550"/>
          <cell r="AT550"/>
          <cell r="AU550"/>
          <cell r="AV550"/>
          <cell r="AW550"/>
          <cell r="AX550"/>
          <cell r="AY550"/>
          <cell r="AZ550"/>
          <cell r="BA550"/>
          <cell r="BB550"/>
          <cell r="BC550"/>
          <cell r="BD550"/>
          <cell r="BE550"/>
          <cell r="BF550"/>
          <cell r="BG550"/>
          <cell r="BH550"/>
          <cell r="BI550"/>
          <cell r="BJ550"/>
          <cell r="BK550"/>
          <cell r="BL550"/>
          <cell r="BM550"/>
          <cell r="BN550"/>
          <cell r="BO550"/>
          <cell r="BP550"/>
          <cell r="BQ550"/>
          <cell r="BR550"/>
          <cell r="BS550"/>
          <cell r="BT550"/>
          <cell r="BU550"/>
          <cell r="BV550"/>
          <cell r="BW550"/>
          <cell r="BX550"/>
          <cell r="BY550"/>
          <cell r="BZ550"/>
          <cell r="CA550"/>
          <cell r="CB550"/>
          <cell r="CC550"/>
          <cell r="CD550"/>
          <cell r="CE550"/>
          <cell r="CF550"/>
          <cell r="CG550"/>
          <cell r="CH550"/>
          <cell r="CI550"/>
          <cell r="CJ550"/>
          <cell r="CK550"/>
          <cell r="CL550"/>
          <cell r="CM550"/>
          <cell r="CN550"/>
          <cell r="CO550"/>
          <cell r="CP550"/>
          <cell r="CQ550"/>
          <cell r="CR550"/>
          <cell r="CS550"/>
          <cell r="CT550"/>
          <cell r="CU550"/>
          <cell r="CV550"/>
          <cell r="CW550"/>
          <cell r="CX550"/>
          <cell r="CY550"/>
          <cell r="CZ550"/>
          <cell r="DA550"/>
          <cell r="DB550"/>
          <cell r="DC550"/>
          <cell r="DD550"/>
          <cell r="DE550"/>
          <cell r="DF550"/>
          <cell r="DG550"/>
          <cell r="DH550"/>
          <cell r="DI550"/>
          <cell r="DJ550"/>
          <cell r="DK550"/>
          <cell r="DL550"/>
          <cell r="DM550"/>
          <cell r="DN550"/>
          <cell r="DO550"/>
          <cell r="DP550"/>
          <cell r="DQ550"/>
          <cell r="DR550"/>
          <cell r="DS550"/>
          <cell r="DT550"/>
          <cell r="DU550"/>
          <cell r="DV550"/>
          <cell r="DW550"/>
          <cell r="DX550"/>
          <cell r="DY550"/>
          <cell r="DZ550"/>
          <cell r="EA550"/>
          <cell r="EB550"/>
          <cell r="EC550"/>
          <cell r="ED550"/>
          <cell r="EE550"/>
          <cell r="EF550"/>
          <cell r="EG550"/>
          <cell r="EH550"/>
          <cell r="EI550"/>
          <cell r="EJ550"/>
          <cell r="EK550"/>
          <cell r="EL550"/>
          <cell r="EM550"/>
          <cell r="EN550"/>
          <cell r="EO550"/>
          <cell r="EP550"/>
          <cell r="EQ550"/>
          <cell r="ER550"/>
          <cell r="ES550"/>
          <cell r="ET550"/>
          <cell r="EU550" t="str">
            <v>$ -</v>
          </cell>
          <cell r="EV550"/>
          <cell r="EW550"/>
          <cell r="EX550"/>
          <cell r="EY550"/>
          <cell r="EZ550"/>
          <cell r="FA550"/>
          <cell r="FB550">
            <v>0</v>
          </cell>
          <cell r="FC550" t="str">
            <v>#¡VALOR!</v>
          </cell>
          <cell r="FD550">
            <v>0</v>
          </cell>
          <cell r="FE550" t="str">
            <v>$ 0</v>
          </cell>
          <cell r="FF550" t="str">
            <v>#¡VALOR!</v>
          </cell>
          <cell r="FG550" t="str">
            <v>#¡VALOR!</v>
          </cell>
          <cell r="FH550"/>
          <cell r="FI550"/>
          <cell r="FJ550" t="str">
            <v>#N/D</v>
          </cell>
          <cell r="FK550" t="str">
            <v>#N/D</v>
          </cell>
          <cell r="FL550" t="str">
            <v>$550</v>
          </cell>
          <cell r="FM550" t="str">
            <v>#N/D</v>
          </cell>
          <cell r="FN550" t="str">
            <v>#N/D</v>
          </cell>
          <cell r="FO550" t="str">
            <v>#N/D</v>
          </cell>
          <cell r="FP550" t="str">
            <v>#N/D</v>
          </cell>
          <cell r="FQ550" t="str">
            <v>#¡REF!</v>
          </cell>
          <cell r="FR550" t="str">
            <v>#N/D</v>
          </cell>
          <cell r="FS550"/>
          <cell r="FT550"/>
          <cell r="FU550"/>
          <cell r="FV550">
            <v>0</v>
          </cell>
          <cell r="FW550" t="str">
            <v>#N/D</v>
          </cell>
          <cell r="FX550"/>
          <cell r="FY550"/>
          <cell r="FZ550"/>
          <cell r="GA550"/>
          <cell r="GB550"/>
          <cell r="GC550"/>
        </row>
        <row r="551">
          <cell r="A551"/>
          <cell r="B551"/>
          <cell r="C551">
            <v>2025</v>
          </cell>
          <cell r="D551"/>
          <cell r="E551"/>
          <cell r="F551"/>
          <cell r="G551"/>
          <cell r="H551"/>
          <cell r="I551"/>
          <cell r="J551"/>
          <cell r="K551"/>
          <cell r="L551"/>
          <cell r="M551"/>
          <cell r="N551"/>
          <cell r="O551"/>
          <cell r="P551"/>
          <cell r="Q551"/>
          <cell r="R551"/>
          <cell r="S551"/>
          <cell r="T551"/>
          <cell r="U551"/>
          <cell r="V551"/>
          <cell r="W551"/>
          <cell r="X551"/>
          <cell r="Y551"/>
          <cell r="Z551"/>
          <cell r="AA551"/>
          <cell r="AB551"/>
          <cell r="AC551"/>
          <cell r="AD551"/>
          <cell r="AE551"/>
          <cell r="AF551"/>
          <cell r="AG551"/>
          <cell r="AH551"/>
          <cell r="AI551"/>
          <cell r="AJ551"/>
          <cell r="AK551"/>
          <cell r="AL551"/>
          <cell r="AM551" t="str">
            <v>#¡VALOR!</v>
          </cell>
          <cell r="AN551">
            <v>0</v>
          </cell>
          <cell r="AO551"/>
          <cell r="AP551"/>
          <cell r="AQ551"/>
          <cell r="AR551"/>
          <cell r="AS551"/>
          <cell r="AT551"/>
          <cell r="AU551"/>
          <cell r="AV551"/>
          <cell r="AW551"/>
          <cell r="AX551"/>
          <cell r="AY551"/>
          <cell r="AZ551"/>
          <cell r="BA551"/>
          <cell r="BB551"/>
          <cell r="BC551"/>
          <cell r="BD551"/>
          <cell r="BE551"/>
          <cell r="BF551"/>
          <cell r="BG551"/>
          <cell r="BH551"/>
          <cell r="BI551"/>
          <cell r="BJ551"/>
          <cell r="BK551"/>
          <cell r="BL551"/>
          <cell r="BM551"/>
          <cell r="BN551"/>
          <cell r="BO551"/>
          <cell r="BP551"/>
          <cell r="BQ551"/>
          <cell r="BR551"/>
          <cell r="BS551"/>
          <cell r="BT551"/>
          <cell r="BU551"/>
          <cell r="BV551"/>
          <cell r="BW551"/>
          <cell r="BX551"/>
          <cell r="BY551"/>
          <cell r="BZ551"/>
          <cell r="CA551"/>
          <cell r="CB551"/>
          <cell r="CC551"/>
          <cell r="CD551"/>
          <cell r="CE551"/>
          <cell r="CF551"/>
          <cell r="CG551"/>
          <cell r="CH551"/>
          <cell r="CI551"/>
          <cell r="CJ551"/>
          <cell r="CK551"/>
          <cell r="CL551"/>
          <cell r="CM551"/>
          <cell r="CN551"/>
          <cell r="CO551"/>
          <cell r="CP551"/>
          <cell r="CQ551"/>
          <cell r="CR551"/>
          <cell r="CS551"/>
          <cell r="CT551"/>
          <cell r="CU551"/>
          <cell r="CV551"/>
          <cell r="CW551"/>
          <cell r="CX551"/>
          <cell r="CY551"/>
          <cell r="CZ551"/>
          <cell r="DA551"/>
          <cell r="DB551"/>
          <cell r="DC551"/>
          <cell r="DD551"/>
          <cell r="DE551"/>
          <cell r="DF551"/>
          <cell r="DG551"/>
          <cell r="DH551"/>
          <cell r="DI551"/>
          <cell r="DJ551"/>
          <cell r="DK551"/>
          <cell r="DL551"/>
          <cell r="DM551"/>
          <cell r="DN551"/>
          <cell r="DO551"/>
          <cell r="DP551"/>
          <cell r="DQ551"/>
          <cell r="DR551"/>
          <cell r="DS551"/>
          <cell r="DT551"/>
          <cell r="DU551"/>
          <cell r="DV551"/>
          <cell r="DW551"/>
          <cell r="DX551"/>
          <cell r="DY551"/>
          <cell r="DZ551"/>
          <cell r="EA551"/>
          <cell r="EB551"/>
          <cell r="EC551"/>
          <cell r="ED551"/>
          <cell r="EE551"/>
          <cell r="EF551"/>
          <cell r="EG551"/>
          <cell r="EH551"/>
          <cell r="EI551"/>
          <cell r="EJ551"/>
          <cell r="EK551"/>
          <cell r="EL551"/>
          <cell r="EM551"/>
          <cell r="EN551"/>
          <cell r="EO551"/>
          <cell r="EP551"/>
          <cell r="EQ551"/>
          <cell r="ER551"/>
          <cell r="ES551"/>
          <cell r="ET551"/>
          <cell r="EU551" t="str">
            <v>$ -</v>
          </cell>
          <cell r="EV551"/>
          <cell r="EW551"/>
          <cell r="EX551"/>
          <cell r="EY551"/>
          <cell r="EZ551"/>
          <cell r="FA551"/>
          <cell r="FB551">
            <v>0</v>
          </cell>
          <cell r="FC551" t="str">
            <v>#¡VALOR!</v>
          </cell>
          <cell r="FD551">
            <v>0</v>
          </cell>
          <cell r="FE551" t="str">
            <v>$ 0</v>
          </cell>
          <cell r="FF551" t="str">
            <v>#¡VALOR!</v>
          </cell>
          <cell r="FG551" t="str">
            <v>#¡VALOR!</v>
          </cell>
          <cell r="FH551"/>
          <cell r="FI551"/>
          <cell r="FJ551" t="str">
            <v>#N/D</v>
          </cell>
          <cell r="FK551" t="str">
            <v>#N/D</v>
          </cell>
          <cell r="FL551" t="str">
            <v>$551</v>
          </cell>
          <cell r="FM551" t="str">
            <v>#N/D</v>
          </cell>
          <cell r="FN551" t="str">
            <v>#N/D</v>
          </cell>
          <cell r="FO551" t="str">
            <v>#N/D</v>
          </cell>
          <cell r="FP551" t="str">
            <v>#N/D</v>
          </cell>
          <cell r="FQ551" t="str">
            <v>#¡REF!</v>
          </cell>
          <cell r="FR551" t="str">
            <v>#N/D</v>
          </cell>
          <cell r="FS551"/>
          <cell r="FT551"/>
          <cell r="FU551"/>
          <cell r="FV551">
            <v>0</v>
          </cell>
          <cell r="FW551" t="str">
            <v>#N/D</v>
          </cell>
          <cell r="FX551"/>
          <cell r="FY551"/>
          <cell r="FZ551"/>
          <cell r="GA551"/>
          <cell r="GB551"/>
          <cell r="GC551"/>
        </row>
        <row r="552">
          <cell r="A552"/>
          <cell r="B552"/>
          <cell r="C552">
            <v>2025</v>
          </cell>
          <cell r="D552"/>
          <cell r="E552"/>
          <cell r="F552"/>
          <cell r="G552"/>
          <cell r="H552"/>
          <cell r="I552"/>
          <cell r="J552"/>
          <cell r="K552"/>
          <cell r="L552"/>
          <cell r="M552"/>
          <cell r="N552"/>
          <cell r="O552"/>
          <cell r="P552"/>
          <cell r="Q552"/>
          <cell r="R552"/>
          <cell r="S552"/>
          <cell r="T552"/>
          <cell r="U552"/>
          <cell r="V552"/>
          <cell r="W552"/>
          <cell r="X552"/>
          <cell r="Y552"/>
          <cell r="Z552"/>
          <cell r="AA552"/>
          <cell r="AB552"/>
          <cell r="AC552"/>
          <cell r="AD552"/>
          <cell r="AE552"/>
          <cell r="AF552"/>
          <cell r="AG552"/>
          <cell r="AH552"/>
          <cell r="AI552"/>
          <cell r="AJ552"/>
          <cell r="AK552"/>
          <cell r="AL552"/>
          <cell r="AM552" t="str">
            <v>#¡VALOR!</v>
          </cell>
          <cell r="AN552">
            <v>0</v>
          </cell>
          <cell r="AO552"/>
          <cell r="AP552"/>
          <cell r="AQ552"/>
          <cell r="AR552"/>
          <cell r="AS552"/>
          <cell r="AT552"/>
          <cell r="AU552"/>
          <cell r="AV552"/>
          <cell r="AW552"/>
          <cell r="AX552"/>
          <cell r="AY552"/>
          <cell r="AZ552"/>
          <cell r="BA552"/>
          <cell r="BB552"/>
          <cell r="BC552"/>
          <cell r="BD552"/>
          <cell r="BE552"/>
          <cell r="BF552"/>
          <cell r="BG552"/>
          <cell r="BH552"/>
          <cell r="BI552"/>
          <cell r="BJ552"/>
          <cell r="BK552"/>
          <cell r="BL552"/>
          <cell r="BM552"/>
          <cell r="BN552"/>
          <cell r="BO552"/>
          <cell r="BP552"/>
          <cell r="BQ552"/>
          <cell r="BR552"/>
          <cell r="BS552"/>
          <cell r="BT552"/>
          <cell r="BU552"/>
          <cell r="BV552"/>
          <cell r="BW552"/>
          <cell r="BX552"/>
          <cell r="BY552"/>
          <cell r="BZ552"/>
          <cell r="CA552"/>
          <cell r="CB552"/>
          <cell r="CC552"/>
          <cell r="CD552"/>
          <cell r="CE552"/>
          <cell r="CF552"/>
          <cell r="CG552"/>
          <cell r="CH552"/>
          <cell r="CI552"/>
          <cell r="CJ552"/>
          <cell r="CK552"/>
          <cell r="CL552"/>
          <cell r="CM552"/>
          <cell r="CN552"/>
          <cell r="CO552"/>
          <cell r="CP552"/>
          <cell r="CQ552"/>
          <cell r="CR552"/>
          <cell r="CS552"/>
          <cell r="CT552"/>
          <cell r="CU552"/>
          <cell r="CV552"/>
          <cell r="CW552"/>
          <cell r="CX552"/>
          <cell r="CY552"/>
          <cell r="CZ552"/>
          <cell r="DA552"/>
          <cell r="DB552"/>
          <cell r="DC552"/>
          <cell r="DD552"/>
          <cell r="DE552"/>
          <cell r="DF552"/>
          <cell r="DG552"/>
          <cell r="DH552"/>
          <cell r="DI552"/>
          <cell r="DJ552"/>
          <cell r="DK552"/>
          <cell r="DL552"/>
          <cell r="DM552"/>
          <cell r="DN552"/>
          <cell r="DO552"/>
          <cell r="DP552"/>
          <cell r="DQ552"/>
          <cell r="DR552"/>
          <cell r="DS552"/>
          <cell r="DT552"/>
          <cell r="DU552"/>
          <cell r="DV552"/>
          <cell r="DW552"/>
          <cell r="DX552"/>
          <cell r="DY552"/>
          <cell r="DZ552"/>
          <cell r="EA552"/>
          <cell r="EB552"/>
          <cell r="EC552"/>
          <cell r="ED552"/>
          <cell r="EE552"/>
          <cell r="EF552"/>
          <cell r="EG552"/>
          <cell r="EH552"/>
          <cell r="EI552"/>
          <cell r="EJ552"/>
          <cell r="EK552"/>
          <cell r="EL552"/>
          <cell r="EM552"/>
          <cell r="EN552"/>
          <cell r="EO552"/>
          <cell r="EP552"/>
          <cell r="EQ552"/>
          <cell r="ER552"/>
          <cell r="ES552"/>
          <cell r="ET552"/>
          <cell r="EU552" t="str">
            <v>$ -</v>
          </cell>
          <cell r="EV552"/>
          <cell r="EW552"/>
          <cell r="EX552"/>
          <cell r="EY552"/>
          <cell r="EZ552"/>
          <cell r="FA552"/>
          <cell r="FB552">
            <v>0</v>
          </cell>
          <cell r="FC552" t="str">
            <v>#¡VALOR!</v>
          </cell>
          <cell r="FD552">
            <v>0</v>
          </cell>
          <cell r="FE552" t="str">
            <v>$ 0</v>
          </cell>
          <cell r="FF552" t="str">
            <v>#¡VALOR!</v>
          </cell>
          <cell r="FG552" t="str">
            <v>#¡VALOR!</v>
          </cell>
          <cell r="FH552"/>
          <cell r="FI552"/>
          <cell r="FJ552" t="str">
            <v>#N/D</v>
          </cell>
          <cell r="FK552" t="str">
            <v>#N/D</v>
          </cell>
          <cell r="FL552" t="str">
            <v>$552</v>
          </cell>
          <cell r="FM552" t="str">
            <v>#N/D</v>
          </cell>
          <cell r="FN552" t="str">
            <v>#N/D</v>
          </cell>
          <cell r="FO552" t="str">
            <v>#N/D</v>
          </cell>
          <cell r="FP552" t="str">
            <v>#N/D</v>
          </cell>
          <cell r="FQ552" t="str">
            <v>#¡REF!</v>
          </cell>
          <cell r="FR552" t="str">
            <v>#N/D</v>
          </cell>
          <cell r="FS552"/>
          <cell r="FT552"/>
          <cell r="FU552"/>
          <cell r="FV552">
            <v>0</v>
          </cell>
          <cell r="FW552" t="str">
            <v>#N/D</v>
          </cell>
          <cell r="FX552"/>
          <cell r="FY552"/>
          <cell r="FZ552"/>
          <cell r="GA552"/>
          <cell r="GB552"/>
          <cell r="GC552"/>
        </row>
        <row r="553">
          <cell r="A553"/>
          <cell r="B553"/>
          <cell r="C553">
            <v>2025</v>
          </cell>
          <cell r="D553"/>
          <cell r="E553"/>
          <cell r="F553"/>
          <cell r="G553"/>
          <cell r="H553"/>
          <cell r="I553"/>
          <cell r="J553"/>
          <cell r="K553"/>
          <cell r="L553"/>
          <cell r="M553"/>
          <cell r="N553"/>
          <cell r="O553"/>
          <cell r="P553"/>
          <cell r="Q553"/>
          <cell r="R553"/>
          <cell r="S553"/>
          <cell r="T553"/>
          <cell r="U553"/>
          <cell r="V553"/>
          <cell r="W553"/>
          <cell r="X553"/>
          <cell r="Y553"/>
          <cell r="Z553"/>
          <cell r="AA553"/>
          <cell r="AB553"/>
          <cell r="AC553"/>
          <cell r="AD553"/>
          <cell r="AE553"/>
          <cell r="AF553"/>
          <cell r="AG553"/>
          <cell r="AH553"/>
          <cell r="AI553"/>
          <cell r="AJ553"/>
          <cell r="AK553"/>
          <cell r="AL553"/>
          <cell r="AM553" t="str">
            <v>#¡VALOR!</v>
          </cell>
          <cell r="AN553">
            <v>0</v>
          </cell>
          <cell r="AO553"/>
          <cell r="AP553"/>
          <cell r="AQ553"/>
          <cell r="AR553"/>
          <cell r="AS553"/>
          <cell r="AT553"/>
          <cell r="AU553"/>
          <cell r="AV553"/>
          <cell r="AW553"/>
          <cell r="AX553"/>
          <cell r="AY553"/>
          <cell r="AZ553"/>
          <cell r="BA553"/>
          <cell r="BB553"/>
          <cell r="BC553"/>
          <cell r="BD553"/>
          <cell r="BE553"/>
          <cell r="BF553"/>
          <cell r="BG553"/>
          <cell r="BH553"/>
          <cell r="BI553"/>
          <cell r="BJ553"/>
          <cell r="BK553"/>
          <cell r="BL553"/>
          <cell r="BM553"/>
          <cell r="BN553"/>
          <cell r="BO553"/>
          <cell r="BP553"/>
          <cell r="BQ553"/>
          <cell r="BR553"/>
          <cell r="BS553"/>
          <cell r="BT553"/>
          <cell r="BU553"/>
          <cell r="BV553"/>
          <cell r="BW553"/>
          <cell r="BX553"/>
          <cell r="BY553"/>
          <cell r="BZ553"/>
          <cell r="CA553"/>
          <cell r="CB553"/>
          <cell r="CC553"/>
          <cell r="CD553"/>
          <cell r="CE553"/>
          <cell r="CF553"/>
          <cell r="CG553"/>
          <cell r="CH553"/>
          <cell r="CI553"/>
          <cell r="CJ553"/>
          <cell r="CK553"/>
          <cell r="CL553"/>
          <cell r="CM553"/>
          <cell r="CN553"/>
          <cell r="CO553"/>
          <cell r="CP553"/>
          <cell r="CQ553"/>
          <cell r="CR553"/>
          <cell r="CS553"/>
          <cell r="CT553"/>
          <cell r="CU553"/>
          <cell r="CV553"/>
          <cell r="CW553"/>
          <cell r="CX553"/>
          <cell r="CY553"/>
          <cell r="CZ553"/>
          <cell r="DA553"/>
          <cell r="DB553"/>
          <cell r="DC553"/>
          <cell r="DD553"/>
          <cell r="DE553"/>
          <cell r="DF553"/>
          <cell r="DG553"/>
          <cell r="DH553"/>
          <cell r="DI553"/>
          <cell r="DJ553"/>
          <cell r="DK553"/>
          <cell r="DL553"/>
          <cell r="DM553"/>
          <cell r="DN553"/>
          <cell r="DO553"/>
          <cell r="DP553"/>
          <cell r="DQ553"/>
          <cell r="DR553"/>
          <cell r="DS553"/>
          <cell r="DT553"/>
          <cell r="DU553"/>
          <cell r="DV553"/>
          <cell r="DW553"/>
          <cell r="DX553"/>
          <cell r="DY553"/>
          <cell r="DZ553"/>
          <cell r="EA553"/>
          <cell r="EB553"/>
          <cell r="EC553"/>
          <cell r="ED553"/>
          <cell r="EE553"/>
          <cell r="EF553"/>
          <cell r="EG553"/>
          <cell r="EH553"/>
          <cell r="EI553"/>
          <cell r="EJ553"/>
          <cell r="EK553"/>
          <cell r="EL553"/>
          <cell r="EM553"/>
          <cell r="EN553"/>
          <cell r="EO553"/>
          <cell r="EP553"/>
          <cell r="EQ553"/>
          <cell r="ER553"/>
          <cell r="ES553"/>
          <cell r="ET553"/>
          <cell r="EU553" t="str">
            <v>$ -</v>
          </cell>
          <cell r="EV553"/>
          <cell r="EW553"/>
          <cell r="EX553"/>
          <cell r="EY553"/>
          <cell r="EZ553"/>
          <cell r="FA553"/>
          <cell r="FB553">
            <v>0</v>
          </cell>
          <cell r="FC553" t="str">
            <v>#¡VALOR!</v>
          </cell>
          <cell r="FD553">
            <v>0</v>
          </cell>
          <cell r="FE553" t="str">
            <v>$ 0</v>
          </cell>
          <cell r="FF553" t="str">
            <v>#¡VALOR!</v>
          </cell>
          <cell r="FG553" t="str">
            <v>#¡VALOR!</v>
          </cell>
          <cell r="FH553"/>
          <cell r="FI553"/>
          <cell r="FJ553" t="str">
            <v>#N/D</v>
          </cell>
          <cell r="FK553" t="str">
            <v>#N/D</v>
          </cell>
          <cell r="FL553" t="str">
            <v>$553</v>
          </cell>
          <cell r="FM553" t="str">
            <v>#N/D</v>
          </cell>
          <cell r="FN553" t="str">
            <v>#N/D</v>
          </cell>
          <cell r="FO553" t="str">
            <v>#N/D</v>
          </cell>
          <cell r="FP553" t="str">
            <v>#N/D</v>
          </cell>
          <cell r="FQ553" t="str">
            <v>#¡REF!</v>
          </cell>
          <cell r="FR553" t="str">
            <v>#N/D</v>
          </cell>
          <cell r="FS553"/>
          <cell r="FT553"/>
          <cell r="FU553"/>
          <cell r="FV553">
            <v>0</v>
          </cell>
          <cell r="FW553" t="str">
            <v>#N/D</v>
          </cell>
          <cell r="FX553"/>
          <cell r="FY553"/>
          <cell r="FZ553"/>
          <cell r="GA553"/>
          <cell r="GB553"/>
          <cell r="GC553"/>
        </row>
        <row r="554">
          <cell r="A554"/>
          <cell r="B554"/>
          <cell r="C554">
            <v>2025</v>
          </cell>
          <cell r="D554"/>
          <cell r="E554"/>
          <cell r="F554"/>
          <cell r="G554"/>
          <cell r="H554"/>
          <cell r="I554"/>
          <cell r="J554"/>
          <cell r="K554"/>
          <cell r="L554"/>
          <cell r="M554"/>
          <cell r="N554"/>
          <cell r="O554"/>
          <cell r="P554"/>
          <cell r="Q554"/>
          <cell r="R554"/>
          <cell r="S554"/>
          <cell r="T554"/>
          <cell r="U554"/>
          <cell r="V554"/>
          <cell r="W554"/>
          <cell r="X554"/>
          <cell r="Y554"/>
          <cell r="Z554"/>
          <cell r="AA554"/>
          <cell r="AB554"/>
          <cell r="AC554"/>
          <cell r="AD554"/>
          <cell r="AE554"/>
          <cell r="AF554"/>
          <cell r="AG554"/>
          <cell r="AH554"/>
          <cell r="AI554"/>
          <cell r="AJ554"/>
          <cell r="AK554"/>
          <cell r="AL554"/>
          <cell r="AM554" t="str">
            <v>#¡VALOR!</v>
          </cell>
          <cell r="AN554">
            <v>0</v>
          </cell>
          <cell r="AO554"/>
          <cell r="AP554"/>
          <cell r="AQ554"/>
          <cell r="AR554"/>
          <cell r="AS554"/>
          <cell r="AT554"/>
          <cell r="AU554"/>
          <cell r="AV554"/>
          <cell r="AW554"/>
          <cell r="AX554"/>
          <cell r="AY554"/>
          <cell r="AZ554"/>
          <cell r="BA554"/>
          <cell r="BB554"/>
          <cell r="BC554"/>
          <cell r="BD554"/>
          <cell r="BE554"/>
          <cell r="BF554"/>
          <cell r="BG554"/>
          <cell r="BH554"/>
          <cell r="BI554"/>
          <cell r="BJ554"/>
          <cell r="BK554"/>
          <cell r="BL554"/>
          <cell r="BM554"/>
          <cell r="BN554"/>
          <cell r="BO554"/>
          <cell r="BP554"/>
          <cell r="BQ554"/>
          <cell r="BR554"/>
          <cell r="BS554"/>
          <cell r="BT554"/>
          <cell r="BU554"/>
          <cell r="BV554"/>
          <cell r="BW554"/>
          <cell r="BX554"/>
          <cell r="BY554"/>
          <cell r="BZ554"/>
          <cell r="CA554"/>
          <cell r="CB554"/>
          <cell r="CC554"/>
          <cell r="CD554"/>
          <cell r="CE554"/>
          <cell r="CF554"/>
          <cell r="CG554"/>
          <cell r="CH554"/>
          <cell r="CI554"/>
          <cell r="CJ554"/>
          <cell r="CK554"/>
          <cell r="CL554"/>
          <cell r="CM554"/>
          <cell r="CN554"/>
          <cell r="CO554"/>
          <cell r="CP554"/>
          <cell r="CQ554"/>
          <cell r="CR554"/>
          <cell r="CS554"/>
          <cell r="CT554"/>
          <cell r="CU554"/>
          <cell r="CV554"/>
          <cell r="CW554"/>
          <cell r="CX554"/>
          <cell r="CY554"/>
          <cell r="CZ554"/>
          <cell r="DA554"/>
          <cell r="DB554"/>
          <cell r="DC554"/>
          <cell r="DD554"/>
          <cell r="DE554"/>
          <cell r="DF554"/>
          <cell r="DG554"/>
          <cell r="DH554"/>
          <cell r="DI554"/>
          <cell r="DJ554"/>
          <cell r="DK554"/>
          <cell r="DL554"/>
          <cell r="DM554"/>
          <cell r="DN554"/>
          <cell r="DO554"/>
          <cell r="DP554"/>
          <cell r="DQ554"/>
          <cell r="DR554"/>
          <cell r="DS554"/>
          <cell r="DT554"/>
          <cell r="DU554"/>
          <cell r="DV554"/>
          <cell r="DW554"/>
          <cell r="DX554"/>
          <cell r="DY554"/>
          <cell r="DZ554"/>
          <cell r="EA554"/>
          <cell r="EB554"/>
          <cell r="EC554"/>
          <cell r="ED554"/>
          <cell r="EE554"/>
          <cell r="EF554"/>
          <cell r="EG554"/>
          <cell r="EH554"/>
          <cell r="EI554"/>
          <cell r="EJ554"/>
          <cell r="EK554"/>
          <cell r="EL554"/>
          <cell r="EM554"/>
          <cell r="EN554"/>
          <cell r="EO554"/>
          <cell r="EP554"/>
          <cell r="EQ554"/>
          <cell r="ER554"/>
          <cell r="ES554"/>
          <cell r="ET554"/>
          <cell r="EU554" t="str">
            <v>$ -</v>
          </cell>
          <cell r="EV554"/>
          <cell r="EW554"/>
          <cell r="EX554"/>
          <cell r="EY554"/>
          <cell r="EZ554"/>
          <cell r="FA554"/>
          <cell r="FB554">
            <v>0</v>
          </cell>
          <cell r="FC554" t="str">
            <v>#¡VALOR!</v>
          </cell>
          <cell r="FD554">
            <v>0</v>
          </cell>
          <cell r="FE554" t="str">
            <v>$ 0</v>
          </cell>
          <cell r="FF554" t="str">
            <v>#¡VALOR!</v>
          </cell>
          <cell r="FG554" t="str">
            <v>#¡VALOR!</v>
          </cell>
          <cell r="FH554"/>
          <cell r="FI554"/>
          <cell r="FJ554" t="str">
            <v>#N/D</v>
          </cell>
          <cell r="FK554" t="str">
            <v>#N/D</v>
          </cell>
          <cell r="FL554" t="str">
            <v>$554</v>
          </cell>
          <cell r="FM554" t="str">
            <v>#N/D</v>
          </cell>
          <cell r="FN554" t="str">
            <v>#N/D</v>
          </cell>
          <cell r="FO554" t="str">
            <v>#N/D</v>
          </cell>
          <cell r="FP554" t="str">
            <v>#N/D</v>
          </cell>
          <cell r="FQ554" t="str">
            <v>#¡REF!</v>
          </cell>
          <cell r="FR554" t="str">
            <v>#N/D</v>
          </cell>
          <cell r="FS554"/>
          <cell r="FT554"/>
          <cell r="FU554"/>
          <cell r="FV554">
            <v>0</v>
          </cell>
          <cell r="FW554" t="str">
            <v>#N/D</v>
          </cell>
          <cell r="FX554"/>
          <cell r="FY554"/>
          <cell r="FZ554"/>
          <cell r="GA554"/>
          <cell r="GB554"/>
          <cell r="GC554"/>
        </row>
        <row r="555">
          <cell r="A555"/>
          <cell r="B555"/>
          <cell r="C555">
            <v>2025</v>
          </cell>
          <cell r="D555"/>
          <cell r="E555"/>
          <cell r="F555"/>
          <cell r="G555"/>
          <cell r="H555"/>
          <cell r="I555"/>
          <cell r="J555"/>
          <cell r="K555"/>
          <cell r="L555"/>
          <cell r="M555"/>
          <cell r="N555"/>
          <cell r="O555"/>
          <cell r="P555"/>
          <cell r="Q555"/>
          <cell r="R555"/>
          <cell r="S555"/>
          <cell r="T555"/>
          <cell r="U555"/>
          <cell r="V555"/>
          <cell r="W555"/>
          <cell r="X555"/>
          <cell r="Y555"/>
          <cell r="Z555"/>
          <cell r="AA555"/>
          <cell r="AB555"/>
          <cell r="AC555"/>
          <cell r="AD555"/>
          <cell r="AE555"/>
          <cell r="AF555"/>
          <cell r="AG555"/>
          <cell r="AH555"/>
          <cell r="AI555"/>
          <cell r="AJ555"/>
          <cell r="AK555"/>
          <cell r="AL555"/>
          <cell r="AM555" t="str">
            <v>#¡VALOR!</v>
          </cell>
          <cell r="AN555">
            <v>0</v>
          </cell>
          <cell r="AO555"/>
          <cell r="AP555"/>
          <cell r="AQ555"/>
          <cell r="AR555"/>
          <cell r="AS555"/>
          <cell r="AT555"/>
          <cell r="AU555"/>
          <cell r="AV555"/>
          <cell r="AW555"/>
          <cell r="AX555"/>
          <cell r="AY555"/>
          <cell r="AZ555"/>
          <cell r="BA555"/>
          <cell r="BB555"/>
          <cell r="BC555"/>
          <cell r="BD555"/>
          <cell r="BE555"/>
          <cell r="BF555"/>
          <cell r="BG555"/>
          <cell r="BH555"/>
          <cell r="BI555"/>
          <cell r="BJ555"/>
          <cell r="BK555"/>
          <cell r="BL555"/>
          <cell r="BM555"/>
          <cell r="BN555"/>
          <cell r="BO555"/>
          <cell r="BP555"/>
          <cell r="BQ555"/>
          <cell r="BR555"/>
          <cell r="BS555"/>
          <cell r="BT555"/>
          <cell r="BU555"/>
          <cell r="BV555"/>
          <cell r="BW555"/>
          <cell r="BX555"/>
          <cell r="BY555"/>
          <cell r="BZ555"/>
          <cell r="CA555"/>
          <cell r="CB555"/>
          <cell r="CC555"/>
          <cell r="CD555"/>
          <cell r="CE555"/>
          <cell r="CF555"/>
          <cell r="CG555"/>
          <cell r="CH555"/>
          <cell r="CI555"/>
          <cell r="CJ555"/>
          <cell r="CK555"/>
          <cell r="CL555"/>
          <cell r="CM555"/>
          <cell r="CN555"/>
          <cell r="CO555"/>
          <cell r="CP555"/>
          <cell r="CQ555"/>
          <cell r="CR555"/>
          <cell r="CS555"/>
          <cell r="CT555"/>
          <cell r="CU555"/>
          <cell r="CV555"/>
          <cell r="CW555"/>
          <cell r="CX555"/>
          <cell r="CY555"/>
          <cell r="CZ555"/>
          <cell r="DA555"/>
          <cell r="DB555"/>
          <cell r="DC555"/>
          <cell r="DD555"/>
          <cell r="DE555"/>
          <cell r="DF555"/>
          <cell r="DG555"/>
          <cell r="DH555"/>
          <cell r="DI555"/>
          <cell r="DJ555"/>
          <cell r="DK555"/>
          <cell r="DL555"/>
          <cell r="DM555"/>
          <cell r="DN555"/>
          <cell r="DO555"/>
          <cell r="DP555"/>
          <cell r="DQ555"/>
          <cell r="DR555"/>
          <cell r="DS555"/>
          <cell r="DT555"/>
          <cell r="DU555"/>
          <cell r="DV555"/>
          <cell r="DW555"/>
          <cell r="DX555"/>
          <cell r="DY555"/>
          <cell r="DZ555"/>
          <cell r="EA555"/>
          <cell r="EB555"/>
          <cell r="EC555"/>
          <cell r="ED555"/>
          <cell r="EE555"/>
          <cell r="EF555"/>
          <cell r="EG555"/>
          <cell r="EH555"/>
          <cell r="EI555"/>
          <cell r="EJ555"/>
          <cell r="EK555"/>
          <cell r="EL555"/>
          <cell r="EM555"/>
          <cell r="EN555"/>
          <cell r="EO555"/>
          <cell r="EP555"/>
          <cell r="EQ555"/>
          <cell r="ER555"/>
          <cell r="ES555"/>
          <cell r="ET555"/>
          <cell r="EU555" t="str">
            <v>$ -</v>
          </cell>
          <cell r="EV555"/>
          <cell r="EW555"/>
          <cell r="EX555"/>
          <cell r="EY555"/>
          <cell r="EZ555"/>
          <cell r="FA555"/>
          <cell r="FB555">
            <v>0</v>
          </cell>
          <cell r="FC555" t="str">
            <v>#¡VALOR!</v>
          </cell>
          <cell r="FD555">
            <v>0</v>
          </cell>
          <cell r="FE555" t="str">
            <v>$ 0</v>
          </cell>
          <cell r="FF555" t="str">
            <v>#¡VALOR!</v>
          </cell>
          <cell r="FG555" t="str">
            <v>#¡VALOR!</v>
          </cell>
          <cell r="FH555"/>
          <cell r="FI555"/>
          <cell r="FJ555" t="str">
            <v>#N/D</v>
          </cell>
          <cell r="FK555" t="str">
            <v>#N/D</v>
          </cell>
          <cell r="FL555" t="str">
            <v>$555</v>
          </cell>
          <cell r="FM555" t="str">
            <v>#N/D</v>
          </cell>
          <cell r="FN555" t="str">
            <v>#N/D</v>
          </cell>
          <cell r="FO555" t="str">
            <v>#N/D</v>
          </cell>
          <cell r="FP555" t="str">
            <v>#N/D</v>
          </cell>
          <cell r="FQ555" t="str">
            <v>#¡REF!</v>
          </cell>
          <cell r="FR555" t="str">
            <v>#N/D</v>
          </cell>
          <cell r="FS555"/>
          <cell r="FT555"/>
          <cell r="FU555"/>
          <cell r="FV555">
            <v>0</v>
          </cell>
          <cell r="FW555" t="str">
            <v>#N/D</v>
          </cell>
          <cell r="FX555"/>
          <cell r="FY555"/>
          <cell r="FZ555"/>
          <cell r="GA555"/>
          <cell r="GB555"/>
          <cell r="GC555"/>
        </row>
        <row r="556">
          <cell r="A556"/>
          <cell r="B556"/>
          <cell r="C556">
            <v>2025</v>
          </cell>
          <cell r="D556"/>
          <cell r="E556"/>
          <cell r="F556"/>
          <cell r="G556"/>
          <cell r="H556"/>
          <cell r="I556"/>
          <cell r="J556"/>
          <cell r="K556"/>
          <cell r="L556"/>
          <cell r="M556"/>
          <cell r="N556"/>
          <cell r="O556"/>
          <cell r="P556"/>
          <cell r="Q556"/>
          <cell r="R556"/>
          <cell r="S556"/>
          <cell r="T556"/>
          <cell r="U556"/>
          <cell r="V556"/>
          <cell r="W556"/>
          <cell r="X556"/>
          <cell r="Y556"/>
          <cell r="Z556"/>
          <cell r="AA556"/>
          <cell r="AB556"/>
          <cell r="AC556"/>
          <cell r="AD556"/>
          <cell r="AE556"/>
          <cell r="AF556"/>
          <cell r="AG556"/>
          <cell r="AH556"/>
          <cell r="AI556"/>
          <cell r="AJ556"/>
          <cell r="AK556"/>
          <cell r="AL556"/>
          <cell r="AM556" t="str">
            <v>#¡VALOR!</v>
          </cell>
          <cell r="AN556">
            <v>0</v>
          </cell>
          <cell r="AO556"/>
          <cell r="AP556"/>
          <cell r="AQ556"/>
          <cell r="AR556"/>
          <cell r="AS556"/>
          <cell r="AT556"/>
          <cell r="AU556"/>
          <cell r="AV556"/>
          <cell r="AW556"/>
          <cell r="AX556"/>
          <cell r="AY556"/>
          <cell r="AZ556"/>
          <cell r="BA556"/>
          <cell r="BB556"/>
          <cell r="BC556"/>
          <cell r="BD556"/>
          <cell r="BE556"/>
          <cell r="BF556"/>
          <cell r="BG556"/>
          <cell r="BH556"/>
          <cell r="BI556"/>
          <cell r="BJ556"/>
          <cell r="BK556"/>
          <cell r="BL556"/>
          <cell r="BM556"/>
          <cell r="BN556"/>
          <cell r="BO556"/>
          <cell r="BP556"/>
          <cell r="BQ556"/>
          <cell r="BR556"/>
          <cell r="BS556"/>
          <cell r="BT556"/>
          <cell r="BU556"/>
          <cell r="BV556"/>
          <cell r="BW556"/>
          <cell r="BX556"/>
          <cell r="BY556"/>
          <cell r="BZ556"/>
          <cell r="CA556"/>
          <cell r="CB556"/>
          <cell r="CC556"/>
          <cell r="CD556"/>
          <cell r="CE556"/>
          <cell r="CF556"/>
          <cell r="CG556"/>
          <cell r="CH556"/>
          <cell r="CI556"/>
          <cell r="CJ556"/>
          <cell r="CK556"/>
          <cell r="CL556"/>
          <cell r="CM556"/>
          <cell r="CN556"/>
          <cell r="CO556"/>
          <cell r="CP556"/>
          <cell r="CQ556"/>
          <cell r="CR556"/>
          <cell r="CS556"/>
          <cell r="CT556"/>
          <cell r="CU556"/>
          <cell r="CV556"/>
          <cell r="CW556"/>
          <cell r="CX556"/>
          <cell r="CY556"/>
          <cell r="CZ556"/>
          <cell r="DA556"/>
          <cell r="DB556"/>
          <cell r="DC556"/>
          <cell r="DD556"/>
          <cell r="DE556"/>
          <cell r="DF556"/>
          <cell r="DG556"/>
          <cell r="DH556"/>
          <cell r="DI556"/>
          <cell r="DJ556"/>
          <cell r="DK556"/>
          <cell r="DL556"/>
          <cell r="DM556"/>
          <cell r="DN556"/>
          <cell r="DO556"/>
          <cell r="DP556"/>
          <cell r="DQ556"/>
          <cell r="DR556"/>
          <cell r="DS556"/>
          <cell r="DT556"/>
          <cell r="DU556"/>
          <cell r="DV556"/>
          <cell r="DW556"/>
          <cell r="DX556"/>
          <cell r="DY556"/>
          <cell r="DZ556"/>
          <cell r="EA556"/>
          <cell r="EB556"/>
          <cell r="EC556"/>
          <cell r="ED556"/>
          <cell r="EE556"/>
          <cell r="EF556"/>
          <cell r="EG556"/>
          <cell r="EH556"/>
          <cell r="EI556"/>
          <cell r="EJ556"/>
          <cell r="EK556"/>
          <cell r="EL556"/>
          <cell r="EM556"/>
          <cell r="EN556"/>
          <cell r="EO556"/>
          <cell r="EP556"/>
          <cell r="EQ556"/>
          <cell r="ER556"/>
          <cell r="ES556"/>
          <cell r="ET556"/>
          <cell r="EU556" t="str">
            <v>$ -</v>
          </cell>
          <cell r="EV556"/>
          <cell r="EW556"/>
          <cell r="EX556"/>
          <cell r="EY556"/>
          <cell r="EZ556"/>
          <cell r="FA556"/>
          <cell r="FB556">
            <v>0</v>
          </cell>
          <cell r="FC556" t="str">
            <v>#¡VALOR!</v>
          </cell>
          <cell r="FD556">
            <v>0</v>
          </cell>
          <cell r="FE556" t="str">
            <v>$ 0</v>
          </cell>
          <cell r="FF556" t="str">
            <v>#¡VALOR!</v>
          </cell>
          <cell r="FG556" t="str">
            <v>#¡VALOR!</v>
          </cell>
          <cell r="FH556"/>
          <cell r="FI556"/>
          <cell r="FJ556" t="str">
            <v>#N/D</v>
          </cell>
          <cell r="FK556" t="str">
            <v>#N/D</v>
          </cell>
          <cell r="FL556" t="str">
            <v>$556</v>
          </cell>
          <cell r="FM556" t="str">
            <v>#N/D</v>
          </cell>
          <cell r="FN556" t="str">
            <v>#N/D</v>
          </cell>
          <cell r="FO556" t="str">
            <v>#N/D</v>
          </cell>
          <cell r="FP556" t="str">
            <v>#N/D</v>
          </cell>
          <cell r="FQ556" t="str">
            <v>#¡REF!</v>
          </cell>
          <cell r="FR556" t="str">
            <v>#N/D</v>
          </cell>
          <cell r="FS556"/>
          <cell r="FT556"/>
          <cell r="FU556"/>
          <cell r="FV556">
            <v>0</v>
          </cell>
          <cell r="FW556" t="str">
            <v>#N/D</v>
          </cell>
          <cell r="FX556"/>
          <cell r="FY556"/>
          <cell r="FZ556"/>
          <cell r="GA556"/>
          <cell r="GB556"/>
          <cell r="GC556"/>
        </row>
        <row r="557">
          <cell r="A557"/>
          <cell r="B557"/>
          <cell r="C557">
            <v>2025</v>
          </cell>
          <cell r="D557"/>
          <cell r="E557"/>
          <cell r="F557"/>
          <cell r="G557"/>
          <cell r="H557"/>
          <cell r="I557"/>
          <cell r="J557"/>
          <cell r="K557"/>
          <cell r="L557"/>
          <cell r="M557"/>
          <cell r="N557"/>
          <cell r="O557"/>
          <cell r="P557"/>
          <cell r="Q557"/>
          <cell r="R557"/>
          <cell r="S557"/>
          <cell r="T557"/>
          <cell r="U557"/>
          <cell r="V557"/>
          <cell r="W557"/>
          <cell r="X557"/>
          <cell r="Y557"/>
          <cell r="Z557"/>
          <cell r="AA557"/>
          <cell r="AB557"/>
          <cell r="AC557"/>
          <cell r="AD557"/>
          <cell r="AE557"/>
          <cell r="AF557"/>
          <cell r="AG557"/>
          <cell r="AH557"/>
          <cell r="AI557"/>
          <cell r="AJ557"/>
          <cell r="AK557"/>
          <cell r="AL557"/>
          <cell r="AM557" t="str">
            <v>#¡VALOR!</v>
          </cell>
          <cell r="AN557">
            <v>0</v>
          </cell>
          <cell r="AO557"/>
          <cell r="AP557"/>
          <cell r="AQ557"/>
          <cell r="AR557"/>
          <cell r="AS557"/>
          <cell r="AT557"/>
          <cell r="AU557"/>
          <cell r="AV557"/>
          <cell r="AW557"/>
          <cell r="AX557"/>
          <cell r="AY557"/>
          <cell r="AZ557"/>
          <cell r="BA557"/>
          <cell r="BB557"/>
          <cell r="BC557"/>
          <cell r="BD557"/>
          <cell r="BE557"/>
          <cell r="BF557"/>
          <cell r="BG557"/>
          <cell r="BH557"/>
          <cell r="BI557"/>
          <cell r="BJ557"/>
          <cell r="BK557"/>
          <cell r="BL557"/>
          <cell r="BM557"/>
          <cell r="BN557"/>
          <cell r="BO557"/>
          <cell r="BP557"/>
          <cell r="BQ557"/>
          <cell r="BR557"/>
          <cell r="BS557"/>
          <cell r="BT557"/>
          <cell r="BU557"/>
          <cell r="BV557"/>
          <cell r="BW557"/>
          <cell r="BX557"/>
          <cell r="BY557"/>
          <cell r="BZ557"/>
          <cell r="CA557"/>
          <cell r="CB557"/>
          <cell r="CC557"/>
          <cell r="CD557"/>
          <cell r="CE557"/>
          <cell r="CF557"/>
          <cell r="CG557"/>
          <cell r="CH557"/>
          <cell r="CI557"/>
          <cell r="CJ557"/>
          <cell r="CK557"/>
          <cell r="CL557"/>
          <cell r="CM557"/>
          <cell r="CN557"/>
          <cell r="CO557"/>
          <cell r="CP557"/>
          <cell r="CQ557"/>
          <cell r="CR557"/>
          <cell r="CS557"/>
          <cell r="CT557"/>
          <cell r="CU557"/>
          <cell r="CV557"/>
          <cell r="CW557"/>
          <cell r="CX557"/>
          <cell r="CY557"/>
          <cell r="CZ557"/>
          <cell r="DA557"/>
          <cell r="DB557"/>
          <cell r="DC557"/>
          <cell r="DD557"/>
          <cell r="DE557"/>
          <cell r="DF557"/>
          <cell r="DG557"/>
          <cell r="DH557"/>
          <cell r="DI557"/>
          <cell r="DJ557"/>
          <cell r="DK557"/>
          <cell r="DL557"/>
          <cell r="DM557"/>
          <cell r="DN557"/>
          <cell r="DO557"/>
          <cell r="DP557"/>
          <cell r="DQ557"/>
          <cell r="DR557"/>
          <cell r="DS557"/>
          <cell r="DT557"/>
          <cell r="DU557"/>
          <cell r="DV557"/>
          <cell r="DW557"/>
          <cell r="DX557"/>
          <cell r="DY557"/>
          <cell r="DZ557"/>
          <cell r="EA557"/>
          <cell r="EB557"/>
          <cell r="EC557"/>
          <cell r="ED557"/>
          <cell r="EE557"/>
          <cell r="EF557"/>
          <cell r="EG557"/>
          <cell r="EH557"/>
          <cell r="EI557"/>
          <cell r="EJ557"/>
          <cell r="EK557"/>
          <cell r="EL557"/>
          <cell r="EM557"/>
          <cell r="EN557"/>
          <cell r="EO557"/>
          <cell r="EP557"/>
          <cell r="EQ557"/>
          <cell r="ER557"/>
          <cell r="ES557"/>
          <cell r="ET557"/>
          <cell r="EU557" t="str">
            <v>$ -</v>
          </cell>
          <cell r="EV557"/>
          <cell r="EW557"/>
          <cell r="EX557"/>
          <cell r="EY557"/>
          <cell r="EZ557"/>
          <cell r="FA557"/>
          <cell r="FB557">
            <v>0</v>
          </cell>
          <cell r="FC557" t="str">
            <v>#¡VALOR!</v>
          </cell>
          <cell r="FD557">
            <v>0</v>
          </cell>
          <cell r="FE557" t="str">
            <v>$ 0</v>
          </cell>
          <cell r="FF557" t="str">
            <v>#¡VALOR!</v>
          </cell>
          <cell r="FG557" t="str">
            <v>#¡VALOR!</v>
          </cell>
          <cell r="FH557"/>
          <cell r="FI557"/>
          <cell r="FJ557" t="str">
            <v>#N/D</v>
          </cell>
          <cell r="FK557" t="str">
            <v>#N/D</v>
          </cell>
          <cell r="FL557" t="str">
            <v>$557</v>
          </cell>
          <cell r="FM557" t="str">
            <v>#N/D</v>
          </cell>
          <cell r="FN557" t="str">
            <v>#N/D</v>
          </cell>
          <cell r="FO557" t="str">
            <v>#N/D</v>
          </cell>
          <cell r="FP557" t="str">
            <v>#N/D</v>
          </cell>
          <cell r="FQ557" t="str">
            <v>#¡REF!</v>
          </cell>
          <cell r="FR557" t="str">
            <v>#N/D</v>
          </cell>
          <cell r="FS557"/>
          <cell r="FT557"/>
          <cell r="FU557"/>
          <cell r="FV557">
            <v>0</v>
          </cell>
          <cell r="FW557" t="str">
            <v>#N/D</v>
          </cell>
          <cell r="FX557"/>
          <cell r="FY557"/>
          <cell r="FZ557"/>
          <cell r="GA557"/>
          <cell r="GB557"/>
          <cell r="GC557"/>
        </row>
        <row r="558">
          <cell r="A558"/>
          <cell r="B558"/>
          <cell r="C558">
            <v>2025</v>
          </cell>
          <cell r="D558"/>
          <cell r="E558"/>
          <cell r="F558"/>
          <cell r="G558"/>
          <cell r="H558"/>
          <cell r="I558"/>
          <cell r="J558"/>
          <cell r="K558"/>
          <cell r="L558"/>
          <cell r="M558"/>
          <cell r="N558"/>
          <cell r="O558"/>
          <cell r="P558"/>
          <cell r="Q558"/>
          <cell r="R558"/>
          <cell r="S558"/>
          <cell r="T558"/>
          <cell r="U558"/>
          <cell r="V558"/>
          <cell r="W558"/>
          <cell r="X558"/>
          <cell r="Y558"/>
          <cell r="Z558"/>
          <cell r="AA558"/>
          <cell r="AB558"/>
          <cell r="AC558"/>
          <cell r="AD558"/>
          <cell r="AE558"/>
          <cell r="AF558"/>
          <cell r="AG558"/>
          <cell r="AH558"/>
          <cell r="AI558"/>
          <cell r="AJ558"/>
          <cell r="AK558"/>
          <cell r="AL558"/>
          <cell r="AM558" t="str">
            <v>#¡VALOR!</v>
          </cell>
          <cell r="AN558">
            <v>0</v>
          </cell>
          <cell r="AO558"/>
          <cell r="AP558"/>
          <cell r="AQ558"/>
          <cell r="AR558"/>
          <cell r="AS558"/>
          <cell r="AT558"/>
          <cell r="AU558"/>
          <cell r="AV558"/>
          <cell r="AW558"/>
          <cell r="AX558"/>
          <cell r="AY558"/>
          <cell r="AZ558"/>
          <cell r="BA558"/>
          <cell r="BB558"/>
          <cell r="BC558"/>
          <cell r="BD558"/>
          <cell r="BE558"/>
          <cell r="BF558"/>
          <cell r="BG558"/>
          <cell r="BH558"/>
          <cell r="BI558"/>
          <cell r="BJ558"/>
          <cell r="BK558"/>
          <cell r="BL558"/>
          <cell r="BM558"/>
          <cell r="BN558"/>
          <cell r="BO558"/>
          <cell r="BP558"/>
          <cell r="BQ558"/>
          <cell r="BR558"/>
          <cell r="BS558"/>
          <cell r="BT558"/>
          <cell r="BU558"/>
          <cell r="BV558"/>
          <cell r="BW558"/>
          <cell r="BX558"/>
          <cell r="BY558"/>
          <cell r="BZ558"/>
          <cell r="CA558"/>
          <cell r="CB558"/>
          <cell r="CC558"/>
          <cell r="CD558"/>
          <cell r="CE558"/>
          <cell r="CF558"/>
          <cell r="CG558"/>
          <cell r="CH558"/>
          <cell r="CI558"/>
          <cell r="CJ558"/>
          <cell r="CK558"/>
          <cell r="CL558"/>
          <cell r="CM558"/>
          <cell r="CN558"/>
          <cell r="CO558"/>
          <cell r="CP558"/>
          <cell r="CQ558"/>
          <cell r="CR558"/>
          <cell r="CS558"/>
          <cell r="CT558"/>
          <cell r="CU558"/>
          <cell r="CV558"/>
          <cell r="CW558"/>
          <cell r="CX558"/>
          <cell r="CY558"/>
          <cell r="CZ558"/>
          <cell r="DA558"/>
          <cell r="DB558"/>
          <cell r="DC558"/>
          <cell r="DD558"/>
          <cell r="DE558"/>
          <cell r="DF558"/>
          <cell r="DG558"/>
          <cell r="DH558"/>
          <cell r="DI558"/>
          <cell r="DJ558"/>
          <cell r="DK558"/>
          <cell r="DL558"/>
          <cell r="DM558"/>
          <cell r="DN558"/>
          <cell r="DO558"/>
          <cell r="DP558"/>
          <cell r="DQ558"/>
          <cell r="DR558"/>
          <cell r="DS558"/>
          <cell r="DT558"/>
          <cell r="DU558"/>
          <cell r="DV558"/>
          <cell r="DW558"/>
          <cell r="DX558"/>
          <cell r="DY558"/>
          <cell r="DZ558"/>
          <cell r="EA558"/>
          <cell r="EB558"/>
          <cell r="EC558"/>
          <cell r="ED558"/>
          <cell r="EE558"/>
          <cell r="EF558"/>
          <cell r="EG558"/>
          <cell r="EH558"/>
          <cell r="EI558"/>
          <cell r="EJ558"/>
          <cell r="EK558"/>
          <cell r="EL558"/>
          <cell r="EM558"/>
          <cell r="EN558"/>
          <cell r="EO558"/>
          <cell r="EP558"/>
          <cell r="EQ558"/>
          <cell r="ER558"/>
          <cell r="ES558"/>
          <cell r="ET558"/>
          <cell r="EU558" t="str">
            <v>$ -</v>
          </cell>
          <cell r="EV558"/>
          <cell r="EW558"/>
          <cell r="EX558"/>
          <cell r="EY558"/>
          <cell r="EZ558"/>
          <cell r="FA558"/>
          <cell r="FB558">
            <v>0</v>
          </cell>
          <cell r="FC558" t="str">
            <v>#¡VALOR!</v>
          </cell>
          <cell r="FD558">
            <v>0</v>
          </cell>
          <cell r="FE558" t="str">
            <v>$ 0</v>
          </cell>
          <cell r="FF558" t="str">
            <v>#¡VALOR!</v>
          </cell>
          <cell r="FG558" t="str">
            <v>#¡VALOR!</v>
          </cell>
          <cell r="FH558"/>
          <cell r="FI558"/>
          <cell r="FJ558" t="str">
            <v>#N/D</v>
          </cell>
          <cell r="FK558" t="str">
            <v>#N/D</v>
          </cell>
          <cell r="FL558" t="str">
            <v>$558</v>
          </cell>
          <cell r="FM558" t="str">
            <v>#N/D</v>
          </cell>
          <cell r="FN558" t="str">
            <v>#N/D</v>
          </cell>
          <cell r="FO558" t="str">
            <v>#N/D</v>
          </cell>
          <cell r="FP558" t="str">
            <v>#N/D</v>
          </cell>
          <cell r="FQ558" t="str">
            <v>#¡REF!</v>
          </cell>
          <cell r="FR558" t="str">
            <v>#N/D</v>
          </cell>
          <cell r="FS558"/>
          <cell r="FT558"/>
          <cell r="FU558"/>
          <cell r="FV558">
            <v>0</v>
          </cell>
          <cell r="FW558" t="str">
            <v>#N/D</v>
          </cell>
          <cell r="FX558"/>
          <cell r="FY558"/>
          <cell r="FZ558"/>
          <cell r="GA558"/>
          <cell r="GB558"/>
          <cell r="GC558"/>
        </row>
        <row r="559">
          <cell r="A559"/>
          <cell r="B559"/>
          <cell r="C559">
            <v>2025</v>
          </cell>
          <cell r="D559"/>
          <cell r="E559"/>
          <cell r="F559"/>
          <cell r="G559"/>
          <cell r="H559"/>
          <cell r="I559"/>
          <cell r="J559"/>
          <cell r="K559"/>
          <cell r="L559"/>
          <cell r="M559"/>
          <cell r="N559"/>
          <cell r="O559"/>
          <cell r="P559"/>
          <cell r="Q559"/>
          <cell r="R559"/>
          <cell r="S559"/>
          <cell r="T559"/>
          <cell r="U559"/>
          <cell r="V559"/>
          <cell r="W559"/>
          <cell r="X559"/>
          <cell r="Y559"/>
          <cell r="Z559"/>
          <cell r="AA559"/>
          <cell r="AB559"/>
          <cell r="AC559"/>
          <cell r="AD559"/>
          <cell r="AE559"/>
          <cell r="AF559"/>
          <cell r="AG559"/>
          <cell r="AH559"/>
          <cell r="AI559"/>
          <cell r="AJ559"/>
          <cell r="AK559"/>
          <cell r="AL559"/>
          <cell r="AM559" t="str">
            <v>#¡VALOR!</v>
          </cell>
          <cell r="AN559">
            <v>0</v>
          </cell>
          <cell r="AO559"/>
          <cell r="AP559"/>
          <cell r="AQ559"/>
          <cell r="AR559"/>
          <cell r="AS559"/>
          <cell r="AT559"/>
          <cell r="AU559"/>
          <cell r="AV559"/>
          <cell r="AW559"/>
          <cell r="AX559"/>
          <cell r="AY559"/>
          <cell r="AZ559"/>
          <cell r="BA559"/>
          <cell r="BB559"/>
          <cell r="BC559"/>
          <cell r="BD559"/>
          <cell r="BE559"/>
          <cell r="BF559"/>
          <cell r="BG559"/>
          <cell r="BH559"/>
          <cell r="BI559"/>
          <cell r="BJ559"/>
          <cell r="BK559"/>
          <cell r="BL559"/>
          <cell r="BM559"/>
          <cell r="BN559"/>
          <cell r="BO559"/>
          <cell r="BP559"/>
          <cell r="BQ559"/>
          <cell r="BR559"/>
          <cell r="BS559"/>
          <cell r="BT559"/>
          <cell r="BU559"/>
          <cell r="BV559"/>
          <cell r="BW559"/>
          <cell r="BX559"/>
          <cell r="BY559"/>
          <cell r="BZ559"/>
          <cell r="CA559"/>
          <cell r="CB559"/>
          <cell r="CC559"/>
          <cell r="CD559"/>
          <cell r="CE559"/>
          <cell r="CF559"/>
          <cell r="CG559"/>
          <cell r="CH559"/>
          <cell r="CI559"/>
          <cell r="CJ559"/>
          <cell r="CK559"/>
          <cell r="CL559"/>
          <cell r="CM559"/>
          <cell r="CN559"/>
          <cell r="CO559"/>
          <cell r="CP559"/>
          <cell r="CQ559"/>
          <cell r="CR559"/>
          <cell r="CS559"/>
          <cell r="CT559"/>
          <cell r="CU559"/>
          <cell r="CV559"/>
          <cell r="CW559"/>
          <cell r="CX559"/>
          <cell r="CY559"/>
          <cell r="CZ559"/>
          <cell r="DA559"/>
          <cell r="DB559"/>
          <cell r="DC559"/>
          <cell r="DD559"/>
          <cell r="DE559"/>
          <cell r="DF559"/>
          <cell r="DG559"/>
          <cell r="DH559"/>
          <cell r="DI559"/>
          <cell r="DJ559"/>
          <cell r="DK559"/>
          <cell r="DL559"/>
          <cell r="DM559"/>
          <cell r="DN559"/>
          <cell r="DO559"/>
          <cell r="DP559"/>
          <cell r="DQ559"/>
          <cell r="DR559"/>
          <cell r="DS559"/>
          <cell r="DT559"/>
          <cell r="DU559"/>
          <cell r="DV559"/>
          <cell r="DW559"/>
          <cell r="DX559"/>
          <cell r="DY559"/>
          <cell r="DZ559"/>
          <cell r="EA559"/>
          <cell r="EB559"/>
          <cell r="EC559"/>
          <cell r="ED559"/>
          <cell r="EE559"/>
          <cell r="EF559"/>
          <cell r="EG559"/>
          <cell r="EH559"/>
          <cell r="EI559"/>
          <cell r="EJ559"/>
          <cell r="EK559"/>
          <cell r="EL559"/>
          <cell r="EM559"/>
          <cell r="EN559"/>
          <cell r="EO559"/>
          <cell r="EP559"/>
          <cell r="EQ559"/>
          <cell r="ER559"/>
          <cell r="ES559"/>
          <cell r="ET559"/>
          <cell r="EU559" t="str">
            <v>$ -</v>
          </cell>
          <cell r="EV559"/>
          <cell r="EW559"/>
          <cell r="EX559"/>
          <cell r="EY559"/>
          <cell r="EZ559"/>
          <cell r="FA559"/>
          <cell r="FB559">
            <v>0</v>
          </cell>
          <cell r="FC559" t="str">
            <v>#¡VALOR!</v>
          </cell>
          <cell r="FD559">
            <v>0</v>
          </cell>
          <cell r="FE559" t="str">
            <v>$ 0</v>
          </cell>
          <cell r="FF559" t="str">
            <v>#¡VALOR!</v>
          </cell>
          <cell r="FG559" t="str">
            <v>#¡VALOR!</v>
          </cell>
          <cell r="FH559"/>
          <cell r="FI559"/>
          <cell r="FJ559" t="str">
            <v>#N/D</v>
          </cell>
          <cell r="FK559" t="str">
            <v>#N/D</v>
          </cell>
          <cell r="FL559" t="str">
            <v>$559</v>
          </cell>
          <cell r="FM559" t="str">
            <v>#N/D</v>
          </cell>
          <cell r="FN559" t="str">
            <v>#N/D</v>
          </cell>
          <cell r="FO559" t="str">
            <v>#N/D</v>
          </cell>
          <cell r="FP559" t="str">
            <v>#N/D</v>
          </cell>
          <cell r="FQ559" t="str">
            <v>#¡REF!</v>
          </cell>
          <cell r="FR559" t="str">
            <v>#N/D</v>
          </cell>
          <cell r="FS559"/>
          <cell r="FT559"/>
          <cell r="FU559"/>
          <cell r="FV559">
            <v>0</v>
          </cell>
          <cell r="FW559" t="str">
            <v>#N/D</v>
          </cell>
          <cell r="FX559"/>
          <cell r="FY559"/>
          <cell r="FZ559"/>
          <cell r="GA559"/>
          <cell r="GB559"/>
          <cell r="GC559"/>
        </row>
        <row r="560">
          <cell r="A560"/>
          <cell r="B560"/>
          <cell r="C560">
            <v>2025</v>
          </cell>
          <cell r="D560"/>
          <cell r="E560"/>
          <cell r="F560"/>
          <cell r="G560"/>
          <cell r="H560"/>
          <cell r="I560"/>
          <cell r="J560"/>
          <cell r="K560"/>
          <cell r="L560"/>
          <cell r="M560"/>
          <cell r="N560"/>
          <cell r="O560"/>
          <cell r="P560"/>
          <cell r="Q560"/>
          <cell r="R560"/>
          <cell r="S560"/>
          <cell r="T560"/>
          <cell r="U560"/>
          <cell r="V560"/>
          <cell r="W560"/>
          <cell r="X560"/>
          <cell r="Y560"/>
          <cell r="Z560"/>
          <cell r="AA560"/>
          <cell r="AB560"/>
          <cell r="AC560"/>
          <cell r="AD560"/>
          <cell r="AE560"/>
          <cell r="AF560"/>
          <cell r="AG560"/>
          <cell r="AH560"/>
          <cell r="AI560"/>
          <cell r="AJ560"/>
          <cell r="AK560"/>
          <cell r="AL560"/>
          <cell r="AM560" t="str">
            <v>#¡VALOR!</v>
          </cell>
          <cell r="AN560">
            <v>0</v>
          </cell>
          <cell r="AO560"/>
          <cell r="AP560"/>
          <cell r="AQ560"/>
          <cell r="AR560"/>
          <cell r="AS560"/>
          <cell r="AT560"/>
          <cell r="AU560"/>
          <cell r="AV560"/>
          <cell r="AW560"/>
          <cell r="AX560"/>
          <cell r="AY560"/>
          <cell r="AZ560"/>
          <cell r="BA560"/>
          <cell r="BB560"/>
          <cell r="BC560"/>
          <cell r="BD560"/>
          <cell r="BE560"/>
          <cell r="BF560"/>
          <cell r="BG560"/>
          <cell r="BH560"/>
          <cell r="BI560"/>
          <cell r="BJ560"/>
          <cell r="BK560"/>
          <cell r="BL560"/>
          <cell r="BM560"/>
          <cell r="BN560"/>
          <cell r="BO560"/>
          <cell r="BP560"/>
          <cell r="BQ560"/>
          <cell r="BR560"/>
          <cell r="BS560"/>
          <cell r="BT560"/>
          <cell r="BU560"/>
          <cell r="BV560"/>
          <cell r="BW560"/>
          <cell r="BX560"/>
          <cell r="BY560"/>
          <cell r="BZ560"/>
          <cell r="CA560"/>
          <cell r="CB560"/>
          <cell r="CC560"/>
          <cell r="CD560"/>
          <cell r="CE560"/>
          <cell r="CF560"/>
          <cell r="CG560"/>
          <cell r="CH560"/>
          <cell r="CI560"/>
          <cell r="CJ560"/>
          <cell r="CK560"/>
          <cell r="CL560"/>
          <cell r="CM560"/>
          <cell r="CN560"/>
          <cell r="CO560"/>
          <cell r="CP560"/>
          <cell r="CQ560"/>
          <cell r="CR560"/>
          <cell r="CS560"/>
          <cell r="CT560"/>
          <cell r="CU560"/>
          <cell r="CV560"/>
          <cell r="CW560"/>
          <cell r="CX560"/>
          <cell r="CY560"/>
          <cell r="CZ560"/>
          <cell r="DA560"/>
          <cell r="DB560"/>
          <cell r="DC560"/>
          <cell r="DD560"/>
          <cell r="DE560"/>
          <cell r="DF560"/>
          <cell r="DG560"/>
          <cell r="DH560"/>
          <cell r="DI560"/>
          <cell r="DJ560"/>
          <cell r="DK560"/>
          <cell r="DL560"/>
          <cell r="DM560"/>
          <cell r="DN560"/>
          <cell r="DO560"/>
          <cell r="DP560"/>
          <cell r="DQ560"/>
          <cell r="DR560"/>
          <cell r="DS560"/>
          <cell r="DT560"/>
          <cell r="DU560"/>
          <cell r="DV560"/>
          <cell r="DW560"/>
          <cell r="DX560"/>
          <cell r="DY560"/>
          <cell r="DZ560"/>
          <cell r="EA560"/>
          <cell r="EB560"/>
          <cell r="EC560"/>
          <cell r="ED560"/>
          <cell r="EE560"/>
          <cell r="EF560"/>
          <cell r="EG560"/>
          <cell r="EH560"/>
          <cell r="EI560"/>
          <cell r="EJ560"/>
          <cell r="EK560"/>
          <cell r="EL560"/>
          <cell r="EM560"/>
          <cell r="EN560"/>
          <cell r="EO560"/>
          <cell r="EP560"/>
          <cell r="EQ560"/>
          <cell r="ER560"/>
          <cell r="ES560"/>
          <cell r="ET560"/>
          <cell r="EU560" t="str">
            <v>$ -</v>
          </cell>
          <cell r="EV560"/>
          <cell r="EW560"/>
          <cell r="EX560"/>
          <cell r="EY560"/>
          <cell r="EZ560"/>
          <cell r="FA560"/>
          <cell r="FB560">
            <v>0</v>
          </cell>
          <cell r="FC560" t="str">
            <v>#¡VALOR!</v>
          </cell>
          <cell r="FD560">
            <v>0</v>
          </cell>
          <cell r="FE560" t="str">
            <v>$ 0</v>
          </cell>
          <cell r="FF560" t="str">
            <v>#¡VALOR!</v>
          </cell>
          <cell r="FG560" t="str">
            <v>#¡VALOR!</v>
          </cell>
          <cell r="FH560"/>
          <cell r="FI560"/>
          <cell r="FJ560" t="str">
            <v>#N/D</v>
          </cell>
          <cell r="FK560" t="str">
            <v>#N/D</v>
          </cell>
          <cell r="FL560" t="str">
            <v>$560</v>
          </cell>
          <cell r="FM560" t="str">
            <v>#N/D</v>
          </cell>
          <cell r="FN560" t="str">
            <v>#N/D</v>
          </cell>
          <cell r="FO560" t="str">
            <v>#N/D</v>
          </cell>
          <cell r="FP560" t="str">
            <v>#N/D</v>
          </cell>
          <cell r="FQ560" t="str">
            <v>#¡REF!</v>
          </cell>
          <cell r="FR560" t="str">
            <v>#N/D</v>
          </cell>
          <cell r="FS560"/>
          <cell r="FT560"/>
          <cell r="FU560"/>
          <cell r="FV560">
            <v>0</v>
          </cell>
          <cell r="FW560" t="str">
            <v>#N/D</v>
          </cell>
          <cell r="FX560"/>
          <cell r="FY560"/>
          <cell r="FZ560"/>
          <cell r="GA560"/>
          <cell r="GB560"/>
          <cell r="GC560"/>
        </row>
        <row r="561">
          <cell r="A561"/>
          <cell r="B561"/>
          <cell r="C561">
            <v>2025</v>
          </cell>
          <cell r="D561"/>
          <cell r="E561"/>
          <cell r="F561"/>
          <cell r="G561"/>
          <cell r="H561"/>
          <cell r="I561"/>
          <cell r="J561"/>
          <cell r="K561"/>
          <cell r="L561"/>
          <cell r="M561"/>
          <cell r="N561"/>
          <cell r="O561"/>
          <cell r="P561"/>
          <cell r="Q561"/>
          <cell r="R561"/>
          <cell r="S561"/>
          <cell r="T561"/>
          <cell r="U561"/>
          <cell r="V561"/>
          <cell r="W561"/>
          <cell r="X561"/>
          <cell r="Y561"/>
          <cell r="Z561"/>
          <cell r="AA561"/>
          <cell r="AB561"/>
          <cell r="AC561"/>
          <cell r="AD561"/>
          <cell r="AE561"/>
          <cell r="AF561"/>
          <cell r="AG561"/>
          <cell r="AH561"/>
          <cell r="AI561"/>
          <cell r="AJ561"/>
          <cell r="AK561"/>
          <cell r="AL561"/>
          <cell r="AM561" t="str">
            <v>#¡VALOR!</v>
          </cell>
          <cell r="AN561">
            <v>0</v>
          </cell>
          <cell r="AO561"/>
          <cell r="AP561"/>
          <cell r="AQ561"/>
          <cell r="AR561"/>
          <cell r="AS561"/>
          <cell r="AT561"/>
          <cell r="AU561"/>
          <cell r="AV561"/>
          <cell r="AW561"/>
          <cell r="AX561"/>
          <cell r="AY561"/>
          <cell r="AZ561"/>
          <cell r="BA561"/>
          <cell r="BB561"/>
          <cell r="BC561"/>
          <cell r="BD561"/>
          <cell r="BE561"/>
          <cell r="BF561"/>
          <cell r="BG561"/>
          <cell r="BH561"/>
          <cell r="BI561"/>
          <cell r="BJ561"/>
          <cell r="BK561"/>
          <cell r="BL561"/>
          <cell r="BM561"/>
          <cell r="BN561"/>
          <cell r="BO561"/>
          <cell r="BP561"/>
          <cell r="BQ561"/>
          <cell r="BR561"/>
          <cell r="BS561"/>
          <cell r="BT561"/>
          <cell r="BU561"/>
          <cell r="BV561"/>
          <cell r="BW561"/>
          <cell r="BX561"/>
          <cell r="BY561"/>
          <cell r="BZ561"/>
          <cell r="CA561"/>
          <cell r="CB561"/>
          <cell r="CC561"/>
          <cell r="CD561"/>
          <cell r="CE561"/>
          <cell r="CF561"/>
          <cell r="CG561"/>
          <cell r="CH561"/>
          <cell r="CI561"/>
          <cell r="CJ561"/>
          <cell r="CK561"/>
          <cell r="CL561"/>
          <cell r="CM561"/>
          <cell r="CN561"/>
          <cell r="CO561"/>
          <cell r="CP561"/>
          <cell r="CQ561"/>
          <cell r="CR561"/>
          <cell r="CS561"/>
          <cell r="CT561"/>
          <cell r="CU561"/>
          <cell r="CV561"/>
          <cell r="CW561"/>
          <cell r="CX561"/>
          <cell r="CY561"/>
          <cell r="CZ561"/>
          <cell r="DA561"/>
          <cell r="DB561"/>
          <cell r="DC561"/>
          <cell r="DD561"/>
          <cell r="DE561"/>
          <cell r="DF561"/>
          <cell r="DG561"/>
          <cell r="DH561"/>
          <cell r="DI561"/>
          <cell r="DJ561"/>
          <cell r="DK561"/>
          <cell r="DL561"/>
          <cell r="DM561"/>
          <cell r="DN561"/>
          <cell r="DO561"/>
          <cell r="DP561"/>
          <cell r="DQ561"/>
          <cell r="DR561"/>
          <cell r="DS561"/>
          <cell r="DT561"/>
          <cell r="DU561"/>
          <cell r="DV561"/>
          <cell r="DW561"/>
          <cell r="DX561"/>
          <cell r="DY561"/>
          <cell r="DZ561"/>
          <cell r="EA561"/>
          <cell r="EB561"/>
          <cell r="EC561"/>
          <cell r="ED561"/>
          <cell r="EE561"/>
          <cell r="EF561"/>
          <cell r="EG561"/>
          <cell r="EH561"/>
          <cell r="EI561"/>
          <cell r="EJ561"/>
          <cell r="EK561"/>
          <cell r="EL561"/>
          <cell r="EM561"/>
          <cell r="EN561"/>
          <cell r="EO561"/>
          <cell r="EP561"/>
          <cell r="EQ561"/>
          <cell r="ER561"/>
          <cell r="ES561"/>
          <cell r="ET561"/>
          <cell r="EU561" t="str">
            <v>$ -</v>
          </cell>
          <cell r="EV561"/>
          <cell r="EW561"/>
          <cell r="EX561"/>
          <cell r="EY561"/>
          <cell r="EZ561"/>
          <cell r="FA561"/>
          <cell r="FB561">
            <v>0</v>
          </cell>
          <cell r="FC561" t="str">
            <v>#¡VALOR!</v>
          </cell>
          <cell r="FD561">
            <v>0</v>
          </cell>
          <cell r="FE561" t="str">
            <v>$ 0</v>
          </cell>
          <cell r="FF561" t="str">
            <v>#¡VALOR!</v>
          </cell>
          <cell r="FG561" t="str">
            <v>#¡VALOR!</v>
          </cell>
          <cell r="FH561"/>
          <cell r="FI561"/>
          <cell r="FJ561" t="str">
            <v>#N/D</v>
          </cell>
          <cell r="FK561" t="str">
            <v>#N/D</v>
          </cell>
          <cell r="FL561" t="str">
            <v>$561</v>
          </cell>
          <cell r="FM561" t="str">
            <v>#N/D</v>
          </cell>
          <cell r="FN561" t="str">
            <v>#N/D</v>
          </cell>
          <cell r="FO561" t="str">
            <v>#N/D</v>
          </cell>
          <cell r="FP561" t="str">
            <v>#N/D</v>
          </cell>
          <cell r="FQ561" t="str">
            <v>#¡REF!</v>
          </cell>
          <cell r="FR561" t="str">
            <v>#N/D</v>
          </cell>
          <cell r="FS561"/>
          <cell r="FT561"/>
          <cell r="FU561"/>
          <cell r="FV561">
            <v>0</v>
          </cell>
          <cell r="FW561" t="str">
            <v>#N/D</v>
          </cell>
          <cell r="FX561"/>
          <cell r="FY561"/>
          <cell r="FZ561"/>
          <cell r="GA561"/>
          <cell r="GB561"/>
          <cell r="GC561"/>
        </row>
        <row r="562">
          <cell r="A562"/>
          <cell r="B562"/>
          <cell r="C562">
            <v>2025</v>
          </cell>
          <cell r="D562"/>
          <cell r="E562"/>
          <cell r="F562"/>
          <cell r="G562"/>
          <cell r="H562"/>
          <cell r="I562"/>
          <cell r="J562"/>
          <cell r="K562"/>
          <cell r="L562"/>
          <cell r="M562"/>
          <cell r="N562"/>
          <cell r="O562"/>
          <cell r="P562"/>
          <cell r="Q562"/>
          <cell r="R562"/>
          <cell r="S562"/>
          <cell r="T562"/>
          <cell r="U562"/>
          <cell r="V562"/>
          <cell r="W562"/>
          <cell r="X562"/>
          <cell r="Y562"/>
          <cell r="Z562"/>
          <cell r="AA562"/>
          <cell r="AB562"/>
          <cell r="AC562"/>
          <cell r="AD562"/>
          <cell r="AE562"/>
          <cell r="AF562"/>
          <cell r="AG562"/>
          <cell r="AH562"/>
          <cell r="AI562"/>
          <cell r="AJ562"/>
          <cell r="AK562"/>
          <cell r="AL562"/>
          <cell r="AM562" t="str">
            <v>#¡VALOR!</v>
          </cell>
          <cell r="AN562">
            <v>0</v>
          </cell>
          <cell r="AO562"/>
          <cell r="AP562"/>
          <cell r="AQ562"/>
          <cell r="AR562"/>
          <cell r="AS562"/>
          <cell r="AT562"/>
          <cell r="AU562"/>
          <cell r="AV562"/>
          <cell r="AW562"/>
          <cell r="AX562"/>
          <cell r="AY562"/>
          <cell r="AZ562"/>
          <cell r="BA562"/>
          <cell r="BB562"/>
          <cell r="BC562"/>
          <cell r="BD562"/>
          <cell r="BE562"/>
          <cell r="BF562"/>
          <cell r="BG562"/>
          <cell r="BH562"/>
          <cell r="BI562"/>
          <cell r="BJ562"/>
          <cell r="BK562"/>
          <cell r="BL562"/>
          <cell r="BM562"/>
          <cell r="BN562"/>
          <cell r="BO562"/>
          <cell r="BP562"/>
          <cell r="BQ562"/>
          <cell r="BR562"/>
          <cell r="BS562"/>
          <cell r="BT562"/>
          <cell r="BU562"/>
          <cell r="BV562"/>
          <cell r="BW562"/>
          <cell r="BX562"/>
          <cell r="BY562"/>
          <cell r="BZ562"/>
          <cell r="CA562"/>
          <cell r="CB562"/>
          <cell r="CC562"/>
          <cell r="CD562"/>
          <cell r="CE562"/>
          <cell r="CF562"/>
          <cell r="CG562"/>
          <cell r="CH562"/>
          <cell r="CI562"/>
          <cell r="CJ562"/>
          <cell r="CK562"/>
          <cell r="CL562"/>
          <cell r="CM562"/>
          <cell r="CN562"/>
          <cell r="CO562"/>
          <cell r="CP562"/>
          <cell r="CQ562"/>
          <cell r="CR562"/>
          <cell r="CS562"/>
          <cell r="CT562"/>
          <cell r="CU562"/>
          <cell r="CV562"/>
          <cell r="CW562"/>
          <cell r="CX562"/>
          <cell r="CY562"/>
          <cell r="CZ562"/>
          <cell r="DA562"/>
          <cell r="DB562"/>
          <cell r="DC562"/>
          <cell r="DD562"/>
          <cell r="DE562"/>
          <cell r="DF562"/>
          <cell r="DG562"/>
          <cell r="DH562"/>
          <cell r="DI562"/>
          <cell r="DJ562"/>
          <cell r="DK562"/>
          <cell r="DL562"/>
          <cell r="DM562"/>
          <cell r="DN562"/>
          <cell r="DO562"/>
          <cell r="DP562"/>
          <cell r="DQ562"/>
          <cell r="DR562"/>
          <cell r="DS562"/>
          <cell r="DT562"/>
          <cell r="DU562"/>
          <cell r="DV562"/>
          <cell r="DW562"/>
          <cell r="DX562"/>
          <cell r="DY562"/>
          <cell r="DZ562"/>
          <cell r="EA562"/>
          <cell r="EB562"/>
          <cell r="EC562"/>
          <cell r="ED562"/>
          <cell r="EE562"/>
          <cell r="EF562"/>
          <cell r="EG562"/>
          <cell r="EH562"/>
          <cell r="EI562"/>
          <cell r="EJ562"/>
          <cell r="EK562"/>
          <cell r="EL562"/>
          <cell r="EM562"/>
          <cell r="EN562"/>
          <cell r="EO562"/>
          <cell r="EP562"/>
          <cell r="EQ562"/>
          <cell r="ER562"/>
          <cell r="ES562"/>
          <cell r="ET562"/>
          <cell r="EU562" t="str">
            <v>$ -</v>
          </cell>
          <cell r="EV562"/>
          <cell r="EW562"/>
          <cell r="EX562"/>
          <cell r="EY562"/>
          <cell r="EZ562"/>
          <cell r="FA562"/>
          <cell r="FB562">
            <v>0</v>
          </cell>
          <cell r="FC562" t="str">
            <v>#¡VALOR!</v>
          </cell>
          <cell r="FD562">
            <v>0</v>
          </cell>
          <cell r="FE562" t="str">
            <v>$ 0</v>
          </cell>
          <cell r="FF562" t="str">
            <v>#¡VALOR!</v>
          </cell>
          <cell r="FG562" t="str">
            <v>#¡VALOR!</v>
          </cell>
          <cell r="FH562"/>
          <cell r="FI562"/>
          <cell r="FJ562" t="str">
            <v>#N/D</v>
          </cell>
          <cell r="FK562" t="str">
            <v>#N/D</v>
          </cell>
          <cell r="FL562" t="str">
            <v>$562</v>
          </cell>
          <cell r="FM562" t="str">
            <v>#N/D</v>
          </cell>
          <cell r="FN562" t="str">
            <v>#N/D</v>
          </cell>
          <cell r="FO562" t="str">
            <v>#N/D</v>
          </cell>
          <cell r="FP562" t="str">
            <v>#N/D</v>
          </cell>
          <cell r="FQ562" t="str">
            <v>#¡REF!</v>
          </cell>
          <cell r="FR562" t="str">
            <v>#N/D</v>
          </cell>
          <cell r="FS562"/>
          <cell r="FT562"/>
          <cell r="FU562"/>
          <cell r="FV562">
            <v>0</v>
          </cell>
          <cell r="FW562" t="str">
            <v>#N/D</v>
          </cell>
          <cell r="FX562"/>
          <cell r="FY562"/>
          <cell r="FZ562"/>
          <cell r="GA562"/>
          <cell r="GB562"/>
          <cell r="GC562"/>
        </row>
        <row r="563">
          <cell r="A563"/>
          <cell r="B563"/>
          <cell r="C563">
            <v>2025</v>
          </cell>
          <cell r="D563"/>
          <cell r="E563"/>
          <cell r="F563"/>
          <cell r="G563"/>
          <cell r="H563"/>
          <cell r="I563"/>
          <cell r="J563"/>
          <cell r="K563"/>
          <cell r="L563"/>
          <cell r="M563"/>
          <cell r="N563"/>
          <cell r="O563"/>
          <cell r="P563"/>
          <cell r="Q563"/>
          <cell r="R563"/>
          <cell r="S563"/>
          <cell r="T563"/>
          <cell r="U563"/>
          <cell r="V563"/>
          <cell r="W563"/>
          <cell r="X563"/>
          <cell r="Y563"/>
          <cell r="Z563"/>
          <cell r="AA563"/>
          <cell r="AB563"/>
          <cell r="AC563"/>
          <cell r="AD563"/>
          <cell r="AE563"/>
          <cell r="AF563"/>
          <cell r="AG563"/>
          <cell r="AH563"/>
          <cell r="AI563"/>
          <cell r="AJ563"/>
          <cell r="AK563"/>
          <cell r="AL563"/>
          <cell r="AM563" t="str">
            <v>#¡VALOR!</v>
          </cell>
          <cell r="AN563">
            <v>0</v>
          </cell>
          <cell r="AO563"/>
          <cell r="AP563"/>
          <cell r="AQ563"/>
          <cell r="AR563"/>
          <cell r="AS563"/>
          <cell r="AT563"/>
          <cell r="AU563"/>
          <cell r="AV563"/>
          <cell r="AW563"/>
          <cell r="AX563"/>
          <cell r="AY563"/>
          <cell r="AZ563"/>
          <cell r="BA563"/>
          <cell r="BB563"/>
          <cell r="BC563"/>
          <cell r="BD563"/>
          <cell r="BE563"/>
          <cell r="BF563"/>
          <cell r="BG563"/>
          <cell r="BH563"/>
          <cell r="BI563"/>
          <cell r="BJ563"/>
          <cell r="BK563"/>
          <cell r="BL563"/>
          <cell r="BM563"/>
          <cell r="BN563"/>
          <cell r="BO563"/>
          <cell r="BP563"/>
          <cell r="BQ563"/>
          <cell r="BR563"/>
          <cell r="BS563"/>
          <cell r="BT563"/>
          <cell r="BU563"/>
          <cell r="BV563"/>
          <cell r="BW563"/>
          <cell r="BX563"/>
          <cell r="BY563"/>
          <cell r="BZ563"/>
          <cell r="CA563"/>
          <cell r="CB563"/>
          <cell r="CC563"/>
          <cell r="CD563"/>
          <cell r="CE563"/>
          <cell r="CF563"/>
          <cell r="CG563"/>
          <cell r="CH563"/>
          <cell r="CI563"/>
          <cell r="CJ563"/>
          <cell r="CK563"/>
          <cell r="CL563"/>
          <cell r="CM563"/>
          <cell r="CN563"/>
          <cell r="CO563"/>
          <cell r="CP563"/>
          <cell r="CQ563"/>
          <cell r="CR563"/>
          <cell r="CS563"/>
          <cell r="CT563"/>
          <cell r="CU563"/>
          <cell r="CV563"/>
          <cell r="CW563"/>
          <cell r="CX563"/>
          <cell r="CY563"/>
          <cell r="CZ563"/>
          <cell r="DA563"/>
          <cell r="DB563"/>
          <cell r="DC563"/>
          <cell r="DD563"/>
          <cell r="DE563"/>
          <cell r="DF563"/>
          <cell r="DG563"/>
          <cell r="DH563"/>
          <cell r="DI563"/>
          <cell r="DJ563"/>
          <cell r="DK563"/>
          <cell r="DL563"/>
          <cell r="DM563"/>
          <cell r="DN563"/>
          <cell r="DO563"/>
          <cell r="DP563"/>
          <cell r="DQ563"/>
          <cell r="DR563"/>
          <cell r="DS563"/>
          <cell r="DT563"/>
          <cell r="DU563"/>
          <cell r="DV563"/>
          <cell r="DW563"/>
          <cell r="DX563"/>
          <cell r="DY563"/>
          <cell r="DZ563"/>
          <cell r="EA563"/>
          <cell r="EB563"/>
          <cell r="EC563"/>
          <cell r="ED563"/>
          <cell r="EE563"/>
          <cell r="EF563"/>
          <cell r="EG563"/>
          <cell r="EH563"/>
          <cell r="EI563"/>
          <cell r="EJ563"/>
          <cell r="EK563"/>
          <cell r="EL563"/>
          <cell r="EM563"/>
          <cell r="EN563"/>
          <cell r="EO563"/>
          <cell r="EP563"/>
          <cell r="EQ563"/>
          <cell r="ER563"/>
          <cell r="ES563"/>
          <cell r="ET563"/>
          <cell r="EU563" t="str">
            <v>$ -</v>
          </cell>
          <cell r="EV563"/>
          <cell r="EW563"/>
          <cell r="EX563"/>
          <cell r="EY563"/>
          <cell r="EZ563"/>
          <cell r="FA563"/>
          <cell r="FB563">
            <v>0</v>
          </cell>
          <cell r="FC563" t="str">
            <v>#¡VALOR!</v>
          </cell>
          <cell r="FD563">
            <v>0</v>
          </cell>
          <cell r="FE563" t="str">
            <v>$ 0</v>
          </cell>
          <cell r="FF563" t="str">
            <v>#¡VALOR!</v>
          </cell>
          <cell r="FG563" t="str">
            <v>#¡VALOR!</v>
          </cell>
          <cell r="FH563"/>
          <cell r="FI563"/>
          <cell r="FJ563" t="str">
            <v>#N/D</v>
          </cell>
          <cell r="FK563" t="str">
            <v>#N/D</v>
          </cell>
          <cell r="FL563" t="str">
            <v>$563</v>
          </cell>
          <cell r="FM563" t="str">
            <v>#N/D</v>
          </cell>
          <cell r="FN563" t="str">
            <v>#N/D</v>
          </cell>
          <cell r="FO563" t="str">
            <v>#N/D</v>
          </cell>
          <cell r="FP563" t="str">
            <v>#N/D</v>
          </cell>
          <cell r="FQ563" t="str">
            <v>#¡REF!</v>
          </cell>
          <cell r="FR563" t="str">
            <v>#N/D</v>
          </cell>
          <cell r="FS563"/>
          <cell r="FT563"/>
          <cell r="FU563"/>
          <cell r="FV563">
            <v>0</v>
          </cell>
          <cell r="FW563" t="str">
            <v>#N/D</v>
          </cell>
          <cell r="FX563"/>
          <cell r="FY563"/>
          <cell r="FZ563"/>
          <cell r="GA563"/>
          <cell r="GB563"/>
          <cell r="GC563"/>
        </row>
        <row r="564">
          <cell r="A564"/>
          <cell r="B564"/>
          <cell r="C564">
            <v>2025</v>
          </cell>
          <cell r="D564"/>
          <cell r="E564"/>
          <cell r="F564"/>
          <cell r="G564"/>
          <cell r="H564"/>
          <cell r="I564"/>
          <cell r="J564"/>
          <cell r="K564"/>
          <cell r="L564"/>
          <cell r="M564"/>
          <cell r="N564"/>
          <cell r="O564"/>
          <cell r="P564"/>
          <cell r="Q564"/>
          <cell r="R564"/>
          <cell r="S564"/>
          <cell r="T564"/>
          <cell r="U564"/>
          <cell r="V564"/>
          <cell r="W564"/>
          <cell r="X564"/>
          <cell r="Y564"/>
          <cell r="Z564"/>
          <cell r="AA564"/>
          <cell r="AB564"/>
          <cell r="AC564"/>
          <cell r="AD564"/>
          <cell r="AE564"/>
          <cell r="AF564"/>
          <cell r="AG564"/>
          <cell r="AH564"/>
          <cell r="AI564"/>
          <cell r="AJ564"/>
          <cell r="AK564"/>
          <cell r="AL564"/>
          <cell r="AM564" t="str">
            <v>#¡VALOR!</v>
          </cell>
          <cell r="AN564">
            <v>0</v>
          </cell>
          <cell r="AO564"/>
          <cell r="AP564"/>
          <cell r="AQ564"/>
          <cell r="AR564"/>
          <cell r="AS564"/>
          <cell r="AT564"/>
          <cell r="AU564"/>
          <cell r="AV564"/>
          <cell r="AW564"/>
          <cell r="AX564"/>
          <cell r="AY564"/>
          <cell r="AZ564"/>
          <cell r="BA564"/>
          <cell r="BB564"/>
          <cell r="BC564"/>
          <cell r="BD564"/>
          <cell r="BE564"/>
          <cell r="BF564"/>
          <cell r="BG564"/>
          <cell r="BH564"/>
          <cell r="BI564"/>
          <cell r="BJ564"/>
          <cell r="BK564"/>
          <cell r="BL564"/>
          <cell r="BM564"/>
          <cell r="BN564"/>
          <cell r="BO564"/>
          <cell r="BP564"/>
          <cell r="BQ564"/>
          <cell r="BR564"/>
          <cell r="BS564"/>
          <cell r="BT564"/>
          <cell r="BU564"/>
          <cell r="BV564"/>
          <cell r="BW564"/>
          <cell r="BX564"/>
          <cell r="BY564"/>
          <cell r="BZ564"/>
          <cell r="CA564"/>
          <cell r="CB564"/>
          <cell r="CC564"/>
          <cell r="CD564"/>
          <cell r="CE564"/>
          <cell r="CF564"/>
          <cell r="CG564"/>
          <cell r="CH564"/>
          <cell r="CI564"/>
          <cell r="CJ564"/>
          <cell r="CK564"/>
          <cell r="CL564"/>
          <cell r="CM564"/>
          <cell r="CN564"/>
          <cell r="CO564"/>
          <cell r="CP564"/>
          <cell r="CQ564"/>
          <cell r="CR564"/>
          <cell r="CS564"/>
          <cell r="CT564"/>
          <cell r="CU564"/>
          <cell r="CV564"/>
          <cell r="CW564"/>
          <cell r="CX564"/>
          <cell r="CY564"/>
          <cell r="CZ564"/>
          <cell r="DA564"/>
          <cell r="DB564"/>
          <cell r="DC564"/>
          <cell r="DD564"/>
          <cell r="DE564"/>
          <cell r="DF564"/>
          <cell r="DG564"/>
          <cell r="DH564"/>
          <cell r="DI564"/>
          <cell r="DJ564"/>
          <cell r="DK564"/>
          <cell r="DL564"/>
          <cell r="DM564"/>
          <cell r="DN564"/>
          <cell r="DO564"/>
          <cell r="DP564"/>
          <cell r="DQ564"/>
          <cell r="DR564"/>
          <cell r="DS564"/>
          <cell r="DT564"/>
          <cell r="DU564"/>
          <cell r="DV564"/>
          <cell r="DW564"/>
          <cell r="DX564"/>
          <cell r="DY564"/>
          <cell r="DZ564"/>
          <cell r="EA564"/>
          <cell r="EB564"/>
          <cell r="EC564"/>
          <cell r="ED564"/>
          <cell r="EE564"/>
          <cell r="EF564"/>
          <cell r="EG564"/>
          <cell r="EH564"/>
          <cell r="EI564"/>
          <cell r="EJ564"/>
          <cell r="EK564"/>
          <cell r="EL564"/>
          <cell r="EM564"/>
          <cell r="EN564"/>
          <cell r="EO564"/>
          <cell r="EP564"/>
          <cell r="EQ564"/>
          <cell r="ER564"/>
          <cell r="ES564"/>
          <cell r="ET564"/>
          <cell r="EU564" t="str">
            <v>$ -</v>
          </cell>
          <cell r="EV564"/>
          <cell r="EW564"/>
          <cell r="EX564"/>
          <cell r="EY564"/>
          <cell r="EZ564"/>
          <cell r="FA564"/>
          <cell r="FB564">
            <v>0</v>
          </cell>
          <cell r="FC564" t="str">
            <v>#¡VALOR!</v>
          </cell>
          <cell r="FD564">
            <v>0</v>
          </cell>
          <cell r="FE564" t="str">
            <v>$ 0</v>
          </cell>
          <cell r="FF564" t="str">
            <v>#¡VALOR!</v>
          </cell>
          <cell r="FG564" t="str">
            <v>#¡VALOR!</v>
          </cell>
          <cell r="FH564"/>
          <cell r="FI564"/>
          <cell r="FJ564" t="str">
            <v>#N/D</v>
          </cell>
          <cell r="FK564" t="str">
            <v>#N/D</v>
          </cell>
          <cell r="FL564" t="str">
            <v>$564</v>
          </cell>
          <cell r="FM564" t="str">
            <v>#N/D</v>
          </cell>
          <cell r="FN564" t="str">
            <v>#N/D</v>
          </cell>
          <cell r="FO564" t="str">
            <v>#N/D</v>
          </cell>
          <cell r="FP564" t="str">
            <v>#N/D</v>
          </cell>
          <cell r="FQ564" t="str">
            <v>#¡REF!</v>
          </cell>
          <cell r="FR564" t="str">
            <v>#N/D</v>
          </cell>
          <cell r="FS564"/>
          <cell r="FT564"/>
          <cell r="FU564"/>
          <cell r="FV564">
            <v>0</v>
          </cell>
          <cell r="FW564" t="str">
            <v>#N/D</v>
          </cell>
          <cell r="FX564"/>
          <cell r="FY564"/>
          <cell r="FZ564"/>
          <cell r="GA564"/>
          <cell r="GB564"/>
          <cell r="GC564"/>
        </row>
        <row r="565">
          <cell r="A565"/>
          <cell r="B565"/>
          <cell r="C565">
            <v>2025</v>
          </cell>
          <cell r="D565"/>
          <cell r="E565"/>
          <cell r="F565"/>
          <cell r="G565"/>
          <cell r="H565"/>
          <cell r="I565"/>
          <cell r="J565"/>
          <cell r="K565"/>
          <cell r="L565"/>
          <cell r="M565"/>
          <cell r="N565"/>
          <cell r="O565"/>
          <cell r="P565"/>
          <cell r="Q565"/>
          <cell r="R565"/>
          <cell r="S565"/>
          <cell r="T565"/>
          <cell r="U565"/>
          <cell r="V565"/>
          <cell r="W565"/>
          <cell r="X565"/>
          <cell r="Y565"/>
          <cell r="Z565"/>
          <cell r="AA565"/>
          <cell r="AB565"/>
          <cell r="AC565"/>
          <cell r="AD565"/>
          <cell r="AE565"/>
          <cell r="AF565"/>
          <cell r="AG565"/>
          <cell r="AH565"/>
          <cell r="AI565"/>
          <cell r="AJ565"/>
          <cell r="AK565"/>
          <cell r="AL565"/>
          <cell r="AM565" t="str">
            <v>#¡VALOR!</v>
          </cell>
          <cell r="AN565">
            <v>0</v>
          </cell>
          <cell r="AO565"/>
          <cell r="AP565"/>
          <cell r="AQ565"/>
          <cell r="AR565"/>
          <cell r="AS565"/>
          <cell r="AT565"/>
          <cell r="AU565"/>
          <cell r="AV565"/>
          <cell r="AW565"/>
          <cell r="AX565"/>
          <cell r="AY565"/>
          <cell r="AZ565"/>
          <cell r="BA565"/>
          <cell r="BB565"/>
          <cell r="BC565"/>
          <cell r="BD565"/>
          <cell r="BE565"/>
          <cell r="BF565"/>
          <cell r="BG565"/>
          <cell r="BH565"/>
          <cell r="BI565"/>
          <cell r="BJ565"/>
          <cell r="BK565"/>
          <cell r="BL565"/>
          <cell r="BM565"/>
          <cell r="BN565"/>
          <cell r="BO565"/>
          <cell r="BP565"/>
          <cell r="BQ565"/>
          <cell r="BR565"/>
          <cell r="BS565"/>
          <cell r="BT565"/>
          <cell r="BU565"/>
          <cell r="BV565"/>
          <cell r="BW565"/>
          <cell r="BX565"/>
          <cell r="BY565"/>
          <cell r="BZ565"/>
          <cell r="CA565"/>
          <cell r="CB565"/>
          <cell r="CC565"/>
          <cell r="CD565"/>
          <cell r="CE565"/>
          <cell r="CF565"/>
          <cell r="CG565"/>
          <cell r="CH565"/>
          <cell r="CI565"/>
          <cell r="CJ565"/>
          <cell r="CK565"/>
          <cell r="CL565"/>
          <cell r="CM565"/>
          <cell r="CN565"/>
          <cell r="CO565"/>
          <cell r="CP565"/>
          <cell r="CQ565"/>
          <cell r="CR565"/>
          <cell r="CS565"/>
          <cell r="CT565"/>
          <cell r="CU565"/>
          <cell r="CV565"/>
          <cell r="CW565"/>
          <cell r="CX565"/>
          <cell r="CY565"/>
          <cell r="CZ565"/>
          <cell r="DA565"/>
          <cell r="DB565"/>
          <cell r="DC565"/>
          <cell r="DD565"/>
          <cell r="DE565"/>
          <cell r="DF565"/>
          <cell r="DG565"/>
          <cell r="DH565"/>
          <cell r="DI565"/>
          <cell r="DJ565"/>
          <cell r="DK565"/>
          <cell r="DL565"/>
          <cell r="DM565"/>
          <cell r="DN565"/>
          <cell r="DO565"/>
          <cell r="DP565"/>
          <cell r="DQ565"/>
          <cell r="DR565"/>
          <cell r="DS565"/>
          <cell r="DT565"/>
          <cell r="DU565"/>
          <cell r="DV565"/>
          <cell r="DW565"/>
          <cell r="DX565"/>
          <cell r="DY565"/>
          <cell r="DZ565"/>
          <cell r="EA565"/>
          <cell r="EB565"/>
          <cell r="EC565"/>
          <cell r="ED565"/>
          <cell r="EE565"/>
          <cell r="EF565"/>
          <cell r="EG565"/>
          <cell r="EH565"/>
          <cell r="EI565"/>
          <cell r="EJ565"/>
          <cell r="EK565"/>
          <cell r="EL565"/>
          <cell r="EM565"/>
          <cell r="EN565"/>
          <cell r="EO565"/>
          <cell r="EP565"/>
          <cell r="EQ565"/>
          <cell r="ER565"/>
          <cell r="ES565"/>
          <cell r="ET565"/>
          <cell r="EU565" t="str">
            <v>$ -</v>
          </cell>
          <cell r="EV565"/>
          <cell r="EW565"/>
          <cell r="EX565"/>
          <cell r="EY565"/>
          <cell r="EZ565"/>
          <cell r="FA565"/>
          <cell r="FB565">
            <v>0</v>
          </cell>
          <cell r="FC565" t="str">
            <v>#¡VALOR!</v>
          </cell>
          <cell r="FD565">
            <v>0</v>
          </cell>
          <cell r="FE565" t="str">
            <v>$ 0</v>
          </cell>
          <cell r="FF565" t="str">
            <v>#¡VALOR!</v>
          </cell>
          <cell r="FG565" t="str">
            <v>#¡VALOR!</v>
          </cell>
          <cell r="FH565"/>
          <cell r="FI565"/>
          <cell r="FJ565" t="str">
            <v>#N/D</v>
          </cell>
          <cell r="FK565" t="str">
            <v>#N/D</v>
          </cell>
          <cell r="FL565" t="str">
            <v>$565</v>
          </cell>
          <cell r="FM565" t="str">
            <v>#N/D</v>
          </cell>
          <cell r="FN565" t="str">
            <v>#N/D</v>
          </cell>
          <cell r="FO565" t="str">
            <v>#N/D</v>
          </cell>
          <cell r="FP565" t="str">
            <v>#N/D</v>
          </cell>
          <cell r="FQ565" t="str">
            <v>#¡REF!</v>
          </cell>
          <cell r="FR565" t="str">
            <v>#N/D</v>
          </cell>
          <cell r="FS565"/>
          <cell r="FT565"/>
          <cell r="FU565"/>
          <cell r="FV565">
            <v>0</v>
          </cell>
          <cell r="FW565" t="str">
            <v>#N/D</v>
          </cell>
          <cell r="FX565"/>
          <cell r="FY565"/>
          <cell r="FZ565"/>
          <cell r="GA565"/>
          <cell r="GB565"/>
          <cell r="GC565"/>
        </row>
        <row r="566">
          <cell r="A566"/>
          <cell r="B566"/>
          <cell r="C566">
            <v>2025</v>
          </cell>
          <cell r="D566"/>
          <cell r="E566"/>
          <cell r="F566"/>
          <cell r="G566"/>
          <cell r="H566"/>
          <cell r="I566"/>
          <cell r="J566"/>
          <cell r="K566"/>
          <cell r="L566"/>
          <cell r="M566"/>
          <cell r="N566"/>
          <cell r="O566"/>
          <cell r="P566"/>
          <cell r="Q566"/>
          <cell r="R566"/>
          <cell r="S566"/>
          <cell r="T566"/>
          <cell r="U566"/>
          <cell r="V566"/>
          <cell r="W566"/>
          <cell r="X566"/>
          <cell r="Y566"/>
          <cell r="Z566"/>
          <cell r="AA566"/>
          <cell r="AB566"/>
          <cell r="AC566"/>
          <cell r="AD566"/>
          <cell r="AE566"/>
          <cell r="AF566"/>
          <cell r="AG566"/>
          <cell r="AH566"/>
          <cell r="AI566"/>
          <cell r="AJ566"/>
          <cell r="AK566"/>
          <cell r="AL566"/>
          <cell r="AM566" t="str">
            <v>#¡VALOR!</v>
          </cell>
          <cell r="AN566">
            <v>0</v>
          </cell>
          <cell r="AO566"/>
          <cell r="AP566"/>
          <cell r="AQ566"/>
          <cell r="AR566"/>
          <cell r="AS566"/>
          <cell r="AT566"/>
          <cell r="AU566"/>
          <cell r="AV566"/>
          <cell r="AW566"/>
          <cell r="AX566"/>
          <cell r="AY566"/>
          <cell r="AZ566"/>
          <cell r="BA566"/>
          <cell r="BB566"/>
          <cell r="BC566"/>
          <cell r="BD566"/>
          <cell r="BE566"/>
          <cell r="BF566"/>
          <cell r="BG566"/>
          <cell r="BH566"/>
          <cell r="BI566"/>
          <cell r="BJ566"/>
          <cell r="BK566"/>
          <cell r="BL566"/>
          <cell r="BM566"/>
          <cell r="BN566"/>
          <cell r="BO566"/>
          <cell r="BP566"/>
          <cell r="BQ566"/>
          <cell r="BR566"/>
          <cell r="BS566"/>
          <cell r="BT566"/>
          <cell r="BU566"/>
          <cell r="BV566"/>
          <cell r="BW566"/>
          <cell r="BX566"/>
          <cell r="BY566"/>
          <cell r="BZ566"/>
          <cell r="CA566"/>
          <cell r="CB566"/>
          <cell r="CC566"/>
          <cell r="CD566"/>
          <cell r="CE566"/>
          <cell r="CF566"/>
          <cell r="CG566"/>
          <cell r="CH566"/>
          <cell r="CI566"/>
          <cell r="CJ566"/>
          <cell r="CK566"/>
          <cell r="CL566"/>
          <cell r="CM566"/>
          <cell r="CN566"/>
          <cell r="CO566"/>
          <cell r="CP566"/>
          <cell r="CQ566"/>
          <cell r="CR566"/>
          <cell r="CS566"/>
          <cell r="CT566"/>
          <cell r="CU566"/>
          <cell r="CV566"/>
          <cell r="CW566"/>
          <cell r="CX566"/>
          <cell r="CY566"/>
          <cell r="CZ566"/>
          <cell r="DA566"/>
          <cell r="DB566"/>
          <cell r="DC566"/>
          <cell r="DD566"/>
          <cell r="DE566"/>
          <cell r="DF566"/>
          <cell r="DG566"/>
          <cell r="DH566"/>
          <cell r="DI566"/>
          <cell r="DJ566"/>
          <cell r="DK566"/>
          <cell r="DL566"/>
          <cell r="DM566"/>
          <cell r="DN566"/>
          <cell r="DO566"/>
          <cell r="DP566"/>
          <cell r="DQ566"/>
          <cell r="DR566"/>
          <cell r="DS566"/>
          <cell r="DT566"/>
          <cell r="DU566"/>
          <cell r="DV566"/>
          <cell r="DW566"/>
          <cell r="DX566"/>
          <cell r="DY566"/>
          <cell r="DZ566"/>
          <cell r="EA566"/>
          <cell r="EB566"/>
          <cell r="EC566"/>
          <cell r="ED566"/>
          <cell r="EE566"/>
          <cell r="EF566"/>
          <cell r="EG566"/>
          <cell r="EH566"/>
          <cell r="EI566"/>
          <cell r="EJ566"/>
          <cell r="EK566"/>
          <cell r="EL566"/>
          <cell r="EM566"/>
          <cell r="EN566"/>
          <cell r="EO566"/>
          <cell r="EP566"/>
          <cell r="EQ566"/>
          <cell r="ER566"/>
          <cell r="ES566"/>
          <cell r="ET566"/>
          <cell r="EU566" t="str">
            <v>$ -</v>
          </cell>
          <cell r="EV566"/>
          <cell r="EW566"/>
          <cell r="EX566"/>
          <cell r="EY566"/>
          <cell r="EZ566"/>
          <cell r="FA566"/>
          <cell r="FB566">
            <v>0</v>
          </cell>
          <cell r="FC566" t="str">
            <v>#¡VALOR!</v>
          </cell>
          <cell r="FD566">
            <v>0</v>
          </cell>
          <cell r="FE566" t="str">
            <v>$ 0</v>
          </cell>
          <cell r="FF566" t="str">
            <v>#¡VALOR!</v>
          </cell>
          <cell r="FG566" t="str">
            <v>#¡VALOR!</v>
          </cell>
          <cell r="FH566"/>
          <cell r="FI566"/>
          <cell r="FJ566" t="str">
            <v>#N/D</v>
          </cell>
          <cell r="FK566" t="str">
            <v>#N/D</v>
          </cell>
          <cell r="FL566" t="str">
            <v>$566</v>
          </cell>
          <cell r="FM566" t="str">
            <v>#N/D</v>
          </cell>
          <cell r="FN566" t="str">
            <v>#N/D</v>
          </cell>
          <cell r="FO566" t="str">
            <v>#N/D</v>
          </cell>
          <cell r="FP566" t="str">
            <v>#N/D</v>
          </cell>
          <cell r="FQ566" t="str">
            <v>#¡REF!</v>
          </cell>
          <cell r="FR566" t="str">
            <v>#N/D</v>
          </cell>
          <cell r="FS566"/>
          <cell r="FT566"/>
          <cell r="FU566"/>
          <cell r="FV566">
            <v>0</v>
          </cell>
          <cell r="FW566" t="str">
            <v>#N/D</v>
          </cell>
          <cell r="FX566"/>
          <cell r="FY566"/>
          <cell r="FZ566"/>
          <cell r="GA566"/>
          <cell r="GB566"/>
          <cell r="GC566"/>
        </row>
        <row r="567">
          <cell r="A567"/>
          <cell r="B567"/>
          <cell r="C567">
            <v>2025</v>
          </cell>
          <cell r="D567"/>
          <cell r="E567"/>
          <cell r="F567"/>
          <cell r="G567"/>
          <cell r="H567"/>
          <cell r="I567"/>
          <cell r="J567"/>
          <cell r="K567"/>
          <cell r="L567"/>
          <cell r="M567"/>
          <cell r="N567"/>
          <cell r="O567"/>
          <cell r="P567"/>
          <cell r="Q567"/>
          <cell r="R567"/>
          <cell r="S567"/>
          <cell r="T567"/>
          <cell r="U567"/>
          <cell r="V567"/>
          <cell r="W567"/>
          <cell r="X567"/>
          <cell r="Y567"/>
          <cell r="Z567"/>
          <cell r="AA567"/>
          <cell r="AB567"/>
          <cell r="AC567"/>
          <cell r="AD567"/>
          <cell r="AE567"/>
          <cell r="AF567"/>
          <cell r="AG567"/>
          <cell r="AH567"/>
          <cell r="AI567"/>
          <cell r="AJ567"/>
          <cell r="AK567"/>
          <cell r="AL567"/>
          <cell r="AM567" t="str">
            <v>#¡VALOR!</v>
          </cell>
          <cell r="AN567">
            <v>0</v>
          </cell>
          <cell r="AO567"/>
          <cell r="AP567"/>
          <cell r="AQ567"/>
          <cell r="AR567"/>
          <cell r="AS567"/>
          <cell r="AT567"/>
          <cell r="AU567"/>
          <cell r="AV567"/>
          <cell r="AW567"/>
          <cell r="AX567"/>
          <cell r="AY567"/>
          <cell r="AZ567"/>
          <cell r="BA567"/>
          <cell r="BB567"/>
          <cell r="BC567"/>
          <cell r="BD567"/>
          <cell r="BE567"/>
          <cell r="BF567"/>
          <cell r="BG567"/>
          <cell r="BH567"/>
          <cell r="BI567"/>
          <cell r="BJ567"/>
          <cell r="BK567"/>
          <cell r="BL567"/>
          <cell r="BM567"/>
          <cell r="BN567"/>
          <cell r="BO567"/>
          <cell r="BP567"/>
          <cell r="BQ567"/>
          <cell r="BR567"/>
          <cell r="BS567"/>
          <cell r="BT567"/>
          <cell r="BU567"/>
          <cell r="BV567"/>
          <cell r="BW567"/>
          <cell r="BX567"/>
          <cell r="BY567"/>
          <cell r="BZ567"/>
          <cell r="CA567"/>
          <cell r="CB567"/>
          <cell r="CC567"/>
          <cell r="CD567"/>
          <cell r="CE567"/>
          <cell r="CF567"/>
          <cell r="CG567"/>
          <cell r="CH567"/>
          <cell r="CI567"/>
          <cell r="CJ567"/>
          <cell r="CK567"/>
          <cell r="CL567"/>
          <cell r="CM567"/>
          <cell r="CN567"/>
          <cell r="CO567"/>
          <cell r="CP567"/>
          <cell r="CQ567"/>
          <cell r="CR567"/>
          <cell r="CS567"/>
          <cell r="CT567"/>
          <cell r="CU567"/>
          <cell r="CV567"/>
          <cell r="CW567"/>
          <cell r="CX567"/>
          <cell r="CY567"/>
          <cell r="CZ567"/>
          <cell r="DA567"/>
          <cell r="DB567"/>
          <cell r="DC567"/>
          <cell r="DD567"/>
          <cell r="DE567"/>
          <cell r="DF567"/>
          <cell r="DG567"/>
          <cell r="DH567"/>
          <cell r="DI567"/>
          <cell r="DJ567"/>
          <cell r="DK567"/>
          <cell r="DL567"/>
          <cell r="DM567"/>
          <cell r="DN567"/>
          <cell r="DO567"/>
          <cell r="DP567"/>
          <cell r="DQ567"/>
          <cell r="DR567"/>
          <cell r="DS567"/>
          <cell r="DT567"/>
          <cell r="DU567"/>
          <cell r="DV567"/>
          <cell r="DW567"/>
          <cell r="DX567"/>
          <cell r="DY567"/>
          <cell r="DZ567"/>
          <cell r="EA567"/>
          <cell r="EB567"/>
          <cell r="EC567"/>
          <cell r="ED567"/>
          <cell r="EE567"/>
          <cell r="EF567"/>
          <cell r="EG567"/>
          <cell r="EH567"/>
          <cell r="EI567"/>
          <cell r="EJ567"/>
          <cell r="EK567"/>
          <cell r="EL567"/>
          <cell r="EM567"/>
          <cell r="EN567"/>
          <cell r="EO567"/>
          <cell r="EP567"/>
          <cell r="EQ567"/>
          <cell r="ER567"/>
          <cell r="ES567"/>
          <cell r="ET567"/>
          <cell r="EU567" t="str">
            <v>$ -</v>
          </cell>
          <cell r="EV567"/>
          <cell r="EW567"/>
          <cell r="EX567"/>
          <cell r="EY567"/>
          <cell r="EZ567"/>
          <cell r="FA567"/>
          <cell r="FB567">
            <v>0</v>
          </cell>
          <cell r="FC567" t="str">
            <v>#¡VALOR!</v>
          </cell>
          <cell r="FD567">
            <v>0</v>
          </cell>
          <cell r="FE567" t="str">
            <v>$ 0</v>
          </cell>
          <cell r="FF567" t="str">
            <v>#¡VALOR!</v>
          </cell>
          <cell r="FG567" t="str">
            <v>#¡VALOR!</v>
          </cell>
          <cell r="FH567"/>
          <cell r="FI567"/>
          <cell r="FJ567" t="str">
            <v>#N/D</v>
          </cell>
          <cell r="FK567" t="str">
            <v>#N/D</v>
          </cell>
          <cell r="FL567" t="str">
            <v>$567</v>
          </cell>
          <cell r="FM567" t="str">
            <v>#N/D</v>
          </cell>
          <cell r="FN567" t="str">
            <v>#N/D</v>
          </cell>
          <cell r="FO567" t="str">
            <v>#N/D</v>
          </cell>
          <cell r="FP567" t="str">
            <v>#N/D</v>
          </cell>
          <cell r="FQ567" t="str">
            <v>#¡REF!</v>
          </cell>
          <cell r="FR567" t="str">
            <v>#N/D</v>
          </cell>
          <cell r="FS567"/>
          <cell r="FT567"/>
          <cell r="FU567"/>
          <cell r="FV567">
            <v>0</v>
          </cell>
          <cell r="FW567" t="str">
            <v>#N/D</v>
          </cell>
          <cell r="FX567"/>
          <cell r="FY567"/>
          <cell r="FZ567"/>
          <cell r="GA567"/>
          <cell r="GB567"/>
          <cell r="GC567"/>
        </row>
        <row r="568">
          <cell r="A568"/>
          <cell r="B568"/>
          <cell r="C568">
            <v>2025</v>
          </cell>
          <cell r="D568"/>
          <cell r="E568"/>
          <cell r="F568"/>
          <cell r="G568"/>
          <cell r="H568"/>
          <cell r="I568"/>
          <cell r="J568"/>
          <cell r="K568"/>
          <cell r="L568"/>
          <cell r="M568"/>
          <cell r="N568"/>
          <cell r="O568"/>
          <cell r="P568"/>
          <cell r="Q568"/>
          <cell r="R568"/>
          <cell r="S568"/>
          <cell r="T568"/>
          <cell r="U568"/>
          <cell r="V568"/>
          <cell r="W568"/>
          <cell r="X568"/>
          <cell r="Y568"/>
          <cell r="Z568"/>
          <cell r="AA568"/>
          <cell r="AB568"/>
          <cell r="AC568"/>
          <cell r="AD568"/>
          <cell r="AE568"/>
          <cell r="AF568"/>
          <cell r="AG568"/>
          <cell r="AH568"/>
          <cell r="AI568"/>
          <cell r="AJ568"/>
          <cell r="AK568"/>
          <cell r="AL568"/>
          <cell r="AM568" t="str">
            <v>#¡VALOR!</v>
          </cell>
          <cell r="AN568">
            <v>0</v>
          </cell>
          <cell r="AO568"/>
          <cell r="AP568"/>
          <cell r="AQ568"/>
          <cell r="AR568"/>
          <cell r="AS568"/>
          <cell r="AT568"/>
          <cell r="AU568"/>
          <cell r="AV568"/>
          <cell r="AW568"/>
          <cell r="AX568"/>
          <cell r="AY568"/>
          <cell r="AZ568"/>
          <cell r="BA568"/>
          <cell r="BB568"/>
          <cell r="BC568"/>
          <cell r="BD568"/>
          <cell r="BE568"/>
          <cell r="BF568"/>
          <cell r="BG568"/>
          <cell r="BH568"/>
          <cell r="BI568"/>
          <cell r="BJ568"/>
          <cell r="BK568"/>
          <cell r="BL568"/>
          <cell r="BM568"/>
          <cell r="BN568"/>
          <cell r="BO568"/>
          <cell r="BP568"/>
          <cell r="BQ568"/>
          <cell r="BR568"/>
          <cell r="BS568"/>
          <cell r="BT568"/>
          <cell r="BU568"/>
          <cell r="BV568"/>
          <cell r="BW568"/>
          <cell r="BX568"/>
          <cell r="BY568"/>
          <cell r="BZ568"/>
          <cell r="CA568"/>
          <cell r="CB568"/>
          <cell r="CC568"/>
          <cell r="CD568"/>
          <cell r="CE568"/>
          <cell r="CF568"/>
          <cell r="CG568"/>
          <cell r="CH568"/>
          <cell r="CI568"/>
          <cell r="CJ568"/>
          <cell r="CK568"/>
          <cell r="CL568"/>
          <cell r="CM568"/>
          <cell r="CN568"/>
          <cell r="CO568"/>
          <cell r="CP568"/>
          <cell r="CQ568"/>
          <cell r="CR568"/>
          <cell r="CS568"/>
          <cell r="CT568"/>
          <cell r="CU568"/>
          <cell r="CV568"/>
          <cell r="CW568"/>
          <cell r="CX568"/>
          <cell r="CY568"/>
          <cell r="CZ568"/>
          <cell r="DA568"/>
          <cell r="DB568"/>
          <cell r="DC568"/>
          <cell r="DD568"/>
          <cell r="DE568"/>
          <cell r="DF568"/>
          <cell r="DG568"/>
          <cell r="DH568"/>
          <cell r="DI568"/>
          <cell r="DJ568"/>
          <cell r="DK568"/>
          <cell r="DL568"/>
          <cell r="DM568"/>
          <cell r="DN568"/>
          <cell r="DO568"/>
          <cell r="DP568"/>
          <cell r="DQ568"/>
          <cell r="DR568"/>
          <cell r="DS568"/>
          <cell r="DT568"/>
          <cell r="DU568"/>
          <cell r="DV568"/>
          <cell r="DW568"/>
          <cell r="DX568"/>
          <cell r="DY568"/>
          <cell r="DZ568"/>
          <cell r="EA568"/>
          <cell r="EB568"/>
          <cell r="EC568"/>
          <cell r="ED568"/>
          <cell r="EE568"/>
          <cell r="EF568"/>
          <cell r="EG568"/>
          <cell r="EH568"/>
          <cell r="EI568"/>
          <cell r="EJ568"/>
          <cell r="EK568"/>
          <cell r="EL568"/>
          <cell r="EM568"/>
          <cell r="EN568"/>
          <cell r="EO568"/>
          <cell r="EP568"/>
          <cell r="EQ568"/>
          <cell r="ER568"/>
          <cell r="ES568"/>
          <cell r="ET568"/>
          <cell r="EU568" t="str">
            <v>$ -</v>
          </cell>
          <cell r="EV568"/>
          <cell r="EW568"/>
          <cell r="EX568"/>
          <cell r="EY568"/>
          <cell r="EZ568"/>
          <cell r="FA568"/>
          <cell r="FB568">
            <v>0</v>
          </cell>
          <cell r="FC568" t="str">
            <v>#¡VALOR!</v>
          </cell>
          <cell r="FD568">
            <v>0</v>
          </cell>
          <cell r="FE568" t="str">
            <v>$ 0</v>
          </cell>
          <cell r="FF568" t="str">
            <v>#¡VALOR!</v>
          </cell>
          <cell r="FG568" t="str">
            <v>#¡VALOR!</v>
          </cell>
          <cell r="FH568"/>
          <cell r="FI568"/>
          <cell r="FJ568" t="str">
            <v>#N/D</v>
          </cell>
          <cell r="FK568" t="str">
            <v>#N/D</v>
          </cell>
          <cell r="FL568" t="str">
            <v>$568</v>
          </cell>
          <cell r="FM568" t="str">
            <v>#N/D</v>
          </cell>
          <cell r="FN568" t="str">
            <v>#N/D</v>
          </cell>
          <cell r="FO568" t="str">
            <v>#N/D</v>
          </cell>
          <cell r="FP568" t="str">
            <v>#N/D</v>
          </cell>
          <cell r="FQ568" t="str">
            <v>#¡REF!</v>
          </cell>
          <cell r="FR568" t="str">
            <v>#N/D</v>
          </cell>
          <cell r="FS568"/>
          <cell r="FT568"/>
          <cell r="FU568"/>
          <cell r="FV568">
            <v>0</v>
          </cell>
          <cell r="FW568" t="str">
            <v>#N/D</v>
          </cell>
          <cell r="FX568"/>
          <cell r="FY568"/>
          <cell r="FZ568"/>
          <cell r="GA568"/>
          <cell r="GB568"/>
          <cell r="GC568"/>
        </row>
        <row r="569">
          <cell r="A569"/>
          <cell r="B569"/>
          <cell r="C569">
            <v>2025</v>
          </cell>
          <cell r="D569"/>
          <cell r="E569"/>
          <cell r="F569"/>
          <cell r="G569"/>
          <cell r="H569"/>
          <cell r="I569"/>
          <cell r="J569"/>
          <cell r="K569"/>
          <cell r="L569"/>
          <cell r="M569"/>
          <cell r="N569"/>
          <cell r="O569"/>
          <cell r="P569"/>
          <cell r="Q569"/>
          <cell r="R569"/>
          <cell r="S569"/>
          <cell r="T569"/>
          <cell r="U569"/>
          <cell r="V569"/>
          <cell r="W569"/>
          <cell r="X569"/>
          <cell r="Y569"/>
          <cell r="Z569"/>
          <cell r="AA569"/>
          <cell r="AB569"/>
          <cell r="AC569"/>
          <cell r="AD569"/>
          <cell r="AE569"/>
          <cell r="AF569"/>
          <cell r="AG569"/>
          <cell r="AH569"/>
          <cell r="AI569"/>
          <cell r="AJ569"/>
          <cell r="AK569"/>
          <cell r="AL569"/>
          <cell r="AM569" t="str">
            <v>#¡VALOR!</v>
          </cell>
          <cell r="AN569">
            <v>0</v>
          </cell>
          <cell r="AO569"/>
          <cell r="AP569"/>
          <cell r="AQ569"/>
          <cell r="AR569"/>
          <cell r="AS569"/>
          <cell r="AT569"/>
          <cell r="AU569"/>
          <cell r="AV569"/>
          <cell r="AW569"/>
          <cell r="AX569"/>
          <cell r="AY569"/>
          <cell r="AZ569"/>
          <cell r="BA569"/>
          <cell r="BB569"/>
          <cell r="BC569"/>
          <cell r="BD569"/>
          <cell r="BE569"/>
          <cell r="BF569"/>
          <cell r="BG569"/>
          <cell r="BH569"/>
          <cell r="BI569"/>
          <cell r="BJ569"/>
          <cell r="BK569"/>
          <cell r="BL569"/>
          <cell r="BM569"/>
          <cell r="BN569"/>
          <cell r="BO569"/>
          <cell r="BP569"/>
          <cell r="BQ569"/>
          <cell r="BR569"/>
          <cell r="BS569"/>
          <cell r="BT569"/>
          <cell r="BU569"/>
          <cell r="BV569"/>
          <cell r="BW569"/>
          <cell r="BX569"/>
          <cell r="BY569"/>
          <cell r="BZ569"/>
          <cell r="CA569"/>
          <cell r="CB569"/>
          <cell r="CC569"/>
          <cell r="CD569"/>
          <cell r="CE569"/>
          <cell r="CF569"/>
          <cell r="CG569"/>
          <cell r="CH569"/>
          <cell r="CI569"/>
          <cell r="CJ569"/>
          <cell r="CK569"/>
          <cell r="CL569"/>
          <cell r="CM569"/>
          <cell r="CN569"/>
          <cell r="CO569"/>
          <cell r="CP569"/>
          <cell r="CQ569"/>
          <cell r="CR569"/>
          <cell r="CS569"/>
          <cell r="CT569"/>
          <cell r="CU569"/>
          <cell r="CV569"/>
          <cell r="CW569"/>
          <cell r="CX569"/>
          <cell r="CY569"/>
          <cell r="CZ569"/>
          <cell r="DA569"/>
          <cell r="DB569"/>
          <cell r="DC569"/>
          <cell r="DD569"/>
          <cell r="DE569"/>
          <cell r="DF569"/>
          <cell r="DG569"/>
          <cell r="DH569"/>
          <cell r="DI569"/>
          <cell r="DJ569"/>
          <cell r="DK569"/>
          <cell r="DL569"/>
          <cell r="DM569"/>
          <cell r="DN569"/>
          <cell r="DO569"/>
          <cell r="DP569"/>
          <cell r="DQ569"/>
          <cell r="DR569"/>
          <cell r="DS569"/>
          <cell r="DT569"/>
          <cell r="DU569"/>
          <cell r="DV569"/>
          <cell r="DW569"/>
          <cell r="DX569"/>
          <cell r="DY569"/>
          <cell r="DZ569"/>
          <cell r="EA569"/>
          <cell r="EB569"/>
          <cell r="EC569"/>
          <cell r="ED569"/>
          <cell r="EE569"/>
          <cell r="EF569"/>
          <cell r="EG569"/>
          <cell r="EH569"/>
          <cell r="EI569"/>
          <cell r="EJ569"/>
          <cell r="EK569"/>
          <cell r="EL569"/>
          <cell r="EM569"/>
          <cell r="EN569"/>
          <cell r="EO569"/>
          <cell r="EP569"/>
          <cell r="EQ569"/>
          <cell r="ER569"/>
          <cell r="ES569"/>
          <cell r="ET569"/>
          <cell r="EU569" t="str">
            <v>$ -</v>
          </cell>
          <cell r="EV569"/>
          <cell r="EW569"/>
          <cell r="EX569"/>
          <cell r="EY569"/>
          <cell r="EZ569"/>
          <cell r="FA569"/>
          <cell r="FB569">
            <v>0</v>
          </cell>
          <cell r="FC569" t="str">
            <v>#¡VALOR!</v>
          </cell>
          <cell r="FD569">
            <v>0</v>
          </cell>
          <cell r="FE569" t="str">
            <v>$ 0</v>
          </cell>
          <cell r="FF569" t="str">
            <v>#¡VALOR!</v>
          </cell>
          <cell r="FG569" t="str">
            <v>#¡VALOR!</v>
          </cell>
          <cell r="FH569"/>
          <cell r="FI569"/>
          <cell r="FJ569" t="str">
            <v>#N/D</v>
          </cell>
          <cell r="FK569" t="str">
            <v>#N/D</v>
          </cell>
          <cell r="FL569" t="str">
            <v>$569</v>
          </cell>
          <cell r="FM569" t="str">
            <v>#N/D</v>
          </cell>
          <cell r="FN569" t="str">
            <v>#N/D</v>
          </cell>
          <cell r="FO569" t="str">
            <v>#N/D</v>
          </cell>
          <cell r="FP569" t="str">
            <v>#N/D</v>
          </cell>
          <cell r="FQ569" t="str">
            <v>#¡REF!</v>
          </cell>
          <cell r="FR569" t="str">
            <v>#N/D</v>
          </cell>
          <cell r="FS569"/>
          <cell r="FT569"/>
          <cell r="FU569"/>
          <cell r="FV569">
            <v>0</v>
          </cell>
          <cell r="FW569" t="str">
            <v>#N/D</v>
          </cell>
          <cell r="FX569"/>
          <cell r="FY569"/>
          <cell r="FZ569"/>
          <cell r="GA569"/>
          <cell r="GB569"/>
          <cell r="GC569"/>
        </row>
        <row r="570">
          <cell r="A570"/>
          <cell r="B570"/>
          <cell r="C570">
            <v>2025</v>
          </cell>
          <cell r="D570"/>
          <cell r="E570"/>
          <cell r="F570"/>
          <cell r="G570"/>
          <cell r="H570"/>
          <cell r="I570"/>
          <cell r="J570"/>
          <cell r="K570"/>
          <cell r="L570"/>
          <cell r="M570"/>
          <cell r="N570"/>
          <cell r="O570"/>
          <cell r="P570"/>
          <cell r="Q570"/>
          <cell r="R570"/>
          <cell r="S570"/>
          <cell r="T570"/>
          <cell r="U570"/>
          <cell r="V570"/>
          <cell r="W570"/>
          <cell r="X570"/>
          <cell r="Y570"/>
          <cell r="Z570"/>
          <cell r="AA570"/>
          <cell r="AB570"/>
          <cell r="AC570"/>
          <cell r="AD570"/>
          <cell r="AE570"/>
          <cell r="AF570"/>
          <cell r="AG570"/>
          <cell r="AH570"/>
          <cell r="AI570"/>
          <cell r="AJ570"/>
          <cell r="AK570"/>
          <cell r="AL570"/>
          <cell r="AM570" t="str">
            <v>#¡VALOR!</v>
          </cell>
          <cell r="AN570">
            <v>0</v>
          </cell>
          <cell r="AO570"/>
          <cell r="AP570"/>
          <cell r="AQ570"/>
          <cell r="AR570"/>
          <cell r="AS570"/>
          <cell r="AT570"/>
          <cell r="AU570"/>
          <cell r="AV570"/>
          <cell r="AW570"/>
          <cell r="AX570"/>
          <cell r="AY570"/>
          <cell r="AZ570"/>
          <cell r="BA570"/>
          <cell r="BB570"/>
          <cell r="BC570"/>
          <cell r="BD570"/>
          <cell r="BE570"/>
          <cell r="BF570"/>
          <cell r="BG570"/>
          <cell r="BH570"/>
          <cell r="BI570"/>
          <cell r="BJ570"/>
          <cell r="BK570"/>
          <cell r="BL570"/>
          <cell r="BM570"/>
          <cell r="BN570"/>
          <cell r="BO570"/>
          <cell r="BP570"/>
          <cell r="BQ570"/>
          <cell r="BR570"/>
          <cell r="BS570"/>
          <cell r="BT570"/>
          <cell r="BU570"/>
          <cell r="BV570"/>
          <cell r="BW570"/>
          <cell r="BX570"/>
          <cell r="BY570"/>
          <cell r="BZ570"/>
          <cell r="CA570"/>
          <cell r="CB570"/>
          <cell r="CC570"/>
          <cell r="CD570"/>
          <cell r="CE570"/>
          <cell r="CF570"/>
          <cell r="CG570"/>
          <cell r="CH570"/>
          <cell r="CI570"/>
          <cell r="CJ570"/>
          <cell r="CK570"/>
          <cell r="CL570"/>
          <cell r="CM570"/>
          <cell r="CN570"/>
          <cell r="CO570"/>
          <cell r="CP570"/>
          <cell r="CQ570"/>
          <cell r="CR570"/>
          <cell r="CS570"/>
          <cell r="CT570"/>
          <cell r="CU570"/>
          <cell r="CV570"/>
          <cell r="CW570"/>
          <cell r="CX570"/>
          <cell r="CY570"/>
          <cell r="CZ570"/>
          <cell r="DA570"/>
          <cell r="DB570"/>
          <cell r="DC570"/>
          <cell r="DD570"/>
          <cell r="DE570"/>
          <cell r="DF570"/>
          <cell r="DG570"/>
          <cell r="DH570"/>
          <cell r="DI570"/>
          <cell r="DJ570"/>
          <cell r="DK570"/>
          <cell r="DL570"/>
          <cell r="DM570"/>
          <cell r="DN570"/>
          <cell r="DO570"/>
          <cell r="DP570"/>
          <cell r="DQ570"/>
          <cell r="DR570"/>
          <cell r="DS570"/>
          <cell r="DT570"/>
          <cell r="DU570"/>
          <cell r="DV570"/>
          <cell r="DW570"/>
          <cell r="DX570"/>
          <cell r="DY570"/>
          <cell r="DZ570"/>
          <cell r="EA570"/>
          <cell r="EB570"/>
          <cell r="EC570"/>
          <cell r="ED570"/>
          <cell r="EE570"/>
          <cell r="EF570"/>
          <cell r="EG570"/>
          <cell r="EH570"/>
          <cell r="EI570"/>
          <cell r="EJ570"/>
          <cell r="EK570"/>
          <cell r="EL570"/>
          <cell r="EM570"/>
          <cell r="EN570"/>
          <cell r="EO570"/>
          <cell r="EP570"/>
          <cell r="EQ570"/>
          <cell r="ER570"/>
          <cell r="ES570"/>
          <cell r="ET570"/>
          <cell r="EU570" t="str">
            <v>$ -</v>
          </cell>
          <cell r="EV570"/>
          <cell r="EW570"/>
          <cell r="EX570"/>
          <cell r="EY570"/>
          <cell r="EZ570"/>
          <cell r="FA570"/>
          <cell r="FB570">
            <v>0</v>
          </cell>
          <cell r="FC570" t="str">
            <v>#¡VALOR!</v>
          </cell>
          <cell r="FD570">
            <v>0</v>
          </cell>
          <cell r="FE570" t="str">
            <v>$ 0</v>
          </cell>
          <cell r="FF570" t="str">
            <v>#¡VALOR!</v>
          </cell>
          <cell r="FG570" t="str">
            <v>#¡VALOR!</v>
          </cell>
          <cell r="FH570"/>
          <cell r="FI570"/>
          <cell r="FJ570" t="str">
            <v>#N/D</v>
          </cell>
          <cell r="FK570" t="str">
            <v>#N/D</v>
          </cell>
          <cell r="FL570" t="str">
            <v>$570</v>
          </cell>
          <cell r="FM570" t="str">
            <v>#N/D</v>
          </cell>
          <cell r="FN570" t="str">
            <v>#N/D</v>
          </cell>
          <cell r="FO570" t="str">
            <v>#N/D</v>
          </cell>
          <cell r="FP570" t="str">
            <v>#N/D</v>
          </cell>
          <cell r="FQ570" t="str">
            <v>#¡REF!</v>
          </cell>
          <cell r="FR570" t="str">
            <v>#N/D</v>
          </cell>
          <cell r="FS570"/>
          <cell r="FT570"/>
          <cell r="FU570"/>
          <cell r="FV570">
            <v>0</v>
          </cell>
          <cell r="FW570" t="str">
            <v>#N/D</v>
          </cell>
          <cell r="FX570"/>
          <cell r="FY570"/>
          <cell r="FZ570"/>
          <cell r="GA570"/>
          <cell r="GB570"/>
          <cell r="GC570"/>
        </row>
        <row r="571">
          <cell r="A571"/>
          <cell r="B571"/>
          <cell r="C571">
            <v>2025</v>
          </cell>
          <cell r="D571"/>
          <cell r="E571"/>
          <cell r="F571"/>
          <cell r="G571"/>
          <cell r="H571"/>
          <cell r="I571"/>
          <cell r="J571"/>
          <cell r="K571"/>
          <cell r="L571"/>
          <cell r="M571"/>
          <cell r="N571"/>
          <cell r="O571"/>
          <cell r="P571"/>
          <cell r="Q571"/>
          <cell r="R571"/>
          <cell r="S571"/>
          <cell r="T571"/>
          <cell r="U571"/>
          <cell r="V571"/>
          <cell r="W571"/>
          <cell r="X571"/>
          <cell r="Y571"/>
          <cell r="Z571"/>
          <cell r="AA571"/>
          <cell r="AB571"/>
          <cell r="AC571"/>
          <cell r="AD571"/>
          <cell r="AE571"/>
          <cell r="AF571"/>
          <cell r="AG571"/>
          <cell r="AH571"/>
          <cell r="AI571"/>
          <cell r="AJ571"/>
          <cell r="AK571"/>
          <cell r="AL571"/>
          <cell r="AM571" t="str">
            <v>#¡VALOR!</v>
          </cell>
          <cell r="AN571">
            <v>0</v>
          </cell>
          <cell r="AO571"/>
          <cell r="AP571"/>
          <cell r="AQ571"/>
          <cell r="AR571"/>
          <cell r="AS571"/>
          <cell r="AT571"/>
          <cell r="AU571"/>
          <cell r="AV571"/>
          <cell r="AW571"/>
          <cell r="AX571"/>
          <cell r="AY571"/>
          <cell r="AZ571"/>
          <cell r="BA571"/>
          <cell r="BB571"/>
          <cell r="BC571"/>
          <cell r="BD571"/>
          <cell r="BE571"/>
          <cell r="BF571"/>
          <cell r="BG571"/>
          <cell r="BH571"/>
          <cell r="BI571"/>
          <cell r="BJ571"/>
          <cell r="BK571"/>
          <cell r="BL571"/>
          <cell r="BM571"/>
          <cell r="BN571"/>
          <cell r="BO571"/>
          <cell r="BP571"/>
          <cell r="BQ571"/>
          <cell r="BR571"/>
          <cell r="BS571"/>
          <cell r="BT571"/>
          <cell r="BU571"/>
          <cell r="BV571"/>
          <cell r="BW571"/>
          <cell r="BX571"/>
          <cell r="BY571"/>
          <cell r="BZ571"/>
          <cell r="CA571"/>
          <cell r="CB571"/>
          <cell r="CC571"/>
          <cell r="CD571"/>
          <cell r="CE571"/>
          <cell r="CF571"/>
          <cell r="CG571"/>
          <cell r="CH571"/>
          <cell r="CI571"/>
          <cell r="CJ571"/>
          <cell r="CK571"/>
          <cell r="CL571"/>
          <cell r="CM571"/>
          <cell r="CN571"/>
          <cell r="CO571"/>
          <cell r="CP571"/>
          <cell r="CQ571"/>
          <cell r="CR571"/>
          <cell r="CS571"/>
          <cell r="CT571"/>
          <cell r="CU571"/>
          <cell r="CV571"/>
          <cell r="CW571"/>
          <cell r="CX571"/>
          <cell r="CY571"/>
          <cell r="CZ571"/>
          <cell r="DA571"/>
          <cell r="DB571"/>
          <cell r="DC571"/>
          <cell r="DD571"/>
          <cell r="DE571"/>
          <cell r="DF571"/>
          <cell r="DG571"/>
          <cell r="DH571"/>
          <cell r="DI571"/>
          <cell r="DJ571"/>
          <cell r="DK571"/>
          <cell r="DL571"/>
          <cell r="DM571"/>
          <cell r="DN571"/>
          <cell r="DO571"/>
          <cell r="DP571"/>
          <cell r="DQ571"/>
          <cell r="DR571"/>
          <cell r="DS571"/>
          <cell r="DT571"/>
          <cell r="DU571"/>
          <cell r="DV571"/>
          <cell r="DW571"/>
          <cell r="DX571"/>
          <cell r="DY571"/>
          <cell r="DZ571"/>
          <cell r="EA571"/>
          <cell r="EB571"/>
          <cell r="EC571"/>
          <cell r="ED571"/>
          <cell r="EE571"/>
          <cell r="EF571"/>
          <cell r="EG571"/>
          <cell r="EH571"/>
          <cell r="EI571"/>
          <cell r="EJ571"/>
          <cell r="EK571"/>
          <cell r="EL571"/>
          <cell r="EM571"/>
          <cell r="EN571"/>
          <cell r="EO571"/>
          <cell r="EP571"/>
          <cell r="EQ571"/>
          <cell r="ER571"/>
          <cell r="ES571"/>
          <cell r="ET571"/>
          <cell r="EU571" t="str">
            <v>$ -</v>
          </cell>
          <cell r="EV571"/>
          <cell r="EW571"/>
          <cell r="EX571"/>
          <cell r="EY571"/>
          <cell r="EZ571"/>
          <cell r="FA571"/>
          <cell r="FB571">
            <v>0</v>
          </cell>
          <cell r="FC571" t="str">
            <v>#¡VALOR!</v>
          </cell>
          <cell r="FD571">
            <v>0</v>
          </cell>
          <cell r="FE571" t="str">
            <v>$ 0</v>
          </cell>
          <cell r="FF571" t="str">
            <v>#¡VALOR!</v>
          </cell>
          <cell r="FG571" t="str">
            <v>#¡VALOR!</v>
          </cell>
          <cell r="FH571"/>
          <cell r="FI571"/>
          <cell r="FJ571" t="str">
            <v>#N/D</v>
          </cell>
          <cell r="FK571" t="str">
            <v>#N/D</v>
          </cell>
          <cell r="FL571" t="str">
            <v>$571</v>
          </cell>
          <cell r="FM571" t="str">
            <v>#N/D</v>
          </cell>
          <cell r="FN571" t="str">
            <v>#N/D</v>
          </cell>
          <cell r="FO571" t="str">
            <v>#N/D</v>
          </cell>
          <cell r="FP571" t="str">
            <v>#N/D</v>
          </cell>
          <cell r="FQ571" t="str">
            <v>#¡REF!</v>
          </cell>
          <cell r="FR571" t="str">
            <v>#N/D</v>
          </cell>
          <cell r="FS571"/>
          <cell r="FT571"/>
          <cell r="FU571"/>
          <cell r="FV571">
            <v>0</v>
          </cell>
          <cell r="FW571" t="str">
            <v>#N/D</v>
          </cell>
          <cell r="FX571"/>
          <cell r="FY571"/>
          <cell r="FZ571"/>
          <cell r="GA571"/>
          <cell r="GB571"/>
          <cell r="GC571"/>
        </row>
        <row r="572">
          <cell r="A572"/>
          <cell r="B572"/>
          <cell r="C572">
            <v>2025</v>
          </cell>
          <cell r="D572"/>
          <cell r="E572"/>
          <cell r="F572"/>
          <cell r="G572"/>
          <cell r="H572"/>
          <cell r="I572"/>
          <cell r="J572"/>
          <cell r="K572"/>
          <cell r="L572"/>
          <cell r="M572"/>
          <cell r="N572"/>
          <cell r="O572"/>
          <cell r="P572"/>
          <cell r="Q572"/>
          <cell r="R572"/>
          <cell r="S572"/>
          <cell r="T572"/>
          <cell r="U572"/>
          <cell r="V572"/>
          <cell r="W572"/>
          <cell r="X572"/>
          <cell r="Y572"/>
          <cell r="Z572"/>
          <cell r="AA572"/>
          <cell r="AB572"/>
          <cell r="AC572"/>
          <cell r="AD572"/>
          <cell r="AE572"/>
          <cell r="AF572"/>
          <cell r="AG572"/>
          <cell r="AH572"/>
          <cell r="AI572"/>
          <cell r="AJ572"/>
          <cell r="AK572"/>
          <cell r="AL572"/>
          <cell r="AM572" t="str">
            <v>#¡VALOR!</v>
          </cell>
          <cell r="AN572">
            <v>0</v>
          </cell>
          <cell r="AO572"/>
          <cell r="AP572"/>
          <cell r="AQ572"/>
          <cell r="AR572"/>
          <cell r="AS572"/>
          <cell r="AT572"/>
          <cell r="AU572"/>
          <cell r="AV572"/>
          <cell r="AW572"/>
          <cell r="AX572"/>
          <cell r="AY572"/>
          <cell r="AZ572"/>
          <cell r="BA572"/>
          <cell r="BB572"/>
          <cell r="BC572"/>
          <cell r="BD572"/>
          <cell r="BE572"/>
          <cell r="BF572"/>
          <cell r="BG572"/>
          <cell r="BH572"/>
          <cell r="BI572"/>
          <cell r="BJ572"/>
          <cell r="BK572"/>
          <cell r="BL572"/>
          <cell r="BM572"/>
          <cell r="BN572"/>
          <cell r="BO572"/>
          <cell r="BP572"/>
          <cell r="BQ572"/>
          <cell r="BR572"/>
          <cell r="BS572"/>
          <cell r="BT572"/>
          <cell r="BU572"/>
          <cell r="BV572"/>
          <cell r="BW572"/>
          <cell r="BX572"/>
          <cell r="BY572"/>
          <cell r="BZ572"/>
          <cell r="CA572"/>
          <cell r="CB572"/>
          <cell r="CC572"/>
          <cell r="CD572"/>
          <cell r="CE572"/>
          <cell r="CF572"/>
          <cell r="CG572"/>
          <cell r="CH572"/>
          <cell r="CI572"/>
          <cell r="CJ572"/>
          <cell r="CK572"/>
          <cell r="CL572"/>
          <cell r="CM572"/>
          <cell r="CN572"/>
          <cell r="CO572"/>
          <cell r="CP572"/>
          <cell r="CQ572"/>
          <cell r="CR572"/>
          <cell r="CS572"/>
          <cell r="CT572"/>
          <cell r="CU572"/>
          <cell r="CV572"/>
          <cell r="CW572"/>
          <cell r="CX572"/>
          <cell r="CY572"/>
          <cell r="CZ572"/>
          <cell r="DA572"/>
          <cell r="DB572"/>
          <cell r="DC572"/>
          <cell r="DD572"/>
          <cell r="DE572"/>
          <cell r="DF572"/>
          <cell r="DG572"/>
          <cell r="DH572"/>
          <cell r="DI572"/>
          <cell r="DJ572"/>
          <cell r="DK572"/>
          <cell r="DL572"/>
          <cell r="DM572"/>
          <cell r="DN572"/>
          <cell r="DO572"/>
          <cell r="DP572"/>
          <cell r="DQ572"/>
          <cell r="DR572"/>
          <cell r="DS572"/>
          <cell r="DT572"/>
          <cell r="DU572"/>
          <cell r="DV572"/>
          <cell r="DW572"/>
          <cell r="DX572"/>
          <cell r="DY572"/>
          <cell r="DZ572"/>
          <cell r="EA572"/>
          <cell r="EB572"/>
          <cell r="EC572"/>
          <cell r="ED572"/>
          <cell r="EE572"/>
          <cell r="EF572"/>
          <cell r="EG572"/>
          <cell r="EH572"/>
          <cell r="EI572"/>
          <cell r="EJ572"/>
          <cell r="EK572"/>
          <cell r="EL572"/>
          <cell r="EM572"/>
          <cell r="EN572"/>
          <cell r="EO572"/>
          <cell r="EP572"/>
          <cell r="EQ572"/>
          <cell r="ER572"/>
          <cell r="ES572"/>
          <cell r="ET572"/>
          <cell r="EU572" t="str">
            <v>$ -</v>
          </cell>
          <cell r="EV572"/>
          <cell r="EW572"/>
          <cell r="EX572"/>
          <cell r="EY572"/>
          <cell r="EZ572"/>
          <cell r="FA572"/>
          <cell r="FB572">
            <v>0</v>
          </cell>
          <cell r="FC572" t="str">
            <v>#¡VALOR!</v>
          </cell>
          <cell r="FD572">
            <v>0</v>
          </cell>
          <cell r="FE572" t="str">
            <v>$ 0</v>
          </cell>
          <cell r="FF572" t="str">
            <v>#¡VALOR!</v>
          </cell>
          <cell r="FG572" t="str">
            <v>#¡VALOR!</v>
          </cell>
          <cell r="FH572"/>
          <cell r="FI572"/>
          <cell r="FJ572" t="str">
            <v>#N/D</v>
          </cell>
          <cell r="FK572" t="str">
            <v>#N/D</v>
          </cell>
          <cell r="FL572" t="str">
            <v>$572</v>
          </cell>
          <cell r="FM572" t="str">
            <v>#N/D</v>
          </cell>
          <cell r="FN572" t="str">
            <v>#N/D</v>
          </cell>
          <cell r="FO572" t="str">
            <v>#N/D</v>
          </cell>
          <cell r="FP572" t="str">
            <v>#N/D</v>
          </cell>
          <cell r="FQ572" t="str">
            <v>#¡REF!</v>
          </cell>
          <cell r="FR572" t="str">
            <v>#N/D</v>
          </cell>
          <cell r="FS572"/>
          <cell r="FT572"/>
          <cell r="FU572"/>
          <cell r="FV572">
            <v>0</v>
          </cell>
          <cell r="FW572" t="str">
            <v>#N/D</v>
          </cell>
          <cell r="FX572"/>
          <cell r="FY572"/>
          <cell r="FZ572"/>
          <cell r="GA572"/>
          <cell r="GB572"/>
          <cell r="GC572"/>
        </row>
        <row r="573">
          <cell r="A573"/>
          <cell r="B573"/>
          <cell r="C573">
            <v>2025</v>
          </cell>
          <cell r="D573"/>
          <cell r="E573"/>
          <cell r="F573"/>
          <cell r="G573"/>
          <cell r="H573"/>
          <cell r="I573"/>
          <cell r="J573"/>
          <cell r="K573"/>
          <cell r="L573"/>
          <cell r="M573"/>
          <cell r="N573"/>
          <cell r="O573"/>
          <cell r="P573"/>
          <cell r="Q573"/>
          <cell r="R573"/>
          <cell r="S573"/>
          <cell r="T573"/>
          <cell r="U573"/>
          <cell r="V573"/>
          <cell r="W573"/>
          <cell r="X573"/>
          <cell r="Y573"/>
          <cell r="Z573"/>
          <cell r="AA573"/>
          <cell r="AB573"/>
          <cell r="AC573"/>
          <cell r="AD573"/>
          <cell r="AE573"/>
          <cell r="AF573"/>
          <cell r="AG573"/>
          <cell r="AH573"/>
          <cell r="AI573"/>
          <cell r="AJ573"/>
          <cell r="AK573"/>
          <cell r="AL573"/>
          <cell r="AM573" t="str">
            <v>#¡VALOR!</v>
          </cell>
          <cell r="AN573">
            <v>0</v>
          </cell>
          <cell r="AO573"/>
          <cell r="AP573"/>
          <cell r="AQ573"/>
          <cell r="AR573"/>
          <cell r="AS573"/>
          <cell r="AT573"/>
          <cell r="AU573"/>
          <cell r="AV573"/>
          <cell r="AW573"/>
          <cell r="AX573"/>
          <cell r="AY573"/>
          <cell r="AZ573"/>
          <cell r="BA573"/>
          <cell r="BB573"/>
          <cell r="BC573"/>
          <cell r="BD573"/>
          <cell r="BE573"/>
          <cell r="BF573"/>
          <cell r="BG573"/>
          <cell r="BH573"/>
          <cell r="BI573"/>
          <cell r="BJ573"/>
          <cell r="BK573"/>
          <cell r="BL573"/>
          <cell r="BM573"/>
          <cell r="BN573"/>
          <cell r="BO573"/>
          <cell r="BP573"/>
          <cell r="BQ573"/>
          <cell r="BR573"/>
          <cell r="BS573"/>
          <cell r="BT573"/>
          <cell r="BU573"/>
          <cell r="BV573"/>
          <cell r="BW573"/>
          <cell r="BX573"/>
          <cell r="BY573"/>
          <cell r="BZ573"/>
          <cell r="CA573"/>
          <cell r="CB573"/>
          <cell r="CC573"/>
          <cell r="CD573"/>
          <cell r="CE573"/>
          <cell r="CF573"/>
          <cell r="CG573"/>
          <cell r="CH573"/>
          <cell r="CI573"/>
          <cell r="CJ573"/>
          <cell r="CK573"/>
          <cell r="CL573"/>
          <cell r="CM573"/>
          <cell r="CN573"/>
          <cell r="CO573"/>
          <cell r="CP573"/>
          <cell r="CQ573"/>
          <cell r="CR573"/>
          <cell r="CS573"/>
          <cell r="CT573"/>
          <cell r="CU573"/>
          <cell r="CV573"/>
          <cell r="CW573"/>
          <cell r="CX573"/>
          <cell r="CY573"/>
          <cell r="CZ573"/>
          <cell r="DA573"/>
          <cell r="DB573"/>
          <cell r="DC573"/>
          <cell r="DD573"/>
          <cell r="DE573"/>
          <cell r="DF573"/>
          <cell r="DG573"/>
          <cell r="DH573"/>
          <cell r="DI573"/>
          <cell r="DJ573"/>
          <cell r="DK573"/>
          <cell r="DL573"/>
          <cell r="DM573"/>
          <cell r="DN573"/>
          <cell r="DO573"/>
          <cell r="DP573"/>
          <cell r="DQ573"/>
          <cell r="DR573"/>
          <cell r="DS573"/>
          <cell r="DT573"/>
          <cell r="DU573"/>
          <cell r="DV573"/>
          <cell r="DW573"/>
          <cell r="DX573"/>
          <cell r="DY573"/>
          <cell r="DZ573"/>
          <cell r="EA573"/>
          <cell r="EB573"/>
          <cell r="EC573"/>
          <cell r="ED573"/>
          <cell r="EE573"/>
          <cell r="EF573"/>
          <cell r="EG573"/>
          <cell r="EH573"/>
          <cell r="EI573"/>
          <cell r="EJ573"/>
          <cell r="EK573"/>
          <cell r="EL573"/>
          <cell r="EM573"/>
          <cell r="EN573"/>
          <cell r="EO573"/>
          <cell r="EP573"/>
          <cell r="EQ573"/>
          <cell r="ER573"/>
          <cell r="ES573"/>
          <cell r="ET573"/>
          <cell r="EU573" t="str">
            <v>$ -</v>
          </cell>
          <cell r="EV573"/>
          <cell r="EW573"/>
          <cell r="EX573"/>
          <cell r="EY573"/>
          <cell r="EZ573"/>
          <cell r="FA573"/>
          <cell r="FB573">
            <v>0</v>
          </cell>
          <cell r="FC573" t="str">
            <v>#¡VALOR!</v>
          </cell>
          <cell r="FD573">
            <v>0</v>
          </cell>
          <cell r="FE573" t="str">
            <v>$ 0</v>
          </cell>
          <cell r="FF573" t="str">
            <v>#¡VALOR!</v>
          </cell>
          <cell r="FG573" t="str">
            <v>#¡VALOR!</v>
          </cell>
          <cell r="FH573"/>
          <cell r="FI573"/>
          <cell r="FJ573" t="str">
            <v>#N/D</v>
          </cell>
          <cell r="FK573" t="str">
            <v>#N/D</v>
          </cell>
          <cell r="FL573" t="str">
            <v>$573</v>
          </cell>
          <cell r="FM573" t="str">
            <v>#N/D</v>
          </cell>
          <cell r="FN573" t="str">
            <v>#N/D</v>
          </cell>
          <cell r="FO573" t="str">
            <v>#N/D</v>
          </cell>
          <cell r="FP573" t="str">
            <v>#N/D</v>
          </cell>
          <cell r="FQ573" t="str">
            <v>#¡REF!</v>
          </cell>
          <cell r="FR573" t="str">
            <v>#N/D</v>
          </cell>
          <cell r="FS573"/>
          <cell r="FT573"/>
          <cell r="FU573"/>
          <cell r="FV573">
            <v>0</v>
          </cell>
          <cell r="FW573" t="str">
            <v>#N/D</v>
          </cell>
          <cell r="FX573"/>
          <cell r="FY573"/>
          <cell r="FZ573"/>
          <cell r="GA573"/>
          <cell r="GB573"/>
          <cell r="GC573"/>
        </row>
        <row r="574">
          <cell r="A574"/>
          <cell r="B574"/>
          <cell r="C574">
            <v>2025</v>
          </cell>
          <cell r="D574"/>
          <cell r="E574"/>
          <cell r="F574"/>
          <cell r="G574"/>
          <cell r="H574"/>
          <cell r="I574"/>
          <cell r="J574"/>
          <cell r="K574"/>
          <cell r="L574"/>
          <cell r="M574"/>
          <cell r="N574"/>
          <cell r="O574"/>
          <cell r="P574"/>
          <cell r="Q574"/>
          <cell r="R574"/>
          <cell r="S574"/>
          <cell r="T574"/>
          <cell r="U574"/>
          <cell r="V574"/>
          <cell r="W574"/>
          <cell r="X574"/>
          <cell r="Y574"/>
          <cell r="Z574"/>
          <cell r="AA574"/>
          <cell r="AB574"/>
          <cell r="AC574"/>
          <cell r="AD574"/>
          <cell r="AE574"/>
          <cell r="AF574"/>
          <cell r="AG574"/>
          <cell r="AH574"/>
          <cell r="AI574"/>
          <cell r="AJ574"/>
          <cell r="AK574"/>
          <cell r="AL574"/>
          <cell r="AM574" t="str">
            <v>#¡VALOR!</v>
          </cell>
          <cell r="AN574">
            <v>0</v>
          </cell>
          <cell r="AO574"/>
          <cell r="AP574"/>
          <cell r="AQ574"/>
          <cell r="AR574"/>
          <cell r="AS574"/>
          <cell r="AT574"/>
          <cell r="AU574"/>
          <cell r="AV574"/>
          <cell r="AW574"/>
          <cell r="AX574"/>
          <cell r="AY574"/>
          <cell r="AZ574"/>
          <cell r="BA574"/>
          <cell r="BB574"/>
          <cell r="BC574"/>
          <cell r="BD574"/>
          <cell r="BE574"/>
          <cell r="BF574"/>
          <cell r="BG574"/>
          <cell r="BH574"/>
          <cell r="BI574"/>
          <cell r="BJ574"/>
          <cell r="BK574"/>
          <cell r="BL574"/>
          <cell r="BM574"/>
          <cell r="BN574"/>
          <cell r="BO574"/>
          <cell r="BP574"/>
          <cell r="BQ574"/>
          <cell r="BR574"/>
          <cell r="BS574"/>
          <cell r="BT574"/>
          <cell r="BU574"/>
          <cell r="BV574"/>
          <cell r="BW574"/>
          <cell r="BX574"/>
          <cell r="BY574"/>
          <cell r="BZ574"/>
          <cell r="CA574"/>
          <cell r="CB574"/>
          <cell r="CC574"/>
          <cell r="CD574"/>
          <cell r="CE574"/>
          <cell r="CF574"/>
          <cell r="CG574"/>
          <cell r="CH574"/>
          <cell r="CI574"/>
          <cell r="CJ574"/>
          <cell r="CK574"/>
          <cell r="CL574"/>
          <cell r="CM574"/>
          <cell r="CN574"/>
          <cell r="CO574"/>
          <cell r="CP574"/>
          <cell r="CQ574"/>
          <cell r="CR574"/>
          <cell r="CS574"/>
          <cell r="CT574"/>
          <cell r="CU574"/>
          <cell r="CV574"/>
          <cell r="CW574"/>
          <cell r="CX574"/>
          <cell r="CY574"/>
          <cell r="CZ574"/>
          <cell r="DA574"/>
          <cell r="DB574"/>
          <cell r="DC574"/>
          <cell r="DD574"/>
          <cell r="DE574"/>
          <cell r="DF574"/>
          <cell r="DG574"/>
          <cell r="DH574"/>
          <cell r="DI574"/>
          <cell r="DJ574"/>
          <cell r="DK574"/>
          <cell r="DL574"/>
          <cell r="DM574"/>
          <cell r="DN574"/>
          <cell r="DO574"/>
          <cell r="DP574"/>
          <cell r="DQ574"/>
          <cell r="DR574"/>
          <cell r="DS574"/>
          <cell r="DT574"/>
          <cell r="DU574"/>
          <cell r="DV574"/>
          <cell r="DW574"/>
          <cell r="DX574"/>
          <cell r="DY574"/>
          <cell r="DZ574"/>
          <cell r="EA574"/>
          <cell r="EB574"/>
          <cell r="EC574"/>
          <cell r="ED574"/>
          <cell r="EE574"/>
          <cell r="EF574"/>
          <cell r="EG574"/>
          <cell r="EH574"/>
          <cell r="EI574"/>
          <cell r="EJ574"/>
          <cell r="EK574"/>
          <cell r="EL574"/>
          <cell r="EM574"/>
          <cell r="EN574"/>
          <cell r="EO574"/>
          <cell r="EP574"/>
          <cell r="EQ574"/>
          <cell r="ER574"/>
          <cell r="ES574"/>
          <cell r="ET574"/>
          <cell r="EU574" t="str">
            <v>$ -</v>
          </cell>
          <cell r="EV574"/>
          <cell r="EW574"/>
          <cell r="EX574"/>
          <cell r="EY574"/>
          <cell r="EZ574"/>
          <cell r="FA574"/>
          <cell r="FB574">
            <v>0</v>
          </cell>
          <cell r="FC574" t="str">
            <v>#¡VALOR!</v>
          </cell>
          <cell r="FD574">
            <v>0</v>
          </cell>
          <cell r="FE574" t="str">
            <v>$ 0</v>
          </cell>
          <cell r="FF574" t="str">
            <v>#¡VALOR!</v>
          </cell>
          <cell r="FG574" t="str">
            <v>#¡VALOR!</v>
          </cell>
          <cell r="FH574"/>
          <cell r="FI574"/>
          <cell r="FJ574" t="str">
            <v>#N/D</v>
          </cell>
          <cell r="FK574" t="str">
            <v>#N/D</v>
          </cell>
          <cell r="FL574" t="str">
            <v>$574</v>
          </cell>
          <cell r="FM574" t="str">
            <v>#N/D</v>
          </cell>
          <cell r="FN574" t="str">
            <v>#N/D</v>
          </cell>
          <cell r="FO574" t="str">
            <v>#N/D</v>
          </cell>
          <cell r="FP574" t="str">
            <v>#N/D</v>
          </cell>
          <cell r="FQ574" t="str">
            <v>#¡REF!</v>
          </cell>
          <cell r="FR574" t="str">
            <v>#N/D</v>
          </cell>
          <cell r="FS574"/>
          <cell r="FT574"/>
          <cell r="FU574"/>
          <cell r="FV574">
            <v>0</v>
          </cell>
          <cell r="FW574" t="str">
            <v>#N/D</v>
          </cell>
          <cell r="FX574"/>
          <cell r="FY574"/>
          <cell r="FZ574"/>
          <cell r="GA574"/>
          <cell r="GB574"/>
          <cell r="GC574"/>
        </row>
        <row r="575">
          <cell r="A575"/>
          <cell r="B575"/>
          <cell r="C575">
            <v>2025</v>
          </cell>
          <cell r="D575"/>
          <cell r="E575"/>
          <cell r="F575"/>
          <cell r="G575"/>
          <cell r="H575"/>
          <cell r="I575"/>
          <cell r="J575"/>
          <cell r="K575"/>
          <cell r="L575"/>
          <cell r="M575"/>
          <cell r="N575"/>
          <cell r="O575"/>
          <cell r="P575"/>
          <cell r="Q575"/>
          <cell r="R575"/>
          <cell r="S575"/>
          <cell r="T575"/>
          <cell r="U575"/>
          <cell r="V575"/>
          <cell r="W575"/>
          <cell r="X575"/>
          <cell r="Y575"/>
          <cell r="Z575"/>
          <cell r="AA575"/>
          <cell r="AB575"/>
          <cell r="AC575"/>
          <cell r="AD575"/>
          <cell r="AE575"/>
          <cell r="AF575"/>
          <cell r="AG575"/>
          <cell r="AH575"/>
          <cell r="AI575"/>
          <cell r="AJ575"/>
          <cell r="AK575"/>
          <cell r="AL575"/>
          <cell r="AM575" t="str">
            <v>#¡VALOR!</v>
          </cell>
          <cell r="AN575">
            <v>0</v>
          </cell>
          <cell r="AO575"/>
          <cell r="AP575"/>
          <cell r="AQ575"/>
          <cell r="AR575"/>
          <cell r="AS575"/>
          <cell r="AT575"/>
          <cell r="AU575"/>
          <cell r="AV575"/>
          <cell r="AW575"/>
          <cell r="AX575"/>
          <cell r="AY575"/>
          <cell r="AZ575"/>
          <cell r="BA575"/>
          <cell r="BB575"/>
          <cell r="BC575"/>
          <cell r="BD575"/>
          <cell r="BE575"/>
          <cell r="BF575"/>
          <cell r="BG575"/>
          <cell r="BH575"/>
          <cell r="BI575"/>
          <cell r="BJ575"/>
          <cell r="BK575"/>
          <cell r="BL575"/>
          <cell r="BM575"/>
          <cell r="BN575"/>
          <cell r="BO575"/>
          <cell r="BP575"/>
          <cell r="BQ575"/>
          <cell r="BR575"/>
          <cell r="BS575"/>
          <cell r="BT575"/>
          <cell r="BU575"/>
          <cell r="BV575"/>
          <cell r="BW575"/>
          <cell r="BX575"/>
          <cell r="BY575"/>
          <cell r="BZ575"/>
          <cell r="CA575"/>
          <cell r="CB575"/>
          <cell r="CC575"/>
          <cell r="CD575"/>
          <cell r="CE575"/>
          <cell r="CF575"/>
          <cell r="CG575"/>
          <cell r="CH575"/>
          <cell r="CI575"/>
          <cell r="CJ575"/>
          <cell r="CK575"/>
          <cell r="CL575"/>
          <cell r="CM575"/>
          <cell r="CN575"/>
          <cell r="CO575"/>
          <cell r="CP575"/>
          <cell r="CQ575"/>
          <cell r="CR575"/>
          <cell r="CS575"/>
          <cell r="CT575"/>
          <cell r="CU575"/>
          <cell r="CV575"/>
          <cell r="CW575"/>
          <cell r="CX575"/>
          <cell r="CY575"/>
          <cell r="CZ575"/>
          <cell r="DA575"/>
          <cell r="DB575"/>
          <cell r="DC575"/>
          <cell r="DD575"/>
          <cell r="DE575"/>
          <cell r="DF575"/>
          <cell r="DG575"/>
          <cell r="DH575"/>
          <cell r="DI575"/>
          <cell r="DJ575"/>
          <cell r="DK575"/>
          <cell r="DL575"/>
          <cell r="DM575"/>
          <cell r="DN575"/>
          <cell r="DO575"/>
          <cell r="DP575"/>
          <cell r="DQ575"/>
          <cell r="DR575"/>
          <cell r="DS575"/>
          <cell r="DT575"/>
          <cell r="DU575"/>
          <cell r="DV575"/>
          <cell r="DW575"/>
          <cell r="DX575"/>
          <cell r="DY575"/>
          <cell r="DZ575"/>
          <cell r="EA575"/>
          <cell r="EB575"/>
          <cell r="EC575"/>
          <cell r="ED575"/>
          <cell r="EE575"/>
          <cell r="EF575"/>
          <cell r="EG575"/>
          <cell r="EH575"/>
          <cell r="EI575"/>
          <cell r="EJ575"/>
          <cell r="EK575"/>
          <cell r="EL575"/>
          <cell r="EM575"/>
          <cell r="EN575"/>
          <cell r="EO575"/>
          <cell r="EP575"/>
          <cell r="EQ575"/>
          <cell r="ER575"/>
          <cell r="ES575"/>
          <cell r="ET575"/>
          <cell r="EU575" t="str">
            <v>$ -</v>
          </cell>
          <cell r="EV575"/>
          <cell r="EW575"/>
          <cell r="EX575"/>
          <cell r="EY575"/>
          <cell r="EZ575"/>
          <cell r="FA575"/>
          <cell r="FB575">
            <v>0</v>
          </cell>
          <cell r="FC575" t="str">
            <v>#¡VALOR!</v>
          </cell>
          <cell r="FD575">
            <v>0</v>
          </cell>
          <cell r="FE575" t="str">
            <v>$ 0</v>
          </cell>
          <cell r="FF575" t="str">
            <v>#¡VALOR!</v>
          </cell>
          <cell r="FG575" t="str">
            <v>#¡VALOR!</v>
          </cell>
          <cell r="FH575"/>
          <cell r="FI575"/>
          <cell r="FJ575" t="str">
            <v>#N/D</v>
          </cell>
          <cell r="FK575" t="str">
            <v>#N/D</v>
          </cell>
          <cell r="FL575" t="str">
            <v>$575</v>
          </cell>
          <cell r="FM575" t="str">
            <v>#N/D</v>
          </cell>
          <cell r="FN575" t="str">
            <v>#N/D</v>
          </cell>
          <cell r="FO575" t="str">
            <v>#N/D</v>
          </cell>
          <cell r="FP575" t="str">
            <v>#N/D</v>
          </cell>
          <cell r="FQ575" t="str">
            <v>#¡REF!</v>
          </cell>
          <cell r="FR575" t="str">
            <v>#N/D</v>
          </cell>
          <cell r="FS575"/>
          <cell r="FT575"/>
          <cell r="FU575"/>
          <cell r="FV575">
            <v>0</v>
          </cell>
          <cell r="FW575" t="str">
            <v>#N/D</v>
          </cell>
          <cell r="FX575"/>
          <cell r="FY575"/>
          <cell r="FZ575"/>
          <cell r="GA575"/>
          <cell r="GB575"/>
          <cell r="GC575"/>
        </row>
        <row r="576">
          <cell r="A576"/>
          <cell r="B576"/>
          <cell r="C576">
            <v>2025</v>
          </cell>
          <cell r="D576"/>
          <cell r="E576"/>
          <cell r="F576"/>
          <cell r="G576"/>
          <cell r="H576"/>
          <cell r="I576"/>
          <cell r="J576"/>
          <cell r="K576"/>
          <cell r="L576"/>
          <cell r="M576"/>
          <cell r="N576"/>
          <cell r="O576"/>
          <cell r="P576"/>
          <cell r="Q576"/>
          <cell r="R576"/>
          <cell r="S576"/>
          <cell r="T576"/>
          <cell r="U576"/>
          <cell r="V576"/>
          <cell r="W576"/>
          <cell r="X576"/>
          <cell r="Y576"/>
          <cell r="Z576"/>
          <cell r="AA576"/>
          <cell r="AB576"/>
          <cell r="AC576"/>
          <cell r="AD576"/>
          <cell r="AE576"/>
          <cell r="AF576"/>
          <cell r="AG576"/>
          <cell r="AH576"/>
          <cell r="AI576"/>
          <cell r="AJ576"/>
          <cell r="AK576"/>
          <cell r="AL576"/>
          <cell r="AM576" t="str">
            <v>#¡VALOR!</v>
          </cell>
          <cell r="AN576">
            <v>0</v>
          </cell>
          <cell r="AO576"/>
          <cell r="AP576"/>
          <cell r="AQ576"/>
          <cell r="AR576"/>
          <cell r="AS576"/>
          <cell r="AT576"/>
          <cell r="AU576"/>
          <cell r="AV576"/>
          <cell r="AW576"/>
          <cell r="AX576"/>
          <cell r="AY576"/>
          <cell r="AZ576"/>
          <cell r="BA576"/>
          <cell r="BB576"/>
          <cell r="BC576"/>
          <cell r="BD576"/>
          <cell r="BE576"/>
          <cell r="BF576"/>
          <cell r="BG576"/>
          <cell r="BH576"/>
          <cell r="BI576"/>
          <cell r="BJ576"/>
          <cell r="BK576"/>
          <cell r="BL576"/>
          <cell r="BM576"/>
          <cell r="BN576"/>
          <cell r="BO576"/>
          <cell r="BP576"/>
          <cell r="BQ576"/>
          <cell r="BR576"/>
          <cell r="BS576"/>
          <cell r="BT576"/>
          <cell r="BU576"/>
          <cell r="BV576"/>
          <cell r="BW576"/>
          <cell r="BX576"/>
          <cell r="BY576"/>
          <cell r="BZ576"/>
          <cell r="CA576"/>
          <cell r="CB576"/>
          <cell r="CC576"/>
          <cell r="CD576"/>
          <cell r="CE576"/>
          <cell r="CF576"/>
          <cell r="CG576"/>
          <cell r="CH576"/>
          <cell r="CI576"/>
          <cell r="CJ576"/>
          <cell r="CK576"/>
          <cell r="CL576"/>
          <cell r="CM576"/>
          <cell r="CN576"/>
          <cell r="CO576"/>
          <cell r="CP576"/>
          <cell r="CQ576"/>
          <cell r="CR576"/>
          <cell r="CS576"/>
          <cell r="CT576"/>
          <cell r="CU576"/>
          <cell r="CV576"/>
          <cell r="CW576"/>
          <cell r="CX576"/>
          <cell r="CY576"/>
          <cell r="CZ576"/>
          <cell r="DA576"/>
          <cell r="DB576"/>
          <cell r="DC576"/>
          <cell r="DD576"/>
          <cell r="DE576"/>
          <cell r="DF576"/>
          <cell r="DG576"/>
          <cell r="DH576"/>
          <cell r="DI576"/>
          <cell r="DJ576"/>
          <cell r="DK576"/>
          <cell r="DL576"/>
          <cell r="DM576"/>
          <cell r="DN576"/>
          <cell r="DO576"/>
          <cell r="DP576"/>
          <cell r="DQ576"/>
          <cell r="DR576"/>
          <cell r="DS576"/>
          <cell r="DT576"/>
          <cell r="DU576"/>
          <cell r="DV576"/>
          <cell r="DW576"/>
          <cell r="DX576"/>
          <cell r="DY576"/>
          <cell r="DZ576"/>
          <cell r="EA576"/>
          <cell r="EB576"/>
          <cell r="EC576"/>
          <cell r="ED576"/>
          <cell r="EE576"/>
          <cell r="EF576"/>
          <cell r="EG576"/>
          <cell r="EH576"/>
          <cell r="EI576"/>
          <cell r="EJ576"/>
          <cell r="EK576"/>
          <cell r="EL576"/>
          <cell r="EM576"/>
          <cell r="EN576"/>
          <cell r="EO576"/>
          <cell r="EP576"/>
          <cell r="EQ576"/>
          <cell r="ER576"/>
          <cell r="ES576"/>
          <cell r="ET576"/>
          <cell r="EU576" t="str">
            <v>$ -</v>
          </cell>
          <cell r="EV576"/>
          <cell r="EW576"/>
          <cell r="EX576"/>
          <cell r="EY576"/>
          <cell r="EZ576"/>
          <cell r="FA576"/>
          <cell r="FB576">
            <v>0</v>
          </cell>
          <cell r="FC576" t="str">
            <v>#¡VALOR!</v>
          </cell>
          <cell r="FD576">
            <v>0</v>
          </cell>
          <cell r="FE576" t="str">
            <v>$ 0</v>
          </cell>
          <cell r="FF576" t="str">
            <v>#¡VALOR!</v>
          </cell>
          <cell r="FG576" t="str">
            <v>#¡VALOR!</v>
          </cell>
          <cell r="FH576"/>
          <cell r="FI576"/>
          <cell r="FJ576" t="str">
            <v>#N/D</v>
          </cell>
          <cell r="FK576" t="str">
            <v>#N/D</v>
          </cell>
          <cell r="FL576" t="str">
            <v>$576</v>
          </cell>
          <cell r="FM576" t="str">
            <v>#N/D</v>
          </cell>
          <cell r="FN576" t="str">
            <v>#N/D</v>
          </cell>
          <cell r="FO576" t="str">
            <v>#N/D</v>
          </cell>
          <cell r="FP576" t="str">
            <v>#N/D</v>
          </cell>
          <cell r="FQ576" t="str">
            <v>#¡REF!</v>
          </cell>
          <cell r="FR576" t="str">
            <v>#N/D</v>
          </cell>
          <cell r="FS576"/>
          <cell r="FT576"/>
          <cell r="FU576"/>
          <cell r="FV576">
            <v>0</v>
          </cell>
          <cell r="FW576" t="str">
            <v>#N/D</v>
          </cell>
          <cell r="FX576"/>
          <cell r="FY576"/>
          <cell r="FZ576"/>
          <cell r="GA576"/>
          <cell r="GB576"/>
          <cell r="GC576"/>
        </row>
        <row r="577">
          <cell r="A577"/>
          <cell r="B577"/>
          <cell r="C577">
            <v>2025</v>
          </cell>
          <cell r="D577"/>
          <cell r="E577"/>
          <cell r="F577"/>
          <cell r="G577"/>
          <cell r="H577"/>
          <cell r="I577"/>
          <cell r="J577"/>
          <cell r="K577"/>
          <cell r="L577"/>
          <cell r="M577"/>
          <cell r="N577"/>
          <cell r="O577"/>
          <cell r="P577"/>
          <cell r="Q577"/>
          <cell r="R577"/>
          <cell r="S577"/>
          <cell r="T577"/>
          <cell r="U577"/>
          <cell r="V577"/>
          <cell r="W577"/>
          <cell r="X577"/>
          <cell r="Y577"/>
          <cell r="Z577"/>
          <cell r="AA577"/>
          <cell r="AB577"/>
          <cell r="AC577"/>
          <cell r="AD577"/>
          <cell r="AE577"/>
          <cell r="AF577"/>
          <cell r="AG577"/>
          <cell r="AH577"/>
          <cell r="AI577"/>
          <cell r="AJ577"/>
          <cell r="AK577"/>
          <cell r="AL577"/>
          <cell r="AM577" t="str">
            <v>#¡VALOR!</v>
          </cell>
          <cell r="AN577">
            <v>0</v>
          </cell>
          <cell r="AO577"/>
          <cell r="AP577"/>
          <cell r="AQ577"/>
          <cell r="AR577"/>
          <cell r="AS577"/>
          <cell r="AT577"/>
          <cell r="AU577"/>
          <cell r="AV577"/>
          <cell r="AW577"/>
          <cell r="AX577"/>
          <cell r="AY577"/>
          <cell r="AZ577"/>
          <cell r="BA577"/>
          <cell r="BB577"/>
          <cell r="BC577"/>
          <cell r="BD577"/>
          <cell r="BE577"/>
          <cell r="BF577"/>
          <cell r="BG577"/>
          <cell r="BH577"/>
          <cell r="BI577"/>
          <cell r="BJ577"/>
          <cell r="BK577"/>
          <cell r="BL577"/>
          <cell r="BM577"/>
          <cell r="BN577"/>
          <cell r="BO577"/>
          <cell r="BP577"/>
          <cell r="BQ577"/>
          <cell r="BR577"/>
          <cell r="BS577"/>
          <cell r="BT577"/>
          <cell r="BU577"/>
          <cell r="BV577"/>
          <cell r="BW577"/>
          <cell r="BX577"/>
          <cell r="BY577"/>
          <cell r="BZ577"/>
          <cell r="CA577"/>
          <cell r="CB577"/>
          <cell r="CC577"/>
          <cell r="CD577"/>
          <cell r="CE577"/>
          <cell r="CF577"/>
          <cell r="CG577"/>
          <cell r="CH577"/>
          <cell r="CI577"/>
          <cell r="CJ577"/>
          <cell r="CK577"/>
          <cell r="CL577"/>
          <cell r="CM577"/>
          <cell r="CN577"/>
          <cell r="CO577"/>
          <cell r="CP577"/>
          <cell r="CQ577"/>
          <cell r="CR577"/>
          <cell r="CS577"/>
          <cell r="CT577"/>
          <cell r="CU577"/>
          <cell r="CV577"/>
          <cell r="CW577"/>
          <cell r="CX577"/>
          <cell r="CY577"/>
          <cell r="CZ577"/>
          <cell r="DA577"/>
          <cell r="DB577"/>
          <cell r="DC577"/>
          <cell r="DD577"/>
          <cell r="DE577"/>
          <cell r="DF577"/>
          <cell r="DG577"/>
          <cell r="DH577"/>
          <cell r="DI577"/>
          <cell r="DJ577"/>
          <cell r="DK577"/>
          <cell r="DL577"/>
          <cell r="DM577"/>
          <cell r="DN577"/>
          <cell r="DO577"/>
          <cell r="DP577"/>
          <cell r="DQ577"/>
          <cell r="DR577"/>
          <cell r="DS577"/>
          <cell r="DT577"/>
          <cell r="DU577"/>
          <cell r="DV577"/>
          <cell r="DW577"/>
          <cell r="DX577"/>
          <cell r="DY577"/>
          <cell r="DZ577"/>
          <cell r="EA577"/>
          <cell r="EB577"/>
          <cell r="EC577"/>
          <cell r="ED577"/>
          <cell r="EE577"/>
          <cell r="EF577"/>
          <cell r="EG577"/>
          <cell r="EH577"/>
          <cell r="EI577"/>
          <cell r="EJ577"/>
          <cell r="EK577"/>
          <cell r="EL577"/>
          <cell r="EM577"/>
          <cell r="EN577"/>
          <cell r="EO577"/>
          <cell r="EP577"/>
          <cell r="EQ577"/>
          <cell r="ER577"/>
          <cell r="ES577"/>
          <cell r="ET577"/>
          <cell r="EU577" t="str">
            <v>$ -</v>
          </cell>
          <cell r="EV577"/>
          <cell r="EW577"/>
          <cell r="EX577"/>
          <cell r="EY577"/>
          <cell r="EZ577"/>
          <cell r="FA577"/>
          <cell r="FB577">
            <v>0</v>
          </cell>
          <cell r="FC577" t="str">
            <v>#¡VALOR!</v>
          </cell>
          <cell r="FD577">
            <v>0</v>
          </cell>
          <cell r="FE577" t="str">
            <v>$ 0</v>
          </cell>
          <cell r="FF577" t="str">
            <v>#¡VALOR!</v>
          </cell>
          <cell r="FG577" t="str">
            <v>#¡VALOR!</v>
          </cell>
          <cell r="FH577"/>
          <cell r="FI577"/>
          <cell r="FJ577" t="str">
            <v>#N/D</v>
          </cell>
          <cell r="FK577" t="str">
            <v>#N/D</v>
          </cell>
          <cell r="FL577" t="str">
            <v>$577</v>
          </cell>
          <cell r="FM577" t="str">
            <v>#N/D</v>
          </cell>
          <cell r="FN577" t="str">
            <v>#N/D</v>
          </cell>
          <cell r="FO577" t="str">
            <v>#N/D</v>
          </cell>
          <cell r="FP577" t="str">
            <v>#N/D</v>
          </cell>
          <cell r="FQ577" t="str">
            <v>#¡REF!</v>
          </cell>
          <cell r="FR577" t="str">
            <v>#N/D</v>
          </cell>
          <cell r="FS577"/>
          <cell r="FT577"/>
          <cell r="FU577"/>
          <cell r="FV577">
            <v>0</v>
          </cell>
          <cell r="FW577" t="str">
            <v>#N/D</v>
          </cell>
          <cell r="FX577"/>
          <cell r="FY577"/>
          <cell r="FZ577"/>
          <cell r="GA577"/>
          <cell r="GB577"/>
          <cell r="GC577"/>
        </row>
        <row r="578">
          <cell r="A578"/>
          <cell r="B578"/>
          <cell r="C578">
            <v>2025</v>
          </cell>
          <cell r="D578"/>
          <cell r="E578"/>
          <cell r="F578"/>
          <cell r="G578"/>
          <cell r="H578"/>
          <cell r="I578"/>
          <cell r="J578"/>
          <cell r="K578"/>
          <cell r="L578"/>
          <cell r="M578"/>
          <cell r="N578"/>
          <cell r="O578"/>
          <cell r="P578"/>
          <cell r="Q578"/>
          <cell r="R578"/>
          <cell r="S578"/>
          <cell r="T578"/>
          <cell r="U578"/>
          <cell r="V578"/>
          <cell r="W578"/>
          <cell r="X578"/>
          <cell r="Y578"/>
          <cell r="Z578"/>
          <cell r="AA578"/>
          <cell r="AB578"/>
          <cell r="AC578"/>
          <cell r="AD578"/>
          <cell r="AE578"/>
          <cell r="AF578"/>
          <cell r="AG578"/>
          <cell r="AH578"/>
          <cell r="AI578"/>
          <cell r="AJ578"/>
          <cell r="AK578"/>
          <cell r="AL578"/>
          <cell r="AM578" t="str">
            <v>#¡VALOR!</v>
          </cell>
          <cell r="AN578">
            <v>0</v>
          </cell>
          <cell r="AO578"/>
          <cell r="AP578"/>
          <cell r="AQ578"/>
          <cell r="AR578"/>
          <cell r="AS578"/>
          <cell r="AT578"/>
          <cell r="AU578"/>
          <cell r="AV578"/>
          <cell r="AW578"/>
          <cell r="AX578"/>
          <cell r="AY578"/>
          <cell r="AZ578"/>
          <cell r="BA578"/>
          <cell r="BB578"/>
          <cell r="BC578"/>
          <cell r="BD578"/>
          <cell r="BE578"/>
          <cell r="BF578"/>
          <cell r="BG578"/>
          <cell r="BH578"/>
          <cell r="BI578"/>
          <cell r="BJ578"/>
          <cell r="BK578"/>
          <cell r="BL578"/>
          <cell r="BM578"/>
          <cell r="BN578"/>
          <cell r="BO578"/>
          <cell r="BP578"/>
          <cell r="BQ578"/>
          <cell r="BR578"/>
          <cell r="BS578"/>
          <cell r="BT578"/>
          <cell r="BU578"/>
          <cell r="BV578"/>
          <cell r="BW578"/>
          <cell r="BX578"/>
          <cell r="BY578"/>
          <cell r="BZ578"/>
          <cell r="CA578"/>
          <cell r="CB578"/>
          <cell r="CC578"/>
          <cell r="CD578"/>
          <cell r="CE578"/>
          <cell r="CF578"/>
          <cell r="CG578"/>
          <cell r="CH578"/>
          <cell r="CI578"/>
          <cell r="CJ578"/>
          <cell r="CK578"/>
          <cell r="CL578"/>
          <cell r="CM578"/>
          <cell r="CN578"/>
          <cell r="CO578"/>
          <cell r="CP578"/>
          <cell r="CQ578"/>
          <cell r="CR578"/>
          <cell r="CS578"/>
          <cell r="CT578"/>
          <cell r="CU578"/>
          <cell r="CV578"/>
          <cell r="CW578"/>
          <cell r="CX578"/>
          <cell r="CY578"/>
          <cell r="CZ578"/>
          <cell r="DA578"/>
          <cell r="DB578"/>
          <cell r="DC578"/>
          <cell r="DD578"/>
          <cell r="DE578"/>
          <cell r="DF578"/>
          <cell r="DG578"/>
          <cell r="DH578"/>
          <cell r="DI578"/>
          <cell r="DJ578"/>
          <cell r="DK578"/>
          <cell r="DL578"/>
          <cell r="DM578"/>
          <cell r="DN578"/>
          <cell r="DO578"/>
          <cell r="DP578"/>
          <cell r="DQ578"/>
          <cell r="DR578"/>
          <cell r="DS578"/>
          <cell r="DT578"/>
          <cell r="DU578"/>
          <cell r="DV578"/>
          <cell r="DW578"/>
          <cell r="DX578"/>
          <cell r="DY578"/>
          <cell r="DZ578"/>
          <cell r="EA578"/>
          <cell r="EB578"/>
          <cell r="EC578"/>
          <cell r="ED578"/>
          <cell r="EE578"/>
          <cell r="EF578"/>
          <cell r="EG578"/>
          <cell r="EH578"/>
          <cell r="EI578"/>
          <cell r="EJ578"/>
          <cell r="EK578"/>
          <cell r="EL578"/>
          <cell r="EM578"/>
          <cell r="EN578"/>
          <cell r="EO578"/>
          <cell r="EP578"/>
          <cell r="EQ578"/>
          <cell r="ER578"/>
          <cell r="ES578"/>
          <cell r="ET578"/>
          <cell r="EU578" t="str">
            <v>$ -</v>
          </cell>
          <cell r="EV578"/>
          <cell r="EW578"/>
          <cell r="EX578"/>
          <cell r="EY578"/>
          <cell r="EZ578"/>
          <cell r="FA578"/>
          <cell r="FB578">
            <v>0</v>
          </cell>
          <cell r="FC578" t="str">
            <v>#¡VALOR!</v>
          </cell>
          <cell r="FD578">
            <v>0</v>
          </cell>
          <cell r="FE578" t="str">
            <v>$ 0</v>
          </cell>
          <cell r="FF578" t="str">
            <v>#¡VALOR!</v>
          </cell>
          <cell r="FG578" t="str">
            <v>#¡VALOR!</v>
          </cell>
          <cell r="FH578"/>
          <cell r="FI578"/>
          <cell r="FJ578" t="str">
            <v>#N/D</v>
          </cell>
          <cell r="FK578" t="str">
            <v>#N/D</v>
          </cell>
          <cell r="FL578" t="str">
            <v>$578</v>
          </cell>
          <cell r="FM578" t="str">
            <v>#N/D</v>
          </cell>
          <cell r="FN578" t="str">
            <v>#N/D</v>
          </cell>
          <cell r="FO578" t="str">
            <v>#N/D</v>
          </cell>
          <cell r="FP578" t="str">
            <v>#N/D</v>
          </cell>
          <cell r="FQ578" t="str">
            <v>#¡REF!</v>
          </cell>
          <cell r="FR578" t="str">
            <v>#N/D</v>
          </cell>
          <cell r="FS578"/>
          <cell r="FT578"/>
          <cell r="FU578"/>
          <cell r="FV578">
            <v>0</v>
          </cell>
          <cell r="FW578" t="str">
            <v>#N/D</v>
          </cell>
          <cell r="FX578"/>
          <cell r="FY578"/>
          <cell r="FZ578"/>
          <cell r="GA578"/>
          <cell r="GB578"/>
          <cell r="GC578"/>
        </row>
        <row r="579">
          <cell r="A579"/>
          <cell r="B579"/>
          <cell r="C579">
            <v>2025</v>
          </cell>
          <cell r="D579"/>
          <cell r="E579"/>
          <cell r="F579"/>
          <cell r="G579"/>
          <cell r="H579"/>
          <cell r="I579"/>
          <cell r="J579"/>
          <cell r="K579"/>
          <cell r="L579"/>
          <cell r="M579"/>
          <cell r="N579"/>
          <cell r="O579"/>
          <cell r="P579"/>
          <cell r="Q579"/>
          <cell r="R579"/>
          <cell r="S579"/>
          <cell r="T579"/>
          <cell r="U579"/>
          <cell r="V579"/>
          <cell r="W579"/>
          <cell r="X579"/>
          <cell r="Y579"/>
          <cell r="Z579"/>
          <cell r="AA579"/>
          <cell r="AB579"/>
          <cell r="AC579"/>
          <cell r="AD579"/>
          <cell r="AE579"/>
          <cell r="AF579"/>
          <cell r="AG579"/>
          <cell r="AH579"/>
          <cell r="AI579"/>
          <cell r="AJ579"/>
          <cell r="AK579"/>
          <cell r="AL579"/>
          <cell r="AM579" t="str">
            <v>#¡VALOR!</v>
          </cell>
          <cell r="AN579">
            <v>0</v>
          </cell>
          <cell r="AO579"/>
          <cell r="AP579"/>
          <cell r="AQ579"/>
          <cell r="AR579"/>
          <cell r="AS579"/>
          <cell r="AT579"/>
          <cell r="AU579"/>
          <cell r="AV579"/>
          <cell r="AW579"/>
          <cell r="AX579"/>
          <cell r="AY579"/>
          <cell r="AZ579"/>
          <cell r="BA579"/>
          <cell r="BB579"/>
          <cell r="BC579"/>
          <cell r="BD579"/>
          <cell r="BE579"/>
          <cell r="BF579"/>
          <cell r="BG579"/>
          <cell r="BH579"/>
          <cell r="BI579"/>
          <cell r="BJ579"/>
          <cell r="BK579"/>
          <cell r="BL579"/>
          <cell r="BM579"/>
          <cell r="BN579"/>
          <cell r="BO579"/>
          <cell r="BP579"/>
          <cell r="BQ579"/>
          <cell r="BR579"/>
          <cell r="BS579"/>
          <cell r="BT579"/>
          <cell r="BU579"/>
          <cell r="BV579"/>
          <cell r="BW579"/>
          <cell r="BX579"/>
          <cell r="BY579"/>
          <cell r="BZ579"/>
          <cell r="CA579"/>
          <cell r="CB579"/>
          <cell r="CC579"/>
          <cell r="CD579"/>
          <cell r="CE579"/>
          <cell r="CF579"/>
          <cell r="CG579"/>
          <cell r="CH579"/>
          <cell r="CI579"/>
          <cell r="CJ579"/>
          <cell r="CK579"/>
          <cell r="CL579"/>
          <cell r="CM579"/>
          <cell r="CN579"/>
          <cell r="CO579"/>
          <cell r="CP579"/>
          <cell r="CQ579"/>
          <cell r="CR579"/>
          <cell r="CS579"/>
          <cell r="CT579"/>
          <cell r="CU579"/>
          <cell r="CV579"/>
          <cell r="CW579"/>
          <cell r="CX579"/>
          <cell r="CY579"/>
          <cell r="CZ579"/>
          <cell r="DA579"/>
          <cell r="DB579"/>
          <cell r="DC579"/>
          <cell r="DD579"/>
          <cell r="DE579"/>
          <cell r="DF579"/>
          <cell r="DG579"/>
          <cell r="DH579"/>
          <cell r="DI579"/>
          <cell r="DJ579"/>
          <cell r="DK579"/>
          <cell r="DL579"/>
          <cell r="DM579"/>
          <cell r="DN579"/>
          <cell r="DO579"/>
          <cell r="DP579"/>
          <cell r="DQ579"/>
          <cell r="DR579"/>
          <cell r="DS579"/>
          <cell r="DT579"/>
          <cell r="DU579"/>
          <cell r="DV579"/>
          <cell r="DW579"/>
          <cell r="DX579"/>
          <cell r="DY579"/>
          <cell r="DZ579"/>
          <cell r="EA579"/>
          <cell r="EB579"/>
          <cell r="EC579"/>
          <cell r="ED579"/>
          <cell r="EE579"/>
          <cell r="EF579"/>
          <cell r="EG579"/>
          <cell r="EH579"/>
          <cell r="EI579"/>
          <cell r="EJ579"/>
          <cell r="EK579"/>
          <cell r="EL579"/>
          <cell r="EM579"/>
          <cell r="EN579"/>
          <cell r="EO579"/>
          <cell r="EP579"/>
          <cell r="EQ579"/>
          <cell r="ER579"/>
          <cell r="ES579"/>
          <cell r="ET579"/>
          <cell r="EU579" t="str">
            <v>$ -</v>
          </cell>
          <cell r="EV579"/>
          <cell r="EW579"/>
          <cell r="EX579"/>
          <cell r="EY579"/>
          <cell r="EZ579"/>
          <cell r="FA579"/>
          <cell r="FB579">
            <v>0</v>
          </cell>
          <cell r="FC579" t="str">
            <v>#¡VALOR!</v>
          </cell>
          <cell r="FD579">
            <v>0</v>
          </cell>
          <cell r="FE579" t="str">
            <v>$ 0</v>
          </cell>
          <cell r="FF579" t="str">
            <v>#¡VALOR!</v>
          </cell>
          <cell r="FG579" t="str">
            <v>#¡VALOR!</v>
          </cell>
          <cell r="FH579"/>
          <cell r="FI579"/>
          <cell r="FJ579" t="str">
            <v>#N/D</v>
          </cell>
          <cell r="FK579" t="str">
            <v>#N/D</v>
          </cell>
          <cell r="FL579" t="str">
            <v>$579</v>
          </cell>
          <cell r="FM579" t="str">
            <v>#N/D</v>
          </cell>
          <cell r="FN579" t="str">
            <v>#N/D</v>
          </cell>
          <cell r="FO579" t="str">
            <v>#N/D</v>
          </cell>
          <cell r="FP579" t="str">
            <v>#N/D</v>
          </cell>
          <cell r="FQ579" t="str">
            <v>#¡REF!</v>
          </cell>
          <cell r="FR579" t="str">
            <v>#N/D</v>
          </cell>
          <cell r="FS579"/>
          <cell r="FT579"/>
          <cell r="FU579"/>
          <cell r="FV579">
            <v>0</v>
          </cell>
          <cell r="FW579" t="str">
            <v>#N/D</v>
          </cell>
          <cell r="FX579"/>
          <cell r="FY579"/>
          <cell r="FZ579"/>
          <cell r="GA579"/>
          <cell r="GB579"/>
          <cell r="GC579"/>
        </row>
        <row r="580">
          <cell r="A580"/>
          <cell r="B580"/>
          <cell r="C580">
            <v>2025</v>
          </cell>
          <cell r="D580"/>
          <cell r="E580"/>
          <cell r="F580"/>
          <cell r="G580"/>
          <cell r="H580"/>
          <cell r="I580"/>
          <cell r="J580"/>
          <cell r="K580"/>
          <cell r="L580"/>
          <cell r="M580"/>
          <cell r="N580"/>
          <cell r="O580"/>
          <cell r="P580"/>
          <cell r="Q580"/>
          <cell r="R580"/>
          <cell r="S580"/>
          <cell r="T580"/>
          <cell r="U580"/>
          <cell r="V580"/>
          <cell r="W580"/>
          <cell r="X580"/>
          <cell r="Y580"/>
          <cell r="Z580"/>
          <cell r="AA580"/>
          <cell r="AB580"/>
          <cell r="AC580"/>
          <cell r="AD580"/>
          <cell r="AE580"/>
          <cell r="AF580"/>
          <cell r="AG580"/>
          <cell r="AH580"/>
          <cell r="AI580"/>
          <cell r="AJ580"/>
          <cell r="AK580"/>
          <cell r="AL580"/>
          <cell r="AM580" t="str">
            <v>#¡VALOR!</v>
          </cell>
          <cell r="AN580">
            <v>0</v>
          </cell>
          <cell r="AO580"/>
          <cell r="AP580"/>
          <cell r="AQ580"/>
          <cell r="AR580"/>
          <cell r="AS580"/>
          <cell r="AT580"/>
          <cell r="AU580"/>
          <cell r="AV580"/>
          <cell r="AW580"/>
          <cell r="AX580"/>
          <cell r="AY580"/>
          <cell r="AZ580"/>
          <cell r="BA580"/>
          <cell r="BB580"/>
          <cell r="BC580"/>
          <cell r="BD580"/>
          <cell r="BE580"/>
          <cell r="BF580"/>
          <cell r="BG580"/>
          <cell r="BH580"/>
          <cell r="BI580"/>
          <cell r="BJ580"/>
          <cell r="BK580"/>
          <cell r="BL580"/>
          <cell r="BM580"/>
          <cell r="BN580"/>
          <cell r="BO580"/>
          <cell r="BP580"/>
          <cell r="BQ580"/>
          <cell r="BR580"/>
          <cell r="BS580"/>
          <cell r="BT580"/>
          <cell r="BU580"/>
          <cell r="BV580"/>
          <cell r="BW580"/>
          <cell r="BX580"/>
          <cell r="BY580"/>
          <cell r="BZ580"/>
          <cell r="CA580"/>
          <cell r="CB580"/>
          <cell r="CC580"/>
          <cell r="CD580"/>
          <cell r="CE580"/>
          <cell r="CF580"/>
          <cell r="CG580"/>
          <cell r="CH580"/>
          <cell r="CI580"/>
          <cell r="CJ580"/>
          <cell r="CK580"/>
          <cell r="CL580"/>
          <cell r="CM580"/>
          <cell r="CN580"/>
          <cell r="CO580"/>
          <cell r="CP580"/>
          <cell r="CQ580"/>
          <cell r="CR580"/>
          <cell r="CS580"/>
          <cell r="CT580"/>
          <cell r="CU580"/>
          <cell r="CV580"/>
          <cell r="CW580"/>
          <cell r="CX580"/>
          <cell r="CY580"/>
          <cell r="CZ580"/>
          <cell r="DA580"/>
          <cell r="DB580"/>
          <cell r="DC580"/>
          <cell r="DD580"/>
          <cell r="DE580"/>
          <cell r="DF580"/>
          <cell r="DG580"/>
          <cell r="DH580"/>
          <cell r="DI580"/>
          <cell r="DJ580"/>
          <cell r="DK580"/>
          <cell r="DL580"/>
          <cell r="DM580"/>
          <cell r="DN580"/>
          <cell r="DO580"/>
          <cell r="DP580"/>
          <cell r="DQ580"/>
          <cell r="DR580"/>
          <cell r="DS580"/>
          <cell r="DT580"/>
          <cell r="DU580"/>
          <cell r="DV580"/>
          <cell r="DW580"/>
          <cell r="DX580"/>
          <cell r="DY580"/>
          <cell r="DZ580"/>
          <cell r="EA580"/>
          <cell r="EB580"/>
          <cell r="EC580"/>
          <cell r="ED580"/>
          <cell r="EE580"/>
          <cell r="EF580"/>
          <cell r="EG580"/>
          <cell r="EH580"/>
          <cell r="EI580"/>
          <cell r="EJ580"/>
          <cell r="EK580"/>
          <cell r="EL580"/>
          <cell r="EM580"/>
          <cell r="EN580"/>
          <cell r="EO580"/>
          <cell r="EP580"/>
          <cell r="EQ580"/>
          <cell r="ER580"/>
          <cell r="ES580"/>
          <cell r="ET580"/>
          <cell r="EU580" t="str">
            <v>$ -</v>
          </cell>
          <cell r="EV580"/>
          <cell r="EW580"/>
          <cell r="EX580"/>
          <cell r="EY580"/>
          <cell r="EZ580"/>
          <cell r="FA580"/>
          <cell r="FB580">
            <v>0</v>
          </cell>
          <cell r="FC580" t="str">
            <v>#¡VALOR!</v>
          </cell>
          <cell r="FD580">
            <v>0</v>
          </cell>
          <cell r="FE580" t="str">
            <v>$ 0</v>
          </cell>
          <cell r="FF580" t="str">
            <v>#¡VALOR!</v>
          </cell>
          <cell r="FG580" t="str">
            <v>#¡VALOR!</v>
          </cell>
          <cell r="FH580"/>
          <cell r="FI580"/>
          <cell r="FJ580" t="str">
            <v>#N/D</v>
          </cell>
          <cell r="FK580" t="str">
            <v>#N/D</v>
          </cell>
          <cell r="FL580" t="str">
            <v>$580</v>
          </cell>
          <cell r="FM580" t="str">
            <v>#N/D</v>
          </cell>
          <cell r="FN580" t="str">
            <v>#N/D</v>
          </cell>
          <cell r="FO580" t="str">
            <v>#N/D</v>
          </cell>
          <cell r="FP580" t="str">
            <v>#N/D</v>
          </cell>
          <cell r="FQ580" t="str">
            <v>#¡REF!</v>
          </cell>
          <cell r="FR580" t="str">
            <v>#N/D</v>
          </cell>
          <cell r="FS580"/>
          <cell r="FT580"/>
          <cell r="FU580"/>
          <cell r="FV580">
            <v>0</v>
          </cell>
          <cell r="FW580" t="str">
            <v>#N/D</v>
          </cell>
          <cell r="FX580"/>
          <cell r="FY580"/>
          <cell r="FZ580"/>
          <cell r="GA580"/>
          <cell r="GB580"/>
          <cell r="GC580"/>
        </row>
        <row r="581">
          <cell r="A581"/>
          <cell r="B581"/>
          <cell r="C581">
            <v>2025</v>
          </cell>
          <cell r="D581"/>
          <cell r="E581"/>
          <cell r="F581"/>
          <cell r="G581"/>
          <cell r="H581"/>
          <cell r="I581"/>
          <cell r="J581"/>
          <cell r="K581"/>
          <cell r="L581"/>
          <cell r="M581"/>
          <cell r="N581"/>
          <cell r="O581"/>
          <cell r="P581"/>
          <cell r="Q581"/>
          <cell r="R581"/>
          <cell r="S581"/>
          <cell r="T581"/>
          <cell r="U581"/>
          <cell r="V581"/>
          <cell r="W581"/>
          <cell r="X581"/>
          <cell r="Y581"/>
          <cell r="Z581"/>
          <cell r="AA581"/>
          <cell r="AB581"/>
          <cell r="AC581"/>
          <cell r="AD581"/>
          <cell r="AE581"/>
          <cell r="AF581"/>
          <cell r="AG581"/>
          <cell r="AH581"/>
          <cell r="AI581"/>
          <cell r="AJ581"/>
          <cell r="AK581"/>
          <cell r="AL581"/>
          <cell r="AM581" t="str">
            <v>#¡VALOR!</v>
          </cell>
          <cell r="AN581">
            <v>0</v>
          </cell>
          <cell r="AO581"/>
          <cell r="AP581"/>
          <cell r="AQ581"/>
          <cell r="AR581"/>
          <cell r="AS581"/>
          <cell r="AT581"/>
          <cell r="AU581"/>
          <cell r="AV581"/>
          <cell r="AW581"/>
          <cell r="AX581"/>
          <cell r="AY581"/>
          <cell r="AZ581"/>
          <cell r="BA581"/>
          <cell r="BB581"/>
          <cell r="BC581"/>
          <cell r="BD581"/>
          <cell r="BE581"/>
          <cell r="BF581"/>
          <cell r="BG581"/>
          <cell r="BH581"/>
          <cell r="BI581"/>
          <cell r="BJ581"/>
          <cell r="BK581"/>
          <cell r="BL581"/>
          <cell r="BM581"/>
          <cell r="BN581"/>
          <cell r="BO581"/>
          <cell r="BP581"/>
          <cell r="BQ581"/>
          <cell r="BR581"/>
          <cell r="BS581"/>
          <cell r="BT581"/>
          <cell r="BU581"/>
          <cell r="BV581"/>
          <cell r="BW581"/>
          <cell r="BX581"/>
          <cell r="BY581"/>
          <cell r="BZ581"/>
          <cell r="CA581"/>
          <cell r="CB581"/>
          <cell r="CC581"/>
          <cell r="CD581"/>
          <cell r="CE581"/>
          <cell r="CF581"/>
          <cell r="CG581"/>
          <cell r="CH581"/>
          <cell r="CI581"/>
          <cell r="CJ581"/>
          <cell r="CK581"/>
          <cell r="CL581"/>
          <cell r="CM581"/>
          <cell r="CN581"/>
          <cell r="CO581"/>
          <cell r="CP581"/>
          <cell r="CQ581"/>
          <cell r="CR581"/>
          <cell r="CS581"/>
          <cell r="CT581"/>
          <cell r="CU581"/>
          <cell r="CV581"/>
          <cell r="CW581"/>
          <cell r="CX581"/>
          <cell r="CY581"/>
          <cell r="CZ581"/>
          <cell r="DA581"/>
          <cell r="DB581"/>
          <cell r="DC581"/>
          <cell r="DD581"/>
          <cell r="DE581"/>
          <cell r="DF581"/>
          <cell r="DG581"/>
          <cell r="DH581"/>
          <cell r="DI581"/>
          <cell r="DJ581"/>
          <cell r="DK581"/>
          <cell r="DL581"/>
          <cell r="DM581"/>
          <cell r="DN581"/>
          <cell r="DO581"/>
          <cell r="DP581"/>
          <cell r="DQ581"/>
          <cell r="DR581"/>
          <cell r="DS581"/>
          <cell r="DT581"/>
          <cell r="DU581"/>
          <cell r="DV581"/>
          <cell r="DW581"/>
          <cell r="DX581"/>
          <cell r="DY581"/>
          <cell r="DZ581"/>
          <cell r="EA581"/>
          <cell r="EB581"/>
          <cell r="EC581"/>
          <cell r="ED581"/>
          <cell r="EE581"/>
          <cell r="EF581"/>
          <cell r="EG581"/>
          <cell r="EH581"/>
          <cell r="EI581"/>
          <cell r="EJ581"/>
          <cell r="EK581"/>
          <cell r="EL581"/>
          <cell r="EM581"/>
          <cell r="EN581"/>
          <cell r="EO581"/>
          <cell r="EP581"/>
          <cell r="EQ581"/>
          <cell r="ER581"/>
          <cell r="ES581"/>
          <cell r="ET581"/>
          <cell r="EU581" t="str">
            <v>$ -</v>
          </cell>
          <cell r="EV581"/>
          <cell r="EW581"/>
          <cell r="EX581"/>
          <cell r="EY581"/>
          <cell r="EZ581"/>
          <cell r="FA581"/>
          <cell r="FB581">
            <v>0</v>
          </cell>
          <cell r="FC581" t="str">
            <v>#¡VALOR!</v>
          </cell>
          <cell r="FD581">
            <v>0</v>
          </cell>
          <cell r="FE581" t="str">
            <v>$ 0</v>
          </cell>
          <cell r="FF581" t="str">
            <v>#¡VALOR!</v>
          </cell>
          <cell r="FG581" t="str">
            <v>#¡VALOR!</v>
          </cell>
          <cell r="FH581"/>
          <cell r="FI581"/>
          <cell r="FJ581" t="str">
            <v>#N/D</v>
          </cell>
          <cell r="FK581" t="str">
            <v>#N/D</v>
          </cell>
          <cell r="FL581" t="str">
            <v>$581</v>
          </cell>
          <cell r="FM581" t="str">
            <v>#N/D</v>
          </cell>
          <cell r="FN581" t="str">
            <v>#N/D</v>
          </cell>
          <cell r="FO581" t="str">
            <v>#N/D</v>
          </cell>
          <cell r="FP581" t="str">
            <v>#N/D</v>
          </cell>
          <cell r="FQ581" t="str">
            <v>#¡REF!</v>
          </cell>
          <cell r="FR581" t="str">
            <v>#N/D</v>
          </cell>
          <cell r="FS581"/>
          <cell r="FT581"/>
          <cell r="FU581"/>
          <cell r="FV581">
            <v>0</v>
          </cell>
          <cell r="FW581" t="str">
            <v>#N/D</v>
          </cell>
          <cell r="FX581"/>
          <cell r="FY581"/>
          <cell r="FZ581"/>
          <cell r="GA581"/>
          <cell r="GB581"/>
          <cell r="GC581"/>
        </row>
        <row r="582">
          <cell r="A582"/>
          <cell r="B582"/>
          <cell r="C582">
            <v>2025</v>
          </cell>
          <cell r="D582"/>
          <cell r="E582"/>
          <cell r="F582"/>
          <cell r="G582"/>
          <cell r="H582"/>
          <cell r="I582"/>
          <cell r="J582"/>
          <cell r="K582"/>
          <cell r="L582"/>
          <cell r="M582"/>
          <cell r="N582"/>
          <cell r="O582"/>
          <cell r="P582"/>
          <cell r="Q582"/>
          <cell r="R582"/>
          <cell r="S582"/>
          <cell r="T582"/>
          <cell r="U582"/>
          <cell r="V582"/>
          <cell r="W582"/>
          <cell r="X582"/>
          <cell r="Y582"/>
          <cell r="Z582"/>
          <cell r="AA582"/>
          <cell r="AB582"/>
          <cell r="AC582"/>
          <cell r="AD582"/>
          <cell r="AE582"/>
          <cell r="AF582"/>
          <cell r="AG582"/>
          <cell r="AH582"/>
          <cell r="AI582"/>
          <cell r="AJ582"/>
          <cell r="AK582"/>
          <cell r="AL582"/>
          <cell r="AM582" t="str">
            <v>#¡VALOR!</v>
          </cell>
          <cell r="AN582">
            <v>0</v>
          </cell>
          <cell r="AO582"/>
          <cell r="AP582"/>
          <cell r="AQ582"/>
          <cell r="AR582"/>
          <cell r="AS582"/>
          <cell r="AT582"/>
          <cell r="AU582"/>
          <cell r="AV582"/>
          <cell r="AW582"/>
          <cell r="AX582"/>
          <cell r="AY582"/>
          <cell r="AZ582"/>
          <cell r="BA582"/>
          <cell r="BB582"/>
          <cell r="BC582"/>
          <cell r="BD582"/>
          <cell r="BE582"/>
          <cell r="BF582"/>
          <cell r="BG582"/>
          <cell r="BH582"/>
          <cell r="BI582"/>
          <cell r="BJ582"/>
          <cell r="BK582"/>
          <cell r="BL582"/>
          <cell r="BM582"/>
          <cell r="BN582"/>
          <cell r="BO582"/>
          <cell r="BP582"/>
          <cell r="BQ582"/>
          <cell r="BR582"/>
          <cell r="BS582"/>
          <cell r="BT582"/>
          <cell r="BU582"/>
          <cell r="BV582"/>
          <cell r="BW582"/>
          <cell r="BX582"/>
          <cell r="BY582"/>
          <cell r="BZ582"/>
          <cell r="CA582"/>
          <cell r="CB582"/>
          <cell r="CC582"/>
          <cell r="CD582"/>
          <cell r="CE582"/>
          <cell r="CF582"/>
          <cell r="CG582"/>
          <cell r="CH582"/>
          <cell r="CI582"/>
          <cell r="CJ582"/>
          <cell r="CK582"/>
          <cell r="CL582"/>
          <cell r="CM582"/>
          <cell r="CN582"/>
          <cell r="CO582"/>
          <cell r="CP582"/>
          <cell r="CQ582"/>
          <cell r="CR582"/>
          <cell r="CS582"/>
          <cell r="CT582"/>
          <cell r="CU582"/>
          <cell r="CV582"/>
          <cell r="CW582"/>
          <cell r="CX582"/>
          <cell r="CY582"/>
          <cell r="CZ582"/>
          <cell r="DA582"/>
          <cell r="DB582"/>
          <cell r="DC582"/>
          <cell r="DD582"/>
          <cell r="DE582"/>
          <cell r="DF582"/>
          <cell r="DG582"/>
          <cell r="DH582"/>
          <cell r="DI582"/>
          <cell r="DJ582"/>
          <cell r="DK582"/>
          <cell r="DL582"/>
          <cell r="DM582"/>
          <cell r="DN582"/>
          <cell r="DO582"/>
          <cell r="DP582"/>
          <cell r="DQ582"/>
          <cell r="DR582"/>
          <cell r="DS582"/>
          <cell r="DT582"/>
          <cell r="DU582"/>
          <cell r="DV582"/>
          <cell r="DW582"/>
          <cell r="DX582"/>
          <cell r="DY582"/>
          <cell r="DZ582"/>
          <cell r="EA582"/>
          <cell r="EB582"/>
          <cell r="EC582"/>
          <cell r="ED582"/>
          <cell r="EE582"/>
          <cell r="EF582"/>
          <cell r="EG582"/>
          <cell r="EH582"/>
          <cell r="EI582"/>
          <cell r="EJ582"/>
          <cell r="EK582"/>
          <cell r="EL582"/>
          <cell r="EM582"/>
          <cell r="EN582"/>
          <cell r="EO582"/>
          <cell r="EP582"/>
          <cell r="EQ582"/>
          <cell r="ER582"/>
          <cell r="ES582"/>
          <cell r="ET582"/>
          <cell r="EU582" t="str">
            <v>$ -</v>
          </cell>
          <cell r="EV582"/>
          <cell r="EW582"/>
          <cell r="EX582"/>
          <cell r="EY582"/>
          <cell r="EZ582"/>
          <cell r="FA582"/>
          <cell r="FB582">
            <v>0</v>
          </cell>
          <cell r="FC582" t="str">
            <v>#¡VALOR!</v>
          </cell>
          <cell r="FD582">
            <v>0</v>
          </cell>
          <cell r="FE582" t="str">
            <v>$ 0</v>
          </cell>
          <cell r="FF582" t="str">
            <v>#¡VALOR!</v>
          </cell>
          <cell r="FG582" t="str">
            <v>#¡VALOR!</v>
          </cell>
          <cell r="FH582"/>
          <cell r="FI582"/>
          <cell r="FJ582" t="str">
            <v>#N/D</v>
          </cell>
          <cell r="FK582" t="str">
            <v>#N/D</v>
          </cell>
          <cell r="FL582" t="str">
            <v>$582</v>
          </cell>
          <cell r="FM582" t="str">
            <v>#N/D</v>
          </cell>
          <cell r="FN582" t="str">
            <v>#N/D</v>
          </cell>
          <cell r="FO582" t="str">
            <v>#N/D</v>
          </cell>
          <cell r="FP582" t="str">
            <v>#N/D</v>
          </cell>
          <cell r="FQ582" t="str">
            <v>#¡REF!</v>
          </cell>
          <cell r="FR582" t="str">
            <v>#N/D</v>
          </cell>
          <cell r="FS582"/>
          <cell r="FT582"/>
          <cell r="FU582"/>
          <cell r="FV582">
            <v>0</v>
          </cell>
          <cell r="FW582" t="str">
            <v>#N/D</v>
          </cell>
          <cell r="FX582"/>
          <cell r="FY582"/>
          <cell r="FZ582"/>
          <cell r="GA582"/>
          <cell r="GB582"/>
          <cell r="GC582"/>
        </row>
        <row r="583">
          <cell r="A583"/>
          <cell r="B583"/>
          <cell r="C583">
            <v>2025</v>
          </cell>
          <cell r="D583"/>
          <cell r="E583"/>
          <cell r="F583"/>
          <cell r="G583"/>
          <cell r="H583"/>
          <cell r="I583"/>
          <cell r="J583"/>
          <cell r="K583"/>
          <cell r="L583"/>
          <cell r="M583"/>
          <cell r="N583"/>
          <cell r="O583"/>
          <cell r="P583"/>
          <cell r="Q583"/>
          <cell r="R583"/>
          <cell r="S583"/>
          <cell r="T583"/>
          <cell r="U583"/>
          <cell r="V583"/>
          <cell r="W583"/>
          <cell r="X583"/>
          <cell r="Y583"/>
          <cell r="Z583"/>
          <cell r="AA583"/>
          <cell r="AB583"/>
          <cell r="AC583"/>
          <cell r="AD583"/>
          <cell r="AE583"/>
          <cell r="AF583"/>
          <cell r="AG583"/>
          <cell r="AH583"/>
          <cell r="AI583"/>
          <cell r="AJ583"/>
          <cell r="AK583"/>
          <cell r="AL583"/>
          <cell r="AM583" t="str">
            <v>#¡VALOR!</v>
          </cell>
          <cell r="AN583">
            <v>0</v>
          </cell>
          <cell r="AO583"/>
          <cell r="AP583"/>
          <cell r="AQ583"/>
          <cell r="AR583"/>
          <cell r="AS583"/>
          <cell r="AT583"/>
          <cell r="AU583"/>
          <cell r="AV583"/>
          <cell r="AW583"/>
          <cell r="AX583"/>
          <cell r="AY583"/>
          <cell r="AZ583"/>
          <cell r="BA583"/>
          <cell r="BB583"/>
          <cell r="BC583"/>
          <cell r="BD583"/>
          <cell r="BE583"/>
          <cell r="BF583"/>
          <cell r="BG583"/>
          <cell r="BH583"/>
          <cell r="BI583"/>
          <cell r="BJ583"/>
          <cell r="BK583"/>
          <cell r="BL583"/>
          <cell r="BM583"/>
          <cell r="BN583"/>
          <cell r="BO583"/>
          <cell r="BP583"/>
          <cell r="BQ583"/>
          <cell r="BR583"/>
          <cell r="BS583"/>
          <cell r="BT583"/>
          <cell r="BU583"/>
          <cell r="BV583"/>
          <cell r="BW583"/>
          <cell r="BX583"/>
          <cell r="BY583"/>
          <cell r="BZ583"/>
          <cell r="CA583"/>
          <cell r="CB583"/>
          <cell r="CC583"/>
          <cell r="CD583"/>
          <cell r="CE583"/>
          <cell r="CF583"/>
          <cell r="CG583"/>
          <cell r="CH583"/>
          <cell r="CI583"/>
          <cell r="CJ583"/>
          <cell r="CK583"/>
          <cell r="CL583"/>
          <cell r="CM583"/>
          <cell r="CN583"/>
          <cell r="CO583"/>
          <cell r="CP583"/>
          <cell r="CQ583"/>
          <cell r="CR583"/>
          <cell r="CS583"/>
          <cell r="CT583"/>
          <cell r="CU583"/>
          <cell r="CV583"/>
          <cell r="CW583"/>
          <cell r="CX583"/>
          <cell r="CY583"/>
          <cell r="CZ583"/>
          <cell r="DA583"/>
          <cell r="DB583"/>
          <cell r="DC583"/>
          <cell r="DD583"/>
          <cell r="DE583"/>
          <cell r="DF583"/>
          <cell r="DG583"/>
          <cell r="DH583"/>
          <cell r="DI583"/>
          <cell r="DJ583"/>
          <cell r="DK583"/>
          <cell r="DL583"/>
          <cell r="DM583"/>
          <cell r="DN583"/>
          <cell r="DO583"/>
          <cell r="DP583"/>
          <cell r="DQ583"/>
          <cell r="DR583"/>
          <cell r="DS583"/>
          <cell r="DT583"/>
          <cell r="DU583"/>
          <cell r="DV583"/>
          <cell r="DW583"/>
          <cell r="DX583"/>
          <cell r="DY583"/>
          <cell r="DZ583"/>
          <cell r="EA583"/>
          <cell r="EB583"/>
          <cell r="EC583"/>
          <cell r="ED583"/>
          <cell r="EE583"/>
          <cell r="EF583"/>
          <cell r="EG583"/>
          <cell r="EH583"/>
          <cell r="EI583"/>
          <cell r="EJ583"/>
          <cell r="EK583"/>
          <cell r="EL583"/>
          <cell r="EM583"/>
          <cell r="EN583"/>
          <cell r="EO583"/>
          <cell r="EP583"/>
          <cell r="EQ583"/>
          <cell r="ER583"/>
          <cell r="ES583"/>
          <cell r="ET583"/>
          <cell r="EU583" t="str">
            <v>$ -</v>
          </cell>
          <cell r="EV583"/>
          <cell r="EW583"/>
          <cell r="EX583"/>
          <cell r="EY583"/>
          <cell r="EZ583"/>
          <cell r="FA583"/>
          <cell r="FB583">
            <v>0</v>
          </cell>
          <cell r="FC583" t="str">
            <v>#¡VALOR!</v>
          </cell>
          <cell r="FD583">
            <v>0</v>
          </cell>
          <cell r="FE583" t="str">
            <v>$ 0</v>
          </cell>
          <cell r="FF583" t="str">
            <v>#¡VALOR!</v>
          </cell>
          <cell r="FG583" t="str">
            <v>#¡VALOR!</v>
          </cell>
          <cell r="FH583"/>
          <cell r="FI583"/>
          <cell r="FJ583" t="str">
            <v>#N/D</v>
          </cell>
          <cell r="FK583" t="str">
            <v>#N/D</v>
          </cell>
          <cell r="FL583" t="str">
            <v>$583</v>
          </cell>
          <cell r="FM583" t="str">
            <v>#N/D</v>
          </cell>
          <cell r="FN583" t="str">
            <v>#N/D</v>
          </cell>
          <cell r="FO583" t="str">
            <v>#N/D</v>
          </cell>
          <cell r="FP583" t="str">
            <v>#N/D</v>
          </cell>
          <cell r="FQ583" t="str">
            <v>#¡REF!</v>
          </cell>
          <cell r="FR583" t="str">
            <v>#N/D</v>
          </cell>
          <cell r="FS583"/>
          <cell r="FT583"/>
          <cell r="FU583"/>
          <cell r="FV583">
            <v>0</v>
          </cell>
          <cell r="FW583" t="str">
            <v>#N/D</v>
          </cell>
          <cell r="FX583"/>
          <cell r="FY583"/>
          <cell r="FZ583"/>
          <cell r="GA583"/>
          <cell r="GB583"/>
          <cell r="GC583"/>
        </row>
        <row r="584">
          <cell r="A584"/>
          <cell r="B584"/>
          <cell r="C584">
            <v>2025</v>
          </cell>
          <cell r="D584"/>
          <cell r="E584"/>
          <cell r="F584"/>
          <cell r="G584"/>
          <cell r="H584"/>
          <cell r="I584"/>
          <cell r="J584"/>
          <cell r="K584"/>
          <cell r="L584"/>
          <cell r="M584"/>
          <cell r="N584"/>
          <cell r="O584"/>
          <cell r="P584"/>
          <cell r="Q584"/>
          <cell r="R584"/>
          <cell r="S584"/>
          <cell r="T584"/>
          <cell r="U584"/>
          <cell r="V584"/>
          <cell r="W584"/>
          <cell r="X584"/>
          <cell r="Y584"/>
          <cell r="Z584"/>
          <cell r="AA584"/>
          <cell r="AB584"/>
          <cell r="AC584"/>
          <cell r="AD584"/>
          <cell r="AE584"/>
          <cell r="AF584"/>
          <cell r="AG584"/>
          <cell r="AH584"/>
          <cell r="AI584"/>
          <cell r="AJ584"/>
          <cell r="AK584"/>
          <cell r="AL584"/>
          <cell r="AM584" t="str">
            <v>#¡VALOR!</v>
          </cell>
          <cell r="AN584">
            <v>0</v>
          </cell>
          <cell r="AO584"/>
          <cell r="AP584"/>
          <cell r="AQ584"/>
          <cell r="AR584"/>
          <cell r="AS584"/>
          <cell r="AT584"/>
          <cell r="AU584"/>
          <cell r="AV584"/>
          <cell r="AW584"/>
          <cell r="AX584"/>
          <cell r="AY584"/>
          <cell r="AZ584"/>
          <cell r="BA584"/>
          <cell r="BB584"/>
          <cell r="BC584"/>
          <cell r="BD584"/>
          <cell r="BE584"/>
          <cell r="BF584"/>
          <cell r="BG584"/>
          <cell r="BH584"/>
          <cell r="BI584"/>
          <cell r="BJ584"/>
          <cell r="BK584"/>
          <cell r="BL584"/>
          <cell r="BM584"/>
          <cell r="BN584"/>
          <cell r="BO584"/>
          <cell r="BP584"/>
          <cell r="BQ584"/>
          <cell r="BR584"/>
          <cell r="BS584"/>
          <cell r="BT584"/>
          <cell r="BU584"/>
          <cell r="BV584"/>
          <cell r="BW584"/>
          <cell r="BX584"/>
          <cell r="BY584"/>
          <cell r="BZ584"/>
          <cell r="CA584"/>
          <cell r="CB584"/>
          <cell r="CC584"/>
          <cell r="CD584"/>
          <cell r="CE584"/>
          <cell r="CF584"/>
          <cell r="CG584"/>
          <cell r="CH584"/>
          <cell r="CI584"/>
          <cell r="CJ584"/>
          <cell r="CK584"/>
          <cell r="CL584"/>
          <cell r="CM584"/>
          <cell r="CN584"/>
          <cell r="CO584"/>
          <cell r="CP584"/>
          <cell r="CQ584"/>
          <cell r="CR584"/>
          <cell r="CS584"/>
          <cell r="CT584"/>
          <cell r="CU584"/>
          <cell r="CV584"/>
          <cell r="CW584"/>
          <cell r="CX584"/>
          <cell r="CY584"/>
          <cell r="CZ584"/>
          <cell r="DA584"/>
          <cell r="DB584"/>
          <cell r="DC584"/>
          <cell r="DD584"/>
          <cell r="DE584"/>
          <cell r="DF584"/>
          <cell r="DG584"/>
          <cell r="DH584"/>
          <cell r="DI584"/>
          <cell r="DJ584"/>
          <cell r="DK584"/>
          <cell r="DL584"/>
          <cell r="DM584"/>
          <cell r="DN584"/>
          <cell r="DO584"/>
          <cell r="DP584"/>
          <cell r="DQ584"/>
          <cell r="DR584"/>
          <cell r="DS584"/>
          <cell r="DT584"/>
          <cell r="DU584"/>
          <cell r="DV584"/>
          <cell r="DW584"/>
          <cell r="DX584"/>
          <cell r="DY584"/>
          <cell r="DZ584"/>
          <cell r="EA584"/>
          <cell r="EB584"/>
          <cell r="EC584"/>
          <cell r="ED584"/>
          <cell r="EE584"/>
          <cell r="EF584"/>
          <cell r="EG584"/>
          <cell r="EH584"/>
          <cell r="EI584"/>
          <cell r="EJ584"/>
          <cell r="EK584"/>
          <cell r="EL584"/>
          <cell r="EM584"/>
          <cell r="EN584"/>
          <cell r="EO584"/>
          <cell r="EP584"/>
          <cell r="EQ584"/>
          <cell r="ER584"/>
          <cell r="ES584"/>
          <cell r="ET584"/>
          <cell r="EU584" t="str">
            <v>$ -</v>
          </cell>
          <cell r="EV584"/>
          <cell r="EW584"/>
          <cell r="EX584"/>
          <cell r="EY584"/>
          <cell r="EZ584"/>
          <cell r="FA584"/>
          <cell r="FB584">
            <v>0</v>
          </cell>
          <cell r="FC584" t="str">
            <v>#¡VALOR!</v>
          </cell>
          <cell r="FD584">
            <v>0</v>
          </cell>
          <cell r="FE584" t="str">
            <v>$ 0</v>
          </cell>
          <cell r="FF584" t="str">
            <v>#¡VALOR!</v>
          </cell>
          <cell r="FG584" t="str">
            <v>#¡VALOR!</v>
          </cell>
          <cell r="FH584"/>
          <cell r="FI584"/>
          <cell r="FJ584" t="str">
            <v>#N/D</v>
          </cell>
          <cell r="FK584" t="str">
            <v>#N/D</v>
          </cell>
          <cell r="FL584" t="str">
            <v>$584</v>
          </cell>
          <cell r="FM584" t="str">
            <v>#N/D</v>
          </cell>
          <cell r="FN584" t="str">
            <v>#N/D</v>
          </cell>
          <cell r="FO584" t="str">
            <v>#N/D</v>
          </cell>
          <cell r="FP584" t="str">
            <v>#N/D</v>
          </cell>
          <cell r="FQ584" t="str">
            <v>#¡REF!</v>
          </cell>
          <cell r="FR584" t="str">
            <v>#N/D</v>
          </cell>
          <cell r="FS584"/>
          <cell r="FT584"/>
          <cell r="FU584"/>
          <cell r="FV584">
            <v>0</v>
          </cell>
          <cell r="FW584" t="str">
            <v>#N/D</v>
          </cell>
          <cell r="FX584"/>
          <cell r="FY584"/>
          <cell r="FZ584"/>
          <cell r="GA584"/>
          <cell r="GB584"/>
          <cell r="GC584"/>
        </row>
        <row r="585">
          <cell r="A585"/>
          <cell r="B585"/>
          <cell r="C585">
            <v>2025</v>
          </cell>
          <cell r="D585"/>
          <cell r="E585"/>
          <cell r="F585"/>
          <cell r="G585"/>
          <cell r="H585"/>
          <cell r="I585"/>
          <cell r="J585"/>
          <cell r="K585"/>
          <cell r="L585"/>
          <cell r="M585"/>
          <cell r="N585"/>
          <cell r="O585"/>
          <cell r="P585"/>
          <cell r="Q585"/>
          <cell r="R585"/>
          <cell r="S585"/>
          <cell r="T585"/>
          <cell r="U585"/>
          <cell r="V585"/>
          <cell r="W585"/>
          <cell r="X585"/>
          <cell r="Y585"/>
          <cell r="Z585"/>
          <cell r="AA585"/>
          <cell r="AB585"/>
          <cell r="AC585"/>
          <cell r="AD585"/>
          <cell r="AE585"/>
          <cell r="AF585"/>
          <cell r="AG585"/>
          <cell r="AH585"/>
          <cell r="AI585"/>
          <cell r="AJ585"/>
          <cell r="AK585"/>
          <cell r="AL585"/>
          <cell r="AM585" t="str">
            <v>#¡VALOR!</v>
          </cell>
          <cell r="AN585">
            <v>0</v>
          </cell>
          <cell r="AO585"/>
          <cell r="AP585"/>
          <cell r="AQ585"/>
          <cell r="AR585"/>
          <cell r="AS585"/>
          <cell r="AT585"/>
          <cell r="AU585"/>
          <cell r="AV585"/>
          <cell r="AW585"/>
          <cell r="AX585"/>
          <cell r="AY585"/>
          <cell r="AZ585"/>
          <cell r="BA585"/>
          <cell r="BB585"/>
          <cell r="BC585"/>
          <cell r="BD585"/>
          <cell r="BE585"/>
          <cell r="BF585"/>
          <cell r="BG585"/>
          <cell r="BH585"/>
          <cell r="BI585"/>
          <cell r="BJ585"/>
          <cell r="BK585"/>
          <cell r="BL585"/>
          <cell r="BM585"/>
          <cell r="BN585"/>
          <cell r="BO585"/>
          <cell r="BP585"/>
          <cell r="BQ585"/>
          <cell r="BR585"/>
          <cell r="BS585"/>
          <cell r="BT585"/>
          <cell r="BU585"/>
          <cell r="BV585"/>
          <cell r="BW585"/>
          <cell r="BX585"/>
          <cell r="BY585"/>
          <cell r="BZ585"/>
          <cell r="CA585"/>
          <cell r="CB585"/>
          <cell r="CC585"/>
          <cell r="CD585"/>
          <cell r="CE585"/>
          <cell r="CF585"/>
          <cell r="CG585"/>
          <cell r="CH585"/>
          <cell r="CI585"/>
          <cell r="CJ585"/>
          <cell r="CK585"/>
          <cell r="CL585"/>
          <cell r="CM585"/>
          <cell r="CN585"/>
          <cell r="CO585"/>
          <cell r="CP585"/>
          <cell r="CQ585"/>
          <cell r="CR585"/>
          <cell r="CS585"/>
          <cell r="CT585"/>
          <cell r="CU585"/>
          <cell r="CV585"/>
          <cell r="CW585"/>
          <cell r="CX585"/>
          <cell r="CY585"/>
          <cell r="CZ585"/>
          <cell r="DA585"/>
          <cell r="DB585"/>
          <cell r="DC585"/>
          <cell r="DD585"/>
          <cell r="DE585"/>
          <cell r="DF585"/>
          <cell r="DG585"/>
          <cell r="DH585"/>
          <cell r="DI585"/>
          <cell r="DJ585"/>
          <cell r="DK585"/>
          <cell r="DL585"/>
          <cell r="DM585"/>
          <cell r="DN585"/>
          <cell r="DO585"/>
          <cell r="DP585"/>
          <cell r="DQ585"/>
          <cell r="DR585"/>
          <cell r="DS585"/>
          <cell r="DT585"/>
          <cell r="DU585"/>
          <cell r="DV585"/>
          <cell r="DW585"/>
          <cell r="DX585"/>
          <cell r="DY585"/>
          <cell r="DZ585"/>
          <cell r="EA585"/>
          <cell r="EB585"/>
          <cell r="EC585"/>
          <cell r="ED585"/>
          <cell r="EE585"/>
          <cell r="EF585"/>
          <cell r="EG585"/>
          <cell r="EH585"/>
          <cell r="EI585"/>
          <cell r="EJ585"/>
          <cell r="EK585"/>
          <cell r="EL585"/>
          <cell r="EM585"/>
          <cell r="EN585"/>
          <cell r="EO585"/>
          <cell r="EP585"/>
          <cell r="EQ585"/>
          <cell r="ER585"/>
          <cell r="ES585"/>
          <cell r="ET585"/>
          <cell r="EU585" t="str">
            <v>$ -</v>
          </cell>
          <cell r="EV585"/>
          <cell r="EW585"/>
          <cell r="EX585"/>
          <cell r="EY585"/>
          <cell r="EZ585"/>
          <cell r="FA585"/>
          <cell r="FB585">
            <v>0</v>
          </cell>
          <cell r="FC585" t="str">
            <v>#¡VALOR!</v>
          </cell>
          <cell r="FD585">
            <v>0</v>
          </cell>
          <cell r="FE585" t="str">
            <v>$ 0</v>
          </cell>
          <cell r="FF585" t="str">
            <v>#¡VALOR!</v>
          </cell>
          <cell r="FG585" t="str">
            <v>#¡VALOR!</v>
          </cell>
          <cell r="FH585"/>
          <cell r="FI585"/>
          <cell r="FJ585" t="str">
            <v>#N/D</v>
          </cell>
          <cell r="FK585" t="str">
            <v>#N/D</v>
          </cell>
          <cell r="FL585" t="str">
            <v>$585</v>
          </cell>
          <cell r="FM585" t="str">
            <v>#N/D</v>
          </cell>
          <cell r="FN585" t="str">
            <v>#N/D</v>
          </cell>
          <cell r="FO585" t="str">
            <v>#N/D</v>
          </cell>
          <cell r="FP585" t="str">
            <v>#N/D</v>
          </cell>
          <cell r="FQ585" t="str">
            <v>#¡REF!</v>
          </cell>
          <cell r="FR585" t="str">
            <v>#N/D</v>
          </cell>
          <cell r="FS585"/>
          <cell r="FT585"/>
          <cell r="FU585"/>
          <cell r="FV585">
            <v>0</v>
          </cell>
          <cell r="FW585" t="str">
            <v>#N/D</v>
          </cell>
          <cell r="FX585"/>
          <cell r="FY585"/>
          <cell r="FZ585"/>
          <cell r="GA585"/>
          <cell r="GB585"/>
          <cell r="GC585"/>
        </row>
        <row r="586">
          <cell r="A586"/>
          <cell r="B586"/>
          <cell r="C586">
            <v>2025</v>
          </cell>
          <cell r="D586"/>
          <cell r="E586"/>
          <cell r="F586"/>
          <cell r="G586"/>
          <cell r="H586"/>
          <cell r="I586"/>
          <cell r="J586"/>
          <cell r="K586"/>
          <cell r="L586"/>
          <cell r="M586"/>
          <cell r="N586"/>
          <cell r="O586"/>
          <cell r="P586"/>
          <cell r="Q586"/>
          <cell r="R586"/>
          <cell r="S586"/>
          <cell r="T586"/>
          <cell r="U586"/>
          <cell r="V586"/>
          <cell r="W586"/>
          <cell r="X586"/>
          <cell r="Y586"/>
          <cell r="Z586"/>
          <cell r="AA586"/>
          <cell r="AB586"/>
          <cell r="AC586"/>
          <cell r="AD586"/>
          <cell r="AE586"/>
          <cell r="AF586"/>
          <cell r="AG586"/>
          <cell r="AH586"/>
          <cell r="AI586"/>
          <cell r="AJ586"/>
          <cell r="AK586"/>
          <cell r="AL586"/>
          <cell r="AM586" t="str">
            <v>#¡VALOR!</v>
          </cell>
          <cell r="AN586">
            <v>0</v>
          </cell>
          <cell r="AO586"/>
          <cell r="AP586"/>
          <cell r="AQ586"/>
          <cell r="AR586"/>
          <cell r="AS586"/>
          <cell r="AT586"/>
          <cell r="AU586"/>
          <cell r="AV586"/>
          <cell r="AW586"/>
          <cell r="AX586"/>
          <cell r="AY586"/>
          <cell r="AZ586"/>
          <cell r="BA586"/>
          <cell r="BB586"/>
          <cell r="BC586"/>
          <cell r="BD586"/>
          <cell r="BE586"/>
          <cell r="BF586"/>
          <cell r="BG586"/>
          <cell r="BH586"/>
          <cell r="BI586"/>
          <cell r="BJ586"/>
          <cell r="BK586"/>
          <cell r="BL586"/>
          <cell r="BM586"/>
          <cell r="BN586"/>
          <cell r="BO586"/>
          <cell r="BP586"/>
          <cell r="BQ586"/>
          <cell r="BR586"/>
          <cell r="BS586"/>
          <cell r="BT586"/>
          <cell r="BU586"/>
          <cell r="BV586"/>
          <cell r="BW586"/>
          <cell r="BX586"/>
          <cell r="BY586"/>
          <cell r="BZ586"/>
          <cell r="CA586"/>
          <cell r="CB586"/>
          <cell r="CC586"/>
          <cell r="CD586"/>
          <cell r="CE586"/>
          <cell r="CF586"/>
          <cell r="CG586"/>
          <cell r="CH586"/>
          <cell r="CI586"/>
          <cell r="CJ586"/>
          <cell r="CK586"/>
          <cell r="CL586"/>
          <cell r="CM586"/>
          <cell r="CN586"/>
          <cell r="CO586"/>
          <cell r="CP586"/>
          <cell r="CQ586"/>
          <cell r="CR586"/>
          <cell r="CS586"/>
          <cell r="CT586"/>
          <cell r="CU586"/>
          <cell r="CV586"/>
          <cell r="CW586"/>
          <cell r="CX586"/>
          <cell r="CY586"/>
          <cell r="CZ586"/>
          <cell r="DA586"/>
          <cell r="DB586"/>
          <cell r="DC586"/>
          <cell r="DD586"/>
          <cell r="DE586"/>
          <cell r="DF586"/>
          <cell r="DG586"/>
          <cell r="DH586"/>
          <cell r="DI586"/>
          <cell r="DJ586"/>
          <cell r="DK586"/>
          <cell r="DL586"/>
          <cell r="DM586"/>
          <cell r="DN586"/>
          <cell r="DO586"/>
          <cell r="DP586"/>
          <cell r="DQ586"/>
          <cell r="DR586"/>
          <cell r="DS586"/>
          <cell r="DT586"/>
          <cell r="DU586"/>
          <cell r="DV586"/>
          <cell r="DW586"/>
          <cell r="DX586"/>
          <cell r="DY586"/>
          <cell r="DZ586"/>
          <cell r="EA586"/>
          <cell r="EB586"/>
          <cell r="EC586"/>
          <cell r="ED586"/>
          <cell r="EE586"/>
          <cell r="EF586"/>
          <cell r="EG586"/>
          <cell r="EH586"/>
          <cell r="EI586"/>
          <cell r="EJ586"/>
          <cell r="EK586"/>
          <cell r="EL586"/>
          <cell r="EM586"/>
          <cell r="EN586"/>
          <cell r="EO586"/>
          <cell r="EP586"/>
          <cell r="EQ586"/>
          <cell r="ER586"/>
          <cell r="ES586"/>
          <cell r="ET586"/>
          <cell r="EU586" t="str">
            <v>$ -</v>
          </cell>
          <cell r="EV586"/>
          <cell r="EW586"/>
          <cell r="EX586"/>
          <cell r="EY586"/>
          <cell r="EZ586"/>
          <cell r="FA586"/>
          <cell r="FB586">
            <v>0</v>
          </cell>
          <cell r="FC586" t="str">
            <v>#¡VALOR!</v>
          </cell>
          <cell r="FD586">
            <v>0</v>
          </cell>
          <cell r="FE586" t="str">
            <v>$ 0</v>
          </cell>
          <cell r="FF586" t="str">
            <v>#¡VALOR!</v>
          </cell>
          <cell r="FG586" t="str">
            <v>#¡VALOR!</v>
          </cell>
          <cell r="FH586"/>
          <cell r="FI586"/>
          <cell r="FJ586" t="str">
            <v>#N/D</v>
          </cell>
          <cell r="FK586" t="str">
            <v>#N/D</v>
          </cell>
          <cell r="FL586" t="str">
            <v>$586</v>
          </cell>
          <cell r="FM586" t="str">
            <v>#N/D</v>
          </cell>
          <cell r="FN586" t="str">
            <v>#N/D</v>
          </cell>
          <cell r="FO586" t="str">
            <v>#N/D</v>
          </cell>
          <cell r="FP586" t="str">
            <v>#N/D</v>
          </cell>
          <cell r="FQ586" t="str">
            <v>#¡REF!</v>
          </cell>
          <cell r="FR586" t="str">
            <v>#N/D</v>
          </cell>
          <cell r="FS586"/>
          <cell r="FT586"/>
          <cell r="FU586"/>
          <cell r="FV586">
            <v>0</v>
          </cell>
          <cell r="FW586" t="str">
            <v>#N/D</v>
          </cell>
          <cell r="FX586"/>
          <cell r="FY586"/>
          <cell r="FZ586"/>
          <cell r="GA586"/>
          <cell r="GB586"/>
          <cell r="GC586"/>
        </row>
        <row r="587">
          <cell r="A587"/>
          <cell r="B587"/>
          <cell r="C587">
            <v>2025</v>
          </cell>
          <cell r="D587"/>
          <cell r="E587"/>
          <cell r="F587"/>
          <cell r="G587"/>
          <cell r="H587"/>
          <cell r="I587"/>
          <cell r="J587"/>
          <cell r="K587"/>
          <cell r="L587"/>
          <cell r="M587"/>
          <cell r="N587"/>
          <cell r="O587"/>
          <cell r="P587"/>
          <cell r="Q587"/>
          <cell r="R587"/>
          <cell r="S587"/>
          <cell r="T587"/>
          <cell r="U587"/>
          <cell r="V587"/>
          <cell r="W587"/>
          <cell r="X587"/>
          <cell r="Y587"/>
          <cell r="Z587"/>
          <cell r="AA587"/>
          <cell r="AB587"/>
          <cell r="AC587"/>
          <cell r="AD587"/>
          <cell r="AE587"/>
          <cell r="AF587"/>
          <cell r="AG587"/>
          <cell r="AH587"/>
          <cell r="AI587"/>
          <cell r="AJ587"/>
          <cell r="AK587"/>
          <cell r="AL587"/>
          <cell r="AM587" t="str">
            <v>#¡VALOR!</v>
          </cell>
          <cell r="AN587">
            <v>0</v>
          </cell>
          <cell r="AO587"/>
          <cell r="AP587"/>
          <cell r="AQ587"/>
          <cell r="AR587"/>
          <cell r="AS587"/>
          <cell r="AT587"/>
          <cell r="AU587"/>
          <cell r="AV587"/>
          <cell r="AW587"/>
          <cell r="AX587"/>
          <cell r="AY587"/>
          <cell r="AZ587"/>
          <cell r="BA587"/>
          <cell r="BB587"/>
          <cell r="BC587"/>
          <cell r="BD587"/>
          <cell r="BE587"/>
          <cell r="BF587"/>
          <cell r="BG587"/>
          <cell r="BH587"/>
          <cell r="BI587"/>
          <cell r="BJ587"/>
          <cell r="BK587"/>
          <cell r="BL587"/>
          <cell r="BM587"/>
          <cell r="BN587"/>
          <cell r="BO587"/>
          <cell r="BP587"/>
          <cell r="BQ587"/>
          <cell r="BR587"/>
          <cell r="BS587"/>
          <cell r="BT587"/>
          <cell r="BU587"/>
          <cell r="BV587"/>
          <cell r="BW587"/>
          <cell r="BX587"/>
          <cell r="BY587"/>
          <cell r="BZ587"/>
          <cell r="CA587"/>
          <cell r="CB587"/>
          <cell r="CC587"/>
          <cell r="CD587"/>
          <cell r="CE587"/>
          <cell r="CF587"/>
          <cell r="CG587"/>
          <cell r="CH587"/>
          <cell r="CI587"/>
          <cell r="CJ587"/>
          <cell r="CK587"/>
          <cell r="CL587"/>
          <cell r="CM587"/>
          <cell r="CN587"/>
          <cell r="CO587"/>
          <cell r="CP587"/>
          <cell r="CQ587"/>
          <cell r="CR587"/>
          <cell r="CS587"/>
          <cell r="CT587"/>
          <cell r="CU587"/>
          <cell r="CV587"/>
          <cell r="CW587"/>
          <cell r="CX587"/>
          <cell r="CY587"/>
          <cell r="CZ587"/>
          <cell r="DA587"/>
          <cell r="DB587"/>
          <cell r="DC587"/>
          <cell r="DD587"/>
          <cell r="DE587"/>
          <cell r="DF587"/>
          <cell r="DG587"/>
          <cell r="DH587"/>
          <cell r="DI587"/>
          <cell r="DJ587"/>
          <cell r="DK587"/>
          <cell r="DL587"/>
          <cell r="DM587"/>
          <cell r="DN587"/>
          <cell r="DO587"/>
          <cell r="DP587"/>
          <cell r="DQ587"/>
          <cell r="DR587"/>
          <cell r="DS587"/>
          <cell r="DT587"/>
          <cell r="DU587"/>
          <cell r="DV587"/>
          <cell r="DW587"/>
          <cell r="DX587"/>
          <cell r="DY587"/>
          <cell r="DZ587"/>
          <cell r="EA587"/>
          <cell r="EB587"/>
          <cell r="EC587"/>
          <cell r="ED587"/>
          <cell r="EE587"/>
          <cell r="EF587"/>
          <cell r="EG587"/>
          <cell r="EH587"/>
          <cell r="EI587"/>
          <cell r="EJ587"/>
          <cell r="EK587"/>
          <cell r="EL587"/>
          <cell r="EM587"/>
          <cell r="EN587"/>
          <cell r="EO587"/>
          <cell r="EP587"/>
          <cell r="EQ587"/>
          <cell r="ER587"/>
          <cell r="ES587"/>
          <cell r="ET587"/>
          <cell r="EU587" t="str">
            <v>$ -</v>
          </cell>
          <cell r="EV587"/>
          <cell r="EW587"/>
          <cell r="EX587"/>
          <cell r="EY587"/>
          <cell r="EZ587"/>
          <cell r="FA587"/>
          <cell r="FB587">
            <v>0</v>
          </cell>
          <cell r="FC587" t="str">
            <v>#¡VALOR!</v>
          </cell>
          <cell r="FD587">
            <v>0</v>
          </cell>
          <cell r="FE587" t="str">
            <v>$ 0</v>
          </cell>
          <cell r="FF587" t="str">
            <v>#¡VALOR!</v>
          </cell>
          <cell r="FG587" t="str">
            <v>#¡VALOR!</v>
          </cell>
          <cell r="FH587"/>
          <cell r="FI587"/>
          <cell r="FJ587" t="str">
            <v>#N/D</v>
          </cell>
          <cell r="FK587" t="str">
            <v>#N/D</v>
          </cell>
          <cell r="FL587" t="str">
            <v>$587</v>
          </cell>
          <cell r="FM587" t="str">
            <v>#N/D</v>
          </cell>
          <cell r="FN587" t="str">
            <v>#N/D</v>
          </cell>
          <cell r="FO587" t="str">
            <v>#N/D</v>
          </cell>
          <cell r="FP587" t="str">
            <v>#N/D</v>
          </cell>
          <cell r="FQ587" t="str">
            <v>#¡REF!</v>
          </cell>
          <cell r="FR587" t="str">
            <v>#N/D</v>
          </cell>
          <cell r="FS587"/>
          <cell r="FT587"/>
          <cell r="FU587"/>
          <cell r="FV587">
            <v>0</v>
          </cell>
          <cell r="FW587" t="str">
            <v>#N/D</v>
          </cell>
          <cell r="FX587"/>
          <cell r="FY587"/>
          <cell r="FZ587"/>
          <cell r="GA587"/>
          <cell r="GB587"/>
          <cell r="GC587"/>
        </row>
        <row r="588">
          <cell r="A588"/>
          <cell r="B588"/>
          <cell r="C588">
            <v>2025</v>
          </cell>
          <cell r="D588"/>
          <cell r="E588"/>
          <cell r="F588"/>
          <cell r="G588"/>
          <cell r="H588"/>
          <cell r="I588"/>
          <cell r="J588"/>
          <cell r="K588"/>
          <cell r="L588"/>
          <cell r="M588"/>
          <cell r="N588"/>
          <cell r="O588"/>
          <cell r="P588"/>
          <cell r="Q588"/>
          <cell r="R588"/>
          <cell r="S588"/>
          <cell r="T588"/>
          <cell r="U588"/>
          <cell r="V588"/>
          <cell r="W588"/>
          <cell r="X588"/>
          <cell r="Y588"/>
          <cell r="Z588"/>
          <cell r="AA588"/>
          <cell r="AB588"/>
          <cell r="AC588"/>
          <cell r="AD588"/>
          <cell r="AE588"/>
          <cell r="AF588"/>
          <cell r="AG588"/>
          <cell r="AH588"/>
          <cell r="AI588"/>
          <cell r="AJ588"/>
          <cell r="AK588"/>
          <cell r="AL588"/>
          <cell r="AM588" t="str">
            <v>#¡VALOR!</v>
          </cell>
          <cell r="AN588">
            <v>0</v>
          </cell>
          <cell r="AO588"/>
          <cell r="AP588"/>
          <cell r="AQ588"/>
          <cell r="AR588"/>
          <cell r="AS588"/>
          <cell r="AT588"/>
          <cell r="AU588"/>
          <cell r="AV588"/>
          <cell r="AW588"/>
          <cell r="AX588"/>
          <cell r="AY588"/>
          <cell r="AZ588"/>
          <cell r="BA588"/>
          <cell r="BB588"/>
          <cell r="BC588"/>
          <cell r="BD588"/>
          <cell r="BE588"/>
          <cell r="BF588"/>
          <cell r="BG588"/>
          <cell r="BH588"/>
          <cell r="BI588"/>
          <cell r="BJ588"/>
          <cell r="BK588"/>
          <cell r="BL588"/>
          <cell r="BM588"/>
          <cell r="BN588"/>
          <cell r="BO588"/>
          <cell r="BP588"/>
          <cell r="BQ588"/>
          <cell r="BR588"/>
          <cell r="BS588"/>
          <cell r="BT588"/>
          <cell r="BU588"/>
          <cell r="BV588"/>
          <cell r="BW588"/>
          <cell r="BX588"/>
          <cell r="BY588"/>
          <cell r="BZ588"/>
          <cell r="CA588"/>
          <cell r="CB588"/>
          <cell r="CC588"/>
          <cell r="CD588"/>
          <cell r="CE588"/>
          <cell r="CF588"/>
          <cell r="CG588"/>
          <cell r="CH588"/>
          <cell r="CI588"/>
          <cell r="CJ588"/>
          <cell r="CK588"/>
          <cell r="CL588"/>
          <cell r="CM588"/>
          <cell r="CN588"/>
          <cell r="CO588"/>
          <cell r="CP588"/>
          <cell r="CQ588"/>
          <cell r="CR588"/>
          <cell r="CS588"/>
          <cell r="CT588"/>
          <cell r="CU588"/>
          <cell r="CV588"/>
          <cell r="CW588"/>
          <cell r="CX588"/>
          <cell r="CY588"/>
          <cell r="CZ588"/>
          <cell r="DA588"/>
          <cell r="DB588"/>
          <cell r="DC588"/>
          <cell r="DD588"/>
          <cell r="DE588"/>
          <cell r="DF588"/>
          <cell r="DG588"/>
          <cell r="DH588"/>
          <cell r="DI588"/>
          <cell r="DJ588"/>
          <cell r="DK588"/>
          <cell r="DL588"/>
          <cell r="DM588"/>
          <cell r="DN588"/>
          <cell r="DO588"/>
          <cell r="DP588"/>
          <cell r="DQ588"/>
          <cell r="DR588"/>
          <cell r="DS588"/>
          <cell r="DT588"/>
          <cell r="DU588"/>
          <cell r="DV588"/>
          <cell r="DW588"/>
          <cell r="DX588"/>
          <cell r="DY588"/>
          <cell r="DZ588"/>
          <cell r="EA588"/>
          <cell r="EB588"/>
          <cell r="EC588"/>
          <cell r="ED588"/>
          <cell r="EE588"/>
          <cell r="EF588"/>
          <cell r="EG588"/>
          <cell r="EH588"/>
          <cell r="EI588"/>
          <cell r="EJ588"/>
          <cell r="EK588"/>
          <cell r="EL588"/>
          <cell r="EM588"/>
          <cell r="EN588"/>
          <cell r="EO588"/>
          <cell r="EP588"/>
          <cell r="EQ588"/>
          <cell r="ER588"/>
          <cell r="ES588"/>
          <cell r="ET588"/>
          <cell r="EU588" t="str">
            <v>$ -</v>
          </cell>
          <cell r="EV588"/>
          <cell r="EW588"/>
          <cell r="EX588"/>
          <cell r="EY588"/>
          <cell r="EZ588"/>
          <cell r="FA588"/>
          <cell r="FB588">
            <v>0</v>
          </cell>
          <cell r="FC588" t="str">
            <v>#¡VALOR!</v>
          </cell>
          <cell r="FD588">
            <v>0</v>
          </cell>
          <cell r="FE588" t="str">
            <v>$ 0</v>
          </cell>
          <cell r="FF588" t="str">
            <v>#¡VALOR!</v>
          </cell>
          <cell r="FG588" t="str">
            <v>#¡VALOR!</v>
          </cell>
          <cell r="FH588"/>
          <cell r="FI588"/>
          <cell r="FJ588" t="str">
            <v>#N/D</v>
          </cell>
          <cell r="FK588" t="str">
            <v>#N/D</v>
          </cell>
          <cell r="FL588" t="str">
            <v>$588</v>
          </cell>
          <cell r="FM588" t="str">
            <v>#N/D</v>
          </cell>
          <cell r="FN588" t="str">
            <v>#N/D</v>
          </cell>
          <cell r="FO588" t="str">
            <v>#N/D</v>
          </cell>
          <cell r="FP588" t="str">
            <v>#N/D</v>
          </cell>
          <cell r="FQ588" t="str">
            <v>#¡REF!</v>
          </cell>
          <cell r="FR588" t="str">
            <v>#N/D</v>
          </cell>
          <cell r="FS588"/>
          <cell r="FT588"/>
          <cell r="FU588"/>
          <cell r="FV588">
            <v>0</v>
          </cell>
          <cell r="FW588" t="str">
            <v>#N/D</v>
          </cell>
          <cell r="FX588"/>
          <cell r="FY588"/>
          <cell r="FZ588"/>
          <cell r="GA588"/>
          <cell r="GB588"/>
          <cell r="GC588"/>
        </row>
        <row r="589">
          <cell r="A589"/>
          <cell r="B589"/>
          <cell r="C589">
            <v>2025</v>
          </cell>
          <cell r="D589"/>
          <cell r="E589"/>
          <cell r="F589"/>
          <cell r="G589"/>
          <cell r="H589"/>
          <cell r="I589"/>
          <cell r="J589"/>
          <cell r="K589"/>
          <cell r="L589"/>
          <cell r="M589"/>
          <cell r="N589"/>
          <cell r="O589"/>
          <cell r="P589"/>
          <cell r="Q589"/>
          <cell r="R589"/>
          <cell r="S589"/>
          <cell r="T589"/>
          <cell r="U589"/>
          <cell r="V589"/>
          <cell r="W589"/>
          <cell r="X589"/>
          <cell r="Y589"/>
          <cell r="Z589"/>
          <cell r="AA589"/>
          <cell r="AB589"/>
          <cell r="AC589"/>
          <cell r="AD589"/>
          <cell r="AE589"/>
          <cell r="AF589"/>
          <cell r="AG589"/>
          <cell r="AH589"/>
          <cell r="AI589"/>
          <cell r="AJ589"/>
          <cell r="AK589"/>
          <cell r="AL589"/>
          <cell r="AM589" t="str">
            <v>#¡VALOR!</v>
          </cell>
          <cell r="AN589">
            <v>0</v>
          </cell>
          <cell r="AO589"/>
          <cell r="AP589"/>
          <cell r="AQ589"/>
          <cell r="AR589"/>
          <cell r="AS589"/>
          <cell r="AT589"/>
          <cell r="AU589"/>
          <cell r="AV589"/>
          <cell r="AW589"/>
          <cell r="AX589"/>
          <cell r="AY589"/>
          <cell r="AZ589"/>
          <cell r="BA589"/>
          <cell r="BB589"/>
          <cell r="BC589"/>
          <cell r="BD589"/>
          <cell r="BE589"/>
          <cell r="BF589"/>
          <cell r="BG589"/>
          <cell r="BH589"/>
          <cell r="BI589"/>
          <cell r="BJ589"/>
          <cell r="BK589"/>
          <cell r="BL589"/>
          <cell r="BM589"/>
          <cell r="BN589"/>
          <cell r="BO589"/>
          <cell r="BP589"/>
          <cell r="BQ589"/>
          <cell r="BR589"/>
          <cell r="BS589"/>
          <cell r="BT589"/>
          <cell r="BU589"/>
          <cell r="BV589"/>
          <cell r="BW589"/>
          <cell r="BX589"/>
          <cell r="BY589"/>
          <cell r="BZ589"/>
          <cell r="CA589"/>
          <cell r="CB589"/>
          <cell r="CC589"/>
          <cell r="CD589"/>
          <cell r="CE589"/>
          <cell r="CF589"/>
          <cell r="CG589"/>
          <cell r="CH589"/>
          <cell r="CI589"/>
          <cell r="CJ589"/>
          <cell r="CK589"/>
          <cell r="CL589"/>
          <cell r="CM589"/>
          <cell r="CN589"/>
          <cell r="CO589"/>
          <cell r="CP589"/>
          <cell r="CQ589"/>
          <cell r="CR589"/>
          <cell r="CS589"/>
          <cell r="CT589"/>
          <cell r="CU589"/>
          <cell r="CV589"/>
          <cell r="CW589"/>
          <cell r="CX589"/>
          <cell r="CY589"/>
          <cell r="CZ589"/>
          <cell r="DA589"/>
          <cell r="DB589"/>
          <cell r="DC589"/>
          <cell r="DD589"/>
          <cell r="DE589"/>
          <cell r="DF589"/>
          <cell r="DG589"/>
          <cell r="DH589"/>
          <cell r="DI589"/>
          <cell r="DJ589"/>
          <cell r="DK589"/>
          <cell r="DL589"/>
          <cell r="DM589"/>
          <cell r="DN589"/>
          <cell r="DO589"/>
          <cell r="DP589"/>
          <cell r="DQ589"/>
          <cell r="DR589"/>
          <cell r="DS589"/>
          <cell r="DT589"/>
          <cell r="DU589"/>
          <cell r="DV589"/>
          <cell r="DW589"/>
          <cell r="DX589"/>
          <cell r="DY589"/>
          <cell r="DZ589"/>
          <cell r="EA589"/>
          <cell r="EB589"/>
          <cell r="EC589"/>
          <cell r="ED589"/>
          <cell r="EE589"/>
          <cell r="EF589"/>
          <cell r="EG589"/>
          <cell r="EH589"/>
          <cell r="EI589"/>
          <cell r="EJ589"/>
          <cell r="EK589"/>
          <cell r="EL589"/>
          <cell r="EM589"/>
          <cell r="EN589"/>
          <cell r="EO589"/>
          <cell r="EP589"/>
          <cell r="EQ589"/>
          <cell r="ER589"/>
          <cell r="ES589"/>
          <cell r="ET589"/>
          <cell r="EU589" t="str">
            <v>$ -</v>
          </cell>
          <cell r="EV589"/>
          <cell r="EW589"/>
          <cell r="EX589"/>
          <cell r="EY589"/>
          <cell r="EZ589"/>
          <cell r="FA589"/>
          <cell r="FB589">
            <v>0</v>
          </cell>
          <cell r="FC589" t="str">
            <v>#¡VALOR!</v>
          </cell>
          <cell r="FD589">
            <v>0</v>
          </cell>
          <cell r="FE589" t="str">
            <v>$ 0</v>
          </cell>
          <cell r="FF589" t="str">
            <v>#¡VALOR!</v>
          </cell>
          <cell r="FG589" t="str">
            <v>#¡VALOR!</v>
          </cell>
          <cell r="FH589"/>
          <cell r="FI589"/>
          <cell r="FJ589" t="str">
            <v>#N/D</v>
          </cell>
          <cell r="FK589" t="str">
            <v>#N/D</v>
          </cell>
          <cell r="FL589" t="str">
            <v>$589</v>
          </cell>
          <cell r="FM589" t="str">
            <v>#N/D</v>
          </cell>
          <cell r="FN589" t="str">
            <v>#N/D</v>
          </cell>
          <cell r="FO589" t="str">
            <v>#N/D</v>
          </cell>
          <cell r="FP589" t="str">
            <v>#N/D</v>
          </cell>
          <cell r="FQ589" t="str">
            <v>#¡REF!</v>
          </cell>
          <cell r="FR589" t="str">
            <v>#N/D</v>
          </cell>
          <cell r="FS589"/>
          <cell r="FT589"/>
          <cell r="FU589"/>
          <cell r="FV589">
            <v>0</v>
          </cell>
          <cell r="FW589" t="str">
            <v>#N/D</v>
          </cell>
          <cell r="FX589"/>
          <cell r="FY589"/>
          <cell r="FZ589"/>
          <cell r="GA589"/>
          <cell r="GB589"/>
          <cell r="GC589"/>
        </row>
        <row r="590">
          <cell r="A590"/>
          <cell r="B590"/>
          <cell r="C590">
            <v>2025</v>
          </cell>
          <cell r="D590"/>
          <cell r="E590"/>
          <cell r="F590"/>
          <cell r="G590"/>
          <cell r="H590"/>
          <cell r="I590"/>
          <cell r="J590"/>
          <cell r="K590"/>
          <cell r="L590"/>
          <cell r="M590"/>
          <cell r="N590"/>
          <cell r="O590"/>
          <cell r="P590"/>
          <cell r="Q590"/>
          <cell r="R590"/>
          <cell r="S590"/>
          <cell r="T590"/>
          <cell r="U590"/>
          <cell r="V590"/>
          <cell r="W590"/>
          <cell r="X590"/>
          <cell r="Y590"/>
          <cell r="Z590"/>
          <cell r="AA590"/>
          <cell r="AB590"/>
          <cell r="AC590"/>
          <cell r="AD590"/>
          <cell r="AE590"/>
          <cell r="AF590"/>
          <cell r="AG590"/>
          <cell r="AH590"/>
          <cell r="AI590"/>
          <cell r="AJ590"/>
          <cell r="AK590"/>
          <cell r="AL590"/>
          <cell r="AM590" t="str">
            <v>#¡VALOR!</v>
          </cell>
          <cell r="AN590">
            <v>0</v>
          </cell>
          <cell r="AO590"/>
          <cell r="AP590"/>
          <cell r="AQ590"/>
          <cell r="AR590"/>
          <cell r="AS590"/>
          <cell r="AT590"/>
          <cell r="AU590"/>
          <cell r="AV590"/>
          <cell r="AW590"/>
          <cell r="AX590"/>
          <cell r="AY590"/>
          <cell r="AZ590"/>
          <cell r="BA590"/>
          <cell r="BB590"/>
          <cell r="BC590"/>
          <cell r="BD590"/>
          <cell r="BE590"/>
          <cell r="BF590"/>
          <cell r="BG590"/>
          <cell r="BH590"/>
          <cell r="BI590"/>
          <cell r="BJ590"/>
          <cell r="BK590"/>
          <cell r="BL590"/>
          <cell r="BM590"/>
          <cell r="BN590"/>
          <cell r="BO590"/>
          <cell r="BP590"/>
          <cell r="BQ590"/>
          <cell r="BR590"/>
          <cell r="BS590"/>
          <cell r="BT590"/>
          <cell r="BU590"/>
          <cell r="BV590"/>
          <cell r="BW590"/>
          <cell r="BX590"/>
          <cell r="BY590"/>
          <cell r="BZ590"/>
          <cell r="CA590"/>
          <cell r="CB590"/>
          <cell r="CC590"/>
          <cell r="CD590"/>
          <cell r="CE590"/>
          <cell r="CF590"/>
          <cell r="CG590"/>
          <cell r="CH590"/>
          <cell r="CI590"/>
          <cell r="CJ590"/>
          <cell r="CK590"/>
          <cell r="CL590"/>
          <cell r="CM590"/>
          <cell r="CN590"/>
          <cell r="CO590"/>
          <cell r="CP590"/>
          <cell r="CQ590"/>
          <cell r="CR590"/>
          <cell r="CS590"/>
          <cell r="CT590"/>
          <cell r="CU590"/>
          <cell r="CV590"/>
          <cell r="CW590"/>
          <cell r="CX590"/>
          <cell r="CY590"/>
          <cell r="CZ590"/>
          <cell r="DA590"/>
          <cell r="DB590"/>
          <cell r="DC590"/>
          <cell r="DD590"/>
          <cell r="DE590"/>
          <cell r="DF590"/>
          <cell r="DG590"/>
          <cell r="DH590"/>
          <cell r="DI590"/>
          <cell r="DJ590"/>
          <cell r="DK590"/>
          <cell r="DL590"/>
          <cell r="DM590"/>
          <cell r="DN590"/>
          <cell r="DO590"/>
          <cell r="DP590"/>
          <cell r="DQ590"/>
          <cell r="DR590"/>
          <cell r="DS590"/>
          <cell r="DT590"/>
          <cell r="DU590"/>
          <cell r="DV590"/>
          <cell r="DW590"/>
          <cell r="DX590"/>
          <cell r="DY590"/>
          <cell r="DZ590"/>
          <cell r="EA590"/>
          <cell r="EB590"/>
          <cell r="EC590"/>
          <cell r="ED590"/>
          <cell r="EE590"/>
          <cell r="EF590"/>
          <cell r="EG590"/>
          <cell r="EH590"/>
          <cell r="EI590"/>
          <cell r="EJ590"/>
          <cell r="EK590"/>
          <cell r="EL590"/>
          <cell r="EM590"/>
          <cell r="EN590"/>
          <cell r="EO590"/>
          <cell r="EP590"/>
          <cell r="EQ590"/>
          <cell r="ER590"/>
          <cell r="ES590"/>
          <cell r="ET590"/>
          <cell r="EU590" t="str">
            <v>$ -</v>
          </cell>
          <cell r="EV590"/>
          <cell r="EW590"/>
          <cell r="EX590"/>
          <cell r="EY590"/>
          <cell r="EZ590"/>
          <cell r="FA590"/>
          <cell r="FB590">
            <v>0</v>
          </cell>
          <cell r="FC590" t="str">
            <v>#¡VALOR!</v>
          </cell>
          <cell r="FD590">
            <v>0</v>
          </cell>
          <cell r="FE590" t="str">
            <v>$ 0</v>
          </cell>
          <cell r="FF590" t="str">
            <v>#¡VALOR!</v>
          </cell>
          <cell r="FG590" t="str">
            <v>#¡VALOR!</v>
          </cell>
          <cell r="FH590"/>
          <cell r="FI590"/>
          <cell r="FJ590" t="str">
            <v>#N/D</v>
          </cell>
          <cell r="FK590" t="str">
            <v>#N/D</v>
          </cell>
          <cell r="FL590" t="str">
            <v>$590</v>
          </cell>
          <cell r="FM590" t="str">
            <v>#N/D</v>
          </cell>
          <cell r="FN590" t="str">
            <v>#N/D</v>
          </cell>
          <cell r="FO590" t="str">
            <v>#N/D</v>
          </cell>
          <cell r="FP590" t="str">
            <v>#N/D</v>
          </cell>
          <cell r="FQ590" t="str">
            <v>#¡REF!</v>
          </cell>
          <cell r="FR590" t="str">
            <v>#N/D</v>
          </cell>
          <cell r="FS590"/>
          <cell r="FT590"/>
          <cell r="FU590"/>
          <cell r="FV590">
            <v>0</v>
          </cell>
          <cell r="FW590" t="str">
            <v>#N/D</v>
          </cell>
          <cell r="FX590"/>
          <cell r="FY590"/>
          <cell r="FZ590"/>
          <cell r="GA590"/>
          <cell r="GB590"/>
          <cell r="GC590"/>
        </row>
        <row r="591">
          <cell r="A591"/>
          <cell r="B591"/>
          <cell r="C591">
            <v>2025</v>
          </cell>
          <cell r="D591"/>
          <cell r="E591"/>
          <cell r="F591"/>
          <cell r="G591"/>
          <cell r="H591"/>
          <cell r="I591"/>
          <cell r="J591"/>
          <cell r="K591"/>
          <cell r="L591"/>
          <cell r="M591"/>
          <cell r="N591"/>
          <cell r="O591"/>
          <cell r="P591"/>
          <cell r="Q591"/>
          <cell r="R591"/>
          <cell r="S591"/>
          <cell r="T591"/>
          <cell r="U591"/>
          <cell r="V591"/>
          <cell r="W591"/>
          <cell r="X591"/>
          <cell r="Y591"/>
          <cell r="Z591"/>
          <cell r="AA591"/>
          <cell r="AB591"/>
          <cell r="AC591"/>
          <cell r="AD591"/>
          <cell r="AE591"/>
          <cell r="AF591"/>
          <cell r="AG591"/>
          <cell r="AH591"/>
          <cell r="AI591"/>
          <cell r="AJ591"/>
          <cell r="AK591"/>
          <cell r="AL591"/>
          <cell r="AM591" t="str">
            <v>#¡VALOR!</v>
          </cell>
          <cell r="AN591">
            <v>0</v>
          </cell>
          <cell r="AO591"/>
          <cell r="AP591"/>
          <cell r="AQ591"/>
          <cell r="AR591"/>
          <cell r="AS591"/>
          <cell r="AT591"/>
          <cell r="AU591"/>
          <cell r="AV591"/>
          <cell r="AW591"/>
          <cell r="AX591"/>
          <cell r="AY591"/>
          <cell r="AZ591"/>
          <cell r="BA591"/>
          <cell r="BB591"/>
          <cell r="BC591"/>
          <cell r="BD591"/>
          <cell r="BE591"/>
          <cell r="BF591"/>
          <cell r="BG591"/>
          <cell r="BH591"/>
          <cell r="BI591"/>
          <cell r="BJ591"/>
          <cell r="BK591"/>
          <cell r="BL591"/>
          <cell r="BM591"/>
          <cell r="BN591"/>
          <cell r="BO591"/>
          <cell r="BP591"/>
          <cell r="BQ591"/>
          <cell r="BR591"/>
          <cell r="BS591"/>
          <cell r="BT591"/>
          <cell r="BU591"/>
          <cell r="BV591"/>
          <cell r="BW591"/>
          <cell r="BX591"/>
          <cell r="BY591"/>
          <cell r="BZ591"/>
          <cell r="CA591"/>
          <cell r="CB591"/>
          <cell r="CC591"/>
          <cell r="CD591"/>
          <cell r="CE591"/>
          <cell r="CF591"/>
          <cell r="CG591"/>
          <cell r="CH591"/>
          <cell r="CI591"/>
          <cell r="CJ591"/>
          <cell r="CK591"/>
          <cell r="CL591"/>
          <cell r="CM591"/>
          <cell r="CN591"/>
          <cell r="CO591"/>
          <cell r="CP591"/>
          <cell r="CQ591"/>
          <cell r="CR591"/>
          <cell r="CS591"/>
          <cell r="CT591"/>
          <cell r="CU591"/>
          <cell r="CV591"/>
          <cell r="CW591"/>
          <cell r="CX591"/>
          <cell r="CY591"/>
          <cell r="CZ591"/>
          <cell r="DA591"/>
          <cell r="DB591"/>
          <cell r="DC591"/>
          <cell r="DD591"/>
          <cell r="DE591"/>
          <cell r="DF591"/>
          <cell r="DG591"/>
          <cell r="DH591"/>
          <cell r="DI591"/>
          <cell r="DJ591"/>
          <cell r="DK591"/>
          <cell r="DL591"/>
          <cell r="DM591"/>
          <cell r="DN591"/>
          <cell r="DO591"/>
          <cell r="DP591"/>
          <cell r="DQ591"/>
          <cell r="DR591"/>
          <cell r="DS591"/>
          <cell r="DT591"/>
          <cell r="DU591"/>
          <cell r="DV591"/>
          <cell r="DW591"/>
          <cell r="DX591"/>
          <cell r="DY591"/>
          <cell r="DZ591"/>
          <cell r="EA591"/>
          <cell r="EB591"/>
          <cell r="EC591"/>
          <cell r="ED591"/>
          <cell r="EE591"/>
          <cell r="EF591"/>
          <cell r="EG591"/>
          <cell r="EH591"/>
          <cell r="EI591"/>
          <cell r="EJ591"/>
          <cell r="EK591"/>
          <cell r="EL591"/>
          <cell r="EM591"/>
          <cell r="EN591"/>
          <cell r="EO591"/>
          <cell r="EP591"/>
          <cell r="EQ591"/>
          <cell r="ER591"/>
          <cell r="ES591"/>
          <cell r="ET591"/>
          <cell r="EU591" t="str">
            <v>$ -</v>
          </cell>
          <cell r="EV591"/>
          <cell r="EW591"/>
          <cell r="EX591"/>
          <cell r="EY591"/>
          <cell r="EZ591"/>
          <cell r="FA591"/>
          <cell r="FB591">
            <v>0</v>
          </cell>
          <cell r="FC591" t="str">
            <v>#¡VALOR!</v>
          </cell>
          <cell r="FD591">
            <v>0</v>
          </cell>
          <cell r="FE591" t="str">
            <v>$ 0</v>
          </cell>
          <cell r="FF591" t="str">
            <v>#¡VALOR!</v>
          </cell>
          <cell r="FG591" t="str">
            <v>#¡VALOR!</v>
          </cell>
          <cell r="FH591"/>
          <cell r="FI591"/>
          <cell r="FJ591" t="str">
            <v>#N/D</v>
          </cell>
          <cell r="FK591" t="str">
            <v>#N/D</v>
          </cell>
          <cell r="FL591" t="str">
            <v>$591</v>
          </cell>
          <cell r="FM591" t="str">
            <v>#N/D</v>
          </cell>
          <cell r="FN591" t="str">
            <v>#N/D</v>
          </cell>
          <cell r="FO591" t="str">
            <v>#N/D</v>
          </cell>
          <cell r="FP591" t="str">
            <v>#N/D</v>
          </cell>
          <cell r="FQ591" t="str">
            <v>#¡REF!</v>
          </cell>
          <cell r="FR591" t="str">
            <v>#N/D</v>
          </cell>
          <cell r="FS591"/>
          <cell r="FT591"/>
          <cell r="FU591"/>
          <cell r="FV591">
            <v>0</v>
          </cell>
          <cell r="FW591" t="str">
            <v>#N/D</v>
          </cell>
          <cell r="FX591"/>
          <cell r="FY591"/>
          <cell r="FZ591"/>
          <cell r="GA591"/>
          <cell r="GB591"/>
          <cell r="GC591"/>
        </row>
        <row r="592">
          <cell r="A592"/>
          <cell r="B592"/>
          <cell r="C592">
            <v>2025</v>
          </cell>
          <cell r="D592"/>
          <cell r="E592"/>
          <cell r="F592"/>
          <cell r="G592"/>
          <cell r="H592"/>
          <cell r="I592"/>
          <cell r="J592"/>
          <cell r="K592"/>
          <cell r="L592"/>
          <cell r="M592"/>
          <cell r="N592"/>
          <cell r="O592"/>
          <cell r="P592"/>
          <cell r="Q592"/>
          <cell r="R592"/>
          <cell r="S592"/>
          <cell r="T592"/>
          <cell r="U592"/>
          <cell r="V592"/>
          <cell r="W592"/>
          <cell r="X592"/>
          <cell r="Y592"/>
          <cell r="Z592"/>
          <cell r="AA592"/>
          <cell r="AB592"/>
          <cell r="AC592"/>
          <cell r="AD592"/>
          <cell r="AE592"/>
          <cell r="AF592"/>
          <cell r="AG592"/>
          <cell r="AH592"/>
          <cell r="AI592"/>
          <cell r="AJ592"/>
          <cell r="AK592"/>
          <cell r="AL592"/>
          <cell r="AM592" t="str">
            <v>#¡VALOR!</v>
          </cell>
          <cell r="AN592">
            <v>0</v>
          </cell>
          <cell r="AO592"/>
          <cell r="AP592"/>
          <cell r="AQ592"/>
          <cell r="AR592"/>
          <cell r="AS592"/>
          <cell r="AT592"/>
          <cell r="AU592"/>
          <cell r="AV592"/>
          <cell r="AW592"/>
          <cell r="AX592"/>
          <cell r="AY592"/>
          <cell r="AZ592"/>
          <cell r="BA592"/>
          <cell r="BB592"/>
          <cell r="BC592"/>
          <cell r="BD592"/>
          <cell r="BE592"/>
          <cell r="BF592"/>
          <cell r="BG592"/>
          <cell r="BH592"/>
          <cell r="BI592"/>
          <cell r="BJ592"/>
          <cell r="BK592"/>
          <cell r="BL592"/>
          <cell r="BM592"/>
          <cell r="BN592"/>
          <cell r="BO592"/>
          <cell r="BP592"/>
          <cell r="BQ592"/>
          <cell r="BR592"/>
          <cell r="BS592"/>
          <cell r="BT592"/>
          <cell r="BU592"/>
          <cell r="BV592"/>
          <cell r="BW592"/>
          <cell r="BX592"/>
          <cell r="BY592"/>
          <cell r="BZ592"/>
          <cell r="CA592"/>
          <cell r="CB592"/>
          <cell r="CC592"/>
          <cell r="CD592"/>
          <cell r="CE592"/>
          <cell r="CF592"/>
          <cell r="CG592"/>
          <cell r="CH592"/>
          <cell r="CI592"/>
          <cell r="CJ592"/>
          <cell r="CK592"/>
          <cell r="CL592"/>
          <cell r="CM592"/>
          <cell r="CN592"/>
          <cell r="CO592"/>
          <cell r="CP592"/>
          <cell r="CQ592"/>
          <cell r="CR592"/>
          <cell r="CS592"/>
          <cell r="CT592"/>
          <cell r="CU592"/>
          <cell r="CV592"/>
          <cell r="CW592"/>
          <cell r="CX592"/>
          <cell r="CY592"/>
          <cell r="CZ592"/>
          <cell r="DA592"/>
          <cell r="DB592"/>
          <cell r="DC592"/>
          <cell r="DD592"/>
          <cell r="DE592"/>
          <cell r="DF592"/>
          <cell r="DG592"/>
          <cell r="DH592"/>
          <cell r="DI592"/>
          <cell r="DJ592"/>
          <cell r="DK592"/>
          <cell r="DL592"/>
          <cell r="DM592"/>
          <cell r="DN592"/>
          <cell r="DO592"/>
          <cell r="DP592"/>
          <cell r="DQ592"/>
          <cell r="DR592"/>
          <cell r="DS592"/>
          <cell r="DT592"/>
          <cell r="DU592"/>
          <cell r="DV592"/>
          <cell r="DW592"/>
          <cell r="DX592"/>
          <cell r="DY592"/>
          <cell r="DZ592"/>
          <cell r="EA592"/>
          <cell r="EB592"/>
          <cell r="EC592"/>
          <cell r="ED592"/>
          <cell r="EE592"/>
          <cell r="EF592"/>
          <cell r="EG592"/>
          <cell r="EH592"/>
          <cell r="EI592"/>
          <cell r="EJ592"/>
          <cell r="EK592"/>
          <cell r="EL592"/>
          <cell r="EM592"/>
          <cell r="EN592"/>
          <cell r="EO592"/>
          <cell r="EP592"/>
          <cell r="EQ592"/>
          <cell r="ER592"/>
          <cell r="ES592"/>
          <cell r="ET592"/>
          <cell r="EU592" t="str">
            <v>$ -</v>
          </cell>
          <cell r="EV592"/>
          <cell r="EW592"/>
          <cell r="EX592"/>
          <cell r="EY592"/>
          <cell r="EZ592"/>
          <cell r="FA592"/>
          <cell r="FB592">
            <v>0</v>
          </cell>
          <cell r="FC592" t="str">
            <v>#¡VALOR!</v>
          </cell>
          <cell r="FD592">
            <v>0</v>
          </cell>
          <cell r="FE592" t="str">
            <v>$ 0</v>
          </cell>
          <cell r="FF592" t="str">
            <v>#¡VALOR!</v>
          </cell>
          <cell r="FG592" t="str">
            <v>#¡VALOR!</v>
          </cell>
          <cell r="FH592"/>
          <cell r="FI592"/>
          <cell r="FJ592" t="str">
            <v>#N/D</v>
          </cell>
          <cell r="FK592" t="str">
            <v>#N/D</v>
          </cell>
          <cell r="FL592" t="str">
            <v>$592</v>
          </cell>
          <cell r="FM592" t="str">
            <v>#N/D</v>
          </cell>
          <cell r="FN592" t="str">
            <v>#N/D</v>
          </cell>
          <cell r="FO592" t="str">
            <v>#N/D</v>
          </cell>
          <cell r="FP592" t="str">
            <v>#N/D</v>
          </cell>
          <cell r="FQ592" t="str">
            <v>#¡REF!</v>
          </cell>
          <cell r="FR592" t="str">
            <v>#N/D</v>
          </cell>
          <cell r="FS592"/>
          <cell r="FT592"/>
          <cell r="FU592"/>
          <cell r="FV592">
            <v>0</v>
          </cell>
          <cell r="FW592" t="str">
            <v>#N/D</v>
          </cell>
          <cell r="FX592"/>
          <cell r="FY592"/>
          <cell r="FZ592"/>
          <cell r="GA592"/>
          <cell r="GB592"/>
          <cell r="GC592"/>
        </row>
        <row r="593">
          <cell r="A593"/>
          <cell r="B593"/>
          <cell r="C593">
            <v>2025</v>
          </cell>
          <cell r="D593"/>
          <cell r="E593"/>
          <cell r="F593"/>
          <cell r="G593"/>
          <cell r="H593"/>
          <cell r="I593"/>
          <cell r="J593"/>
          <cell r="K593"/>
          <cell r="L593"/>
          <cell r="M593"/>
          <cell r="N593"/>
          <cell r="O593"/>
          <cell r="P593"/>
          <cell r="Q593"/>
          <cell r="R593"/>
          <cell r="S593"/>
          <cell r="T593"/>
          <cell r="U593"/>
          <cell r="V593"/>
          <cell r="W593"/>
          <cell r="X593"/>
          <cell r="Y593"/>
          <cell r="Z593"/>
          <cell r="AA593"/>
          <cell r="AB593"/>
          <cell r="AC593"/>
          <cell r="AD593"/>
          <cell r="AE593"/>
          <cell r="AF593"/>
          <cell r="AG593"/>
          <cell r="AH593"/>
          <cell r="AI593"/>
          <cell r="AJ593"/>
          <cell r="AK593"/>
          <cell r="AL593"/>
          <cell r="AM593" t="str">
            <v>#¡VALOR!</v>
          </cell>
          <cell r="AN593">
            <v>0</v>
          </cell>
          <cell r="AO593"/>
          <cell r="AP593"/>
          <cell r="AQ593"/>
          <cell r="AR593"/>
          <cell r="AS593"/>
          <cell r="AT593"/>
          <cell r="AU593"/>
          <cell r="AV593"/>
          <cell r="AW593"/>
          <cell r="AX593"/>
          <cell r="AY593"/>
          <cell r="AZ593"/>
          <cell r="BA593"/>
          <cell r="BB593"/>
          <cell r="BC593"/>
          <cell r="BD593"/>
          <cell r="BE593"/>
          <cell r="BF593"/>
          <cell r="BG593"/>
          <cell r="BH593"/>
          <cell r="BI593"/>
          <cell r="BJ593"/>
          <cell r="BK593"/>
          <cell r="BL593"/>
          <cell r="BM593"/>
          <cell r="BN593"/>
          <cell r="BO593"/>
          <cell r="BP593"/>
          <cell r="BQ593"/>
          <cell r="BR593"/>
          <cell r="BS593"/>
          <cell r="BT593"/>
          <cell r="BU593"/>
          <cell r="BV593"/>
          <cell r="BW593"/>
          <cell r="BX593"/>
          <cell r="BY593"/>
          <cell r="BZ593"/>
          <cell r="CA593"/>
          <cell r="CB593"/>
          <cell r="CC593"/>
          <cell r="CD593"/>
          <cell r="CE593"/>
          <cell r="CF593"/>
          <cell r="CG593"/>
          <cell r="CH593"/>
          <cell r="CI593"/>
          <cell r="CJ593"/>
          <cell r="CK593"/>
          <cell r="CL593"/>
          <cell r="CM593"/>
          <cell r="CN593"/>
          <cell r="CO593"/>
          <cell r="CP593"/>
          <cell r="CQ593"/>
          <cell r="CR593"/>
          <cell r="CS593"/>
          <cell r="CT593"/>
          <cell r="CU593"/>
          <cell r="CV593"/>
          <cell r="CW593"/>
          <cell r="CX593"/>
          <cell r="CY593"/>
          <cell r="CZ593"/>
          <cell r="DA593"/>
          <cell r="DB593"/>
          <cell r="DC593"/>
          <cell r="DD593"/>
          <cell r="DE593"/>
          <cell r="DF593"/>
          <cell r="DG593"/>
          <cell r="DH593"/>
          <cell r="DI593"/>
          <cell r="DJ593"/>
          <cell r="DK593"/>
          <cell r="DL593"/>
          <cell r="DM593"/>
          <cell r="DN593"/>
          <cell r="DO593"/>
          <cell r="DP593"/>
          <cell r="DQ593"/>
          <cell r="DR593"/>
          <cell r="DS593"/>
          <cell r="DT593"/>
          <cell r="DU593"/>
          <cell r="DV593"/>
          <cell r="DW593"/>
          <cell r="DX593"/>
          <cell r="DY593"/>
          <cell r="DZ593"/>
          <cell r="EA593"/>
          <cell r="EB593"/>
          <cell r="EC593"/>
          <cell r="ED593"/>
          <cell r="EE593"/>
          <cell r="EF593"/>
          <cell r="EG593"/>
          <cell r="EH593"/>
          <cell r="EI593"/>
          <cell r="EJ593"/>
          <cell r="EK593"/>
          <cell r="EL593"/>
          <cell r="EM593"/>
          <cell r="EN593"/>
          <cell r="EO593"/>
          <cell r="EP593"/>
          <cell r="EQ593"/>
          <cell r="ER593"/>
          <cell r="ES593"/>
          <cell r="ET593"/>
          <cell r="EU593" t="str">
            <v>$ -</v>
          </cell>
          <cell r="EV593"/>
          <cell r="EW593"/>
          <cell r="EX593"/>
          <cell r="EY593"/>
          <cell r="EZ593"/>
          <cell r="FA593"/>
          <cell r="FB593">
            <v>0</v>
          </cell>
          <cell r="FC593" t="str">
            <v>#¡VALOR!</v>
          </cell>
          <cell r="FD593">
            <v>0</v>
          </cell>
          <cell r="FE593" t="str">
            <v>$ 0</v>
          </cell>
          <cell r="FF593" t="str">
            <v>#¡VALOR!</v>
          </cell>
          <cell r="FG593" t="str">
            <v>#¡VALOR!</v>
          </cell>
          <cell r="FH593"/>
          <cell r="FI593"/>
          <cell r="FJ593" t="str">
            <v>#N/D</v>
          </cell>
          <cell r="FK593" t="str">
            <v>#N/D</v>
          </cell>
          <cell r="FL593" t="str">
            <v>$593</v>
          </cell>
          <cell r="FM593" t="str">
            <v>#N/D</v>
          </cell>
          <cell r="FN593" t="str">
            <v>#N/D</v>
          </cell>
          <cell r="FO593" t="str">
            <v>#N/D</v>
          </cell>
          <cell r="FP593" t="str">
            <v>#N/D</v>
          </cell>
          <cell r="FQ593" t="str">
            <v>#¡REF!</v>
          </cell>
          <cell r="FR593" t="str">
            <v>#N/D</v>
          </cell>
          <cell r="FS593"/>
          <cell r="FT593"/>
          <cell r="FU593"/>
          <cell r="FV593">
            <v>0</v>
          </cell>
          <cell r="FW593" t="str">
            <v>#N/D</v>
          </cell>
          <cell r="FX593"/>
          <cell r="FY593"/>
          <cell r="FZ593"/>
          <cell r="GA593"/>
          <cell r="GB593"/>
          <cell r="GC593"/>
        </row>
        <row r="594">
          <cell r="A594"/>
          <cell r="B594"/>
          <cell r="C594">
            <v>2025</v>
          </cell>
          <cell r="D594"/>
          <cell r="E594"/>
          <cell r="F594"/>
          <cell r="G594"/>
          <cell r="H594"/>
          <cell r="I594"/>
          <cell r="J594"/>
          <cell r="K594"/>
          <cell r="L594"/>
          <cell r="M594"/>
          <cell r="N594"/>
          <cell r="O594"/>
          <cell r="P594"/>
          <cell r="Q594"/>
          <cell r="R594"/>
          <cell r="S594"/>
          <cell r="T594"/>
          <cell r="U594"/>
          <cell r="V594"/>
          <cell r="W594"/>
          <cell r="X594"/>
          <cell r="Y594"/>
          <cell r="Z594"/>
          <cell r="AA594"/>
          <cell r="AB594"/>
          <cell r="AC594"/>
          <cell r="AD594"/>
          <cell r="AE594"/>
          <cell r="AF594"/>
          <cell r="AG594"/>
          <cell r="AH594"/>
          <cell r="AI594"/>
          <cell r="AJ594"/>
          <cell r="AK594"/>
          <cell r="AL594"/>
          <cell r="AM594" t="str">
            <v>#¡VALOR!</v>
          </cell>
          <cell r="AN594">
            <v>0</v>
          </cell>
          <cell r="AO594"/>
          <cell r="AP594"/>
          <cell r="AQ594"/>
          <cell r="AR594"/>
          <cell r="AS594"/>
          <cell r="AT594"/>
          <cell r="AU594"/>
          <cell r="AV594"/>
          <cell r="AW594"/>
          <cell r="AX594"/>
          <cell r="AY594"/>
          <cell r="AZ594"/>
          <cell r="BA594"/>
          <cell r="BB594"/>
          <cell r="BC594"/>
          <cell r="BD594"/>
          <cell r="BE594"/>
          <cell r="BF594"/>
          <cell r="BG594"/>
          <cell r="BH594"/>
          <cell r="BI594"/>
          <cell r="BJ594"/>
          <cell r="BK594"/>
          <cell r="BL594"/>
          <cell r="BM594"/>
          <cell r="BN594"/>
          <cell r="BO594"/>
          <cell r="BP594"/>
          <cell r="BQ594"/>
          <cell r="BR594"/>
          <cell r="BS594"/>
          <cell r="BT594"/>
          <cell r="BU594"/>
          <cell r="BV594"/>
          <cell r="BW594"/>
          <cell r="BX594"/>
          <cell r="BY594"/>
          <cell r="BZ594"/>
          <cell r="CA594"/>
          <cell r="CB594"/>
          <cell r="CC594"/>
          <cell r="CD594"/>
          <cell r="CE594"/>
          <cell r="CF594"/>
          <cell r="CG594"/>
          <cell r="CH594"/>
          <cell r="CI594"/>
          <cell r="CJ594"/>
          <cell r="CK594"/>
          <cell r="CL594"/>
          <cell r="CM594"/>
          <cell r="CN594"/>
          <cell r="CO594"/>
          <cell r="CP594"/>
          <cell r="CQ594"/>
          <cell r="CR594"/>
          <cell r="CS594"/>
          <cell r="CT594"/>
          <cell r="CU594"/>
          <cell r="CV594"/>
          <cell r="CW594"/>
          <cell r="CX594"/>
          <cell r="CY594"/>
          <cell r="CZ594"/>
          <cell r="DA594"/>
          <cell r="DB594"/>
          <cell r="DC594"/>
          <cell r="DD594"/>
          <cell r="DE594"/>
          <cell r="DF594"/>
          <cell r="DG594"/>
          <cell r="DH594"/>
          <cell r="DI594"/>
          <cell r="DJ594"/>
          <cell r="DK594"/>
          <cell r="DL594"/>
          <cell r="DM594"/>
          <cell r="DN594"/>
          <cell r="DO594"/>
          <cell r="DP594"/>
          <cell r="DQ594"/>
          <cell r="DR594"/>
          <cell r="DS594"/>
          <cell r="DT594"/>
          <cell r="DU594"/>
          <cell r="DV594"/>
          <cell r="DW594"/>
          <cell r="DX594"/>
          <cell r="DY594"/>
          <cell r="DZ594"/>
          <cell r="EA594"/>
          <cell r="EB594"/>
          <cell r="EC594"/>
          <cell r="ED594"/>
          <cell r="EE594"/>
          <cell r="EF594"/>
          <cell r="EG594"/>
          <cell r="EH594"/>
          <cell r="EI594"/>
          <cell r="EJ594"/>
          <cell r="EK594"/>
          <cell r="EL594"/>
          <cell r="EM594"/>
          <cell r="EN594"/>
          <cell r="EO594"/>
          <cell r="EP594"/>
          <cell r="EQ594"/>
          <cell r="ER594"/>
          <cell r="ES594"/>
          <cell r="ET594"/>
          <cell r="EU594" t="str">
            <v>$ -</v>
          </cell>
          <cell r="EV594"/>
          <cell r="EW594"/>
          <cell r="EX594"/>
          <cell r="EY594"/>
          <cell r="EZ594"/>
          <cell r="FA594"/>
          <cell r="FB594">
            <v>0</v>
          </cell>
          <cell r="FC594" t="str">
            <v>#¡VALOR!</v>
          </cell>
          <cell r="FD594">
            <v>0</v>
          </cell>
          <cell r="FE594" t="str">
            <v>$ 0</v>
          </cell>
          <cell r="FF594" t="str">
            <v>#¡VALOR!</v>
          </cell>
          <cell r="FG594" t="str">
            <v>#¡VALOR!</v>
          </cell>
          <cell r="FH594"/>
          <cell r="FI594"/>
          <cell r="FJ594" t="str">
            <v>#N/D</v>
          </cell>
          <cell r="FK594" t="str">
            <v>#N/D</v>
          </cell>
          <cell r="FL594" t="str">
            <v>$594</v>
          </cell>
          <cell r="FM594" t="str">
            <v>#N/D</v>
          </cell>
          <cell r="FN594" t="str">
            <v>#N/D</v>
          </cell>
          <cell r="FO594" t="str">
            <v>#N/D</v>
          </cell>
          <cell r="FP594" t="str">
            <v>#N/D</v>
          </cell>
          <cell r="FQ594" t="str">
            <v>#¡REF!</v>
          </cell>
          <cell r="FR594" t="str">
            <v>#N/D</v>
          </cell>
          <cell r="FS594"/>
          <cell r="FT594"/>
          <cell r="FU594"/>
          <cell r="FV594">
            <v>0</v>
          </cell>
          <cell r="FW594" t="str">
            <v>#N/D</v>
          </cell>
          <cell r="FX594"/>
          <cell r="FY594"/>
          <cell r="FZ594"/>
          <cell r="GA594"/>
          <cell r="GB594"/>
          <cell r="GC594"/>
        </row>
        <row r="595">
          <cell r="A595"/>
          <cell r="B595"/>
          <cell r="C595">
            <v>2025</v>
          </cell>
          <cell r="D595"/>
          <cell r="E595"/>
          <cell r="F595"/>
          <cell r="G595"/>
          <cell r="H595"/>
          <cell r="I595"/>
          <cell r="J595"/>
          <cell r="K595"/>
          <cell r="L595"/>
          <cell r="M595"/>
          <cell r="N595"/>
          <cell r="O595"/>
          <cell r="P595"/>
          <cell r="Q595"/>
          <cell r="R595"/>
          <cell r="S595"/>
          <cell r="T595"/>
          <cell r="U595"/>
          <cell r="V595"/>
          <cell r="W595"/>
          <cell r="X595"/>
          <cell r="Y595"/>
          <cell r="Z595"/>
          <cell r="AA595"/>
          <cell r="AB595"/>
          <cell r="AC595"/>
          <cell r="AD595"/>
          <cell r="AE595"/>
          <cell r="AF595"/>
          <cell r="AG595"/>
          <cell r="AH595"/>
          <cell r="AI595"/>
          <cell r="AJ595"/>
          <cell r="AK595"/>
          <cell r="AL595"/>
          <cell r="AM595" t="str">
            <v>#¡VALOR!</v>
          </cell>
          <cell r="AN595">
            <v>0</v>
          </cell>
          <cell r="AO595"/>
          <cell r="AP595"/>
          <cell r="AQ595"/>
          <cell r="AR595"/>
          <cell r="AS595"/>
          <cell r="AT595"/>
          <cell r="AU595"/>
          <cell r="AV595"/>
          <cell r="AW595"/>
          <cell r="AX595"/>
          <cell r="AY595"/>
          <cell r="AZ595"/>
          <cell r="BA595"/>
          <cell r="BB595"/>
          <cell r="BC595"/>
          <cell r="BD595"/>
          <cell r="BE595"/>
          <cell r="BF595"/>
          <cell r="BG595"/>
          <cell r="BH595"/>
          <cell r="BI595"/>
          <cell r="BJ595"/>
          <cell r="BK595"/>
          <cell r="BL595"/>
          <cell r="BM595"/>
          <cell r="BN595"/>
          <cell r="BO595"/>
          <cell r="BP595"/>
          <cell r="BQ595"/>
          <cell r="BR595"/>
          <cell r="BS595"/>
          <cell r="BT595"/>
          <cell r="BU595"/>
          <cell r="BV595"/>
          <cell r="BW595"/>
          <cell r="BX595"/>
          <cell r="BY595"/>
          <cell r="BZ595"/>
          <cell r="CA595"/>
          <cell r="CB595"/>
          <cell r="CC595"/>
          <cell r="CD595"/>
          <cell r="CE595"/>
          <cell r="CF595"/>
          <cell r="CG595"/>
          <cell r="CH595"/>
          <cell r="CI595"/>
          <cell r="CJ595"/>
          <cell r="CK595"/>
          <cell r="CL595"/>
          <cell r="CM595"/>
          <cell r="CN595"/>
          <cell r="CO595"/>
          <cell r="CP595"/>
          <cell r="CQ595"/>
          <cell r="CR595"/>
          <cell r="CS595"/>
          <cell r="CT595"/>
          <cell r="CU595"/>
          <cell r="CV595"/>
          <cell r="CW595"/>
          <cell r="CX595"/>
          <cell r="CY595"/>
          <cell r="CZ595"/>
          <cell r="DA595"/>
          <cell r="DB595"/>
          <cell r="DC595"/>
          <cell r="DD595"/>
          <cell r="DE595"/>
          <cell r="DF595"/>
          <cell r="DG595"/>
          <cell r="DH595"/>
          <cell r="DI595"/>
          <cell r="DJ595"/>
          <cell r="DK595"/>
          <cell r="DL595"/>
          <cell r="DM595"/>
          <cell r="DN595"/>
          <cell r="DO595"/>
          <cell r="DP595"/>
          <cell r="DQ595"/>
          <cell r="DR595"/>
          <cell r="DS595"/>
          <cell r="DT595"/>
          <cell r="DU595"/>
          <cell r="DV595"/>
          <cell r="DW595"/>
          <cell r="DX595"/>
          <cell r="DY595"/>
          <cell r="DZ595"/>
          <cell r="EA595"/>
          <cell r="EB595"/>
          <cell r="EC595"/>
          <cell r="ED595"/>
          <cell r="EE595"/>
          <cell r="EF595"/>
          <cell r="EG595"/>
          <cell r="EH595"/>
          <cell r="EI595"/>
          <cell r="EJ595"/>
          <cell r="EK595"/>
          <cell r="EL595"/>
          <cell r="EM595"/>
          <cell r="EN595"/>
          <cell r="EO595"/>
          <cell r="EP595"/>
          <cell r="EQ595"/>
          <cell r="ER595"/>
          <cell r="ES595"/>
          <cell r="ET595"/>
          <cell r="EU595" t="str">
            <v>$ -</v>
          </cell>
          <cell r="EV595"/>
          <cell r="EW595"/>
          <cell r="EX595"/>
          <cell r="EY595"/>
          <cell r="EZ595"/>
          <cell r="FA595"/>
          <cell r="FB595">
            <v>0</v>
          </cell>
          <cell r="FC595" t="str">
            <v>#¡VALOR!</v>
          </cell>
          <cell r="FD595">
            <v>0</v>
          </cell>
          <cell r="FE595" t="str">
            <v>$ 0</v>
          </cell>
          <cell r="FF595" t="str">
            <v>#¡VALOR!</v>
          </cell>
          <cell r="FG595" t="str">
            <v>#¡VALOR!</v>
          </cell>
          <cell r="FH595"/>
          <cell r="FI595"/>
          <cell r="FJ595" t="str">
            <v>#N/D</v>
          </cell>
          <cell r="FK595" t="str">
            <v>#N/D</v>
          </cell>
          <cell r="FL595" t="str">
            <v>$595</v>
          </cell>
          <cell r="FM595" t="str">
            <v>#N/D</v>
          </cell>
          <cell r="FN595" t="str">
            <v>#N/D</v>
          </cell>
          <cell r="FO595" t="str">
            <v>#N/D</v>
          </cell>
          <cell r="FP595" t="str">
            <v>#N/D</v>
          </cell>
          <cell r="FQ595" t="str">
            <v>#¡REF!</v>
          </cell>
          <cell r="FR595" t="str">
            <v>#N/D</v>
          </cell>
          <cell r="FS595"/>
          <cell r="FT595"/>
          <cell r="FU595"/>
          <cell r="FV595">
            <v>0</v>
          </cell>
          <cell r="FW595" t="str">
            <v>#N/D</v>
          </cell>
          <cell r="FX595"/>
          <cell r="FY595"/>
          <cell r="FZ595"/>
          <cell r="GA595"/>
          <cell r="GB595"/>
          <cell r="GC595"/>
        </row>
        <row r="596">
          <cell r="A596"/>
          <cell r="B596"/>
          <cell r="C596">
            <v>2025</v>
          </cell>
          <cell r="D596"/>
          <cell r="E596"/>
          <cell r="F596"/>
          <cell r="G596"/>
          <cell r="H596"/>
          <cell r="I596"/>
          <cell r="J596"/>
          <cell r="K596"/>
          <cell r="L596"/>
          <cell r="M596"/>
          <cell r="N596"/>
          <cell r="O596"/>
          <cell r="P596"/>
          <cell r="Q596"/>
          <cell r="R596"/>
          <cell r="S596"/>
          <cell r="T596"/>
          <cell r="U596"/>
          <cell r="V596"/>
          <cell r="W596"/>
          <cell r="X596"/>
          <cell r="Y596"/>
          <cell r="Z596"/>
          <cell r="AA596"/>
          <cell r="AB596"/>
          <cell r="AC596"/>
          <cell r="AD596"/>
          <cell r="AE596"/>
          <cell r="AF596"/>
          <cell r="AG596"/>
          <cell r="AH596"/>
          <cell r="AI596"/>
          <cell r="AJ596"/>
          <cell r="AK596"/>
          <cell r="AL596"/>
          <cell r="AM596" t="str">
            <v>#¡VALOR!</v>
          </cell>
          <cell r="AN596">
            <v>0</v>
          </cell>
          <cell r="AO596"/>
          <cell r="AP596"/>
          <cell r="AQ596"/>
          <cell r="AR596"/>
          <cell r="AS596"/>
          <cell r="AT596"/>
          <cell r="AU596"/>
          <cell r="AV596"/>
          <cell r="AW596"/>
          <cell r="AX596"/>
          <cell r="AY596"/>
          <cell r="AZ596"/>
          <cell r="BA596"/>
          <cell r="BB596"/>
          <cell r="BC596"/>
          <cell r="BD596"/>
          <cell r="BE596"/>
          <cell r="BF596"/>
          <cell r="BG596"/>
          <cell r="BH596"/>
          <cell r="BI596"/>
          <cell r="BJ596"/>
          <cell r="BK596"/>
          <cell r="BL596"/>
          <cell r="BM596"/>
          <cell r="BN596"/>
          <cell r="BO596"/>
          <cell r="BP596"/>
          <cell r="BQ596"/>
          <cell r="BR596"/>
          <cell r="BS596"/>
          <cell r="BT596"/>
          <cell r="BU596"/>
          <cell r="BV596"/>
          <cell r="BW596"/>
          <cell r="BX596"/>
          <cell r="BY596"/>
          <cell r="BZ596"/>
          <cell r="CA596"/>
          <cell r="CB596"/>
          <cell r="CC596"/>
          <cell r="CD596"/>
          <cell r="CE596"/>
          <cell r="CF596"/>
          <cell r="CG596"/>
          <cell r="CH596"/>
          <cell r="CI596"/>
          <cell r="CJ596"/>
          <cell r="CK596"/>
          <cell r="CL596"/>
          <cell r="CM596"/>
          <cell r="CN596"/>
          <cell r="CO596"/>
          <cell r="CP596"/>
          <cell r="CQ596"/>
          <cell r="CR596"/>
          <cell r="CS596"/>
          <cell r="CT596"/>
          <cell r="CU596"/>
          <cell r="CV596"/>
          <cell r="CW596"/>
          <cell r="CX596"/>
          <cell r="CY596"/>
          <cell r="CZ596"/>
          <cell r="DA596"/>
          <cell r="DB596"/>
          <cell r="DC596"/>
          <cell r="DD596"/>
          <cell r="DE596"/>
          <cell r="DF596"/>
          <cell r="DG596"/>
          <cell r="DH596"/>
          <cell r="DI596"/>
          <cell r="DJ596"/>
          <cell r="DK596"/>
          <cell r="DL596"/>
          <cell r="DM596"/>
          <cell r="DN596"/>
          <cell r="DO596"/>
          <cell r="DP596"/>
          <cell r="DQ596"/>
          <cell r="DR596"/>
          <cell r="DS596"/>
          <cell r="DT596"/>
          <cell r="DU596"/>
          <cell r="DV596"/>
          <cell r="DW596"/>
          <cell r="DX596"/>
          <cell r="DY596"/>
          <cell r="DZ596"/>
          <cell r="EA596"/>
          <cell r="EB596"/>
          <cell r="EC596"/>
          <cell r="ED596"/>
          <cell r="EE596"/>
          <cell r="EF596"/>
          <cell r="EG596"/>
          <cell r="EH596"/>
          <cell r="EI596"/>
          <cell r="EJ596"/>
          <cell r="EK596"/>
          <cell r="EL596"/>
          <cell r="EM596"/>
          <cell r="EN596"/>
          <cell r="EO596"/>
          <cell r="EP596"/>
          <cell r="EQ596"/>
          <cell r="ER596"/>
          <cell r="ES596"/>
          <cell r="ET596"/>
          <cell r="EU596" t="str">
            <v>$ -</v>
          </cell>
          <cell r="EV596"/>
          <cell r="EW596"/>
          <cell r="EX596"/>
          <cell r="EY596"/>
          <cell r="EZ596"/>
          <cell r="FA596"/>
          <cell r="FB596">
            <v>0</v>
          </cell>
          <cell r="FC596" t="str">
            <v>#¡VALOR!</v>
          </cell>
          <cell r="FD596">
            <v>0</v>
          </cell>
          <cell r="FE596" t="str">
            <v>$ 0</v>
          </cell>
          <cell r="FF596" t="str">
            <v>#¡VALOR!</v>
          </cell>
          <cell r="FG596" t="str">
            <v>#¡VALOR!</v>
          </cell>
          <cell r="FH596"/>
          <cell r="FI596"/>
          <cell r="FJ596" t="str">
            <v>#N/D</v>
          </cell>
          <cell r="FK596" t="str">
            <v>#N/D</v>
          </cell>
          <cell r="FL596" t="str">
            <v>$596</v>
          </cell>
          <cell r="FM596" t="str">
            <v>#N/D</v>
          </cell>
          <cell r="FN596" t="str">
            <v>#N/D</v>
          </cell>
          <cell r="FO596" t="str">
            <v>#N/D</v>
          </cell>
          <cell r="FP596" t="str">
            <v>#N/D</v>
          </cell>
          <cell r="FQ596" t="str">
            <v>#¡REF!</v>
          </cell>
          <cell r="FR596" t="str">
            <v>#N/D</v>
          </cell>
          <cell r="FS596"/>
          <cell r="FT596"/>
          <cell r="FU596"/>
          <cell r="FV596">
            <v>0</v>
          </cell>
          <cell r="FW596" t="str">
            <v>#N/D</v>
          </cell>
          <cell r="FX596"/>
          <cell r="FY596"/>
          <cell r="FZ596"/>
          <cell r="GA596"/>
          <cell r="GB596"/>
          <cell r="GC596"/>
        </row>
        <row r="597">
          <cell r="A597"/>
          <cell r="B597"/>
          <cell r="C597">
            <v>2025</v>
          </cell>
          <cell r="D597"/>
          <cell r="E597"/>
          <cell r="F597"/>
          <cell r="G597"/>
          <cell r="H597"/>
          <cell r="I597"/>
          <cell r="J597"/>
          <cell r="K597"/>
          <cell r="L597"/>
          <cell r="M597"/>
          <cell r="N597"/>
          <cell r="O597"/>
          <cell r="P597"/>
          <cell r="Q597"/>
          <cell r="R597"/>
          <cell r="S597"/>
          <cell r="T597"/>
          <cell r="U597"/>
          <cell r="V597"/>
          <cell r="W597"/>
          <cell r="X597"/>
          <cell r="Y597"/>
          <cell r="Z597"/>
          <cell r="AA597"/>
          <cell r="AB597"/>
          <cell r="AC597"/>
          <cell r="AD597"/>
          <cell r="AE597"/>
          <cell r="AF597"/>
          <cell r="AG597"/>
          <cell r="AH597"/>
          <cell r="AI597"/>
          <cell r="AJ597"/>
          <cell r="AK597"/>
          <cell r="AL597"/>
          <cell r="AM597" t="str">
            <v>#¡VALOR!</v>
          </cell>
          <cell r="AN597">
            <v>0</v>
          </cell>
          <cell r="AO597"/>
          <cell r="AP597"/>
          <cell r="AQ597"/>
          <cell r="AR597"/>
          <cell r="AS597"/>
          <cell r="AT597"/>
          <cell r="AU597"/>
          <cell r="AV597"/>
          <cell r="AW597"/>
          <cell r="AX597"/>
          <cell r="AY597"/>
          <cell r="AZ597"/>
          <cell r="BA597"/>
          <cell r="BB597"/>
          <cell r="BC597"/>
          <cell r="BD597"/>
          <cell r="BE597"/>
          <cell r="BF597"/>
          <cell r="BG597"/>
          <cell r="BH597"/>
          <cell r="BI597"/>
          <cell r="BJ597"/>
          <cell r="BK597"/>
          <cell r="BL597"/>
          <cell r="BM597"/>
          <cell r="BN597"/>
          <cell r="BO597"/>
          <cell r="BP597"/>
          <cell r="BQ597"/>
          <cell r="BR597"/>
          <cell r="BS597"/>
          <cell r="BT597"/>
          <cell r="BU597"/>
          <cell r="BV597"/>
          <cell r="BW597"/>
          <cell r="BX597"/>
          <cell r="BY597"/>
          <cell r="BZ597"/>
          <cell r="CA597"/>
          <cell r="CB597"/>
          <cell r="CC597"/>
          <cell r="CD597"/>
          <cell r="CE597"/>
          <cell r="CF597"/>
          <cell r="CG597"/>
          <cell r="CH597"/>
          <cell r="CI597"/>
          <cell r="CJ597"/>
          <cell r="CK597"/>
          <cell r="CL597"/>
          <cell r="CM597"/>
          <cell r="CN597"/>
          <cell r="CO597"/>
          <cell r="CP597"/>
          <cell r="CQ597"/>
          <cell r="CR597"/>
          <cell r="CS597"/>
          <cell r="CT597"/>
          <cell r="CU597"/>
          <cell r="CV597"/>
          <cell r="CW597"/>
          <cell r="CX597"/>
          <cell r="CY597"/>
          <cell r="CZ597"/>
          <cell r="DA597"/>
          <cell r="DB597"/>
          <cell r="DC597"/>
          <cell r="DD597"/>
          <cell r="DE597"/>
          <cell r="DF597"/>
          <cell r="DG597"/>
          <cell r="DH597"/>
          <cell r="DI597"/>
          <cell r="DJ597"/>
          <cell r="DK597"/>
          <cell r="DL597"/>
          <cell r="DM597"/>
          <cell r="DN597"/>
          <cell r="DO597"/>
          <cell r="DP597"/>
          <cell r="DQ597"/>
          <cell r="DR597"/>
          <cell r="DS597"/>
          <cell r="DT597"/>
          <cell r="DU597"/>
          <cell r="DV597"/>
          <cell r="DW597"/>
          <cell r="DX597"/>
          <cell r="DY597"/>
          <cell r="DZ597"/>
          <cell r="EA597"/>
          <cell r="EB597"/>
          <cell r="EC597"/>
          <cell r="ED597"/>
          <cell r="EE597"/>
          <cell r="EF597"/>
          <cell r="EG597"/>
          <cell r="EH597"/>
          <cell r="EI597"/>
          <cell r="EJ597"/>
          <cell r="EK597"/>
          <cell r="EL597"/>
          <cell r="EM597"/>
          <cell r="EN597"/>
          <cell r="EO597"/>
          <cell r="EP597"/>
          <cell r="EQ597"/>
          <cell r="ER597"/>
          <cell r="ES597"/>
          <cell r="ET597"/>
          <cell r="EU597" t="str">
            <v>$ -</v>
          </cell>
          <cell r="EV597"/>
          <cell r="EW597"/>
          <cell r="EX597"/>
          <cell r="EY597"/>
          <cell r="EZ597"/>
          <cell r="FA597"/>
          <cell r="FB597">
            <v>0</v>
          </cell>
          <cell r="FC597" t="str">
            <v>#¡VALOR!</v>
          </cell>
          <cell r="FD597">
            <v>0</v>
          </cell>
          <cell r="FE597" t="str">
            <v>$ 0</v>
          </cell>
          <cell r="FF597" t="str">
            <v>#¡VALOR!</v>
          </cell>
          <cell r="FG597" t="str">
            <v>#¡VALOR!</v>
          </cell>
          <cell r="FH597"/>
          <cell r="FI597"/>
          <cell r="FJ597" t="str">
            <v>#N/D</v>
          </cell>
          <cell r="FK597" t="str">
            <v>#N/D</v>
          </cell>
          <cell r="FL597" t="str">
            <v>$597</v>
          </cell>
          <cell r="FM597" t="str">
            <v>#N/D</v>
          </cell>
          <cell r="FN597" t="str">
            <v>#N/D</v>
          </cell>
          <cell r="FO597" t="str">
            <v>#N/D</v>
          </cell>
          <cell r="FP597" t="str">
            <v>#N/D</v>
          </cell>
          <cell r="FQ597" t="str">
            <v>#¡REF!</v>
          </cell>
          <cell r="FR597" t="str">
            <v>#N/D</v>
          </cell>
          <cell r="FS597"/>
          <cell r="FT597"/>
          <cell r="FU597"/>
          <cell r="FV597">
            <v>0</v>
          </cell>
          <cell r="FW597" t="str">
            <v>#N/D</v>
          </cell>
          <cell r="FX597"/>
          <cell r="FY597"/>
          <cell r="FZ597"/>
          <cell r="GA597"/>
          <cell r="GB597"/>
          <cell r="GC597"/>
        </row>
        <row r="598">
          <cell r="A598"/>
          <cell r="B598"/>
          <cell r="C598">
            <v>2025</v>
          </cell>
          <cell r="D598"/>
          <cell r="E598"/>
          <cell r="F598"/>
          <cell r="G598"/>
          <cell r="H598"/>
          <cell r="I598"/>
          <cell r="J598"/>
          <cell r="K598"/>
          <cell r="L598"/>
          <cell r="M598"/>
          <cell r="N598"/>
          <cell r="O598"/>
          <cell r="P598"/>
          <cell r="Q598"/>
          <cell r="R598"/>
          <cell r="S598"/>
          <cell r="T598"/>
          <cell r="U598"/>
          <cell r="V598"/>
          <cell r="W598"/>
          <cell r="X598"/>
          <cell r="Y598"/>
          <cell r="Z598"/>
          <cell r="AA598"/>
          <cell r="AB598"/>
          <cell r="AC598"/>
          <cell r="AD598"/>
          <cell r="AE598"/>
          <cell r="AF598"/>
          <cell r="AG598"/>
          <cell r="AH598"/>
          <cell r="AI598"/>
          <cell r="AJ598"/>
          <cell r="AK598"/>
          <cell r="AL598"/>
          <cell r="AM598" t="str">
            <v>#¡VALOR!</v>
          </cell>
          <cell r="AN598">
            <v>0</v>
          </cell>
          <cell r="AO598"/>
          <cell r="AP598"/>
          <cell r="AQ598"/>
          <cell r="AR598"/>
          <cell r="AS598"/>
          <cell r="AT598"/>
          <cell r="AU598"/>
          <cell r="AV598"/>
          <cell r="AW598"/>
          <cell r="AX598"/>
          <cell r="AY598"/>
          <cell r="AZ598"/>
          <cell r="BA598"/>
          <cell r="BB598"/>
          <cell r="BC598"/>
          <cell r="BD598"/>
          <cell r="BE598"/>
          <cell r="BF598"/>
          <cell r="BG598"/>
          <cell r="BH598"/>
          <cell r="BI598"/>
          <cell r="BJ598"/>
          <cell r="BK598"/>
          <cell r="BL598"/>
          <cell r="BM598"/>
          <cell r="BN598"/>
          <cell r="BO598"/>
          <cell r="BP598"/>
          <cell r="BQ598"/>
          <cell r="BR598"/>
          <cell r="BS598"/>
          <cell r="BT598"/>
          <cell r="BU598"/>
          <cell r="BV598"/>
          <cell r="BW598"/>
          <cell r="BX598"/>
          <cell r="BY598"/>
          <cell r="BZ598"/>
          <cell r="CA598"/>
          <cell r="CB598"/>
          <cell r="CC598"/>
          <cell r="CD598"/>
          <cell r="CE598"/>
          <cell r="CF598"/>
          <cell r="CG598"/>
          <cell r="CH598"/>
          <cell r="CI598"/>
          <cell r="CJ598"/>
          <cell r="CK598"/>
          <cell r="CL598"/>
          <cell r="CM598"/>
          <cell r="CN598"/>
          <cell r="CO598"/>
          <cell r="CP598"/>
          <cell r="CQ598"/>
          <cell r="CR598"/>
          <cell r="CS598"/>
          <cell r="CT598"/>
          <cell r="CU598"/>
          <cell r="CV598"/>
          <cell r="CW598"/>
          <cell r="CX598"/>
          <cell r="CY598"/>
          <cell r="CZ598"/>
          <cell r="DA598"/>
          <cell r="DB598"/>
          <cell r="DC598"/>
          <cell r="DD598"/>
          <cell r="DE598"/>
          <cell r="DF598"/>
          <cell r="DG598"/>
          <cell r="DH598"/>
          <cell r="DI598"/>
          <cell r="DJ598"/>
          <cell r="DK598"/>
          <cell r="DL598"/>
          <cell r="DM598"/>
          <cell r="DN598"/>
          <cell r="DO598"/>
          <cell r="DP598"/>
          <cell r="DQ598"/>
          <cell r="DR598"/>
          <cell r="DS598"/>
          <cell r="DT598"/>
          <cell r="DU598"/>
          <cell r="DV598"/>
          <cell r="DW598"/>
          <cell r="DX598"/>
          <cell r="DY598"/>
          <cell r="DZ598"/>
          <cell r="EA598"/>
          <cell r="EB598"/>
          <cell r="EC598"/>
          <cell r="ED598"/>
          <cell r="EE598"/>
          <cell r="EF598"/>
          <cell r="EG598"/>
          <cell r="EH598"/>
          <cell r="EI598"/>
          <cell r="EJ598"/>
          <cell r="EK598"/>
          <cell r="EL598"/>
          <cell r="EM598"/>
          <cell r="EN598"/>
          <cell r="EO598"/>
          <cell r="EP598"/>
          <cell r="EQ598"/>
          <cell r="ER598"/>
          <cell r="ES598"/>
          <cell r="ET598"/>
          <cell r="EU598" t="str">
            <v>$ -</v>
          </cell>
          <cell r="EV598"/>
          <cell r="EW598"/>
          <cell r="EX598"/>
          <cell r="EY598"/>
          <cell r="EZ598"/>
          <cell r="FA598"/>
          <cell r="FB598">
            <v>0</v>
          </cell>
          <cell r="FC598" t="str">
            <v>#¡VALOR!</v>
          </cell>
          <cell r="FD598">
            <v>0</v>
          </cell>
          <cell r="FE598" t="str">
            <v>$ 0</v>
          </cell>
          <cell r="FF598" t="str">
            <v>#¡VALOR!</v>
          </cell>
          <cell r="FG598" t="str">
            <v>#¡VALOR!</v>
          </cell>
          <cell r="FH598"/>
          <cell r="FI598"/>
          <cell r="FJ598" t="str">
            <v>#N/D</v>
          </cell>
          <cell r="FK598" t="str">
            <v>#N/D</v>
          </cell>
          <cell r="FL598" t="str">
            <v>$598</v>
          </cell>
          <cell r="FM598" t="str">
            <v>#N/D</v>
          </cell>
          <cell r="FN598" t="str">
            <v>#N/D</v>
          </cell>
          <cell r="FO598" t="str">
            <v>#N/D</v>
          </cell>
          <cell r="FP598" t="str">
            <v>#N/D</v>
          </cell>
          <cell r="FQ598" t="str">
            <v>#¡REF!</v>
          </cell>
          <cell r="FR598" t="str">
            <v>#N/D</v>
          </cell>
          <cell r="FS598"/>
          <cell r="FT598"/>
          <cell r="FU598"/>
          <cell r="FV598">
            <v>0</v>
          </cell>
          <cell r="FW598" t="str">
            <v>#N/D</v>
          </cell>
          <cell r="FX598"/>
          <cell r="FY598"/>
          <cell r="FZ598"/>
          <cell r="GA598"/>
          <cell r="GB598"/>
          <cell r="GC598"/>
        </row>
        <row r="599">
          <cell r="A599"/>
          <cell r="B599"/>
          <cell r="C599">
            <v>2025</v>
          </cell>
          <cell r="D599"/>
          <cell r="E599"/>
          <cell r="F599"/>
          <cell r="G599"/>
          <cell r="H599"/>
          <cell r="I599"/>
          <cell r="J599"/>
          <cell r="K599"/>
          <cell r="L599"/>
          <cell r="M599"/>
          <cell r="N599"/>
          <cell r="O599"/>
          <cell r="P599"/>
          <cell r="Q599"/>
          <cell r="R599"/>
          <cell r="S599"/>
          <cell r="T599"/>
          <cell r="U599"/>
          <cell r="V599"/>
          <cell r="W599"/>
          <cell r="X599"/>
          <cell r="Y599"/>
          <cell r="Z599"/>
          <cell r="AA599"/>
          <cell r="AB599"/>
          <cell r="AC599"/>
          <cell r="AD599"/>
          <cell r="AE599"/>
          <cell r="AF599"/>
          <cell r="AG599"/>
          <cell r="AH599"/>
          <cell r="AI599"/>
          <cell r="AJ599"/>
          <cell r="AK599"/>
          <cell r="AL599"/>
          <cell r="AM599" t="str">
            <v>#¡VALOR!</v>
          </cell>
          <cell r="AN599">
            <v>0</v>
          </cell>
          <cell r="AO599"/>
          <cell r="AP599"/>
          <cell r="AQ599"/>
          <cell r="AR599"/>
          <cell r="AS599"/>
          <cell r="AT599"/>
          <cell r="AU599"/>
          <cell r="AV599"/>
          <cell r="AW599"/>
          <cell r="AX599"/>
          <cell r="AY599"/>
          <cell r="AZ599"/>
          <cell r="BA599"/>
          <cell r="BB599"/>
          <cell r="BC599"/>
          <cell r="BD599"/>
          <cell r="BE599"/>
          <cell r="BF599"/>
          <cell r="BG599"/>
          <cell r="BH599"/>
          <cell r="BI599"/>
          <cell r="BJ599"/>
          <cell r="BK599"/>
          <cell r="BL599"/>
          <cell r="BM599"/>
          <cell r="BN599"/>
          <cell r="BO599"/>
          <cell r="BP599"/>
          <cell r="BQ599"/>
          <cell r="BR599"/>
          <cell r="BS599"/>
          <cell r="BT599"/>
          <cell r="BU599"/>
          <cell r="BV599"/>
          <cell r="BW599"/>
          <cell r="BX599"/>
          <cell r="BY599"/>
          <cell r="BZ599"/>
          <cell r="CA599"/>
          <cell r="CB599"/>
          <cell r="CC599"/>
          <cell r="CD599"/>
          <cell r="CE599"/>
          <cell r="CF599"/>
          <cell r="CG599"/>
          <cell r="CH599"/>
          <cell r="CI599"/>
          <cell r="CJ599"/>
          <cell r="CK599"/>
          <cell r="CL599"/>
          <cell r="CM599"/>
          <cell r="CN599"/>
          <cell r="CO599"/>
          <cell r="CP599"/>
          <cell r="CQ599"/>
          <cell r="CR599"/>
          <cell r="CS599"/>
          <cell r="CT599"/>
          <cell r="CU599"/>
          <cell r="CV599"/>
          <cell r="CW599"/>
          <cell r="CX599"/>
          <cell r="CY599"/>
          <cell r="CZ599"/>
          <cell r="DA599"/>
          <cell r="DB599"/>
          <cell r="DC599"/>
          <cell r="DD599"/>
          <cell r="DE599"/>
          <cell r="DF599"/>
          <cell r="DG599"/>
          <cell r="DH599"/>
          <cell r="DI599"/>
          <cell r="DJ599"/>
          <cell r="DK599"/>
          <cell r="DL599"/>
          <cell r="DM599"/>
          <cell r="DN599"/>
          <cell r="DO599"/>
          <cell r="DP599"/>
          <cell r="DQ599"/>
          <cell r="DR599"/>
          <cell r="DS599"/>
          <cell r="DT599"/>
          <cell r="DU599"/>
          <cell r="DV599"/>
          <cell r="DW599"/>
          <cell r="DX599"/>
          <cell r="DY599"/>
          <cell r="DZ599"/>
          <cell r="EA599"/>
          <cell r="EB599"/>
          <cell r="EC599"/>
          <cell r="ED599"/>
          <cell r="EE599"/>
          <cell r="EF599"/>
          <cell r="EG599"/>
          <cell r="EH599"/>
          <cell r="EI599"/>
          <cell r="EJ599"/>
          <cell r="EK599"/>
          <cell r="EL599"/>
          <cell r="EM599"/>
          <cell r="EN599"/>
          <cell r="EO599"/>
          <cell r="EP599"/>
          <cell r="EQ599"/>
          <cell r="ER599"/>
          <cell r="ES599"/>
          <cell r="ET599"/>
          <cell r="EU599" t="str">
            <v>$ -</v>
          </cell>
          <cell r="EV599"/>
          <cell r="EW599"/>
          <cell r="EX599"/>
          <cell r="EY599"/>
          <cell r="EZ599"/>
          <cell r="FA599"/>
          <cell r="FB599">
            <v>0</v>
          </cell>
          <cell r="FC599" t="str">
            <v>#¡VALOR!</v>
          </cell>
          <cell r="FD599">
            <v>0</v>
          </cell>
          <cell r="FE599" t="str">
            <v>$ 0</v>
          </cell>
          <cell r="FF599" t="str">
            <v>#¡VALOR!</v>
          </cell>
          <cell r="FG599" t="str">
            <v>#¡VALOR!</v>
          </cell>
          <cell r="FH599"/>
          <cell r="FI599"/>
          <cell r="FJ599" t="str">
            <v>#N/D</v>
          </cell>
          <cell r="FK599" t="str">
            <v>#N/D</v>
          </cell>
          <cell r="FL599" t="str">
            <v>$599</v>
          </cell>
          <cell r="FM599" t="str">
            <v>#N/D</v>
          </cell>
          <cell r="FN599" t="str">
            <v>#N/D</v>
          </cell>
          <cell r="FO599" t="str">
            <v>#N/D</v>
          </cell>
          <cell r="FP599" t="str">
            <v>#N/D</v>
          </cell>
          <cell r="FQ599" t="str">
            <v>#¡REF!</v>
          </cell>
          <cell r="FR599" t="str">
            <v>#N/D</v>
          </cell>
          <cell r="FS599"/>
          <cell r="FT599"/>
          <cell r="FU599"/>
          <cell r="FV599">
            <v>0</v>
          </cell>
          <cell r="FW599" t="str">
            <v>#N/D</v>
          </cell>
          <cell r="FX599"/>
          <cell r="FY599"/>
          <cell r="FZ599"/>
          <cell r="GA599"/>
          <cell r="GB599"/>
          <cell r="GC599"/>
        </row>
        <row r="600">
          <cell r="A600"/>
          <cell r="B600"/>
          <cell r="C600">
            <v>2025</v>
          </cell>
          <cell r="D600"/>
          <cell r="E600"/>
          <cell r="F600"/>
          <cell r="G600"/>
          <cell r="H600"/>
          <cell r="I600"/>
          <cell r="J600"/>
          <cell r="K600"/>
          <cell r="L600"/>
          <cell r="M600"/>
          <cell r="N600"/>
          <cell r="O600"/>
          <cell r="P600"/>
          <cell r="Q600"/>
          <cell r="R600"/>
          <cell r="S600"/>
          <cell r="T600"/>
          <cell r="U600"/>
          <cell r="V600"/>
          <cell r="W600"/>
          <cell r="X600"/>
          <cell r="Y600"/>
          <cell r="Z600"/>
          <cell r="AA600"/>
          <cell r="AB600"/>
          <cell r="AC600"/>
          <cell r="AD600"/>
          <cell r="AE600"/>
          <cell r="AF600"/>
          <cell r="AG600"/>
          <cell r="AH600"/>
          <cell r="AI600"/>
          <cell r="AJ600"/>
          <cell r="AK600"/>
          <cell r="AL600"/>
          <cell r="AM600" t="str">
            <v>#¡VALOR!</v>
          </cell>
          <cell r="AN600">
            <v>0</v>
          </cell>
          <cell r="AO600"/>
          <cell r="AP600"/>
          <cell r="AQ600"/>
          <cell r="AR600"/>
          <cell r="AS600"/>
          <cell r="AT600"/>
          <cell r="AU600"/>
          <cell r="AV600"/>
          <cell r="AW600"/>
          <cell r="AX600"/>
          <cell r="AY600"/>
          <cell r="AZ600"/>
          <cell r="BA600"/>
          <cell r="BB600"/>
          <cell r="BC600"/>
          <cell r="BD600"/>
          <cell r="BE600"/>
          <cell r="BF600"/>
          <cell r="BG600"/>
          <cell r="BH600"/>
          <cell r="BI600"/>
          <cell r="BJ600"/>
          <cell r="BK600"/>
          <cell r="BL600"/>
          <cell r="BM600"/>
          <cell r="BN600"/>
          <cell r="BO600"/>
          <cell r="BP600"/>
          <cell r="BQ600"/>
          <cell r="BR600"/>
          <cell r="BS600"/>
          <cell r="BT600"/>
          <cell r="BU600"/>
          <cell r="BV600"/>
          <cell r="BW600"/>
          <cell r="BX600"/>
          <cell r="BY600"/>
          <cell r="BZ600"/>
          <cell r="CA600"/>
          <cell r="CB600"/>
          <cell r="CC600"/>
          <cell r="CD600"/>
          <cell r="CE600"/>
          <cell r="CF600"/>
          <cell r="CG600"/>
          <cell r="CH600"/>
          <cell r="CI600"/>
          <cell r="CJ600"/>
          <cell r="CK600"/>
          <cell r="CL600"/>
          <cell r="CM600"/>
          <cell r="CN600"/>
          <cell r="CO600"/>
          <cell r="CP600"/>
          <cell r="CQ600"/>
          <cell r="CR600"/>
          <cell r="CS600"/>
          <cell r="CT600"/>
          <cell r="CU600"/>
          <cell r="CV600"/>
          <cell r="CW600"/>
          <cell r="CX600"/>
          <cell r="CY600"/>
          <cell r="CZ600"/>
          <cell r="DA600"/>
          <cell r="DB600"/>
          <cell r="DC600"/>
          <cell r="DD600"/>
          <cell r="DE600"/>
          <cell r="DF600"/>
          <cell r="DG600"/>
          <cell r="DH600"/>
          <cell r="DI600"/>
          <cell r="DJ600"/>
          <cell r="DK600"/>
          <cell r="DL600"/>
          <cell r="DM600"/>
          <cell r="DN600"/>
          <cell r="DO600"/>
          <cell r="DP600"/>
          <cell r="DQ600"/>
          <cell r="DR600"/>
          <cell r="DS600"/>
          <cell r="DT600"/>
          <cell r="DU600"/>
          <cell r="DV600"/>
          <cell r="DW600"/>
          <cell r="DX600"/>
          <cell r="DY600"/>
          <cell r="DZ600"/>
          <cell r="EA600"/>
          <cell r="EB600"/>
          <cell r="EC600"/>
          <cell r="ED600"/>
          <cell r="EE600"/>
          <cell r="EF600"/>
          <cell r="EG600"/>
          <cell r="EH600"/>
          <cell r="EI600"/>
          <cell r="EJ600"/>
          <cell r="EK600"/>
          <cell r="EL600"/>
          <cell r="EM600"/>
          <cell r="EN600"/>
          <cell r="EO600"/>
          <cell r="EP600"/>
          <cell r="EQ600"/>
          <cell r="ER600"/>
          <cell r="ES600"/>
          <cell r="ET600"/>
          <cell r="EU600" t="str">
            <v>$ -</v>
          </cell>
          <cell r="EV600"/>
          <cell r="EW600"/>
          <cell r="EX600"/>
          <cell r="EY600"/>
          <cell r="EZ600"/>
          <cell r="FA600"/>
          <cell r="FB600">
            <v>0</v>
          </cell>
          <cell r="FC600" t="str">
            <v>#¡VALOR!</v>
          </cell>
          <cell r="FD600">
            <v>0</v>
          </cell>
          <cell r="FE600" t="str">
            <v>$ 0</v>
          </cell>
          <cell r="FF600" t="str">
            <v>#¡VALOR!</v>
          </cell>
          <cell r="FG600" t="str">
            <v>#¡VALOR!</v>
          </cell>
          <cell r="FH600"/>
          <cell r="FI600"/>
          <cell r="FJ600" t="str">
            <v>#N/D</v>
          </cell>
          <cell r="FK600" t="str">
            <v>#N/D</v>
          </cell>
          <cell r="FL600" t="str">
            <v>$600</v>
          </cell>
          <cell r="FM600" t="str">
            <v>#N/D</v>
          </cell>
          <cell r="FN600" t="str">
            <v>#N/D</v>
          </cell>
          <cell r="FO600" t="str">
            <v>#N/D</v>
          </cell>
          <cell r="FP600" t="str">
            <v>#N/D</v>
          </cell>
          <cell r="FQ600" t="str">
            <v>#¡REF!</v>
          </cell>
          <cell r="FR600" t="str">
            <v>#N/D</v>
          </cell>
          <cell r="FS600"/>
          <cell r="FT600"/>
          <cell r="FU600"/>
          <cell r="FV600">
            <v>0</v>
          </cell>
          <cell r="FW600" t="str">
            <v>#N/D</v>
          </cell>
          <cell r="FX600"/>
          <cell r="FY600"/>
          <cell r="FZ600"/>
          <cell r="GA600"/>
          <cell r="GB600"/>
          <cell r="GC600"/>
        </row>
        <row r="601">
          <cell r="A601"/>
          <cell r="B601"/>
          <cell r="C601">
            <v>2025</v>
          </cell>
          <cell r="D601"/>
          <cell r="E601"/>
          <cell r="F601"/>
          <cell r="G601"/>
          <cell r="H601"/>
          <cell r="I601"/>
          <cell r="J601"/>
          <cell r="K601"/>
          <cell r="L601"/>
          <cell r="M601"/>
          <cell r="N601"/>
          <cell r="O601"/>
          <cell r="P601"/>
          <cell r="Q601"/>
          <cell r="R601"/>
          <cell r="S601"/>
          <cell r="T601"/>
          <cell r="U601"/>
          <cell r="V601"/>
          <cell r="W601"/>
          <cell r="X601"/>
          <cell r="Y601"/>
          <cell r="Z601"/>
          <cell r="AA601"/>
          <cell r="AB601"/>
          <cell r="AC601"/>
          <cell r="AD601"/>
          <cell r="AE601"/>
          <cell r="AF601"/>
          <cell r="AG601"/>
          <cell r="AH601"/>
          <cell r="AI601"/>
          <cell r="AJ601"/>
          <cell r="AK601"/>
          <cell r="AL601"/>
          <cell r="AM601" t="str">
            <v>#¡VALOR!</v>
          </cell>
          <cell r="AN601">
            <v>0</v>
          </cell>
          <cell r="AO601"/>
          <cell r="AP601"/>
          <cell r="AQ601"/>
          <cell r="AR601"/>
          <cell r="AS601"/>
          <cell r="AT601"/>
          <cell r="AU601"/>
          <cell r="AV601"/>
          <cell r="AW601"/>
          <cell r="AX601"/>
          <cell r="AY601"/>
          <cell r="AZ601"/>
          <cell r="BA601"/>
          <cell r="BB601"/>
          <cell r="BC601"/>
          <cell r="BD601"/>
          <cell r="BE601"/>
          <cell r="BF601"/>
          <cell r="BG601"/>
          <cell r="BH601"/>
          <cell r="BI601"/>
          <cell r="BJ601"/>
          <cell r="BK601"/>
          <cell r="BL601"/>
          <cell r="BM601"/>
          <cell r="BN601"/>
          <cell r="BO601"/>
          <cell r="BP601"/>
          <cell r="BQ601"/>
          <cell r="BR601"/>
          <cell r="BS601"/>
          <cell r="BT601"/>
          <cell r="BU601"/>
          <cell r="BV601"/>
          <cell r="BW601"/>
          <cell r="BX601"/>
          <cell r="BY601"/>
          <cell r="BZ601"/>
          <cell r="CA601"/>
          <cell r="CB601"/>
          <cell r="CC601"/>
          <cell r="CD601"/>
          <cell r="CE601"/>
          <cell r="CF601"/>
          <cell r="CG601"/>
          <cell r="CH601"/>
          <cell r="CI601"/>
          <cell r="CJ601"/>
          <cell r="CK601"/>
          <cell r="CL601"/>
          <cell r="CM601"/>
          <cell r="CN601"/>
          <cell r="CO601"/>
          <cell r="CP601"/>
          <cell r="CQ601"/>
          <cell r="CR601"/>
          <cell r="CS601"/>
          <cell r="CT601"/>
          <cell r="CU601"/>
          <cell r="CV601"/>
          <cell r="CW601"/>
          <cell r="CX601"/>
          <cell r="CY601"/>
          <cell r="CZ601"/>
          <cell r="DA601"/>
          <cell r="DB601"/>
          <cell r="DC601"/>
          <cell r="DD601"/>
          <cell r="DE601"/>
          <cell r="DF601"/>
          <cell r="DG601"/>
          <cell r="DH601"/>
          <cell r="DI601"/>
          <cell r="DJ601"/>
          <cell r="DK601"/>
          <cell r="DL601"/>
          <cell r="DM601"/>
          <cell r="DN601"/>
          <cell r="DO601"/>
          <cell r="DP601"/>
          <cell r="DQ601"/>
          <cell r="DR601"/>
          <cell r="DS601"/>
          <cell r="DT601"/>
          <cell r="DU601"/>
          <cell r="DV601"/>
          <cell r="DW601"/>
          <cell r="DX601"/>
          <cell r="DY601"/>
          <cell r="DZ601"/>
          <cell r="EA601"/>
          <cell r="EB601"/>
          <cell r="EC601"/>
          <cell r="ED601"/>
          <cell r="EE601"/>
          <cell r="EF601"/>
          <cell r="EG601"/>
          <cell r="EH601"/>
          <cell r="EI601"/>
          <cell r="EJ601"/>
          <cell r="EK601"/>
          <cell r="EL601"/>
          <cell r="EM601"/>
          <cell r="EN601"/>
          <cell r="EO601"/>
          <cell r="EP601"/>
          <cell r="EQ601"/>
          <cell r="ER601"/>
          <cell r="ES601"/>
          <cell r="ET601"/>
          <cell r="EU601" t="str">
            <v>$ -</v>
          </cell>
          <cell r="EV601"/>
          <cell r="EW601"/>
          <cell r="EX601"/>
          <cell r="EY601"/>
          <cell r="EZ601"/>
          <cell r="FA601"/>
          <cell r="FB601">
            <v>0</v>
          </cell>
          <cell r="FC601" t="str">
            <v>#¡VALOR!</v>
          </cell>
          <cell r="FD601">
            <v>0</v>
          </cell>
          <cell r="FE601" t="str">
            <v>$ 0</v>
          </cell>
          <cell r="FF601" t="str">
            <v>#¡VALOR!</v>
          </cell>
          <cell r="FG601" t="str">
            <v>#¡VALOR!</v>
          </cell>
          <cell r="FH601"/>
          <cell r="FI601"/>
          <cell r="FJ601" t="str">
            <v>#N/D</v>
          </cell>
          <cell r="FK601" t="str">
            <v>#N/D</v>
          </cell>
          <cell r="FL601" t="str">
            <v>$601</v>
          </cell>
          <cell r="FM601" t="str">
            <v>#N/D</v>
          </cell>
          <cell r="FN601" t="str">
            <v>#N/D</v>
          </cell>
          <cell r="FO601" t="str">
            <v>#N/D</v>
          </cell>
          <cell r="FP601" t="str">
            <v>#N/D</v>
          </cell>
          <cell r="FQ601" t="str">
            <v>#¡REF!</v>
          </cell>
          <cell r="FR601" t="str">
            <v>#N/D</v>
          </cell>
          <cell r="FS601"/>
          <cell r="FT601"/>
          <cell r="FU601"/>
          <cell r="FV601">
            <v>0</v>
          </cell>
          <cell r="FW601" t="str">
            <v>#N/D</v>
          </cell>
          <cell r="FX601"/>
          <cell r="FY601"/>
          <cell r="FZ601"/>
          <cell r="GA601"/>
          <cell r="GB601"/>
          <cell r="GC601"/>
        </row>
        <row r="602">
          <cell r="A602"/>
          <cell r="B602"/>
          <cell r="C602">
            <v>2025</v>
          </cell>
          <cell r="D602"/>
          <cell r="E602"/>
          <cell r="F602"/>
          <cell r="G602"/>
          <cell r="H602"/>
          <cell r="I602"/>
          <cell r="J602"/>
          <cell r="K602"/>
          <cell r="L602"/>
          <cell r="M602"/>
          <cell r="N602"/>
          <cell r="O602"/>
          <cell r="P602"/>
          <cell r="Q602"/>
          <cell r="R602"/>
          <cell r="S602"/>
          <cell r="T602"/>
          <cell r="U602"/>
          <cell r="V602"/>
          <cell r="W602"/>
          <cell r="X602"/>
          <cell r="Y602"/>
          <cell r="Z602"/>
          <cell r="AA602"/>
          <cell r="AB602"/>
          <cell r="AC602"/>
          <cell r="AD602"/>
          <cell r="AE602"/>
          <cell r="AF602"/>
          <cell r="AG602"/>
          <cell r="AH602"/>
          <cell r="AI602"/>
          <cell r="AJ602"/>
          <cell r="AK602"/>
          <cell r="AL602"/>
          <cell r="AM602" t="str">
            <v>#¡VALOR!</v>
          </cell>
          <cell r="AN602">
            <v>0</v>
          </cell>
          <cell r="AO602"/>
          <cell r="AP602"/>
          <cell r="AQ602"/>
          <cell r="AR602"/>
          <cell r="AS602"/>
          <cell r="AT602"/>
          <cell r="AU602"/>
          <cell r="AV602"/>
          <cell r="AW602"/>
          <cell r="AX602"/>
          <cell r="AY602"/>
          <cell r="AZ602"/>
          <cell r="BA602"/>
          <cell r="BB602"/>
          <cell r="BC602"/>
          <cell r="BD602"/>
          <cell r="BE602"/>
          <cell r="BF602"/>
          <cell r="BG602"/>
          <cell r="BH602"/>
          <cell r="BI602"/>
          <cell r="BJ602"/>
          <cell r="BK602"/>
          <cell r="BL602"/>
          <cell r="BM602"/>
          <cell r="BN602"/>
          <cell r="BO602"/>
          <cell r="BP602"/>
          <cell r="BQ602"/>
          <cell r="BR602"/>
          <cell r="BS602"/>
          <cell r="BT602"/>
          <cell r="BU602"/>
          <cell r="BV602"/>
          <cell r="BW602"/>
          <cell r="BX602"/>
          <cell r="BY602"/>
          <cell r="BZ602"/>
          <cell r="CA602"/>
          <cell r="CB602"/>
          <cell r="CC602"/>
          <cell r="CD602"/>
          <cell r="CE602"/>
          <cell r="CF602"/>
          <cell r="CG602"/>
          <cell r="CH602"/>
          <cell r="CI602"/>
          <cell r="CJ602"/>
          <cell r="CK602"/>
          <cell r="CL602"/>
          <cell r="CM602"/>
          <cell r="CN602"/>
          <cell r="CO602"/>
          <cell r="CP602"/>
          <cell r="CQ602"/>
          <cell r="CR602"/>
          <cell r="CS602"/>
          <cell r="CT602"/>
          <cell r="CU602"/>
          <cell r="CV602"/>
          <cell r="CW602"/>
          <cell r="CX602"/>
          <cell r="CY602"/>
          <cell r="CZ602"/>
          <cell r="DA602"/>
          <cell r="DB602"/>
          <cell r="DC602"/>
          <cell r="DD602"/>
          <cell r="DE602"/>
          <cell r="DF602"/>
          <cell r="DG602"/>
          <cell r="DH602"/>
          <cell r="DI602"/>
          <cell r="DJ602"/>
          <cell r="DK602"/>
          <cell r="DL602"/>
          <cell r="DM602"/>
          <cell r="DN602"/>
          <cell r="DO602"/>
          <cell r="DP602"/>
          <cell r="DQ602"/>
          <cell r="DR602"/>
          <cell r="DS602"/>
          <cell r="DT602"/>
          <cell r="DU602"/>
          <cell r="DV602"/>
          <cell r="DW602"/>
          <cell r="DX602"/>
          <cell r="DY602"/>
          <cell r="DZ602"/>
          <cell r="EA602"/>
          <cell r="EB602"/>
          <cell r="EC602"/>
          <cell r="ED602"/>
          <cell r="EE602"/>
          <cell r="EF602"/>
          <cell r="EG602"/>
          <cell r="EH602"/>
          <cell r="EI602"/>
          <cell r="EJ602"/>
          <cell r="EK602"/>
          <cell r="EL602"/>
          <cell r="EM602"/>
          <cell r="EN602"/>
          <cell r="EO602"/>
          <cell r="EP602"/>
          <cell r="EQ602"/>
          <cell r="ER602"/>
          <cell r="ES602"/>
          <cell r="ET602"/>
          <cell r="EU602" t="str">
            <v>$ -</v>
          </cell>
          <cell r="EV602"/>
          <cell r="EW602"/>
          <cell r="EX602"/>
          <cell r="EY602"/>
          <cell r="EZ602"/>
          <cell r="FA602"/>
          <cell r="FB602">
            <v>0</v>
          </cell>
          <cell r="FC602" t="str">
            <v>#¡VALOR!</v>
          </cell>
          <cell r="FD602">
            <v>0</v>
          </cell>
          <cell r="FE602" t="str">
            <v>$ 0</v>
          </cell>
          <cell r="FF602" t="str">
            <v>#¡VALOR!</v>
          </cell>
          <cell r="FG602" t="str">
            <v>#¡VALOR!</v>
          </cell>
          <cell r="FH602"/>
          <cell r="FI602"/>
          <cell r="FJ602" t="str">
            <v>#N/D</v>
          </cell>
          <cell r="FK602" t="str">
            <v>#N/D</v>
          </cell>
          <cell r="FL602" t="str">
            <v>$602</v>
          </cell>
          <cell r="FM602" t="str">
            <v>#N/D</v>
          </cell>
          <cell r="FN602" t="str">
            <v>#N/D</v>
          </cell>
          <cell r="FO602" t="str">
            <v>#N/D</v>
          </cell>
          <cell r="FP602" t="str">
            <v>#N/D</v>
          </cell>
          <cell r="FQ602" t="str">
            <v>#¡REF!</v>
          </cell>
          <cell r="FR602" t="str">
            <v>#N/D</v>
          </cell>
          <cell r="FS602"/>
          <cell r="FT602"/>
          <cell r="FU602"/>
          <cell r="FV602">
            <v>0</v>
          </cell>
          <cell r="FW602" t="str">
            <v>#N/D</v>
          </cell>
          <cell r="FX602"/>
          <cell r="FY602"/>
          <cell r="FZ602"/>
          <cell r="GA602"/>
          <cell r="GB602"/>
          <cell r="GC602"/>
        </row>
        <row r="603">
          <cell r="A603"/>
          <cell r="B603"/>
          <cell r="C603">
            <v>2025</v>
          </cell>
          <cell r="D603"/>
          <cell r="E603"/>
          <cell r="F603"/>
          <cell r="G603"/>
          <cell r="H603"/>
          <cell r="I603"/>
          <cell r="J603"/>
          <cell r="K603"/>
          <cell r="L603"/>
          <cell r="M603"/>
          <cell r="N603"/>
          <cell r="O603"/>
          <cell r="P603"/>
          <cell r="Q603"/>
          <cell r="R603"/>
          <cell r="S603"/>
          <cell r="T603"/>
          <cell r="U603"/>
          <cell r="V603"/>
          <cell r="W603"/>
          <cell r="X603"/>
          <cell r="Y603"/>
          <cell r="Z603"/>
          <cell r="AA603"/>
          <cell r="AB603"/>
          <cell r="AC603"/>
          <cell r="AD603"/>
          <cell r="AE603"/>
          <cell r="AF603"/>
          <cell r="AG603"/>
          <cell r="AH603"/>
          <cell r="AI603"/>
          <cell r="AJ603"/>
          <cell r="AK603"/>
          <cell r="AL603"/>
          <cell r="AM603" t="str">
            <v>#¡VALOR!</v>
          </cell>
          <cell r="AN603">
            <v>0</v>
          </cell>
          <cell r="AO603"/>
          <cell r="AP603"/>
          <cell r="AQ603"/>
          <cell r="AR603"/>
          <cell r="AS603"/>
          <cell r="AT603"/>
          <cell r="AU603"/>
          <cell r="AV603"/>
          <cell r="AW603"/>
          <cell r="AX603"/>
          <cell r="AY603"/>
          <cell r="AZ603"/>
          <cell r="BA603"/>
          <cell r="BB603"/>
          <cell r="BC603"/>
          <cell r="BD603"/>
          <cell r="BE603"/>
          <cell r="BF603"/>
          <cell r="BG603"/>
          <cell r="BH603"/>
          <cell r="BI603"/>
          <cell r="BJ603"/>
          <cell r="BK603"/>
          <cell r="BL603"/>
          <cell r="BM603"/>
          <cell r="BN603"/>
          <cell r="BO603"/>
          <cell r="BP603"/>
          <cell r="BQ603"/>
          <cell r="BR603"/>
          <cell r="BS603"/>
          <cell r="BT603"/>
          <cell r="BU603"/>
          <cell r="BV603"/>
          <cell r="BW603"/>
          <cell r="BX603"/>
          <cell r="BY603"/>
          <cell r="BZ603"/>
          <cell r="CA603"/>
          <cell r="CB603"/>
          <cell r="CC603"/>
          <cell r="CD603"/>
          <cell r="CE603"/>
          <cell r="CF603"/>
          <cell r="CG603"/>
          <cell r="CH603"/>
          <cell r="CI603"/>
          <cell r="CJ603"/>
          <cell r="CK603"/>
          <cell r="CL603"/>
          <cell r="CM603"/>
          <cell r="CN603"/>
          <cell r="CO603"/>
          <cell r="CP603"/>
          <cell r="CQ603"/>
          <cell r="CR603"/>
          <cell r="CS603"/>
          <cell r="CT603"/>
          <cell r="CU603"/>
          <cell r="CV603"/>
          <cell r="CW603"/>
          <cell r="CX603"/>
          <cell r="CY603"/>
          <cell r="CZ603"/>
          <cell r="DA603"/>
          <cell r="DB603"/>
          <cell r="DC603"/>
          <cell r="DD603"/>
          <cell r="DE603"/>
          <cell r="DF603"/>
          <cell r="DG603"/>
          <cell r="DH603"/>
          <cell r="DI603"/>
          <cell r="DJ603"/>
          <cell r="DK603"/>
          <cell r="DL603"/>
          <cell r="DM603"/>
          <cell r="DN603"/>
          <cell r="DO603"/>
          <cell r="DP603"/>
          <cell r="DQ603"/>
          <cell r="DR603"/>
          <cell r="DS603"/>
          <cell r="DT603"/>
          <cell r="DU603"/>
          <cell r="DV603"/>
          <cell r="DW603"/>
          <cell r="DX603"/>
          <cell r="DY603"/>
          <cell r="DZ603"/>
          <cell r="EA603"/>
          <cell r="EB603"/>
          <cell r="EC603"/>
          <cell r="ED603"/>
          <cell r="EE603"/>
          <cell r="EF603"/>
          <cell r="EG603"/>
          <cell r="EH603"/>
          <cell r="EI603"/>
          <cell r="EJ603"/>
          <cell r="EK603"/>
          <cell r="EL603"/>
          <cell r="EM603"/>
          <cell r="EN603"/>
          <cell r="EO603"/>
          <cell r="EP603"/>
          <cell r="EQ603"/>
          <cell r="ER603"/>
          <cell r="ES603"/>
          <cell r="ET603"/>
          <cell r="EU603" t="str">
            <v>$ -</v>
          </cell>
          <cell r="EV603"/>
          <cell r="EW603"/>
          <cell r="EX603"/>
          <cell r="EY603"/>
          <cell r="EZ603"/>
          <cell r="FA603"/>
          <cell r="FB603">
            <v>0</v>
          </cell>
          <cell r="FC603" t="str">
            <v>#¡VALOR!</v>
          </cell>
          <cell r="FD603">
            <v>0</v>
          </cell>
          <cell r="FE603" t="str">
            <v>$ 0</v>
          </cell>
          <cell r="FF603" t="str">
            <v>#¡VALOR!</v>
          </cell>
          <cell r="FG603" t="str">
            <v>#¡VALOR!</v>
          </cell>
          <cell r="FH603"/>
          <cell r="FI603"/>
          <cell r="FJ603" t="str">
            <v>#N/D</v>
          </cell>
          <cell r="FK603" t="str">
            <v>#N/D</v>
          </cell>
          <cell r="FL603" t="str">
            <v>$603</v>
          </cell>
          <cell r="FM603" t="str">
            <v>#N/D</v>
          </cell>
          <cell r="FN603" t="str">
            <v>#N/D</v>
          </cell>
          <cell r="FO603" t="str">
            <v>#N/D</v>
          </cell>
          <cell r="FP603" t="str">
            <v>#N/D</v>
          </cell>
          <cell r="FQ603" t="str">
            <v>#¡REF!</v>
          </cell>
          <cell r="FR603" t="str">
            <v>#N/D</v>
          </cell>
          <cell r="FS603"/>
          <cell r="FT603"/>
          <cell r="FU603"/>
          <cell r="FV603">
            <v>0</v>
          </cell>
          <cell r="FW603" t="str">
            <v>#N/D</v>
          </cell>
          <cell r="FX603"/>
          <cell r="FY603"/>
          <cell r="FZ603"/>
          <cell r="GA603"/>
          <cell r="GB603"/>
          <cell r="GC603"/>
        </row>
        <row r="604">
          <cell r="A604"/>
          <cell r="B604"/>
          <cell r="C604">
            <v>2025</v>
          </cell>
          <cell r="D604"/>
          <cell r="E604"/>
          <cell r="F604"/>
          <cell r="G604"/>
          <cell r="H604"/>
          <cell r="I604"/>
          <cell r="J604"/>
          <cell r="K604"/>
          <cell r="L604"/>
          <cell r="M604"/>
          <cell r="N604"/>
          <cell r="O604"/>
          <cell r="P604"/>
          <cell r="Q604"/>
          <cell r="R604"/>
          <cell r="S604"/>
          <cell r="T604"/>
          <cell r="U604"/>
          <cell r="V604"/>
          <cell r="W604"/>
          <cell r="X604"/>
          <cell r="Y604"/>
          <cell r="Z604"/>
          <cell r="AA604"/>
          <cell r="AB604"/>
          <cell r="AC604"/>
          <cell r="AD604"/>
          <cell r="AE604"/>
          <cell r="AF604"/>
          <cell r="AG604"/>
          <cell r="AH604"/>
          <cell r="AI604"/>
          <cell r="AJ604"/>
          <cell r="AK604"/>
          <cell r="AL604"/>
          <cell r="AM604" t="str">
            <v>#¡VALOR!</v>
          </cell>
          <cell r="AN604">
            <v>0</v>
          </cell>
          <cell r="AO604"/>
          <cell r="AP604"/>
          <cell r="AQ604"/>
          <cell r="AR604"/>
          <cell r="AS604"/>
          <cell r="AT604"/>
          <cell r="AU604"/>
          <cell r="AV604"/>
          <cell r="AW604"/>
          <cell r="AX604"/>
          <cell r="AY604"/>
          <cell r="AZ604"/>
          <cell r="BA604"/>
          <cell r="BB604"/>
          <cell r="BC604"/>
          <cell r="BD604"/>
          <cell r="BE604"/>
          <cell r="BF604"/>
          <cell r="BG604"/>
          <cell r="BH604"/>
          <cell r="BI604"/>
          <cell r="BJ604"/>
          <cell r="BK604"/>
          <cell r="BL604"/>
          <cell r="BM604"/>
          <cell r="BN604"/>
          <cell r="BO604"/>
          <cell r="BP604"/>
          <cell r="BQ604"/>
          <cell r="BR604"/>
          <cell r="BS604"/>
          <cell r="BT604"/>
          <cell r="BU604"/>
          <cell r="BV604"/>
          <cell r="BW604"/>
          <cell r="BX604"/>
          <cell r="BY604"/>
          <cell r="BZ604"/>
          <cell r="CA604"/>
          <cell r="CB604"/>
          <cell r="CC604"/>
          <cell r="CD604"/>
          <cell r="CE604"/>
          <cell r="CF604"/>
          <cell r="CG604"/>
          <cell r="CH604"/>
          <cell r="CI604"/>
          <cell r="CJ604"/>
          <cell r="CK604"/>
          <cell r="CL604"/>
          <cell r="CM604"/>
          <cell r="CN604"/>
          <cell r="CO604"/>
          <cell r="CP604"/>
          <cell r="CQ604"/>
          <cell r="CR604"/>
          <cell r="CS604"/>
          <cell r="CT604"/>
          <cell r="CU604"/>
          <cell r="CV604"/>
          <cell r="CW604"/>
          <cell r="CX604"/>
          <cell r="CY604"/>
          <cell r="CZ604"/>
          <cell r="DA604"/>
          <cell r="DB604"/>
          <cell r="DC604"/>
          <cell r="DD604"/>
          <cell r="DE604"/>
          <cell r="DF604"/>
          <cell r="DG604"/>
          <cell r="DH604"/>
          <cell r="DI604"/>
          <cell r="DJ604"/>
          <cell r="DK604"/>
          <cell r="DL604"/>
          <cell r="DM604"/>
          <cell r="DN604"/>
          <cell r="DO604"/>
          <cell r="DP604"/>
          <cell r="DQ604"/>
          <cell r="DR604"/>
          <cell r="DS604"/>
          <cell r="DT604"/>
          <cell r="DU604"/>
          <cell r="DV604"/>
          <cell r="DW604"/>
          <cell r="DX604"/>
          <cell r="DY604"/>
          <cell r="DZ604"/>
          <cell r="EA604"/>
          <cell r="EB604"/>
          <cell r="EC604"/>
          <cell r="ED604"/>
          <cell r="EE604"/>
          <cell r="EF604"/>
          <cell r="EG604"/>
          <cell r="EH604"/>
          <cell r="EI604"/>
          <cell r="EJ604"/>
          <cell r="EK604"/>
          <cell r="EL604"/>
          <cell r="EM604"/>
          <cell r="EN604"/>
          <cell r="EO604"/>
          <cell r="EP604"/>
          <cell r="EQ604"/>
          <cell r="ER604"/>
          <cell r="ES604"/>
          <cell r="ET604"/>
          <cell r="EU604" t="str">
            <v>$ -</v>
          </cell>
          <cell r="EV604"/>
          <cell r="EW604"/>
          <cell r="EX604"/>
          <cell r="EY604"/>
          <cell r="EZ604"/>
          <cell r="FA604"/>
          <cell r="FB604">
            <v>0</v>
          </cell>
          <cell r="FC604" t="str">
            <v>#¡VALOR!</v>
          </cell>
          <cell r="FD604">
            <v>0</v>
          </cell>
          <cell r="FE604" t="str">
            <v>$ 0</v>
          </cell>
          <cell r="FF604" t="str">
            <v>#¡VALOR!</v>
          </cell>
          <cell r="FG604" t="str">
            <v>#¡VALOR!</v>
          </cell>
          <cell r="FH604"/>
          <cell r="FI604"/>
          <cell r="FJ604" t="str">
            <v>#N/D</v>
          </cell>
          <cell r="FK604" t="str">
            <v>#N/D</v>
          </cell>
          <cell r="FL604" t="str">
            <v>$604</v>
          </cell>
          <cell r="FM604" t="str">
            <v>#N/D</v>
          </cell>
          <cell r="FN604" t="str">
            <v>#N/D</v>
          </cell>
          <cell r="FO604" t="str">
            <v>#N/D</v>
          </cell>
          <cell r="FP604" t="str">
            <v>#N/D</v>
          </cell>
          <cell r="FQ604" t="str">
            <v>#¡REF!</v>
          </cell>
          <cell r="FR604" t="str">
            <v>#N/D</v>
          </cell>
          <cell r="FS604"/>
          <cell r="FT604"/>
          <cell r="FU604"/>
          <cell r="FV604">
            <v>0</v>
          </cell>
          <cell r="FW604" t="str">
            <v>#N/D</v>
          </cell>
          <cell r="FX604"/>
          <cell r="FY604"/>
          <cell r="FZ604"/>
          <cell r="GA604"/>
          <cell r="GB604"/>
          <cell r="GC604"/>
        </row>
        <row r="605">
          <cell r="A605"/>
          <cell r="B605"/>
          <cell r="C605">
            <v>2025</v>
          </cell>
          <cell r="D605"/>
          <cell r="E605"/>
          <cell r="F605"/>
          <cell r="G605"/>
          <cell r="H605"/>
          <cell r="I605"/>
          <cell r="J605"/>
          <cell r="K605"/>
          <cell r="L605"/>
          <cell r="M605"/>
          <cell r="N605"/>
          <cell r="O605"/>
          <cell r="P605"/>
          <cell r="Q605"/>
          <cell r="R605"/>
          <cell r="S605"/>
          <cell r="T605"/>
          <cell r="U605"/>
          <cell r="V605"/>
          <cell r="W605"/>
          <cell r="X605"/>
          <cell r="Y605"/>
          <cell r="Z605"/>
          <cell r="AA605"/>
          <cell r="AB605"/>
          <cell r="AC605"/>
          <cell r="AD605"/>
          <cell r="AE605"/>
          <cell r="AF605"/>
          <cell r="AG605"/>
          <cell r="AH605"/>
          <cell r="AI605"/>
          <cell r="AJ605"/>
          <cell r="AK605"/>
          <cell r="AL605"/>
          <cell r="AM605" t="str">
            <v>#¡VALOR!</v>
          </cell>
          <cell r="AN605">
            <v>0</v>
          </cell>
          <cell r="AO605"/>
          <cell r="AP605"/>
          <cell r="AQ605"/>
          <cell r="AR605"/>
          <cell r="AS605"/>
          <cell r="AT605"/>
          <cell r="AU605"/>
          <cell r="AV605"/>
          <cell r="AW605"/>
          <cell r="AX605"/>
          <cell r="AY605"/>
          <cell r="AZ605"/>
          <cell r="BA605"/>
          <cell r="BB605"/>
          <cell r="BC605"/>
          <cell r="BD605"/>
          <cell r="BE605"/>
          <cell r="BF605"/>
          <cell r="BG605"/>
          <cell r="BH605"/>
          <cell r="BI605"/>
          <cell r="BJ605"/>
          <cell r="BK605"/>
          <cell r="BL605"/>
          <cell r="BM605"/>
          <cell r="BN605"/>
          <cell r="BO605"/>
          <cell r="BP605"/>
          <cell r="BQ605"/>
          <cell r="BR605"/>
          <cell r="BS605"/>
          <cell r="BT605"/>
          <cell r="BU605"/>
          <cell r="BV605"/>
          <cell r="BW605"/>
          <cell r="BX605"/>
          <cell r="BY605"/>
          <cell r="BZ605"/>
          <cell r="CA605"/>
          <cell r="CB605"/>
          <cell r="CC605"/>
          <cell r="CD605"/>
          <cell r="CE605"/>
          <cell r="CF605"/>
          <cell r="CG605"/>
          <cell r="CH605"/>
          <cell r="CI605"/>
          <cell r="CJ605"/>
          <cell r="CK605"/>
          <cell r="CL605"/>
          <cell r="CM605"/>
          <cell r="CN605"/>
          <cell r="CO605"/>
          <cell r="CP605"/>
          <cell r="CQ605"/>
          <cell r="CR605"/>
          <cell r="CS605"/>
          <cell r="CT605"/>
          <cell r="CU605"/>
          <cell r="CV605"/>
          <cell r="CW605"/>
          <cell r="CX605"/>
          <cell r="CY605"/>
          <cell r="CZ605"/>
          <cell r="DA605"/>
          <cell r="DB605"/>
          <cell r="DC605"/>
          <cell r="DD605"/>
          <cell r="DE605"/>
          <cell r="DF605"/>
          <cell r="DG605"/>
          <cell r="DH605"/>
          <cell r="DI605"/>
          <cell r="DJ605"/>
          <cell r="DK605"/>
          <cell r="DL605"/>
          <cell r="DM605"/>
          <cell r="DN605"/>
          <cell r="DO605"/>
          <cell r="DP605"/>
          <cell r="DQ605"/>
          <cell r="DR605"/>
          <cell r="DS605"/>
          <cell r="DT605"/>
          <cell r="DU605"/>
          <cell r="DV605"/>
          <cell r="DW605"/>
          <cell r="DX605"/>
          <cell r="DY605"/>
          <cell r="DZ605"/>
          <cell r="EA605"/>
          <cell r="EB605"/>
          <cell r="EC605"/>
          <cell r="ED605"/>
          <cell r="EE605"/>
          <cell r="EF605"/>
          <cell r="EG605"/>
          <cell r="EH605"/>
          <cell r="EI605"/>
          <cell r="EJ605"/>
          <cell r="EK605"/>
          <cell r="EL605"/>
          <cell r="EM605"/>
          <cell r="EN605"/>
          <cell r="EO605"/>
          <cell r="EP605"/>
          <cell r="EQ605"/>
          <cell r="ER605"/>
          <cell r="ES605"/>
          <cell r="ET605"/>
          <cell r="EU605" t="str">
            <v>$ -</v>
          </cell>
          <cell r="EV605"/>
          <cell r="EW605"/>
          <cell r="EX605"/>
          <cell r="EY605"/>
          <cell r="EZ605"/>
          <cell r="FA605"/>
          <cell r="FB605">
            <v>0</v>
          </cell>
          <cell r="FC605" t="str">
            <v>#¡VALOR!</v>
          </cell>
          <cell r="FD605">
            <v>0</v>
          </cell>
          <cell r="FE605" t="str">
            <v>$ 0</v>
          </cell>
          <cell r="FF605" t="str">
            <v>#¡VALOR!</v>
          </cell>
          <cell r="FG605" t="str">
            <v>#¡VALOR!</v>
          </cell>
          <cell r="FH605"/>
          <cell r="FI605"/>
          <cell r="FJ605" t="str">
            <v>#N/D</v>
          </cell>
          <cell r="FK605" t="str">
            <v>#N/D</v>
          </cell>
          <cell r="FL605" t="str">
            <v>$605</v>
          </cell>
          <cell r="FM605" t="str">
            <v>#N/D</v>
          </cell>
          <cell r="FN605" t="str">
            <v>#N/D</v>
          </cell>
          <cell r="FO605" t="str">
            <v>#N/D</v>
          </cell>
          <cell r="FP605" t="str">
            <v>#N/D</v>
          </cell>
          <cell r="FQ605" t="str">
            <v>#¡REF!</v>
          </cell>
          <cell r="FR605" t="str">
            <v>#N/D</v>
          </cell>
          <cell r="FS605"/>
          <cell r="FT605"/>
          <cell r="FU605"/>
          <cell r="FV605">
            <v>0</v>
          </cell>
          <cell r="FW605" t="str">
            <v>#N/D</v>
          </cell>
          <cell r="FX605"/>
          <cell r="FY605"/>
          <cell r="FZ605"/>
          <cell r="GA605"/>
          <cell r="GB605"/>
          <cell r="GC605"/>
        </row>
        <row r="606">
          <cell r="A606"/>
          <cell r="B606"/>
          <cell r="C606">
            <v>2025</v>
          </cell>
          <cell r="D606"/>
          <cell r="E606"/>
          <cell r="F606"/>
          <cell r="G606"/>
          <cell r="H606"/>
          <cell r="I606"/>
          <cell r="J606"/>
          <cell r="K606"/>
          <cell r="L606"/>
          <cell r="M606"/>
          <cell r="N606"/>
          <cell r="O606"/>
          <cell r="P606"/>
          <cell r="Q606"/>
          <cell r="R606"/>
          <cell r="S606"/>
          <cell r="T606"/>
          <cell r="U606"/>
          <cell r="V606"/>
          <cell r="W606"/>
          <cell r="X606"/>
          <cell r="Y606"/>
          <cell r="Z606"/>
          <cell r="AA606"/>
          <cell r="AB606"/>
          <cell r="AC606"/>
          <cell r="AD606"/>
          <cell r="AE606"/>
          <cell r="AF606"/>
          <cell r="AG606"/>
          <cell r="AH606"/>
          <cell r="AI606"/>
          <cell r="AJ606"/>
          <cell r="AK606"/>
          <cell r="AL606"/>
          <cell r="AM606" t="str">
            <v>#¡VALOR!</v>
          </cell>
          <cell r="AN606">
            <v>0</v>
          </cell>
          <cell r="AO606"/>
          <cell r="AP606"/>
          <cell r="AQ606"/>
          <cell r="AR606"/>
          <cell r="AS606"/>
          <cell r="AT606"/>
          <cell r="AU606"/>
          <cell r="AV606"/>
          <cell r="AW606"/>
          <cell r="AX606"/>
          <cell r="AY606"/>
          <cell r="AZ606"/>
          <cell r="BA606"/>
          <cell r="BB606"/>
          <cell r="BC606"/>
          <cell r="BD606"/>
          <cell r="BE606"/>
          <cell r="BF606"/>
          <cell r="BG606"/>
          <cell r="BH606"/>
          <cell r="BI606"/>
          <cell r="BJ606"/>
          <cell r="BK606"/>
          <cell r="BL606"/>
          <cell r="BM606"/>
          <cell r="BN606"/>
          <cell r="BO606"/>
          <cell r="BP606"/>
          <cell r="BQ606"/>
          <cell r="BR606"/>
          <cell r="BS606"/>
          <cell r="BT606"/>
          <cell r="BU606"/>
          <cell r="BV606"/>
          <cell r="BW606"/>
          <cell r="BX606"/>
          <cell r="BY606"/>
          <cell r="BZ606"/>
          <cell r="CA606"/>
          <cell r="CB606"/>
          <cell r="CC606"/>
          <cell r="CD606"/>
          <cell r="CE606"/>
          <cell r="CF606"/>
          <cell r="CG606"/>
          <cell r="CH606"/>
          <cell r="CI606"/>
          <cell r="CJ606"/>
          <cell r="CK606"/>
          <cell r="CL606"/>
          <cell r="CM606"/>
          <cell r="CN606"/>
          <cell r="CO606"/>
          <cell r="CP606"/>
          <cell r="CQ606"/>
          <cell r="CR606"/>
          <cell r="CS606"/>
          <cell r="CT606"/>
          <cell r="CU606"/>
          <cell r="CV606"/>
          <cell r="CW606"/>
          <cell r="CX606"/>
          <cell r="CY606"/>
          <cell r="CZ606"/>
          <cell r="DA606"/>
          <cell r="DB606"/>
          <cell r="DC606"/>
          <cell r="DD606"/>
          <cell r="DE606"/>
          <cell r="DF606"/>
          <cell r="DG606"/>
          <cell r="DH606"/>
          <cell r="DI606"/>
          <cell r="DJ606"/>
          <cell r="DK606"/>
          <cell r="DL606"/>
          <cell r="DM606"/>
          <cell r="DN606"/>
          <cell r="DO606"/>
          <cell r="DP606"/>
          <cell r="DQ606"/>
          <cell r="DR606"/>
          <cell r="DS606"/>
          <cell r="DT606"/>
          <cell r="DU606"/>
          <cell r="DV606"/>
          <cell r="DW606"/>
          <cell r="DX606"/>
          <cell r="DY606"/>
          <cell r="DZ606"/>
          <cell r="EA606"/>
          <cell r="EB606"/>
          <cell r="EC606"/>
          <cell r="ED606"/>
          <cell r="EE606"/>
          <cell r="EF606"/>
          <cell r="EG606"/>
          <cell r="EH606"/>
          <cell r="EI606"/>
          <cell r="EJ606"/>
          <cell r="EK606"/>
          <cell r="EL606"/>
          <cell r="EM606"/>
          <cell r="EN606"/>
          <cell r="EO606"/>
          <cell r="EP606"/>
          <cell r="EQ606"/>
          <cell r="ER606"/>
          <cell r="ES606"/>
          <cell r="ET606"/>
          <cell r="EU606" t="str">
            <v>$ -</v>
          </cell>
          <cell r="EV606"/>
          <cell r="EW606"/>
          <cell r="EX606"/>
          <cell r="EY606"/>
          <cell r="EZ606"/>
          <cell r="FA606"/>
          <cell r="FB606">
            <v>0</v>
          </cell>
          <cell r="FC606" t="str">
            <v>#¡VALOR!</v>
          </cell>
          <cell r="FD606">
            <v>0</v>
          </cell>
          <cell r="FE606" t="str">
            <v>$ 0</v>
          </cell>
          <cell r="FF606" t="str">
            <v>#¡VALOR!</v>
          </cell>
          <cell r="FG606" t="str">
            <v>#¡VALOR!</v>
          </cell>
          <cell r="FH606"/>
          <cell r="FI606"/>
          <cell r="FJ606" t="str">
            <v>#N/D</v>
          </cell>
          <cell r="FK606" t="str">
            <v>#N/D</v>
          </cell>
          <cell r="FL606" t="str">
            <v>$606</v>
          </cell>
          <cell r="FM606" t="str">
            <v>#N/D</v>
          </cell>
          <cell r="FN606" t="str">
            <v>#N/D</v>
          </cell>
          <cell r="FO606" t="str">
            <v>#N/D</v>
          </cell>
          <cell r="FP606" t="str">
            <v>#N/D</v>
          </cell>
          <cell r="FQ606" t="str">
            <v>#¡REF!</v>
          </cell>
          <cell r="FR606" t="str">
            <v>#N/D</v>
          </cell>
          <cell r="FS606"/>
          <cell r="FT606"/>
          <cell r="FU606"/>
          <cell r="FV606">
            <v>0</v>
          </cell>
          <cell r="FW606" t="str">
            <v>#N/D</v>
          </cell>
          <cell r="FX606"/>
          <cell r="FY606"/>
          <cell r="FZ606"/>
          <cell r="GA606"/>
          <cell r="GB606"/>
          <cell r="GC606"/>
        </row>
        <row r="607">
          <cell r="A607"/>
          <cell r="B607"/>
          <cell r="C607">
            <v>2025</v>
          </cell>
          <cell r="D607"/>
          <cell r="E607"/>
          <cell r="F607"/>
          <cell r="G607"/>
          <cell r="H607"/>
          <cell r="I607"/>
          <cell r="J607"/>
          <cell r="K607"/>
          <cell r="L607"/>
          <cell r="M607"/>
          <cell r="N607"/>
          <cell r="O607"/>
          <cell r="P607"/>
          <cell r="Q607"/>
          <cell r="R607"/>
          <cell r="S607"/>
          <cell r="T607"/>
          <cell r="U607"/>
          <cell r="V607"/>
          <cell r="W607"/>
          <cell r="X607"/>
          <cell r="Y607"/>
          <cell r="Z607"/>
          <cell r="AA607"/>
          <cell r="AB607"/>
          <cell r="AC607"/>
          <cell r="AD607"/>
          <cell r="AE607"/>
          <cell r="AF607"/>
          <cell r="AG607"/>
          <cell r="AH607"/>
          <cell r="AI607"/>
          <cell r="AJ607"/>
          <cell r="AK607"/>
          <cell r="AL607"/>
          <cell r="AM607" t="str">
            <v>#¡VALOR!</v>
          </cell>
          <cell r="AN607">
            <v>0</v>
          </cell>
          <cell r="AO607"/>
          <cell r="AP607"/>
          <cell r="AQ607"/>
          <cell r="AR607"/>
          <cell r="AS607"/>
          <cell r="AT607"/>
          <cell r="AU607"/>
          <cell r="AV607"/>
          <cell r="AW607"/>
          <cell r="AX607"/>
          <cell r="AY607"/>
          <cell r="AZ607"/>
          <cell r="BA607"/>
          <cell r="BB607"/>
          <cell r="BC607"/>
          <cell r="BD607"/>
          <cell r="BE607"/>
          <cell r="BF607"/>
          <cell r="BG607"/>
          <cell r="BH607"/>
          <cell r="BI607"/>
          <cell r="BJ607"/>
          <cell r="BK607"/>
          <cell r="BL607"/>
          <cell r="BM607"/>
          <cell r="BN607"/>
          <cell r="BO607"/>
          <cell r="BP607"/>
          <cell r="BQ607"/>
          <cell r="BR607"/>
          <cell r="BS607"/>
          <cell r="BT607"/>
          <cell r="BU607"/>
          <cell r="BV607"/>
          <cell r="BW607"/>
          <cell r="BX607"/>
          <cell r="BY607"/>
          <cell r="BZ607"/>
          <cell r="CA607"/>
          <cell r="CB607"/>
          <cell r="CC607"/>
          <cell r="CD607"/>
          <cell r="CE607"/>
          <cell r="CF607"/>
          <cell r="CG607"/>
          <cell r="CH607"/>
          <cell r="CI607"/>
          <cell r="CJ607"/>
          <cell r="CK607"/>
          <cell r="CL607"/>
          <cell r="CM607"/>
          <cell r="CN607"/>
          <cell r="CO607"/>
          <cell r="CP607"/>
          <cell r="CQ607"/>
          <cell r="CR607"/>
          <cell r="CS607"/>
          <cell r="CT607"/>
          <cell r="CU607"/>
          <cell r="CV607"/>
          <cell r="CW607"/>
          <cell r="CX607"/>
          <cell r="CY607"/>
          <cell r="CZ607"/>
          <cell r="DA607"/>
          <cell r="DB607"/>
          <cell r="DC607"/>
          <cell r="DD607"/>
          <cell r="DE607"/>
          <cell r="DF607"/>
          <cell r="DG607"/>
          <cell r="DH607"/>
          <cell r="DI607"/>
          <cell r="DJ607"/>
          <cell r="DK607"/>
          <cell r="DL607"/>
          <cell r="DM607"/>
          <cell r="DN607"/>
          <cell r="DO607"/>
          <cell r="DP607"/>
          <cell r="DQ607"/>
          <cell r="DR607"/>
          <cell r="DS607"/>
          <cell r="DT607"/>
          <cell r="DU607"/>
          <cell r="DV607"/>
          <cell r="DW607"/>
          <cell r="DX607"/>
          <cell r="DY607"/>
          <cell r="DZ607"/>
          <cell r="EA607"/>
          <cell r="EB607"/>
          <cell r="EC607"/>
          <cell r="ED607"/>
          <cell r="EE607"/>
          <cell r="EF607"/>
          <cell r="EG607"/>
          <cell r="EH607"/>
          <cell r="EI607"/>
          <cell r="EJ607"/>
          <cell r="EK607"/>
          <cell r="EL607"/>
          <cell r="EM607"/>
          <cell r="EN607"/>
          <cell r="EO607"/>
          <cell r="EP607"/>
          <cell r="EQ607"/>
          <cell r="ER607"/>
          <cell r="ES607"/>
          <cell r="ET607"/>
          <cell r="EU607" t="str">
            <v>$ -</v>
          </cell>
          <cell r="EV607"/>
          <cell r="EW607"/>
          <cell r="EX607"/>
          <cell r="EY607"/>
          <cell r="EZ607"/>
          <cell r="FA607"/>
          <cell r="FB607">
            <v>0</v>
          </cell>
          <cell r="FC607" t="str">
            <v>#¡VALOR!</v>
          </cell>
          <cell r="FD607">
            <v>0</v>
          </cell>
          <cell r="FE607" t="str">
            <v>$ 0</v>
          </cell>
          <cell r="FF607" t="str">
            <v>#¡VALOR!</v>
          </cell>
          <cell r="FG607" t="str">
            <v>#¡VALOR!</v>
          </cell>
          <cell r="FH607"/>
          <cell r="FI607"/>
          <cell r="FJ607" t="str">
            <v>#N/D</v>
          </cell>
          <cell r="FK607" t="str">
            <v>#N/D</v>
          </cell>
          <cell r="FL607" t="str">
            <v>$607</v>
          </cell>
          <cell r="FM607" t="str">
            <v>#N/D</v>
          </cell>
          <cell r="FN607" t="str">
            <v>#N/D</v>
          </cell>
          <cell r="FO607" t="str">
            <v>#N/D</v>
          </cell>
          <cell r="FP607" t="str">
            <v>#N/D</v>
          </cell>
          <cell r="FQ607" t="str">
            <v>#¡REF!</v>
          </cell>
          <cell r="FR607" t="str">
            <v>#N/D</v>
          </cell>
          <cell r="FS607"/>
          <cell r="FT607"/>
          <cell r="FU607"/>
          <cell r="FV607">
            <v>0</v>
          </cell>
          <cell r="FW607" t="str">
            <v>#N/D</v>
          </cell>
          <cell r="FX607"/>
          <cell r="FY607"/>
          <cell r="FZ607"/>
          <cell r="GA607"/>
          <cell r="GB607"/>
          <cell r="GC607"/>
        </row>
        <row r="608">
          <cell r="A608"/>
          <cell r="B608"/>
          <cell r="C608">
            <v>2025</v>
          </cell>
          <cell r="D608"/>
          <cell r="E608"/>
          <cell r="F608"/>
          <cell r="G608"/>
          <cell r="H608"/>
          <cell r="I608"/>
          <cell r="J608"/>
          <cell r="K608"/>
          <cell r="L608"/>
          <cell r="M608"/>
          <cell r="N608"/>
          <cell r="O608"/>
          <cell r="P608"/>
          <cell r="Q608"/>
          <cell r="R608"/>
          <cell r="S608"/>
          <cell r="T608"/>
          <cell r="U608"/>
          <cell r="V608"/>
          <cell r="W608"/>
          <cell r="X608"/>
          <cell r="Y608"/>
          <cell r="Z608"/>
          <cell r="AA608"/>
          <cell r="AB608"/>
          <cell r="AC608"/>
          <cell r="AD608"/>
          <cell r="AE608"/>
          <cell r="AF608"/>
          <cell r="AG608"/>
          <cell r="AH608"/>
          <cell r="AI608"/>
          <cell r="AJ608"/>
          <cell r="AK608"/>
          <cell r="AL608"/>
          <cell r="AM608" t="str">
            <v>#¡VALOR!</v>
          </cell>
          <cell r="AN608">
            <v>0</v>
          </cell>
          <cell r="AO608"/>
          <cell r="AP608"/>
          <cell r="AQ608"/>
          <cell r="AR608"/>
          <cell r="AS608"/>
          <cell r="AT608"/>
          <cell r="AU608"/>
          <cell r="AV608"/>
          <cell r="AW608"/>
          <cell r="AX608"/>
          <cell r="AY608"/>
          <cell r="AZ608"/>
          <cell r="BA608"/>
          <cell r="BB608"/>
          <cell r="BC608"/>
          <cell r="BD608"/>
          <cell r="BE608"/>
          <cell r="BF608"/>
          <cell r="BG608"/>
          <cell r="BH608"/>
          <cell r="BI608"/>
          <cell r="BJ608"/>
          <cell r="BK608"/>
          <cell r="BL608"/>
          <cell r="BM608"/>
          <cell r="BN608"/>
          <cell r="BO608"/>
          <cell r="BP608"/>
          <cell r="BQ608"/>
          <cell r="BR608"/>
          <cell r="BS608"/>
          <cell r="BT608"/>
          <cell r="BU608"/>
          <cell r="BV608"/>
          <cell r="BW608"/>
          <cell r="BX608"/>
          <cell r="BY608"/>
          <cell r="BZ608"/>
          <cell r="CA608"/>
          <cell r="CB608"/>
          <cell r="CC608"/>
          <cell r="CD608"/>
          <cell r="CE608"/>
          <cell r="CF608"/>
          <cell r="CG608"/>
          <cell r="CH608"/>
          <cell r="CI608"/>
          <cell r="CJ608"/>
          <cell r="CK608"/>
          <cell r="CL608"/>
          <cell r="CM608"/>
          <cell r="CN608"/>
          <cell r="CO608"/>
          <cell r="CP608"/>
          <cell r="CQ608"/>
          <cell r="CR608"/>
          <cell r="CS608"/>
          <cell r="CT608"/>
          <cell r="CU608"/>
          <cell r="CV608"/>
          <cell r="CW608"/>
          <cell r="CX608"/>
          <cell r="CY608"/>
          <cell r="CZ608"/>
          <cell r="DA608"/>
          <cell r="DB608"/>
          <cell r="DC608"/>
          <cell r="DD608"/>
          <cell r="DE608"/>
          <cell r="DF608"/>
          <cell r="DG608"/>
          <cell r="DH608"/>
          <cell r="DI608"/>
          <cell r="DJ608"/>
          <cell r="DK608"/>
          <cell r="DL608"/>
          <cell r="DM608"/>
          <cell r="DN608"/>
          <cell r="DO608"/>
          <cell r="DP608"/>
          <cell r="DQ608"/>
          <cell r="DR608"/>
          <cell r="DS608"/>
          <cell r="DT608"/>
          <cell r="DU608"/>
          <cell r="DV608"/>
          <cell r="DW608"/>
          <cell r="DX608"/>
          <cell r="DY608"/>
          <cell r="DZ608"/>
          <cell r="EA608"/>
          <cell r="EB608"/>
          <cell r="EC608"/>
          <cell r="ED608"/>
          <cell r="EE608"/>
          <cell r="EF608"/>
          <cell r="EG608"/>
          <cell r="EH608"/>
          <cell r="EI608"/>
          <cell r="EJ608"/>
          <cell r="EK608"/>
          <cell r="EL608"/>
          <cell r="EM608"/>
          <cell r="EN608"/>
          <cell r="EO608"/>
          <cell r="EP608"/>
          <cell r="EQ608"/>
          <cell r="ER608"/>
          <cell r="ES608"/>
          <cell r="ET608"/>
          <cell r="EU608" t="str">
            <v>$ -</v>
          </cell>
          <cell r="EV608"/>
          <cell r="EW608"/>
          <cell r="EX608"/>
          <cell r="EY608"/>
          <cell r="EZ608"/>
          <cell r="FA608"/>
          <cell r="FB608">
            <v>0</v>
          </cell>
          <cell r="FC608" t="str">
            <v>#¡VALOR!</v>
          </cell>
          <cell r="FD608">
            <v>0</v>
          </cell>
          <cell r="FE608" t="str">
            <v>$ 0</v>
          </cell>
          <cell r="FF608" t="str">
            <v>#¡VALOR!</v>
          </cell>
          <cell r="FG608" t="str">
            <v>#¡VALOR!</v>
          </cell>
          <cell r="FH608"/>
          <cell r="FI608"/>
          <cell r="FJ608" t="str">
            <v>#N/D</v>
          </cell>
          <cell r="FK608" t="str">
            <v>#N/D</v>
          </cell>
          <cell r="FL608" t="str">
            <v>$608</v>
          </cell>
          <cell r="FM608" t="str">
            <v>#N/D</v>
          </cell>
          <cell r="FN608" t="str">
            <v>#N/D</v>
          </cell>
          <cell r="FO608" t="str">
            <v>#N/D</v>
          </cell>
          <cell r="FP608" t="str">
            <v>#N/D</v>
          </cell>
          <cell r="FQ608" t="str">
            <v>#¡REF!</v>
          </cell>
          <cell r="FR608" t="str">
            <v>#N/D</v>
          </cell>
          <cell r="FS608"/>
          <cell r="FT608"/>
          <cell r="FU608"/>
          <cell r="FV608">
            <v>0</v>
          </cell>
          <cell r="FW608" t="str">
            <v>#N/D</v>
          </cell>
          <cell r="FX608"/>
          <cell r="FY608"/>
          <cell r="FZ608"/>
          <cell r="GA608"/>
          <cell r="GB608"/>
          <cell r="GC608"/>
        </row>
        <row r="609">
          <cell r="A609"/>
          <cell r="B609"/>
          <cell r="C609">
            <v>2025</v>
          </cell>
          <cell r="D609"/>
          <cell r="E609"/>
          <cell r="F609"/>
          <cell r="G609"/>
          <cell r="H609"/>
          <cell r="I609"/>
          <cell r="J609"/>
          <cell r="K609"/>
          <cell r="L609"/>
          <cell r="M609"/>
          <cell r="N609"/>
          <cell r="O609"/>
          <cell r="P609"/>
          <cell r="Q609"/>
          <cell r="R609"/>
          <cell r="S609"/>
          <cell r="T609"/>
          <cell r="U609"/>
          <cell r="V609"/>
          <cell r="W609"/>
          <cell r="X609"/>
          <cell r="Y609"/>
          <cell r="Z609"/>
          <cell r="AA609"/>
          <cell r="AB609"/>
          <cell r="AC609"/>
          <cell r="AD609"/>
          <cell r="AE609"/>
          <cell r="AF609"/>
          <cell r="AG609"/>
          <cell r="AH609"/>
          <cell r="AI609"/>
          <cell r="AJ609"/>
          <cell r="AK609"/>
          <cell r="AL609"/>
          <cell r="AM609" t="str">
            <v>#¡VALOR!</v>
          </cell>
          <cell r="AN609">
            <v>0</v>
          </cell>
          <cell r="AO609"/>
          <cell r="AP609"/>
          <cell r="AQ609"/>
          <cell r="AR609"/>
          <cell r="AS609"/>
          <cell r="AT609"/>
          <cell r="AU609"/>
          <cell r="AV609"/>
          <cell r="AW609"/>
          <cell r="AX609"/>
          <cell r="AY609"/>
          <cell r="AZ609"/>
          <cell r="BA609"/>
          <cell r="BB609"/>
          <cell r="BC609"/>
          <cell r="BD609"/>
          <cell r="BE609"/>
          <cell r="BF609"/>
          <cell r="BG609"/>
          <cell r="BH609"/>
          <cell r="BI609"/>
          <cell r="BJ609"/>
          <cell r="BK609"/>
          <cell r="BL609"/>
          <cell r="BM609"/>
          <cell r="BN609"/>
          <cell r="BO609"/>
          <cell r="BP609"/>
          <cell r="BQ609"/>
          <cell r="BR609"/>
          <cell r="BS609"/>
          <cell r="BT609"/>
          <cell r="BU609"/>
          <cell r="BV609"/>
          <cell r="BW609"/>
          <cell r="BX609"/>
          <cell r="BY609"/>
          <cell r="BZ609"/>
          <cell r="CA609"/>
          <cell r="CB609"/>
          <cell r="CC609"/>
          <cell r="CD609"/>
          <cell r="CE609"/>
          <cell r="CF609"/>
          <cell r="CG609"/>
          <cell r="CH609"/>
          <cell r="CI609"/>
          <cell r="CJ609"/>
          <cell r="CK609"/>
          <cell r="CL609"/>
          <cell r="CM609"/>
          <cell r="CN609"/>
          <cell r="CO609"/>
          <cell r="CP609"/>
          <cell r="CQ609"/>
          <cell r="CR609"/>
          <cell r="CS609"/>
          <cell r="CT609"/>
          <cell r="CU609"/>
          <cell r="CV609"/>
          <cell r="CW609"/>
          <cell r="CX609"/>
          <cell r="CY609"/>
          <cell r="CZ609"/>
          <cell r="DA609"/>
          <cell r="DB609"/>
          <cell r="DC609"/>
          <cell r="DD609"/>
          <cell r="DE609"/>
          <cell r="DF609"/>
          <cell r="DG609"/>
          <cell r="DH609"/>
          <cell r="DI609"/>
          <cell r="DJ609"/>
          <cell r="DK609"/>
          <cell r="DL609"/>
          <cell r="DM609"/>
          <cell r="DN609"/>
          <cell r="DO609"/>
          <cell r="DP609"/>
          <cell r="DQ609"/>
          <cell r="DR609"/>
          <cell r="DS609"/>
          <cell r="DT609"/>
          <cell r="DU609"/>
          <cell r="DV609"/>
          <cell r="DW609"/>
          <cell r="DX609"/>
          <cell r="DY609"/>
          <cell r="DZ609"/>
          <cell r="EA609"/>
          <cell r="EB609"/>
          <cell r="EC609"/>
          <cell r="ED609"/>
          <cell r="EE609"/>
          <cell r="EF609"/>
          <cell r="EG609"/>
          <cell r="EH609"/>
          <cell r="EI609"/>
          <cell r="EJ609"/>
          <cell r="EK609"/>
          <cell r="EL609"/>
          <cell r="EM609"/>
          <cell r="EN609"/>
          <cell r="EO609"/>
          <cell r="EP609"/>
          <cell r="EQ609"/>
          <cell r="ER609"/>
          <cell r="ES609"/>
          <cell r="ET609"/>
          <cell r="EU609" t="str">
            <v>$ -</v>
          </cell>
          <cell r="EV609"/>
          <cell r="EW609"/>
          <cell r="EX609"/>
          <cell r="EY609"/>
          <cell r="EZ609"/>
          <cell r="FA609"/>
          <cell r="FB609">
            <v>0</v>
          </cell>
          <cell r="FC609" t="str">
            <v>#¡VALOR!</v>
          </cell>
          <cell r="FD609">
            <v>0</v>
          </cell>
          <cell r="FE609" t="str">
            <v>$ 0</v>
          </cell>
          <cell r="FF609" t="str">
            <v>#¡VALOR!</v>
          </cell>
          <cell r="FG609" t="str">
            <v>#¡VALOR!</v>
          </cell>
          <cell r="FH609"/>
          <cell r="FI609"/>
          <cell r="FJ609" t="str">
            <v>#N/D</v>
          </cell>
          <cell r="FK609" t="str">
            <v>#N/D</v>
          </cell>
          <cell r="FL609" t="str">
            <v>$609</v>
          </cell>
          <cell r="FM609" t="str">
            <v>#N/D</v>
          </cell>
          <cell r="FN609" t="str">
            <v>#N/D</v>
          </cell>
          <cell r="FO609" t="str">
            <v>#N/D</v>
          </cell>
          <cell r="FP609" t="str">
            <v>#N/D</v>
          </cell>
          <cell r="FQ609" t="str">
            <v>#¡REF!</v>
          </cell>
          <cell r="FR609" t="str">
            <v>#N/D</v>
          </cell>
          <cell r="FS609"/>
          <cell r="FT609"/>
          <cell r="FU609"/>
          <cell r="FV609">
            <v>0</v>
          </cell>
          <cell r="FW609" t="str">
            <v>#N/D</v>
          </cell>
          <cell r="FX609"/>
          <cell r="FY609"/>
          <cell r="FZ609"/>
          <cell r="GA609"/>
          <cell r="GB609"/>
          <cell r="GC609"/>
        </row>
        <row r="610">
          <cell r="A610"/>
          <cell r="B610"/>
          <cell r="C610">
            <v>2025</v>
          </cell>
          <cell r="D610"/>
          <cell r="E610"/>
          <cell r="F610"/>
          <cell r="G610"/>
          <cell r="H610"/>
          <cell r="I610"/>
          <cell r="J610"/>
          <cell r="K610"/>
          <cell r="L610"/>
          <cell r="M610"/>
          <cell r="N610"/>
          <cell r="O610"/>
          <cell r="P610"/>
          <cell r="Q610"/>
          <cell r="R610"/>
          <cell r="S610"/>
          <cell r="T610"/>
          <cell r="U610"/>
          <cell r="V610"/>
          <cell r="W610"/>
          <cell r="X610"/>
          <cell r="Y610"/>
          <cell r="Z610"/>
          <cell r="AA610"/>
          <cell r="AB610"/>
          <cell r="AC610"/>
          <cell r="AD610"/>
          <cell r="AE610"/>
          <cell r="AF610"/>
          <cell r="AG610"/>
          <cell r="AH610"/>
          <cell r="AI610"/>
          <cell r="AJ610"/>
          <cell r="AK610"/>
          <cell r="AL610"/>
          <cell r="AM610" t="str">
            <v>#¡VALOR!</v>
          </cell>
          <cell r="AN610">
            <v>0</v>
          </cell>
          <cell r="AO610"/>
          <cell r="AP610"/>
          <cell r="AQ610"/>
          <cell r="AR610"/>
          <cell r="AS610"/>
          <cell r="AT610"/>
          <cell r="AU610"/>
          <cell r="AV610"/>
          <cell r="AW610"/>
          <cell r="AX610"/>
          <cell r="AY610"/>
          <cell r="AZ610"/>
          <cell r="BA610"/>
          <cell r="BB610"/>
          <cell r="BC610"/>
          <cell r="BD610"/>
          <cell r="BE610"/>
          <cell r="BF610"/>
          <cell r="BG610"/>
          <cell r="BH610"/>
          <cell r="BI610"/>
          <cell r="BJ610"/>
          <cell r="BK610"/>
          <cell r="BL610"/>
          <cell r="BM610"/>
          <cell r="BN610"/>
          <cell r="BO610"/>
          <cell r="BP610"/>
          <cell r="BQ610"/>
          <cell r="BR610"/>
          <cell r="BS610"/>
          <cell r="BT610"/>
          <cell r="BU610"/>
          <cell r="BV610"/>
          <cell r="BW610"/>
          <cell r="BX610"/>
          <cell r="BY610"/>
          <cell r="BZ610"/>
          <cell r="CA610"/>
          <cell r="CB610"/>
          <cell r="CC610"/>
          <cell r="CD610"/>
          <cell r="CE610"/>
          <cell r="CF610"/>
          <cell r="CG610"/>
          <cell r="CH610"/>
          <cell r="CI610"/>
          <cell r="CJ610"/>
          <cell r="CK610"/>
          <cell r="CL610"/>
          <cell r="CM610"/>
          <cell r="CN610"/>
          <cell r="CO610"/>
          <cell r="CP610"/>
          <cell r="CQ610"/>
          <cell r="CR610"/>
          <cell r="CS610"/>
          <cell r="CT610"/>
          <cell r="CU610"/>
          <cell r="CV610"/>
          <cell r="CW610"/>
          <cell r="CX610"/>
          <cell r="CY610"/>
          <cell r="CZ610"/>
          <cell r="DA610"/>
          <cell r="DB610"/>
          <cell r="DC610"/>
          <cell r="DD610"/>
          <cell r="DE610"/>
          <cell r="DF610"/>
          <cell r="DG610"/>
          <cell r="DH610"/>
          <cell r="DI610"/>
          <cell r="DJ610"/>
          <cell r="DK610"/>
          <cell r="DL610"/>
          <cell r="DM610"/>
          <cell r="DN610"/>
          <cell r="DO610"/>
          <cell r="DP610"/>
          <cell r="DQ610"/>
          <cell r="DR610"/>
          <cell r="DS610"/>
          <cell r="DT610"/>
          <cell r="DU610"/>
          <cell r="DV610"/>
          <cell r="DW610"/>
          <cell r="DX610"/>
          <cell r="DY610"/>
          <cell r="DZ610"/>
          <cell r="EA610"/>
          <cell r="EB610"/>
          <cell r="EC610"/>
          <cell r="ED610"/>
          <cell r="EE610"/>
          <cell r="EF610"/>
          <cell r="EG610"/>
          <cell r="EH610"/>
          <cell r="EI610"/>
          <cell r="EJ610"/>
          <cell r="EK610"/>
          <cell r="EL610"/>
          <cell r="EM610"/>
          <cell r="EN610"/>
          <cell r="EO610"/>
          <cell r="EP610"/>
          <cell r="EQ610"/>
          <cell r="ER610"/>
          <cell r="ES610"/>
          <cell r="ET610"/>
          <cell r="EU610" t="str">
            <v>$ -</v>
          </cell>
          <cell r="EV610"/>
          <cell r="EW610"/>
          <cell r="EX610"/>
          <cell r="EY610"/>
          <cell r="EZ610"/>
          <cell r="FA610"/>
          <cell r="FB610">
            <v>0</v>
          </cell>
          <cell r="FC610" t="str">
            <v>#¡VALOR!</v>
          </cell>
          <cell r="FD610">
            <v>0</v>
          </cell>
          <cell r="FE610" t="str">
            <v>$ 0</v>
          </cell>
          <cell r="FF610" t="str">
            <v>#¡VALOR!</v>
          </cell>
          <cell r="FG610" t="str">
            <v>#¡VALOR!</v>
          </cell>
          <cell r="FH610"/>
          <cell r="FI610"/>
          <cell r="FJ610" t="str">
            <v>#N/D</v>
          </cell>
          <cell r="FK610" t="str">
            <v>#N/D</v>
          </cell>
          <cell r="FL610" t="str">
            <v>$610</v>
          </cell>
          <cell r="FM610" t="str">
            <v>#N/D</v>
          </cell>
          <cell r="FN610" t="str">
            <v>#N/D</v>
          </cell>
          <cell r="FO610" t="str">
            <v>#N/D</v>
          </cell>
          <cell r="FP610" t="str">
            <v>#N/D</v>
          </cell>
          <cell r="FQ610" t="str">
            <v>#¡REF!</v>
          </cell>
          <cell r="FR610" t="str">
            <v>#N/D</v>
          </cell>
          <cell r="FS610"/>
          <cell r="FT610"/>
          <cell r="FU610"/>
          <cell r="FV610">
            <v>0</v>
          </cell>
          <cell r="FW610" t="str">
            <v>#N/D</v>
          </cell>
          <cell r="FX610"/>
          <cell r="FY610"/>
          <cell r="FZ610"/>
          <cell r="GA610"/>
          <cell r="GB610"/>
          <cell r="GC610"/>
        </row>
        <row r="611">
          <cell r="A611"/>
          <cell r="B611"/>
          <cell r="C611">
            <v>2025</v>
          </cell>
          <cell r="D611"/>
          <cell r="E611"/>
          <cell r="F611"/>
          <cell r="G611"/>
          <cell r="H611"/>
          <cell r="I611"/>
          <cell r="J611"/>
          <cell r="K611"/>
          <cell r="L611"/>
          <cell r="M611"/>
          <cell r="N611"/>
          <cell r="O611"/>
          <cell r="P611"/>
          <cell r="Q611"/>
          <cell r="R611"/>
          <cell r="S611"/>
          <cell r="T611"/>
          <cell r="U611"/>
          <cell r="V611"/>
          <cell r="W611"/>
          <cell r="X611"/>
          <cell r="Y611"/>
          <cell r="Z611"/>
          <cell r="AA611"/>
          <cell r="AB611"/>
          <cell r="AC611"/>
          <cell r="AD611"/>
          <cell r="AE611"/>
          <cell r="AF611"/>
          <cell r="AG611"/>
          <cell r="AH611"/>
          <cell r="AI611"/>
          <cell r="AJ611"/>
          <cell r="AK611"/>
          <cell r="AL611"/>
          <cell r="AM611" t="str">
            <v>#¡VALOR!</v>
          </cell>
          <cell r="AN611">
            <v>0</v>
          </cell>
          <cell r="AO611"/>
          <cell r="AP611"/>
          <cell r="AQ611"/>
          <cell r="AR611"/>
          <cell r="AS611"/>
          <cell r="AT611"/>
          <cell r="AU611"/>
          <cell r="AV611"/>
          <cell r="AW611"/>
          <cell r="AX611"/>
          <cell r="AY611"/>
          <cell r="AZ611"/>
          <cell r="BA611"/>
          <cell r="BB611"/>
          <cell r="BC611"/>
          <cell r="BD611"/>
          <cell r="BE611"/>
          <cell r="BF611"/>
          <cell r="BG611"/>
          <cell r="BH611"/>
          <cell r="BI611"/>
          <cell r="BJ611"/>
          <cell r="BK611"/>
          <cell r="BL611"/>
          <cell r="BM611"/>
          <cell r="BN611"/>
          <cell r="BO611"/>
          <cell r="BP611"/>
          <cell r="BQ611"/>
          <cell r="BR611"/>
          <cell r="BS611"/>
          <cell r="BT611"/>
          <cell r="BU611"/>
          <cell r="BV611"/>
          <cell r="BW611"/>
          <cell r="BX611"/>
          <cell r="BY611"/>
          <cell r="BZ611"/>
          <cell r="CA611"/>
          <cell r="CB611"/>
          <cell r="CC611"/>
          <cell r="CD611"/>
          <cell r="CE611"/>
          <cell r="CF611"/>
          <cell r="CG611"/>
          <cell r="CH611"/>
          <cell r="CI611"/>
          <cell r="CJ611"/>
          <cell r="CK611"/>
          <cell r="CL611"/>
          <cell r="CM611"/>
          <cell r="CN611"/>
          <cell r="CO611"/>
          <cell r="CP611"/>
          <cell r="CQ611"/>
          <cell r="CR611"/>
          <cell r="CS611"/>
          <cell r="CT611"/>
          <cell r="CU611"/>
          <cell r="CV611"/>
          <cell r="CW611"/>
          <cell r="CX611"/>
          <cell r="CY611"/>
          <cell r="CZ611"/>
          <cell r="DA611"/>
          <cell r="DB611"/>
          <cell r="DC611"/>
          <cell r="DD611"/>
          <cell r="DE611"/>
          <cell r="DF611"/>
          <cell r="DG611"/>
          <cell r="DH611"/>
          <cell r="DI611"/>
          <cell r="DJ611"/>
          <cell r="DK611"/>
          <cell r="DL611"/>
          <cell r="DM611"/>
          <cell r="DN611"/>
          <cell r="DO611"/>
          <cell r="DP611"/>
          <cell r="DQ611"/>
          <cell r="DR611"/>
          <cell r="DS611"/>
          <cell r="DT611"/>
          <cell r="DU611"/>
          <cell r="DV611"/>
          <cell r="DW611"/>
          <cell r="DX611"/>
          <cell r="DY611"/>
          <cell r="DZ611"/>
          <cell r="EA611"/>
          <cell r="EB611"/>
          <cell r="EC611"/>
          <cell r="ED611"/>
          <cell r="EE611"/>
          <cell r="EF611"/>
          <cell r="EG611"/>
          <cell r="EH611"/>
          <cell r="EI611"/>
          <cell r="EJ611"/>
          <cell r="EK611"/>
          <cell r="EL611"/>
          <cell r="EM611"/>
          <cell r="EN611"/>
          <cell r="EO611"/>
          <cell r="EP611"/>
          <cell r="EQ611"/>
          <cell r="ER611"/>
          <cell r="ES611"/>
          <cell r="ET611"/>
          <cell r="EU611" t="str">
            <v>$ -</v>
          </cell>
          <cell r="EV611"/>
          <cell r="EW611"/>
          <cell r="EX611"/>
          <cell r="EY611"/>
          <cell r="EZ611"/>
          <cell r="FA611"/>
          <cell r="FB611">
            <v>0</v>
          </cell>
          <cell r="FC611" t="str">
            <v>#¡VALOR!</v>
          </cell>
          <cell r="FD611">
            <v>0</v>
          </cell>
          <cell r="FE611" t="str">
            <v>$ 0</v>
          </cell>
          <cell r="FF611" t="str">
            <v>#¡VALOR!</v>
          </cell>
          <cell r="FG611" t="str">
            <v>#¡VALOR!</v>
          </cell>
          <cell r="FH611"/>
          <cell r="FI611"/>
          <cell r="FJ611" t="str">
            <v>#N/D</v>
          </cell>
          <cell r="FK611" t="str">
            <v>#N/D</v>
          </cell>
          <cell r="FL611" t="str">
            <v>$611</v>
          </cell>
          <cell r="FM611" t="str">
            <v>#N/D</v>
          </cell>
          <cell r="FN611" t="str">
            <v>#N/D</v>
          </cell>
          <cell r="FO611" t="str">
            <v>#N/D</v>
          </cell>
          <cell r="FP611" t="str">
            <v>#N/D</v>
          </cell>
          <cell r="FQ611" t="str">
            <v>#¡REF!</v>
          </cell>
          <cell r="FR611" t="str">
            <v>#N/D</v>
          </cell>
          <cell r="FS611"/>
          <cell r="FT611"/>
          <cell r="FU611"/>
          <cell r="FV611">
            <v>0</v>
          </cell>
          <cell r="FW611" t="str">
            <v>#N/D</v>
          </cell>
          <cell r="FX611"/>
          <cell r="FY611"/>
          <cell r="FZ611"/>
          <cell r="GA611"/>
          <cell r="GB611"/>
          <cell r="GC611"/>
        </row>
        <row r="612">
          <cell r="A612"/>
          <cell r="B612"/>
          <cell r="C612">
            <v>2025</v>
          </cell>
          <cell r="D612"/>
          <cell r="E612"/>
          <cell r="F612"/>
          <cell r="G612"/>
          <cell r="H612"/>
          <cell r="I612"/>
          <cell r="J612"/>
          <cell r="K612"/>
          <cell r="L612"/>
          <cell r="M612"/>
          <cell r="N612"/>
          <cell r="O612"/>
          <cell r="P612"/>
          <cell r="Q612"/>
          <cell r="R612"/>
          <cell r="S612"/>
          <cell r="T612"/>
          <cell r="U612"/>
          <cell r="V612"/>
          <cell r="W612"/>
          <cell r="X612"/>
          <cell r="Y612"/>
          <cell r="Z612"/>
          <cell r="AA612"/>
          <cell r="AB612"/>
          <cell r="AC612"/>
          <cell r="AD612"/>
          <cell r="AE612"/>
          <cell r="AF612"/>
          <cell r="AG612"/>
          <cell r="AH612"/>
          <cell r="AI612"/>
          <cell r="AJ612"/>
          <cell r="AK612"/>
          <cell r="AL612"/>
          <cell r="AM612" t="str">
            <v>#¡VALOR!</v>
          </cell>
          <cell r="AN612">
            <v>0</v>
          </cell>
          <cell r="AO612"/>
          <cell r="AP612"/>
          <cell r="AQ612"/>
          <cell r="AR612"/>
          <cell r="AS612"/>
          <cell r="AT612"/>
          <cell r="AU612"/>
          <cell r="AV612"/>
          <cell r="AW612"/>
          <cell r="AX612"/>
          <cell r="AY612"/>
          <cell r="AZ612"/>
          <cell r="BA612"/>
          <cell r="BB612"/>
          <cell r="BC612"/>
          <cell r="BD612"/>
          <cell r="BE612"/>
          <cell r="BF612"/>
          <cell r="BG612"/>
          <cell r="BH612"/>
          <cell r="BI612"/>
          <cell r="BJ612"/>
          <cell r="BK612"/>
          <cell r="BL612"/>
          <cell r="BM612"/>
          <cell r="BN612"/>
          <cell r="BO612"/>
          <cell r="BP612"/>
          <cell r="BQ612"/>
          <cell r="BR612"/>
          <cell r="BS612"/>
          <cell r="BT612"/>
          <cell r="BU612"/>
          <cell r="BV612"/>
          <cell r="BW612"/>
          <cell r="BX612"/>
          <cell r="BY612"/>
          <cell r="BZ612"/>
          <cell r="CA612"/>
          <cell r="CB612"/>
          <cell r="CC612"/>
          <cell r="CD612"/>
          <cell r="CE612"/>
          <cell r="CF612"/>
          <cell r="CG612"/>
          <cell r="CH612"/>
          <cell r="CI612"/>
          <cell r="CJ612"/>
          <cell r="CK612"/>
          <cell r="CL612"/>
          <cell r="CM612"/>
          <cell r="CN612"/>
          <cell r="CO612"/>
          <cell r="CP612"/>
          <cell r="CQ612"/>
          <cell r="CR612"/>
          <cell r="CS612"/>
          <cell r="CT612"/>
          <cell r="CU612"/>
          <cell r="CV612"/>
          <cell r="CW612"/>
          <cell r="CX612"/>
          <cell r="CY612"/>
          <cell r="CZ612"/>
          <cell r="DA612"/>
          <cell r="DB612"/>
          <cell r="DC612"/>
          <cell r="DD612"/>
          <cell r="DE612"/>
          <cell r="DF612"/>
          <cell r="DG612"/>
          <cell r="DH612"/>
          <cell r="DI612"/>
          <cell r="DJ612"/>
          <cell r="DK612"/>
          <cell r="DL612"/>
          <cell r="DM612"/>
          <cell r="DN612"/>
          <cell r="DO612"/>
          <cell r="DP612"/>
          <cell r="DQ612"/>
          <cell r="DR612"/>
          <cell r="DS612"/>
          <cell r="DT612"/>
          <cell r="DU612"/>
          <cell r="DV612"/>
          <cell r="DW612"/>
          <cell r="DX612"/>
          <cell r="DY612"/>
          <cell r="DZ612"/>
          <cell r="EA612"/>
          <cell r="EB612"/>
          <cell r="EC612"/>
          <cell r="ED612"/>
          <cell r="EE612"/>
          <cell r="EF612"/>
          <cell r="EG612"/>
          <cell r="EH612"/>
          <cell r="EI612"/>
          <cell r="EJ612"/>
          <cell r="EK612"/>
          <cell r="EL612"/>
          <cell r="EM612"/>
          <cell r="EN612"/>
          <cell r="EO612"/>
          <cell r="EP612"/>
          <cell r="EQ612"/>
          <cell r="ER612"/>
          <cell r="ES612"/>
          <cell r="ET612"/>
          <cell r="EU612" t="str">
            <v>$ -</v>
          </cell>
          <cell r="EV612"/>
          <cell r="EW612"/>
          <cell r="EX612"/>
          <cell r="EY612"/>
          <cell r="EZ612"/>
          <cell r="FA612"/>
          <cell r="FB612">
            <v>0</v>
          </cell>
          <cell r="FC612" t="str">
            <v>#¡VALOR!</v>
          </cell>
          <cell r="FD612">
            <v>0</v>
          </cell>
          <cell r="FE612" t="str">
            <v>$ 0</v>
          </cell>
          <cell r="FF612" t="str">
            <v>#¡VALOR!</v>
          </cell>
          <cell r="FG612" t="str">
            <v>#¡VALOR!</v>
          </cell>
          <cell r="FH612"/>
          <cell r="FI612"/>
          <cell r="FJ612" t="str">
            <v>#N/D</v>
          </cell>
          <cell r="FK612" t="str">
            <v>#N/D</v>
          </cell>
          <cell r="FL612" t="str">
            <v>$612</v>
          </cell>
          <cell r="FM612" t="str">
            <v>#N/D</v>
          </cell>
          <cell r="FN612" t="str">
            <v>#N/D</v>
          </cell>
          <cell r="FO612" t="str">
            <v>#N/D</v>
          </cell>
          <cell r="FP612" t="str">
            <v>#N/D</v>
          </cell>
          <cell r="FQ612" t="str">
            <v>#¡REF!</v>
          </cell>
          <cell r="FR612" t="str">
            <v>#N/D</v>
          </cell>
          <cell r="FS612"/>
          <cell r="FT612"/>
          <cell r="FU612"/>
          <cell r="FV612">
            <v>0</v>
          </cell>
          <cell r="FW612" t="str">
            <v>#N/D</v>
          </cell>
          <cell r="FX612"/>
          <cell r="FY612"/>
          <cell r="FZ612"/>
          <cell r="GA612"/>
          <cell r="GB612"/>
          <cell r="GC612"/>
        </row>
        <row r="613">
          <cell r="A613"/>
          <cell r="B613"/>
          <cell r="C613">
            <v>2025</v>
          </cell>
          <cell r="D613"/>
          <cell r="E613"/>
          <cell r="F613"/>
          <cell r="G613"/>
          <cell r="H613"/>
          <cell r="I613"/>
          <cell r="J613"/>
          <cell r="K613"/>
          <cell r="L613"/>
          <cell r="M613"/>
          <cell r="N613"/>
          <cell r="O613"/>
          <cell r="P613"/>
          <cell r="Q613"/>
          <cell r="R613"/>
          <cell r="S613"/>
          <cell r="T613"/>
          <cell r="U613"/>
          <cell r="V613"/>
          <cell r="W613"/>
          <cell r="X613"/>
          <cell r="Y613"/>
          <cell r="Z613"/>
          <cell r="AA613"/>
          <cell r="AB613"/>
          <cell r="AC613"/>
          <cell r="AD613"/>
          <cell r="AE613"/>
          <cell r="AF613"/>
          <cell r="AG613"/>
          <cell r="AH613"/>
          <cell r="AI613"/>
          <cell r="AJ613"/>
          <cell r="AK613"/>
          <cell r="AL613"/>
          <cell r="AM613" t="str">
            <v>#¡VALOR!</v>
          </cell>
          <cell r="AN613">
            <v>0</v>
          </cell>
          <cell r="AO613"/>
          <cell r="AP613"/>
          <cell r="AQ613"/>
          <cell r="AR613"/>
          <cell r="AS613"/>
          <cell r="AT613"/>
          <cell r="AU613"/>
          <cell r="AV613"/>
          <cell r="AW613"/>
          <cell r="AX613"/>
          <cell r="AY613"/>
          <cell r="AZ613"/>
          <cell r="BA613"/>
          <cell r="BB613"/>
          <cell r="BC613"/>
          <cell r="BD613"/>
          <cell r="BE613"/>
          <cell r="BF613"/>
          <cell r="BG613"/>
          <cell r="BH613"/>
          <cell r="BI613"/>
          <cell r="BJ613"/>
          <cell r="BK613"/>
          <cell r="BL613"/>
          <cell r="BM613"/>
          <cell r="BN613"/>
          <cell r="BO613"/>
          <cell r="BP613"/>
          <cell r="BQ613"/>
          <cell r="BR613"/>
          <cell r="BS613"/>
          <cell r="BT613"/>
          <cell r="BU613"/>
          <cell r="BV613"/>
          <cell r="BW613"/>
          <cell r="BX613"/>
          <cell r="BY613"/>
          <cell r="BZ613"/>
          <cell r="CA613"/>
          <cell r="CB613"/>
          <cell r="CC613"/>
          <cell r="CD613"/>
          <cell r="CE613"/>
          <cell r="CF613"/>
          <cell r="CG613"/>
          <cell r="CH613"/>
          <cell r="CI613"/>
          <cell r="CJ613"/>
          <cell r="CK613"/>
          <cell r="CL613"/>
          <cell r="CM613"/>
          <cell r="CN613"/>
          <cell r="CO613"/>
          <cell r="CP613"/>
          <cell r="CQ613"/>
          <cell r="CR613"/>
          <cell r="CS613"/>
          <cell r="CT613"/>
          <cell r="CU613"/>
          <cell r="CV613"/>
          <cell r="CW613"/>
          <cell r="CX613"/>
          <cell r="CY613"/>
          <cell r="CZ613"/>
          <cell r="DA613"/>
          <cell r="DB613"/>
          <cell r="DC613"/>
          <cell r="DD613"/>
          <cell r="DE613"/>
          <cell r="DF613"/>
          <cell r="DG613"/>
          <cell r="DH613"/>
          <cell r="DI613"/>
          <cell r="DJ613"/>
          <cell r="DK613"/>
          <cell r="DL613"/>
          <cell r="DM613"/>
          <cell r="DN613"/>
          <cell r="DO613"/>
          <cell r="DP613"/>
          <cell r="DQ613"/>
          <cell r="DR613"/>
          <cell r="DS613"/>
          <cell r="DT613"/>
          <cell r="DU613"/>
          <cell r="DV613"/>
          <cell r="DW613"/>
          <cell r="DX613"/>
          <cell r="DY613"/>
          <cell r="DZ613"/>
          <cell r="EA613"/>
          <cell r="EB613"/>
          <cell r="EC613"/>
          <cell r="ED613"/>
          <cell r="EE613"/>
          <cell r="EF613"/>
          <cell r="EG613"/>
          <cell r="EH613"/>
          <cell r="EI613"/>
          <cell r="EJ613"/>
          <cell r="EK613"/>
          <cell r="EL613"/>
          <cell r="EM613"/>
          <cell r="EN613"/>
          <cell r="EO613"/>
          <cell r="EP613"/>
          <cell r="EQ613"/>
          <cell r="ER613"/>
          <cell r="ES613"/>
          <cell r="ET613"/>
          <cell r="EU613" t="str">
            <v>$ -</v>
          </cell>
          <cell r="EV613"/>
          <cell r="EW613"/>
          <cell r="EX613"/>
          <cell r="EY613"/>
          <cell r="EZ613"/>
          <cell r="FA613"/>
          <cell r="FB613">
            <v>0</v>
          </cell>
          <cell r="FC613" t="str">
            <v>#¡VALOR!</v>
          </cell>
          <cell r="FD613">
            <v>0</v>
          </cell>
          <cell r="FE613" t="str">
            <v>$ 0</v>
          </cell>
          <cell r="FF613" t="str">
            <v>#¡VALOR!</v>
          </cell>
          <cell r="FG613" t="str">
            <v>#¡VALOR!</v>
          </cell>
          <cell r="FH613"/>
          <cell r="FI613"/>
          <cell r="FJ613" t="str">
            <v>#N/D</v>
          </cell>
          <cell r="FK613" t="str">
            <v>#N/D</v>
          </cell>
          <cell r="FL613" t="str">
            <v>$613</v>
          </cell>
          <cell r="FM613" t="str">
            <v>#N/D</v>
          </cell>
          <cell r="FN613" t="str">
            <v>#N/D</v>
          </cell>
          <cell r="FO613" t="str">
            <v>#N/D</v>
          </cell>
          <cell r="FP613" t="str">
            <v>#N/D</v>
          </cell>
          <cell r="FQ613" t="str">
            <v>#¡REF!</v>
          </cell>
          <cell r="FR613" t="str">
            <v>#N/D</v>
          </cell>
          <cell r="FS613"/>
          <cell r="FT613"/>
          <cell r="FU613"/>
          <cell r="FV613">
            <v>0</v>
          </cell>
          <cell r="FW613" t="str">
            <v>#N/D</v>
          </cell>
          <cell r="FX613"/>
          <cell r="FY613"/>
          <cell r="FZ613"/>
          <cell r="GA613"/>
          <cell r="GB613"/>
          <cell r="GC613"/>
        </row>
        <row r="614">
          <cell r="A614"/>
          <cell r="B614"/>
          <cell r="C614">
            <v>2025</v>
          </cell>
          <cell r="D614"/>
          <cell r="E614"/>
          <cell r="F614"/>
          <cell r="G614"/>
          <cell r="H614"/>
          <cell r="I614"/>
          <cell r="J614"/>
          <cell r="K614"/>
          <cell r="L614"/>
          <cell r="M614"/>
          <cell r="N614"/>
          <cell r="O614"/>
          <cell r="P614"/>
          <cell r="Q614"/>
          <cell r="R614"/>
          <cell r="S614"/>
          <cell r="T614"/>
          <cell r="U614"/>
          <cell r="V614"/>
          <cell r="W614"/>
          <cell r="X614"/>
          <cell r="Y614"/>
          <cell r="Z614"/>
          <cell r="AA614"/>
          <cell r="AB614"/>
          <cell r="AC614"/>
          <cell r="AD614"/>
          <cell r="AE614"/>
          <cell r="AF614"/>
          <cell r="AG614"/>
          <cell r="AH614"/>
          <cell r="AI614"/>
          <cell r="AJ614"/>
          <cell r="AK614"/>
          <cell r="AL614"/>
          <cell r="AM614" t="str">
            <v>#¡VALOR!</v>
          </cell>
          <cell r="AN614">
            <v>0</v>
          </cell>
          <cell r="AO614"/>
          <cell r="AP614"/>
          <cell r="AQ614"/>
          <cell r="AR614"/>
          <cell r="AS614"/>
          <cell r="AT614"/>
          <cell r="AU614"/>
          <cell r="AV614"/>
          <cell r="AW614"/>
          <cell r="AX614"/>
          <cell r="AY614"/>
          <cell r="AZ614"/>
          <cell r="BA614"/>
          <cell r="BB614"/>
          <cell r="BC614"/>
          <cell r="BD614"/>
          <cell r="BE614"/>
          <cell r="BF614"/>
          <cell r="BG614"/>
          <cell r="BH614"/>
          <cell r="BI614"/>
          <cell r="BJ614"/>
          <cell r="BK614"/>
          <cell r="BL614"/>
          <cell r="BM614"/>
          <cell r="BN614"/>
          <cell r="BO614"/>
          <cell r="BP614"/>
          <cell r="BQ614"/>
          <cell r="BR614"/>
          <cell r="BS614"/>
          <cell r="BT614"/>
          <cell r="BU614"/>
          <cell r="BV614"/>
          <cell r="BW614"/>
          <cell r="BX614"/>
          <cell r="BY614"/>
          <cell r="BZ614"/>
          <cell r="CA614"/>
          <cell r="CB614"/>
          <cell r="CC614"/>
          <cell r="CD614"/>
          <cell r="CE614"/>
          <cell r="CF614"/>
          <cell r="CG614"/>
          <cell r="CH614"/>
          <cell r="CI614"/>
          <cell r="CJ614"/>
          <cell r="CK614"/>
          <cell r="CL614"/>
          <cell r="CM614"/>
          <cell r="CN614"/>
          <cell r="CO614"/>
          <cell r="CP614"/>
          <cell r="CQ614"/>
          <cell r="CR614"/>
          <cell r="CS614"/>
          <cell r="CT614"/>
          <cell r="CU614"/>
          <cell r="CV614"/>
          <cell r="CW614"/>
          <cell r="CX614"/>
          <cell r="CY614"/>
          <cell r="CZ614"/>
          <cell r="DA614"/>
          <cell r="DB614"/>
          <cell r="DC614"/>
          <cell r="DD614"/>
          <cell r="DE614"/>
          <cell r="DF614"/>
          <cell r="DG614"/>
          <cell r="DH614"/>
          <cell r="DI614"/>
          <cell r="DJ614"/>
          <cell r="DK614"/>
          <cell r="DL614"/>
          <cell r="DM614"/>
          <cell r="DN614"/>
          <cell r="DO614"/>
          <cell r="DP614"/>
          <cell r="DQ614"/>
          <cell r="DR614"/>
          <cell r="DS614"/>
          <cell r="DT614"/>
          <cell r="DU614"/>
          <cell r="DV614"/>
          <cell r="DW614"/>
          <cell r="DX614"/>
          <cell r="DY614"/>
          <cell r="DZ614"/>
          <cell r="EA614"/>
          <cell r="EB614"/>
          <cell r="EC614"/>
          <cell r="ED614"/>
          <cell r="EE614"/>
          <cell r="EF614"/>
          <cell r="EG614"/>
          <cell r="EH614"/>
          <cell r="EI614"/>
          <cell r="EJ614"/>
          <cell r="EK614"/>
          <cell r="EL614"/>
          <cell r="EM614"/>
          <cell r="EN614"/>
          <cell r="EO614"/>
          <cell r="EP614"/>
          <cell r="EQ614"/>
          <cell r="ER614"/>
          <cell r="ES614"/>
          <cell r="ET614"/>
          <cell r="EU614" t="str">
            <v>$ -</v>
          </cell>
          <cell r="EV614"/>
          <cell r="EW614"/>
          <cell r="EX614"/>
          <cell r="EY614"/>
          <cell r="EZ614"/>
          <cell r="FA614"/>
          <cell r="FB614">
            <v>0</v>
          </cell>
          <cell r="FC614" t="str">
            <v>#¡VALOR!</v>
          </cell>
          <cell r="FD614">
            <v>0</v>
          </cell>
          <cell r="FE614" t="str">
            <v>$ 0</v>
          </cell>
          <cell r="FF614" t="str">
            <v>#¡VALOR!</v>
          </cell>
          <cell r="FG614" t="str">
            <v>#¡VALOR!</v>
          </cell>
          <cell r="FH614"/>
          <cell r="FI614"/>
          <cell r="FJ614" t="str">
            <v>#N/D</v>
          </cell>
          <cell r="FK614" t="str">
            <v>#N/D</v>
          </cell>
          <cell r="FL614" t="str">
            <v>$614</v>
          </cell>
          <cell r="FM614" t="str">
            <v>#N/D</v>
          </cell>
          <cell r="FN614" t="str">
            <v>#N/D</v>
          </cell>
          <cell r="FO614" t="str">
            <v>#N/D</v>
          </cell>
          <cell r="FP614" t="str">
            <v>#N/D</v>
          </cell>
          <cell r="FQ614" t="str">
            <v>#¡REF!</v>
          </cell>
          <cell r="FR614" t="str">
            <v>#N/D</v>
          </cell>
          <cell r="FS614"/>
          <cell r="FT614"/>
          <cell r="FU614"/>
          <cell r="FV614">
            <v>0</v>
          </cell>
          <cell r="FW614" t="str">
            <v>#N/D</v>
          </cell>
          <cell r="FX614"/>
          <cell r="FY614"/>
          <cell r="FZ614"/>
          <cell r="GA614"/>
          <cell r="GB614"/>
          <cell r="GC614"/>
        </row>
        <row r="615">
          <cell r="A615"/>
          <cell r="B615"/>
          <cell r="C615">
            <v>2025</v>
          </cell>
          <cell r="D615"/>
          <cell r="E615"/>
          <cell r="F615"/>
          <cell r="G615"/>
          <cell r="H615"/>
          <cell r="I615"/>
          <cell r="J615"/>
          <cell r="K615"/>
          <cell r="L615"/>
          <cell r="M615"/>
          <cell r="N615"/>
          <cell r="O615"/>
          <cell r="P615"/>
          <cell r="Q615"/>
          <cell r="R615"/>
          <cell r="S615"/>
          <cell r="T615"/>
          <cell r="U615"/>
          <cell r="V615"/>
          <cell r="W615"/>
          <cell r="X615"/>
          <cell r="Y615"/>
          <cell r="Z615"/>
          <cell r="AA615"/>
          <cell r="AB615"/>
          <cell r="AC615"/>
          <cell r="AD615"/>
          <cell r="AE615"/>
          <cell r="AF615"/>
          <cell r="AG615"/>
          <cell r="AH615"/>
          <cell r="AI615"/>
          <cell r="AJ615"/>
          <cell r="AK615"/>
          <cell r="AL615"/>
          <cell r="AM615" t="str">
            <v>#¡VALOR!</v>
          </cell>
          <cell r="AN615">
            <v>0</v>
          </cell>
          <cell r="AO615"/>
          <cell r="AP615"/>
          <cell r="AQ615"/>
          <cell r="AR615"/>
          <cell r="AS615"/>
          <cell r="AT615"/>
          <cell r="AU615"/>
          <cell r="AV615"/>
          <cell r="AW615"/>
          <cell r="AX615"/>
          <cell r="AY615"/>
          <cell r="AZ615"/>
          <cell r="BA615"/>
          <cell r="BB615"/>
          <cell r="BC615"/>
          <cell r="BD615"/>
          <cell r="BE615"/>
          <cell r="BF615"/>
          <cell r="BG615"/>
          <cell r="BH615"/>
          <cell r="BI615"/>
          <cell r="BJ615"/>
          <cell r="BK615"/>
          <cell r="BL615"/>
          <cell r="BM615"/>
          <cell r="BN615"/>
          <cell r="BO615"/>
          <cell r="BP615"/>
          <cell r="BQ615"/>
          <cell r="BR615"/>
          <cell r="BS615"/>
          <cell r="BT615"/>
          <cell r="BU615"/>
          <cell r="BV615"/>
          <cell r="BW615"/>
          <cell r="BX615"/>
          <cell r="BY615"/>
          <cell r="BZ615"/>
          <cell r="CA615"/>
          <cell r="CB615"/>
          <cell r="CC615"/>
          <cell r="CD615"/>
          <cell r="CE615"/>
          <cell r="CF615"/>
          <cell r="CG615"/>
          <cell r="CH615"/>
          <cell r="CI615"/>
          <cell r="CJ615"/>
          <cell r="CK615"/>
          <cell r="CL615"/>
          <cell r="CM615"/>
          <cell r="CN615"/>
          <cell r="CO615"/>
          <cell r="CP615"/>
          <cell r="CQ615"/>
          <cell r="CR615"/>
          <cell r="CS615"/>
          <cell r="CT615"/>
          <cell r="CU615"/>
          <cell r="CV615"/>
          <cell r="CW615"/>
          <cell r="CX615"/>
          <cell r="CY615"/>
          <cell r="CZ615"/>
          <cell r="DA615"/>
          <cell r="DB615"/>
          <cell r="DC615"/>
          <cell r="DD615"/>
          <cell r="DE615"/>
          <cell r="DF615"/>
          <cell r="DG615"/>
          <cell r="DH615"/>
          <cell r="DI615"/>
          <cell r="DJ615"/>
          <cell r="DK615"/>
          <cell r="DL615"/>
          <cell r="DM615"/>
          <cell r="DN615"/>
          <cell r="DO615"/>
          <cell r="DP615"/>
          <cell r="DQ615"/>
          <cell r="DR615"/>
          <cell r="DS615"/>
          <cell r="DT615"/>
          <cell r="DU615"/>
          <cell r="DV615"/>
          <cell r="DW615"/>
          <cell r="DX615"/>
          <cell r="DY615"/>
          <cell r="DZ615"/>
          <cell r="EA615"/>
          <cell r="EB615"/>
          <cell r="EC615"/>
          <cell r="ED615"/>
          <cell r="EE615"/>
          <cell r="EF615"/>
          <cell r="EG615"/>
          <cell r="EH615"/>
          <cell r="EI615"/>
          <cell r="EJ615"/>
          <cell r="EK615"/>
          <cell r="EL615"/>
          <cell r="EM615"/>
          <cell r="EN615"/>
          <cell r="EO615"/>
          <cell r="EP615"/>
          <cell r="EQ615"/>
          <cell r="ER615"/>
          <cell r="ES615"/>
          <cell r="ET615"/>
          <cell r="EU615" t="str">
            <v>$ -</v>
          </cell>
          <cell r="EV615"/>
          <cell r="EW615"/>
          <cell r="EX615"/>
          <cell r="EY615"/>
          <cell r="EZ615"/>
          <cell r="FA615"/>
          <cell r="FB615">
            <v>0</v>
          </cell>
          <cell r="FC615" t="str">
            <v>#¡VALOR!</v>
          </cell>
          <cell r="FD615">
            <v>0</v>
          </cell>
          <cell r="FE615" t="str">
            <v>$ 0</v>
          </cell>
          <cell r="FF615" t="str">
            <v>#¡VALOR!</v>
          </cell>
          <cell r="FG615" t="str">
            <v>#¡VALOR!</v>
          </cell>
          <cell r="FH615"/>
          <cell r="FI615"/>
          <cell r="FJ615" t="str">
            <v>#N/D</v>
          </cell>
          <cell r="FK615" t="str">
            <v>#N/D</v>
          </cell>
          <cell r="FL615" t="str">
            <v>$615</v>
          </cell>
          <cell r="FM615" t="str">
            <v>#N/D</v>
          </cell>
          <cell r="FN615" t="str">
            <v>#N/D</v>
          </cell>
          <cell r="FO615" t="str">
            <v>#N/D</v>
          </cell>
          <cell r="FP615" t="str">
            <v>#N/D</v>
          </cell>
          <cell r="FQ615" t="str">
            <v>#¡REF!</v>
          </cell>
          <cell r="FR615" t="str">
            <v>#N/D</v>
          </cell>
          <cell r="FS615"/>
          <cell r="FT615"/>
          <cell r="FU615"/>
          <cell r="FV615">
            <v>0</v>
          </cell>
          <cell r="FW615" t="str">
            <v>#N/D</v>
          </cell>
          <cell r="FX615"/>
          <cell r="FY615"/>
          <cell r="FZ615"/>
          <cell r="GA615"/>
          <cell r="GB615"/>
          <cell r="GC615"/>
        </row>
        <row r="616">
          <cell r="A616"/>
          <cell r="B616"/>
          <cell r="C616">
            <v>2025</v>
          </cell>
          <cell r="D616"/>
          <cell r="E616"/>
          <cell r="F616"/>
          <cell r="G616"/>
          <cell r="H616"/>
          <cell r="I616"/>
          <cell r="J616"/>
          <cell r="K616"/>
          <cell r="L616"/>
          <cell r="M616"/>
          <cell r="N616"/>
          <cell r="O616"/>
          <cell r="P616"/>
          <cell r="Q616"/>
          <cell r="R616"/>
          <cell r="S616"/>
          <cell r="T616"/>
          <cell r="U616"/>
          <cell r="V616"/>
          <cell r="W616"/>
          <cell r="X616"/>
          <cell r="Y616"/>
          <cell r="Z616"/>
          <cell r="AA616"/>
          <cell r="AB616"/>
          <cell r="AC616"/>
          <cell r="AD616"/>
          <cell r="AE616"/>
          <cell r="AF616"/>
          <cell r="AG616"/>
          <cell r="AH616"/>
          <cell r="AI616"/>
          <cell r="AJ616"/>
          <cell r="AK616"/>
          <cell r="AL616"/>
          <cell r="AM616" t="str">
            <v>#¡VALOR!</v>
          </cell>
          <cell r="AN616">
            <v>0</v>
          </cell>
          <cell r="AO616"/>
          <cell r="AP616"/>
          <cell r="AQ616"/>
          <cell r="AR616"/>
          <cell r="AS616"/>
          <cell r="AT616"/>
          <cell r="AU616"/>
          <cell r="AV616"/>
          <cell r="AW616"/>
          <cell r="AX616"/>
          <cell r="AY616"/>
          <cell r="AZ616"/>
          <cell r="BA616"/>
          <cell r="BB616"/>
          <cell r="BC616"/>
          <cell r="BD616"/>
          <cell r="BE616"/>
          <cell r="BF616"/>
          <cell r="BG616"/>
          <cell r="BH616"/>
          <cell r="BI616"/>
          <cell r="BJ616"/>
          <cell r="BK616"/>
          <cell r="BL616"/>
          <cell r="BM616"/>
          <cell r="BN616"/>
          <cell r="BO616"/>
          <cell r="BP616"/>
          <cell r="BQ616"/>
          <cell r="BR616"/>
          <cell r="BS616"/>
          <cell r="BT616"/>
          <cell r="BU616"/>
          <cell r="BV616"/>
          <cell r="BW616"/>
          <cell r="BX616"/>
          <cell r="BY616"/>
          <cell r="BZ616"/>
          <cell r="CA616"/>
          <cell r="CB616"/>
          <cell r="CC616"/>
          <cell r="CD616"/>
          <cell r="CE616"/>
          <cell r="CF616"/>
          <cell r="CG616"/>
          <cell r="CH616"/>
          <cell r="CI616"/>
          <cell r="CJ616"/>
          <cell r="CK616"/>
          <cell r="CL616"/>
          <cell r="CM616"/>
          <cell r="CN616"/>
          <cell r="CO616"/>
          <cell r="CP616"/>
          <cell r="CQ616"/>
          <cell r="CR616"/>
          <cell r="CS616"/>
          <cell r="CT616"/>
          <cell r="CU616"/>
          <cell r="CV616"/>
          <cell r="CW616"/>
          <cell r="CX616"/>
          <cell r="CY616"/>
          <cell r="CZ616"/>
          <cell r="DA616"/>
          <cell r="DB616"/>
          <cell r="DC616"/>
          <cell r="DD616"/>
          <cell r="DE616"/>
          <cell r="DF616"/>
          <cell r="DG616"/>
          <cell r="DH616"/>
          <cell r="DI616"/>
          <cell r="DJ616"/>
          <cell r="DK616"/>
          <cell r="DL616"/>
          <cell r="DM616"/>
          <cell r="DN616"/>
          <cell r="DO616"/>
          <cell r="DP616"/>
          <cell r="DQ616"/>
          <cell r="DR616"/>
          <cell r="DS616"/>
          <cell r="DT616"/>
          <cell r="DU616"/>
          <cell r="DV616"/>
          <cell r="DW616"/>
          <cell r="DX616"/>
          <cell r="DY616"/>
          <cell r="DZ616"/>
          <cell r="EA616"/>
          <cell r="EB616"/>
          <cell r="EC616"/>
          <cell r="ED616"/>
          <cell r="EE616"/>
          <cell r="EF616"/>
          <cell r="EG616"/>
          <cell r="EH616"/>
          <cell r="EI616"/>
          <cell r="EJ616"/>
          <cell r="EK616"/>
          <cell r="EL616"/>
          <cell r="EM616"/>
          <cell r="EN616"/>
          <cell r="EO616"/>
          <cell r="EP616"/>
          <cell r="EQ616"/>
          <cell r="ER616"/>
          <cell r="ES616"/>
          <cell r="ET616"/>
          <cell r="EU616" t="str">
            <v>$ -</v>
          </cell>
          <cell r="EV616"/>
          <cell r="EW616"/>
          <cell r="EX616"/>
          <cell r="EY616"/>
          <cell r="EZ616"/>
          <cell r="FA616"/>
          <cell r="FB616">
            <v>0</v>
          </cell>
          <cell r="FC616" t="str">
            <v>#¡VALOR!</v>
          </cell>
          <cell r="FD616">
            <v>0</v>
          </cell>
          <cell r="FE616" t="str">
            <v>$ 0</v>
          </cell>
          <cell r="FF616" t="str">
            <v>#¡VALOR!</v>
          </cell>
          <cell r="FG616" t="str">
            <v>#¡VALOR!</v>
          </cell>
          <cell r="FH616"/>
          <cell r="FI616"/>
          <cell r="FJ616" t="str">
            <v>#N/D</v>
          </cell>
          <cell r="FK616" t="str">
            <v>#N/D</v>
          </cell>
          <cell r="FL616" t="str">
            <v>$616</v>
          </cell>
          <cell r="FM616" t="str">
            <v>#N/D</v>
          </cell>
          <cell r="FN616" t="str">
            <v>#N/D</v>
          </cell>
          <cell r="FO616" t="str">
            <v>#N/D</v>
          </cell>
          <cell r="FP616" t="str">
            <v>#N/D</v>
          </cell>
          <cell r="FQ616" t="str">
            <v>#¡REF!</v>
          </cell>
          <cell r="FR616" t="str">
            <v>#N/D</v>
          </cell>
          <cell r="FS616"/>
          <cell r="FT616"/>
          <cell r="FU616"/>
          <cell r="FV616">
            <v>0</v>
          </cell>
          <cell r="FW616" t="str">
            <v>#N/D</v>
          </cell>
          <cell r="FX616"/>
          <cell r="FY616"/>
          <cell r="FZ616"/>
          <cell r="GA616"/>
          <cell r="GB616"/>
          <cell r="GC616"/>
        </row>
        <row r="617">
          <cell r="A617"/>
          <cell r="B617"/>
          <cell r="C617">
            <v>2025</v>
          </cell>
          <cell r="D617"/>
          <cell r="E617"/>
          <cell r="F617"/>
          <cell r="G617"/>
          <cell r="H617"/>
          <cell r="I617"/>
          <cell r="J617"/>
          <cell r="K617"/>
          <cell r="L617"/>
          <cell r="M617"/>
          <cell r="N617"/>
          <cell r="O617"/>
          <cell r="P617"/>
          <cell r="Q617"/>
          <cell r="R617"/>
          <cell r="S617"/>
          <cell r="T617"/>
          <cell r="U617"/>
          <cell r="V617"/>
          <cell r="W617"/>
          <cell r="X617"/>
          <cell r="Y617"/>
          <cell r="Z617"/>
          <cell r="AA617"/>
          <cell r="AB617"/>
          <cell r="AC617"/>
          <cell r="AD617"/>
          <cell r="AE617"/>
          <cell r="AF617"/>
          <cell r="AG617"/>
          <cell r="AH617"/>
          <cell r="AI617"/>
          <cell r="AJ617"/>
          <cell r="AK617"/>
          <cell r="AL617"/>
          <cell r="AM617" t="str">
            <v>#¡VALOR!</v>
          </cell>
          <cell r="AN617">
            <v>0</v>
          </cell>
          <cell r="AO617"/>
          <cell r="AP617"/>
          <cell r="AQ617"/>
          <cell r="AR617"/>
          <cell r="AS617"/>
          <cell r="AT617"/>
          <cell r="AU617"/>
          <cell r="AV617"/>
          <cell r="AW617"/>
          <cell r="AX617"/>
          <cell r="AY617"/>
          <cell r="AZ617"/>
          <cell r="BA617"/>
          <cell r="BB617"/>
          <cell r="BC617"/>
          <cell r="BD617"/>
          <cell r="BE617"/>
          <cell r="BF617"/>
          <cell r="BG617"/>
          <cell r="BH617"/>
          <cell r="BI617"/>
          <cell r="BJ617"/>
          <cell r="BK617"/>
          <cell r="BL617"/>
          <cell r="BM617"/>
          <cell r="BN617"/>
          <cell r="BO617"/>
          <cell r="BP617"/>
          <cell r="BQ617"/>
          <cell r="BR617"/>
          <cell r="BS617"/>
          <cell r="BT617"/>
          <cell r="BU617"/>
          <cell r="BV617"/>
          <cell r="BW617"/>
          <cell r="BX617"/>
          <cell r="BY617"/>
          <cell r="BZ617"/>
          <cell r="CA617"/>
          <cell r="CB617"/>
          <cell r="CC617"/>
          <cell r="CD617"/>
          <cell r="CE617"/>
          <cell r="CF617"/>
          <cell r="CG617"/>
          <cell r="CH617"/>
          <cell r="CI617"/>
          <cell r="CJ617"/>
          <cell r="CK617"/>
          <cell r="CL617"/>
          <cell r="CM617"/>
          <cell r="CN617"/>
          <cell r="CO617"/>
          <cell r="CP617"/>
          <cell r="CQ617"/>
          <cell r="CR617"/>
          <cell r="CS617"/>
          <cell r="CT617"/>
          <cell r="CU617"/>
          <cell r="CV617"/>
          <cell r="CW617"/>
          <cell r="CX617"/>
          <cell r="CY617"/>
          <cell r="CZ617"/>
          <cell r="DA617"/>
          <cell r="DB617"/>
          <cell r="DC617"/>
          <cell r="DD617"/>
          <cell r="DE617"/>
          <cell r="DF617"/>
          <cell r="DG617"/>
          <cell r="DH617"/>
          <cell r="DI617"/>
          <cell r="DJ617"/>
          <cell r="DK617"/>
          <cell r="DL617"/>
          <cell r="DM617"/>
          <cell r="DN617"/>
          <cell r="DO617"/>
          <cell r="DP617"/>
          <cell r="DQ617"/>
          <cell r="DR617"/>
          <cell r="DS617"/>
          <cell r="DT617"/>
          <cell r="DU617"/>
          <cell r="DV617"/>
          <cell r="DW617"/>
          <cell r="DX617"/>
          <cell r="DY617"/>
          <cell r="DZ617"/>
          <cell r="EA617"/>
          <cell r="EB617"/>
          <cell r="EC617"/>
          <cell r="ED617"/>
          <cell r="EE617"/>
          <cell r="EF617"/>
          <cell r="EG617"/>
          <cell r="EH617"/>
          <cell r="EI617"/>
          <cell r="EJ617"/>
          <cell r="EK617"/>
          <cell r="EL617"/>
          <cell r="EM617"/>
          <cell r="EN617"/>
          <cell r="EO617"/>
          <cell r="EP617"/>
          <cell r="EQ617"/>
          <cell r="ER617"/>
          <cell r="ES617"/>
          <cell r="ET617"/>
          <cell r="EU617" t="str">
            <v>$ -</v>
          </cell>
          <cell r="EV617"/>
          <cell r="EW617"/>
          <cell r="EX617"/>
          <cell r="EY617"/>
          <cell r="EZ617"/>
          <cell r="FA617"/>
          <cell r="FB617">
            <v>0</v>
          </cell>
          <cell r="FC617" t="str">
            <v>#¡VALOR!</v>
          </cell>
          <cell r="FD617">
            <v>0</v>
          </cell>
          <cell r="FE617" t="str">
            <v>$ 0</v>
          </cell>
          <cell r="FF617" t="str">
            <v>#¡VALOR!</v>
          </cell>
          <cell r="FG617" t="str">
            <v>#¡VALOR!</v>
          </cell>
          <cell r="FH617"/>
          <cell r="FI617"/>
          <cell r="FJ617" t="str">
            <v>#N/D</v>
          </cell>
          <cell r="FK617" t="str">
            <v>#N/D</v>
          </cell>
          <cell r="FL617" t="str">
            <v>$617</v>
          </cell>
          <cell r="FM617" t="str">
            <v>#N/D</v>
          </cell>
          <cell r="FN617" t="str">
            <v>#N/D</v>
          </cell>
          <cell r="FO617" t="str">
            <v>#N/D</v>
          </cell>
          <cell r="FP617" t="str">
            <v>#N/D</v>
          </cell>
          <cell r="FQ617" t="str">
            <v>#¡REF!</v>
          </cell>
          <cell r="FR617" t="str">
            <v>#N/D</v>
          </cell>
          <cell r="FS617"/>
          <cell r="FT617"/>
          <cell r="FU617"/>
          <cell r="FV617">
            <v>0</v>
          </cell>
          <cell r="FW617" t="str">
            <v>#N/D</v>
          </cell>
          <cell r="FX617"/>
          <cell r="FY617"/>
          <cell r="FZ617"/>
          <cell r="GA617"/>
          <cell r="GB617"/>
          <cell r="GC617"/>
        </row>
        <row r="618">
          <cell r="A618"/>
          <cell r="B618"/>
          <cell r="C618">
            <v>2025</v>
          </cell>
          <cell r="D618"/>
          <cell r="E618"/>
          <cell r="F618"/>
          <cell r="G618"/>
          <cell r="H618"/>
          <cell r="I618"/>
          <cell r="J618"/>
          <cell r="K618"/>
          <cell r="L618"/>
          <cell r="M618"/>
          <cell r="N618"/>
          <cell r="O618"/>
          <cell r="P618"/>
          <cell r="Q618"/>
          <cell r="R618"/>
          <cell r="S618"/>
          <cell r="T618"/>
          <cell r="U618"/>
          <cell r="V618"/>
          <cell r="W618"/>
          <cell r="X618"/>
          <cell r="Y618"/>
          <cell r="Z618"/>
          <cell r="AA618"/>
          <cell r="AB618"/>
          <cell r="AC618"/>
          <cell r="AD618"/>
          <cell r="AE618"/>
          <cell r="AF618"/>
          <cell r="AG618"/>
          <cell r="AH618"/>
          <cell r="AI618"/>
          <cell r="AJ618"/>
          <cell r="AK618"/>
          <cell r="AL618"/>
          <cell r="AM618" t="str">
            <v>#¡VALOR!</v>
          </cell>
          <cell r="AN618">
            <v>0</v>
          </cell>
          <cell r="AO618"/>
          <cell r="AP618"/>
          <cell r="AQ618"/>
          <cell r="AR618"/>
          <cell r="AS618"/>
          <cell r="AT618"/>
          <cell r="AU618"/>
          <cell r="AV618"/>
          <cell r="AW618"/>
          <cell r="AX618"/>
          <cell r="AY618"/>
          <cell r="AZ618"/>
          <cell r="BA618"/>
          <cell r="BB618"/>
          <cell r="BC618"/>
          <cell r="BD618"/>
          <cell r="BE618"/>
          <cell r="BF618"/>
          <cell r="BG618"/>
          <cell r="BH618"/>
          <cell r="BI618"/>
          <cell r="BJ618"/>
          <cell r="BK618"/>
          <cell r="BL618"/>
          <cell r="BM618"/>
          <cell r="BN618"/>
          <cell r="BO618"/>
          <cell r="BP618"/>
          <cell r="BQ618"/>
          <cell r="BR618"/>
          <cell r="BS618"/>
          <cell r="BT618"/>
          <cell r="BU618"/>
          <cell r="BV618"/>
          <cell r="BW618"/>
          <cell r="BX618"/>
          <cell r="BY618"/>
          <cell r="BZ618"/>
          <cell r="CA618"/>
          <cell r="CB618"/>
          <cell r="CC618"/>
          <cell r="CD618"/>
          <cell r="CE618"/>
          <cell r="CF618"/>
          <cell r="CG618"/>
          <cell r="CH618"/>
          <cell r="CI618"/>
          <cell r="CJ618"/>
          <cell r="CK618"/>
          <cell r="CL618"/>
          <cell r="CM618"/>
          <cell r="CN618"/>
          <cell r="CO618"/>
          <cell r="CP618"/>
          <cell r="CQ618"/>
          <cell r="CR618"/>
          <cell r="CS618"/>
          <cell r="CT618"/>
          <cell r="CU618"/>
          <cell r="CV618"/>
          <cell r="CW618"/>
          <cell r="CX618"/>
          <cell r="CY618"/>
          <cell r="CZ618"/>
          <cell r="DA618"/>
          <cell r="DB618"/>
          <cell r="DC618"/>
          <cell r="DD618"/>
          <cell r="DE618"/>
          <cell r="DF618"/>
          <cell r="DG618"/>
          <cell r="DH618"/>
          <cell r="DI618"/>
          <cell r="DJ618"/>
          <cell r="DK618"/>
          <cell r="DL618"/>
          <cell r="DM618"/>
          <cell r="DN618"/>
          <cell r="DO618"/>
          <cell r="DP618"/>
          <cell r="DQ618"/>
          <cell r="DR618"/>
          <cell r="DS618"/>
          <cell r="DT618"/>
          <cell r="DU618"/>
          <cell r="DV618"/>
          <cell r="DW618"/>
          <cell r="DX618"/>
          <cell r="DY618"/>
          <cell r="DZ618"/>
          <cell r="EA618"/>
          <cell r="EB618"/>
          <cell r="EC618"/>
          <cell r="ED618"/>
          <cell r="EE618"/>
          <cell r="EF618"/>
          <cell r="EG618"/>
          <cell r="EH618"/>
          <cell r="EI618"/>
          <cell r="EJ618"/>
          <cell r="EK618"/>
          <cell r="EL618"/>
          <cell r="EM618"/>
          <cell r="EN618"/>
          <cell r="EO618"/>
          <cell r="EP618"/>
          <cell r="EQ618"/>
          <cell r="ER618"/>
          <cell r="ES618"/>
          <cell r="ET618"/>
          <cell r="EU618" t="str">
            <v>$ -</v>
          </cell>
          <cell r="EV618"/>
          <cell r="EW618"/>
          <cell r="EX618"/>
          <cell r="EY618"/>
          <cell r="EZ618"/>
          <cell r="FA618"/>
          <cell r="FB618">
            <v>0</v>
          </cell>
          <cell r="FC618" t="str">
            <v>#¡VALOR!</v>
          </cell>
          <cell r="FD618">
            <v>0</v>
          </cell>
          <cell r="FE618" t="str">
            <v>$ 0</v>
          </cell>
          <cell r="FF618" t="str">
            <v>#¡VALOR!</v>
          </cell>
          <cell r="FG618" t="str">
            <v>#¡VALOR!</v>
          </cell>
          <cell r="FH618"/>
          <cell r="FI618"/>
          <cell r="FJ618" t="str">
            <v>#N/D</v>
          </cell>
          <cell r="FK618" t="str">
            <v>#N/D</v>
          </cell>
          <cell r="FL618" t="str">
            <v>$618</v>
          </cell>
          <cell r="FM618" t="str">
            <v>#N/D</v>
          </cell>
          <cell r="FN618" t="str">
            <v>#N/D</v>
          </cell>
          <cell r="FO618" t="str">
            <v>#N/D</v>
          </cell>
          <cell r="FP618" t="str">
            <v>#N/D</v>
          </cell>
          <cell r="FQ618" t="str">
            <v>#¡REF!</v>
          </cell>
          <cell r="FR618" t="str">
            <v>#N/D</v>
          </cell>
          <cell r="FS618"/>
          <cell r="FT618"/>
          <cell r="FU618"/>
          <cell r="FV618">
            <v>0</v>
          </cell>
          <cell r="FW618" t="str">
            <v>#N/D</v>
          </cell>
          <cell r="FX618"/>
          <cell r="FY618"/>
          <cell r="FZ618"/>
          <cell r="GA618"/>
          <cell r="GB618"/>
          <cell r="GC618"/>
        </row>
        <row r="619">
          <cell r="A619"/>
          <cell r="B619"/>
          <cell r="C619">
            <v>2025</v>
          </cell>
          <cell r="D619"/>
          <cell r="E619"/>
          <cell r="F619"/>
          <cell r="G619"/>
          <cell r="H619"/>
          <cell r="I619"/>
          <cell r="J619"/>
          <cell r="K619"/>
          <cell r="L619"/>
          <cell r="M619"/>
          <cell r="N619"/>
          <cell r="O619"/>
          <cell r="P619"/>
          <cell r="Q619"/>
          <cell r="R619"/>
          <cell r="S619"/>
          <cell r="T619"/>
          <cell r="U619"/>
          <cell r="V619"/>
          <cell r="W619"/>
          <cell r="X619"/>
          <cell r="Y619"/>
          <cell r="Z619"/>
          <cell r="AA619"/>
          <cell r="AB619"/>
          <cell r="AC619"/>
          <cell r="AD619"/>
          <cell r="AE619"/>
          <cell r="AF619"/>
          <cell r="AG619"/>
          <cell r="AH619"/>
          <cell r="AI619"/>
          <cell r="AJ619"/>
          <cell r="AK619"/>
          <cell r="AL619"/>
          <cell r="AM619" t="str">
            <v>#¡VALOR!</v>
          </cell>
          <cell r="AN619">
            <v>0</v>
          </cell>
          <cell r="AO619"/>
          <cell r="AP619"/>
          <cell r="AQ619"/>
          <cell r="AR619"/>
          <cell r="AS619"/>
          <cell r="AT619"/>
          <cell r="AU619"/>
          <cell r="AV619"/>
          <cell r="AW619"/>
          <cell r="AX619"/>
          <cell r="AY619"/>
          <cell r="AZ619"/>
          <cell r="BA619"/>
          <cell r="BB619"/>
          <cell r="BC619"/>
          <cell r="BD619"/>
          <cell r="BE619"/>
          <cell r="BF619"/>
          <cell r="BG619"/>
          <cell r="BH619"/>
          <cell r="BI619"/>
          <cell r="BJ619"/>
          <cell r="BK619"/>
          <cell r="BL619"/>
          <cell r="BM619"/>
          <cell r="BN619"/>
          <cell r="BO619"/>
          <cell r="BP619"/>
          <cell r="BQ619"/>
          <cell r="BR619"/>
          <cell r="BS619"/>
          <cell r="BT619"/>
          <cell r="BU619"/>
          <cell r="BV619"/>
          <cell r="BW619"/>
          <cell r="BX619"/>
          <cell r="BY619"/>
          <cell r="BZ619"/>
          <cell r="CA619"/>
          <cell r="CB619"/>
          <cell r="CC619"/>
          <cell r="CD619"/>
          <cell r="CE619"/>
          <cell r="CF619"/>
          <cell r="CG619"/>
          <cell r="CH619"/>
          <cell r="CI619"/>
          <cell r="CJ619"/>
          <cell r="CK619"/>
          <cell r="CL619"/>
          <cell r="CM619"/>
          <cell r="CN619"/>
          <cell r="CO619"/>
          <cell r="CP619"/>
          <cell r="CQ619"/>
          <cell r="CR619"/>
          <cell r="CS619"/>
          <cell r="CT619"/>
          <cell r="CU619"/>
          <cell r="CV619"/>
          <cell r="CW619"/>
          <cell r="CX619"/>
          <cell r="CY619"/>
          <cell r="CZ619"/>
          <cell r="DA619"/>
          <cell r="DB619"/>
          <cell r="DC619"/>
          <cell r="DD619"/>
          <cell r="DE619"/>
          <cell r="DF619"/>
          <cell r="DG619"/>
          <cell r="DH619"/>
          <cell r="DI619"/>
          <cell r="DJ619"/>
          <cell r="DK619"/>
          <cell r="DL619"/>
          <cell r="DM619"/>
          <cell r="DN619"/>
          <cell r="DO619"/>
          <cell r="DP619"/>
          <cell r="DQ619"/>
          <cell r="DR619"/>
          <cell r="DS619"/>
          <cell r="DT619"/>
          <cell r="DU619"/>
          <cell r="DV619"/>
          <cell r="DW619"/>
          <cell r="DX619"/>
          <cell r="DY619"/>
          <cell r="DZ619"/>
          <cell r="EA619"/>
          <cell r="EB619"/>
          <cell r="EC619"/>
          <cell r="ED619"/>
          <cell r="EE619"/>
          <cell r="EF619"/>
          <cell r="EG619"/>
          <cell r="EH619"/>
          <cell r="EI619"/>
          <cell r="EJ619"/>
          <cell r="EK619"/>
          <cell r="EL619"/>
          <cell r="EM619"/>
          <cell r="EN619"/>
          <cell r="EO619"/>
          <cell r="EP619"/>
          <cell r="EQ619"/>
          <cell r="ER619"/>
          <cell r="ES619"/>
          <cell r="ET619"/>
          <cell r="EU619" t="str">
            <v>$ -</v>
          </cell>
          <cell r="EV619"/>
          <cell r="EW619"/>
          <cell r="EX619"/>
          <cell r="EY619"/>
          <cell r="EZ619"/>
          <cell r="FA619"/>
          <cell r="FB619">
            <v>0</v>
          </cell>
          <cell r="FC619" t="str">
            <v>#¡VALOR!</v>
          </cell>
          <cell r="FD619">
            <v>0</v>
          </cell>
          <cell r="FE619" t="str">
            <v>$ 0</v>
          </cell>
          <cell r="FF619" t="str">
            <v>#¡VALOR!</v>
          </cell>
          <cell r="FG619" t="str">
            <v>#¡VALOR!</v>
          </cell>
          <cell r="FH619"/>
          <cell r="FI619"/>
          <cell r="FJ619" t="str">
            <v>#N/D</v>
          </cell>
          <cell r="FK619" t="str">
            <v>#N/D</v>
          </cell>
          <cell r="FL619" t="str">
            <v>$619</v>
          </cell>
          <cell r="FM619" t="str">
            <v>#N/D</v>
          </cell>
          <cell r="FN619" t="str">
            <v>#N/D</v>
          </cell>
          <cell r="FO619" t="str">
            <v>#N/D</v>
          </cell>
          <cell r="FP619" t="str">
            <v>#N/D</v>
          </cell>
          <cell r="FQ619" t="str">
            <v>#¡REF!</v>
          </cell>
          <cell r="FR619" t="str">
            <v>#N/D</v>
          </cell>
          <cell r="FS619"/>
          <cell r="FT619"/>
          <cell r="FU619"/>
          <cell r="FV619">
            <v>0</v>
          </cell>
          <cell r="FW619" t="str">
            <v>#N/D</v>
          </cell>
          <cell r="FX619"/>
          <cell r="FY619"/>
          <cell r="FZ619"/>
          <cell r="GA619"/>
          <cell r="GB619"/>
          <cell r="GC619"/>
        </row>
        <row r="620">
          <cell r="A620"/>
          <cell r="B620"/>
          <cell r="C620">
            <v>2025</v>
          </cell>
          <cell r="D620"/>
          <cell r="E620"/>
          <cell r="F620"/>
          <cell r="G620"/>
          <cell r="H620"/>
          <cell r="I620"/>
          <cell r="J620"/>
          <cell r="K620"/>
          <cell r="L620"/>
          <cell r="M620"/>
          <cell r="N620"/>
          <cell r="O620"/>
          <cell r="P620"/>
          <cell r="Q620"/>
          <cell r="R620"/>
          <cell r="S620"/>
          <cell r="T620"/>
          <cell r="U620"/>
          <cell r="V620"/>
          <cell r="W620"/>
          <cell r="X620"/>
          <cell r="Y620"/>
          <cell r="Z620"/>
          <cell r="AA620"/>
          <cell r="AB620"/>
          <cell r="AC620"/>
          <cell r="AD620"/>
          <cell r="AE620"/>
          <cell r="AF620"/>
          <cell r="AG620"/>
          <cell r="AH620"/>
          <cell r="AI620"/>
          <cell r="AJ620"/>
          <cell r="AK620"/>
          <cell r="AL620"/>
          <cell r="AM620" t="str">
            <v>#¡VALOR!</v>
          </cell>
          <cell r="AN620">
            <v>0</v>
          </cell>
          <cell r="AO620"/>
          <cell r="AP620"/>
          <cell r="AQ620"/>
          <cell r="AR620"/>
          <cell r="AS620"/>
          <cell r="AT620"/>
          <cell r="AU620"/>
          <cell r="AV620"/>
          <cell r="AW620"/>
          <cell r="AX620"/>
          <cell r="AY620"/>
          <cell r="AZ620"/>
          <cell r="BA620"/>
          <cell r="BB620"/>
          <cell r="BC620"/>
          <cell r="BD620"/>
          <cell r="BE620"/>
          <cell r="BF620"/>
          <cell r="BG620"/>
          <cell r="BH620"/>
          <cell r="BI620"/>
          <cell r="BJ620"/>
          <cell r="BK620"/>
          <cell r="BL620"/>
          <cell r="BM620"/>
          <cell r="BN620"/>
          <cell r="BO620"/>
          <cell r="BP620"/>
          <cell r="BQ620"/>
          <cell r="BR620"/>
          <cell r="BS620"/>
          <cell r="BT620"/>
          <cell r="BU620"/>
          <cell r="BV620"/>
          <cell r="BW620"/>
          <cell r="BX620"/>
          <cell r="BY620"/>
          <cell r="BZ620"/>
          <cell r="CA620"/>
          <cell r="CB620"/>
          <cell r="CC620"/>
          <cell r="CD620"/>
          <cell r="CE620"/>
          <cell r="CF620"/>
          <cell r="CG620"/>
          <cell r="CH620"/>
          <cell r="CI620"/>
          <cell r="CJ620"/>
          <cell r="CK620"/>
          <cell r="CL620"/>
          <cell r="CM620"/>
          <cell r="CN620"/>
          <cell r="CO620"/>
          <cell r="CP620"/>
          <cell r="CQ620"/>
          <cell r="CR620"/>
          <cell r="CS620"/>
          <cell r="CT620"/>
          <cell r="CU620"/>
          <cell r="CV620"/>
          <cell r="CW620"/>
          <cell r="CX620"/>
          <cell r="CY620"/>
          <cell r="CZ620"/>
          <cell r="DA620"/>
          <cell r="DB620"/>
          <cell r="DC620"/>
          <cell r="DD620"/>
          <cell r="DE620"/>
          <cell r="DF620"/>
          <cell r="DG620"/>
          <cell r="DH620"/>
          <cell r="DI620"/>
          <cell r="DJ620"/>
          <cell r="DK620"/>
          <cell r="DL620"/>
          <cell r="DM620"/>
          <cell r="DN620"/>
          <cell r="DO620"/>
          <cell r="DP620"/>
          <cell r="DQ620"/>
          <cell r="DR620"/>
          <cell r="DS620"/>
          <cell r="DT620"/>
          <cell r="DU620"/>
          <cell r="DV620"/>
          <cell r="DW620"/>
          <cell r="DX620"/>
          <cell r="DY620"/>
          <cell r="DZ620"/>
          <cell r="EA620"/>
          <cell r="EB620"/>
          <cell r="EC620"/>
          <cell r="ED620"/>
          <cell r="EE620"/>
          <cell r="EF620"/>
          <cell r="EG620"/>
          <cell r="EH620"/>
          <cell r="EI620"/>
          <cell r="EJ620"/>
          <cell r="EK620"/>
          <cell r="EL620"/>
          <cell r="EM620"/>
          <cell r="EN620"/>
          <cell r="EO620"/>
          <cell r="EP620"/>
          <cell r="EQ620"/>
          <cell r="ER620"/>
          <cell r="ES620"/>
          <cell r="ET620"/>
          <cell r="EU620" t="str">
            <v>$ -</v>
          </cell>
          <cell r="EV620"/>
          <cell r="EW620"/>
          <cell r="EX620"/>
          <cell r="EY620"/>
          <cell r="EZ620"/>
          <cell r="FA620"/>
          <cell r="FB620">
            <v>0</v>
          </cell>
          <cell r="FC620" t="str">
            <v>#¡VALOR!</v>
          </cell>
          <cell r="FD620">
            <v>0</v>
          </cell>
          <cell r="FE620" t="str">
            <v>$ 0</v>
          </cell>
          <cell r="FF620" t="str">
            <v>#¡VALOR!</v>
          </cell>
          <cell r="FG620" t="str">
            <v>#¡VALOR!</v>
          </cell>
          <cell r="FH620"/>
          <cell r="FI620"/>
          <cell r="FJ620" t="str">
            <v>#N/D</v>
          </cell>
          <cell r="FK620" t="str">
            <v>#N/D</v>
          </cell>
          <cell r="FL620" t="str">
            <v>$620</v>
          </cell>
          <cell r="FM620" t="str">
            <v>#N/D</v>
          </cell>
          <cell r="FN620" t="str">
            <v>#N/D</v>
          </cell>
          <cell r="FO620" t="str">
            <v>#N/D</v>
          </cell>
          <cell r="FP620" t="str">
            <v>#N/D</v>
          </cell>
          <cell r="FQ620" t="str">
            <v>#¡REF!</v>
          </cell>
          <cell r="FR620" t="str">
            <v>#N/D</v>
          </cell>
          <cell r="FS620"/>
          <cell r="FT620"/>
          <cell r="FU620"/>
          <cell r="FV620">
            <v>0</v>
          </cell>
          <cell r="FW620" t="str">
            <v>#N/D</v>
          </cell>
          <cell r="FX620"/>
          <cell r="FY620"/>
          <cell r="FZ620"/>
          <cell r="GA620"/>
          <cell r="GB620"/>
          <cell r="GC620"/>
        </row>
        <row r="621">
          <cell r="A621"/>
          <cell r="B621"/>
          <cell r="C621">
            <v>2025</v>
          </cell>
          <cell r="D621"/>
          <cell r="E621"/>
          <cell r="F621"/>
          <cell r="G621"/>
          <cell r="H621"/>
          <cell r="I621"/>
          <cell r="J621"/>
          <cell r="K621"/>
          <cell r="L621"/>
          <cell r="M621"/>
          <cell r="N621"/>
          <cell r="O621"/>
          <cell r="P621"/>
          <cell r="Q621"/>
          <cell r="R621"/>
          <cell r="S621"/>
          <cell r="T621"/>
          <cell r="U621"/>
          <cell r="V621"/>
          <cell r="W621"/>
          <cell r="X621"/>
          <cell r="Y621"/>
          <cell r="Z621"/>
          <cell r="AA621"/>
          <cell r="AB621"/>
          <cell r="AC621"/>
          <cell r="AD621"/>
          <cell r="AE621"/>
          <cell r="AF621"/>
          <cell r="AG621"/>
          <cell r="AH621"/>
          <cell r="AI621"/>
          <cell r="AJ621"/>
          <cell r="AK621"/>
          <cell r="AL621"/>
          <cell r="AM621" t="str">
            <v>#¡VALOR!</v>
          </cell>
          <cell r="AN621">
            <v>0</v>
          </cell>
          <cell r="AO621"/>
          <cell r="AP621"/>
          <cell r="AQ621"/>
          <cell r="AR621"/>
          <cell r="AS621"/>
          <cell r="AT621"/>
          <cell r="AU621"/>
          <cell r="AV621"/>
          <cell r="AW621"/>
          <cell r="AX621"/>
          <cell r="AY621"/>
          <cell r="AZ621"/>
          <cell r="BA621"/>
          <cell r="BB621"/>
          <cell r="BC621"/>
          <cell r="BD621"/>
          <cell r="BE621"/>
          <cell r="BF621"/>
          <cell r="BG621"/>
          <cell r="BH621"/>
          <cell r="BI621"/>
          <cell r="BJ621"/>
          <cell r="BK621"/>
          <cell r="BL621"/>
          <cell r="BM621"/>
          <cell r="BN621"/>
          <cell r="BO621"/>
          <cell r="BP621"/>
          <cell r="BQ621"/>
          <cell r="BR621"/>
          <cell r="BS621"/>
          <cell r="BT621"/>
          <cell r="BU621"/>
          <cell r="BV621"/>
          <cell r="BW621"/>
          <cell r="BX621"/>
          <cell r="BY621"/>
          <cell r="BZ621"/>
          <cell r="CA621"/>
          <cell r="CB621"/>
          <cell r="CC621"/>
          <cell r="CD621"/>
          <cell r="CE621"/>
          <cell r="CF621"/>
          <cell r="CG621"/>
          <cell r="CH621"/>
          <cell r="CI621"/>
          <cell r="CJ621"/>
          <cell r="CK621"/>
          <cell r="CL621"/>
          <cell r="CM621"/>
          <cell r="CN621"/>
          <cell r="CO621"/>
          <cell r="CP621"/>
          <cell r="CQ621"/>
          <cell r="CR621"/>
          <cell r="CS621"/>
          <cell r="CT621"/>
          <cell r="CU621"/>
          <cell r="CV621"/>
          <cell r="CW621"/>
          <cell r="CX621"/>
          <cell r="CY621"/>
          <cell r="CZ621"/>
          <cell r="DA621"/>
          <cell r="DB621"/>
          <cell r="DC621"/>
          <cell r="DD621"/>
          <cell r="DE621"/>
          <cell r="DF621"/>
          <cell r="DG621"/>
          <cell r="DH621"/>
          <cell r="DI621"/>
          <cell r="DJ621"/>
          <cell r="DK621"/>
          <cell r="DL621"/>
          <cell r="DM621"/>
          <cell r="DN621"/>
          <cell r="DO621"/>
          <cell r="DP621"/>
          <cell r="DQ621"/>
          <cell r="DR621"/>
          <cell r="DS621"/>
          <cell r="DT621"/>
          <cell r="DU621"/>
          <cell r="DV621"/>
          <cell r="DW621"/>
          <cell r="DX621"/>
          <cell r="DY621"/>
          <cell r="DZ621"/>
          <cell r="EA621"/>
          <cell r="EB621"/>
          <cell r="EC621"/>
          <cell r="ED621"/>
          <cell r="EE621"/>
          <cell r="EF621"/>
          <cell r="EG621"/>
          <cell r="EH621"/>
          <cell r="EI621"/>
          <cell r="EJ621"/>
          <cell r="EK621"/>
          <cell r="EL621"/>
          <cell r="EM621"/>
          <cell r="EN621"/>
          <cell r="EO621"/>
          <cell r="EP621"/>
          <cell r="EQ621"/>
          <cell r="ER621"/>
          <cell r="ES621"/>
          <cell r="ET621"/>
          <cell r="EU621" t="str">
            <v>$ -</v>
          </cell>
          <cell r="EV621"/>
          <cell r="EW621"/>
          <cell r="EX621"/>
          <cell r="EY621"/>
          <cell r="EZ621"/>
          <cell r="FA621"/>
          <cell r="FB621">
            <v>0</v>
          </cell>
          <cell r="FC621" t="str">
            <v>#¡VALOR!</v>
          </cell>
          <cell r="FD621">
            <v>0</v>
          </cell>
          <cell r="FE621" t="str">
            <v>$ 0</v>
          </cell>
          <cell r="FF621" t="str">
            <v>#¡VALOR!</v>
          </cell>
          <cell r="FG621" t="str">
            <v>#¡VALOR!</v>
          </cell>
          <cell r="FH621"/>
          <cell r="FI621"/>
          <cell r="FJ621" t="str">
            <v>#N/D</v>
          </cell>
          <cell r="FK621" t="str">
            <v>#N/D</v>
          </cell>
          <cell r="FL621" t="str">
            <v>$621</v>
          </cell>
          <cell r="FM621" t="str">
            <v>#N/D</v>
          </cell>
          <cell r="FN621" t="str">
            <v>#N/D</v>
          </cell>
          <cell r="FO621" t="str">
            <v>#N/D</v>
          </cell>
          <cell r="FP621" t="str">
            <v>#N/D</v>
          </cell>
          <cell r="FQ621" t="str">
            <v>#¡REF!</v>
          </cell>
          <cell r="FR621" t="str">
            <v>#N/D</v>
          </cell>
          <cell r="FS621"/>
          <cell r="FT621"/>
          <cell r="FU621"/>
          <cell r="FV621">
            <v>0</v>
          </cell>
          <cell r="FW621" t="str">
            <v>#N/D</v>
          </cell>
          <cell r="FX621"/>
          <cell r="FY621"/>
          <cell r="FZ621"/>
          <cell r="GA621"/>
          <cell r="GB621"/>
          <cell r="GC621"/>
        </row>
        <row r="622">
          <cell r="A622"/>
          <cell r="B622"/>
          <cell r="C622">
            <v>2025</v>
          </cell>
          <cell r="D622"/>
          <cell r="E622"/>
          <cell r="F622"/>
          <cell r="G622"/>
          <cell r="H622"/>
          <cell r="I622"/>
          <cell r="J622"/>
          <cell r="K622"/>
          <cell r="L622"/>
          <cell r="M622"/>
          <cell r="N622"/>
          <cell r="O622"/>
          <cell r="P622"/>
          <cell r="Q622"/>
          <cell r="R622"/>
          <cell r="S622"/>
          <cell r="T622"/>
          <cell r="U622"/>
          <cell r="V622"/>
          <cell r="W622"/>
          <cell r="X622"/>
          <cell r="Y622"/>
          <cell r="Z622"/>
          <cell r="AA622"/>
          <cell r="AB622"/>
          <cell r="AC622"/>
          <cell r="AD622"/>
          <cell r="AE622"/>
          <cell r="AF622"/>
          <cell r="AG622"/>
          <cell r="AH622"/>
          <cell r="AI622"/>
          <cell r="AJ622"/>
          <cell r="AK622"/>
          <cell r="AL622"/>
          <cell r="AM622" t="str">
            <v>#¡VALOR!</v>
          </cell>
          <cell r="AN622">
            <v>0</v>
          </cell>
          <cell r="AO622"/>
          <cell r="AP622"/>
          <cell r="AQ622"/>
          <cell r="AR622"/>
          <cell r="AS622"/>
          <cell r="AT622"/>
          <cell r="AU622"/>
          <cell r="AV622"/>
          <cell r="AW622"/>
          <cell r="AX622"/>
          <cell r="AY622"/>
          <cell r="AZ622"/>
          <cell r="BA622"/>
          <cell r="BB622"/>
          <cell r="BC622"/>
          <cell r="BD622"/>
          <cell r="BE622"/>
          <cell r="BF622"/>
          <cell r="BG622"/>
          <cell r="BH622"/>
          <cell r="BI622"/>
          <cell r="BJ622"/>
          <cell r="BK622"/>
          <cell r="BL622"/>
          <cell r="BM622"/>
          <cell r="BN622"/>
          <cell r="BO622"/>
          <cell r="BP622"/>
          <cell r="BQ622"/>
          <cell r="BR622"/>
          <cell r="BS622"/>
          <cell r="BT622"/>
          <cell r="BU622"/>
          <cell r="BV622"/>
          <cell r="BW622"/>
          <cell r="BX622"/>
          <cell r="BY622"/>
          <cell r="BZ622"/>
          <cell r="CA622"/>
          <cell r="CB622"/>
          <cell r="CC622"/>
          <cell r="CD622"/>
          <cell r="CE622"/>
          <cell r="CF622"/>
          <cell r="CG622"/>
          <cell r="CH622"/>
          <cell r="CI622"/>
          <cell r="CJ622"/>
          <cell r="CK622"/>
          <cell r="CL622"/>
          <cell r="CM622"/>
          <cell r="CN622"/>
          <cell r="CO622"/>
          <cell r="CP622"/>
          <cell r="CQ622"/>
          <cell r="CR622"/>
          <cell r="CS622"/>
          <cell r="CT622"/>
          <cell r="CU622"/>
          <cell r="CV622"/>
          <cell r="CW622"/>
          <cell r="CX622"/>
          <cell r="CY622"/>
          <cell r="CZ622"/>
          <cell r="DA622"/>
          <cell r="DB622"/>
          <cell r="DC622"/>
          <cell r="DD622"/>
          <cell r="DE622"/>
          <cell r="DF622"/>
          <cell r="DG622"/>
          <cell r="DH622"/>
          <cell r="DI622"/>
          <cell r="DJ622"/>
          <cell r="DK622"/>
          <cell r="DL622"/>
          <cell r="DM622"/>
          <cell r="DN622"/>
          <cell r="DO622"/>
          <cell r="DP622"/>
          <cell r="DQ622"/>
          <cell r="DR622"/>
          <cell r="DS622"/>
          <cell r="DT622"/>
          <cell r="DU622"/>
          <cell r="DV622"/>
          <cell r="DW622"/>
          <cell r="DX622"/>
          <cell r="DY622"/>
          <cell r="DZ622"/>
          <cell r="EA622"/>
          <cell r="EB622"/>
          <cell r="EC622"/>
          <cell r="ED622"/>
          <cell r="EE622"/>
          <cell r="EF622"/>
          <cell r="EG622"/>
          <cell r="EH622"/>
          <cell r="EI622"/>
          <cell r="EJ622"/>
          <cell r="EK622"/>
          <cell r="EL622"/>
          <cell r="EM622"/>
          <cell r="EN622"/>
          <cell r="EO622"/>
          <cell r="EP622"/>
          <cell r="EQ622"/>
          <cell r="ER622"/>
          <cell r="ES622"/>
          <cell r="ET622"/>
          <cell r="EU622" t="str">
            <v>$ -</v>
          </cell>
          <cell r="EV622"/>
          <cell r="EW622"/>
          <cell r="EX622"/>
          <cell r="EY622"/>
          <cell r="EZ622"/>
          <cell r="FA622"/>
          <cell r="FB622">
            <v>0</v>
          </cell>
          <cell r="FC622" t="str">
            <v>#¡VALOR!</v>
          </cell>
          <cell r="FD622">
            <v>0</v>
          </cell>
          <cell r="FE622" t="str">
            <v>$ 0</v>
          </cell>
          <cell r="FF622" t="str">
            <v>#¡VALOR!</v>
          </cell>
          <cell r="FG622" t="str">
            <v>#¡VALOR!</v>
          </cell>
          <cell r="FH622"/>
          <cell r="FI622"/>
          <cell r="FJ622" t="str">
            <v>#N/D</v>
          </cell>
          <cell r="FK622" t="str">
            <v>#N/D</v>
          </cell>
          <cell r="FL622" t="str">
            <v>$622</v>
          </cell>
          <cell r="FM622" t="str">
            <v>#N/D</v>
          </cell>
          <cell r="FN622" t="str">
            <v>#N/D</v>
          </cell>
          <cell r="FO622" t="str">
            <v>#N/D</v>
          </cell>
          <cell r="FP622" t="str">
            <v>#N/D</v>
          </cell>
          <cell r="FQ622" t="str">
            <v>#¡REF!</v>
          </cell>
          <cell r="FR622" t="str">
            <v>#N/D</v>
          </cell>
          <cell r="FS622"/>
          <cell r="FT622"/>
          <cell r="FU622"/>
          <cell r="FV622">
            <v>0</v>
          </cell>
          <cell r="FW622" t="str">
            <v>#N/D</v>
          </cell>
          <cell r="FX622"/>
          <cell r="FY622"/>
          <cell r="FZ622"/>
          <cell r="GA622"/>
          <cell r="GB622"/>
          <cell r="GC622"/>
        </row>
        <row r="623">
          <cell r="A623"/>
          <cell r="B623"/>
          <cell r="C623">
            <v>2025</v>
          </cell>
          <cell r="D623"/>
          <cell r="E623"/>
          <cell r="F623"/>
          <cell r="G623"/>
          <cell r="H623"/>
          <cell r="I623"/>
          <cell r="J623"/>
          <cell r="K623"/>
          <cell r="L623"/>
          <cell r="M623"/>
          <cell r="N623"/>
          <cell r="O623"/>
          <cell r="P623"/>
          <cell r="Q623"/>
          <cell r="R623"/>
          <cell r="S623"/>
          <cell r="T623"/>
          <cell r="U623"/>
          <cell r="V623"/>
          <cell r="W623"/>
          <cell r="X623"/>
          <cell r="Y623"/>
          <cell r="Z623"/>
          <cell r="AA623"/>
          <cell r="AB623"/>
          <cell r="AC623"/>
          <cell r="AD623"/>
          <cell r="AE623"/>
          <cell r="AF623"/>
          <cell r="AG623"/>
          <cell r="AH623"/>
          <cell r="AI623"/>
          <cell r="AJ623"/>
          <cell r="AK623"/>
          <cell r="AL623"/>
          <cell r="AM623" t="str">
            <v>#¡VALOR!</v>
          </cell>
          <cell r="AN623">
            <v>0</v>
          </cell>
          <cell r="AO623"/>
          <cell r="AP623"/>
          <cell r="AQ623"/>
          <cell r="AR623"/>
          <cell r="AS623"/>
          <cell r="AT623"/>
          <cell r="AU623"/>
          <cell r="AV623"/>
          <cell r="AW623"/>
          <cell r="AX623"/>
          <cell r="AY623"/>
          <cell r="AZ623"/>
          <cell r="BA623"/>
          <cell r="BB623"/>
          <cell r="BC623"/>
          <cell r="BD623"/>
          <cell r="BE623"/>
          <cell r="BF623"/>
          <cell r="BG623"/>
          <cell r="BH623"/>
          <cell r="BI623"/>
          <cell r="BJ623"/>
          <cell r="BK623"/>
          <cell r="BL623"/>
          <cell r="BM623"/>
          <cell r="BN623"/>
          <cell r="BO623"/>
          <cell r="BP623"/>
          <cell r="BQ623"/>
          <cell r="BR623"/>
          <cell r="BS623"/>
          <cell r="BT623"/>
          <cell r="BU623"/>
          <cell r="BV623"/>
          <cell r="BW623"/>
          <cell r="BX623"/>
          <cell r="BY623"/>
          <cell r="BZ623"/>
          <cell r="CA623"/>
          <cell r="CB623"/>
          <cell r="CC623"/>
          <cell r="CD623"/>
          <cell r="CE623"/>
          <cell r="CF623"/>
          <cell r="CG623"/>
          <cell r="CH623"/>
          <cell r="CI623"/>
          <cell r="CJ623"/>
          <cell r="CK623"/>
          <cell r="CL623"/>
          <cell r="CM623"/>
          <cell r="CN623"/>
          <cell r="CO623"/>
          <cell r="CP623"/>
          <cell r="CQ623"/>
          <cell r="CR623"/>
          <cell r="CS623"/>
          <cell r="CT623"/>
          <cell r="CU623"/>
          <cell r="CV623"/>
          <cell r="CW623"/>
          <cell r="CX623"/>
          <cell r="CY623"/>
          <cell r="CZ623"/>
          <cell r="DA623"/>
          <cell r="DB623"/>
          <cell r="DC623"/>
          <cell r="DD623"/>
          <cell r="DE623"/>
          <cell r="DF623"/>
          <cell r="DG623"/>
          <cell r="DH623"/>
          <cell r="DI623"/>
          <cell r="DJ623"/>
          <cell r="DK623"/>
          <cell r="DL623"/>
          <cell r="DM623"/>
          <cell r="DN623"/>
          <cell r="DO623"/>
          <cell r="DP623"/>
          <cell r="DQ623"/>
          <cell r="DR623"/>
          <cell r="DS623"/>
          <cell r="DT623"/>
          <cell r="DU623"/>
          <cell r="DV623"/>
          <cell r="DW623"/>
          <cell r="DX623"/>
          <cell r="DY623"/>
          <cell r="DZ623"/>
          <cell r="EA623"/>
          <cell r="EB623"/>
          <cell r="EC623"/>
          <cell r="ED623"/>
          <cell r="EE623"/>
          <cell r="EF623"/>
          <cell r="EG623"/>
          <cell r="EH623"/>
          <cell r="EI623"/>
          <cell r="EJ623"/>
          <cell r="EK623"/>
          <cell r="EL623"/>
          <cell r="EM623"/>
          <cell r="EN623"/>
          <cell r="EO623"/>
          <cell r="EP623"/>
          <cell r="EQ623"/>
          <cell r="ER623"/>
          <cell r="ES623"/>
          <cell r="ET623"/>
          <cell r="EU623" t="str">
            <v>$ -</v>
          </cell>
          <cell r="EV623"/>
          <cell r="EW623"/>
          <cell r="EX623"/>
          <cell r="EY623"/>
          <cell r="EZ623"/>
          <cell r="FA623"/>
          <cell r="FB623">
            <v>0</v>
          </cell>
          <cell r="FC623" t="str">
            <v>#¡VALOR!</v>
          </cell>
          <cell r="FD623">
            <v>0</v>
          </cell>
          <cell r="FE623" t="str">
            <v>$ 0</v>
          </cell>
          <cell r="FF623" t="str">
            <v>#¡VALOR!</v>
          </cell>
          <cell r="FG623" t="str">
            <v>#¡VALOR!</v>
          </cell>
          <cell r="FH623"/>
          <cell r="FI623"/>
          <cell r="FJ623" t="str">
            <v>#N/D</v>
          </cell>
          <cell r="FK623" t="str">
            <v>#N/D</v>
          </cell>
          <cell r="FL623" t="str">
            <v>$623</v>
          </cell>
          <cell r="FM623" t="str">
            <v>#N/D</v>
          </cell>
          <cell r="FN623" t="str">
            <v>#N/D</v>
          </cell>
          <cell r="FO623" t="str">
            <v>#N/D</v>
          </cell>
          <cell r="FP623" t="str">
            <v>#N/D</v>
          </cell>
          <cell r="FQ623" t="str">
            <v>#¡REF!</v>
          </cell>
          <cell r="FR623" t="str">
            <v>#N/D</v>
          </cell>
          <cell r="FS623"/>
          <cell r="FT623"/>
          <cell r="FU623"/>
          <cell r="FV623">
            <v>0</v>
          </cell>
          <cell r="FW623" t="str">
            <v>#N/D</v>
          </cell>
          <cell r="FX623"/>
          <cell r="FY623"/>
          <cell r="FZ623"/>
          <cell r="GA623"/>
          <cell r="GB623"/>
          <cell r="GC623"/>
        </row>
        <row r="624">
          <cell r="A624"/>
          <cell r="B624"/>
          <cell r="C624">
            <v>2025</v>
          </cell>
          <cell r="D624"/>
          <cell r="E624"/>
          <cell r="F624"/>
          <cell r="G624"/>
          <cell r="H624"/>
          <cell r="I624"/>
          <cell r="J624"/>
          <cell r="K624"/>
          <cell r="L624"/>
          <cell r="M624"/>
          <cell r="N624"/>
          <cell r="O624"/>
          <cell r="P624"/>
          <cell r="Q624"/>
          <cell r="R624"/>
          <cell r="S624"/>
          <cell r="T624"/>
          <cell r="U624"/>
          <cell r="V624"/>
          <cell r="W624"/>
          <cell r="X624"/>
          <cell r="Y624"/>
          <cell r="Z624"/>
          <cell r="AA624"/>
          <cell r="AB624"/>
          <cell r="AC624"/>
          <cell r="AD624"/>
          <cell r="AE624"/>
          <cell r="AF624"/>
          <cell r="AG624"/>
          <cell r="AH624"/>
          <cell r="AI624"/>
          <cell r="AJ624"/>
          <cell r="AK624"/>
          <cell r="AL624"/>
          <cell r="AM624" t="str">
            <v>#¡VALOR!</v>
          </cell>
          <cell r="AN624">
            <v>0</v>
          </cell>
          <cell r="AO624"/>
          <cell r="AP624"/>
          <cell r="AQ624"/>
          <cell r="AR624"/>
          <cell r="AS624"/>
          <cell r="AT624"/>
          <cell r="AU624"/>
          <cell r="AV624"/>
          <cell r="AW624"/>
          <cell r="AX624"/>
          <cell r="AY624"/>
          <cell r="AZ624"/>
          <cell r="BA624"/>
          <cell r="BB624"/>
          <cell r="BC624"/>
          <cell r="BD624"/>
          <cell r="BE624"/>
          <cell r="BF624"/>
          <cell r="BG624"/>
          <cell r="BH624"/>
          <cell r="BI624"/>
          <cell r="BJ624"/>
          <cell r="BK624"/>
          <cell r="BL624"/>
          <cell r="BM624"/>
          <cell r="BN624"/>
          <cell r="BO624"/>
          <cell r="BP624"/>
          <cell r="BQ624"/>
          <cell r="BR624"/>
          <cell r="BS624"/>
          <cell r="BT624"/>
          <cell r="BU624"/>
          <cell r="BV624"/>
          <cell r="BW624"/>
          <cell r="BX624"/>
          <cell r="BY624"/>
          <cell r="BZ624"/>
          <cell r="CA624"/>
          <cell r="CB624"/>
          <cell r="CC624"/>
          <cell r="CD624"/>
          <cell r="CE624"/>
          <cell r="CF624"/>
          <cell r="CG624"/>
          <cell r="CH624"/>
          <cell r="CI624"/>
          <cell r="CJ624"/>
          <cell r="CK624"/>
          <cell r="CL624"/>
          <cell r="CM624"/>
          <cell r="CN624"/>
          <cell r="CO624"/>
          <cell r="CP624"/>
          <cell r="CQ624"/>
          <cell r="CR624"/>
          <cell r="CS624"/>
          <cell r="CT624"/>
          <cell r="CU624"/>
          <cell r="CV624"/>
          <cell r="CW624"/>
          <cell r="CX624"/>
          <cell r="CY624"/>
          <cell r="CZ624"/>
          <cell r="DA624"/>
          <cell r="DB624"/>
          <cell r="DC624"/>
          <cell r="DD624"/>
          <cell r="DE624"/>
          <cell r="DF624"/>
          <cell r="DG624"/>
          <cell r="DH624"/>
          <cell r="DI624"/>
          <cell r="DJ624"/>
          <cell r="DK624"/>
          <cell r="DL624"/>
          <cell r="DM624"/>
          <cell r="DN624"/>
          <cell r="DO624"/>
          <cell r="DP624"/>
          <cell r="DQ624"/>
          <cell r="DR624"/>
          <cell r="DS624"/>
          <cell r="DT624"/>
          <cell r="DU624"/>
          <cell r="DV624"/>
          <cell r="DW624"/>
          <cell r="DX624"/>
          <cell r="DY624"/>
          <cell r="DZ624"/>
          <cell r="EA624"/>
          <cell r="EB624"/>
          <cell r="EC624"/>
          <cell r="ED624"/>
          <cell r="EE624"/>
          <cell r="EF624"/>
          <cell r="EG624"/>
          <cell r="EH624"/>
          <cell r="EI624"/>
          <cell r="EJ624"/>
          <cell r="EK624"/>
          <cell r="EL624"/>
          <cell r="EM624"/>
          <cell r="EN624"/>
          <cell r="EO624"/>
          <cell r="EP624"/>
          <cell r="EQ624"/>
          <cell r="ER624"/>
          <cell r="ES624"/>
          <cell r="ET624"/>
          <cell r="EU624" t="str">
            <v>$ -</v>
          </cell>
          <cell r="EV624"/>
          <cell r="EW624"/>
          <cell r="EX624"/>
          <cell r="EY624"/>
          <cell r="EZ624"/>
          <cell r="FA624"/>
          <cell r="FB624">
            <v>0</v>
          </cell>
          <cell r="FC624" t="str">
            <v>#¡VALOR!</v>
          </cell>
          <cell r="FD624">
            <v>0</v>
          </cell>
          <cell r="FE624" t="str">
            <v>$ 0</v>
          </cell>
          <cell r="FF624" t="str">
            <v>#¡VALOR!</v>
          </cell>
          <cell r="FG624" t="str">
            <v>#¡VALOR!</v>
          </cell>
          <cell r="FH624"/>
          <cell r="FI624"/>
          <cell r="FJ624" t="str">
            <v>#N/D</v>
          </cell>
          <cell r="FK624" t="str">
            <v>#N/D</v>
          </cell>
          <cell r="FL624" t="str">
            <v>$624</v>
          </cell>
          <cell r="FM624" t="str">
            <v>#N/D</v>
          </cell>
          <cell r="FN624" t="str">
            <v>#N/D</v>
          </cell>
          <cell r="FO624" t="str">
            <v>#N/D</v>
          </cell>
          <cell r="FP624" t="str">
            <v>#N/D</v>
          </cell>
          <cell r="FQ624" t="str">
            <v>#¡REF!</v>
          </cell>
          <cell r="FR624" t="str">
            <v>#N/D</v>
          </cell>
          <cell r="FS624"/>
          <cell r="FT624"/>
          <cell r="FU624"/>
          <cell r="FV624">
            <v>0</v>
          </cell>
          <cell r="FW624" t="str">
            <v>#N/D</v>
          </cell>
          <cell r="FX624"/>
          <cell r="FY624"/>
          <cell r="FZ624"/>
          <cell r="GA624"/>
          <cell r="GB624"/>
          <cell r="GC624"/>
        </row>
        <row r="625">
          <cell r="A625"/>
          <cell r="B625"/>
          <cell r="C625">
            <v>2025</v>
          </cell>
          <cell r="D625"/>
          <cell r="E625"/>
          <cell r="F625"/>
          <cell r="G625"/>
          <cell r="H625"/>
          <cell r="I625"/>
          <cell r="J625"/>
          <cell r="K625"/>
          <cell r="L625"/>
          <cell r="M625"/>
          <cell r="N625"/>
          <cell r="O625"/>
          <cell r="P625"/>
          <cell r="Q625"/>
          <cell r="R625"/>
          <cell r="S625"/>
          <cell r="T625"/>
          <cell r="U625"/>
          <cell r="V625"/>
          <cell r="W625"/>
          <cell r="X625"/>
          <cell r="Y625"/>
          <cell r="Z625"/>
          <cell r="AA625"/>
          <cell r="AB625"/>
          <cell r="AC625"/>
          <cell r="AD625"/>
          <cell r="AE625"/>
          <cell r="AF625"/>
          <cell r="AG625"/>
          <cell r="AH625"/>
          <cell r="AI625"/>
          <cell r="AJ625"/>
          <cell r="AK625"/>
          <cell r="AL625"/>
          <cell r="AM625" t="str">
            <v>#¡VALOR!</v>
          </cell>
          <cell r="AN625">
            <v>0</v>
          </cell>
          <cell r="AO625"/>
          <cell r="AP625"/>
          <cell r="AQ625"/>
          <cell r="AR625"/>
          <cell r="AS625"/>
          <cell r="AT625"/>
          <cell r="AU625"/>
          <cell r="AV625"/>
          <cell r="AW625"/>
          <cell r="AX625"/>
          <cell r="AY625"/>
          <cell r="AZ625"/>
          <cell r="BA625"/>
          <cell r="BB625"/>
          <cell r="BC625"/>
          <cell r="BD625"/>
          <cell r="BE625"/>
          <cell r="BF625"/>
          <cell r="BG625"/>
          <cell r="BH625"/>
          <cell r="BI625"/>
          <cell r="BJ625"/>
          <cell r="BK625"/>
          <cell r="BL625"/>
          <cell r="BM625"/>
          <cell r="BN625"/>
          <cell r="BO625"/>
          <cell r="BP625"/>
          <cell r="BQ625"/>
          <cell r="BR625"/>
          <cell r="BS625"/>
          <cell r="BT625"/>
          <cell r="BU625"/>
          <cell r="BV625"/>
          <cell r="BW625"/>
          <cell r="BX625"/>
          <cell r="BY625"/>
          <cell r="BZ625"/>
          <cell r="CA625"/>
          <cell r="CB625"/>
          <cell r="CC625"/>
          <cell r="CD625"/>
          <cell r="CE625"/>
          <cell r="CF625"/>
          <cell r="CG625"/>
          <cell r="CH625"/>
          <cell r="CI625"/>
          <cell r="CJ625"/>
          <cell r="CK625"/>
          <cell r="CL625"/>
          <cell r="CM625"/>
          <cell r="CN625"/>
          <cell r="CO625"/>
          <cell r="CP625"/>
          <cell r="CQ625"/>
          <cell r="CR625"/>
          <cell r="CS625"/>
          <cell r="CT625"/>
          <cell r="CU625"/>
          <cell r="CV625"/>
          <cell r="CW625"/>
          <cell r="CX625"/>
          <cell r="CY625"/>
          <cell r="CZ625"/>
          <cell r="DA625"/>
          <cell r="DB625"/>
          <cell r="DC625"/>
          <cell r="DD625"/>
          <cell r="DE625"/>
          <cell r="DF625"/>
          <cell r="DG625"/>
          <cell r="DH625"/>
          <cell r="DI625"/>
          <cell r="DJ625"/>
          <cell r="DK625"/>
          <cell r="DL625"/>
          <cell r="DM625"/>
          <cell r="DN625"/>
          <cell r="DO625"/>
          <cell r="DP625"/>
          <cell r="DQ625"/>
          <cell r="DR625"/>
          <cell r="DS625"/>
          <cell r="DT625"/>
          <cell r="DU625"/>
          <cell r="DV625"/>
          <cell r="DW625"/>
          <cell r="DX625"/>
          <cell r="DY625"/>
          <cell r="DZ625"/>
          <cell r="EA625"/>
          <cell r="EB625"/>
          <cell r="EC625"/>
          <cell r="ED625"/>
          <cell r="EE625"/>
          <cell r="EF625"/>
          <cell r="EG625"/>
          <cell r="EH625"/>
          <cell r="EI625"/>
          <cell r="EJ625"/>
          <cell r="EK625"/>
          <cell r="EL625"/>
          <cell r="EM625"/>
          <cell r="EN625"/>
          <cell r="EO625"/>
          <cell r="EP625"/>
          <cell r="EQ625"/>
          <cell r="ER625"/>
          <cell r="ES625"/>
          <cell r="ET625"/>
          <cell r="EU625" t="str">
            <v>$ -</v>
          </cell>
          <cell r="EV625"/>
          <cell r="EW625"/>
          <cell r="EX625"/>
          <cell r="EY625"/>
          <cell r="EZ625"/>
          <cell r="FA625"/>
          <cell r="FB625">
            <v>0</v>
          </cell>
          <cell r="FC625" t="str">
            <v>#¡VALOR!</v>
          </cell>
          <cell r="FD625">
            <v>0</v>
          </cell>
          <cell r="FE625" t="str">
            <v>$ 0</v>
          </cell>
          <cell r="FF625" t="str">
            <v>#¡VALOR!</v>
          </cell>
          <cell r="FG625" t="str">
            <v>#¡VALOR!</v>
          </cell>
          <cell r="FH625"/>
          <cell r="FI625"/>
          <cell r="FJ625" t="str">
            <v>#N/D</v>
          </cell>
          <cell r="FK625" t="str">
            <v>#N/D</v>
          </cell>
          <cell r="FL625" t="str">
            <v>$625</v>
          </cell>
          <cell r="FM625" t="str">
            <v>#N/D</v>
          </cell>
          <cell r="FN625" t="str">
            <v>#N/D</v>
          </cell>
          <cell r="FO625" t="str">
            <v>#N/D</v>
          </cell>
          <cell r="FP625" t="str">
            <v>#N/D</v>
          </cell>
          <cell r="FQ625" t="str">
            <v>#¡REF!</v>
          </cell>
          <cell r="FR625" t="str">
            <v>#N/D</v>
          </cell>
          <cell r="FS625"/>
          <cell r="FT625"/>
          <cell r="FU625"/>
          <cell r="FV625">
            <v>0</v>
          </cell>
          <cell r="FW625" t="str">
            <v>#N/D</v>
          </cell>
          <cell r="FX625"/>
          <cell r="FY625"/>
          <cell r="FZ625"/>
          <cell r="GA625"/>
          <cell r="GB625"/>
          <cell r="GC625"/>
        </row>
        <row r="626">
          <cell r="A626"/>
          <cell r="B626"/>
          <cell r="C626">
            <v>2025</v>
          </cell>
          <cell r="D626"/>
          <cell r="E626"/>
          <cell r="F626"/>
          <cell r="G626"/>
          <cell r="H626"/>
          <cell r="I626"/>
          <cell r="J626"/>
          <cell r="K626"/>
          <cell r="L626"/>
          <cell r="M626"/>
          <cell r="N626"/>
          <cell r="O626"/>
          <cell r="P626"/>
          <cell r="Q626"/>
          <cell r="R626"/>
          <cell r="S626"/>
          <cell r="T626"/>
          <cell r="U626"/>
          <cell r="V626"/>
          <cell r="W626"/>
          <cell r="X626"/>
          <cell r="Y626"/>
          <cell r="Z626"/>
          <cell r="AA626"/>
          <cell r="AB626"/>
          <cell r="AC626"/>
          <cell r="AD626"/>
          <cell r="AE626"/>
          <cell r="AF626"/>
          <cell r="AG626"/>
          <cell r="AH626"/>
          <cell r="AI626"/>
          <cell r="AJ626"/>
          <cell r="AK626"/>
          <cell r="AL626"/>
          <cell r="AM626" t="str">
            <v>#¡VALOR!</v>
          </cell>
          <cell r="AN626">
            <v>0</v>
          </cell>
          <cell r="AO626"/>
          <cell r="AP626"/>
          <cell r="AQ626"/>
          <cell r="AR626"/>
          <cell r="AS626"/>
          <cell r="AT626"/>
          <cell r="AU626"/>
          <cell r="AV626"/>
          <cell r="AW626"/>
          <cell r="AX626"/>
          <cell r="AY626"/>
          <cell r="AZ626"/>
          <cell r="BA626"/>
          <cell r="BB626"/>
          <cell r="BC626"/>
          <cell r="BD626"/>
          <cell r="BE626"/>
          <cell r="BF626"/>
          <cell r="BG626"/>
          <cell r="BH626"/>
          <cell r="BI626"/>
          <cell r="BJ626"/>
          <cell r="BK626"/>
          <cell r="BL626"/>
          <cell r="BM626"/>
          <cell r="BN626"/>
          <cell r="BO626"/>
          <cell r="BP626"/>
          <cell r="BQ626"/>
          <cell r="BR626"/>
          <cell r="BS626"/>
          <cell r="BT626"/>
          <cell r="BU626"/>
          <cell r="BV626"/>
          <cell r="BW626"/>
          <cell r="BX626"/>
          <cell r="BY626"/>
          <cell r="BZ626"/>
          <cell r="CA626"/>
          <cell r="CB626"/>
          <cell r="CC626"/>
          <cell r="CD626"/>
          <cell r="CE626"/>
          <cell r="CF626"/>
          <cell r="CG626"/>
          <cell r="CH626"/>
          <cell r="CI626"/>
          <cell r="CJ626"/>
          <cell r="CK626"/>
          <cell r="CL626"/>
          <cell r="CM626"/>
          <cell r="CN626"/>
          <cell r="CO626"/>
          <cell r="CP626"/>
          <cell r="CQ626"/>
          <cell r="CR626"/>
          <cell r="CS626"/>
          <cell r="CT626"/>
          <cell r="CU626"/>
          <cell r="CV626"/>
          <cell r="CW626"/>
          <cell r="CX626"/>
          <cell r="CY626"/>
          <cell r="CZ626"/>
          <cell r="DA626"/>
          <cell r="DB626"/>
          <cell r="DC626"/>
          <cell r="DD626"/>
          <cell r="DE626"/>
          <cell r="DF626"/>
          <cell r="DG626"/>
          <cell r="DH626"/>
          <cell r="DI626"/>
          <cell r="DJ626"/>
          <cell r="DK626"/>
          <cell r="DL626"/>
          <cell r="DM626"/>
          <cell r="DN626"/>
          <cell r="DO626"/>
          <cell r="DP626"/>
          <cell r="DQ626"/>
          <cell r="DR626"/>
          <cell r="DS626"/>
          <cell r="DT626"/>
          <cell r="DU626"/>
          <cell r="DV626"/>
          <cell r="DW626"/>
          <cell r="DX626"/>
          <cell r="DY626"/>
          <cell r="DZ626"/>
          <cell r="EA626"/>
          <cell r="EB626"/>
          <cell r="EC626"/>
          <cell r="ED626"/>
          <cell r="EE626"/>
          <cell r="EF626"/>
          <cell r="EG626"/>
          <cell r="EH626"/>
          <cell r="EI626"/>
          <cell r="EJ626"/>
          <cell r="EK626"/>
          <cell r="EL626"/>
          <cell r="EM626"/>
          <cell r="EN626"/>
          <cell r="EO626"/>
          <cell r="EP626"/>
          <cell r="EQ626"/>
          <cell r="ER626"/>
          <cell r="ES626"/>
          <cell r="ET626"/>
          <cell r="EU626" t="str">
            <v>$ -</v>
          </cell>
          <cell r="EV626"/>
          <cell r="EW626"/>
          <cell r="EX626"/>
          <cell r="EY626"/>
          <cell r="EZ626"/>
          <cell r="FA626"/>
          <cell r="FB626">
            <v>0</v>
          </cell>
          <cell r="FC626" t="str">
            <v>#¡VALOR!</v>
          </cell>
          <cell r="FD626">
            <v>0</v>
          </cell>
          <cell r="FE626" t="str">
            <v>$ 0</v>
          </cell>
          <cell r="FF626" t="str">
            <v>#¡VALOR!</v>
          </cell>
          <cell r="FG626" t="str">
            <v>#¡VALOR!</v>
          </cell>
          <cell r="FH626"/>
          <cell r="FI626"/>
          <cell r="FJ626" t="str">
            <v>#N/D</v>
          </cell>
          <cell r="FK626" t="str">
            <v>#N/D</v>
          </cell>
          <cell r="FL626" t="str">
            <v>$626</v>
          </cell>
          <cell r="FM626" t="str">
            <v>#N/D</v>
          </cell>
          <cell r="FN626" t="str">
            <v>#N/D</v>
          </cell>
          <cell r="FO626" t="str">
            <v>#N/D</v>
          </cell>
          <cell r="FP626" t="str">
            <v>#N/D</v>
          </cell>
          <cell r="FQ626" t="str">
            <v>#¡REF!</v>
          </cell>
          <cell r="FR626" t="str">
            <v>#N/D</v>
          </cell>
          <cell r="FS626"/>
          <cell r="FT626"/>
          <cell r="FU626"/>
          <cell r="FV626">
            <v>0</v>
          </cell>
          <cell r="FW626" t="str">
            <v>#N/D</v>
          </cell>
          <cell r="FX626"/>
          <cell r="FY626"/>
          <cell r="FZ626"/>
          <cell r="GA626"/>
          <cell r="GB626"/>
          <cell r="GC626"/>
        </row>
        <row r="627">
          <cell r="A627"/>
          <cell r="B627"/>
          <cell r="C627">
            <v>2025</v>
          </cell>
          <cell r="D627"/>
          <cell r="E627"/>
          <cell r="F627"/>
          <cell r="G627"/>
          <cell r="H627"/>
          <cell r="I627"/>
          <cell r="J627"/>
          <cell r="K627"/>
          <cell r="L627"/>
          <cell r="M627"/>
          <cell r="N627"/>
          <cell r="O627"/>
          <cell r="P627"/>
          <cell r="Q627"/>
          <cell r="R627"/>
          <cell r="S627"/>
          <cell r="T627"/>
          <cell r="U627"/>
          <cell r="V627"/>
          <cell r="W627"/>
          <cell r="X627"/>
          <cell r="Y627"/>
          <cell r="Z627"/>
          <cell r="AA627"/>
          <cell r="AB627"/>
          <cell r="AC627"/>
          <cell r="AD627"/>
          <cell r="AE627"/>
          <cell r="AF627"/>
          <cell r="AG627"/>
          <cell r="AH627"/>
          <cell r="AI627"/>
          <cell r="AJ627"/>
          <cell r="AK627"/>
          <cell r="AL627"/>
          <cell r="AM627" t="str">
            <v>#¡VALOR!</v>
          </cell>
          <cell r="AN627">
            <v>0</v>
          </cell>
          <cell r="AO627"/>
          <cell r="AP627"/>
          <cell r="AQ627"/>
          <cell r="AR627"/>
          <cell r="AS627"/>
          <cell r="AT627"/>
          <cell r="AU627"/>
          <cell r="AV627"/>
          <cell r="AW627"/>
          <cell r="AX627"/>
          <cell r="AY627"/>
          <cell r="AZ627"/>
          <cell r="BA627"/>
          <cell r="BB627"/>
          <cell r="BC627"/>
          <cell r="BD627"/>
          <cell r="BE627"/>
          <cell r="BF627"/>
          <cell r="BG627"/>
          <cell r="BH627"/>
          <cell r="BI627"/>
          <cell r="BJ627"/>
          <cell r="BK627"/>
          <cell r="BL627"/>
          <cell r="BM627"/>
          <cell r="BN627"/>
          <cell r="BO627"/>
          <cell r="BP627"/>
          <cell r="BQ627"/>
          <cell r="BR627"/>
          <cell r="BS627"/>
          <cell r="BT627"/>
          <cell r="BU627"/>
          <cell r="BV627"/>
          <cell r="BW627"/>
          <cell r="BX627"/>
          <cell r="BY627"/>
          <cell r="BZ627"/>
          <cell r="CA627"/>
          <cell r="CB627"/>
          <cell r="CC627"/>
          <cell r="CD627"/>
          <cell r="CE627"/>
          <cell r="CF627"/>
          <cell r="CG627"/>
          <cell r="CH627"/>
          <cell r="CI627"/>
          <cell r="CJ627"/>
          <cell r="CK627"/>
          <cell r="CL627"/>
          <cell r="CM627"/>
          <cell r="CN627"/>
          <cell r="CO627"/>
          <cell r="CP627"/>
          <cell r="CQ627"/>
          <cell r="CR627"/>
          <cell r="CS627"/>
          <cell r="CT627"/>
          <cell r="CU627"/>
          <cell r="CV627"/>
          <cell r="CW627"/>
          <cell r="CX627"/>
          <cell r="CY627"/>
          <cell r="CZ627"/>
          <cell r="DA627"/>
          <cell r="DB627"/>
          <cell r="DC627"/>
          <cell r="DD627"/>
          <cell r="DE627"/>
          <cell r="DF627"/>
          <cell r="DG627"/>
          <cell r="DH627"/>
          <cell r="DI627"/>
          <cell r="DJ627"/>
          <cell r="DK627"/>
          <cell r="DL627"/>
          <cell r="DM627"/>
          <cell r="DN627"/>
          <cell r="DO627"/>
          <cell r="DP627"/>
          <cell r="DQ627"/>
          <cell r="DR627"/>
          <cell r="DS627"/>
          <cell r="DT627"/>
          <cell r="DU627"/>
          <cell r="DV627"/>
          <cell r="DW627"/>
          <cell r="DX627"/>
          <cell r="DY627"/>
          <cell r="DZ627"/>
          <cell r="EA627"/>
          <cell r="EB627"/>
          <cell r="EC627"/>
          <cell r="ED627"/>
          <cell r="EE627"/>
          <cell r="EF627"/>
          <cell r="EG627"/>
          <cell r="EH627"/>
          <cell r="EI627"/>
          <cell r="EJ627"/>
          <cell r="EK627"/>
          <cell r="EL627"/>
          <cell r="EM627"/>
          <cell r="EN627"/>
          <cell r="EO627"/>
          <cell r="EP627"/>
          <cell r="EQ627"/>
          <cell r="ER627"/>
          <cell r="ES627"/>
          <cell r="ET627"/>
          <cell r="EU627" t="str">
            <v>$ -</v>
          </cell>
          <cell r="EV627"/>
          <cell r="EW627"/>
          <cell r="EX627"/>
          <cell r="EY627"/>
          <cell r="EZ627"/>
          <cell r="FA627"/>
          <cell r="FB627">
            <v>0</v>
          </cell>
          <cell r="FC627" t="str">
            <v>#¡VALOR!</v>
          </cell>
          <cell r="FD627">
            <v>0</v>
          </cell>
          <cell r="FE627" t="str">
            <v>$ 0</v>
          </cell>
          <cell r="FF627" t="str">
            <v>#¡VALOR!</v>
          </cell>
          <cell r="FG627" t="str">
            <v>#¡VALOR!</v>
          </cell>
          <cell r="FH627"/>
          <cell r="FI627"/>
          <cell r="FJ627" t="str">
            <v>#N/D</v>
          </cell>
          <cell r="FK627" t="str">
            <v>#N/D</v>
          </cell>
          <cell r="FL627" t="str">
            <v>$627</v>
          </cell>
          <cell r="FM627" t="str">
            <v>#N/D</v>
          </cell>
          <cell r="FN627" t="str">
            <v>#N/D</v>
          </cell>
          <cell r="FO627" t="str">
            <v>#N/D</v>
          </cell>
          <cell r="FP627" t="str">
            <v>#N/D</v>
          </cell>
          <cell r="FQ627" t="str">
            <v>#¡REF!</v>
          </cell>
          <cell r="FR627" t="str">
            <v>#N/D</v>
          </cell>
          <cell r="FS627"/>
          <cell r="FT627"/>
          <cell r="FU627"/>
          <cell r="FV627">
            <v>0</v>
          </cell>
          <cell r="FW627" t="str">
            <v>#N/D</v>
          </cell>
          <cell r="FX627"/>
          <cell r="FY627"/>
          <cell r="FZ627"/>
          <cell r="GA627"/>
          <cell r="GB627"/>
          <cell r="GC627"/>
        </row>
        <row r="628">
          <cell r="A628"/>
          <cell r="B628"/>
          <cell r="C628">
            <v>2025</v>
          </cell>
          <cell r="D628"/>
          <cell r="E628"/>
          <cell r="F628"/>
          <cell r="G628"/>
          <cell r="H628"/>
          <cell r="I628"/>
          <cell r="J628"/>
          <cell r="K628"/>
          <cell r="L628"/>
          <cell r="M628"/>
          <cell r="N628"/>
          <cell r="O628"/>
          <cell r="P628"/>
          <cell r="Q628"/>
          <cell r="R628"/>
          <cell r="S628"/>
          <cell r="T628"/>
          <cell r="U628"/>
          <cell r="V628"/>
          <cell r="W628"/>
          <cell r="X628"/>
          <cell r="Y628"/>
          <cell r="Z628"/>
          <cell r="AA628"/>
          <cell r="AB628"/>
          <cell r="AC628"/>
          <cell r="AD628"/>
          <cell r="AE628"/>
          <cell r="AF628"/>
          <cell r="AG628"/>
          <cell r="AH628"/>
          <cell r="AI628"/>
          <cell r="AJ628"/>
          <cell r="AK628"/>
          <cell r="AL628"/>
          <cell r="AM628" t="str">
            <v>#¡VALOR!</v>
          </cell>
          <cell r="AN628">
            <v>0</v>
          </cell>
          <cell r="AO628"/>
          <cell r="AP628"/>
          <cell r="AQ628"/>
          <cell r="AR628"/>
          <cell r="AS628"/>
          <cell r="AT628"/>
          <cell r="AU628"/>
          <cell r="AV628"/>
          <cell r="AW628"/>
          <cell r="AX628"/>
          <cell r="AY628"/>
          <cell r="AZ628"/>
          <cell r="BA628"/>
          <cell r="BB628"/>
          <cell r="BC628"/>
          <cell r="BD628"/>
          <cell r="BE628"/>
          <cell r="BF628"/>
          <cell r="BG628"/>
          <cell r="BH628"/>
          <cell r="BI628"/>
          <cell r="BJ628"/>
          <cell r="BK628"/>
          <cell r="BL628"/>
          <cell r="BM628"/>
          <cell r="BN628"/>
          <cell r="BO628"/>
          <cell r="BP628"/>
          <cell r="BQ628"/>
          <cell r="BR628"/>
          <cell r="BS628"/>
          <cell r="BT628"/>
          <cell r="BU628"/>
          <cell r="BV628"/>
          <cell r="BW628"/>
          <cell r="BX628"/>
          <cell r="BY628"/>
          <cell r="BZ628"/>
          <cell r="CA628"/>
          <cell r="CB628"/>
          <cell r="CC628"/>
          <cell r="CD628"/>
          <cell r="CE628"/>
          <cell r="CF628"/>
          <cell r="CG628"/>
          <cell r="CH628"/>
          <cell r="CI628"/>
          <cell r="CJ628"/>
          <cell r="CK628"/>
          <cell r="CL628"/>
          <cell r="CM628"/>
          <cell r="CN628"/>
          <cell r="CO628"/>
          <cell r="CP628"/>
          <cell r="CQ628"/>
          <cell r="CR628"/>
          <cell r="CS628"/>
          <cell r="CT628"/>
          <cell r="CU628"/>
          <cell r="CV628"/>
          <cell r="CW628"/>
          <cell r="CX628"/>
          <cell r="CY628"/>
          <cell r="CZ628"/>
          <cell r="DA628"/>
          <cell r="DB628"/>
          <cell r="DC628"/>
          <cell r="DD628"/>
          <cell r="DE628"/>
          <cell r="DF628"/>
          <cell r="DG628"/>
          <cell r="DH628"/>
          <cell r="DI628"/>
          <cell r="DJ628"/>
          <cell r="DK628"/>
          <cell r="DL628"/>
          <cell r="DM628"/>
          <cell r="DN628"/>
          <cell r="DO628"/>
          <cell r="DP628"/>
          <cell r="DQ628"/>
          <cell r="DR628"/>
          <cell r="DS628"/>
          <cell r="DT628"/>
          <cell r="DU628"/>
          <cell r="DV628"/>
          <cell r="DW628"/>
          <cell r="DX628"/>
          <cell r="DY628"/>
          <cell r="DZ628"/>
          <cell r="EA628"/>
          <cell r="EB628"/>
          <cell r="EC628"/>
          <cell r="ED628"/>
          <cell r="EE628"/>
          <cell r="EF628"/>
          <cell r="EG628"/>
          <cell r="EH628"/>
          <cell r="EI628"/>
          <cell r="EJ628"/>
          <cell r="EK628"/>
          <cell r="EL628"/>
          <cell r="EM628"/>
          <cell r="EN628"/>
          <cell r="EO628"/>
          <cell r="EP628"/>
          <cell r="EQ628"/>
          <cell r="ER628"/>
          <cell r="ES628"/>
          <cell r="ET628"/>
          <cell r="EU628" t="str">
            <v>$ -</v>
          </cell>
          <cell r="EV628"/>
          <cell r="EW628"/>
          <cell r="EX628"/>
          <cell r="EY628"/>
          <cell r="EZ628"/>
          <cell r="FA628"/>
          <cell r="FB628">
            <v>0</v>
          </cell>
          <cell r="FC628" t="str">
            <v>#¡VALOR!</v>
          </cell>
          <cell r="FD628">
            <v>0</v>
          </cell>
          <cell r="FE628" t="str">
            <v>$ 0</v>
          </cell>
          <cell r="FF628" t="str">
            <v>#¡VALOR!</v>
          </cell>
          <cell r="FG628" t="str">
            <v>#¡VALOR!</v>
          </cell>
          <cell r="FH628"/>
          <cell r="FI628"/>
          <cell r="FJ628" t="str">
            <v>#N/D</v>
          </cell>
          <cell r="FK628" t="str">
            <v>#N/D</v>
          </cell>
          <cell r="FL628" t="str">
            <v>$628</v>
          </cell>
          <cell r="FM628" t="str">
            <v>#N/D</v>
          </cell>
          <cell r="FN628" t="str">
            <v>#N/D</v>
          </cell>
          <cell r="FO628" t="str">
            <v>#N/D</v>
          </cell>
          <cell r="FP628" t="str">
            <v>#N/D</v>
          </cell>
          <cell r="FQ628" t="str">
            <v>#¡REF!</v>
          </cell>
          <cell r="FR628" t="str">
            <v>#N/D</v>
          </cell>
          <cell r="FS628"/>
          <cell r="FT628"/>
          <cell r="FU628"/>
          <cell r="FV628">
            <v>0</v>
          </cell>
          <cell r="FW628" t="str">
            <v>#N/D</v>
          </cell>
          <cell r="FX628"/>
          <cell r="FY628"/>
          <cell r="FZ628"/>
          <cell r="GA628"/>
          <cell r="GB628"/>
          <cell r="GC628"/>
        </row>
        <row r="629">
          <cell r="A629"/>
          <cell r="B629"/>
          <cell r="C629">
            <v>2025</v>
          </cell>
          <cell r="D629"/>
          <cell r="E629"/>
          <cell r="F629"/>
          <cell r="G629"/>
          <cell r="H629"/>
          <cell r="I629"/>
          <cell r="J629"/>
          <cell r="K629"/>
          <cell r="L629"/>
          <cell r="M629"/>
          <cell r="N629"/>
          <cell r="O629"/>
          <cell r="P629"/>
          <cell r="Q629"/>
          <cell r="R629"/>
          <cell r="S629"/>
          <cell r="T629"/>
          <cell r="U629"/>
          <cell r="V629"/>
          <cell r="W629"/>
          <cell r="X629"/>
          <cell r="Y629"/>
          <cell r="Z629"/>
          <cell r="AA629"/>
          <cell r="AB629"/>
          <cell r="AC629"/>
          <cell r="AD629"/>
          <cell r="AE629"/>
          <cell r="AF629"/>
          <cell r="AG629"/>
          <cell r="AH629"/>
          <cell r="AI629"/>
          <cell r="AJ629"/>
          <cell r="AK629"/>
          <cell r="AL629"/>
          <cell r="AM629" t="str">
            <v>#¡VALOR!</v>
          </cell>
          <cell r="AN629">
            <v>0</v>
          </cell>
          <cell r="AO629"/>
          <cell r="AP629"/>
          <cell r="AQ629"/>
          <cell r="AR629"/>
          <cell r="AS629"/>
          <cell r="AT629"/>
          <cell r="AU629"/>
          <cell r="AV629"/>
          <cell r="AW629"/>
          <cell r="AX629"/>
          <cell r="AY629"/>
          <cell r="AZ629"/>
          <cell r="BA629"/>
          <cell r="BB629"/>
          <cell r="BC629"/>
          <cell r="BD629"/>
          <cell r="BE629"/>
          <cell r="BF629"/>
          <cell r="BG629"/>
          <cell r="BH629"/>
          <cell r="BI629"/>
          <cell r="BJ629"/>
          <cell r="BK629"/>
          <cell r="BL629"/>
          <cell r="BM629"/>
          <cell r="BN629"/>
          <cell r="BO629"/>
          <cell r="BP629"/>
          <cell r="BQ629"/>
          <cell r="BR629"/>
          <cell r="BS629"/>
          <cell r="BT629"/>
          <cell r="BU629"/>
          <cell r="BV629"/>
          <cell r="BW629"/>
          <cell r="BX629"/>
          <cell r="BY629"/>
          <cell r="BZ629"/>
          <cell r="CA629"/>
          <cell r="CB629"/>
          <cell r="CC629"/>
          <cell r="CD629"/>
          <cell r="CE629"/>
          <cell r="CF629"/>
          <cell r="CG629"/>
          <cell r="CH629"/>
          <cell r="CI629"/>
          <cell r="CJ629"/>
          <cell r="CK629"/>
          <cell r="CL629"/>
          <cell r="CM629"/>
          <cell r="CN629"/>
          <cell r="CO629"/>
          <cell r="CP629"/>
          <cell r="CQ629"/>
          <cell r="CR629"/>
          <cell r="CS629"/>
          <cell r="CT629"/>
          <cell r="CU629"/>
          <cell r="CV629"/>
          <cell r="CW629"/>
          <cell r="CX629"/>
          <cell r="CY629"/>
          <cell r="CZ629"/>
          <cell r="DA629"/>
          <cell r="DB629"/>
          <cell r="DC629"/>
          <cell r="DD629"/>
          <cell r="DE629"/>
          <cell r="DF629"/>
          <cell r="DG629"/>
          <cell r="DH629"/>
          <cell r="DI629"/>
          <cell r="DJ629"/>
          <cell r="DK629"/>
          <cell r="DL629"/>
          <cell r="DM629"/>
          <cell r="DN629"/>
          <cell r="DO629"/>
          <cell r="DP629"/>
          <cell r="DQ629"/>
          <cell r="DR629"/>
          <cell r="DS629"/>
          <cell r="DT629"/>
          <cell r="DU629"/>
          <cell r="DV629"/>
          <cell r="DW629"/>
          <cell r="DX629"/>
          <cell r="DY629"/>
          <cell r="DZ629"/>
          <cell r="EA629"/>
          <cell r="EB629"/>
          <cell r="EC629"/>
          <cell r="ED629"/>
          <cell r="EE629"/>
          <cell r="EF629"/>
          <cell r="EG629"/>
          <cell r="EH629"/>
          <cell r="EI629"/>
          <cell r="EJ629"/>
          <cell r="EK629"/>
          <cell r="EL629"/>
          <cell r="EM629"/>
          <cell r="EN629"/>
          <cell r="EO629"/>
          <cell r="EP629"/>
          <cell r="EQ629"/>
          <cell r="ER629"/>
          <cell r="ES629"/>
          <cell r="ET629"/>
          <cell r="EU629" t="str">
            <v>$ -</v>
          </cell>
          <cell r="EV629"/>
          <cell r="EW629"/>
          <cell r="EX629"/>
          <cell r="EY629"/>
          <cell r="EZ629"/>
          <cell r="FA629"/>
          <cell r="FB629">
            <v>0</v>
          </cell>
          <cell r="FC629" t="str">
            <v>#¡VALOR!</v>
          </cell>
          <cell r="FD629">
            <v>0</v>
          </cell>
          <cell r="FE629" t="str">
            <v>$ 0</v>
          </cell>
          <cell r="FF629" t="str">
            <v>#¡VALOR!</v>
          </cell>
          <cell r="FG629" t="str">
            <v>#¡VALOR!</v>
          </cell>
          <cell r="FH629"/>
          <cell r="FI629"/>
          <cell r="FJ629" t="str">
            <v>#N/D</v>
          </cell>
          <cell r="FK629" t="str">
            <v>#N/D</v>
          </cell>
          <cell r="FL629" t="str">
            <v>$629</v>
          </cell>
          <cell r="FM629" t="str">
            <v>#N/D</v>
          </cell>
          <cell r="FN629" t="str">
            <v>#N/D</v>
          </cell>
          <cell r="FO629" t="str">
            <v>#N/D</v>
          </cell>
          <cell r="FP629" t="str">
            <v>#N/D</v>
          </cell>
          <cell r="FQ629" t="str">
            <v>#¡REF!</v>
          </cell>
          <cell r="FR629" t="str">
            <v>#N/D</v>
          </cell>
          <cell r="FS629"/>
          <cell r="FT629"/>
          <cell r="FU629"/>
          <cell r="FV629">
            <v>0</v>
          </cell>
          <cell r="FW629" t="str">
            <v>#N/D</v>
          </cell>
          <cell r="FX629"/>
          <cell r="FY629"/>
          <cell r="FZ629"/>
          <cell r="GA629"/>
          <cell r="GB629"/>
          <cell r="GC629"/>
        </row>
        <row r="630">
          <cell r="A630"/>
          <cell r="B630"/>
          <cell r="C630">
            <v>2025</v>
          </cell>
          <cell r="D630"/>
          <cell r="E630"/>
          <cell r="F630"/>
          <cell r="G630"/>
          <cell r="H630"/>
          <cell r="I630"/>
          <cell r="J630"/>
          <cell r="K630"/>
          <cell r="L630"/>
          <cell r="M630"/>
          <cell r="N630"/>
          <cell r="O630"/>
          <cell r="P630"/>
          <cell r="Q630"/>
          <cell r="R630"/>
          <cell r="S630"/>
          <cell r="T630"/>
          <cell r="U630"/>
          <cell r="V630"/>
          <cell r="W630"/>
          <cell r="X630"/>
          <cell r="Y630"/>
          <cell r="Z630"/>
          <cell r="AA630"/>
          <cell r="AB630"/>
          <cell r="AC630"/>
          <cell r="AD630"/>
          <cell r="AE630"/>
          <cell r="AF630"/>
          <cell r="AG630"/>
          <cell r="AH630"/>
          <cell r="AI630"/>
          <cell r="AJ630"/>
          <cell r="AK630"/>
          <cell r="AL630"/>
          <cell r="AM630" t="str">
            <v>#¡VALOR!</v>
          </cell>
          <cell r="AN630">
            <v>0</v>
          </cell>
          <cell r="AO630"/>
          <cell r="AP630"/>
          <cell r="AQ630"/>
          <cell r="AR630"/>
          <cell r="AS630"/>
          <cell r="AT630"/>
          <cell r="AU630"/>
          <cell r="AV630"/>
          <cell r="AW630"/>
          <cell r="AX630"/>
          <cell r="AY630"/>
          <cell r="AZ630"/>
          <cell r="BA630"/>
          <cell r="BB630"/>
          <cell r="BC630"/>
          <cell r="BD630"/>
          <cell r="BE630"/>
          <cell r="BF630"/>
          <cell r="BG630"/>
          <cell r="BH630"/>
          <cell r="BI630"/>
          <cell r="BJ630"/>
          <cell r="BK630"/>
          <cell r="BL630"/>
          <cell r="BM630"/>
          <cell r="BN630"/>
          <cell r="BO630"/>
          <cell r="BP630"/>
          <cell r="BQ630"/>
          <cell r="BR630"/>
          <cell r="BS630"/>
          <cell r="BT630"/>
          <cell r="BU630"/>
          <cell r="BV630"/>
          <cell r="BW630"/>
          <cell r="BX630"/>
          <cell r="BY630"/>
          <cell r="BZ630"/>
          <cell r="CA630"/>
          <cell r="CB630"/>
          <cell r="CC630"/>
          <cell r="CD630"/>
          <cell r="CE630"/>
          <cell r="CF630"/>
          <cell r="CG630"/>
          <cell r="CH630"/>
          <cell r="CI630"/>
          <cell r="CJ630"/>
          <cell r="CK630"/>
          <cell r="CL630"/>
          <cell r="CM630"/>
          <cell r="CN630"/>
          <cell r="CO630"/>
          <cell r="CP630"/>
          <cell r="CQ630"/>
          <cell r="CR630"/>
          <cell r="CS630"/>
          <cell r="CT630"/>
          <cell r="CU630"/>
          <cell r="CV630"/>
          <cell r="CW630"/>
          <cell r="CX630"/>
          <cell r="CY630"/>
          <cell r="CZ630"/>
          <cell r="DA630"/>
          <cell r="DB630"/>
          <cell r="DC630"/>
          <cell r="DD630"/>
          <cell r="DE630"/>
          <cell r="DF630"/>
          <cell r="DG630"/>
          <cell r="DH630"/>
          <cell r="DI630"/>
          <cell r="DJ630"/>
          <cell r="DK630"/>
          <cell r="DL630"/>
          <cell r="DM630"/>
          <cell r="DN630"/>
          <cell r="DO630"/>
          <cell r="DP630"/>
          <cell r="DQ630"/>
          <cell r="DR630"/>
          <cell r="DS630"/>
          <cell r="DT630"/>
          <cell r="DU630"/>
          <cell r="DV630"/>
          <cell r="DW630"/>
          <cell r="DX630"/>
          <cell r="DY630"/>
          <cell r="DZ630"/>
          <cell r="EA630"/>
          <cell r="EB630"/>
          <cell r="EC630"/>
          <cell r="ED630"/>
          <cell r="EE630"/>
          <cell r="EF630"/>
          <cell r="EG630"/>
          <cell r="EH630"/>
          <cell r="EI630"/>
          <cell r="EJ630"/>
          <cell r="EK630"/>
          <cell r="EL630"/>
          <cell r="EM630"/>
          <cell r="EN630"/>
          <cell r="EO630"/>
          <cell r="EP630"/>
          <cell r="EQ630"/>
          <cell r="ER630"/>
          <cell r="ES630"/>
          <cell r="ET630"/>
          <cell r="EU630" t="str">
            <v>$ -</v>
          </cell>
          <cell r="EV630"/>
          <cell r="EW630"/>
          <cell r="EX630"/>
          <cell r="EY630"/>
          <cell r="EZ630"/>
          <cell r="FA630"/>
          <cell r="FB630">
            <v>0</v>
          </cell>
          <cell r="FC630" t="str">
            <v>#¡VALOR!</v>
          </cell>
          <cell r="FD630">
            <v>0</v>
          </cell>
          <cell r="FE630" t="str">
            <v>$ 0</v>
          </cell>
          <cell r="FF630" t="str">
            <v>#¡VALOR!</v>
          </cell>
          <cell r="FG630" t="str">
            <v>#¡VALOR!</v>
          </cell>
          <cell r="FH630"/>
          <cell r="FI630"/>
          <cell r="FJ630" t="str">
            <v>#N/D</v>
          </cell>
          <cell r="FK630" t="str">
            <v>#N/D</v>
          </cell>
          <cell r="FL630" t="str">
            <v>$630</v>
          </cell>
          <cell r="FM630" t="str">
            <v>#N/D</v>
          </cell>
          <cell r="FN630" t="str">
            <v>#N/D</v>
          </cell>
          <cell r="FO630" t="str">
            <v>#N/D</v>
          </cell>
          <cell r="FP630" t="str">
            <v>#N/D</v>
          </cell>
          <cell r="FQ630" t="str">
            <v>#¡REF!</v>
          </cell>
          <cell r="FR630" t="str">
            <v>#N/D</v>
          </cell>
          <cell r="FS630"/>
          <cell r="FT630"/>
          <cell r="FU630"/>
          <cell r="FV630">
            <v>0</v>
          </cell>
          <cell r="FW630" t="str">
            <v>#N/D</v>
          </cell>
          <cell r="FX630"/>
          <cell r="FY630"/>
          <cell r="FZ630"/>
          <cell r="GA630"/>
          <cell r="GB630"/>
          <cell r="GC630"/>
        </row>
        <row r="631">
          <cell r="A631"/>
          <cell r="B631"/>
          <cell r="C631">
            <v>2025</v>
          </cell>
          <cell r="D631"/>
          <cell r="E631"/>
          <cell r="F631"/>
          <cell r="G631"/>
          <cell r="H631"/>
          <cell r="I631"/>
          <cell r="J631"/>
          <cell r="K631"/>
          <cell r="L631"/>
          <cell r="M631"/>
          <cell r="N631"/>
          <cell r="O631"/>
          <cell r="P631"/>
          <cell r="Q631"/>
          <cell r="R631"/>
          <cell r="S631"/>
          <cell r="T631"/>
          <cell r="U631"/>
          <cell r="V631"/>
          <cell r="W631"/>
          <cell r="X631"/>
          <cell r="Y631"/>
          <cell r="Z631"/>
          <cell r="AA631"/>
          <cell r="AB631"/>
          <cell r="AC631"/>
          <cell r="AD631"/>
          <cell r="AE631"/>
          <cell r="AF631"/>
          <cell r="AG631"/>
          <cell r="AH631"/>
          <cell r="AI631"/>
          <cell r="AJ631"/>
          <cell r="AK631"/>
          <cell r="AL631"/>
          <cell r="AM631" t="str">
            <v>#¡VALOR!</v>
          </cell>
          <cell r="AN631">
            <v>0</v>
          </cell>
          <cell r="AO631"/>
          <cell r="AP631"/>
          <cell r="AQ631"/>
          <cell r="AR631"/>
          <cell r="AS631"/>
          <cell r="AT631"/>
          <cell r="AU631"/>
          <cell r="AV631"/>
          <cell r="AW631"/>
          <cell r="AX631"/>
          <cell r="AY631"/>
          <cell r="AZ631"/>
          <cell r="BA631"/>
          <cell r="BB631"/>
          <cell r="BC631"/>
          <cell r="BD631"/>
          <cell r="BE631"/>
          <cell r="BF631"/>
          <cell r="BG631"/>
          <cell r="BH631"/>
          <cell r="BI631"/>
          <cell r="BJ631"/>
          <cell r="BK631"/>
          <cell r="BL631"/>
          <cell r="BM631"/>
          <cell r="BN631"/>
          <cell r="BO631"/>
          <cell r="BP631"/>
          <cell r="BQ631"/>
          <cell r="BR631"/>
          <cell r="BS631"/>
          <cell r="BT631"/>
          <cell r="BU631"/>
          <cell r="BV631"/>
          <cell r="BW631"/>
          <cell r="BX631"/>
          <cell r="BY631"/>
          <cell r="BZ631"/>
          <cell r="CA631"/>
          <cell r="CB631"/>
          <cell r="CC631"/>
          <cell r="CD631"/>
          <cell r="CE631"/>
          <cell r="CF631"/>
          <cell r="CG631"/>
          <cell r="CH631"/>
          <cell r="CI631"/>
          <cell r="CJ631"/>
          <cell r="CK631"/>
          <cell r="CL631"/>
          <cell r="CM631"/>
          <cell r="CN631"/>
          <cell r="CO631"/>
          <cell r="CP631"/>
          <cell r="CQ631"/>
          <cell r="CR631"/>
          <cell r="CS631"/>
          <cell r="CT631"/>
          <cell r="CU631"/>
          <cell r="CV631"/>
          <cell r="CW631"/>
          <cell r="CX631"/>
          <cell r="CY631"/>
          <cell r="CZ631"/>
          <cell r="DA631"/>
          <cell r="DB631"/>
          <cell r="DC631"/>
          <cell r="DD631"/>
          <cell r="DE631"/>
          <cell r="DF631"/>
          <cell r="DG631"/>
          <cell r="DH631"/>
          <cell r="DI631"/>
          <cell r="DJ631"/>
          <cell r="DK631"/>
          <cell r="DL631"/>
          <cell r="DM631"/>
          <cell r="DN631"/>
          <cell r="DO631"/>
          <cell r="DP631"/>
          <cell r="DQ631"/>
          <cell r="DR631"/>
          <cell r="DS631"/>
          <cell r="DT631"/>
          <cell r="DU631"/>
          <cell r="DV631"/>
          <cell r="DW631"/>
          <cell r="DX631"/>
          <cell r="DY631"/>
          <cell r="DZ631"/>
          <cell r="EA631"/>
          <cell r="EB631"/>
          <cell r="EC631"/>
          <cell r="ED631"/>
          <cell r="EE631"/>
          <cell r="EF631"/>
          <cell r="EG631"/>
          <cell r="EH631"/>
          <cell r="EI631"/>
          <cell r="EJ631"/>
          <cell r="EK631"/>
          <cell r="EL631"/>
          <cell r="EM631"/>
          <cell r="EN631"/>
          <cell r="EO631"/>
          <cell r="EP631"/>
          <cell r="EQ631"/>
          <cell r="ER631"/>
          <cell r="ES631"/>
          <cell r="ET631"/>
          <cell r="EU631" t="str">
            <v>$ -</v>
          </cell>
          <cell r="EV631"/>
          <cell r="EW631"/>
          <cell r="EX631"/>
          <cell r="EY631"/>
          <cell r="EZ631"/>
          <cell r="FA631"/>
          <cell r="FB631">
            <v>0</v>
          </cell>
          <cell r="FC631" t="str">
            <v>#¡VALOR!</v>
          </cell>
          <cell r="FD631">
            <v>0</v>
          </cell>
          <cell r="FE631" t="str">
            <v>$ 0</v>
          </cell>
          <cell r="FF631" t="str">
            <v>#¡VALOR!</v>
          </cell>
          <cell r="FG631" t="str">
            <v>#¡VALOR!</v>
          </cell>
          <cell r="FH631"/>
          <cell r="FI631"/>
          <cell r="FJ631" t="str">
            <v>#N/D</v>
          </cell>
          <cell r="FK631" t="str">
            <v>#N/D</v>
          </cell>
          <cell r="FL631" t="str">
            <v>$631</v>
          </cell>
          <cell r="FM631" t="str">
            <v>#N/D</v>
          </cell>
          <cell r="FN631" t="str">
            <v>#N/D</v>
          </cell>
          <cell r="FO631" t="str">
            <v>#N/D</v>
          </cell>
          <cell r="FP631" t="str">
            <v>#N/D</v>
          </cell>
          <cell r="FQ631" t="str">
            <v>#¡REF!</v>
          </cell>
          <cell r="FR631" t="str">
            <v>#N/D</v>
          </cell>
          <cell r="FS631"/>
          <cell r="FT631"/>
          <cell r="FU631"/>
          <cell r="FV631">
            <v>0</v>
          </cell>
          <cell r="FW631" t="str">
            <v>#N/D</v>
          </cell>
          <cell r="FX631"/>
          <cell r="FY631"/>
          <cell r="FZ631"/>
          <cell r="GA631"/>
          <cell r="GB631"/>
          <cell r="GC631"/>
        </row>
        <row r="632">
          <cell r="A632"/>
          <cell r="B632"/>
          <cell r="C632">
            <v>2025</v>
          </cell>
          <cell r="D632"/>
          <cell r="E632"/>
          <cell r="F632"/>
          <cell r="G632"/>
          <cell r="H632"/>
          <cell r="I632"/>
          <cell r="J632"/>
          <cell r="K632"/>
          <cell r="L632"/>
          <cell r="M632"/>
          <cell r="N632"/>
          <cell r="O632"/>
          <cell r="P632"/>
          <cell r="Q632"/>
          <cell r="R632"/>
          <cell r="S632"/>
          <cell r="T632"/>
          <cell r="U632"/>
          <cell r="V632"/>
          <cell r="W632"/>
          <cell r="X632"/>
          <cell r="Y632"/>
          <cell r="Z632"/>
          <cell r="AA632"/>
          <cell r="AB632"/>
          <cell r="AC632"/>
          <cell r="AD632"/>
          <cell r="AE632"/>
          <cell r="AF632"/>
          <cell r="AG632"/>
          <cell r="AH632"/>
          <cell r="AI632"/>
          <cell r="AJ632"/>
          <cell r="AK632"/>
          <cell r="AL632"/>
          <cell r="AM632" t="str">
            <v>#¡VALOR!</v>
          </cell>
          <cell r="AN632">
            <v>0</v>
          </cell>
          <cell r="AO632"/>
          <cell r="AP632"/>
          <cell r="AQ632"/>
          <cell r="AR632"/>
          <cell r="AS632"/>
          <cell r="AT632"/>
          <cell r="AU632"/>
          <cell r="AV632"/>
          <cell r="AW632"/>
          <cell r="AX632"/>
          <cell r="AY632"/>
          <cell r="AZ632"/>
          <cell r="BA632"/>
          <cell r="BB632"/>
          <cell r="BC632"/>
          <cell r="BD632"/>
          <cell r="BE632"/>
          <cell r="BF632"/>
          <cell r="BG632"/>
          <cell r="BH632"/>
          <cell r="BI632"/>
          <cell r="BJ632"/>
          <cell r="BK632"/>
          <cell r="BL632"/>
          <cell r="BM632"/>
          <cell r="BN632"/>
          <cell r="BO632"/>
          <cell r="BP632"/>
          <cell r="BQ632"/>
          <cell r="BR632"/>
          <cell r="BS632"/>
          <cell r="BT632"/>
          <cell r="BU632"/>
          <cell r="BV632"/>
          <cell r="BW632"/>
          <cell r="BX632"/>
          <cell r="BY632"/>
          <cell r="BZ632"/>
          <cell r="CA632"/>
          <cell r="CB632"/>
          <cell r="CC632"/>
          <cell r="CD632"/>
          <cell r="CE632"/>
          <cell r="CF632"/>
          <cell r="CG632"/>
          <cell r="CH632"/>
          <cell r="CI632"/>
          <cell r="CJ632"/>
          <cell r="CK632"/>
          <cell r="CL632"/>
          <cell r="CM632"/>
          <cell r="CN632"/>
          <cell r="CO632"/>
          <cell r="CP632"/>
          <cell r="CQ632"/>
          <cell r="CR632"/>
          <cell r="CS632"/>
          <cell r="CT632"/>
          <cell r="CU632"/>
          <cell r="CV632"/>
          <cell r="CW632"/>
          <cell r="CX632"/>
          <cell r="CY632"/>
          <cell r="CZ632"/>
          <cell r="DA632"/>
          <cell r="DB632"/>
          <cell r="DC632"/>
          <cell r="DD632"/>
          <cell r="DE632"/>
          <cell r="DF632"/>
          <cell r="DG632"/>
          <cell r="DH632"/>
          <cell r="DI632"/>
          <cell r="DJ632"/>
          <cell r="DK632"/>
          <cell r="DL632"/>
          <cell r="DM632"/>
          <cell r="DN632"/>
          <cell r="DO632"/>
          <cell r="DP632"/>
          <cell r="DQ632"/>
          <cell r="DR632"/>
          <cell r="DS632"/>
          <cell r="DT632"/>
          <cell r="DU632"/>
          <cell r="DV632"/>
          <cell r="DW632"/>
          <cell r="DX632"/>
          <cell r="DY632"/>
          <cell r="DZ632"/>
          <cell r="EA632"/>
          <cell r="EB632"/>
          <cell r="EC632"/>
          <cell r="ED632"/>
          <cell r="EE632"/>
          <cell r="EF632"/>
          <cell r="EG632"/>
          <cell r="EH632"/>
          <cell r="EI632"/>
          <cell r="EJ632"/>
          <cell r="EK632"/>
          <cell r="EL632"/>
          <cell r="EM632"/>
          <cell r="EN632"/>
          <cell r="EO632"/>
          <cell r="EP632"/>
          <cell r="EQ632"/>
          <cell r="ER632"/>
          <cell r="ES632"/>
          <cell r="ET632"/>
          <cell r="EU632" t="str">
            <v>$ -</v>
          </cell>
          <cell r="EV632"/>
          <cell r="EW632"/>
          <cell r="EX632"/>
          <cell r="EY632"/>
          <cell r="EZ632"/>
          <cell r="FA632"/>
          <cell r="FB632">
            <v>0</v>
          </cell>
          <cell r="FC632" t="str">
            <v>#¡VALOR!</v>
          </cell>
          <cell r="FD632">
            <v>0</v>
          </cell>
          <cell r="FE632" t="str">
            <v>$ 0</v>
          </cell>
          <cell r="FF632" t="str">
            <v>#¡VALOR!</v>
          </cell>
          <cell r="FG632" t="str">
            <v>#¡VALOR!</v>
          </cell>
          <cell r="FH632"/>
          <cell r="FI632"/>
          <cell r="FJ632" t="str">
            <v>#N/D</v>
          </cell>
          <cell r="FK632" t="str">
            <v>#N/D</v>
          </cell>
          <cell r="FL632" t="str">
            <v>$632</v>
          </cell>
          <cell r="FM632" t="str">
            <v>#N/D</v>
          </cell>
          <cell r="FN632" t="str">
            <v>#N/D</v>
          </cell>
          <cell r="FO632" t="str">
            <v>#N/D</v>
          </cell>
          <cell r="FP632" t="str">
            <v>#N/D</v>
          </cell>
          <cell r="FQ632" t="str">
            <v>#¡REF!</v>
          </cell>
          <cell r="FR632" t="str">
            <v>#N/D</v>
          </cell>
          <cell r="FS632"/>
          <cell r="FT632"/>
          <cell r="FU632"/>
          <cell r="FV632">
            <v>0</v>
          </cell>
          <cell r="FW632" t="str">
            <v>#N/D</v>
          </cell>
          <cell r="FX632"/>
          <cell r="FY632"/>
          <cell r="FZ632"/>
          <cell r="GA632"/>
          <cell r="GB632"/>
          <cell r="GC632"/>
        </row>
        <row r="633">
          <cell r="A633"/>
          <cell r="B633"/>
          <cell r="C633">
            <v>2025</v>
          </cell>
          <cell r="D633"/>
          <cell r="E633"/>
          <cell r="F633"/>
          <cell r="G633"/>
          <cell r="H633"/>
          <cell r="I633"/>
          <cell r="J633"/>
          <cell r="K633"/>
          <cell r="L633"/>
          <cell r="M633"/>
          <cell r="N633"/>
          <cell r="O633"/>
          <cell r="P633"/>
          <cell r="Q633"/>
          <cell r="R633"/>
          <cell r="S633"/>
          <cell r="T633"/>
          <cell r="U633"/>
          <cell r="V633"/>
          <cell r="W633"/>
          <cell r="X633"/>
          <cell r="Y633"/>
          <cell r="Z633"/>
          <cell r="AA633"/>
          <cell r="AB633"/>
          <cell r="AC633"/>
          <cell r="AD633"/>
          <cell r="AE633"/>
          <cell r="AF633"/>
          <cell r="AG633"/>
          <cell r="AH633"/>
          <cell r="AI633"/>
          <cell r="AJ633"/>
          <cell r="AK633"/>
          <cell r="AL633"/>
          <cell r="AM633" t="str">
            <v>#¡VALOR!</v>
          </cell>
          <cell r="AN633">
            <v>0</v>
          </cell>
          <cell r="AO633"/>
          <cell r="AP633"/>
          <cell r="AQ633"/>
          <cell r="AR633"/>
          <cell r="AS633"/>
          <cell r="AT633"/>
          <cell r="AU633"/>
          <cell r="AV633"/>
          <cell r="AW633"/>
          <cell r="AX633"/>
          <cell r="AY633"/>
          <cell r="AZ633"/>
          <cell r="BA633"/>
          <cell r="BB633"/>
          <cell r="BC633"/>
          <cell r="BD633"/>
          <cell r="BE633"/>
          <cell r="BF633"/>
          <cell r="BG633"/>
          <cell r="BH633"/>
          <cell r="BI633"/>
          <cell r="BJ633"/>
          <cell r="BK633"/>
          <cell r="BL633"/>
          <cell r="BM633"/>
          <cell r="BN633"/>
          <cell r="BO633"/>
          <cell r="BP633"/>
          <cell r="BQ633"/>
          <cell r="BR633"/>
          <cell r="BS633"/>
          <cell r="BT633"/>
          <cell r="BU633"/>
          <cell r="BV633"/>
          <cell r="BW633"/>
          <cell r="BX633"/>
          <cell r="BY633"/>
          <cell r="BZ633"/>
          <cell r="CA633"/>
          <cell r="CB633"/>
          <cell r="CC633"/>
          <cell r="CD633"/>
          <cell r="CE633"/>
          <cell r="CF633"/>
          <cell r="CG633"/>
          <cell r="CH633"/>
          <cell r="CI633"/>
          <cell r="CJ633"/>
          <cell r="CK633"/>
          <cell r="CL633"/>
          <cell r="CM633"/>
          <cell r="CN633"/>
          <cell r="CO633"/>
          <cell r="CP633"/>
          <cell r="CQ633"/>
          <cell r="CR633"/>
          <cell r="CS633"/>
          <cell r="CT633"/>
          <cell r="CU633"/>
          <cell r="CV633"/>
          <cell r="CW633"/>
          <cell r="CX633"/>
          <cell r="CY633"/>
          <cell r="CZ633"/>
          <cell r="DA633"/>
          <cell r="DB633"/>
          <cell r="DC633"/>
          <cell r="DD633"/>
          <cell r="DE633"/>
          <cell r="DF633"/>
          <cell r="DG633"/>
          <cell r="DH633"/>
          <cell r="DI633"/>
          <cell r="DJ633"/>
          <cell r="DK633"/>
          <cell r="DL633"/>
          <cell r="DM633"/>
          <cell r="DN633"/>
          <cell r="DO633"/>
          <cell r="DP633"/>
          <cell r="DQ633"/>
          <cell r="DR633"/>
          <cell r="DS633"/>
          <cell r="DT633"/>
          <cell r="DU633"/>
          <cell r="DV633"/>
          <cell r="DW633"/>
          <cell r="DX633"/>
          <cell r="DY633"/>
          <cell r="DZ633"/>
          <cell r="EA633"/>
          <cell r="EB633"/>
          <cell r="EC633"/>
          <cell r="ED633"/>
          <cell r="EE633"/>
          <cell r="EF633"/>
          <cell r="EG633"/>
          <cell r="EH633"/>
          <cell r="EI633"/>
          <cell r="EJ633"/>
          <cell r="EK633"/>
          <cell r="EL633"/>
          <cell r="EM633"/>
          <cell r="EN633"/>
          <cell r="EO633"/>
          <cell r="EP633"/>
          <cell r="EQ633"/>
          <cell r="ER633"/>
          <cell r="ES633"/>
          <cell r="ET633"/>
          <cell r="EU633" t="str">
            <v>$ -</v>
          </cell>
          <cell r="EV633"/>
          <cell r="EW633"/>
          <cell r="EX633"/>
          <cell r="EY633"/>
          <cell r="EZ633"/>
          <cell r="FA633"/>
          <cell r="FB633">
            <v>0</v>
          </cell>
          <cell r="FC633" t="str">
            <v>#¡VALOR!</v>
          </cell>
          <cell r="FD633">
            <v>0</v>
          </cell>
          <cell r="FE633" t="str">
            <v>$ 0</v>
          </cell>
          <cell r="FF633" t="str">
            <v>#¡VALOR!</v>
          </cell>
          <cell r="FG633" t="str">
            <v>#¡VALOR!</v>
          </cell>
          <cell r="FH633"/>
          <cell r="FI633"/>
          <cell r="FJ633" t="str">
            <v>#N/D</v>
          </cell>
          <cell r="FK633" t="str">
            <v>#N/D</v>
          </cell>
          <cell r="FL633" t="str">
            <v>$633</v>
          </cell>
          <cell r="FM633" t="str">
            <v>#N/D</v>
          </cell>
          <cell r="FN633" t="str">
            <v>#N/D</v>
          </cell>
          <cell r="FO633" t="str">
            <v>#N/D</v>
          </cell>
          <cell r="FP633" t="str">
            <v>#N/D</v>
          </cell>
          <cell r="FQ633" t="str">
            <v>#¡REF!</v>
          </cell>
          <cell r="FR633" t="str">
            <v>#N/D</v>
          </cell>
          <cell r="FS633"/>
          <cell r="FT633"/>
          <cell r="FU633"/>
          <cell r="FV633">
            <v>0</v>
          </cell>
          <cell r="FW633" t="str">
            <v>#N/D</v>
          </cell>
          <cell r="FX633"/>
          <cell r="FY633"/>
          <cell r="FZ633"/>
          <cell r="GA633"/>
          <cell r="GB633"/>
          <cell r="GC633"/>
        </row>
        <row r="634">
          <cell r="A634"/>
          <cell r="B634"/>
          <cell r="C634">
            <v>2025</v>
          </cell>
          <cell r="D634"/>
          <cell r="E634"/>
          <cell r="F634"/>
          <cell r="G634"/>
          <cell r="H634"/>
          <cell r="I634"/>
          <cell r="J634"/>
          <cell r="K634"/>
          <cell r="L634"/>
          <cell r="M634"/>
          <cell r="N634"/>
          <cell r="O634"/>
          <cell r="P634"/>
          <cell r="Q634"/>
          <cell r="R634"/>
          <cell r="S634"/>
          <cell r="T634"/>
          <cell r="U634"/>
          <cell r="V634"/>
          <cell r="W634"/>
          <cell r="X634"/>
          <cell r="Y634"/>
          <cell r="Z634"/>
          <cell r="AA634"/>
          <cell r="AB634"/>
          <cell r="AC634"/>
          <cell r="AD634"/>
          <cell r="AE634"/>
          <cell r="AF634"/>
          <cell r="AG634"/>
          <cell r="AH634"/>
          <cell r="AI634"/>
          <cell r="AJ634"/>
          <cell r="AK634"/>
          <cell r="AL634"/>
          <cell r="AM634" t="str">
            <v>#¡VALOR!</v>
          </cell>
          <cell r="AN634">
            <v>0</v>
          </cell>
          <cell r="AO634"/>
          <cell r="AP634"/>
          <cell r="AQ634"/>
          <cell r="AR634"/>
          <cell r="AS634"/>
          <cell r="AT634"/>
          <cell r="AU634"/>
          <cell r="AV634"/>
          <cell r="AW634"/>
          <cell r="AX634"/>
          <cell r="AY634"/>
          <cell r="AZ634"/>
          <cell r="BA634"/>
          <cell r="BB634"/>
          <cell r="BC634"/>
          <cell r="BD634"/>
          <cell r="BE634"/>
          <cell r="BF634"/>
          <cell r="BG634"/>
          <cell r="BH634"/>
          <cell r="BI634"/>
          <cell r="BJ634"/>
          <cell r="BK634"/>
          <cell r="BL634"/>
          <cell r="BM634"/>
          <cell r="BN634"/>
          <cell r="BO634"/>
          <cell r="BP634"/>
          <cell r="BQ634"/>
          <cell r="BR634"/>
          <cell r="BS634"/>
          <cell r="BT634"/>
          <cell r="BU634"/>
          <cell r="BV634"/>
          <cell r="BW634"/>
          <cell r="BX634"/>
          <cell r="BY634"/>
          <cell r="BZ634"/>
          <cell r="CA634"/>
          <cell r="CB634"/>
          <cell r="CC634"/>
          <cell r="CD634"/>
          <cell r="CE634"/>
          <cell r="CF634"/>
          <cell r="CG634"/>
          <cell r="CH634"/>
          <cell r="CI634"/>
          <cell r="CJ634"/>
          <cell r="CK634"/>
          <cell r="CL634"/>
          <cell r="CM634"/>
          <cell r="CN634"/>
          <cell r="CO634"/>
          <cell r="CP634"/>
          <cell r="CQ634"/>
          <cell r="CR634"/>
          <cell r="CS634"/>
          <cell r="CT634"/>
          <cell r="CU634"/>
          <cell r="CV634"/>
          <cell r="CW634"/>
          <cell r="CX634"/>
          <cell r="CY634"/>
          <cell r="CZ634"/>
          <cell r="DA634"/>
          <cell r="DB634"/>
          <cell r="DC634"/>
          <cell r="DD634"/>
          <cell r="DE634"/>
          <cell r="DF634"/>
          <cell r="DG634"/>
          <cell r="DH634"/>
          <cell r="DI634"/>
          <cell r="DJ634"/>
          <cell r="DK634"/>
          <cell r="DL634"/>
          <cell r="DM634"/>
          <cell r="DN634"/>
          <cell r="DO634"/>
          <cell r="DP634"/>
          <cell r="DQ634"/>
          <cell r="DR634"/>
          <cell r="DS634"/>
          <cell r="DT634"/>
          <cell r="DU634"/>
          <cell r="DV634"/>
          <cell r="DW634"/>
          <cell r="DX634"/>
          <cell r="DY634"/>
          <cell r="DZ634"/>
          <cell r="EA634"/>
          <cell r="EB634"/>
          <cell r="EC634"/>
          <cell r="ED634"/>
          <cell r="EE634"/>
          <cell r="EF634"/>
          <cell r="EG634"/>
          <cell r="EH634"/>
          <cell r="EI634"/>
          <cell r="EJ634"/>
          <cell r="EK634"/>
          <cell r="EL634"/>
          <cell r="EM634"/>
          <cell r="EN634"/>
          <cell r="EO634"/>
          <cell r="EP634"/>
          <cell r="EQ634"/>
          <cell r="ER634"/>
          <cell r="ES634"/>
          <cell r="ET634"/>
          <cell r="EU634" t="str">
            <v>$ -</v>
          </cell>
          <cell r="EV634"/>
          <cell r="EW634"/>
          <cell r="EX634"/>
          <cell r="EY634"/>
          <cell r="EZ634"/>
          <cell r="FA634"/>
          <cell r="FB634">
            <v>0</v>
          </cell>
          <cell r="FC634" t="str">
            <v>#¡VALOR!</v>
          </cell>
          <cell r="FD634">
            <v>0</v>
          </cell>
          <cell r="FE634" t="str">
            <v>$ 0</v>
          </cell>
          <cell r="FF634" t="str">
            <v>#¡VALOR!</v>
          </cell>
          <cell r="FG634" t="str">
            <v>#¡VALOR!</v>
          </cell>
          <cell r="FH634"/>
          <cell r="FI634"/>
          <cell r="FJ634" t="str">
            <v>#N/D</v>
          </cell>
          <cell r="FK634" t="str">
            <v>#N/D</v>
          </cell>
          <cell r="FL634" t="str">
            <v>$634</v>
          </cell>
          <cell r="FM634" t="str">
            <v>#N/D</v>
          </cell>
          <cell r="FN634" t="str">
            <v>#N/D</v>
          </cell>
          <cell r="FO634" t="str">
            <v>#N/D</v>
          </cell>
          <cell r="FP634" t="str">
            <v>#N/D</v>
          </cell>
          <cell r="FQ634" t="str">
            <v>#¡REF!</v>
          </cell>
          <cell r="FR634" t="str">
            <v>#N/D</v>
          </cell>
          <cell r="FS634"/>
          <cell r="FT634"/>
          <cell r="FU634"/>
          <cell r="FV634">
            <v>0</v>
          </cell>
          <cell r="FW634" t="str">
            <v>#N/D</v>
          </cell>
          <cell r="FX634"/>
          <cell r="FY634"/>
          <cell r="FZ634"/>
          <cell r="GA634"/>
          <cell r="GB634"/>
          <cell r="GC634"/>
        </row>
        <row r="635">
          <cell r="A635"/>
          <cell r="B635"/>
          <cell r="C635">
            <v>2025</v>
          </cell>
          <cell r="D635"/>
          <cell r="E635"/>
          <cell r="F635"/>
          <cell r="G635"/>
          <cell r="H635"/>
          <cell r="I635"/>
          <cell r="J635"/>
          <cell r="K635"/>
          <cell r="L635"/>
          <cell r="M635"/>
          <cell r="N635"/>
          <cell r="O635"/>
          <cell r="P635"/>
          <cell r="Q635"/>
          <cell r="R635"/>
          <cell r="S635"/>
          <cell r="T635"/>
          <cell r="U635"/>
          <cell r="V635"/>
          <cell r="W635"/>
          <cell r="X635"/>
          <cell r="Y635"/>
          <cell r="Z635"/>
          <cell r="AA635"/>
          <cell r="AB635"/>
          <cell r="AC635"/>
          <cell r="AD635"/>
          <cell r="AE635"/>
          <cell r="AF635"/>
          <cell r="AG635"/>
          <cell r="AH635"/>
          <cell r="AI635"/>
          <cell r="AJ635"/>
          <cell r="AK635"/>
          <cell r="AL635"/>
          <cell r="AM635" t="str">
            <v>#¡VALOR!</v>
          </cell>
          <cell r="AN635">
            <v>0</v>
          </cell>
          <cell r="AO635"/>
          <cell r="AP635"/>
          <cell r="AQ635"/>
          <cell r="AR635"/>
          <cell r="AS635"/>
          <cell r="AT635"/>
          <cell r="AU635"/>
          <cell r="AV635"/>
          <cell r="AW635"/>
          <cell r="AX635"/>
          <cell r="AY635"/>
          <cell r="AZ635"/>
          <cell r="BA635"/>
          <cell r="BB635"/>
          <cell r="BC635"/>
          <cell r="BD635"/>
          <cell r="BE635"/>
          <cell r="BF635"/>
          <cell r="BG635"/>
          <cell r="BH635"/>
          <cell r="BI635"/>
          <cell r="BJ635"/>
          <cell r="BK635"/>
          <cell r="BL635"/>
          <cell r="BM635"/>
          <cell r="BN635"/>
          <cell r="BO635"/>
          <cell r="BP635"/>
          <cell r="BQ635"/>
          <cell r="BR635"/>
          <cell r="BS635"/>
          <cell r="BT635"/>
          <cell r="BU635"/>
          <cell r="BV635"/>
          <cell r="BW635"/>
          <cell r="BX635"/>
          <cell r="BY635"/>
          <cell r="BZ635"/>
          <cell r="CA635"/>
          <cell r="CB635"/>
          <cell r="CC635"/>
          <cell r="CD635"/>
          <cell r="CE635"/>
          <cell r="CF635"/>
          <cell r="CG635"/>
          <cell r="CH635"/>
          <cell r="CI635"/>
          <cell r="CJ635"/>
          <cell r="CK635"/>
          <cell r="CL635"/>
          <cell r="CM635"/>
          <cell r="CN635"/>
          <cell r="CO635"/>
          <cell r="CP635"/>
          <cell r="CQ635"/>
          <cell r="CR635"/>
          <cell r="CS635"/>
          <cell r="CT635"/>
          <cell r="CU635"/>
          <cell r="CV635"/>
          <cell r="CW635"/>
          <cell r="CX635"/>
          <cell r="CY635"/>
          <cell r="CZ635"/>
          <cell r="DA635"/>
          <cell r="DB635"/>
          <cell r="DC635"/>
          <cell r="DD635"/>
          <cell r="DE635"/>
          <cell r="DF635"/>
          <cell r="DG635"/>
          <cell r="DH635"/>
          <cell r="DI635"/>
          <cell r="DJ635"/>
          <cell r="DK635"/>
          <cell r="DL635"/>
          <cell r="DM635"/>
          <cell r="DN635"/>
          <cell r="DO635"/>
          <cell r="DP635"/>
          <cell r="DQ635"/>
          <cell r="DR635"/>
          <cell r="DS635"/>
          <cell r="DT635"/>
          <cell r="DU635"/>
          <cell r="DV635"/>
          <cell r="DW635"/>
          <cell r="DX635"/>
          <cell r="DY635"/>
          <cell r="DZ635"/>
          <cell r="EA635"/>
          <cell r="EB635"/>
          <cell r="EC635"/>
          <cell r="ED635"/>
          <cell r="EE635"/>
          <cell r="EF635"/>
          <cell r="EG635"/>
          <cell r="EH635"/>
          <cell r="EI635"/>
          <cell r="EJ635"/>
          <cell r="EK635"/>
          <cell r="EL635"/>
          <cell r="EM635"/>
          <cell r="EN635"/>
          <cell r="EO635"/>
          <cell r="EP635"/>
          <cell r="EQ635"/>
          <cell r="ER635"/>
          <cell r="ES635"/>
          <cell r="ET635"/>
          <cell r="EU635" t="str">
            <v>$ -</v>
          </cell>
          <cell r="EV635"/>
          <cell r="EW635"/>
          <cell r="EX635"/>
          <cell r="EY635"/>
          <cell r="EZ635"/>
          <cell r="FA635"/>
          <cell r="FB635">
            <v>0</v>
          </cell>
          <cell r="FC635" t="str">
            <v>#¡VALOR!</v>
          </cell>
          <cell r="FD635">
            <v>0</v>
          </cell>
          <cell r="FE635" t="str">
            <v>$ 0</v>
          </cell>
          <cell r="FF635" t="str">
            <v>#¡VALOR!</v>
          </cell>
          <cell r="FG635" t="str">
            <v>#¡VALOR!</v>
          </cell>
          <cell r="FH635"/>
          <cell r="FI635"/>
          <cell r="FJ635" t="str">
            <v>#N/D</v>
          </cell>
          <cell r="FK635" t="str">
            <v>#N/D</v>
          </cell>
          <cell r="FL635" t="str">
            <v>$635</v>
          </cell>
          <cell r="FM635" t="str">
            <v>#N/D</v>
          </cell>
          <cell r="FN635" t="str">
            <v>#N/D</v>
          </cell>
          <cell r="FO635" t="str">
            <v>#N/D</v>
          </cell>
          <cell r="FP635" t="str">
            <v>#N/D</v>
          </cell>
          <cell r="FQ635" t="str">
            <v>#¡REF!</v>
          </cell>
          <cell r="FR635" t="str">
            <v>#N/D</v>
          </cell>
          <cell r="FS635"/>
          <cell r="FT635"/>
          <cell r="FU635"/>
          <cell r="FV635">
            <v>0</v>
          </cell>
          <cell r="FW635" t="str">
            <v>#N/D</v>
          </cell>
          <cell r="FX635"/>
          <cell r="FY635"/>
          <cell r="FZ635"/>
          <cell r="GA635"/>
          <cell r="GB635"/>
          <cell r="GC635"/>
        </row>
        <row r="636">
          <cell r="A636"/>
          <cell r="B636"/>
          <cell r="C636">
            <v>2025</v>
          </cell>
          <cell r="D636"/>
          <cell r="E636"/>
          <cell r="F636"/>
          <cell r="G636"/>
          <cell r="H636"/>
          <cell r="I636"/>
          <cell r="J636"/>
          <cell r="K636"/>
          <cell r="L636"/>
          <cell r="M636"/>
          <cell r="N636"/>
          <cell r="O636"/>
          <cell r="P636"/>
          <cell r="Q636"/>
          <cell r="R636"/>
          <cell r="S636"/>
          <cell r="T636"/>
          <cell r="U636"/>
          <cell r="V636"/>
          <cell r="W636"/>
          <cell r="X636"/>
          <cell r="Y636"/>
          <cell r="Z636"/>
          <cell r="AA636"/>
          <cell r="AB636"/>
          <cell r="AC636"/>
          <cell r="AD636"/>
          <cell r="AE636"/>
          <cell r="AF636"/>
          <cell r="AG636"/>
          <cell r="AH636"/>
          <cell r="AI636"/>
          <cell r="AJ636"/>
          <cell r="AK636"/>
          <cell r="AL636"/>
          <cell r="AM636" t="str">
            <v>#¡VALOR!</v>
          </cell>
          <cell r="AN636">
            <v>0</v>
          </cell>
          <cell r="AO636"/>
          <cell r="AP636"/>
          <cell r="AQ636"/>
          <cell r="AR636"/>
          <cell r="AS636"/>
          <cell r="AT636"/>
          <cell r="AU636"/>
          <cell r="AV636"/>
          <cell r="AW636"/>
          <cell r="AX636"/>
          <cell r="AY636"/>
          <cell r="AZ636"/>
          <cell r="BA636"/>
          <cell r="BB636"/>
          <cell r="BC636"/>
          <cell r="BD636"/>
          <cell r="BE636"/>
          <cell r="BF636"/>
          <cell r="BG636"/>
          <cell r="BH636"/>
          <cell r="BI636"/>
          <cell r="BJ636"/>
          <cell r="BK636"/>
          <cell r="BL636"/>
          <cell r="BM636"/>
          <cell r="BN636"/>
          <cell r="BO636"/>
          <cell r="BP636"/>
          <cell r="BQ636"/>
          <cell r="BR636"/>
          <cell r="BS636"/>
          <cell r="BT636"/>
          <cell r="BU636"/>
          <cell r="BV636"/>
          <cell r="BW636"/>
          <cell r="BX636"/>
          <cell r="BY636"/>
          <cell r="BZ636"/>
          <cell r="CA636"/>
          <cell r="CB636"/>
          <cell r="CC636"/>
          <cell r="CD636"/>
          <cell r="CE636"/>
          <cell r="CF636"/>
          <cell r="CG636"/>
          <cell r="CH636"/>
          <cell r="CI636"/>
          <cell r="CJ636"/>
          <cell r="CK636"/>
          <cell r="CL636"/>
          <cell r="CM636"/>
          <cell r="CN636"/>
          <cell r="CO636"/>
          <cell r="CP636"/>
          <cell r="CQ636"/>
          <cell r="CR636"/>
          <cell r="CS636"/>
          <cell r="CT636"/>
          <cell r="CU636"/>
          <cell r="CV636"/>
          <cell r="CW636"/>
          <cell r="CX636"/>
          <cell r="CY636"/>
          <cell r="CZ636"/>
          <cell r="DA636"/>
          <cell r="DB636"/>
          <cell r="DC636"/>
          <cell r="DD636"/>
          <cell r="DE636"/>
          <cell r="DF636"/>
          <cell r="DG636"/>
          <cell r="DH636"/>
          <cell r="DI636"/>
          <cell r="DJ636"/>
          <cell r="DK636"/>
          <cell r="DL636"/>
          <cell r="DM636"/>
          <cell r="DN636"/>
          <cell r="DO636"/>
          <cell r="DP636"/>
          <cell r="DQ636"/>
          <cell r="DR636"/>
          <cell r="DS636"/>
          <cell r="DT636"/>
          <cell r="DU636"/>
          <cell r="DV636"/>
          <cell r="DW636"/>
          <cell r="DX636"/>
          <cell r="DY636"/>
          <cell r="DZ636"/>
          <cell r="EA636"/>
          <cell r="EB636"/>
          <cell r="EC636"/>
          <cell r="ED636"/>
          <cell r="EE636"/>
          <cell r="EF636"/>
          <cell r="EG636"/>
          <cell r="EH636"/>
          <cell r="EI636"/>
          <cell r="EJ636"/>
          <cell r="EK636"/>
          <cell r="EL636"/>
          <cell r="EM636"/>
          <cell r="EN636"/>
          <cell r="EO636"/>
          <cell r="EP636"/>
          <cell r="EQ636"/>
          <cell r="ER636"/>
          <cell r="ES636"/>
          <cell r="ET636"/>
          <cell r="EU636" t="str">
            <v>$ -</v>
          </cell>
          <cell r="EV636"/>
          <cell r="EW636"/>
          <cell r="EX636"/>
          <cell r="EY636"/>
          <cell r="EZ636"/>
          <cell r="FA636"/>
          <cell r="FB636">
            <v>0</v>
          </cell>
          <cell r="FC636" t="str">
            <v>#¡VALOR!</v>
          </cell>
          <cell r="FD636">
            <v>0</v>
          </cell>
          <cell r="FE636" t="str">
            <v>$ 0</v>
          </cell>
          <cell r="FF636" t="str">
            <v>#¡VALOR!</v>
          </cell>
          <cell r="FG636" t="str">
            <v>#¡VALOR!</v>
          </cell>
          <cell r="FH636"/>
          <cell r="FI636"/>
          <cell r="FJ636" t="str">
            <v>#N/D</v>
          </cell>
          <cell r="FK636" t="str">
            <v>#N/D</v>
          </cell>
          <cell r="FL636" t="str">
            <v>$636</v>
          </cell>
          <cell r="FM636" t="str">
            <v>#N/D</v>
          </cell>
          <cell r="FN636" t="str">
            <v>#N/D</v>
          </cell>
          <cell r="FO636" t="str">
            <v>#N/D</v>
          </cell>
          <cell r="FP636" t="str">
            <v>#N/D</v>
          </cell>
          <cell r="FQ636" t="str">
            <v>#¡REF!</v>
          </cell>
          <cell r="FR636" t="str">
            <v>#N/D</v>
          </cell>
          <cell r="FS636"/>
          <cell r="FT636"/>
          <cell r="FU636"/>
          <cell r="FV636">
            <v>0</v>
          </cell>
          <cell r="FW636" t="str">
            <v>#N/D</v>
          </cell>
          <cell r="FX636"/>
          <cell r="FY636"/>
          <cell r="FZ636"/>
          <cell r="GA636"/>
          <cell r="GB636"/>
          <cell r="GC636"/>
        </row>
        <row r="637">
          <cell r="A637"/>
          <cell r="B637"/>
          <cell r="C637">
            <v>2025</v>
          </cell>
          <cell r="D637"/>
          <cell r="E637"/>
          <cell r="F637"/>
          <cell r="G637"/>
          <cell r="H637"/>
          <cell r="I637"/>
          <cell r="J637"/>
          <cell r="K637"/>
          <cell r="L637"/>
          <cell r="M637"/>
          <cell r="N637"/>
          <cell r="O637"/>
          <cell r="P637"/>
          <cell r="Q637"/>
          <cell r="R637"/>
          <cell r="S637"/>
          <cell r="T637"/>
          <cell r="U637"/>
          <cell r="V637"/>
          <cell r="W637"/>
          <cell r="X637"/>
          <cell r="Y637"/>
          <cell r="Z637"/>
          <cell r="AA637"/>
          <cell r="AB637"/>
          <cell r="AC637"/>
          <cell r="AD637"/>
          <cell r="AE637"/>
          <cell r="AF637"/>
          <cell r="AG637"/>
          <cell r="AH637"/>
          <cell r="AI637"/>
          <cell r="AJ637"/>
          <cell r="AK637"/>
          <cell r="AL637"/>
          <cell r="AM637" t="str">
            <v>#¡VALOR!</v>
          </cell>
          <cell r="AN637">
            <v>0</v>
          </cell>
          <cell r="AO637"/>
          <cell r="AP637"/>
          <cell r="AQ637"/>
          <cell r="AR637"/>
          <cell r="AS637"/>
          <cell r="AT637"/>
          <cell r="AU637"/>
          <cell r="AV637"/>
          <cell r="AW637"/>
          <cell r="AX637"/>
          <cell r="AY637"/>
          <cell r="AZ637"/>
          <cell r="BA637"/>
          <cell r="BB637"/>
          <cell r="BC637"/>
          <cell r="BD637"/>
          <cell r="BE637"/>
          <cell r="BF637"/>
          <cell r="BG637"/>
          <cell r="BH637"/>
          <cell r="BI637"/>
          <cell r="BJ637"/>
          <cell r="BK637"/>
          <cell r="BL637"/>
          <cell r="BM637"/>
          <cell r="BN637"/>
          <cell r="BO637"/>
          <cell r="BP637"/>
          <cell r="BQ637"/>
          <cell r="BR637"/>
          <cell r="BS637"/>
          <cell r="BT637"/>
          <cell r="BU637"/>
          <cell r="BV637"/>
          <cell r="BW637"/>
          <cell r="BX637"/>
          <cell r="BY637"/>
          <cell r="BZ637"/>
          <cell r="CA637"/>
          <cell r="CB637"/>
          <cell r="CC637"/>
          <cell r="CD637"/>
          <cell r="CE637"/>
          <cell r="CF637"/>
          <cell r="CG637"/>
          <cell r="CH637"/>
          <cell r="CI637"/>
          <cell r="CJ637"/>
          <cell r="CK637"/>
          <cell r="CL637"/>
          <cell r="CM637"/>
          <cell r="CN637"/>
          <cell r="CO637"/>
          <cell r="CP637"/>
          <cell r="CQ637"/>
          <cell r="CR637"/>
          <cell r="CS637"/>
          <cell r="CT637"/>
          <cell r="CU637"/>
          <cell r="CV637"/>
          <cell r="CW637"/>
          <cell r="CX637"/>
          <cell r="CY637"/>
          <cell r="CZ637"/>
          <cell r="DA637"/>
          <cell r="DB637"/>
          <cell r="DC637"/>
          <cell r="DD637"/>
          <cell r="DE637"/>
          <cell r="DF637"/>
          <cell r="DG637"/>
          <cell r="DH637"/>
          <cell r="DI637"/>
          <cell r="DJ637"/>
          <cell r="DK637"/>
          <cell r="DL637"/>
          <cell r="DM637"/>
          <cell r="DN637"/>
          <cell r="DO637"/>
          <cell r="DP637"/>
          <cell r="DQ637"/>
          <cell r="DR637"/>
          <cell r="DS637"/>
          <cell r="DT637"/>
          <cell r="DU637"/>
          <cell r="DV637"/>
          <cell r="DW637"/>
          <cell r="DX637"/>
          <cell r="DY637"/>
          <cell r="DZ637"/>
          <cell r="EA637"/>
          <cell r="EB637"/>
          <cell r="EC637"/>
          <cell r="ED637"/>
          <cell r="EE637"/>
          <cell r="EF637"/>
          <cell r="EG637"/>
          <cell r="EH637"/>
          <cell r="EI637"/>
          <cell r="EJ637"/>
          <cell r="EK637"/>
          <cell r="EL637"/>
          <cell r="EM637"/>
          <cell r="EN637"/>
          <cell r="EO637"/>
          <cell r="EP637"/>
          <cell r="EQ637"/>
          <cell r="ER637"/>
          <cell r="ES637"/>
          <cell r="ET637"/>
          <cell r="EU637" t="str">
            <v>$ -</v>
          </cell>
          <cell r="EV637"/>
          <cell r="EW637"/>
          <cell r="EX637"/>
          <cell r="EY637"/>
          <cell r="EZ637"/>
          <cell r="FA637"/>
          <cell r="FB637">
            <v>0</v>
          </cell>
          <cell r="FC637" t="str">
            <v>#¡VALOR!</v>
          </cell>
          <cell r="FD637">
            <v>0</v>
          </cell>
          <cell r="FE637" t="str">
            <v>$ 0</v>
          </cell>
          <cell r="FF637" t="str">
            <v>#¡VALOR!</v>
          </cell>
          <cell r="FG637" t="str">
            <v>#¡VALOR!</v>
          </cell>
          <cell r="FH637"/>
          <cell r="FI637"/>
          <cell r="FJ637" t="str">
            <v>#N/D</v>
          </cell>
          <cell r="FK637" t="str">
            <v>#N/D</v>
          </cell>
          <cell r="FL637" t="str">
            <v>$637</v>
          </cell>
          <cell r="FM637" t="str">
            <v>#N/D</v>
          </cell>
          <cell r="FN637" t="str">
            <v>#N/D</v>
          </cell>
          <cell r="FO637" t="str">
            <v>#N/D</v>
          </cell>
          <cell r="FP637" t="str">
            <v>#N/D</v>
          </cell>
          <cell r="FQ637" t="str">
            <v>#¡REF!</v>
          </cell>
          <cell r="FR637" t="str">
            <v>#N/D</v>
          </cell>
          <cell r="FS637"/>
          <cell r="FT637"/>
          <cell r="FU637"/>
          <cell r="FV637">
            <v>0</v>
          </cell>
          <cell r="FW637" t="str">
            <v>#N/D</v>
          </cell>
          <cell r="FX637"/>
          <cell r="FY637"/>
          <cell r="FZ637"/>
          <cell r="GA637"/>
          <cell r="GB637"/>
          <cell r="GC637"/>
        </row>
        <row r="638">
          <cell r="A638"/>
          <cell r="B638"/>
          <cell r="C638">
            <v>2025</v>
          </cell>
          <cell r="D638"/>
          <cell r="E638"/>
          <cell r="F638"/>
          <cell r="G638"/>
          <cell r="H638"/>
          <cell r="I638"/>
          <cell r="J638"/>
          <cell r="K638"/>
          <cell r="L638"/>
          <cell r="M638"/>
          <cell r="N638"/>
          <cell r="O638"/>
          <cell r="P638"/>
          <cell r="Q638"/>
          <cell r="R638"/>
          <cell r="S638"/>
          <cell r="T638"/>
          <cell r="U638"/>
          <cell r="V638"/>
          <cell r="W638"/>
          <cell r="X638"/>
          <cell r="Y638"/>
          <cell r="Z638"/>
          <cell r="AA638"/>
          <cell r="AB638"/>
          <cell r="AC638"/>
          <cell r="AD638"/>
          <cell r="AE638"/>
          <cell r="AF638"/>
          <cell r="AG638"/>
          <cell r="AH638"/>
          <cell r="AI638"/>
          <cell r="AJ638"/>
          <cell r="AK638"/>
          <cell r="AL638"/>
          <cell r="AM638" t="str">
            <v>#¡VALOR!</v>
          </cell>
          <cell r="AN638">
            <v>0</v>
          </cell>
          <cell r="AO638"/>
          <cell r="AP638"/>
          <cell r="AQ638"/>
          <cell r="AR638"/>
          <cell r="AS638"/>
          <cell r="AT638"/>
          <cell r="AU638"/>
          <cell r="AV638"/>
          <cell r="AW638"/>
          <cell r="AX638"/>
          <cell r="AY638"/>
          <cell r="AZ638"/>
          <cell r="BA638"/>
          <cell r="BB638"/>
          <cell r="BC638"/>
          <cell r="BD638"/>
          <cell r="BE638"/>
          <cell r="BF638"/>
          <cell r="BG638"/>
          <cell r="BH638"/>
          <cell r="BI638"/>
          <cell r="BJ638"/>
          <cell r="BK638"/>
          <cell r="BL638"/>
          <cell r="BM638"/>
          <cell r="BN638"/>
          <cell r="BO638"/>
          <cell r="BP638"/>
          <cell r="BQ638"/>
          <cell r="BR638"/>
          <cell r="BS638"/>
          <cell r="BT638"/>
          <cell r="BU638"/>
          <cell r="BV638"/>
          <cell r="BW638"/>
          <cell r="BX638"/>
          <cell r="BY638"/>
          <cell r="BZ638"/>
          <cell r="CA638"/>
          <cell r="CB638"/>
          <cell r="CC638"/>
          <cell r="CD638"/>
          <cell r="CE638"/>
          <cell r="CF638"/>
          <cell r="CG638"/>
          <cell r="CH638"/>
          <cell r="CI638"/>
          <cell r="CJ638"/>
          <cell r="CK638"/>
          <cell r="CL638"/>
          <cell r="CM638"/>
          <cell r="CN638"/>
          <cell r="CO638"/>
          <cell r="CP638"/>
          <cell r="CQ638"/>
          <cell r="CR638"/>
          <cell r="CS638"/>
          <cell r="CT638"/>
          <cell r="CU638"/>
          <cell r="CV638"/>
          <cell r="CW638"/>
          <cell r="CX638"/>
          <cell r="CY638"/>
          <cell r="CZ638"/>
          <cell r="DA638"/>
          <cell r="DB638"/>
          <cell r="DC638"/>
          <cell r="DD638"/>
          <cell r="DE638"/>
          <cell r="DF638"/>
          <cell r="DG638"/>
          <cell r="DH638"/>
          <cell r="DI638"/>
          <cell r="DJ638"/>
          <cell r="DK638"/>
          <cell r="DL638"/>
          <cell r="DM638"/>
          <cell r="DN638"/>
          <cell r="DO638"/>
          <cell r="DP638"/>
          <cell r="DQ638"/>
          <cell r="DR638"/>
          <cell r="DS638"/>
          <cell r="DT638"/>
          <cell r="DU638"/>
          <cell r="DV638"/>
          <cell r="DW638"/>
          <cell r="DX638"/>
          <cell r="DY638"/>
          <cell r="DZ638"/>
          <cell r="EA638"/>
          <cell r="EB638"/>
          <cell r="EC638"/>
          <cell r="ED638"/>
          <cell r="EE638"/>
          <cell r="EF638"/>
          <cell r="EG638"/>
          <cell r="EH638"/>
          <cell r="EI638"/>
          <cell r="EJ638"/>
          <cell r="EK638"/>
          <cell r="EL638"/>
          <cell r="EM638"/>
          <cell r="EN638"/>
          <cell r="EO638"/>
          <cell r="EP638"/>
          <cell r="EQ638"/>
          <cell r="ER638"/>
          <cell r="ES638"/>
          <cell r="ET638"/>
          <cell r="EU638" t="str">
            <v>$ -</v>
          </cell>
          <cell r="EV638"/>
          <cell r="EW638"/>
          <cell r="EX638"/>
          <cell r="EY638"/>
          <cell r="EZ638"/>
          <cell r="FA638"/>
          <cell r="FB638">
            <v>0</v>
          </cell>
          <cell r="FC638" t="str">
            <v>#¡VALOR!</v>
          </cell>
          <cell r="FD638">
            <v>0</v>
          </cell>
          <cell r="FE638" t="str">
            <v>$ 0</v>
          </cell>
          <cell r="FF638" t="str">
            <v>#¡VALOR!</v>
          </cell>
          <cell r="FG638" t="str">
            <v>#¡VALOR!</v>
          </cell>
          <cell r="FH638"/>
          <cell r="FI638"/>
          <cell r="FJ638" t="str">
            <v>#N/D</v>
          </cell>
          <cell r="FK638" t="str">
            <v>#N/D</v>
          </cell>
          <cell r="FL638" t="str">
            <v>$638</v>
          </cell>
          <cell r="FM638" t="str">
            <v>#N/D</v>
          </cell>
          <cell r="FN638" t="str">
            <v>#N/D</v>
          </cell>
          <cell r="FO638" t="str">
            <v>#N/D</v>
          </cell>
          <cell r="FP638" t="str">
            <v>#N/D</v>
          </cell>
          <cell r="FQ638" t="str">
            <v>#¡REF!</v>
          </cell>
          <cell r="FR638" t="str">
            <v>#N/D</v>
          </cell>
          <cell r="FS638"/>
          <cell r="FT638"/>
          <cell r="FU638"/>
          <cell r="FV638">
            <v>0</v>
          </cell>
          <cell r="FW638" t="str">
            <v>#N/D</v>
          </cell>
          <cell r="FX638"/>
          <cell r="FY638"/>
          <cell r="FZ638"/>
          <cell r="GA638"/>
          <cell r="GB638"/>
          <cell r="GC638"/>
        </row>
        <row r="639">
          <cell r="A639"/>
          <cell r="B639"/>
          <cell r="C639">
            <v>2025</v>
          </cell>
          <cell r="D639"/>
          <cell r="E639"/>
          <cell r="F639"/>
          <cell r="G639"/>
          <cell r="H639"/>
          <cell r="I639"/>
          <cell r="J639"/>
          <cell r="K639"/>
          <cell r="L639"/>
          <cell r="M639"/>
          <cell r="N639"/>
          <cell r="O639"/>
          <cell r="P639"/>
          <cell r="Q639"/>
          <cell r="R639"/>
          <cell r="S639"/>
          <cell r="T639"/>
          <cell r="U639"/>
          <cell r="V639"/>
          <cell r="W639"/>
          <cell r="X639"/>
          <cell r="Y639"/>
          <cell r="Z639"/>
          <cell r="AA639"/>
          <cell r="AB639"/>
          <cell r="AC639"/>
          <cell r="AD639"/>
          <cell r="AE639"/>
          <cell r="AF639"/>
          <cell r="AG639"/>
          <cell r="AH639"/>
          <cell r="AI639"/>
          <cell r="AJ639"/>
          <cell r="AK639"/>
          <cell r="AL639"/>
          <cell r="AM639" t="str">
            <v>#¡VALOR!</v>
          </cell>
          <cell r="AN639">
            <v>0</v>
          </cell>
          <cell r="AO639"/>
          <cell r="AP639"/>
          <cell r="AQ639"/>
          <cell r="AR639"/>
          <cell r="AS639"/>
          <cell r="AT639"/>
          <cell r="AU639"/>
          <cell r="AV639"/>
          <cell r="AW639"/>
          <cell r="AX639"/>
          <cell r="AY639"/>
          <cell r="AZ639"/>
          <cell r="BA639"/>
          <cell r="BB639"/>
          <cell r="BC639"/>
          <cell r="BD639"/>
          <cell r="BE639"/>
          <cell r="BF639"/>
          <cell r="BG639"/>
          <cell r="BH639"/>
          <cell r="BI639"/>
          <cell r="BJ639"/>
          <cell r="BK639"/>
          <cell r="BL639"/>
          <cell r="BM639"/>
          <cell r="BN639"/>
          <cell r="BO639"/>
          <cell r="BP639"/>
          <cell r="BQ639"/>
          <cell r="BR639"/>
          <cell r="BS639"/>
          <cell r="BT639"/>
          <cell r="BU639"/>
          <cell r="BV639"/>
          <cell r="BW639"/>
          <cell r="BX639"/>
          <cell r="BY639"/>
          <cell r="BZ639"/>
          <cell r="CA639"/>
          <cell r="CB639"/>
          <cell r="CC639"/>
          <cell r="CD639"/>
          <cell r="CE639"/>
          <cell r="CF639"/>
          <cell r="CG639"/>
          <cell r="CH639"/>
          <cell r="CI639"/>
          <cell r="CJ639"/>
          <cell r="CK639"/>
          <cell r="CL639"/>
          <cell r="CM639"/>
          <cell r="CN639"/>
          <cell r="CO639"/>
          <cell r="CP639"/>
          <cell r="CQ639"/>
          <cell r="CR639"/>
          <cell r="CS639"/>
          <cell r="CT639"/>
          <cell r="CU639"/>
          <cell r="CV639"/>
          <cell r="CW639"/>
          <cell r="CX639"/>
          <cell r="CY639"/>
          <cell r="CZ639"/>
          <cell r="DA639"/>
          <cell r="DB639"/>
          <cell r="DC639"/>
          <cell r="DD639"/>
          <cell r="DE639"/>
          <cell r="DF639"/>
          <cell r="DG639"/>
          <cell r="DH639"/>
          <cell r="DI639"/>
          <cell r="DJ639"/>
          <cell r="DK639"/>
          <cell r="DL639"/>
          <cell r="DM639"/>
          <cell r="DN639"/>
          <cell r="DO639"/>
          <cell r="DP639"/>
          <cell r="DQ639"/>
          <cell r="DR639"/>
          <cell r="DS639"/>
          <cell r="DT639"/>
          <cell r="DU639"/>
          <cell r="DV639"/>
          <cell r="DW639"/>
          <cell r="DX639"/>
          <cell r="DY639"/>
          <cell r="DZ639"/>
          <cell r="EA639"/>
          <cell r="EB639"/>
          <cell r="EC639"/>
          <cell r="ED639"/>
          <cell r="EE639"/>
          <cell r="EF639"/>
          <cell r="EG639"/>
          <cell r="EH639"/>
          <cell r="EI639"/>
          <cell r="EJ639"/>
          <cell r="EK639"/>
          <cell r="EL639"/>
          <cell r="EM639"/>
          <cell r="EN639"/>
          <cell r="EO639"/>
          <cell r="EP639"/>
          <cell r="EQ639"/>
          <cell r="ER639"/>
          <cell r="ES639"/>
          <cell r="ET639"/>
          <cell r="EU639" t="str">
            <v>$ -</v>
          </cell>
          <cell r="EV639"/>
          <cell r="EW639"/>
          <cell r="EX639"/>
          <cell r="EY639"/>
          <cell r="EZ639"/>
          <cell r="FA639"/>
          <cell r="FB639">
            <v>0</v>
          </cell>
          <cell r="FC639" t="str">
            <v>#¡VALOR!</v>
          </cell>
          <cell r="FD639">
            <v>0</v>
          </cell>
          <cell r="FE639" t="str">
            <v>$ 0</v>
          </cell>
          <cell r="FF639" t="str">
            <v>#¡VALOR!</v>
          </cell>
          <cell r="FG639" t="str">
            <v>#¡VALOR!</v>
          </cell>
          <cell r="FH639"/>
          <cell r="FI639"/>
          <cell r="FJ639" t="str">
            <v>#N/D</v>
          </cell>
          <cell r="FK639" t="str">
            <v>#N/D</v>
          </cell>
          <cell r="FL639" t="str">
            <v>$639</v>
          </cell>
          <cell r="FM639" t="str">
            <v>#N/D</v>
          </cell>
          <cell r="FN639" t="str">
            <v>#N/D</v>
          </cell>
          <cell r="FO639" t="str">
            <v>#N/D</v>
          </cell>
          <cell r="FP639" t="str">
            <v>#N/D</v>
          </cell>
          <cell r="FQ639" t="str">
            <v>#¡REF!</v>
          </cell>
          <cell r="FR639" t="str">
            <v>#N/D</v>
          </cell>
          <cell r="FS639"/>
          <cell r="FT639"/>
          <cell r="FU639"/>
          <cell r="FV639">
            <v>0</v>
          </cell>
          <cell r="FW639" t="str">
            <v>#N/D</v>
          </cell>
          <cell r="FX639"/>
          <cell r="FY639"/>
          <cell r="FZ639"/>
          <cell r="GA639"/>
          <cell r="GB639"/>
          <cell r="GC639"/>
        </row>
        <row r="640">
          <cell r="A640"/>
          <cell r="B640"/>
          <cell r="C640">
            <v>2025</v>
          </cell>
          <cell r="D640"/>
          <cell r="E640"/>
          <cell r="F640"/>
          <cell r="G640"/>
          <cell r="H640"/>
          <cell r="I640"/>
          <cell r="J640"/>
          <cell r="K640"/>
          <cell r="L640"/>
          <cell r="M640"/>
          <cell r="N640"/>
          <cell r="O640"/>
          <cell r="P640"/>
          <cell r="Q640"/>
          <cell r="R640"/>
          <cell r="S640"/>
          <cell r="T640"/>
          <cell r="U640"/>
          <cell r="V640"/>
          <cell r="W640"/>
          <cell r="X640"/>
          <cell r="Y640"/>
          <cell r="Z640"/>
          <cell r="AA640"/>
          <cell r="AB640"/>
          <cell r="AC640"/>
          <cell r="AD640"/>
          <cell r="AE640"/>
          <cell r="AF640"/>
          <cell r="AG640"/>
          <cell r="AH640"/>
          <cell r="AI640"/>
          <cell r="AJ640"/>
          <cell r="AK640"/>
          <cell r="AL640"/>
          <cell r="AM640" t="str">
            <v>#¡VALOR!</v>
          </cell>
          <cell r="AN640">
            <v>0</v>
          </cell>
          <cell r="AO640"/>
          <cell r="AP640"/>
          <cell r="AQ640"/>
          <cell r="AR640"/>
          <cell r="AS640"/>
          <cell r="AT640"/>
          <cell r="AU640"/>
          <cell r="AV640"/>
          <cell r="AW640"/>
          <cell r="AX640"/>
          <cell r="AY640"/>
          <cell r="AZ640"/>
          <cell r="BA640"/>
          <cell r="BB640"/>
          <cell r="BC640"/>
          <cell r="BD640"/>
          <cell r="BE640"/>
          <cell r="BF640"/>
          <cell r="BG640"/>
          <cell r="BH640"/>
          <cell r="BI640"/>
          <cell r="BJ640"/>
          <cell r="BK640"/>
          <cell r="BL640"/>
          <cell r="BM640"/>
          <cell r="BN640"/>
          <cell r="BO640"/>
          <cell r="BP640"/>
          <cell r="BQ640"/>
          <cell r="BR640"/>
          <cell r="BS640"/>
          <cell r="BT640"/>
          <cell r="BU640"/>
          <cell r="BV640"/>
          <cell r="BW640"/>
          <cell r="BX640"/>
          <cell r="BY640"/>
          <cell r="BZ640"/>
          <cell r="CA640"/>
          <cell r="CB640"/>
          <cell r="CC640"/>
          <cell r="CD640"/>
          <cell r="CE640"/>
          <cell r="CF640"/>
          <cell r="CG640"/>
          <cell r="CH640"/>
          <cell r="CI640"/>
          <cell r="CJ640"/>
          <cell r="CK640"/>
          <cell r="CL640"/>
          <cell r="CM640"/>
          <cell r="CN640"/>
          <cell r="CO640"/>
          <cell r="CP640"/>
          <cell r="CQ640"/>
          <cell r="CR640"/>
          <cell r="CS640"/>
          <cell r="CT640"/>
          <cell r="CU640"/>
          <cell r="CV640"/>
          <cell r="CW640"/>
          <cell r="CX640"/>
          <cell r="CY640"/>
          <cell r="CZ640"/>
          <cell r="DA640"/>
          <cell r="DB640"/>
          <cell r="DC640"/>
          <cell r="DD640"/>
          <cell r="DE640"/>
          <cell r="DF640"/>
          <cell r="DG640"/>
          <cell r="DH640"/>
          <cell r="DI640"/>
          <cell r="DJ640"/>
          <cell r="DK640"/>
          <cell r="DL640"/>
          <cell r="DM640"/>
          <cell r="DN640"/>
          <cell r="DO640"/>
          <cell r="DP640"/>
          <cell r="DQ640"/>
          <cell r="DR640"/>
          <cell r="DS640"/>
          <cell r="DT640"/>
          <cell r="DU640"/>
          <cell r="DV640"/>
          <cell r="DW640"/>
          <cell r="DX640"/>
          <cell r="DY640"/>
          <cell r="DZ640"/>
          <cell r="EA640"/>
          <cell r="EB640"/>
          <cell r="EC640"/>
          <cell r="ED640"/>
          <cell r="EE640"/>
          <cell r="EF640"/>
          <cell r="EG640"/>
          <cell r="EH640"/>
          <cell r="EI640"/>
          <cell r="EJ640"/>
          <cell r="EK640"/>
          <cell r="EL640"/>
          <cell r="EM640"/>
          <cell r="EN640"/>
          <cell r="EO640"/>
          <cell r="EP640"/>
          <cell r="EQ640"/>
          <cell r="ER640"/>
          <cell r="ES640"/>
          <cell r="ET640"/>
          <cell r="EU640" t="str">
            <v>$ -</v>
          </cell>
          <cell r="EV640"/>
          <cell r="EW640"/>
          <cell r="EX640"/>
          <cell r="EY640"/>
          <cell r="EZ640"/>
          <cell r="FA640"/>
          <cell r="FB640">
            <v>0</v>
          </cell>
          <cell r="FC640" t="str">
            <v>#¡VALOR!</v>
          </cell>
          <cell r="FD640">
            <v>0</v>
          </cell>
          <cell r="FE640" t="str">
            <v>$ 0</v>
          </cell>
          <cell r="FF640" t="str">
            <v>#¡VALOR!</v>
          </cell>
          <cell r="FG640" t="str">
            <v>#¡VALOR!</v>
          </cell>
          <cell r="FH640"/>
          <cell r="FI640"/>
          <cell r="FJ640" t="str">
            <v>#N/D</v>
          </cell>
          <cell r="FK640" t="str">
            <v>#N/D</v>
          </cell>
          <cell r="FL640" t="str">
            <v>$640</v>
          </cell>
          <cell r="FM640" t="str">
            <v>#N/D</v>
          </cell>
          <cell r="FN640" t="str">
            <v>#N/D</v>
          </cell>
          <cell r="FO640" t="str">
            <v>#N/D</v>
          </cell>
          <cell r="FP640" t="str">
            <v>#N/D</v>
          </cell>
          <cell r="FQ640" t="str">
            <v>#¡REF!</v>
          </cell>
          <cell r="FR640" t="str">
            <v>#N/D</v>
          </cell>
          <cell r="FS640"/>
          <cell r="FT640"/>
          <cell r="FU640"/>
          <cell r="FV640">
            <v>0</v>
          </cell>
          <cell r="FW640" t="str">
            <v>#N/D</v>
          </cell>
          <cell r="FX640"/>
          <cell r="FY640"/>
          <cell r="FZ640"/>
          <cell r="GA640"/>
          <cell r="GB640"/>
          <cell r="GC640"/>
        </row>
        <row r="641">
          <cell r="A641"/>
          <cell r="B641"/>
          <cell r="C641">
            <v>2025</v>
          </cell>
          <cell r="D641"/>
          <cell r="E641"/>
          <cell r="F641"/>
          <cell r="G641"/>
          <cell r="H641"/>
          <cell r="I641"/>
          <cell r="J641"/>
          <cell r="K641"/>
          <cell r="L641"/>
          <cell r="M641"/>
          <cell r="N641"/>
          <cell r="O641"/>
          <cell r="P641"/>
          <cell r="Q641"/>
          <cell r="R641"/>
          <cell r="S641"/>
          <cell r="T641"/>
          <cell r="U641"/>
          <cell r="V641"/>
          <cell r="W641"/>
          <cell r="X641"/>
          <cell r="Y641"/>
          <cell r="Z641"/>
          <cell r="AA641"/>
          <cell r="AB641"/>
          <cell r="AC641"/>
          <cell r="AD641"/>
          <cell r="AE641"/>
          <cell r="AF641"/>
          <cell r="AG641"/>
          <cell r="AH641"/>
          <cell r="AI641"/>
          <cell r="AJ641"/>
          <cell r="AK641"/>
          <cell r="AL641"/>
          <cell r="AM641" t="str">
            <v>#¡VALOR!</v>
          </cell>
          <cell r="AN641">
            <v>0</v>
          </cell>
          <cell r="AO641"/>
          <cell r="AP641"/>
          <cell r="AQ641"/>
          <cell r="AR641"/>
          <cell r="AS641"/>
          <cell r="AT641"/>
          <cell r="AU641"/>
          <cell r="AV641"/>
          <cell r="AW641"/>
          <cell r="AX641"/>
          <cell r="AY641"/>
          <cell r="AZ641"/>
          <cell r="BA641"/>
          <cell r="BB641"/>
          <cell r="BC641"/>
          <cell r="BD641"/>
          <cell r="BE641"/>
          <cell r="BF641"/>
          <cell r="BG641"/>
          <cell r="BH641"/>
          <cell r="BI641"/>
          <cell r="BJ641"/>
          <cell r="BK641"/>
          <cell r="BL641"/>
          <cell r="BM641"/>
          <cell r="BN641"/>
          <cell r="BO641"/>
          <cell r="BP641"/>
          <cell r="BQ641"/>
          <cell r="BR641"/>
          <cell r="BS641"/>
          <cell r="BT641"/>
          <cell r="BU641"/>
          <cell r="BV641"/>
          <cell r="BW641"/>
          <cell r="BX641"/>
          <cell r="BY641"/>
          <cell r="BZ641"/>
          <cell r="CA641"/>
          <cell r="CB641"/>
          <cell r="CC641"/>
          <cell r="CD641"/>
          <cell r="CE641"/>
          <cell r="CF641"/>
          <cell r="CG641"/>
          <cell r="CH641"/>
          <cell r="CI641"/>
          <cell r="CJ641"/>
          <cell r="CK641"/>
          <cell r="CL641"/>
          <cell r="CM641"/>
          <cell r="CN641"/>
          <cell r="CO641"/>
          <cell r="CP641"/>
          <cell r="CQ641"/>
          <cell r="CR641"/>
          <cell r="CS641"/>
          <cell r="CT641"/>
          <cell r="CU641"/>
          <cell r="CV641"/>
          <cell r="CW641"/>
          <cell r="CX641"/>
          <cell r="CY641"/>
          <cell r="CZ641"/>
          <cell r="DA641"/>
          <cell r="DB641"/>
          <cell r="DC641"/>
          <cell r="DD641"/>
          <cell r="DE641"/>
          <cell r="DF641"/>
          <cell r="DG641"/>
          <cell r="DH641"/>
          <cell r="DI641"/>
          <cell r="DJ641"/>
          <cell r="DK641"/>
          <cell r="DL641"/>
          <cell r="DM641"/>
          <cell r="DN641"/>
          <cell r="DO641"/>
          <cell r="DP641"/>
          <cell r="DQ641"/>
          <cell r="DR641"/>
          <cell r="DS641"/>
          <cell r="DT641"/>
          <cell r="DU641"/>
          <cell r="DV641"/>
          <cell r="DW641"/>
          <cell r="DX641"/>
          <cell r="DY641"/>
          <cell r="DZ641"/>
          <cell r="EA641"/>
          <cell r="EB641"/>
          <cell r="EC641"/>
          <cell r="ED641"/>
          <cell r="EE641"/>
          <cell r="EF641"/>
          <cell r="EG641"/>
          <cell r="EH641"/>
          <cell r="EI641"/>
          <cell r="EJ641"/>
          <cell r="EK641"/>
          <cell r="EL641"/>
          <cell r="EM641"/>
          <cell r="EN641"/>
          <cell r="EO641"/>
          <cell r="EP641"/>
          <cell r="EQ641"/>
          <cell r="ER641"/>
          <cell r="ES641"/>
          <cell r="ET641"/>
          <cell r="EU641" t="str">
            <v>$ -</v>
          </cell>
          <cell r="EV641"/>
          <cell r="EW641"/>
          <cell r="EX641"/>
          <cell r="EY641"/>
          <cell r="EZ641"/>
          <cell r="FA641"/>
          <cell r="FB641">
            <v>0</v>
          </cell>
          <cell r="FC641" t="str">
            <v>#¡VALOR!</v>
          </cell>
          <cell r="FD641">
            <v>0</v>
          </cell>
          <cell r="FE641" t="str">
            <v>$ 0</v>
          </cell>
          <cell r="FF641" t="str">
            <v>#¡VALOR!</v>
          </cell>
          <cell r="FG641" t="str">
            <v>#¡VALOR!</v>
          </cell>
          <cell r="FH641"/>
          <cell r="FI641"/>
          <cell r="FJ641" t="str">
            <v>#N/D</v>
          </cell>
          <cell r="FK641" t="str">
            <v>#N/D</v>
          </cell>
          <cell r="FL641" t="str">
            <v>$641</v>
          </cell>
          <cell r="FM641" t="str">
            <v>#N/D</v>
          </cell>
          <cell r="FN641" t="str">
            <v>#N/D</v>
          </cell>
          <cell r="FO641" t="str">
            <v>#N/D</v>
          </cell>
          <cell r="FP641" t="str">
            <v>#N/D</v>
          </cell>
          <cell r="FQ641" t="str">
            <v>#¡REF!</v>
          </cell>
          <cell r="FR641" t="str">
            <v>#N/D</v>
          </cell>
          <cell r="FS641"/>
          <cell r="FT641"/>
          <cell r="FU641"/>
          <cell r="FV641">
            <v>0</v>
          </cell>
          <cell r="FW641" t="str">
            <v>#N/D</v>
          </cell>
          <cell r="FX641"/>
          <cell r="FY641"/>
          <cell r="FZ641"/>
          <cell r="GA641"/>
          <cell r="GB641"/>
          <cell r="GC641"/>
        </row>
        <row r="642">
          <cell r="A642"/>
          <cell r="B642"/>
          <cell r="C642">
            <v>2025</v>
          </cell>
          <cell r="D642"/>
          <cell r="E642"/>
          <cell r="F642"/>
          <cell r="G642"/>
          <cell r="H642"/>
          <cell r="I642"/>
          <cell r="J642"/>
          <cell r="K642"/>
          <cell r="L642"/>
          <cell r="M642"/>
          <cell r="N642"/>
          <cell r="O642"/>
          <cell r="P642"/>
          <cell r="Q642"/>
          <cell r="R642"/>
          <cell r="S642"/>
          <cell r="T642"/>
          <cell r="U642"/>
          <cell r="V642"/>
          <cell r="W642"/>
          <cell r="X642"/>
          <cell r="Y642"/>
          <cell r="Z642"/>
          <cell r="AA642"/>
          <cell r="AB642"/>
          <cell r="AC642"/>
          <cell r="AD642"/>
          <cell r="AE642"/>
          <cell r="AF642"/>
          <cell r="AG642"/>
          <cell r="AH642"/>
          <cell r="AI642"/>
          <cell r="AJ642"/>
          <cell r="AK642"/>
          <cell r="AL642"/>
          <cell r="AM642" t="str">
            <v>#¡VALOR!</v>
          </cell>
          <cell r="AN642">
            <v>0</v>
          </cell>
          <cell r="AO642"/>
          <cell r="AP642"/>
          <cell r="AQ642"/>
          <cell r="AR642"/>
          <cell r="AS642"/>
          <cell r="AT642"/>
          <cell r="AU642"/>
          <cell r="AV642"/>
          <cell r="AW642"/>
          <cell r="AX642"/>
          <cell r="AY642"/>
          <cell r="AZ642"/>
          <cell r="BA642"/>
          <cell r="BB642"/>
          <cell r="BC642"/>
          <cell r="BD642"/>
          <cell r="BE642"/>
          <cell r="BF642"/>
          <cell r="BG642"/>
          <cell r="BH642"/>
          <cell r="BI642"/>
          <cell r="BJ642"/>
          <cell r="BK642"/>
          <cell r="BL642"/>
          <cell r="BM642"/>
          <cell r="BN642"/>
          <cell r="BO642"/>
          <cell r="BP642"/>
          <cell r="BQ642"/>
          <cell r="BR642"/>
          <cell r="BS642"/>
          <cell r="BT642"/>
          <cell r="BU642"/>
          <cell r="BV642"/>
          <cell r="BW642"/>
          <cell r="BX642"/>
          <cell r="BY642"/>
          <cell r="BZ642"/>
          <cell r="CA642"/>
          <cell r="CB642"/>
          <cell r="CC642"/>
          <cell r="CD642"/>
          <cell r="CE642"/>
          <cell r="CF642"/>
          <cell r="CG642"/>
          <cell r="CH642"/>
          <cell r="CI642"/>
          <cell r="CJ642"/>
          <cell r="CK642"/>
          <cell r="CL642"/>
          <cell r="CM642"/>
          <cell r="CN642"/>
          <cell r="CO642"/>
          <cell r="CP642"/>
          <cell r="CQ642"/>
          <cell r="CR642"/>
          <cell r="CS642"/>
          <cell r="CT642"/>
          <cell r="CU642"/>
          <cell r="CV642"/>
          <cell r="CW642"/>
          <cell r="CX642"/>
          <cell r="CY642"/>
          <cell r="CZ642"/>
          <cell r="DA642"/>
          <cell r="DB642"/>
          <cell r="DC642"/>
          <cell r="DD642"/>
          <cell r="DE642"/>
          <cell r="DF642"/>
          <cell r="DG642"/>
          <cell r="DH642"/>
          <cell r="DI642"/>
          <cell r="DJ642"/>
          <cell r="DK642"/>
          <cell r="DL642"/>
          <cell r="DM642"/>
          <cell r="DN642"/>
          <cell r="DO642"/>
          <cell r="DP642"/>
          <cell r="DQ642"/>
          <cell r="DR642"/>
          <cell r="DS642"/>
          <cell r="DT642"/>
          <cell r="DU642"/>
          <cell r="DV642"/>
          <cell r="DW642"/>
          <cell r="DX642"/>
          <cell r="DY642"/>
          <cell r="DZ642"/>
          <cell r="EA642"/>
          <cell r="EB642"/>
          <cell r="EC642"/>
          <cell r="ED642"/>
          <cell r="EE642"/>
          <cell r="EF642"/>
          <cell r="EG642"/>
          <cell r="EH642"/>
          <cell r="EI642"/>
          <cell r="EJ642"/>
          <cell r="EK642"/>
          <cell r="EL642"/>
          <cell r="EM642"/>
          <cell r="EN642"/>
          <cell r="EO642"/>
          <cell r="EP642"/>
          <cell r="EQ642"/>
          <cell r="ER642"/>
          <cell r="ES642"/>
          <cell r="ET642"/>
          <cell r="EU642" t="str">
            <v>$ -</v>
          </cell>
          <cell r="EV642"/>
          <cell r="EW642"/>
          <cell r="EX642"/>
          <cell r="EY642"/>
          <cell r="EZ642"/>
          <cell r="FA642"/>
          <cell r="FB642">
            <v>0</v>
          </cell>
          <cell r="FC642" t="str">
            <v>#¡VALOR!</v>
          </cell>
          <cell r="FD642">
            <v>0</v>
          </cell>
          <cell r="FE642" t="str">
            <v>$ 0</v>
          </cell>
          <cell r="FF642" t="str">
            <v>#¡VALOR!</v>
          </cell>
          <cell r="FG642" t="str">
            <v>#¡VALOR!</v>
          </cell>
          <cell r="FH642"/>
          <cell r="FI642"/>
          <cell r="FJ642" t="str">
            <v>#N/D</v>
          </cell>
          <cell r="FK642" t="str">
            <v>#N/D</v>
          </cell>
          <cell r="FL642" t="str">
            <v>$642</v>
          </cell>
          <cell r="FM642" t="str">
            <v>#N/D</v>
          </cell>
          <cell r="FN642" t="str">
            <v>#N/D</v>
          </cell>
          <cell r="FO642" t="str">
            <v>#N/D</v>
          </cell>
          <cell r="FP642" t="str">
            <v>#N/D</v>
          </cell>
          <cell r="FQ642" t="str">
            <v>#¡REF!</v>
          </cell>
          <cell r="FR642" t="str">
            <v>#N/D</v>
          </cell>
          <cell r="FS642"/>
          <cell r="FT642"/>
          <cell r="FU642"/>
          <cell r="FV642">
            <v>0</v>
          </cell>
          <cell r="FW642" t="str">
            <v>#N/D</v>
          </cell>
          <cell r="FX642"/>
          <cell r="FY642"/>
          <cell r="FZ642"/>
          <cell r="GA642"/>
          <cell r="GB642"/>
          <cell r="GC642"/>
        </row>
        <row r="643">
          <cell r="A643"/>
          <cell r="B643"/>
          <cell r="C643">
            <v>2025</v>
          </cell>
          <cell r="D643"/>
          <cell r="E643"/>
          <cell r="F643"/>
          <cell r="G643"/>
          <cell r="H643"/>
          <cell r="I643"/>
          <cell r="J643"/>
          <cell r="K643"/>
          <cell r="L643"/>
          <cell r="M643"/>
          <cell r="N643"/>
          <cell r="O643"/>
          <cell r="P643"/>
          <cell r="Q643"/>
          <cell r="R643"/>
          <cell r="S643"/>
          <cell r="T643"/>
          <cell r="U643"/>
          <cell r="V643"/>
          <cell r="W643"/>
          <cell r="X643"/>
          <cell r="Y643"/>
          <cell r="Z643"/>
          <cell r="AA643"/>
          <cell r="AB643"/>
          <cell r="AC643"/>
          <cell r="AD643"/>
          <cell r="AE643"/>
          <cell r="AF643"/>
          <cell r="AG643"/>
          <cell r="AH643"/>
          <cell r="AI643"/>
          <cell r="AJ643"/>
          <cell r="AK643"/>
          <cell r="AL643"/>
          <cell r="AM643" t="str">
            <v>#¡VALOR!</v>
          </cell>
          <cell r="AN643">
            <v>0</v>
          </cell>
          <cell r="AO643"/>
          <cell r="AP643"/>
          <cell r="AQ643"/>
          <cell r="AR643"/>
          <cell r="AS643"/>
          <cell r="AT643"/>
          <cell r="AU643"/>
          <cell r="AV643"/>
          <cell r="AW643"/>
          <cell r="AX643"/>
          <cell r="AY643"/>
          <cell r="AZ643"/>
          <cell r="BA643"/>
          <cell r="BB643"/>
          <cell r="BC643"/>
          <cell r="BD643"/>
          <cell r="BE643"/>
          <cell r="BF643"/>
          <cell r="BG643"/>
          <cell r="BH643"/>
          <cell r="BI643"/>
          <cell r="BJ643"/>
          <cell r="BK643"/>
          <cell r="BL643"/>
          <cell r="BM643"/>
          <cell r="BN643"/>
          <cell r="BO643"/>
          <cell r="BP643"/>
          <cell r="BQ643"/>
          <cell r="BR643"/>
          <cell r="BS643"/>
          <cell r="BT643"/>
          <cell r="BU643"/>
          <cell r="BV643"/>
          <cell r="BW643"/>
          <cell r="BX643"/>
          <cell r="BY643"/>
          <cell r="BZ643"/>
          <cell r="CA643"/>
          <cell r="CB643"/>
          <cell r="CC643"/>
          <cell r="CD643"/>
          <cell r="CE643"/>
          <cell r="CF643"/>
          <cell r="CG643"/>
          <cell r="CH643"/>
          <cell r="CI643"/>
          <cell r="CJ643"/>
          <cell r="CK643"/>
          <cell r="CL643"/>
          <cell r="CM643"/>
          <cell r="CN643"/>
          <cell r="CO643"/>
          <cell r="CP643"/>
          <cell r="CQ643"/>
          <cell r="CR643"/>
          <cell r="CS643"/>
          <cell r="CT643"/>
          <cell r="CU643"/>
          <cell r="CV643"/>
          <cell r="CW643"/>
          <cell r="CX643"/>
          <cell r="CY643"/>
          <cell r="CZ643"/>
          <cell r="DA643"/>
          <cell r="DB643"/>
          <cell r="DC643"/>
          <cell r="DD643"/>
          <cell r="DE643"/>
          <cell r="DF643"/>
          <cell r="DG643"/>
          <cell r="DH643"/>
          <cell r="DI643"/>
          <cell r="DJ643"/>
          <cell r="DK643"/>
          <cell r="DL643"/>
          <cell r="DM643"/>
          <cell r="DN643"/>
          <cell r="DO643"/>
          <cell r="DP643"/>
          <cell r="DQ643"/>
          <cell r="DR643"/>
          <cell r="DS643"/>
          <cell r="DT643"/>
          <cell r="DU643"/>
          <cell r="DV643"/>
          <cell r="DW643"/>
          <cell r="DX643"/>
          <cell r="DY643"/>
          <cell r="DZ643"/>
          <cell r="EA643"/>
          <cell r="EB643"/>
          <cell r="EC643"/>
          <cell r="ED643"/>
          <cell r="EE643"/>
          <cell r="EF643"/>
          <cell r="EG643"/>
          <cell r="EH643"/>
          <cell r="EI643"/>
          <cell r="EJ643"/>
          <cell r="EK643"/>
          <cell r="EL643"/>
          <cell r="EM643"/>
          <cell r="EN643"/>
          <cell r="EO643"/>
          <cell r="EP643"/>
          <cell r="EQ643"/>
          <cell r="ER643"/>
          <cell r="ES643"/>
          <cell r="ET643"/>
          <cell r="EU643" t="str">
            <v>$ -</v>
          </cell>
          <cell r="EV643"/>
          <cell r="EW643"/>
          <cell r="EX643"/>
          <cell r="EY643"/>
          <cell r="EZ643"/>
          <cell r="FA643"/>
          <cell r="FB643">
            <v>0</v>
          </cell>
          <cell r="FC643" t="str">
            <v>#¡VALOR!</v>
          </cell>
          <cell r="FD643">
            <v>0</v>
          </cell>
          <cell r="FE643" t="str">
            <v>$ 0</v>
          </cell>
          <cell r="FF643" t="str">
            <v>#¡VALOR!</v>
          </cell>
          <cell r="FG643" t="str">
            <v>#¡VALOR!</v>
          </cell>
          <cell r="FH643"/>
          <cell r="FI643"/>
          <cell r="FJ643" t="str">
            <v>#N/D</v>
          </cell>
          <cell r="FK643" t="str">
            <v>#N/D</v>
          </cell>
          <cell r="FL643" t="str">
            <v>$643</v>
          </cell>
          <cell r="FM643" t="str">
            <v>#N/D</v>
          </cell>
          <cell r="FN643" t="str">
            <v>#N/D</v>
          </cell>
          <cell r="FO643" t="str">
            <v>#N/D</v>
          </cell>
          <cell r="FP643" t="str">
            <v>#N/D</v>
          </cell>
          <cell r="FQ643" t="str">
            <v>#¡REF!</v>
          </cell>
          <cell r="FR643" t="str">
            <v>#N/D</v>
          </cell>
          <cell r="FS643"/>
          <cell r="FT643"/>
          <cell r="FU643"/>
          <cell r="FV643">
            <v>0</v>
          </cell>
          <cell r="FW643" t="str">
            <v>#N/D</v>
          </cell>
          <cell r="FX643"/>
          <cell r="FY643"/>
          <cell r="FZ643"/>
          <cell r="GA643"/>
          <cell r="GB643"/>
          <cell r="GC643"/>
        </row>
        <row r="644">
          <cell r="A644"/>
          <cell r="B644"/>
          <cell r="C644">
            <v>2025</v>
          </cell>
          <cell r="D644"/>
          <cell r="E644"/>
          <cell r="F644"/>
          <cell r="G644"/>
          <cell r="H644"/>
          <cell r="I644"/>
          <cell r="J644"/>
          <cell r="K644"/>
          <cell r="L644"/>
          <cell r="M644"/>
          <cell r="N644"/>
          <cell r="O644"/>
          <cell r="P644"/>
          <cell r="Q644"/>
          <cell r="R644"/>
          <cell r="S644"/>
          <cell r="T644"/>
          <cell r="U644"/>
          <cell r="V644"/>
          <cell r="W644"/>
          <cell r="X644"/>
          <cell r="Y644"/>
          <cell r="Z644"/>
          <cell r="AA644"/>
          <cell r="AB644"/>
          <cell r="AC644"/>
          <cell r="AD644"/>
          <cell r="AE644"/>
          <cell r="AF644"/>
          <cell r="AG644"/>
          <cell r="AH644"/>
          <cell r="AI644"/>
          <cell r="AJ644"/>
          <cell r="AK644"/>
          <cell r="AL644"/>
          <cell r="AM644" t="str">
            <v>#¡VALOR!</v>
          </cell>
          <cell r="AN644">
            <v>0</v>
          </cell>
          <cell r="AO644"/>
          <cell r="AP644"/>
          <cell r="AQ644"/>
          <cell r="AR644"/>
          <cell r="AS644"/>
          <cell r="AT644"/>
          <cell r="AU644"/>
          <cell r="AV644"/>
          <cell r="AW644"/>
          <cell r="AX644"/>
          <cell r="AY644"/>
          <cell r="AZ644"/>
          <cell r="BA644"/>
          <cell r="BB644"/>
          <cell r="BC644"/>
          <cell r="BD644"/>
          <cell r="BE644"/>
          <cell r="BF644"/>
          <cell r="BG644"/>
          <cell r="BH644"/>
          <cell r="BI644"/>
          <cell r="BJ644"/>
          <cell r="BK644"/>
          <cell r="BL644"/>
          <cell r="BM644"/>
          <cell r="BN644"/>
          <cell r="BO644"/>
          <cell r="BP644"/>
          <cell r="BQ644"/>
          <cell r="BR644"/>
          <cell r="BS644"/>
          <cell r="BT644"/>
          <cell r="BU644"/>
          <cell r="BV644"/>
          <cell r="BW644"/>
          <cell r="BX644"/>
          <cell r="BY644"/>
          <cell r="BZ644"/>
          <cell r="CA644"/>
          <cell r="CB644"/>
          <cell r="CC644"/>
          <cell r="CD644"/>
          <cell r="CE644"/>
          <cell r="CF644"/>
          <cell r="CG644"/>
          <cell r="CH644"/>
          <cell r="CI644"/>
          <cell r="CJ644"/>
          <cell r="CK644"/>
          <cell r="CL644"/>
          <cell r="CM644"/>
          <cell r="CN644"/>
          <cell r="CO644"/>
          <cell r="CP644"/>
          <cell r="CQ644"/>
          <cell r="CR644"/>
          <cell r="CS644"/>
          <cell r="CT644"/>
          <cell r="CU644"/>
          <cell r="CV644"/>
          <cell r="CW644"/>
          <cell r="CX644"/>
          <cell r="CY644"/>
          <cell r="CZ644"/>
          <cell r="DA644"/>
          <cell r="DB644"/>
          <cell r="DC644"/>
          <cell r="DD644"/>
          <cell r="DE644"/>
          <cell r="DF644"/>
          <cell r="DG644"/>
          <cell r="DH644"/>
          <cell r="DI644"/>
          <cell r="DJ644"/>
          <cell r="DK644"/>
          <cell r="DL644"/>
          <cell r="DM644"/>
          <cell r="DN644"/>
          <cell r="DO644"/>
          <cell r="DP644"/>
          <cell r="DQ644"/>
          <cell r="DR644"/>
          <cell r="DS644"/>
          <cell r="DT644"/>
          <cell r="DU644"/>
          <cell r="DV644"/>
          <cell r="DW644"/>
          <cell r="DX644"/>
          <cell r="DY644"/>
          <cell r="DZ644"/>
          <cell r="EA644"/>
          <cell r="EB644"/>
          <cell r="EC644"/>
          <cell r="ED644"/>
          <cell r="EE644"/>
          <cell r="EF644"/>
          <cell r="EG644"/>
          <cell r="EH644"/>
          <cell r="EI644"/>
          <cell r="EJ644"/>
          <cell r="EK644"/>
          <cell r="EL644"/>
          <cell r="EM644"/>
          <cell r="EN644"/>
          <cell r="EO644"/>
          <cell r="EP644"/>
          <cell r="EQ644"/>
          <cell r="ER644"/>
          <cell r="ES644"/>
          <cell r="ET644"/>
          <cell r="EU644" t="str">
            <v>$ -</v>
          </cell>
          <cell r="EV644"/>
          <cell r="EW644"/>
          <cell r="EX644"/>
          <cell r="EY644"/>
          <cell r="EZ644"/>
          <cell r="FA644"/>
          <cell r="FB644">
            <v>0</v>
          </cell>
          <cell r="FC644" t="str">
            <v>#¡VALOR!</v>
          </cell>
          <cell r="FD644">
            <v>0</v>
          </cell>
          <cell r="FE644" t="str">
            <v>$ 0</v>
          </cell>
          <cell r="FF644" t="str">
            <v>#¡VALOR!</v>
          </cell>
          <cell r="FG644" t="str">
            <v>#¡VALOR!</v>
          </cell>
          <cell r="FH644"/>
          <cell r="FI644"/>
          <cell r="FJ644" t="str">
            <v>#N/D</v>
          </cell>
          <cell r="FK644" t="str">
            <v>#N/D</v>
          </cell>
          <cell r="FL644" t="str">
            <v>$644</v>
          </cell>
          <cell r="FM644" t="str">
            <v>#N/D</v>
          </cell>
          <cell r="FN644" t="str">
            <v>#N/D</v>
          </cell>
          <cell r="FO644" t="str">
            <v>#N/D</v>
          </cell>
          <cell r="FP644" t="str">
            <v>#N/D</v>
          </cell>
          <cell r="FQ644" t="str">
            <v>#¡REF!</v>
          </cell>
          <cell r="FR644" t="str">
            <v>#N/D</v>
          </cell>
          <cell r="FS644"/>
          <cell r="FT644"/>
          <cell r="FU644"/>
          <cell r="FV644">
            <v>0</v>
          </cell>
          <cell r="FW644" t="str">
            <v>#N/D</v>
          </cell>
          <cell r="FX644"/>
          <cell r="FY644"/>
          <cell r="FZ644"/>
          <cell r="GA644"/>
          <cell r="GB644"/>
          <cell r="GC644"/>
        </row>
        <row r="645">
          <cell r="A645"/>
          <cell r="B645"/>
          <cell r="C645">
            <v>2025</v>
          </cell>
          <cell r="D645"/>
          <cell r="E645"/>
          <cell r="F645"/>
          <cell r="G645"/>
          <cell r="H645"/>
          <cell r="I645"/>
          <cell r="J645"/>
          <cell r="K645"/>
          <cell r="L645"/>
          <cell r="M645"/>
          <cell r="N645"/>
          <cell r="O645"/>
          <cell r="P645"/>
          <cell r="Q645"/>
          <cell r="R645"/>
          <cell r="S645"/>
          <cell r="T645"/>
          <cell r="U645"/>
          <cell r="V645"/>
          <cell r="W645"/>
          <cell r="X645"/>
          <cell r="Y645"/>
          <cell r="Z645"/>
          <cell r="AA645"/>
          <cell r="AB645"/>
          <cell r="AC645"/>
          <cell r="AD645"/>
          <cell r="AE645"/>
          <cell r="AF645"/>
          <cell r="AG645"/>
          <cell r="AH645"/>
          <cell r="AI645"/>
          <cell r="AJ645"/>
          <cell r="AK645"/>
          <cell r="AL645"/>
          <cell r="AM645" t="str">
            <v>#¡VALOR!</v>
          </cell>
          <cell r="AN645">
            <v>0</v>
          </cell>
          <cell r="AO645"/>
          <cell r="AP645"/>
          <cell r="AQ645"/>
          <cell r="AR645"/>
          <cell r="AS645"/>
          <cell r="AT645"/>
          <cell r="AU645"/>
          <cell r="AV645"/>
          <cell r="AW645"/>
          <cell r="AX645"/>
          <cell r="AY645"/>
          <cell r="AZ645"/>
          <cell r="BA645"/>
          <cell r="BB645"/>
          <cell r="BC645"/>
          <cell r="BD645"/>
          <cell r="BE645"/>
          <cell r="BF645"/>
          <cell r="BG645"/>
          <cell r="BH645"/>
          <cell r="BI645"/>
          <cell r="BJ645"/>
          <cell r="BK645"/>
          <cell r="BL645"/>
          <cell r="BM645"/>
          <cell r="BN645"/>
          <cell r="BO645"/>
          <cell r="BP645"/>
          <cell r="BQ645"/>
          <cell r="BR645"/>
          <cell r="BS645"/>
          <cell r="BT645"/>
          <cell r="BU645"/>
          <cell r="BV645"/>
          <cell r="BW645"/>
          <cell r="BX645"/>
          <cell r="BY645"/>
          <cell r="BZ645"/>
          <cell r="CA645"/>
          <cell r="CB645"/>
          <cell r="CC645"/>
          <cell r="CD645"/>
          <cell r="CE645"/>
          <cell r="CF645"/>
          <cell r="CG645"/>
          <cell r="CH645"/>
          <cell r="CI645"/>
          <cell r="CJ645"/>
          <cell r="CK645"/>
          <cell r="CL645"/>
          <cell r="CM645"/>
          <cell r="CN645"/>
          <cell r="CO645"/>
          <cell r="CP645"/>
          <cell r="CQ645"/>
          <cell r="CR645"/>
          <cell r="CS645"/>
          <cell r="CT645"/>
          <cell r="CU645"/>
          <cell r="CV645"/>
          <cell r="CW645"/>
          <cell r="CX645"/>
          <cell r="CY645"/>
          <cell r="CZ645"/>
          <cell r="DA645"/>
          <cell r="DB645"/>
          <cell r="DC645"/>
          <cell r="DD645"/>
          <cell r="DE645"/>
          <cell r="DF645"/>
          <cell r="DG645"/>
          <cell r="DH645"/>
          <cell r="DI645"/>
          <cell r="DJ645"/>
          <cell r="DK645"/>
          <cell r="DL645"/>
          <cell r="DM645"/>
          <cell r="DN645"/>
          <cell r="DO645"/>
          <cell r="DP645"/>
          <cell r="DQ645"/>
          <cell r="DR645"/>
          <cell r="DS645"/>
          <cell r="DT645"/>
          <cell r="DU645"/>
          <cell r="DV645"/>
          <cell r="DW645"/>
          <cell r="DX645"/>
          <cell r="DY645"/>
          <cell r="DZ645"/>
          <cell r="EA645"/>
          <cell r="EB645"/>
          <cell r="EC645"/>
          <cell r="ED645"/>
          <cell r="EE645"/>
          <cell r="EF645"/>
          <cell r="EG645"/>
          <cell r="EH645"/>
          <cell r="EI645"/>
          <cell r="EJ645"/>
          <cell r="EK645"/>
          <cell r="EL645"/>
          <cell r="EM645"/>
          <cell r="EN645"/>
          <cell r="EO645"/>
          <cell r="EP645"/>
          <cell r="EQ645"/>
          <cell r="ER645"/>
          <cell r="ES645"/>
          <cell r="ET645"/>
          <cell r="EU645" t="str">
            <v>$ -</v>
          </cell>
          <cell r="EV645"/>
          <cell r="EW645"/>
          <cell r="EX645"/>
          <cell r="EY645"/>
          <cell r="EZ645"/>
          <cell r="FA645"/>
          <cell r="FB645">
            <v>0</v>
          </cell>
          <cell r="FC645" t="str">
            <v>#¡VALOR!</v>
          </cell>
          <cell r="FD645">
            <v>0</v>
          </cell>
          <cell r="FE645" t="str">
            <v>$ 0</v>
          </cell>
          <cell r="FF645" t="str">
            <v>#¡VALOR!</v>
          </cell>
          <cell r="FG645" t="str">
            <v>#¡VALOR!</v>
          </cell>
          <cell r="FH645"/>
          <cell r="FI645"/>
          <cell r="FJ645" t="str">
            <v>#N/D</v>
          </cell>
          <cell r="FK645" t="str">
            <v>#N/D</v>
          </cell>
          <cell r="FL645" t="str">
            <v>$645</v>
          </cell>
          <cell r="FM645" t="str">
            <v>#N/D</v>
          </cell>
          <cell r="FN645" t="str">
            <v>#N/D</v>
          </cell>
          <cell r="FO645" t="str">
            <v>#N/D</v>
          </cell>
          <cell r="FP645" t="str">
            <v>#N/D</v>
          </cell>
          <cell r="FQ645" t="str">
            <v>#¡REF!</v>
          </cell>
          <cell r="FR645" t="str">
            <v>#N/D</v>
          </cell>
          <cell r="FS645"/>
          <cell r="FT645"/>
          <cell r="FU645"/>
          <cell r="FV645">
            <v>0</v>
          </cell>
          <cell r="FW645" t="str">
            <v>#N/D</v>
          </cell>
          <cell r="FX645"/>
          <cell r="FY645"/>
          <cell r="FZ645"/>
          <cell r="GA645"/>
          <cell r="GB645"/>
          <cell r="GC645"/>
        </row>
        <row r="646">
          <cell r="A646"/>
          <cell r="B646"/>
          <cell r="C646">
            <v>2025</v>
          </cell>
          <cell r="D646"/>
          <cell r="E646"/>
          <cell r="F646"/>
          <cell r="G646"/>
          <cell r="H646"/>
          <cell r="I646"/>
          <cell r="J646"/>
          <cell r="K646"/>
          <cell r="L646"/>
          <cell r="M646"/>
          <cell r="N646"/>
          <cell r="O646"/>
          <cell r="P646"/>
          <cell r="Q646"/>
          <cell r="R646"/>
          <cell r="S646"/>
          <cell r="T646"/>
          <cell r="U646"/>
          <cell r="V646"/>
          <cell r="W646"/>
          <cell r="X646"/>
          <cell r="Y646"/>
          <cell r="Z646"/>
          <cell r="AA646"/>
          <cell r="AB646"/>
          <cell r="AC646"/>
          <cell r="AD646"/>
          <cell r="AE646"/>
          <cell r="AF646"/>
          <cell r="AG646"/>
          <cell r="AH646"/>
          <cell r="AI646"/>
          <cell r="AJ646"/>
          <cell r="AK646"/>
          <cell r="AL646"/>
          <cell r="AM646" t="str">
            <v>#¡VALOR!</v>
          </cell>
          <cell r="AN646">
            <v>0</v>
          </cell>
          <cell r="AO646"/>
          <cell r="AP646"/>
          <cell r="AQ646"/>
          <cell r="AR646"/>
          <cell r="AS646"/>
          <cell r="AT646"/>
          <cell r="AU646"/>
          <cell r="AV646"/>
          <cell r="AW646"/>
          <cell r="AX646"/>
          <cell r="AY646"/>
          <cell r="AZ646"/>
          <cell r="BA646"/>
          <cell r="BB646"/>
          <cell r="BC646"/>
          <cell r="BD646"/>
          <cell r="BE646"/>
          <cell r="BF646"/>
          <cell r="BG646"/>
          <cell r="BH646"/>
          <cell r="BI646"/>
          <cell r="BJ646"/>
          <cell r="BK646"/>
          <cell r="BL646"/>
          <cell r="BM646"/>
          <cell r="BN646"/>
          <cell r="BO646"/>
          <cell r="BP646"/>
          <cell r="BQ646"/>
          <cell r="BR646"/>
          <cell r="BS646"/>
          <cell r="BT646"/>
          <cell r="BU646"/>
          <cell r="BV646"/>
          <cell r="BW646"/>
          <cell r="BX646"/>
          <cell r="BY646"/>
          <cell r="BZ646"/>
          <cell r="CA646"/>
          <cell r="CB646"/>
          <cell r="CC646"/>
          <cell r="CD646"/>
          <cell r="CE646"/>
          <cell r="CF646"/>
          <cell r="CG646"/>
          <cell r="CH646"/>
          <cell r="CI646"/>
          <cell r="CJ646"/>
          <cell r="CK646"/>
          <cell r="CL646"/>
          <cell r="CM646"/>
          <cell r="CN646"/>
          <cell r="CO646"/>
          <cell r="CP646"/>
          <cell r="CQ646"/>
          <cell r="CR646"/>
          <cell r="CS646"/>
          <cell r="CT646"/>
          <cell r="CU646"/>
          <cell r="CV646"/>
          <cell r="CW646"/>
          <cell r="CX646"/>
          <cell r="CY646"/>
          <cell r="CZ646"/>
          <cell r="DA646"/>
          <cell r="DB646"/>
          <cell r="DC646"/>
          <cell r="DD646"/>
          <cell r="DE646"/>
          <cell r="DF646"/>
          <cell r="DG646"/>
          <cell r="DH646"/>
          <cell r="DI646"/>
          <cell r="DJ646"/>
          <cell r="DK646"/>
          <cell r="DL646"/>
          <cell r="DM646"/>
          <cell r="DN646"/>
          <cell r="DO646"/>
          <cell r="DP646"/>
          <cell r="DQ646"/>
          <cell r="DR646"/>
          <cell r="DS646"/>
          <cell r="DT646"/>
          <cell r="DU646"/>
          <cell r="DV646"/>
          <cell r="DW646"/>
          <cell r="DX646"/>
          <cell r="DY646"/>
          <cell r="DZ646"/>
          <cell r="EA646"/>
          <cell r="EB646"/>
          <cell r="EC646"/>
          <cell r="ED646"/>
          <cell r="EE646"/>
          <cell r="EF646"/>
          <cell r="EG646"/>
          <cell r="EH646"/>
          <cell r="EI646"/>
          <cell r="EJ646"/>
          <cell r="EK646"/>
          <cell r="EL646"/>
          <cell r="EM646"/>
          <cell r="EN646"/>
          <cell r="EO646"/>
          <cell r="EP646"/>
          <cell r="EQ646"/>
          <cell r="ER646"/>
          <cell r="ES646"/>
          <cell r="ET646"/>
          <cell r="EU646" t="str">
            <v>$ -</v>
          </cell>
          <cell r="EV646"/>
          <cell r="EW646"/>
          <cell r="EX646"/>
          <cell r="EY646"/>
          <cell r="EZ646"/>
          <cell r="FA646"/>
          <cell r="FB646">
            <v>0</v>
          </cell>
          <cell r="FC646" t="str">
            <v>#¡VALOR!</v>
          </cell>
          <cell r="FD646">
            <v>0</v>
          </cell>
          <cell r="FE646" t="str">
            <v>$ 0</v>
          </cell>
          <cell r="FF646" t="str">
            <v>#¡VALOR!</v>
          </cell>
          <cell r="FG646" t="str">
            <v>#¡VALOR!</v>
          </cell>
          <cell r="FH646"/>
          <cell r="FI646"/>
          <cell r="FJ646" t="str">
            <v>#N/D</v>
          </cell>
          <cell r="FK646" t="str">
            <v>#N/D</v>
          </cell>
          <cell r="FL646" t="str">
            <v>$646</v>
          </cell>
          <cell r="FM646" t="str">
            <v>#N/D</v>
          </cell>
          <cell r="FN646" t="str">
            <v>#N/D</v>
          </cell>
          <cell r="FO646" t="str">
            <v>#N/D</v>
          </cell>
          <cell r="FP646" t="str">
            <v>#N/D</v>
          </cell>
          <cell r="FQ646" t="str">
            <v>#¡REF!</v>
          </cell>
          <cell r="FR646" t="str">
            <v>#N/D</v>
          </cell>
          <cell r="FS646"/>
          <cell r="FT646"/>
          <cell r="FU646"/>
          <cell r="FV646">
            <v>0</v>
          </cell>
          <cell r="FW646" t="str">
            <v>#N/D</v>
          </cell>
          <cell r="FX646"/>
          <cell r="FY646"/>
          <cell r="FZ646"/>
          <cell r="GA646"/>
          <cell r="GB646"/>
          <cell r="GC646"/>
        </row>
        <row r="647">
          <cell r="A647"/>
          <cell r="B647"/>
          <cell r="C647">
            <v>2025</v>
          </cell>
          <cell r="D647"/>
          <cell r="E647"/>
          <cell r="F647"/>
          <cell r="G647"/>
          <cell r="H647"/>
          <cell r="I647"/>
          <cell r="J647"/>
          <cell r="K647"/>
          <cell r="L647"/>
          <cell r="M647"/>
          <cell r="N647"/>
          <cell r="O647"/>
          <cell r="P647"/>
          <cell r="Q647"/>
          <cell r="R647"/>
          <cell r="S647"/>
          <cell r="T647"/>
          <cell r="U647"/>
          <cell r="V647"/>
          <cell r="W647"/>
          <cell r="X647"/>
          <cell r="Y647"/>
          <cell r="Z647"/>
          <cell r="AA647"/>
          <cell r="AB647"/>
          <cell r="AC647"/>
          <cell r="AD647"/>
          <cell r="AE647"/>
          <cell r="AF647"/>
          <cell r="AG647"/>
          <cell r="AH647"/>
          <cell r="AI647"/>
          <cell r="AJ647"/>
          <cell r="AK647"/>
          <cell r="AL647"/>
          <cell r="AM647" t="str">
            <v>#¡VALOR!</v>
          </cell>
          <cell r="AN647">
            <v>0</v>
          </cell>
          <cell r="AO647"/>
          <cell r="AP647"/>
          <cell r="AQ647"/>
          <cell r="AR647"/>
          <cell r="AS647"/>
          <cell r="AT647"/>
          <cell r="AU647"/>
          <cell r="AV647"/>
          <cell r="AW647"/>
          <cell r="AX647"/>
          <cell r="AY647"/>
          <cell r="AZ647"/>
          <cell r="BA647"/>
          <cell r="BB647"/>
          <cell r="BC647"/>
          <cell r="BD647"/>
          <cell r="BE647"/>
          <cell r="BF647"/>
          <cell r="BG647"/>
          <cell r="BH647"/>
          <cell r="BI647"/>
          <cell r="BJ647"/>
          <cell r="BK647"/>
          <cell r="BL647"/>
          <cell r="BM647"/>
          <cell r="BN647"/>
          <cell r="BO647"/>
          <cell r="BP647"/>
          <cell r="BQ647"/>
          <cell r="BR647"/>
          <cell r="BS647"/>
          <cell r="BT647"/>
          <cell r="BU647"/>
          <cell r="BV647"/>
          <cell r="BW647"/>
          <cell r="BX647"/>
          <cell r="BY647"/>
          <cell r="BZ647"/>
          <cell r="CA647"/>
          <cell r="CB647"/>
          <cell r="CC647"/>
          <cell r="CD647"/>
          <cell r="CE647"/>
          <cell r="CF647"/>
          <cell r="CG647"/>
          <cell r="CH647"/>
          <cell r="CI647"/>
          <cell r="CJ647"/>
          <cell r="CK647"/>
          <cell r="CL647"/>
          <cell r="CM647"/>
          <cell r="CN647"/>
          <cell r="CO647"/>
          <cell r="CP647"/>
          <cell r="CQ647"/>
          <cell r="CR647"/>
          <cell r="CS647"/>
          <cell r="CT647"/>
          <cell r="CU647"/>
          <cell r="CV647"/>
          <cell r="CW647"/>
          <cell r="CX647"/>
          <cell r="CY647"/>
          <cell r="CZ647"/>
          <cell r="DA647"/>
          <cell r="DB647"/>
          <cell r="DC647"/>
          <cell r="DD647"/>
          <cell r="DE647"/>
          <cell r="DF647"/>
          <cell r="DG647"/>
          <cell r="DH647"/>
          <cell r="DI647"/>
          <cell r="DJ647"/>
          <cell r="DK647"/>
          <cell r="DL647"/>
          <cell r="DM647"/>
          <cell r="DN647"/>
          <cell r="DO647"/>
          <cell r="DP647"/>
          <cell r="DQ647"/>
          <cell r="DR647"/>
          <cell r="DS647"/>
          <cell r="DT647"/>
          <cell r="DU647"/>
          <cell r="DV647"/>
          <cell r="DW647"/>
          <cell r="DX647"/>
          <cell r="DY647"/>
          <cell r="DZ647"/>
          <cell r="EA647"/>
          <cell r="EB647"/>
          <cell r="EC647"/>
          <cell r="ED647"/>
          <cell r="EE647"/>
          <cell r="EF647"/>
          <cell r="EG647"/>
          <cell r="EH647"/>
          <cell r="EI647"/>
          <cell r="EJ647"/>
          <cell r="EK647"/>
          <cell r="EL647"/>
          <cell r="EM647"/>
          <cell r="EN647"/>
          <cell r="EO647"/>
          <cell r="EP647"/>
          <cell r="EQ647"/>
          <cell r="ER647"/>
          <cell r="ES647"/>
          <cell r="ET647"/>
          <cell r="EU647" t="str">
            <v>$ -</v>
          </cell>
          <cell r="EV647"/>
          <cell r="EW647"/>
          <cell r="EX647"/>
          <cell r="EY647"/>
          <cell r="EZ647"/>
          <cell r="FA647"/>
          <cell r="FB647">
            <v>0</v>
          </cell>
          <cell r="FC647" t="str">
            <v>#¡VALOR!</v>
          </cell>
          <cell r="FD647">
            <v>0</v>
          </cell>
          <cell r="FE647" t="str">
            <v>$ 0</v>
          </cell>
          <cell r="FF647" t="str">
            <v>#¡VALOR!</v>
          </cell>
          <cell r="FG647" t="str">
            <v>#¡VALOR!</v>
          </cell>
          <cell r="FH647"/>
          <cell r="FI647"/>
          <cell r="FJ647" t="str">
            <v>#N/D</v>
          </cell>
          <cell r="FK647" t="str">
            <v>#N/D</v>
          </cell>
          <cell r="FL647" t="str">
            <v>$647</v>
          </cell>
          <cell r="FM647" t="str">
            <v>#N/D</v>
          </cell>
          <cell r="FN647" t="str">
            <v>#N/D</v>
          </cell>
          <cell r="FO647" t="str">
            <v>#N/D</v>
          </cell>
          <cell r="FP647" t="str">
            <v>#N/D</v>
          </cell>
          <cell r="FQ647" t="str">
            <v>#¡REF!</v>
          </cell>
          <cell r="FR647" t="str">
            <v>#N/D</v>
          </cell>
          <cell r="FS647"/>
          <cell r="FT647"/>
          <cell r="FU647"/>
          <cell r="FV647">
            <v>0</v>
          </cell>
          <cell r="FW647" t="str">
            <v>#N/D</v>
          </cell>
          <cell r="FX647"/>
          <cell r="FY647"/>
          <cell r="FZ647"/>
          <cell r="GA647"/>
          <cell r="GB647"/>
          <cell r="GC647"/>
        </row>
        <row r="648">
          <cell r="A648"/>
          <cell r="B648"/>
          <cell r="C648">
            <v>2025</v>
          </cell>
          <cell r="D648"/>
          <cell r="E648"/>
          <cell r="F648"/>
          <cell r="G648"/>
          <cell r="H648"/>
          <cell r="I648"/>
          <cell r="J648"/>
          <cell r="K648"/>
          <cell r="L648"/>
          <cell r="M648"/>
          <cell r="N648"/>
          <cell r="O648"/>
          <cell r="P648"/>
          <cell r="Q648"/>
          <cell r="R648"/>
          <cell r="S648"/>
          <cell r="T648"/>
          <cell r="U648"/>
          <cell r="V648"/>
          <cell r="W648"/>
          <cell r="X648"/>
          <cell r="Y648"/>
          <cell r="Z648"/>
          <cell r="AA648"/>
          <cell r="AB648"/>
          <cell r="AC648"/>
          <cell r="AD648"/>
          <cell r="AE648"/>
          <cell r="AF648"/>
          <cell r="AG648"/>
          <cell r="AH648"/>
          <cell r="AI648"/>
          <cell r="AJ648"/>
          <cell r="AK648"/>
          <cell r="AL648"/>
          <cell r="AM648" t="str">
            <v>#¡VALOR!</v>
          </cell>
          <cell r="AN648">
            <v>0</v>
          </cell>
          <cell r="AO648"/>
          <cell r="AP648"/>
          <cell r="AQ648"/>
          <cell r="AR648"/>
          <cell r="AS648"/>
          <cell r="AT648"/>
          <cell r="AU648"/>
          <cell r="AV648"/>
          <cell r="AW648"/>
          <cell r="AX648"/>
          <cell r="AY648"/>
          <cell r="AZ648"/>
          <cell r="BA648"/>
          <cell r="BB648"/>
          <cell r="BC648"/>
          <cell r="BD648"/>
          <cell r="BE648"/>
          <cell r="BF648"/>
          <cell r="BG648"/>
          <cell r="BH648"/>
          <cell r="BI648"/>
          <cell r="BJ648"/>
          <cell r="BK648"/>
          <cell r="BL648"/>
          <cell r="BM648"/>
          <cell r="BN648"/>
          <cell r="BO648"/>
          <cell r="BP648"/>
          <cell r="BQ648"/>
          <cell r="BR648"/>
          <cell r="BS648"/>
          <cell r="BT648"/>
          <cell r="BU648"/>
          <cell r="BV648"/>
          <cell r="BW648"/>
          <cell r="BX648"/>
          <cell r="BY648"/>
          <cell r="BZ648"/>
          <cell r="CA648"/>
          <cell r="CB648"/>
          <cell r="CC648"/>
          <cell r="CD648"/>
          <cell r="CE648"/>
          <cell r="CF648"/>
          <cell r="CG648"/>
          <cell r="CH648"/>
          <cell r="CI648"/>
          <cell r="CJ648"/>
          <cell r="CK648"/>
          <cell r="CL648"/>
          <cell r="CM648"/>
          <cell r="CN648"/>
          <cell r="CO648"/>
          <cell r="CP648"/>
          <cell r="CQ648"/>
          <cell r="CR648"/>
          <cell r="CS648"/>
          <cell r="CT648"/>
          <cell r="CU648"/>
          <cell r="CV648"/>
          <cell r="CW648"/>
          <cell r="CX648"/>
          <cell r="CY648"/>
          <cell r="CZ648"/>
          <cell r="DA648"/>
          <cell r="DB648"/>
          <cell r="DC648"/>
          <cell r="DD648"/>
          <cell r="DE648"/>
          <cell r="DF648"/>
          <cell r="DG648"/>
          <cell r="DH648"/>
          <cell r="DI648"/>
          <cell r="DJ648"/>
          <cell r="DK648"/>
          <cell r="DL648"/>
          <cell r="DM648"/>
          <cell r="DN648"/>
          <cell r="DO648"/>
          <cell r="DP648"/>
          <cell r="DQ648"/>
          <cell r="DR648"/>
          <cell r="DS648"/>
          <cell r="DT648"/>
          <cell r="DU648"/>
          <cell r="DV648"/>
          <cell r="DW648"/>
          <cell r="DX648"/>
          <cell r="DY648"/>
          <cell r="DZ648"/>
          <cell r="EA648"/>
          <cell r="EB648"/>
          <cell r="EC648"/>
          <cell r="ED648"/>
          <cell r="EE648"/>
          <cell r="EF648"/>
          <cell r="EG648"/>
          <cell r="EH648"/>
          <cell r="EI648"/>
          <cell r="EJ648"/>
          <cell r="EK648"/>
          <cell r="EL648"/>
          <cell r="EM648"/>
          <cell r="EN648"/>
          <cell r="EO648"/>
          <cell r="EP648"/>
          <cell r="EQ648"/>
          <cell r="ER648"/>
          <cell r="ES648"/>
          <cell r="ET648"/>
          <cell r="EU648" t="str">
            <v>$ -</v>
          </cell>
          <cell r="EV648"/>
          <cell r="EW648"/>
          <cell r="EX648"/>
          <cell r="EY648"/>
          <cell r="EZ648"/>
          <cell r="FA648"/>
          <cell r="FB648">
            <v>0</v>
          </cell>
          <cell r="FC648" t="str">
            <v>#¡VALOR!</v>
          </cell>
          <cell r="FD648">
            <v>0</v>
          </cell>
          <cell r="FE648" t="str">
            <v>$ 0</v>
          </cell>
          <cell r="FF648" t="str">
            <v>#¡VALOR!</v>
          </cell>
          <cell r="FG648" t="str">
            <v>#¡VALOR!</v>
          </cell>
          <cell r="FH648"/>
          <cell r="FI648"/>
          <cell r="FJ648" t="str">
            <v>#N/D</v>
          </cell>
          <cell r="FK648" t="str">
            <v>#N/D</v>
          </cell>
          <cell r="FL648" t="str">
            <v>$648</v>
          </cell>
          <cell r="FM648" t="str">
            <v>#N/D</v>
          </cell>
          <cell r="FN648" t="str">
            <v>#N/D</v>
          </cell>
          <cell r="FO648" t="str">
            <v>#N/D</v>
          </cell>
          <cell r="FP648" t="str">
            <v>#N/D</v>
          </cell>
          <cell r="FQ648" t="str">
            <v>#¡REF!</v>
          </cell>
          <cell r="FR648" t="str">
            <v>#N/D</v>
          </cell>
          <cell r="FS648"/>
          <cell r="FT648"/>
          <cell r="FU648"/>
          <cell r="FV648">
            <v>0</v>
          </cell>
          <cell r="FW648" t="str">
            <v>#N/D</v>
          </cell>
          <cell r="FX648"/>
          <cell r="FY648"/>
          <cell r="FZ648"/>
          <cell r="GA648"/>
          <cell r="GB648"/>
          <cell r="GC648"/>
        </row>
        <row r="649">
          <cell r="A649"/>
          <cell r="B649"/>
          <cell r="C649">
            <v>2025</v>
          </cell>
          <cell r="D649"/>
          <cell r="E649"/>
          <cell r="F649"/>
          <cell r="G649"/>
          <cell r="H649"/>
          <cell r="I649"/>
          <cell r="J649"/>
          <cell r="K649"/>
          <cell r="L649"/>
          <cell r="M649"/>
          <cell r="N649"/>
          <cell r="O649"/>
          <cell r="P649"/>
          <cell r="Q649"/>
          <cell r="R649"/>
          <cell r="S649"/>
          <cell r="T649"/>
          <cell r="U649"/>
          <cell r="V649"/>
          <cell r="W649"/>
          <cell r="X649"/>
          <cell r="Y649"/>
          <cell r="Z649"/>
          <cell r="AA649"/>
          <cell r="AB649"/>
          <cell r="AC649"/>
          <cell r="AD649"/>
          <cell r="AE649"/>
          <cell r="AF649"/>
          <cell r="AG649"/>
          <cell r="AH649"/>
          <cell r="AI649"/>
          <cell r="AJ649"/>
          <cell r="AK649"/>
          <cell r="AL649"/>
          <cell r="AM649" t="str">
            <v>#¡VALOR!</v>
          </cell>
          <cell r="AN649">
            <v>0</v>
          </cell>
          <cell r="AO649"/>
          <cell r="AP649"/>
          <cell r="AQ649"/>
          <cell r="AR649"/>
          <cell r="AS649"/>
          <cell r="AT649"/>
          <cell r="AU649"/>
          <cell r="AV649"/>
          <cell r="AW649"/>
          <cell r="AX649"/>
          <cell r="AY649"/>
          <cell r="AZ649"/>
          <cell r="BA649"/>
          <cell r="BB649"/>
          <cell r="BC649"/>
          <cell r="BD649"/>
          <cell r="BE649"/>
          <cell r="BF649"/>
          <cell r="BG649"/>
          <cell r="BH649"/>
          <cell r="BI649"/>
          <cell r="BJ649"/>
          <cell r="BK649"/>
          <cell r="BL649"/>
          <cell r="BM649"/>
          <cell r="BN649"/>
          <cell r="BO649"/>
          <cell r="BP649"/>
          <cell r="BQ649"/>
          <cell r="BR649"/>
          <cell r="BS649"/>
          <cell r="BT649"/>
          <cell r="BU649"/>
          <cell r="BV649"/>
          <cell r="BW649"/>
          <cell r="BX649"/>
          <cell r="BY649"/>
          <cell r="BZ649"/>
          <cell r="CA649"/>
          <cell r="CB649"/>
          <cell r="CC649"/>
          <cell r="CD649"/>
          <cell r="CE649"/>
          <cell r="CF649"/>
          <cell r="CG649"/>
          <cell r="CH649"/>
          <cell r="CI649"/>
          <cell r="CJ649"/>
          <cell r="CK649"/>
          <cell r="CL649"/>
          <cell r="CM649"/>
          <cell r="CN649"/>
          <cell r="CO649"/>
          <cell r="CP649"/>
          <cell r="CQ649"/>
          <cell r="CR649"/>
          <cell r="CS649"/>
          <cell r="CT649"/>
          <cell r="CU649"/>
          <cell r="CV649"/>
          <cell r="CW649"/>
          <cell r="CX649"/>
          <cell r="CY649"/>
          <cell r="CZ649"/>
          <cell r="DA649"/>
          <cell r="DB649"/>
          <cell r="DC649"/>
          <cell r="DD649"/>
          <cell r="DE649"/>
          <cell r="DF649"/>
          <cell r="DG649"/>
          <cell r="DH649"/>
          <cell r="DI649"/>
          <cell r="DJ649"/>
          <cell r="DK649"/>
          <cell r="DL649"/>
          <cell r="DM649"/>
          <cell r="DN649"/>
          <cell r="DO649"/>
          <cell r="DP649"/>
          <cell r="DQ649"/>
          <cell r="DR649"/>
          <cell r="DS649"/>
          <cell r="DT649"/>
          <cell r="DU649"/>
          <cell r="DV649"/>
          <cell r="DW649"/>
          <cell r="DX649"/>
          <cell r="DY649"/>
          <cell r="DZ649"/>
          <cell r="EA649"/>
          <cell r="EB649"/>
          <cell r="EC649"/>
          <cell r="ED649"/>
          <cell r="EE649"/>
          <cell r="EF649"/>
          <cell r="EG649"/>
          <cell r="EH649"/>
          <cell r="EI649"/>
          <cell r="EJ649"/>
          <cell r="EK649"/>
          <cell r="EL649"/>
          <cell r="EM649"/>
          <cell r="EN649"/>
          <cell r="EO649"/>
          <cell r="EP649"/>
          <cell r="EQ649"/>
          <cell r="ER649"/>
          <cell r="ES649"/>
          <cell r="ET649"/>
          <cell r="EU649" t="str">
            <v>$ -</v>
          </cell>
          <cell r="EV649"/>
          <cell r="EW649"/>
          <cell r="EX649"/>
          <cell r="EY649"/>
          <cell r="EZ649"/>
          <cell r="FA649"/>
          <cell r="FB649">
            <v>0</v>
          </cell>
          <cell r="FC649" t="str">
            <v>#¡VALOR!</v>
          </cell>
          <cell r="FD649">
            <v>0</v>
          </cell>
          <cell r="FE649" t="str">
            <v>$ 0</v>
          </cell>
          <cell r="FF649" t="str">
            <v>#¡VALOR!</v>
          </cell>
          <cell r="FG649" t="str">
            <v>#¡VALOR!</v>
          </cell>
          <cell r="FH649"/>
          <cell r="FI649"/>
          <cell r="FJ649" t="str">
            <v>#N/D</v>
          </cell>
          <cell r="FK649" t="str">
            <v>#N/D</v>
          </cell>
          <cell r="FL649" t="str">
            <v>$649</v>
          </cell>
          <cell r="FM649" t="str">
            <v>#N/D</v>
          </cell>
          <cell r="FN649" t="str">
            <v>#N/D</v>
          </cell>
          <cell r="FO649" t="str">
            <v>#N/D</v>
          </cell>
          <cell r="FP649" t="str">
            <v>#N/D</v>
          </cell>
          <cell r="FQ649" t="str">
            <v>#¡REF!</v>
          </cell>
          <cell r="FR649" t="str">
            <v>#N/D</v>
          </cell>
          <cell r="FS649"/>
          <cell r="FT649"/>
          <cell r="FU649"/>
          <cell r="FV649">
            <v>0</v>
          </cell>
          <cell r="FW649" t="str">
            <v>#N/D</v>
          </cell>
          <cell r="FX649"/>
          <cell r="FY649"/>
          <cell r="FZ649"/>
          <cell r="GA649"/>
          <cell r="GB649"/>
          <cell r="GC649"/>
        </row>
        <row r="650">
          <cell r="A650"/>
          <cell r="B650"/>
          <cell r="C650">
            <v>2025</v>
          </cell>
          <cell r="D650"/>
          <cell r="E650"/>
          <cell r="F650"/>
          <cell r="G650"/>
          <cell r="H650"/>
          <cell r="I650"/>
          <cell r="J650"/>
          <cell r="K650"/>
          <cell r="L650"/>
          <cell r="M650"/>
          <cell r="N650"/>
          <cell r="O650"/>
          <cell r="P650"/>
          <cell r="Q650"/>
          <cell r="R650"/>
          <cell r="S650"/>
          <cell r="T650"/>
          <cell r="U650"/>
          <cell r="V650"/>
          <cell r="W650"/>
          <cell r="X650"/>
          <cell r="Y650"/>
          <cell r="Z650"/>
          <cell r="AA650"/>
          <cell r="AB650"/>
          <cell r="AC650"/>
          <cell r="AD650"/>
          <cell r="AE650"/>
          <cell r="AF650"/>
          <cell r="AG650"/>
          <cell r="AH650"/>
          <cell r="AI650"/>
          <cell r="AJ650"/>
          <cell r="AK650"/>
          <cell r="AL650"/>
          <cell r="AM650" t="str">
            <v>#¡VALOR!</v>
          </cell>
          <cell r="AN650">
            <v>0</v>
          </cell>
          <cell r="AO650"/>
          <cell r="AP650"/>
          <cell r="AQ650"/>
          <cell r="AR650"/>
          <cell r="AS650"/>
          <cell r="AT650"/>
          <cell r="AU650"/>
          <cell r="AV650"/>
          <cell r="AW650"/>
          <cell r="AX650"/>
          <cell r="AY650"/>
          <cell r="AZ650"/>
          <cell r="BA650"/>
          <cell r="BB650"/>
          <cell r="BC650"/>
          <cell r="BD650"/>
          <cell r="BE650"/>
          <cell r="BF650"/>
          <cell r="BG650"/>
          <cell r="BH650"/>
          <cell r="BI650"/>
          <cell r="BJ650"/>
          <cell r="BK650"/>
          <cell r="BL650"/>
          <cell r="BM650"/>
          <cell r="BN650"/>
          <cell r="BO650"/>
          <cell r="BP650"/>
          <cell r="BQ650"/>
          <cell r="BR650"/>
          <cell r="BS650"/>
          <cell r="BT650"/>
          <cell r="BU650"/>
          <cell r="BV650"/>
          <cell r="BW650"/>
          <cell r="BX650"/>
          <cell r="BY650"/>
          <cell r="BZ650"/>
          <cell r="CA650"/>
          <cell r="CB650"/>
          <cell r="CC650"/>
          <cell r="CD650"/>
          <cell r="CE650"/>
          <cell r="CF650"/>
          <cell r="CG650"/>
          <cell r="CH650"/>
          <cell r="CI650"/>
          <cell r="CJ650"/>
          <cell r="CK650"/>
          <cell r="CL650"/>
          <cell r="CM650"/>
          <cell r="CN650"/>
          <cell r="CO650"/>
          <cell r="CP650"/>
          <cell r="CQ650"/>
          <cell r="CR650"/>
          <cell r="CS650"/>
          <cell r="CT650"/>
          <cell r="CU650"/>
          <cell r="CV650"/>
          <cell r="CW650"/>
          <cell r="CX650"/>
          <cell r="CY650"/>
          <cell r="CZ650"/>
          <cell r="DA650"/>
          <cell r="DB650"/>
          <cell r="DC650"/>
          <cell r="DD650"/>
          <cell r="DE650"/>
          <cell r="DF650"/>
          <cell r="DG650"/>
          <cell r="DH650"/>
          <cell r="DI650"/>
          <cell r="DJ650"/>
          <cell r="DK650"/>
          <cell r="DL650"/>
          <cell r="DM650"/>
          <cell r="DN650"/>
          <cell r="DO650"/>
          <cell r="DP650"/>
          <cell r="DQ650"/>
          <cell r="DR650"/>
          <cell r="DS650"/>
          <cell r="DT650"/>
          <cell r="DU650"/>
          <cell r="DV650"/>
          <cell r="DW650"/>
          <cell r="DX650"/>
          <cell r="DY650"/>
          <cell r="DZ650"/>
          <cell r="EA650"/>
          <cell r="EB650"/>
          <cell r="EC650"/>
          <cell r="ED650"/>
          <cell r="EE650"/>
          <cell r="EF650"/>
          <cell r="EG650"/>
          <cell r="EH650"/>
          <cell r="EI650"/>
          <cell r="EJ650"/>
          <cell r="EK650"/>
          <cell r="EL650"/>
          <cell r="EM650"/>
          <cell r="EN650"/>
          <cell r="EO650"/>
          <cell r="EP650"/>
          <cell r="EQ650"/>
          <cell r="ER650"/>
          <cell r="ES650"/>
          <cell r="ET650"/>
          <cell r="EU650" t="str">
            <v>$ -</v>
          </cell>
          <cell r="EV650"/>
          <cell r="EW650"/>
          <cell r="EX650"/>
          <cell r="EY650"/>
          <cell r="EZ650"/>
          <cell r="FA650"/>
          <cell r="FB650">
            <v>0</v>
          </cell>
          <cell r="FC650" t="str">
            <v>#¡VALOR!</v>
          </cell>
          <cell r="FD650">
            <v>0</v>
          </cell>
          <cell r="FE650" t="str">
            <v>$ 0</v>
          </cell>
          <cell r="FF650" t="str">
            <v>#¡VALOR!</v>
          </cell>
          <cell r="FG650" t="str">
            <v>#¡VALOR!</v>
          </cell>
          <cell r="FH650"/>
          <cell r="FI650"/>
          <cell r="FJ650" t="str">
            <v>#N/D</v>
          </cell>
          <cell r="FK650" t="str">
            <v>#N/D</v>
          </cell>
          <cell r="FL650" t="str">
            <v>$650</v>
          </cell>
          <cell r="FM650" t="str">
            <v>#N/D</v>
          </cell>
          <cell r="FN650" t="str">
            <v>#N/D</v>
          </cell>
          <cell r="FO650" t="str">
            <v>#N/D</v>
          </cell>
          <cell r="FP650" t="str">
            <v>#N/D</v>
          </cell>
          <cell r="FQ650" t="str">
            <v>#¡REF!</v>
          </cell>
          <cell r="FR650" t="str">
            <v>#N/D</v>
          </cell>
          <cell r="FS650"/>
          <cell r="FT650"/>
          <cell r="FU650"/>
          <cell r="FV650">
            <v>0</v>
          </cell>
          <cell r="FW650" t="str">
            <v>#N/D</v>
          </cell>
          <cell r="FX650"/>
          <cell r="FY650"/>
          <cell r="FZ650"/>
          <cell r="GA650"/>
          <cell r="GB650"/>
          <cell r="GC650"/>
        </row>
        <row r="651">
          <cell r="A651"/>
          <cell r="B651"/>
          <cell r="C651">
            <v>2025</v>
          </cell>
          <cell r="D651"/>
          <cell r="E651"/>
          <cell r="F651"/>
          <cell r="G651"/>
          <cell r="H651"/>
          <cell r="I651"/>
          <cell r="J651"/>
          <cell r="K651"/>
          <cell r="L651"/>
          <cell r="M651"/>
          <cell r="N651"/>
          <cell r="O651"/>
          <cell r="P651"/>
          <cell r="Q651"/>
          <cell r="R651"/>
          <cell r="S651"/>
          <cell r="T651"/>
          <cell r="U651"/>
          <cell r="V651"/>
          <cell r="W651"/>
          <cell r="X651"/>
          <cell r="Y651"/>
          <cell r="Z651"/>
          <cell r="AA651"/>
          <cell r="AB651"/>
          <cell r="AC651"/>
          <cell r="AD651"/>
          <cell r="AE651"/>
          <cell r="AF651"/>
          <cell r="AG651"/>
          <cell r="AH651"/>
          <cell r="AI651"/>
          <cell r="AJ651"/>
          <cell r="AK651"/>
          <cell r="AL651"/>
          <cell r="AM651" t="str">
            <v>#¡VALOR!</v>
          </cell>
          <cell r="AN651">
            <v>0</v>
          </cell>
          <cell r="AO651"/>
          <cell r="AP651"/>
          <cell r="AQ651"/>
          <cell r="AR651"/>
          <cell r="AS651"/>
          <cell r="AT651"/>
          <cell r="AU651"/>
          <cell r="AV651"/>
          <cell r="AW651"/>
          <cell r="AX651"/>
          <cell r="AY651"/>
          <cell r="AZ651"/>
          <cell r="BA651"/>
          <cell r="BB651"/>
          <cell r="BC651"/>
          <cell r="BD651"/>
          <cell r="BE651"/>
          <cell r="BF651"/>
          <cell r="BG651"/>
          <cell r="BH651"/>
          <cell r="BI651"/>
          <cell r="BJ651"/>
          <cell r="BK651"/>
          <cell r="BL651"/>
          <cell r="BM651"/>
          <cell r="BN651"/>
          <cell r="BO651"/>
          <cell r="BP651"/>
          <cell r="BQ651"/>
          <cell r="BR651"/>
          <cell r="BS651"/>
          <cell r="BT651"/>
          <cell r="BU651"/>
          <cell r="BV651"/>
          <cell r="BW651"/>
          <cell r="BX651"/>
          <cell r="BY651"/>
          <cell r="BZ651"/>
          <cell r="CA651"/>
          <cell r="CB651"/>
          <cell r="CC651"/>
          <cell r="CD651"/>
          <cell r="CE651"/>
          <cell r="CF651"/>
          <cell r="CG651"/>
          <cell r="CH651"/>
          <cell r="CI651"/>
          <cell r="CJ651"/>
          <cell r="CK651"/>
          <cell r="CL651"/>
          <cell r="CM651"/>
          <cell r="CN651"/>
          <cell r="CO651"/>
          <cell r="CP651"/>
          <cell r="CQ651"/>
          <cell r="CR651"/>
          <cell r="CS651"/>
          <cell r="CT651"/>
          <cell r="CU651"/>
          <cell r="CV651"/>
          <cell r="CW651"/>
          <cell r="CX651"/>
          <cell r="CY651"/>
          <cell r="CZ651"/>
          <cell r="DA651"/>
          <cell r="DB651"/>
          <cell r="DC651"/>
          <cell r="DD651"/>
          <cell r="DE651"/>
          <cell r="DF651"/>
          <cell r="DG651"/>
          <cell r="DH651"/>
          <cell r="DI651"/>
          <cell r="DJ651"/>
          <cell r="DK651"/>
          <cell r="DL651"/>
          <cell r="DM651"/>
          <cell r="DN651"/>
          <cell r="DO651"/>
          <cell r="DP651"/>
          <cell r="DQ651"/>
          <cell r="DR651"/>
          <cell r="DS651"/>
          <cell r="DT651"/>
          <cell r="DU651"/>
          <cell r="DV651"/>
          <cell r="DW651"/>
          <cell r="DX651"/>
          <cell r="DY651"/>
          <cell r="DZ651"/>
          <cell r="EA651"/>
          <cell r="EB651"/>
          <cell r="EC651"/>
          <cell r="ED651"/>
          <cell r="EE651"/>
          <cell r="EF651"/>
          <cell r="EG651"/>
          <cell r="EH651"/>
          <cell r="EI651"/>
          <cell r="EJ651"/>
          <cell r="EK651"/>
          <cell r="EL651"/>
          <cell r="EM651"/>
          <cell r="EN651"/>
          <cell r="EO651"/>
          <cell r="EP651"/>
          <cell r="EQ651"/>
          <cell r="ER651"/>
          <cell r="ES651"/>
          <cell r="ET651"/>
          <cell r="EU651" t="str">
            <v>$ -</v>
          </cell>
          <cell r="EV651"/>
          <cell r="EW651"/>
          <cell r="EX651"/>
          <cell r="EY651"/>
          <cell r="EZ651"/>
          <cell r="FA651"/>
          <cell r="FB651">
            <v>0</v>
          </cell>
          <cell r="FC651" t="str">
            <v>#¡VALOR!</v>
          </cell>
          <cell r="FD651">
            <v>0</v>
          </cell>
          <cell r="FE651" t="str">
            <v>$ 0</v>
          </cell>
          <cell r="FF651" t="str">
            <v>#¡VALOR!</v>
          </cell>
          <cell r="FG651" t="str">
            <v>#¡VALOR!</v>
          </cell>
          <cell r="FH651"/>
          <cell r="FI651"/>
          <cell r="FJ651" t="str">
            <v>#N/D</v>
          </cell>
          <cell r="FK651" t="str">
            <v>#N/D</v>
          </cell>
          <cell r="FL651" t="str">
            <v>$651</v>
          </cell>
          <cell r="FM651" t="str">
            <v>#N/D</v>
          </cell>
          <cell r="FN651" t="str">
            <v>#N/D</v>
          </cell>
          <cell r="FO651" t="str">
            <v>#N/D</v>
          </cell>
          <cell r="FP651" t="str">
            <v>#N/D</v>
          </cell>
          <cell r="FQ651" t="str">
            <v>#¡REF!</v>
          </cell>
          <cell r="FR651" t="str">
            <v>#N/D</v>
          </cell>
          <cell r="FS651"/>
          <cell r="FT651"/>
          <cell r="FU651"/>
          <cell r="FV651">
            <v>0</v>
          </cell>
          <cell r="FW651" t="str">
            <v>#N/D</v>
          </cell>
          <cell r="FX651"/>
          <cell r="FY651"/>
          <cell r="FZ651"/>
          <cell r="GA651"/>
          <cell r="GB651"/>
          <cell r="GC651"/>
        </row>
        <row r="652">
          <cell r="A652"/>
          <cell r="B652"/>
          <cell r="C652">
            <v>2025</v>
          </cell>
          <cell r="D652"/>
          <cell r="E652"/>
          <cell r="F652"/>
          <cell r="G652"/>
          <cell r="H652"/>
          <cell r="I652"/>
          <cell r="J652"/>
          <cell r="K652"/>
          <cell r="L652"/>
          <cell r="M652"/>
          <cell r="N652"/>
          <cell r="O652"/>
          <cell r="P652"/>
          <cell r="Q652"/>
          <cell r="R652"/>
          <cell r="S652"/>
          <cell r="T652"/>
          <cell r="U652"/>
          <cell r="V652"/>
          <cell r="W652"/>
          <cell r="X652"/>
          <cell r="Y652"/>
          <cell r="Z652"/>
          <cell r="AA652"/>
          <cell r="AB652"/>
          <cell r="AC652"/>
          <cell r="AD652"/>
          <cell r="AE652"/>
          <cell r="AF652"/>
          <cell r="AG652"/>
          <cell r="AH652"/>
          <cell r="AI652"/>
          <cell r="AJ652"/>
          <cell r="AK652"/>
          <cell r="AL652"/>
          <cell r="AM652" t="str">
            <v>#¡VALOR!</v>
          </cell>
          <cell r="AN652">
            <v>0</v>
          </cell>
          <cell r="AO652"/>
          <cell r="AP652"/>
          <cell r="AQ652"/>
          <cell r="AR652"/>
          <cell r="AS652"/>
          <cell r="AT652"/>
          <cell r="AU652"/>
          <cell r="AV652"/>
          <cell r="AW652"/>
          <cell r="AX652"/>
          <cell r="AY652"/>
          <cell r="AZ652"/>
          <cell r="BA652"/>
          <cell r="BB652"/>
          <cell r="BC652"/>
          <cell r="BD652"/>
          <cell r="BE652"/>
          <cell r="BF652"/>
          <cell r="BG652"/>
          <cell r="BH652"/>
          <cell r="BI652"/>
          <cell r="BJ652"/>
          <cell r="BK652"/>
          <cell r="BL652"/>
          <cell r="BM652"/>
          <cell r="BN652"/>
          <cell r="BO652"/>
          <cell r="BP652"/>
          <cell r="BQ652"/>
          <cell r="BR652"/>
          <cell r="BS652"/>
          <cell r="BT652"/>
          <cell r="BU652"/>
          <cell r="BV652"/>
          <cell r="BW652"/>
          <cell r="BX652"/>
          <cell r="BY652"/>
          <cell r="BZ652"/>
          <cell r="CA652"/>
          <cell r="CB652"/>
          <cell r="CC652"/>
          <cell r="CD652"/>
          <cell r="CE652"/>
          <cell r="CF652"/>
          <cell r="CG652"/>
          <cell r="CH652"/>
          <cell r="CI652"/>
          <cell r="CJ652"/>
          <cell r="CK652"/>
          <cell r="CL652"/>
          <cell r="CM652"/>
          <cell r="CN652"/>
          <cell r="CO652"/>
          <cell r="CP652"/>
          <cell r="CQ652"/>
          <cell r="CR652"/>
          <cell r="CS652"/>
          <cell r="CT652"/>
          <cell r="CU652"/>
          <cell r="CV652"/>
          <cell r="CW652"/>
          <cell r="CX652"/>
          <cell r="CY652"/>
          <cell r="CZ652"/>
          <cell r="DA652"/>
          <cell r="DB652"/>
          <cell r="DC652"/>
          <cell r="DD652"/>
          <cell r="DE652"/>
          <cell r="DF652"/>
          <cell r="DG652"/>
          <cell r="DH652"/>
          <cell r="DI652"/>
          <cell r="DJ652"/>
          <cell r="DK652"/>
          <cell r="DL652"/>
          <cell r="DM652"/>
          <cell r="DN652"/>
          <cell r="DO652"/>
          <cell r="DP652"/>
          <cell r="DQ652"/>
          <cell r="DR652"/>
          <cell r="DS652"/>
          <cell r="DT652"/>
          <cell r="DU652"/>
          <cell r="DV652"/>
          <cell r="DW652"/>
          <cell r="DX652"/>
          <cell r="DY652"/>
          <cell r="DZ652"/>
          <cell r="EA652"/>
          <cell r="EB652"/>
          <cell r="EC652"/>
          <cell r="ED652"/>
          <cell r="EE652"/>
          <cell r="EF652"/>
          <cell r="EG652"/>
          <cell r="EH652"/>
          <cell r="EI652"/>
          <cell r="EJ652"/>
          <cell r="EK652"/>
          <cell r="EL652"/>
          <cell r="EM652"/>
          <cell r="EN652"/>
          <cell r="EO652"/>
          <cell r="EP652"/>
          <cell r="EQ652"/>
          <cell r="ER652"/>
          <cell r="ES652"/>
          <cell r="ET652"/>
          <cell r="EU652" t="str">
            <v>$ -</v>
          </cell>
          <cell r="EV652"/>
          <cell r="EW652"/>
          <cell r="EX652"/>
          <cell r="EY652"/>
          <cell r="EZ652"/>
          <cell r="FA652"/>
          <cell r="FB652">
            <v>0</v>
          </cell>
          <cell r="FC652" t="str">
            <v>#¡VALOR!</v>
          </cell>
          <cell r="FD652">
            <v>0</v>
          </cell>
          <cell r="FE652" t="str">
            <v>$ 0</v>
          </cell>
          <cell r="FF652" t="str">
            <v>#¡VALOR!</v>
          </cell>
          <cell r="FG652" t="str">
            <v>#¡VALOR!</v>
          </cell>
          <cell r="FH652"/>
          <cell r="FI652"/>
          <cell r="FJ652" t="str">
            <v>#N/D</v>
          </cell>
          <cell r="FK652" t="str">
            <v>#N/D</v>
          </cell>
          <cell r="FL652" t="str">
            <v>$652</v>
          </cell>
          <cell r="FM652" t="str">
            <v>#N/D</v>
          </cell>
          <cell r="FN652" t="str">
            <v>#N/D</v>
          </cell>
          <cell r="FO652" t="str">
            <v>#N/D</v>
          </cell>
          <cell r="FP652" t="str">
            <v>#N/D</v>
          </cell>
          <cell r="FQ652" t="str">
            <v>#¡REF!</v>
          </cell>
          <cell r="FR652" t="str">
            <v>#N/D</v>
          </cell>
          <cell r="FS652"/>
          <cell r="FT652"/>
          <cell r="FU652"/>
          <cell r="FV652">
            <v>0</v>
          </cell>
          <cell r="FW652" t="str">
            <v>#N/D</v>
          </cell>
          <cell r="FX652"/>
          <cell r="FY652"/>
          <cell r="FZ652"/>
          <cell r="GA652"/>
          <cell r="GB652"/>
          <cell r="GC652"/>
        </row>
        <row r="653">
          <cell r="A653"/>
          <cell r="B653"/>
          <cell r="C653">
            <v>2025</v>
          </cell>
          <cell r="D653"/>
          <cell r="E653"/>
          <cell r="F653"/>
          <cell r="G653"/>
          <cell r="H653"/>
          <cell r="I653"/>
          <cell r="J653"/>
          <cell r="K653"/>
          <cell r="L653"/>
          <cell r="M653"/>
          <cell r="N653"/>
          <cell r="O653"/>
          <cell r="P653"/>
          <cell r="Q653"/>
          <cell r="R653"/>
          <cell r="S653"/>
          <cell r="T653"/>
          <cell r="U653"/>
          <cell r="V653"/>
          <cell r="W653"/>
          <cell r="X653"/>
          <cell r="Y653"/>
          <cell r="Z653"/>
          <cell r="AA653"/>
          <cell r="AB653"/>
          <cell r="AC653"/>
          <cell r="AD653"/>
          <cell r="AE653"/>
          <cell r="AF653"/>
          <cell r="AG653"/>
          <cell r="AH653"/>
          <cell r="AI653"/>
          <cell r="AJ653"/>
          <cell r="AK653"/>
          <cell r="AL653"/>
          <cell r="AM653" t="str">
            <v>#¡VALOR!</v>
          </cell>
          <cell r="AN653">
            <v>0</v>
          </cell>
          <cell r="AO653"/>
          <cell r="AP653"/>
          <cell r="AQ653"/>
          <cell r="AR653"/>
          <cell r="AS653"/>
          <cell r="AT653"/>
          <cell r="AU653"/>
          <cell r="AV653"/>
          <cell r="AW653"/>
          <cell r="AX653"/>
          <cell r="AY653"/>
          <cell r="AZ653"/>
          <cell r="BA653"/>
          <cell r="BB653"/>
          <cell r="BC653"/>
          <cell r="BD653"/>
          <cell r="BE653"/>
          <cell r="BF653"/>
          <cell r="BG653"/>
          <cell r="BH653"/>
          <cell r="BI653"/>
          <cell r="BJ653"/>
          <cell r="BK653"/>
          <cell r="BL653"/>
          <cell r="BM653"/>
          <cell r="BN653"/>
          <cell r="BO653"/>
          <cell r="BP653"/>
          <cell r="BQ653"/>
          <cell r="BR653"/>
          <cell r="BS653"/>
          <cell r="BT653"/>
          <cell r="BU653"/>
          <cell r="BV653"/>
          <cell r="BW653"/>
          <cell r="BX653"/>
          <cell r="BY653"/>
          <cell r="BZ653"/>
          <cell r="CA653"/>
          <cell r="CB653"/>
          <cell r="CC653"/>
          <cell r="CD653"/>
          <cell r="CE653"/>
          <cell r="CF653"/>
          <cell r="CG653"/>
          <cell r="CH653"/>
          <cell r="CI653"/>
          <cell r="CJ653"/>
          <cell r="CK653"/>
          <cell r="CL653"/>
          <cell r="CM653"/>
          <cell r="CN653"/>
          <cell r="CO653"/>
          <cell r="CP653"/>
          <cell r="CQ653"/>
          <cell r="CR653"/>
          <cell r="CS653"/>
          <cell r="CT653"/>
          <cell r="CU653"/>
          <cell r="CV653"/>
          <cell r="CW653"/>
          <cell r="CX653"/>
          <cell r="CY653"/>
          <cell r="CZ653"/>
          <cell r="DA653"/>
          <cell r="DB653"/>
          <cell r="DC653"/>
          <cell r="DD653"/>
          <cell r="DE653"/>
          <cell r="DF653"/>
          <cell r="DG653"/>
          <cell r="DH653"/>
          <cell r="DI653"/>
          <cell r="DJ653"/>
          <cell r="DK653"/>
          <cell r="DL653"/>
          <cell r="DM653"/>
          <cell r="DN653"/>
          <cell r="DO653"/>
          <cell r="DP653"/>
          <cell r="DQ653"/>
          <cell r="DR653"/>
          <cell r="DS653"/>
          <cell r="DT653"/>
          <cell r="DU653"/>
          <cell r="DV653"/>
          <cell r="DW653"/>
          <cell r="DX653"/>
          <cell r="DY653"/>
          <cell r="DZ653"/>
          <cell r="EA653"/>
          <cell r="EB653"/>
          <cell r="EC653"/>
          <cell r="ED653"/>
          <cell r="EE653"/>
          <cell r="EF653"/>
          <cell r="EG653"/>
          <cell r="EH653"/>
          <cell r="EI653"/>
          <cell r="EJ653"/>
          <cell r="EK653"/>
          <cell r="EL653"/>
          <cell r="EM653"/>
          <cell r="EN653"/>
          <cell r="EO653"/>
          <cell r="EP653"/>
          <cell r="EQ653"/>
          <cell r="ER653"/>
          <cell r="ES653"/>
          <cell r="ET653"/>
          <cell r="EU653" t="str">
            <v>$ -</v>
          </cell>
          <cell r="EV653"/>
          <cell r="EW653"/>
          <cell r="EX653"/>
          <cell r="EY653"/>
          <cell r="EZ653"/>
          <cell r="FA653"/>
          <cell r="FB653">
            <v>0</v>
          </cell>
          <cell r="FC653" t="str">
            <v>#¡VALOR!</v>
          </cell>
          <cell r="FD653">
            <v>0</v>
          </cell>
          <cell r="FE653" t="str">
            <v>$ 0</v>
          </cell>
          <cell r="FF653" t="str">
            <v>#¡VALOR!</v>
          </cell>
          <cell r="FG653" t="str">
            <v>#¡VALOR!</v>
          </cell>
          <cell r="FH653"/>
          <cell r="FI653"/>
          <cell r="FJ653" t="str">
            <v>#N/D</v>
          </cell>
          <cell r="FK653" t="str">
            <v>#N/D</v>
          </cell>
          <cell r="FL653" t="str">
            <v>$653</v>
          </cell>
          <cell r="FM653" t="str">
            <v>#N/D</v>
          </cell>
          <cell r="FN653" t="str">
            <v>#N/D</v>
          </cell>
          <cell r="FO653" t="str">
            <v>#N/D</v>
          </cell>
          <cell r="FP653" t="str">
            <v>#N/D</v>
          </cell>
          <cell r="FQ653" t="str">
            <v>#¡REF!</v>
          </cell>
          <cell r="FR653" t="str">
            <v>#N/D</v>
          </cell>
          <cell r="FS653"/>
          <cell r="FT653"/>
          <cell r="FU653"/>
          <cell r="FV653">
            <v>0</v>
          </cell>
          <cell r="FW653" t="str">
            <v>#N/D</v>
          </cell>
          <cell r="FX653"/>
          <cell r="FY653"/>
          <cell r="FZ653"/>
          <cell r="GA653"/>
          <cell r="GB653"/>
          <cell r="GC653"/>
        </row>
        <row r="654">
          <cell r="A654"/>
          <cell r="B654"/>
          <cell r="C654">
            <v>2025</v>
          </cell>
          <cell r="D654"/>
          <cell r="E654"/>
          <cell r="F654"/>
          <cell r="G654"/>
          <cell r="H654"/>
          <cell r="I654"/>
          <cell r="J654"/>
          <cell r="K654"/>
          <cell r="L654"/>
          <cell r="M654"/>
          <cell r="N654"/>
          <cell r="O654"/>
          <cell r="P654"/>
          <cell r="Q654"/>
          <cell r="R654"/>
          <cell r="S654"/>
          <cell r="T654"/>
          <cell r="U654"/>
          <cell r="V654"/>
          <cell r="W654"/>
          <cell r="X654"/>
          <cell r="Y654"/>
          <cell r="Z654"/>
          <cell r="AA654"/>
          <cell r="AB654"/>
          <cell r="AC654"/>
          <cell r="AD654"/>
          <cell r="AE654"/>
          <cell r="AF654"/>
          <cell r="AG654"/>
          <cell r="AH654"/>
          <cell r="AI654"/>
          <cell r="AJ654"/>
          <cell r="AK654"/>
          <cell r="AL654"/>
          <cell r="AM654" t="str">
            <v>#¡VALOR!</v>
          </cell>
          <cell r="AN654">
            <v>0</v>
          </cell>
          <cell r="AO654"/>
          <cell r="AP654"/>
          <cell r="AQ654"/>
          <cell r="AR654"/>
          <cell r="AS654"/>
          <cell r="AT654"/>
          <cell r="AU654"/>
          <cell r="AV654"/>
          <cell r="AW654"/>
          <cell r="AX654"/>
          <cell r="AY654"/>
          <cell r="AZ654"/>
          <cell r="BA654"/>
          <cell r="BB654"/>
          <cell r="BC654"/>
          <cell r="BD654"/>
          <cell r="BE654"/>
          <cell r="BF654"/>
          <cell r="BG654"/>
          <cell r="BH654"/>
          <cell r="BI654"/>
          <cell r="BJ654"/>
          <cell r="BK654"/>
          <cell r="BL654"/>
          <cell r="BM654"/>
          <cell r="BN654"/>
          <cell r="BO654"/>
          <cell r="BP654"/>
          <cell r="BQ654"/>
          <cell r="BR654"/>
          <cell r="BS654"/>
          <cell r="BT654"/>
          <cell r="BU654"/>
          <cell r="BV654"/>
          <cell r="BW654"/>
          <cell r="BX654"/>
          <cell r="BY654"/>
          <cell r="BZ654"/>
          <cell r="CA654"/>
          <cell r="CB654"/>
          <cell r="CC654"/>
          <cell r="CD654"/>
          <cell r="CE654"/>
          <cell r="CF654"/>
          <cell r="CG654"/>
          <cell r="CH654"/>
          <cell r="CI654"/>
          <cell r="CJ654"/>
          <cell r="CK654"/>
          <cell r="CL654"/>
          <cell r="CM654"/>
          <cell r="CN654"/>
          <cell r="CO654"/>
          <cell r="CP654"/>
          <cell r="CQ654"/>
          <cell r="CR654"/>
          <cell r="CS654"/>
          <cell r="CT654"/>
          <cell r="CU654"/>
          <cell r="CV654"/>
          <cell r="CW654"/>
          <cell r="CX654"/>
          <cell r="CY654"/>
          <cell r="CZ654"/>
          <cell r="DA654"/>
          <cell r="DB654"/>
          <cell r="DC654"/>
          <cell r="DD654"/>
          <cell r="DE654"/>
          <cell r="DF654"/>
          <cell r="DG654"/>
          <cell r="DH654"/>
          <cell r="DI654"/>
          <cell r="DJ654"/>
          <cell r="DK654"/>
          <cell r="DL654"/>
          <cell r="DM654"/>
          <cell r="DN654"/>
          <cell r="DO654"/>
          <cell r="DP654"/>
          <cell r="DQ654"/>
          <cell r="DR654"/>
          <cell r="DS654"/>
          <cell r="DT654"/>
          <cell r="DU654"/>
          <cell r="DV654"/>
          <cell r="DW654"/>
          <cell r="DX654"/>
          <cell r="DY654"/>
          <cell r="DZ654"/>
          <cell r="EA654"/>
          <cell r="EB654"/>
          <cell r="EC654"/>
          <cell r="ED654"/>
          <cell r="EE654"/>
          <cell r="EF654"/>
          <cell r="EG654"/>
          <cell r="EH654"/>
          <cell r="EI654"/>
          <cell r="EJ654"/>
          <cell r="EK654"/>
          <cell r="EL654"/>
          <cell r="EM654"/>
          <cell r="EN654"/>
          <cell r="EO654"/>
          <cell r="EP654"/>
          <cell r="EQ654"/>
          <cell r="ER654"/>
          <cell r="ES654"/>
          <cell r="ET654"/>
          <cell r="EU654" t="str">
            <v>$ -</v>
          </cell>
          <cell r="EV654"/>
          <cell r="EW654"/>
          <cell r="EX654"/>
          <cell r="EY654"/>
          <cell r="EZ654"/>
          <cell r="FA654"/>
          <cell r="FB654">
            <v>0</v>
          </cell>
          <cell r="FC654" t="str">
            <v>#¡VALOR!</v>
          </cell>
          <cell r="FD654">
            <v>0</v>
          </cell>
          <cell r="FE654" t="str">
            <v>$ 0</v>
          </cell>
          <cell r="FF654" t="str">
            <v>#¡VALOR!</v>
          </cell>
          <cell r="FG654" t="str">
            <v>#¡VALOR!</v>
          </cell>
          <cell r="FH654"/>
          <cell r="FI654"/>
          <cell r="FJ654" t="str">
            <v>#N/D</v>
          </cell>
          <cell r="FK654" t="str">
            <v>#N/D</v>
          </cell>
          <cell r="FL654" t="str">
            <v>$654</v>
          </cell>
          <cell r="FM654" t="str">
            <v>#N/D</v>
          </cell>
          <cell r="FN654" t="str">
            <v>#N/D</v>
          </cell>
          <cell r="FO654" t="str">
            <v>#N/D</v>
          </cell>
          <cell r="FP654" t="str">
            <v>#N/D</v>
          </cell>
          <cell r="FQ654" t="str">
            <v>#¡REF!</v>
          </cell>
          <cell r="FR654" t="str">
            <v>#N/D</v>
          </cell>
          <cell r="FS654"/>
          <cell r="FT654"/>
          <cell r="FU654"/>
          <cell r="FV654">
            <v>0</v>
          </cell>
          <cell r="FW654" t="str">
            <v>#N/D</v>
          </cell>
          <cell r="FX654"/>
          <cell r="FY654"/>
          <cell r="FZ654"/>
          <cell r="GA654"/>
          <cell r="GB654"/>
          <cell r="GC654"/>
        </row>
        <row r="655">
          <cell r="A655"/>
          <cell r="B655"/>
          <cell r="C655">
            <v>2025</v>
          </cell>
          <cell r="D655"/>
          <cell r="E655"/>
          <cell r="F655"/>
          <cell r="G655"/>
          <cell r="H655"/>
          <cell r="I655"/>
          <cell r="J655"/>
          <cell r="K655"/>
          <cell r="L655"/>
          <cell r="M655"/>
          <cell r="N655"/>
          <cell r="O655"/>
          <cell r="P655"/>
          <cell r="Q655"/>
          <cell r="R655"/>
          <cell r="S655"/>
          <cell r="T655"/>
          <cell r="U655"/>
          <cell r="V655"/>
          <cell r="W655"/>
          <cell r="X655"/>
          <cell r="Y655"/>
          <cell r="Z655"/>
          <cell r="AA655"/>
          <cell r="AB655"/>
          <cell r="AC655"/>
          <cell r="AD655"/>
          <cell r="AE655"/>
          <cell r="AF655"/>
          <cell r="AG655"/>
          <cell r="AH655"/>
          <cell r="AI655"/>
          <cell r="AJ655"/>
          <cell r="AK655"/>
          <cell r="AL655"/>
          <cell r="AM655" t="str">
            <v>#¡VALOR!</v>
          </cell>
          <cell r="AN655">
            <v>0</v>
          </cell>
          <cell r="AO655"/>
          <cell r="AP655"/>
          <cell r="AQ655"/>
          <cell r="AR655"/>
          <cell r="AS655"/>
          <cell r="AT655"/>
          <cell r="AU655"/>
          <cell r="AV655"/>
          <cell r="AW655"/>
          <cell r="AX655"/>
          <cell r="AY655"/>
          <cell r="AZ655"/>
          <cell r="BA655"/>
          <cell r="BB655"/>
          <cell r="BC655"/>
          <cell r="BD655"/>
          <cell r="BE655"/>
          <cell r="BF655"/>
          <cell r="BG655"/>
          <cell r="BH655"/>
          <cell r="BI655"/>
          <cell r="BJ655"/>
          <cell r="BK655"/>
          <cell r="BL655"/>
          <cell r="BM655"/>
          <cell r="BN655"/>
          <cell r="BO655"/>
          <cell r="BP655"/>
          <cell r="BQ655"/>
          <cell r="BR655"/>
          <cell r="BS655"/>
          <cell r="BT655"/>
          <cell r="BU655"/>
          <cell r="BV655"/>
          <cell r="BW655"/>
          <cell r="BX655"/>
          <cell r="BY655"/>
          <cell r="BZ655"/>
          <cell r="CA655"/>
          <cell r="CB655"/>
          <cell r="CC655"/>
          <cell r="CD655"/>
          <cell r="CE655"/>
          <cell r="CF655"/>
          <cell r="CG655"/>
          <cell r="CH655"/>
          <cell r="CI655"/>
          <cell r="CJ655"/>
          <cell r="CK655"/>
          <cell r="CL655"/>
          <cell r="CM655"/>
          <cell r="CN655"/>
          <cell r="CO655"/>
          <cell r="CP655"/>
          <cell r="CQ655"/>
          <cell r="CR655"/>
          <cell r="CS655"/>
          <cell r="CT655"/>
          <cell r="CU655"/>
          <cell r="CV655"/>
          <cell r="CW655"/>
          <cell r="CX655"/>
          <cell r="CY655"/>
          <cell r="CZ655"/>
          <cell r="DA655"/>
          <cell r="DB655"/>
          <cell r="DC655"/>
          <cell r="DD655"/>
          <cell r="DE655"/>
          <cell r="DF655"/>
          <cell r="DG655"/>
          <cell r="DH655"/>
          <cell r="DI655"/>
          <cell r="DJ655"/>
          <cell r="DK655"/>
          <cell r="DL655"/>
          <cell r="DM655"/>
          <cell r="DN655"/>
          <cell r="DO655"/>
          <cell r="DP655"/>
          <cell r="DQ655"/>
          <cell r="DR655"/>
          <cell r="DS655"/>
          <cell r="DT655"/>
          <cell r="DU655"/>
          <cell r="DV655"/>
          <cell r="DW655"/>
          <cell r="DX655"/>
          <cell r="DY655"/>
          <cell r="DZ655"/>
          <cell r="EA655"/>
          <cell r="EB655"/>
          <cell r="EC655"/>
          <cell r="ED655"/>
          <cell r="EE655"/>
          <cell r="EF655"/>
          <cell r="EG655"/>
          <cell r="EH655"/>
          <cell r="EI655"/>
          <cell r="EJ655"/>
          <cell r="EK655"/>
          <cell r="EL655"/>
          <cell r="EM655"/>
          <cell r="EN655"/>
          <cell r="EO655"/>
          <cell r="EP655"/>
          <cell r="EQ655"/>
          <cell r="ER655"/>
          <cell r="ES655"/>
          <cell r="ET655"/>
          <cell r="EU655" t="str">
            <v>$ -</v>
          </cell>
          <cell r="EV655"/>
          <cell r="EW655"/>
          <cell r="EX655"/>
          <cell r="EY655"/>
          <cell r="EZ655"/>
          <cell r="FA655"/>
          <cell r="FB655">
            <v>0</v>
          </cell>
          <cell r="FC655" t="str">
            <v>#¡VALOR!</v>
          </cell>
          <cell r="FD655">
            <v>0</v>
          </cell>
          <cell r="FE655" t="str">
            <v>$ 0</v>
          </cell>
          <cell r="FF655" t="str">
            <v>#¡VALOR!</v>
          </cell>
          <cell r="FG655" t="str">
            <v>#¡VALOR!</v>
          </cell>
          <cell r="FH655"/>
          <cell r="FI655"/>
          <cell r="FJ655" t="str">
            <v>#N/D</v>
          </cell>
          <cell r="FK655" t="str">
            <v>#N/D</v>
          </cell>
          <cell r="FL655" t="str">
            <v>$655</v>
          </cell>
          <cell r="FM655" t="str">
            <v>#N/D</v>
          </cell>
          <cell r="FN655" t="str">
            <v>#N/D</v>
          </cell>
          <cell r="FO655" t="str">
            <v>#N/D</v>
          </cell>
          <cell r="FP655" t="str">
            <v>#N/D</v>
          </cell>
          <cell r="FQ655" t="str">
            <v>#¡REF!</v>
          </cell>
          <cell r="FR655" t="str">
            <v>#N/D</v>
          </cell>
          <cell r="FS655"/>
          <cell r="FT655"/>
          <cell r="FU655"/>
          <cell r="FV655">
            <v>0</v>
          </cell>
          <cell r="FW655" t="str">
            <v>#N/D</v>
          </cell>
          <cell r="FX655"/>
          <cell r="FY655"/>
          <cell r="FZ655"/>
          <cell r="GA655"/>
          <cell r="GB655"/>
          <cell r="GC655"/>
        </row>
        <row r="656">
          <cell r="A656"/>
          <cell r="B656"/>
          <cell r="C656">
            <v>2025</v>
          </cell>
          <cell r="D656"/>
          <cell r="E656"/>
          <cell r="F656"/>
          <cell r="G656"/>
          <cell r="H656"/>
          <cell r="I656"/>
          <cell r="J656"/>
          <cell r="K656"/>
          <cell r="L656"/>
          <cell r="M656"/>
          <cell r="N656"/>
          <cell r="O656"/>
          <cell r="P656"/>
          <cell r="Q656"/>
          <cell r="R656"/>
          <cell r="S656"/>
          <cell r="T656"/>
          <cell r="U656"/>
          <cell r="V656"/>
          <cell r="W656"/>
          <cell r="X656"/>
          <cell r="Y656"/>
          <cell r="Z656"/>
          <cell r="AA656"/>
          <cell r="AB656"/>
          <cell r="AC656"/>
          <cell r="AD656"/>
          <cell r="AE656"/>
          <cell r="AF656"/>
          <cell r="AG656"/>
          <cell r="AH656"/>
          <cell r="AI656"/>
          <cell r="AJ656"/>
          <cell r="AK656"/>
          <cell r="AL656"/>
          <cell r="AM656" t="str">
            <v>#¡VALOR!</v>
          </cell>
          <cell r="AN656">
            <v>0</v>
          </cell>
          <cell r="AO656"/>
          <cell r="AP656"/>
          <cell r="AQ656"/>
          <cell r="AR656"/>
          <cell r="AS656"/>
          <cell r="AT656"/>
          <cell r="AU656"/>
          <cell r="AV656"/>
          <cell r="AW656"/>
          <cell r="AX656"/>
          <cell r="AY656"/>
          <cell r="AZ656"/>
          <cell r="BA656"/>
          <cell r="BB656"/>
          <cell r="BC656"/>
          <cell r="BD656"/>
          <cell r="BE656"/>
          <cell r="BF656"/>
          <cell r="BG656"/>
          <cell r="BH656"/>
          <cell r="BI656"/>
          <cell r="BJ656"/>
          <cell r="BK656"/>
          <cell r="BL656"/>
          <cell r="BM656"/>
          <cell r="BN656"/>
          <cell r="BO656"/>
          <cell r="BP656"/>
          <cell r="BQ656"/>
          <cell r="BR656"/>
          <cell r="BS656"/>
          <cell r="BT656"/>
          <cell r="BU656"/>
          <cell r="BV656"/>
          <cell r="BW656"/>
          <cell r="BX656"/>
          <cell r="BY656"/>
          <cell r="BZ656"/>
          <cell r="CA656"/>
          <cell r="CB656"/>
          <cell r="CC656"/>
          <cell r="CD656"/>
          <cell r="CE656"/>
          <cell r="CF656"/>
          <cell r="CG656"/>
          <cell r="CH656"/>
          <cell r="CI656"/>
          <cell r="CJ656"/>
          <cell r="CK656"/>
          <cell r="CL656"/>
          <cell r="CM656"/>
          <cell r="CN656"/>
          <cell r="CO656"/>
          <cell r="CP656"/>
          <cell r="CQ656"/>
          <cell r="CR656"/>
          <cell r="CS656"/>
          <cell r="CT656"/>
          <cell r="CU656"/>
          <cell r="CV656"/>
          <cell r="CW656"/>
          <cell r="CX656"/>
          <cell r="CY656"/>
          <cell r="CZ656"/>
          <cell r="DA656"/>
          <cell r="DB656"/>
          <cell r="DC656"/>
          <cell r="DD656"/>
          <cell r="DE656"/>
          <cell r="DF656"/>
          <cell r="DG656"/>
          <cell r="DH656"/>
          <cell r="DI656"/>
          <cell r="DJ656"/>
          <cell r="DK656"/>
          <cell r="DL656"/>
          <cell r="DM656"/>
          <cell r="DN656"/>
          <cell r="DO656"/>
          <cell r="DP656"/>
          <cell r="DQ656"/>
          <cell r="DR656"/>
          <cell r="DS656"/>
          <cell r="DT656"/>
          <cell r="DU656"/>
          <cell r="DV656"/>
          <cell r="DW656"/>
          <cell r="DX656"/>
          <cell r="DY656"/>
          <cell r="DZ656"/>
          <cell r="EA656"/>
          <cell r="EB656"/>
          <cell r="EC656"/>
          <cell r="ED656"/>
          <cell r="EE656"/>
          <cell r="EF656"/>
          <cell r="EG656"/>
          <cell r="EH656"/>
          <cell r="EI656"/>
          <cell r="EJ656"/>
          <cell r="EK656"/>
          <cell r="EL656"/>
          <cell r="EM656"/>
          <cell r="EN656"/>
          <cell r="EO656"/>
          <cell r="EP656"/>
          <cell r="EQ656"/>
          <cell r="ER656"/>
          <cell r="ES656"/>
          <cell r="ET656"/>
          <cell r="EU656" t="str">
            <v>$ -</v>
          </cell>
          <cell r="EV656"/>
          <cell r="EW656"/>
          <cell r="EX656"/>
          <cell r="EY656"/>
          <cell r="EZ656"/>
          <cell r="FA656"/>
          <cell r="FB656">
            <v>0</v>
          </cell>
          <cell r="FC656" t="str">
            <v>#¡VALOR!</v>
          </cell>
          <cell r="FD656">
            <v>0</v>
          </cell>
          <cell r="FE656" t="str">
            <v>$ 0</v>
          </cell>
          <cell r="FF656" t="str">
            <v>#¡VALOR!</v>
          </cell>
          <cell r="FG656" t="str">
            <v>#¡VALOR!</v>
          </cell>
          <cell r="FH656"/>
          <cell r="FI656"/>
          <cell r="FJ656" t="str">
            <v>#N/D</v>
          </cell>
          <cell r="FK656" t="str">
            <v>#N/D</v>
          </cell>
          <cell r="FL656" t="str">
            <v>$656</v>
          </cell>
          <cell r="FM656" t="str">
            <v>#N/D</v>
          </cell>
          <cell r="FN656" t="str">
            <v>#N/D</v>
          </cell>
          <cell r="FO656" t="str">
            <v>#N/D</v>
          </cell>
          <cell r="FP656" t="str">
            <v>#N/D</v>
          </cell>
          <cell r="FQ656" t="str">
            <v>#¡REF!</v>
          </cell>
          <cell r="FR656" t="str">
            <v>#N/D</v>
          </cell>
          <cell r="FS656"/>
          <cell r="FT656"/>
          <cell r="FU656"/>
          <cell r="FV656">
            <v>0</v>
          </cell>
          <cell r="FW656" t="str">
            <v>#N/D</v>
          </cell>
          <cell r="FX656"/>
          <cell r="FY656"/>
          <cell r="FZ656"/>
          <cell r="GA656"/>
          <cell r="GB656"/>
          <cell r="GC656"/>
        </row>
        <row r="657">
          <cell r="A657"/>
          <cell r="B657"/>
          <cell r="C657">
            <v>2025</v>
          </cell>
          <cell r="D657"/>
          <cell r="E657"/>
          <cell r="F657"/>
          <cell r="G657"/>
          <cell r="H657"/>
          <cell r="I657"/>
          <cell r="J657"/>
          <cell r="K657"/>
          <cell r="L657"/>
          <cell r="M657"/>
          <cell r="N657"/>
          <cell r="O657"/>
          <cell r="P657"/>
          <cell r="Q657"/>
          <cell r="R657"/>
          <cell r="S657"/>
          <cell r="T657"/>
          <cell r="U657"/>
          <cell r="V657"/>
          <cell r="W657"/>
          <cell r="X657"/>
          <cell r="Y657"/>
          <cell r="Z657"/>
          <cell r="AA657"/>
          <cell r="AB657"/>
          <cell r="AC657"/>
          <cell r="AD657"/>
          <cell r="AE657"/>
          <cell r="AF657"/>
          <cell r="AG657"/>
          <cell r="AH657"/>
          <cell r="AI657"/>
          <cell r="AJ657"/>
          <cell r="AK657"/>
          <cell r="AL657"/>
          <cell r="AM657" t="str">
            <v>#¡VALOR!</v>
          </cell>
          <cell r="AN657">
            <v>0</v>
          </cell>
          <cell r="AO657"/>
          <cell r="AP657"/>
          <cell r="AQ657"/>
          <cell r="AR657"/>
          <cell r="AS657"/>
          <cell r="AT657"/>
          <cell r="AU657"/>
          <cell r="AV657"/>
          <cell r="AW657"/>
          <cell r="AX657"/>
          <cell r="AY657"/>
          <cell r="AZ657"/>
          <cell r="BA657"/>
          <cell r="BB657"/>
          <cell r="BC657"/>
          <cell r="BD657"/>
          <cell r="BE657"/>
          <cell r="BF657"/>
          <cell r="BG657"/>
          <cell r="BH657"/>
          <cell r="BI657"/>
          <cell r="BJ657"/>
          <cell r="BK657"/>
          <cell r="BL657"/>
          <cell r="BM657"/>
          <cell r="BN657"/>
          <cell r="BO657"/>
          <cell r="BP657"/>
          <cell r="BQ657"/>
          <cell r="BR657"/>
          <cell r="BS657"/>
          <cell r="BT657"/>
          <cell r="BU657"/>
          <cell r="BV657"/>
          <cell r="BW657"/>
          <cell r="BX657"/>
          <cell r="BY657"/>
          <cell r="BZ657"/>
          <cell r="CA657"/>
          <cell r="CB657"/>
          <cell r="CC657"/>
          <cell r="CD657"/>
          <cell r="CE657"/>
          <cell r="CF657"/>
          <cell r="CG657"/>
          <cell r="CH657"/>
          <cell r="CI657"/>
          <cell r="CJ657"/>
          <cell r="CK657"/>
          <cell r="CL657"/>
          <cell r="CM657"/>
          <cell r="CN657"/>
          <cell r="CO657"/>
          <cell r="CP657"/>
          <cell r="CQ657"/>
          <cell r="CR657"/>
          <cell r="CS657"/>
          <cell r="CT657"/>
          <cell r="CU657"/>
          <cell r="CV657"/>
          <cell r="CW657"/>
          <cell r="CX657"/>
          <cell r="CY657"/>
          <cell r="CZ657"/>
          <cell r="DA657"/>
          <cell r="DB657"/>
          <cell r="DC657"/>
          <cell r="DD657"/>
          <cell r="DE657"/>
          <cell r="DF657"/>
          <cell r="DG657"/>
          <cell r="DH657"/>
          <cell r="DI657"/>
          <cell r="DJ657"/>
          <cell r="DK657"/>
          <cell r="DL657"/>
          <cell r="DM657"/>
          <cell r="DN657"/>
          <cell r="DO657"/>
          <cell r="DP657"/>
          <cell r="DQ657"/>
          <cell r="DR657"/>
          <cell r="DS657"/>
          <cell r="DT657"/>
          <cell r="DU657"/>
          <cell r="DV657"/>
          <cell r="DW657"/>
          <cell r="DX657"/>
          <cell r="DY657"/>
          <cell r="DZ657"/>
          <cell r="EA657"/>
          <cell r="EB657"/>
          <cell r="EC657"/>
          <cell r="ED657"/>
          <cell r="EE657"/>
          <cell r="EF657"/>
          <cell r="EG657"/>
          <cell r="EH657"/>
          <cell r="EI657"/>
          <cell r="EJ657"/>
          <cell r="EK657"/>
          <cell r="EL657"/>
          <cell r="EM657"/>
          <cell r="EN657"/>
          <cell r="EO657"/>
          <cell r="EP657"/>
          <cell r="EQ657"/>
          <cell r="ER657"/>
          <cell r="ES657"/>
          <cell r="ET657"/>
          <cell r="EU657" t="str">
            <v>$ -</v>
          </cell>
          <cell r="EV657"/>
          <cell r="EW657"/>
          <cell r="EX657"/>
          <cell r="EY657"/>
          <cell r="EZ657"/>
          <cell r="FA657"/>
          <cell r="FB657">
            <v>0</v>
          </cell>
          <cell r="FC657" t="str">
            <v>#¡VALOR!</v>
          </cell>
          <cell r="FD657">
            <v>0</v>
          </cell>
          <cell r="FE657" t="str">
            <v>$ 0</v>
          </cell>
          <cell r="FF657" t="str">
            <v>#¡VALOR!</v>
          </cell>
          <cell r="FG657" t="str">
            <v>#¡VALOR!</v>
          </cell>
          <cell r="FH657"/>
          <cell r="FI657"/>
          <cell r="FJ657" t="str">
            <v>#N/D</v>
          </cell>
          <cell r="FK657" t="str">
            <v>#N/D</v>
          </cell>
          <cell r="FL657" t="str">
            <v>$657</v>
          </cell>
          <cell r="FM657" t="str">
            <v>#N/D</v>
          </cell>
          <cell r="FN657" t="str">
            <v>#N/D</v>
          </cell>
          <cell r="FO657" t="str">
            <v>#N/D</v>
          </cell>
          <cell r="FP657" t="str">
            <v>#N/D</v>
          </cell>
          <cell r="FQ657" t="str">
            <v>#¡REF!</v>
          </cell>
          <cell r="FR657" t="str">
            <v>#N/D</v>
          </cell>
          <cell r="FS657"/>
          <cell r="FT657"/>
          <cell r="FU657"/>
          <cell r="FV657">
            <v>0</v>
          </cell>
          <cell r="FW657" t="str">
            <v>#N/D</v>
          </cell>
          <cell r="FX657"/>
          <cell r="FY657"/>
          <cell r="FZ657"/>
          <cell r="GA657"/>
          <cell r="GB657"/>
          <cell r="GC657"/>
        </row>
        <row r="658">
          <cell r="A658"/>
          <cell r="B658"/>
          <cell r="C658">
            <v>2025</v>
          </cell>
          <cell r="D658"/>
          <cell r="E658"/>
          <cell r="F658"/>
          <cell r="G658"/>
          <cell r="H658"/>
          <cell r="I658"/>
          <cell r="J658"/>
          <cell r="K658"/>
          <cell r="L658"/>
          <cell r="M658"/>
          <cell r="N658"/>
          <cell r="O658"/>
          <cell r="P658"/>
          <cell r="Q658"/>
          <cell r="R658"/>
          <cell r="S658"/>
          <cell r="T658"/>
          <cell r="U658"/>
          <cell r="V658"/>
          <cell r="W658"/>
          <cell r="X658"/>
          <cell r="Y658"/>
          <cell r="Z658"/>
          <cell r="AA658"/>
          <cell r="AB658"/>
          <cell r="AC658"/>
          <cell r="AD658"/>
          <cell r="AE658"/>
          <cell r="AF658"/>
          <cell r="AG658"/>
          <cell r="AH658"/>
          <cell r="AI658"/>
          <cell r="AJ658"/>
          <cell r="AK658"/>
          <cell r="AL658"/>
          <cell r="AM658" t="str">
            <v>#¡VALOR!</v>
          </cell>
          <cell r="AN658">
            <v>0</v>
          </cell>
          <cell r="AO658"/>
          <cell r="AP658"/>
          <cell r="AQ658"/>
          <cell r="AR658"/>
          <cell r="AS658"/>
          <cell r="AT658"/>
          <cell r="AU658"/>
          <cell r="AV658"/>
          <cell r="AW658"/>
          <cell r="AX658"/>
          <cell r="AY658"/>
          <cell r="AZ658"/>
          <cell r="BA658"/>
          <cell r="BB658"/>
          <cell r="BC658"/>
          <cell r="BD658"/>
          <cell r="BE658"/>
          <cell r="BF658"/>
          <cell r="BG658"/>
          <cell r="BH658"/>
          <cell r="BI658"/>
          <cell r="BJ658"/>
          <cell r="BK658"/>
          <cell r="BL658"/>
          <cell r="BM658"/>
          <cell r="BN658"/>
          <cell r="BO658"/>
          <cell r="BP658"/>
          <cell r="BQ658"/>
          <cell r="BR658"/>
          <cell r="BS658"/>
          <cell r="BT658"/>
          <cell r="BU658"/>
          <cell r="BV658"/>
          <cell r="BW658"/>
          <cell r="BX658"/>
          <cell r="BY658"/>
          <cell r="BZ658"/>
          <cell r="CA658"/>
          <cell r="CB658"/>
          <cell r="CC658"/>
          <cell r="CD658"/>
          <cell r="CE658"/>
          <cell r="CF658"/>
          <cell r="CG658"/>
          <cell r="CH658"/>
          <cell r="CI658"/>
          <cell r="CJ658"/>
          <cell r="CK658"/>
          <cell r="CL658"/>
          <cell r="CM658"/>
          <cell r="CN658"/>
          <cell r="CO658"/>
          <cell r="CP658"/>
          <cell r="CQ658"/>
          <cell r="CR658"/>
          <cell r="CS658"/>
          <cell r="CT658"/>
          <cell r="CU658"/>
          <cell r="CV658"/>
          <cell r="CW658"/>
          <cell r="CX658"/>
          <cell r="CY658"/>
          <cell r="CZ658"/>
          <cell r="DA658"/>
          <cell r="DB658"/>
          <cell r="DC658"/>
          <cell r="DD658"/>
          <cell r="DE658"/>
          <cell r="DF658"/>
          <cell r="DG658"/>
          <cell r="DH658"/>
          <cell r="DI658"/>
          <cell r="DJ658"/>
          <cell r="DK658"/>
          <cell r="DL658"/>
          <cell r="DM658"/>
          <cell r="DN658"/>
          <cell r="DO658"/>
          <cell r="DP658"/>
          <cell r="DQ658"/>
          <cell r="DR658"/>
          <cell r="DS658"/>
          <cell r="DT658"/>
          <cell r="DU658"/>
          <cell r="DV658"/>
          <cell r="DW658"/>
          <cell r="DX658"/>
          <cell r="DY658"/>
          <cell r="DZ658"/>
          <cell r="EA658"/>
          <cell r="EB658"/>
          <cell r="EC658"/>
          <cell r="ED658"/>
          <cell r="EE658"/>
          <cell r="EF658"/>
          <cell r="EG658"/>
          <cell r="EH658"/>
          <cell r="EI658"/>
          <cell r="EJ658"/>
          <cell r="EK658"/>
          <cell r="EL658"/>
          <cell r="EM658"/>
          <cell r="EN658"/>
          <cell r="EO658"/>
          <cell r="EP658"/>
          <cell r="EQ658"/>
          <cell r="ER658"/>
          <cell r="ES658"/>
          <cell r="ET658"/>
          <cell r="EU658" t="str">
            <v>$ -</v>
          </cell>
          <cell r="EV658"/>
          <cell r="EW658"/>
          <cell r="EX658"/>
          <cell r="EY658"/>
          <cell r="EZ658"/>
          <cell r="FA658"/>
          <cell r="FB658">
            <v>0</v>
          </cell>
          <cell r="FC658" t="str">
            <v>#¡VALOR!</v>
          </cell>
          <cell r="FD658">
            <v>0</v>
          </cell>
          <cell r="FE658" t="str">
            <v>$ 0</v>
          </cell>
          <cell r="FF658" t="str">
            <v>#¡VALOR!</v>
          </cell>
          <cell r="FG658" t="str">
            <v>#¡VALOR!</v>
          </cell>
          <cell r="FH658"/>
          <cell r="FI658"/>
          <cell r="FJ658" t="str">
            <v>#N/D</v>
          </cell>
          <cell r="FK658" t="str">
            <v>#N/D</v>
          </cell>
          <cell r="FL658" t="str">
            <v>$658</v>
          </cell>
          <cell r="FM658" t="str">
            <v>#N/D</v>
          </cell>
          <cell r="FN658" t="str">
            <v>#N/D</v>
          </cell>
          <cell r="FO658" t="str">
            <v>#N/D</v>
          </cell>
          <cell r="FP658" t="str">
            <v>#N/D</v>
          </cell>
          <cell r="FQ658" t="str">
            <v>#¡REF!</v>
          </cell>
          <cell r="FR658" t="str">
            <v>#N/D</v>
          </cell>
          <cell r="FS658"/>
          <cell r="FT658"/>
          <cell r="FU658"/>
          <cell r="FV658">
            <v>0</v>
          </cell>
          <cell r="FW658" t="str">
            <v>#N/D</v>
          </cell>
          <cell r="FX658"/>
          <cell r="FY658"/>
          <cell r="FZ658"/>
          <cell r="GA658"/>
          <cell r="GB658"/>
          <cell r="GC658"/>
        </row>
        <row r="659">
          <cell r="A659"/>
          <cell r="B659"/>
          <cell r="C659">
            <v>2025</v>
          </cell>
          <cell r="D659"/>
          <cell r="E659"/>
          <cell r="F659"/>
          <cell r="G659"/>
          <cell r="H659"/>
          <cell r="I659"/>
          <cell r="J659"/>
          <cell r="K659"/>
          <cell r="L659"/>
          <cell r="M659"/>
          <cell r="N659"/>
          <cell r="O659"/>
          <cell r="P659"/>
          <cell r="Q659"/>
          <cell r="R659"/>
          <cell r="S659"/>
          <cell r="T659"/>
          <cell r="U659"/>
          <cell r="V659"/>
          <cell r="W659"/>
          <cell r="X659"/>
          <cell r="Y659"/>
          <cell r="Z659"/>
          <cell r="AA659"/>
          <cell r="AB659"/>
          <cell r="AC659"/>
          <cell r="AD659"/>
          <cell r="AE659"/>
          <cell r="AF659"/>
          <cell r="AG659"/>
          <cell r="AH659"/>
          <cell r="AI659"/>
          <cell r="AJ659"/>
          <cell r="AK659"/>
          <cell r="AL659"/>
          <cell r="AM659" t="str">
            <v>#¡VALOR!</v>
          </cell>
          <cell r="AN659">
            <v>0</v>
          </cell>
          <cell r="AO659"/>
          <cell r="AP659"/>
          <cell r="AQ659"/>
          <cell r="AR659"/>
          <cell r="AS659"/>
          <cell r="AT659"/>
          <cell r="AU659"/>
          <cell r="AV659"/>
          <cell r="AW659"/>
          <cell r="AX659"/>
          <cell r="AY659"/>
          <cell r="AZ659"/>
          <cell r="BA659"/>
          <cell r="BB659"/>
          <cell r="BC659"/>
          <cell r="BD659"/>
          <cell r="BE659"/>
          <cell r="BF659"/>
          <cell r="BG659"/>
          <cell r="BH659"/>
          <cell r="BI659"/>
          <cell r="BJ659"/>
          <cell r="BK659"/>
          <cell r="BL659"/>
          <cell r="BM659"/>
          <cell r="BN659"/>
          <cell r="BO659"/>
          <cell r="BP659"/>
          <cell r="BQ659"/>
          <cell r="BR659"/>
          <cell r="BS659"/>
          <cell r="BT659"/>
          <cell r="BU659"/>
          <cell r="BV659"/>
          <cell r="BW659"/>
          <cell r="BX659"/>
          <cell r="BY659"/>
          <cell r="BZ659"/>
          <cell r="CA659"/>
          <cell r="CB659"/>
          <cell r="CC659"/>
          <cell r="CD659"/>
          <cell r="CE659"/>
          <cell r="CF659"/>
          <cell r="CG659"/>
          <cell r="CH659"/>
          <cell r="CI659"/>
          <cell r="CJ659"/>
          <cell r="CK659"/>
          <cell r="CL659"/>
          <cell r="CM659"/>
          <cell r="CN659"/>
          <cell r="CO659"/>
          <cell r="CP659"/>
          <cell r="CQ659"/>
          <cell r="CR659"/>
          <cell r="CS659"/>
          <cell r="CT659"/>
          <cell r="CU659"/>
          <cell r="CV659"/>
          <cell r="CW659"/>
          <cell r="CX659"/>
          <cell r="CY659"/>
          <cell r="CZ659"/>
          <cell r="DA659"/>
          <cell r="DB659"/>
          <cell r="DC659"/>
          <cell r="DD659"/>
          <cell r="DE659"/>
          <cell r="DF659"/>
          <cell r="DG659"/>
          <cell r="DH659"/>
          <cell r="DI659"/>
          <cell r="DJ659"/>
          <cell r="DK659"/>
          <cell r="DL659"/>
          <cell r="DM659"/>
          <cell r="DN659"/>
          <cell r="DO659"/>
          <cell r="DP659"/>
          <cell r="DQ659"/>
          <cell r="DR659"/>
          <cell r="DS659"/>
          <cell r="DT659"/>
          <cell r="DU659"/>
          <cell r="DV659"/>
          <cell r="DW659"/>
          <cell r="DX659"/>
          <cell r="DY659"/>
          <cell r="DZ659"/>
          <cell r="EA659"/>
          <cell r="EB659"/>
          <cell r="EC659"/>
          <cell r="ED659"/>
          <cell r="EE659"/>
          <cell r="EF659"/>
          <cell r="EG659"/>
          <cell r="EH659"/>
          <cell r="EI659"/>
          <cell r="EJ659"/>
          <cell r="EK659"/>
          <cell r="EL659"/>
          <cell r="EM659"/>
          <cell r="EN659"/>
          <cell r="EO659"/>
          <cell r="EP659"/>
          <cell r="EQ659"/>
          <cell r="ER659"/>
          <cell r="ES659"/>
          <cell r="ET659"/>
          <cell r="EU659" t="str">
            <v>$ -</v>
          </cell>
          <cell r="EV659"/>
          <cell r="EW659"/>
          <cell r="EX659"/>
          <cell r="EY659"/>
          <cell r="EZ659"/>
          <cell r="FA659"/>
          <cell r="FB659">
            <v>0</v>
          </cell>
          <cell r="FC659" t="str">
            <v>#¡VALOR!</v>
          </cell>
          <cell r="FD659">
            <v>0</v>
          </cell>
          <cell r="FE659" t="str">
            <v>$ 0</v>
          </cell>
          <cell r="FF659" t="str">
            <v>#¡VALOR!</v>
          </cell>
          <cell r="FG659" t="str">
            <v>#¡VALOR!</v>
          </cell>
          <cell r="FH659"/>
          <cell r="FI659"/>
          <cell r="FJ659" t="str">
            <v>#N/D</v>
          </cell>
          <cell r="FK659" t="str">
            <v>#N/D</v>
          </cell>
          <cell r="FL659" t="str">
            <v>$659</v>
          </cell>
          <cell r="FM659" t="str">
            <v>#N/D</v>
          </cell>
          <cell r="FN659" t="str">
            <v>#N/D</v>
          </cell>
          <cell r="FO659" t="str">
            <v>#N/D</v>
          </cell>
          <cell r="FP659" t="str">
            <v>#N/D</v>
          </cell>
          <cell r="FQ659" t="str">
            <v>#¡REF!</v>
          </cell>
          <cell r="FR659" t="str">
            <v>#N/D</v>
          </cell>
          <cell r="FS659"/>
          <cell r="FT659"/>
          <cell r="FU659"/>
          <cell r="FV659">
            <v>0</v>
          </cell>
          <cell r="FW659" t="str">
            <v>#N/D</v>
          </cell>
          <cell r="FX659"/>
          <cell r="FY659"/>
          <cell r="FZ659"/>
          <cell r="GA659"/>
          <cell r="GB659"/>
          <cell r="GC659"/>
        </row>
        <row r="660">
          <cell r="A660"/>
          <cell r="B660"/>
          <cell r="C660">
            <v>2025</v>
          </cell>
          <cell r="D660"/>
          <cell r="E660"/>
          <cell r="F660"/>
          <cell r="G660"/>
          <cell r="H660"/>
          <cell r="I660"/>
          <cell r="J660"/>
          <cell r="K660"/>
          <cell r="L660"/>
          <cell r="M660"/>
          <cell r="N660"/>
          <cell r="O660"/>
          <cell r="P660"/>
          <cell r="Q660"/>
          <cell r="R660"/>
          <cell r="S660"/>
          <cell r="T660"/>
          <cell r="U660"/>
          <cell r="V660"/>
          <cell r="W660"/>
          <cell r="X660"/>
          <cell r="Y660"/>
          <cell r="Z660"/>
          <cell r="AA660"/>
          <cell r="AB660"/>
          <cell r="AC660"/>
          <cell r="AD660"/>
          <cell r="AE660"/>
          <cell r="AF660"/>
          <cell r="AG660"/>
          <cell r="AH660"/>
          <cell r="AI660"/>
          <cell r="AJ660"/>
          <cell r="AK660"/>
          <cell r="AL660"/>
          <cell r="AM660" t="str">
            <v>#¡VALOR!</v>
          </cell>
          <cell r="AN660">
            <v>0</v>
          </cell>
          <cell r="AO660"/>
          <cell r="AP660"/>
          <cell r="AQ660"/>
          <cell r="AR660"/>
          <cell r="AS660"/>
          <cell r="AT660"/>
          <cell r="AU660"/>
          <cell r="AV660"/>
          <cell r="AW660"/>
          <cell r="AX660"/>
          <cell r="AY660"/>
          <cell r="AZ660"/>
          <cell r="BA660"/>
          <cell r="BB660"/>
          <cell r="BC660"/>
          <cell r="BD660"/>
          <cell r="BE660"/>
          <cell r="BF660"/>
          <cell r="BG660"/>
          <cell r="BH660"/>
          <cell r="BI660"/>
          <cell r="BJ660"/>
          <cell r="BK660"/>
          <cell r="BL660"/>
          <cell r="BM660"/>
          <cell r="BN660"/>
          <cell r="BO660"/>
          <cell r="BP660"/>
          <cell r="BQ660"/>
          <cell r="BR660"/>
          <cell r="BS660"/>
          <cell r="BT660"/>
          <cell r="BU660"/>
          <cell r="BV660"/>
          <cell r="BW660"/>
          <cell r="BX660"/>
          <cell r="BY660"/>
          <cell r="BZ660"/>
          <cell r="CA660"/>
          <cell r="CB660"/>
          <cell r="CC660"/>
          <cell r="CD660"/>
          <cell r="CE660"/>
          <cell r="CF660"/>
          <cell r="CG660"/>
          <cell r="CH660"/>
          <cell r="CI660"/>
          <cell r="CJ660"/>
          <cell r="CK660"/>
          <cell r="CL660"/>
          <cell r="CM660"/>
          <cell r="CN660"/>
          <cell r="CO660"/>
          <cell r="CP660"/>
          <cell r="CQ660"/>
          <cell r="CR660"/>
          <cell r="CS660"/>
          <cell r="CT660"/>
          <cell r="CU660"/>
          <cell r="CV660"/>
          <cell r="CW660"/>
          <cell r="CX660"/>
          <cell r="CY660"/>
          <cell r="CZ660"/>
          <cell r="DA660"/>
          <cell r="DB660"/>
          <cell r="DC660"/>
          <cell r="DD660"/>
          <cell r="DE660"/>
          <cell r="DF660"/>
          <cell r="DG660"/>
          <cell r="DH660"/>
          <cell r="DI660"/>
          <cell r="DJ660"/>
          <cell r="DK660"/>
          <cell r="DL660"/>
          <cell r="DM660"/>
          <cell r="DN660"/>
          <cell r="DO660"/>
          <cell r="DP660"/>
          <cell r="DQ660"/>
          <cell r="DR660"/>
          <cell r="DS660"/>
          <cell r="DT660"/>
          <cell r="DU660"/>
          <cell r="DV660"/>
          <cell r="DW660"/>
          <cell r="DX660"/>
          <cell r="DY660"/>
          <cell r="DZ660"/>
          <cell r="EA660"/>
          <cell r="EB660"/>
          <cell r="EC660"/>
          <cell r="ED660"/>
          <cell r="EE660"/>
          <cell r="EF660"/>
          <cell r="EG660"/>
          <cell r="EH660"/>
          <cell r="EI660"/>
          <cell r="EJ660"/>
          <cell r="EK660"/>
          <cell r="EL660"/>
          <cell r="EM660"/>
          <cell r="EN660"/>
          <cell r="EO660"/>
          <cell r="EP660"/>
          <cell r="EQ660"/>
          <cell r="ER660"/>
          <cell r="ES660"/>
          <cell r="ET660"/>
          <cell r="EU660" t="str">
            <v>$ -</v>
          </cell>
          <cell r="EV660"/>
          <cell r="EW660"/>
          <cell r="EX660"/>
          <cell r="EY660"/>
          <cell r="EZ660"/>
          <cell r="FA660"/>
          <cell r="FB660">
            <v>0</v>
          </cell>
          <cell r="FC660" t="str">
            <v>#¡VALOR!</v>
          </cell>
          <cell r="FD660">
            <v>0</v>
          </cell>
          <cell r="FE660" t="str">
            <v>$ 0</v>
          </cell>
          <cell r="FF660" t="str">
            <v>#¡VALOR!</v>
          </cell>
          <cell r="FG660" t="str">
            <v>#¡VALOR!</v>
          </cell>
          <cell r="FH660"/>
          <cell r="FI660"/>
          <cell r="FJ660" t="str">
            <v>#N/D</v>
          </cell>
          <cell r="FK660" t="str">
            <v>#N/D</v>
          </cell>
          <cell r="FL660" t="str">
            <v>$660</v>
          </cell>
          <cell r="FM660" t="str">
            <v>#N/D</v>
          </cell>
          <cell r="FN660" t="str">
            <v>#N/D</v>
          </cell>
          <cell r="FO660" t="str">
            <v>#N/D</v>
          </cell>
          <cell r="FP660" t="str">
            <v>#N/D</v>
          </cell>
          <cell r="FQ660" t="str">
            <v>#¡REF!</v>
          </cell>
          <cell r="FR660" t="str">
            <v>#N/D</v>
          </cell>
          <cell r="FS660"/>
          <cell r="FT660"/>
          <cell r="FU660"/>
          <cell r="FV660">
            <v>0</v>
          </cell>
          <cell r="FW660" t="str">
            <v>#N/D</v>
          </cell>
          <cell r="FX660"/>
          <cell r="FY660"/>
          <cell r="FZ660"/>
          <cell r="GA660"/>
          <cell r="GB660"/>
          <cell r="GC660"/>
        </row>
        <row r="661">
          <cell r="A661"/>
          <cell r="B661"/>
          <cell r="C661">
            <v>2025</v>
          </cell>
          <cell r="D661"/>
          <cell r="E661"/>
          <cell r="F661"/>
          <cell r="G661"/>
          <cell r="H661"/>
          <cell r="I661"/>
          <cell r="J661"/>
          <cell r="K661"/>
          <cell r="L661"/>
          <cell r="M661"/>
          <cell r="N661"/>
          <cell r="O661"/>
          <cell r="P661"/>
          <cell r="Q661"/>
          <cell r="R661"/>
          <cell r="S661"/>
          <cell r="T661"/>
          <cell r="U661"/>
          <cell r="V661"/>
          <cell r="W661"/>
          <cell r="X661"/>
          <cell r="Y661"/>
          <cell r="Z661"/>
          <cell r="AA661"/>
          <cell r="AB661"/>
          <cell r="AC661"/>
          <cell r="AD661"/>
          <cell r="AE661"/>
          <cell r="AF661"/>
          <cell r="AG661"/>
          <cell r="AH661"/>
          <cell r="AI661"/>
          <cell r="AJ661"/>
          <cell r="AK661"/>
          <cell r="AL661"/>
          <cell r="AM661" t="str">
            <v>#¡VALOR!</v>
          </cell>
          <cell r="AN661">
            <v>0</v>
          </cell>
          <cell r="AO661"/>
          <cell r="AP661"/>
          <cell r="AQ661"/>
          <cell r="AR661"/>
          <cell r="AS661"/>
          <cell r="AT661"/>
          <cell r="AU661"/>
          <cell r="AV661"/>
          <cell r="AW661"/>
          <cell r="AX661"/>
          <cell r="AY661"/>
          <cell r="AZ661"/>
          <cell r="BA661"/>
          <cell r="BB661"/>
          <cell r="BC661"/>
          <cell r="BD661"/>
          <cell r="BE661"/>
          <cell r="BF661"/>
          <cell r="BG661"/>
          <cell r="BH661"/>
          <cell r="BI661"/>
          <cell r="BJ661"/>
          <cell r="BK661"/>
          <cell r="BL661"/>
          <cell r="BM661"/>
          <cell r="BN661"/>
          <cell r="BO661"/>
          <cell r="BP661"/>
          <cell r="BQ661"/>
          <cell r="BR661"/>
          <cell r="BS661"/>
          <cell r="BT661"/>
          <cell r="BU661"/>
          <cell r="BV661"/>
          <cell r="BW661"/>
          <cell r="BX661"/>
          <cell r="BY661"/>
          <cell r="BZ661"/>
          <cell r="CA661"/>
          <cell r="CB661"/>
          <cell r="CC661"/>
          <cell r="CD661"/>
          <cell r="CE661"/>
          <cell r="CF661"/>
          <cell r="CG661"/>
          <cell r="CH661"/>
          <cell r="CI661"/>
          <cell r="CJ661"/>
          <cell r="CK661"/>
          <cell r="CL661"/>
          <cell r="CM661"/>
          <cell r="CN661"/>
          <cell r="CO661"/>
          <cell r="CP661"/>
          <cell r="CQ661"/>
          <cell r="CR661"/>
          <cell r="CS661"/>
          <cell r="CT661"/>
          <cell r="CU661"/>
          <cell r="CV661"/>
          <cell r="CW661"/>
          <cell r="CX661"/>
          <cell r="CY661"/>
          <cell r="CZ661"/>
          <cell r="DA661"/>
          <cell r="DB661"/>
          <cell r="DC661"/>
          <cell r="DD661"/>
          <cell r="DE661"/>
          <cell r="DF661"/>
          <cell r="DG661"/>
          <cell r="DH661"/>
          <cell r="DI661"/>
          <cell r="DJ661"/>
          <cell r="DK661"/>
          <cell r="DL661"/>
          <cell r="DM661"/>
          <cell r="DN661"/>
          <cell r="DO661"/>
          <cell r="DP661"/>
          <cell r="DQ661"/>
          <cell r="DR661"/>
          <cell r="DS661"/>
          <cell r="DT661"/>
          <cell r="DU661"/>
          <cell r="DV661"/>
          <cell r="DW661"/>
          <cell r="DX661"/>
          <cell r="DY661"/>
          <cell r="DZ661"/>
          <cell r="EA661"/>
          <cell r="EB661"/>
          <cell r="EC661"/>
          <cell r="ED661"/>
          <cell r="EE661"/>
          <cell r="EF661"/>
          <cell r="EG661"/>
          <cell r="EH661"/>
          <cell r="EI661"/>
          <cell r="EJ661"/>
          <cell r="EK661"/>
          <cell r="EL661"/>
          <cell r="EM661"/>
          <cell r="EN661"/>
          <cell r="EO661"/>
          <cell r="EP661"/>
          <cell r="EQ661"/>
          <cell r="ER661"/>
          <cell r="ES661"/>
          <cell r="ET661"/>
          <cell r="EU661" t="str">
            <v>$ -</v>
          </cell>
          <cell r="EV661"/>
          <cell r="EW661"/>
          <cell r="EX661"/>
          <cell r="EY661"/>
          <cell r="EZ661"/>
          <cell r="FA661"/>
          <cell r="FB661">
            <v>0</v>
          </cell>
          <cell r="FC661" t="str">
            <v>#¡VALOR!</v>
          </cell>
          <cell r="FD661">
            <v>0</v>
          </cell>
          <cell r="FE661" t="str">
            <v>$ 0</v>
          </cell>
          <cell r="FF661" t="str">
            <v>#¡VALOR!</v>
          </cell>
          <cell r="FG661" t="str">
            <v>#¡VALOR!</v>
          </cell>
          <cell r="FH661"/>
          <cell r="FI661"/>
          <cell r="FJ661" t="str">
            <v>#N/D</v>
          </cell>
          <cell r="FK661" t="str">
            <v>#N/D</v>
          </cell>
          <cell r="FL661" t="str">
            <v>$661</v>
          </cell>
          <cell r="FM661" t="str">
            <v>#N/D</v>
          </cell>
          <cell r="FN661" t="str">
            <v>#N/D</v>
          </cell>
          <cell r="FO661" t="str">
            <v>#N/D</v>
          </cell>
          <cell r="FP661" t="str">
            <v>#N/D</v>
          </cell>
          <cell r="FQ661" t="str">
            <v>#¡REF!</v>
          </cell>
          <cell r="FR661" t="str">
            <v>#N/D</v>
          </cell>
          <cell r="FS661"/>
          <cell r="FT661"/>
          <cell r="FU661"/>
          <cell r="FV661">
            <v>0</v>
          </cell>
          <cell r="FW661" t="str">
            <v>#N/D</v>
          </cell>
          <cell r="FX661"/>
          <cell r="FY661"/>
          <cell r="FZ661"/>
          <cell r="GA661"/>
          <cell r="GB661"/>
          <cell r="GC661"/>
        </row>
        <row r="662">
          <cell r="A662"/>
          <cell r="B662"/>
          <cell r="C662">
            <v>2025</v>
          </cell>
          <cell r="D662"/>
          <cell r="E662"/>
          <cell r="F662"/>
          <cell r="G662"/>
          <cell r="H662"/>
          <cell r="I662"/>
          <cell r="J662"/>
          <cell r="K662"/>
          <cell r="L662"/>
          <cell r="M662"/>
          <cell r="N662"/>
          <cell r="O662"/>
          <cell r="P662"/>
          <cell r="Q662"/>
          <cell r="R662"/>
          <cell r="S662"/>
          <cell r="T662"/>
          <cell r="U662"/>
          <cell r="V662"/>
          <cell r="W662"/>
          <cell r="X662"/>
          <cell r="Y662"/>
          <cell r="Z662"/>
          <cell r="AA662"/>
          <cell r="AB662"/>
          <cell r="AC662"/>
          <cell r="AD662"/>
          <cell r="AE662"/>
          <cell r="AF662"/>
          <cell r="AG662"/>
          <cell r="AH662"/>
          <cell r="AI662"/>
          <cell r="AJ662"/>
          <cell r="AK662"/>
          <cell r="AL662"/>
          <cell r="AM662" t="str">
            <v>#¡VALOR!</v>
          </cell>
          <cell r="AN662">
            <v>0</v>
          </cell>
          <cell r="AO662"/>
          <cell r="AP662"/>
          <cell r="AQ662"/>
          <cell r="AR662"/>
          <cell r="AS662"/>
          <cell r="AT662"/>
          <cell r="AU662"/>
          <cell r="AV662"/>
          <cell r="AW662"/>
          <cell r="AX662"/>
          <cell r="AY662"/>
          <cell r="AZ662"/>
          <cell r="BA662"/>
          <cell r="BB662"/>
          <cell r="BC662"/>
          <cell r="BD662"/>
          <cell r="BE662"/>
          <cell r="BF662"/>
          <cell r="BG662"/>
          <cell r="BH662"/>
          <cell r="BI662"/>
          <cell r="BJ662"/>
          <cell r="BK662"/>
          <cell r="BL662"/>
          <cell r="BM662"/>
          <cell r="BN662"/>
          <cell r="BO662"/>
          <cell r="BP662"/>
          <cell r="BQ662"/>
          <cell r="BR662"/>
          <cell r="BS662"/>
          <cell r="BT662"/>
          <cell r="BU662"/>
          <cell r="BV662"/>
          <cell r="BW662"/>
          <cell r="BX662"/>
          <cell r="BY662"/>
          <cell r="BZ662"/>
          <cell r="CA662"/>
          <cell r="CB662"/>
          <cell r="CC662"/>
          <cell r="CD662"/>
          <cell r="CE662"/>
          <cell r="CF662"/>
          <cell r="CG662"/>
          <cell r="CH662"/>
          <cell r="CI662"/>
          <cell r="CJ662"/>
          <cell r="CK662"/>
          <cell r="CL662"/>
          <cell r="CM662"/>
          <cell r="CN662"/>
          <cell r="CO662"/>
          <cell r="CP662"/>
          <cell r="CQ662"/>
          <cell r="CR662"/>
          <cell r="CS662"/>
          <cell r="CT662"/>
          <cell r="CU662"/>
          <cell r="CV662"/>
          <cell r="CW662"/>
          <cell r="CX662"/>
          <cell r="CY662"/>
          <cell r="CZ662"/>
          <cell r="DA662"/>
          <cell r="DB662"/>
          <cell r="DC662"/>
          <cell r="DD662"/>
          <cell r="DE662"/>
          <cell r="DF662"/>
          <cell r="DG662"/>
          <cell r="DH662"/>
          <cell r="DI662"/>
          <cell r="DJ662"/>
          <cell r="DK662"/>
          <cell r="DL662"/>
          <cell r="DM662"/>
          <cell r="DN662"/>
          <cell r="DO662"/>
          <cell r="DP662"/>
          <cell r="DQ662"/>
          <cell r="DR662"/>
          <cell r="DS662"/>
          <cell r="DT662"/>
          <cell r="DU662"/>
          <cell r="DV662"/>
          <cell r="DW662"/>
          <cell r="DX662"/>
          <cell r="DY662"/>
          <cell r="DZ662"/>
          <cell r="EA662"/>
          <cell r="EB662"/>
          <cell r="EC662"/>
          <cell r="ED662"/>
          <cell r="EE662"/>
          <cell r="EF662"/>
          <cell r="EG662"/>
          <cell r="EH662"/>
          <cell r="EI662"/>
          <cell r="EJ662"/>
          <cell r="EK662"/>
          <cell r="EL662"/>
          <cell r="EM662"/>
          <cell r="EN662"/>
          <cell r="EO662"/>
          <cell r="EP662"/>
          <cell r="EQ662"/>
          <cell r="ER662"/>
          <cell r="ES662"/>
          <cell r="ET662"/>
          <cell r="EU662" t="str">
            <v>$ -</v>
          </cell>
          <cell r="EV662"/>
          <cell r="EW662"/>
          <cell r="EX662"/>
          <cell r="EY662"/>
          <cell r="EZ662"/>
          <cell r="FA662"/>
          <cell r="FB662">
            <v>0</v>
          </cell>
          <cell r="FC662" t="str">
            <v>#¡VALOR!</v>
          </cell>
          <cell r="FD662">
            <v>0</v>
          </cell>
          <cell r="FE662" t="str">
            <v>$ 0</v>
          </cell>
          <cell r="FF662" t="str">
            <v>#¡VALOR!</v>
          </cell>
          <cell r="FG662" t="str">
            <v>#¡VALOR!</v>
          </cell>
          <cell r="FH662"/>
          <cell r="FI662"/>
          <cell r="FJ662" t="str">
            <v>#N/D</v>
          </cell>
          <cell r="FK662" t="str">
            <v>#N/D</v>
          </cell>
          <cell r="FL662" t="str">
            <v>$662</v>
          </cell>
          <cell r="FM662" t="str">
            <v>#N/D</v>
          </cell>
          <cell r="FN662" t="str">
            <v>#N/D</v>
          </cell>
          <cell r="FO662" t="str">
            <v>#N/D</v>
          </cell>
          <cell r="FP662" t="str">
            <v>#N/D</v>
          </cell>
          <cell r="FQ662" t="str">
            <v>#¡REF!</v>
          </cell>
          <cell r="FR662" t="str">
            <v>#N/D</v>
          </cell>
          <cell r="FS662"/>
          <cell r="FT662"/>
          <cell r="FU662"/>
          <cell r="FV662">
            <v>0</v>
          </cell>
          <cell r="FW662" t="str">
            <v>#N/D</v>
          </cell>
          <cell r="FX662"/>
          <cell r="FY662"/>
          <cell r="FZ662"/>
          <cell r="GA662"/>
          <cell r="GB662"/>
          <cell r="GC662"/>
        </row>
        <row r="663">
          <cell r="A663"/>
          <cell r="B663"/>
          <cell r="C663">
            <v>2025</v>
          </cell>
          <cell r="D663"/>
          <cell r="E663"/>
          <cell r="F663"/>
          <cell r="G663"/>
          <cell r="H663"/>
          <cell r="I663"/>
          <cell r="J663"/>
          <cell r="K663"/>
          <cell r="L663"/>
          <cell r="M663"/>
          <cell r="N663"/>
          <cell r="O663"/>
          <cell r="P663"/>
          <cell r="Q663"/>
          <cell r="R663"/>
          <cell r="S663"/>
          <cell r="T663"/>
          <cell r="U663"/>
          <cell r="V663"/>
          <cell r="W663"/>
          <cell r="X663"/>
          <cell r="Y663"/>
          <cell r="Z663"/>
          <cell r="AA663"/>
          <cell r="AB663"/>
          <cell r="AC663"/>
          <cell r="AD663"/>
          <cell r="AE663"/>
          <cell r="AF663"/>
          <cell r="AG663"/>
          <cell r="AH663"/>
          <cell r="AI663"/>
          <cell r="AJ663"/>
          <cell r="AK663"/>
          <cell r="AL663"/>
          <cell r="AM663" t="str">
            <v>#¡VALOR!</v>
          </cell>
          <cell r="AN663">
            <v>0</v>
          </cell>
          <cell r="AO663"/>
          <cell r="AP663"/>
          <cell r="AQ663"/>
          <cell r="AR663"/>
          <cell r="AS663"/>
          <cell r="AT663"/>
          <cell r="AU663"/>
          <cell r="AV663"/>
          <cell r="AW663"/>
          <cell r="AX663"/>
          <cell r="AY663"/>
          <cell r="AZ663"/>
          <cell r="BA663"/>
          <cell r="BB663"/>
          <cell r="BC663"/>
          <cell r="BD663"/>
          <cell r="BE663"/>
          <cell r="BF663"/>
          <cell r="BG663"/>
          <cell r="BH663"/>
          <cell r="BI663"/>
          <cell r="BJ663"/>
          <cell r="BK663"/>
          <cell r="BL663"/>
          <cell r="BM663"/>
          <cell r="BN663"/>
          <cell r="BO663"/>
          <cell r="BP663"/>
          <cell r="BQ663"/>
          <cell r="BR663"/>
          <cell r="BS663"/>
          <cell r="BT663"/>
          <cell r="BU663"/>
          <cell r="BV663"/>
          <cell r="BW663"/>
          <cell r="BX663"/>
          <cell r="BY663"/>
          <cell r="BZ663"/>
          <cell r="CA663"/>
          <cell r="CB663"/>
          <cell r="CC663"/>
          <cell r="CD663"/>
          <cell r="CE663"/>
          <cell r="CF663"/>
          <cell r="CG663"/>
          <cell r="CH663"/>
          <cell r="CI663"/>
          <cell r="CJ663"/>
          <cell r="CK663"/>
          <cell r="CL663"/>
          <cell r="CM663"/>
          <cell r="CN663"/>
          <cell r="CO663"/>
          <cell r="CP663"/>
          <cell r="CQ663"/>
          <cell r="CR663"/>
          <cell r="CS663"/>
          <cell r="CT663"/>
          <cell r="CU663"/>
          <cell r="CV663"/>
          <cell r="CW663"/>
          <cell r="CX663"/>
          <cell r="CY663"/>
          <cell r="CZ663"/>
          <cell r="DA663"/>
          <cell r="DB663"/>
          <cell r="DC663"/>
          <cell r="DD663"/>
          <cell r="DE663"/>
          <cell r="DF663"/>
          <cell r="DG663"/>
          <cell r="DH663"/>
          <cell r="DI663"/>
          <cell r="DJ663"/>
          <cell r="DK663"/>
          <cell r="DL663"/>
          <cell r="DM663"/>
          <cell r="DN663"/>
          <cell r="DO663"/>
          <cell r="DP663"/>
          <cell r="DQ663"/>
          <cell r="DR663"/>
          <cell r="DS663"/>
          <cell r="DT663"/>
          <cell r="DU663"/>
          <cell r="DV663"/>
          <cell r="DW663"/>
          <cell r="DX663"/>
          <cell r="DY663"/>
          <cell r="DZ663"/>
          <cell r="EA663"/>
          <cell r="EB663"/>
          <cell r="EC663"/>
          <cell r="ED663"/>
          <cell r="EE663"/>
          <cell r="EF663"/>
          <cell r="EG663"/>
          <cell r="EH663"/>
          <cell r="EI663"/>
          <cell r="EJ663"/>
          <cell r="EK663"/>
          <cell r="EL663"/>
          <cell r="EM663"/>
          <cell r="EN663"/>
          <cell r="EO663"/>
          <cell r="EP663"/>
          <cell r="EQ663"/>
          <cell r="ER663"/>
          <cell r="ES663"/>
          <cell r="ET663"/>
          <cell r="EU663" t="str">
            <v>$ -</v>
          </cell>
          <cell r="EV663"/>
          <cell r="EW663"/>
          <cell r="EX663"/>
          <cell r="EY663"/>
          <cell r="EZ663"/>
          <cell r="FA663"/>
          <cell r="FB663">
            <v>0</v>
          </cell>
          <cell r="FC663" t="str">
            <v>#¡VALOR!</v>
          </cell>
          <cell r="FD663">
            <v>0</v>
          </cell>
          <cell r="FE663" t="str">
            <v>$ 0</v>
          </cell>
          <cell r="FF663" t="str">
            <v>#¡VALOR!</v>
          </cell>
          <cell r="FG663" t="str">
            <v>#¡VALOR!</v>
          </cell>
          <cell r="FH663"/>
          <cell r="FI663"/>
          <cell r="FJ663" t="str">
            <v>#N/D</v>
          </cell>
          <cell r="FK663" t="str">
            <v>#N/D</v>
          </cell>
          <cell r="FL663" t="str">
            <v>$663</v>
          </cell>
          <cell r="FM663" t="str">
            <v>#N/D</v>
          </cell>
          <cell r="FN663" t="str">
            <v>#N/D</v>
          </cell>
          <cell r="FO663" t="str">
            <v>#N/D</v>
          </cell>
          <cell r="FP663" t="str">
            <v>#N/D</v>
          </cell>
          <cell r="FQ663" t="str">
            <v>#¡REF!</v>
          </cell>
          <cell r="FR663" t="str">
            <v>#N/D</v>
          </cell>
          <cell r="FS663"/>
          <cell r="FT663"/>
          <cell r="FU663"/>
          <cell r="FV663">
            <v>0</v>
          </cell>
          <cell r="FW663" t="str">
            <v>#N/D</v>
          </cell>
          <cell r="FX663"/>
          <cell r="FY663"/>
          <cell r="FZ663"/>
          <cell r="GA663"/>
          <cell r="GB663"/>
          <cell r="GC663"/>
        </row>
        <row r="664">
          <cell r="A664"/>
          <cell r="B664"/>
          <cell r="C664">
            <v>2025</v>
          </cell>
          <cell r="D664"/>
          <cell r="E664"/>
          <cell r="F664"/>
          <cell r="G664"/>
          <cell r="H664"/>
          <cell r="I664"/>
          <cell r="J664"/>
          <cell r="K664"/>
          <cell r="L664"/>
          <cell r="M664"/>
          <cell r="N664"/>
          <cell r="O664"/>
          <cell r="P664"/>
          <cell r="Q664"/>
          <cell r="R664"/>
          <cell r="S664"/>
          <cell r="T664"/>
          <cell r="U664"/>
          <cell r="V664"/>
          <cell r="W664"/>
          <cell r="X664"/>
          <cell r="Y664"/>
          <cell r="Z664"/>
          <cell r="AA664"/>
          <cell r="AB664"/>
          <cell r="AC664"/>
          <cell r="AD664"/>
          <cell r="AE664"/>
          <cell r="AF664"/>
          <cell r="AG664"/>
          <cell r="AH664"/>
          <cell r="AI664"/>
          <cell r="AJ664"/>
          <cell r="AK664"/>
          <cell r="AL664"/>
          <cell r="AM664" t="str">
            <v>#¡VALOR!</v>
          </cell>
          <cell r="AN664">
            <v>0</v>
          </cell>
          <cell r="AO664"/>
          <cell r="AP664"/>
          <cell r="AQ664"/>
          <cell r="AR664"/>
          <cell r="AS664"/>
          <cell r="AT664"/>
          <cell r="AU664"/>
          <cell r="AV664"/>
          <cell r="AW664"/>
          <cell r="AX664"/>
          <cell r="AY664"/>
          <cell r="AZ664"/>
          <cell r="BA664"/>
          <cell r="BB664"/>
          <cell r="BC664"/>
          <cell r="BD664"/>
          <cell r="BE664"/>
          <cell r="BF664"/>
          <cell r="BG664"/>
          <cell r="BH664"/>
          <cell r="BI664"/>
          <cell r="BJ664"/>
          <cell r="BK664"/>
          <cell r="BL664"/>
          <cell r="BM664"/>
          <cell r="BN664"/>
          <cell r="BO664"/>
          <cell r="BP664"/>
          <cell r="BQ664"/>
          <cell r="BR664"/>
          <cell r="BS664"/>
          <cell r="BT664"/>
          <cell r="BU664"/>
          <cell r="BV664"/>
          <cell r="BW664"/>
          <cell r="BX664"/>
          <cell r="BY664"/>
          <cell r="BZ664"/>
          <cell r="CA664"/>
          <cell r="CB664"/>
          <cell r="CC664"/>
          <cell r="CD664"/>
          <cell r="CE664"/>
          <cell r="CF664"/>
          <cell r="CG664"/>
          <cell r="CH664"/>
          <cell r="CI664"/>
          <cell r="CJ664"/>
          <cell r="CK664"/>
          <cell r="CL664"/>
          <cell r="CM664"/>
          <cell r="CN664"/>
          <cell r="CO664"/>
          <cell r="CP664"/>
          <cell r="CQ664"/>
          <cell r="CR664"/>
          <cell r="CS664"/>
          <cell r="CT664"/>
          <cell r="CU664"/>
          <cell r="CV664"/>
          <cell r="CW664"/>
          <cell r="CX664"/>
          <cell r="CY664"/>
          <cell r="CZ664"/>
          <cell r="DA664"/>
          <cell r="DB664"/>
          <cell r="DC664"/>
          <cell r="DD664"/>
          <cell r="DE664"/>
          <cell r="DF664"/>
          <cell r="DG664"/>
          <cell r="DH664"/>
          <cell r="DI664"/>
          <cell r="DJ664"/>
          <cell r="DK664"/>
          <cell r="DL664"/>
          <cell r="DM664"/>
          <cell r="DN664"/>
          <cell r="DO664"/>
          <cell r="DP664"/>
          <cell r="DQ664"/>
          <cell r="DR664"/>
          <cell r="DS664"/>
          <cell r="DT664"/>
          <cell r="DU664"/>
          <cell r="DV664"/>
          <cell r="DW664"/>
          <cell r="DX664"/>
          <cell r="DY664"/>
          <cell r="DZ664"/>
          <cell r="EA664"/>
          <cell r="EB664"/>
          <cell r="EC664"/>
          <cell r="ED664"/>
          <cell r="EE664"/>
          <cell r="EF664"/>
          <cell r="EG664"/>
          <cell r="EH664"/>
          <cell r="EI664"/>
          <cell r="EJ664"/>
          <cell r="EK664"/>
          <cell r="EL664"/>
          <cell r="EM664"/>
          <cell r="EN664"/>
          <cell r="EO664"/>
          <cell r="EP664"/>
          <cell r="EQ664"/>
          <cell r="ER664"/>
          <cell r="ES664"/>
          <cell r="ET664"/>
          <cell r="EU664" t="str">
            <v>$ -</v>
          </cell>
          <cell r="EV664"/>
          <cell r="EW664"/>
          <cell r="EX664"/>
          <cell r="EY664"/>
          <cell r="EZ664"/>
          <cell r="FA664"/>
          <cell r="FB664">
            <v>0</v>
          </cell>
          <cell r="FC664" t="str">
            <v>#¡VALOR!</v>
          </cell>
          <cell r="FD664">
            <v>0</v>
          </cell>
          <cell r="FE664" t="str">
            <v>$ 0</v>
          </cell>
          <cell r="FF664" t="str">
            <v>#¡VALOR!</v>
          </cell>
          <cell r="FG664" t="str">
            <v>#¡VALOR!</v>
          </cell>
          <cell r="FH664"/>
          <cell r="FI664"/>
          <cell r="FJ664" t="str">
            <v>#N/D</v>
          </cell>
          <cell r="FK664" t="str">
            <v>#N/D</v>
          </cell>
          <cell r="FL664" t="str">
            <v>$664</v>
          </cell>
          <cell r="FM664" t="str">
            <v>#N/D</v>
          </cell>
          <cell r="FN664" t="str">
            <v>#N/D</v>
          </cell>
          <cell r="FO664" t="str">
            <v>#N/D</v>
          </cell>
          <cell r="FP664" t="str">
            <v>#N/D</v>
          </cell>
          <cell r="FQ664" t="str">
            <v>#¡REF!</v>
          </cell>
          <cell r="FR664" t="str">
            <v>#N/D</v>
          </cell>
          <cell r="FS664"/>
          <cell r="FT664"/>
          <cell r="FU664"/>
          <cell r="FV664">
            <v>0</v>
          </cell>
          <cell r="FW664" t="str">
            <v>#N/D</v>
          </cell>
          <cell r="FX664"/>
          <cell r="FY664"/>
          <cell r="FZ664"/>
          <cell r="GA664"/>
          <cell r="GB664"/>
          <cell r="GC664"/>
        </row>
        <row r="665">
          <cell r="A665"/>
          <cell r="B665"/>
          <cell r="C665">
            <v>2025</v>
          </cell>
          <cell r="D665"/>
          <cell r="E665"/>
          <cell r="F665"/>
          <cell r="G665"/>
          <cell r="H665"/>
          <cell r="I665"/>
          <cell r="J665"/>
          <cell r="K665"/>
          <cell r="L665"/>
          <cell r="M665"/>
          <cell r="N665"/>
          <cell r="O665"/>
          <cell r="P665"/>
          <cell r="Q665"/>
          <cell r="R665"/>
          <cell r="S665"/>
          <cell r="T665"/>
          <cell r="U665"/>
          <cell r="V665"/>
          <cell r="W665"/>
          <cell r="X665"/>
          <cell r="Y665"/>
          <cell r="Z665"/>
          <cell r="AA665"/>
          <cell r="AB665"/>
          <cell r="AC665"/>
          <cell r="AD665"/>
          <cell r="AE665"/>
          <cell r="AF665"/>
          <cell r="AG665"/>
          <cell r="AH665"/>
          <cell r="AI665"/>
          <cell r="AJ665"/>
          <cell r="AK665"/>
          <cell r="AL665"/>
          <cell r="AM665" t="str">
            <v>#¡VALOR!</v>
          </cell>
          <cell r="AN665">
            <v>0</v>
          </cell>
          <cell r="AO665"/>
          <cell r="AP665"/>
          <cell r="AQ665"/>
          <cell r="AR665"/>
          <cell r="AS665"/>
          <cell r="AT665"/>
          <cell r="AU665"/>
          <cell r="AV665"/>
          <cell r="AW665"/>
          <cell r="AX665"/>
          <cell r="AY665"/>
          <cell r="AZ665"/>
          <cell r="BA665"/>
          <cell r="BB665"/>
          <cell r="BC665"/>
          <cell r="BD665"/>
          <cell r="BE665"/>
          <cell r="BF665"/>
          <cell r="BG665"/>
          <cell r="BH665"/>
          <cell r="BI665"/>
          <cell r="BJ665"/>
          <cell r="BK665"/>
          <cell r="BL665"/>
          <cell r="BM665"/>
          <cell r="BN665"/>
          <cell r="BO665"/>
          <cell r="BP665"/>
          <cell r="BQ665"/>
          <cell r="BR665"/>
          <cell r="BS665"/>
          <cell r="BT665"/>
          <cell r="BU665"/>
          <cell r="BV665"/>
          <cell r="BW665"/>
          <cell r="BX665"/>
          <cell r="BY665"/>
          <cell r="BZ665"/>
          <cell r="CA665"/>
          <cell r="CB665"/>
          <cell r="CC665"/>
          <cell r="CD665"/>
          <cell r="CE665"/>
          <cell r="CF665"/>
          <cell r="CG665"/>
          <cell r="CH665"/>
          <cell r="CI665"/>
          <cell r="CJ665"/>
          <cell r="CK665"/>
          <cell r="CL665"/>
          <cell r="CM665"/>
          <cell r="CN665"/>
          <cell r="CO665"/>
          <cell r="CP665"/>
          <cell r="CQ665"/>
          <cell r="CR665"/>
          <cell r="CS665"/>
          <cell r="CT665"/>
          <cell r="CU665"/>
          <cell r="CV665"/>
          <cell r="CW665"/>
          <cell r="CX665"/>
          <cell r="CY665"/>
          <cell r="CZ665"/>
          <cell r="DA665"/>
          <cell r="DB665"/>
          <cell r="DC665"/>
          <cell r="DD665"/>
          <cell r="DE665"/>
          <cell r="DF665"/>
          <cell r="DG665"/>
          <cell r="DH665"/>
          <cell r="DI665"/>
          <cell r="DJ665"/>
          <cell r="DK665"/>
          <cell r="DL665"/>
          <cell r="DM665"/>
          <cell r="DN665"/>
          <cell r="DO665"/>
          <cell r="DP665"/>
          <cell r="DQ665"/>
          <cell r="DR665"/>
          <cell r="DS665"/>
          <cell r="DT665"/>
          <cell r="DU665"/>
          <cell r="DV665"/>
          <cell r="DW665"/>
          <cell r="DX665"/>
          <cell r="DY665"/>
          <cell r="DZ665"/>
          <cell r="EA665"/>
          <cell r="EB665"/>
          <cell r="EC665"/>
          <cell r="ED665"/>
          <cell r="EE665"/>
          <cell r="EF665"/>
          <cell r="EG665"/>
          <cell r="EH665"/>
          <cell r="EI665"/>
          <cell r="EJ665"/>
          <cell r="EK665"/>
          <cell r="EL665"/>
          <cell r="EM665"/>
          <cell r="EN665"/>
          <cell r="EO665"/>
          <cell r="EP665"/>
          <cell r="EQ665"/>
          <cell r="ER665"/>
          <cell r="ES665"/>
          <cell r="ET665"/>
          <cell r="EU665" t="str">
            <v>$ -</v>
          </cell>
          <cell r="EV665"/>
          <cell r="EW665"/>
          <cell r="EX665"/>
          <cell r="EY665"/>
          <cell r="EZ665"/>
          <cell r="FA665"/>
          <cell r="FB665">
            <v>0</v>
          </cell>
          <cell r="FC665" t="str">
            <v>#¡VALOR!</v>
          </cell>
          <cell r="FD665">
            <v>0</v>
          </cell>
          <cell r="FE665" t="str">
            <v>$ 0</v>
          </cell>
          <cell r="FF665" t="str">
            <v>#¡VALOR!</v>
          </cell>
          <cell r="FG665" t="str">
            <v>#¡VALOR!</v>
          </cell>
          <cell r="FH665"/>
          <cell r="FI665"/>
          <cell r="FJ665" t="str">
            <v>#N/D</v>
          </cell>
          <cell r="FK665" t="str">
            <v>#N/D</v>
          </cell>
          <cell r="FL665" t="str">
            <v>$665</v>
          </cell>
          <cell r="FM665" t="str">
            <v>#N/D</v>
          </cell>
          <cell r="FN665" t="str">
            <v>#N/D</v>
          </cell>
          <cell r="FO665" t="str">
            <v>#N/D</v>
          </cell>
          <cell r="FP665" t="str">
            <v>#N/D</v>
          </cell>
          <cell r="FQ665" t="str">
            <v>#¡REF!</v>
          </cell>
          <cell r="FR665" t="str">
            <v>#N/D</v>
          </cell>
          <cell r="FS665"/>
          <cell r="FT665"/>
          <cell r="FU665"/>
          <cell r="FV665">
            <v>0</v>
          </cell>
          <cell r="FW665" t="str">
            <v>#N/D</v>
          </cell>
          <cell r="FX665"/>
          <cell r="FY665"/>
          <cell r="FZ665"/>
          <cell r="GA665"/>
          <cell r="GB665"/>
          <cell r="GC665"/>
        </row>
        <row r="666">
          <cell r="A666"/>
          <cell r="B666"/>
          <cell r="C666">
            <v>2025</v>
          </cell>
          <cell r="D666"/>
          <cell r="E666"/>
          <cell r="F666"/>
          <cell r="G666"/>
          <cell r="H666"/>
          <cell r="I666"/>
          <cell r="J666"/>
          <cell r="K666"/>
          <cell r="L666"/>
          <cell r="M666"/>
          <cell r="N666"/>
          <cell r="O666"/>
          <cell r="P666"/>
          <cell r="Q666"/>
          <cell r="R666"/>
          <cell r="S666"/>
          <cell r="T666"/>
          <cell r="U666"/>
          <cell r="V666"/>
          <cell r="W666"/>
          <cell r="X666"/>
          <cell r="Y666"/>
          <cell r="Z666"/>
          <cell r="AA666"/>
          <cell r="AB666"/>
          <cell r="AC666"/>
          <cell r="AD666"/>
          <cell r="AE666"/>
          <cell r="AF666"/>
          <cell r="AG666"/>
          <cell r="AH666"/>
          <cell r="AI666"/>
          <cell r="AJ666"/>
          <cell r="AK666"/>
          <cell r="AL666"/>
          <cell r="AM666" t="str">
            <v>#¡VALOR!</v>
          </cell>
          <cell r="AN666">
            <v>0</v>
          </cell>
          <cell r="AO666"/>
          <cell r="AP666"/>
          <cell r="AQ666"/>
          <cell r="AR666"/>
          <cell r="AS666"/>
          <cell r="AT666"/>
          <cell r="AU666"/>
          <cell r="AV666"/>
          <cell r="AW666"/>
          <cell r="AX666"/>
          <cell r="AY666"/>
          <cell r="AZ666"/>
          <cell r="BA666"/>
          <cell r="BB666"/>
          <cell r="BC666"/>
          <cell r="BD666"/>
          <cell r="BE666"/>
          <cell r="BF666"/>
          <cell r="BG666"/>
          <cell r="BH666"/>
          <cell r="BI666"/>
          <cell r="BJ666"/>
          <cell r="BK666"/>
          <cell r="BL666"/>
          <cell r="BM666"/>
          <cell r="BN666"/>
          <cell r="BO666"/>
          <cell r="BP666"/>
          <cell r="BQ666"/>
          <cell r="BR666"/>
          <cell r="BS666"/>
          <cell r="BT666"/>
          <cell r="BU666"/>
          <cell r="BV666"/>
          <cell r="BW666"/>
          <cell r="BX666"/>
          <cell r="BY666"/>
          <cell r="BZ666"/>
          <cell r="CA666"/>
          <cell r="CB666"/>
          <cell r="CC666"/>
          <cell r="CD666"/>
          <cell r="CE666"/>
          <cell r="CF666"/>
          <cell r="CG666"/>
          <cell r="CH666"/>
          <cell r="CI666"/>
          <cell r="CJ666"/>
          <cell r="CK666"/>
          <cell r="CL666"/>
          <cell r="CM666"/>
          <cell r="CN666"/>
          <cell r="CO666"/>
          <cell r="CP666"/>
          <cell r="CQ666"/>
          <cell r="CR666"/>
          <cell r="CS666"/>
          <cell r="CT666"/>
          <cell r="CU666"/>
          <cell r="CV666"/>
          <cell r="CW666"/>
          <cell r="CX666"/>
          <cell r="CY666"/>
          <cell r="CZ666"/>
          <cell r="DA666"/>
          <cell r="DB666"/>
          <cell r="DC666"/>
          <cell r="DD666"/>
          <cell r="DE666"/>
          <cell r="DF666"/>
          <cell r="DG666"/>
          <cell r="DH666"/>
          <cell r="DI666"/>
          <cell r="DJ666"/>
          <cell r="DK666"/>
          <cell r="DL666"/>
          <cell r="DM666"/>
          <cell r="DN666"/>
          <cell r="DO666"/>
          <cell r="DP666"/>
          <cell r="DQ666"/>
          <cell r="DR666"/>
          <cell r="DS666"/>
          <cell r="DT666"/>
          <cell r="DU666"/>
          <cell r="DV666"/>
          <cell r="DW666"/>
          <cell r="DX666"/>
          <cell r="DY666"/>
          <cell r="DZ666"/>
          <cell r="EA666"/>
          <cell r="EB666"/>
          <cell r="EC666"/>
          <cell r="ED666"/>
          <cell r="EE666"/>
          <cell r="EF666"/>
          <cell r="EG666"/>
          <cell r="EH666"/>
          <cell r="EI666"/>
          <cell r="EJ666"/>
          <cell r="EK666"/>
          <cell r="EL666"/>
          <cell r="EM666"/>
          <cell r="EN666"/>
          <cell r="EO666"/>
          <cell r="EP666"/>
          <cell r="EQ666"/>
          <cell r="ER666"/>
          <cell r="ES666"/>
          <cell r="ET666"/>
          <cell r="EU666" t="str">
            <v>$ -</v>
          </cell>
          <cell r="EV666"/>
          <cell r="EW666"/>
          <cell r="EX666"/>
          <cell r="EY666"/>
          <cell r="EZ666"/>
          <cell r="FA666"/>
          <cell r="FB666">
            <v>0</v>
          </cell>
          <cell r="FC666" t="str">
            <v>#¡VALOR!</v>
          </cell>
          <cell r="FD666">
            <v>0</v>
          </cell>
          <cell r="FE666" t="str">
            <v>$ 0</v>
          </cell>
          <cell r="FF666" t="str">
            <v>#¡VALOR!</v>
          </cell>
          <cell r="FG666" t="str">
            <v>#¡VALOR!</v>
          </cell>
          <cell r="FH666"/>
          <cell r="FI666"/>
          <cell r="FJ666" t="str">
            <v>#N/D</v>
          </cell>
          <cell r="FK666" t="str">
            <v>#N/D</v>
          </cell>
          <cell r="FL666" t="str">
            <v>$666</v>
          </cell>
          <cell r="FM666" t="str">
            <v>#N/D</v>
          </cell>
          <cell r="FN666" t="str">
            <v>#N/D</v>
          </cell>
          <cell r="FO666" t="str">
            <v>#N/D</v>
          </cell>
          <cell r="FP666" t="str">
            <v>#N/D</v>
          </cell>
          <cell r="FQ666" t="str">
            <v>#¡REF!</v>
          </cell>
          <cell r="FR666" t="str">
            <v>#N/D</v>
          </cell>
          <cell r="FS666"/>
          <cell r="FT666"/>
          <cell r="FU666"/>
          <cell r="FV666">
            <v>0</v>
          </cell>
          <cell r="FW666" t="str">
            <v>#N/D</v>
          </cell>
          <cell r="FX666"/>
          <cell r="FY666"/>
          <cell r="FZ666"/>
          <cell r="GA666"/>
          <cell r="GB666"/>
          <cell r="GC666"/>
        </row>
        <row r="667">
          <cell r="A667"/>
          <cell r="B667"/>
          <cell r="C667">
            <v>2025</v>
          </cell>
          <cell r="D667"/>
          <cell r="E667"/>
          <cell r="F667"/>
          <cell r="G667"/>
          <cell r="H667"/>
          <cell r="I667"/>
          <cell r="J667"/>
          <cell r="K667"/>
          <cell r="L667"/>
          <cell r="M667"/>
          <cell r="N667"/>
          <cell r="O667"/>
          <cell r="P667"/>
          <cell r="Q667"/>
          <cell r="R667"/>
          <cell r="S667"/>
          <cell r="T667"/>
          <cell r="U667"/>
          <cell r="V667"/>
          <cell r="W667"/>
          <cell r="X667"/>
          <cell r="Y667"/>
          <cell r="Z667"/>
          <cell r="AA667"/>
          <cell r="AB667"/>
          <cell r="AC667"/>
          <cell r="AD667"/>
          <cell r="AE667"/>
          <cell r="AF667"/>
          <cell r="AG667"/>
          <cell r="AH667"/>
          <cell r="AI667"/>
          <cell r="AJ667"/>
          <cell r="AK667"/>
          <cell r="AL667"/>
          <cell r="AM667" t="str">
            <v>#¡VALOR!</v>
          </cell>
          <cell r="AN667">
            <v>0</v>
          </cell>
          <cell r="AO667"/>
          <cell r="AP667"/>
          <cell r="AQ667"/>
          <cell r="AR667"/>
          <cell r="AS667"/>
          <cell r="AT667"/>
          <cell r="AU667"/>
          <cell r="AV667"/>
          <cell r="AW667"/>
          <cell r="AX667"/>
          <cell r="AY667"/>
          <cell r="AZ667"/>
          <cell r="BA667"/>
          <cell r="BB667"/>
          <cell r="BC667"/>
          <cell r="BD667"/>
          <cell r="BE667"/>
          <cell r="BF667"/>
          <cell r="BG667"/>
          <cell r="BH667"/>
          <cell r="BI667"/>
          <cell r="BJ667"/>
          <cell r="BK667"/>
          <cell r="BL667"/>
          <cell r="BM667"/>
          <cell r="BN667"/>
          <cell r="BO667"/>
          <cell r="BP667"/>
          <cell r="BQ667"/>
          <cell r="BR667"/>
          <cell r="BS667"/>
          <cell r="BT667"/>
          <cell r="BU667"/>
          <cell r="BV667"/>
          <cell r="BW667"/>
          <cell r="BX667"/>
          <cell r="BY667"/>
          <cell r="BZ667"/>
          <cell r="CA667"/>
          <cell r="CB667"/>
          <cell r="CC667"/>
          <cell r="CD667"/>
          <cell r="CE667"/>
          <cell r="CF667"/>
          <cell r="CG667"/>
          <cell r="CH667"/>
          <cell r="CI667"/>
          <cell r="CJ667"/>
          <cell r="CK667"/>
          <cell r="CL667"/>
          <cell r="CM667"/>
          <cell r="CN667"/>
          <cell r="CO667"/>
          <cell r="CP667"/>
          <cell r="CQ667"/>
          <cell r="CR667"/>
          <cell r="CS667"/>
          <cell r="CT667"/>
          <cell r="CU667"/>
          <cell r="CV667"/>
          <cell r="CW667"/>
          <cell r="CX667"/>
          <cell r="CY667"/>
          <cell r="CZ667"/>
          <cell r="DA667"/>
          <cell r="DB667"/>
          <cell r="DC667"/>
          <cell r="DD667"/>
          <cell r="DE667"/>
          <cell r="DF667"/>
          <cell r="DG667"/>
          <cell r="DH667"/>
          <cell r="DI667"/>
          <cell r="DJ667"/>
          <cell r="DK667"/>
          <cell r="DL667"/>
          <cell r="DM667"/>
          <cell r="DN667"/>
          <cell r="DO667"/>
          <cell r="DP667"/>
          <cell r="DQ667"/>
          <cell r="DR667"/>
          <cell r="DS667"/>
          <cell r="DT667"/>
          <cell r="DU667"/>
          <cell r="DV667"/>
          <cell r="DW667"/>
          <cell r="DX667"/>
          <cell r="DY667"/>
          <cell r="DZ667"/>
          <cell r="EA667"/>
          <cell r="EB667"/>
          <cell r="EC667"/>
          <cell r="ED667"/>
          <cell r="EE667"/>
          <cell r="EF667"/>
          <cell r="EG667"/>
          <cell r="EH667"/>
          <cell r="EI667"/>
          <cell r="EJ667"/>
          <cell r="EK667"/>
          <cell r="EL667"/>
          <cell r="EM667"/>
          <cell r="EN667"/>
          <cell r="EO667"/>
          <cell r="EP667"/>
          <cell r="EQ667"/>
          <cell r="ER667"/>
          <cell r="ES667"/>
          <cell r="ET667"/>
          <cell r="EU667" t="str">
            <v>$ -</v>
          </cell>
          <cell r="EV667"/>
          <cell r="EW667"/>
          <cell r="EX667"/>
          <cell r="EY667"/>
          <cell r="EZ667"/>
          <cell r="FA667"/>
          <cell r="FB667">
            <v>0</v>
          </cell>
          <cell r="FC667" t="str">
            <v>#¡VALOR!</v>
          </cell>
          <cell r="FD667">
            <v>0</v>
          </cell>
          <cell r="FE667" t="str">
            <v>$ 0</v>
          </cell>
          <cell r="FF667" t="str">
            <v>#¡VALOR!</v>
          </cell>
          <cell r="FG667" t="str">
            <v>#¡VALOR!</v>
          </cell>
          <cell r="FH667"/>
          <cell r="FI667"/>
          <cell r="FJ667" t="str">
            <v>#N/D</v>
          </cell>
          <cell r="FK667" t="str">
            <v>#N/D</v>
          </cell>
          <cell r="FL667" t="str">
            <v>$667</v>
          </cell>
          <cell r="FM667" t="str">
            <v>#N/D</v>
          </cell>
          <cell r="FN667" t="str">
            <v>#N/D</v>
          </cell>
          <cell r="FO667" t="str">
            <v>#N/D</v>
          </cell>
          <cell r="FP667" t="str">
            <v>#N/D</v>
          </cell>
          <cell r="FQ667" t="str">
            <v>#¡REF!</v>
          </cell>
          <cell r="FR667" t="str">
            <v>#N/D</v>
          </cell>
          <cell r="FS667"/>
          <cell r="FT667"/>
          <cell r="FU667"/>
          <cell r="FV667">
            <v>0</v>
          </cell>
          <cell r="FW667" t="str">
            <v>#N/D</v>
          </cell>
          <cell r="FX667"/>
          <cell r="FY667"/>
          <cell r="FZ667"/>
          <cell r="GA667"/>
          <cell r="GB667"/>
          <cell r="GC667"/>
        </row>
        <row r="668">
          <cell r="A668"/>
          <cell r="B668"/>
          <cell r="C668">
            <v>2025</v>
          </cell>
          <cell r="D668"/>
          <cell r="E668"/>
          <cell r="F668"/>
          <cell r="G668"/>
          <cell r="H668"/>
          <cell r="I668"/>
          <cell r="J668"/>
          <cell r="K668"/>
          <cell r="L668"/>
          <cell r="M668"/>
          <cell r="N668"/>
          <cell r="O668"/>
          <cell r="P668"/>
          <cell r="Q668"/>
          <cell r="R668"/>
          <cell r="S668"/>
          <cell r="T668"/>
          <cell r="U668"/>
          <cell r="V668"/>
          <cell r="W668"/>
          <cell r="X668"/>
          <cell r="Y668"/>
          <cell r="Z668"/>
          <cell r="AA668"/>
          <cell r="AB668"/>
          <cell r="AC668"/>
          <cell r="AD668"/>
          <cell r="AE668"/>
          <cell r="AF668"/>
          <cell r="AG668"/>
          <cell r="AH668"/>
          <cell r="AI668"/>
          <cell r="AJ668"/>
          <cell r="AK668"/>
          <cell r="AL668"/>
          <cell r="AM668" t="str">
            <v>#¡VALOR!</v>
          </cell>
          <cell r="AN668">
            <v>0</v>
          </cell>
          <cell r="AO668"/>
          <cell r="AP668"/>
          <cell r="AQ668"/>
          <cell r="AR668"/>
          <cell r="AS668"/>
          <cell r="AT668"/>
          <cell r="AU668"/>
          <cell r="AV668"/>
          <cell r="AW668"/>
          <cell r="AX668"/>
          <cell r="AY668"/>
          <cell r="AZ668"/>
          <cell r="BA668"/>
          <cell r="BB668"/>
          <cell r="BC668"/>
          <cell r="BD668"/>
          <cell r="BE668"/>
          <cell r="BF668"/>
          <cell r="BG668"/>
          <cell r="BH668"/>
          <cell r="BI668"/>
          <cell r="BJ668"/>
          <cell r="BK668"/>
          <cell r="BL668"/>
          <cell r="BM668"/>
          <cell r="BN668"/>
          <cell r="BO668"/>
          <cell r="BP668"/>
          <cell r="BQ668"/>
          <cell r="BR668"/>
          <cell r="BS668"/>
          <cell r="BT668"/>
          <cell r="BU668"/>
          <cell r="BV668"/>
          <cell r="BW668"/>
          <cell r="BX668"/>
          <cell r="BY668"/>
          <cell r="BZ668"/>
          <cell r="CA668"/>
          <cell r="CB668"/>
          <cell r="CC668"/>
          <cell r="CD668"/>
          <cell r="CE668"/>
          <cell r="CF668"/>
          <cell r="CG668"/>
          <cell r="CH668"/>
          <cell r="CI668"/>
          <cell r="CJ668"/>
          <cell r="CK668"/>
          <cell r="CL668"/>
          <cell r="CM668"/>
          <cell r="CN668"/>
          <cell r="CO668"/>
          <cell r="CP668"/>
          <cell r="CQ668"/>
          <cell r="CR668"/>
          <cell r="CS668"/>
          <cell r="CT668"/>
          <cell r="CU668"/>
          <cell r="CV668"/>
          <cell r="CW668"/>
          <cell r="CX668"/>
          <cell r="CY668"/>
          <cell r="CZ668"/>
          <cell r="DA668"/>
          <cell r="DB668"/>
          <cell r="DC668"/>
          <cell r="DD668"/>
          <cell r="DE668"/>
          <cell r="DF668"/>
          <cell r="DG668"/>
          <cell r="DH668"/>
          <cell r="DI668"/>
          <cell r="DJ668"/>
          <cell r="DK668"/>
          <cell r="DL668"/>
          <cell r="DM668"/>
          <cell r="DN668"/>
          <cell r="DO668"/>
          <cell r="DP668"/>
          <cell r="DQ668"/>
          <cell r="DR668"/>
          <cell r="DS668"/>
          <cell r="DT668"/>
          <cell r="DU668"/>
          <cell r="DV668"/>
          <cell r="DW668"/>
          <cell r="DX668"/>
          <cell r="DY668"/>
          <cell r="DZ668"/>
          <cell r="EA668"/>
          <cell r="EB668"/>
          <cell r="EC668"/>
          <cell r="ED668"/>
          <cell r="EE668"/>
          <cell r="EF668"/>
          <cell r="EG668"/>
          <cell r="EH668"/>
          <cell r="EI668"/>
          <cell r="EJ668"/>
          <cell r="EK668"/>
          <cell r="EL668"/>
          <cell r="EM668"/>
          <cell r="EN668"/>
          <cell r="EO668"/>
          <cell r="EP668"/>
          <cell r="EQ668"/>
          <cell r="ER668"/>
          <cell r="ES668"/>
          <cell r="ET668"/>
          <cell r="EU668" t="str">
            <v>$ -</v>
          </cell>
          <cell r="EV668"/>
          <cell r="EW668"/>
          <cell r="EX668"/>
          <cell r="EY668"/>
          <cell r="EZ668"/>
          <cell r="FA668"/>
          <cell r="FB668">
            <v>0</v>
          </cell>
          <cell r="FC668" t="str">
            <v>#¡VALOR!</v>
          </cell>
          <cell r="FD668">
            <v>0</v>
          </cell>
          <cell r="FE668" t="str">
            <v>$ 0</v>
          </cell>
          <cell r="FF668" t="str">
            <v>#¡VALOR!</v>
          </cell>
          <cell r="FG668" t="str">
            <v>#¡VALOR!</v>
          </cell>
          <cell r="FH668"/>
          <cell r="FI668"/>
          <cell r="FJ668" t="str">
            <v>#N/D</v>
          </cell>
          <cell r="FK668" t="str">
            <v>#N/D</v>
          </cell>
          <cell r="FL668" t="str">
            <v>$668</v>
          </cell>
          <cell r="FM668" t="str">
            <v>#N/D</v>
          </cell>
          <cell r="FN668" t="str">
            <v>#N/D</v>
          </cell>
          <cell r="FO668" t="str">
            <v>#N/D</v>
          </cell>
          <cell r="FP668" t="str">
            <v>#N/D</v>
          </cell>
          <cell r="FQ668" t="str">
            <v>#¡REF!</v>
          </cell>
          <cell r="FR668" t="str">
            <v>#N/D</v>
          </cell>
          <cell r="FS668"/>
          <cell r="FT668"/>
          <cell r="FU668"/>
          <cell r="FV668">
            <v>0</v>
          </cell>
          <cell r="FW668" t="str">
            <v>#N/D</v>
          </cell>
          <cell r="FX668"/>
          <cell r="FY668"/>
          <cell r="FZ668"/>
          <cell r="GA668"/>
          <cell r="GB668"/>
          <cell r="GC668"/>
        </row>
        <row r="669">
          <cell r="A669"/>
          <cell r="B669"/>
          <cell r="C669">
            <v>2025</v>
          </cell>
          <cell r="D669"/>
          <cell r="E669"/>
          <cell r="F669"/>
          <cell r="G669"/>
          <cell r="H669"/>
          <cell r="I669"/>
          <cell r="J669"/>
          <cell r="K669"/>
          <cell r="L669"/>
          <cell r="M669"/>
          <cell r="N669"/>
          <cell r="O669"/>
          <cell r="P669"/>
          <cell r="Q669"/>
          <cell r="R669"/>
          <cell r="S669"/>
          <cell r="T669"/>
          <cell r="U669"/>
          <cell r="V669"/>
          <cell r="W669"/>
          <cell r="X669"/>
          <cell r="Y669"/>
          <cell r="Z669"/>
          <cell r="AA669"/>
          <cell r="AB669"/>
          <cell r="AC669"/>
          <cell r="AD669"/>
          <cell r="AE669"/>
          <cell r="AF669"/>
          <cell r="AG669"/>
          <cell r="AH669"/>
          <cell r="AI669"/>
          <cell r="AJ669"/>
          <cell r="AK669"/>
          <cell r="AL669"/>
          <cell r="AM669" t="str">
            <v>#¡VALOR!</v>
          </cell>
          <cell r="AN669">
            <v>0</v>
          </cell>
          <cell r="AO669"/>
          <cell r="AP669"/>
          <cell r="AQ669"/>
          <cell r="AR669"/>
          <cell r="AS669"/>
          <cell r="AT669"/>
          <cell r="AU669"/>
          <cell r="AV669"/>
          <cell r="AW669"/>
          <cell r="AX669"/>
          <cell r="AY669"/>
          <cell r="AZ669"/>
          <cell r="BA669"/>
          <cell r="BB669"/>
          <cell r="BC669"/>
          <cell r="BD669"/>
          <cell r="BE669"/>
          <cell r="BF669"/>
          <cell r="BG669"/>
          <cell r="BH669"/>
          <cell r="BI669"/>
          <cell r="BJ669"/>
          <cell r="BK669"/>
          <cell r="BL669"/>
          <cell r="BM669"/>
          <cell r="BN669"/>
          <cell r="BO669"/>
          <cell r="BP669"/>
          <cell r="BQ669"/>
          <cell r="BR669"/>
          <cell r="BS669"/>
          <cell r="BT669"/>
          <cell r="BU669"/>
          <cell r="BV669"/>
          <cell r="BW669"/>
          <cell r="BX669"/>
          <cell r="BY669"/>
          <cell r="BZ669"/>
          <cell r="CA669"/>
          <cell r="CB669"/>
          <cell r="CC669"/>
          <cell r="CD669"/>
          <cell r="CE669"/>
          <cell r="CF669"/>
          <cell r="CG669"/>
          <cell r="CH669"/>
          <cell r="CI669"/>
          <cell r="CJ669"/>
          <cell r="CK669"/>
          <cell r="CL669"/>
          <cell r="CM669"/>
          <cell r="CN669"/>
          <cell r="CO669"/>
          <cell r="CP669"/>
          <cell r="CQ669"/>
          <cell r="CR669"/>
          <cell r="CS669"/>
          <cell r="CT669"/>
          <cell r="CU669"/>
          <cell r="CV669"/>
          <cell r="CW669"/>
          <cell r="CX669"/>
          <cell r="CY669"/>
          <cell r="CZ669"/>
          <cell r="DA669"/>
          <cell r="DB669"/>
          <cell r="DC669"/>
          <cell r="DD669"/>
          <cell r="DE669"/>
          <cell r="DF669"/>
          <cell r="DG669"/>
          <cell r="DH669"/>
          <cell r="DI669"/>
          <cell r="DJ669"/>
          <cell r="DK669"/>
          <cell r="DL669"/>
          <cell r="DM669"/>
          <cell r="DN669"/>
          <cell r="DO669"/>
          <cell r="DP669"/>
          <cell r="DQ669"/>
          <cell r="DR669"/>
          <cell r="DS669"/>
          <cell r="DT669"/>
          <cell r="DU669"/>
          <cell r="DV669"/>
          <cell r="DW669"/>
          <cell r="DX669"/>
          <cell r="DY669"/>
          <cell r="DZ669"/>
          <cell r="EA669"/>
          <cell r="EB669"/>
          <cell r="EC669"/>
          <cell r="ED669"/>
          <cell r="EE669"/>
          <cell r="EF669"/>
          <cell r="EG669"/>
          <cell r="EH669"/>
          <cell r="EI669"/>
          <cell r="EJ669"/>
          <cell r="EK669"/>
          <cell r="EL669"/>
          <cell r="EM669"/>
          <cell r="EN669"/>
          <cell r="EO669"/>
          <cell r="EP669"/>
          <cell r="EQ669"/>
          <cell r="ER669"/>
          <cell r="ES669"/>
          <cell r="ET669"/>
          <cell r="EU669" t="str">
            <v>$ -</v>
          </cell>
          <cell r="EV669"/>
          <cell r="EW669"/>
          <cell r="EX669"/>
          <cell r="EY669"/>
          <cell r="EZ669"/>
          <cell r="FA669"/>
          <cell r="FB669">
            <v>0</v>
          </cell>
          <cell r="FC669" t="str">
            <v>#¡VALOR!</v>
          </cell>
          <cell r="FD669">
            <v>0</v>
          </cell>
          <cell r="FE669" t="str">
            <v>$ 0</v>
          </cell>
          <cell r="FF669" t="str">
            <v>#¡VALOR!</v>
          </cell>
          <cell r="FG669" t="str">
            <v>#¡VALOR!</v>
          </cell>
          <cell r="FH669"/>
          <cell r="FI669"/>
          <cell r="FJ669" t="str">
            <v>#N/D</v>
          </cell>
          <cell r="FK669" t="str">
            <v>#N/D</v>
          </cell>
          <cell r="FL669" t="str">
            <v>$669</v>
          </cell>
          <cell r="FM669" t="str">
            <v>#N/D</v>
          </cell>
          <cell r="FN669" t="str">
            <v>#N/D</v>
          </cell>
          <cell r="FO669" t="str">
            <v>#N/D</v>
          </cell>
          <cell r="FP669" t="str">
            <v>#N/D</v>
          </cell>
          <cell r="FQ669" t="str">
            <v>#¡REF!</v>
          </cell>
          <cell r="FR669" t="str">
            <v>#N/D</v>
          </cell>
          <cell r="FS669"/>
          <cell r="FT669"/>
          <cell r="FU669"/>
          <cell r="FV669">
            <v>0</v>
          </cell>
          <cell r="FW669" t="str">
            <v>#N/D</v>
          </cell>
          <cell r="FX669"/>
          <cell r="FY669"/>
          <cell r="FZ669"/>
          <cell r="GA669"/>
          <cell r="GB669"/>
          <cell r="GC669"/>
        </row>
        <row r="670">
          <cell r="A670"/>
          <cell r="B670"/>
          <cell r="C670">
            <v>2025</v>
          </cell>
          <cell r="D670"/>
          <cell r="E670"/>
          <cell r="F670"/>
          <cell r="G670"/>
          <cell r="H670"/>
          <cell r="I670"/>
          <cell r="J670"/>
          <cell r="K670"/>
          <cell r="L670"/>
          <cell r="M670"/>
          <cell r="N670"/>
          <cell r="O670"/>
          <cell r="P670"/>
          <cell r="Q670"/>
          <cell r="R670"/>
          <cell r="S670"/>
          <cell r="T670"/>
          <cell r="U670"/>
          <cell r="V670"/>
          <cell r="W670"/>
          <cell r="X670"/>
          <cell r="Y670"/>
          <cell r="Z670"/>
          <cell r="AA670"/>
          <cell r="AB670"/>
          <cell r="AC670"/>
          <cell r="AD670"/>
          <cell r="AE670"/>
          <cell r="AF670"/>
          <cell r="AG670"/>
          <cell r="AH670"/>
          <cell r="AI670"/>
          <cell r="AJ670"/>
          <cell r="AK670"/>
          <cell r="AL670"/>
          <cell r="AM670" t="str">
            <v>#¡VALOR!</v>
          </cell>
          <cell r="AN670">
            <v>0</v>
          </cell>
          <cell r="AO670"/>
          <cell r="AP670"/>
          <cell r="AQ670"/>
          <cell r="AR670"/>
          <cell r="AS670"/>
          <cell r="AT670"/>
          <cell r="AU670"/>
          <cell r="AV670"/>
          <cell r="AW670"/>
          <cell r="AX670"/>
          <cell r="AY670"/>
          <cell r="AZ670"/>
          <cell r="BA670"/>
          <cell r="BB670"/>
          <cell r="BC670"/>
          <cell r="BD670"/>
          <cell r="BE670"/>
          <cell r="BF670"/>
          <cell r="BG670"/>
          <cell r="BH670"/>
          <cell r="BI670"/>
          <cell r="BJ670"/>
          <cell r="BK670"/>
          <cell r="BL670"/>
          <cell r="BM670"/>
          <cell r="BN670"/>
          <cell r="BO670"/>
          <cell r="BP670"/>
          <cell r="BQ670"/>
          <cell r="BR670"/>
          <cell r="BS670"/>
          <cell r="BT670"/>
          <cell r="BU670"/>
          <cell r="BV670"/>
          <cell r="BW670"/>
          <cell r="BX670"/>
          <cell r="BY670"/>
          <cell r="BZ670"/>
          <cell r="CA670"/>
          <cell r="CB670"/>
          <cell r="CC670"/>
          <cell r="CD670"/>
          <cell r="CE670"/>
          <cell r="CF670"/>
          <cell r="CG670"/>
          <cell r="CH670"/>
          <cell r="CI670"/>
          <cell r="CJ670"/>
          <cell r="CK670"/>
          <cell r="CL670"/>
          <cell r="CM670"/>
          <cell r="CN670"/>
          <cell r="CO670"/>
          <cell r="CP670"/>
          <cell r="CQ670"/>
          <cell r="CR670"/>
          <cell r="CS670"/>
          <cell r="CT670"/>
          <cell r="CU670"/>
          <cell r="CV670"/>
          <cell r="CW670"/>
          <cell r="CX670"/>
          <cell r="CY670"/>
          <cell r="CZ670"/>
          <cell r="DA670"/>
          <cell r="DB670"/>
          <cell r="DC670"/>
          <cell r="DD670"/>
          <cell r="DE670"/>
          <cell r="DF670"/>
          <cell r="DG670"/>
          <cell r="DH670"/>
          <cell r="DI670"/>
          <cell r="DJ670"/>
          <cell r="DK670"/>
          <cell r="DL670"/>
          <cell r="DM670"/>
          <cell r="DN670"/>
          <cell r="DO670"/>
          <cell r="DP670"/>
          <cell r="DQ670"/>
          <cell r="DR670"/>
          <cell r="DS670"/>
          <cell r="DT670"/>
          <cell r="DU670"/>
          <cell r="DV670"/>
          <cell r="DW670"/>
          <cell r="DX670"/>
          <cell r="DY670"/>
          <cell r="DZ670"/>
          <cell r="EA670"/>
          <cell r="EB670"/>
          <cell r="EC670"/>
          <cell r="ED670"/>
          <cell r="EE670"/>
          <cell r="EF670"/>
          <cell r="EG670"/>
          <cell r="EH670"/>
          <cell r="EI670"/>
          <cell r="EJ670"/>
          <cell r="EK670"/>
          <cell r="EL670"/>
          <cell r="EM670"/>
          <cell r="EN670"/>
          <cell r="EO670"/>
          <cell r="EP670"/>
          <cell r="EQ670"/>
          <cell r="ER670"/>
          <cell r="ES670"/>
          <cell r="ET670"/>
          <cell r="EU670" t="str">
            <v>$ -</v>
          </cell>
          <cell r="EV670"/>
          <cell r="EW670"/>
          <cell r="EX670"/>
          <cell r="EY670"/>
          <cell r="EZ670"/>
          <cell r="FA670"/>
          <cell r="FB670">
            <v>0</v>
          </cell>
          <cell r="FC670" t="str">
            <v>#¡VALOR!</v>
          </cell>
          <cell r="FD670">
            <v>0</v>
          </cell>
          <cell r="FE670" t="str">
            <v>$ 0</v>
          </cell>
          <cell r="FF670" t="str">
            <v>#¡VALOR!</v>
          </cell>
          <cell r="FG670" t="str">
            <v>#¡VALOR!</v>
          </cell>
          <cell r="FH670"/>
          <cell r="FI670"/>
          <cell r="FJ670" t="str">
            <v>#N/D</v>
          </cell>
          <cell r="FK670" t="str">
            <v>#N/D</v>
          </cell>
          <cell r="FL670" t="str">
            <v>$670</v>
          </cell>
          <cell r="FM670" t="str">
            <v>#N/D</v>
          </cell>
          <cell r="FN670" t="str">
            <v>#N/D</v>
          </cell>
          <cell r="FO670" t="str">
            <v>#N/D</v>
          </cell>
          <cell r="FP670" t="str">
            <v>#N/D</v>
          </cell>
          <cell r="FQ670" t="str">
            <v>#¡REF!</v>
          </cell>
          <cell r="FR670" t="str">
            <v>#N/D</v>
          </cell>
          <cell r="FS670"/>
          <cell r="FT670"/>
          <cell r="FU670"/>
          <cell r="FV670">
            <v>0</v>
          </cell>
          <cell r="FW670" t="str">
            <v>#N/D</v>
          </cell>
          <cell r="FX670"/>
          <cell r="FY670"/>
          <cell r="FZ670"/>
          <cell r="GA670"/>
          <cell r="GB670"/>
          <cell r="GC670"/>
        </row>
        <row r="671">
          <cell r="A671"/>
          <cell r="B671"/>
          <cell r="C671">
            <v>2025</v>
          </cell>
          <cell r="D671"/>
          <cell r="E671"/>
          <cell r="F671"/>
          <cell r="G671"/>
          <cell r="H671"/>
          <cell r="I671"/>
          <cell r="J671"/>
          <cell r="K671"/>
          <cell r="L671"/>
          <cell r="M671"/>
          <cell r="N671"/>
          <cell r="O671"/>
          <cell r="P671"/>
          <cell r="Q671"/>
          <cell r="R671"/>
          <cell r="S671"/>
          <cell r="T671"/>
          <cell r="U671"/>
          <cell r="V671"/>
          <cell r="W671"/>
          <cell r="X671"/>
          <cell r="Y671"/>
          <cell r="Z671"/>
          <cell r="AA671"/>
          <cell r="AB671"/>
          <cell r="AC671"/>
          <cell r="AD671"/>
          <cell r="AE671"/>
          <cell r="AF671"/>
          <cell r="AG671"/>
          <cell r="AH671"/>
          <cell r="AI671"/>
          <cell r="AJ671"/>
          <cell r="AK671"/>
          <cell r="AL671"/>
          <cell r="AM671" t="str">
            <v>#¡VALOR!</v>
          </cell>
          <cell r="AN671">
            <v>0</v>
          </cell>
          <cell r="AO671"/>
          <cell r="AP671"/>
          <cell r="AQ671"/>
          <cell r="AR671"/>
          <cell r="AS671"/>
          <cell r="AT671"/>
          <cell r="AU671"/>
          <cell r="AV671"/>
          <cell r="AW671"/>
          <cell r="AX671"/>
          <cell r="AY671"/>
          <cell r="AZ671"/>
          <cell r="BA671"/>
          <cell r="BB671"/>
          <cell r="BC671"/>
          <cell r="BD671"/>
          <cell r="BE671"/>
          <cell r="BF671"/>
          <cell r="BG671"/>
          <cell r="BH671"/>
          <cell r="BI671"/>
          <cell r="BJ671"/>
          <cell r="BK671"/>
          <cell r="BL671"/>
          <cell r="BM671"/>
          <cell r="BN671"/>
          <cell r="BO671"/>
          <cell r="BP671"/>
          <cell r="BQ671"/>
          <cell r="BR671"/>
          <cell r="BS671"/>
          <cell r="BT671"/>
          <cell r="BU671"/>
          <cell r="BV671"/>
          <cell r="BW671"/>
          <cell r="BX671"/>
          <cell r="BY671"/>
          <cell r="BZ671"/>
          <cell r="CA671"/>
          <cell r="CB671"/>
          <cell r="CC671"/>
          <cell r="CD671"/>
          <cell r="CE671"/>
          <cell r="CF671"/>
          <cell r="CG671"/>
          <cell r="CH671"/>
          <cell r="CI671"/>
          <cell r="CJ671"/>
          <cell r="CK671"/>
          <cell r="CL671"/>
          <cell r="CM671"/>
          <cell r="CN671"/>
          <cell r="CO671"/>
          <cell r="CP671"/>
          <cell r="CQ671"/>
          <cell r="CR671"/>
          <cell r="CS671"/>
          <cell r="CT671"/>
          <cell r="CU671"/>
          <cell r="CV671"/>
          <cell r="CW671"/>
          <cell r="CX671"/>
          <cell r="CY671"/>
          <cell r="CZ671"/>
          <cell r="DA671"/>
          <cell r="DB671"/>
          <cell r="DC671"/>
          <cell r="DD671"/>
          <cell r="DE671"/>
          <cell r="DF671"/>
          <cell r="DG671"/>
          <cell r="DH671"/>
          <cell r="DI671"/>
          <cell r="DJ671"/>
          <cell r="DK671"/>
          <cell r="DL671"/>
          <cell r="DM671"/>
          <cell r="DN671"/>
          <cell r="DO671"/>
          <cell r="DP671"/>
          <cell r="DQ671"/>
          <cell r="DR671"/>
          <cell r="DS671"/>
          <cell r="DT671"/>
          <cell r="DU671"/>
          <cell r="DV671"/>
          <cell r="DW671"/>
          <cell r="DX671"/>
          <cell r="DY671"/>
          <cell r="DZ671"/>
          <cell r="EA671"/>
          <cell r="EB671"/>
          <cell r="EC671"/>
          <cell r="ED671"/>
          <cell r="EE671"/>
          <cell r="EF671"/>
          <cell r="EG671"/>
          <cell r="EH671"/>
          <cell r="EI671"/>
          <cell r="EJ671"/>
          <cell r="EK671"/>
          <cell r="EL671"/>
          <cell r="EM671"/>
          <cell r="EN671"/>
          <cell r="EO671"/>
          <cell r="EP671"/>
          <cell r="EQ671"/>
          <cell r="ER671"/>
          <cell r="ES671"/>
          <cell r="ET671"/>
          <cell r="EU671" t="str">
            <v>$ -</v>
          </cell>
          <cell r="EV671"/>
          <cell r="EW671"/>
          <cell r="EX671"/>
          <cell r="EY671"/>
          <cell r="EZ671"/>
          <cell r="FA671"/>
          <cell r="FB671">
            <v>0</v>
          </cell>
          <cell r="FC671" t="str">
            <v>#¡VALOR!</v>
          </cell>
          <cell r="FD671">
            <v>0</v>
          </cell>
          <cell r="FE671" t="str">
            <v>$ 0</v>
          </cell>
          <cell r="FF671" t="str">
            <v>#¡VALOR!</v>
          </cell>
          <cell r="FG671" t="str">
            <v>#¡VALOR!</v>
          </cell>
          <cell r="FH671"/>
          <cell r="FI671"/>
          <cell r="FJ671" t="str">
            <v>#N/D</v>
          </cell>
          <cell r="FK671" t="str">
            <v>#N/D</v>
          </cell>
          <cell r="FL671" t="str">
            <v>$671</v>
          </cell>
          <cell r="FM671" t="str">
            <v>#N/D</v>
          </cell>
          <cell r="FN671" t="str">
            <v>#N/D</v>
          </cell>
          <cell r="FO671" t="str">
            <v>#N/D</v>
          </cell>
          <cell r="FP671" t="str">
            <v>#N/D</v>
          </cell>
          <cell r="FQ671" t="str">
            <v>#¡REF!</v>
          </cell>
          <cell r="FR671" t="str">
            <v>#N/D</v>
          </cell>
          <cell r="FS671"/>
          <cell r="FT671"/>
          <cell r="FU671"/>
          <cell r="FV671">
            <v>0</v>
          </cell>
          <cell r="FW671" t="str">
            <v>#N/D</v>
          </cell>
          <cell r="FX671"/>
          <cell r="FY671"/>
          <cell r="FZ671"/>
          <cell r="GA671"/>
          <cell r="GB671"/>
          <cell r="GC671"/>
        </row>
        <row r="672">
          <cell r="A672"/>
          <cell r="B672"/>
          <cell r="C672">
            <v>2025</v>
          </cell>
          <cell r="D672"/>
          <cell r="E672"/>
          <cell r="F672"/>
          <cell r="G672"/>
          <cell r="H672"/>
          <cell r="I672"/>
          <cell r="J672"/>
          <cell r="K672"/>
          <cell r="L672"/>
          <cell r="M672"/>
          <cell r="N672"/>
          <cell r="O672"/>
          <cell r="P672"/>
          <cell r="Q672"/>
          <cell r="R672"/>
          <cell r="S672"/>
          <cell r="T672"/>
          <cell r="U672"/>
          <cell r="V672"/>
          <cell r="W672"/>
          <cell r="X672"/>
          <cell r="Y672"/>
          <cell r="Z672"/>
          <cell r="AA672"/>
          <cell r="AB672"/>
          <cell r="AC672"/>
          <cell r="AD672"/>
          <cell r="AE672"/>
          <cell r="AF672"/>
          <cell r="AG672"/>
          <cell r="AH672"/>
          <cell r="AI672"/>
          <cell r="AJ672"/>
          <cell r="AK672"/>
          <cell r="AL672"/>
          <cell r="AM672" t="str">
            <v>#¡VALOR!</v>
          </cell>
          <cell r="AN672">
            <v>0</v>
          </cell>
          <cell r="AO672"/>
          <cell r="AP672"/>
          <cell r="AQ672"/>
          <cell r="AR672"/>
          <cell r="AS672"/>
          <cell r="AT672"/>
          <cell r="AU672"/>
          <cell r="AV672"/>
          <cell r="AW672"/>
          <cell r="AX672"/>
          <cell r="AY672"/>
          <cell r="AZ672"/>
          <cell r="BA672"/>
          <cell r="BB672"/>
          <cell r="BC672"/>
          <cell r="BD672"/>
          <cell r="BE672"/>
          <cell r="BF672"/>
          <cell r="BG672"/>
          <cell r="BH672"/>
          <cell r="BI672"/>
          <cell r="BJ672"/>
          <cell r="BK672"/>
          <cell r="BL672"/>
          <cell r="BM672"/>
          <cell r="BN672"/>
          <cell r="BO672"/>
          <cell r="BP672"/>
          <cell r="BQ672"/>
          <cell r="BR672"/>
          <cell r="BS672"/>
          <cell r="BT672"/>
          <cell r="BU672"/>
          <cell r="BV672"/>
          <cell r="BW672"/>
          <cell r="BX672"/>
          <cell r="BY672"/>
          <cell r="BZ672"/>
          <cell r="CA672"/>
          <cell r="CB672"/>
          <cell r="CC672"/>
          <cell r="CD672"/>
          <cell r="CE672"/>
          <cell r="CF672"/>
          <cell r="CG672"/>
          <cell r="CH672"/>
          <cell r="CI672"/>
          <cell r="CJ672"/>
          <cell r="CK672"/>
          <cell r="CL672"/>
          <cell r="CM672"/>
          <cell r="CN672"/>
          <cell r="CO672"/>
          <cell r="CP672"/>
          <cell r="CQ672"/>
          <cell r="CR672"/>
          <cell r="CS672"/>
          <cell r="CT672"/>
          <cell r="CU672"/>
          <cell r="CV672"/>
          <cell r="CW672"/>
          <cell r="CX672"/>
          <cell r="CY672"/>
          <cell r="CZ672"/>
          <cell r="DA672"/>
          <cell r="DB672"/>
          <cell r="DC672"/>
          <cell r="DD672"/>
          <cell r="DE672"/>
          <cell r="DF672"/>
          <cell r="DG672"/>
          <cell r="DH672"/>
          <cell r="DI672"/>
          <cell r="DJ672"/>
          <cell r="DK672"/>
          <cell r="DL672"/>
          <cell r="DM672"/>
          <cell r="DN672"/>
          <cell r="DO672"/>
          <cell r="DP672"/>
          <cell r="DQ672"/>
          <cell r="DR672"/>
          <cell r="DS672"/>
          <cell r="DT672"/>
          <cell r="DU672"/>
          <cell r="DV672"/>
          <cell r="DW672"/>
          <cell r="DX672"/>
          <cell r="DY672"/>
          <cell r="DZ672"/>
          <cell r="EA672"/>
          <cell r="EB672"/>
          <cell r="EC672"/>
          <cell r="ED672"/>
          <cell r="EE672"/>
          <cell r="EF672"/>
          <cell r="EG672"/>
          <cell r="EH672"/>
          <cell r="EI672"/>
          <cell r="EJ672"/>
          <cell r="EK672"/>
          <cell r="EL672"/>
          <cell r="EM672"/>
          <cell r="EN672"/>
          <cell r="EO672"/>
          <cell r="EP672"/>
          <cell r="EQ672"/>
          <cell r="ER672"/>
          <cell r="ES672"/>
          <cell r="ET672"/>
          <cell r="EU672" t="str">
            <v>$ -</v>
          </cell>
          <cell r="EV672"/>
          <cell r="EW672"/>
          <cell r="EX672"/>
          <cell r="EY672"/>
          <cell r="EZ672"/>
          <cell r="FA672"/>
          <cell r="FB672">
            <v>0</v>
          </cell>
          <cell r="FC672" t="str">
            <v>#¡VALOR!</v>
          </cell>
          <cell r="FD672">
            <v>0</v>
          </cell>
          <cell r="FE672" t="str">
            <v>$ 0</v>
          </cell>
          <cell r="FF672" t="str">
            <v>#¡VALOR!</v>
          </cell>
          <cell r="FG672" t="str">
            <v>#¡VALOR!</v>
          </cell>
          <cell r="FH672"/>
          <cell r="FI672"/>
          <cell r="FJ672" t="str">
            <v>#N/D</v>
          </cell>
          <cell r="FK672" t="str">
            <v>#N/D</v>
          </cell>
          <cell r="FL672" t="str">
            <v>$672</v>
          </cell>
          <cell r="FM672" t="str">
            <v>#N/D</v>
          </cell>
          <cell r="FN672" t="str">
            <v>#N/D</v>
          </cell>
          <cell r="FO672" t="str">
            <v>#N/D</v>
          </cell>
          <cell r="FP672" t="str">
            <v>#N/D</v>
          </cell>
          <cell r="FQ672" t="str">
            <v>#¡REF!</v>
          </cell>
          <cell r="FR672" t="str">
            <v>#N/D</v>
          </cell>
          <cell r="FS672"/>
          <cell r="FT672"/>
          <cell r="FU672"/>
          <cell r="FV672">
            <v>0</v>
          </cell>
          <cell r="FW672" t="str">
            <v>#N/D</v>
          </cell>
          <cell r="FX672"/>
          <cell r="FY672"/>
          <cell r="FZ672"/>
          <cell r="GA672"/>
          <cell r="GB672"/>
          <cell r="GC672"/>
        </row>
        <row r="673">
          <cell r="A673"/>
          <cell r="B673"/>
          <cell r="C673">
            <v>2025</v>
          </cell>
          <cell r="D673"/>
          <cell r="E673"/>
          <cell r="F673"/>
          <cell r="G673"/>
          <cell r="H673"/>
          <cell r="I673"/>
          <cell r="J673"/>
          <cell r="K673"/>
          <cell r="L673"/>
          <cell r="M673"/>
          <cell r="N673"/>
          <cell r="O673"/>
          <cell r="P673"/>
          <cell r="Q673"/>
          <cell r="R673"/>
          <cell r="S673"/>
          <cell r="T673"/>
          <cell r="U673"/>
          <cell r="V673"/>
          <cell r="W673"/>
          <cell r="X673"/>
          <cell r="Y673"/>
          <cell r="Z673"/>
          <cell r="AA673"/>
          <cell r="AB673"/>
          <cell r="AC673"/>
          <cell r="AD673"/>
          <cell r="AE673"/>
          <cell r="AF673"/>
          <cell r="AG673"/>
          <cell r="AH673"/>
          <cell r="AI673"/>
          <cell r="AJ673"/>
          <cell r="AK673"/>
          <cell r="AL673"/>
          <cell r="AM673" t="str">
            <v>#¡VALOR!</v>
          </cell>
          <cell r="AN673">
            <v>0</v>
          </cell>
          <cell r="AO673"/>
          <cell r="AP673"/>
          <cell r="AQ673"/>
          <cell r="AR673"/>
          <cell r="AS673"/>
          <cell r="AT673"/>
          <cell r="AU673"/>
          <cell r="AV673"/>
          <cell r="AW673"/>
          <cell r="AX673"/>
          <cell r="AY673"/>
          <cell r="AZ673"/>
          <cell r="BA673"/>
          <cell r="BB673"/>
          <cell r="BC673"/>
          <cell r="BD673"/>
          <cell r="BE673"/>
          <cell r="BF673"/>
          <cell r="BG673"/>
          <cell r="BH673"/>
          <cell r="BI673"/>
          <cell r="BJ673"/>
          <cell r="BK673"/>
          <cell r="BL673"/>
          <cell r="BM673"/>
          <cell r="BN673"/>
          <cell r="BO673"/>
          <cell r="BP673"/>
          <cell r="BQ673"/>
          <cell r="BR673"/>
          <cell r="BS673"/>
          <cell r="BT673"/>
          <cell r="BU673"/>
          <cell r="BV673"/>
          <cell r="BW673"/>
          <cell r="BX673"/>
          <cell r="BY673"/>
          <cell r="BZ673"/>
          <cell r="CA673"/>
          <cell r="CB673"/>
          <cell r="CC673"/>
          <cell r="CD673"/>
          <cell r="CE673"/>
          <cell r="CF673"/>
          <cell r="CG673"/>
          <cell r="CH673"/>
          <cell r="CI673"/>
          <cell r="CJ673"/>
          <cell r="CK673"/>
          <cell r="CL673"/>
          <cell r="CM673"/>
          <cell r="CN673"/>
          <cell r="CO673"/>
          <cell r="CP673"/>
          <cell r="CQ673"/>
          <cell r="CR673"/>
          <cell r="CS673"/>
          <cell r="CT673"/>
          <cell r="CU673"/>
          <cell r="CV673"/>
          <cell r="CW673"/>
          <cell r="CX673"/>
          <cell r="CY673"/>
          <cell r="CZ673"/>
          <cell r="DA673"/>
          <cell r="DB673"/>
          <cell r="DC673"/>
          <cell r="DD673"/>
          <cell r="DE673"/>
          <cell r="DF673"/>
          <cell r="DG673"/>
          <cell r="DH673"/>
          <cell r="DI673"/>
          <cell r="DJ673"/>
          <cell r="DK673"/>
          <cell r="DL673"/>
          <cell r="DM673"/>
          <cell r="DN673"/>
          <cell r="DO673"/>
          <cell r="DP673"/>
          <cell r="DQ673"/>
          <cell r="DR673"/>
          <cell r="DS673"/>
          <cell r="DT673"/>
          <cell r="DU673"/>
          <cell r="DV673"/>
          <cell r="DW673"/>
          <cell r="DX673"/>
          <cell r="DY673"/>
          <cell r="DZ673"/>
          <cell r="EA673"/>
          <cell r="EB673"/>
          <cell r="EC673"/>
          <cell r="ED673"/>
          <cell r="EE673"/>
          <cell r="EF673"/>
          <cell r="EG673"/>
          <cell r="EH673"/>
          <cell r="EI673"/>
          <cell r="EJ673"/>
          <cell r="EK673"/>
          <cell r="EL673"/>
          <cell r="EM673"/>
          <cell r="EN673"/>
          <cell r="EO673"/>
          <cell r="EP673"/>
          <cell r="EQ673"/>
          <cell r="ER673"/>
          <cell r="ES673"/>
          <cell r="ET673"/>
          <cell r="EU673" t="str">
            <v>$ -</v>
          </cell>
          <cell r="EV673"/>
          <cell r="EW673"/>
          <cell r="EX673"/>
          <cell r="EY673"/>
          <cell r="EZ673"/>
          <cell r="FA673"/>
          <cell r="FB673">
            <v>0</v>
          </cell>
          <cell r="FC673" t="str">
            <v>#¡VALOR!</v>
          </cell>
          <cell r="FD673">
            <v>0</v>
          </cell>
          <cell r="FE673" t="str">
            <v>$ 0</v>
          </cell>
          <cell r="FF673" t="str">
            <v>#¡VALOR!</v>
          </cell>
          <cell r="FG673" t="str">
            <v>#¡VALOR!</v>
          </cell>
          <cell r="FH673"/>
          <cell r="FI673"/>
          <cell r="FJ673" t="str">
            <v>#N/D</v>
          </cell>
          <cell r="FK673" t="str">
            <v>#N/D</v>
          </cell>
          <cell r="FL673" t="str">
            <v>$673</v>
          </cell>
          <cell r="FM673" t="str">
            <v>#N/D</v>
          </cell>
          <cell r="FN673" t="str">
            <v>#N/D</v>
          </cell>
          <cell r="FO673" t="str">
            <v>#N/D</v>
          </cell>
          <cell r="FP673" t="str">
            <v>#N/D</v>
          </cell>
          <cell r="FQ673" t="str">
            <v>#¡REF!</v>
          </cell>
          <cell r="FR673" t="str">
            <v>#N/D</v>
          </cell>
          <cell r="FS673"/>
          <cell r="FT673"/>
          <cell r="FU673"/>
          <cell r="FV673">
            <v>0</v>
          </cell>
          <cell r="FW673" t="str">
            <v>#N/D</v>
          </cell>
          <cell r="FX673"/>
          <cell r="FY673"/>
          <cell r="FZ673"/>
          <cell r="GA673"/>
          <cell r="GB673"/>
          <cell r="GC673"/>
        </row>
        <row r="674">
          <cell r="A674"/>
          <cell r="B674"/>
          <cell r="C674">
            <v>2025</v>
          </cell>
          <cell r="D674"/>
          <cell r="E674"/>
          <cell r="F674"/>
          <cell r="G674"/>
          <cell r="H674"/>
          <cell r="I674"/>
          <cell r="J674"/>
          <cell r="K674"/>
          <cell r="L674"/>
          <cell r="M674"/>
          <cell r="N674"/>
          <cell r="O674"/>
          <cell r="P674"/>
          <cell r="Q674"/>
          <cell r="R674"/>
          <cell r="S674"/>
          <cell r="T674"/>
          <cell r="U674"/>
          <cell r="V674"/>
          <cell r="W674"/>
          <cell r="X674"/>
          <cell r="Y674"/>
          <cell r="Z674"/>
          <cell r="AA674"/>
          <cell r="AB674"/>
          <cell r="AC674"/>
          <cell r="AD674"/>
          <cell r="AE674"/>
          <cell r="AF674"/>
          <cell r="AG674"/>
          <cell r="AH674"/>
          <cell r="AI674"/>
          <cell r="AJ674"/>
          <cell r="AK674"/>
          <cell r="AL674"/>
          <cell r="AM674" t="str">
            <v>#¡VALOR!</v>
          </cell>
          <cell r="AN674">
            <v>0</v>
          </cell>
          <cell r="AO674"/>
          <cell r="AP674"/>
          <cell r="AQ674"/>
          <cell r="AR674"/>
          <cell r="AS674"/>
          <cell r="AT674"/>
          <cell r="AU674"/>
          <cell r="AV674"/>
          <cell r="AW674"/>
          <cell r="AX674"/>
          <cell r="AY674"/>
          <cell r="AZ674"/>
          <cell r="BA674"/>
          <cell r="BB674"/>
          <cell r="BC674"/>
          <cell r="BD674"/>
          <cell r="BE674"/>
          <cell r="BF674"/>
          <cell r="BG674"/>
          <cell r="BH674"/>
          <cell r="BI674"/>
          <cell r="BJ674"/>
          <cell r="BK674"/>
          <cell r="BL674"/>
          <cell r="BM674"/>
          <cell r="BN674"/>
          <cell r="BO674"/>
          <cell r="BP674"/>
          <cell r="BQ674"/>
          <cell r="BR674"/>
          <cell r="BS674"/>
          <cell r="BT674"/>
          <cell r="BU674"/>
          <cell r="BV674"/>
          <cell r="BW674"/>
          <cell r="BX674"/>
          <cell r="BY674"/>
          <cell r="BZ674"/>
          <cell r="CA674"/>
          <cell r="CB674"/>
          <cell r="CC674"/>
          <cell r="CD674"/>
          <cell r="CE674"/>
          <cell r="CF674"/>
          <cell r="CG674"/>
          <cell r="CH674"/>
          <cell r="CI674"/>
          <cell r="CJ674"/>
          <cell r="CK674"/>
          <cell r="CL674"/>
          <cell r="CM674"/>
          <cell r="CN674"/>
          <cell r="CO674"/>
          <cell r="CP674"/>
          <cell r="CQ674"/>
          <cell r="CR674"/>
          <cell r="CS674"/>
          <cell r="CT674"/>
          <cell r="CU674"/>
          <cell r="CV674"/>
          <cell r="CW674"/>
          <cell r="CX674"/>
          <cell r="CY674"/>
          <cell r="CZ674"/>
          <cell r="DA674"/>
          <cell r="DB674"/>
          <cell r="DC674"/>
          <cell r="DD674"/>
          <cell r="DE674"/>
          <cell r="DF674"/>
          <cell r="DG674"/>
          <cell r="DH674"/>
          <cell r="DI674"/>
          <cell r="DJ674"/>
          <cell r="DK674"/>
          <cell r="DL674"/>
          <cell r="DM674"/>
          <cell r="DN674"/>
          <cell r="DO674"/>
          <cell r="DP674"/>
          <cell r="DQ674"/>
          <cell r="DR674"/>
          <cell r="DS674"/>
          <cell r="DT674"/>
          <cell r="DU674"/>
          <cell r="DV674"/>
          <cell r="DW674"/>
          <cell r="DX674"/>
          <cell r="DY674"/>
          <cell r="DZ674"/>
          <cell r="EA674"/>
          <cell r="EB674"/>
          <cell r="EC674"/>
          <cell r="ED674"/>
          <cell r="EE674"/>
          <cell r="EF674"/>
          <cell r="EG674"/>
          <cell r="EH674"/>
          <cell r="EI674"/>
          <cell r="EJ674"/>
          <cell r="EK674"/>
          <cell r="EL674"/>
          <cell r="EM674"/>
          <cell r="EN674"/>
          <cell r="EO674"/>
          <cell r="EP674"/>
          <cell r="EQ674"/>
          <cell r="ER674"/>
          <cell r="ES674"/>
          <cell r="ET674"/>
          <cell r="EU674" t="str">
            <v>$ -</v>
          </cell>
          <cell r="EV674"/>
          <cell r="EW674"/>
          <cell r="EX674"/>
          <cell r="EY674"/>
          <cell r="EZ674"/>
          <cell r="FA674"/>
          <cell r="FB674">
            <v>0</v>
          </cell>
          <cell r="FC674" t="str">
            <v>#¡VALOR!</v>
          </cell>
          <cell r="FD674">
            <v>0</v>
          </cell>
          <cell r="FE674" t="str">
            <v>$ 0</v>
          </cell>
          <cell r="FF674" t="str">
            <v>#¡VALOR!</v>
          </cell>
          <cell r="FG674" t="str">
            <v>#¡VALOR!</v>
          </cell>
          <cell r="FH674"/>
          <cell r="FI674"/>
          <cell r="FJ674" t="str">
            <v>#N/D</v>
          </cell>
          <cell r="FK674" t="str">
            <v>#N/D</v>
          </cell>
          <cell r="FL674" t="str">
            <v>$674</v>
          </cell>
          <cell r="FM674" t="str">
            <v>#N/D</v>
          </cell>
          <cell r="FN674" t="str">
            <v>#N/D</v>
          </cell>
          <cell r="FO674" t="str">
            <v>#N/D</v>
          </cell>
          <cell r="FP674" t="str">
            <v>#N/D</v>
          </cell>
          <cell r="FQ674" t="str">
            <v>#¡REF!</v>
          </cell>
          <cell r="FR674" t="str">
            <v>#N/D</v>
          </cell>
          <cell r="FS674"/>
          <cell r="FT674"/>
          <cell r="FU674"/>
          <cell r="FV674">
            <v>0</v>
          </cell>
          <cell r="FW674" t="str">
            <v>#N/D</v>
          </cell>
          <cell r="FX674"/>
          <cell r="FY674"/>
          <cell r="FZ674"/>
          <cell r="GA674"/>
          <cell r="GB674"/>
          <cell r="GC674"/>
        </row>
        <row r="675">
          <cell r="A675"/>
          <cell r="B675"/>
          <cell r="C675">
            <v>2025</v>
          </cell>
          <cell r="D675"/>
          <cell r="E675"/>
          <cell r="F675"/>
          <cell r="G675"/>
          <cell r="H675"/>
          <cell r="I675"/>
          <cell r="J675"/>
          <cell r="K675"/>
          <cell r="L675"/>
          <cell r="M675"/>
          <cell r="N675"/>
          <cell r="O675"/>
          <cell r="P675"/>
          <cell r="Q675"/>
          <cell r="R675"/>
          <cell r="S675"/>
          <cell r="T675"/>
          <cell r="U675"/>
          <cell r="V675"/>
          <cell r="W675"/>
          <cell r="X675"/>
          <cell r="Y675"/>
          <cell r="Z675"/>
          <cell r="AA675"/>
          <cell r="AB675"/>
          <cell r="AC675"/>
          <cell r="AD675"/>
          <cell r="AE675"/>
          <cell r="AF675"/>
          <cell r="AG675"/>
          <cell r="AH675"/>
          <cell r="AI675"/>
          <cell r="AJ675"/>
          <cell r="AK675"/>
          <cell r="AL675"/>
          <cell r="AM675" t="str">
            <v>#¡VALOR!</v>
          </cell>
          <cell r="AN675">
            <v>0</v>
          </cell>
          <cell r="AO675"/>
          <cell r="AP675"/>
          <cell r="AQ675"/>
          <cell r="AR675"/>
          <cell r="AS675"/>
          <cell r="AT675"/>
          <cell r="AU675"/>
          <cell r="AV675"/>
          <cell r="AW675"/>
          <cell r="AX675"/>
          <cell r="AY675"/>
          <cell r="AZ675"/>
          <cell r="BA675"/>
          <cell r="BB675"/>
          <cell r="BC675"/>
          <cell r="BD675"/>
          <cell r="BE675"/>
          <cell r="BF675"/>
          <cell r="BG675"/>
          <cell r="BH675"/>
          <cell r="BI675"/>
          <cell r="BJ675"/>
          <cell r="BK675"/>
          <cell r="BL675"/>
          <cell r="BM675"/>
          <cell r="BN675"/>
          <cell r="BO675"/>
          <cell r="BP675"/>
          <cell r="BQ675"/>
          <cell r="BR675"/>
          <cell r="BS675"/>
          <cell r="BT675"/>
          <cell r="BU675"/>
          <cell r="BV675"/>
          <cell r="BW675"/>
          <cell r="BX675"/>
          <cell r="BY675"/>
          <cell r="BZ675"/>
          <cell r="CA675"/>
          <cell r="CB675"/>
          <cell r="CC675"/>
          <cell r="CD675"/>
          <cell r="CE675"/>
          <cell r="CF675"/>
          <cell r="CG675"/>
          <cell r="CH675"/>
          <cell r="CI675"/>
          <cell r="CJ675"/>
          <cell r="CK675"/>
          <cell r="CL675"/>
          <cell r="CM675"/>
          <cell r="CN675"/>
          <cell r="CO675"/>
          <cell r="CP675"/>
          <cell r="CQ675"/>
          <cell r="CR675"/>
          <cell r="CS675"/>
          <cell r="CT675"/>
          <cell r="CU675"/>
          <cell r="CV675"/>
          <cell r="CW675"/>
          <cell r="CX675"/>
          <cell r="CY675"/>
          <cell r="CZ675"/>
          <cell r="DA675"/>
          <cell r="DB675"/>
          <cell r="DC675"/>
          <cell r="DD675"/>
          <cell r="DE675"/>
          <cell r="DF675"/>
          <cell r="DG675"/>
          <cell r="DH675"/>
          <cell r="DI675"/>
          <cell r="DJ675"/>
          <cell r="DK675"/>
          <cell r="DL675"/>
          <cell r="DM675"/>
          <cell r="DN675"/>
          <cell r="DO675"/>
          <cell r="DP675"/>
          <cell r="DQ675"/>
          <cell r="DR675"/>
          <cell r="DS675"/>
          <cell r="DT675"/>
          <cell r="DU675"/>
          <cell r="DV675"/>
          <cell r="DW675"/>
          <cell r="DX675"/>
          <cell r="DY675"/>
          <cell r="DZ675"/>
          <cell r="EA675"/>
          <cell r="EB675"/>
          <cell r="EC675"/>
          <cell r="ED675"/>
          <cell r="EE675"/>
          <cell r="EF675"/>
          <cell r="EG675"/>
          <cell r="EH675"/>
          <cell r="EI675"/>
          <cell r="EJ675"/>
          <cell r="EK675"/>
          <cell r="EL675"/>
          <cell r="EM675"/>
          <cell r="EN675"/>
          <cell r="EO675"/>
          <cell r="EP675"/>
          <cell r="EQ675"/>
          <cell r="ER675"/>
          <cell r="ES675"/>
          <cell r="ET675"/>
          <cell r="EU675" t="str">
            <v>$ -</v>
          </cell>
          <cell r="EV675"/>
          <cell r="EW675"/>
          <cell r="EX675"/>
          <cell r="EY675"/>
          <cell r="EZ675"/>
          <cell r="FA675"/>
          <cell r="FB675">
            <v>0</v>
          </cell>
          <cell r="FC675" t="str">
            <v>#¡VALOR!</v>
          </cell>
          <cell r="FD675">
            <v>0</v>
          </cell>
          <cell r="FE675" t="str">
            <v>$ 0</v>
          </cell>
          <cell r="FF675" t="str">
            <v>#¡VALOR!</v>
          </cell>
          <cell r="FG675" t="str">
            <v>#¡VALOR!</v>
          </cell>
          <cell r="FH675"/>
          <cell r="FI675"/>
          <cell r="FJ675" t="str">
            <v>#N/D</v>
          </cell>
          <cell r="FK675" t="str">
            <v>#N/D</v>
          </cell>
          <cell r="FL675" t="str">
            <v>$675</v>
          </cell>
          <cell r="FM675" t="str">
            <v>#N/D</v>
          </cell>
          <cell r="FN675" t="str">
            <v>#N/D</v>
          </cell>
          <cell r="FO675" t="str">
            <v>#N/D</v>
          </cell>
          <cell r="FP675" t="str">
            <v>#N/D</v>
          </cell>
          <cell r="FQ675" t="str">
            <v>#¡REF!</v>
          </cell>
          <cell r="FR675" t="str">
            <v>#N/D</v>
          </cell>
          <cell r="FS675"/>
          <cell r="FT675"/>
          <cell r="FU675"/>
          <cell r="FV675">
            <v>0</v>
          </cell>
          <cell r="FW675" t="str">
            <v>#N/D</v>
          </cell>
          <cell r="FX675"/>
          <cell r="FY675"/>
          <cell r="FZ675"/>
          <cell r="GA675"/>
          <cell r="GB675"/>
          <cell r="GC675"/>
        </row>
        <row r="676">
          <cell r="A676"/>
          <cell r="B676"/>
          <cell r="C676">
            <v>2025</v>
          </cell>
          <cell r="D676"/>
          <cell r="E676"/>
          <cell r="F676"/>
          <cell r="G676"/>
          <cell r="H676"/>
          <cell r="I676"/>
          <cell r="J676"/>
          <cell r="K676"/>
          <cell r="L676"/>
          <cell r="M676"/>
          <cell r="N676"/>
          <cell r="O676"/>
          <cell r="P676"/>
          <cell r="Q676"/>
          <cell r="R676"/>
          <cell r="S676"/>
          <cell r="T676"/>
          <cell r="U676"/>
          <cell r="V676"/>
          <cell r="W676"/>
          <cell r="X676"/>
          <cell r="Y676"/>
          <cell r="Z676"/>
          <cell r="AA676"/>
          <cell r="AB676"/>
          <cell r="AC676"/>
          <cell r="AD676"/>
          <cell r="AE676"/>
          <cell r="AF676"/>
          <cell r="AG676"/>
          <cell r="AH676"/>
          <cell r="AI676"/>
          <cell r="AJ676"/>
          <cell r="AK676"/>
          <cell r="AL676"/>
          <cell r="AM676" t="str">
            <v>#¡VALOR!</v>
          </cell>
          <cell r="AN676">
            <v>0</v>
          </cell>
          <cell r="AO676"/>
          <cell r="AP676"/>
          <cell r="AQ676"/>
          <cell r="AR676"/>
          <cell r="AS676"/>
          <cell r="AT676"/>
          <cell r="AU676"/>
          <cell r="AV676"/>
          <cell r="AW676"/>
          <cell r="AX676"/>
          <cell r="AY676"/>
          <cell r="AZ676"/>
          <cell r="BA676"/>
          <cell r="BB676"/>
          <cell r="BC676"/>
          <cell r="BD676"/>
          <cell r="BE676"/>
          <cell r="BF676"/>
          <cell r="BG676"/>
          <cell r="BH676"/>
          <cell r="BI676"/>
          <cell r="BJ676"/>
          <cell r="BK676"/>
          <cell r="BL676"/>
          <cell r="BM676"/>
          <cell r="BN676"/>
          <cell r="BO676"/>
          <cell r="BP676"/>
          <cell r="BQ676"/>
          <cell r="BR676"/>
          <cell r="BS676"/>
          <cell r="BT676"/>
          <cell r="BU676"/>
          <cell r="BV676"/>
          <cell r="BW676"/>
          <cell r="BX676"/>
          <cell r="BY676"/>
          <cell r="BZ676"/>
          <cell r="CA676"/>
          <cell r="CB676"/>
          <cell r="CC676"/>
          <cell r="CD676"/>
          <cell r="CE676"/>
          <cell r="CF676"/>
          <cell r="CG676"/>
          <cell r="CH676"/>
          <cell r="CI676"/>
          <cell r="CJ676"/>
          <cell r="CK676"/>
          <cell r="CL676"/>
          <cell r="CM676"/>
          <cell r="CN676"/>
          <cell r="CO676"/>
          <cell r="CP676"/>
          <cell r="CQ676"/>
          <cell r="CR676"/>
          <cell r="CS676"/>
          <cell r="CT676"/>
          <cell r="CU676"/>
          <cell r="CV676"/>
          <cell r="CW676"/>
          <cell r="CX676"/>
          <cell r="CY676"/>
          <cell r="CZ676"/>
          <cell r="DA676"/>
          <cell r="DB676"/>
          <cell r="DC676"/>
          <cell r="DD676"/>
          <cell r="DE676"/>
          <cell r="DF676"/>
          <cell r="DG676"/>
          <cell r="DH676"/>
          <cell r="DI676"/>
          <cell r="DJ676"/>
          <cell r="DK676"/>
          <cell r="DL676"/>
          <cell r="DM676"/>
          <cell r="DN676"/>
          <cell r="DO676"/>
          <cell r="DP676"/>
          <cell r="DQ676"/>
          <cell r="DR676"/>
          <cell r="DS676"/>
          <cell r="DT676"/>
          <cell r="DU676"/>
          <cell r="DV676"/>
          <cell r="DW676"/>
          <cell r="DX676"/>
          <cell r="DY676"/>
          <cell r="DZ676"/>
          <cell r="EA676"/>
          <cell r="EB676"/>
          <cell r="EC676"/>
          <cell r="ED676"/>
          <cell r="EE676"/>
          <cell r="EF676"/>
          <cell r="EG676"/>
          <cell r="EH676"/>
          <cell r="EI676"/>
          <cell r="EJ676"/>
          <cell r="EK676"/>
          <cell r="EL676"/>
          <cell r="EM676"/>
          <cell r="EN676"/>
          <cell r="EO676"/>
          <cell r="EP676"/>
          <cell r="EQ676"/>
          <cell r="ER676"/>
          <cell r="ES676"/>
          <cell r="ET676"/>
          <cell r="EU676" t="str">
            <v>$ -</v>
          </cell>
          <cell r="EV676"/>
          <cell r="EW676"/>
          <cell r="EX676"/>
          <cell r="EY676"/>
          <cell r="EZ676"/>
          <cell r="FA676"/>
          <cell r="FB676">
            <v>0</v>
          </cell>
          <cell r="FC676" t="str">
            <v>#¡VALOR!</v>
          </cell>
          <cell r="FD676">
            <v>0</v>
          </cell>
          <cell r="FE676" t="str">
            <v>$ 0</v>
          </cell>
          <cell r="FF676" t="str">
            <v>#¡VALOR!</v>
          </cell>
          <cell r="FG676" t="str">
            <v>#¡VALOR!</v>
          </cell>
          <cell r="FH676"/>
          <cell r="FI676"/>
          <cell r="FJ676" t="str">
            <v>#N/D</v>
          </cell>
          <cell r="FK676" t="str">
            <v>#N/D</v>
          </cell>
          <cell r="FL676" t="str">
            <v>$676</v>
          </cell>
          <cell r="FM676" t="str">
            <v>#N/D</v>
          </cell>
          <cell r="FN676" t="str">
            <v>#N/D</v>
          </cell>
          <cell r="FO676" t="str">
            <v>#N/D</v>
          </cell>
          <cell r="FP676" t="str">
            <v>#N/D</v>
          </cell>
          <cell r="FQ676" t="str">
            <v>#¡REF!</v>
          </cell>
          <cell r="FR676" t="str">
            <v>#N/D</v>
          </cell>
          <cell r="FS676"/>
          <cell r="FT676"/>
          <cell r="FU676"/>
          <cell r="FV676">
            <v>0</v>
          </cell>
          <cell r="FW676" t="str">
            <v>#N/D</v>
          </cell>
          <cell r="FX676"/>
          <cell r="FY676"/>
          <cell r="FZ676"/>
          <cell r="GA676"/>
          <cell r="GB676"/>
          <cell r="GC676"/>
        </row>
        <row r="677">
          <cell r="A677"/>
          <cell r="B677"/>
          <cell r="C677">
            <v>2025</v>
          </cell>
          <cell r="D677"/>
          <cell r="E677"/>
          <cell r="F677"/>
          <cell r="G677"/>
          <cell r="H677"/>
          <cell r="I677"/>
          <cell r="J677"/>
          <cell r="K677"/>
          <cell r="L677"/>
          <cell r="M677"/>
          <cell r="N677"/>
          <cell r="O677"/>
          <cell r="P677"/>
          <cell r="Q677"/>
          <cell r="R677"/>
          <cell r="S677"/>
          <cell r="T677"/>
          <cell r="U677"/>
          <cell r="V677"/>
          <cell r="W677"/>
          <cell r="X677"/>
          <cell r="Y677"/>
          <cell r="Z677"/>
          <cell r="AA677"/>
          <cell r="AB677"/>
          <cell r="AC677"/>
          <cell r="AD677"/>
          <cell r="AE677"/>
          <cell r="AF677"/>
          <cell r="AG677"/>
          <cell r="AH677"/>
          <cell r="AI677"/>
          <cell r="AJ677"/>
          <cell r="AK677"/>
          <cell r="AL677"/>
          <cell r="AM677" t="str">
            <v>#¡VALOR!</v>
          </cell>
          <cell r="AN677">
            <v>0</v>
          </cell>
          <cell r="AO677"/>
          <cell r="AP677"/>
          <cell r="AQ677"/>
          <cell r="AR677"/>
          <cell r="AS677"/>
          <cell r="AT677"/>
          <cell r="AU677"/>
          <cell r="AV677"/>
          <cell r="AW677"/>
          <cell r="AX677"/>
          <cell r="AY677"/>
          <cell r="AZ677"/>
          <cell r="BA677"/>
          <cell r="BB677"/>
          <cell r="BC677"/>
          <cell r="BD677"/>
          <cell r="BE677"/>
          <cell r="BF677"/>
          <cell r="BG677"/>
          <cell r="BH677"/>
          <cell r="BI677"/>
          <cell r="BJ677"/>
          <cell r="BK677"/>
          <cell r="BL677"/>
          <cell r="BM677"/>
          <cell r="BN677"/>
          <cell r="BO677"/>
          <cell r="BP677"/>
          <cell r="BQ677"/>
          <cell r="BR677"/>
          <cell r="BS677"/>
          <cell r="BT677"/>
          <cell r="BU677"/>
          <cell r="BV677"/>
          <cell r="BW677"/>
          <cell r="BX677"/>
          <cell r="BY677"/>
          <cell r="BZ677"/>
          <cell r="CA677"/>
          <cell r="CB677"/>
          <cell r="CC677"/>
          <cell r="CD677"/>
          <cell r="CE677"/>
          <cell r="CF677"/>
          <cell r="CG677"/>
          <cell r="CH677"/>
          <cell r="CI677"/>
          <cell r="CJ677"/>
          <cell r="CK677"/>
          <cell r="CL677"/>
          <cell r="CM677"/>
          <cell r="CN677"/>
          <cell r="CO677"/>
          <cell r="CP677"/>
          <cell r="CQ677"/>
          <cell r="CR677"/>
          <cell r="CS677"/>
          <cell r="CT677"/>
          <cell r="CU677"/>
          <cell r="CV677"/>
          <cell r="CW677"/>
          <cell r="CX677"/>
          <cell r="CY677"/>
          <cell r="CZ677"/>
          <cell r="DA677"/>
          <cell r="DB677"/>
          <cell r="DC677"/>
          <cell r="DD677"/>
          <cell r="DE677"/>
          <cell r="DF677"/>
          <cell r="DG677"/>
          <cell r="DH677"/>
          <cell r="DI677"/>
          <cell r="DJ677"/>
          <cell r="DK677"/>
          <cell r="DL677"/>
          <cell r="DM677"/>
          <cell r="DN677"/>
          <cell r="DO677"/>
          <cell r="DP677"/>
          <cell r="DQ677"/>
          <cell r="DR677"/>
          <cell r="DS677"/>
          <cell r="DT677"/>
          <cell r="DU677"/>
          <cell r="DV677"/>
          <cell r="DW677"/>
          <cell r="DX677"/>
          <cell r="DY677"/>
          <cell r="DZ677"/>
          <cell r="EA677"/>
          <cell r="EB677"/>
          <cell r="EC677"/>
          <cell r="ED677"/>
          <cell r="EE677"/>
          <cell r="EF677"/>
          <cell r="EG677"/>
          <cell r="EH677"/>
          <cell r="EI677"/>
          <cell r="EJ677"/>
          <cell r="EK677"/>
          <cell r="EL677"/>
          <cell r="EM677"/>
          <cell r="EN677"/>
          <cell r="EO677"/>
          <cell r="EP677"/>
          <cell r="EQ677"/>
          <cell r="ER677"/>
          <cell r="ES677"/>
          <cell r="ET677"/>
          <cell r="EU677" t="str">
            <v>$ -</v>
          </cell>
          <cell r="EV677"/>
          <cell r="EW677"/>
          <cell r="EX677"/>
          <cell r="EY677"/>
          <cell r="EZ677"/>
          <cell r="FA677"/>
          <cell r="FB677">
            <v>0</v>
          </cell>
          <cell r="FC677" t="str">
            <v>#¡VALOR!</v>
          </cell>
          <cell r="FD677">
            <v>0</v>
          </cell>
          <cell r="FE677" t="str">
            <v>$ 0</v>
          </cell>
          <cell r="FF677" t="str">
            <v>#¡VALOR!</v>
          </cell>
          <cell r="FG677" t="str">
            <v>#¡VALOR!</v>
          </cell>
          <cell r="FH677"/>
          <cell r="FI677"/>
          <cell r="FJ677" t="str">
            <v>#N/D</v>
          </cell>
          <cell r="FK677" t="str">
            <v>#N/D</v>
          </cell>
          <cell r="FL677" t="str">
            <v>$677</v>
          </cell>
          <cell r="FM677" t="str">
            <v>#N/D</v>
          </cell>
          <cell r="FN677" t="str">
            <v>#N/D</v>
          </cell>
          <cell r="FO677" t="str">
            <v>#N/D</v>
          </cell>
          <cell r="FP677" t="str">
            <v>#N/D</v>
          </cell>
          <cell r="FQ677" t="str">
            <v>#¡REF!</v>
          </cell>
          <cell r="FR677" t="str">
            <v>#N/D</v>
          </cell>
          <cell r="FS677"/>
          <cell r="FT677"/>
          <cell r="FU677"/>
          <cell r="FV677">
            <v>0</v>
          </cell>
          <cell r="FW677" t="str">
            <v>#N/D</v>
          </cell>
          <cell r="FX677"/>
          <cell r="FY677"/>
          <cell r="FZ677"/>
          <cell r="GA677"/>
          <cell r="GB677"/>
          <cell r="GC677"/>
        </row>
        <row r="678">
          <cell r="A678"/>
          <cell r="B678"/>
          <cell r="C678">
            <v>2025</v>
          </cell>
          <cell r="D678"/>
          <cell r="E678"/>
          <cell r="F678"/>
          <cell r="G678"/>
          <cell r="H678"/>
          <cell r="I678"/>
          <cell r="J678"/>
          <cell r="K678"/>
          <cell r="L678"/>
          <cell r="M678"/>
          <cell r="N678"/>
          <cell r="O678"/>
          <cell r="P678"/>
          <cell r="Q678"/>
          <cell r="R678"/>
          <cell r="S678"/>
          <cell r="T678"/>
          <cell r="U678"/>
          <cell r="V678"/>
          <cell r="W678"/>
          <cell r="X678"/>
          <cell r="Y678"/>
          <cell r="Z678"/>
          <cell r="AA678"/>
          <cell r="AB678"/>
          <cell r="AC678"/>
          <cell r="AD678"/>
          <cell r="AE678"/>
          <cell r="AF678"/>
          <cell r="AG678"/>
          <cell r="AH678"/>
          <cell r="AI678"/>
          <cell r="AJ678"/>
          <cell r="AK678"/>
          <cell r="AL678"/>
          <cell r="AM678" t="str">
            <v>#¡VALOR!</v>
          </cell>
          <cell r="AN678">
            <v>0</v>
          </cell>
          <cell r="AO678"/>
          <cell r="AP678"/>
          <cell r="AQ678"/>
          <cell r="AR678"/>
          <cell r="AS678"/>
          <cell r="AT678"/>
          <cell r="AU678"/>
          <cell r="AV678"/>
          <cell r="AW678"/>
          <cell r="AX678"/>
          <cell r="AY678"/>
          <cell r="AZ678"/>
          <cell r="BA678"/>
          <cell r="BB678"/>
          <cell r="BC678"/>
          <cell r="BD678"/>
          <cell r="BE678"/>
          <cell r="BF678"/>
          <cell r="BG678"/>
          <cell r="BH678"/>
          <cell r="BI678"/>
          <cell r="BJ678"/>
          <cell r="BK678"/>
          <cell r="BL678"/>
          <cell r="BM678"/>
          <cell r="BN678"/>
          <cell r="BO678"/>
          <cell r="BP678"/>
          <cell r="BQ678"/>
          <cell r="BR678"/>
          <cell r="BS678"/>
          <cell r="BT678"/>
          <cell r="BU678"/>
          <cell r="BV678"/>
          <cell r="BW678"/>
          <cell r="BX678"/>
          <cell r="BY678"/>
          <cell r="BZ678"/>
          <cell r="CA678"/>
          <cell r="CB678"/>
          <cell r="CC678"/>
          <cell r="CD678"/>
          <cell r="CE678"/>
          <cell r="CF678"/>
          <cell r="CG678"/>
          <cell r="CH678"/>
          <cell r="CI678"/>
          <cell r="CJ678"/>
          <cell r="CK678"/>
          <cell r="CL678"/>
          <cell r="CM678"/>
          <cell r="CN678"/>
          <cell r="CO678"/>
          <cell r="CP678"/>
          <cell r="CQ678"/>
          <cell r="CR678"/>
          <cell r="CS678"/>
          <cell r="CT678"/>
          <cell r="CU678"/>
          <cell r="CV678"/>
          <cell r="CW678"/>
          <cell r="CX678"/>
          <cell r="CY678"/>
          <cell r="CZ678"/>
          <cell r="DA678"/>
          <cell r="DB678"/>
          <cell r="DC678"/>
          <cell r="DD678"/>
          <cell r="DE678"/>
          <cell r="DF678"/>
          <cell r="DG678"/>
          <cell r="DH678"/>
          <cell r="DI678"/>
          <cell r="DJ678"/>
          <cell r="DK678"/>
          <cell r="DL678"/>
          <cell r="DM678"/>
          <cell r="DN678"/>
          <cell r="DO678"/>
          <cell r="DP678"/>
          <cell r="DQ678"/>
          <cell r="DR678"/>
          <cell r="DS678"/>
          <cell r="DT678"/>
          <cell r="DU678"/>
          <cell r="DV678"/>
          <cell r="DW678"/>
          <cell r="DX678"/>
          <cell r="DY678"/>
          <cell r="DZ678"/>
          <cell r="EA678"/>
          <cell r="EB678"/>
          <cell r="EC678"/>
          <cell r="ED678"/>
          <cell r="EE678"/>
          <cell r="EF678"/>
          <cell r="EG678"/>
          <cell r="EH678"/>
          <cell r="EI678"/>
          <cell r="EJ678"/>
          <cell r="EK678"/>
          <cell r="EL678"/>
          <cell r="EM678"/>
          <cell r="EN678"/>
          <cell r="EO678"/>
          <cell r="EP678"/>
          <cell r="EQ678"/>
          <cell r="ER678"/>
          <cell r="ES678"/>
          <cell r="ET678"/>
          <cell r="EU678" t="str">
            <v>$ -</v>
          </cell>
          <cell r="EV678"/>
          <cell r="EW678"/>
          <cell r="EX678"/>
          <cell r="EY678"/>
          <cell r="EZ678"/>
          <cell r="FA678"/>
          <cell r="FB678">
            <v>0</v>
          </cell>
          <cell r="FC678" t="str">
            <v>#¡VALOR!</v>
          </cell>
          <cell r="FD678">
            <v>0</v>
          </cell>
          <cell r="FE678" t="str">
            <v>$ 0</v>
          </cell>
          <cell r="FF678" t="str">
            <v>#¡VALOR!</v>
          </cell>
          <cell r="FG678" t="str">
            <v>#¡VALOR!</v>
          </cell>
          <cell r="FH678"/>
          <cell r="FI678"/>
          <cell r="FJ678" t="str">
            <v>#N/D</v>
          </cell>
          <cell r="FK678" t="str">
            <v>#N/D</v>
          </cell>
          <cell r="FL678" t="str">
            <v>$678</v>
          </cell>
          <cell r="FM678" t="str">
            <v>#N/D</v>
          </cell>
          <cell r="FN678" t="str">
            <v>#N/D</v>
          </cell>
          <cell r="FO678" t="str">
            <v>#N/D</v>
          </cell>
          <cell r="FP678" t="str">
            <v>#N/D</v>
          </cell>
          <cell r="FQ678" t="str">
            <v>#¡REF!</v>
          </cell>
          <cell r="FR678" t="str">
            <v>#N/D</v>
          </cell>
          <cell r="FS678"/>
          <cell r="FT678"/>
          <cell r="FU678"/>
          <cell r="FV678">
            <v>0</v>
          </cell>
          <cell r="FW678" t="str">
            <v>#N/D</v>
          </cell>
          <cell r="FX678"/>
          <cell r="FY678"/>
          <cell r="FZ678"/>
          <cell r="GA678"/>
          <cell r="GB678"/>
          <cell r="GC678"/>
        </row>
        <row r="679">
          <cell r="A679"/>
          <cell r="B679"/>
          <cell r="C679">
            <v>2025</v>
          </cell>
          <cell r="D679"/>
          <cell r="E679"/>
          <cell r="F679"/>
          <cell r="G679"/>
          <cell r="H679"/>
          <cell r="I679"/>
          <cell r="J679"/>
          <cell r="K679"/>
          <cell r="L679"/>
          <cell r="M679"/>
          <cell r="N679"/>
          <cell r="O679"/>
          <cell r="P679"/>
          <cell r="Q679"/>
          <cell r="R679"/>
          <cell r="S679"/>
          <cell r="T679"/>
          <cell r="U679"/>
          <cell r="V679"/>
          <cell r="W679"/>
          <cell r="X679"/>
          <cell r="Y679"/>
          <cell r="Z679"/>
          <cell r="AA679"/>
          <cell r="AB679"/>
          <cell r="AC679"/>
          <cell r="AD679"/>
          <cell r="AE679"/>
          <cell r="AF679"/>
          <cell r="AG679"/>
          <cell r="AH679"/>
          <cell r="AI679"/>
          <cell r="AJ679"/>
          <cell r="AK679"/>
          <cell r="AL679"/>
          <cell r="AM679" t="str">
            <v>#¡VALOR!</v>
          </cell>
          <cell r="AN679">
            <v>0</v>
          </cell>
          <cell r="AO679"/>
          <cell r="AP679"/>
          <cell r="AQ679"/>
          <cell r="AR679"/>
          <cell r="AS679"/>
          <cell r="AT679"/>
          <cell r="AU679"/>
          <cell r="AV679"/>
          <cell r="AW679"/>
          <cell r="AX679"/>
          <cell r="AY679"/>
          <cell r="AZ679"/>
          <cell r="BA679"/>
          <cell r="BB679"/>
          <cell r="BC679"/>
          <cell r="BD679"/>
          <cell r="BE679"/>
          <cell r="BF679"/>
          <cell r="BG679"/>
          <cell r="BH679"/>
          <cell r="BI679"/>
          <cell r="BJ679"/>
          <cell r="BK679"/>
          <cell r="BL679"/>
          <cell r="BM679"/>
          <cell r="BN679"/>
          <cell r="BO679"/>
          <cell r="BP679"/>
          <cell r="BQ679"/>
          <cell r="BR679"/>
          <cell r="BS679"/>
          <cell r="BT679"/>
          <cell r="BU679"/>
          <cell r="BV679"/>
          <cell r="BW679"/>
          <cell r="BX679"/>
          <cell r="BY679"/>
          <cell r="BZ679"/>
          <cell r="CA679"/>
          <cell r="CB679"/>
          <cell r="CC679"/>
          <cell r="CD679"/>
          <cell r="CE679"/>
          <cell r="CF679"/>
          <cell r="CG679"/>
          <cell r="CH679"/>
          <cell r="CI679"/>
          <cell r="CJ679"/>
          <cell r="CK679"/>
          <cell r="CL679"/>
          <cell r="CM679"/>
          <cell r="CN679"/>
          <cell r="CO679"/>
          <cell r="CP679"/>
          <cell r="CQ679"/>
          <cell r="CR679"/>
          <cell r="CS679"/>
          <cell r="CT679"/>
          <cell r="CU679"/>
          <cell r="CV679"/>
          <cell r="CW679"/>
          <cell r="CX679"/>
          <cell r="CY679"/>
          <cell r="CZ679"/>
          <cell r="DA679"/>
          <cell r="DB679"/>
          <cell r="DC679"/>
          <cell r="DD679"/>
          <cell r="DE679"/>
          <cell r="DF679"/>
          <cell r="DG679"/>
          <cell r="DH679"/>
          <cell r="DI679"/>
          <cell r="DJ679"/>
          <cell r="DK679"/>
          <cell r="DL679"/>
          <cell r="DM679"/>
          <cell r="DN679"/>
          <cell r="DO679"/>
          <cell r="DP679"/>
          <cell r="DQ679"/>
          <cell r="DR679"/>
          <cell r="DS679"/>
          <cell r="DT679"/>
          <cell r="DU679"/>
          <cell r="DV679"/>
          <cell r="DW679"/>
          <cell r="DX679"/>
          <cell r="DY679"/>
          <cell r="DZ679"/>
          <cell r="EA679"/>
          <cell r="EB679"/>
          <cell r="EC679"/>
          <cell r="ED679"/>
          <cell r="EE679"/>
          <cell r="EF679"/>
          <cell r="EG679"/>
          <cell r="EH679"/>
          <cell r="EI679"/>
          <cell r="EJ679"/>
          <cell r="EK679"/>
          <cell r="EL679"/>
          <cell r="EM679"/>
          <cell r="EN679"/>
          <cell r="EO679"/>
          <cell r="EP679"/>
          <cell r="EQ679"/>
          <cell r="ER679"/>
          <cell r="ES679"/>
          <cell r="ET679"/>
          <cell r="EU679" t="str">
            <v>$ -</v>
          </cell>
          <cell r="EV679"/>
          <cell r="EW679"/>
          <cell r="EX679"/>
          <cell r="EY679"/>
          <cell r="EZ679"/>
          <cell r="FA679"/>
          <cell r="FB679">
            <v>0</v>
          </cell>
          <cell r="FC679" t="str">
            <v>#¡VALOR!</v>
          </cell>
          <cell r="FD679">
            <v>0</v>
          </cell>
          <cell r="FE679" t="str">
            <v>$ 0</v>
          </cell>
          <cell r="FF679" t="str">
            <v>#¡VALOR!</v>
          </cell>
          <cell r="FG679" t="str">
            <v>#¡VALOR!</v>
          </cell>
          <cell r="FH679"/>
          <cell r="FI679"/>
          <cell r="FJ679" t="str">
            <v>#N/D</v>
          </cell>
          <cell r="FK679" t="str">
            <v>#N/D</v>
          </cell>
          <cell r="FL679" t="str">
            <v>$679</v>
          </cell>
          <cell r="FM679" t="str">
            <v>#N/D</v>
          </cell>
          <cell r="FN679" t="str">
            <v>#N/D</v>
          </cell>
          <cell r="FO679" t="str">
            <v>#N/D</v>
          </cell>
          <cell r="FP679" t="str">
            <v>#N/D</v>
          </cell>
          <cell r="FQ679" t="str">
            <v>#¡REF!</v>
          </cell>
          <cell r="FR679" t="str">
            <v>#N/D</v>
          </cell>
          <cell r="FS679"/>
          <cell r="FT679"/>
          <cell r="FU679"/>
          <cell r="FV679">
            <v>0</v>
          </cell>
          <cell r="FW679" t="str">
            <v>#N/D</v>
          </cell>
          <cell r="FX679"/>
          <cell r="FY679"/>
          <cell r="FZ679"/>
          <cell r="GA679"/>
          <cell r="GB679"/>
          <cell r="GC679"/>
        </row>
        <row r="680">
          <cell r="A680"/>
          <cell r="B680"/>
          <cell r="C680">
            <v>2025</v>
          </cell>
          <cell r="D680"/>
          <cell r="E680"/>
          <cell r="F680"/>
          <cell r="G680"/>
          <cell r="H680"/>
          <cell r="I680"/>
          <cell r="J680"/>
          <cell r="K680"/>
          <cell r="L680"/>
          <cell r="M680"/>
          <cell r="N680"/>
          <cell r="O680"/>
          <cell r="P680"/>
          <cell r="Q680"/>
          <cell r="R680"/>
          <cell r="S680"/>
          <cell r="T680"/>
          <cell r="U680"/>
          <cell r="V680"/>
          <cell r="W680"/>
          <cell r="X680"/>
          <cell r="Y680"/>
          <cell r="Z680"/>
          <cell r="AA680"/>
          <cell r="AB680"/>
          <cell r="AC680"/>
          <cell r="AD680"/>
          <cell r="AE680"/>
          <cell r="AF680"/>
          <cell r="AG680"/>
          <cell r="AH680"/>
          <cell r="AI680"/>
          <cell r="AJ680"/>
          <cell r="AK680"/>
          <cell r="AL680"/>
          <cell r="AM680" t="str">
            <v>#¡VALOR!</v>
          </cell>
          <cell r="AN680">
            <v>0</v>
          </cell>
          <cell r="AO680"/>
          <cell r="AP680"/>
          <cell r="AQ680"/>
          <cell r="AR680"/>
          <cell r="AS680"/>
          <cell r="AT680"/>
          <cell r="AU680"/>
          <cell r="AV680"/>
          <cell r="AW680"/>
          <cell r="AX680"/>
          <cell r="AY680"/>
          <cell r="AZ680"/>
          <cell r="BA680"/>
          <cell r="BB680"/>
          <cell r="BC680"/>
          <cell r="BD680"/>
          <cell r="BE680"/>
          <cell r="BF680"/>
          <cell r="BG680"/>
          <cell r="BH680"/>
          <cell r="BI680"/>
          <cell r="BJ680"/>
          <cell r="BK680"/>
          <cell r="BL680"/>
          <cell r="BM680"/>
          <cell r="BN680"/>
          <cell r="BO680"/>
          <cell r="BP680"/>
          <cell r="BQ680"/>
          <cell r="BR680"/>
          <cell r="BS680"/>
          <cell r="BT680"/>
          <cell r="BU680"/>
          <cell r="BV680"/>
          <cell r="BW680"/>
          <cell r="BX680"/>
          <cell r="BY680"/>
          <cell r="BZ680"/>
          <cell r="CA680"/>
          <cell r="CB680"/>
          <cell r="CC680"/>
          <cell r="CD680"/>
          <cell r="CE680"/>
          <cell r="CF680"/>
          <cell r="CG680"/>
          <cell r="CH680"/>
          <cell r="CI680"/>
          <cell r="CJ680"/>
          <cell r="CK680"/>
          <cell r="CL680"/>
          <cell r="CM680"/>
          <cell r="CN680"/>
          <cell r="CO680"/>
          <cell r="CP680"/>
          <cell r="CQ680"/>
          <cell r="CR680"/>
          <cell r="CS680"/>
          <cell r="CT680"/>
          <cell r="CU680"/>
          <cell r="CV680"/>
          <cell r="CW680"/>
          <cell r="CX680"/>
          <cell r="CY680"/>
          <cell r="CZ680"/>
          <cell r="DA680"/>
          <cell r="DB680"/>
          <cell r="DC680"/>
          <cell r="DD680"/>
          <cell r="DE680"/>
          <cell r="DF680"/>
          <cell r="DG680"/>
          <cell r="DH680"/>
          <cell r="DI680"/>
          <cell r="DJ680"/>
          <cell r="DK680"/>
          <cell r="DL680"/>
          <cell r="DM680"/>
          <cell r="DN680"/>
          <cell r="DO680"/>
          <cell r="DP680"/>
          <cell r="DQ680"/>
          <cell r="DR680"/>
          <cell r="DS680"/>
          <cell r="DT680"/>
          <cell r="DU680"/>
          <cell r="DV680"/>
          <cell r="DW680"/>
          <cell r="DX680"/>
          <cell r="DY680"/>
          <cell r="DZ680"/>
          <cell r="EA680"/>
          <cell r="EB680"/>
          <cell r="EC680"/>
          <cell r="ED680"/>
          <cell r="EE680"/>
          <cell r="EF680"/>
          <cell r="EG680"/>
          <cell r="EH680"/>
          <cell r="EI680"/>
          <cell r="EJ680"/>
          <cell r="EK680"/>
          <cell r="EL680"/>
          <cell r="EM680"/>
          <cell r="EN680"/>
          <cell r="EO680"/>
          <cell r="EP680"/>
          <cell r="EQ680"/>
          <cell r="ER680"/>
          <cell r="ES680"/>
          <cell r="ET680"/>
          <cell r="EU680" t="str">
            <v>$ -</v>
          </cell>
          <cell r="EV680"/>
          <cell r="EW680"/>
          <cell r="EX680"/>
          <cell r="EY680"/>
          <cell r="EZ680"/>
          <cell r="FA680"/>
          <cell r="FB680">
            <v>0</v>
          </cell>
          <cell r="FC680" t="str">
            <v>#¡VALOR!</v>
          </cell>
          <cell r="FD680">
            <v>0</v>
          </cell>
          <cell r="FE680" t="str">
            <v>$ 0</v>
          </cell>
          <cell r="FF680" t="str">
            <v>#¡VALOR!</v>
          </cell>
          <cell r="FG680" t="str">
            <v>#¡VALOR!</v>
          </cell>
          <cell r="FH680"/>
          <cell r="FI680"/>
          <cell r="FJ680" t="str">
            <v>#N/D</v>
          </cell>
          <cell r="FK680" t="str">
            <v>#N/D</v>
          </cell>
          <cell r="FL680" t="str">
            <v>$680</v>
          </cell>
          <cell r="FM680" t="str">
            <v>#N/D</v>
          </cell>
          <cell r="FN680" t="str">
            <v>#N/D</v>
          </cell>
          <cell r="FO680" t="str">
            <v>#N/D</v>
          </cell>
          <cell r="FP680" t="str">
            <v>#N/D</v>
          </cell>
          <cell r="FQ680" t="str">
            <v>#¡REF!</v>
          </cell>
          <cell r="FR680" t="str">
            <v>#N/D</v>
          </cell>
          <cell r="FS680"/>
          <cell r="FT680"/>
          <cell r="FU680"/>
          <cell r="FV680">
            <v>0</v>
          </cell>
          <cell r="FW680" t="str">
            <v>#N/D</v>
          </cell>
          <cell r="FX680"/>
          <cell r="FY680"/>
          <cell r="FZ680"/>
          <cell r="GA680"/>
          <cell r="GB680"/>
          <cell r="GC680"/>
        </row>
        <row r="681">
          <cell r="A681"/>
          <cell r="B681"/>
          <cell r="C681">
            <v>2025</v>
          </cell>
          <cell r="D681"/>
          <cell r="E681"/>
          <cell r="F681"/>
          <cell r="G681"/>
          <cell r="H681"/>
          <cell r="I681"/>
          <cell r="J681"/>
          <cell r="K681"/>
          <cell r="L681"/>
          <cell r="M681"/>
          <cell r="N681"/>
          <cell r="O681"/>
          <cell r="P681"/>
          <cell r="Q681"/>
          <cell r="R681"/>
          <cell r="S681"/>
          <cell r="T681"/>
          <cell r="U681"/>
          <cell r="V681"/>
          <cell r="W681"/>
          <cell r="X681"/>
          <cell r="Y681"/>
          <cell r="Z681"/>
          <cell r="AA681"/>
          <cell r="AB681"/>
          <cell r="AC681"/>
          <cell r="AD681"/>
          <cell r="AE681"/>
          <cell r="AF681"/>
          <cell r="AG681"/>
          <cell r="AH681"/>
          <cell r="AI681"/>
          <cell r="AJ681"/>
          <cell r="AK681"/>
          <cell r="AL681"/>
          <cell r="AM681" t="str">
            <v>#¡VALOR!</v>
          </cell>
          <cell r="AN681">
            <v>0</v>
          </cell>
          <cell r="AO681"/>
          <cell r="AP681"/>
          <cell r="AQ681"/>
          <cell r="AR681"/>
          <cell r="AS681"/>
          <cell r="AT681"/>
          <cell r="AU681"/>
          <cell r="AV681"/>
          <cell r="AW681"/>
          <cell r="AX681"/>
          <cell r="AY681"/>
          <cell r="AZ681"/>
          <cell r="BA681"/>
          <cell r="BB681"/>
          <cell r="BC681"/>
          <cell r="BD681"/>
          <cell r="BE681"/>
          <cell r="BF681"/>
          <cell r="BG681"/>
          <cell r="BH681"/>
          <cell r="BI681"/>
          <cell r="BJ681"/>
          <cell r="BK681"/>
          <cell r="BL681"/>
          <cell r="BM681"/>
          <cell r="BN681"/>
          <cell r="BO681"/>
          <cell r="BP681"/>
          <cell r="BQ681"/>
          <cell r="BR681"/>
          <cell r="BS681"/>
          <cell r="BT681"/>
          <cell r="BU681"/>
          <cell r="BV681"/>
          <cell r="BW681"/>
          <cell r="BX681"/>
          <cell r="BY681"/>
          <cell r="BZ681"/>
          <cell r="CA681"/>
          <cell r="CB681"/>
          <cell r="CC681"/>
          <cell r="CD681"/>
          <cell r="CE681"/>
          <cell r="CF681"/>
          <cell r="CG681"/>
          <cell r="CH681"/>
          <cell r="CI681"/>
          <cell r="CJ681"/>
          <cell r="CK681"/>
          <cell r="CL681"/>
          <cell r="CM681"/>
          <cell r="CN681"/>
          <cell r="CO681"/>
          <cell r="CP681"/>
          <cell r="CQ681"/>
          <cell r="CR681"/>
          <cell r="CS681"/>
          <cell r="CT681"/>
          <cell r="CU681"/>
          <cell r="CV681"/>
          <cell r="CW681"/>
          <cell r="CX681"/>
          <cell r="CY681"/>
          <cell r="CZ681"/>
          <cell r="DA681"/>
          <cell r="DB681"/>
          <cell r="DC681"/>
          <cell r="DD681"/>
          <cell r="DE681"/>
          <cell r="DF681"/>
          <cell r="DG681"/>
          <cell r="DH681"/>
          <cell r="DI681"/>
          <cell r="DJ681"/>
          <cell r="DK681"/>
          <cell r="DL681"/>
          <cell r="DM681"/>
          <cell r="DN681"/>
          <cell r="DO681"/>
          <cell r="DP681"/>
          <cell r="DQ681"/>
          <cell r="DR681"/>
          <cell r="DS681"/>
          <cell r="DT681"/>
          <cell r="DU681"/>
          <cell r="DV681"/>
          <cell r="DW681"/>
          <cell r="DX681"/>
          <cell r="DY681"/>
          <cell r="DZ681"/>
          <cell r="EA681"/>
          <cell r="EB681"/>
          <cell r="EC681"/>
          <cell r="ED681"/>
          <cell r="EE681"/>
          <cell r="EF681"/>
          <cell r="EG681"/>
          <cell r="EH681"/>
          <cell r="EI681"/>
          <cell r="EJ681"/>
          <cell r="EK681"/>
          <cell r="EL681"/>
          <cell r="EM681"/>
          <cell r="EN681"/>
          <cell r="EO681"/>
          <cell r="EP681"/>
          <cell r="EQ681"/>
          <cell r="ER681"/>
          <cell r="ES681"/>
          <cell r="ET681"/>
          <cell r="EU681" t="str">
            <v>$ -</v>
          </cell>
          <cell r="EV681"/>
          <cell r="EW681"/>
          <cell r="EX681"/>
          <cell r="EY681"/>
          <cell r="EZ681"/>
          <cell r="FA681"/>
          <cell r="FB681">
            <v>0</v>
          </cell>
          <cell r="FC681" t="str">
            <v>#¡VALOR!</v>
          </cell>
          <cell r="FD681">
            <v>0</v>
          </cell>
          <cell r="FE681" t="str">
            <v>$ 0</v>
          </cell>
          <cell r="FF681" t="str">
            <v>#¡VALOR!</v>
          </cell>
          <cell r="FG681" t="str">
            <v>#¡VALOR!</v>
          </cell>
          <cell r="FH681"/>
          <cell r="FI681"/>
          <cell r="FJ681" t="str">
            <v>#N/D</v>
          </cell>
          <cell r="FK681" t="str">
            <v>#N/D</v>
          </cell>
          <cell r="FL681" t="str">
            <v>$681</v>
          </cell>
          <cell r="FM681" t="str">
            <v>#N/D</v>
          </cell>
          <cell r="FN681" t="str">
            <v>#N/D</v>
          </cell>
          <cell r="FO681" t="str">
            <v>#N/D</v>
          </cell>
          <cell r="FP681" t="str">
            <v>#N/D</v>
          </cell>
          <cell r="FQ681" t="str">
            <v>#¡REF!</v>
          </cell>
          <cell r="FR681" t="str">
            <v>#N/D</v>
          </cell>
          <cell r="FS681"/>
          <cell r="FT681"/>
          <cell r="FU681"/>
          <cell r="FV681">
            <v>0</v>
          </cell>
          <cell r="FW681" t="str">
            <v>#N/D</v>
          </cell>
          <cell r="FX681"/>
          <cell r="FY681"/>
          <cell r="FZ681"/>
          <cell r="GA681"/>
          <cell r="GB681"/>
          <cell r="GC681"/>
        </row>
        <row r="682">
          <cell r="A682"/>
          <cell r="B682"/>
          <cell r="C682">
            <v>2025</v>
          </cell>
          <cell r="D682"/>
          <cell r="E682"/>
          <cell r="F682"/>
          <cell r="G682"/>
          <cell r="H682"/>
          <cell r="I682"/>
          <cell r="J682"/>
          <cell r="K682"/>
          <cell r="L682"/>
          <cell r="M682"/>
          <cell r="N682"/>
          <cell r="O682"/>
          <cell r="P682"/>
          <cell r="Q682"/>
          <cell r="R682"/>
          <cell r="S682"/>
          <cell r="T682"/>
          <cell r="U682"/>
          <cell r="V682"/>
          <cell r="W682"/>
          <cell r="X682"/>
          <cell r="Y682"/>
          <cell r="Z682"/>
          <cell r="AA682"/>
          <cell r="AB682"/>
          <cell r="AC682"/>
          <cell r="AD682"/>
          <cell r="AE682"/>
          <cell r="AF682"/>
          <cell r="AG682"/>
          <cell r="AH682"/>
          <cell r="AI682"/>
          <cell r="AJ682"/>
          <cell r="AK682"/>
          <cell r="AL682"/>
          <cell r="AM682" t="str">
            <v>#¡VALOR!</v>
          </cell>
          <cell r="AN682">
            <v>0</v>
          </cell>
          <cell r="AO682"/>
          <cell r="AP682"/>
          <cell r="AQ682"/>
          <cell r="AR682"/>
          <cell r="AS682"/>
          <cell r="AT682"/>
          <cell r="AU682"/>
          <cell r="AV682"/>
          <cell r="AW682"/>
          <cell r="AX682"/>
          <cell r="AY682"/>
          <cell r="AZ682"/>
          <cell r="BA682"/>
          <cell r="BB682"/>
          <cell r="BC682"/>
          <cell r="BD682"/>
          <cell r="BE682"/>
          <cell r="BF682"/>
          <cell r="BG682"/>
          <cell r="BH682"/>
          <cell r="BI682"/>
          <cell r="BJ682"/>
          <cell r="BK682"/>
          <cell r="BL682"/>
          <cell r="BM682"/>
          <cell r="BN682"/>
          <cell r="BO682"/>
          <cell r="BP682"/>
          <cell r="BQ682"/>
          <cell r="BR682"/>
          <cell r="BS682"/>
          <cell r="BT682"/>
          <cell r="BU682"/>
          <cell r="BV682"/>
          <cell r="BW682"/>
          <cell r="BX682"/>
          <cell r="BY682"/>
          <cell r="BZ682"/>
          <cell r="CA682"/>
          <cell r="CB682"/>
          <cell r="CC682"/>
          <cell r="CD682"/>
          <cell r="CE682"/>
          <cell r="CF682"/>
          <cell r="CG682"/>
          <cell r="CH682"/>
          <cell r="CI682"/>
          <cell r="CJ682"/>
          <cell r="CK682"/>
          <cell r="CL682"/>
          <cell r="CM682"/>
          <cell r="CN682"/>
          <cell r="CO682"/>
          <cell r="CP682"/>
          <cell r="CQ682"/>
          <cell r="CR682"/>
          <cell r="CS682"/>
          <cell r="CT682"/>
          <cell r="CU682"/>
          <cell r="CV682"/>
          <cell r="CW682"/>
          <cell r="CX682"/>
          <cell r="CY682"/>
          <cell r="CZ682"/>
          <cell r="DA682"/>
          <cell r="DB682"/>
          <cell r="DC682"/>
          <cell r="DD682"/>
          <cell r="DE682"/>
          <cell r="DF682"/>
          <cell r="DG682"/>
          <cell r="DH682"/>
          <cell r="DI682"/>
          <cell r="DJ682"/>
          <cell r="DK682"/>
          <cell r="DL682"/>
          <cell r="DM682"/>
          <cell r="DN682"/>
          <cell r="DO682"/>
          <cell r="DP682"/>
          <cell r="DQ682"/>
          <cell r="DR682"/>
          <cell r="DS682"/>
          <cell r="DT682"/>
          <cell r="DU682"/>
          <cell r="DV682"/>
          <cell r="DW682"/>
          <cell r="DX682"/>
          <cell r="DY682"/>
          <cell r="DZ682"/>
          <cell r="EA682"/>
          <cell r="EB682"/>
          <cell r="EC682"/>
          <cell r="ED682"/>
          <cell r="EE682"/>
          <cell r="EF682"/>
          <cell r="EG682"/>
          <cell r="EH682"/>
          <cell r="EI682"/>
          <cell r="EJ682"/>
          <cell r="EK682"/>
          <cell r="EL682"/>
          <cell r="EM682"/>
          <cell r="EN682"/>
          <cell r="EO682"/>
          <cell r="EP682"/>
          <cell r="EQ682"/>
          <cell r="ER682"/>
          <cell r="ES682"/>
          <cell r="ET682"/>
          <cell r="EU682" t="str">
            <v>$ -</v>
          </cell>
          <cell r="EV682"/>
          <cell r="EW682"/>
          <cell r="EX682"/>
          <cell r="EY682"/>
          <cell r="EZ682"/>
          <cell r="FA682"/>
          <cell r="FB682">
            <v>0</v>
          </cell>
          <cell r="FC682" t="str">
            <v>#¡VALOR!</v>
          </cell>
          <cell r="FD682">
            <v>0</v>
          </cell>
          <cell r="FE682" t="str">
            <v>$ 0</v>
          </cell>
          <cell r="FF682" t="str">
            <v>#¡VALOR!</v>
          </cell>
          <cell r="FG682" t="str">
            <v>#¡VALOR!</v>
          </cell>
          <cell r="FH682"/>
          <cell r="FI682"/>
          <cell r="FJ682" t="str">
            <v>#N/D</v>
          </cell>
          <cell r="FK682" t="str">
            <v>#N/D</v>
          </cell>
          <cell r="FL682" t="str">
            <v>$682</v>
          </cell>
          <cell r="FM682" t="str">
            <v>#N/D</v>
          </cell>
          <cell r="FN682" t="str">
            <v>#N/D</v>
          </cell>
          <cell r="FO682" t="str">
            <v>#N/D</v>
          </cell>
          <cell r="FP682" t="str">
            <v>#N/D</v>
          </cell>
          <cell r="FQ682" t="str">
            <v>#¡REF!</v>
          </cell>
          <cell r="FR682" t="str">
            <v>#N/D</v>
          </cell>
          <cell r="FS682"/>
          <cell r="FT682"/>
          <cell r="FU682"/>
          <cell r="FV682">
            <v>0</v>
          </cell>
          <cell r="FW682" t="str">
            <v>#N/D</v>
          </cell>
          <cell r="FX682"/>
          <cell r="FY682"/>
          <cell r="FZ682"/>
          <cell r="GA682"/>
          <cell r="GB682"/>
          <cell r="GC682"/>
        </row>
        <row r="683">
          <cell r="A683"/>
          <cell r="B683"/>
          <cell r="C683">
            <v>2025</v>
          </cell>
          <cell r="D683"/>
          <cell r="E683"/>
          <cell r="F683"/>
          <cell r="G683"/>
          <cell r="H683"/>
          <cell r="I683"/>
          <cell r="J683"/>
          <cell r="K683"/>
          <cell r="L683"/>
          <cell r="M683"/>
          <cell r="N683"/>
          <cell r="O683"/>
          <cell r="P683"/>
          <cell r="Q683"/>
          <cell r="R683"/>
          <cell r="S683"/>
          <cell r="T683"/>
          <cell r="U683"/>
          <cell r="V683"/>
          <cell r="W683"/>
          <cell r="X683"/>
          <cell r="Y683"/>
          <cell r="Z683"/>
          <cell r="AA683"/>
          <cell r="AB683"/>
          <cell r="AC683"/>
          <cell r="AD683"/>
          <cell r="AE683"/>
          <cell r="AF683"/>
          <cell r="AG683"/>
          <cell r="AH683"/>
          <cell r="AI683"/>
          <cell r="AJ683"/>
          <cell r="AK683"/>
          <cell r="AL683"/>
          <cell r="AM683" t="str">
            <v>#¡VALOR!</v>
          </cell>
          <cell r="AN683">
            <v>0</v>
          </cell>
          <cell r="AO683"/>
          <cell r="AP683"/>
          <cell r="AQ683"/>
          <cell r="AR683"/>
          <cell r="AS683"/>
          <cell r="AT683"/>
          <cell r="AU683"/>
          <cell r="AV683"/>
          <cell r="AW683"/>
          <cell r="AX683"/>
          <cell r="AY683"/>
          <cell r="AZ683"/>
          <cell r="BA683"/>
          <cell r="BB683"/>
          <cell r="BC683"/>
          <cell r="BD683"/>
          <cell r="BE683"/>
          <cell r="BF683"/>
          <cell r="BG683"/>
          <cell r="BH683"/>
          <cell r="BI683"/>
          <cell r="BJ683"/>
          <cell r="BK683"/>
          <cell r="BL683"/>
          <cell r="BM683"/>
          <cell r="BN683"/>
          <cell r="BO683"/>
          <cell r="BP683"/>
          <cell r="BQ683"/>
          <cell r="BR683"/>
          <cell r="BS683"/>
          <cell r="BT683"/>
          <cell r="BU683"/>
          <cell r="BV683"/>
          <cell r="BW683"/>
          <cell r="BX683"/>
          <cell r="BY683"/>
          <cell r="BZ683"/>
          <cell r="CA683"/>
          <cell r="CB683"/>
          <cell r="CC683"/>
          <cell r="CD683"/>
          <cell r="CE683"/>
          <cell r="CF683"/>
          <cell r="CG683"/>
          <cell r="CH683"/>
          <cell r="CI683"/>
          <cell r="CJ683"/>
          <cell r="CK683"/>
          <cell r="CL683"/>
          <cell r="CM683"/>
          <cell r="CN683"/>
          <cell r="CO683"/>
          <cell r="CP683"/>
          <cell r="CQ683"/>
          <cell r="CR683"/>
          <cell r="CS683"/>
          <cell r="CT683"/>
          <cell r="CU683"/>
          <cell r="CV683"/>
          <cell r="CW683"/>
          <cell r="CX683"/>
          <cell r="CY683"/>
          <cell r="CZ683"/>
          <cell r="DA683"/>
          <cell r="DB683"/>
          <cell r="DC683"/>
          <cell r="DD683"/>
          <cell r="DE683"/>
          <cell r="DF683"/>
          <cell r="DG683"/>
          <cell r="DH683"/>
          <cell r="DI683"/>
          <cell r="DJ683"/>
          <cell r="DK683"/>
          <cell r="DL683"/>
          <cell r="DM683"/>
          <cell r="DN683"/>
          <cell r="DO683"/>
          <cell r="DP683"/>
          <cell r="DQ683"/>
          <cell r="DR683"/>
          <cell r="DS683"/>
          <cell r="DT683"/>
          <cell r="DU683"/>
          <cell r="DV683"/>
          <cell r="DW683"/>
          <cell r="DX683"/>
          <cell r="DY683"/>
          <cell r="DZ683"/>
          <cell r="EA683"/>
          <cell r="EB683"/>
          <cell r="EC683"/>
          <cell r="ED683"/>
          <cell r="EE683"/>
          <cell r="EF683"/>
          <cell r="EG683"/>
          <cell r="EH683"/>
          <cell r="EI683"/>
          <cell r="EJ683"/>
          <cell r="EK683"/>
          <cell r="EL683"/>
          <cell r="EM683"/>
          <cell r="EN683"/>
          <cell r="EO683"/>
          <cell r="EP683"/>
          <cell r="EQ683"/>
          <cell r="ER683"/>
          <cell r="ES683"/>
          <cell r="ET683"/>
          <cell r="EU683" t="str">
            <v>$ -</v>
          </cell>
          <cell r="EV683"/>
          <cell r="EW683"/>
          <cell r="EX683"/>
          <cell r="EY683"/>
          <cell r="EZ683"/>
          <cell r="FA683"/>
          <cell r="FB683">
            <v>0</v>
          </cell>
          <cell r="FC683" t="str">
            <v>#¡VALOR!</v>
          </cell>
          <cell r="FD683">
            <v>0</v>
          </cell>
          <cell r="FE683" t="str">
            <v>$ 0</v>
          </cell>
          <cell r="FF683" t="str">
            <v>#¡VALOR!</v>
          </cell>
          <cell r="FG683" t="str">
            <v>#¡VALOR!</v>
          </cell>
          <cell r="FH683"/>
          <cell r="FI683"/>
          <cell r="FJ683" t="str">
            <v>#N/D</v>
          </cell>
          <cell r="FK683" t="str">
            <v>#N/D</v>
          </cell>
          <cell r="FL683" t="str">
            <v>$683</v>
          </cell>
          <cell r="FM683" t="str">
            <v>#N/D</v>
          </cell>
          <cell r="FN683" t="str">
            <v>#N/D</v>
          </cell>
          <cell r="FO683" t="str">
            <v>#N/D</v>
          </cell>
          <cell r="FP683" t="str">
            <v>#N/D</v>
          </cell>
          <cell r="FQ683" t="str">
            <v>#¡REF!</v>
          </cell>
          <cell r="FR683" t="str">
            <v>#N/D</v>
          </cell>
          <cell r="FS683"/>
          <cell r="FT683"/>
          <cell r="FU683"/>
          <cell r="FV683">
            <v>0</v>
          </cell>
          <cell r="FW683" t="str">
            <v>#N/D</v>
          </cell>
          <cell r="FX683"/>
          <cell r="FY683"/>
          <cell r="FZ683"/>
          <cell r="GA683"/>
          <cell r="GB683"/>
          <cell r="GC683"/>
        </row>
        <row r="684">
          <cell r="A684"/>
          <cell r="B684"/>
          <cell r="C684">
            <v>2025</v>
          </cell>
          <cell r="D684"/>
          <cell r="E684"/>
          <cell r="F684"/>
          <cell r="G684"/>
          <cell r="H684"/>
          <cell r="I684"/>
          <cell r="J684"/>
          <cell r="K684"/>
          <cell r="L684"/>
          <cell r="M684"/>
          <cell r="N684"/>
          <cell r="O684"/>
          <cell r="P684"/>
          <cell r="Q684"/>
          <cell r="R684"/>
          <cell r="S684"/>
          <cell r="T684"/>
          <cell r="U684"/>
          <cell r="V684"/>
          <cell r="W684"/>
          <cell r="X684"/>
          <cell r="Y684"/>
          <cell r="Z684"/>
          <cell r="AA684"/>
          <cell r="AB684"/>
          <cell r="AC684"/>
          <cell r="AD684"/>
          <cell r="AE684"/>
          <cell r="AF684"/>
          <cell r="AG684"/>
          <cell r="AH684"/>
          <cell r="AI684"/>
          <cell r="AJ684"/>
          <cell r="AK684"/>
          <cell r="AL684"/>
          <cell r="AM684" t="str">
            <v>#¡VALOR!</v>
          </cell>
          <cell r="AN684">
            <v>0</v>
          </cell>
          <cell r="AO684"/>
          <cell r="AP684"/>
          <cell r="AQ684"/>
          <cell r="AR684"/>
          <cell r="AS684"/>
          <cell r="AT684"/>
          <cell r="AU684"/>
          <cell r="AV684"/>
          <cell r="AW684"/>
          <cell r="AX684"/>
          <cell r="AY684"/>
          <cell r="AZ684"/>
          <cell r="BA684"/>
          <cell r="BB684"/>
          <cell r="BC684"/>
          <cell r="BD684"/>
          <cell r="BE684"/>
          <cell r="BF684"/>
          <cell r="BG684"/>
          <cell r="BH684"/>
          <cell r="BI684"/>
          <cell r="BJ684"/>
          <cell r="BK684"/>
          <cell r="BL684"/>
          <cell r="BM684"/>
          <cell r="BN684"/>
          <cell r="BO684"/>
          <cell r="BP684"/>
          <cell r="BQ684"/>
          <cell r="BR684"/>
          <cell r="BS684"/>
          <cell r="BT684"/>
          <cell r="BU684"/>
          <cell r="BV684"/>
          <cell r="BW684"/>
          <cell r="BX684"/>
          <cell r="BY684"/>
          <cell r="BZ684"/>
          <cell r="CA684"/>
          <cell r="CB684"/>
          <cell r="CC684"/>
          <cell r="CD684"/>
          <cell r="CE684"/>
          <cell r="CF684"/>
          <cell r="CG684"/>
          <cell r="CH684"/>
          <cell r="CI684"/>
          <cell r="CJ684"/>
          <cell r="CK684"/>
          <cell r="CL684"/>
          <cell r="CM684"/>
          <cell r="CN684"/>
          <cell r="CO684"/>
          <cell r="CP684"/>
          <cell r="CQ684"/>
          <cell r="CR684"/>
          <cell r="CS684"/>
          <cell r="CT684"/>
          <cell r="CU684"/>
          <cell r="CV684"/>
          <cell r="CW684"/>
          <cell r="CX684"/>
          <cell r="CY684"/>
          <cell r="CZ684"/>
          <cell r="DA684"/>
          <cell r="DB684"/>
          <cell r="DC684"/>
          <cell r="DD684"/>
          <cell r="DE684"/>
          <cell r="DF684"/>
          <cell r="DG684"/>
          <cell r="DH684"/>
          <cell r="DI684"/>
          <cell r="DJ684"/>
          <cell r="DK684"/>
          <cell r="DL684"/>
          <cell r="DM684"/>
          <cell r="DN684"/>
          <cell r="DO684"/>
          <cell r="DP684"/>
          <cell r="DQ684"/>
          <cell r="DR684"/>
          <cell r="DS684"/>
          <cell r="DT684"/>
          <cell r="DU684"/>
          <cell r="DV684"/>
          <cell r="DW684"/>
          <cell r="DX684"/>
          <cell r="DY684"/>
          <cell r="DZ684"/>
          <cell r="EA684"/>
          <cell r="EB684"/>
          <cell r="EC684"/>
          <cell r="ED684"/>
          <cell r="EE684"/>
          <cell r="EF684"/>
          <cell r="EG684"/>
          <cell r="EH684"/>
          <cell r="EI684"/>
          <cell r="EJ684"/>
          <cell r="EK684"/>
          <cell r="EL684"/>
          <cell r="EM684"/>
          <cell r="EN684"/>
          <cell r="EO684"/>
          <cell r="EP684"/>
          <cell r="EQ684"/>
          <cell r="ER684"/>
          <cell r="ES684"/>
          <cell r="ET684"/>
          <cell r="EU684" t="str">
            <v>$ -</v>
          </cell>
          <cell r="EV684"/>
          <cell r="EW684"/>
          <cell r="EX684"/>
          <cell r="EY684"/>
          <cell r="EZ684"/>
          <cell r="FA684"/>
          <cell r="FB684">
            <v>0</v>
          </cell>
          <cell r="FC684" t="str">
            <v>#¡VALOR!</v>
          </cell>
          <cell r="FD684">
            <v>0</v>
          </cell>
          <cell r="FE684" t="str">
            <v>$ 0</v>
          </cell>
          <cell r="FF684" t="str">
            <v>#¡VALOR!</v>
          </cell>
          <cell r="FG684" t="str">
            <v>#¡VALOR!</v>
          </cell>
          <cell r="FH684"/>
          <cell r="FI684"/>
          <cell r="FJ684" t="str">
            <v>#N/D</v>
          </cell>
          <cell r="FK684" t="str">
            <v>#N/D</v>
          </cell>
          <cell r="FL684" t="str">
            <v>$684</v>
          </cell>
          <cell r="FM684" t="str">
            <v>#N/D</v>
          </cell>
          <cell r="FN684" t="str">
            <v>#N/D</v>
          </cell>
          <cell r="FO684" t="str">
            <v>#N/D</v>
          </cell>
          <cell r="FP684" t="str">
            <v>#N/D</v>
          </cell>
          <cell r="FQ684" t="str">
            <v>#¡REF!</v>
          </cell>
          <cell r="FR684" t="str">
            <v>#N/D</v>
          </cell>
          <cell r="FS684"/>
          <cell r="FT684"/>
          <cell r="FU684"/>
          <cell r="FV684">
            <v>0</v>
          </cell>
          <cell r="FW684" t="str">
            <v>#N/D</v>
          </cell>
          <cell r="FX684"/>
          <cell r="FY684"/>
          <cell r="FZ684"/>
          <cell r="GA684"/>
          <cell r="GB684"/>
          <cell r="GC684"/>
        </row>
        <row r="685">
          <cell r="A685"/>
          <cell r="B685"/>
          <cell r="C685">
            <v>2025</v>
          </cell>
          <cell r="D685"/>
          <cell r="E685"/>
          <cell r="F685"/>
          <cell r="G685"/>
          <cell r="H685"/>
          <cell r="I685"/>
          <cell r="J685"/>
          <cell r="K685"/>
          <cell r="L685"/>
          <cell r="M685"/>
          <cell r="N685"/>
          <cell r="O685"/>
          <cell r="P685"/>
          <cell r="Q685"/>
          <cell r="R685"/>
          <cell r="S685"/>
          <cell r="T685"/>
          <cell r="U685"/>
          <cell r="V685"/>
          <cell r="W685"/>
          <cell r="X685"/>
          <cell r="Y685"/>
          <cell r="Z685"/>
          <cell r="AA685"/>
          <cell r="AB685"/>
          <cell r="AC685"/>
          <cell r="AD685"/>
          <cell r="AE685"/>
          <cell r="AF685"/>
          <cell r="AG685"/>
          <cell r="AH685"/>
          <cell r="AI685"/>
          <cell r="AJ685"/>
          <cell r="AK685"/>
          <cell r="AL685"/>
          <cell r="AM685" t="str">
            <v>#¡VALOR!</v>
          </cell>
          <cell r="AN685">
            <v>0</v>
          </cell>
          <cell r="AO685"/>
          <cell r="AP685"/>
          <cell r="AQ685"/>
          <cell r="AR685"/>
          <cell r="AS685"/>
          <cell r="AT685"/>
          <cell r="AU685"/>
          <cell r="AV685"/>
          <cell r="AW685"/>
          <cell r="AX685"/>
          <cell r="AY685"/>
          <cell r="AZ685"/>
          <cell r="BA685"/>
          <cell r="BB685"/>
          <cell r="BC685"/>
          <cell r="BD685"/>
          <cell r="BE685"/>
          <cell r="BF685"/>
          <cell r="BG685"/>
          <cell r="BH685"/>
          <cell r="BI685"/>
          <cell r="BJ685"/>
          <cell r="BK685"/>
          <cell r="BL685"/>
          <cell r="BM685"/>
          <cell r="BN685"/>
          <cell r="BO685"/>
          <cell r="BP685"/>
          <cell r="BQ685"/>
          <cell r="BR685"/>
          <cell r="BS685"/>
          <cell r="BT685"/>
          <cell r="BU685"/>
          <cell r="BV685"/>
          <cell r="BW685"/>
          <cell r="BX685"/>
          <cell r="BY685"/>
          <cell r="BZ685"/>
          <cell r="CA685"/>
          <cell r="CB685"/>
          <cell r="CC685"/>
          <cell r="CD685"/>
          <cell r="CE685"/>
          <cell r="CF685"/>
          <cell r="CG685"/>
          <cell r="CH685"/>
          <cell r="CI685"/>
          <cell r="CJ685"/>
          <cell r="CK685"/>
          <cell r="CL685"/>
          <cell r="CM685"/>
          <cell r="CN685"/>
          <cell r="CO685"/>
          <cell r="CP685"/>
          <cell r="CQ685"/>
          <cell r="CR685"/>
          <cell r="CS685"/>
          <cell r="CT685"/>
          <cell r="CU685"/>
          <cell r="CV685"/>
          <cell r="CW685"/>
          <cell r="CX685"/>
          <cell r="CY685"/>
          <cell r="CZ685"/>
          <cell r="DA685"/>
          <cell r="DB685"/>
          <cell r="DC685"/>
          <cell r="DD685"/>
          <cell r="DE685"/>
          <cell r="DF685"/>
          <cell r="DG685"/>
          <cell r="DH685"/>
          <cell r="DI685"/>
          <cell r="DJ685"/>
          <cell r="DK685"/>
          <cell r="DL685"/>
          <cell r="DM685"/>
          <cell r="DN685"/>
          <cell r="DO685"/>
          <cell r="DP685"/>
          <cell r="DQ685"/>
          <cell r="DR685"/>
          <cell r="DS685"/>
          <cell r="DT685"/>
          <cell r="DU685"/>
          <cell r="DV685"/>
          <cell r="DW685"/>
          <cell r="DX685"/>
          <cell r="DY685"/>
          <cell r="DZ685"/>
          <cell r="EA685"/>
          <cell r="EB685"/>
          <cell r="EC685"/>
          <cell r="ED685"/>
          <cell r="EE685"/>
          <cell r="EF685"/>
          <cell r="EG685"/>
          <cell r="EH685"/>
          <cell r="EI685"/>
          <cell r="EJ685"/>
          <cell r="EK685"/>
          <cell r="EL685"/>
          <cell r="EM685"/>
          <cell r="EN685"/>
          <cell r="EO685"/>
          <cell r="EP685"/>
          <cell r="EQ685"/>
          <cell r="ER685"/>
          <cell r="ES685"/>
          <cell r="ET685"/>
          <cell r="EU685" t="str">
            <v>$ -</v>
          </cell>
          <cell r="EV685"/>
          <cell r="EW685"/>
          <cell r="EX685"/>
          <cell r="EY685"/>
          <cell r="EZ685"/>
          <cell r="FA685"/>
          <cell r="FB685">
            <v>0</v>
          </cell>
          <cell r="FC685" t="str">
            <v>#¡VALOR!</v>
          </cell>
          <cell r="FD685">
            <v>0</v>
          </cell>
          <cell r="FE685" t="str">
            <v>$ 0</v>
          </cell>
          <cell r="FF685" t="str">
            <v>#¡VALOR!</v>
          </cell>
          <cell r="FG685" t="str">
            <v>#¡VALOR!</v>
          </cell>
          <cell r="FH685"/>
          <cell r="FI685"/>
          <cell r="FJ685" t="str">
            <v>#N/D</v>
          </cell>
          <cell r="FK685" t="str">
            <v>#N/D</v>
          </cell>
          <cell r="FL685" t="str">
            <v>$685</v>
          </cell>
          <cell r="FM685" t="str">
            <v>#N/D</v>
          </cell>
          <cell r="FN685" t="str">
            <v>#N/D</v>
          </cell>
          <cell r="FO685" t="str">
            <v>#N/D</v>
          </cell>
          <cell r="FP685" t="str">
            <v>#N/D</v>
          </cell>
          <cell r="FQ685" t="str">
            <v>#¡REF!</v>
          </cell>
          <cell r="FR685" t="str">
            <v>#N/D</v>
          </cell>
          <cell r="FS685"/>
          <cell r="FT685"/>
          <cell r="FU685"/>
          <cell r="FV685">
            <v>0</v>
          </cell>
          <cell r="FW685" t="str">
            <v>#N/D</v>
          </cell>
          <cell r="FX685"/>
          <cell r="FY685"/>
          <cell r="FZ685"/>
          <cell r="GA685"/>
          <cell r="GB685"/>
          <cell r="GC685"/>
        </row>
        <row r="686">
          <cell r="A686"/>
          <cell r="B686"/>
          <cell r="C686">
            <v>2025</v>
          </cell>
          <cell r="D686"/>
          <cell r="E686"/>
          <cell r="F686"/>
          <cell r="G686"/>
          <cell r="H686"/>
          <cell r="I686"/>
          <cell r="J686"/>
          <cell r="K686"/>
          <cell r="L686"/>
          <cell r="M686"/>
          <cell r="N686"/>
          <cell r="O686"/>
          <cell r="P686"/>
          <cell r="Q686"/>
          <cell r="R686"/>
          <cell r="S686"/>
          <cell r="T686"/>
          <cell r="U686"/>
          <cell r="V686"/>
          <cell r="W686"/>
          <cell r="X686"/>
          <cell r="Y686"/>
          <cell r="Z686"/>
          <cell r="AA686"/>
          <cell r="AB686"/>
          <cell r="AC686"/>
          <cell r="AD686"/>
          <cell r="AE686"/>
          <cell r="AF686"/>
          <cell r="AG686"/>
          <cell r="AH686"/>
          <cell r="AI686"/>
          <cell r="AJ686"/>
          <cell r="AK686"/>
          <cell r="AL686"/>
          <cell r="AM686" t="str">
            <v>#¡VALOR!</v>
          </cell>
          <cell r="AN686">
            <v>0</v>
          </cell>
          <cell r="AO686"/>
          <cell r="AP686"/>
          <cell r="AQ686"/>
          <cell r="AR686"/>
          <cell r="AS686"/>
          <cell r="AT686"/>
          <cell r="AU686"/>
          <cell r="AV686"/>
          <cell r="AW686"/>
          <cell r="AX686"/>
          <cell r="AY686"/>
          <cell r="AZ686"/>
          <cell r="BA686"/>
          <cell r="BB686"/>
          <cell r="BC686"/>
          <cell r="BD686"/>
          <cell r="BE686"/>
          <cell r="BF686"/>
          <cell r="BG686"/>
          <cell r="BH686"/>
          <cell r="BI686"/>
          <cell r="BJ686"/>
          <cell r="BK686"/>
          <cell r="BL686"/>
          <cell r="BM686"/>
          <cell r="BN686"/>
          <cell r="BO686"/>
          <cell r="BP686"/>
          <cell r="BQ686"/>
          <cell r="BR686"/>
          <cell r="BS686"/>
          <cell r="BT686"/>
          <cell r="BU686"/>
          <cell r="BV686"/>
          <cell r="BW686"/>
          <cell r="BX686"/>
          <cell r="BY686"/>
          <cell r="BZ686"/>
          <cell r="CA686"/>
          <cell r="CB686"/>
          <cell r="CC686"/>
          <cell r="CD686"/>
          <cell r="CE686"/>
          <cell r="CF686"/>
          <cell r="CG686"/>
          <cell r="CH686"/>
          <cell r="CI686"/>
          <cell r="CJ686"/>
          <cell r="CK686"/>
          <cell r="CL686"/>
          <cell r="CM686"/>
          <cell r="CN686"/>
          <cell r="CO686"/>
          <cell r="CP686"/>
          <cell r="CQ686"/>
          <cell r="CR686"/>
          <cell r="CS686"/>
          <cell r="CT686"/>
          <cell r="CU686"/>
          <cell r="CV686"/>
          <cell r="CW686"/>
          <cell r="CX686"/>
          <cell r="CY686"/>
          <cell r="CZ686"/>
          <cell r="DA686"/>
          <cell r="DB686"/>
          <cell r="DC686"/>
          <cell r="DD686"/>
          <cell r="DE686"/>
          <cell r="DF686"/>
          <cell r="DG686"/>
          <cell r="DH686"/>
          <cell r="DI686"/>
          <cell r="DJ686"/>
          <cell r="DK686"/>
          <cell r="DL686"/>
          <cell r="DM686"/>
          <cell r="DN686"/>
          <cell r="DO686"/>
          <cell r="DP686"/>
          <cell r="DQ686"/>
          <cell r="DR686"/>
          <cell r="DS686"/>
          <cell r="DT686"/>
          <cell r="DU686"/>
          <cell r="DV686"/>
          <cell r="DW686"/>
          <cell r="DX686"/>
          <cell r="DY686"/>
          <cell r="DZ686"/>
          <cell r="EA686"/>
          <cell r="EB686"/>
          <cell r="EC686"/>
          <cell r="ED686"/>
          <cell r="EE686"/>
          <cell r="EF686"/>
          <cell r="EG686"/>
          <cell r="EH686"/>
          <cell r="EI686"/>
          <cell r="EJ686"/>
          <cell r="EK686"/>
          <cell r="EL686"/>
          <cell r="EM686"/>
          <cell r="EN686"/>
          <cell r="EO686"/>
          <cell r="EP686"/>
          <cell r="EQ686"/>
          <cell r="ER686"/>
          <cell r="ES686"/>
          <cell r="ET686"/>
          <cell r="EU686" t="str">
            <v>$ -</v>
          </cell>
          <cell r="EV686"/>
          <cell r="EW686"/>
          <cell r="EX686"/>
          <cell r="EY686"/>
          <cell r="EZ686"/>
          <cell r="FA686"/>
          <cell r="FB686">
            <v>0</v>
          </cell>
          <cell r="FC686" t="str">
            <v>#¡VALOR!</v>
          </cell>
          <cell r="FD686">
            <v>0</v>
          </cell>
          <cell r="FE686" t="str">
            <v>$ 0</v>
          </cell>
          <cell r="FF686" t="str">
            <v>#¡VALOR!</v>
          </cell>
          <cell r="FG686" t="str">
            <v>#¡VALOR!</v>
          </cell>
          <cell r="FH686"/>
          <cell r="FI686"/>
          <cell r="FJ686" t="str">
            <v>#N/D</v>
          </cell>
          <cell r="FK686" t="str">
            <v>#N/D</v>
          </cell>
          <cell r="FL686" t="str">
            <v>$686</v>
          </cell>
          <cell r="FM686" t="str">
            <v>#N/D</v>
          </cell>
          <cell r="FN686" t="str">
            <v>#N/D</v>
          </cell>
          <cell r="FO686" t="str">
            <v>#N/D</v>
          </cell>
          <cell r="FP686" t="str">
            <v>#N/D</v>
          </cell>
          <cell r="FQ686" t="str">
            <v>#¡REF!</v>
          </cell>
          <cell r="FR686" t="str">
            <v>#N/D</v>
          </cell>
          <cell r="FS686"/>
          <cell r="FT686"/>
          <cell r="FU686"/>
          <cell r="FV686">
            <v>0</v>
          </cell>
          <cell r="FW686" t="str">
            <v>#N/D</v>
          </cell>
          <cell r="FX686"/>
          <cell r="FY686"/>
          <cell r="FZ686"/>
          <cell r="GA686"/>
          <cell r="GB686"/>
          <cell r="GC686"/>
        </row>
        <row r="687">
          <cell r="A687"/>
          <cell r="B687"/>
          <cell r="C687">
            <v>2025</v>
          </cell>
          <cell r="D687"/>
          <cell r="E687"/>
          <cell r="F687"/>
          <cell r="G687"/>
          <cell r="H687"/>
          <cell r="I687"/>
          <cell r="J687"/>
          <cell r="K687"/>
          <cell r="L687"/>
          <cell r="M687"/>
          <cell r="N687"/>
          <cell r="O687"/>
          <cell r="P687"/>
          <cell r="Q687"/>
          <cell r="R687"/>
          <cell r="S687"/>
          <cell r="T687"/>
          <cell r="U687"/>
          <cell r="V687"/>
          <cell r="W687"/>
          <cell r="X687"/>
          <cell r="Y687"/>
          <cell r="Z687"/>
          <cell r="AA687"/>
          <cell r="AB687"/>
          <cell r="AC687"/>
          <cell r="AD687"/>
          <cell r="AE687"/>
          <cell r="AF687"/>
          <cell r="AG687"/>
          <cell r="AH687"/>
          <cell r="AI687"/>
          <cell r="AJ687"/>
          <cell r="AK687"/>
          <cell r="AL687"/>
          <cell r="AM687" t="str">
            <v>#¡VALOR!</v>
          </cell>
          <cell r="AN687">
            <v>0</v>
          </cell>
          <cell r="AO687"/>
          <cell r="AP687"/>
          <cell r="AQ687"/>
          <cell r="AR687"/>
          <cell r="AS687"/>
          <cell r="AT687"/>
          <cell r="AU687"/>
          <cell r="AV687"/>
          <cell r="AW687"/>
          <cell r="AX687"/>
          <cell r="AY687"/>
          <cell r="AZ687"/>
          <cell r="BA687"/>
          <cell r="BB687"/>
          <cell r="BC687"/>
          <cell r="BD687"/>
          <cell r="BE687"/>
          <cell r="BF687"/>
          <cell r="BG687"/>
          <cell r="BH687"/>
          <cell r="BI687"/>
          <cell r="BJ687"/>
          <cell r="BK687"/>
          <cell r="BL687"/>
          <cell r="BM687"/>
          <cell r="BN687"/>
          <cell r="BO687"/>
          <cell r="BP687"/>
          <cell r="BQ687"/>
          <cell r="BR687"/>
          <cell r="BS687"/>
          <cell r="BT687"/>
          <cell r="BU687"/>
          <cell r="BV687"/>
          <cell r="BW687"/>
          <cell r="BX687"/>
          <cell r="BY687"/>
          <cell r="BZ687"/>
          <cell r="CA687"/>
          <cell r="CB687"/>
          <cell r="CC687"/>
          <cell r="CD687"/>
          <cell r="CE687"/>
          <cell r="CF687"/>
          <cell r="CG687"/>
          <cell r="CH687"/>
          <cell r="CI687"/>
          <cell r="CJ687"/>
          <cell r="CK687"/>
          <cell r="CL687"/>
          <cell r="CM687"/>
          <cell r="CN687"/>
          <cell r="CO687"/>
          <cell r="CP687"/>
          <cell r="CQ687"/>
          <cell r="CR687"/>
          <cell r="CS687"/>
          <cell r="CT687"/>
          <cell r="CU687"/>
          <cell r="CV687"/>
          <cell r="CW687"/>
          <cell r="CX687"/>
          <cell r="CY687"/>
          <cell r="CZ687"/>
          <cell r="DA687"/>
          <cell r="DB687"/>
          <cell r="DC687"/>
          <cell r="DD687"/>
          <cell r="DE687"/>
          <cell r="DF687"/>
          <cell r="DG687"/>
          <cell r="DH687"/>
          <cell r="DI687"/>
          <cell r="DJ687"/>
          <cell r="DK687"/>
          <cell r="DL687"/>
          <cell r="DM687"/>
          <cell r="DN687"/>
          <cell r="DO687"/>
          <cell r="DP687"/>
          <cell r="DQ687"/>
          <cell r="DR687"/>
          <cell r="DS687"/>
          <cell r="DT687"/>
          <cell r="DU687"/>
          <cell r="DV687"/>
          <cell r="DW687"/>
          <cell r="DX687"/>
          <cell r="DY687"/>
          <cell r="DZ687"/>
          <cell r="EA687"/>
          <cell r="EB687"/>
          <cell r="EC687"/>
          <cell r="ED687"/>
          <cell r="EE687"/>
          <cell r="EF687"/>
          <cell r="EG687"/>
          <cell r="EH687"/>
          <cell r="EI687"/>
          <cell r="EJ687"/>
          <cell r="EK687"/>
          <cell r="EL687"/>
          <cell r="EM687"/>
          <cell r="EN687"/>
          <cell r="EO687"/>
          <cell r="EP687"/>
          <cell r="EQ687"/>
          <cell r="ER687"/>
          <cell r="ES687"/>
          <cell r="ET687"/>
          <cell r="EU687" t="str">
            <v>$ -</v>
          </cell>
          <cell r="EV687"/>
          <cell r="EW687"/>
          <cell r="EX687"/>
          <cell r="EY687"/>
          <cell r="EZ687"/>
          <cell r="FA687"/>
          <cell r="FB687">
            <v>0</v>
          </cell>
          <cell r="FC687" t="str">
            <v>#¡VALOR!</v>
          </cell>
          <cell r="FD687">
            <v>0</v>
          </cell>
          <cell r="FE687" t="str">
            <v>$ 0</v>
          </cell>
          <cell r="FF687" t="str">
            <v>#¡VALOR!</v>
          </cell>
          <cell r="FG687" t="str">
            <v>#¡VALOR!</v>
          </cell>
          <cell r="FH687"/>
          <cell r="FI687"/>
          <cell r="FJ687" t="str">
            <v>#N/D</v>
          </cell>
          <cell r="FK687" t="str">
            <v>#N/D</v>
          </cell>
          <cell r="FL687" t="str">
            <v>$687</v>
          </cell>
          <cell r="FM687" t="str">
            <v>#N/D</v>
          </cell>
          <cell r="FN687" t="str">
            <v>#N/D</v>
          </cell>
          <cell r="FO687" t="str">
            <v>#N/D</v>
          </cell>
          <cell r="FP687" t="str">
            <v>#N/D</v>
          </cell>
          <cell r="FQ687" t="str">
            <v>#¡REF!</v>
          </cell>
          <cell r="FR687" t="str">
            <v>#N/D</v>
          </cell>
          <cell r="FS687"/>
          <cell r="FT687"/>
          <cell r="FU687"/>
          <cell r="FV687">
            <v>0</v>
          </cell>
          <cell r="FW687" t="str">
            <v>#N/D</v>
          </cell>
          <cell r="FX687"/>
          <cell r="FY687"/>
          <cell r="FZ687"/>
          <cell r="GA687"/>
          <cell r="GB687"/>
          <cell r="GC687"/>
        </row>
        <row r="688">
          <cell r="A688"/>
          <cell r="B688"/>
          <cell r="C688">
            <v>2025</v>
          </cell>
          <cell r="D688"/>
          <cell r="E688"/>
          <cell r="F688"/>
          <cell r="G688"/>
          <cell r="H688"/>
          <cell r="I688"/>
          <cell r="J688"/>
          <cell r="K688"/>
          <cell r="L688"/>
          <cell r="M688"/>
          <cell r="N688"/>
          <cell r="O688"/>
          <cell r="P688"/>
          <cell r="Q688"/>
          <cell r="R688"/>
          <cell r="S688"/>
          <cell r="T688"/>
          <cell r="U688"/>
          <cell r="V688"/>
          <cell r="W688"/>
          <cell r="X688"/>
          <cell r="Y688"/>
          <cell r="Z688"/>
          <cell r="AA688"/>
          <cell r="AB688"/>
          <cell r="AC688"/>
          <cell r="AD688"/>
          <cell r="AE688"/>
          <cell r="AF688"/>
          <cell r="AG688"/>
          <cell r="AH688"/>
          <cell r="AI688"/>
          <cell r="AJ688"/>
          <cell r="AK688"/>
          <cell r="AL688"/>
          <cell r="AM688" t="str">
            <v>#¡VALOR!</v>
          </cell>
          <cell r="AN688">
            <v>0</v>
          </cell>
          <cell r="AO688"/>
          <cell r="AP688"/>
          <cell r="AQ688"/>
          <cell r="AR688"/>
          <cell r="AS688"/>
          <cell r="AT688"/>
          <cell r="AU688"/>
          <cell r="AV688"/>
          <cell r="AW688"/>
          <cell r="AX688"/>
          <cell r="AY688"/>
          <cell r="AZ688"/>
          <cell r="BA688"/>
          <cell r="BB688"/>
          <cell r="BC688"/>
          <cell r="BD688"/>
          <cell r="BE688"/>
          <cell r="BF688"/>
          <cell r="BG688"/>
          <cell r="BH688"/>
          <cell r="BI688"/>
          <cell r="BJ688"/>
          <cell r="BK688"/>
          <cell r="BL688"/>
          <cell r="BM688"/>
          <cell r="BN688"/>
          <cell r="BO688"/>
          <cell r="BP688"/>
          <cell r="BQ688"/>
          <cell r="BR688"/>
          <cell r="BS688"/>
          <cell r="BT688"/>
          <cell r="BU688"/>
          <cell r="BV688"/>
          <cell r="BW688"/>
          <cell r="BX688"/>
          <cell r="BY688"/>
          <cell r="BZ688"/>
          <cell r="CA688"/>
          <cell r="CB688"/>
          <cell r="CC688"/>
          <cell r="CD688"/>
          <cell r="CE688"/>
          <cell r="CF688"/>
          <cell r="CG688"/>
          <cell r="CH688"/>
          <cell r="CI688"/>
          <cell r="CJ688"/>
          <cell r="CK688"/>
          <cell r="CL688"/>
          <cell r="CM688"/>
          <cell r="CN688"/>
          <cell r="CO688"/>
          <cell r="CP688"/>
          <cell r="CQ688"/>
          <cell r="CR688"/>
          <cell r="CS688"/>
          <cell r="CT688"/>
          <cell r="CU688"/>
          <cell r="CV688"/>
          <cell r="CW688"/>
          <cell r="CX688"/>
          <cell r="CY688"/>
          <cell r="CZ688"/>
          <cell r="DA688"/>
          <cell r="DB688"/>
          <cell r="DC688"/>
          <cell r="DD688"/>
          <cell r="DE688"/>
          <cell r="DF688"/>
          <cell r="DG688"/>
          <cell r="DH688"/>
          <cell r="DI688"/>
          <cell r="DJ688"/>
          <cell r="DK688"/>
          <cell r="DL688"/>
          <cell r="DM688"/>
          <cell r="DN688"/>
          <cell r="DO688"/>
          <cell r="DP688"/>
          <cell r="DQ688"/>
          <cell r="DR688"/>
          <cell r="DS688"/>
          <cell r="DT688"/>
          <cell r="DU688"/>
          <cell r="DV688"/>
          <cell r="DW688"/>
          <cell r="DX688"/>
          <cell r="DY688"/>
          <cell r="DZ688"/>
          <cell r="EA688"/>
          <cell r="EB688"/>
          <cell r="EC688"/>
          <cell r="ED688"/>
          <cell r="EE688"/>
          <cell r="EF688"/>
          <cell r="EG688"/>
          <cell r="EH688"/>
          <cell r="EI688"/>
          <cell r="EJ688"/>
          <cell r="EK688"/>
          <cell r="EL688"/>
          <cell r="EM688"/>
          <cell r="EN688"/>
          <cell r="EO688"/>
          <cell r="EP688"/>
          <cell r="EQ688"/>
          <cell r="ER688"/>
          <cell r="ES688"/>
          <cell r="ET688"/>
          <cell r="EU688" t="str">
            <v>$ -</v>
          </cell>
          <cell r="EV688"/>
          <cell r="EW688"/>
          <cell r="EX688"/>
          <cell r="EY688"/>
          <cell r="EZ688"/>
          <cell r="FA688"/>
          <cell r="FB688">
            <v>0</v>
          </cell>
          <cell r="FC688" t="str">
            <v>#¡VALOR!</v>
          </cell>
          <cell r="FD688">
            <v>0</v>
          </cell>
          <cell r="FE688" t="str">
            <v>$ 0</v>
          </cell>
          <cell r="FF688" t="str">
            <v>#¡VALOR!</v>
          </cell>
          <cell r="FG688" t="str">
            <v>#¡VALOR!</v>
          </cell>
          <cell r="FH688"/>
          <cell r="FI688"/>
          <cell r="FJ688" t="str">
            <v>#N/D</v>
          </cell>
          <cell r="FK688" t="str">
            <v>#N/D</v>
          </cell>
          <cell r="FL688" t="str">
            <v>$688</v>
          </cell>
          <cell r="FM688" t="str">
            <v>#N/D</v>
          </cell>
          <cell r="FN688" t="str">
            <v>#N/D</v>
          </cell>
          <cell r="FO688" t="str">
            <v>#N/D</v>
          </cell>
          <cell r="FP688" t="str">
            <v>#N/D</v>
          </cell>
          <cell r="FQ688" t="str">
            <v>#¡REF!</v>
          </cell>
          <cell r="FR688" t="str">
            <v>#N/D</v>
          </cell>
          <cell r="FS688"/>
          <cell r="FT688"/>
          <cell r="FU688"/>
          <cell r="FV688">
            <v>0</v>
          </cell>
          <cell r="FW688" t="str">
            <v>#N/D</v>
          </cell>
          <cell r="FX688"/>
          <cell r="FY688"/>
          <cell r="FZ688"/>
          <cell r="GA688"/>
          <cell r="GB688"/>
          <cell r="GC688"/>
        </row>
        <row r="689">
          <cell r="A689"/>
          <cell r="B689"/>
          <cell r="C689">
            <v>2025</v>
          </cell>
          <cell r="D689"/>
          <cell r="E689"/>
          <cell r="F689"/>
          <cell r="G689"/>
          <cell r="H689"/>
          <cell r="I689"/>
          <cell r="J689"/>
          <cell r="K689"/>
          <cell r="L689"/>
          <cell r="M689"/>
          <cell r="N689"/>
          <cell r="O689"/>
          <cell r="P689"/>
          <cell r="Q689"/>
          <cell r="R689"/>
          <cell r="S689"/>
          <cell r="T689"/>
          <cell r="U689"/>
          <cell r="V689"/>
          <cell r="W689"/>
          <cell r="X689"/>
          <cell r="Y689"/>
          <cell r="Z689"/>
          <cell r="AA689"/>
          <cell r="AB689"/>
          <cell r="AC689"/>
          <cell r="AD689"/>
          <cell r="AE689"/>
          <cell r="AF689"/>
          <cell r="AG689"/>
          <cell r="AH689"/>
          <cell r="AI689"/>
          <cell r="AJ689"/>
          <cell r="AK689"/>
          <cell r="AL689"/>
          <cell r="AM689" t="str">
            <v>#¡VALOR!</v>
          </cell>
          <cell r="AN689">
            <v>0</v>
          </cell>
          <cell r="AO689"/>
          <cell r="AP689"/>
          <cell r="AQ689"/>
          <cell r="AR689"/>
          <cell r="AS689"/>
          <cell r="AT689"/>
          <cell r="AU689"/>
          <cell r="AV689"/>
          <cell r="AW689"/>
          <cell r="AX689"/>
          <cell r="AY689"/>
          <cell r="AZ689"/>
          <cell r="BA689"/>
          <cell r="BB689"/>
          <cell r="BC689"/>
          <cell r="BD689"/>
          <cell r="BE689"/>
          <cell r="BF689"/>
          <cell r="BG689"/>
          <cell r="BH689"/>
          <cell r="BI689"/>
          <cell r="BJ689"/>
          <cell r="BK689"/>
          <cell r="BL689"/>
          <cell r="BM689"/>
          <cell r="BN689"/>
          <cell r="BO689"/>
          <cell r="BP689"/>
          <cell r="BQ689"/>
          <cell r="BR689"/>
          <cell r="BS689"/>
          <cell r="BT689"/>
          <cell r="BU689"/>
          <cell r="BV689"/>
          <cell r="BW689"/>
          <cell r="BX689"/>
          <cell r="BY689"/>
          <cell r="BZ689"/>
          <cell r="CA689"/>
          <cell r="CB689"/>
          <cell r="CC689"/>
          <cell r="CD689"/>
          <cell r="CE689"/>
          <cell r="CF689"/>
          <cell r="CG689"/>
          <cell r="CH689"/>
          <cell r="CI689"/>
          <cell r="CJ689"/>
          <cell r="CK689"/>
          <cell r="CL689"/>
          <cell r="CM689"/>
          <cell r="CN689"/>
          <cell r="CO689"/>
          <cell r="CP689"/>
          <cell r="CQ689"/>
          <cell r="CR689"/>
          <cell r="CS689"/>
          <cell r="CT689"/>
          <cell r="CU689"/>
          <cell r="CV689"/>
          <cell r="CW689"/>
          <cell r="CX689"/>
          <cell r="CY689"/>
          <cell r="CZ689"/>
          <cell r="DA689"/>
          <cell r="DB689"/>
          <cell r="DC689"/>
          <cell r="DD689"/>
          <cell r="DE689"/>
          <cell r="DF689"/>
          <cell r="DG689"/>
          <cell r="DH689"/>
          <cell r="DI689"/>
          <cell r="DJ689"/>
          <cell r="DK689"/>
          <cell r="DL689"/>
          <cell r="DM689"/>
          <cell r="DN689"/>
          <cell r="DO689"/>
          <cell r="DP689"/>
          <cell r="DQ689"/>
          <cell r="DR689"/>
          <cell r="DS689"/>
          <cell r="DT689"/>
          <cell r="DU689"/>
          <cell r="DV689"/>
          <cell r="DW689"/>
          <cell r="DX689"/>
          <cell r="DY689"/>
          <cell r="DZ689"/>
          <cell r="EA689"/>
          <cell r="EB689"/>
          <cell r="EC689"/>
          <cell r="ED689"/>
          <cell r="EE689"/>
          <cell r="EF689"/>
          <cell r="EG689"/>
          <cell r="EH689"/>
          <cell r="EI689"/>
          <cell r="EJ689"/>
          <cell r="EK689"/>
          <cell r="EL689"/>
          <cell r="EM689"/>
          <cell r="EN689"/>
          <cell r="EO689"/>
          <cell r="EP689"/>
          <cell r="EQ689"/>
          <cell r="ER689"/>
          <cell r="ES689"/>
          <cell r="ET689"/>
          <cell r="EU689" t="str">
            <v>$ -</v>
          </cell>
          <cell r="EV689"/>
          <cell r="EW689"/>
          <cell r="EX689"/>
          <cell r="EY689"/>
          <cell r="EZ689"/>
          <cell r="FA689"/>
          <cell r="FB689">
            <v>0</v>
          </cell>
          <cell r="FC689" t="str">
            <v>#¡VALOR!</v>
          </cell>
          <cell r="FD689">
            <v>0</v>
          </cell>
          <cell r="FE689" t="str">
            <v>$ 0</v>
          </cell>
          <cell r="FF689" t="str">
            <v>#¡VALOR!</v>
          </cell>
          <cell r="FG689" t="str">
            <v>#¡VALOR!</v>
          </cell>
          <cell r="FH689"/>
          <cell r="FI689"/>
          <cell r="FJ689" t="str">
            <v>#N/D</v>
          </cell>
          <cell r="FK689" t="str">
            <v>#N/D</v>
          </cell>
          <cell r="FL689" t="str">
            <v>$689</v>
          </cell>
          <cell r="FM689" t="str">
            <v>#N/D</v>
          </cell>
          <cell r="FN689" t="str">
            <v>#N/D</v>
          </cell>
          <cell r="FO689" t="str">
            <v>#N/D</v>
          </cell>
          <cell r="FP689" t="str">
            <v>#N/D</v>
          </cell>
          <cell r="FQ689" t="str">
            <v>#¡REF!</v>
          </cell>
          <cell r="FR689" t="str">
            <v>#N/D</v>
          </cell>
          <cell r="FS689"/>
          <cell r="FT689"/>
          <cell r="FU689"/>
          <cell r="FV689">
            <v>0</v>
          </cell>
          <cell r="FW689" t="str">
            <v>#N/D</v>
          </cell>
          <cell r="FX689"/>
          <cell r="FY689"/>
          <cell r="FZ689"/>
          <cell r="GA689"/>
          <cell r="GB689"/>
          <cell r="GC689"/>
        </row>
        <row r="690">
          <cell r="A690"/>
          <cell r="B690"/>
          <cell r="C690">
            <v>2025</v>
          </cell>
          <cell r="D690"/>
          <cell r="E690"/>
          <cell r="F690"/>
          <cell r="G690"/>
          <cell r="H690"/>
          <cell r="I690"/>
          <cell r="J690"/>
          <cell r="K690"/>
          <cell r="L690"/>
          <cell r="M690"/>
          <cell r="N690"/>
          <cell r="O690"/>
          <cell r="P690"/>
          <cell r="Q690"/>
          <cell r="R690"/>
          <cell r="S690"/>
          <cell r="T690"/>
          <cell r="U690"/>
          <cell r="V690"/>
          <cell r="W690"/>
          <cell r="X690"/>
          <cell r="Y690"/>
          <cell r="Z690"/>
          <cell r="AA690"/>
          <cell r="AB690"/>
          <cell r="AC690"/>
          <cell r="AD690"/>
          <cell r="AE690"/>
          <cell r="AF690"/>
          <cell r="AG690"/>
          <cell r="AH690"/>
          <cell r="AI690"/>
          <cell r="AJ690"/>
          <cell r="AK690"/>
          <cell r="AL690"/>
          <cell r="AM690" t="str">
            <v>#¡VALOR!</v>
          </cell>
          <cell r="AN690">
            <v>0</v>
          </cell>
          <cell r="AO690"/>
          <cell r="AP690"/>
          <cell r="AQ690"/>
          <cell r="AR690"/>
          <cell r="AS690"/>
          <cell r="AT690"/>
          <cell r="AU690"/>
          <cell r="AV690"/>
          <cell r="AW690"/>
          <cell r="AX690"/>
          <cell r="AY690"/>
          <cell r="AZ690"/>
          <cell r="BA690"/>
          <cell r="BB690"/>
          <cell r="BC690"/>
          <cell r="BD690"/>
          <cell r="BE690"/>
          <cell r="BF690"/>
          <cell r="BG690"/>
          <cell r="BH690"/>
          <cell r="BI690"/>
          <cell r="BJ690"/>
          <cell r="BK690"/>
          <cell r="BL690"/>
          <cell r="BM690"/>
          <cell r="BN690"/>
          <cell r="BO690"/>
          <cell r="BP690"/>
          <cell r="BQ690"/>
          <cell r="BR690"/>
          <cell r="BS690"/>
          <cell r="BT690"/>
          <cell r="BU690"/>
          <cell r="BV690"/>
          <cell r="BW690"/>
          <cell r="BX690"/>
          <cell r="BY690"/>
          <cell r="BZ690"/>
          <cell r="CA690"/>
          <cell r="CB690"/>
          <cell r="CC690"/>
          <cell r="CD690"/>
          <cell r="CE690"/>
          <cell r="CF690"/>
          <cell r="CG690"/>
          <cell r="CH690"/>
          <cell r="CI690"/>
          <cell r="CJ690"/>
          <cell r="CK690"/>
          <cell r="CL690"/>
          <cell r="CM690"/>
          <cell r="CN690"/>
          <cell r="CO690"/>
          <cell r="CP690"/>
          <cell r="CQ690"/>
          <cell r="CR690"/>
          <cell r="CS690"/>
          <cell r="CT690"/>
          <cell r="CU690"/>
          <cell r="CV690"/>
          <cell r="CW690"/>
          <cell r="CX690"/>
          <cell r="CY690"/>
          <cell r="CZ690"/>
          <cell r="DA690"/>
          <cell r="DB690"/>
          <cell r="DC690"/>
          <cell r="DD690"/>
          <cell r="DE690"/>
          <cell r="DF690"/>
          <cell r="DG690"/>
          <cell r="DH690"/>
          <cell r="DI690"/>
          <cell r="DJ690"/>
          <cell r="DK690"/>
          <cell r="DL690"/>
          <cell r="DM690"/>
          <cell r="DN690"/>
          <cell r="DO690"/>
          <cell r="DP690"/>
          <cell r="DQ690"/>
          <cell r="DR690"/>
          <cell r="DS690"/>
          <cell r="DT690"/>
          <cell r="DU690"/>
          <cell r="DV690"/>
          <cell r="DW690"/>
          <cell r="DX690"/>
          <cell r="DY690"/>
          <cell r="DZ690"/>
          <cell r="EA690"/>
          <cell r="EB690"/>
          <cell r="EC690"/>
          <cell r="ED690"/>
          <cell r="EE690"/>
          <cell r="EF690"/>
          <cell r="EG690"/>
          <cell r="EH690"/>
          <cell r="EI690"/>
          <cell r="EJ690"/>
          <cell r="EK690"/>
          <cell r="EL690"/>
          <cell r="EM690"/>
          <cell r="EN690"/>
          <cell r="EO690"/>
          <cell r="EP690"/>
          <cell r="EQ690"/>
          <cell r="ER690"/>
          <cell r="ES690"/>
          <cell r="ET690"/>
          <cell r="EU690" t="str">
            <v>$ -</v>
          </cell>
          <cell r="EV690"/>
          <cell r="EW690"/>
          <cell r="EX690"/>
          <cell r="EY690"/>
          <cell r="EZ690"/>
          <cell r="FA690"/>
          <cell r="FB690">
            <v>0</v>
          </cell>
          <cell r="FC690" t="str">
            <v>#¡VALOR!</v>
          </cell>
          <cell r="FD690">
            <v>0</v>
          </cell>
          <cell r="FE690" t="str">
            <v>$ 0</v>
          </cell>
          <cell r="FF690" t="str">
            <v>#¡VALOR!</v>
          </cell>
          <cell r="FG690" t="str">
            <v>#¡VALOR!</v>
          </cell>
          <cell r="FH690"/>
          <cell r="FI690"/>
          <cell r="FJ690" t="str">
            <v>#N/D</v>
          </cell>
          <cell r="FK690" t="str">
            <v>#N/D</v>
          </cell>
          <cell r="FL690" t="str">
            <v>$690</v>
          </cell>
          <cell r="FM690" t="str">
            <v>#N/D</v>
          </cell>
          <cell r="FN690" t="str">
            <v>#N/D</v>
          </cell>
          <cell r="FO690" t="str">
            <v>#N/D</v>
          </cell>
          <cell r="FP690" t="str">
            <v>#N/D</v>
          </cell>
          <cell r="FQ690" t="str">
            <v>#¡REF!</v>
          </cell>
          <cell r="FR690" t="str">
            <v>#N/D</v>
          </cell>
          <cell r="FS690"/>
          <cell r="FT690"/>
          <cell r="FU690"/>
          <cell r="FV690">
            <v>0</v>
          </cell>
          <cell r="FW690" t="str">
            <v>#N/D</v>
          </cell>
          <cell r="FX690"/>
          <cell r="FY690"/>
          <cell r="FZ690"/>
          <cell r="GA690"/>
          <cell r="GB690"/>
          <cell r="GC690"/>
        </row>
        <row r="691">
          <cell r="A691"/>
          <cell r="B691"/>
          <cell r="C691">
            <v>2025</v>
          </cell>
          <cell r="D691"/>
          <cell r="E691"/>
          <cell r="F691"/>
          <cell r="G691"/>
          <cell r="H691"/>
          <cell r="I691"/>
          <cell r="J691"/>
          <cell r="K691"/>
          <cell r="L691"/>
          <cell r="M691"/>
          <cell r="N691"/>
          <cell r="O691"/>
          <cell r="P691"/>
          <cell r="Q691"/>
          <cell r="R691"/>
          <cell r="S691"/>
          <cell r="T691"/>
          <cell r="U691"/>
          <cell r="V691"/>
          <cell r="W691"/>
          <cell r="X691"/>
          <cell r="Y691"/>
          <cell r="Z691"/>
          <cell r="AA691"/>
          <cell r="AB691"/>
          <cell r="AC691"/>
          <cell r="AD691"/>
          <cell r="AE691"/>
          <cell r="AF691"/>
          <cell r="AG691"/>
          <cell r="AH691"/>
          <cell r="AI691"/>
          <cell r="AJ691"/>
          <cell r="AK691"/>
          <cell r="AL691"/>
          <cell r="AM691" t="str">
            <v>#¡VALOR!</v>
          </cell>
          <cell r="AN691">
            <v>0</v>
          </cell>
          <cell r="AO691"/>
          <cell r="AP691"/>
          <cell r="AQ691"/>
          <cell r="AR691"/>
          <cell r="AS691"/>
          <cell r="AT691"/>
          <cell r="AU691"/>
          <cell r="AV691"/>
          <cell r="AW691"/>
          <cell r="AX691"/>
          <cell r="AY691"/>
          <cell r="AZ691"/>
          <cell r="BA691"/>
          <cell r="BB691"/>
          <cell r="BC691"/>
          <cell r="BD691"/>
          <cell r="BE691"/>
          <cell r="BF691"/>
          <cell r="BG691"/>
          <cell r="BH691"/>
          <cell r="BI691"/>
          <cell r="BJ691"/>
          <cell r="BK691"/>
          <cell r="BL691"/>
          <cell r="BM691"/>
          <cell r="BN691"/>
          <cell r="BO691"/>
          <cell r="BP691"/>
          <cell r="BQ691"/>
          <cell r="BR691"/>
          <cell r="BS691"/>
          <cell r="BT691"/>
          <cell r="BU691"/>
          <cell r="BV691"/>
          <cell r="BW691"/>
          <cell r="BX691"/>
          <cell r="BY691"/>
          <cell r="BZ691"/>
          <cell r="CA691"/>
          <cell r="CB691"/>
          <cell r="CC691"/>
          <cell r="CD691"/>
          <cell r="CE691"/>
          <cell r="CF691"/>
          <cell r="CG691"/>
          <cell r="CH691"/>
          <cell r="CI691"/>
          <cell r="CJ691"/>
          <cell r="CK691"/>
          <cell r="CL691"/>
          <cell r="CM691"/>
          <cell r="CN691"/>
          <cell r="CO691"/>
          <cell r="CP691"/>
          <cell r="CQ691"/>
          <cell r="CR691"/>
          <cell r="CS691"/>
          <cell r="CT691"/>
          <cell r="CU691"/>
          <cell r="CV691"/>
          <cell r="CW691"/>
          <cell r="CX691"/>
          <cell r="CY691"/>
          <cell r="CZ691"/>
          <cell r="DA691"/>
          <cell r="DB691"/>
          <cell r="DC691"/>
          <cell r="DD691"/>
          <cell r="DE691"/>
          <cell r="DF691"/>
          <cell r="DG691"/>
          <cell r="DH691"/>
          <cell r="DI691"/>
          <cell r="DJ691"/>
          <cell r="DK691"/>
          <cell r="DL691"/>
          <cell r="DM691"/>
          <cell r="DN691"/>
          <cell r="DO691"/>
          <cell r="DP691"/>
          <cell r="DQ691"/>
          <cell r="DR691"/>
          <cell r="DS691"/>
          <cell r="DT691"/>
          <cell r="DU691"/>
          <cell r="DV691"/>
          <cell r="DW691"/>
          <cell r="DX691"/>
          <cell r="DY691"/>
          <cell r="DZ691"/>
          <cell r="EA691"/>
          <cell r="EB691"/>
          <cell r="EC691"/>
          <cell r="ED691"/>
          <cell r="EE691"/>
          <cell r="EF691"/>
          <cell r="EG691"/>
          <cell r="EH691"/>
          <cell r="EI691"/>
          <cell r="EJ691"/>
          <cell r="EK691"/>
          <cell r="EL691"/>
          <cell r="EM691"/>
          <cell r="EN691"/>
          <cell r="EO691"/>
          <cell r="EP691"/>
          <cell r="EQ691"/>
          <cell r="ER691"/>
          <cell r="ES691"/>
          <cell r="ET691"/>
          <cell r="EU691" t="str">
            <v>$ -</v>
          </cell>
          <cell r="EV691"/>
          <cell r="EW691"/>
          <cell r="EX691"/>
          <cell r="EY691"/>
          <cell r="EZ691"/>
          <cell r="FA691"/>
          <cell r="FB691">
            <v>0</v>
          </cell>
          <cell r="FC691" t="str">
            <v>#¡VALOR!</v>
          </cell>
          <cell r="FD691">
            <v>0</v>
          </cell>
          <cell r="FE691" t="str">
            <v>$ 0</v>
          </cell>
          <cell r="FF691" t="str">
            <v>#¡VALOR!</v>
          </cell>
          <cell r="FG691" t="str">
            <v>#¡VALOR!</v>
          </cell>
          <cell r="FH691"/>
          <cell r="FI691"/>
          <cell r="FJ691" t="str">
            <v>#N/D</v>
          </cell>
          <cell r="FK691" t="str">
            <v>#N/D</v>
          </cell>
          <cell r="FL691" t="str">
            <v>$691</v>
          </cell>
          <cell r="FM691" t="str">
            <v>#N/D</v>
          </cell>
          <cell r="FN691" t="str">
            <v>#N/D</v>
          </cell>
          <cell r="FO691" t="str">
            <v>#N/D</v>
          </cell>
          <cell r="FP691" t="str">
            <v>#N/D</v>
          </cell>
          <cell r="FQ691" t="str">
            <v>#¡REF!</v>
          </cell>
          <cell r="FR691" t="str">
            <v>#N/D</v>
          </cell>
          <cell r="FS691"/>
          <cell r="FT691"/>
          <cell r="FU691"/>
          <cell r="FV691">
            <v>0</v>
          </cell>
          <cell r="FW691" t="str">
            <v>#N/D</v>
          </cell>
          <cell r="FX691"/>
          <cell r="FY691"/>
          <cell r="FZ691"/>
          <cell r="GA691"/>
          <cell r="GB691"/>
          <cell r="GC691"/>
        </row>
        <row r="692">
          <cell r="A692"/>
          <cell r="B692"/>
          <cell r="C692">
            <v>2025</v>
          </cell>
          <cell r="D692"/>
          <cell r="E692"/>
          <cell r="F692"/>
          <cell r="G692"/>
          <cell r="H692"/>
          <cell r="I692"/>
          <cell r="J692"/>
          <cell r="K692"/>
          <cell r="L692"/>
          <cell r="M692"/>
          <cell r="N692"/>
          <cell r="O692"/>
          <cell r="P692"/>
          <cell r="Q692"/>
          <cell r="R692"/>
          <cell r="S692"/>
          <cell r="T692"/>
          <cell r="U692"/>
          <cell r="V692"/>
          <cell r="W692"/>
          <cell r="X692"/>
          <cell r="Y692"/>
          <cell r="Z692"/>
          <cell r="AA692"/>
          <cell r="AB692"/>
          <cell r="AC692"/>
          <cell r="AD692"/>
          <cell r="AE692"/>
          <cell r="AF692"/>
          <cell r="AG692"/>
          <cell r="AH692"/>
          <cell r="AI692"/>
          <cell r="AJ692"/>
          <cell r="AK692"/>
          <cell r="AL692"/>
          <cell r="AM692" t="str">
            <v>#¡VALOR!</v>
          </cell>
          <cell r="AN692">
            <v>0</v>
          </cell>
          <cell r="AO692"/>
          <cell r="AP692"/>
          <cell r="AQ692"/>
          <cell r="AR692"/>
          <cell r="AS692"/>
          <cell r="AT692"/>
          <cell r="AU692"/>
          <cell r="AV692"/>
          <cell r="AW692"/>
          <cell r="AX692"/>
          <cell r="AY692"/>
          <cell r="AZ692"/>
          <cell r="BA692"/>
          <cell r="BB692"/>
          <cell r="BC692"/>
          <cell r="BD692"/>
          <cell r="BE692"/>
          <cell r="BF692"/>
          <cell r="BG692"/>
          <cell r="BH692"/>
          <cell r="BI692"/>
          <cell r="BJ692"/>
          <cell r="BK692"/>
          <cell r="BL692"/>
          <cell r="BM692"/>
          <cell r="BN692"/>
          <cell r="BO692"/>
          <cell r="BP692"/>
          <cell r="BQ692"/>
          <cell r="BR692"/>
          <cell r="BS692"/>
          <cell r="BT692"/>
          <cell r="BU692"/>
          <cell r="BV692"/>
          <cell r="BW692"/>
          <cell r="BX692"/>
          <cell r="BY692"/>
          <cell r="BZ692"/>
          <cell r="CA692"/>
          <cell r="CB692"/>
          <cell r="CC692"/>
          <cell r="CD692"/>
          <cell r="CE692"/>
          <cell r="CF692"/>
          <cell r="CG692"/>
          <cell r="CH692"/>
          <cell r="CI692"/>
          <cell r="CJ692"/>
          <cell r="CK692"/>
          <cell r="CL692"/>
          <cell r="CM692"/>
          <cell r="CN692"/>
          <cell r="CO692"/>
          <cell r="CP692"/>
          <cell r="CQ692"/>
          <cell r="CR692"/>
          <cell r="CS692"/>
          <cell r="CT692"/>
          <cell r="CU692"/>
          <cell r="CV692"/>
          <cell r="CW692"/>
          <cell r="CX692"/>
          <cell r="CY692"/>
          <cell r="CZ692"/>
          <cell r="DA692"/>
          <cell r="DB692"/>
          <cell r="DC692"/>
          <cell r="DD692"/>
          <cell r="DE692"/>
          <cell r="DF692"/>
          <cell r="DG692"/>
          <cell r="DH692"/>
          <cell r="DI692"/>
          <cell r="DJ692"/>
          <cell r="DK692"/>
          <cell r="DL692"/>
          <cell r="DM692"/>
          <cell r="DN692"/>
          <cell r="DO692"/>
          <cell r="DP692"/>
          <cell r="DQ692"/>
          <cell r="DR692"/>
          <cell r="DS692"/>
          <cell r="DT692"/>
          <cell r="DU692"/>
          <cell r="DV692"/>
          <cell r="DW692"/>
          <cell r="DX692"/>
          <cell r="DY692"/>
          <cell r="DZ692"/>
          <cell r="EA692"/>
          <cell r="EB692"/>
          <cell r="EC692"/>
          <cell r="ED692"/>
          <cell r="EE692"/>
          <cell r="EF692"/>
          <cell r="EG692"/>
          <cell r="EH692"/>
          <cell r="EI692"/>
          <cell r="EJ692"/>
          <cell r="EK692"/>
          <cell r="EL692"/>
          <cell r="EM692"/>
          <cell r="EN692"/>
          <cell r="EO692"/>
          <cell r="EP692"/>
          <cell r="EQ692"/>
          <cell r="ER692"/>
          <cell r="ES692"/>
          <cell r="ET692"/>
          <cell r="EU692" t="str">
            <v>$ -</v>
          </cell>
          <cell r="EV692"/>
          <cell r="EW692"/>
          <cell r="EX692"/>
          <cell r="EY692"/>
          <cell r="EZ692"/>
          <cell r="FA692"/>
          <cell r="FB692">
            <v>0</v>
          </cell>
          <cell r="FC692" t="str">
            <v>#¡VALOR!</v>
          </cell>
          <cell r="FD692">
            <v>0</v>
          </cell>
          <cell r="FE692" t="str">
            <v>$ 0</v>
          </cell>
          <cell r="FF692" t="str">
            <v>#¡VALOR!</v>
          </cell>
          <cell r="FG692" t="str">
            <v>#¡VALOR!</v>
          </cell>
          <cell r="FH692"/>
          <cell r="FI692"/>
          <cell r="FJ692" t="str">
            <v>#N/D</v>
          </cell>
          <cell r="FK692" t="str">
            <v>#N/D</v>
          </cell>
          <cell r="FL692" t="str">
            <v>$692</v>
          </cell>
          <cell r="FM692" t="str">
            <v>#N/D</v>
          </cell>
          <cell r="FN692" t="str">
            <v>#N/D</v>
          </cell>
          <cell r="FO692" t="str">
            <v>#N/D</v>
          </cell>
          <cell r="FP692" t="str">
            <v>#N/D</v>
          </cell>
          <cell r="FQ692" t="str">
            <v>#¡REF!</v>
          </cell>
          <cell r="FR692" t="str">
            <v>#N/D</v>
          </cell>
          <cell r="FS692"/>
          <cell r="FT692"/>
          <cell r="FU692"/>
          <cell r="FV692">
            <v>0</v>
          </cell>
          <cell r="FW692" t="str">
            <v>#N/D</v>
          </cell>
          <cell r="FX692"/>
          <cell r="FY692"/>
          <cell r="FZ692"/>
          <cell r="GA692"/>
          <cell r="GB692"/>
          <cell r="GC692"/>
        </row>
        <row r="693">
          <cell r="A693"/>
          <cell r="B693"/>
          <cell r="C693">
            <v>2025</v>
          </cell>
          <cell r="D693"/>
          <cell r="E693"/>
          <cell r="F693"/>
          <cell r="G693"/>
          <cell r="H693"/>
          <cell r="I693"/>
          <cell r="J693"/>
          <cell r="K693"/>
          <cell r="L693"/>
          <cell r="M693"/>
          <cell r="N693"/>
          <cell r="O693"/>
          <cell r="P693"/>
          <cell r="Q693"/>
          <cell r="R693"/>
          <cell r="S693"/>
          <cell r="T693"/>
          <cell r="U693"/>
          <cell r="V693"/>
          <cell r="W693"/>
          <cell r="X693"/>
          <cell r="Y693"/>
          <cell r="Z693"/>
          <cell r="AA693"/>
          <cell r="AB693"/>
          <cell r="AC693"/>
          <cell r="AD693"/>
          <cell r="AE693"/>
          <cell r="AF693"/>
          <cell r="AG693"/>
          <cell r="AH693"/>
          <cell r="AI693"/>
          <cell r="AJ693"/>
          <cell r="AK693"/>
          <cell r="AL693"/>
          <cell r="AM693" t="str">
            <v>#¡VALOR!</v>
          </cell>
          <cell r="AN693">
            <v>0</v>
          </cell>
          <cell r="AO693"/>
          <cell r="AP693"/>
          <cell r="AQ693"/>
          <cell r="AR693"/>
          <cell r="AS693"/>
          <cell r="AT693"/>
          <cell r="AU693"/>
          <cell r="AV693"/>
          <cell r="AW693"/>
          <cell r="AX693"/>
          <cell r="AY693"/>
          <cell r="AZ693"/>
          <cell r="BA693"/>
          <cell r="BB693"/>
          <cell r="BC693"/>
          <cell r="BD693"/>
          <cell r="BE693"/>
          <cell r="BF693"/>
          <cell r="BG693"/>
          <cell r="BH693"/>
          <cell r="BI693"/>
          <cell r="BJ693"/>
          <cell r="BK693"/>
          <cell r="BL693"/>
          <cell r="BM693"/>
          <cell r="BN693"/>
          <cell r="BO693"/>
          <cell r="BP693"/>
          <cell r="BQ693"/>
          <cell r="BR693"/>
          <cell r="BS693"/>
          <cell r="BT693"/>
          <cell r="BU693"/>
          <cell r="BV693"/>
          <cell r="BW693"/>
          <cell r="BX693"/>
          <cell r="BY693"/>
          <cell r="BZ693"/>
          <cell r="CA693"/>
          <cell r="CB693"/>
          <cell r="CC693"/>
          <cell r="CD693"/>
          <cell r="CE693"/>
          <cell r="CF693"/>
          <cell r="CG693"/>
          <cell r="CH693"/>
          <cell r="CI693"/>
          <cell r="CJ693"/>
          <cell r="CK693"/>
          <cell r="CL693"/>
          <cell r="CM693"/>
          <cell r="CN693"/>
          <cell r="CO693"/>
          <cell r="CP693"/>
          <cell r="CQ693"/>
          <cell r="CR693"/>
          <cell r="CS693"/>
          <cell r="CT693"/>
          <cell r="CU693"/>
          <cell r="CV693"/>
          <cell r="CW693"/>
          <cell r="CX693"/>
          <cell r="CY693"/>
          <cell r="CZ693"/>
          <cell r="DA693"/>
          <cell r="DB693"/>
          <cell r="DC693"/>
          <cell r="DD693"/>
          <cell r="DE693"/>
          <cell r="DF693"/>
          <cell r="DG693"/>
          <cell r="DH693"/>
          <cell r="DI693"/>
          <cell r="DJ693"/>
          <cell r="DK693"/>
          <cell r="DL693"/>
          <cell r="DM693"/>
          <cell r="DN693"/>
          <cell r="DO693"/>
          <cell r="DP693"/>
          <cell r="DQ693"/>
          <cell r="DR693"/>
          <cell r="DS693"/>
          <cell r="DT693"/>
          <cell r="DU693"/>
          <cell r="DV693"/>
          <cell r="DW693"/>
          <cell r="DX693"/>
          <cell r="DY693"/>
          <cell r="DZ693"/>
          <cell r="EA693"/>
          <cell r="EB693"/>
          <cell r="EC693"/>
          <cell r="ED693"/>
          <cell r="EE693"/>
          <cell r="EF693"/>
          <cell r="EG693"/>
          <cell r="EH693"/>
          <cell r="EI693"/>
          <cell r="EJ693"/>
          <cell r="EK693"/>
          <cell r="EL693"/>
          <cell r="EM693"/>
          <cell r="EN693"/>
          <cell r="EO693"/>
          <cell r="EP693"/>
          <cell r="EQ693"/>
          <cell r="ER693"/>
          <cell r="ES693"/>
          <cell r="ET693"/>
          <cell r="EU693" t="str">
            <v>$ -</v>
          </cell>
          <cell r="EV693"/>
          <cell r="EW693"/>
          <cell r="EX693"/>
          <cell r="EY693"/>
          <cell r="EZ693"/>
          <cell r="FA693"/>
          <cell r="FB693">
            <v>0</v>
          </cell>
          <cell r="FC693" t="str">
            <v>#¡VALOR!</v>
          </cell>
          <cell r="FD693">
            <v>0</v>
          </cell>
          <cell r="FE693" t="str">
            <v>$ 0</v>
          </cell>
          <cell r="FF693" t="str">
            <v>#¡VALOR!</v>
          </cell>
          <cell r="FG693" t="str">
            <v>#¡VALOR!</v>
          </cell>
          <cell r="FH693"/>
          <cell r="FI693"/>
          <cell r="FJ693" t="str">
            <v>#N/D</v>
          </cell>
          <cell r="FK693" t="str">
            <v>#N/D</v>
          </cell>
          <cell r="FL693" t="str">
            <v>$693</v>
          </cell>
          <cell r="FM693" t="str">
            <v>#N/D</v>
          </cell>
          <cell r="FN693" t="str">
            <v>#N/D</v>
          </cell>
          <cell r="FO693" t="str">
            <v>#N/D</v>
          </cell>
          <cell r="FP693" t="str">
            <v>#N/D</v>
          </cell>
          <cell r="FQ693" t="str">
            <v>#¡REF!</v>
          </cell>
          <cell r="FR693" t="str">
            <v>#N/D</v>
          </cell>
          <cell r="FS693"/>
          <cell r="FT693"/>
          <cell r="FU693"/>
          <cell r="FV693">
            <v>0</v>
          </cell>
          <cell r="FW693" t="str">
            <v>#N/D</v>
          </cell>
          <cell r="FX693"/>
          <cell r="FY693"/>
          <cell r="FZ693"/>
          <cell r="GA693"/>
          <cell r="GB693"/>
          <cell r="GC693"/>
        </row>
        <row r="694">
          <cell r="A694"/>
          <cell r="B694"/>
          <cell r="C694">
            <v>2025</v>
          </cell>
          <cell r="D694"/>
          <cell r="E694"/>
          <cell r="F694"/>
          <cell r="G694"/>
          <cell r="H694"/>
          <cell r="I694"/>
          <cell r="J694"/>
          <cell r="K694"/>
          <cell r="L694"/>
          <cell r="M694"/>
          <cell r="N694"/>
          <cell r="O694"/>
          <cell r="P694"/>
          <cell r="Q694"/>
          <cell r="R694"/>
          <cell r="S694"/>
          <cell r="T694"/>
          <cell r="U694"/>
          <cell r="V694"/>
          <cell r="W694"/>
          <cell r="X694"/>
          <cell r="Y694"/>
          <cell r="Z694"/>
          <cell r="AA694"/>
          <cell r="AB694"/>
          <cell r="AC694"/>
          <cell r="AD694"/>
          <cell r="AE694"/>
          <cell r="AF694"/>
          <cell r="AG694"/>
          <cell r="AH694"/>
          <cell r="AI694"/>
          <cell r="AJ694"/>
          <cell r="AK694"/>
          <cell r="AL694"/>
          <cell r="AM694" t="str">
            <v>#¡VALOR!</v>
          </cell>
          <cell r="AN694">
            <v>0</v>
          </cell>
          <cell r="AO694"/>
          <cell r="AP694"/>
          <cell r="AQ694"/>
          <cell r="AR694"/>
          <cell r="AS694"/>
          <cell r="AT694"/>
          <cell r="AU694"/>
          <cell r="AV694"/>
          <cell r="AW694"/>
          <cell r="AX694"/>
          <cell r="AY694"/>
          <cell r="AZ694"/>
          <cell r="BA694"/>
          <cell r="BB694"/>
          <cell r="BC694"/>
          <cell r="BD694"/>
          <cell r="BE694"/>
          <cell r="BF694"/>
          <cell r="BG694"/>
          <cell r="BH694"/>
          <cell r="BI694"/>
          <cell r="BJ694"/>
          <cell r="BK694"/>
          <cell r="BL694"/>
          <cell r="BM694"/>
          <cell r="BN694"/>
          <cell r="BO694"/>
          <cell r="BP694"/>
          <cell r="BQ694"/>
          <cell r="BR694"/>
          <cell r="BS694"/>
          <cell r="BT694"/>
          <cell r="BU694"/>
          <cell r="BV694"/>
          <cell r="BW694"/>
          <cell r="BX694"/>
          <cell r="BY694"/>
          <cell r="BZ694"/>
          <cell r="CA694"/>
          <cell r="CB694"/>
          <cell r="CC694"/>
          <cell r="CD694"/>
          <cell r="CE694"/>
          <cell r="CF694"/>
          <cell r="CG694"/>
          <cell r="CH694"/>
          <cell r="CI694"/>
          <cell r="CJ694"/>
          <cell r="CK694"/>
          <cell r="CL694"/>
          <cell r="CM694"/>
          <cell r="CN694"/>
          <cell r="CO694"/>
          <cell r="CP694"/>
          <cell r="CQ694"/>
          <cell r="CR694"/>
          <cell r="CS694"/>
          <cell r="CT694"/>
          <cell r="CU694"/>
          <cell r="CV694"/>
          <cell r="CW694"/>
          <cell r="CX694"/>
          <cell r="CY694"/>
          <cell r="CZ694"/>
          <cell r="DA694"/>
          <cell r="DB694"/>
          <cell r="DC694"/>
          <cell r="DD694"/>
          <cell r="DE694"/>
          <cell r="DF694"/>
          <cell r="DG694"/>
          <cell r="DH694"/>
          <cell r="DI694"/>
          <cell r="DJ694"/>
          <cell r="DK694"/>
          <cell r="DL694"/>
          <cell r="DM694"/>
          <cell r="DN694"/>
          <cell r="DO694"/>
          <cell r="DP694"/>
          <cell r="DQ694"/>
          <cell r="DR694"/>
          <cell r="DS694"/>
          <cell r="DT694"/>
          <cell r="DU694"/>
          <cell r="DV694"/>
          <cell r="DW694"/>
          <cell r="DX694"/>
          <cell r="DY694"/>
          <cell r="DZ694"/>
          <cell r="EA694"/>
          <cell r="EB694"/>
          <cell r="EC694"/>
          <cell r="ED694"/>
          <cell r="EE694"/>
          <cell r="EF694"/>
          <cell r="EG694"/>
          <cell r="EH694"/>
          <cell r="EI694"/>
          <cell r="EJ694"/>
          <cell r="EK694"/>
          <cell r="EL694"/>
          <cell r="EM694"/>
          <cell r="EN694"/>
          <cell r="EO694"/>
          <cell r="EP694"/>
          <cell r="EQ694"/>
          <cell r="ER694"/>
          <cell r="ES694"/>
          <cell r="ET694"/>
          <cell r="EU694" t="str">
            <v>$ -</v>
          </cell>
          <cell r="EV694"/>
          <cell r="EW694"/>
          <cell r="EX694"/>
          <cell r="EY694"/>
          <cell r="EZ694"/>
          <cell r="FA694"/>
          <cell r="FB694">
            <v>0</v>
          </cell>
          <cell r="FC694" t="str">
            <v>#¡VALOR!</v>
          </cell>
          <cell r="FD694">
            <v>0</v>
          </cell>
          <cell r="FE694" t="str">
            <v>$ 0</v>
          </cell>
          <cell r="FF694" t="str">
            <v>#¡VALOR!</v>
          </cell>
          <cell r="FG694" t="str">
            <v>#¡VALOR!</v>
          </cell>
          <cell r="FH694"/>
          <cell r="FI694"/>
          <cell r="FJ694" t="str">
            <v>#N/D</v>
          </cell>
          <cell r="FK694" t="str">
            <v>#N/D</v>
          </cell>
          <cell r="FL694" t="str">
            <v>$694</v>
          </cell>
          <cell r="FM694" t="str">
            <v>#N/D</v>
          </cell>
          <cell r="FN694" t="str">
            <v>#N/D</v>
          </cell>
          <cell r="FO694" t="str">
            <v>#N/D</v>
          </cell>
          <cell r="FP694" t="str">
            <v>#N/D</v>
          </cell>
          <cell r="FQ694" t="str">
            <v>#¡REF!</v>
          </cell>
          <cell r="FR694" t="str">
            <v>#N/D</v>
          </cell>
          <cell r="FS694"/>
          <cell r="FT694"/>
          <cell r="FU694"/>
          <cell r="FV694">
            <v>0</v>
          </cell>
          <cell r="FW694" t="str">
            <v>#N/D</v>
          </cell>
          <cell r="FX694"/>
          <cell r="FY694"/>
          <cell r="FZ694"/>
          <cell r="GA694"/>
          <cell r="GB694"/>
          <cell r="GC694"/>
        </row>
        <row r="695">
          <cell r="A695"/>
          <cell r="B695"/>
          <cell r="C695">
            <v>2025</v>
          </cell>
          <cell r="D695"/>
          <cell r="E695"/>
          <cell r="F695"/>
          <cell r="G695"/>
          <cell r="H695"/>
          <cell r="I695"/>
          <cell r="J695"/>
          <cell r="K695"/>
          <cell r="L695"/>
          <cell r="M695"/>
          <cell r="N695"/>
          <cell r="O695"/>
          <cell r="P695"/>
          <cell r="Q695"/>
          <cell r="R695"/>
          <cell r="S695"/>
          <cell r="T695"/>
          <cell r="U695"/>
          <cell r="V695"/>
          <cell r="W695"/>
          <cell r="X695"/>
          <cell r="Y695"/>
          <cell r="Z695"/>
          <cell r="AA695"/>
          <cell r="AB695"/>
          <cell r="AC695"/>
          <cell r="AD695"/>
          <cell r="AE695"/>
          <cell r="AF695"/>
          <cell r="AG695"/>
          <cell r="AH695"/>
          <cell r="AI695"/>
          <cell r="AJ695"/>
          <cell r="AK695"/>
          <cell r="AL695"/>
          <cell r="AM695" t="str">
            <v>#¡VALOR!</v>
          </cell>
          <cell r="AN695">
            <v>0</v>
          </cell>
          <cell r="AO695"/>
          <cell r="AP695"/>
          <cell r="AQ695"/>
          <cell r="AR695"/>
          <cell r="AS695"/>
          <cell r="AT695"/>
          <cell r="AU695"/>
          <cell r="AV695"/>
          <cell r="AW695"/>
          <cell r="AX695"/>
          <cell r="AY695"/>
          <cell r="AZ695"/>
          <cell r="BA695"/>
          <cell r="BB695"/>
          <cell r="BC695"/>
          <cell r="BD695"/>
          <cell r="BE695"/>
          <cell r="BF695"/>
          <cell r="BG695"/>
          <cell r="BH695"/>
          <cell r="BI695"/>
          <cell r="BJ695"/>
          <cell r="BK695"/>
          <cell r="BL695"/>
          <cell r="BM695"/>
          <cell r="BN695"/>
          <cell r="BO695"/>
          <cell r="BP695"/>
          <cell r="BQ695"/>
          <cell r="BR695"/>
          <cell r="BS695"/>
          <cell r="BT695"/>
          <cell r="BU695"/>
          <cell r="BV695"/>
          <cell r="BW695"/>
          <cell r="BX695"/>
          <cell r="BY695"/>
          <cell r="BZ695"/>
          <cell r="CA695"/>
          <cell r="CB695"/>
          <cell r="CC695"/>
          <cell r="CD695"/>
          <cell r="CE695"/>
          <cell r="CF695"/>
          <cell r="CG695"/>
          <cell r="CH695"/>
          <cell r="CI695"/>
          <cell r="CJ695"/>
          <cell r="CK695"/>
          <cell r="CL695"/>
          <cell r="CM695"/>
          <cell r="CN695"/>
          <cell r="CO695"/>
          <cell r="CP695"/>
          <cell r="CQ695"/>
          <cell r="CR695"/>
          <cell r="CS695"/>
          <cell r="CT695"/>
          <cell r="CU695"/>
          <cell r="CV695"/>
          <cell r="CW695"/>
          <cell r="CX695"/>
          <cell r="CY695"/>
          <cell r="CZ695"/>
          <cell r="DA695"/>
          <cell r="DB695"/>
          <cell r="DC695"/>
          <cell r="DD695"/>
          <cell r="DE695"/>
          <cell r="DF695"/>
          <cell r="DG695"/>
          <cell r="DH695"/>
          <cell r="DI695"/>
          <cell r="DJ695"/>
          <cell r="DK695"/>
          <cell r="DL695"/>
          <cell r="DM695"/>
          <cell r="DN695"/>
          <cell r="DO695"/>
          <cell r="DP695"/>
          <cell r="DQ695"/>
          <cell r="DR695"/>
          <cell r="DS695"/>
          <cell r="DT695"/>
          <cell r="DU695"/>
          <cell r="DV695"/>
          <cell r="DW695"/>
          <cell r="DX695"/>
          <cell r="DY695"/>
          <cell r="DZ695"/>
          <cell r="EA695"/>
          <cell r="EB695"/>
          <cell r="EC695"/>
          <cell r="ED695"/>
          <cell r="EE695"/>
          <cell r="EF695"/>
          <cell r="EG695"/>
          <cell r="EH695"/>
          <cell r="EI695"/>
          <cell r="EJ695"/>
          <cell r="EK695"/>
          <cell r="EL695"/>
          <cell r="EM695"/>
          <cell r="EN695"/>
          <cell r="EO695"/>
          <cell r="EP695"/>
          <cell r="EQ695"/>
          <cell r="ER695"/>
          <cell r="ES695"/>
          <cell r="ET695"/>
          <cell r="EU695" t="str">
            <v>$ -</v>
          </cell>
          <cell r="EV695"/>
          <cell r="EW695"/>
          <cell r="EX695"/>
          <cell r="EY695"/>
          <cell r="EZ695"/>
          <cell r="FA695"/>
          <cell r="FB695">
            <v>0</v>
          </cell>
          <cell r="FC695" t="str">
            <v>#¡VALOR!</v>
          </cell>
          <cell r="FD695">
            <v>0</v>
          </cell>
          <cell r="FE695" t="str">
            <v>$ 0</v>
          </cell>
          <cell r="FF695" t="str">
            <v>#¡VALOR!</v>
          </cell>
          <cell r="FG695" t="str">
            <v>#¡VALOR!</v>
          </cell>
          <cell r="FH695"/>
          <cell r="FI695"/>
          <cell r="FJ695" t="str">
            <v>#N/D</v>
          </cell>
          <cell r="FK695" t="str">
            <v>#N/D</v>
          </cell>
          <cell r="FL695" t="str">
            <v>$695</v>
          </cell>
          <cell r="FM695" t="str">
            <v>#N/D</v>
          </cell>
          <cell r="FN695" t="str">
            <v>#N/D</v>
          </cell>
          <cell r="FO695" t="str">
            <v>#N/D</v>
          </cell>
          <cell r="FP695" t="str">
            <v>#N/D</v>
          </cell>
          <cell r="FQ695" t="str">
            <v>#¡REF!</v>
          </cell>
          <cell r="FR695" t="str">
            <v>#N/D</v>
          </cell>
          <cell r="FS695"/>
          <cell r="FT695"/>
          <cell r="FU695"/>
          <cell r="FV695">
            <v>0</v>
          </cell>
          <cell r="FW695" t="str">
            <v>#N/D</v>
          </cell>
          <cell r="FX695"/>
          <cell r="FY695"/>
          <cell r="FZ695"/>
          <cell r="GA695"/>
          <cell r="GB695"/>
          <cell r="GC695"/>
        </row>
        <row r="696">
          <cell r="A696"/>
          <cell r="B696"/>
          <cell r="C696">
            <v>2025</v>
          </cell>
          <cell r="D696"/>
          <cell r="E696"/>
          <cell r="F696"/>
          <cell r="G696"/>
          <cell r="H696"/>
          <cell r="I696"/>
          <cell r="J696"/>
          <cell r="K696"/>
          <cell r="L696"/>
          <cell r="M696"/>
          <cell r="N696"/>
          <cell r="O696"/>
          <cell r="P696"/>
          <cell r="Q696"/>
          <cell r="R696"/>
          <cell r="S696"/>
          <cell r="T696"/>
          <cell r="U696"/>
          <cell r="V696"/>
          <cell r="W696"/>
          <cell r="X696"/>
          <cell r="Y696"/>
          <cell r="Z696"/>
          <cell r="AA696"/>
          <cell r="AB696"/>
          <cell r="AC696"/>
          <cell r="AD696"/>
          <cell r="AE696"/>
          <cell r="AF696"/>
          <cell r="AG696"/>
          <cell r="AH696"/>
          <cell r="AI696"/>
          <cell r="AJ696"/>
          <cell r="AK696"/>
          <cell r="AL696"/>
          <cell r="AM696" t="str">
            <v>#¡VALOR!</v>
          </cell>
          <cell r="AN696">
            <v>0</v>
          </cell>
          <cell r="AO696"/>
          <cell r="AP696"/>
          <cell r="AQ696"/>
          <cell r="AR696"/>
          <cell r="AS696"/>
          <cell r="AT696"/>
          <cell r="AU696"/>
          <cell r="AV696"/>
          <cell r="AW696"/>
          <cell r="AX696"/>
          <cell r="AY696"/>
          <cell r="AZ696"/>
          <cell r="BA696"/>
          <cell r="BB696"/>
          <cell r="BC696"/>
          <cell r="BD696"/>
          <cell r="BE696"/>
          <cell r="BF696"/>
          <cell r="BG696"/>
          <cell r="BH696"/>
          <cell r="BI696"/>
          <cell r="BJ696"/>
          <cell r="BK696"/>
          <cell r="BL696"/>
          <cell r="BM696"/>
          <cell r="BN696"/>
          <cell r="BO696"/>
          <cell r="BP696"/>
          <cell r="BQ696"/>
          <cell r="BR696"/>
          <cell r="BS696"/>
          <cell r="BT696"/>
          <cell r="BU696"/>
          <cell r="BV696"/>
          <cell r="BW696"/>
          <cell r="BX696"/>
          <cell r="BY696"/>
          <cell r="BZ696"/>
          <cell r="CA696"/>
          <cell r="CB696"/>
          <cell r="CC696"/>
          <cell r="CD696"/>
          <cell r="CE696"/>
          <cell r="CF696"/>
          <cell r="CG696"/>
          <cell r="CH696"/>
          <cell r="CI696"/>
          <cell r="CJ696"/>
          <cell r="CK696"/>
          <cell r="CL696"/>
          <cell r="CM696"/>
          <cell r="CN696"/>
          <cell r="CO696"/>
          <cell r="CP696"/>
          <cell r="CQ696"/>
          <cell r="CR696"/>
          <cell r="CS696"/>
          <cell r="CT696"/>
          <cell r="CU696"/>
          <cell r="CV696"/>
          <cell r="CW696"/>
          <cell r="CX696"/>
          <cell r="CY696"/>
          <cell r="CZ696"/>
          <cell r="DA696"/>
          <cell r="DB696"/>
          <cell r="DC696"/>
          <cell r="DD696"/>
          <cell r="DE696"/>
          <cell r="DF696"/>
          <cell r="DG696"/>
          <cell r="DH696"/>
          <cell r="DI696"/>
          <cell r="DJ696"/>
          <cell r="DK696"/>
          <cell r="DL696"/>
          <cell r="DM696"/>
          <cell r="DN696"/>
          <cell r="DO696"/>
          <cell r="DP696"/>
          <cell r="DQ696"/>
          <cell r="DR696"/>
          <cell r="DS696"/>
          <cell r="DT696"/>
          <cell r="DU696"/>
          <cell r="DV696"/>
          <cell r="DW696"/>
          <cell r="DX696"/>
          <cell r="DY696"/>
          <cell r="DZ696"/>
          <cell r="EA696"/>
          <cell r="EB696"/>
          <cell r="EC696"/>
          <cell r="ED696"/>
          <cell r="EE696"/>
          <cell r="EF696"/>
          <cell r="EG696"/>
          <cell r="EH696"/>
          <cell r="EI696"/>
          <cell r="EJ696"/>
          <cell r="EK696"/>
          <cell r="EL696"/>
          <cell r="EM696"/>
          <cell r="EN696"/>
          <cell r="EO696"/>
          <cell r="EP696"/>
          <cell r="EQ696"/>
          <cell r="ER696"/>
          <cell r="ES696"/>
          <cell r="ET696"/>
          <cell r="EU696" t="str">
            <v>$ -</v>
          </cell>
          <cell r="EV696"/>
          <cell r="EW696"/>
          <cell r="EX696"/>
          <cell r="EY696"/>
          <cell r="EZ696"/>
          <cell r="FA696"/>
          <cell r="FB696">
            <v>0</v>
          </cell>
          <cell r="FC696" t="str">
            <v>#¡VALOR!</v>
          </cell>
          <cell r="FD696">
            <v>0</v>
          </cell>
          <cell r="FE696" t="str">
            <v>$ 0</v>
          </cell>
          <cell r="FF696" t="str">
            <v>#¡VALOR!</v>
          </cell>
          <cell r="FG696" t="str">
            <v>#¡VALOR!</v>
          </cell>
          <cell r="FH696"/>
          <cell r="FI696"/>
          <cell r="FJ696" t="str">
            <v>#N/D</v>
          </cell>
          <cell r="FK696" t="str">
            <v>#N/D</v>
          </cell>
          <cell r="FL696" t="str">
            <v>$696</v>
          </cell>
          <cell r="FM696" t="str">
            <v>#N/D</v>
          </cell>
          <cell r="FN696" t="str">
            <v>#N/D</v>
          </cell>
          <cell r="FO696" t="str">
            <v>#N/D</v>
          </cell>
          <cell r="FP696" t="str">
            <v>#N/D</v>
          </cell>
          <cell r="FQ696" t="str">
            <v>#¡REF!</v>
          </cell>
          <cell r="FR696" t="str">
            <v>#N/D</v>
          </cell>
          <cell r="FS696"/>
          <cell r="FT696"/>
          <cell r="FU696"/>
          <cell r="FV696">
            <v>0</v>
          </cell>
          <cell r="FW696" t="str">
            <v>#N/D</v>
          </cell>
          <cell r="FX696"/>
          <cell r="FY696"/>
          <cell r="FZ696"/>
          <cell r="GA696"/>
          <cell r="GB696"/>
          <cell r="GC696"/>
        </row>
        <row r="697">
          <cell r="A697"/>
          <cell r="B697"/>
          <cell r="C697">
            <v>2025</v>
          </cell>
          <cell r="D697"/>
          <cell r="E697"/>
          <cell r="F697"/>
          <cell r="G697"/>
          <cell r="H697"/>
          <cell r="I697"/>
          <cell r="J697"/>
          <cell r="K697"/>
          <cell r="L697"/>
          <cell r="M697"/>
          <cell r="N697"/>
          <cell r="O697"/>
          <cell r="P697"/>
          <cell r="Q697"/>
          <cell r="R697"/>
          <cell r="S697"/>
          <cell r="T697"/>
          <cell r="U697"/>
          <cell r="V697"/>
          <cell r="W697"/>
          <cell r="X697"/>
          <cell r="Y697"/>
          <cell r="Z697"/>
          <cell r="AA697"/>
          <cell r="AB697"/>
          <cell r="AC697"/>
          <cell r="AD697"/>
          <cell r="AE697"/>
          <cell r="AF697"/>
          <cell r="AG697"/>
          <cell r="AH697"/>
          <cell r="AI697"/>
          <cell r="AJ697"/>
          <cell r="AK697"/>
          <cell r="AL697"/>
          <cell r="AM697" t="str">
            <v>#¡VALOR!</v>
          </cell>
          <cell r="AN697">
            <v>0</v>
          </cell>
          <cell r="AO697"/>
          <cell r="AP697"/>
          <cell r="AQ697"/>
          <cell r="AR697"/>
          <cell r="AS697"/>
          <cell r="AT697"/>
          <cell r="AU697"/>
          <cell r="AV697"/>
          <cell r="AW697"/>
          <cell r="AX697"/>
          <cell r="AY697"/>
          <cell r="AZ697"/>
          <cell r="BA697"/>
          <cell r="BB697"/>
          <cell r="BC697"/>
          <cell r="BD697"/>
          <cell r="BE697"/>
          <cell r="BF697"/>
          <cell r="BG697"/>
          <cell r="BH697"/>
          <cell r="BI697"/>
          <cell r="BJ697"/>
          <cell r="BK697"/>
          <cell r="BL697"/>
          <cell r="BM697"/>
          <cell r="BN697"/>
          <cell r="BO697"/>
          <cell r="BP697"/>
          <cell r="BQ697"/>
          <cell r="BR697"/>
          <cell r="BS697"/>
          <cell r="BT697"/>
          <cell r="BU697"/>
          <cell r="BV697"/>
          <cell r="BW697"/>
          <cell r="BX697"/>
          <cell r="BY697"/>
          <cell r="BZ697"/>
          <cell r="CA697"/>
          <cell r="CB697"/>
          <cell r="CC697"/>
          <cell r="CD697"/>
          <cell r="CE697"/>
          <cell r="CF697"/>
          <cell r="CG697"/>
          <cell r="CH697"/>
          <cell r="CI697"/>
          <cell r="CJ697"/>
          <cell r="CK697"/>
          <cell r="CL697"/>
          <cell r="CM697"/>
          <cell r="CN697"/>
          <cell r="CO697"/>
          <cell r="CP697"/>
          <cell r="CQ697"/>
          <cell r="CR697"/>
          <cell r="CS697"/>
          <cell r="CT697"/>
          <cell r="CU697"/>
          <cell r="CV697"/>
          <cell r="CW697"/>
          <cell r="CX697"/>
          <cell r="CY697"/>
          <cell r="CZ697"/>
          <cell r="DA697"/>
          <cell r="DB697"/>
          <cell r="DC697"/>
          <cell r="DD697"/>
          <cell r="DE697"/>
          <cell r="DF697"/>
          <cell r="DG697"/>
          <cell r="DH697"/>
          <cell r="DI697"/>
          <cell r="DJ697"/>
          <cell r="DK697"/>
          <cell r="DL697"/>
          <cell r="DM697"/>
          <cell r="DN697"/>
          <cell r="DO697"/>
          <cell r="DP697"/>
          <cell r="DQ697"/>
          <cell r="DR697"/>
          <cell r="DS697"/>
          <cell r="DT697"/>
          <cell r="DU697"/>
          <cell r="DV697"/>
          <cell r="DW697"/>
          <cell r="DX697"/>
          <cell r="DY697"/>
          <cell r="DZ697"/>
          <cell r="EA697"/>
          <cell r="EB697"/>
          <cell r="EC697"/>
          <cell r="ED697"/>
          <cell r="EE697"/>
          <cell r="EF697"/>
          <cell r="EG697"/>
          <cell r="EH697"/>
          <cell r="EI697"/>
          <cell r="EJ697"/>
          <cell r="EK697"/>
          <cell r="EL697"/>
          <cell r="EM697"/>
          <cell r="EN697"/>
          <cell r="EO697"/>
          <cell r="EP697"/>
          <cell r="EQ697"/>
          <cell r="ER697"/>
          <cell r="ES697"/>
          <cell r="ET697"/>
          <cell r="EU697" t="str">
            <v>$ -</v>
          </cell>
          <cell r="EV697"/>
          <cell r="EW697"/>
          <cell r="EX697"/>
          <cell r="EY697"/>
          <cell r="EZ697"/>
          <cell r="FA697"/>
          <cell r="FB697">
            <v>0</v>
          </cell>
          <cell r="FC697" t="str">
            <v>#¡VALOR!</v>
          </cell>
          <cell r="FD697">
            <v>0</v>
          </cell>
          <cell r="FE697" t="str">
            <v>$ 0</v>
          </cell>
          <cell r="FF697" t="str">
            <v>#¡VALOR!</v>
          </cell>
          <cell r="FG697" t="str">
            <v>#¡VALOR!</v>
          </cell>
          <cell r="FH697"/>
          <cell r="FI697"/>
          <cell r="FJ697" t="str">
            <v>#N/D</v>
          </cell>
          <cell r="FK697" t="str">
            <v>#N/D</v>
          </cell>
          <cell r="FL697" t="str">
            <v>$697</v>
          </cell>
          <cell r="FM697" t="str">
            <v>#N/D</v>
          </cell>
          <cell r="FN697" t="str">
            <v>#N/D</v>
          </cell>
          <cell r="FO697" t="str">
            <v>#N/D</v>
          </cell>
          <cell r="FP697" t="str">
            <v>#N/D</v>
          </cell>
          <cell r="FQ697" t="str">
            <v>#¡REF!</v>
          </cell>
          <cell r="FR697" t="str">
            <v>#N/D</v>
          </cell>
          <cell r="FS697"/>
          <cell r="FT697"/>
          <cell r="FU697"/>
          <cell r="FV697">
            <v>0</v>
          </cell>
          <cell r="FW697" t="str">
            <v>#N/D</v>
          </cell>
          <cell r="FX697"/>
          <cell r="FY697"/>
          <cell r="FZ697"/>
          <cell r="GA697"/>
          <cell r="GB697"/>
          <cell r="GC697"/>
        </row>
        <row r="698">
          <cell r="A698"/>
          <cell r="B698"/>
          <cell r="C698">
            <v>2025</v>
          </cell>
          <cell r="D698"/>
          <cell r="E698"/>
          <cell r="F698"/>
          <cell r="G698"/>
          <cell r="H698"/>
          <cell r="I698"/>
          <cell r="J698"/>
          <cell r="K698"/>
          <cell r="L698"/>
          <cell r="M698"/>
          <cell r="N698"/>
          <cell r="O698"/>
          <cell r="P698"/>
          <cell r="Q698"/>
          <cell r="R698"/>
          <cell r="S698"/>
          <cell r="T698"/>
          <cell r="U698"/>
          <cell r="V698"/>
          <cell r="W698"/>
          <cell r="X698"/>
          <cell r="Y698"/>
          <cell r="Z698"/>
          <cell r="AA698"/>
          <cell r="AB698"/>
          <cell r="AC698"/>
          <cell r="AD698"/>
          <cell r="AE698"/>
          <cell r="AF698"/>
          <cell r="AG698"/>
          <cell r="AH698"/>
          <cell r="AI698"/>
          <cell r="AJ698"/>
          <cell r="AK698"/>
          <cell r="AL698"/>
          <cell r="AM698" t="str">
            <v>#¡VALOR!</v>
          </cell>
          <cell r="AN698">
            <v>0</v>
          </cell>
          <cell r="AO698"/>
          <cell r="AP698"/>
          <cell r="AQ698"/>
          <cell r="AR698"/>
          <cell r="AS698"/>
          <cell r="AT698"/>
          <cell r="AU698"/>
          <cell r="AV698"/>
          <cell r="AW698"/>
          <cell r="AX698"/>
          <cell r="AY698"/>
          <cell r="AZ698"/>
          <cell r="BA698"/>
          <cell r="BB698"/>
          <cell r="BC698"/>
          <cell r="BD698"/>
          <cell r="BE698"/>
          <cell r="BF698"/>
          <cell r="BG698"/>
          <cell r="BH698"/>
          <cell r="BI698"/>
          <cell r="BJ698"/>
          <cell r="BK698"/>
          <cell r="BL698"/>
          <cell r="BM698"/>
          <cell r="BN698"/>
          <cell r="BO698"/>
          <cell r="BP698"/>
          <cell r="BQ698"/>
          <cell r="BR698"/>
          <cell r="BS698"/>
          <cell r="BT698"/>
          <cell r="BU698"/>
          <cell r="BV698"/>
          <cell r="BW698"/>
          <cell r="BX698"/>
          <cell r="BY698"/>
          <cell r="BZ698"/>
          <cell r="CA698"/>
          <cell r="CB698"/>
          <cell r="CC698"/>
          <cell r="CD698"/>
          <cell r="CE698"/>
          <cell r="CF698"/>
          <cell r="CG698"/>
          <cell r="CH698"/>
          <cell r="CI698"/>
          <cell r="CJ698"/>
          <cell r="CK698"/>
          <cell r="CL698"/>
          <cell r="CM698"/>
          <cell r="CN698"/>
          <cell r="CO698"/>
          <cell r="CP698"/>
          <cell r="CQ698"/>
          <cell r="CR698"/>
          <cell r="CS698"/>
          <cell r="CT698"/>
          <cell r="CU698"/>
          <cell r="CV698"/>
          <cell r="CW698"/>
          <cell r="CX698"/>
          <cell r="CY698"/>
          <cell r="CZ698"/>
          <cell r="DA698"/>
          <cell r="DB698"/>
          <cell r="DC698"/>
          <cell r="DD698"/>
          <cell r="DE698"/>
          <cell r="DF698"/>
          <cell r="DG698"/>
          <cell r="DH698"/>
          <cell r="DI698"/>
          <cell r="DJ698"/>
          <cell r="DK698"/>
          <cell r="DL698"/>
          <cell r="DM698"/>
          <cell r="DN698"/>
          <cell r="DO698"/>
          <cell r="DP698"/>
          <cell r="DQ698"/>
          <cell r="DR698"/>
          <cell r="DS698"/>
          <cell r="DT698"/>
          <cell r="DU698"/>
          <cell r="DV698"/>
          <cell r="DW698"/>
          <cell r="DX698"/>
          <cell r="DY698"/>
          <cell r="DZ698"/>
          <cell r="EA698"/>
          <cell r="EB698"/>
          <cell r="EC698"/>
          <cell r="ED698"/>
          <cell r="EE698"/>
          <cell r="EF698"/>
          <cell r="EG698"/>
          <cell r="EH698"/>
          <cell r="EI698"/>
          <cell r="EJ698"/>
          <cell r="EK698"/>
          <cell r="EL698"/>
          <cell r="EM698"/>
          <cell r="EN698"/>
          <cell r="EO698"/>
          <cell r="EP698"/>
          <cell r="EQ698"/>
          <cell r="ER698"/>
          <cell r="ES698"/>
          <cell r="ET698"/>
          <cell r="EU698" t="str">
            <v>$ -</v>
          </cell>
          <cell r="EV698"/>
          <cell r="EW698"/>
          <cell r="EX698"/>
          <cell r="EY698"/>
          <cell r="EZ698"/>
          <cell r="FA698"/>
          <cell r="FB698">
            <v>0</v>
          </cell>
          <cell r="FC698" t="str">
            <v>#¡VALOR!</v>
          </cell>
          <cell r="FD698">
            <v>0</v>
          </cell>
          <cell r="FE698" t="str">
            <v>$ 0</v>
          </cell>
          <cell r="FF698" t="str">
            <v>#¡VALOR!</v>
          </cell>
          <cell r="FG698" t="str">
            <v>#¡VALOR!</v>
          </cell>
          <cell r="FH698"/>
          <cell r="FI698"/>
          <cell r="FJ698" t="str">
            <v>#N/D</v>
          </cell>
          <cell r="FK698" t="str">
            <v>#N/D</v>
          </cell>
          <cell r="FL698" t="str">
            <v>$698</v>
          </cell>
          <cell r="FM698" t="str">
            <v>#N/D</v>
          </cell>
          <cell r="FN698" t="str">
            <v>#N/D</v>
          </cell>
          <cell r="FO698" t="str">
            <v>#N/D</v>
          </cell>
          <cell r="FP698" t="str">
            <v>#N/D</v>
          </cell>
          <cell r="FQ698" t="str">
            <v>#¡REF!</v>
          </cell>
          <cell r="FR698" t="str">
            <v>#N/D</v>
          </cell>
          <cell r="FS698"/>
          <cell r="FT698"/>
          <cell r="FU698"/>
          <cell r="FV698">
            <v>0</v>
          </cell>
          <cell r="FW698" t="str">
            <v>#N/D</v>
          </cell>
          <cell r="FX698"/>
          <cell r="FY698"/>
          <cell r="FZ698"/>
          <cell r="GA698"/>
          <cell r="GB698"/>
          <cell r="GC698"/>
        </row>
        <row r="699">
          <cell r="A699"/>
          <cell r="B699"/>
          <cell r="C699">
            <v>2025</v>
          </cell>
          <cell r="D699"/>
          <cell r="E699"/>
          <cell r="F699"/>
          <cell r="G699"/>
          <cell r="H699"/>
          <cell r="I699"/>
          <cell r="J699"/>
          <cell r="K699"/>
          <cell r="L699"/>
          <cell r="M699"/>
          <cell r="N699"/>
          <cell r="O699"/>
          <cell r="P699"/>
          <cell r="Q699"/>
          <cell r="R699"/>
          <cell r="S699"/>
          <cell r="T699"/>
          <cell r="U699"/>
          <cell r="V699"/>
          <cell r="W699"/>
          <cell r="X699"/>
          <cell r="Y699"/>
          <cell r="Z699"/>
          <cell r="AA699"/>
          <cell r="AB699"/>
          <cell r="AC699"/>
          <cell r="AD699"/>
          <cell r="AE699"/>
          <cell r="AF699"/>
          <cell r="AG699"/>
          <cell r="AH699"/>
          <cell r="AI699"/>
          <cell r="AJ699"/>
          <cell r="AK699"/>
          <cell r="AL699"/>
          <cell r="AM699" t="str">
            <v>#¡VALOR!</v>
          </cell>
          <cell r="AN699">
            <v>0</v>
          </cell>
          <cell r="AO699"/>
          <cell r="AP699"/>
          <cell r="AQ699"/>
          <cell r="AR699"/>
          <cell r="AS699"/>
          <cell r="AT699"/>
          <cell r="AU699"/>
          <cell r="AV699"/>
          <cell r="AW699"/>
          <cell r="AX699"/>
          <cell r="AY699"/>
          <cell r="AZ699"/>
          <cell r="BA699"/>
          <cell r="BB699"/>
          <cell r="BC699"/>
          <cell r="BD699"/>
          <cell r="BE699"/>
          <cell r="BF699"/>
          <cell r="BG699"/>
          <cell r="BH699"/>
          <cell r="BI699"/>
          <cell r="BJ699"/>
          <cell r="BK699"/>
          <cell r="BL699"/>
          <cell r="BM699"/>
          <cell r="BN699"/>
          <cell r="BO699"/>
          <cell r="BP699"/>
          <cell r="BQ699"/>
          <cell r="BR699"/>
          <cell r="BS699"/>
          <cell r="BT699"/>
          <cell r="BU699"/>
          <cell r="BV699"/>
          <cell r="BW699"/>
          <cell r="BX699"/>
          <cell r="BY699"/>
          <cell r="BZ699"/>
          <cell r="CA699"/>
          <cell r="CB699"/>
          <cell r="CC699"/>
          <cell r="CD699"/>
          <cell r="CE699"/>
          <cell r="CF699"/>
          <cell r="CG699"/>
          <cell r="CH699"/>
          <cell r="CI699"/>
          <cell r="CJ699"/>
          <cell r="CK699"/>
          <cell r="CL699"/>
          <cell r="CM699"/>
          <cell r="CN699"/>
          <cell r="CO699"/>
          <cell r="CP699"/>
          <cell r="CQ699"/>
          <cell r="CR699"/>
          <cell r="CS699"/>
          <cell r="CT699"/>
          <cell r="CU699"/>
          <cell r="CV699"/>
          <cell r="CW699"/>
          <cell r="CX699"/>
          <cell r="CY699"/>
          <cell r="CZ699"/>
          <cell r="DA699"/>
          <cell r="DB699"/>
          <cell r="DC699"/>
          <cell r="DD699"/>
          <cell r="DE699"/>
          <cell r="DF699"/>
          <cell r="DG699"/>
          <cell r="DH699"/>
          <cell r="DI699"/>
          <cell r="DJ699"/>
          <cell r="DK699"/>
          <cell r="DL699"/>
          <cell r="DM699"/>
          <cell r="DN699"/>
          <cell r="DO699"/>
          <cell r="DP699"/>
          <cell r="DQ699"/>
          <cell r="DR699"/>
          <cell r="DS699"/>
          <cell r="DT699"/>
          <cell r="DU699"/>
          <cell r="DV699"/>
          <cell r="DW699"/>
          <cell r="DX699"/>
          <cell r="DY699"/>
          <cell r="DZ699"/>
          <cell r="EA699"/>
          <cell r="EB699"/>
          <cell r="EC699"/>
          <cell r="ED699"/>
          <cell r="EE699"/>
          <cell r="EF699"/>
          <cell r="EG699"/>
          <cell r="EH699"/>
          <cell r="EI699"/>
          <cell r="EJ699"/>
          <cell r="EK699"/>
          <cell r="EL699"/>
          <cell r="EM699"/>
          <cell r="EN699"/>
          <cell r="EO699"/>
          <cell r="EP699"/>
          <cell r="EQ699"/>
          <cell r="ER699"/>
          <cell r="ES699"/>
          <cell r="ET699"/>
          <cell r="EU699" t="str">
            <v>$ -</v>
          </cell>
          <cell r="EV699"/>
          <cell r="EW699"/>
          <cell r="EX699"/>
          <cell r="EY699"/>
          <cell r="EZ699"/>
          <cell r="FA699"/>
          <cell r="FB699">
            <v>0</v>
          </cell>
          <cell r="FC699" t="str">
            <v>#¡VALOR!</v>
          </cell>
          <cell r="FD699">
            <v>0</v>
          </cell>
          <cell r="FE699" t="str">
            <v>$ 0</v>
          </cell>
          <cell r="FF699" t="str">
            <v>#¡VALOR!</v>
          </cell>
          <cell r="FG699" t="str">
            <v>#¡VALOR!</v>
          </cell>
          <cell r="FH699"/>
          <cell r="FI699"/>
          <cell r="FJ699" t="str">
            <v>#N/D</v>
          </cell>
          <cell r="FK699" t="str">
            <v>#N/D</v>
          </cell>
          <cell r="FL699" t="str">
            <v>$699</v>
          </cell>
          <cell r="FM699" t="str">
            <v>#N/D</v>
          </cell>
          <cell r="FN699" t="str">
            <v>#N/D</v>
          </cell>
          <cell r="FO699" t="str">
            <v>#N/D</v>
          </cell>
          <cell r="FP699" t="str">
            <v>#N/D</v>
          </cell>
          <cell r="FQ699" t="str">
            <v>#¡REF!</v>
          </cell>
          <cell r="FR699" t="str">
            <v>#N/D</v>
          </cell>
          <cell r="FS699"/>
          <cell r="FT699"/>
          <cell r="FU699"/>
          <cell r="FV699">
            <v>0</v>
          </cell>
          <cell r="FW699" t="str">
            <v>#N/D</v>
          </cell>
          <cell r="FX699"/>
          <cell r="FY699"/>
          <cell r="FZ699"/>
          <cell r="GA699"/>
          <cell r="GB699"/>
          <cell r="GC699"/>
        </row>
        <row r="700">
          <cell r="A700"/>
          <cell r="B700"/>
          <cell r="C700">
            <v>2025</v>
          </cell>
          <cell r="D700"/>
          <cell r="E700"/>
          <cell r="F700"/>
          <cell r="G700"/>
          <cell r="H700"/>
          <cell r="I700"/>
          <cell r="J700"/>
          <cell r="K700"/>
          <cell r="L700"/>
          <cell r="M700"/>
          <cell r="N700"/>
          <cell r="O700"/>
          <cell r="P700"/>
          <cell r="Q700"/>
          <cell r="R700"/>
          <cell r="S700"/>
          <cell r="T700"/>
          <cell r="U700"/>
          <cell r="V700"/>
          <cell r="W700"/>
          <cell r="X700"/>
          <cell r="Y700"/>
          <cell r="Z700"/>
          <cell r="AA700"/>
          <cell r="AB700"/>
          <cell r="AC700"/>
          <cell r="AD700"/>
          <cell r="AE700"/>
          <cell r="AF700"/>
          <cell r="AG700"/>
          <cell r="AH700"/>
          <cell r="AI700"/>
          <cell r="AJ700"/>
          <cell r="AK700"/>
          <cell r="AL700"/>
          <cell r="AM700" t="str">
            <v>#¡VALOR!</v>
          </cell>
          <cell r="AN700">
            <v>0</v>
          </cell>
          <cell r="AO700"/>
          <cell r="AP700"/>
          <cell r="AQ700"/>
          <cell r="AR700"/>
          <cell r="AS700"/>
          <cell r="AT700"/>
          <cell r="AU700"/>
          <cell r="AV700"/>
          <cell r="AW700"/>
          <cell r="AX700"/>
          <cell r="AY700"/>
          <cell r="AZ700"/>
          <cell r="BA700"/>
          <cell r="BB700"/>
          <cell r="BC700"/>
          <cell r="BD700"/>
          <cell r="BE700"/>
          <cell r="BF700"/>
          <cell r="BG700"/>
          <cell r="BH700"/>
          <cell r="BI700"/>
          <cell r="BJ700"/>
          <cell r="BK700"/>
          <cell r="BL700"/>
          <cell r="BM700"/>
          <cell r="BN700"/>
          <cell r="BO700"/>
          <cell r="BP700"/>
          <cell r="BQ700"/>
          <cell r="BR700"/>
          <cell r="BS700"/>
          <cell r="BT700"/>
          <cell r="BU700"/>
          <cell r="BV700"/>
          <cell r="BW700"/>
          <cell r="BX700"/>
          <cell r="BY700"/>
          <cell r="BZ700"/>
          <cell r="CA700"/>
          <cell r="CB700"/>
          <cell r="CC700"/>
          <cell r="CD700"/>
          <cell r="CE700"/>
          <cell r="CF700"/>
          <cell r="CG700"/>
          <cell r="CH700"/>
          <cell r="CI700"/>
          <cell r="CJ700"/>
          <cell r="CK700"/>
          <cell r="CL700"/>
          <cell r="CM700"/>
          <cell r="CN700"/>
          <cell r="CO700"/>
          <cell r="CP700"/>
          <cell r="CQ700"/>
          <cell r="CR700"/>
          <cell r="CS700"/>
          <cell r="CT700"/>
          <cell r="CU700"/>
          <cell r="CV700"/>
          <cell r="CW700"/>
          <cell r="CX700"/>
          <cell r="CY700"/>
          <cell r="CZ700"/>
          <cell r="DA700"/>
          <cell r="DB700"/>
          <cell r="DC700"/>
          <cell r="DD700"/>
          <cell r="DE700"/>
          <cell r="DF700"/>
          <cell r="DG700"/>
          <cell r="DH700"/>
          <cell r="DI700"/>
          <cell r="DJ700"/>
          <cell r="DK700"/>
          <cell r="DL700"/>
          <cell r="DM700"/>
          <cell r="DN700"/>
          <cell r="DO700"/>
          <cell r="DP700"/>
          <cell r="DQ700"/>
          <cell r="DR700"/>
          <cell r="DS700"/>
          <cell r="DT700"/>
          <cell r="DU700"/>
          <cell r="DV700"/>
          <cell r="DW700"/>
          <cell r="DX700"/>
          <cell r="DY700"/>
          <cell r="DZ700"/>
          <cell r="EA700"/>
          <cell r="EB700"/>
          <cell r="EC700"/>
          <cell r="ED700"/>
          <cell r="EE700"/>
          <cell r="EF700"/>
          <cell r="EG700"/>
          <cell r="EH700"/>
          <cell r="EI700"/>
          <cell r="EJ700"/>
          <cell r="EK700"/>
          <cell r="EL700"/>
          <cell r="EM700"/>
          <cell r="EN700"/>
          <cell r="EO700"/>
          <cell r="EP700"/>
          <cell r="EQ700"/>
          <cell r="ER700"/>
          <cell r="ES700"/>
          <cell r="ET700"/>
          <cell r="EU700" t="str">
            <v>$ -</v>
          </cell>
          <cell r="EV700"/>
          <cell r="EW700"/>
          <cell r="EX700"/>
          <cell r="EY700"/>
          <cell r="EZ700"/>
          <cell r="FA700"/>
          <cell r="FB700">
            <v>0</v>
          </cell>
          <cell r="FC700" t="str">
            <v>#¡VALOR!</v>
          </cell>
          <cell r="FD700">
            <v>0</v>
          </cell>
          <cell r="FE700" t="str">
            <v>$ 0</v>
          </cell>
          <cell r="FF700" t="str">
            <v>#¡VALOR!</v>
          </cell>
          <cell r="FG700" t="str">
            <v>#¡VALOR!</v>
          </cell>
          <cell r="FH700"/>
          <cell r="FI700"/>
          <cell r="FJ700" t="str">
            <v>#N/D</v>
          </cell>
          <cell r="FK700" t="str">
            <v>#N/D</v>
          </cell>
          <cell r="FL700" t="str">
            <v>$700</v>
          </cell>
          <cell r="FM700" t="str">
            <v>#N/D</v>
          </cell>
          <cell r="FN700" t="str">
            <v>#N/D</v>
          </cell>
          <cell r="FO700" t="str">
            <v>#N/D</v>
          </cell>
          <cell r="FP700" t="str">
            <v>#N/D</v>
          </cell>
          <cell r="FQ700" t="str">
            <v>#¡REF!</v>
          </cell>
          <cell r="FR700" t="str">
            <v>#N/D</v>
          </cell>
          <cell r="FS700"/>
          <cell r="FT700"/>
          <cell r="FU700"/>
          <cell r="FV700">
            <v>0</v>
          </cell>
          <cell r="FW700" t="str">
            <v>#N/D</v>
          </cell>
          <cell r="FX700"/>
          <cell r="FY700"/>
          <cell r="FZ700"/>
          <cell r="GA700"/>
          <cell r="GB700"/>
          <cell r="GC700"/>
        </row>
        <row r="701">
          <cell r="A701"/>
          <cell r="B701"/>
          <cell r="C701">
            <v>2025</v>
          </cell>
          <cell r="D701"/>
          <cell r="E701"/>
          <cell r="F701"/>
          <cell r="G701"/>
          <cell r="H701"/>
          <cell r="I701"/>
          <cell r="J701"/>
          <cell r="K701"/>
          <cell r="L701"/>
          <cell r="M701"/>
          <cell r="N701"/>
          <cell r="O701"/>
          <cell r="P701"/>
          <cell r="Q701"/>
          <cell r="R701"/>
          <cell r="S701"/>
          <cell r="T701"/>
          <cell r="U701"/>
          <cell r="V701"/>
          <cell r="W701"/>
          <cell r="X701"/>
          <cell r="Y701"/>
          <cell r="Z701"/>
          <cell r="AA701"/>
          <cell r="AB701"/>
          <cell r="AC701"/>
          <cell r="AD701"/>
          <cell r="AE701"/>
          <cell r="AF701"/>
          <cell r="AG701"/>
          <cell r="AH701"/>
          <cell r="AI701"/>
          <cell r="AJ701"/>
          <cell r="AK701"/>
          <cell r="AL701"/>
          <cell r="AM701" t="str">
            <v>#¡VALOR!</v>
          </cell>
          <cell r="AN701">
            <v>0</v>
          </cell>
          <cell r="AO701"/>
          <cell r="AP701"/>
          <cell r="AQ701"/>
          <cell r="AR701"/>
          <cell r="AS701"/>
          <cell r="AT701"/>
          <cell r="AU701"/>
          <cell r="AV701"/>
          <cell r="AW701"/>
          <cell r="AX701"/>
          <cell r="AY701"/>
          <cell r="AZ701"/>
          <cell r="BA701"/>
          <cell r="BB701"/>
          <cell r="BC701"/>
          <cell r="BD701"/>
          <cell r="BE701"/>
          <cell r="BF701"/>
          <cell r="BG701"/>
          <cell r="BH701"/>
          <cell r="BI701"/>
          <cell r="BJ701"/>
          <cell r="BK701"/>
          <cell r="BL701"/>
          <cell r="BM701"/>
          <cell r="BN701"/>
          <cell r="BO701"/>
          <cell r="BP701"/>
          <cell r="BQ701"/>
          <cell r="BR701"/>
          <cell r="BS701"/>
          <cell r="BT701"/>
          <cell r="BU701"/>
          <cell r="BV701"/>
          <cell r="BW701"/>
          <cell r="BX701"/>
          <cell r="BY701"/>
          <cell r="BZ701"/>
          <cell r="CA701"/>
          <cell r="CB701"/>
          <cell r="CC701"/>
          <cell r="CD701"/>
          <cell r="CE701"/>
          <cell r="CF701"/>
          <cell r="CG701"/>
          <cell r="CH701"/>
          <cell r="CI701"/>
          <cell r="CJ701"/>
          <cell r="CK701"/>
          <cell r="CL701"/>
          <cell r="CM701"/>
          <cell r="CN701"/>
          <cell r="CO701"/>
          <cell r="CP701"/>
          <cell r="CQ701"/>
          <cell r="CR701"/>
          <cell r="CS701"/>
          <cell r="CT701"/>
          <cell r="CU701"/>
          <cell r="CV701"/>
          <cell r="CW701"/>
          <cell r="CX701"/>
          <cell r="CY701"/>
          <cell r="CZ701"/>
          <cell r="DA701"/>
          <cell r="DB701"/>
          <cell r="DC701"/>
          <cell r="DD701"/>
          <cell r="DE701"/>
          <cell r="DF701"/>
          <cell r="DG701"/>
          <cell r="DH701"/>
          <cell r="DI701"/>
          <cell r="DJ701"/>
          <cell r="DK701"/>
          <cell r="DL701"/>
          <cell r="DM701"/>
          <cell r="DN701"/>
          <cell r="DO701"/>
          <cell r="DP701"/>
          <cell r="DQ701"/>
          <cell r="DR701"/>
          <cell r="DS701"/>
          <cell r="DT701"/>
          <cell r="DU701"/>
          <cell r="DV701"/>
          <cell r="DW701"/>
          <cell r="DX701"/>
          <cell r="DY701"/>
          <cell r="DZ701"/>
          <cell r="EA701"/>
          <cell r="EB701"/>
          <cell r="EC701"/>
          <cell r="ED701"/>
          <cell r="EE701"/>
          <cell r="EF701"/>
          <cell r="EG701"/>
          <cell r="EH701"/>
          <cell r="EI701"/>
          <cell r="EJ701"/>
          <cell r="EK701"/>
          <cell r="EL701"/>
          <cell r="EM701"/>
          <cell r="EN701"/>
          <cell r="EO701"/>
          <cell r="EP701"/>
          <cell r="EQ701"/>
          <cell r="ER701"/>
          <cell r="ES701"/>
          <cell r="ET701"/>
          <cell r="EU701" t="str">
            <v>$ -</v>
          </cell>
          <cell r="EV701"/>
          <cell r="EW701"/>
          <cell r="EX701"/>
          <cell r="EY701"/>
          <cell r="EZ701"/>
          <cell r="FA701"/>
          <cell r="FB701">
            <v>0</v>
          </cell>
          <cell r="FC701" t="str">
            <v>#¡VALOR!</v>
          </cell>
          <cell r="FD701">
            <v>0</v>
          </cell>
          <cell r="FE701" t="str">
            <v>$ 0</v>
          </cell>
          <cell r="FF701" t="str">
            <v>#¡VALOR!</v>
          </cell>
          <cell r="FG701" t="str">
            <v>#¡VALOR!</v>
          </cell>
          <cell r="FH701"/>
          <cell r="FI701"/>
          <cell r="FJ701" t="str">
            <v>#N/D</v>
          </cell>
          <cell r="FK701" t="str">
            <v>#N/D</v>
          </cell>
          <cell r="FL701" t="str">
            <v>$701</v>
          </cell>
          <cell r="FM701" t="str">
            <v>#N/D</v>
          </cell>
          <cell r="FN701" t="str">
            <v>#N/D</v>
          </cell>
          <cell r="FO701" t="str">
            <v>#N/D</v>
          </cell>
          <cell r="FP701" t="str">
            <v>#N/D</v>
          </cell>
          <cell r="FQ701" t="str">
            <v>#¡REF!</v>
          </cell>
          <cell r="FR701" t="str">
            <v>#N/D</v>
          </cell>
          <cell r="FS701"/>
          <cell r="FT701"/>
          <cell r="FU701"/>
          <cell r="FV701">
            <v>0</v>
          </cell>
          <cell r="FW701" t="str">
            <v>#N/D</v>
          </cell>
          <cell r="FX701"/>
          <cell r="FY701"/>
          <cell r="FZ701"/>
          <cell r="GA701"/>
          <cell r="GB701"/>
          <cell r="GC701"/>
        </row>
        <row r="702">
          <cell r="A702"/>
          <cell r="B702"/>
          <cell r="C702">
            <v>2025</v>
          </cell>
          <cell r="D702"/>
          <cell r="E702"/>
          <cell r="F702"/>
          <cell r="G702"/>
          <cell r="H702"/>
          <cell r="I702"/>
          <cell r="J702"/>
          <cell r="K702"/>
          <cell r="L702"/>
          <cell r="M702"/>
          <cell r="N702"/>
          <cell r="O702"/>
          <cell r="P702"/>
          <cell r="Q702"/>
          <cell r="R702"/>
          <cell r="S702"/>
          <cell r="T702"/>
          <cell r="U702"/>
          <cell r="V702"/>
          <cell r="W702"/>
          <cell r="X702"/>
          <cell r="Y702"/>
          <cell r="Z702"/>
          <cell r="AA702"/>
          <cell r="AB702"/>
          <cell r="AC702"/>
          <cell r="AD702"/>
          <cell r="AE702"/>
          <cell r="AF702"/>
          <cell r="AG702"/>
          <cell r="AH702"/>
          <cell r="AI702"/>
          <cell r="AJ702"/>
          <cell r="AK702"/>
          <cell r="AL702"/>
          <cell r="AM702" t="str">
            <v>#¡VALOR!</v>
          </cell>
          <cell r="AN702">
            <v>0</v>
          </cell>
          <cell r="AO702"/>
          <cell r="AP702"/>
          <cell r="AQ702"/>
          <cell r="AR702"/>
          <cell r="AS702"/>
          <cell r="AT702"/>
          <cell r="AU702"/>
          <cell r="AV702"/>
          <cell r="AW702"/>
          <cell r="AX702"/>
          <cell r="AY702"/>
          <cell r="AZ702"/>
          <cell r="BA702"/>
          <cell r="BB702"/>
          <cell r="BC702"/>
          <cell r="BD702"/>
          <cell r="BE702"/>
          <cell r="BF702"/>
          <cell r="BG702"/>
          <cell r="BH702"/>
          <cell r="BI702"/>
          <cell r="BJ702"/>
          <cell r="BK702"/>
          <cell r="BL702"/>
          <cell r="BM702"/>
          <cell r="BN702"/>
          <cell r="BO702"/>
          <cell r="BP702"/>
          <cell r="BQ702"/>
          <cell r="BR702"/>
          <cell r="BS702"/>
          <cell r="BT702"/>
          <cell r="BU702"/>
          <cell r="BV702"/>
          <cell r="BW702"/>
          <cell r="BX702"/>
          <cell r="BY702"/>
          <cell r="BZ702"/>
          <cell r="CA702"/>
          <cell r="CB702"/>
          <cell r="CC702"/>
          <cell r="CD702"/>
          <cell r="CE702"/>
          <cell r="CF702"/>
          <cell r="CG702"/>
          <cell r="CH702"/>
          <cell r="CI702"/>
          <cell r="CJ702"/>
          <cell r="CK702"/>
          <cell r="CL702"/>
          <cell r="CM702"/>
          <cell r="CN702"/>
          <cell r="CO702"/>
          <cell r="CP702"/>
          <cell r="CQ702"/>
          <cell r="CR702"/>
          <cell r="CS702"/>
          <cell r="CT702"/>
          <cell r="CU702"/>
          <cell r="CV702"/>
          <cell r="CW702"/>
          <cell r="CX702"/>
          <cell r="CY702"/>
          <cell r="CZ702"/>
          <cell r="DA702"/>
          <cell r="DB702"/>
          <cell r="DC702"/>
          <cell r="DD702"/>
          <cell r="DE702"/>
          <cell r="DF702"/>
          <cell r="DG702"/>
          <cell r="DH702"/>
          <cell r="DI702"/>
          <cell r="DJ702"/>
          <cell r="DK702"/>
          <cell r="DL702"/>
          <cell r="DM702"/>
          <cell r="DN702"/>
          <cell r="DO702"/>
          <cell r="DP702"/>
          <cell r="DQ702"/>
          <cell r="DR702"/>
          <cell r="DS702"/>
          <cell r="DT702"/>
          <cell r="DU702"/>
          <cell r="DV702"/>
          <cell r="DW702"/>
          <cell r="DX702"/>
          <cell r="DY702"/>
          <cell r="DZ702"/>
          <cell r="EA702"/>
          <cell r="EB702"/>
          <cell r="EC702"/>
          <cell r="ED702"/>
          <cell r="EE702"/>
          <cell r="EF702"/>
          <cell r="EG702"/>
          <cell r="EH702"/>
          <cell r="EI702"/>
          <cell r="EJ702"/>
          <cell r="EK702"/>
          <cell r="EL702"/>
          <cell r="EM702"/>
          <cell r="EN702"/>
          <cell r="EO702"/>
          <cell r="EP702"/>
          <cell r="EQ702"/>
          <cell r="ER702"/>
          <cell r="ES702"/>
          <cell r="ET702"/>
          <cell r="EU702" t="str">
            <v>$ -</v>
          </cell>
          <cell r="EV702"/>
          <cell r="EW702"/>
          <cell r="EX702"/>
          <cell r="EY702"/>
          <cell r="EZ702"/>
          <cell r="FA702"/>
          <cell r="FB702">
            <v>0</v>
          </cell>
          <cell r="FC702" t="str">
            <v>#¡VALOR!</v>
          </cell>
          <cell r="FD702">
            <v>0</v>
          </cell>
          <cell r="FE702" t="str">
            <v>$ 0</v>
          </cell>
          <cell r="FF702" t="str">
            <v>#¡VALOR!</v>
          </cell>
          <cell r="FG702" t="str">
            <v>#¡VALOR!</v>
          </cell>
          <cell r="FH702"/>
          <cell r="FI702"/>
          <cell r="FJ702" t="str">
            <v>#N/D</v>
          </cell>
          <cell r="FK702" t="str">
            <v>#N/D</v>
          </cell>
          <cell r="FL702" t="str">
            <v>$702</v>
          </cell>
          <cell r="FM702" t="str">
            <v>#N/D</v>
          </cell>
          <cell r="FN702" t="str">
            <v>#N/D</v>
          </cell>
          <cell r="FO702" t="str">
            <v>#N/D</v>
          </cell>
          <cell r="FP702" t="str">
            <v>#N/D</v>
          </cell>
          <cell r="FQ702" t="str">
            <v>#¡REF!</v>
          </cell>
          <cell r="FR702" t="str">
            <v>#N/D</v>
          </cell>
          <cell r="FS702"/>
          <cell r="FT702"/>
          <cell r="FU702"/>
          <cell r="FV702">
            <v>0</v>
          </cell>
          <cell r="FW702" t="str">
            <v>#N/D</v>
          </cell>
          <cell r="FX702"/>
          <cell r="FY702"/>
          <cell r="FZ702"/>
          <cell r="GA702"/>
          <cell r="GB702"/>
          <cell r="GC702"/>
        </row>
        <row r="703">
          <cell r="A703"/>
          <cell r="B703"/>
          <cell r="C703">
            <v>2025</v>
          </cell>
          <cell r="D703"/>
          <cell r="E703"/>
          <cell r="F703"/>
          <cell r="G703"/>
          <cell r="H703"/>
          <cell r="I703"/>
          <cell r="J703"/>
          <cell r="K703"/>
          <cell r="L703"/>
          <cell r="M703"/>
          <cell r="N703"/>
          <cell r="O703"/>
          <cell r="P703"/>
          <cell r="Q703"/>
          <cell r="R703"/>
          <cell r="S703"/>
          <cell r="T703"/>
          <cell r="U703"/>
          <cell r="V703"/>
          <cell r="W703"/>
          <cell r="X703"/>
          <cell r="Y703"/>
          <cell r="Z703"/>
          <cell r="AA703"/>
          <cell r="AB703"/>
          <cell r="AC703"/>
          <cell r="AD703"/>
          <cell r="AE703"/>
          <cell r="AF703"/>
          <cell r="AG703"/>
          <cell r="AH703"/>
          <cell r="AI703"/>
          <cell r="AJ703"/>
          <cell r="AK703"/>
          <cell r="AL703"/>
          <cell r="AM703" t="str">
            <v>#¡VALOR!</v>
          </cell>
          <cell r="AN703">
            <v>0</v>
          </cell>
          <cell r="AO703"/>
          <cell r="AP703"/>
          <cell r="AQ703"/>
          <cell r="AR703"/>
          <cell r="AS703"/>
          <cell r="AT703"/>
          <cell r="AU703"/>
          <cell r="AV703"/>
          <cell r="AW703"/>
          <cell r="AX703"/>
          <cell r="AY703"/>
          <cell r="AZ703"/>
          <cell r="BA703"/>
          <cell r="BB703"/>
          <cell r="BC703"/>
          <cell r="BD703"/>
          <cell r="BE703"/>
          <cell r="BF703"/>
          <cell r="BG703"/>
          <cell r="BH703"/>
          <cell r="BI703"/>
          <cell r="BJ703"/>
          <cell r="BK703"/>
          <cell r="BL703"/>
          <cell r="BM703"/>
          <cell r="BN703"/>
          <cell r="BO703"/>
          <cell r="BP703"/>
          <cell r="BQ703"/>
          <cell r="BR703"/>
          <cell r="BS703"/>
          <cell r="BT703"/>
          <cell r="BU703"/>
          <cell r="BV703"/>
          <cell r="BW703"/>
          <cell r="BX703"/>
          <cell r="BY703"/>
          <cell r="BZ703"/>
          <cell r="CA703"/>
          <cell r="CB703"/>
          <cell r="CC703"/>
          <cell r="CD703"/>
          <cell r="CE703"/>
          <cell r="CF703"/>
          <cell r="CG703"/>
          <cell r="CH703"/>
          <cell r="CI703"/>
          <cell r="CJ703"/>
          <cell r="CK703"/>
          <cell r="CL703"/>
          <cell r="CM703"/>
          <cell r="CN703"/>
          <cell r="CO703"/>
          <cell r="CP703"/>
          <cell r="CQ703"/>
          <cell r="CR703"/>
          <cell r="CS703"/>
          <cell r="CT703"/>
          <cell r="CU703"/>
          <cell r="CV703"/>
          <cell r="CW703"/>
          <cell r="CX703"/>
          <cell r="CY703"/>
          <cell r="CZ703"/>
          <cell r="DA703"/>
          <cell r="DB703"/>
          <cell r="DC703"/>
          <cell r="DD703"/>
          <cell r="DE703"/>
          <cell r="DF703"/>
          <cell r="DG703"/>
          <cell r="DH703"/>
          <cell r="DI703"/>
          <cell r="DJ703"/>
          <cell r="DK703"/>
          <cell r="DL703"/>
          <cell r="DM703"/>
          <cell r="DN703"/>
          <cell r="DO703"/>
          <cell r="DP703"/>
          <cell r="DQ703"/>
          <cell r="DR703"/>
          <cell r="DS703"/>
          <cell r="DT703"/>
          <cell r="DU703"/>
          <cell r="DV703"/>
          <cell r="DW703"/>
          <cell r="DX703"/>
          <cell r="DY703"/>
          <cell r="DZ703"/>
          <cell r="EA703"/>
          <cell r="EB703"/>
          <cell r="EC703"/>
          <cell r="ED703"/>
          <cell r="EE703"/>
          <cell r="EF703"/>
          <cell r="EG703"/>
          <cell r="EH703"/>
          <cell r="EI703"/>
          <cell r="EJ703"/>
          <cell r="EK703"/>
          <cell r="EL703"/>
          <cell r="EM703"/>
          <cell r="EN703"/>
          <cell r="EO703"/>
          <cell r="EP703"/>
          <cell r="EQ703"/>
          <cell r="ER703"/>
          <cell r="ES703"/>
          <cell r="ET703"/>
          <cell r="EU703" t="str">
            <v>$ -</v>
          </cell>
          <cell r="EV703"/>
          <cell r="EW703"/>
          <cell r="EX703"/>
          <cell r="EY703"/>
          <cell r="EZ703"/>
          <cell r="FA703"/>
          <cell r="FB703">
            <v>0</v>
          </cell>
          <cell r="FC703" t="str">
            <v>#¡VALOR!</v>
          </cell>
          <cell r="FD703">
            <v>0</v>
          </cell>
          <cell r="FE703" t="str">
            <v>$ 0</v>
          </cell>
          <cell r="FF703" t="str">
            <v>#¡VALOR!</v>
          </cell>
          <cell r="FG703" t="str">
            <v>#¡VALOR!</v>
          </cell>
          <cell r="FH703"/>
          <cell r="FI703"/>
          <cell r="FJ703" t="str">
            <v>#N/D</v>
          </cell>
          <cell r="FK703" t="str">
            <v>#N/D</v>
          </cell>
          <cell r="FL703" t="str">
            <v>$703</v>
          </cell>
          <cell r="FM703" t="str">
            <v>#N/D</v>
          </cell>
          <cell r="FN703" t="str">
            <v>#N/D</v>
          </cell>
          <cell r="FO703" t="str">
            <v>#N/D</v>
          </cell>
          <cell r="FP703" t="str">
            <v>#N/D</v>
          </cell>
          <cell r="FQ703" t="str">
            <v>#¡REF!</v>
          </cell>
          <cell r="FR703" t="str">
            <v>#N/D</v>
          </cell>
          <cell r="FS703"/>
          <cell r="FT703"/>
          <cell r="FU703"/>
          <cell r="FV703">
            <v>0</v>
          </cell>
          <cell r="FW703" t="str">
            <v>#N/D</v>
          </cell>
          <cell r="FX703"/>
          <cell r="FY703"/>
          <cell r="FZ703"/>
          <cell r="GA703"/>
          <cell r="GB703"/>
          <cell r="GC703"/>
        </row>
        <row r="704">
          <cell r="A704"/>
          <cell r="B704"/>
          <cell r="C704">
            <v>2025</v>
          </cell>
          <cell r="D704"/>
          <cell r="E704"/>
          <cell r="F704"/>
          <cell r="G704"/>
          <cell r="H704"/>
          <cell r="I704"/>
          <cell r="J704"/>
          <cell r="K704"/>
          <cell r="L704"/>
          <cell r="M704"/>
          <cell r="N704"/>
          <cell r="O704"/>
          <cell r="P704"/>
          <cell r="Q704"/>
          <cell r="R704"/>
          <cell r="S704"/>
          <cell r="T704"/>
          <cell r="U704"/>
          <cell r="V704"/>
          <cell r="W704"/>
          <cell r="X704"/>
          <cell r="Y704"/>
          <cell r="Z704"/>
          <cell r="AA704"/>
          <cell r="AB704"/>
          <cell r="AC704"/>
          <cell r="AD704"/>
          <cell r="AE704"/>
          <cell r="AF704"/>
          <cell r="AG704"/>
          <cell r="AH704"/>
          <cell r="AI704"/>
          <cell r="AJ704"/>
          <cell r="AK704"/>
          <cell r="AL704"/>
          <cell r="AM704" t="str">
            <v>#¡VALOR!</v>
          </cell>
          <cell r="AN704">
            <v>0</v>
          </cell>
          <cell r="AO704"/>
          <cell r="AP704"/>
          <cell r="AQ704"/>
          <cell r="AR704"/>
          <cell r="AS704"/>
          <cell r="AT704"/>
          <cell r="AU704"/>
          <cell r="AV704"/>
          <cell r="AW704"/>
          <cell r="AX704"/>
          <cell r="AY704"/>
          <cell r="AZ704"/>
          <cell r="BA704"/>
          <cell r="BB704"/>
          <cell r="BC704"/>
          <cell r="BD704"/>
          <cell r="BE704"/>
          <cell r="BF704"/>
          <cell r="BG704"/>
          <cell r="BH704"/>
          <cell r="BI704"/>
          <cell r="BJ704"/>
          <cell r="BK704"/>
          <cell r="BL704"/>
          <cell r="BM704"/>
          <cell r="BN704"/>
          <cell r="BO704"/>
          <cell r="BP704"/>
          <cell r="BQ704"/>
          <cell r="BR704"/>
          <cell r="BS704"/>
          <cell r="BT704"/>
          <cell r="BU704"/>
          <cell r="BV704"/>
          <cell r="BW704"/>
          <cell r="BX704"/>
          <cell r="BY704"/>
          <cell r="BZ704"/>
          <cell r="CA704"/>
          <cell r="CB704"/>
          <cell r="CC704"/>
          <cell r="CD704"/>
          <cell r="CE704"/>
          <cell r="CF704"/>
          <cell r="CG704"/>
          <cell r="CH704"/>
          <cell r="CI704"/>
          <cell r="CJ704"/>
          <cell r="CK704"/>
          <cell r="CL704"/>
          <cell r="CM704"/>
          <cell r="CN704"/>
          <cell r="CO704"/>
          <cell r="CP704"/>
          <cell r="CQ704"/>
          <cell r="CR704"/>
          <cell r="CS704"/>
          <cell r="CT704"/>
          <cell r="CU704"/>
          <cell r="CV704"/>
          <cell r="CW704"/>
          <cell r="CX704"/>
          <cell r="CY704"/>
          <cell r="CZ704"/>
          <cell r="DA704"/>
          <cell r="DB704"/>
          <cell r="DC704"/>
          <cell r="DD704"/>
          <cell r="DE704"/>
          <cell r="DF704"/>
          <cell r="DG704"/>
          <cell r="DH704"/>
          <cell r="DI704"/>
          <cell r="DJ704"/>
          <cell r="DK704"/>
          <cell r="DL704"/>
          <cell r="DM704"/>
          <cell r="DN704"/>
          <cell r="DO704"/>
          <cell r="DP704"/>
          <cell r="DQ704"/>
          <cell r="DR704"/>
          <cell r="DS704"/>
          <cell r="DT704"/>
          <cell r="DU704"/>
          <cell r="DV704"/>
          <cell r="DW704"/>
          <cell r="DX704"/>
          <cell r="DY704"/>
          <cell r="DZ704"/>
          <cell r="EA704"/>
          <cell r="EB704"/>
          <cell r="EC704"/>
          <cell r="ED704"/>
          <cell r="EE704"/>
          <cell r="EF704"/>
          <cell r="EG704"/>
          <cell r="EH704"/>
          <cell r="EI704"/>
          <cell r="EJ704"/>
          <cell r="EK704"/>
          <cell r="EL704"/>
          <cell r="EM704"/>
          <cell r="EN704"/>
          <cell r="EO704"/>
          <cell r="EP704"/>
          <cell r="EQ704"/>
          <cell r="ER704"/>
          <cell r="ES704"/>
          <cell r="ET704"/>
          <cell r="EU704" t="str">
            <v>$ -</v>
          </cell>
          <cell r="EV704"/>
          <cell r="EW704"/>
          <cell r="EX704"/>
          <cell r="EY704"/>
          <cell r="EZ704"/>
          <cell r="FA704"/>
          <cell r="FB704">
            <v>0</v>
          </cell>
          <cell r="FC704" t="str">
            <v>#¡VALOR!</v>
          </cell>
          <cell r="FD704">
            <v>0</v>
          </cell>
          <cell r="FE704" t="str">
            <v>$ 0</v>
          </cell>
          <cell r="FF704" t="str">
            <v>#¡VALOR!</v>
          </cell>
          <cell r="FG704" t="str">
            <v>#¡VALOR!</v>
          </cell>
          <cell r="FH704"/>
          <cell r="FI704"/>
          <cell r="FJ704" t="str">
            <v>#N/D</v>
          </cell>
          <cell r="FK704" t="str">
            <v>#N/D</v>
          </cell>
          <cell r="FL704" t="str">
            <v>$704</v>
          </cell>
          <cell r="FM704" t="str">
            <v>#N/D</v>
          </cell>
          <cell r="FN704" t="str">
            <v>#N/D</v>
          </cell>
          <cell r="FO704" t="str">
            <v>#N/D</v>
          </cell>
          <cell r="FP704" t="str">
            <v>#N/D</v>
          </cell>
          <cell r="FQ704" t="str">
            <v>#¡REF!</v>
          </cell>
          <cell r="FR704" t="str">
            <v>#N/D</v>
          </cell>
          <cell r="FS704"/>
          <cell r="FT704"/>
          <cell r="FU704"/>
          <cell r="FV704">
            <v>0</v>
          </cell>
          <cell r="FW704" t="str">
            <v>#N/D</v>
          </cell>
          <cell r="FX704"/>
          <cell r="FY704"/>
          <cell r="FZ704"/>
          <cell r="GA704"/>
          <cell r="GB704"/>
          <cell r="GC704"/>
        </row>
        <row r="705">
          <cell r="A705"/>
          <cell r="B705"/>
          <cell r="C705">
            <v>2025</v>
          </cell>
          <cell r="D705"/>
          <cell r="E705"/>
          <cell r="F705"/>
          <cell r="G705"/>
          <cell r="H705"/>
          <cell r="I705"/>
          <cell r="J705"/>
          <cell r="K705"/>
          <cell r="L705"/>
          <cell r="M705"/>
          <cell r="N705"/>
          <cell r="O705"/>
          <cell r="P705"/>
          <cell r="Q705"/>
          <cell r="R705"/>
          <cell r="S705"/>
          <cell r="T705"/>
          <cell r="U705"/>
          <cell r="V705"/>
          <cell r="W705"/>
          <cell r="X705"/>
          <cell r="Y705"/>
          <cell r="Z705"/>
          <cell r="AA705"/>
          <cell r="AB705"/>
          <cell r="AC705"/>
          <cell r="AD705"/>
          <cell r="AE705"/>
          <cell r="AF705"/>
          <cell r="AG705"/>
          <cell r="AH705"/>
          <cell r="AI705"/>
          <cell r="AJ705"/>
          <cell r="AK705"/>
          <cell r="AL705"/>
          <cell r="AM705" t="str">
            <v>#¡VALOR!</v>
          </cell>
          <cell r="AN705">
            <v>0</v>
          </cell>
          <cell r="AO705"/>
          <cell r="AP705"/>
          <cell r="AQ705"/>
          <cell r="AR705"/>
          <cell r="AS705"/>
          <cell r="AT705"/>
          <cell r="AU705"/>
          <cell r="AV705"/>
          <cell r="AW705"/>
          <cell r="AX705"/>
          <cell r="AY705"/>
          <cell r="AZ705"/>
          <cell r="BA705"/>
          <cell r="BB705"/>
          <cell r="BC705"/>
          <cell r="BD705"/>
          <cell r="BE705"/>
          <cell r="BF705"/>
          <cell r="BG705"/>
          <cell r="BH705"/>
          <cell r="BI705"/>
          <cell r="BJ705"/>
          <cell r="BK705"/>
          <cell r="BL705"/>
          <cell r="BM705"/>
          <cell r="BN705"/>
          <cell r="BO705"/>
          <cell r="BP705"/>
          <cell r="BQ705"/>
          <cell r="BR705"/>
          <cell r="BS705"/>
          <cell r="BT705"/>
          <cell r="BU705"/>
          <cell r="BV705"/>
          <cell r="BW705"/>
          <cell r="BX705"/>
          <cell r="BY705"/>
          <cell r="BZ705"/>
          <cell r="CA705"/>
          <cell r="CB705"/>
          <cell r="CC705"/>
          <cell r="CD705"/>
          <cell r="CE705"/>
          <cell r="CF705"/>
          <cell r="CG705"/>
          <cell r="CH705"/>
          <cell r="CI705"/>
          <cell r="CJ705"/>
          <cell r="CK705"/>
          <cell r="CL705"/>
          <cell r="CM705"/>
          <cell r="CN705"/>
          <cell r="CO705"/>
          <cell r="CP705"/>
          <cell r="CQ705"/>
          <cell r="CR705"/>
          <cell r="CS705"/>
          <cell r="CT705"/>
          <cell r="CU705"/>
          <cell r="CV705"/>
          <cell r="CW705"/>
          <cell r="CX705"/>
          <cell r="CY705"/>
          <cell r="CZ705"/>
          <cell r="DA705"/>
          <cell r="DB705"/>
          <cell r="DC705"/>
          <cell r="DD705"/>
          <cell r="DE705"/>
          <cell r="DF705"/>
          <cell r="DG705"/>
          <cell r="DH705"/>
          <cell r="DI705"/>
          <cell r="DJ705"/>
          <cell r="DK705"/>
          <cell r="DL705"/>
          <cell r="DM705"/>
          <cell r="DN705"/>
          <cell r="DO705"/>
          <cell r="DP705"/>
          <cell r="DQ705"/>
          <cell r="DR705"/>
          <cell r="DS705"/>
          <cell r="DT705"/>
          <cell r="DU705"/>
          <cell r="DV705"/>
          <cell r="DW705"/>
          <cell r="DX705"/>
          <cell r="DY705"/>
          <cell r="DZ705"/>
          <cell r="EA705"/>
          <cell r="EB705"/>
          <cell r="EC705"/>
          <cell r="ED705"/>
          <cell r="EE705"/>
          <cell r="EF705"/>
          <cell r="EG705"/>
          <cell r="EH705"/>
          <cell r="EI705"/>
          <cell r="EJ705"/>
          <cell r="EK705"/>
          <cell r="EL705"/>
          <cell r="EM705"/>
          <cell r="EN705"/>
          <cell r="EO705"/>
          <cell r="EP705"/>
          <cell r="EQ705"/>
          <cell r="ER705"/>
          <cell r="ES705"/>
          <cell r="ET705"/>
          <cell r="EU705" t="str">
            <v>$ -</v>
          </cell>
          <cell r="EV705"/>
          <cell r="EW705"/>
          <cell r="EX705"/>
          <cell r="EY705"/>
          <cell r="EZ705"/>
          <cell r="FA705"/>
          <cell r="FB705">
            <v>0</v>
          </cell>
          <cell r="FC705" t="str">
            <v>#¡VALOR!</v>
          </cell>
          <cell r="FD705">
            <v>0</v>
          </cell>
          <cell r="FE705" t="str">
            <v>$ 0</v>
          </cell>
          <cell r="FF705" t="str">
            <v>#¡VALOR!</v>
          </cell>
          <cell r="FG705" t="str">
            <v>#¡VALOR!</v>
          </cell>
          <cell r="FH705"/>
          <cell r="FI705"/>
          <cell r="FJ705" t="str">
            <v>#N/D</v>
          </cell>
          <cell r="FK705" t="str">
            <v>#N/D</v>
          </cell>
          <cell r="FL705" t="str">
            <v>$705</v>
          </cell>
          <cell r="FM705" t="str">
            <v>#N/D</v>
          </cell>
          <cell r="FN705" t="str">
            <v>#N/D</v>
          </cell>
          <cell r="FO705" t="str">
            <v>#N/D</v>
          </cell>
          <cell r="FP705" t="str">
            <v>#N/D</v>
          </cell>
          <cell r="FQ705" t="str">
            <v>#¡REF!</v>
          </cell>
          <cell r="FR705" t="str">
            <v>#N/D</v>
          </cell>
          <cell r="FS705"/>
          <cell r="FT705"/>
          <cell r="FU705"/>
          <cell r="FV705">
            <v>0</v>
          </cell>
          <cell r="FW705" t="str">
            <v>#N/D</v>
          </cell>
          <cell r="FX705"/>
          <cell r="FY705"/>
          <cell r="FZ705"/>
          <cell r="GA705"/>
          <cell r="GB705"/>
          <cell r="GC705"/>
        </row>
        <row r="706">
          <cell r="A706"/>
          <cell r="B706"/>
          <cell r="C706">
            <v>2025</v>
          </cell>
          <cell r="D706"/>
          <cell r="E706"/>
          <cell r="F706"/>
          <cell r="G706"/>
          <cell r="H706"/>
          <cell r="I706"/>
          <cell r="J706"/>
          <cell r="K706"/>
          <cell r="L706"/>
          <cell r="M706"/>
          <cell r="N706"/>
          <cell r="O706"/>
          <cell r="P706"/>
          <cell r="Q706"/>
          <cell r="R706"/>
          <cell r="S706"/>
          <cell r="T706"/>
          <cell r="U706"/>
          <cell r="V706"/>
          <cell r="W706"/>
          <cell r="X706"/>
          <cell r="Y706"/>
          <cell r="Z706"/>
          <cell r="AA706"/>
          <cell r="AB706"/>
          <cell r="AC706"/>
          <cell r="AD706"/>
          <cell r="AE706"/>
          <cell r="AF706"/>
          <cell r="AG706"/>
          <cell r="AH706"/>
          <cell r="AI706"/>
          <cell r="AJ706"/>
          <cell r="AK706"/>
          <cell r="AL706"/>
          <cell r="AM706" t="str">
            <v>#¡VALOR!</v>
          </cell>
          <cell r="AN706">
            <v>0</v>
          </cell>
          <cell r="AO706"/>
          <cell r="AP706"/>
          <cell r="AQ706"/>
          <cell r="AR706"/>
          <cell r="AS706"/>
          <cell r="AT706"/>
          <cell r="AU706"/>
          <cell r="AV706"/>
          <cell r="AW706"/>
          <cell r="AX706"/>
          <cell r="AY706"/>
          <cell r="AZ706"/>
          <cell r="BA706"/>
          <cell r="BB706"/>
          <cell r="BC706"/>
          <cell r="BD706"/>
          <cell r="BE706"/>
          <cell r="BF706"/>
          <cell r="BG706"/>
          <cell r="BH706"/>
          <cell r="BI706"/>
          <cell r="BJ706"/>
          <cell r="BK706"/>
          <cell r="BL706"/>
          <cell r="BM706"/>
          <cell r="BN706"/>
          <cell r="BO706"/>
          <cell r="BP706"/>
          <cell r="BQ706"/>
          <cell r="BR706"/>
          <cell r="BS706"/>
          <cell r="BT706"/>
          <cell r="BU706"/>
          <cell r="BV706"/>
          <cell r="BW706"/>
          <cell r="BX706"/>
          <cell r="BY706"/>
          <cell r="BZ706"/>
          <cell r="CA706"/>
          <cell r="CB706"/>
          <cell r="CC706"/>
          <cell r="CD706"/>
          <cell r="CE706"/>
          <cell r="CF706"/>
          <cell r="CG706"/>
          <cell r="CH706"/>
          <cell r="CI706"/>
          <cell r="CJ706"/>
          <cell r="CK706"/>
          <cell r="CL706"/>
          <cell r="CM706"/>
          <cell r="CN706"/>
          <cell r="CO706"/>
          <cell r="CP706"/>
          <cell r="CQ706"/>
          <cell r="CR706"/>
          <cell r="CS706"/>
          <cell r="CT706"/>
          <cell r="CU706"/>
          <cell r="CV706"/>
          <cell r="CW706"/>
          <cell r="CX706"/>
          <cell r="CY706"/>
          <cell r="CZ706"/>
          <cell r="DA706"/>
          <cell r="DB706"/>
          <cell r="DC706"/>
          <cell r="DD706"/>
          <cell r="DE706"/>
          <cell r="DF706"/>
          <cell r="DG706"/>
          <cell r="DH706"/>
          <cell r="DI706"/>
          <cell r="DJ706"/>
          <cell r="DK706"/>
          <cell r="DL706"/>
          <cell r="DM706"/>
          <cell r="DN706"/>
          <cell r="DO706"/>
          <cell r="DP706"/>
          <cell r="DQ706"/>
          <cell r="DR706"/>
          <cell r="DS706"/>
          <cell r="DT706"/>
          <cell r="DU706"/>
          <cell r="DV706"/>
          <cell r="DW706"/>
          <cell r="DX706"/>
          <cell r="DY706"/>
          <cell r="DZ706"/>
          <cell r="EA706"/>
          <cell r="EB706"/>
          <cell r="EC706"/>
          <cell r="ED706"/>
          <cell r="EE706"/>
          <cell r="EF706"/>
          <cell r="EG706"/>
          <cell r="EH706"/>
          <cell r="EI706"/>
          <cell r="EJ706"/>
          <cell r="EK706"/>
          <cell r="EL706"/>
          <cell r="EM706"/>
          <cell r="EN706"/>
          <cell r="EO706"/>
          <cell r="EP706"/>
          <cell r="EQ706"/>
          <cell r="ER706"/>
          <cell r="ES706"/>
          <cell r="ET706"/>
          <cell r="EU706" t="str">
            <v>$ -</v>
          </cell>
          <cell r="EV706"/>
          <cell r="EW706"/>
          <cell r="EX706"/>
          <cell r="EY706"/>
          <cell r="EZ706"/>
          <cell r="FA706"/>
          <cell r="FB706">
            <v>0</v>
          </cell>
          <cell r="FC706" t="str">
            <v>#¡VALOR!</v>
          </cell>
          <cell r="FD706">
            <v>0</v>
          </cell>
          <cell r="FE706" t="str">
            <v>$ 0</v>
          </cell>
          <cell r="FF706" t="str">
            <v>#¡VALOR!</v>
          </cell>
          <cell r="FG706" t="str">
            <v>#¡VALOR!</v>
          </cell>
          <cell r="FH706"/>
          <cell r="FI706"/>
          <cell r="FJ706" t="str">
            <v>#N/D</v>
          </cell>
          <cell r="FK706" t="str">
            <v>#N/D</v>
          </cell>
          <cell r="FL706" t="str">
            <v>$706</v>
          </cell>
          <cell r="FM706" t="str">
            <v>#N/D</v>
          </cell>
          <cell r="FN706" t="str">
            <v>#N/D</v>
          </cell>
          <cell r="FO706" t="str">
            <v>#N/D</v>
          </cell>
          <cell r="FP706" t="str">
            <v>#N/D</v>
          </cell>
          <cell r="FQ706" t="str">
            <v>#¡REF!</v>
          </cell>
          <cell r="FR706" t="str">
            <v>#N/D</v>
          </cell>
          <cell r="FS706"/>
          <cell r="FT706"/>
          <cell r="FU706"/>
          <cell r="FV706">
            <v>0</v>
          </cell>
          <cell r="FW706" t="str">
            <v>#N/D</v>
          </cell>
          <cell r="FX706"/>
          <cell r="FY706"/>
          <cell r="FZ706"/>
          <cell r="GA706"/>
          <cell r="GB706"/>
          <cell r="GC706"/>
        </row>
        <row r="707">
          <cell r="A707"/>
          <cell r="B707"/>
          <cell r="C707">
            <v>2025</v>
          </cell>
          <cell r="D707"/>
          <cell r="E707"/>
          <cell r="F707"/>
          <cell r="G707"/>
          <cell r="H707"/>
          <cell r="I707"/>
          <cell r="J707"/>
          <cell r="K707"/>
          <cell r="L707"/>
          <cell r="M707"/>
          <cell r="N707"/>
          <cell r="O707"/>
          <cell r="P707"/>
          <cell r="Q707"/>
          <cell r="R707"/>
          <cell r="S707"/>
          <cell r="T707"/>
          <cell r="U707"/>
          <cell r="V707"/>
          <cell r="W707"/>
          <cell r="X707"/>
          <cell r="Y707"/>
          <cell r="Z707"/>
          <cell r="AA707"/>
          <cell r="AB707"/>
          <cell r="AC707"/>
          <cell r="AD707"/>
          <cell r="AE707"/>
          <cell r="AF707"/>
          <cell r="AG707"/>
          <cell r="AH707"/>
          <cell r="AI707"/>
          <cell r="AJ707"/>
          <cell r="AK707"/>
          <cell r="AL707"/>
          <cell r="AM707" t="str">
            <v>#¡VALOR!</v>
          </cell>
          <cell r="AN707">
            <v>0</v>
          </cell>
          <cell r="AO707"/>
          <cell r="AP707"/>
          <cell r="AQ707"/>
          <cell r="AR707"/>
          <cell r="AS707"/>
          <cell r="AT707"/>
          <cell r="AU707"/>
          <cell r="AV707"/>
          <cell r="AW707"/>
          <cell r="AX707"/>
          <cell r="AY707"/>
          <cell r="AZ707"/>
          <cell r="BA707"/>
          <cell r="BB707"/>
          <cell r="BC707"/>
          <cell r="BD707"/>
          <cell r="BE707"/>
          <cell r="BF707"/>
          <cell r="BG707"/>
          <cell r="BH707"/>
          <cell r="BI707"/>
          <cell r="BJ707"/>
          <cell r="BK707"/>
          <cell r="BL707"/>
          <cell r="BM707"/>
          <cell r="BN707"/>
          <cell r="BO707"/>
          <cell r="BP707"/>
          <cell r="BQ707"/>
          <cell r="BR707"/>
          <cell r="BS707"/>
          <cell r="BT707"/>
          <cell r="BU707"/>
          <cell r="BV707"/>
          <cell r="BW707"/>
          <cell r="BX707"/>
          <cell r="BY707"/>
          <cell r="BZ707"/>
          <cell r="CA707"/>
          <cell r="CB707"/>
          <cell r="CC707"/>
          <cell r="CD707"/>
          <cell r="CE707"/>
          <cell r="CF707"/>
          <cell r="CG707"/>
          <cell r="CH707"/>
          <cell r="CI707"/>
          <cell r="CJ707"/>
          <cell r="CK707"/>
          <cell r="CL707"/>
          <cell r="CM707"/>
          <cell r="CN707"/>
          <cell r="CO707"/>
          <cell r="CP707"/>
          <cell r="CQ707"/>
          <cell r="CR707"/>
          <cell r="CS707"/>
          <cell r="CT707"/>
          <cell r="CU707"/>
          <cell r="CV707"/>
          <cell r="CW707"/>
          <cell r="CX707"/>
          <cell r="CY707"/>
          <cell r="CZ707"/>
          <cell r="DA707"/>
          <cell r="DB707"/>
          <cell r="DC707"/>
          <cell r="DD707"/>
          <cell r="DE707"/>
          <cell r="DF707"/>
          <cell r="DG707"/>
          <cell r="DH707"/>
          <cell r="DI707"/>
          <cell r="DJ707"/>
          <cell r="DK707"/>
          <cell r="DL707"/>
          <cell r="DM707"/>
          <cell r="DN707"/>
          <cell r="DO707"/>
          <cell r="DP707"/>
          <cell r="DQ707"/>
          <cell r="DR707"/>
          <cell r="DS707"/>
          <cell r="DT707"/>
          <cell r="DU707"/>
          <cell r="DV707"/>
          <cell r="DW707"/>
          <cell r="DX707"/>
          <cell r="DY707"/>
          <cell r="DZ707"/>
          <cell r="EA707"/>
          <cell r="EB707"/>
          <cell r="EC707"/>
          <cell r="ED707"/>
          <cell r="EE707"/>
          <cell r="EF707"/>
          <cell r="EG707"/>
          <cell r="EH707"/>
          <cell r="EI707"/>
          <cell r="EJ707"/>
          <cell r="EK707"/>
          <cell r="EL707"/>
          <cell r="EM707"/>
          <cell r="EN707"/>
          <cell r="EO707"/>
          <cell r="EP707"/>
          <cell r="EQ707"/>
          <cell r="ER707"/>
          <cell r="ES707"/>
          <cell r="ET707"/>
          <cell r="EU707" t="str">
            <v>$ -</v>
          </cell>
          <cell r="EV707"/>
          <cell r="EW707"/>
          <cell r="EX707"/>
          <cell r="EY707"/>
          <cell r="EZ707"/>
          <cell r="FA707"/>
          <cell r="FB707">
            <v>0</v>
          </cell>
          <cell r="FC707" t="str">
            <v>#¡VALOR!</v>
          </cell>
          <cell r="FD707">
            <v>0</v>
          </cell>
          <cell r="FE707" t="str">
            <v>$ 0</v>
          </cell>
          <cell r="FF707" t="str">
            <v>#¡VALOR!</v>
          </cell>
          <cell r="FG707" t="str">
            <v>#¡VALOR!</v>
          </cell>
          <cell r="FH707"/>
          <cell r="FI707"/>
          <cell r="FJ707" t="str">
            <v>#N/D</v>
          </cell>
          <cell r="FK707" t="str">
            <v>#N/D</v>
          </cell>
          <cell r="FL707" t="str">
            <v>$707</v>
          </cell>
          <cell r="FM707" t="str">
            <v>#N/D</v>
          </cell>
          <cell r="FN707" t="str">
            <v>#N/D</v>
          </cell>
          <cell r="FO707" t="str">
            <v>#N/D</v>
          </cell>
          <cell r="FP707" t="str">
            <v>#N/D</v>
          </cell>
          <cell r="FQ707" t="str">
            <v>#¡REF!</v>
          </cell>
          <cell r="FR707" t="str">
            <v>#N/D</v>
          </cell>
          <cell r="FS707"/>
          <cell r="FT707"/>
          <cell r="FU707"/>
          <cell r="FV707">
            <v>0</v>
          </cell>
          <cell r="FW707" t="str">
            <v>#N/D</v>
          </cell>
          <cell r="FX707"/>
          <cell r="FY707"/>
          <cell r="FZ707"/>
          <cell r="GA707"/>
          <cell r="GB707"/>
          <cell r="GC707"/>
        </row>
        <row r="708">
          <cell r="A708"/>
          <cell r="B708"/>
          <cell r="C708">
            <v>2025</v>
          </cell>
          <cell r="D708"/>
          <cell r="E708"/>
          <cell r="F708"/>
          <cell r="G708"/>
          <cell r="H708"/>
          <cell r="I708"/>
          <cell r="J708"/>
          <cell r="K708"/>
          <cell r="L708"/>
          <cell r="M708"/>
          <cell r="N708"/>
          <cell r="O708"/>
          <cell r="P708"/>
          <cell r="Q708"/>
          <cell r="R708"/>
          <cell r="S708"/>
          <cell r="T708"/>
          <cell r="U708"/>
          <cell r="V708"/>
          <cell r="W708"/>
          <cell r="X708"/>
          <cell r="Y708"/>
          <cell r="Z708"/>
          <cell r="AA708"/>
          <cell r="AB708"/>
          <cell r="AC708"/>
          <cell r="AD708"/>
          <cell r="AE708"/>
          <cell r="AF708"/>
          <cell r="AG708"/>
          <cell r="AH708"/>
          <cell r="AI708"/>
          <cell r="AJ708"/>
          <cell r="AK708"/>
          <cell r="AL708"/>
          <cell r="AM708" t="str">
            <v>#¡VALOR!</v>
          </cell>
          <cell r="AN708">
            <v>0</v>
          </cell>
          <cell r="AO708"/>
          <cell r="AP708"/>
          <cell r="AQ708"/>
          <cell r="AR708"/>
          <cell r="AS708"/>
          <cell r="AT708"/>
          <cell r="AU708"/>
          <cell r="AV708"/>
          <cell r="AW708"/>
          <cell r="AX708"/>
          <cell r="AY708"/>
          <cell r="AZ708"/>
          <cell r="BA708"/>
          <cell r="BB708"/>
          <cell r="BC708"/>
          <cell r="BD708"/>
          <cell r="BE708"/>
          <cell r="BF708"/>
          <cell r="BG708"/>
          <cell r="BH708"/>
          <cell r="BI708"/>
          <cell r="BJ708"/>
          <cell r="BK708"/>
          <cell r="BL708"/>
          <cell r="BM708"/>
          <cell r="BN708"/>
          <cell r="BO708"/>
          <cell r="BP708"/>
          <cell r="BQ708"/>
          <cell r="BR708"/>
          <cell r="BS708"/>
          <cell r="BT708"/>
          <cell r="BU708"/>
          <cell r="BV708"/>
          <cell r="BW708"/>
          <cell r="BX708"/>
          <cell r="BY708"/>
          <cell r="BZ708"/>
          <cell r="CA708"/>
          <cell r="CB708"/>
          <cell r="CC708"/>
          <cell r="CD708"/>
          <cell r="CE708"/>
          <cell r="CF708"/>
          <cell r="CG708"/>
          <cell r="CH708"/>
          <cell r="CI708"/>
          <cell r="CJ708"/>
          <cell r="CK708"/>
          <cell r="CL708"/>
          <cell r="CM708"/>
          <cell r="CN708"/>
          <cell r="CO708"/>
          <cell r="CP708"/>
          <cell r="CQ708"/>
          <cell r="CR708"/>
          <cell r="CS708"/>
          <cell r="CT708"/>
          <cell r="CU708"/>
          <cell r="CV708"/>
          <cell r="CW708"/>
          <cell r="CX708"/>
          <cell r="CY708"/>
          <cell r="CZ708"/>
          <cell r="DA708"/>
          <cell r="DB708"/>
          <cell r="DC708"/>
          <cell r="DD708"/>
          <cell r="DE708"/>
          <cell r="DF708"/>
          <cell r="DG708"/>
          <cell r="DH708"/>
          <cell r="DI708"/>
          <cell r="DJ708"/>
          <cell r="DK708"/>
          <cell r="DL708"/>
          <cell r="DM708"/>
          <cell r="DN708"/>
          <cell r="DO708"/>
          <cell r="DP708"/>
          <cell r="DQ708"/>
          <cell r="DR708"/>
          <cell r="DS708"/>
          <cell r="DT708"/>
          <cell r="DU708"/>
          <cell r="DV708"/>
          <cell r="DW708"/>
          <cell r="DX708"/>
          <cell r="DY708"/>
          <cell r="DZ708"/>
          <cell r="EA708"/>
          <cell r="EB708"/>
          <cell r="EC708"/>
          <cell r="ED708"/>
          <cell r="EE708"/>
          <cell r="EF708"/>
          <cell r="EG708"/>
          <cell r="EH708"/>
          <cell r="EI708"/>
          <cell r="EJ708"/>
          <cell r="EK708"/>
          <cell r="EL708"/>
          <cell r="EM708"/>
          <cell r="EN708"/>
          <cell r="EO708"/>
          <cell r="EP708"/>
          <cell r="EQ708"/>
          <cell r="ER708"/>
          <cell r="ES708"/>
          <cell r="ET708"/>
          <cell r="EU708" t="str">
            <v>$ -</v>
          </cell>
          <cell r="EV708"/>
          <cell r="EW708"/>
          <cell r="EX708"/>
          <cell r="EY708"/>
          <cell r="EZ708"/>
          <cell r="FA708"/>
          <cell r="FB708">
            <v>0</v>
          </cell>
          <cell r="FC708" t="str">
            <v>#¡VALOR!</v>
          </cell>
          <cell r="FD708">
            <v>0</v>
          </cell>
          <cell r="FE708" t="str">
            <v>$ 0</v>
          </cell>
          <cell r="FF708" t="str">
            <v>#¡VALOR!</v>
          </cell>
          <cell r="FG708" t="str">
            <v>#¡VALOR!</v>
          </cell>
          <cell r="FH708"/>
          <cell r="FI708"/>
          <cell r="FJ708" t="str">
            <v>#N/D</v>
          </cell>
          <cell r="FK708" t="str">
            <v>#N/D</v>
          </cell>
          <cell r="FL708" t="str">
            <v>$708</v>
          </cell>
          <cell r="FM708" t="str">
            <v>#N/D</v>
          </cell>
          <cell r="FN708" t="str">
            <v>#N/D</v>
          </cell>
          <cell r="FO708" t="str">
            <v>#N/D</v>
          </cell>
          <cell r="FP708" t="str">
            <v>#N/D</v>
          </cell>
          <cell r="FQ708" t="str">
            <v>#¡REF!</v>
          </cell>
          <cell r="FR708" t="str">
            <v>#N/D</v>
          </cell>
          <cell r="FS708"/>
          <cell r="FT708"/>
          <cell r="FU708"/>
          <cell r="FV708">
            <v>0</v>
          </cell>
          <cell r="FW708" t="str">
            <v>#N/D</v>
          </cell>
          <cell r="FX708"/>
          <cell r="FY708"/>
          <cell r="FZ708"/>
          <cell r="GA708"/>
          <cell r="GB708"/>
          <cell r="GC708"/>
        </row>
        <row r="709">
          <cell r="A709"/>
          <cell r="B709"/>
          <cell r="C709">
            <v>2025</v>
          </cell>
          <cell r="D709"/>
          <cell r="E709"/>
          <cell r="F709"/>
          <cell r="G709"/>
          <cell r="H709"/>
          <cell r="I709"/>
          <cell r="J709"/>
          <cell r="K709"/>
          <cell r="L709"/>
          <cell r="M709"/>
          <cell r="N709"/>
          <cell r="O709"/>
          <cell r="P709"/>
          <cell r="Q709"/>
          <cell r="R709"/>
          <cell r="S709"/>
          <cell r="T709"/>
          <cell r="U709"/>
          <cell r="V709"/>
          <cell r="W709"/>
          <cell r="X709"/>
          <cell r="Y709"/>
          <cell r="Z709"/>
          <cell r="AA709"/>
          <cell r="AB709"/>
          <cell r="AC709"/>
          <cell r="AD709"/>
          <cell r="AE709"/>
          <cell r="AF709"/>
          <cell r="AG709"/>
          <cell r="AH709"/>
          <cell r="AI709"/>
          <cell r="AJ709"/>
          <cell r="AK709"/>
          <cell r="AL709"/>
          <cell r="AM709" t="str">
            <v>#¡VALOR!</v>
          </cell>
          <cell r="AN709">
            <v>0</v>
          </cell>
          <cell r="AO709"/>
          <cell r="AP709"/>
          <cell r="AQ709"/>
          <cell r="AR709"/>
          <cell r="AS709"/>
          <cell r="AT709"/>
          <cell r="AU709"/>
          <cell r="AV709"/>
          <cell r="AW709"/>
          <cell r="AX709"/>
          <cell r="AY709"/>
          <cell r="AZ709"/>
          <cell r="BA709"/>
          <cell r="BB709"/>
          <cell r="BC709"/>
          <cell r="BD709"/>
          <cell r="BE709"/>
          <cell r="BF709"/>
          <cell r="BG709"/>
          <cell r="BH709"/>
          <cell r="BI709"/>
          <cell r="BJ709"/>
          <cell r="BK709"/>
          <cell r="BL709"/>
          <cell r="BM709"/>
          <cell r="BN709"/>
          <cell r="BO709"/>
          <cell r="BP709"/>
          <cell r="BQ709"/>
          <cell r="BR709"/>
          <cell r="BS709"/>
          <cell r="BT709"/>
          <cell r="BU709"/>
          <cell r="BV709"/>
          <cell r="BW709"/>
          <cell r="BX709"/>
          <cell r="BY709"/>
          <cell r="BZ709"/>
          <cell r="CA709"/>
          <cell r="CB709"/>
          <cell r="CC709"/>
          <cell r="CD709"/>
          <cell r="CE709"/>
          <cell r="CF709"/>
          <cell r="CG709"/>
          <cell r="CH709"/>
          <cell r="CI709"/>
          <cell r="CJ709"/>
          <cell r="CK709"/>
          <cell r="CL709"/>
          <cell r="CM709"/>
          <cell r="CN709"/>
          <cell r="CO709"/>
          <cell r="CP709"/>
          <cell r="CQ709"/>
          <cell r="CR709"/>
          <cell r="CS709"/>
          <cell r="CT709"/>
          <cell r="CU709"/>
          <cell r="CV709"/>
          <cell r="CW709"/>
          <cell r="CX709"/>
          <cell r="CY709"/>
          <cell r="CZ709"/>
          <cell r="DA709"/>
          <cell r="DB709"/>
          <cell r="DC709"/>
          <cell r="DD709"/>
          <cell r="DE709"/>
          <cell r="DF709"/>
          <cell r="DG709"/>
          <cell r="DH709"/>
          <cell r="DI709"/>
          <cell r="DJ709"/>
          <cell r="DK709"/>
          <cell r="DL709"/>
          <cell r="DM709"/>
          <cell r="DN709"/>
          <cell r="DO709"/>
          <cell r="DP709"/>
          <cell r="DQ709"/>
          <cell r="DR709"/>
          <cell r="DS709"/>
          <cell r="DT709"/>
          <cell r="DU709"/>
          <cell r="DV709"/>
          <cell r="DW709"/>
          <cell r="DX709"/>
          <cell r="DY709"/>
          <cell r="DZ709"/>
          <cell r="EA709"/>
          <cell r="EB709"/>
          <cell r="EC709"/>
          <cell r="ED709"/>
          <cell r="EE709"/>
          <cell r="EF709"/>
          <cell r="EG709"/>
          <cell r="EH709"/>
          <cell r="EI709"/>
          <cell r="EJ709"/>
          <cell r="EK709"/>
          <cell r="EL709"/>
          <cell r="EM709"/>
          <cell r="EN709"/>
          <cell r="EO709"/>
          <cell r="EP709"/>
          <cell r="EQ709"/>
          <cell r="ER709"/>
          <cell r="ES709"/>
          <cell r="ET709"/>
          <cell r="EU709" t="str">
            <v>$ -</v>
          </cell>
          <cell r="EV709"/>
          <cell r="EW709"/>
          <cell r="EX709"/>
          <cell r="EY709"/>
          <cell r="EZ709"/>
          <cell r="FA709"/>
          <cell r="FB709">
            <v>0</v>
          </cell>
          <cell r="FC709" t="str">
            <v>#¡VALOR!</v>
          </cell>
          <cell r="FD709">
            <v>0</v>
          </cell>
          <cell r="FE709" t="str">
            <v>$ 0</v>
          </cell>
          <cell r="FF709" t="str">
            <v>#¡VALOR!</v>
          </cell>
          <cell r="FG709" t="str">
            <v>#¡VALOR!</v>
          </cell>
          <cell r="FH709"/>
          <cell r="FI709"/>
          <cell r="FJ709" t="str">
            <v>#N/D</v>
          </cell>
          <cell r="FK709" t="str">
            <v>#N/D</v>
          </cell>
          <cell r="FL709" t="str">
            <v>$709</v>
          </cell>
          <cell r="FM709" t="str">
            <v>#N/D</v>
          </cell>
          <cell r="FN709" t="str">
            <v>#N/D</v>
          </cell>
          <cell r="FO709" t="str">
            <v>#N/D</v>
          </cell>
          <cell r="FP709" t="str">
            <v>#N/D</v>
          </cell>
          <cell r="FQ709" t="str">
            <v>#¡REF!</v>
          </cell>
          <cell r="FR709" t="str">
            <v>#N/D</v>
          </cell>
          <cell r="FS709"/>
          <cell r="FT709"/>
          <cell r="FU709"/>
          <cell r="FV709">
            <v>0</v>
          </cell>
          <cell r="FW709" t="str">
            <v>#N/D</v>
          </cell>
          <cell r="FX709"/>
          <cell r="FY709"/>
          <cell r="FZ709"/>
          <cell r="GA709"/>
          <cell r="GB709"/>
          <cell r="GC709"/>
        </row>
        <row r="710">
          <cell r="A710"/>
          <cell r="B710"/>
          <cell r="C710">
            <v>2025</v>
          </cell>
          <cell r="D710"/>
          <cell r="E710"/>
          <cell r="F710"/>
          <cell r="G710"/>
          <cell r="H710"/>
          <cell r="I710"/>
          <cell r="J710"/>
          <cell r="K710"/>
          <cell r="L710"/>
          <cell r="M710"/>
          <cell r="N710"/>
          <cell r="O710"/>
          <cell r="P710"/>
          <cell r="Q710"/>
          <cell r="R710"/>
          <cell r="S710"/>
          <cell r="T710"/>
          <cell r="U710"/>
          <cell r="V710"/>
          <cell r="W710"/>
          <cell r="X710"/>
          <cell r="Y710"/>
          <cell r="Z710"/>
          <cell r="AA710"/>
          <cell r="AB710"/>
          <cell r="AC710"/>
          <cell r="AD710"/>
          <cell r="AE710"/>
          <cell r="AF710"/>
          <cell r="AG710"/>
          <cell r="AH710"/>
          <cell r="AI710"/>
          <cell r="AJ710"/>
          <cell r="AK710"/>
          <cell r="AL710"/>
          <cell r="AM710" t="str">
            <v>#¡VALOR!</v>
          </cell>
          <cell r="AN710">
            <v>0</v>
          </cell>
          <cell r="AO710"/>
          <cell r="AP710"/>
          <cell r="AQ710"/>
          <cell r="AR710"/>
          <cell r="AS710"/>
          <cell r="AT710"/>
          <cell r="AU710"/>
          <cell r="AV710"/>
          <cell r="AW710"/>
          <cell r="AX710"/>
          <cell r="AY710"/>
          <cell r="AZ710"/>
          <cell r="BA710"/>
          <cell r="BB710"/>
          <cell r="BC710"/>
          <cell r="BD710"/>
          <cell r="BE710"/>
          <cell r="BF710"/>
          <cell r="BG710"/>
          <cell r="BH710"/>
          <cell r="BI710"/>
          <cell r="BJ710"/>
          <cell r="BK710"/>
          <cell r="BL710"/>
          <cell r="BM710"/>
          <cell r="BN710"/>
          <cell r="BO710"/>
          <cell r="BP710"/>
          <cell r="BQ710"/>
          <cell r="BR710"/>
          <cell r="BS710"/>
          <cell r="BT710"/>
          <cell r="BU710"/>
          <cell r="BV710"/>
          <cell r="BW710"/>
          <cell r="BX710"/>
          <cell r="BY710"/>
          <cell r="BZ710"/>
          <cell r="CA710"/>
          <cell r="CB710"/>
          <cell r="CC710"/>
          <cell r="CD710"/>
          <cell r="CE710"/>
          <cell r="CF710"/>
          <cell r="CG710"/>
          <cell r="CH710"/>
          <cell r="CI710"/>
          <cell r="CJ710"/>
          <cell r="CK710"/>
          <cell r="CL710"/>
          <cell r="CM710"/>
          <cell r="CN710"/>
          <cell r="CO710"/>
          <cell r="CP710"/>
          <cell r="CQ710"/>
          <cell r="CR710"/>
          <cell r="CS710"/>
          <cell r="CT710"/>
          <cell r="CU710"/>
          <cell r="CV710"/>
          <cell r="CW710"/>
          <cell r="CX710"/>
          <cell r="CY710"/>
          <cell r="CZ710"/>
          <cell r="DA710"/>
          <cell r="DB710"/>
          <cell r="DC710"/>
          <cell r="DD710"/>
          <cell r="DE710"/>
          <cell r="DF710"/>
          <cell r="DG710"/>
          <cell r="DH710"/>
          <cell r="DI710"/>
          <cell r="DJ710"/>
          <cell r="DK710"/>
          <cell r="DL710"/>
          <cell r="DM710"/>
          <cell r="DN710"/>
          <cell r="DO710"/>
          <cell r="DP710"/>
          <cell r="DQ710"/>
          <cell r="DR710"/>
          <cell r="DS710"/>
          <cell r="DT710"/>
          <cell r="DU710"/>
          <cell r="DV710"/>
          <cell r="DW710"/>
          <cell r="DX710"/>
          <cell r="DY710"/>
          <cell r="DZ710"/>
          <cell r="EA710"/>
          <cell r="EB710"/>
          <cell r="EC710"/>
          <cell r="ED710"/>
          <cell r="EE710"/>
          <cell r="EF710"/>
          <cell r="EG710"/>
          <cell r="EH710"/>
          <cell r="EI710"/>
          <cell r="EJ710"/>
          <cell r="EK710"/>
          <cell r="EL710"/>
          <cell r="EM710"/>
          <cell r="EN710"/>
          <cell r="EO710"/>
          <cell r="EP710"/>
          <cell r="EQ710"/>
          <cell r="ER710"/>
          <cell r="ES710"/>
          <cell r="ET710"/>
          <cell r="EU710" t="str">
            <v>$ -</v>
          </cell>
          <cell r="EV710"/>
          <cell r="EW710"/>
          <cell r="EX710"/>
          <cell r="EY710"/>
          <cell r="EZ710"/>
          <cell r="FA710"/>
          <cell r="FB710">
            <v>0</v>
          </cell>
          <cell r="FC710" t="str">
            <v>#¡VALOR!</v>
          </cell>
          <cell r="FD710">
            <v>0</v>
          </cell>
          <cell r="FE710" t="str">
            <v>$ 0</v>
          </cell>
          <cell r="FF710" t="str">
            <v>#¡VALOR!</v>
          </cell>
          <cell r="FG710" t="str">
            <v>#¡VALOR!</v>
          </cell>
          <cell r="FH710"/>
          <cell r="FI710"/>
          <cell r="FJ710" t="str">
            <v>#N/D</v>
          </cell>
          <cell r="FK710" t="str">
            <v>#N/D</v>
          </cell>
          <cell r="FL710" t="str">
            <v>$710</v>
          </cell>
          <cell r="FM710" t="str">
            <v>#N/D</v>
          </cell>
          <cell r="FN710" t="str">
            <v>#N/D</v>
          </cell>
          <cell r="FO710" t="str">
            <v>#N/D</v>
          </cell>
          <cell r="FP710" t="str">
            <v>#N/D</v>
          </cell>
          <cell r="FQ710" t="str">
            <v>#¡REF!</v>
          </cell>
          <cell r="FR710" t="str">
            <v>#N/D</v>
          </cell>
          <cell r="FS710"/>
          <cell r="FT710"/>
          <cell r="FU710"/>
          <cell r="FV710">
            <v>0</v>
          </cell>
          <cell r="FW710" t="str">
            <v>#N/D</v>
          </cell>
          <cell r="FX710"/>
          <cell r="FY710"/>
          <cell r="FZ710"/>
          <cell r="GA710"/>
          <cell r="GB710"/>
          <cell r="GC710"/>
        </row>
        <row r="711">
          <cell r="A711"/>
          <cell r="B711"/>
          <cell r="C711">
            <v>2025</v>
          </cell>
          <cell r="D711"/>
          <cell r="E711"/>
          <cell r="F711"/>
          <cell r="G711"/>
          <cell r="H711"/>
          <cell r="I711"/>
          <cell r="J711"/>
          <cell r="K711"/>
          <cell r="L711"/>
          <cell r="M711"/>
          <cell r="N711"/>
          <cell r="O711"/>
          <cell r="P711"/>
          <cell r="Q711"/>
          <cell r="R711"/>
          <cell r="S711"/>
          <cell r="T711"/>
          <cell r="U711"/>
          <cell r="V711"/>
          <cell r="W711"/>
          <cell r="X711"/>
          <cell r="Y711"/>
          <cell r="Z711"/>
          <cell r="AA711"/>
          <cell r="AB711"/>
          <cell r="AC711"/>
          <cell r="AD711"/>
          <cell r="AE711"/>
          <cell r="AF711"/>
          <cell r="AG711"/>
          <cell r="AH711"/>
          <cell r="AI711"/>
          <cell r="AJ711"/>
          <cell r="AK711"/>
          <cell r="AL711"/>
          <cell r="AM711" t="str">
            <v>#¡VALOR!</v>
          </cell>
          <cell r="AN711">
            <v>0</v>
          </cell>
          <cell r="AO711"/>
          <cell r="AP711"/>
          <cell r="AQ711"/>
          <cell r="AR711"/>
          <cell r="AS711"/>
          <cell r="AT711"/>
          <cell r="AU711"/>
          <cell r="AV711"/>
          <cell r="AW711"/>
          <cell r="AX711"/>
          <cell r="AY711"/>
          <cell r="AZ711"/>
          <cell r="BA711"/>
          <cell r="BB711"/>
          <cell r="BC711"/>
          <cell r="BD711"/>
          <cell r="BE711"/>
          <cell r="BF711"/>
          <cell r="BG711"/>
          <cell r="BH711"/>
          <cell r="BI711"/>
          <cell r="BJ711"/>
          <cell r="BK711"/>
          <cell r="BL711"/>
          <cell r="BM711"/>
          <cell r="BN711"/>
          <cell r="BO711"/>
          <cell r="BP711"/>
          <cell r="BQ711"/>
          <cell r="BR711"/>
          <cell r="BS711"/>
          <cell r="BT711"/>
          <cell r="BU711"/>
          <cell r="BV711"/>
          <cell r="BW711"/>
          <cell r="BX711"/>
          <cell r="BY711"/>
          <cell r="BZ711"/>
          <cell r="CA711"/>
          <cell r="CB711"/>
          <cell r="CC711"/>
          <cell r="CD711"/>
          <cell r="CE711"/>
          <cell r="CF711"/>
          <cell r="CG711"/>
          <cell r="CH711"/>
          <cell r="CI711"/>
          <cell r="CJ711"/>
          <cell r="CK711"/>
          <cell r="CL711"/>
          <cell r="CM711"/>
          <cell r="CN711"/>
          <cell r="CO711"/>
          <cell r="CP711"/>
          <cell r="CQ711"/>
          <cell r="CR711"/>
          <cell r="CS711"/>
          <cell r="CT711"/>
          <cell r="CU711"/>
          <cell r="CV711"/>
          <cell r="CW711"/>
          <cell r="CX711"/>
          <cell r="CY711"/>
          <cell r="CZ711"/>
          <cell r="DA711"/>
          <cell r="DB711"/>
          <cell r="DC711"/>
          <cell r="DD711"/>
          <cell r="DE711"/>
          <cell r="DF711"/>
          <cell r="DG711"/>
          <cell r="DH711"/>
          <cell r="DI711"/>
          <cell r="DJ711"/>
          <cell r="DK711"/>
          <cell r="DL711"/>
          <cell r="DM711"/>
          <cell r="DN711"/>
          <cell r="DO711"/>
          <cell r="DP711"/>
          <cell r="DQ711"/>
          <cell r="DR711"/>
          <cell r="DS711"/>
          <cell r="DT711"/>
          <cell r="DU711"/>
          <cell r="DV711"/>
          <cell r="DW711"/>
          <cell r="DX711"/>
          <cell r="DY711"/>
          <cell r="DZ711"/>
          <cell r="EA711"/>
          <cell r="EB711"/>
          <cell r="EC711"/>
          <cell r="ED711"/>
          <cell r="EE711"/>
          <cell r="EF711"/>
          <cell r="EG711"/>
          <cell r="EH711"/>
          <cell r="EI711"/>
          <cell r="EJ711"/>
          <cell r="EK711"/>
          <cell r="EL711"/>
          <cell r="EM711"/>
          <cell r="EN711"/>
          <cell r="EO711"/>
          <cell r="EP711"/>
          <cell r="EQ711"/>
          <cell r="ER711"/>
          <cell r="ES711"/>
          <cell r="ET711"/>
          <cell r="EU711" t="str">
            <v>$ -</v>
          </cell>
          <cell r="EV711"/>
          <cell r="EW711"/>
          <cell r="EX711"/>
          <cell r="EY711"/>
          <cell r="EZ711"/>
          <cell r="FA711"/>
          <cell r="FB711">
            <v>0</v>
          </cell>
          <cell r="FC711" t="str">
            <v>#¡VALOR!</v>
          </cell>
          <cell r="FD711">
            <v>0</v>
          </cell>
          <cell r="FE711" t="str">
            <v>$ 0</v>
          </cell>
          <cell r="FF711" t="str">
            <v>#¡VALOR!</v>
          </cell>
          <cell r="FG711" t="str">
            <v>#¡VALOR!</v>
          </cell>
          <cell r="FH711"/>
          <cell r="FI711"/>
          <cell r="FJ711" t="str">
            <v>#N/D</v>
          </cell>
          <cell r="FK711" t="str">
            <v>#N/D</v>
          </cell>
          <cell r="FL711" t="str">
            <v>$711</v>
          </cell>
          <cell r="FM711" t="str">
            <v>#N/D</v>
          </cell>
          <cell r="FN711" t="str">
            <v>#N/D</v>
          </cell>
          <cell r="FO711" t="str">
            <v>#N/D</v>
          </cell>
          <cell r="FP711" t="str">
            <v>#N/D</v>
          </cell>
          <cell r="FQ711" t="str">
            <v>#¡REF!</v>
          </cell>
          <cell r="FR711" t="str">
            <v>#N/D</v>
          </cell>
          <cell r="FS711"/>
          <cell r="FT711"/>
          <cell r="FU711"/>
          <cell r="FV711">
            <v>0</v>
          </cell>
          <cell r="FW711" t="str">
            <v>#N/D</v>
          </cell>
          <cell r="FX711"/>
          <cell r="FY711"/>
          <cell r="FZ711"/>
          <cell r="GA711"/>
          <cell r="GB711"/>
          <cell r="GC711"/>
        </row>
        <row r="712">
          <cell r="A712"/>
          <cell r="B712"/>
          <cell r="C712">
            <v>2025</v>
          </cell>
          <cell r="D712"/>
          <cell r="E712"/>
          <cell r="F712"/>
          <cell r="G712"/>
          <cell r="H712"/>
          <cell r="I712"/>
          <cell r="J712"/>
          <cell r="K712"/>
          <cell r="L712"/>
          <cell r="M712"/>
          <cell r="N712"/>
          <cell r="O712"/>
          <cell r="P712"/>
          <cell r="Q712"/>
          <cell r="R712"/>
          <cell r="S712"/>
          <cell r="T712"/>
          <cell r="U712"/>
          <cell r="V712"/>
          <cell r="W712"/>
          <cell r="X712"/>
          <cell r="Y712"/>
          <cell r="Z712"/>
          <cell r="AA712"/>
          <cell r="AB712"/>
          <cell r="AC712"/>
          <cell r="AD712"/>
          <cell r="AE712"/>
          <cell r="AF712"/>
          <cell r="AG712"/>
          <cell r="AH712"/>
          <cell r="AI712"/>
          <cell r="AJ712"/>
          <cell r="AK712"/>
          <cell r="AL712"/>
          <cell r="AM712" t="str">
            <v>#¡VALOR!</v>
          </cell>
          <cell r="AN712">
            <v>0</v>
          </cell>
          <cell r="AO712"/>
          <cell r="AP712"/>
          <cell r="AQ712"/>
          <cell r="AR712"/>
          <cell r="AS712"/>
          <cell r="AT712"/>
          <cell r="AU712"/>
          <cell r="AV712"/>
          <cell r="AW712"/>
          <cell r="AX712"/>
          <cell r="AY712"/>
          <cell r="AZ712"/>
          <cell r="BA712"/>
          <cell r="BB712"/>
          <cell r="BC712"/>
          <cell r="BD712"/>
          <cell r="BE712"/>
          <cell r="BF712"/>
          <cell r="BG712"/>
          <cell r="BH712"/>
          <cell r="BI712"/>
          <cell r="BJ712"/>
          <cell r="BK712"/>
          <cell r="BL712"/>
          <cell r="BM712"/>
          <cell r="BN712"/>
          <cell r="BO712"/>
          <cell r="BP712"/>
          <cell r="BQ712"/>
          <cell r="BR712"/>
          <cell r="BS712"/>
          <cell r="BT712"/>
          <cell r="BU712"/>
          <cell r="BV712"/>
          <cell r="BW712"/>
          <cell r="BX712"/>
          <cell r="BY712"/>
          <cell r="BZ712"/>
          <cell r="CA712"/>
          <cell r="CB712"/>
          <cell r="CC712"/>
          <cell r="CD712"/>
          <cell r="CE712"/>
          <cell r="CF712"/>
          <cell r="CG712"/>
          <cell r="CH712"/>
          <cell r="CI712"/>
          <cell r="CJ712"/>
          <cell r="CK712"/>
          <cell r="CL712"/>
          <cell r="CM712"/>
          <cell r="CN712"/>
          <cell r="CO712"/>
          <cell r="CP712"/>
          <cell r="CQ712"/>
          <cell r="CR712"/>
          <cell r="CS712"/>
          <cell r="CT712"/>
          <cell r="CU712"/>
          <cell r="CV712"/>
          <cell r="CW712"/>
          <cell r="CX712"/>
          <cell r="CY712"/>
          <cell r="CZ712"/>
          <cell r="DA712"/>
          <cell r="DB712"/>
          <cell r="DC712"/>
          <cell r="DD712"/>
          <cell r="DE712"/>
          <cell r="DF712"/>
          <cell r="DG712"/>
          <cell r="DH712"/>
          <cell r="DI712"/>
          <cell r="DJ712"/>
          <cell r="DK712"/>
          <cell r="DL712"/>
          <cell r="DM712"/>
          <cell r="DN712"/>
          <cell r="DO712"/>
          <cell r="DP712"/>
          <cell r="DQ712"/>
          <cell r="DR712"/>
          <cell r="DS712"/>
          <cell r="DT712"/>
          <cell r="DU712"/>
          <cell r="DV712"/>
          <cell r="DW712"/>
          <cell r="DX712"/>
          <cell r="DY712"/>
          <cell r="DZ712"/>
          <cell r="EA712"/>
          <cell r="EB712"/>
          <cell r="EC712"/>
          <cell r="ED712"/>
          <cell r="EE712"/>
          <cell r="EF712"/>
          <cell r="EG712"/>
          <cell r="EH712"/>
          <cell r="EI712"/>
          <cell r="EJ712"/>
          <cell r="EK712"/>
          <cell r="EL712"/>
          <cell r="EM712"/>
          <cell r="EN712"/>
          <cell r="EO712"/>
          <cell r="EP712"/>
          <cell r="EQ712"/>
          <cell r="ER712"/>
          <cell r="ES712"/>
          <cell r="ET712"/>
          <cell r="EU712" t="str">
            <v>$ -</v>
          </cell>
          <cell r="EV712"/>
          <cell r="EW712"/>
          <cell r="EX712"/>
          <cell r="EY712"/>
          <cell r="EZ712"/>
          <cell r="FA712"/>
          <cell r="FB712">
            <v>0</v>
          </cell>
          <cell r="FC712" t="str">
            <v>#¡VALOR!</v>
          </cell>
          <cell r="FD712">
            <v>0</v>
          </cell>
          <cell r="FE712" t="str">
            <v>$ 0</v>
          </cell>
          <cell r="FF712" t="str">
            <v>#¡VALOR!</v>
          </cell>
          <cell r="FG712" t="str">
            <v>#¡VALOR!</v>
          </cell>
          <cell r="FH712"/>
          <cell r="FI712"/>
          <cell r="FJ712" t="str">
            <v>#N/D</v>
          </cell>
          <cell r="FK712" t="str">
            <v>#N/D</v>
          </cell>
          <cell r="FL712" t="str">
            <v>$712</v>
          </cell>
          <cell r="FM712" t="str">
            <v>#N/D</v>
          </cell>
          <cell r="FN712" t="str">
            <v>#N/D</v>
          </cell>
          <cell r="FO712" t="str">
            <v>#N/D</v>
          </cell>
          <cell r="FP712" t="str">
            <v>#N/D</v>
          </cell>
          <cell r="FQ712" t="str">
            <v>#¡REF!</v>
          </cell>
          <cell r="FR712" t="str">
            <v>#N/D</v>
          </cell>
          <cell r="FS712"/>
          <cell r="FT712"/>
          <cell r="FU712"/>
          <cell r="FV712">
            <v>0</v>
          </cell>
          <cell r="FW712" t="str">
            <v>#N/D</v>
          </cell>
          <cell r="FX712"/>
          <cell r="FY712"/>
          <cell r="FZ712"/>
          <cell r="GA712"/>
          <cell r="GB712"/>
          <cell r="GC712"/>
        </row>
        <row r="713">
          <cell r="A713"/>
          <cell r="B713"/>
          <cell r="C713">
            <v>2025</v>
          </cell>
          <cell r="D713"/>
          <cell r="E713"/>
          <cell r="F713"/>
          <cell r="G713"/>
          <cell r="H713"/>
          <cell r="I713"/>
          <cell r="J713"/>
          <cell r="K713"/>
          <cell r="L713"/>
          <cell r="M713"/>
          <cell r="N713"/>
          <cell r="O713"/>
          <cell r="P713"/>
          <cell r="Q713"/>
          <cell r="R713"/>
          <cell r="S713"/>
          <cell r="T713"/>
          <cell r="U713"/>
          <cell r="V713"/>
          <cell r="W713"/>
          <cell r="X713"/>
          <cell r="Y713"/>
          <cell r="Z713"/>
          <cell r="AA713"/>
          <cell r="AB713"/>
          <cell r="AC713"/>
          <cell r="AD713"/>
          <cell r="AE713"/>
          <cell r="AF713"/>
          <cell r="AG713"/>
          <cell r="AH713"/>
          <cell r="AI713"/>
          <cell r="AJ713"/>
          <cell r="AK713"/>
          <cell r="AL713"/>
          <cell r="AM713" t="str">
            <v>#¡VALOR!</v>
          </cell>
          <cell r="AN713">
            <v>0</v>
          </cell>
          <cell r="AO713"/>
          <cell r="AP713"/>
          <cell r="AQ713"/>
          <cell r="AR713"/>
          <cell r="AS713"/>
          <cell r="AT713"/>
          <cell r="AU713"/>
          <cell r="AV713"/>
          <cell r="AW713"/>
          <cell r="AX713"/>
          <cell r="AY713"/>
          <cell r="AZ713"/>
          <cell r="BA713"/>
          <cell r="BB713"/>
          <cell r="BC713"/>
          <cell r="BD713"/>
          <cell r="BE713"/>
          <cell r="BF713"/>
          <cell r="BG713"/>
          <cell r="BH713"/>
          <cell r="BI713"/>
          <cell r="BJ713"/>
          <cell r="BK713"/>
          <cell r="BL713"/>
          <cell r="BM713"/>
          <cell r="BN713"/>
          <cell r="BO713"/>
          <cell r="BP713"/>
          <cell r="BQ713"/>
          <cell r="BR713"/>
          <cell r="BS713"/>
          <cell r="BT713"/>
          <cell r="BU713"/>
          <cell r="BV713"/>
          <cell r="BW713"/>
          <cell r="BX713"/>
          <cell r="BY713"/>
          <cell r="BZ713"/>
          <cell r="CA713"/>
          <cell r="CB713"/>
          <cell r="CC713"/>
          <cell r="CD713"/>
          <cell r="CE713"/>
          <cell r="CF713"/>
          <cell r="CG713"/>
          <cell r="CH713"/>
          <cell r="CI713"/>
          <cell r="CJ713"/>
          <cell r="CK713"/>
          <cell r="CL713"/>
          <cell r="CM713"/>
          <cell r="CN713"/>
          <cell r="CO713"/>
          <cell r="CP713"/>
          <cell r="CQ713"/>
          <cell r="CR713"/>
          <cell r="CS713"/>
          <cell r="CT713"/>
          <cell r="CU713"/>
          <cell r="CV713"/>
          <cell r="CW713"/>
          <cell r="CX713"/>
          <cell r="CY713"/>
          <cell r="CZ713"/>
          <cell r="DA713"/>
          <cell r="DB713"/>
          <cell r="DC713"/>
          <cell r="DD713"/>
          <cell r="DE713"/>
          <cell r="DF713"/>
          <cell r="DG713"/>
          <cell r="DH713"/>
          <cell r="DI713"/>
          <cell r="DJ713"/>
          <cell r="DK713"/>
          <cell r="DL713"/>
          <cell r="DM713"/>
          <cell r="DN713"/>
          <cell r="DO713"/>
          <cell r="DP713"/>
          <cell r="DQ713"/>
          <cell r="DR713"/>
          <cell r="DS713"/>
          <cell r="DT713"/>
          <cell r="DU713"/>
          <cell r="DV713"/>
          <cell r="DW713"/>
          <cell r="DX713"/>
          <cell r="DY713"/>
          <cell r="DZ713"/>
          <cell r="EA713"/>
          <cell r="EB713"/>
          <cell r="EC713"/>
          <cell r="ED713"/>
          <cell r="EE713"/>
          <cell r="EF713"/>
          <cell r="EG713"/>
          <cell r="EH713"/>
          <cell r="EI713"/>
          <cell r="EJ713"/>
          <cell r="EK713"/>
          <cell r="EL713"/>
          <cell r="EM713"/>
          <cell r="EN713"/>
          <cell r="EO713"/>
          <cell r="EP713"/>
          <cell r="EQ713"/>
          <cell r="ER713"/>
          <cell r="ES713"/>
          <cell r="ET713"/>
          <cell r="EU713" t="str">
            <v>$ -</v>
          </cell>
          <cell r="EV713"/>
          <cell r="EW713"/>
          <cell r="EX713"/>
          <cell r="EY713"/>
          <cell r="EZ713"/>
          <cell r="FA713"/>
          <cell r="FB713">
            <v>0</v>
          </cell>
          <cell r="FC713" t="str">
            <v>#¡VALOR!</v>
          </cell>
          <cell r="FD713">
            <v>0</v>
          </cell>
          <cell r="FE713" t="str">
            <v>$ 0</v>
          </cell>
          <cell r="FF713" t="str">
            <v>#¡VALOR!</v>
          </cell>
          <cell r="FG713" t="str">
            <v>#¡VALOR!</v>
          </cell>
          <cell r="FH713"/>
          <cell r="FI713"/>
          <cell r="FJ713" t="str">
            <v>#N/D</v>
          </cell>
          <cell r="FK713" t="str">
            <v>#N/D</v>
          </cell>
          <cell r="FL713" t="str">
            <v>$713</v>
          </cell>
          <cell r="FM713" t="str">
            <v>#N/D</v>
          </cell>
          <cell r="FN713" t="str">
            <v>#N/D</v>
          </cell>
          <cell r="FO713" t="str">
            <v>#N/D</v>
          </cell>
          <cell r="FP713" t="str">
            <v>#N/D</v>
          </cell>
          <cell r="FQ713" t="str">
            <v>#¡REF!</v>
          </cell>
          <cell r="FR713" t="str">
            <v>#N/D</v>
          </cell>
          <cell r="FS713"/>
          <cell r="FT713"/>
          <cell r="FU713"/>
          <cell r="FV713">
            <v>0</v>
          </cell>
          <cell r="FW713" t="str">
            <v>#N/D</v>
          </cell>
          <cell r="FX713"/>
          <cell r="FY713"/>
          <cell r="FZ713"/>
          <cell r="GA713"/>
          <cell r="GB713"/>
          <cell r="GC713"/>
        </row>
        <row r="714">
          <cell r="A714"/>
          <cell r="B714"/>
          <cell r="C714">
            <v>2025</v>
          </cell>
          <cell r="D714"/>
          <cell r="E714"/>
          <cell r="F714"/>
          <cell r="G714"/>
          <cell r="H714"/>
          <cell r="I714"/>
          <cell r="J714"/>
          <cell r="K714"/>
          <cell r="L714"/>
          <cell r="M714"/>
          <cell r="N714"/>
          <cell r="O714"/>
          <cell r="P714"/>
          <cell r="Q714"/>
          <cell r="R714"/>
          <cell r="S714"/>
          <cell r="T714"/>
          <cell r="U714"/>
          <cell r="V714"/>
          <cell r="W714"/>
          <cell r="X714"/>
          <cell r="Y714"/>
          <cell r="Z714"/>
          <cell r="AA714"/>
          <cell r="AB714"/>
          <cell r="AC714"/>
          <cell r="AD714"/>
          <cell r="AE714"/>
          <cell r="AF714"/>
          <cell r="AG714"/>
          <cell r="AH714"/>
          <cell r="AI714"/>
          <cell r="AJ714"/>
          <cell r="AK714"/>
          <cell r="AL714"/>
          <cell r="AM714" t="str">
            <v>#¡VALOR!</v>
          </cell>
          <cell r="AN714">
            <v>0</v>
          </cell>
          <cell r="AO714"/>
          <cell r="AP714"/>
          <cell r="AQ714"/>
          <cell r="AR714"/>
          <cell r="AS714"/>
          <cell r="AT714"/>
          <cell r="AU714"/>
          <cell r="AV714"/>
          <cell r="AW714"/>
          <cell r="AX714"/>
          <cell r="AY714"/>
          <cell r="AZ714"/>
          <cell r="BA714"/>
          <cell r="BB714"/>
          <cell r="BC714"/>
          <cell r="BD714"/>
          <cell r="BE714"/>
          <cell r="BF714"/>
          <cell r="BG714"/>
          <cell r="BH714"/>
          <cell r="BI714"/>
          <cell r="BJ714"/>
          <cell r="BK714"/>
          <cell r="BL714"/>
          <cell r="BM714"/>
          <cell r="BN714"/>
          <cell r="BO714"/>
          <cell r="BP714"/>
          <cell r="BQ714"/>
          <cell r="BR714"/>
          <cell r="BS714"/>
          <cell r="BT714"/>
          <cell r="BU714"/>
          <cell r="BV714"/>
          <cell r="BW714"/>
          <cell r="BX714"/>
          <cell r="BY714"/>
          <cell r="BZ714"/>
          <cell r="CA714"/>
          <cell r="CB714"/>
          <cell r="CC714"/>
          <cell r="CD714"/>
          <cell r="CE714"/>
          <cell r="CF714"/>
          <cell r="CG714"/>
          <cell r="CH714"/>
          <cell r="CI714"/>
          <cell r="CJ714"/>
          <cell r="CK714"/>
          <cell r="CL714"/>
          <cell r="CM714"/>
          <cell r="CN714"/>
          <cell r="CO714"/>
          <cell r="CP714"/>
          <cell r="CQ714"/>
          <cell r="CR714"/>
          <cell r="CS714"/>
          <cell r="CT714"/>
          <cell r="CU714"/>
          <cell r="CV714"/>
          <cell r="CW714"/>
          <cell r="CX714"/>
          <cell r="CY714"/>
          <cell r="CZ714"/>
          <cell r="DA714"/>
          <cell r="DB714"/>
          <cell r="DC714"/>
          <cell r="DD714"/>
          <cell r="DE714"/>
          <cell r="DF714"/>
          <cell r="DG714"/>
          <cell r="DH714"/>
          <cell r="DI714"/>
          <cell r="DJ714"/>
          <cell r="DK714"/>
          <cell r="DL714"/>
          <cell r="DM714"/>
          <cell r="DN714"/>
          <cell r="DO714"/>
          <cell r="DP714"/>
          <cell r="DQ714"/>
          <cell r="DR714"/>
          <cell r="DS714"/>
          <cell r="DT714"/>
          <cell r="DU714"/>
          <cell r="DV714"/>
          <cell r="DW714"/>
          <cell r="DX714"/>
          <cell r="DY714"/>
          <cell r="DZ714"/>
          <cell r="EA714"/>
          <cell r="EB714"/>
          <cell r="EC714"/>
          <cell r="ED714"/>
          <cell r="EE714"/>
          <cell r="EF714"/>
          <cell r="EG714"/>
          <cell r="EH714"/>
          <cell r="EI714"/>
          <cell r="EJ714"/>
          <cell r="EK714"/>
          <cell r="EL714"/>
          <cell r="EM714"/>
          <cell r="EN714"/>
          <cell r="EO714"/>
          <cell r="EP714"/>
          <cell r="EQ714"/>
          <cell r="ER714"/>
          <cell r="ES714"/>
          <cell r="ET714"/>
          <cell r="EU714" t="str">
            <v>$ -</v>
          </cell>
          <cell r="EV714"/>
          <cell r="EW714"/>
          <cell r="EX714"/>
          <cell r="EY714"/>
          <cell r="EZ714"/>
          <cell r="FA714"/>
          <cell r="FB714">
            <v>0</v>
          </cell>
          <cell r="FC714" t="str">
            <v>#¡VALOR!</v>
          </cell>
          <cell r="FD714">
            <v>0</v>
          </cell>
          <cell r="FE714" t="str">
            <v>$ 0</v>
          </cell>
          <cell r="FF714" t="str">
            <v>#¡VALOR!</v>
          </cell>
          <cell r="FG714" t="str">
            <v>#¡VALOR!</v>
          </cell>
          <cell r="FH714"/>
          <cell r="FI714"/>
          <cell r="FJ714" t="str">
            <v>#N/D</v>
          </cell>
          <cell r="FK714" t="str">
            <v>#N/D</v>
          </cell>
          <cell r="FL714" t="str">
            <v>$714</v>
          </cell>
          <cell r="FM714" t="str">
            <v>#N/D</v>
          </cell>
          <cell r="FN714" t="str">
            <v>#N/D</v>
          </cell>
          <cell r="FO714" t="str">
            <v>#N/D</v>
          </cell>
          <cell r="FP714" t="str">
            <v>#N/D</v>
          </cell>
          <cell r="FQ714" t="str">
            <v>#¡REF!</v>
          </cell>
          <cell r="FR714" t="str">
            <v>#N/D</v>
          </cell>
          <cell r="FS714"/>
          <cell r="FT714"/>
          <cell r="FU714"/>
          <cell r="FV714">
            <v>0</v>
          </cell>
          <cell r="FW714" t="str">
            <v>#N/D</v>
          </cell>
          <cell r="FX714"/>
          <cell r="FY714"/>
          <cell r="FZ714"/>
          <cell r="GA714"/>
          <cell r="GB714"/>
          <cell r="GC714"/>
        </row>
        <row r="715">
          <cell r="A715"/>
          <cell r="B715"/>
          <cell r="C715">
            <v>2025</v>
          </cell>
          <cell r="D715"/>
          <cell r="E715"/>
          <cell r="F715"/>
          <cell r="G715"/>
          <cell r="H715"/>
          <cell r="I715"/>
          <cell r="J715"/>
          <cell r="K715"/>
          <cell r="L715"/>
          <cell r="M715"/>
          <cell r="N715"/>
          <cell r="O715"/>
          <cell r="P715"/>
          <cell r="Q715"/>
          <cell r="R715"/>
          <cell r="S715"/>
          <cell r="T715"/>
          <cell r="U715"/>
          <cell r="V715"/>
          <cell r="W715"/>
          <cell r="X715"/>
          <cell r="Y715"/>
          <cell r="Z715"/>
          <cell r="AA715"/>
          <cell r="AB715"/>
          <cell r="AC715"/>
          <cell r="AD715"/>
          <cell r="AE715"/>
          <cell r="AF715"/>
          <cell r="AG715"/>
          <cell r="AH715"/>
          <cell r="AI715"/>
          <cell r="AJ715"/>
          <cell r="AK715"/>
          <cell r="AL715"/>
          <cell r="AM715" t="str">
            <v>#¡VALOR!</v>
          </cell>
          <cell r="AN715">
            <v>0</v>
          </cell>
          <cell r="AO715"/>
          <cell r="AP715"/>
          <cell r="AQ715"/>
          <cell r="AR715"/>
          <cell r="AS715"/>
          <cell r="AT715"/>
          <cell r="AU715"/>
          <cell r="AV715"/>
          <cell r="AW715"/>
          <cell r="AX715"/>
          <cell r="AY715"/>
          <cell r="AZ715"/>
          <cell r="BA715"/>
          <cell r="BB715"/>
          <cell r="BC715"/>
          <cell r="BD715"/>
          <cell r="BE715"/>
          <cell r="BF715"/>
          <cell r="BG715"/>
          <cell r="BH715"/>
          <cell r="BI715"/>
          <cell r="BJ715"/>
          <cell r="BK715"/>
          <cell r="BL715"/>
          <cell r="BM715"/>
          <cell r="BN715"/>
          <cell r="BO715"/>
          <cell r="BP715"/>
          <cell r="BQ715"/>
          <cell r="BR715"/>
          <cell r="BS715"/>
          <cell r="BT715"/>
          <cell r="BU715"/>
          <cell r="BV715"/>
          <cell r="BW715"/>
          <cell r="BX715"/>
          <cell r="BY715"/>
          <cell r="BZ715"/>
          <cell r="CA715"/>
          <cell r="CB715"/>
          <cell r="CC715"/>
          <cell r="CD715"/>
          <cell r="CE715"/>
          <cell r="CF715"/>
          <cell r="CG715"/>
          <cell r="CH715"/>
          <cell r="CI715"/>
          <cell r="CJ715"/>
          <cell r="CK715"/>
          <cell r="CL715"/>
          <cell r="CM715"/>
          <cell r="CN715"/>
          <cell r="CO715"/>
          <cell r="CP715"/>
          <cell r="CQ715"/>
          <cell r="CR715"/>
          <cell r="CS715"/>
          <cell r="CT715"/>
          <cell r="CU715"/>
          <cell r="CV715"/>
          <cell r="CW715"/>
          <cell r="CX715"/>
          <cell r="CY715"/>
          <cell r="CZ715"/>
          <cell r="DA715"/>
          <cell r="DB715"/>
          <cell r="DC715"/>
          <cell r="DD715"/>
          <cell r="DE715"/>
          <cell r="DF715"/>
          <cell r="DG715"/>
          <cell r="DH715"/>
          <cell r="DI715"/>
          <cell r="DJ715"/>
          <cell r="DK715"/>
          <cell r="DL715"/>
          <cell r="DM715"/>
          <cell r="DN715"/>
          <cell r="DO715"/>
          <cell r="DP715"/>
          <cell r="DQ715"/>
          <cell r="DR715"/>
          <cell r="DS715"/>
          <cell r="DT715"/>
          <cell r="DU715"/>
          <cell r="DV715"/>
          <cell r="DW715"/>
          <cell r="DX715"/>
          <cell r="DY715"/>
          <cell r="DZ715"/>
          <cell r="EA715"/>
          <cell r="EB715"/>
          <cell r="EC715"/>
          <cell r="ED715"/>
          <cell r="EE715"/>
          <cell r="EF715"/>
          <cell r="EG715"/>
          <cell r="EH715"/>
          <cell r="EI715"/>
          <cell r="EJ715"/>
          <cell r="EK715"/>
          <cell r="EL715"/>
          <cell r="EM715"/>
          <cell r="EN715"/>
          <cell r="EO715"/>
          <cell r="EP715"/>
          <cell r="EQ715"/>
          <cell r="ER715"/>
          <cell r="ES715"/>
          <cell r="ET715"/>
          <cell r="EU715" t="str">
            <v>$ -</v>
          </cell>
          <cell r="EV715"/>
          <cell r="EW715"/>
          <cell r="EX715"/>
          <cell r="EY715"/>
          <cell r="EZ715"/>
          <cell r="FA715"/>
          <cell r="FB715">
            <v>0</v>
          </cell>
          <cell r="FC715" t="str">
            <v>#¡VALOR!</v>
          </cell>
          <cell r="FD715">
            <v>0</v>
          </cell>
          <cell r="FE715" t="str">
            <v>$ 0</v>
          </cell>
          <cell r="FF715" t="str">
            <v>#¡VALOR!</v>
          </cell>
          <cell r="FG715" t="str">
            <v>#¡VALOR!</v>
          </cell>
          <cell r="FH715"/>
          <cell r="FI715"/>
          <cell r="FJ715" t="str">
            <v>#N/D</v>
          </cell>
          <cell r="FK715" t="str">
            <v>#N/D</v>
          </cell>
          <cell r="FL715" t="str">
            <v>$715</v>
          </cell>
          <cell r="FM715" t="str">
            <v>#N/D</v>
          </cell>
          <cell r="FN715" t="str">
            <v>#N/D</v>
          </cell>
          <cell r="FO715" t="str">
            <v>#N/D</v>
          </cell>
          <cell r="FP715" t="str">
            <v>#N/D</v>
          </cell>
          <cell r="FQ715" t="str">
            <v>#¡REF!</v>
          </cell>
          <cell r="FR715" t="str">
            <v>#N/D</v>
          </cell>
          <cell r="FS715"/>
          <cell r="FT715"/>
          <cell r="FU715"/>
          <cell r="FV715">
            <v>0</v>
          </cell>
          <cell r="FW715" t="str">
            <v>#N/D</v>
          </cell>
          <cell r="FX715"/>
          <cell r="FY715"/>
          <cell r="FZ715"/>
          <cell r="GA715"/>
          <cell r="GB715"/>
          <cell r="GC715"/>
        </row>
        <row r="716">
          <cell r="A716"/>
          <cell r="B716"/>
          <cell r="C716">
            <v>2025</v>
          </cell>
          <cell r="D716"/>
          <cell r="E716"/>
          <cell r="F716"/>
          <cell r="G716"/>
          <cell r="H716"/>
          <cell r="I716"/>
          <cell r="J716"/>
          <cell r="K716"/>
          <cell r="L716"/>
          <cell r="M716"/>
          <cell r="N716"/>
          <cell r="O716"/>
          <cell r="P716"/>
          <cell r="Q716"/>
          <cell r="R716"/>
          <cell r="S716"/>
          <cell r="T716"/>
          <cell r="U716"/>
          <cell r="V716"/>
          <cell r="W716"/>
          <cell r="X716"/>
          <cell r="Y716"/>
          <cell r="Z716"/>
          <cell r="AA716"/>
          <cell r="AB716"/>
          <cell r="AC716"/>
          <cell r="AD716"/>
          <cell r="AE716"/>
          <cell r="AF716"/>
          <cell r="AG716"/>
          <cell r="AH716"/>
          <cell r="AI716"/>
          <cell r="AJ716"/>
          <cell r="AK716"/>
          <cell r="AL716"/>
          <cell r="AM716" t="str">
            <v>#¡VALOR!</v>
          </cell>
          <cell r="AN716">
            <v>0</v>
          </cell>
          <cell r="AO716"/>
          <cell r="AP716"/>
          <cell r="AQ716"/>
          <cell r="AR716"/>
          <cell r="AS716"/>
          <cell r="AT716"/>
          <cell r="AU716"/>
          <cell r="AV716"/>
          <cell r="AW716"/>
          <cell r="AX716"/>
          <cell r="AY716"/>
          <cell r="AZ716"/>
          <cell r="BA716"/>
          <cell r="BB716"/>
          <cell r="BC716"/>
          <cell r="BD716"/>
          <cell r="BE716"/>
          <cell r="BF716"/>
          <cell r="BG716"/>
          <cell r="BH716"/>
          <cell r="BI716"/>
          <cell r="BJ716"/>
          <cell r="BK716"/>
          <cell r="BL716"/>
          <cell r="BM716"/>
          <cell r="BN716"/>
          <cell r="BO716"/>
          <cell r="BP716"/>
          <cell r="BQ716"/>
          <cell r="BR716"/>
          <cell r="BS716"/>
          <cell r="BT716"/>
          <cell r="BU716"/>
          <cell r="BV716"/>
          <cell r="BW716"/>
          <cell r="BX716"/>
          <cell r="BY716"/>
          <cell r="BZ716"/>
          <cell r="CA716"/>
          <cell r="CB716"/>
          <cell r="CC716"/>
          <cell r="CD716"/>
          <cell r="CE716"/>
          <cell r="CF716"/>
          <cell r="CG716"/>
          <cell r="CH716"/>
          <cell r="CI716"/>
          <cell r="CJ716"/>
          <cell r="CK716"/>
          <cell r="CL716"/>
          <cell r="CM716"/>
          <cell r="CN716"/>
          <cell r="CO716"/>
          <cell r="CP716"/>
          <cell r="CQ716"/>
          <cell r="CR716"/>
          <cell r="CS716"/>
          <cell r="CT716"/>
          <cell r="CU716"/>
          <cell r="CV716"/>
          <cell r="CW716"/>
          <cell r="CX716"/>
          <cell r="CY716"/>
          <cell r="CZ716"/>
          <cell r="DA716"/>
          <cell r="DB716"/>
          <cell r="DC716"/>
          <cell r="DD716"/>
          <cell r="DE716"/>
          <cell r="DF716"/>
          <cell r="DG716"/>
          <cell r="DH716"/>
          <cell r="DI716"/>
          <cell r="DJ716"/>
          <cell r="DK716"/>
          <cell r="DL716"/>
          <cell r="DM716"/>
          <cell r="DN716"/>
          <cell r="DO716"/>
          <cell r="DP716"/>
          <cell r="DQ716"/>
          <cell r="DR716"/>
          <cell r="DS716"/>
          <cell r="DT716"/>
          <cell r="DU716"/>
          <cell r="DV716"/>
          <cell r="DW716"/>
          <cell r="DX716"/>
          <cell r="DY716"/>
          <cell r="DZ716"/>
          <cell r="EA716"/>
          <cell r="EB716"/>
          <cell r="EC716"/>
          <cell r="ED716"/>
          <cell r="EE716"/>
          <cell r="EF716"/>
          <cell r="EG716"/>
          <cell r="EH716"/>
          <cell r="EI716"/>
          <cell r="EJ716"/>
          <cell r="EK716"/>
          <cell r="EL716"/>
          <cell r="EM716"/>
          <cell r="EN716"/>
          <cell r="EO716"/>
          <cell r="EP716"/>
          <cell r="EQ716"/>
          <cell r="ER716"/>
          <cell r="ES716"/>
          <cell r="ET716"/>
          <cell r="EU716" t="str">
            <v>$ -</v>
          </cell>
          <cell r="EV716"/>
          <cell r="EW716"/>
          <cell r="EX716"/>
          <cell r="EY716"/>
          <cell r="EZ716"/>
          <cell r="FA716"/>
          <cell r="FB716">
            <v>0</v>
          </cell>
          <cell r="FC716" t="str">
            <v>#¡VALOR!</v>
          </cell>
          <cell r="FD716">
            <v>0</v>
          </cell>
          <cell r="FE716" t="str">
            <v>$ 0</v>
          </cell>
          <cell r="FF716" t="str">
            <v>#¡VALOR!</v>
          </cell>
          <cell r="FG716" t="str">
            <v>#¡VALOR!</v>
          </cell>
          <cell r="FH716"/>
          <cell r="FI716"/>
          <cell r="FJ716" t="str">
            <v>#N/D</v>
          </cell>
          <cell r="FK716" t="str">
            <v>#N/D</v>
          </cell>
          <cell r="FL716" t="str">
            <v>$716</v>
          </cell>
          <cell r="FM716" t="str">
            <v>#N/D</v>
          </cell>
          <cell r="FN716" t="str">
            <v>#N/D</v>
          </cell>
          <cell r="FO716" t="str">
            <v>#N/D</v>
          </cell>
          <cell r="FP716" t="str">
            <v>#N/D</v>
          </cell>
          <cell r="FQ716" t="str">
            <v>#¡REF!</v>
          </cell>
          <cell r="FR716" t="str">
            <v>#N/D</v>
          </cell>
          <cell r="FS716"/>
          <cell r="FT716"/>
          <cell r="FU716"/>
          <cell r="FV716">
            <v>0</v>
          </cell>
          <cell r="FW716" t="str">
            <v>#N/D</v>
          </cell>
          <cell r="FX716"/>
          <cell r="FY716"/>
          <cell r="FZ716"/>
          <cell r="GA716"/>
          <cell r="GB716"/>
          <cell r="GC716"/>
        </row>
        <row r="717">
          <cell r="A717"/>
          <cell r="B717"/>
          <cell r="C717">
            <v>2025</v>
          </cell>
          <cell r="D717"/>
          <cell r="E717"/>
          <cell r="F717"/>
          <cell r="G717"/>
          <cell r="H717"/>
          <cell r="I717"/>
          <cell r="J717"/>
          <cell r="K717"/>
          <cell r="L717"/>
          <cell r="M717"/>
          <cell r="N717"/>
          <cell r="O717"/>
          <cell r="P717"/>
          <cell r="Q717"/>
          <cell r="R717"/>
          <cell r="S717"/>
          <cell r="T717"/>
          <cell r="U717"/>
          <cell r="V717"/>
          <cell r="W717"/>
          <cell r="X717"/>
          <cell r="Y717"/>
          <cell r="Z717"/>
          <cell r="AA717"/>
          <cell r="AB717"/>
          <cell r="AC717"/>
          <cell r="AD717"/>
          <cell r="AE717"/>
          <cell r="AF717"/>
          <cell r="AG717"/>
          <cell r="AH717"/>
          <cell r="AI717"/>
          <cell r="AJ717"/>
          <cell r="AK717"/>
          <cell r="AL717"/>
          <cell r="AM717" t="str">
            <v>#¡VALOR!</v>
          </cell>
          <cell r="AN717">
            <v>0</v>
          </cell>
          <cell r="AO717"/>
          <cell r="AP717"/>
          <cell r="AQ717"/>
          <cell r="AR717"/>
          <cell r="AS717"/>
          <cell r="AT717"/>
          <cell r="AU717"/>
          <cell r="AV717"/>
          <cell r="AW717"/>
          <cell r="AX717"/>
          <cell r="AY717"/>
          <cell r="AZ717"/>
          <cell r="BA717"/>
          <cell r="BB717"/>
          <cell r="BC717"/>
          <cell r="BD717"/>
          <cell r="BE717"/>
          <cell r="BF717"/>
          <cell r="BG717"/>
          <cell r="BH717"/>
          <cell r="BI717"/>
          <cell r="BJ717"/>
          <cell r="BK717"/>
          <cell r="BL717"/>
          <cell r="BM717"/>
          <cell r="BN717"/>
          <cell r="BO717"/>
          <cell r="BP717"/>
          <cell r="BQ717"/>
          <cell r="BR717"/>
          <cell r="BS717"/>
          <cell r="BT717"/>
          <cell r="BU717"/>
          <cell r="BV717"/>
          <cell r="BW717"/>
          <cell r="BX717"/>
          <cell r="BY717"/>
          <cell r="BZ717"/>
          <cell r="CA717"/>
          <cell r="CB717"/>
          <cell r="CC717"/>
          <cell r="CD717"/>
          <cell r="CE717"/>
          <cell r="CF717"/>
          <cell r="CG717"/>
          <cell r="CH717"/>
          <cell r="CI717"/>
          <cell r="CJ717"/>
          <cell r="CK717"/>
          <cell r="CL717"/>
          <cell r="CM717"/>
          <cell r="CN717"/>
          <cell r="CO717"/>
          <cell r="CP717"/>
          <cell r="CQ717"/>
          <cell r="CR717"/>
          <cell r="CS717"/>
          <cell r="CT717"/>
          <cell r="CU717"/>
          <cell r="CV717"/>
          <cell r="CW717"/>
          <cell r="CX717"/>
          <cell r="CY717"/>
          <cell r="CZ717"/>
          <cell r="DA717"/>
          <cell r="DB717"/>
          <cell r="DC717"/>
          <cell r="DD717"/>
          <cell r="DE717"/>
          <cell r="DF717"/>
          <cell r="DG717"/>
          <cell r="DH717"/>
          <cell r="DI717"/>
          <cell r="DJ717"/>
          <cell r="DK717"/>
          <cell r="DL717"/>
          <cell r="DM717"/>
          <cell r="DN717"/>
          <cell r="DO717"/>
          <cell r="DP717"/>
          <cell r="DQ717"/>
          <cell r="DR717"/>
          <cell r="DS717"/>
          <cell r="DT717"/>
          <cell r="DU717"/>
          <cell r="DV717"/>
          <cell r="DW717"/>
          <cell r="DX717"/>
          <cell r="DY717"/>
          <cell r="DZ717"/>
          <cell r="EA717"/>
          <cell r="EB717"/>
          <cell r="EC717"/>
          <cell r="ED717"/>
          <cell r="EE717"/>
          <cell r="EF717"/>
          <cell r="EG717"/>
          <cell r="EH717"/>
          <cell r="EI717"/>
          <cell r="EJ717"/>
          <cell r="EK717"/>
          <cell r="EL717"/>
          <cell r="EM717"/>
          <cell r="EN717"/>
          <cell r="EO717"/>
          <cell r="EP717"/>
          <cell r="EQ717"/>
          <cell r="ER717"/>
          <cell r="ES717"/>
          <cell r="ET717"/>
          <cell r="EU717" t="str">
            <v>$ -</v>
          </cell>
          <cell r="EV717"/>
          <cell r="EW717"/>
          <cell r="EX717"/>
          <cell r="EY717"/>
          <cell r="EZ717"/>
          <cell r="FA717"/>
          <cell r="FB717">
            <v>0</v>
          </cell>
          <cell r="FC717" t="str">
            <v>#¡VALOR!</v>
          </cell>
          <cell r="FD717">
            <v>0</v>
          </cell>
          <cell r="FE717" t="str">
            <v>$ 0</v>
          </cell>
          <cell r="FF717" t="str">
            <v>#¡VALOR!</v>
          </cell>
          <cell r="FG717" t="str">
            <v>#¡VALOR!</v>
          </cell>
          <cell r="FH717"/>
          <cell r="FI717"/>
          <cell r="FJ717" t="str">
            <v>#N/D</v>
          </cell>
          <cell r="FK717" t="str">
            <v>#N/D</v>
          </cell>
          <cell r="FL717" t="str">
            <v>$717</v>
          </cell>
          <cell r="FM717" t="str">
            <v>#N/D</v>
          </cell>
          <cell r="FN717" t="str">
            <v>#N/D</v>
          </cell>
          <cell r="FO717" t="str">
            <v>#N/D</v>
          </cell>
          <cell r="FP717" t="str">
            <v>#N/D</v>
          </cell>
          <cell r="FQ717" t="str">
            <v>#¡REF!</v>
          </cell>
          <cell r="FR717" t="str">
            <v>#N/D</v>
          </cell>
          <cell r="FS717"/>
          <cell r="FT717"/>
          <cell r="FU717"/>
          <cell r="FV717">
            <v>0</v>
          </cell>
          <cell r="FW717" t="str">
            <v>#N/D</v>
          </cell>
          <cell r="FX717"/>
          <cell r="FY717"/>
          <cell r="FZ717"/>
          <cell r="GA717"/>
          <cell r="GB717"/>
          <cell r="GC717"/>
        </row>
        <row r="718">
          <cell r="A718"/>
          <cell r="B718"/>
          <cell r="C718">
            <v>2025</v>
          </cell>
          <cell r="D718"/>
          <cell r="E718"/>
          <cell r="F718"/>
          <cell r="G718"/>
          <cell r="H718"/>
          <cell r="I718"/>
          <cell r="J718"/>
          <cell r="K718"/>
          <cell r="L718"/>
          <cell r="M718"/>
          <cell r="N718"/>
          <cell r="O718"/>
          <cell r="P718"/>
          <cell r="Q718"/>
          <cell r="R718"/>
          <cell r="S718"/>
          <cell r="T718"/>
          <cell r="U718"/>
          <cell r="V718"/>
          <cell r="W718"/>
          <cell r="X718"/>
          <cell r="Y718"/>
          <cell r="Z718"/>
          <cell r="AA718"/>
          <cell r="AB718"/>
          <cell r="AC718"/>
          <cell r="AD718"/>
          <cell r="AE718"/>
          <cell r="AF718"/>
          <cell r="AG718"/>
          <cell r="AH718"/>
          <cell r="AI718"/>
          <cell r="AJ718"/>
          <cell r="AK718"/>
          <cell r="AL718"/>
          <cell r="AM718" t="str">
            <v>#¡VALOR!</v>
          </cell>
          <cell r="AN718">
            <v>0</v>
          </cell>
          <cell r="AO718"/>
          <cell r="AP718"/>
          <cell r="AQ718"/>
          <cell r="AR718"/>
          <cell r="AS718"/>
          <cell r="AT718"/>
          <cell r="AU718"/>
          <cell r="AV718"/>
          <cell r="AW718"/>
          <cell r="AX718"/>
          <cell r="AY718"/>
          <cell r="AZ718"/>
          <cell r="BA718"/>
          <cell r="BB718"/>
          <cell r="BC718"/>
          <cell r="BD718"/>
          <cell r="BE718"/>
          <cell r="BF718"/>
          <cell r="BG718"/>
          <cell r="BH718"/>
          <cell r="BI718"/>
          <cell r="BJ718"/>
          <cell r="BK718"/>
          <cell r="BL718"/>
          <cell r="BM718"/>
          <cell r="BN718"/>
          <cell r="BO718"/>
          <cell r="BP718"/>
          <cell r="BQ718"/>
          <cell r="BR718"/>
          <cell r="BS718"/>
          <cell r="BT718"/>
          <cell r="BU718"/>
          <cell r="BV718"/>
          <cell r="BW718"/>
          <cell r="BX718"/>
          <cell r="BY718"/>
          <cell r="BZ718"/>
          <cell r="CA718"/>
          <cell r="CB718"/>
          <cell r="CC718"/>
          <cell r="CD718"/>
          <cell r="CE718"/>
          <cell r="CF718"/>
          <cell r="CG718"/>
          <cell r="CH718"/>
          <cell r="CI718"/>
          <cell r="CJ718"/>
          <cell r="CK718"/>
          <cell r="CL718"/>
          <cell r="CM718"/>
          <cell r="CN718"/>
          <cell r="CO718"/>
          <cell r="CP718"/>
          <cell r="CQ718"/>
          <cell r="CR718"/>
          <cell r="CS718"/>
          <cell r="CT718"/>
          <cell r="CU718"/>
          <cell r="CV718"/>
          <cell r="CW718"/>
          <cell r="CX718"/>
          <cell r="CY718"/>
          <cell r="CZ718"/>
          <cell r="DA718"/>
          <cell r="DB718"/>
          <cell r="DC718"/>
          <cell r="DD718"/>
          <cell r="DE718"/>
          <cell r="DF718"/>
          <cell r="DG718"/>
          <cell r="DH718"/>
          <cell r="DI718"/>
          <cell r="DJ718"/>
          <cell r="DK718"/>
          <cell r="DL718"/>
          <cell r="DM718"/>
          <cell r="DN718"/>
          <cell r="DO718"/>
          <cell r="DP718"/>
          <cell r="DQ718"/>
          <cell r="DR718"/>
          <cell r="DS718"/>
          <cell r="DT718"/>
          <cell r="DU718"/>
          <cell r="DV718"/>
          <cell r="DW718"/>
          <cell r="DX718"/>
          <cell r="DY718"/>
          <cell r="DZ718"/>
          <cell r="EA718"/>
          <cell r="EB718"/>
          <cell r="EC718"/>
          <cell r="ED718"/>
          <cell r="EE718"/>
          <cell r="EF718"/>
          <cell r="EG718"/>
          <cell r="EH718"/>
          <cell r="EI718"/>
          <cell r="EJ718"/>
          <cell r="EK718"/>
          <cell r="EL718"/>
          <cell r="EM718"/>
          <cell r="EN718"/>
          <cell r="EO718"/>
          <cell r="EP718"/>
          <cell r="EQ718"/>
          <cell r="ER718"/>
          <cell r="ES718"/>
          <cell r="ET718"/>
          <cell r="EU718" t="str">
            <v>$ -</v>
          </cell>
          <cell r="EV718"/>
          <cell r="EW718"/>
          <cell r="EX718"/>
          <cell r="EY718"/>
          <cell r="EZ718"/>
          <cell r="FA718"/>
          <cell r="FB718">
            <v>0</v>
          </cell>
          <cell r="FC718" t="str">
            <v>#¡VALOR!</v>
          </cell>
          <cell r="FD718">
            <v>0</v>
          </cell>
          <cell r="FE718" t="str">
            <v>$ 0</v>
          </cell>
          <cell r="FF718" t="str">
            <v>#¡VALOR!</v>
          </cell>
          <cell r="FG718" t="str">
            <v>#¡VALOR!</v>
          </cell>
          <cell r="FH718"/>
          <cell r="FI718"/>
          <cell r="FJ718" t="str">
            <v>#N/D</v>
          </cell>
          <cell r="FK718" t="str">
            <v>#N/D</v>
          </cell>
          <cell r="FL718" t="str">
            <v>$718</v>
          </cell>
          <cell r="FM718" t="str">
            <v>#N/D</v>
          </cell>
          <cell r="FN718" t="str">
            <v>#N/D</v>
          </cell>
          <cell r="FO718" t="str">
            <v>#N/D</v>
          </cell>
          <cell r="FP718" t="str">
            <v>#N/D</v>
          </cell>
          <cell r="FQ718" t="str">
            <v>#¡REF!</v>
          </cell>
          <cell r="FR718" t="str">
            <v>#N/D</v>
          </cell>
          <cell r="FS718"/>
          <cell r="FT718"/>
          <cell r="FU718"/>
          <cell r="FV718">
            <v>0</v>
          </cell>
          <cell r="FW718" t="str">
            <v>#N/D</v>
          </cell>
          <cell r="FX718"/>
          <cell r="FY718"/>
          <cell r="FZ718"/>
          <cell r="GA718"/>
          <cell r="GB718"/>
          <cell r="GC718"/>
        </row>
        <row r="719">
          <cell r="A719"/>
          <cell r="B719"/>
          <cell r="C719">
            <v>2025</v>
          </cell>
          <cell r="D719"/>
          <cell r="E719"/>
          <cell r="F719"/>
          <cell r="G719"/>
          <cell r="H719"/>
          <cell r="I719"/>
          <cell r="J719"/>
          <cell r="K719"/>
          <cell r="L719"/>
          <cell r="M719"/>
          <cell r="N719"/>
          <cell r="O719"/>
          <cell r="P719"/>
          <cell r="Q719"/>
          <cell r="R719"/>
          <cell r="S719"/>
          <cell r="T719"/>
          <cell r="U719"/>
          <cell r="V719"/>
          <cell r="W719"/>
          <cell r="X719"/>
          <cell r="Y719"/>
          <cell r="Z719"/>
          <cell r="AA719"/>
          <cell r="AB719"/>
          <cell r="AC719"/>
          <cell r="AD719"/>
          <cell r="AE719"/>
          <cell r="AF719"/>
          <cell r="AG719"/>
          <cell r="AH719"/>
          <cell r="AI719"/>
          <cell r="AJ719"/>
          <cell r="AK719"/>
          <cell r="AL719"/>
          <cell r="AM719" t="str">
            <v>#¡VALOR!</v>
          </cell>
          <cell r="AN719">
            <v>0</v>
          </cell>
          <cell r="AO719"/>
          <cell r="AP719"/>
          <cell r="AQ719"/>
          <cell r="AR719"/>
          <cell r="AS719"/>
          <cell r="AT719"/>
          <cell r="AU719"/>
          <cell r="AV719"/>
          <cell r="AW719"/>
          <cell r="AX719"/>
          <cell r="AY719"/>
          <cell r="AZ719"/>
          <cell r="BA719"/>
          <cell r="BB719"/>
          <cell r="BC719"/>
          <cell r="BD719"/>
          <cell r="BE719"/>
          <cell r="BF719"/>
          <cell r="BG719"/>
          <cell r="BH719"/>
          <cell r="BI719"/>
          <cell r="BJ719"/>
          <cell r="BK719"/>
          <cell r="BL719"/>
          <cell r="BM719"/>
          <cell r="BN719"/>
          <cell r="BO719"/>
          <cell r="BP719"/>
          <cell r="BQ719"/>
          <cell r="BR719"/>
          <cell r="BS719"/>
          <cell r="BT719"/>
          <cell r="BU719"/>
          <cell r="BV719"/>
          <cell r="BW719"/>
          <cell r="BX719"/>
          <cell r="BY719"/>
          <cell r="BZ719"/>
          <cell r="CA719"/>
          <cell r="CB719"/>
          <cell r="CC719"/>
          <cell r="CD719"/>
          <cell r="CE719"/>
          <cell r="CF719"/>
          <cell r="CG719"/>
          <cell r="CH719"/>
          <cell r="CI719"/>
          <cell r="CJ719"/>
          <cell r="CK719"/>
          <cell r="CL719"/>
          <cell r="CM719"/>
          <cell r="CN719"/>
          <cell r="CO719"/>
          <cell r="CP719"/>
          <cell r="CQ719"/>
          <cell r="CR719"/>
          <cell r="CS719"/>
          <cell r="CT719"/>
          <cell r="CU719"/>
          <cell r="CV719"/>
          <cell r="CW719"/>
          <cell r="CX719"/>
          <cell r="CY719"/>
          <cell r="CZ719"/>
          <cell r="DA719"/>
          <cell r="DB719"/>
          <cell r="DC719"/>
          <cell r="DD719"/>
          <cell r="DE719"/>
          <cell r="DF719"/>
          <cell r="DG719"/>
          <cell r="DH719"/>
          <cell r="DI719"/>
          <cell r="DJ719"/>
          <cell r="DK719"/>
          <cell r="DL719"/>
          <cell r="DM719"/>
          <cell r="DN719"/>
          <cell r="DO719"/>
          <cell r="DP719"/>
          <cell r="DQ719"/>
          <cell r="DR719"/>
          <cell r="DS719"/>
          <cell r="DT719"/>
          <cell r="DU719"/>
          <cell r="DV719"/>
          <cell r="DW719"/>
          <cell r="DX719"/>
          <cell r="DY719"/>
          <cell r="DZ719"/>
          <cell r="EA719"/>
          <cell r="EB719"/>
          <cell r="EC719"/>
          <cell r="ED719"/>
          <cell r="EE719"/>
          <cell r="EF719"/>
          <cell r="EG719"/>
          <cell r="EH719"/>
          <cell r="EI719"/>
          <cell r="EJ719"/>
          <cell r="EK719"/>
          <cell r="EL719"/>
          <cell r="EM719"/>
          <cell r="EN719"/>
          <cell r="EO719"/>
          <cell r="EP719"/>
          <cell r="EQ719"/>
          <cell r="ER719"/>
          <cell r="ES719"/>
          <cell r="ET719"/>
          <cell r="EU719" t="str">
            <v>$ -</v>
          </cell>
          <cell r="EV719"/>
          <cell r="EW719"/>
          <cell r="EX719"/>
          <cell r="EY719"/>
          <cell r="EZ719"/>
          <cell r="FA719"/>
          <cell r="FB719">
            <v>0</v>
          </cell>
          <cell r="FC719" t="str">
            <v>#¡VALOR!</v>
          </cell>
          <cell r="FD719">
            <v>0</v>
          </cell>
          <cell r="FE719" t="str">
            <v>$ 0</v>
          </cell>
          <cell r="FF719" t="str">
            <v>#¡VALOR!</v>
          </cell>
          <cell r="FG719" t="str">
            <v>#¡VALOR!</v>
          </cell>
          <cell r="FH719"/>
          <cell r="FI719"/>
          <cell r="FJ719" t="str">
            <v>#N/D</v>
          </cell>
          <cell r="FK719" t="str">
            <v>#N/D</v>
          </cell>
          <cell r="FL719" t="str">
            <v>$719</v>
          </cell>
          <cell r="FM719" t="str">
            <v>#N/D</v>
          </cell>
          <cell r="FN719" t="str">
            <v>#N/D</v>
          </cell>
          <cell r="FO719" t="str">
            <v>#N/D</v>
          </cell>
          <cell r="FP719" t="str">
            <v>#N/D</v>
          </cell>
          <cell r="FQ719" t="str">
            <v>#¡REF!</v>
          </cell>
          <cell r="FR719" t="str">
            <v>#N/D</v>
          </cell>
          <cell r="FS719"/>
          <cell r="FT719"/>
          <cell r="FU719"/>
          <cell r="FV719">
            <v>0</v>
          </cell>
          <cell r="FW719" t="str">
            <v>#N/D</v>
          </cell>
          <cell r="FX719"/>
          <cell r="FY719"/>
          <cell r="FZ719"/>
          <cell r="GA719"/>
          <cell r="GB719"/>
          <cell r="GC719"/>
        </row>
        <row r="720">
          <cell r="A720"/>
          <cell r="B720"/>
          <cell r="C720">
            <v>2025</v>
          </cell>
          <cell r="D720"/>
          <cell r="E720"/>
          <cell r="F720"/>
          <cell r="G720"/>
          <cell r="H720"/>
          <cell r="I720"/>
          <cell r="J720"/>
          <cell r="K720"/>
          <cell r="L720"/>
          <cell r="M720"/>
          <cell r="N720"/>
          <cell r="O720"/>
          <cell r="P720"/>
          <cell r="Q720"/>
          <cell r="R720"/>
          <cell r="S720"/>
          <cell r="T720"/>
          <cell r="U720"/>
          <cell r="V720"/>
          <cell r="W720"/>
          <cell r="X720"/>
          <cell r="Y720"/>
          <cell r="Z720"/>
          <cell r="AA720"/>
          <cell r="AB720"/>
          <cell r="AC720"/>
          <cell r="AD720"/>
          <cell r="AE720"/>
          <cell r="AF720"/>
          <cell r="AG720"/>
          <cell r="AH720"/>
          <cell r="AI720"/>
          <cell r="AJ720"/>
          <cell r="AK720"/>
          <cell r="AL720"/>
          <cell r="AM720" t="str">
            <v>#¡VALOR!</v>
          </cell>
          <cell r="AN720">
            <v>0</v>
          </cell>
          <cell r="AO720"/>
          <cell r="AP720"/>
          <cell r="AQ720"/>
          <cell r="AR720"/>
          <cell r="AS720"/>
          <cell r="AT720"/>
          <cell r="AU720"/>
          <cell r="AV720"/>
          <cell r="AW720"/>
          <cell r="AX720"/>
          <cell r="AY720"/>
          <cell r="AZ720"/>
          <cell r="BA720"/>
          <cell r="BB720"/>
          <cell r="BC720"/>
          <cell r="BD720"/>
          <cell r="BE720"/>
          <cell r="BF720"/>
          <cell r="BG720"/>
          <cell r="BH720"/>
          <cell r="BI720"/>
          <cell r="BJ720"/>
          <cell r="BK720"/>
          <cell r="BL720"/>
          <cell r="BM720"/>
          <cell r="BN720"/>
          <cell r="BO720"/>
          <cell r="BP720"/>
          <cell r="BQ720"/>
          <cell r="BR720"/>
          <cell r="BS720"/>
          <cell r="BT720"/>
          <cell r="BU720"/>
          <cell r="BV720"/>
          <cell r="BW720"/>
          <cell r="BX720"/>
          <cell r="BY720"/>
          <cell r="BZ720"/>
          <cell r="CA720"/>
          <cell r="CB720"/>
          <cell r="CC720"/>
          <cell r="CD720"/>
          <cell r="CE720"/>
          <cell r="CF720"/>
          <cell r="CG720"/>
          <cell r="CH720"/>
          <cell r="CI720"/>
          <cell r="CJ720"/>
          <cell r="CK720"/>
          <cell r="CL720"/>
          <cell r="CM720"/>
          <cell r="CN720"/>
          <cell r="CO720"/>
          <cell r="CP720"/>
          <cell r="CQ720"/>
          <cell r="CR720"/>
          <cell r="CS720"/>
          <cell r="CT720"/>
          <cell r="CU720"/>
          <cell r="CV720"/>
          <cell r="CW720"/>
          <cell r="CX720"/>
          <cell r="CY720"/>
          <cell r="CZ720"/>
          <cell r="DA720"/>
          <cell r="DB720"/>
          <cell r="DC720"/>
          <cell r="DD720"/>
          <cell r="DE720"/>
          <cell r="DF720"/>
          <cell r="DG720"/>
          <cell r="DH720"/>
          <cell r="DI720"/>
          <cell r="DJ720"/>
          <cell r="DK720"/>
          <cell r="DL720"/>
          <cell r="DM720"/>
          <cell r="DN720"/>
          <cell r="DO720"/>
          <cell r="DP720"/>
          <cell r="DQ720"/>
          <cell r="DR720"/>
          <cell r="DS720"/>
          <cell r="DT720"/>
          <cell r="DU720"/>
          <cell r="DV720"/>
          <cell r="DW720"/>
          <cell r="DX720"/>
          <cell r="DY720"/>
          <cell r="DZ720"/>
          <cell r="EA720"/>
          <cell r="EB720"/>
          <cell r="EC720"/>
          <cell r="ED720"/>
          <cell r="EE720"/>
          <cell r="EF720"/>
          <cell r="EG720"/>
          <cell r="EH720"/>
          <cell r="EI720"/>
          <cell r="EJ720"/>
          <cell r="EK720"/>
          <cell r="EL720"/>
          <cell r="EM720"/>
          <cell r="EN720"/>
          <cell r="EO720"/>
          <cell r="EP720"/>
          <cell r="EQ720"/>
          <cell r="ER720"/>
          <cell r="ES720"/>
          <cell r="ET720"/>
          <cell r="EU720" t="str">
            <v>$ -</v>
          </cell>
          <cell r="EV720"/>
          <cell r="EW720"/>
          <cell r="EX720"/>
          <cell r="EY720"/>
          <cell r="EZ720"/>
          <cell r="FA720"/>
          <cell r="FB720">
            <v>0</v>
          </cell>
          <cell r="FC720" t="str">
            <v>#¡VALOR!</v>
          </cell>
          <cell r="FD720">
            <v>0</v>
          </cell>
          <cell r="FE720" t="str">
            <v>$ 0</v>
          </cell>
          <cell r="FF720" t="str">
            <v>#¡VALOR!</v>
          </cell>
          <cell r="FG720" t="str">
            <v>#¡VALOR!</v>
          </cell>
          <cell r="FH720"/>
          <cell r="FI720"/>
          <cell r="FJ720" t="str">
            <v>#N/D</v>
          </cell>
          <cell r="FK720" t="str">
            <v>#N/D</v>
          </cell>
          <cell r="FL720" t="str">
            <v>$720</v>
          </cell>
          <cell r="FM720" t="str">
            <v>#N/D</v>
          </cell>
          <cell r="FN720" t="str">
            <v>#N/D</v>
          </cell>
          <cell r="FO720" t="str">
            <v>#N/D</v>
          </cell>
          <cell r="FP720" t="str">
            <v>#N/D</v>
          </cell>
          <cell r="FQ720" t="str">
            <v>#¡REF!</v>
          </cell>
          <cell r="FR720" t="str">
            <v>#N/D</v>
          </cell>
          <cell r="FS720"/>
          <cell r="FT720"/>
          <cell r="FU720"/>
          <cell r="FV720">
            <v>0</v>
          </cell>
          <cell r="FW720" t="str">
            <v>#N/D</v>
          </cell>
          <cell r="FX720"/>
          <cell r="FY720"/>
          <cell r="FZ720"/>
          <cell r="GA720"/>
          <cell r="GB720"/>
          <cell r="GC720"/>
        </row>
        <row r="721">
          <cell r="A721"/>
          <cell r="B721"/>
          <cell r="C721">
            <v>2025</v>
          </cell>
          <cell r="D721"/>
          <cell r="E721"/>
          <cell r="F721"/>
          <cell r="G721"/>
          <cell r="H721"/>
          <cell r="I721"/>
          <cell r="J721"/>
          <cell r="K721"/>
          <cell r="L721"/>
          <cell r="M721"/>
          <cell r="N721"/>
          <cell r="O721"/>
          <cell r="P721"/>
          <cell r="Q721"/>
          <cell r="R721"/>
          <cell r="S721"/>
          <cell r="T721"/>
          <cell r="U721"/>
          <cell r="V721"/>
          <cell r="W721"/>
          <cell r="X721"/>
          <cell r="Y721"/>
          <cell r="Z721"/>
          <cell r="AA721"/>
          <cell r="AB721"/>
          <cell r="AC721"/>
          <cell r="AD721"/>
          <cell r="AE721"/>
          <cell r="AF721"/>
          <cell r="AG721"/>
          <cell r="AH721"/>
          <cell r="AI721"/>
          <cell r="AJ721"/>
          <cell r="AK721"/>
          <cell r="AL721"/>
          <cell r="AM721" t="str">
            <v>#¡VALOR!</v>
          </cell>
          <cell r="AN721">
            <v>0</v>
          </cell>
          <cell r="AO721"/>
          <cell r="AP721"/>
          <cell r="AQ721"/>
          <cell r="AR721"/>
          <cell r="AS721"/>
          <cell r="AT721"/>
          <cell r="AU721"/>
          <cell r="AV721"/>
          <cell r="AW721"/>
          <cell r="AX721"/>
          <cell r="AY721"/>
          <cell r="AZ721"/>
          <cell r="BA721"/>
          <cell r="BB721"/>
          <cell r="BC721"/>
          <cell r="BD721"/>
          <cell r="BE721"/>
          <cell r="BF721"/>
          <cell r="BG721"/>
          <cell r="BH721"/>
          <cell r="BI721"/>
          <cell r="BJ721"/>
          <cell r="BK721"/>
          <cell r="BL721"/>
          <cell r="BM721"/>
          <cell r="BN721"/>
          <cell r="BO721"/>
          <cell r="BP721"/>
          <cell r="BQ721"/>
          <cell r="BR721"/>
          <cell r="BS721"/>
          <cell r="BT721"/>
          <cell r="BU721"/>
          <cell r="BV721"/>
          <cell r="BW721"/>
          <cell r="BX721"/>
          <cell r="BY721"/>
          <cell r="BZ721"/>
          <cell r="CA721"/>
          <cell r="CB721"/>
          <cell r="CC721"/>
          <cell r="CD721"/>
          <cell r="CE721"/>
          <cell r="CF721"/>
          <cell r="CG721"/>
          <cell r="CH721"/>
          <cell r="CI721"/>
          <cell r="CJ721"/>
          <cell r="CK721"/>
          <cell r="CL721"/>
          <cell r="CM721"/>
          <cell r="CN721"/>
          <cell r="CO721"/>
          <cell r="CP721"/>
          <cell r="CQ721"/>
          <cell r="CR721"/>
          <cell r="CS721"/>
          <cell r="CT721"/>
          <cell r="CU721"/>
          <cell r="CV721"/>
          <cell r="CW721"/>
          <cell r="CX721"/>
          <cell r="CY721"/>
          <cell r="CZ721"/>
          <cell r="DA721"/>
          <cell r="DB721"/>
          <cell r="DC721"/>
          <cell r="DD721"/>
          <cell r="DE721"/>
          <cell r="DF721"/>
          <cell r="DG721"/>
          <cell r="DH721"/>
          <cell r="DI721"/>
          <cell r="DJ721"/>
          <cell r="DK721"/>
          <cell r="DL721"/>
          <cell r="DM721"/>
          <cell r="DN721"/>
          <cell r="DO721"/>
          <cell r="DP721"/>
          <cell r="DQ721"/>
          <cell r="DR721"/>
          <cell r="DS721"/>
          <cell r="DT721"/>
          <cell r="DU721"/>
          <cell r="DV721"/>
          <cell r="DW721"/>
          <cell r="DX721"/>
          <cell r="DY721"/>
          <cell r="DZ721"/>
          <cell r="EA721"/>
          <cell r="EB721"/>
          <cell r="EC721"/>
          <cell r="ED721"/>
          <cell r="EE721"/>
          <cell r="EF721"/>
          <cell r="EG721"/>
          <cell r="EH721"/>
          <cell r="EI721"/>
          <cell r="EJ721"/>
          <cell r="EK721"/>
          <cell r="EL721"/>
          <cell r="EM721"/>
          <cell r="EN721"/>
          <cell r="EO721"/>
          <cell r="EP721"/>
          <cell r="EQ721"/>
          <cell r="ER721"/>
          <cell r="ES721"/>
          <cell r="ET721"/>
          <cell r="EU721" t="str">
            <v>$ -</v>
          </cell>
          <cell r="EV721"/>
          <cell r="EW721"/>
          <cell r="EX721"/>
          <cell r="EY721"/>
          <cell r="EZ721"/>
          <cell r="FA721"/>
          <cell r="FB721">
            <v>0</v>
          </cell>
          <cell r="FC721" t="str">
            <v>#¡VALOR!</v>
          </cell>
          <cell r="FD721">
            <v>0</v>
          </cell>
          <cell r="FE721" t="str">
            <v>$ 0</v>
          </cell>
          <cell r="FF721" t="str">
            <v>#¡VALOR!</v>
          </cell>
          <cell r="FG721" t="str">
            <v>#¡VALOR!</v>
          </cell>
          <cell r="FH721"/>
          <cell r="FI721"/>
          <cell r="FJ721" t="str">
            <v>#N/D</v>
          </cell>
          <cell r="FK721" t="str">
            <v>#N/D</v>
          </cell>
          <cell r="FL721" t="str">
            <v>$721</v>
          </cell>
          <cell r="FM721" t="str">
            <v>#N/D</v>
          </cell>
          <cell r="FN721" t="str">
            <v>#N/D</v>
          </cell>
          <cell r="FO721" t="str">
            <v>#N/D</v>
          </cell>
          <cell r="FP721" t="str">
            <v>#N/D</v>
          </cell>
          <cell r="FQ721" t="str">
            <v>#¡REF!</v>
          </cell>
          <cell r="FR721" t="str">
            <v>#N/D</v>
          </cell>
          <cell r="FS721"/>
          <cell r="FT721"/>
          <cell r="FU721"/>
          <cell r="FV721">
            <v>0</v>
          </cell>
          <cell r="FW721" t="str">
            <v>#N/D</v>
          </cell>
          <cell r="FX721"/>
          <cell r="FY721"/>
          <cell r="FZ721"/>
          <cell r="GA721"/>
          <cell r="GB721"/>
          <cell r="GC721"/>
        </row>
        <row r="722">
          <cell r="A722"/>
          <cell r="B722"/>
          <cell r="C722">
            <v>2025</v>
          </cell>
          <cell r="D722"/>
          <cell r="E722"/>
          <cell r="F722"/>
          <cell r="G722"/>
          <cell r="H722"/>
          <cell r="I722"/>
          <cell r="J722"/>
          <cell r="K722"/>
          <cell r="L722"/>
          <cell r="M722"/>
          <cell r="N722"/>
          <cell r="O722"/>
          <cell r="P722"/>
          <cell r="Q722"/>
          <cell r="R722"/>
          <cell r="S722"/>
          <cell r="T722"/>
          <cell r="U722"/>
          <cell r="V722"/>
          <cell r="W722"/>
          <cell r="X722"/>
          <cell r="Y722"/>
          <cell r="Z722"/>
          <cell r="AA722"/>
          <cell r="AB722"/>
          <cell r="AC722"/>
          <cell r="AD722"/>
          <cell r="AE722"/>
          <cell r="AF722"/>
          <cell r="AG722"/>
          <cell r="AH722"/>
          <cell r="AI722"/>
          <cell r="AJ722"/>
          <cell r="AK722"/>
          <cell r="AL722"/>
          <cell r="AM722" t="str">
            <v>#¡VALOR!</v>
          </cell>
          <cell r="AN722">
            <v>0</v>
          </cell>
          <cell r="AO722"/>
          <cell r="AP722"/>
          <cell r="AQ722"/>
          <cell r="AR722"/>
          <cell r="AS722"/>
          <cell r="AT722"/>
          <cell r="AU722"/>
          <cell r="AV722"/>
          <cell r="AW722"/>
          <cell r="AX722"/>
          <cell r="AY722"/>
          <cell r="AZ722"/>
          <cell r="BA722"/>
          <cell r="BB722"/>
          <cell r="BC722"/>
          <cell r="BD722"/>
          <cell r="BE722"/>
          <cell r="BF722"/>
          <cell r="BG722"/>
          <cell r="BH722"/>
          <cell r="BI722"/>
          <cell r="BJ722"/>
          <cell r="BK722"/>
          <cell r="BL722"/>
          <cell r="BM722"/>
          <cell r="BN722"/>
          <cell r="BO722"/>
          <cell r="BP722"/>
          <cell r="BQ722"/>
          <cell r="BR722"/>
          <cell r="BS722"/>
          <cell r="BT722"/>
          <cell r="BU722"/>
          <cell r="BV722"/>
          <cell r="BW722"/>
          <cell r="BX722"/>
          <cell r="BY722"/>
          <cell r="BZ722"/>
          <cell r="CA722"/>
          <cell r="CB722"/>
          <cell r="CC722"/>
          <cell r="CD722"/>
          <cell r="CE722"/>
          <cell r="CF722"/>
          <cell r="CG722"/>
          <cell r="CH722"/>
          <cell r="CI722"/>
          <cell r="CJ722"/>
          <cell r="CK722"/>
          <cell r="CL722"/>
          <cell r="CM722"/>
          <cell r="CN722"/>
          <cell r="CO722"/>
          <cell r="CP722"/>
          <cell r="CQ722"/>
          <cell r="CR722"/>
          <cell r="CS722"/>
          <cell r="CT722"/>
          <cell r="CU722"/>
          <cell r="CV722"/>
          <cell r="CW722"/>
          <cell r="CX722"/>
          <cell r="CY722"/>
          <cell r="CZ722"/>
          <cell r="DA722"/>
          <cell r="DB722"/>
          <cell r="DC722"/>
          <cell r="DD722"/>
          <cell r="DE722"/>
          <cell r="DF722"/>
          <cell r="DG722"/>
          <cell r="DH722"/>
          <cell r="DI722"/>
          <cell r="DJ722"/>
          <cell r="DK722"/>
          <cell r="DL722"/>
          <cell r="DM722"/>
          <cell r="DN722"/>
          <cell r="DO722"/>
          <cell r="DP722"/>
          <cell r="DQ722"/>
          <cell r="DR722"/>
          <cell r="DS722"/>
          <cell r="DT722"/>
          <cell r="DU722"/>
          <cell r="DV722"/>
          <cell r="DW722"/>
          <cell r="DX722"/>
          <cell r="DY722"/>
          <cell r="DZ722"/>
          <cell r="EA722"/>
          <cell r="EB722"/>
          <cell r="EC722"/>
          <cell r="ED722"/>
          <cell r="EE722"/>
          <cell r="EF722"/>
          <cell r="EG722"/>
          <cell r="EH722"/>
          <cell r="EI722"/>
          <cell r="EJ722"/>
          <cell r="EK722"/>
          <cell r="EL722"/>
          <cell r="EM722"/>
          <cell r="EN722"/>
          <cell r="EO722"/>
          <cell r="EP722"/>
          <cell r="EQ722"/>
          <cell r="ER722"/>
          <cell r="ES722"/>
          <cell r="ET722"/>
          <cell r="EU722" t="str">
            <v>$ -</v>
          </cell>
          <cell r="EV722"/>
          <cell r="EW722"/>
          <cell r="EX722"/>
          <cell r="EY722"/>
          <cell r="EZ722"/>
          <cell r="FA722"/>
          <cell r="FB722">
            <v>0</v>
          </cell>
          <cell r="FC722" t="str">
            <v>#¡VALOR!</v>
          </cell>
          <cell r="FD722">
            <v>0</v>
          </cell>
          <cell r="FE722" t="str">
            <v>$ 0</v>
          </cell>
          <cell r="FF722" t="str">
            <v>#¡VALOR!</v>
          </cell>
          <cell r="FG722" t="str">
            <v>#¡VALOR!</v>
          </cell>
          <cell r="FH722"/>
          <cell r="FI722"/>
          <cell r="FJ722" t="str">
            <v>#N/D</v>
          </cell>
          <cell r="FK722" t="str">
            <v>#N/D</v>
          </cell>
          <cell r="FL722" t="str">
            <v>$722</v>
          </cell>
          <cell r="FM722" t="str">
            <v>#N/D</v>
          </cell>
          <cell r="FN722" t="str">
            <v>#N/D</v>
          </cell>
          <cell r="FO722" t="str">
            <v>#N/D</v>
          </cell>
          <cell r="FP722" t="str">
            <v>#N/D</v>
          </cell>
          <cell r="FQ722" t="str">
            <v>#¡REF!</v>
          </cell>
          <cell r="FR722" t="str">
            <v>#N/D</v>
          </cell>
          <cell r="FS722"/>
          <cell r="FT722"/>
          <cell r="FU722"/>
          <cell r="FV722">
            <v>0</v>
          </cell>
          <cell r="FW722" t="str">
            <v>#N/D</v>
          </cell>
          <cell r="FX722"/>
          <cell r="FY722"/>
          <cell r="FZ722"/>
          <cell r="GA722"/>
          <cell r="GB722"/>
          <cell r="GC722"/>
        </row>
        <row r="723">
          <cell r="A723"/>
          <cell r="B723"/>
          <cell r="C723">
            <v>2025</v>
          </cell>
          <cell r="D723"/>
          <cell r="E723"/>
          <cell r="F723"/>
          <cell r="G723"/>
          <cell r="H723"/>
          <cell r="I723"/>
          <cell r="J723"/>
          <cell r="K723"/>
          <cell r="L723"/>
          <cell r="M723"/>
          <cell r="N723"/>
          <cell r="O723"/>
          <cell r="P723"/>
          <cell r="Q723"/>
          <cell r="R723"/>
          <cell r="S723"/>
          <cell r="T723"/>
          <cell r="U723"/>
          <cell r="V723"/>
          <cell r="W723"/>
          <cell r="X723"/>
          <cell r="Y723"/>
          <cell r="Z723"/>
          <cell r="AA723"/>
          <cell r="AB723"/>
          <cell r="AC723"/>
          <cell r="AD723"/>
          <cell r="AE723"/>
          <cell r="AF723"/>
          <cell r="AG723"/>
          <cell r="AH723"/>
          <cell r="AI723"/>
          <cell r="AJ723"/>
          <cell r="AK723"/>
          <cell r="AL723"/>
          <cell r="AM723" t="str">
            <v>#¡VALOR!</v>
          </cell>
          <cell r="AN723">
            <v>0</v>
          </cell>
          <cell r="AO723"/>
          <cell r="AP723"/>
          <cell r="AQ723"/>
          <cell r="AR723"/>
          <cell r="AS723"/>
          <cell r="AT723"/>
          <cell r="AU723"/>
          <cell r="AV723"/>
          <cell r="AW723"/>
          <cell r="AX723"/>
          <cell r="AY723"/>
          <cell r="AZ723"/>
          <cell r="BA723"/>
          <cell r="BB723"/>
          <cell r="BC723"/>
          <cell r="BD723"/>
          <cell r="BE723"/>
          <cell r="BF723"/>
          <cell r="BG723"/>
          <cell r="BH723"/>
          <cell r="BI723"/>
          <cell r="BJ723"/>
          <cell r="BK723"/>
          <cell r="BL723"/>
          <cell r="BM723"/>
          <cell r="BN723"/>
          <cell r="BO723"/>
          <cell r="BP723"/>
          <cell r="BQ723"/>
          <cell r="BR723"/>
          <cell r="BS723"/>
          <cell r="BT723"/>
          <cell r="BU723"/>
          <cell r="BV723"/>
          <cell r="BW723"/>
          <cell r="BX723"/>
          <cell r="BY723"/>
          <cell r="BZ723"/>
          <cell r="CA723"/>
          <cell r="CB723"/>
          <cell r="CC723"/>
          <cell r="CD723"/>
          <cell r="CE723"/>
          <cell r="CF723"/>
          <cell r="CG723"/>
          <cell r="CH723"/>
          <cell r="CI723"/>
          <cell r="CJ723"/>
          <cell r="CK723"/>
          <cell r="CL723"/>
          <cell r="CM723"/>
          <cell r="CN723"/>
          <cell r="CO723"/>
          <cell r="CP723"/>
          <cell r="CQ723"/>
          <cell r="CR723"/>
          <cell r="CS723"/>
          <cell r="CT723"/>
          <cell r="CU723"/>
          <cell r="CV723"/>
          <cell r="CW723"/>
          <cell r="CX723"/>
          <cell r="CY723"/>
          <cell r="CZ723"/>
          <cell r="DA723"/>
          <cell r="DB723"/>
          <cell r="DC723"/>
          <cell r="DD723"/>
          <cell r="DE723"/>
          <cell r="DF723"/>
          <cell r="DG723"/>
          <cell r="DH723"/>
          <cell r="DI723"/>
          <cell r="DJ723"/>
          <cell r="DK723"/>
          <cell r="DL723"/>
          <cell r="DM723"/>
          <cell r="DN723"/>
          <cell r="DO723"/>
          <cell r="DP723"/>
          <cell r="DQ723"/>
          <cell r="DR723"/>
          <cell r="DS723"/>
          <cell r="DT723"/>
          <cell r="DU723"/>
          <cell r="DV723"/>
          <cell r="DW723"/>
          <cell r="DX723"/>
          <cell r="DY723"/>
          <cell r="DZ723"/>
          <cell r="EA723"/>
          <cell r="EB723"/>
          <cell r="EC723"/>
          <cell r="ED723"/>
          <cell r="EE723"/>
          <cell r="EF723"/>
          <cell r="EG723"/>
          <cell r="EH723"/>
          <cell r="EI723"/>
          <cell r="EJ723"/>
          <cell r="EK723"/>
          <cell r="EL723"/>
          <cell r="EM723"/>
          <cell r="EN723"/>
          <cell r="EO723"/>
          <cell r="EP723"/>
          <cell r="EQ723"/>
          <cell r="ER723"/>
          <cell r="ES723"/>
          <cell r="ET723"/>
          <cell r="EU723" t="str">
            <v>$ -</v>
          </cell>
          <cell r="EV723"/>
          <cell r="EW723"/>
          <cell r="EX723"/>
          <cell r="EY723"/>
          <cell r="EZ723"/>
          <cell r="FA723"/>
          <cell r="FB723">
            <v>0</v>
          </cell>
          <cell r="FC723" t="str">
            <v>#¡VALOR!</v>
          </cell>
          <cell r="FD723">
            <v>0</v>
          </cell>
          <cell r="FE723" t="str">
            <v>$ 0</v>
          </cell>
          <cell r="FF723" t="str">
            <v>#¡VALOR!</v>
          </cell>
          <cell r="FG723" t="str">
            <v>#¡VALOR!</v>
          </cell>
          <cell r="FH723"/>
          <cell r="FI723"/>
          <cell r="FJ723" t="str">
            <v>#N/D</v>
          </cell>
          <cell r="FK723" t="str">
            <v>#N/D</v>
          </cell>
          <cell r="FL723" t="str">
            <v>$723</v>
          </cell>
          <cell r="FM723" t="str">
            <v>#N/D</v>
          </cell>
          <cell r="FN723" t="str">
            <v>#N/D</v>
          </cell>
          <cell r="FO723" t="str">
            <v>#N/D</v>
          </cell>
          <cell r="FP723" t="str">
            <v>#N/D</v>
          </cell>
          <cell r="FQ723" t="str">
            <v>#¡REF!</v>
          </cell>
          <cell r="FR723" t="str">
            <v>#N/D</v>
          </cell>
          <cell r="FS723"/>
          <cell r="FT723"/>
          <cell r="FU723"/>
          <cell r="FV723">
            <v>0</v>
          </cell>
          <cell r="FW723" t="str">
            <v>#N/D</v>
          </cell>
          <cell r="FX723"/>
          <cell r="FY723"/>
          <cell r="FZ723"/>
          <cell r="GA723"/>
          <cell r="GB723"/>
          <cell r="GC723"/>
        </row>
        <row r="724">
          <cell r="A724"/>
          <cell r="B724"/>
          <cell r="C724">
            <v>2025</v>
          </cell>
          <cell r="D724"/>
          <cell r="E724"/>
          <cell r="F724"/>
          <cell r="G724"/>
          <cell r="H724"/>
          <cell r="I724"/>
          <cell r="J724"/>
          <cell r="K724"/>
          <cell r="L724"/>
          <cell r="M724"/>
          <cell r="N724"/>
          <cell r="O724"/>
          <cell r="P724"/>
          <cell r="Q724"/>
          <cell r="R724"/>
          <cell r="S724"/>
          <cell r="T724"/>
          <cell r="U724"/>
          <cell r="V724"/>
          <cell r="W724"/>
          <cell r="X724"/>
          <cell r="Y724"/>
          <cell r="Z724"/>
          <cell r="AA724"/>
          <cell r="AB724"/>
          <cell r="AC724"/>
          <cell r="AD724"/>
          <cell r="AE724"/>
          <cell r="AF724"/>
          <cell r="AG724"/>
          <cell r="AH724"/>
          <cell r="AI724"/>
          <cell r="AJ724"/>
          <cell r="AK724"/>
          <cell r="AL724"/>
          <cell r="AM724" t="str">
            <v>#¡VALOR!</v>
          </cell>
          <cell r="AN724">
            <v>0</v>
          </cell>
          <cell r="AO724"/>
          <cell r="AP724"/>
          <cell r="AQ724"/>
          <cell r="AR724"/>
          <cell r="AS724"/>
          <cell r="AT724"/>
          <cell r="AU724"/>
          <cell r="AV724"/>
          <cell r="AW724"/>
          <cell r="AX724"/>
          <cell r="AY724"/>
          <cell r="AZ724"/>
          <cell r="BA724"/>
          <cell r="BB724"/>
          <cell r="BC724"/>
          <cell r="BD724"/>
          <cell r="BE724"/>
          <cell r="BF724"/>
          <cell r="BG724"/>
          <cell r="BH724"/>
          <cell r="BI724"/>
          <cell r="BJ724"/>
          <cell r="BK724"/>
          <cell r="BL724"/>
          <cell r="BM724"/>
          <cell r="BN724"/>
          <cell r="BO724"/>
          <cell r="BP724"/>
          <cell r="BQ724"/>
          <cell r="BR724"/>
          <cell r="BS724"/>
          <cell r="BT724"/>
          <cell r="BU724"/>
          <cell r="BV724"/>
          <cell r="BW724"/>
          <cell r="BX724"/>
          <cell r="BY724"/>
          <cell r="BZ724"/>
          <cell r="CA724"/>
          <cell r="CB724"/>
          <cell r="CC724"/>
          <cell r="CD724"/>
          <cell r="CE724"/>
          <cell r="CF724"/>
          <cell r="CG724"/>
          <cell r="CH724"/>
          <cell r="CI724"/>
          <cell r="CJ724"/>
          <cell r="CK724"/>
          <cell r="CL724"/>
          <cell r="CM724"/>
          <cell r="CN724"/>
          <cell r="CO724"/>
          <cell r="CP724"/>
          <cell r="CQ724"/>
          <cell r="CR724"/>
          <cell r="CS724"/>
          <cell r="CT724"/>
          <cell r="CU724"/>
          <cell r="CV724"/>
          <cell r="CW724"/>
          <cell r="CX724"/>
          <cell r="CY724"/>
          <cell r="CZ724"/>
          <cell r="DA724"/>
          <cell r="DB724"/>
          <cell r="DC724"/>
          <cell r="DD724"/>
          <cell r="DE724"/>
          <cell r="DF724"/>
          <cell r="DG724"/>
          <cell r="DH724"/>
          <cell r="DI724"/>
          <cell r="DJ724"/>
          <cell r="DK724"/>
          <cell r="DL724"/>
          <cell r="DM724"/>
          <cell r="DN724"/>
          <cell r="DO724"/>
          <cell r="DP724"/>
          <cell r="DQ724"/>
          <cell r="DR724"/>
          <cell r="DS724"/>
          <cell r="DT724"/>
          <cell r="DU724"/>
          <cell r="DV724"/>
          <cell r="DW724"/>
          <cell r="DX724"/>
          <cell r="DY724"/>
          <cell r="DZ724"/>
          <cell r="EA724"/>
          <cell r="EB724"/>
          <cell r="EC724"/>
          <cell r="ED724"/>
          <cell r="EE724"/>
          <cell r="EF724"/>
          <cell r="EG724"/>
          <cell r="EH724"/>
          <cell r="EI724"/>
          <cell r="EJ724"/>
          <cell r="EK724"/>
          <cell r="EL724"/>
          <cell r="EM724"/>
          <cell r="EN724"/>
          <cell r="EO724"/>
          <cell r="EP724"/>
          <cell r="EQ724"/>
          <cell r="ER724"/>
          <cell r="ES724"/>
          <cell r="ET724"/>
          <cell r="EU724" t="str">
            <v>$ -</v>
          </cell>
          <cell r="EV724"/>
          <cell r="EW724"/>
          <cell r="EX724"/>
          <cell r="EY724"/>
          <cell r="EZ724"/>
          <cell r="FA724"/>
          <cell r="FB724">
            <v>0</v>
          </cell>
          <cell r="FC724" t="str">
            <v>#¡VALOR!</v>
          </cell>
          <cell r="FD724">
            <v>0</v>
          </cell>
          <cell r="FE724" t="str">
            <v>$ 0</v>
          </cell>
          <cell r="FF724" t="str">
            <v>#¡VALOR!</v>
          </cell>
          <cell r="FG724" t="str">
            <v>#¡VALOR!</v>
          </cell>
          <cell r="FH724"/>
          <cell r="FI724"/>
          <cell r="FJ724" t="str">
            <v>#N/D</v>
          </cell>
          <cell r="FK724" t="str">
            <v>#N/D</v>
          </cell>
          <cell r="FL724" t="str">
            <v>$724</v>
          </cell>
          <cell r="FM724" t="str">
            <v>#N/D</v>
          </cell>
          <cell r="FN724" t="str">
            <v>#N/D</v>
          </cell>
          <cell r="FO724" t="str">
            <v>#N/D</v>
          </cell>
          <cell r="FP724" t="str">
            <v>#N/D</v>
          </cell>
          <cell r="FQ724" t="str">
            <v>#¡REF!</v>
          </cell>
          <cell r="FR724" t="str">
            <v>#N/D</v>
          </cell>
          <cell r="FS724"/>
          <cell r="FT724"/>
          <cell r="FU724"/>
          <cell r="FV724">
            <v>0</v>
          </cell>
          <cell r="FW724" t="str">
            <v>#N/D</v>
          </cell>
          <cell r="FX724"/>
          <cell r="FY724"/>
          <cell r="FZ724"/>
          <cell r="GA724"/>
          <cell r="GB724"/>
          <cell r="GC724"/>
        </row>
        <row r="725">
          <cell r="A725"/>
          <cell r="B725"/>
          <cell r="C725">
            <v>2025</v>
          </cell>
          <cell r="D725"/>
          <cell r="E725"/>
          <cell r="F725"/>
          <cell r="G725"/>
          <cell r="H725"/>
          <cell r="I725"/>
          <cell r="J725"/>
          <cell r="K725"/>
          <cell r="L725"/>
          <cell r="M725"/>
          <cell r="N725"/>
          <cell r="O725"/>
          <cell r="P725"/>
          <cell r="Q725"/>
          <cell r="R725"/>
          <cell r="S725"/>
          <cell r="T725"/>
          <cell r="U725"/>
          <cell r="V725"/>
          <cell r="W725"/>
          <cell r="X725"/>
          <cell r="Y725"/>
          <cell r="Z725"/>
          <cell r="AA725"/>
          <cell r="AB725"/>
          <cell r="AC725"/>
          <cell r="AD725"/>
          <cell r="AE725"/>
          <cell r="AF725"/>
          <cell r="AG725"/>
          <cell r="AH725"/>
          <cell r="AI725"/>
          <cell r="AJ725"/>
          <cell r="AK725"/>
          <cell r="AL725"/>
          <cell r="AM725" t="str">
            <v>#¡VALOR!</v>
          </cell>
          <cell r="AN725">
            <v>0</v>
          </cell>
          <cell r="AO725"/>
          <cell r="AP725"/>
          <cell r="AQ725"/>
          <cell r="AR725"/>
          <cell r="AS725"/>
          <cell r="AT725"/>
          <cell r="AU725"/>
          <cell r="AV725"/>
          <cell r="AW725"/>
          <cell r="AX725"/>
          <cell r="AY725"/>
          <cell r="AZ725"/>
          <cell r="BA725"/>
          <cell r="BB725"/>
          <cell r="BC725"/>
          <cell r="BD725"/>
          <cell r="BE725"/>
          <cell r="BF725"/>
          <cell r="BG725"/>
          <cell r="BH725"/>
          <cell r="BI725"/>
          <cell r="BJ725"/>
          <cell r="BK725"/>
          <cell r="BL725"/>
          <cell r="BM725"/>
          <cell r="BN725"/>
          <cell r="BO725"/>
          <cell r="BP725"/>
          <cell r="BQ725"/>
          <cell r="BR725"/>
          <cell r="BS725"/>
          <cell r="BT725"/>
          <cell r="BU725"/>
          <cell r="BV725"/>
          <cell r="BW725"/>
          <cell r="BX725"/>
          <cell r="BY725"/>
          <cell r="BZ725"/>
          <cell r="CA725"/>
          <cell r="CB725"/>
          <cell r="CC725"/>
          <cell r="CD725"/>
          <cell r="CE725"/>
          <cell r="CF725"/>
          <cell r="CG725"/>
          <cell r="CH725"/>
          <cell r="CI725"/>
          <cell r="CJ725"/>
          <cell r="CK725"/>
          <cell r="CL725"/>
          <cell r="CM725"/>
          <cell r="CN725"/>
          <cell r="CO725"/>
          <cell r="CP725"/>
          <cell r="CQ725"/>
          <cell r="CR725"/>
          <cell r="CS725"/>
          <cell r="CT725"/>
          <cell r="CU725"/>
          <cell r="CV725"/>
          <cell r="CW725"/>
          <cell r="CX725"/>
          <cell r="CY725"/>
          <cell r="CZ725"/>
          <cell r="DA725"/>
          <cell r="DB725"/>
          <cell r="DC725"/>
          <cell r="DD725"/>
          <cell r="DE725"/>
          <cell r="DF725"/>
          <cell r="DG725"/>
          <cell r="DH725"/>
          <cell r="DI725"/>
          <cell r="DJ725"/>
          <cell r="DK725"/>
          <cell r="DL725"/>
          <cell r="DM725"/>
          <cell r="DN725"/>
          <cell r="DO725"/>
          <cell r="DP725"/>
          <cell r="DQ725"/>
          <cell r="DR725"/>
          <cell r="DS725"/>
          <cell r="DT725"/>
          <cell r="DU725"/>
          <cell r="DV725"/>
          <cell r="DW725"/>
          <cell r="DX725"/>
          <cell r="DY725"/>
          <cell r="DZ725"/>
          <cell r="EA725"/>
          <cell r="EB725"/>
          <cell r="EC725"/>
          <cell r="ED725"/>
          <cell r="EE725"/>
          <cell r="EF725"/>
          <cell r="EG725"/>
          <cell r="EH725"/>
          <cell r="EI725"/>
          <cell r="EJ725"/>
          <cell r="EK725"/>
          <cell r="EL725"/>
          <cell r="EM725"/>
          <cell r="EN725"/>
          <cell r="EO725"/>
          <cell r="EP725"/>
          <cell r="EQ725"/>
          <cell r="ER725"/>
          <cell r="ES725"/>
          <cell r="ET725"/>
          <cell r="EU725" t="str">
            <v>$ -</v>
          </cell>
          <cell r="EV725"/>
          <cell r="EW725"/>
          <cell r="EX725"/>
          <cell r="EY725"/>
          <cell r="EZ725"/>
          <cell r="FA725"/>
          <cell r="FB725">
            <v>0</v>
          </cell>
          <cell r="FC725" t="str">
            <v>#¡VALOR!</v>
          </cell>
          <cell r="FD725">
            <v>0</v>
          </cell>
          <cell r="FE725" t="str">
            <v>$ 0</v>
          </cell>
          <cell r="FF725" t="str">
            <v>#¡VALOR!</v>
          </cell>
          <cell r="FG725" t="str">
            <v>#¡VALOR!</v>
          </cell>
          <cell r="FH725"/>
          <cell r="FI725"/>
          <cell r="FJ725" t="str">
            <v>#N/D</v>
          </cell>
          <cell r="FK725" t="str">
            <v>#N/D</v>
          </cell>
          <cell r="FL725" t="str">
            <v>$725</v>
          </cell>
          <cell r="FM725" t="str">
            <v>#N/D</v>
          </cell>
          <cell r="FN725" t="str">
            <v>#N/D</v>
          </cell>
          <cell r="FO725" t="str">
            <v>#N/D</v>
          </cell>
          <cell r="FP725" t="str">
            <v>#N/D</v>
          </cell>
          <cell r="FQ725" t="str">
            <v>#¡REF!</v>
          </cell>
          <cell r="FR725" t="str">
            <v>#N/D</v>
          </cell>
          <cell r="FS725"/>
          <cell r="FT725"/>
          <cell r="FU725"/>
          <cell r="FV725">
            <v>0</v>
          </cell>
          <cell r="FW725" t="str">
            <v>#N/D</v>
          </cell>
          <cell r="FX725"/>
          <cell r="FY725"/>
          <cell r="FZ725"/>
          <cell r="GA725"/>
          <cell r="GB725"/>
          <cell r="GC725"/>
        </row>
        <row r="726">
          <cell r="A726"/>
          <cell r="B726"/>
          <cell r="C726">
            <v>2025</v>
          </cell>
          <cell r="D726"/>
          <cell r="E726"/>
          <cell r="F726"/>
          <cell r="G726"/>
          <cell r="H726"/>
          <cell r="I726"/>
          <cell r="J726"/>
          <cell r="K726"/>
          <cell r="L726"/>
          <cell r="M726"/>
          <cell r="N726"/>
          <cell r="O726"/>
          <cell r="P726"/>
          <cell r="Q726"/>
          <cell r="R726"/>
          <cell r="S726"/>
          <cell r="T726"/>
          <cell r="U726"/>
          <cell r="V726"/>
          <cell r="W726"/>
          <cell r="X726"/>
          <cell r="Y726"/>
          <cell r="Z726"/>
          <cell r="AA726"/>
          <cell r="AB726"/>
          <cell r="AC726"/>
          <cell r="AD726"/>
          <cell r="AE726"/>
          <cell r="AF726"/>
          <cell r="AG726"/>
          <cell r="AH726"/>
          <cell r="AI726"/>
          <cell r="AJ726"/>
          <cell r="AK726"/>
          <cell r="AL726"/>
          <cell r="AM726" t="str">
            <v>#¡VALOR!</v>
          </cell>
          <cell r="AN726">
            <v>0</v>
          </cell>
          <cell r="AO726"/>
          <cell r="AP726"/>
          <cell r="AQ726"/>
          <cell r="AR726"/>
          <cell r="AS726"/>
          <cell r="AT726"/>
          <cell r="AU726"/>
          <cell r="AV726"/>
          <cell r="AW726"/>
          <cell r="AX726"/>
          <cell r="AY726"/>
          <cell r="AZ726"/>
          <cell r="BA726"/>
          <cell r="BB726"/>
          <cell r="BC726"/>
          <cell r="BD726"/>
          <cell r="BE726"/>
          <cell r="BF726"/>
          <cell r="BG726"/>
          <cell r="BH726"/>
          <cell r="BI726"/>
          <cell r="BJ726"/>
          <cell r="BK726"/>
          <cell r="BL726"/>
          <cell r="BM726"/>
          <cell r="BN726"/>
          <cell r="BO726"/>
          <cell r="BP726"/>
          <cell r="BQ726"/>
          <cell r="BR726"/>
          <cell r="BS726"/>
          <cell r="BT726"/>
          <cell r="BU726"/>
          <cell r="BV726"/>
          <cell r="BW726"/>
          <cell r="BX726"/>
          <cell r="BY726"/>
          <cell r="BZ726"/>
          <cell r="CA726"/>
          <cell r="CB726"/>
          <cell r="CC726"/>
          <cell r="CD726"/>
          <cell r="CE726"/>
          <cell r="CF726"/>
          <cell r="CG726"/>
          <cell r="CH726"/>
          <cell r="CI726"/>
          <cell r="CJ726"/>
          <cell r="CK726"/>
          <cell r="CL726"/>
          <cell r="CM726"/>
          <cell r="CN726"/>
          <cell r="CO726"/>
          <cell r="CP726"/>
          <cell r="CQ726"/>
          <cell r="CR726"/>
          <cell r="CS726"/>
          <cell r="CT726"/>
          <cell r="CU726"/>
          <cell r="CV726"/>
          <cell r="CW726"/>
          <cell r="CX726"/>
          <cell r="CY726"/>
          <cell r="CZ726"/>
          <cell r="DA726"/>
          <cell r="DB726"/>
          <cell r="DC726"/>
          <cell r="DD726"/>
          <cell r="DE726"/>
          <cell r="DF726"/>
          <cell r="DG726"/>
          <cell r="DH726"/>
          <cell r="DI726"/>
          <cell r="DJ726"/>
          <cell r="DK726"/>
          <cell r="DL726"/>
          <cell r="DM726"/>
          <cell r="DN726"/>
          <cell r="DO726"/>
          <cell r="DP726"/>
          <cell r="DQ726"/>
          <cell r="DR726"/>
          <cell r="DS726"/>
          <cell r="DT726"/>
          <cell r="DU726"/>
          <cell r="DV726"/>
          <cell r="DW726"/>
          <cell r="DX726"/>
          <cell r="DY726"/>
          <cell r="DZ726"/>
          <cell r="EA726"/>
          <cell r="EB726"/>
          <cell r="EC726"/>
          <cell r="ED726"/>
          <cell r="EE726"/>
          <cell r="EF726"/>
          <cell r="EG726"/>
          <cell r="EH726"/>
          <cell r="EI726"/>
          <cell r="EJ726"/>
          <cell r="EK726"/>
          <cell r="EL726"/>
          <cell r="EM726"/>
          <cell r="EN726"/>
          <cell r="EO726"/>
          <cell r="EP726"/>
          <cell r="EQ726"/>
          <cell r="ER726"/>
          <cell r="ES726"/>
          <cell r="ET726"/>
          <cell r="EU726" t="str">
            <v>$ -</v>
          </cell>
          <cell r="EV726"/>
          <cell r="EW726"/>
          <cell r="EX726"/>
          <cell r="EY726"/>
          <cell r="EZ726"/>
          <cell r="FA726"/>
          <cell r="FB726">
            <v>0</v>
          </cell>
          <cell r="FC726" t="str">
            <v>#¡VALOR!</v>
          </cell>
          <cell r="FD726">
            <v>0</v>
          </cell>
          <cell r="FE726" t="str">
            <v>$ 0</v>
          </cell>
          <cell r="FF726" t="str">
            <v>#¡VALOR!</v>
          </cell>
          <cell r="FG726" t="str">
            <v>#¡VALOR!</v>
          </cell>
          <cell r="FH726"/>
          <cell r="FI726"/>
          <cell r="FJ726" t="str">
            <v>#N/D</v>
          </cell>
          <cell r="FK726" t="str">
            <v>#N/D</v>
          </cell>
          <cell r="FL726" t="str">
            <v>$726</v>
          </cell>
          <cell r="FM726" t="str">
            <v>#N/D</v>
          </cell>
          <cell r="FN726" t="str">
            <v>#N/D</v>
          </cell>
          <cell r="FO726" t="str">
            <v>#N/D</v>
          </cell>
          <cell r="FP726" t="str">
            <v>#N/D</v>
          </cell>
          <cell r="FQ726" t="str">
            <v>#¡REF!</v>
          </cell>
          <cell r="FR726" t="str">
            <v>#N/D</v>
          </cell>
          <cell r="FS726"/>
          <cell r="FT726"/>
          <cell r="FU726"/>
          <cell r="FV726">
            <v>0</v>
          </cell>
          <cell r="FW726" t="str">
            <v>#N/D</v>
          </cell>
          <cell r="FX726"/>
          <cell r="FY726"/>
          <cell r="FZ726"/>
          <cell r="GA726"/>
          <cell r="GB726"/>
          <cell r="GC726"/>
        </row>
        <row r="727">
          <cell r="A727"/>
          <cell r="B727"/>
          <cell r="C727">
            <v>2025</v>
          </cell>
          <cell r="D727"/>
          <cell r="E727"/>
          <cell r="F727"/>
          <cell r="G727"/>
          <cell r="H727"/>
          <cell r="I727"/>
          <cell r="J727"/>
          <cell r="K727"/>
          <cell r="L727"/>
          <cell r="M727"/>
          <cell r="N727"/>
          <cell r="O727"/>
          <cell r="P727"/>
          <cell r="Q727"/>
          <cell r="R727"/>
          <cell r="S727"/>
          <cell r="T727"/>
          <cell r="U727"/>
          <cell r="V727"/>
          <cell r="W727"/>
          <cell r="X727"/>
          <cell r="Y727"/>
          <cell r="Z727"/>
          <cell r="AA727"/>
          <cell r="AB727"/>
          <cell r="AC727"/>
          <cell r="AD727"/>
          <cell r="AE727"/>
          <cell r="AF727"/>
          <cell r="AG727"/>
          <cell r="AH727"/>
          <cell r="AI727"/>
          <cell r="AJ727"/>
          <cell r="AK727"/>
          <cell r="AL727"/>
          <cell r="AM727" t="str">
            <v>#¡VALOR!</v>
          </cell>
          <cell r="AN727">
            <v>0</v>
          </cell>
          <cell r="AO727"/>
          <cell r="AP727"/>
          <cell r="AQ727"/>
          <cell r="AR727"/>
          <cell r="AS727"/>
          <cell r="AT727"/>
          <cell r="AU727"/>
          <cell r="AV727"/>
          <cell r="AW727"/>
          <cell r="AX727"/>
          <cell r="AY727"/>
          <cell r="AZ727"/>
          <cell r="BA727"/>
          <cell r="BB727"/>
          <cell r="BC727"/>
          <cell r="BD727"/>
          <cell r="BE727"/>
          <cell r="BF727"/>
          <cell r="BG727"/>
          <cell r="BH727"/>
          <cell r="BI727"/>
          <cell r="BJ727"/>
          <cell r="BK727"/>
          <cell r="BL727"/>
          <cell r="BM727"/>
          <cell r="BN727"/>
          <cell r="BO727"/>
          <cell r="BP727"/>
          <cell r="BQ727"/>
          <cell r="BR727"/>
          <cell r="BS727"/>
          <cell r="BT727"/>
          <cell r="BU727"/>
          <cell r="BV727"/>
          <cell r="BW727"/>
          <cell r="BX727"/>
          <cell r="BY727"/>
          <cell r="BZ727"/>
          <cell r="CA727"/>
          <cell r="CB727"/>
          <cell r="CC727"/>
          <cell r="CD727"/>
          <cell r="CE727"/>
          <cell r="CF727"/>
          <cell r="CG727"/>
          <cell r="CH727"/>
          <cell r="CI727"/>
          <cell r="CJ727"/>
          <cell r="CK727"/>
          <cell r="CL727"/>
          <cell r="CM727"/>
          <cell r="CN727"/>
          <cell r="CO727"/>
          <cell r="CP727"/>
          <cell r="CQ727"/>
          <cell r="CR727"/>
          <cell r="CS727"/>
          <cell r="CT727"/>
          <cell r="CU727"/>
          <cell r="CV727"/>
          <cell r="CW727"/>
          <cell r="CX727"/>
          <cell r="CY727"/>
          <cell r="CZ727"/>
          <cell r="DA727"/>
          <cell r="DB727"/>
          <cell r="DC727"/>
          <cell r="DD727"/>
          <cell r="DE727"/>
          <cell r="DF727"/>
          <cell r="DG727"/>
          <cell r="DH727"/>
          <cell r="DI727"/>
          <cell r="DJ727"/>
          <cell r="DK727"/>
          <cell r="DL727"/>
          <cell r="DM727"/>
          <cell r="DN727"/>
          <cell r="DO727"/>
          <cell r="DP727"/>
          <cell r="DQ727"/>
          <cell r="DR727"/>
          <cell r="DS727"/>
          <cell r="DT727"/>
          <cell r="DU727"/>
          <cell r="DV727"/>
          <cell r="DW727"/>
          <cell r="DX727"/>
          <cell r="DY727"/>
          <cell r="DZ727"/>
          <cell r="EA727"/>
          <cell r="EB727"/>
          <cell r="EC727"/>
          <cell r="ED727"/>
          <cell r="EE727"/>
          <cell r="EF727"/>
          <cell r="EG727"/>
          <cell r="EH727"/>
          <cell r="EI727"/>
          <cell r="EJ727"/>
          <cell r="EK727"/>
          <cell r="EL727"/>
          <cell r="EM727"/>
          <cell r="EN727"/>
          <cell r="EO727"/>
          <cell r="EP727"/>
          <cell r="EQ727"/>
          <cell r="ER727"/>
          <cell r="ES727"/>
          <cell r="ET727"/>
          <cell r="EU727" t="str">
            <v>$ -</v>
          </cell>
          <cell r="EV727"/>
          <cell r="EW727"/>
          <cell r="EX727"/>
          <cell r="EY727"/>
          <cell r="EZ727"/>
          <cell r="FA727"/>
          <cell r="FB727">
            <v>0</v>
          </cell>
          <cell r="FC727" t="str">
            <v>#¡VALOR!</v>
          </cell>
          <cell r="FD727">
            <v>0</v>
          </cell>
          <cell r="FE727" t="str">
            <v>$ 0</v>
          </cell>
          <cell r="FF727" t="str">
            <v>#¡VALOR!</v>
          </cell>
          <cell r="FG727" t="str">
            <v>#¡VALOR!</v>
          </cell>
          <cell r="FH727"/>
          <cell r="FI727"/>
          <cell r="FJ727" t="str">
            <v>#N/D</v>
          </cell>
          <cell r="FK727" t="str">
            <v>#N/D</v>
          </cell>
          <cell r="FL727" t="str">
            <v>$727</v>
          </cell>
          <cell r="FM727" t="str">
            <v>#N/D</v>
          </cell>
          <cell r="FN727" t="str">
            <v>#N/D</v>
          </cell>
          <cell r="FO727" t="str">
            <v>#N/D</v>
          </cell>
          <cell r="FP727" t="str">
            <v>#N/D</v>
          </cell>
          <cell r="FQ727" t="str">
            <v>#¡REF!</v>
          </cell>
          <cell r="FR727" t="str">
            <v>#N/D</v>
          </cell>
          <cell r="FS727"/>
          <cell r="FT727"/>
          <cell r="FU727"/>
          <cell r="FV727">
            <v>0</v>
          </cell>
          <cell r="FW727" t="str">
            <v>#N/D</v>
          </cell>
          <cell r="FX727"/>
          <cell r="FY727"/>
          <cell r="FZ727"/>
          <cell r="GA727"/>
          <cell r="GB727"/>
          <cell r="GC727"/>
        </row>
        <row r="728">
          <cell r="A728"/>
          <cell r="B728"/>
          <cell r="C728">
            <v>2025</v>
          </cell>
          <cell r="D728"/>
          <cell r="E728"/>
          <cell r="F728"/>
          <cell r="G728"/>
          <cell r="H728"/>
          <cell r="I728"/>
          <cell r="J728"/>
          <cell r="K728"/>
          <cell r="L728"/>
          <cell r="M728"/>
          <cell r="N728"/>
          <cell r="O728"/>
          <cell r="P728"/>
          <cell r="Q728"/>
          <cell r="R728"/>
          <cell r="S728"/>
          <cell r="T728"/>
          <cell r="U728"/>
          <cell r="V728"/>
          <cell r="W728"/>
          <cell r="X728"/>
          <cell r="Y728"/>
          <cell r="Z728"/>
          <cell r="AA728"/>
          <cell r="AB728"/>
          <cell r="AC728"/>
          <cell r="AD728"/>
          <cell r="AE728"/>
          <cell r="AF728"/>
          <cell r="AG728"/>
          <cell r="AH728"/>
          <cell r="AI728"/>
          <cell r="AJ728"/>
          <cell r="AK728"/>
          <cell r="AL728"/>
          <cell r="AM728" t="str">
            <v>#¡VALOR!</v>
          </cell>
          <cell r="AN728">
            <v>0</v>
          </cell>
          <cell r="AO728"/>
          <cell r="AP728"/>
          <cell r="AQ728"/>
          <cell r="AR728"/>
          <cell r="AS728"/>
          <cell r="AT728"/>
          <cell r="AU728"/>
          <cell r="AV728"/>
          <cell r="AW728"/>
          <cell r="AX728"/>
          <cell r="AY728"/>
          <cell r="AZ728"/>
          <cell r="BA728"/>
          <cell r="BB728"/>
          <cell r="BC728"/>
          <cell r="BD728"/>
          <cell r="BE728"/>
          <cell r="BF728"/>
          <cell r="BG728"/>
          <cell r="BH728"/>
          <cell r="BI728"/>
          <cell r="BJ728"/>
          <cell r="BK728"/>
          <cell r="BL728"/>
          <cell r="BM728"/>
          <cell r="BN728"/>
          <cell r="BO728"/>
          <cell r="BP728"/>
          <cell r="BQ728"/>
          <cell r="BR728"/>
          <cell r="BS728"/>
          <cell r="BT728"/>
          <cell r="BU728"/>
          <cell r="BV728"/>
          <cell r="BW728"/>
          <cell r="BX728"/>
          <cell r="BY728"/>
          <cell r="BZ728"/>
          <cell r="CA728"/>
          <cell r="CB728"/>
          <cell r="CC728"/>
          <cell r="CD728"/>
          <cell r="CE728"/>
          <cell r="CF728"/>
          <cell r="CG728"/>
          <cell r="CH728"/>
          <cell r="CI728"/>
          <cell r="CJ728"/>
          <cell r="CK728"/>
          <cell r="CL728"/>
          <cell r="CM728"/>
          <cell r="CN728"/>
          <cell r="CO728"/>
          <cell r="CP728"/>
          <cell r="CQ728"/>
          <cell r="CR728"/>
          <cell r="CS728"/>
          <cell r="CT728"/>
          <cell r="CU728"/>
          <cell r="CV728"/>
          <cell r="CW728"/>
          <cell r="CX728"/>
          <cell r="CY728"/>
          <cell r="CZ728"/>
          <cell r="DA728"/>
          <cell r="DB728"/>
          <cell r="DC728"/>
          <cell r="DD728"/>
          <cell r="DE728"/>
          <cell r="DF728"/>
          <cell r="DG728"/>
          <cell r="DH728"/>
          <cell r="DI728"/>
          <cell r="DJ728"/>
          <cell r="DK728"/>
          <cell r="DL728"/>
          <cell r="DM728"/>
          <cell r="DN728"/>
          <cell r="DO728"/>
          <cell r="DP728"/>
          <cell r="DQ728"/>
          <cell r="DR728"/>
          <cell r="DS728"/>
          <cell r="DT728"/>
          <cell r="DU728"/>
          <cell r="DV728"/>
          <cell r="DW728"/>
          <cell r="DX728"/>
          <cell r="DY728"/>
          <cell r="DZ728"/>
          <cell r="EA728"/>
          <cell r="EB728"/>
          <cell r="EC728"/>
          <cell r="ED728"/>
          <cell r="EE728"/>
          <cell r="EF728"/>
          <cell r="EG728"/>
          <cell r="EH728"/>
          <cell r="EI728"/>
          <cell r="EJ728"/>
          <cell r="EK728"/>
          <cell r="EL728"/>
          <cell r="EM728"/>
          <cell r="EN728"/>
          <cell r="EO728"/>
          <cell r="EP728"/>
          <cell r="EQ728"/>
          <cell r="ER728"/>
          <cell r="ES728"/>
          <cell r="ET728"/>
          <cell r="EU728" t="str">
            <v>$ -</v>
          </cell>
          <cell r="EV728"/>
          <cell r="EW728"/>
          <cell r="EX728"/>
          <cell r="EY728"/>
          <cell r="EZ728"/>
          <cell r="FA728"/>
          <cell r="FB728">
            <v>0</v>
          </cell>
          <cell r="FC728" t="str">
            <v>#¡VALOR!</v>
          </cell>
          <cell r="FD728">
            <v>0</v>
          </cell>
          <cell r="FE728" t="str">
            <v>$ 0</v>
          </cell>
          <cell r="FF728" t="str">
            <v>#¡VALOR!</v>
          </cell>
          <cell r="FG728" t="str">
            <v>#¡VALOR!</v>
          </cell>
          <cell r="FH728"/>
          <cell r="FI728"/>
          <cell r="FJ728" t="str">
            <v>#N/D</v>
          </cell>
          <cell r="FK728" t="str">
            <v>#N/D</v>
          </cell>
          <cell r="FL728" t="str">
            <v>$728</v>
          </cell>
          <cell r="FM728" t="str">
            <v>#N/D</v>
          </cell>
          <cell r="FN728" t="str">
            <v>#N/D</v>
          </cell>
          <cell r="FO728" t="str">
            <v>#N/D</v>
          </cell>
          <cell r="FP728" t="str">
            <v>#N/D</v>
          </cell>
          <cell r="FQ728" t="str">
            <v>#¡REF!</v>
          </cell>
          <cell r="FR728" t="str">
            <v>#N/D</v>
          </cell>
          <cell r="FS728"/>
          <cell r="FT728"/>
          <cell r="FU728"/>
          <cell r="FV728">
            <v>0</v>
          </cell>
          <cell r="FW728" t="str">
            <v>#N/D</v>
          </cell>
          <cell r="FX728"/>
          <cell r="FY728"/>
          <cell r="FZ728"/>
          <cell r="GA728"/>
          <cell r="GB728"/>
          <cell r="GC728"/>
        </row>
        <row r="729">
          <cell r="A729"/>
          <cell r="B729"/>
          <cell r="C729">
            <v>2025</v>
          </cell>
          <cell r="D729"/>
          <cell r="E729"/>
          <cell r="F729"/>
          <cell r="G729"/>
          <cell r="H729"/>
          <cell r="I729"/>
          <cell r="J729"/>
          <cell r="K729"/>
          <cell r="L729"/>
          <cell r="M729"/>
          <cell r="N729"/>
          <cell r="O729"/>
          <cell r="P729"/>
          <cell r="Q729"/>
          <cell r="R729"/>
          <cell r="S729"/>
          <cell r="T729"/>
          <cell r="U729"/>
          <cell r="V729"/>
          <cell r="W729"/>
          <cell r="X729"/>
          <cell r="Y729"/>
          <cell r="Z729"/>
          <cell r="AA729"/>
          <cell r="AB729"/>
          <cell r="AC729"/>
          <cell r="AD729"/>
          <cell r="AE729"/>
          <cell r="AF729"/>
          <cell r="AG729"/>
          <cell r="AH729"/>
          <cell r="AI729"/>
          <cell r="AJ729"/>
          <cell r="AK729"/>
          <cell r="AL729"/>
          <cell r="AM729" t="str">
            <v>#¡VALOR!</v>
          </cell>
          <cell r="AN729">
            <v>0</v>
          </cell>
          <cell r="AO729"/>
          <cell r="AP729"/>
          <cell r="AQ729"/>
          <cell r="AR729"/>
          <cell r="AS729"/>
          <cell r="AT729"/>
          <cell r="AU729"/>
          <cell r="AV729"/>
          <cell r="AW729"/>
          <cell r="AX729"/>
          <cell r="AY729"/>
          <cell r="AZ729"/>
          <cell r="BA729"/>
          <cell r="BB729"/>
          <cell r="BC729"/>
          <cell r="BD729"/>
          <cell r="BE729"/>
          <cell r="BF729"/>
          <cell r="BG729"/>
          <cell r="BH729"/>
          <cell r="BI729"/>
          <cell r="BJ729"/>
          <cell r="BK729"/>
          <cell r="BL729"/>
          <cell r="BM729"/>
          <cell r="BN729"/>
          <cell r="BO729"/>
          <cell r="BP729"/>
          <cell r="BQ729"/>
          <cell r="BR729"/>
          <cell r="BS729"/>
          <cell r="BT729"/>
          <cell r="BU729"/>
          <cell r="BV729"/>
          <cell r="BW729"/>
          <cell r="BX729"/>
          <cell r="BY729"/>
          <cell r="BZ729"/>
          <cell r="CA729"/>
          <cell r="CB729"/>
          <cell r="CC729"/>
          <cell r="CD729"/>
          <cell r="CE729"/>
          <cell r="CF729"/>
          <cell r="CG729"/>
          <cell r="CH729"/>
          <cell r="CI729"/>
          <cell r="CJ729"/>
          <cell r="CK729"/>
          <cell r="CL729"/>
          <cell r="CM729"/>
          <cell r="CN729"/>
          <cell r="CO729"/>
          <cell r="CP729"/>
          <cell r="CQ729"/>
          <cell r="CR729"/>
          <cell r="CS729"/>
          <cell r="CT729"/>
          <cell r="CU729"/>
          <cell r="CV729"/>
          <cell r="CW729"/>
          <cell r="CX729"/>
          <cell r="CY729"/>
          <cell r="CZ729"/>
          <cell r="DA729"/>
          <cell r="DB729"/>
          <cell r="DC729"/>
          <cell r="DD729"/>
          <cell r="DE729"/>
          <cell r="DF729"/>
          <cell r="DG729"/>
          <cell r="DH729"/>
          <cell r="DI729"/>
          <cell r="DJ729"/>
          <cell r="DK729"/>
          <cell r="DL729"/>
          <cell r="DM729"/>
          <cell r="DN729"/>
          <cell r="DO729"/>
          <cell r="DP729"/>
          <cell r="DQ729"/>
          <cell r="DR729"/>
          <cell r="DS729"/>
          <cell r="DT729"/>
          <cell r="DU729"/>
          <cell r="DV729"/>
          <cell r="DW729"/>
          <cell r="DX729"/>
          <cell r="DY729"/>
          <cell r="DZ729"/>
          <cell r="EA729"/>
          <cell r="EB729"/>
          <cell r="EC729"/>
          <cell r="ED729"/>
          <cell r="EE729"/>
          <cell r="EF729"/>
          <cell r="EG729"/>
          <cell r="EH729"/>
          <cell r="EI729"/>
          <cell r="EJ729"/>
          <cell r="EK729"/>
          <cell r="EL729"/>
          <cell r="EM729"/>
          <cell r="EN729"/>
          <cell r="EO729"/>
          <cell r="EP729"/>
          <cell r="EQ729"/>
          <cell r="ER729"/>
          <cell r="ES729"/>
          <cell r="ET729"/>
          <cell r="EU729" t="str">
            <v>$ -</v>
          </cell>
          <cell r="EV729"/>
          <cell r="EW729"/>
          <cell r="EX729"/>
          <cell r="EY729"/>
          <cell r="EZ729"/>
          <cell r="FA729"/>
          <cell r="FB729">
            <v>0</v>
          </cell>
          <cell r="FC729" t="str">
            <v>#¡VALOR!</v>
          </cell>
          <cell r="FD729">
            <v>0</v>
          </cell>
          <cell r="FE729" t="str">
            <v>$ 0</v>
          </cell>
          <cell r="FF729" t="str">
            <v>#¡VALOR!</v>
          </cell>
          <cell r="FG729" t="str">
            <v>#¡VALOR!</v>
          </cell>
          <cell r="FH729"/>
          <cell r="FI729"/>
          <cell r="FJ729" t="str">
            <v>#N/D</v>
          </cell>
          <cell r="FK729" t="str">
            <v>#N/D</v>
          </cell>
          <cell r="FL729" t="str">
            <v>$729</v>
          </cell>
          <cell r="FM729" t="str">
            <v>#N/D</v>
          </cell>
          <cell r="FN729" t="str">
            <v>#N/D</v>
          </cell>
          <cell r="FO729" t="str">
            <v>#N/D</v>
          </cell>
          <cell r="FP729" t="str">
            <v>#N/D</v>
          </cell>
          <cell r="FQ729" t="str">
            <v>#¡REF!</v>
          </cell>
          <cell r="FR729" t="str">
            <v>#N/D</v>
          </cell>
          <cell r="FS729"/>
          <cell r="FT729"/>
          <cell r="FU729"/>
          <cell r="FV729">
            <v>0</v>
          </cell>
          <cell r="FW729" t="str">
            <v>#N/D</v>
          </cell>
          <cell r="FX729"/>
          <cell r="FY729"/>
          <cell r="FZ729"/>
          <cell r="GA729"/>
          <cell r="GB729"/>
          <cell r="GC729"/>
        </row>
        <row r="730">
          <cell r="A730"/>
          <cell r="B730"/>
          <cell r="C730">
            <v>2025</v>
          </cell>
          <cell r="D730"/>
          <cell r="E730"/>
          <cell r="F730"/>
          <cell r="G730"/>
          <cell r="H730"/>
          <cell r="I730"/>
          <cell r="J730"/>
          <cell r="K730"/>
          <cell r="L730"/>
          <cell r="M730"/>
          <cell r="N730"/>
          <cell r="O730"/>
          <cell r="P730"/>
          <cell r="Q730"/>
          <cell r="R730"/>
          <cell r="S730"/>
          <cell r="T730"/>
          <cell r="U730"/>
          <cell r="V730"/>
          <cell r="W730"/>
          <cell r="X730"/>
          <cell r="Y730"/>
          <cell r="Z730"/>
          <cell r="AA730"/>
          <cell r="AB730"/>
          <cell r="AC730"/>
          <cell r="AD730"/>
          <cell r="AE730"/>
          <cell r="AF730"/>
          <cell r="AG730"/>
          <cell r="AH730"/>
          <cell r="AI730"/>
          <cell r="AJ730"/>
          <cell r="AK730"/>
          <cell r="AL730"/>
          <cell r="AM730" t="str">
            <v>#¡VALOR!</v>
          </cell>
          <cell r="AN730">
            <v>0</v>
          </cell>
          <cell r="AO730"/>
          <cell r="AP730"/>
          <cell r="AQ730"/>
          <cell r="AR730"/>
          <cell r="AS730"/>
          <cell r="AT730"/>
          <cell r="AU730"/>
          <cell r="AV730"/>
          <cell r="AW730"/>
          <cell r="AX730"/>
          <cell r="AY730"/>
          <cell r="AZ730"/>
          <cell r="BA730"/>
          <cell r="BB730"/>
          <cell r="BC730"/>
          <cell r="BD730"/>
          <cell r="BE730"/>
          <cell r="BF730"/>
          <cell r="BG730"/>
          <cell r="BH730"/>
          <cell r="BI730"/>
          <cell r="BJ730"/>
          <cell r="BK730"/>
          <cell r="BL730"/>
          <cell r="BM730"/>
          <cell r="BN730"/>
          <cell r="BO730"/>
          <cell r="BP730"/>
          <cell r="BQ730"/>
          <cell r="BR730"/>
          <cell r="BS730"/>
          <cell r="BT730"/>
          <cell r="BU730"/>
          <cell r="BV730"/>
          <cell r="BW730"/>
          <cell r="BX730"/>
          <cell r="BY730"/>
          <cell r="BZ730"/>
          <cell r="CA730"/>
          <cell r="CB730"/>
          <cell r="CC730"/>
          <cell r="CD730"/>
          <cell r="CE730"/>
          <cell r="CF730"/>
          <cell r="CG730"/>
          <cell r="CH730"/>
          <cell r="CI730"/>
          <cell r="CJ730"/>
          <cell r="CK730"/>
          <cell r="CL730"/>
          <cell r="CM730"/>
          <cell r="CN730"/>
          <cell r="CO730"/>
          <cell r="CP730"/>
          <cell r="CQ730"/>
          <cell r="CR730"/>
          <cell r="CS730"/>
          <cell r="CT730"/>
          <cell r="CU730"/>
          <cell r="CV730"/>
          <cell r="CW730"/>
          <cell r="CX730"/>
          <cell r="CY730"/>
          <cell r="CZ730"/>
          <cell r="DA730"/>
          <cell r="DB730"/>
          <cell r="DC730"/>
          <cell r="DD730"/>
          <cell r="DE730"/>
          <cell r="DF730"/>
          <cell r="DG730"/>
          <cell r="DH730"/>
          <cell r="DI730"/>
          <cell r="DJ730"/>
          <cell r="DK730"/>
          <cell r="DL730"/>
          <cell r="DM730"/>
          <cell r="DN730"/>
          <cell r="DO730"/>
          <cell r="DP730"/>
          <cell r="DQ730"/>
          <cell r="DR730"/>
          <cell r="DS730"/>
          <cell r="DT730"/>
          <cell r="DU730"/>
          <cell r="DV730"/>
          <cell r="DW730"/>
          <cell r="DX730"/>
          <cell r="DY730"/>
          <cell r="DZ730"/>
          <cell r="EA730"/>
          <cell r="EB730"/>
          <cell r="EC730"/>
          <cell r="ED730"/>
          <cell r="EE730"/>
          <cell r="EF730"/>
          <cell r="EG730"/>
          <cell r="EH730"/>
          <cell r="EI730"/>
          <cell r="EJ730"/>
          <cell r="EK730"/>
          <cell r="EL730"/>
          <cell r="EM730"/>
          <cell r="EN730"/>
          <cell r="EO730"/>
          <cell r="EP730"/>
          <cell r="EQ730"/>
          <cell r="ER730"/>
          <cell r="ES730"/>
          <cell r="ET730"/>
          <cell r="EU730" t="str">
            <v>$ -</v>
          </cell>
          <cell r="EV730"/>
          <cell r="EW730"/>
          <cell r="EX730"/>
          <cell r="EY730"/>
          <cell r="EZ730"/>
          <cell r="FA730"/>
          <cell r="FB730">
            <v>0</v>
          </cell>
          <cell r="FC730" t="str">
            <v>#¡VALOR!</v>
          </cell>
          <cell r="FD730">
            <v>0</v>
          </cell>
          <cell r="FE730" t="str">
            <v>$ 0</v>
          </cell>
          <cell r="FF730" t="str">
            <v>#¡VALOR!</v>
          </cell>
          <cell r="FG730" t="str">
            <v>#¡VALOR!</v>
          </cell>
          <cell r="FH730"/>
          <cell r="FI730"/>
          <cell r="FJ730" t="str">
            <v>#N/D</v>
          </cell>
          <cell r="FK730" t="str">
            <v>#N/D</v>
          </cell>
          <cell r="FL730" t="str">
            <v>$730</v>
          </cell>
          <cell r="FM730" t="str">
            <v>#N/D</v>
          </cell>
          <cell r="FN730" t="str">
            <v>#N/D</v>
          </cell>
          <cell r="FO730" t="str">
            <v>#N/D</v>
          </cell>
          <cell r="FP730" t="str">
            <v>#N/D</v>
          </cell>
          <cell r="FQ730" t="str">
            <v>#¡REF!</v>
          </cell>
          <cell r="FR730" t="str">
            <v>#N/D</v>
          </cell>
          <cell r="FS730"/>
          <cell r="FT730"/>
          <cell r="FU730"/>
          <cell r="FV730">
            <v>0</v>
          </cell>
          <cell r="FW730" t="str">
            <v>#N/D</v>
          </cell>
          <cell r="FX730"/>
          <cell r="FY730"/>
          <cell r="FZ730"/>
          <cell r="GA730"/>
          <cell r="GB730"/>
          <cell r="GC730"/>
        </row>
        <row r="731">
          <cell r="A731"/>
          <cell r="B731"/>
          <cell r="C731">
            <v>2025</v>
          </cell>
          <cell r="D731"/>
          <cell r="E731"/>
          <cell r="F731"/>
          <cell r="G731"/>
          <cell r="H731"/>
          <cell r="I731"/>
          <cell r="J731"/>
          <cell r="K731"/>
          <cell r="L731"/>
          <cell r="M731"/>
          <cell r="N731"/>
          <cell r="O731"/>
          <cell r="P731"/>
          <cell r="Q731"/>
          <cell r="R731"/>
          <cell r="S731"/>
          <cell r="T731"/>
          <cell r="U731"/>
          <cell r="V731"/>
          <cell r="W731"/>
          <cell r="X731"/>
          <cell r="Y731"/>
          <cell r="Z731"/>
          <cell r="AA731"/>
          <cell r="AB731"/>
          <cell r="AC731"/>
          <cell r="AD731"/>
          <cell r="AE731"/>
          <cell r="AF731"/>
          <cell r="AG731"/>
          <cell r="AH731"/>
          <cell r="AI731"/>
          <cell r="AJ731"/>
          <cell r="AK731"/>
          <cell r="AL731"/>
          <cell r="AM731" t="str">
            <v>#¡VALOR!</v>
          </cell>
          <cell r="AN731">
            <v>0</v>
          </cell>
          <cell r="AO731"/>
          <cell r="AP731"/>
          <cell r="AQ731"/>
          <cell r="AR731"/>
          <cell r="AS731"/>
          <cell r="AT731"/>
          <cell r="AU731"/>
          <cell r="AV731"/>
          <cell r="AW731"/>
          <cell r="AX731"/>
          <cell r="AY731"/>
          <cell r="AZ731"/>
          <cell r="BA731"/>
          <cell r="BB731"/>
          <cell r="BC731"/>
          <cell r="BD731"/>
          <cell r="BE731"/>
          <cell r="BF731"/>
          <cell r="BG731"/>
          <cell r="BH731"/>
          <cell r="BI731"/>
          <cell r="BJ731"/>
          <cell r="BK731"/>
          <cell r="BL731"/>
          <cell r="BM731"/>
          <cell r="BN731"/>
          <cell r="BO731"/>
          <cell r="BP731"/>
          <cell r="BQ731"/>
          <cell r="BR731"/>
          <cell r="BS731"/>
          <cell r="BT731"/>
          <cell r="BU731"/>
          <cell r="BV731"/>
          <cell r="BW731"/>
          <cell r="BX731"/>
          <cell r="BY731"/>
          <cell r="BZ731"/>
          <cell r="CA731"/>
          <cell r="CB731"/>
          <cell r="CC731"/>
          <cell r="CD731"/>
          <cell r="CE731"/>
          <cell r="CF731"/>
          <cell r="CG731"/>
          <cell r="CH731"/>
          <cell r="CI731"/>
          <cell r="CJ731"/>
          <cell r="CK731"/>
          <cell r="CL731"/>
          <cell r="CM731"/>
          <cell r="CN731"/>
          <cell r="CO731"/>
          <cell r="CP731"/>
          <cell r="CQ731"/>
          <cell r="CR731"/>
          <cell r="CS731"/>
          <cell r="CT731"/>
          <cell r="CU731"/>
          <cell r="CV731"/>
          <cell r="CW731"/>
          <cell r="CX731"/>
          <cell r="CY731"/>
          <cell r="CZ731"/>
          <cell r="DA731"/>
          <cell r="DB731"/>
          <cell r="DC731"/>
          <cell r="DD731"/>
          <cell r="DE731"/>
          <cell r="DF731"/>
          <cell r="DG731"/>
          <cell r="DH731"/>
          <cell r="DI731"/>
          <cell r="DJ731"/>
          <cell r="DK731"/>
          <cell r="DL731"/>
          <cell r="DM731"/>
          <cell r="DN731"/>
          <cell r="DO731"/>
          <cell r="DP731"/>
          <cell r="DQ731"/>
          <cell r="DR731"/>
          <cell r="DS731"/>
          <cell r="DT731"/>
          <cell r="DU731"/>
          <cell r="DV731"/>
          <cell r="DW731"/>
          <cell r="DX731"/>
          <cell r="DY731"/>
          <cell r="DZ731"/>
          <cell r="EA731"/>
          <cell r="EB731"/>
          <cell r="EC731"/>
          <cell r="ED731"/>
          <cell r="EE731"/>
          <cell r="EF731"/>
          <cell r="EG731"/>
          <cell r="EH731"/>
          <cell r="EI731"/>
          <cell r="EJ731"/>
          <cell r="EK731"/>
          <cell r="EL731"/>
          <cell r="EM731"/>
          <cell r="EN731"/>
          <cell r="EO731"/>
          <cell r="EP731"/>
          <cell r="EQ731"/>
          <cell r="ER731"/>
          <cell r="ES731"/>
          <cell r="ET731"/>
          <cell r="EU731" t="str">
            <v>$ -</v>
          </cell>
          <cell r="EV731"/>
          <cell r="EW731"/>
          <cell r="EX731"/>
          <cell r="EY731"/>
          <cell r="EZ731"/>
          <cell r="FA731"/>
          <cell r="FB731">
            <v>0</v>
          </cell>
          <cell r="FC731" t="str">
            <v>#¡VALOR!</v>
          </cell>
          <cell r="FD731">
            <v>0</v>
          </cell>
          <cell r="FE731" t="str">
            <v>$ 0</v>
          </cell>
          <cell r="FF731" t="str">
            <v>#¡VALOR!</v>
          </cell>
          <cell r="FG731" t="str">
            <v>#¡VALOR!</v>
          </cell>
          <cell r="FH731"/>
          <cell r="FI731"/>
          <cell r="FJ731" t="str">
            <v>#N/D</v>
          </cell>
          <cell r="FK731" t="str">
            <v>#N/D</v>
          </cell>
          <cell r="FL731" t="str">
            <v>$731</v>
          </cell>
          <cell r="FM731" t="str">
            <v>#N/D</v>
          </cell>
          <cell r="FN731" t="str">
            <v>#N/D</v>
          </cell>
          <cell r="FO731" t="str">
            <v>#N/D</v>
          </cell>
          <cell r="FP731" t="str">
            <v>#N/D</v>
          </cell>
          <cell r="FQ731" t="str">
            <v>#¡REF!</v>
          </cell>
          <cell r="FR731" t="str">
            <v>#N/D</v>
          </cell>
          <cell r="FS731"/>
          <cell r="FT731"/>
          <cell r="FU731"/>
          <cell r="FV731">
            <v>0</v>
          </cell>
          <cell r="FW731" t="str">
            <v>#N/D</v>
          </cell>
          <cell r="FX731"/>
          <cell r="FY731"/>
          <cell r="FZ731"/>
          <cell r="GA731"/>
          <cell r="GB731"/>
          <cell r="GC731"/>
        </row>
        <row r="732">
          <cell r="A732"/>
          <cell r="B732"/>
          <cell r="C732">
            <v>2025</v>
          </cell>
          <cell r="D732"/>
          <cell r="E732"/>
          <cell r="F732"/>
          <cell r="G732"/>
          <cell r="H732"/>
          <cell r="I732"/>
          <cell r="J732"/>
          <cell r="K732"/>
          <cell r="L732"/>
          <cell r="M732"/>
          <cell r="N732"/>
          <cell r="O732"/>
          <cell r="P732"/>
          <cell r="Q732"/>
          <cell r="R732"/>
          <cell r="S732"/>
          <cell r="T732"/>
          <cell r="U732"/>
          <cell r="V732"/>
          <cell r="W732"/>
          <cell r="X732"/>
          <cell r="Y732"/>
          <cell r="Z732"/>
          <cell r="AA732"/>
          <cell r="AB732"/>
          <cell r="AC732"/>
          <cell r="AD732"/>
          <cell r="AE732"/>
          <cell r="AF732"/>
          <cell r="AG732"/>
          <cell r="AH732"/>
          <cell r="AI732"/>
          <cell r="AJ732"/>
          <cell r="AK732"/>
          <cell r="AL732"/>
          <cell r="AM732" t="str">
            <v>#¡VALOR!</v>
          </cell>
          <cell r="AN732">
            <v>0</v>
          </cell>
          <cell r="AO732"/>
          <cell r="AP732"/>
          <cell r="AQ732"/>
          <cell r="AR732"/>
          <cell r="AS732"/>
          <cell r="AT732"/>
          <cell r="AU732"/>
          <cell r="AV732"/>
          <cell r="AW732"/>
          <cell r="AX732"/>
          <cell r="AY732"/>
          <cell r="AZ732"/>
          <cell r="BA732"/>
          <cell r="BB732"/>
          <cell r="BC732"/>
          <cell r="BD732"/>
          <cell r="BE732"/>
          <cell r="BF732"/>
          <cell r="BG732"/>
          <cell r="BH732"/>
          <cell r="BI732"/>
          <cell r="BJ732"/>
          <cell r="BK732"/>
          <cell r="BL732"/>
          <cell r="BM732"/>
          <cell r="BN732"/>
          <cell r="BO732"/>
          <cell r="BP732"/>
          <cell r="BQ732"/>
          <cell r="BR732"/>
          <cell r="BS732"/>
          <cell r="BT732"/>
          <cell r="BU732"/>
          <cell r="BV732"/>
          <cell r="BW732"/>
          <cell r="BX732"/>
          <cell r="BY732"/>
          <cell r="BZ732"/>
          <cell r="CA732"/>
          <cell r="CB732"/>
          <cell r="CC732"/>
          <cell r="CD732"/>
          <cell r="CE732"/>
          <cell r="CF732"/>
          <cell r="CG732"/>
          <cell r="CH732"/>
          <cell r="CI732"/>
          <cell r="CJ732"/>
          <cell r="CK732"/>
          <cell r="CL732"/>
          <cell r="CM732"/>
          <cell r="CN732"/>
          <cell r="CO732"/>
          <cell r="CP732"/>
          <cell r="CQ732"/>
          <cell r="CR732"/>
          <cell r="CS732"/>
          <cell r="CT732"/>
          <cell r="CU732"/>
          <cell r="CV732"/>
          <cell r="CW732"/>
          <cell r="CX732"/>
          <cell r="CY732"/>
          <cell r="CZ732"/>
          <cell r="DA732"/>
          <cell r="DB732"/>
          <cell r="DC732"/>
          <cell r="DD732"/>
          <cell r="DE732"/>
          <cell r="DF732"/>
          <cell r="DG732"/>
          <cell r="DH732"/>
          <cell r="DI732"/>
          <cell r="DJ732"/>
          <cell r="DK732"/>
          <cell r="DL732"/>
          <cell r="DM732"/>
          <cell r="DN732"/>
          <cell r="DO732"/>
          <cell r="DP732"/>
          <cell r="DQ732"/>
          <cell r="DR732"/>
          <cell r="DS732"/>
          <cell r="DT732"/>
          <cell r="DU732"/>
          <cell r="DV732"/>
          <cell r="DW732"/>
          <cell r="DX732"/>
          <cell r="DY732"/>
          <cell r="DZ732"/>
          <cell r="EA732"/>
          <cell r="EB732"/>
          <cell r="EC732"/>
          <cell r="ED732"/>
          <cell r="EE732"/>
          <cell r="EF732"/>
          <cell r="EG732"/>
          <cell r="EH732"/>
          <cell r="EI732"/>
          <cell r="EJ732"/>
          <cell r="EK732"/>
          <cell r="EL732"/>
          <cell r="EM732"/>
          <cell r="EN732"/>
          <cell r="EO732"/>
          <cell r="EP732"/>
          <cell r="EQ732"/>
          <cell r="ER732"/>
          <cell r="ES732"/>
          <cell r="ET732"/>
          <cell r="EU732" t="str">
            <v>$ -</v>
          </cell>
          <cell r="EV732"/>
          <cell r="EW732"/>
          <cell r="EX732"/>
          <cell r="EY732"/>
          <cell r="EZ732"/>
          <cell r="FA732"/>
          <cell r="FB732">
            <v>0</v>
          </cell>
          <cell r="FC732" t="str">
            <v>#¡VALOR!</v>
          </cell>
          <cell r="FD732">
            <v>0</v>
          </cell>
          <cell r="FE732" t="str">
            <v>$ 0</v>
          </cell>
          <cell r="FF732" t="str">
            <v>#¡VALOR!</v>
          </cell>
          <cell r="FG732" t="str">
            <v>#¡VALOR!</v>
          </cell>
          <cell r="FH732"/>
          <cell r="FI732"/>
          <cell r="FJ732" t="str">
            <v>#N/D</v>
          </cell>
          <cell r="FK732" t="str">
            <v>#N/D</v>
          </cell>
          <cell r="FL732" t="str">
            <v>$732</v>
          </cell>
          <cell r="FM732" t="str">
            <v>#N/D</v>
          </cell>
          <cell r="FN732" t="str">
            <v>#N/D</v>
          </cell>
          <cell r="FO732" t="str">
            <v>#N/D</v>
          </cell>
          <cell r="FP732" t="str">
            <v>#N/D</v>
          </cell>
          <cell r="FQ732" t="str">
            <v>#¡REF!</v>
          </cell>
          <cell r="FR732" t="str">
            <v>#N/D</v>
          </cell>
          <cell r="FS732"/>
          <cell r="FT732"/>
          <cell r="FU732"/>
          <cell r="FV732">
            <v>0</v>
          </cell>
          <cell r="FW732" t="str">
            <v>#N/D</v>
          </cell>
          <cell r="FX732"/>
          <cell r="FY732"/>
          <cell r="FZ732"/>
          <cell r="GA732"/>
          <cell r="GB732"/>
          <cell r="GC732"/>
        </row>
        <row r="733">
          <cell r="A733"/>
          <cell r="B733"/>
          <cell r="C733">
            <v>2025</v>
          </cell>
          <cell r="D733"/>
          <cell r="E733"/>
          <cell r="F733"/>
          <cell r="G733"/>
          <cell r="H733"/>
          <cell r="I733"/>
          <cell r="J733"/>
          <cell r="K733"/>
          <cell r="L733"/>
          <cell r="M733"/>
          <cell r="N733"/>
          <cell r="O733"/>
          <cell r="P733"/>
          <cell r="Q733"/>
          <cell r="R733"/>
          <cell r="S733"/>
          <cell r="T733"/>
          <cell r="U733"/>
          <cell r="V733"/>
          <cell r="W733"/>
          <cell r="X733"/>
          <cell r="Y733"/>
          <cell r="Z733"/>
          <cell r="AA733"/>
          <cell r="AB733"/>
          <cell r="AC733"/>
          <cell r="AD733"/>
          <cell r="AE733"/>
          <cell r="AF733"/>
          <cell r="AG733"/>
          <cell r="AH733"/>
          <cell r="AI733"/>
          <cell r="AJ733"/>
          <cell r="AK733"/>
          <cell r="AL733"/>
          <cell r="AM733" t="str">
            <v>#¡VALOR!</v>
          </cell>
          <cell r="AN733">
            <v>0</v>
          </cell>
          <cell r="AO733"/>
          <cell r="AP733"/>
          <cell r="AQ733"/>
          <cell r="AR733"/>
          <cell r="AS733"/>
          <cell r="AT733"/>
          <cell r="AU733"/>
          <cell r="AV733"/>
          <cell r="AW733"/>
          <cell r="AX733"/>
          <cell r="AY733"/>
          <cell r="AZ733"/>
          <cell r="BA733"/>
          <cell r="BB733"/>
          <cell r="BC733"/>
          <cell r="BD733"/>
          <cell r="BE733"/>
          <cell r="BF733"/>
          <cell r="BG733"/>
          <cell r="BH733"/>
          <cell r="BI733"/>
          <cell r="BJ733"/>
          <cell r="BK733"/>
          <cell r="BL733"/>
          <cell r="BM733"/>
          <cell r="BN733"/>
          <cell r="BO733"/>
          <cell r="BP733"/>
          <cell r="BQ733"/>
          <cell r="BR733"/>
          <cell r="BS733"/>
          <cell r="BT733"/>
          <cell r="BU733"/>
          <cell r="BV733"/>
          <cell r="BW733"/>
          <cell r="BX733"/>
          <cell r="BY733"/>
          <cell r="BZ733"/>
          <cell r="CA733"/>
          <cell r="CB733"/>
          <cell r="CC733"/>
          <cell r="CD733"/>
          <cell r="CE733"/>
          <cell r="CF733"/>
          <cell r="CG733"/>
          <cell r="CH733"/>
          <cell r="CI733"/>
          <cell r="CJ733"/>
          <cell r="CK733"/>
          <cell r="CL733"/>
          <cell r="CM733"/>
          <cell r="CN733"/>
          <cell r="CO733"/>
          <cell r="CP733"/>
          <cell r="CQ733"/>
          <cell r="CR733"/>
          <cell r="CS733"/>
          <cell r="CT733"/>
          <cell r="CU733"/>
          <cell r="CV733"/>
          <cell r="CW733"/>
          <cell r="CX733"/>
          <cell r="CY733"/>
          <cell r="CZ733"/>
          <cell r="DA733"/>
          <cell r="DB733"/>
          <cell r="DC733"/>
          <cell r="DD733"/>
          <cell r="DE733"/>
          <cell r="DF733"/>
          <cell r="DG733"/>
          <cell r="DH733"/>
          <cell r="DI733"/>
          <cell r="DJ733"/>
          <cell r="DK733"/>
          <cell r="DL733"/>
          <cell r="DM733"/>
          <cell r="DN733"/>
          <cell r="DO733"/>
          <cell r="DP733"/>
          <cell r="DQ733"/>
          <cell r="DR733"/>
          <cell r="DS733"/>
          <cell r="DT733"/>
          <cell r="DU733"/>
          <cell r="DV733"/>
          <cell r="DW733"/>
          <cell r="DX733"/>
          <cell r="DY733"/>
          <cell r="DZ733"/>
          <cell r="EA733"/>
          <cell r="EB733"/>
          <cell r="EC733"/>
          <cell r="ED733"/>
          <cell r="EE733"/>
          <cell r="EF733"/>
          <cell r="EG733"/>
          <cell r="EH733"/>
          <cell r="EI733"/>
          <cell r="EJ733"/>
          <cell r="EK733"/>
          <cell r="EL733"/>
          <cell r="EM733"/>
          <cell r="EN733"/>
          <cell r="EO733"/>
          <cell r="EP733"/>
          <cell r="EQ733"/>
          <cell r="ER733"/>
          <cell r="ES733"/>
          <cell r="ET733"/>
          <cell r="EU733" t="str">
            <v>$ -</v>
          </cell>
          <cell r="EV733"/>
          <cell r="EW733"/>
          <cell r="EX733"/>
          <cell r="EY733"/>
          <cell r="EZ733"/>
          <cell r="FA733"/>
          <cell r="FB733">
            <v>0</v>
          </cell>
          <cell r="FC733" t="str">
            <v>#¡VALOR!</v>
          </cell>
          <cell r="FD733">
            <v>0</v>
          </cell>
          <cell r="FE733" t="str">
            <v>$ 0</v>
          </cell>
          <cell r="FF733" t="str">
            <v>#¡VALOR!</v>
          </cell>
          <cell r="FG733" t="str">
            <v>#¡VALOR!</v>
          </cell>
          <cell r="FH733"/>
          <cell r="FI733"/>
          <cell r="FJ733" t="str">
            <v>#N/D</v>
          </cell>
          <cell r="FK733" t="str">
            <v>#N/D</v>
          </cell>
          <cell r="FL733" t="str">
            <v>$733</v>
          </cell>
          <cell r="FM733" t="str">
            <v>#N/D</v>
          </cell>
          <cell r="FN733" t="str">
            <v>#N/D</v>
          </cell>
          <cell r="FO733" t="str">
            <v>#N/D</v>
          </cell>
          <cell r="FP733" t="str">
            <v>#N/D</v>
          </cell>
          <cell r="FQ733" t="str">
            <v>#¡REF!</v>
          </cell>
          <cell r="FR733" t="str">
            <v>#N/D</v>
          </cell>
          <cell r="FS733"/>
          <cell r="FT733"/>
          <cell r="FU733"/>
          <cell r="FV733">
            <v>0</v>
          </cell>
          <cell r="FW733" t="str">
            <v>#N/D</v>
          </cell>
          <cell r="FX733"/>
          <cell r="FY733"/>
          <cell r="FZ733"/>
          <cell r="GA733"/>
          <cell r="GB733"/>
          <cell r="GC733"/>
        </row>
        <row r="734">
          <cell r="A734"/>
          <cell r="B734"/>
          <cell r="C734">
            <v>2025</v>
          </cell>
          <cell r="D734"/>
          <cell r="E734"/>
          <cell r="F734"/>
          <cell r="G734"/>
          <cell r="H734"/>
          <cell r="I734"/>
          <cell r="J734"/>
          <cell r="K734"/>
          <cell r="L734"/>
          <cell r="M734"/>
          <cell r="N734"/>
          <cell r="O734"/>
          <cell r="P734"/>
          <cell r="Q734"/>
          <cell r="R734"/>
          <cell r="S734"/>
          <cell r="T734"/>
          <cell r="U734"/>
          <cell r="V734"/>
          <cell r="W734"/>
          <cell r="X734"/>
          <cell r="Y734"/>
          <cell r="Z734"/>
          <cell r="AA734"/>
          <cell r="AB734"/>
          <cell r="AC734"/>
          <cell r="AD734"/>
          <cell r="AE734"/>
          <cell r="AF734"/>
          <cell r="AG734"/>
          <cell r="AH734"/>
          <cell r="AI734"/>
          <cell r="AJ734"/>
          <cell r="AK734"/>
          <cell r="AL734"/>
          <cell r="AM734" t="str">
            <v>#¡VALOR!</v>
          </cell>
          <cell r="AN734">
            <v>0</v>
          </cell>
          <cell r="AO734"/>
          <cell r="AP734"/>
          <cell r="AQ734"/>
          <cell r="AR734"/>
          <cell r="AS734"/>
          <cell r="AT734"/>
          <cell r="AU734"/>
          <cell r="AV734"/>
          <cell r="AW734"/>
          <cell r="AX734"/>
          <cell r="AY734"/>
          <cell r="AZ734"/>
          <cell r="BA734"/>
          <cell r="BB734"/>
          <cell r="BC734"/>
          <cell r="BD734"/>
          <cell r="BE734"/>
          <cell r="BF734"/>
          <cell r="BG734"/>
          <cell r="BH734"/>
          <cell r="BI734"/>
          <cell r="BJ734"/>
          <cell r="BK734"/>
          <cell r="BL734"/>
          <cell r="BM734"/>
          <cell r="BN734"/>
          <cell r="BO734"/>
          <cell r="BP734"/>
          <cell r="BQ734"/>
          <cell r="BR734"/>
          <cell r="BS734"/>
          <cell r="BT734"/>
          <cell r="BU734"/>
          <cell r="BV734"/>
          <cell r="BW734"/>
          <cell r="BX734"/>
          <cell r="BY734"/>
          <cell r="BZ734"/>
          <cell r="CA734"/>
          <cell r="CB734"/>
          <cell r="CC734"/>
          <cell r="CD734"/>
          <cell r="CE734"/>
          <cell r="CF734"/>
          <cell r="CG734"/>
          <cell r="CH734"/>
          <cell r="CI734"/>
          <cell r="CJ734"/>
          <cell r="CK734"/>
          <cell r="CL734"/>
          <cell r="CM734"/>
          <cell r="CN734"/>
          <cell r="CO734"/>
          <cell r="CP734"/>
          <cell r="CQ734"/>
          <cell r="CR734"/>
          <cell r="CS734"/>
          <cell r="CT734"/>
          <cell r="CU734"/>
          <cell r="CV734"/>
          <cell r="CW734"/>
          <cell r="CX734"/>
          <cell r="CY734"/>
          <cell r="CZ734"/>
          <cell r="DA734"/>
          <cell r="DB734"/>
          <cell r="DC734"/>
          <cell r="DD734"/>
          <cell r="DE734"/>
          <cell r="DF734"/>
          <cell r="DG734"/>
          <cell r="DH734"/>
          <cell r="DI734"/>
          <cell r="DJ734"/>
          <cell r="DK734"/>
          <cell r="DL734"/>
          <cell r="DM734"/>
          <cell r="DN734"/>
          <cell r="DO734"/>
          <cell r="DP734"/>
          <cell r="DQ734"/>
          <cell r="DR734"/>
          <cell r="DS734"/>
          <cell r="DT734"/>
          <cell r="DU734"/>
          <cell r="DV734"/>
          <cell r="DW734"/>
          <cell r="DX734"/>
          <cell r="DY734"/>
          <cell r="DZ734"/>
          <cell r="EA734"/>
          <cell r="EB734"/>
          <cell r="EC734"/>
          <cell r="ED734"/>
          <cell r="EE734"/>
          <cell r="EF734"/>
          <cell r="EG734"/>
          <cell r="EH734"/>
          <cell r="EI734"/>
          <cell r="EJ734"/>
          <cell r="EK734"/>
          <cell r="EL734"/>
          <cell r="EM734"/>
          <cell r="EN734"/>
          <cell r="EO734"/>
          <cell r="EP734"/>
          <cell r="EQ734"/>
          <cell r="ER734"/>
          <cell r="ES734"/>
          <cell r="ET734"/>
          <cell r="EU734" t="str">
            <v>$ -</v>
          </cell>
          <cell r="EV734"/>
          <cell r="EW734"/>
          <cell r="EX734"/>
          <cell r="EY734"/>
          <cell r="EZ734"/>
          <cell r="FA734"/>
          <cell r="FB734">
            <v>0</v>
          </cell>
          <cell r="FC734" t="str">
            <v>#¡VALOR!</v>
          </cell>
          <cell r="FD734">
            <v>0</v>
          </cell>
          <cell r="FE734" t="str">
            <v>$ 0</v>
          </cell>
          <cell r="FF734" t="str">
            <v>#¡VALOR!</v>
          </cell>
          <cell r="FG734" t="str">
            <v>#¡VALOR!</v>
          </cell>
          <cell r="FH734"/>
          <cell r="FI734"/>
          <cell r="FJ734" t="str">
            <v>#N/D</v>
          </cell>
          <cell r="FK734" t="str">
            <v>#N/D</v>
          </cell>
          <cell r="FL734" t="str">
            <v>$734</v>
          </cell>
          <cell r="FM734" t="str">
            <v>#N/D</v>
          </cell>
          <cell r="FN734" t="str">
            <v>#N/D</v>
          </cell>
          <cell r="FO734" t="str">
            <v>#N/D</v>
          </cell>
          <cell r="FP734" t="str">
            <v>#N/D</v>
          </cell>
          <cell r="FQ734" t="str">
            <v>#¡REF!</v>
          </cell>
          <cell r="FR734" t="str">
            <v>#N/D</v>
          </cell>
          <cell r="FS734"/>
          <cell r="FT734"/>
          <cell r="FU734"/>
          <cell r="FV734">
            <v>0</v>
          </cell>
          <cell r="FW734" t="str">
            <v>#N/D</v>
          </cell>
          <cell r="FX734"/>
          <cell r="FY734"/>
          <cell r="FZ734"/>
          <cell r="GA734"/>
          <cell r="GB734"/>
          <cell r="GC734"/>
        </row>
        <row r="735">
          <cell r="A735"/>
          <cell r="B735"/>
          <cell r="C735">
            <v>2025</v>
          </cell>
          <cell r="D735"/>
          <cell r="E735"/>
          <cell r="F735"/>
          <cell r="G735"/>
          <cell r="H735"/>
          <cell r="I735"/>
          <cell r="J735"/>
          <cell r="K735"/>
          <cell r="L735"/>
          <cell r="M735"/>
          <cell r="N735"/>
          <cell r="O735"/>
          <cell r="P735"/>
          <cell r="Q735"/>
          <cell r="R735"/>
          <cell r="S735"/>
          <cell r="T735"/>
          <cell r="U735"/>
          <cell r="V735"/>
          <cell r="W735"/>
          <cell r="X735"/>
          <cell r="Y735"/>
          <cell r="Z735"/>
          <cell r="AA735"/>
          <cell r="AB735"/>
          <cell r="AC735"/>
          <cell r="AD735"/>
          <cell r="AE735"/>
          <cell r="AF735"/>
          <cell r="AG735"/>
          <cell r="AH735"/>
          <cell r="AI735"/>
          <cell r="AJ735"/>
          <cell r="AK735"/>
          <cell r="AL735"/>
          <cell r="AM735" t="str">
            <v>#¡VALOR!</v>
          </cell>
          <cell r="AN735">
            <v>0</v>
          </cell>
          <cell r="AO735"/>
          <cell r="AP735"/>
          <cell r="AQ735"/>
          <cell r="AR735"/>
          <cell r="AS735"/>
          <cell r="AT735"/>
          <cell r="AU735"/>
          <cell r="AV735"/>
          <cell r="AW735"/>
          <cell r="AX735"/>
          <cell r="AY735"/>
          <cell r="AZ735"/>
          <cell r="BA735"/>
          <cell r="BB735"/>
          <cell r="BC735"/>
          <cell r="BD735"/>
          <cell r="BE735"/>
          <cell r="BF735"/>
          <cell r="BG735"/>
          <cell r="BH735"/>
          <cell r="BI735"/>
          <cell r="BJ735"/>
          <cell r="BK735"/>
          <cell r="BL735"/>
          <cell r="BM735"/>
          <cell r="BN735"/>
          <cell r="BO735"/>
          <cell r="BP735"/>
          <cell r="BQ735"/>
          <cell r="BR735"/>
          <cell r="BS735"/>
          <cell r="BT735"/>
          <cell r="BU735"/>
          <cell r="BV735"/>
          <cell r="BW735"/>
          <cell r="BX735"/>
          <cell r="BY735"/>
          <cell r="BZ735"/>
          <cell r="CA735"/>
          <cell r="CB735"/>
          <cell r="CC735"/>
          <cell r="CD735"/>
          <cell r="CE735"/>
          <cell r="CF735"/>
          <cell r="CG735"/>
          <cell r="CH735"/>
          <cell r="CI735"/>
          <cell r="CJ735"/>
          <cell r="CK735"/>
          <cell r="CL735"/>
          <cell r="CM735"/>
          <cell r="CN735"/>
          <cell r="CO735"/>
          <cell r="CP735"/>
          <cell r="CQ735"/>
          <cell r="CR735"/>
          <cell r="CS735"/>
          <cell r="CT735"/>
          <cell r="CU735"/>
          <cell r="CV735"/>
          <cell r="CW735"/>
          <cell r="CX735"/>
          <cell r="CY735"/>
          <cell r="CZ735"/>
          <cell r="DA735"/>
          <cell r="DB735"/>
          <cell r="DC735"/>
          <cell r="DD735"/>
          <cell r="DE735"/>
          <cell r="DF735"/>
          <cell r="DG735"/>
          <cell r="DH735"/>
          <cell r="DI735"/>
          <cell r="DJ735"/>
          <cell r="DK735"/>
          <cell r="DL735"/>
          <cell r="DM735"/>
          <cell r="DN735"/>
          <cell r="DO735"/>
          <cell r="DP735"/>
          <cell r="DQ735"/>
          <cell r="DR735"/>
          <cell r="DS735"/>
          <cell r="DT735"/>
          <cell r="DU735"/>
          <cell r="DV735"/>
          <cell r="DW735"/>
          <cell r="DX735"/>
          <cell r="DY735"/>
          <cell r="DZ735"/>
          <cell r="EA735"/>
          <cell r="EB735"/>
          <cell r="EC735"/>
          <cell r="ED735"/>
          <cell r="EE735"/>
          <cell r="EF735"/>
          <cell r="EG735"/>
          <cell r="EH735"/>
          <cell r="EI735"/>
          <cell r="EJ735"/>
          <cell r="EK735"/>
          <cell r="EL735"/>
          <cell r="EM735"/>
          <cell r="EN735"/>
          <cell r="EO735"/>
          <cell r="EP735"/>
          <cell r="EQ735"/>
          <cell r="ER735"/>
          <cell r="ES735"/>
          <cell r="ET735"/>
          <cell r="EU735" t="str">
            <v>$ -</v>
          </cell>
          <cell r="EV735"/>
          <cell r="EW735"/>
          <cell r="EX735"/>
          <cell r="EY735"/>
          <cell r="EZ735"/>
          <cell r="FA735"/>
          <cell r="FB735">
            <v>0</v>
          </cell>
          <cell r="FC735" t="str">
            <v>#¡VALOR!</v>
          </cell>
          <cell r="FD735">
            <v>0</v>
          </cell>
          <cell r="FE735" t="str">
            <v>$ 0</v>
          </cell>
          <cell r="FF735" t="str">
            <v>#¡VALOR!</v>
          </cell>
          <cell r="FG735" t="str">
            <v>#¡VALOR!</v>
          </cell>
          <cell r="FH735"/>
          <cell r="FI735"/>
          <cell r="FJ735" t="str">
            <v>#N/D</v>
          </cell>
          <cell r="FK735" t="str">
            <v>#N/D</v>
          </cell>
          <cell r="FL735" t="str">
            <v>$735</v>
          </cell>
          <cell r="FM735" t="str">
            <v>#N/D</v>
          </cell>
          <cell r="FN735" t="str">
            <v>#N/D</v>
          </cell>
          <cell r="FO735" t="str">
            <v>#N/D</v>
          </cell>
          <cell r="FP735" t="str">
            <v>#N/D</v>
          </cell>
          <cell r="FQ735" t="str">
            <v>#¡REF!</v>
          </cell>
          <cell r="FR735" t="str">
            <v>#N/D</v>
          </cell>
          <cell r="FS735"/>
          <cell r="FT735"/>
          <cell r="FU735"/>
          <cell r="FV735">
            <v>0</v>
          </cell>
          <cell r="FW735" t="str">
            <v>#N/D</v>
          </cell>
          <cell r="FX735"/>
          <cell r="FY735"/>
          <cell r="FZ735"/>
          <cell r="GA735"/>
          <cell r="GB735"/>
          <cell r="GC735"/>
        </row>
        <row r="736">
          <cell r="A736"/>
          <cell r="B736"/>
          <cell r="C736">
            <v>2025</v>
          </cell>
          <cell r="D736"/>
          <cell r="E736"/>
          <cell r="F736"/>
          <cell r="G736"/>
          <cell r="H736"/>
          <cell r="I736"/>
          <cell r="J736"/>
          <cell r="K736"/>
          <cell r="L736"/>
          <cell r="M736"/>
          <cell r="N736"/>
          <cell r="O736"/>
          <cell r="P736"/>
          <cell r="Q736"/>
          <cell r="R736"/>
          <cell r="S736"/>
          <cell r="T736"/>
          <cell r="U736"/>
          <cell r="V736"/>
          <cell r="W736"/>
          <cell r="X736"/>
          <cell r="Y736"/>
          <cell r="Z736"/>
          <cell r="AA736"/>
          <cell r="AB736"/>
          <cell r="AC736"/>
          <cell r="AD736"/>
          <cell r="AE736"/>
          <cell r="AF736"/>
          <cell r="AG736"/>
          <cell r="AH736"/>
          <cell r="AI736"/>
          <cell r="AJ736"/>
          <cell r="AK736"/>
          <cell r="AL736"/>
          <cell r="AM736" t="str">
            <v>#¡VALOR!</v>
          </cell>
          <cell r="AN736">
            <v>0</v>
          </cell>
          <cell r="AO736"/>
          <cell r="AP736"/>
          <cell r="AQ736"/>
          <cell r="AR736"/>
          <cell r="AS736"/>
          <cell r="AT736"/>
          <cell r="AU736"/>
          <cell r="AV736"/>
          <cell r="AW736"/>
          <cell r="AX736"/>
          <cell r="AY736"/>
          <cell r="AZ736"/>
          <cell r="BA736"/>
          <cell r="BB736"/>
          <cell r="BC736"/>
          <cell r="BD736"/>
          <cell r="BE736"/>
          <cell r="BF736"/>
          <cell r="BG736"/>
          <cell r="BH736"/>
          <cell r="BI736"/>
          <cell r="BJ736"/>
          <cell r="BK736"/>
          <cell r="BL736"/>
          <cell r="BM736"/>
          <cell r="BN736"/>
          <cell r="BO736"/>
          <cell r="BP736"/>
          <cell r="BQ736"/>
          <cell r="BR736"/>
          <cell r="BS736"/>
          <cell r="BT736"/>
          <cell r="BU736"/>
          <cell r="BV736"/>
          <cell r="BW736"/>
          <cell r="BX736"/>
          <cell r="BY736"/>
          <cell r="BZ736"/>
          <cell r="CA736"/>
          <cell r="CB736"/>
          <cell r="CC736"/>
          <cell r="CD736"/>
          <cell r="CE736"/>
          <cell r="CF736"/>
          <cell r="CG736"/>
          <cell r="CH736"/>
          <cell r="CI736"/>
          <cell r="CJ736"/>
          <cell r="CK736"/>
          <cell r="CL736"/>
          <cell r="CM736"/>
          <cell r="CN736"/>
          <cell r="CO736"/>
          <cell r="CP736"/>
          <cell r="CQ736"/>
          <cell r="CR736"/>
          <cell r="CS736"/>
          <cell r="CT736"/>
          <cell r="CU736"/>
          <cell r="CV736"/>
          <cell r="CW736"/>
          <cell r="CX736"/>
          <cell r="CY736"/>
          <cell r="CZ736"/>
          <cell r="DA736"/>
          <cell r="DB736"/>
          <cell r="DC736"/>
          <cell r="DD736"/>
          <cell r="DE736"/>
          <cell r="DF736"/>
          <cell r="DG736"/>
          <cell r="DH736"/>
          <cell r="DI736"/>
          <cell r="DJ736"/>
          <cell r="DK736"/>
          <cell r="DL736"/>
          <cell r="DM736"/>
          <cell r="DN736"/>
          <cell r="DO736"/>
          <cell r="DP736"/>
          <cell r="DQ736"/>
          <cell r="DR736"/>
          <cell r="DS736"/>
          <cell r="DT736"/>
          <cell r="DU736"/>
          <cell r="DV736"/>
          <cell r="DW736"/>
          <cell r="DX736"/>
          <cell r="DY736"/>
          <cell r="DZ736"/>
          <cell r="EA736"/>
          <cell r="EB736"/>
          <cell r="EC736"/>
          <cell r="ED736"/>
          <cell r="EE736"/>
          <cell r="EF736"/>
          <cell r="EG736"/>
          <cell r="EH736"/>
          <cell r="EI736"/>
          <cell r="EJ736"/>
          <cell r="EK736"/>
          <cell r="EL736"/>
          <cell r="EM736"/>
          <cell r="EN736"/>
          <cell r="EO736"/>
          <cell r="EP736"/>
          <cell r="EQ736"/>
          <cell r="ER736"/>
          <cell r="ES736"/>
          <cell r="ET736"/>
          <cell r="EU736" t="str">
            <v>$ -</v>
          </cell>
          <cell r="EV736"/>
          <cell r="EW736"/>
          <cell r="EX736"/>
          <cell r="EY736"/>
          <cell r="EZ736"/>
          <cell r="FA736"/>
          <cell r="FB736">
            <v>0</v>
          </cell>
          <cell r="FC736" t="str">
            <v>#¡VALOR!</v>
          </cell>
          <cell r="FD736">
            <v>0</v>
          </cell>
          <cell r="FE736" t="str">
            <v>$ 0</v>
          </cell>
          <cell r="FF736" t="str">
            <v>#¡VALOR!</v>
          </cell>
          <cell r="FG736" t="str">
            <v>#¡VALOR!</v>
          </cell>
          <cell r="FH736"/>
          <cell r="FI736"/>
          <cell r="FJ736" t="str">
            <v>#N/D</v>
          </cell>
          <cell r="FK736" t="str">
            <v>#N/D</v>
          </cell>
          <cell r="FL736" t="str">
            <v>$736</v>
          </cell>
          <cell r="FM736" t="str">
            <v>#N/D</v>
          </cell>
          <cell r="FN736" t="str">
            <v>#N/D</v>
          </cell>
          <cell r="FO736" t="str">
            <v>#N/D</v>
          </cell>
          <cell r="FP736" t="str">
            <v>#N/D</v>
          </cell>
          <cell r="FQ736" t="str">
            <v>#¡REF!</v>
          </cell>
          <cell r="FR736" t="str">
            <v>#N/D</v>
          </cell>
          <cell r="FS736"/>
          <cell r="FT736"/>
          <cell r="FU736"/>
          <cell r="FV736">
            <v>0</v>
          </cell>
          <cell r="FW736" t="str">
            <v>#N/D</v>
          </cell>
          <cell r="FX736"/>
          <cell r="FY736"/>
          <cell r="FZ736"/>
          <cell r="GA736"/>
          <cell r="GB736"/>
          <cell r="GC736"/>
        </row>
        <row r="737">
          <cell r="A737"/>
          <cell r="B737"/>
          <cell r="C737">
            <v>2025</v>
          </cell>
          <cell r="D737"/>
          <cell r="E737"/>
          <cell r="F737"/>
          <cell r="G737"/>
          <cell r="H737"/>
          <cell r="I737"/>
          <cell r="J737"/>
          <cell r="K737"/>
          <cell r="L737"/>
          <cell r="M737"/>
          <cell r="N737"/>
          <cell r="O737"/>
          <cell r="P737"/>
          <cell r="Q737"/>
          <cell r="R737"/>
          <cell r="S737"/>
          <cell r="T737"/>
          <cell r="U737"/>
          <cell r="V737"/>
          <cell r="W737"/>
          <cell r="X737"/>
          <cell r="Y737"/>
          <cell r="Z737"/>
          <cell r="AA737"/>
          <cell r="AB737"/>
          <cell r="AC737"/>
          <cell r="AD737"/>
          <cell r="AE737"/>
          <cell r="AF737"/>
          <cell r="AG737"/>
          <cell r="AH737"/>
          <cell r="AI737"/>
          <cell r="AJ737"/>
          <cell r="AK737"/>
          <cell r="AL737"/>
          <cell r="AM737" t="str">
            <v>#¡VALOR!</v>
          </cell>
          <cell r="AN737">
            <v>0</v>
          </cell>
          <cell r="AO737"/>
          <cell r="AP737"/>
          <cell r="AQ737"/>
          <cell r="AR737"/>
          <cell r="AS737"/>
          <cell r="AT737"/>
          <cell r="AU737"/>
          <cell r="AV737"/>
          <cell r="AW737"/>
          <cell r="AX737"/>
          <cell r="AY737"/>
          <cell r="AZ737"/>
          <cell r="BA737"/>
          <cell r="BB737"/>
          <cell r="BC737"/>
          <cell r="BD737"/>
          <cell r="BE737"/>
          <cell r="BF737"/>
          <cell r="BG737"/>
          <cell r="BH737"/>
          <cell r="BI737"/>
          <cell r="BJ737"/>
          <cell r="BK737"/>
          <cell r="BL737"/>
          <cell r="BM737"/>
          <cell r="BN737"/>
          <cell r="BO737"/>
          <cell r="BP737"/>
          <cell r="BQ737"/>
          <cell r="BR737"/>
          <cell r="BS737"/>
          <cell r="BT737"/>
          <cell r="BU737"/>
          <cell r="BV737"/>
          <cell r="BW737"/>
          <cell r="BX737"/>
          <cell r="BY737"/>
          <cell r="BZ737"/>
          <cell r="CA737"/>
          <cell r="CB737"/>
          <cell r="CC737"/>
          <cell r="CD737"/>
          <cell r="CE737"/>
          <cell r="CF737"/>
          <cell r="CG737"/>
          <cell r="CH737"/>
          <cell r="CI737"/>
          <cell r="CJ737"/>
          <cell r="CK737"/>
          <cell r="CL737"/>
          <cell r="CM737"/>
          <cell r="CN737"/>
          <cell r="CO737"/>
          <cell r="CP737"/>
          <cell r="CQ737"/>
          <cell r="CR737"/>
          <cell r="CS737"/>
          <cell r="CT737"/>
          <cell r="CU737"/>
          <cell r="CV737"/>
          <cell r="CW737"/>
          <cell r="CX737"/>
          <cell r="CY737"/>
          <cell r="CZ737"/>
          <cell r="DA737"/>
          <cell r="DB737"/>
          <cell r="DC737"/>
          <cell r="DD737"/>
          <cell r="DE737"/>
          <cell r="DF737"/>
          <cell r="DG737"/>
          <cell r="DH737"/>
          <cell r="DI737"/>
          <cell r="DJ737"/>
          <cell r="DK737"/>
          <cell r="DL737"/>
          <cell r="DM737"/>
          <cell r="DN737"/>
          <cell r="DO737"/>
          <cell r="DP737"/>
          <cell r="DQ737"/>
          <cell r="DR737"/>
          <cell r="DS737"/>
          <cell r="DT737"/>
          <cell r="DU737"/>
          <cell r="DV737"/>
          <cell r="DW737"/>
          <cell r="DX737"/>
          <cell r="DY737"/>
          <cell r="DZ737"/>
          <cell r="EA737"/>
          <cell r="EB737"/>
          <cell r="EC737"/>
          <cell r="ED737"/>
          <cell r="EE737"/>
          <cell r="EF737"/>
          <cell r="EG737"/>
          <cell r="EH737"/>
          <cell r="EI737"/>
          <cell r="EJ737"/>
          <cell r="EK737"/>
          <cell r="EL737"/>
          <cell r="EM737"/>
          <cell r="EN737"/>
          <cell r="EO737"/>
          <cell r="EP737"/>
          <cell r="EQ737"/>
          <cell r="ER737"/>
          <cell r="ES737"/>
          <cell r="ET737"/>
          <cell r="EU737" t="str">
            <v>$ -</v>
          </cell>
          <cell r="EV737"/>
          <cell r="EW737"/>
          <cell r="EX737"/>
          <cell r="EY737"/>
          <cell r="EZ737"/>
          <cell r="FA737"/>
          <cell r="FB737">
            <v>0</v>
          </cell>
          <cell r="FC737" t="str">
            <v>#¡VALOR!</v>
          </cell>
          <cell r="FD737">
            <v>0</v>
          </cell>
          <cell r="FE737" t="str">
            <v>$ 0</v>
          </cell>
          <cell r="FF737" t="str">
            <v>#¡VALOR!</v>
          </cell>
          <cell r="FG737" t="str">
            <v>#¡VALOR!</v>
          </cell>
          <cell r="FH737"/>
          <cell r="FI737"/>
          <cell r="FJ737" t="str">
            <v>#N/D</v>
          </cell>
          <cell r="FK737" t="str">
            <v>#N/D</v>
          </cell>
          <cell r="FL737" t="str">
            <v>$737</v>
          </cell>
          <cell r="FM737" t="str">
            <v>#N/D</v>
          </cell>
          <cell r="FN737" t="str">
            <v>#N/D</v>
          </cell>
          <cell r="FO737" t="str">
            <v>#N/D</v>
          </cell>
          <cell r="FP737" t="str">
            <v>#N/D</v>
          </cell>
          <cell r="FQ737" t="str">
            <v>#¡REF!</v>
          </cell>
          <cell r="FR737" t="str">
            <v>#N/D</v>
          </cell>
          <cell r="FS737"/>
          <cell r="FT737"/>
          <cell r="FU737"/>
          <cell r="FV737">
            <v>0</v>
          </cell>
          <cell r="FW737" t="str">
            <v>#N/D</v>
          </cell>
          <cell r="FX737"/>
          <cell r="FY737"/>
          <cell r="FZ737"/>
          <cell r="GA737"/>
          <cell r="GB737"/>
          <cell r="GC737"/>
        </row>
        <row r="738">
          <cell r="A738"/>
          <cell r="B738"/>
          <cell r="C738">
            <v>2025</v>
          </cell>
          <cell r="D738"/>
          <cell r="E738"/>
          <cell r="F738"/>
          <cell r="G738"/>
          <cell r="H738"/>
          <cell r="I738"/>
          <cell r="J738"/>
          <cell r="K738"/>
          <cell r="L738"/>
          <cell r="M738"/>
          <cell r="N738"/>
          <cell r="O738"/>
          <cell r="P738"/>
          <cell r="Q738"/>
          <cell r="R738"/>
          <cell r="S738"/>
          <cell r="T738"/>
          <cell r="U738"/>
          <cell r="V738"/>
          <cell r="W738"/>
          <cell r="X738"/>
          <cell r="Y738"/>
          <cell r="Z738"/>
          <cell r="AA738"/>
          <cell r="AB738"/>
          <cell r="AC738"/>
          <cell r="AD738"/>
          <cell r="AE738"/>
          <cell r="AF738"/>
          <cell r="AG738"/>
          <cell r="AH738"/>
          <cell r="AI738"/>
          <cell r="AJ738"/>
          <cell r="AK738"/>
          <cell r="AL738"/>
          <cell r="AM738" t="str">
            <v>#¡VALOR!</v>
          </cell>
          <cell r="AN738">
            <v>0</v>
          </cell>
          <cell r="AO738"/>
          <cell r="AP738"/>
          <cell r="AQ738"/>
          <cell r="AR738"/>
          <cell r="AS738"/>
          <cell r="AT738"/>
          <cell r="AU738"/>
          <cell r="AV738"/>
          <cell r="AW738"/>
          <cell r="AX738"/>
          <cell r="AY738"/>
          <cell r="AZ738"/>
          <cell r="BA738"/>
          <cell r="BB738"/>
          <cell r="BC738"/>
          <cell r="BD738"/>
          <cell r="BE738"/>
          <cell r="BF738"/>
          <cell r="BG738"/>
          <cell r="BH738"/>
          <cell r="BI738"/>
          <cell r="BJ738"/>
          <cell r="BK738"/>
          <cell r="BL738"/>
          <cell r="BM738"/>
          <cell r="BN738"/>
          <cell r="BO738"/>
          <cell r="BP738"/>
          <cell r="BQ738"/>
          <cell r="BR738"/>
          <cell r="BS738"/>
          <cell r="BT738"/>
          <cell r="BU738"/>
          <cell r="BV738"/>
          <cell r="BW738"/>
          <cell r="BX738"/>
          <cell r="BY738"/>
          <cell r="BZ738"/>
          <cell r="CA738"/>
          <cell r="CB738"/>
          <cell r="CC738"/>
          <cell r="CD738"/>
          <cell r="CE738"/>
          <cell r="CF738"/>
          <cell r="CG738"/>
          <cell r="CH738"/>
          <cell r="CI738"/>
          <cell r="CJ738"/>
          <cell r="CK738"/>
          <cell r="CL738"/>
          <cell r="CM738"/>
          <cell r="CN738"/>
          <cell r="CO738"/>
          <cell r="CP738"/>
          <cell r="CQ738"/>
          <cell r="CR738"/>
          <cell r="CS738"/>
          <cell r="CT738"/>
          <cell r="CU738"/>
          <cell r="CV738"/>
          <cell r="CW738"/>
          <cell r="CX738"/>
          <cell r="CY738"/>
          <cell r="CZ738"/>
          <cell r="DA738"/>
          <cell r="DB738"/>
          <cell r="DC738"/>
          <cell r="DD738"/>
          <cell r="DE738"/>
          <cell r="DF738"/>
          <cell r="DG738"/>
          <cell r="DH738"/>
          <cell r="DI738"/>
          <cell r="DJ738"/>
          <cell r="DK738"/>
          <cell r="DL738"/>
          <cell r="DM738"/>
          <cell r="DN738"/>
          <cell r="DO738"/>
          <cell r="DP738"/>
          <cell r="DQ738"/>
          <cell r="DR738"/>
          <cell r="DS738"/>
          <cell r="DT738"/>
          <cell r="DU738"/>
          <cell r="DV738"/>
          <cell r="DW738"/>
          <cell r="DX738"/>
          <cell r="DY738"/>
          <cell r="DZ738"/>
          <cell r="EA738"/>
          <cell r="EB738"/>
          <cell r="EC738"/>
          <cell r="ED738"/>
          <cell r="EE738"/>
          <cell r="EF738"/>
          <cell r="EG738"/>
          <cell r="EH738"/>
          <cell r="EI738"/>
          <cell r="EJ738"/>
          <cell r="EK738"/>
          <cell r="EL738"/>
          <cell r="EM738"/>
          <cell r="EN738"/>
          <cell r="EO738"/>
          <cell r="EP738"/>
          <cell r="EQ738"/>
          <cell r="ER738"/>
          <cell r="ES738"/>
          <cell r="ET738"/>
          <cell r="EU738" t="str">
            <v>$ -</v>
          </cell>
          <cell r="EV738"/>
          <cell r="EW738"/>
          <cell r="EX738"/>
          <cell r="EY738"/>
          <cell r="EZ738"/>
          <cell r="FA738"/>
          <cell r="FB738">
            <v>0</v>
          </cell>
          <cell r="FC738" t="str">
            <v>#¡VALOR!</v>
          </cell>
          <cell r="FD738">
            <v>0</v>
          </cell>
          <cell r="FE738" t="str">
            <v>$ 0</v>
          </cell>
          <cell r="FF738" t="str">
            <v>#¡VALOR!</v>
          </cell>
          <cell r="FG738" t="str">
            <v>#¡VALOR!</v>
          </cell>
          <cell r="FH738"/>
          <cell r="FI738"/>
          <cell r="FJ738" t="str">
            <v>#N/D</v>
          </cell>
          <cell r="FK738" t="str">
            <v>#N/D</v>
          </cell>
          <cell r="FL738" t="str">
            <v>$738</v>
          </cell>
          <cell r="FM738" t="str">
            <v>#N/D</v>
          </cell>
          <cell r="FN738" t="str">
            <v>#N/D</v>
          </cell>
          <cell r="FO738" t="str">
            <v>#N/D</v>
          </cell>
          <cell r="FP738" t="str">
            <v>#N/D</v>
          </cell>
          <cell r="FQ738" t="str">
            <v>#¡REF!</v>
          </cell>
          <cell r="FR738" t="str">
            <v>#N/D</v>
          </cell>
          <cell r="FS738"/>
          <cell r="FT738"/>
          <cell r="FU738"/>
          <cell r="FV738">
            <v>0</v>
          </cell>
          <cell r="FW738" t="str">
            <v>#N/D</v>
          </cell>
          <cell r="FX738"/>
          <cell r="FY738"/>
          <cell r="FZ738"/>
          <cell r="GA738"/>
          <cell r="GB738"/>
          <cell r="GC738"/>
        </row>
        <row r="739">
          <cell r="A739"/>
          <cell r="B739"/>
          <cell r="C739">
            <v>2025</v>
          </cell>
          <cell r="D739"/>
          <cell r="E739"/>
          <cell r="F739"/>
          <cell r="G739"/>
          <cell r="H739"/>
          <cell r="I739"/>
          <cell r="J739"/>
          <cell r="K739"/>
          <cell r="L739"/>
          <cell r="M739"/>
          <cell r="N739"/>
          <cell r="O739"/>
          <cell r="P739"/>
          <cell r="Q739"/>
          <cell r="R739"/>
          <cell r="S739"/>
          <cell r="T739"/>
          <cell r="U739"/>
          <cell r="V739"/>
          <cell r="W739"/>
          <cell r="X739"/>
          <cell r="Y739"/>
          <cell r="Z739"/>
          <cell r="AA739"/>
          <cell r="AB739"/>
          <cell r="AC739"/>
          <cell r="AD739"/>
          <cell r="AE739"/>
          <cell r="AF739"/>
          <cell r="AG739"/>
          <cell r="AH739"/>
          <cell r="AI739"/>
          <cell r="AJ739"/>
          <cell r="AK739"/>
          <cell r="AL739"/>
          <cell r="AM739" t="str">
            <v>#¡VALOR!</v>
          </cell>
          <cell r="AN739">
            <v>0</v>
          </cell>
          <cell r="AO739"/>
          <cell r="AP739"/>
          <cell r="AQ739"/>
          <cell r="AR739"/>
          <cell r="AS739"/>
          <cell r="AT739"/>
          <cell r="AU739"/>
          <cell r="AV739"/>
          <cell r="AW739"/>
          <cell r="AX739"/>
          <cell r="AY739"/>
          <cell r="AZ739"/>
          <cell r="BA739"/>
          <cell r="BB739"/>
          <cell r="BC739"/>
          <cell r="BD739"/>
          <cell r="BE739"/>
          <cell r="BF739"/>
          <cell r="BG739"/>
          <cell r="BH739"/>
          <cell r="BI739"/>
          <cell r="BJ739"/>
          <cell r="BK739"/>
          <cell r="BL739"/>
          <cell r="BM739"/>
          <cell r="BN739"/>
          <cell r="BO739"/>
          <cell r="BP739"/>
          <cell r="BQ739"/>
          <cell r="BR739"/>
          <cell r="BS739"/>
          <cell r="BT739"/>
          <cell r="BU739"/>
          <cell r="BV739"/>
          <cell r="BW739"/>
          <cell r="BX739"/>
          <cell r="BY739"/>
          <cell r="BZ739"/>
          <cell r="CA739"/>
          <cell r="CB739"/>
          <cell r="CC739"/>
          <cell r="CD739"/>
          <cell r="CE739"/>
          <cell r="CF739"/>
          <cell r="CG739"/>
          <cell r="CH739"/>
          <cell r="CI739"/>
          <cell r="CJ739"/>
          <cell r="CK739"/>
          <cell r="CL739"/>
          <cell r="CM739"/>
          <cell r="CN739"/>
          <cell r="CO739"/>
          <cell r="CP739"/>
          <cell r="CQ739"/>
          <cell r="CR739"/>
          <cell r="CS739"/>
          <cell r="CT739"/>
          <cell r="CU739"/>
          <cell r="CV739"/>
          <cell r="CW739"/>
          <cell r="CX739"/>
          <cell r="CY739"/>
          <cell r="CZ739"/>
          <cell r="DA739"/>
          <cell r="DB739"/>
          <cell r="DC739"/>
          <cell r="DD739"/>
          <cell r="DE739"/>
          <cell r="DF739"/>
          <cell r="DG739"/>
          <cell r="DH739"/>
          <cell r="DI739"/>
          <cell r="DJ739"/>
          <cell r="DK739"/>
          <cell r="DL739"/>
          <cell r="DM739"/>
          <cell r="DN739"/>
          <cell r="DO739"/>
          <cell r="DP739"/>
          <cell r="DQ739"/>
          <cell r="DR739"/>
          <cell r="DS739"/>
          <cell r="DT739"/>
          <cell r="DU739"/>
          <cell r="DV739"/>
          <cell r="DW739"/>
          <cell r="DX739"/>
          <cell r="DY739"/>
          <cell r="DZ739"/>
          <cell r="EA739"/>
          <cell r="EB739"/>
          <cell r="EC739"/>
          <cell r="ED739"/>
          <cell r="EE739"/>
          <cell r="EF739"/>
          <cell r="EG739"/>
          <cell r="EH739"/>
          <cell r="EI739"/>
          <cell r="EJ739"/>
          <cell r="EK739"/>
          <cell r="EL739"/>
          <cell r="EM739"/>
          <cell r="EN739"/>
          <cell r="EO739"/>
          <cell r="EP739"/>
          <cell r="EQ739"/>
          <cell r="ER739"/>
          <cell r="ES739"/>
          <cell r="ET739"/>
          <cell r="EU739" t="str">
            <v>$ -</v>
          </cell>
          <cell r="EV739"/>
          <cell r="EW739"/>
          <cell r="EX739"/>
          <cell r="EY739"/>
          <cell r="EZ739"/>
          <cell r="FA739"/>
          <cell r="FB739">
            <v>0</v>
          </cell>
          <cell r="FC739" t="str">
            <v>#¡VALOR!</v>
          </cell>
          <cell r="FD739">
            <v>0</v>
          </cell>
          <cell r="FE739" t="str">
            <v>$ 0</v>
          </cell>
          <cell r="FF739" t="str">
            <v>#¡VALOR!</v>
          </cell>
          <cell r="FG739" t="str">
            <v>#¡VALOR!</v>
          </cell>
          <cell r="FH739"/>
          <cell r="FI739"/>
          <cell r="FJ739" t="str">
            <v>#N/D</v>
          </cell>
          <cell r="FK739" t="str">
            <v>#N/D</v>
          </cell>
          <cell r="FL739" t="str">
            <v>$739</v>
          </cell>
          <cell r="FM739" t="str">
            <v>#N/D</v>
          </cell>
          <cell r="FN739" t="str">
            <v>#N/D</v>
          </cell>
          <cell r="FO739" t="str">
            <v>#N/D</v>
          </cell>
          <cell r="FP739" t="str">
            <v>#N/D</v>
          </cell>
          <cell r="FQ739" t="str">
            <v>#¡REF!</v>
          </cell>
          <cell r="FR739" t="str">
            <v>#N/D</v>
          </cell>
          <cell r="FS739"/>
          <cell r="FT739"/>
          <cell r="FU739"/>
          <cell r="FV739">
            <v>0</v>
          </cell>
          <cell r="FW739" t="str">
            <v>#N/D</v>
          </cell>
          <cell r="FX739"/>
          <cell r="FY739"/>
          <cell r="FZ739"/>
          <cell r="GA739"/>
          <cell r="GB739"/>
          <cell r="GC739"/>
        </row>
        <row r="740">
          <cell r="A740"/>
          <cell r="B740"/>
          <cell r="C740">
            <v>2025</v>
          </cell>
          <cell r="D740"/>
          <cell r="E740"/>
          <cell r="F740"/>
          <cell r="G740"/>
          <cell r="H740"/>
          <cell r="I740"/>
          <cell r="J740"/>
          <cell r="K740"/>
          <cell r="L740"/>
          <cell r="M740"/>
          <cell r="N740"/>
          <cell r="O740"/>
          <cell r="P740"/>
          <cell r="Q740"/>
          <cell r="R740"/>
          <cell r="S740"/>
          <cell r="T740"/>
          <cell r="U740"/>
          <cell r="V740"/>
          <cell r="W740"/>
          <cell r="X740"/>
          <cell r="Y740"/>
          <cell r="Z740"/>
          <cell r="AA740"/>
          <cell r="AB740"/>
          <cell r="AC740"/>
          <cell r="AD740"/>
          <cell r="AE740"/>
          <cell r="AF740"/>
          <cell r="AG740"/>
          <cell r="AH740"/>
          <cell r="AI740"/>
          <cell r="AJ740"/>
          <cell r="AK740"/>
          <cell r="AL740"/>
          <cell r="AM740" t="str">
            <v>#¡VALOR!</v>
          </cell>
          <cell r="AN740">
            <v>0</v>
          </cell>
          <cell r="AO740"/>
          <cell r="AP740"/>
          <cell r="AQ740"/>
          <cell r="AR740"/>
          <cell r="AS740"/>
          <cell r="AT740"/>
          <cell r="AU740"/>
          <cell r="AV740"/>
          <cell r="AW740"/>
          <cell r="AX740"/>
          <cell r="AY740"/>
          <cell r="AZ740"/>
          <cell r="BA740"/>
          <cell r="BB740"/>
          <cell r="BC740"/>
          <cell r="BD740"/>
          <cell r="BE740"/>
          <cell r="BF740"/>
          <cell r="BG740"/>
          <cell r="BH740"/>
          <cell r="BI740"/>
          <cell r="BJ740"/>
          <cell r="BK740"/>
          <cell r="BL740"/>
          <cell r="BM740"/>
          <cell r="BN740"/>
          <cell r="BO740"/>
          <cell r="BP740"/>
          <cell r="BQ740"/>
          <cell r="BR740"/>
          <cell r="BS740"/>
          <cell r="BT740"/>
          <cell r="BU740"/>
          <cell r="BV740"/>
          <cell r="BW740"/>
          <cell r="BX740"/>
          <cell r="BY740"/>
          <cell r="BZ740"/>
          <cell r="CA740"/>
          <cell r="CB740"/>
          <cell r="CC740"/>
          <cell r="CD740"/>
          <cell r="CE740"/>
          <cell r="CF740"/>
          <cell r="CG740"/>
          <cell r="CH740"/>
          <cell r="CI740"/>
          <cell r="CJ740"/>
          <cell r="CK740"/>
          <cell r="CL740"/>
          <cell r="CM740"/>
          <cell r="CN740"/>
          <cell r="CO740"/>
          <cell r="CP740"/>
          <cell r="CQ740"/>
          <cell r="CR740"/>
          <cell r="CS740"/>
          <cell r="CT740"/>
          <cell r="CU740"/>
          <cell r="CV740"/>
          <cell r="CW740"/>
          <cell r="CX740"/>
          <cell r="CY740"/>
          <cell r="CZ740"/>
          <cell r="DA740"/>
          <cell r="DB740"/>
          <cell r="DC740"/>
          <cell r="DD740"/>
          <cell r="DE740"/>
          <cell r="DF740"/>
          <cell r="DG740"/>
          <cell r="DH740"/>
          <cell r="DI740"/>
          <cell r="DJ740"/>
          <cell r="DK740"/>
          <cell r="DL740"/>
          <cell r="DM740"/>
          <cell r="DN740"/>
          <cell r="DO740"/>
          <cell r="DP740"/>
          <cell r="DQ740"/>
          <cell r="DR740"/>
          <cell r="DS740"/>
          <cell r="DT740"/>
          <cell r="DU740"/>
          <cell r="DV740"/>
          <cell r="DW740"/>
          <cell r="DX740"/>
          <cell r="DY740"/>
          <cell r="DZ740"/>
          <cell r="EA740"/>
          <cell r="EB740"/>
          <cell r="EC740"/>
          <cell r="ED740"/>
          <cell r="EE740"/>
          <cell r="EF740"/>
          <cell r="EG740"/>
          <cell r="EH740"/>
          <cell r="EI740"/>
          <cell r="EJ740"/>
          <cell r="EK740"/>
          <cell r="EL740"/>
          <cell r="EM740"/>
          <cell r="EN740"/>
          <cell r="EO740"/>
          <cell r="EP740"/>
          <cell r="EQ740"/>
          <cell r="ER740"/>
          <cell r="ES740"/>
          <cell r="ET740"/>
          <cell r="EU740" t="str">
            <v>$ -</v>
          </cell>
          <cell r="EV740"/>
          <cell r="EW740"/>
          <cell r="EX740"/>
          <cell r="EY740"/>
          <cell r="EZ740"/>
          <cell r="FA740"/>
          <cell r="FB740">
            <v>0</v>
          </cell>
          <cell r="FC740" t="str">
            <v>#¡VALOR!</v>
          </cell>
          <cell r="FD740">
            <v>0</v>
          </cell>
          <cell r="FE740" t="str">
            <v>$ 0</v>
          </cell>
          <cell r="FF740" t="str">
            <v>#¡VALOR!</v>
          </cell>
          <cell r="FG740" t="str">
            <v>#¡VALOR!</v>
          </cell>
          <cell r="FH740"/>
          <cell r="FI740"/>
          <cell r="FJ740" t="str">
            <v>#N/D</v>
          </cell>
          <cell r="FK740" t="str">
            <v>#N/D</v>
          </cell>
          <cell r="FL740" t="str">
            <v>$740</v>
          </cell>
          <cell r="FM740" t="str">
            <v>#N/D</v>
          </cell>
          <cell r="FN740" t="str">
            <v>#N/D</v>
          </cell>
          <cell r="FO740" t="str">
            <v>#N/D</v>
          </cell>
          <cell r="FP740" t="str">
            <v>#N/D</v>
          </cell>
          <cell r="FQ740" t="str">
            <v>#¡REF!</v>
          </cell>
          <cell r="FR740" t="str">
            <v>#N/D</v>
          </cell>
          <cell r="FS740"/>
          <cell r="FT740"/>
          <cell r="FU740"/>
          <cell r="FV740">
            <v>0</v>
          </cell>
          <cell r="FW740" t="str">
            <v>#N/D</v>
          </cell>
          <cell r="FX740"/>
          <cell r="FY740"/>
          <cell r="FZ740"/>
          <cell r="GA740"/>
          <cell r="GB740"/>
          <cell r="GC740"/>
        </row>
        <row r="741">
          <cell r="A741"/>
          <cell r="B741"/>
          <cell r="C741">
            <v>2025</v>
          </cell>
          <cell r="D741"/>
          <cell r="E741"/>
          <cell r="F741"/>
          <cell r="G741"/>
          <cell r="H741"/>
          <cell r="I741"/>
          <cell r="J741"/>
          <cell r="K741"/>
          <cell r="L741"/>
          <cell r="M741"/>
          <cell r="N741"/>
          <cell r="O741"/>
          <cell r="P741"/>
          <cell r="Q741"/>
          <cell r="R741"/>
          <cell r="S741"/>
          <cell r="T741"/>
          <cell r="U741"/>
          <cell r="V741"/>
          <cell r="W741"/>
          <cell r="X741"/>
          <cell r="Y741"/>
          <cell r="Z741"/>
          <cell r="AA741"/>
          <cell r="AB741"/>
          <cell r="AC741"/>
          <cell r="AD741"/>
          <cell r="AE741"/>
          <cell r="AF741"/>
          <cell r="AG741"/>
          <cell r="AH741"/>
          <cell r="AI741"/>
          <cell r="AJ741"/>
          <cell r="AK741"/>
          <cell r="AL741"/>
          <cell r="AM741" t="str">
            <v>#¡VALOR!</v>
          </cell>
          <cell r="AN741">
            <v>0</v>
          </cell>
          <cell r="AO741"/>
          <cell r="AP741"/>
          <cell r="AQ741"/>
          <cell r="AR741"/>
          <cell r="AS741"/>
          <cell r="AT741"/>
          <cell r="AU741"/>
          <cell r="AV741"/>
          <cell r="AW741"/>
          <cell r="AX741"/>
          <cell r="AY741"/>
          <cell r="AZ741"/>
          <cell r="BA741"/>
          <cell r="BB741"/>
          <cell r="BC741"/>
          <cell r="BD741"/>
          <cell r="BE741"/>
          <cell r="BF741"/>
          <cell r="BG741"/>
          <cell r="BH741"/>
          <cell r="BI741"/>
          <cell r="BJ741"/>
          <cell r="BK741"/>
          <cell r="BL741"/>
          <cell r="BM741"/>
          <cell r="BN741"/>
          <cell r="BO741"/>
          <cell r="BP741"/>
          <cell r="BQ741"/>
          <cell r="BR741"/>
          <cell r="BS741"/>
          <cell r="BT741"/>
          <cell r="BU741"/>
          <cell r="BV741"/>
          <cell r="BW741"/>
          <cell r="BX741"/>
          <cell r="BY741"/>
          <cell r="BZ741"/>
          <cell r="CA741"/>
          <cell r="CB741"/>
          <cell r="CC741"/>
          <cell r="CD741"/>
          <cell r="CE741"/>
          <cell r="CF741"/>
          <cell r="CG741"/>
          <cell r="CH741"/>
          <cell r="CI741"/>
          <cell r="CJ741"/>
          <cell r="CK741"/>
          <cell r="CL741"/>
          <cell r="CM741"/>
          <cell r="CN741"/>
          <cell r="CO741"/>
          <cell r="CP741"/>
          <cell r="CQ741"/>
          <cell r="CR741"/>
          <cell r="CS741"/>
          <cell r="CT741"/>
          <cell r="CU741"/>
          <cell r="CV741"/>
          <cell r="CW741"/>
          <cell r="CX741"/>
          <cell r="CY741"/>
          <cell r="CZ741"/>
          <cell r="DA741"/>
          <cell r="DB741"/>
          <cell r="DC741"/>
          <cell r="DD741"/>
          <cell r="DE741"/>
          <cell r="DF741"/>
          <cell r="DG741"/>
          <cell r="DH741"/>
          <cell r="DI741"/>
          <cell r="DJ741"/>
          <cell r="DK741"/>
          <cell r="DL741"/>
          <cell r="DM741"/>
          <cell r="DN741"/>
          <cell r="DO741"/>
          <cell r="DP741"/>
          <cell r="DQ741"/>
          <cell r="DR741"/>
          <cell r="DS741"/>
          <cell r="DT741"/>
          <cell r="DU741"/>
          <cell r="DV741"/>
          <cell r="DW741"/>
          <cell r="DX741"/>
          <cell r="DY741"/>
          <cell r="DZ741"/>
          <cell r="EA741"/>
          <cell r="EB741"/>
          <cell r="EC741"/>
          <cell r="ED741"/>
          <cell r="EE741"/>
          <cell r="EF741"/>
          <cell r="EG741"/>
          <cell r="EH741"/>
          <cell r="EI741"/>
          <cell r="EJ741"/>
          <cell r="EK741"/>
          <cell r="EL741"/>
          <cell r="EM741"/>
          <cell r="EN741"/>
          <cell r="EO741"/>
          <cell r="EP741"/>
          <cell r="EQ741"/>
          <cell r="ER741"/>
          <cell r="ES741"/>
          <cell r="ET741"/>
          <cell r="EU741" t="str">
            <v>$ -</v>
          </cell>
          <cell r="EV741"/>
          <cell r="EW741"/>
          <cell r="EX741"/>
          <cell r="EY741"/>
          <cell r="EZ741"/>
          <cell r="FA741"/>
          <cell r="FB741">
            <v>0</v>
          </cell>
          <cell r="FC741" t="str">
            <v>#¡VALOR!</v>
          </cell>
          <cell r="FD741">
            <v>0</v>
          </cell>
          <cell r="FE741" t="str">
            <v>$ 0</v>
          </cell>
          <cell r="FF741" t="str">
            <v>#¡VALOR!</v>
          </cell>
          <cell r="FG741" t="str">
            <v>#¡VALOR!</v>
          </cell>
          <cell r="FH741"/>
          <cell r="FI741"/>
          <cell r="FJ741" t="str">
            <v>#N/D</v>
          </cell>
          <cell r="FK741" t="str">
            <v>#N/D</v>
          </cell>
          <cell r="FL741" t="str">
            <v>$741</v>
          </cell>
          <cell r="FM741" t="str">
            <v>#N/D</v>
          </cell>
          <cell r="FN741" t="str">
            <v>#N/D</v>
          </cell>
          <cell r="FO741" t="str">
            <v>#N/D</v>
          </cell>
          <cell r="FP741" t="str">
            <v>#N/D</v>
          </cell>
          <cell r="FQ741" t="str">
            <v>#¡REF!</v>
          </cell>
          <cell r="FR741" t="str">
            <v>#N/D</v>
          </cell>
          <cell r="FS741"/>
          <cell r="FT741"/>
          <cell r="FU741"/>
          <cell r="FV741">
            <v>0</v>
          </cell>
          <cell r="FW741" t="str">
            <v>#N/D</v>
          </cell>
          <cell r="FX741"/>
          <cell r="FY741"/>
          <cell r="FZ741"/>
          <cell r="GA741"/>
          <cell r="GB741"/>
          <cell r="GC741"/>
        </row>
        <row r="742">
          <cell r="A742"/>
          <cell r="B742"/>
          <cell r="C742">
            <v>2025</v>
          </cell>
          <cell r="D742"/>
          <cell r="E742"/>
          <cell r="F742"/>
          <cell r="G742"/>
          <cell r="H742"/>
          <cell r="I742"/>
          <cell r="J742"/>
          <cell r="K742"/>
          <cell r="L742"/>
          <cell r="M742"/>
          <cell r="N742"/>
          <cell r="O742"/>
          <cell r="P742"/>
          <cell r="Q742"/>
          <cell r="R742"/>
          <cell r="S742"/>
          <cell r="T742"/>
          <cell r="U742"/>
          <cell r="V742"/>
          <cell r="W742"/>
          <cell r="X742"/>
          <cell r="Y742"/>
          <cell r="Z742"/>
          <cell r="AA742"/>
          <cell r="AB742"/>
          <cell r="AC742"/>
          <cell r="AD742"/>
          <cell r="AE742"/>
          <cell r="AF742"/>
          <cell r="AG742"/>
          <cell r="AH742"/>
          <cell r="AI742"/>
          <cell r="AJ742"/>
          <cell r="AK742"/>
          <cell r="AL742"/>
          <cell r="AM742" t="str">
            <v>#¡VALOR!</v>
          </cell>
          <cell r="AN742">
            <v>0</v>
          </cell>
          <cell r="AO742"/>
          <cell r="AP742"/>
          <cell r="AQ742"/>
          <cell r="AR742"/>
          <cell r="AS742"/>
          <cell r="AT742"/>
          <cell r="AU742"/>
          <cell r="AV742"/>
          <cell r="AW742"/>
          <cell r="AX742"/>
          <cell r="AY742"/>
          <cell r="AZ742"/>
          <cell r="BA742"/>
          <cell r="BB742"/>
          <cell r="BC742"/>
          <cell r="BD742"/>
          <cell r="BE742"/>
          <cell r="BF742"/>
          <cell r="BG742"/>
          <cell r="BH742"/>
          <cell r="BI742"/>
          <cell r="BJ742"/>
          <cell r="BK742"/>
          <cell r="BL742"/>
          <cell r="BM742"/>
          <cell r="BN742"/>
          <cell r="BO742"/>
          <cell r="BP742"/>
          <cell r="BQ742"/>
          <cell r="BR742"/>
          <cell r="BS742"/>
          <cell r="BT742"/>
          <cell r="BU742"/>
          <cell r="BV742"/>
          <cell r="BW742"/>
          <cell r="BX742"/>
          <cell r="BY742"/>
          <cell r="BZ742"/>
          <cell r="CA742"/>
          <cell r="CB742"/>
          <cell r="CC742"/>
          <cell r="CD742"/>
          <cell r="CE742"/>
          <cell r="CF742"/>
          <cell r="CG742"/>
          <cell r="CH742"/>
          <cell r="CI742"/>
          <cell r="CJ742"/>
          <cell r="CK742"/>
          <cell r="CL742"/>
          <cell r="CM742"/>
          <cell r="CN742"/>
          <cell r="CO742"/>
          <cell r="CP742"/>
          <cell r="CQ742"/>
          <cell r="CR742"/>
          <cell r="CS742"/>
          <cell r="CT742"/>
          <cell r="CU742"/>
          <cell r="CV742"/>
          <cell r="CW742"/>
          <cell r="CX742"/>
          <cell r="CY742"/>
          <cell r="CZ742"/>
          <cell r="DA742"/>
          <cell r="DB742"/>
          <cell r="DC742"/>
          <cell r="DD742"/>
          <cell r="DE742"/>
          <cell r="DF742"/>
          <cell r="DG742"/>
          <cell r="DH742"/>
          <cell r="DI742"/>
          <cell r="DJ742"/>
          <cell r="DK742"/>
          <cell r="DL742"/>
          <cell r="DM742"/>
          <cell r="DN742"/>
          <cell r="DO742"/>
          <cell r="DP742"/>
          <cell r="DQ742"/>
          <cell r="DR742"/>
          <cell r="DS742"/>
          <cell r="DT742"/>
          <cell r="DU742"/>
          <cell r="DV742"/>
          <cell r="DW742"/>
          <cell r="DX742"/>
          <cell r="DY742"/>
          <cell r="DZ742"/>
          <cell r="EA742"/>
          <cell r="EB742"/>
          <cell r="EC742"/>
          <cell r="ED742"/>
          <cell r="EE742"/>
          <cell r="EF742"/>
          <cell r="EG742"/>
          <cell r="EH742"/>
          <cell r="EI742"/>
          <cell r="EJ742"/>
          <cell r="EK742"/>
          <cell r="EL742"/>
          <cell r="EM742"/>
          <cell r="EN742"/>
          <cell r="EO742"/>
          <cell r="EP742"/>
          <cell r="EQ742"/>
          <cell r="ER742"/>
          <cell r="ES742"/>
          <cell r="ET742"/>
          <cell r="EU742" t="str">
            <v>$ -</v>
          </cell>
          <cell r="EV742"/>
          <cell r="EW742"/>
          <cell r="EX742"/>
          <cell r="EY742"/>
          <cell r="EZ742"/>
          <cell r="FA742"/>
          <cell r="FB742">
            <v>0</v>
          </cell>
          <cell r="FC742" t="str">
            <v>#¡VALOR!</v>
          </cell>
          <cell r="FD742">
            <v>0</v>
          </cell>
          <cell r="FE742" t="str">
            <v>$ 0</v>
          </cell>
          <cell r="FF742" t="str">
            <v>#¡VALOR!</v>
          </cell>
          <cell r="FG742" t="str">
            <v>#¡VALOR!</v>
          </cell>
          <cell r="FH742"/>
          <cell r="FI742"/>
          <cell r="FJ742" t="str">
            <v>#N/D</v>
          </cell>
          <cell r="FK742" t="str">
            <v>#N/D</v>
          </cell>
          <cell r="FL742" t="str">
            <v>$742</v>
          </cell>
          <cell r="FM742" t="str">
            <v>#N/D</v>
          </cell>
          <cell r="FN742" t="str">
            <v>#N/D</v>
          </cell>
          <cell r="FO742" t="str">
            <v>#N/D</v>
          </cell>
          <cell r="FP742" t="str">
            <v>#N/D</v>
          </cell>
          <cell r="FQ742" t="str">
            <v>#¡REF!</v>
          </cell>
          <cell r="FR742" t="str">
            <v>#N/D</v>
          </cell>
          <cell r="FS742"/>
          <cell r="FT742"/>
          <cell r="FU742"/>
          <cell r="FV742">
            <v>0</v>
          </cell>
          <cell r="FW742" t="str">
            <v>#N/D</v>
          </cell>
          <cell r="FX742"/>
          <cell r="FY742"/>
          <cell r="FZ742"/>
          <cell r="GA742"/>
          <cell r="GB742"/>
          <cell r="GC742"/>
        </row>
        <row r="743">
          <cell r="A743"/>
          <cell r="B743"/>
          <cell r="C743">
            <v>2025</v>
          </cell>
          <cell r="D743"/>
          <cell r="E743"/>
          <cell r="F743"/>
          <cell r="G743"/>
          <cell r="H743"/>
          <cell r="I743"/>
          <cell r="J743"/>
          <cell r="K743"/>
          <cell r="L743"/>
          <cell r="M743"/>
          <cell r="N743"/>
          <cell r="O743"/>
          <cell r="P743"/>
          <cell r="Q743"/>
          <cell r="R743"/>
          <cell r="S743"/>
          <cell r="T743"/>
          <cell r="U743"/>
          <cell r="V743"/>
          <cell r="W743"/>
          <cell r="X743"/>
          <cell r="Y743"/>
          <cell r="Z743"/>
          <cell r="AA743"/>
          <cell r="AB743"/>
          <cell r="AC743"/>
          <cell r="AD743"/>
          <cell r="AE743"/>
          <cell r="AF743"/>
          <cell r="AG743"/>
          <cell r="AH743"/>
          <cell r="AI743"/>
          <cell r="AJ743"/>
          <cell r="AK743"/>
          <cell r="AL743"/>
          <cell r="AM743" t="str">
            <v>#¡VALOR!</v>
          </cell>
          <cell r="AN743">
            <v>0</v>
          </cell>
          <cell r="AO743"/>
          <cell r="AP743"/>
          <cell r="AQ743"/>
          <cell r="AR743"/>
          <cell r="AS743"/>
          <cell r="AT743"/>
          <cell r="AU743"/>
          <cell r="AV743"/>
          <cell r="AW743"/>
          <cell r="AX743"/>
          <cell r="AY743"/>
          <cell r="AZ743"/>
          <cell r="BA743"/>
          <cell r="BB743"/>
          <cell r="BC743"/>
          <cell r="BD743"/>
          <cell r="BE743"/>
          <cell r="BF743"/>
          <cell r="BG743"/>
          <cell r="BH743"/>
          <cell r="BI743"/>
          <cell r="BJ743"/>
          <cell r="BK743"/>
          <cell r="BL743"/>
          <cell r="BM743"/>
          <cell r="BN743"/>
          <cell r="BO743"/>
          <cell r="BP743"/>
          <cell r="BQ743"/>
          <cell r="BR743"/>
          <cell r="BS743"/>
          <cell r="BT743"/>
          <cell r="BU743"/>
          <cell r="BV743"/>
          <cell r="BW743"/>
          <cell r="BX743"/>
          <cell r="BY743"/>
          <cell r="BZ743"/>
          <cell r="CA743"/>
          <cell r="CB743"/>
          <cell r="CC743"/>
          <cell r="CD743"/>
          <cell r="CE743"/>
          <cell r="CF743"/>
          <cell r="CG743"/>
          <cell r="CH743"/>
          <cell r="CI743"/>
          <cell r="CJ743"/>
          <cell r="CK743"/>
          <cell r="CL743"/>
          <cell r="CM743"/>
          <cell r="CN743"/>
          <cell r="CO743"/>
          <cell r="CP743"/>
          <cell r="CQ743"/>
          <cell r="CR743"/>
          <cell r="CS743"/>
          <cell r="CT743"/>
          <cell r="CU743"/>
          <cell r="CV743"/>
          <cell r="CW743"/>
          <cell r="CX743"/>
          <cell r="CY743"/>
          <cell r="CZ743"/>
          <cell r="DA743"/>
          <cell r="DB743"/>
          <cell r="DC743"/>
          <cell r="DD743"/>
          <cell r="DE743"/>
          <cell r="DF743"/>
          <cell r="DG743"/>
          <cell r="DH743"/>
          <cell r="DI743"/>
          <cell r="DJ743"/>
          <cell r="DK743"/>
          <cell r="DL743"/>
          <cell r="DM743"/>
          <cell r="DN743"/>
          <cell r="DO743"/>
          <cell r="DP743"/>
          <cell r="DQ743"/>
          <cell r="DR743"/>
          <cell r="DS743"/>
          <cell r="DT743"/>
          <cell r="DU743"/>
          <cell r="DV743"/>
          <cell r="DW743"/>
          <cell r="DX743"/>
          <cell r="DY743"/>
          <cell r="DZ743"/>
          <cell r="EA743"/>
          <cell r="EB743"/>
          <cell r="EC743"/>
          <cell r="ED743"/>
          <cell r="EE743"/>
          <cell r="EF743"/>
          <cell r="EG743"/>
          <cell r="EH743"/>
          <cell r="EI743"/>
          <cell r="EJ743"/>
          <cell r="EK743"/>
          <cell r="EL743"/>
          <cell r="EM743"/>
          <cell r="EN743"/>
          <cell r="EO743"/>
          <cell r="EP743"/>
          <cell r="EQ743"/>
          <cell r="ER743"/>
          <cell r="ES743"/>
          <cell r="ET743"/>
          <cell r="EU743" t="str">
            <v>$ -</v>
          </cell>
          <cell r="EV743"/>
          <cell r="EW743"/>
          <cell r="EX743"/>
          <cell r="EY743"/>
          <cell r="EZ743"/>
          <cell r="FA743"/>
          <cell r="FB743">
            <v>0</v>
          </cell>
          <cell r="FC743" t="str">
            <v>#¡VALOR!</v>
          </cell>
          <cell r="FD743">
            <v>0</v>
          </cell>
          <cell r="FE743" t="str">
            <v>$ 0</v>
          </cell>
          <cell r="FF743" t="str">
            <v>#¡VALOR!</v>
          </cell>
          <cell r="FG743" t="str">
            <v>#¡VALOR!</v>
          </cell>
          <cell r="FH743"/>
          <cell r="FI743"/>
          <cell r="FJ743" t="str">
            <v>#N/D</v>
          </cell>
          <cell r="FK743" t="str">
            <v>#N/D</v>
          </cell>
          <cell r="FL743" t="str">
            <v>$743</v>
          </cell>
          <cell r="FM743" t="str">
            <v>#N/D</v>
          </cell>
          <cell r="FN743" t="str">
            <v>#N/D</v>
          </cell>
          <cell r="FO743" t="str">
            <v>#N/D</v>
          </cell>
          <cell r="FP743" t="str">
            <v>#N/D</v>
          </cell>
          <cell r="FQ743" t="str">
            <v>#¡REF!</v>
          </cell>
          <cell r="FR743" t="str">
            <v>#N/D</v>
          </cell>
          <cell r="FS743"/>
          <cell r="FT743"/>
          <cell r="FU743"/>
          <cell r="FV743">
            <v>0</v>
          </cell>
          <cell r="FW743" t="str">
            <v>#N/D</v>
          </cell>
          <cell r="FX743"/>
          <cell r="FY743"/>
          <cell r="FZ743"/>
          <cell r="GA743"/>
          <cell r="GB743"/>
          <cell r="GC743"/>
        </row>
        <row r="744">
          <cell r="A744"/>
          <cell r="B744"/>
          <cell r="C744">
            <v>2025</v>
          </cell>
          <cell r="D744"/>
          <cell r="E744"/>
          <cell r="F744"/>
          <cell r="G744"/>
          <cell r="H744"/>
          <cell r="I744"/>
          <cell r="J744"/>
          <cell r="K744"/>
          <cell r="L744"/>
          <cell r="M744"/>
          <cell r="N744"/>
          <cell r="O744"/>
          <cell r="P744"/>
          <cell r="Q744"/>
          <cell r="R744"/>
          <cell r="S744"/>
          <cell r="T744"/>
          <cell r="U744"/>
          <cell r="V744"/>
          <cell r="W744"/>
          <cell r="X744"/>
          <cell r="Y744"/>
          <cell r="Z744"/>
          <cell r="AA744"/>
          <cell r="AB744"/>
          <cell r="AC744"/>
          <cell r="AD744"/>
          <cell r="AE744"/>
          <cell r="AF744"/>
          <cell r="AG744"/>
          <cell r="AH744"/>
          <cell r="AI744"/>
          <cell r="AJ744"/>
          <cell r="AK744"/>
          <cell r="AL744"/>
          <cell r="AM744" t="str">
            <v>#¡VALOR!</v>
          </cell>
          <cell r="AN744">
            <v>0</v>
          </cell>
          <cell r="AO744"/>
          <cell r="AP744"/>
          <cell r="AQ744"/>
          <cell r="AR744"/>
          <cell r="AS744"/>
          <cell r="AT744"/>
          <cell r="AU744"/>
          <cell r="AV744"/>
          <cell r="AW744"/>
          <cell r="AX744"/>
          <cell r="AY744"/>
          <cell r="AZ744"/>
          <cell r="BA744"/>
          <cell r="BB744"/>
          <cell r="BC744"/>
          <cell r="BD744"/>
          <cell r="BE744"/>
          <cell r="BF744"/>
          <cell r="BG744"/>
          <cell r="BH744"/>
          <cell r="BI744"/>
          <cell r="BJ744"/>
          <cell r="BK744"/>
          <cell r="BL744"/>
          <cell r="BM744"/>
          <cell r="BN744"/>
          <cell r="BO744"/>
          <cell r="BP744"/>
          <cell r="BQ744"/>
          <cell r="BR744"/>
          <cell r="BS744"/>
          <cell r="BT744"/>
          <cell r="BU744"/>
          <cell r="BV744"/>
          <cell r="BW744"/>
          <cell r="BX744"/>
          <cell r="BY744"/>
          <cell r="BZ744"/>
          <cell r="CA744"/>
          <cell r="CB744"/>
          <cell r="CC744"/>
          <cell r="CD744"/>
          <cell r="CE744"/>
          <cell r="CF744"/>
          <cell r="CG744"/>
          <cell r="CH744"/>
          <cell r="CI744"/>
          <cell r="CJ744"/>
          <cell r="CK744"/>
          <cell r="CL744"/>
          <cell r="CM744"/>
          <cell r="CN744"/>
          <cell r="CO744"/>
          <cell r="CP744"/>
          <cell r="CQ744"/>
          <cell r="CR744"/>
          <cell r="CS744"/>
          <cell r="CT744"/>
          <cell r="CU744"/>
          <cell r="CV744"/>
          <cell r="CW744"/>
          <cell r="CX744"/>
          <cell r="CY744"/>
          <cell r="CZ744"/>
          <cell r="DA744"/>
          <cell r="DB744"/>
          <cell r="DC744"/>
          <cell r="DD744"/>
          <cell r="DE744"/>
          <cell r="DF744"/>
          <cell r="DG744"/>
          <cell r="DH744"/>
          <cell r="DI744"/>
          <cell r="DJ744"/>
          <cell r="DK744"/>
          <cell r="DL744"/>
          <cell r="DM744"/>
          <cell r="DN744"/>
          <cell r="DO744"/>
          <cell r="DP744"/>
          <cell r="DQ744"/>
          <cell r="DR744"/>
          <cell r="DS744"/>
          <cell r="DT744"/>
          <cell r="DU744"/>
          <cell r="DV744"/>
          <cell r="DW744"/>
          <cell r="DX744"/>
          <cell r="DY744"/>
          <cell r="DZ744"/>
          <cell r="EA744"/>
          <cell r="EB744"/>
          <cell r="EC744"/>
          <cell r="ED744"/>
          <cell r="EE744"/>
          <cell r="EF744"/>
          <cell r="EG744"/>
          <cell r="EH744"/>
          <cell r="EI744"/>
          <cell r="EJ744"/>
          <cell r="EK744"/>
          <cell r="EL744"/>
          <cell r="EM744"/>
          <cell r="EN744"/>
          <cell r="EO744"/>
          <cell r="EP744"/>
          <cell r="EQ744"/>
          <cell r="ER744"/>
          <cell r="ES744"/>
          <cell r="ET744"/>
          <cell r="EU744" t="str">
            <v>$ -</v>
          </cell>
          <cell r="EV744"/>
          <cell r="EW744"/>
          <cell r="EX744"/>
          <cell r="EY744"/>
          <cell r="EZ744"/>
          <cell r="FA744"/>
          <cell r="FB744">
            <v>0</v>
          </cell>
          <cell r="FC744" t="str">
            <v>#¡VALOR!</v>
          </cell>
          <cell r="FD744">
            <v>0</v>
          </cell>
          <cell r="FE744" t="str">
            <v>$ 0</v>
          </cell>
          <cell r="FF744" t="str">
            <v>#¡VALOR!</v>
          </cell>
          <cell r="FG744" t="str">
            <v>#¡VALOR!</v>
          </cell>
          <cell r="FH744"/>
          <cell r="FI744"/>
          <cell r="FJ744" t="str">
            <v>#N/D</v>
          </cell>
          <cell r="FK744" t="str">
            <v>#N/D</v>
          </cell>
          <cell r="FL744" t="str">
            <v>$744</v>
          </cell>
          <cell r="FM744" t="str">
            <v>#N/D</v>
          </cell>
          <cell r="FN744" t="str">
            <v>#N/D</v>
          </cell>
          <cell r="FO744" t="str">
            <v>#N/D</v>
          </cell>
          <cell r="FP744" t="str">
            <v>#N/D</v>
          </cell>
          <cell r="FQ744" t="str">
            <v>#¡REF!</v>
          </cell>
          <cell r="FR744" t="str">
            <v>#N/D</v>
          </cell>
          <cell r="FS744"/>
          <cell r="FT744"/>
          <cell r="FU744"/>
          <cell r="FV744">
            <v>0</v>
          </cell>
          <cell r="FW744" t="str">
            <v>#N/D</v>
          </cell>
          <cell r="FX744"/>
          <cell r="FY744"/>
          <cell r="FZ744"/>
          <cell r="GA744"/>
          <cell r="GB744"/>
          <cell r="GC744"/>
        </row>
        <row r="745">
          <cell r="A745"/>
          <cell r="B745"/>
          <cell r="C745">
            <v>2025</v>
          </cell>
          <cell r="D745"/>
          <cell r="E745"/>
          <cell r="F745"/>
          <cell r="G745"/>
          <cell r="H745"/>
          <cell r="I745"/>
          <cell r="J745"/>
          <cell r="K745"/>
          <cell r="L745"/>
          <cell r="M745"/>
          <cell r="N745"/>
          <cell r="O745"/>
          <cell r="P745"/>
          <cell r="Q745"/>
          <cell r="R745"/>
          <cell r="S745"/>
          <cell r="T745"/>
          <cell r="U745"/>
          <cell r="V745"/>
          <cell r="W745"/>
          <cell r="X745"/>
          <cell r="Y745"/>
          <cell r="Z745"/>
          <cell r="AA745"/>
          <cell r="AB745"/>
          <cell r="AC745"/>
          <cell r="AD745"/>
          <cell r="AE745"/>
          <cell r="AF745"/>
          <cell r="AG745"/>
          <cell r="AH745"/>
          <cell r="AI745"/>
          <cell r="AJ745"/>
          <cell r="AK745"/>
          <cell r="AL745"/>
          <cell r="AM745" t="str">
            <v>#¡VALOR!</v>
          </cell>
          <cell r="AN745">
            <v>0</v>
          </cell>
          <cell r="AO745"/>
          <cell r="AP745"/>
          <cell r="AQ745"/>
          <cell r="AR745"/>
          <cell r="AS745"/>
          <cell r="AT745"/>
          <cell r="AU745"/>
          <cell r="AV745"/>
          <cell r="AW745"/>
          <cell r="AX745"/>
          <cell r="AY745"/>
          <cell r="AZ745"/>
          <cell r="BA745"/>
          <cell r="BB745"/>
          <cell r="BC745"/>
          <cell r="BD745"/>
          <cell r="BE745"/>
          <cell r="BF745"/>
          <cell r="BG745"/>
          <cell r="BH745"/>
          <cell r="BI745"/>
          <cell r="BJ745"/>
          <cell r="BK745"/>
          <cell r="BL745"/>
          <cell r="BM745"/>
          <cell r="BN745"/>
          <cell r="BO745"/>
          <cell r="BP745"/>
          <cell r="BQ745"/>
          <cell r="BR745"/>
          <cell r="BS745"/>
          <cell r="BT745"/>
          <cell r="BU745"/>
          <cell r="BV745"/>
          <cell r="BW745"/>
          <cell r="BX745"/>
          <cell r="BY745"/>
          <cell r="BZ745"/>
          <cell r="CA745"/>
          <cell r="CB745"/>
          <cell r="CC745"/>
          <cell r="CD745"/>
          <cell r="CE745"/>
          <cell r="CF745"/>
          <cell r="CG745"/>
          <cell r="CH745"/>
          <cell r="CI745"/>
          <cell r="CJ745"/>
          <cell r="CK745"/>
          <cell r="CL745"/>
          <cell r="CM745"/>
          <cell r="CN745"/>
          <cell r="CO745"/>
          <cell r="CP745"/>
          <cell r="CQ745"/>
          <cell r="CR745"/>
          <cell r="CS745"/>
          <cell r="CT745"/>
          <cell r="CU745"/>
          <cell r="CV745"/>
          <cell r="CW745"/>
          <cell r="CX745"/>
          <cell r="CY745"/>
          <cell r="CZ745"/>
          <cell r="DA745"/>
          <cell r="DB745"/>
          <cell r="DC745"/>
          <cell r="DD745"/>
          <cell r="DE745"/>
          <cell r="DF745"/>
          <cell r="DG745"/>
          <cell r="DH745"/>
          <cell r="DI745"/>
          <cell r="DJ745"/>
          <cell r="DK745"/>
          <cell r="DL745"/>
          <cell r="DM745"/>
          <cell r="DN745"/>
          <cell r="DO745"/>
          <cell r="DP745"/>
          <cell r="DQ745"/>
          <cell r="DR745"/>
          <cell r="DS745"/>
          <cell r="DT745"/>
          <cell r="DU745"/>
          <cell r="DV745"/>
          <cell r="DW745"/>
          <cell r="DX745"/>
          <cell r="DY745"/>
          <cell r="DZ745"/>
          <cell r="EA745"/>
          <cell r="EB745"/>
          <cell r="EC745"/>
          <cell r="ED745"/>
          <cell r="EE745"/>
          <cell r="EF745"/>
          <cell r="EG745"/>
          <cell r="EH745"/>
          <cell r="EI745"/>
          <cell r="EJ745"/>
          <cell r="EK745"/>
          <cell r="EL745"/>
          <cell r="EM745"/>
          <cell r="EN745"/>
          <cell r="EO745"/>
          <cell r="EP745"/>
          <cell r="EQ745"/>
          <cell r="ER745"/>
          <cell r="ES745"/>
          <cell r="ET745"/>
          <cell r="EU745" t="str">
            <v>$ -</v>
          </cell>
          <cell r="EV745"/>
          <cell r="EW745"/>
          <cell r="EX745"/>
          <cell r="EY745"/>
          <cell r="EZ745"/>
          <cell r="FA745"/>
          <cell r="FB745">
            <v>0</v>
          </cell>
          <cell r="FC745" t="str">
            <v>#¡VALOR!</v>
          </cell>
          <cell r="FD745">
            <v>0</v>
          </cell>
          <cell r="FE745" t="str">
            <v>$ 0</v>
          </cell>
          <cell r="FF745" t="str">
            <v>#¡VALOR!</v>
          </cell>
          <cell r="FG745" t="str">
            <v>#¡VALOR!</v>
          </cell>
          <cell r="FH745"/>
          <cell r="FI745"/>
          <cell r="FJ745" t="str">
            <v>#N/D</v>
          </cell>
          <cell r="FK745" t="str">
            <v>#N/D</v>
          </cell>
          <cell r="FL745" t="str">
            <v>$745</v>
          </cell>
          <cell r="FM745" t="str">
            <v>#N/D</v>
          </cell>
          <cell r="FN745" t="str">
            <v>#N/D</v>
          </cell>
          <cell r="FO745" t="str">
            <v>#N/D</v>
          </cell>
          <cell r="FP745" t="str">
            <v>#N/D</v>
          </cell>
          <cell r="FQ745" t="str">
            <v>#¡REF!</v>
          </cell>
          <cell r="FR745" t="str">
            <v>#N/D</v>
          </cell>
          <cell r="FS745"/>
          <cell r="FT745"/>
          <cell r="FU745"/>
          <cell r="FV745">
            <v>0</v>
          </cell>
          <cell r="FW745" t="str">
            <v>#N/D</v>
          </cell>
          <cell r="FX745"/>
          <cell r="FY745"/>
          <cell r="FZ745"/>
          <cell r="GA745"/>
          <cell r="GB745"/>
          <cell r="GC745"/>
        </row>
        <row r="746">
          <cell r="A746"/>
          <cell r="B746"/>
          <cell r="C746">
            <v>2025</v>
          </cell>
          <cell r="D746"/>
          <cell r="E746"/>
          <cell r="F746"/>
          <cell r="G746"/>
          <cell r="H746"/>
          <cell r="I746"/>
          <cell r="J746"/>
          <cell r="K746"/>
          <cell r="L746"/>
          <cell r="M746"/>
          <cell r="N746"/>
          <cell r="O746"/>
          <cell r="P746"/>
          <cell r="Q746"/>
          <cell r="R746"/>
          <cell r="S746"/>
          <cell r="T746"/>
          <cell r="U746"/>
          <cell r="V746"/>
          <cell r="W746"/>
          <cell r="X746"/>
          <cell r="Y746"/>
          <cell r="Z746"/>
          <cell r="AA746"/>
          <cell r="AB746"/>
          <cell r="AC746"/>
          <cell r="AD746"/>
          <cell r="AE746"/>
          <cell r="AF746"/>
          <cell r="AG746"/>
          <cell r="AH746"/>
          <cell r="AI746"/>
          <cell r="AJ746"/>
          <cell r="AK746"/>
          <cell r="AL746"/>
          <cell r="AM746" t="str">
            <v>#¡VALOR!</v>
          </cell>
          <cell r="AN746">
            <v>0</v>
          </cell>
          <cell r="AO746"/>
          <cell r="AP746"/>
          <cell r="AQ746"/>
          <cell r="AR746"/>
          <cell r="AS746"/>
          <cell r="AT746"/>
          <cell r="AU746"/>
          <cell r="AV746"/>
          <cell r="AW746"/>
          <cell r="AX746"/>
          <cell r="AY746"/>
          <cell r="AZ746"/>
          <cell r="BA746"/>
          <cell r="BB746"/>
          <cell r="BC746"/>
          <cell r="BD746"/>
          <cell r="BE746"/>
          <cell r="BF746"/>
          <cell r="BG746"/>
          <cell r="BH746"/>
          <cell r="BI746"/>
          <cell r="BJ746"/>
          <cell r="BK746"/>
          <cell r="BL746"/>
          <cell r="BM746"/>
          <cell r="BN746"/>
          <cell r="BO746"/>
          <cell r="BP746"/>
          <cell r="BQ746"/>
          <cell r="BR746"/>
          <cell r="BS746"/>
          <cell r="BT746"/>
          <cell r="BU746"/>
          <cell r="BV746"/>
          <cell r="BW746"/>
          <cell r="BX746"/>
          <cell r="BY746"/>
          <cell r="BZ746"/>
          <cell r="CA746"/>
          <cell r="CB746"/>
          <cell r="CC746"/>
          <cell r="CD746"/>
          <cell r="CE746"/>
          <cell r="CF746"/>
          <cell r="CG746"/>
          <cell r="CH746"/>
          <cell r="CI746"/>
          <cell r="CJ746"/>
          <cell r="CK746"/>
          <cell r="CL746"/>
          <cell r="CM746"/>
          <cell r="CN746"/>
          <cell r="CO746"/>
          <cell r="CP746"/>
          <cell r="CQ746"/>
          <cell r="CR746"/>
          <cell r="CS746"/>
          <cell r="CT746"/>
          <cell r="CU746"/>
          <cell r="CV746"/>
          <cell r="CW746"/>
          <cell r="CX746"/>
          <cell r="CY746"/>
          <cell r="CZ746"/>
          <cell r="DA746"/>
          <cell r="DB746"/>
          <cell r="DC746"/>
          <cell r="DD746"/>
          <cell r="DE746"/>
          <cell r="DF746"/>
          <cell r="DG746"/>
          <cell r="DH746"/>
          <cell r="DI746"/>
          <cell r="DJ746"/>
          <cell r="DK746"/>
          <cell r="DL746"/>
          <cell r="DM746"/>
          <cell r="DN746"/>
          <cell r="DO746"/>
          <cell r="DP746"/>
          <cell r="DQ746"/>
          <cell r="DR746"/>
          <cell r="DS746"/>
          <cell r="DT746"/>
          <cell r="DU746"/>
          <cell r="DV746"/>
          <cell r="DW746"/>
          <cell r="DX746"/>
          <cell r="DY746"/>
          <cell r="DZ746"/>
          <cell r="EA746"/>
          <cell r="EB746"/>
          <cell r="EC746"/>
          <cell r="ED746"/>
          <cell r="EE746"/>
          <cell r="EF746"/>
          <cell r="EG746"/>
          <cell r="EH746"/>
          <cell r="EI746"/>
          <cell r="EJ746"/>
          <cell r="EK746"/>
          <cell r="EL746"/>
          <cell r="EM746"/>
          <cell r="EN746"/>
          <cell r="EO746"/>
          <cell r="EP746"/>
          <cell r="EQ746"/>
          <cell r="ER746"/>
          <cell r="ES746"/>
          <cell r="ET746"/>
          <cell r="EU746" t="str">
            <v>$ -</v>
          </cell>
          <cell r="EV746"/>
          <cell r="EW746"/>
          <cell r="EX746"/>
          <cell r="EY746"/>
          <cell r="EZ746"/>
          <cell r="FA746"/>
          <cell r="FB746">
            <v>0</v>
          </cell>
          <cell r="FC746" t="str">
            <v>#¡VALOR!</v>
          </cell>
          <cell r="FD746">
            <v>0</v>
          </cell>
          <cell r="FE746" t="str">
            <v>$ 0</v>
          </cell>
          <cell r="FF746" t="str">
            <v>#¡VALOR!</v>
          </cell>
          <cell r="FG746" t="str">
            <v>#¡VALOR!</v>
          </cell>
          <cell r="FH746"/>
          <cell r="FI746"/>
          <cell r="FJ746" t="str">
            <v>#N/D</v>
          </cell>
          <cell r="FK746" t="str">
            <v>#N/D</v>
          </cell>
          <cell r="FL746" t="str">
            <v>$746</v>
          </cell>
          <cell r="FM746" t="str">
            <v>#N/D</v>
          </cell>
          <cell r="FN746" t="str">
            <v>#N/D</v>
          </cell>
          <cell r="FO746" t="str">
            <v>#N/D</v>
          </cell>
          <cell r="FP746" t="str">
            <v>#N/D</v>
          </cell>
          <cell r="FQ746" t="str">
            <v>#¡REF!</v>
          </cell>
          <cell r="FR746" t="str">
            <v>#N/D</v>
          </cell>
          <cell r="FS746"/>
          <cell r="FT746"/>
          <cell r="FU746"/>
          <cell r="FV746">
            <v>0</v>
          </cell>
          <cell r="FW746" t="str">
            <v>#N/D</v>
          </cell>
          <cell r="FX746"/>
          <cell r="FY746"/>
          <cell r="FZ746"/>
          <cell r="GA746"/>
          <cell r="GB746"/>
          <cell r="GC746"/>
        </row>
        <row r="747">
          <cell r="A747"/>
          <cell r="B747"/>
          <cell r="C747">
            <v>2025</v>
          </cell>
          <cell r="D747"/>
          <cell r="E747"/>
          <cell r="F747"/>
          <cell r="G747"/>
          <cell r="H747"/>
          <cell r="I747"/>
          <cell r="J747"/>
          <cell r="K747"/>
          <cell r="L747"/>
          <cell r="M747"/>
          <cell r="N747"/>
          <cell r="O747"/>
          <cell r="P747"/>
          <cell r="Q747"/>
          <cell r="R747"/>
          <cell r="S747"/>
          <cell r="T747"/>
          <cell r="U747"/>
          <cell r="V747"/>
          <cell r="W747"/>
          <cell r="X747"/>
          <cell r="Y747"/>
          <cell r="Z747"/>
          <cell r="AA747"/>
          <cell r="AB747"/>
          <cell r="AC747"/>
          <cell r="AD747"/>
          <cell r="AE747"/>
          <cell r="AF747"/>
          <cell r="AG747"/>
          <cell r="AH747"/>
          <cell r="AI747"/>
          <cell r="AJ747"/>
          <cell r="AK747"/>
          <cell r="AL747"/>
          <cell r="AM747" t="str">
            <v>#¡VALOR!</v>
          </cell>
          <cell r="AN747">
            <v>0</v>
          </cell>
          <cell r="AO747"/>
          <cell r="AP747"/>
          <cell r="AQ747"/>
          <cell r="AR747"/>
          <cell r="AS747"/>
          <cell r="AT747"/>
          <cell r="AU747"/>
          <cell r="AV747"/>
          <cell r="AW747"/>
          <cell r="AX747"/>
          <cell r="AY747"/>
          <cell r="AZ747"/>
          <cell r="BA747"/>
          <cell r="BB747"/>
          <cell r="BC747"/>
          <cell r="BD747"/>
          <cell r="BE747"/>
          <cell r="BF747"/>
          <cell r="BG747"/>
          <cell r="BH747"/>
          <cell r="BI747"/>
          <cell r="BJ747"/>
          <cell r="BK747"/>
          <cell r="BL747"/>
          <cell r="BM747"/>
          <cell r="BN747"/>
          <cell r="BO747"/>
          <cell r="BP747"/>
          <cell r="BQ747"/>
          <cell r="BR747"/>
          <cell r="BS747"/>
          <cell r="BT747"/>
          <cell r="BU747"/>
          <cell r="BV747"/>
          <cell r="BW747"/>
          <cell r="BX747"/>
          <cell r="BY747"/>
          <cell r="BZ747"/>
          <cell r="CA747"/>
          <cell r="CB747"/>
          <cell r="CC747"/>
          <cell r="CD747"/>
          <cell r="CE747"/>
          <cell r="CF747"/>
          <cell r="CG747"/>
          <cell r="CH747"/>
          <cell r="CI747"/>
          <cell r="CJ747"/>
          <cell r="CK747"/>
          <cell r="CL747"/>
          <cell r="CM747"/>
          <cell r="CN747"/>
          <cell r="CO747"/>
          <cell r="CP747"/>
          <cell r="CQ747"/>
          <cell r="CR747"/>
          <cell r="CS747"/>
          <cell r="CT747"/>
          <cell r="CU747"/>
          <cell r="CV747"/>
          <cell r="CW747"/>
          <cell r="CX747"/>
          <cell r="CY747"/>
          <cell r="CZ747"/>
          <cell r="DA747"/>
          <cell r="DB747"/>
          <cell r="DC747"/>
          <cell r="DD747"/>
          <cell r="DE747"/>
          <cell r="DF747"/>
          <cell r="DG747"/>
          <cell r="DH747"/>
          <cell r="DI747"/>
          <cell r="DJ747"/>
          <cell r="DK747"/>
          <cell r="DL747"/>
          <cell r="DM747"/>
          <cell r="DN747"/>
          <cell r="DO747"/>
          <cell r="DP747"/>
          <cell r="DQ747"/>
          <cell r="DR747"/>
          <cell r="DS747"/>
          <cell r="DT747"/>
          <cell r="DU747"/>
          <cell r="DV747"/>
          <cell r="DW747"/>
          <cell r="DX747"/>
          <cell r="DY747"/>
          <cell r="DZ747"/>
          <cell r="EA747"/>
          <cell r="EB747"/>
          <cell r="EC747"/>
          <cell r="ED747"/>
          <cell r="EE747"/>
          <cell r="EF747"/>
          <cell r="EG747"/>
          <cell r="EH747"/>
          <cell r="EI747"/>
          <cell r="EJ747"/>
          <cell r="EK747"/>
          <cell r="EL747"/>
          <cell r="EM747"/>
          <cell r="EN747"/>
          <cell r="EO747"/>
          <cell r="EP747"/>
          <cell r="EQ747"/>
          <cell r="ER747"/>
          <cell r="ES747"/>
          <cell r="ET747"/>
          <cell r="EU747" t="str">
            <v>$ -</v>
          </cell>
          <cell r="EV747"/>
          <cell r="EW747"/>
          <cell r="EX747"/>
          <cell r="EY747"/>
          <cell r="EZ747"/>
          <cell r="FA747"/>
          <cell r="FB747">
            <v>0</v>
          </cell>
          <cell r="FC747" t="str">
            <v>#¡VALOR!</v>
          </cell>
          <cell r="FD747">
            <v>0</v>
          </cell>
          <cell r="FE747" t="str">
            <v>$ 0</v>
          </cell>
          <cell r="FF747" t="str">
            <v>#¡VALOR!</v>
          </cell>
          <cell r="FG747" t="str">
            <v>#¡VALOR!</v>
          </cell>
          <cell r="FH747"/>
          <cell r="FI747"/>
          <cell r="FJ747" t="str">
            <v>#N/D</v>
          </cell>
          <cell r="FK747" t="str">
            <v>#N/D</v>
          </cell>
          <cell r="FL747" t="str">
            <v>$747</v>
          </cell>
          <cell r="FM747" t="str">
            <v>#N/D</v>
          </cell>
          <cell r="FN747" t="str">
            <v>#N/D</v>
          </cell>
          <cell r="FO747" t="str">
            <v>#N/D</v>
          </cell>
          <cell r="FP747" t="str">
            <v>#N/D</v>
          </cell>
          <cell r="FQ747" t="str">
            <v>#¡REF!</v>
          </cell>
          <cell r="FR747" t="str">
            <v>#N/D</v>
          </cell>
          <cell r="FS747"/>
          <cell r="FT747"/>
          <cell r="FU747"/>
          <cell r="FV747">
            <v>0</v>
          </cell>
          <cell r="FW747" t="str">
            <v>#N/D</v>
          </cell>
          <cell r="FX747"/>
          <cell r="FY747"/>
          <cell r="FZ747"/>
          <cell r="GA747"/>
          <cell r="GB747"/>
          <cell r="GC747"/>
        </row>
        <row r="748">
          <cell r="A748"/>
          <cell r="B748"/>
          <cell r="C748">
            <v>2025</v>
          </cell>
          <cell r="D748"/>
          <cell r="E748"/>
          <cell r="F748"/>
          <cell r="G748"/>
          <cell r="H748"/>
          <cell r="I748"/>
          <cell r="J748"/>
          <cell r="K748"/>
          <cell r="L748"/>
          <cell r="M748"/>
          <cell r="N748"/>
          <cell r="O748"/>
          <cell r="P748"/>
          <cell r="Q748"/>
          <cell r="R748"/>
          <cell r="S748"/>
          <cell r="T748"/>
          <cell r="U748"/>
          <cell r="V748"/>
          <cell r="W748"/>
          <cell r="X748"/>
          <cell r="Y748"/>
          <cell r="Z748"/>
          <cell r="AA748"/>
          <cell r="AB748"/>
          <cell r="AC748"/>
          <cell r="AD748"/>
          <cell r="AE748"/>
          <cell r="AF748"/>
          <cell r="AG748"/>
          <cell r="AH748"/>
          <cell r="AI748"/>
          <cell r="AJ748"/>
          <cell r="AK748"/>
          <cell r="AL748"/>
          <cell r="AM748" t="str">
            <v>#¡VALOR!</v>
          </cell>
          <cell r="AN748">
            <v>0</v>
          </cell>
          <cell r="AO748"/>
          <cell r="AP748"/>
          <cell r="AQ748"/>
          <cell r="AR748"/>
          <cell r="AS748"/>
          <cell r="AT748"/>
          <cell r="AU748"/>
          <cell r="AV748"/>
          <cell r="AW748"/>
          <cell r="AX748"/>
          <cell r="AY748"/>
          <cell r="AZ748"/>
          <cell r="BA748"/>
          <cell r="BB748"/>
          <cell r="BC748"/>
          <cell r="BD748"/>
          <cell r="BE748"/>
          <cell r="BF748"/>
          <cell r="BG748"/>
          <cell r="BH748"/>
          <cell r="BI748"/>
          <cell r="BJ748"/>
          <cell r="BK748"/>
          <cell r="BL748"/>
          <cell r="BM748"/>
          <cell r="BN748"/>
          <cell r="BO748"/>
          <cell r="BP748"/>
          <cell r="BQ748"/>
          <cell r="BR748"/>
          <cell r="BS748"/>
          <cell r="BT748"/>
          <cell r="BU748"/>
          <cell r="BV748"/>
          <cell r="BW748"/>
          <cell r="BX748"/>
          <cell r="BY748"/>
          <cell r="BZ748"/>
          <cell r="CA748"/>
          <cell r="CB748"/>
          <cell r="CC748"/>
          <cell r="CD748"/>
          <cell r="CE748"/>
          <cell r="CF748"/>
          <cell r="CG748"/>
          <cell r="CH748"/>
          <cell r="CI748"/>
          <cell r="CJ748"/>
          <cell r="CK748"/>
          <cell r="CL748"/>
          <cell r="CM748"/>
          <cell r="CN748"/>
          <cell r="CO748"/>
          <cell r="CP748"/>
          <cell r="CQ748"/>
          <cell r="CR748"/>
          <cell r="CS748"/>
          <cell r="CT748"/>
          <cell r="CU748"/>
          <cell r="CV748"/>
          <cell r="CW748"/>
          <cell r="CX748"/>
          <cell r="CY748"/>
          <cell r="CZ748"/>
          <cell r="DA748"/>
          <cell r="DB748"/>
          <cell r="DC748"/>
          <cell r="DD748"/>
          <cell r="DE748"/>
          <cell r="DF748"/>
          <cell r="DG748"/>
          <cell r="DH748"/>
          <cell r="DI748"/>
          <cell r="DJ748"/>
          <cell r="DK748"/>
          <cell r="DL748"/>
          <cell r="DM748"/>
          <cell r="DN748"/>
          <cell r="DO748"/>
          <cell r="DP748"/>
          <cell r="DQ748"/>
          <cell r="DR748"/>
          <cell r="DS748"/>
          <cell r="DT748"/>
          <cell r="DU748"/>
          <cell r="DV748"/>
          <cell r="DW748"/>
          <cell r="DX748"/>
          <cell r="DY748"/>
          <cell r="DZ748"/>
          <cell r="EA748"/>
          <cell r="EB748"/>
          <cell r="EC748"/>
          <cell r="ED748"/>
          <cell r="EE748"/>
          <cell r="EF748"/>
          <cell r="EG748"/>
          <cell r="EH748"/>
          <cell r="EI748"/>
          <cell r="EJ748"/>
          <cell r="EK748"/>
          <cell r="EL748"/>
          <cell r="EM748"/>
          <cell r="EN748"/>
          <cell r="EO748"/>
          <cell r="EP748"/>
          <cell r="EQ748"/>
          <cell r="ER748"/>
          <cell r="ES748"/>
          <cell r="ET748"/>
          <cell r="EU748" t="str">
            <v>$ -</v>
          </cell>
          <cell r="EV748"/>
          <cell r="EW748"/>
          <cell r="EX748"/>
          <cell r="EY748"/>
          <cell r="EZ748"/>
          <cell r="FA748"/>
          <cell r="FB748">
            <v>0</v>
          </cell>
          <cell r="FC748" t="str">
            <v>#¡VALOR!</v>
          </cell>
          <cell r="FD748">
            <v>0</v>
          </cell>
          <cell r="FE748" t="str">
            <v>$ 0</v>
          </cell>
          <cell r="FF748" t="str">
            <v>#¡VALOR!</v>
          </cell>
          <cell r="FG748" t="str">
            <v>#¡VALOR!</v>
          </cell>
          <cell r="FH748"/>
          <cell r="FI748"/>
          <cell r="FJ748" t="str">
            <v>#N/D</v>
          </cell>
          <cell r="FK748" t="str">
            <v>#N/D</v>
          </cell>
          <cell r="FL748" t="str">
            <v>$748</v>
          </cell>
          <cell r="FM748" t="str">
            <v>#N/D</v>
          </cell>
          <cell r="FN748" t="str">
            <v>#N/D</v>
          </cell>
          <cell r="FO748" t="str">
            <v>#N/D</v>
          </cell>
          <cell r="FP748" t="str">
            <v>#N/D</v>
          </cell>
          <cell r="FQ748" t="str">
            <v>#¡REF!</v>
          </cell>
          <cell r="FR748" t="str">
            <v>#N/D</v>
          </cell>
          <cell r="FS748"/>
          <cell r="FT748"/>
          <cell r="FU748"/>
          <cell r="FV748">
            <v>0</v>
          </cell>
          <cell r="FW748" t="str">
            <v>#N/D</v>
          </cell>
          <cell r="FX748"/>
          <cell r="FY748"/>
          <cell r="FZ748"/>
          <cell r="GA748"/>
          <cell r="GB748"/>
          <cell r="GC748"/>
        </row>
        <row r="749">
          <cell r="A749"/>
          <cell r="B749"/>
          <cell r="C749">
            <v>2025</v>
          </cell>
          <cell r="D749"/>
          <cell r="E749"/>
          <cell r="F749"/>
          <cell r="G749"/>
          <cell r="H749"/>
          <cell r="I749"/>
          <cell r="J749"/>
          <cell r="K749"/>
          <cell r="L749"/>
          <cell r="M749"/>
          <cell r="N749"/>
          <cell r="O749"/>
          <cell r="P749"/>
          <cell r="Q749"/>
          <cell r="R749"/>
          <cell r="S749"/>
          <cell r="T749"/>
          <cell r="U749"/>
          <cell r="V749"/>
          <cell r="W749"/>
          <cell r="X749"/>
          <cell r="Y749"/>
          <cell r="Z749"/>
          <cell r="AA749"/>
          <cell r="AB749"/>
          <cell r="AC749"/>
          <cell r="AD749"/>
          <cell r="AE749"/>
          <cell r="AF749"/>
          <cell r="AG749"/>
          <cell r="AH749"/>
          <cell r="AI749"/>
          <cell r="AJ749"/>
          <cell r="AK749"/>
          <cell r="AL749"/>
          <cell r="AM749" t="str">
            <v>#¡VALOR!</v>
          </cell>
          <cell r="AN749">
            <v>0</v>
          </cell>
          <cell r="AO749"/>
          <cell r="AP749"/>
          <cell r="AQ749"/>
          <cell r="AR749"/>
          <cell r="AS749"/>
          <cell r="AT749"/>
          <cell r="AU749"/>
          <cell r="AV749"/>
          <cell r="AW749"/>
          <cell r="AX749"/>
          <cell r="AY749"/>
          <cell r="AZ749"/>
          <cell r="BA749"/>
          <cell r="BB749"/>
          <cell r="BC749"/>
          <cell r="BD749"/>
          <cell r="BE749"/>
          <cell r="BF749"/>
          <cell r="BG749"/>
          <cell r="BH749"/>
          <cell r="BI749"/>
          <cell r="BJ749"/>
          <cell r="BK749"/>
          <cell r="BL749"/>
          <cell r="BM749"/>
          <cell r="BN749"/>
          <cell r="BO749"/>
          <cell r="BP749"/>
          <cell r="BQ749"/>
          <cell r="BR749"/>
          <cell r="BS749"/>
          <cell r="BT749"/>
          <cell r="BU749"/>
          <cell r="BV749"/>
          <cell r="BW749"/>
          <cell r="BX749"/>
          <cell r="BY749"/>
          <cell r="BZ749"/>
          <cell r="CA749"/>
          <cell r="CB749"/>
          <cell r="CC749"/>
          <cell r="CD749"/>
          <cell r="CE749"/>
          <cell r="CF749"/>
          <cell r="CG749"/>
          <cell r="CH749"/>
          <cell r="CI749"/>
          <cell r="CJ749"/>
          <cell r="CK749"/>
          <cell r="CL749"/>
          <cell r="CM749"/>
          <cell r="CN749"/>
          <cell r="CO749"/>
          <cell r="CP749"/>
          <cell r="CQ749"/>
          <cell r="CR749"/>
          <cell r="CS749"/>
          <cell r="CT749"/>
          <cell r="CU749"/>
          <cell r="CV749"/>
          <cell r="CW749"/>
          <cell r="CX749"/>
          <cell r="CY749"/>
          <cell r="CZ749"/>
          <cell r="DA749"/>
          <cell r="DB749"/>
          <cell r="DC749"/>
          <cell r="DD749"/>
          <cell r="DE749"/>
          <cell r="DF749"/>
          <cell r="DG749"/>
          <cell r="DH749"/>
          <cell r="DI749"/>
          <cell r="DJ749"/>
          <cell r="DK749"/>
          <cell r="DL749"/>
          <cell r="DM749"/>
          <cell r="DN749"/>
          <cell r="DO749"/>
          <cell r="DP749"/>
          <cell r="DQ749"/>
          <cell r="DR749"/>
          <cell r="DS749"/>
          <cell r="DT749"/>
          <cell r="DU749"/>
          <cell r="DV749"/>
          <cell r="DW749"/>
          <cell r="DX749"/>
          <cell r="DY749"/>
          <cell r="DZ749"/>
          <cell r="EA749"/>
          <cell r="EB749"/>
          <cell r="EC749"/>
          <cell r="ED749"/>
          <cell r="EE749"/>
          <cell r="EF749"/>
          <cell r="EG749"/>
          <cell r="EH749"/>
          <cell r="EI749"/>
          <cell r="EJ749"/>
          <cell r="EK749"/>
          <cell r="EL749"/>
          <cell r="EM749"/>
          <cell r="EN749"/>
          <cell r="EO749"/>
          <cell r="EP749"/>
          <cell r="EQ749"/>
          <cell r="ER749"/>
          <cell r="ES749"/>
          <cell r="ET749"/>
          <cell r="EU749" t="str">
            <v>$ -</v>
          </cell>
          <cell r="EV749"/>
          <cell r="EW749"/>
          <cell r="EX749"/>
          <cell r="EY749"/>
          <cell r="EZ749"/>
          <cell r="FA749"/>
          <cell r="FB749">
            <v>0</v>
          </cell>
          <cell r="FC749" t="str">
            <v>#¡VALOR!</v>
          </cell>
          <cell r="FD749">
            <v>0</v>
          </cell>
          <cell r="FE749" t="str">
            <v>$ 0</v>
          </cell>
          <cell r="FF749" t="str">
            <v>#¡VALOR!</v>
          </cell>
          <cell r="FG749" t="str">
            <v>#¡VALOR!</v>
          </cell>
          <cell r="FH749"/>
          <cell r="FI749"/>
          <cell r="FJ749" t="str">
            <v>#N/D</v>
          </cell>
          <cell r="FK749" t="str">
            <v>#N/D</v>
          </cell>
          <cell r="FL749" t="str">
            <v>$749</v>
          </cell>
          <cell r="FM749" t="str">
            <v>#N/D</v>
          </cell>
          <cell r="FN749" t="str">
            <v>#N/D</v>
          </cell>
          <cell r="FO749" t="str">
            <v>#N/D</v>
          </cell>
          <cell r="FP749" t="str">
            <v>#N/D</v>
          </cell>
          <cell r="FQ749" t="str">
            <v>#¡REF!</v>
          </cell>
          <cell r="FR749" t="str">
            <v>#N/D</v>
          </cell>
          <cell r="FS749"/>
          <cell r="FT749"/>
          <cell r="FU749"/>
          <cell r="FV749">
            <v>0</v>
          </cell>
          <cell r="FW749" t="str">
            <v>#N/D</v>
          </cell>
          <cell r="FX749"/>
          <cell r="FY749"/>
          <cell r="FZ749"/>
          <cell r="GA749"/>
          <cell r="GB749"/>
          <cell r="GC749"/>
        </row>
        <row r="750">
          <cell r="A750"/>
          <cell r="B750"/>
          <cell r="C750">
            <v>2025</v>
          </cell>
          <cell r="D750"/>
          <cell r="E750"/>
          <cell r="F750"/>
          <cell r="G750"/>
          <cell r="H750"/>
          <cell r="I750"/>
          <cell r="J750"/>
          <cell r="K750"/>
          <cell r="L750"/>
          <cell r="M750"/>
          <cell r="N750"/>
          <cell r="O750"/>
          <cell r="P750"/>
          <cell r="Q750"/>
          <cell r="R750"/>
          <cell r="S750"/>
          <cell r="T750"/>
          <cell r="U750"/>
          <cell r="V750"/>
          <cell r="W750"/>
          <cell r="X750"/>
          <cell r="Y750"/>
          <cell r="Z750"/>
          <cell r="AA750"/>
          <cell r="AB750"/>
          <cell r="AC750"/>
          <cell r="AD750"/>
          <cell r="AE750"/>
          <cell r="AF750"/>
          <cell r="AG750"/>
          <cell r="AH750"/>
          <cell r="AI750"/>
          <cell r="AJ750"/>
          <cell r="AK750"/>
          <cell r="AL750"/>
          <cell r="AM750" t="str">
            <v>#¡VALOR!</v>
          </cell>
          <cell r="AN750">
            <v>0</v>
          </cell>
          <cell r="AO750"/>
          <cell r="AP750"/>
          <cell r="AQ750"/>
          <cell r="AR750"/>
          <cell r="AS750"/>
          <cell r="AT750"/>
          <cell r="AU750"/>
          <cell r="AV750"/>
          <cell r="AW750"/>
          <cell r="AX750"/>
          <cell r="AY750"/>
          <cell r="AZ750"/>
          <cell r="BA750"/>
          <cell r="BB750"/>
          <cell r="BC750"/>
          <cell r="BD750"/>
          <cell r="BE750"/>
          <cell r="BF750"/>
          <cell r="BG750"/>
          <cell r="BH750"/>
          <cell r="BI750"/>
          <cell r="BJ750"/>
          <cell r="BK750"/>
          <cell r="BL750"/>
          <cell r="BM750"/>
          <cell r="BN750"/>
          <cell r="BO750"/>
          <cell r="BP750"/>
          <cell r="BQ750"/>
          <cell r="BR750"/>
          <cell r="BS750"/>
          <cell r="BT750"/>
          <cell r="BU750"/>
          <cell r="BV750"/>
          <cell r="BW750"/>
          <cell r="BX750"/>
          <cell r="BY750"/>
          <cell r="BZ750"/>
          <cell r="CA750"/>
          <cell r="CB750"/>
          <cell r="CC750"/>
          <cell r="CD750"/>
          <cell r="CE750"/>
          <cell r="CF750"/>
          <cell r="CG750"/>
          <cell r="CH750"/>
          <cell r="CI750"/>
          <cell r="CJ750"/>
          <cell r="CK750"/>
          <cell r="CL750"/>
          <cell r="CM750"/>
          <cell r="CN750"/>
          <cell r="CO750"/>
          <cell r="CP750"/>
          <cell r="CQ750"/>
          <cell r="CR750"/>
          <cell r="CS750"/>
          <cell r="CT750"/>
          <cell r="CU750"/>
          <cell r="CV750"/>
          <cell r="CW750"/>
          <cell r="CX750"/>
          <cell r="CY750"/>
          <cell r="CZ750"/>
          <cell r="DA750"/>
          <cell r="DB750"/>
          <cell r="DC750"/>
          <cell r="DD750"/>
          <cell r="DE750"/>
          <cell r="DF750"/>
          <cell r="DG750"/>
          <cell r="DH750"/>
          <cell r="DI750"/>
          <cell r="DJ750"/>
          <cell r="DK750"/>
          <cell r="DL750"/>
          <cell r="DM750"/>
          <cell r="DN750"/>
          <cell r="DO750"/>
          <cell r="DP750"/>
          <cell r="DQ750"/>
          <cell r="DR750"/>
          <cell r="DS750"/>
          <cell r="DT750"/>
          <cell r="DU750"/>
          <cell r="DV750"/>
          <cell r="DW750"/>
          <cell r="DX750"/>
          <cell r="DY750"/>
          <cell r="DZ750"/>
          <cell r="EA750"/>
          <cell r="EB750"/>
          <cell r="EC750"/>
          <cell r="ED750"/>
          <cell r="EE750"/>
          <cell r="EF750"/>
          <cell r="EG750"/>
          <cell r="EH750"/>
          <cell r="EI750"/>
          <cell r="EJ750"/>
          <cell r="EK750"/>
          <cell r="EL750"/>
          <cell r="EM750"/>
          <cell r="EN750"/>
          <cell r="EO750"/>
          <cell r="EP750"/>
          <cell r="EQ750"/>
          <cell r="ER750"/>
          <cell r="ES750"/>
          <cell r="ET750"/>
          <cell r="EU750" t="str">
            <v>$ -</v>
          </cell>
          <cell r="EV750"/>
          <cell r="EW750"/>
          <cell r="EX750"/>
          <cell r="EY750"/>
          <cell r="EZ750"/>
          <cell r="FA750"/>
          <cell r="FB750">
            <v>0</v>
          </cell>
          <cell r="FC750" t="str">
            <v>#¡VALOR!</v>
          </cell>
          <cell r="FD750">
            <v>0</v>
          </cell>
          <cell r="FE750" t="str">
            <v>$ 0</v>
          </cell>
          <cell r="FF750" t="str">
            <v>#¡VALOR!</v>
          </cell>
          <cell r="FG750" t="str">
            <v>#¡VALOR!</v>
          </cell>
          <cell r="FH750"/>
          <cell r="FI750"/>
          <cell r="FJ750" t="str">
            <v>#N/D</v>
          </cell>
          <cell r="FK750" t="str">
            <v>#N/D</v>
          </cell>
          <cell r="FL750" t="str">
            <v>$750</v>
          </cell>
          <cell r="FM750" t="str">
            <v>#N/D</v>
          </cell>
          <cell r="FN750" t="str">
            <v>#N/D</v>
          </cell>
          <cell r="FO750" t="str">
            <v>#N/D</v>
          </cell>
          <cell r="FP750" t="str">
            <v>#N/D</v>
          </cell>
          <cell r="FQ750" t="str">
            <v>#¡REF!</v>
          </cell>
          <cell r="FR750" t="str">
            <v>#N/D</v>
          </cell>
          <cell r="FS750"/>
          <cell r="FT750"/>
          <cell r="FU750"/>
          <cell r="FV750">
            <v>0</v>
          </cell>
          <cell r="FW750" t="str">
            <v>#N/D</v>
          </cell>
          <cell r="FX750"/>
          <cell r="FY750"/>
          <cell r="FZ750"/>
          <cell r="GA750"/>
          <cell r="GB750"/>
          <cell r="GC750"/>
        </row>
        <row r="751">
          <cell r="A751"/>
          <cell r="B751"/>
          <cell r="C751">
            <v>2025</v>
          </cell>
          <cell r="D751"/>
          <cell r="E751"/>
          <cell r="F751"/>
          <cell r="G751"/>
          <cell r="H751"/>
          <cell r="I751"/>
          <cell r="J751"/>
          <cell r="K751"/>
          <cell r="L751"/>
          <cell r="M751"/>
          <cell r="N751"/>
          <cell r="O751"/>
          <cell r="P751"/>
          <cell r="Q751"/>
          <cell r="R751"/>
          <cell r="S751"/>
          <cell r="T751"/>
          <cell r="U751"/>
          <cell r="V751"/>
          <cell r="W751"/>
          <cell r="X751"/>
          <cell r="Y751"/>
          <cell r="Z751"/>
          <cell r="AA751"/>
          <cell r="AB751"/>
          <cell r="AC751"/>
          <cell r="AD751"/>
          <cell r="AE751"/>
          <cell r="AF751"/>
          <cell r="AG751"/>
          <cell r="AH751"/>
          <cell r="AI751"/>
          <cell r="AJ751"/>
          <cell r="AK751"/>
          <cell r="AL751"/>
          <cell r="AM751" t="str">
            <v>#¡VALOR!</v>
          </cell>
          <cell r="AN751">
            <v>0</v>
          </cell>
          <cell r="AO751"/>
          <cell r="AP751"/>
          <cell r="AQ751"/>
          <cell r="AR751"/>
          <cell r="AS751"/>
          <cell r="AT751"/>
          <cell r="AU751"/>
          <cell r="AV751"/>
          <cell r="AW751"/>
          <cell r="AX751"/>
          <cell r="AY751"/>
          <cell r="AZ751"/>
          <cell r="BA751"/>
          <cell r="BB751"/>
          <cell r="BC751"/>
          <cell r="BD751"/>
          <cell r="BE751"/>
          <cell r="BF751"/>
          <cell r="BG751"/>
          <cell r="BH751"/>
          <cell r="BI751"/>
          <cell r="BJ751"/>
          <cell r="BK751"/>
          <cell r="BL751"/>
          <cell r="BM751"/>
          <cell r="BN751"/>
          <cell r="BO751"/>
          <cell r="BP751"/>
          <cell r="BQ751"/>
          <cell r="BR751"/>
          <cell r="BS751"/>
          <cell r="BT751"/>
          <cell r="BU751"/>
          <cell r="BV751"/>
          <cell r="BW751"/>
          <cell r="BX751"/>
          <cell r="BY751"/>
          <cell r="BZ751"/>
          <cell r="CA751"/>
          <cell r="CB751"/>
          <cell r="CC751"/>
          <cell r="CD751"/>
          <cell r="CE751"/>
          <cell r="CF751"/>
          <cell r="CG751"/>
          <cell r="CH751"/>
          <cell r="CI751"/>
          <cell r="CJ751"/>
          <cell r="CK751"/>
          <cell r="CL751"/>
          <cell r="CM751"/>
          <cell r="CN751"/>
          <cell r="CO751"/>
          <cell r="CP751"/>
          <cell r="CQ751"/>
          <cell r="CR751"/>
          <cell r="CS751"/>
          <cell r="CT751"/>
          <cell r="CU751"/>
          <cell r="CV751"/>
          <cell r="CW751"/>
          <cell r="CX751"/>
          <cell r="CY751"/>
          <cell r="CZ751"/>
          <cell r="DA751"/>
          <cell r="DB751"/>
          <cell r="DC751"/>
          <cell r="DD751"/>
          <cell r="DE751"/>
          <cell r="DF751"/>
          <cell r="DG751"/>
          <cell r="DH751"/>
          <cell r="DI751"/>
          <cell r="DJ751"/>
          <cell r="DK751"/>
          <cell r="DL751"/>
          <cell r="DM751"/>
          <cell r="DN751"/>
          <cell r="DO751"/>
          <cell r="DP751"/>
          <cell r="DQ751"/>
          <cell r="DR751"/>
          <cell r="DS751"/>
          <cell r="DT751"/>
          <cell r="DU751"/>
          <cell r="DV751"/>
          <cell r="DW751"/>
          <cell r="DX751"/>
          <cell r="DY751"/>
          <cell r="DZ751"/>
          <cell r="EA751"/>
          <cell r="EB751"/>
          <cell r="EC751"/>
          <cell r="ED751"/>
          <cell r="EE751"/>
          <cell r="EF751"/>
          <cell r="EG751"/>
          <cell r="EH751"/>
          <cell r="EI751"/>
          <cell r="EJ751"/>
          <cell r="EK751"/>
          <cell r="EL751"/>
          <cell r="EM751"/>
          <cell r="EN751"/>
          <cell r="EO751"/>
          <cell r="EP751"/>
          <cell r="EQ751"/>
          <cell r="ER751"/>
          <cell r="ES751"/>
          <cell r="ET751"/>
          <cell r="EU751" t="str">
            <v>$ -</v>
          </cell>
          <cell r="EV751"/>
          <cell r="EW751"/>
          <cell r="EX751"/>
          <cell r="EY751"/>
          <cell r="EZ751"/>
          <cell r="FA751"/>
          <cell r="FB751">
            <v>0</v>
          </cell>
          <cell r="FC751" t="str">
            <v>#¡VALOR!</v>
          </cell>
          <cell r="FD751">
            <v>0</v>
          </cell>
          <cell r="FE751" t="str">
            <v>$ 0</v>
          </cell>
          <cell r="FF751" t="str">
            <v>#¡VALOR!</v>
          </cell>
          <cell r="FG751" t="str">
            <v>#¡VALOR!</v>
          </cell>
          <cell r="FH751"/>
          <cell r="FI751"/>
          <cell r="FJ751" t="str">
            <v>#N/D</v>
          </cell>
          <cell r="FK751" t="str">
            <v>#N/D</v>
          </cell>
          <cell r="FL751" t="str">
            <v>$751</v>
          </cell>
          <cell r="FM751" t="str">
            <v>#N/D</v>
          </cell>
          <cell r="FN751" t="str">
            <v>#N/D</v>
          </cell>
          <cell r="FO751" t="str">
            <v>#N/D</v>
          </cell>
          <cell r="FP751" t="str">
            <v>#N/D</v>
          </cell>
          <cell r="FQ751" t="str">
            <v>#¡REF!</v>
          </cell>
          <cell r="FR751" t="str">
            <v>#N/D</v>
          </cell>
          <cell r="FS751"/>
          <cell r="FT751"/>
          <cell r="FU751"/>
          <cell r="FV751">
            <v>0</v>
          </cell>
          <cell r="FW751" t="str">
            <v>#N/D</v>
          </cell>
          <cell r="FX751"/>
          <cell r="FY751"/>
          <cell r="FZ751"/>
          <cell r="GA751"/>
          <cell r="GB751"/>
          <cell r="GC751"/>
        </row>
        <row r="752">
          <cell r="A752"/>
          <cell r="B752"/>
          <cell r="C752">
            <v>2025</v>
          </cell>
          <cell r="D752"/>
          <cell r="E752"/>
          <cell r="F752"/>
          <cell r="G752"/>
          <cell r="H752"/>
          <cell r="I752"/>
          <cell r="J752"/>
          <cell r="K752"/>
          <cell r="L752"/>
          <cell r="M752"/>
          <cell r="N752"/>
          <cell r="O752"/>
          <cell r="P752"/>
          <cell r="Q752"/>
          <cell r="R752"/>
          <cell r="S752"/>
          <cell r="T752"/>
          <cell r="U752"/>
          <cell r="V752"/>
          <cell r="W752"/>
          <cell r="X752"/>
          <cell r="Y752"/>
          <cell r="Z752"/>
          <cell r="AA752"/>
          <cell r="AB752"/>
          <cell r="AC752"/>
          <cell r="AD752"/>
          <cell r="AE752"/>
          <cell r="AF752"/>
          <cell r="AG752"/>
          <cell r="AH752"/>
          <cell r="AI752"/>
          <cell r="AJ752"/>
          <cell r="AK752"/>
          <cell r="AL752"/>
          <cell r="AM752" t="str">
            <v>#¡VALOR!</v>
          </cell>
          <cell r="AN752">
            <v>0</v>
          </cell>
          <cell r="AO752"/>
          <cell r="AP752"/>
          <cell r="AQ752"/>
          <cell r="AR752"/>
          <cell r="AS752"/>
          <cell r="AT752"/>
          <cell r="AU752"/>
          <cell r="AV752"/>
          <cell r="AW752"/>
          <cell r="AX752"/>
          <cell r="AY752"/>
          <cell r="AZ752"/>
          <cell r="BA752"/>
          <cell r="BB752"/>
          <cell r="BC752"/>
          <cell r="BD752"/>
          <cell r="BE752"/>
          <cell r="BF752"/>
          <cell r="BG752"/>
          <cell r="BH752"/>
          <cell r="BI752"/>
          <cell r="BJ752"/>
          <cell r="BK752"/>
          <cell r="BL752"/>
          <cell r="BM752"/>
          <cell r="BN752"/>
          <cell r="BO752"/>
          <cell r="BP752"/>
          <cell r="BQ752"/>
          <cell r="BR752"/>
          <cell r="BS752"/>
          <cell r="BT752"/>
          <cell r="BU752"/>
          <cell r="BV752"/>
          <cell r="BW752"/>
          <cell r="BX752"/>
          <cell r="BY752"/>
          <cell r="BZ752"/>
          <cell r="CA752"/>
          <cell r="CB752"/>
          <cell r="CC752"/>
          <cell r="CD752"/>
          <cell r="CE752"/>
          <cell r="CF752"/>
          <cell r="CG752"/>
          <cell r="CH752"/>
          <cell r="CI752"/>
          <cell r="CJ752"/>
          <cell r="CK752"/>
          <cell r="CL752"/>
          <cell r="CM752"/>
          <cell r="CN752"/>
          <cell r="CO752"/>
          <cell r="CP752"/>
          <cell r="CQ752"/>
          <cell r="CR752"/>
          <cell r="CS752"/>
          <cell r="CT752"/>
          <cell r="CU752"/>
          <cell r="CV752"/>
          <cell r="CW752"/>
          <cell r="CX752"/>
          <cell r="CY752"/>
          <cell r="CZ752"/>
          <cell r="DA752"/>
          <cell r="DB752"/>
          <cell r="DC752"/>
          <cell r="DD752"/>
          <cell r="DE752"/>
          <cell r="DF752"/>
          <cell r="DG752"/>
          <cell r="DH752"/>
          <cell r="DI752"/>
          <cell r="DJ752"/>
          <cell r="DK752"/>
          <cell r="DL752"/>
          <cell r="DM752"/>
          <cell r="DN752"/>
          <cell r="DO752"/>
          <cell r="DP752"/>
          <cell r="DQ752"/>
          <cell r="DR752"/>
          <cell r="DS752"/>
          <cell r="DT752"/>
          <cell r="DU752"/>
          <cell r="DV752"/>
          <cell r="DW752"/>
          <cell r="DX752"/>
          <cell r="DY752"/>
          <cell r="DZ752"/>
          <cell r="EA752"/>
          <cell r="EB752"/>
          <cell r="EC752"/>
          <cell r="ED752"/>
          <cell r="EE752"/>
          <cell r="EF752"/>
          <cell r="EG752"/>
          <cell r="EH752"/>
          <cell r="EI752"/>
          <cell r="EJ752"/>
          <cell r="EK752"/>
          <cell r="EL752"/>
          <cell r="EM752"/>
          <cell r="EN752"/>
          <cell r="EO752"/>
          <cell r="EP752"/>
          <cell r="EQ752"/>
          <cell r="ER752"/>
          <cell r="ES752"/>
          <cell r="ET752"/>
          <cell r="EU752" t="str">
            <v>$ -</v>
          </cell>
          <cell r="EV752"/>
          <cell r="EW752"/>
          <cell r="EX752"/>
          <cell r="EY752"/>
          <cell r="EZ752"/>
          <cell r="FA752"/>
          <cell r="FB752">
            <v>0</v>
          </cell>
          <cell r="FC752" t="str">
            <v>#¡VALOR!</v>
          </cell>
          <cell r="FD752">
            <v>0</v>
          </cell>
          <cell r="FE752" t="str">
            <v>$ 0</v>
          </cell>
          <cell r="FF752" t="str">
            <v>#¡VALOR!</v>
          </cell>
          <cell r="FG752" t="str">
            <v>#¡VALOR!</v>
          </cell>
          <cell r="FH752"/>
          <cell r="FI752"/>
          <cell r="FJ752" t="str">
            <v>#N/D</v>
          </cell>
          <cell r="FK752" t="str">
            <v>#N/D</v>
          </cell>
          <cell r="FL752" t="str">
            <v>$752</v>
          </cell>
          <cell r="FM752" t="str">
            <v>#N/D</v>
          </cell>
          <cell r="FN752" t="str">
            <v>#N/D</v>
          </cell>
          <cell r="FO752" t="str">
            <v>#N/D</v>
          </cell>
          <cell r="FP752" t="str">
            <v>#N/D</v>
          </cell>
          <cell r="FQ752" t="str">
            <v>#¡REF!</v>
          </cell>
          <cell r="FR752" t="str">
            <v>#N/D</v>
          </cell>
          <cell r="FS752"/>
          <cell r="FT752"/>
          <cell r="FU752"/>
          <cell r="FV752">
            <v>0</v>
          </cell>
          <cell r="FW752" t="str">
            <v>#N/D</v>
          </cell>
          <cell r="FX752"/>
          <cell r="FY752"/>
          <cell r="FZ752"/>
          <cell r="GA752"/>
          <cell r="GB752"/>
          <cell r="GC752"/>
        </row>
        <row r="753">
          <cell r="A753"/>
          <cell r="B753"/>
          <cell r="C753">
            <v>2025</v>
          </cell>
          <cell r="D753"/>
          <cell r="E753"/>
          <cell r="F753"/>
          <cell r="G753"/>
          <cell r="H753"/>
          <cell r="I753"/>
          <cell r="J753"/>
          <cell r="K753"/>
          <cell r="L753"/>
          <cell r="M753"/>
          <cell r="N753"/>
          <cell r="O753"/>
          <cell r="P753"/>
          <cell r="Q753"/>
          <cell r="R753"/>
          <cell r="S753"/>
          <cell r="T753"/>
          <cell r="U753"/>
          <cell r="V753"/>
          <cell r="W753"/>
          <cell r="X753"/>
          <cell r="Y753"/>
          <cell r="Z753"/>
          <cell r="AA753"/>
          <cell r="AB753"/>
          <cell r="AC753"/>
          <cell r="AD753"/>
          <cell r="AE753"/>
          <cell r="AF753"/>
          <cell r="AG753"/>
          <cell r="AH753"/>
          <cell r="AI753"/>
          <cell r="AJ753"/>
          <cell r="AK753"/>
          <cell r="AL753"/>
          <cell r="AM753" t="str">
            <v>#¡VALOR!</v>
          </cell>
          <cell r="AN753">
            <v>0</v>
          </cell>
          <cell r="AO753"/>
          <cell r="AP753"/>
          <cell r="AQ753"/>
          <cell r="AR753"/>
          <cell r="AS753"/>
          <cell r="AT753"/>
          <cell r="AU753"/>
          <cell r="AV753"/>
          <cell r="AW753"/>
          <cell r="AX753"/>
          <cell r="AY753"/>
          <cell r="AZ753"/>
          <cell r="BA753"/>
          <cell r="BB753"/>
          <cell r="BC753"/>
          <cell r="BD753"/>
          <cell r="BE753"/>
          <cell r="BF753"/>
          <cell r="BG753"/>
          <cell r="BH753"/>
          <cell r="BI753"/>
          <cell r="BJ753"/>
          <cell r="BK753"/>
          <cell r="BL753"/>
          <cell r="BM753"/>
          <cell r="BN753"/>
          <cell r="BO753"/>
          <cell r="BP753"/>
          <cell r="BQ753"/>
          <cell r="BR753"/>
          <cell r="BS753"/>
          <cell r="BT753"/>
          <cell r="BU753"/>
          <cell r="BV753"/>
          <cell r="BW753"/>
          <cell r="BX753"/>
          <cell r="BY753"/>
          <cell r="BZ753"/>
          <cell r="CA753"/>
          <cell r="CB753"/>
          <cell r="CC753"/>
          <cell r="CD753"/>
          <cell r="CE753"/>
          <cell r="CF753"/>
          <cell r="CG753"/>
          <cell r="CH753"/>
          <cell r="CI753"/>
          <cell r="CJ753"/>
          <cell r="CK753"/>
          <cell r="CL753"/>
          <cell r="CM753"/>
          <cell r="CN753"/>
          <cell r="CO753"/>
          <cell r="CP753"/>
          <cell r="CQ753"/>
          <cell r="CR753"/>
          <cell r="CS753"/>
          <cell r="CT753"/>
          <cell r="CU753"/>
          <cell r="CV753"/>
          <cell r="CW753"/>
          <cell r="CX753"/>
          <cell r="CY753"/>
          <cell r="CZ753"/>
          <cell r="DA753"/>
          <cell r="DB753"/>
          <cell r="DC753"/>
          <cell r="DD753"/>
          <cell r="DE753"/>
          <cell r="DF753"/>
          <cell r="DG753"/>
          <cell r="DH753"/>
          <cell r="DI753"/>
          <cell r="DJ753"/>
          <cell r="DK753"/>
          <cell r="DL753"/>
          <cell r="DM753"/>
          <cell r="DN753"/>
          <cell r="DO753"/>
          <cell r="DP753"/>
          <cell r="DQ753"/>
          <cell r="DR753"/>
          <cell r="DS753"/>
          <cell r="DT753"/>
          <cell r="DU753"/>
          <cell r="DV753"/>
          <cell r="DW753"/>
          <cell r="DX753"/>
          <cell r="DY753"/>
          <cell r="DZ753"/>
          <cell r="EA753"/>
          <cell r="EB753"/>
          <cell r="EC753"/>
          <cell r="ED753"/>
          <cell r="EE753"/>
          <cell r="EF753"/>
          <cell r="EG753"/>
          <cell r="EH753"/>
          <cell r="EI753"/>
          <cell r="EJ753"/>
          <cell r="EK753"/>
          <cell r="EL753"/>
          <cell r="EM753"/>
          <cell r="EN753"/>
          <cell r="EO753"/>
          <cell r="EP753"/>
          <cell r="EQ753"/>
          <cell r="ER753"/>
          <cell r="ES753"/>
          <cell r="ET753"/>
          <cell r="EU753" t="str">
            <v>$ -</v>
          </cell>
          <cell r="EV753"/>
          <cell r="EW753"/>
          <cell r="EX753"/>
          <cell r="EY753"/>
          <cell r="EZ753"/>
          <cell r="FA753"/>
          <cell r="FB753">
            <v>0</v>
          </cell>
          <cell r="FC753" t="str">
            <v>#¡VALOR!</v>
          </cell>
          <cell r="FD753">
            <v>0</v>
          </cell>
          <cell r="FE753" t="str">
            <v>$ 0</v>
          </cell>
          <cell r="FF753" t="str">
            <v>#¡VALOR!</v>
          </cell>
          <cell r="FG753" t="str">
            <v>#¡VALOR!</v>
          </cell>
          <cell r="FH753"/>
          <cell r="FI753"/>
          <cell r="FJ753" t="str">
            <v>#N/D</v>
          </cell>
          <cell r="FK753" t="str">
            <v>#N/D</v>
          </cell>
          <cell r="FL753" t="str">
            <v>$753</v>
          </cell>
          <cell r="FM753" t="str">
            <v>#N/D</v>
          </cell>
          <cell r="FN753" t="str">
            <v>#N/D</v>
          </cell>
          <cell r="FO753" t="str">
            <v>#N/D</v>
          </cell>
          <cell r="FP753" t="str">
            <v>#N/D</v>
          </cell>
          <cell r="FQ753" t="str">
            <v>#¡REF!</v>
          </cell>
          <cell r="FR753" t="str">
            <v>#N/D</v>
          </cell>
          <cell r="FS753"/>
          <cell r="FT753"/>
          <cell r="FU753"/>
          <cell r="FV753">
            <v>0</v>
          </cell>
          <cell r="FW753" t="str">
            <v>#N/D</v>
          </cell>
          <cell r="FX753"/>
          <cell r="FY753"/>
          <cell r="FZ753"/>
          <cell r="GA753"/>
          <cell r="GB753"/>
          <cell r="GC753"/>
        </row>
        <row r="754">
          <cell r="A754"/>
          <cell r="B754"/>
          <cell r="C754">
            <v>2025</v>
          </cell>
          <cell r="D754"/>
          <cell r="E754"/>
          <cell r="F754"/>
          <cell r="G754"/>
          <cell r="H754"/>
          <cell r="I754"/>
          <cell r="J754"/>
          <cell r="K754"/>
          <cell r="L754"/>
          <cell r="M754"/>
          <cell r="N754"/>
          <cell r="O754"/>
          <cell r="P754"/>
          <cell r="Q754"/>
          <cell r="R754"/>
          <cell r="S754"/>
          <cell r="T754"/>
          <cell r="U754"/>
          <cell r="V754"/>
          <cell r="W754"/>
          <cell r="X754"/>
          <cell r="Y754"/>
          <cell r="Z754"/>
          <cell r="AA754"/>
          <cell r="AB754"/>
          <cell r="AC754"/>
          <cell r="AD754"/>
          <cell r="AE754"/>
          <cell r="AF754"/>
          <cell r="AG754"/>
          <cell r="AH754"/>
          <cell r="AI754"/>
          <cell r="AJ754"/>
          <cell r="AK754"/>
          <cell r="AL754"/>
          <cell r="AM754" t="str">
            <v>#¡VALOR!</v>
          </cell>
          <cell r="AN754">
            <v>0</v>
          </cell>
          <cell r="AO754"/>
          <cell r="AP754"/>
          <cell r="AQ754"/>
          <cell r="AR754"/>
          <cell r="AS754"/>
          <cell r="AT754"/>
          <cell r="AU754"/>
          <cell r="AV754"/>
          <cell r="AW754"/>
          <cell r="AX754"/>
          <cell r="AY754"/>
          <cell r="AZ754"/>
          <cell r="BA754"/>
          <cell r="BB754"/>
          <cell r="BC754"/>
          <cell r="BD754"/>
          <cell r="BE754"/>
          <cell r="BF754"/>
          <cell r="BG754"/>
          <cell r="BH754"/>
          <cell r="BI754"/>
          <cell r="BJ754"/>
          <cell r="BK754"/>
          <cell r="BL754"/>
          <cell r="BM754"/>
          <cell r="BN754"/>
          <cell r="BO754"/>
          <cell r="BP754"/>
          <cell r="BQ754"/>
          <cell r="BR754"/>
          <cell r="BS754"/>
          <cell r="BT754"/>
          <cell r="BU754"/>
          <cell r="BV754"/>
          <cell r="BW754"/>
          <cell r="BX754"/>
          <cell r="BY754"/>
          <cell r="BZ754"/>
          <cell r="CA754"/>
          <cell r="CB754"/>
          <cell r="CC754"/>
          <cell r="CD754"/>
          <cell r="CE754"/>
          <cell r="CF754"/>
          <cell r="CG754"/>
          <cell r="CH754"/>
          <cell r="CI754"/>
          <cell r="CJ754"/>
          <cell r="CK754"/>
          <cell r="CL754"/>
          <cell r="CM754"/>
          <cell r="CN754"/>
          <cell r="CO754"/>
          <cell r="CP754"/>
          <cell r="CQ754"/>
          <cell r="CR754"/>
          <cell r="CS754"/>
          <cell r="CT754"/>
          <cell r="CU754"/>
          <cell r="CV754"/>
          <cell r="CW754"/>
          <cell r="CX754"/>
          <cell r="CY754"/>
          <cell r="CZ754"/>
          <cell r="DA754"/>
          <cell r="DB754"/>
          <cell r="DC754"/>
          <cell r="DD754"/>
          <cell r="DE754"/>
          <cell r="DF754"/>
          <cell r="DG754"/>
          <cell r="DH754"/>
          <cell r="DI754"/>
          <cell r="DJ754"/>
          <cell r="DK754"/>
          <cell r="DL754"/>
          <cell r="DM754"/>
          <cell r="DN754"/>
          <cell r="DO754"/>
          <cell r="DP754"/>
          <cell r="DQ754"/>
          <cell r="DR754"/>
          <cell r="DS754"/>
          <cell r="DT754"/>
          <cell r="DU754"/>
          <cell r="DV754"/>
          <cell r="DW754"/>
          <cell r="DX754"/>
          <cell r="DY754"/>
          <cell r="DZ754"/>
          <cell r="EA754"/>
          <cell r="EB754"/>
          <cell r="EC754"/>
          <cell r="ED754"/>
          <cell r="EE754"/>
          <cell r="EF754"/>
          <cell r="EG754"/>
          <cell r="EH754"/>
          <cell r="EI754"/>
          <cell r="EJ754"/>
          <cell r="EK754"/>
          <cell r="EL754"/>
          <cell r="EM754"/>
          <cell r="EN754"/>
          <cell r="EO754"/>
          <cell r="EP754"/>
          <cell r="EQ754"/>
          <cell r="ER754"/>
          <cell r="ES754"/>
          <cell r="ET754"/>
          <cell r="EU754" t="str">
            <v>$ -</v>
          </cell>
          <cell r="EV754"/>
          <cell r="EW754"/>
          <cell r="EX754"/>
          <cell r="EY754"/>
          <cell r="EZ754"/>
          <cell r="FA754"/>
          <cell r="FB754">
            <v>0</v>
          </cell>
          <cell r="FC754" t="str">
            <v>#¡VALOR!</v>
          </cell>
          <cell r="FD754">
            <v>0</v>
          </cell>
          <cell r="FE754" t="str">
            <v>$ 0</v>
          </cell>
          <cell r="FF754" t="str">
            <v>#¡VALOR!</v>
          </cell>
          <cell r="FG754" t="str">
            <v>#¡VALOR!</v>
          </cell>
          <cell r="FH754"/>
          <cell r="FI754"/>
          <cell r="FJ754" t="str">
            <v>#N/D</v>
          </cell>
          <cell r="FK754" t="str">
            <v>#N/D</v>
          </cell>
          <cell r="FL754" t="str">
            <v>$754</v>
          </cell>
          <cell r="FM754" t="str">
            <v>#N/D</v>
          </cell>
          <cell r="FN754" t="str">
            <v>#N/D</v>
          </cell>
          <cell r="FO754" t="str">
            <v>#N/D</v>
          </cell>
          <cell r="FP754" t="str">
            <v>#N/D</v>
          </cell>
          <cell r="FQ754" t="str">
            <v>#¡REF!</v>
          </cell>
          <cell r="FR754" t="str">
            <v>#N/D</v>
          </cell>
          <cell r="FS754"/>
          <cell r="FT754"/>
          <cell r="FU754"/>
          <cell r="FV754">
            <v>0</v>
          </cell>
          <cell r="FW754" t="str">
            <v>#N/D</v>
          </cell>
          <cell r="FX754"/>
          <cell r="FY754"/>
          <cell r="FZ754"/>
          <cell r="GA754"/>
          <cell r="GB754"/>
          <cell r="GC754"/>
        </row>
        <row r="755">
          <cell r="A755"/>
          <cell r="B755"/>
          <cell r="C755">
            <v>2025</v>
          </cell>
          <cell r="D755"/>
          <cell r="E755"/>
          <cell r="F755"/>
          <cell r="G755"/>
          <cell r="H755"/>
          <cell r="I755"/>
          <cell r="J755"/>
          <cell r="K755"/>
          <cell r="L755"/>
          <cell r="M755"/>
          <cell r="N755"/>
          <cell r="O755"/>
          <cell r="P755"/>
          <cell r="Q755"/>
          <cell r="R755"/>
          <cell r="S755"/>
          <cell r="T755"/>
          <cell r="U755"/>
          <cell r="V755"/>
          <cell r="W755"/>
          <cell r="X755"/>
          <cell r="Y755"/>
          <cell r="Z755"/>
          <cell r="AA755"/>
          <cell r="AB755"/>
          <cell r="AC755"/>
          <cell r="AD755"/>
          <cell r="AE755"/>
          <cell r="AF755"/>
          <cell r="AG755"/>
          <cell r="AH755"/>
          <cell r="AI755"/>
          <cell r="AJ755"/>
          <cell r="AK755"/>
          <cell r="AL755"/>
          <cell r="AM755" t="str">
            <v>#¡VALOR!</v>
          </cell>
          <cell r="AN755">
            <v>0</v>
          </cell>
          <cell r="AO755"/>
          <cell r="AP755"/>
          <cell r="AQ755"/>
          <cell r="AR755"/>
          <cell r="AS755"/>
          <cell r="AT755"/>
          <cell r="AU755"/>
          <cell r="AV755"/>
          <cell r="AW755"/>
          <cell r="AX755"/>
          <cell r="AY755"/>
          <cell r="AZ755"/>
          <cell r="BA755"/>
          <cell r="BB755"/>
          <cell r="BC755"/>
          <cell r="BD755"/>
          <cell r="BE755"/>
          <cell r="BF755"/>
          <cell r="BG755"/>
          <cell r="BH755"/>
          <cell r="BI755"/>
          <cell r="BJ755"/>
          <cell r="BK755"/>
          <cell r="BL755"/>
          <cell r="BM755"/>
          <cell r="BN755"/>
          <cell r="BO755"/>
          <cell r="BP755"/>
          <cell r="BQ755"/>
          <cell r="BR755"/>
          <cell r="BS755"/>
          <cell r="BT755"/>
          <cell r="BU755"/>
          <cell r="BV755"/>
          <cell r="BW755"/>
          <cell r="BX755"/>
          <cell r="BY755"/>
          <cell r="BZ755"/>
          <cell r="CA755"/>
          <cell r="CB755"/>
          <cell r="CC755"/>
          <cell r="CD755"/>
          <cell r="CE755"/>
          <cell r="CF755"/>
          <cell r="CG755"/>
          <cell r="CH755"/>
          <cell r="CI755"/>
          <cell r="CJ755"/>
          <cell r="CK755"/>
          <cell r="CL755"/>
          <cell r="CM755"/>
          <cell r="CN755"/>
          <cell r="CO755"/>
          <cell r="CP755"/>
          <cell r="CQ755"/>
          <cell r="CR755"/>
          <cell r="CS755"/>
          <cell r="CT755"/>
          <cell r="CU755"/>
          <cell r="CV755"/>
          <cell r="CW755"/>
          <cell r="CX755"/>
          <cell r="CY755"/>
          <cell r="CZ755"/>
          <cell r="DA755"/>
          <cell r="DB755"/>
          <cell r="DC755"/>
          <cell r="DD755"/>
          <cell r="DE755"/>
          <cell r="DF755"/>
          <cell r="DG755"/>
          <cell r="DH755"/>
          <cell r="DI755"/>
          <cell r="DJ755"/>
          <cell r="DK755"/>
          <cell r="DL755"/>
          <cell r="DM755"/>
          <cell r="DN755"/>
          <cell r="DO755"/>
          <cell r="DP755"/>
          <cell r="DQ755"/>
          <cell r="DR755"/>
          <cell r="DS755"/>
          <cell r="DT755"/>
          <cell r="DU755"/>
          <cell r="DV755"/>
          <cell r="DW755"/>
          <cell r="DX755"/>
          <cell r="DY755"/>
          <cell r="DZ755"/>
          <cell r="EA755"/>
          <cell r="EB755"/>
          <cell r="EC755"/>
          <cell r="ED755"/>
          <cell r="EE755"/>
          <cell r="EF755"/>
          <cell r="EG755"/>
          <cell r="EH755"/>
          <cell r="EI755"/>
          <cell r="EJ755"/>
          <cell r="EK755"/>
          <cell r="EL755"/>
          <cell r="EM755"/>
          <cell r="EN755"/>
          <cell r="EO755"/>
          <cell r="EP755"/>
          <cell r="EQ755"/>
          <cell r="ER755"/>
          <cell r="ES755"/>
          <cell r="ET755"/>
          <cell r="EU755" t="str">
            <v>$ -</v>
          </cell>
          <cell r="EV755"/>
          <cell r="EW755"/>
          <cell r="EX755"/>
          <cell r="EY755"/>
          <cell r="EZ755"/>
          <cell r="FA755"/>
          <cell r="FB755">
            <v>0</v>
          </cell>
          <cell r="FC755" t="str">
            <v>#¡VALOR!</v>
          </cell>
          <cell r="FD755">
            <v>0</v>
          </cell>
          <cell r="FE755" t="str">
            <v>$ 0</v>
          </cell>
          <cell r="FF755" t="str">
            <v>#¡VALOR!</v>
          </cell>
          <cell r="FG755" t="str">
            <v>#¡VALOR!</v>
          </cell>
          <cell r="FH755"/>
          <cell r="FI755"/>
          <cell r="FJ755" t="str">
            <v>#N/D</v>
          </cell>
          <cell r="FK755" t="str">
            <v>#N/D</v>
          </cell>
          <cell r="FL755" t="str">
            <v>$755</v>
          </cell>
          <cell r="FM755" t="str">
            <v>#N/D</v>
          </cell>
          <cell r="FN755" t="str">
            <v>#N/D</v>
          </cell>
          <cell r="FO755" t="str">
            <v>#N/D</v>
          </cell>
          <cell r="FP755" t="str">
            <v>#N/D</v>
          </cell>
          <cell r="FQ755" t="str">
            <v>#¡REF!</v>
          </cell>
          <cell r="FR755" t="str">
            <v>#N/D</v>
          </cell>
          <cell r="FS755"/>
          <cell r="FT755"/>
          <cell r="FU755"/>
          <cell r="FV755">
            <v>0</v>
          </cell>
          <cell r="FW755" t="str">
            <v>#N/D</v>
          </cell>
          <cell r="FX755"/>
          <cell r="FY755"/>
          <cell r="FZ755"/>
          <cell r="GA755"/>
          <cell r="GB755"/>
          <cell r="GC755"/>
        </row>
        <row r="756">
          <cell r="A756"/>
          <cell r="B756"/>
          <cell r="C756">
            <v>2025</v>
          </cell>
          <cell r="D756"/>
          <cell r="E756"/>
          <cell r="F756"/>
          <cell r="G756"/>
          <cell r="H756"/>
          <cell r="I756"/>
          <cell r="J756"/>
          <cell r="K756"/>
          <cell r="L756"/>
          <cell r="M756"/>
          <cell r="N756"/>
          <cell r="O756"/>
          <cell r="P756"/>
          <cell r="Q756"/>
          <cell r="R756"/>
          <cell r="S756"/>
          <cell r="T756"/>
          <cell r="U756"/>
          <cell r="V756"/>
          <cell r="W756"/>
          <cell r="X756"/>
          <cell r="Y756"/>
          <cell r="Z756"/>
          <cell r="AA756"/>
          <cell r="AB756"/>
          <cell r="AC756"/>
          <cell r="AD756"/>
          <cell r="AE756"/>
          <cell r="AF756"/>
          <cell r="AG756"/>
          <cell r="AH756"/>
          <cell r="AI756"/>
          <cell r="AJ756"/>
          <cell r="AK756"/>
          <cell r="AL756"/>
          <cell r="AM756" t="str">
            <v>#¡VALOR!</v>
          </cell>
          <cell r="AN756">
            <v>0</v>
          </cell>
          <cell r="AO756"/>
          <cell r="AP756"/>
          <cell r="AQ756"/>
          <cell r="AR756"/>
          <cell r="AS756"/>
          <cell r="AT756"/>
          <cell r="AU756"/>
          <cell r="AV756"/>
          <cell r="AW756"/>
          <cell r="AX756"/>
          <cell r="AY756"/>
          <cell r="AZ756"/>
          <cell r="BA756"/>
          <cell r="BB756"/>
          <cell r="BC756"/>
          <cell r="BD756"/>
          <cell r="BE756"/>
          <cell r="BF756"/>
          <cell r="BG756"/>
          <cell r="BH756"/>
          <cell r="BI756"/>
          <cell r="BJ756"/>
          <cell r="BK756"/>
          <cell r="BL756"/>
          <cell r="BM756"/>
          <cell r="BN756"/>
          <cell r="BO756"/>
          <cell r="BP756"/>
          <cell r="BQ756"/>
          <cell r="BR756"/>
          <cell r="BS756"/>
          <cell r="BT756"/>
          <cell r="BU756"/>
          <cell r="BV756"/>
          <cell r="BW756"/>
          <cell r="BX756"/>
          <cell r="BY756"/>
          <cell r="BZ756"/>
          <cell r="CA756"/>
          <cell r="CB756"/>
          <cell r="CC756"/>
          <cell r="CD756"/>
          <cell r="CE756"/>
          <cell r="CF756"/>
          <cell r="CG756"/>
          <cell r="CH756"/>
          <cell r="CI756"/>
          <cell r="CJ756"/>
          <cell r="CK756"/>
          <cell r="CL756"/>
          <cell r="CM756"/>
          <cell r="CN756"/>
          <cell r="CO756"/>
          <cell r="CP756"/>
          <cell r="CQ756"/>
          <cell r="CR756"/>
          <cell r="CS756"/>
          <cell r="CT756"/>
          <cell r="CU756"/>
          <cell r="CV756"/>
          <cell r="CW756"/>
          <cell r="CX756"/>
          <cell r="CY756"/>
          <cell r="CZ756"/>
          <cell r="DA756"/>
          <cell r="DB756"/>
          <cell r="DC756"/>
          <cell r="DD756"/>
          <cell r="DE756"/>
          <cell r="DF756"/>
          <cell r="DG756"/>
          <cell r="DH756"/>
          <cell r="DI756"/>
          <cell r="DJ756"/>
          <cell r="DK756"/>
          <cell r="DL756"/>
          <cell r="DM756"/>
          <cell r="DN756"/>
          <cell r="DO756"/>
          <cell r="DP756"/>
          <cell r="DQ756"/>
          <cell r="DR756"/>
          <cell r="DS756"/>
          <cell r="DT756"/>
          <cell r="DU756"/>
          <cell r="DV756"/>
          <cell r="DW756"/>
          <cell r="DX756"/>
          <cell r="DY756"/>
          <cell r="DZ756"/>
          <cell r="EA756"/>
          <cell r="EB756"/>
          <cell r="EC756"/>
          <cell r="ED756"/>
          <cell r="EE756"/>
          <cell r="EF756"/>
          <cell r="EG756"/>
          <cell r="EH756"/>
          <cell r="EI756"/>
          <cell r="EJ756"/>
          <cell r="EK756"/>
          <cell r="EL756"/>
          <cell r="EM756"/>
          <cell r="EN756"/>
          <cell r="EO756"/>
          <cell r="EP756"/>
          <cell r="EQ756"/>
          <cell r="ER756"/>
          <cell r="ES756"/>
          <cell r="ET756"/>
          <cell r="EU756" t="str">
            <v>$ -</v>
          </cell>
          <cell r="EV756"/>
          <cell r="EW756"/>
          <cell r="EX756"/>
          <cell r="EY756"/>
          <cell r="EZ756"/>
          <cell r="FA756"/>
          <cell r="FB756">
            <v>0</v>
          </cell>
          <cell r="FC756" t="str">
            <v>#¡VALOR!</v>
          </cell>
          <cell r="FD756">
            <v>0</v>
          </cell>
          <cell r="FE756" t="str">
            <v>$ 0</v>
          </cell>
          <cell r="FF756" t="str">
            <v>#¡VALOR!</v>
          </cell>
          <cell r="FG756" t="str">
            <v>#¡VALOR!</v>
          </cell>
          <cell r="FH756"/>
          <cell r="FI756"/>
          <cell r="FJ756" t="str">
            <v>#N/D</v>
          </cell>
          <cell r="FK756" t="str">
            <v>#N/D</v>
          </cell>
          <cell r="FL756" t="str">
            <v>$756</v>
          </cell>
          <cell r="FM756" t="str">
            <v>#N/D</v>
          </cell>
          <cell r="FN756" t="str">
            <v>#N/D</v>
          </cell>
          <cell r="FO756" t="str">
            <v>#N/D</v>
          </cell>
          <cell r="FP756" t="str">
            <v>#N/D</v>
          </cell>
          <cell r="FQ756" t="str">
            <v>#¡REF!</v>
          </cell>
          <cell r="FR756" t="str">
            <v>#N/D</v>
          </cell>
          <cell r="FS756"/>
          <cell r="FT756"/>
          <cell r="FU756"/>
          <cell r="FV756">
            <v>0</v>
          </cell>
          <cell r="FW756" t="str">
            <v>#N/D</v>
          </cell>
          <cell r="FX756"/>
          <cell r="FY756"/>
          <cell r="FZ756"/>
          <cell r="GA756"/>
          <cell r="GB756"/>
          <cell r="GC756"/>
        </row>
        <row r="757">
          <cell r="A757"/>
          <cell r="B757"/>
          <cell r="C757">
            <v>2025</v>
          </cell>
          <cell r="D757"/>
          <cell r="E757"/>
          <cell r="F757"/>
          <cell r="G757"/>
          <cell r="H757"/>
          <cell r="I757"/>
          <cell r="J757"/>
          <cell r="K757"/>
          <cell r="L757"/>
          <cell r="M757"/>
          <cell r="N757"/>
          <cell r="O757"/>
          <cell r="P757"/>
          <cell r="Q757"/>
          <cell r="R757"/>
          <cell r="S757"/>
          <cell r="T757"/>
          <cell r="U757"/>
          <cell r="V757"/>
          <cell r="W757"/>
          <cell r="X757"/>
          <cell r="Y757"/>
          <cell r="Z757"/>
          <cell r="AA757"/>
          <cell r="AB757"/>
          <cell r="AC757"/>
          <cell r="AD757"/>
          <cell r="AE757"/>
          <cell r="AF757"/>
          <cell r="AG757"/>
          <cell r="AH757"/>
          <cell r="AI757"/>
          <cell r="AJ757"/>
          <cell r="AK757"/>
          <cell r="AL757"/>
          <cell r="AM757" t="str">
            <v>#¡VALOR!</v>
          </cell>
          <cell r="AN757">
            <v>0</v>
          </cell>
          <cell r="AO757"/>
          <cell r="AP757"/>
          <cell r="AQ757"/>
          <cell r="AR757"/>
          <cell r="AS757"/>
          <cell r="AT757"/>
          <cell r="AU757"/>
          <cell r="AV757"/>
          <cell r="AW757"/>
          <cell r="AX757"/>
          <cell r="AY757"/>
          <cell r="AZ757"/>
          <cell r="BA757"/>
          <cell r="BB757"/>
          <cell r="BC757"/>
          <cell r="BD757"/>
          <cell r="BE757"/>
          <cell r="BF757"/>
          <cell r="BG757"/>
          <cell r="BH757"/>
          <cell r="BI757"/>
          <cell r="BJ757"/>
          <cell r="BK757"/>
          <cell r="BL757"/>
          <cell r="BM757"/>
          <cell r="BN757"/>
          <cell r="BO757"/>
          <cell r="BP757"/>
          <cell r="BQ757"/>
          <cell r="BR757"/>
          <cell r="BS757"/>
          <cell r="BT757"/>
          <cell r="BU757"/>
          <cell r="BV757"/>
          <cell r="BW757"/>
          <cell r="BX757"/>
          <cell r="BY757"/>
          <cell r="BZ757"/>
          <cell r="CA757"/>
          <cell r="CB757"/>
          <cell r="CC757"/>
          <cell r="CD757"/>
          <cell r="CE757"/>
          <cell r="CF757"/>
          <cell r="CG757"/>
          <cell r="CH757"/>
          <cell r="CI757"/>
          <cell r="CJ757"/>
          <cell r="CK757"/>
          <cell r="CL757"/>
          <cell r="CM757"/>
          <cell r="CN757"/>
          <cell r="CO757"/>
          <cell r="CP757"/>
          <cell r="CQ757"/>
          <cell r="CR757"/>
          <cell r="CS757"/>
          <cell r="CT757"/>
          <cell r="CU757"/>
          <cell r="CV757"/>
          <cell r="CW757"/>
          <cell r="CX757"/>
          <cell r="CY757"/>
          <cell r="CZ757"/>
          <cell r="DA757"/>
          <cell r="DB757"/>
          <cell r="DC757"/>
          <cell r="DD757"/>
          <cell r="DE757"/>
          <cell r="DF757"/>
          <cell r="DG757"/>
          <cell r="DH757"/>
          <cell r="DI757"/>
          <cell r="DJ757"/>
          <cell r="DK757"/>
          <cell r="DL757"/>
          <cell r="DM757"/>
          <cell r="DN757"/>
          <cell r="DO757"/>
          <cell r="DP757"/>
          <cell r="DQ757"/>
          <cell r="DR757"/>
          <cell r="DS757"/>
          <cell r="DT757"/>
          <cell r="DU757"/>
          <cell r="DV757"/>
          <cell r="DW757"/>
          <cell r="DX757"/>
          <cell r="DY757"/>
          <cell r="DZ757"/>
          <cell r="EA757"/>
          <cell r="EB757"/>
          <cell r="EC757"/>
          <cell r="ED757"/>
          <cell r="EE757"/>
          <cell r="EF757"/>
          <cell r="EG757"/>
          <cell r="EH757"/>
          <cell r="EI757"/>
          <cell r="EJ757"/>
          <cell r="EK757"/>
          <cell r="EL757"/>
          <cell r="EM757"/>
          <cell r="EN757"/>
          <cell r="EO757"/>
          <cell r="EP757"/>
          <cell r="EQ757"/>
          <cell r="ER757"/>
          <cell r="ES757"/>
          <cell r="ET757"/>
          <cell r="EU757" t="str">
            <v>$ -</v>
          </cell>
          <cell r="EV757"/>
          <cell r="EW757"/>
          <cell r="EX757"/>
          <cell r="EY757"/>
          <cell r="EZ757"/>
          <cell r="FA757"/>
          <cell r="FB757">
            <v>0</v>
          </cell>
          <cell r="FC757" t="str">
            <v>#¡VALOR!</v>
          </cell>
          <cell r="FD757">
            <v>0</v>
          </cell>
          <cell r="FE757" t="str">
            <v>$ 0</v>
          </cell>
          <cell r="FF757" t="str">
            <v>#¡VALOR!</v>
          </cell>
          <cell r="FG757" t="str">
            <v>#¡VALOR!</v>
          </cell>
          <cell r="FH757"/>
          <cell r="FI757"/>
          <cell r="FJ757" t="str">
            <v>#N/D</v>
          </cell>
          <cell r="FK757" t="str">
            <v>#N/D</v>
          </cell>
          <cell r="FL757" t="str">
            <v>$757</v>
          </cell>
          <cell r="FM757" t="str">
            <v>#N/D</v>
          </cell>
          <cell r="FN757" t="str">
            <v>#N/D</v>
          </cell>
          <cell r="FO757" t="str">
            <v>#N/D</v>
          </cell>
          <cell r="FP757" t="str">
            <v>#N/D</v>
          </cell>
          <cell r="FQ757" t="str">
            <v>#¡REF!</v>
          </cell>
          <cell r="FR757" t="str">
            <v>#N/D</v>
          </cell>
          <cell r="FS757"/>
          <cell r="FT757"/>
          <cell r="FU757"/>
          <cell r="FV757">
            <v>0</v>
          </cell>
          <cell r="FW757" t="str">
            <v>#N/D</v>
          </cell>
          <cell r="FX757"/>
          <cell r="FY757"/>
          <cell r="FZ757"/>
          <cell r="GA757"/>
          <cell r="GB757"/>
          <cell r="GC757"/>
        </row>
        <row r="758">
          <cell r="A758"/>
          <cell r="B758"/>
          <cell r="C758">
            <v>2025</v>
          </cell>
          <cell r="D758"/>
          <cell r="E758"/>
          <cell r="F758"/>
          <cell r="G758"/>
          <cell r="H758"/>
          <cell r="I758"/>
          <cell r="J758"/>
          <cell r="K758"/>
          <cell r="L758"/>
          <cell r="M758"/>
          <cell r="N758"/>
          <cell r="O758"/>
          <cell r="P758"/>
          <cell r="Q758"/>
          <cell r="R758"/>
          <cell r="S758"/>
          <cell r="T758"/>
          <cell r="U758"/>
          <cell r="V758"/>
          <cell r="W758"/>
          <cell r="X758"/>
          <cell r="Y758"/>
          <cell r="Z758"/>
          <cell r="AA758"/>
          <cell r="AB758"/>
          <cell r="AC758"/>
          <cell r="AD758"/>
          <cell r="AE758"/>
          <cell r="AF758"/>
          <cell r="AG758"/>
          <cell r="AH758"/>
          <cell r="AI758"/>
          <cell r="AJ758"/>
          <cell r="AK758"/>
          <cell r="AL758"/>
          <cell r="AM758" t="str">
            <v>#¡VALOR!</v>
          </cell>
          <cell r="AN758">
            <v>0</v>
          </cell>
          <cell r="AO758"/>
          <cell r="AP758"/>
          <cell r="AQ758"/>
          <cell r="AR758"/>
          <cell r="AS758"/>
          <cell r="AT758"/>
          <cell r="AU758"/>
          <cell r="AV758"/>
          <cell r="AW758"/>
          <cell r="AX758"/>
          <cell r="AY758"/>
          <cell r="AZ758"/>
          <cell r="BA758"/>
          <cell r="BB758"/>
          <cell r="BC758"/>
          <cell r="BD758"/>
          <cell r="BE758"/>
          <cell r="BF758"/>
          <cell r="BG758"/>
          <cell r="BH758"/>
          <cell r="BI758"/>
          <cell r="BJ758"/>
          <cell r="BK758"/>
          <cell r="BL758"/>
          <cell r="BM758"/>
          <cell r="BN758"/>
          <cell r="BO758"/>
          <cell r="BP758"/>
          <cell r="BQ758"/>
          <cell r="BR758"/>
          <cell r="BS758"/>
          <cell r="BT758"/>
          <cell r="BU758"/>
          <cell r="BV758"/>
          <cell r="BW758"/>
          <cell r="BX758"/>
          <cell r="BY758"/>
          <cell r="BZ758"/>
          <cell r="CA758"/>
          <cell r="CB758"/>
          <cell r="CC758"/>
          <cell r="CD758"/>
          <cell r="CE758"/>
          <cell r="CF758"/>
          <cell r="CG758"/>
          <cell r="CH758"/>
          <cell r="CI758"/>
          <cell r="CJ758"/>
          <cell r="CK758"/>
          <cell r="CL758"/>
          <cell r="CM758"/>
          <cell r="CN758"/>
          <cell r="CO758"/>
          <cell r="CP758"/>
          <cell r="CQ758"/>
          <cell r="CR758"/>
          <cell r="CS758"/>
          <cell r="CT758"/>
          <cell r="CU758"/>
          <cell r="CV758"/>
          <cell r="CW758"/>
          <cell r="CX758"/>
          <cell r="CY758"/>
          <cell r="CZ758"/>
          <cell r="DA758"/>
          <cell r="DB758"/>
          <cell r="DC758"/>
          <cell r="DD758"/>
          <cell r="DE758"/>
          <cell r="DF758"/>
          <cell r="DG758"/>
          <cell r="DH758"/>
          <cell r="DI758"/>
          <cell r="DJ758"/>
          <cell r="DK758"/>
          <cell r="DL758"/>
          <cell r="DM758"/>
          <cell r="DN758"/>
          <cell r="DO758"/>
          <cell r="DP758"/>
          <cell r="DQ758"/>
          <cell r="DR758"/>
          <cell r="DS758"/>
          <cell r="DT758"/>
          <cell r="DU758"/>
          <cell r="DV758"/>
          <cell r="DW758"/>
          <cell r="DX758"/>
          <cell r="DY758"/>
          <cell r="DZ758"/>
          <cell r="EA758"/>
          <cell r="EB758"/>
          <cell r="EC758"/>
          <cell r="ED758"/>
          <cell r="EE758"/>
          <cell r="EF758"/>
          <cell r="EG758"/>
          <cell r="EH758"/>
          <cell r="EI758"/>
          <cell r="EJ758"/>
          <cell r="EK758"/>
          <cell r="EL758"/>
          <cell r="EM758"/>
          <cell r="EN758"/>
          <cell r="EO758"/>
          <cell r="EP758"/>
          <cell r="EQ758"/>
          <cell r="ER758"/>
          <cell r="ES758"/>
          <cell r="ET758"/>
          <cell r="EU758" t="str">
            <v>$ -</v>
          </cell>
          <cell r="EV758"/>
          <cell r="EW758"/>
          <cell r="EX758"/>
          <cell r="EY758"/>
          <cell r="EZ758"/>
          <cell r="FA758"/>
          <cell r="FB758">
            <v>0</v>
          </cell>
          <cell r="FC758" t="str">
            <v>#¡VALOR!</v>
          </cell>
          <cell r="FD758">
            <v>0</v>
          </cell>
          <cell r="FE758" t="str">
            <v>$ 0</v>
          </cell>
          <cell r="FF758" t="str">
            <v>#¡VALOR!</v>
          </cell>
          <cell r="FG758" t="str">
            <v>#¡VALOR!</v>
          </cell>
          <cell r="FH758"/>
          <cell r="FI758"/>
          <cell r="FJ758" t="str">
            <v>#N/D</v>
          </cell>
          <cell r="FK758" t="str">
            <v>#N/D</v>
          </cell>
          <cell r="FL758" t="str">
            <v>$758</v>
          </cell>
          <cell r="FM758" t="str">
            <v>#N/D</v>
          </cell>
          <cell r="FN758" t="str">
            <v>#N/D</v>
          </cell>
          <cell r="FO758" t="str">
            <v>#N/D</v>
          </cell>
          <cell r="FP758" t="str">
            <v>#N/D</v>
          </cell>
          <cell r="FQ758" t="str">
            <v>#¡REF!</v>
          </cell>
          <cell r="FR758" t="str">
            <v>#N/D</v>
          </cell>
          <cell r="FS758"/>
          <cell r="FT758"/>
          <cell r="FU758"/>
          <cell r="FV758">
            <v>0</v>
          </cell>
          <cell r="FW758" t="str">
            <v>#N/D</v>
          </cell>
          <cell r="FX758"/>
          <cell r="FY758"/>
          <cell r="FZ758"/>
          <cell r="GA758"/>
          <cell r="GB758"/>
          <cell r="GC758"/>
        </row>
        <row r="759">
          <cell r="A759"/>
          <cell r="B759"/>
          <cell r="C759">
            <v>2025</v>
          </cell>
          <cell r="D759"/>
          <cell r="E759"/>
          <cell r="F759"/>
          <cell r="G759"/>
          <cell r="H759"/>
          <cell r="I759"/>
          <cell r="J759"/>
          <cell r="K759"/>
          <cell r="L759"/>
          <cell r="M759"/>
          <cell r="N759"/>
          <cell r="O759"/>
          <cell r="P759"/>
          <cell r="Q759"/>
          <cell r="R759"/>
          <cell r="S759"/>
          <cell r="T759"/>
          <cell r="U759"/>
          <cell r="V759"/>
          <cell r="W759"/>
          <cell r="X759"/>
          <cell r="Y759"/>
          <cell r="Z759"/>
          <cell r="AA759"/>
          <cell r="AB759"/>
          <cell r="AC759"/>
          <cell r="AD759"/>
          <cell r="AE759"/>
          <cell r="AF759"/>
          <cell r="AG759"/>
          <cell r="AH759"/>
          <cell r="AI759"/>
          <cell r="AJ759"/>
          <cell r="AK759"/>
          <cell r="AL759"/>
          <cell r="AM759" t="str">
            <v>#¡VALOR!</v>
          </cell>
          <cell r="AN759">
            <v>0</v>
          </cell>
          <cell r="AO759"/>
          <cell r="AP759"/>
          <cell r="AQ759"/>
          <cell r="AR759"/>
          <cell r="AS759"/>
          <cell r="AT759"/>
          <cell r="AU759"/>
          <cell r="AV759"/>
          <cell r="AW759"/>
          <cell r="AX759"/>
          <cell r="AY759"/>
          <cell r="AZ759"/>
          <cell r="BA759"/>
          <cell r="BB759"/>
          <cell r="BC759"/>
          <cell r="BD759"/>
          <cell r="BE759"/>
          <cell r="BF759"/>
          <cell r="BG759"/>
          <cell r="BH759"/>
          <cell r="BI759"/>
          <cell r="BJ759"/>
          <cell r="BK759"/>
          <cell r="BL759"/>
          <cell r="BM759"/>
          <cell r="BN759"/>
          <cell r="BO759"/>
          <cell r="BP759"/>
          <cell r="BQ759"/>
          <cell r="BR759"/>
          <cell r="BS759"/>
          <cell r="BT759"/>
          <cell r="BU759"/>
          <cell r="BV759"/>
          <cell r="BW759"/>
          <cell r="BX759"/>
          <cell r="BY759"/>
          <cell r="BZ759"/>
          <cell r="CA759"/>
          <cell r="CB759"/>
          <cell r="CC759"/>
          <cell r="CD759"/>
          <cell r="CE759"/>
          <cell r="CF759"/>
          <cell r="CG759"/>
          <cell r="CH759"/>
          <cell r="CI759"/>
          <cell r="CJ759"/>
          <cell r="CK759"/>
          <cell r="CL759"/>
          <cell r="CM759"/>
          <cell r="CN759"/>
          <cell r="CO759"/>
          <cell r="CP759"/>
          <cell r="CQ759"/>
          <cell r="CR759"/>
          <cell r="CS759"/>
          <cell r="CT759"/>
          <cell r="CU759"/>
          <cell r="CV759"/>
          <cell r="CW759"/>
          <cell r="CX759"/>
          <cell r="CY759"/>
          <cell r="CZ759"/>
          <cell r="DA759"/>
          <cell r="DB759"/>
          <cell r="DC759"/>
          <cell r="DD759"/>
          <cell r="DE759"/>
          <cell r="DF759"/>
          <cell r="DG759"/>
          <cell r="DH759"/>
          <cell r="DI759"/>
          <cell r="DJ759"/>
          <cell r="DK759"/>
          <cell r="DL759"/>
          <cell r="DM759"/>
          <cell r="DN759"/>
          <cell r="DO759"/>
          <cell r="DP759"/>
          <cell r="DQ759"/>
          <cell r="DR759"/>
          <cell r="DS759"/>
          <cell r="DT759"/>
          <cell r="DU759"/>
          <cell r="DV759"/>
          <cell r="DW759"/>
          <cell r="DX759"/>
          <cell r="DY759"/>
          <cell r="DZ759"/>
          <cell r="EA759"/>
          <cell r="EB759"/>
          <cell r="EC759"/>
          <cell r="ED759"/>
          <cell r="EE759"/>
          <cell r="EF759"/>
          <cell r="EG759"/>
          <cell r="EH759"/>
          <cell r="EI759"/>
          <cell r="EJ759"/>
          <cell r="EK759"/>
          <cell r="EL759"/>
          <cell r="EM759"/>
          <cell r="EN759"/>
          <cell r="EO759"/>
          <cell r="EP759"/>
          <cell r="EQ759"/>
          <cell r="ER759"/>
          <cell r="ES759"/>
          <cell r="ET759"/>
          <cell r="EU759" t="str">
            <v>$ -</v>
          </cell>
          <cell r="EV759"/>
          <cell r="EW759"/>
          <cell r="EX759"/>
          <cell r="EY759"/>
          <cell r="EZ759"/>
          <cell r="FA759"/>
          <cell r="FB759">
            <v>0</v>
          </cell>
          <cell r="FC759" t="str">
            <v>#¡VALOR!</v>
          </cell>
          <cell r="FD759">
            <v>0</v>
          </cell>
          <cell r="FE759" t="str">
            <v>$ 0</v>
          </cell>
          <cell r="FF759" t="str">
            <v>#¡VALOR!</v>
          </cell>
          <cell r="FG759" t="str">
            <v>#¡VALOR!</v>
          </cell>
          <cell r="FH759"/>
          <cell r="FI759"/>
          <cell r="FJ759" t="str">
            <v>#N/D</v>
          </cell>
          <cell r="FK759" t="str">
            <v>#N/D</v>
          </cell>
          <cell r="FL759" t="str">
            <v>$759</v>
          </cell>
          <cell r="FM759" t="str">
            <v>#N/D</v>
          </cell>
          <cell r="FN759" t="str">
            <v>#N/D</v>
          </cell>
          <cell r="FO759" t="str">
            <v>#N/D</v>
          </cell>
          <cell r="FP759" t="str">
            <v>#N/D</v>
          </cell>
          <cell r="FQ759" t="str">
            <v>#¡REF!</v>
          </cell>
          <cell r="FR759" t="str">
            <v>#N/D</v>
          </cell>
          <cell r="FS759"/>
          <cell r="FT759"/>
          <cell r="FU759"/>
          <cell r="FV759">
            <v>0</v>
          </cell>
          <cell r="FW759" t="str">
            <v>#N/D</v>
          </cell>
          <cell r="FX759"/>
          <cell r="FY759"/>
          <cell r="FZ759"/>
          <cell r="GA759"/>
          <cell r="GB759"/>
          <cell r="GC759"/>
        </row>
        <row r="760">
          <cell r="A760"/>
          <cell r="B760"/>
          <cell r="C760">
            <v>2025</v>
          </cell>
          <cell r="D760"/>
          <cell r="E760"/>
          <cell r="F760"/>
          <cell r="G760"/>
          <cell r="H760"/>
          <cell r="I760"/>
          <cell r="J760"/>
          <cell r="K760"/>
          <cell r="L760"/>
          <cell r="M760"/>
          <cell r="N760"/>
          <cell r="O760"/>
          <cell r="P760"/>
          <cell r="Q760"/>
          <cell r="R760"/>
          <cell r="S760"/>
          <cell r="T760"/>
          <cell r="U760"/>
          <cell r="V760"/>
          <cell r="W760"/>
          <cell r="X760"/>
          <cell r="Y760"/>
          <cell r="Z760"/>
          <cell r="AA760"/>
          <cell r="AB760"/>
          <cell r="AC760"/>
          <cell r="AD760"/>
          <cell r="AE760"/>
          <cell r="AF760"/>
          <cell r="AG760"/>
          <cell r="AH760"/>
          <cell r="AI760"/>
          <cell r="AJ760"/>
          <cell r="AK760"/>
          <cell r="AL760"/>
          <cell r="AM760" t="str">
            <v>#¡VALOR!</v>
          </cell>
          <cell r="AN760">
            <v>0</v>
          </cell>
          <cell r="AO760"/>
          <cell r="AP760"/>
          <cell r="AQ760"/>
          <cell r="AR760"/>
          <cell r="AS760"/>
          <cell r="AT760"/>
          <cell r="AU760"/>
          <cell r="AV760"/>
          <cell r="AW760"/>
          <cell r="AX760"/>
          <cell r="AY760"/>
          <cell r="AZ760"/>
          <cell r="BA760"/>
          <cell r="BB760"/>
          <cell r="BC760"/>
          <cell r="BD760"/>
          <cell r="BE760"/>
          <cell r="BF760"/>
          <cell r="BG760"/>
          <cell r="BH760"/>
          <cell r="BI760"/>
          <cell r="BJ760"/>
          <cell r="BK760"/>
          <cell r="BL760"/>
          <cell r="BM760"/>
          <cell r="BN760"/>
          <cell r="BO760"/>
          <cell r="BP760"/>
          <cell r="BQ760"/>
          <cell r="BR760"/>
          <cell r="BS760"/>
          <cell r="BT760"/>
          <cell r="BU760"/>
          <cell r="BV760"/>
          <cell r="BW760"/>
          <cell r="BX760"/>
          <cell r="BY760"/>
          <cell r="BZ760"/>
          <cell r="CA760"/>
          <cell r="CB760"/>
          <cell r="CC760"/>
          <cell r="CD760"/>
          <cell r="CE760"/>
          <cell r="CF760"/>
          <cell r="CG760"/>
          <cell r="CH760"/>
          <cell r="CI760"/>
          <cell r="CJ760"/>
          <cell r="CK760"/>
          <cell r="CL760"/>
          <cell r="CM760"/>
          <cell r="CN760"/>
          <cell r="CO760"/>
          <cell r="CP760"/>
          <cell r="CQ760"/>
          <cell r="CR760"/>
          <cell r="CS760"/>
          <cell r="CT760"/>
          <cell r="CU760"/>
          <cell r="CV760"/>
          <cell r="CW760"/>
          <cell r="CX760"/>
          <cell r="CY760"/>
          <cell r="CZ760"/>
          <cell r="DA760"/>
          <cell r="DB760"/>
          <cell r="DC760"/>
          <cell r="DD760"/>
          <cell r="DE760"/>
          <cell r="DF760"/>
          <cell r="DG760"/>
          <cell r="DH760"/>
          <cell r="DI760"/>
          <cell r="DJ760"/>
          <cell r="DK760"/>
          <cell r="DL760"/>
          <cell r="DM760"/>
          <cell r="DN760"/>
          <cell r="DO760"/>
          <cell r="DP760"/>
          <cell r="DQ760"/>
          <cell r="DR760"/>
          <cell r="DS760"/>
          <cell r="DT760"/>
          <cell r="DU760"/>
          <cell r="DV760"/>
          <cell r="DW760"/>
          <cell r="DX760"/>
          <cell r="DY760"/>
          <cell r="DZ760"/>
          <cell r="EA760"/>
          <cell r="EB760"/>
          <cell r="EC760"/>
          <cell r="ED760"/>
          <cell r="EE760"/>
          <cell r="EF760"/>
          <cell r="EG760"/>
          <cell r="EH760"/>
          <cell r="EI760"/>
          <cell r="EJ760"/>
          <cell r="EK760"/>
          <cell r="EL760"/>
          <cell r="EM760"/>
          <cell r="EN760"/>
          <cell r="EO760"/>
          <cell r="EP760"/>
          <cell r="EQ760"/>
          <cell r="ER760"/>
          <cell r="ES760"/>
          <cell r="ET760"/>
          <cell r="EU760" t="str">
            <v>$ -</v>
          </cell>
          <cell r="EV760"/>
          <cell r="EW760"/>
          <cell r="EX760"/>
          <cell r="EY760"/>
          <cell r="EZ760"/>
          <cell r="FA760"/>
          <cell r="FB760">
            <v>0</v>
          </cell>
          <cell r="FC760" t="str">
            <v>#¡VALOR!</v>
          </cell>
          <cell r="FD760">
            <v>0</v>
          </cell>
          <cell r="FE760" t="str">
            <v>$ 0</v>
          </cell>
          <cell r="FF760" t="str">
            <v>#¡VALOR!</v>
          </cell>
          <cell r="FG760" t="str">
            <v>#¡VALOR!</v>
          </cell>
          <cell r="FH760"/>
          <cell r="FI760"/>
          <cell r="FJ760" t="str">
            <v>#N/D</v>
          </cell>
          <cell r="FK760" t="str">
            <v>#N/D</v>
          </cell>
          <cell r="FL760" t="str">
            <v>$760</v>
          </cell>
          <cell r="FM760" t="str">
            <v>#N/D</v>
          </cell>
          <cell r="FN760" t="str">
            <v>#N/D</v>
          </cell>
          <cell r="FO760" t="str">
            <v>#N/D</v>
          </cell>
          <cell r="FP760" t="str">
            <v>#N/D</v>
          </cell>
          <cell r="FQ760" t="str">
            <v>#¡REF!</v>
          </cell>
          <cell r="FR760" t="str">
            <v>#N/D</v>
          </cell>
          <cell r="FS760"/>
          <cell r="FT760"/>
          <cell r="FU760"/>
          <cell r="FV760">
            <v>0</v>
          </cell>
          <cell r="FW760" t="str">
            <v>#N/D</v>
          </cell>
          <cell r="FX760"/>
          <cell r="FY760"/>
          <cell r="FZ760"/>
          <cell r="GA760"/>
          <cell r="GB760"/>
          <cell r="GC760"/>
        </row>
        <row r="761">
          <cell r="A761"/>
          <cell r="B761"/>
          <cell r="C761">
            <v>2025</v>
          </cell>
          <cell r="D761"/>
          <cell r="E761"/>
          <cell r="F761"/>
          <cell r="G761"/>
          <cell r="H761"/>
          <cell r="I761"/>
          <cell r="J761"/>
          <cell r="K761"/>
          <cell r="L761"/>
          <cell r="M761"/>
          <cell r="N761"/>
          <cell r="O761"/>
          <cell r="P761"/>
          <cell r="Q761"/>
          <cell r="R761"/>
          <cell r="S761"/>
          <cell r="T761"/>
          <cell r="U761"/>
          <cell r="V761"/>
          <cell r="W761"/>
          <cell r="X761"/>
          <cell r="Y761"/>
          <cell r="Z761"/>
          <cell r="AA761"/>
          <cell r="AB761"/>
          <cell r="AC761"/>
          <cell r="AD761"/>
          <cell r="AE761"/>
          <cell r="AF761"/>
          <cell r="AG761"/>
          <cell r="AH761"/>
          <cell r="AI761"/>
          <cell r="AJ761"/>
          <cell r="AK761"/>
          <cell r="AL761"/>
          <cell r="AM761" t="str">
            <v>#¡VALOR!</v>
          </cell>
          <cell r="AN761">
            <v>0</v>
          </cell>
          <cell r="AO761"/>
          <cell r="AP761"/>
          <cell r="AQ761"/>
          <cell r="AR761"/>
          <cell r="AS761"/>
          <cell r="AT761"/>
          <cell r="AU761"/>
          <cell r="AV761"/>
          <cell r="AW761"/>
          <cell r="AX761"/>
          <cell r="AY761"/>
          <cell r="AZ761"/>
          <cell r="BA761"/>
          <cell r="BB761"/>
          <cell r="BC761"/>
          <cell r="BD761"/>
          <cell r="BE761"/>
          <cell r="BF761"/>
          <cell r="BG761"/>
          <cell r="BH761"/>
          <cell r="BI761"/>
          <cell r="BJ761"/>
          <cell r="BK761"/>
          <cell r="BL761"/>
          <cell r="BM761"/>
          <cell r="BN761"/>
          <cell r="BO761"/>
          <cell r="BP761"/>
          <cell r="BQ761"/>
          <cell r="BR761"/>
          <cell r="BS761"/>
          <cell r="BT761"/>
          <cell r="BU761"/>
          <cell r="BV761"/>
          <cell r="BW761"/>
          <cell r="BX761"/>
          <cell r="BY761"/>
          <cell r="BZ761"/>
          <cell r="CA761"/>
          <cell r="CB761"/>
          <cell r="CC761"/>
          <cell r="CD761"/>
          <cell r="CE761"/>
          <cell r="CF761"/>
          <cell r="CG761"/>
          <cell r="CH761"/>
          <cell r="CI761"/>
          <cell r="CJ761"/>
          <cell r="CK761"/>
          <cell r="CL761"/>
          <cell r="CM761"/>
          <cell r="CN761"/>
          <cell r="CO761"/>
          <cell r="CP761"/>
          <cell r="CQ761"/>
          <cell r="CR761"/>
          <cell r="CS761"/>
          <cell r="CT761"/>
          <cell r="CU761"/>
          <cell r="CV761"/>
          <cell r="CW761"/>
          <cell r="CX761"/>
          <cell r="CY761"/>
          <cell r="CZ761"/>
          <cell r="DA761"/>
          <cell r="DB761"/>
          <cell r="DC761"/>
          <cell r="DD761"/>
          <cell r="DE761"/>
          <cell r="DF761"/>
          <cell r="DG761"/>
          <cell r="DH761"/>
          <cell r="DI761"/>
          <cell r="DJ761"/>
          <cell r="DK761"/>
          <cell r="DL761"/>
          <cell r="DM761"/>
          <cell r="DN761"/>
          <cell r="DO761"/>
          <cell r="DP761"/>
          <cell r="DQ761"/>
          <cell r="DR761"/>
          <cell r="DS761"/>
          <cell r="DT761"/>
          <cell r="DU761"/>
          <cell r="DV761"/>
          <cell r="DW761"/>
          <cell r="DX761"/>
          <cell r="DY761"/>
          <cell r="DZ761"/>
          <cell r="EA761"/>
          <cell r="EB761"/>
          <cell r="EC761"/>
          <cell r="ED761"/>
          <cell r="EE761"/>
          <cell r="EF761"/>
          <cell r="EG761"/>
          <cell r="EH761"/>
          <cell r="EI761"/>
          <cell r="EJ761"/>
          <cell r="EK761"/>
          <cell r="EL761"/>
          <cell r="EM761"/>
          <cell r="EN761"/>
          <cell r="EO761"/>
          <cell r="EP761"/>
          <cell r="EQ761"/>
          <cell r="ER761"/>
          <cell r="ES761"/>
          <cell r="ET761"/>
          <cell r="EU761" t="str">
            <v>$ -</v>
          </cell>
          <cell r="EV761"/>
          <cell r="EW761"/>
          <cell r="EX761"/>
          <cell r="EY761"/>
          <cell r="EZ761"/>
          <cell r="FA761"/>
          <cell r="FB761">
            <v>0</v>
          </cell>
          <cell r="FC761" t="str">
            <v>#¡VALOR!</v>
          </cell>
          <cell r="FD761">
            <v>0</v>
          </cell>
          <cell r="FE761" t="str">
            <v>$ 0</v>
          </cell>
          <cell r="FF761" t="str">
            <v>#¡VALOR!</v>
          </cell>
          <cell r="FG761" t="str">
            <v>#¡VALOR!</v>
          </cell>
          <cell r="FH761"/>
          <cell r="FI761"/>
          <cell r="FJ761" t="str">
            <v>#N/D</v>
          </cell>
          <cell r="FK761" t="str">
            <v>#N/D</v>
          </cell>
          <cell r="FL761" t="str">
            <v>$761</v>
          </cell>
          <cell r="FM761" t="str">
            <v>#N/D</v>
          </cell>
          <cell r="FN761" t="str">
            <v>#N/D</v>
          </cell>
          <cell r="FO761" t="str">
            <v>#N/D</v>
          </cell>
          <cell r="FP761" t="str">
            <v>#N/D</v>
          </cell>
          <cell r="FQ761" t="str">
            <v>#¡REF!</v>
          </cell>
          <cell r="FR761" t="str">
            <v>#N/D</v>
          </cell>
          <cell r="FS761"/>
          <cell r="FT761"/>
          <cell r="FU761"/>
          <cell r="FV761">
            <v>0</v>
          </cell>
          <cell r="FW761" t="str">
            <v>#N/D</v>
          </cell>
          <cell r="FX761"/>
          <cell r="FY761"/>
          <cell r="FZ761"/>
          <cell r="GA761"/>
          <cell r="GB761"/>
          <cell r="GC761"/>
        </row>
        <row r="762">
          <cell r="A762"/>
          <cell r="B762"/>
          <cell r="C762">
            <v>2025</v>
          </cell>
          <cell r="D762"/>
          <cell r="E762"/>
          <cell r="F762"/>
          <cell r="G762"/>
          <cell r="H762"/>
          <cell r="I762"/>
          <cell r="J762"/>
          <cell r="K762"/>
          <cell r="L762"/>
          <cell r="M762"/>
          <cell r="N762"/>
          <cell r="O762"/>
          <cell r="P762"/>
          <cell r="Q762"/>
          <cell r="R762"/>
          <cell r="S762"/>
          <cell r="T762"/>
          <cell r="U762"/>
          <cell r="V762"/>
          <cell r="W762"/>
          <cell r="X762"/>
          <cell r="Y762"/>
          <cell r="Z762"/>
          <cell r="AA762"/>
          <cell r="AB762"/>
          <cell r="AC762"/>
          <cell r="AD762"/>
          <cell r="AE762"/>
          <cell r="AF762"/>
          <cell r="AG762"/>
          <cell r="AH762"/>
          <cell r="AI762"/>
          <cell r="AJ762"/>
          <cell r="AK762"/>
          <cell r="AL762"/>
          <cell r="AM762" t="str">
            <v>#¡VALOR!</v>
          </cell>
          <cell r="AN762">
            <v>0</v>
          </cell>
          <cell r="AO762"/>
          <cell r="AP762"/>
          <cell r="AQ762"/>
          <cell r="AR762"/>
          <cell r="AS762"/>
          <cell r="AT762"/>
          <cell r="AU762"/>
          <cell r="AV762"/>
          <cell r="AW762"/>
          <cell r="AX762"/>
          <cell r="AY762"/>
          <cell r="AZ762"/>
          <cell r="BA762"/>
          <cell r="BB762"/>
          <cell r="BC762"/>
          <cell r="BD762"/>
          <cell r="BE762"/>
          <cell r="BF762"/>
          <cell r="BG762"/>
          <cell r="BH762"/>
          <cell r="BI762"/>
          <cell r="BJ762"/>
          <cell r="BK762"/>
          <cell r="BL762"/>
          <cell r="BM762"/>
          <cell r="BN762"/>
          <cell r="BO762"/>
          <cell r="BP762"/>
          <cell r="BQ762"/>
          <cell r="BR762"/>
          <cell r="BS762"/>
          <cell r="BT762"/>
          <cell r="BU762"/>
          <cell r="BV762"/>
          <cell r="BW762"/>
          <cell r="BX762"/>
          <cell r="BY762"/>
          <cell r="BZ762"/>
          <cell r="CA762"/>
          <cell r="CB762"/>
          <cell r="CC762"/>
          <cell r="CD762"/>
          <cell r="CE762"/>
          <cell r="CF762"/>
          <cell r="CG762"/>
          <cell r="CH762"/>
          <cell r="CI762"/>
          <cell r="CJ762"/>
          <cell r="CK762"/>
          <cell r="CL762"/>
          <cell r="CM762"/>
          <cell r="CN762"/>
          <cell r="CO762"/>
          <cell r="CP762"/>
          <cell r="CQ762"/>
          <cell r="CR762"/>
          <cell r="CS762"/>
          <cell r="CT762"/>
          <cell r="CU762"/>
          <cell r="CV762"/>
          <cell r="CW762"/>
          <cell r="CX762"/>
          <cell r="CY762"/>
          <cell r="CZ762"/>
          <cell r="DA762"/>
          <cell r="DB762"/>
          <cell r="DC762"/>
          <cell r="DD762"/>
          <cell r="DE762"/>
          <cell r="DF762"/>
          <cell r="DG762"/>
          <cell r="DH762"/>
          <cell r="DI762"/>
          <cell r="DJ762"/>
          <cell r="DK762"/>
          <cell r="DL762"/>
          <cell r="DM762"/>
          <cell r="DN762"/>
          <cell r="DO762"/>
          <cell r="DP762"/>
          <cell r="DQ762"/>
          <cell r="DR762"/>
          <cell r="DS762"/>
          <cell r="DT762"/>
          <cell r="DU762"/>
          <cell r="DV762"/>
          <cell r="DW762"/>
          <cell r="DX762"/>
          <cell r="DY762"/>
          <cell r="DZ762"/>
          <cell r="EA762"/>
          <cell r="EB762"/>
          <cell r="EC762"/>
          <cell r="ED762"/>
          <cell r="EE762"/>
          <cell r="EF762"/>
          <cell r="EG762"/>
          <cell r="EH762"/>
          <cell r="EI762"/>
          <cell r="EJ762"/>
          <cell r="EK762"/>
          <cell r="EL762"/>
          <cell r="EM762"/>
          <cell r="EN762"/>
          <cell r="EO762"/>
          <cell r="EP762"/>
          <cell r="EQ762"/>
          <cell r="ER762"/>
          <cell r="ES762"/>
          <cell r="ET762"/>
          <cell r="EU762" t="str">
            <v>$ -</v>
          </cell>
          <cell r="EV762"/>
          <cell r="EW762"/>
          <cell r="EX762"/>
          <cell r="EY762"/>
          <cell r="EZ762"/>
          <cell r="FA762"/>
          <cell r="FB762">
            <v>0</v>
          </cell>
          <cell r="FC762" t="str">
            <v>#¡VALOR!</v>
          </cell>
          <cell r="FD762">
            <v>0</v>
          </cell>
          <cell r="FE762" t="str">
            <v>$ 0</v>
          </cell>
          <cell r="FF762" t="str">
            <v>#¡VALOR!</v>
          </cell>
          <cell r="FG762" t="str">
            <v>#¡VALOR!</v>
          </cell>
          <cell r="FH762"/>
          <cell r="FI762"/>
          <cell r="FJ762" t="str">
            <v>#N/D</v>
          </cell>
          <cell r="FK762" t="str">
            <v>#N/D</v>
          </cell>
          <cell r="FL762" t="str">
            <v>$762</v>
          </cell>
          <cell r="FM762" t="str">
            <v>#N/D</v>
          </cell>
          <cell r="FN762" t="str">
            <v>#N/D</v>
          </cell>
          <cell r="FO762" t="str">
            <v>#N/D</v>
          </cell>
          <cell r="FP762" t="str">
            <v>#N/D</v>
          </cell>
          <cell r="FQ762" t="str">
            <v>#¡REF!</v>
          </cell>
          <cell r="FR762" t="str">
            <v>#N/D</v>
          </cell>
          <cell r="FS762"/>
          <cell r="FT762"/>
          <cell r="FU762"/>
          <cell r="FV762">
            <v>0</v>
          </cell>
          <cell r="FW762" t="str">
            <v>#N/D</v>
          </cell>
          <cell r="FX762"/>
          <cell r="FY762"/>
          <cell r="FZ762"/>
          <cell r="GA762"/>
          <cell r="GB762"/>
          <cell r="GC762"/>
        </row>
        <row r="763">
          <cell r="A763"/>
          <cell r="B763"/>
          <cell r="C763">
            <v>2025</v>
          </cell>
          <cell r="D763"/>
          <cell r="E763"/>
          <cell r="F763"/>
          <cell r="G763"/>
          <cell r="H763"/>
          <cell r="I763"/>
          <cell r="J763"/>
          <cell r="K763"/>
          <cell r="L763"/>
          <cell r="M763"/>
          <cell r="N763"/>
          <cell r="O763"/>
          <cell r="P763"/>
          <cell r="Q763"/>
          <cell r="R763"/>
          <cell r="S763"/>
          <cell r="T763"/>
          <cell r="U763"/>
          <cell r="V763"/>
          <cell r="W763"/>
          <cell r="X763"/>
          <cell r="Y763"/>
          <cell r="Z763"/>
          <cell r="AA763"/>
          <cell r="AB763"/>
          <cell r="AC763"/>
          <cell r="AD763"/>
          <cell r="AE763"/>
          <cell r="AF763"/>
          <cell r="AG763"/>
          <cell r="AH763"/>
          <cell r="AI763"/>
          <cell r="AJ763"/>
          <cell r="AK763"/>
          <cell r="AL763"/>
          <cell r="AM763" t="str">
            <v>#¡VALOR!</v>
          </cell>
          <cell r="AN763">
            <v>0</v>
          </cell>
          <cell r="AO763"/>
          <cell r="AP763"/>
          <cell r="AQ763"/>
          <cell r="AR763"/>
          <cell r="AS763"/>
          <cell r="AT763"/>
          <cell r="AU763"/>
          <cell r="AV763"/>
          <cell r="AW763"/>
          <cell r="AX763"/>
          <cell r="AY763"/>
          <cell r="AZ763"/>
          <cell r="BA763"/>
          <cell r="BB763"/>
          <cell r="BC763"/>
          <cell r="BD763"/>
          <cell r="BE763"/>
          <cell r="BF763"/>
          <cell r="BG763"/>
          <cell r="BH763"/>
          <cell r="BI763"/>
          <cell r="BJ763"/>
          <cell r="BK763"/>
          <cell r="BL763"/>
          <cell r="BM763"/>
          <cell r="BN763"/>
          <cell r="BO763"/>
          <cell r="BP763"/>
          <cell r="BQ763"/>
          <cell r="BR763"/>
          <cell r="BS763"/>
          <cell r="BT763"/>
          <cell r="BU763"/>
          <cell r="BV763"/>
          <cell r="BW763"/>
          <cell r="BX763"/>
          <cell r="BY763"/>
          <cell r="BZ763"/>
          <cell r="CA763"/>
          <cell r="CB763"/>
          <cell r="CC763"/>
          <cell r="CD763"/>
          <cell r="CE763"/>
          <cell r="CF763"/>
          <cell r="CG763"/>
          <cell r="CH763"/>
          <cell r="CI763"/>
          <cell r="CJ763"/>
          <cell r="CK763"/>
          <cell r="CL763"/>
          <cell r="CM763"/>
          <cell r="CN763"/>
          <cell r="CO763"/>
          <cell r="CP763"/>
          <cell r="CQ763"/>
          <cell r="CR763"/>
          <cell r="CS763"/>
          <cell r="CT763"/>
          <cell r="CU763"/>
          <cell r="CV763"/>
          <cell r="CW763"/>
          <cell r="CX763"/>
          <cell r="CY763"/>
          <cell r="CZ763"/>
          <cell r="DA763"/>
          <cell r="DB763"/>
          <cell r="DC763"/>
          <cell r="DD763"/>
          <cell r="DE763"/>
          <cell r="DF763"/>
          <cell r="DG763"/>
          <cell r="DH763"/>
          <cell r="DI763"/>
          <cell r="DJ763"/>
          <cell r="DK763"/>
          <cell r="DL763"/>
          <cell r="DM763"/>
          <cell r="DN763"/>
          <cell r="DO763"/>
          <cell r="DP763"/>
          <cell r="DQ763"/>
          <cell r="DR763"/>
          <cell r="DS763"/>
          <cell r="DT763"/>
          <cell r="DU763"/>
          <cell r="DV763"/>
          <cell r="DW763"/>
          <cell r="DX763"/>
          <cell r="DY763"/>
          <cell r="DZ763"/>
          <cell r="EA763"/>
          <cell r="EB763"/>
          <cell r="EC763"/>
          <cell r="ED763"/>
          <cell r="EE763"/>
          <cell r="EF763"/>
          <cell r="EG763"/>
          <cell r="EH763"/>
          <cell r="EI763"/>
          <cell r="EJ763"/>
          <cell r="EK763"/>
          <cell r="EL763"/>
          <cell r="EM763"/>
          <cell r="EN763"/>
          <cell r="EO763"/>
          <cell r="EP763"/>
          <cell r="EQ763"/>
          <cell r="ER763"/>
          <cell r="ES763"/>
          <cell r="ET763"/>
          <cell r="EU763" t="str">
            <v>$ -</v>
          </cell>
          <cell r="EV763"/>
          <cell r="EW763"/>
          <cell r="EX763"/>
          <cell r="EY763"/>
          <cell r="EZ763"/>
          <cell r="FA763"/>
          <cell r="FB763">
            <v>0</v>
          </cell>
          <cell r="FC763" t="str">
            <v>#¡VALOR!</v>
          </cell>
          <cell r="FD763">
            <v>0</v>
          </cell>
          <cell r="FE763" t="str">
            <v>$ 0</v>
          </cell>
          <cell r="FF763" t="str">
            <v>#¡VALOR!</v>
          </cell>
          <cell r="FG763" t="str">
            <v>#¡VALOR!</v>
          </cell>
          <cell r="FH763"/>
          <cell r="FI763"/>
          <cell r="FJ763" t="str">
            <v>#N/D</v>
          </cell>
          <cell r="FK763" t="str">
            <v>#N/D</v>
          </cell>
          <cell r="FL763" t="str">
            <v>$763</v>
          </cell>
          <cell r="FM763" t="str">
            <v>#N/D</v>
          </cell>
          <cell r="FN763" t="str">
            <v>#N/D</v>
          </cell>
          <cell r="FO763" t="str">
            <v>#N/D</v>
          </cell>
          <cell r="FP763" t="str">
            <v>#N/D</v>
          </cell>
          <cell r="FQ763" t="str">
            <v>#¡REF!</v>
          </cell>
          <cell r="FR763" t="str">
            <v>#N/D</v>
          </cell>
          <cell r="FS763"/>
          <cell r="FT763"/>
          <cell r="FU763"/>
          <cell r="FV763">
            <v>0</v>
          </cell>
          <cell r="FW763" t="str">
            <v>#N/D</v>
          </cell>
          <cell r="FX763"/>
          <cell r="FY763"/>
          <cell r="FZ763"/>
          <cell r="GA763"/>
          <cell r="GB763"/>
          <cell r="GC763"/>
        </row>
        <row r="764">
          <cell r="A764"/>
          <cell r="B764"/>
          <cell r="C764">
            <v>2025</v>
          </cell>
          <cell r="D764"/>
          <cell r="E764"/>
          <cell r="F764"/>
          <cell r="G764"/>
          <cell r="H764"/>
          <cell r="I764"/>
          <cell r="J764"/>
          <cell r="K764"/>
          <cell r="L764"/>
          <cell r="M764"/>
          <cell r="N764"/>
          <cell r="O764"/>
          <cell r="P764"/>
          <cell r="Q764"/>
          <cell r="R764"/>
          <cell r="S764"/>
          <cell r="T764"/>
          <cell r="U764"/>
          <cell r="V764"/>
          <cell r="W764"/>
          <cell r="X764"/>
          <cell r="Y764"/>
          <cell r="Z764"/>
          <cell r="AA764"/>
          <cell r="AB764"/>
          <cell r="AC764"/>
          <cell r="AD764"/>
          <cell r="AE764"/>
          <cell r="AF764"/>
          <cell r="AG764"/>
          <cell r="AH764"/>
          <cell r="AI764"/>
          <cell r="AJ764"/>
          <cell r="AK764"/>
          <cell r="AL764"/>
          <cell r="AM764" t="str">
            <v>#¡VALOR!</v>
          </cell>
          <cell r="AN764">
            <v>0</v>
          </cell>
          <cell r="AO764"/>
          <cell r="AP764"/>
          <cell r="AQ764"/>
          <cell r="AR764"/>
          <cell r="AS764"/>
          <cell r="AT764"/>
          <cell r="AU764"/>
          <cell r="AV764"/>
          <cell r="AW764"/>
          <cell r="AX764"/>
          <cell r="AY764"/>
          <cell r="AZ764"/>
          <cell r="BA764"/>
          <cell r="BB764"/>
          <cell r="BC764"/>
          <cell r="BD764"/>
          <cell r="BE764"/>
          <cell r="BF764"/>
          <cell r="BG764"/>
          <cell r="BH764"/>
          <cell r="BI764"/>
          <cell r="BJ764"/>
          <cell r="BK764"/>
          <cell r="BL764"/>
          <cell r="BM764"/>
          <cell r="BN764"/>
          <cell r="BO764"/>
          <cell r="BP764"/>
          <cell r="BQ764"/>
          <cell r="BR764"/>
          <cell r="BS764"/>
          <cell r="BT764"/>
          <cell r="BU764"/>
          <cell r="BV764"/>
          <cell r="BW764"/>
          <cell r="BX764"/>
          <cell r="BY764"/>
          <cell r="BZ764"/>
          <cell r="CA764"/>
          <cell r="CB764"/>
          <cell r="CC764"/>
          <cell r="CD764"/>
          <cell r="CE764"/>
          <cell r="CF764"/>
          <cell r="CG764"/>
          <cell r="CH764"/>
          <cell r="CI764"/>
          <cell r="CJ764"/>
          <cell r="CK764"/>
          <cell r="CL764"/>
          <cell r="CM764"/>
          <cell r="CN764"/>
          <cell r="CO764"/>
          <cell r="CP764"/>
          <cell r="CQ764"/>
          <cell r="CR764"/>
          <cell r="CS764"/>
          <cell r="CT764"/>
          <cell r="CU764"/>
          <cell r="CV764"/>
          <cell r="CW764"/>
          <cell r="CX764"/>
          <cell r="CY764"/>
          <cell r="CZ764"/>
          <cell r="DA764"/>
          <cell r="DB764"/>
          <cell r="DC764"/>
          <cell r="DD764"/>
          <cell r="DE764"/>
          <cell r="DF764"/>
          <cell r="DG764"/>
          <cell r="DH764"/>
          <cell r="DI764"/>
          <cell r="DJ764"/>
          <cell r="DK764"/>
          <cell r="DL764"/>
          <cell r="DM764"/>
          <cell r="DN764"/>
          <cell r="DO764"/>
          <cell r="DP764"/>
          <cell r="DQ764"/>
          <cell r="DR764"/>
          <cell r="DS764"/>
          <cell r="DT764"/>
          <cell r="DU764"/>
          <cell r="DV764"/>
          <cell r="DW764"/>
          <cell r="DX764"/>
          <cell r="DY764"/>
          <cell r="DZ764"/>
          <cell r="EA764"/>
          <cell r="EB764"/>
          <cell r="EC764"/>
          <cell r="ED764"/>
          <cell r="EE764"/>
          <cell r="EF764"/>
          <cell r="EG764"/>
          <cell r="EH764"/>
          <cell r="EI764"/>
          <cell r="EJ764"/>
          <cell r="EK764"/>
          <cell r="EL764"/>
          <cell r="EM764"/>
          <cell r="EN764"/>
          <cell r="EO764"/>
          <cell r="EP764"/>
          <cell r="EQ764"/>
          <cell r="ER764"/>
          <cell r="ES764"/>
          <cell r="ET764"/>
          <cell r="EU764" t="str">
            <v>$ -</v>
          </cell>
          <cell r="EV764"/>
          <cell r="EW764"/>
          <cell r="EX764"/>
          <cell r="EY764"/>
          <cell r="EZ764"/>
          <cell r="FA764"/>
          <cell r="FB764">
            <v>0</v>
          </cell>
          <cell r="FC764" t="str">
            <v>#¡VALOR!</v>
          </cell>
          <cell r="FD764">
            <v>0</v>
          </cell>
          <cell r="FE764" t="str">
            <v>$ 0</v>
          </cell>
          <cell r="FF764" t="str">
            <v>#¡VALOR!</v>
          </cell>
          <cell r="FG764" t="str">
            <v>#¡VALOR!</v>
          </cell>
          <cell r="FH764"/>
          <cell r="FI764"/>
          <cell r="FJ764" t="str">
            <v>#N/D</v>
          </cell>
          <cell r="FK764" t="str">
            <v>#N/D</v>
          </cell>
          <cell r="FL764" t="str">
            <v>$764</v>
          </cell>
          <cell r="FM764" t="str">
            <v>#N/D</v>
          </cell>
          <cell r="FN764" t="str">
            <v>#N/D</v>
          </cell>
          <cell r="FO764" t="str">
            <v>#N/D</v>
          </cell>
          <cell r="FP764" t="str">
            <v>#N/D</v>
          </cell>
          <cell r="FQ764" t="str">
            <v>#¡REF!</v>
          </cell>
          <cell r="FR764" t="str">
            <v>#N/D</v>
          </cell>
          <cell r="FS764"/>
          <cell r="FT764"/>
          <cell r="FU764"/>
          <cell r="FV764">
            <v>0</v>
          </cell>
          <cell r="FW764" t="str">
            <v>#N/D</v>
          </cell>
          <cell r="FX764"/>
          <cell r="FY764"/>
          <cell r="FZ764"/>
          <cell r="GA764"/>
          <cell r="GB764"/>
          <cell r="GC764"/>
        </row>
        <row r="765">
          <cell r="A765"/>
          <cell r="B765"/>
          <cell r="C765">
            <v>2025</v>
          </cell>
          <cell r="D765"/>
          <cell r="E765"/>
          <cell r="F765"/>
          <cell r="G765"/>
          <cell r="H765"/>
          <cell r="I765"/>
          <cell r="J765"/>
          <cell r="K765"/>
          <cell r="L765"/>
          <cell r="M765"/>
          <cell r="N765"/>
          <cell r="O765"/>
          <cell r="P765"/>
          <cell r="Q765"/>
          <cell r="R765"/>
          <cell r="S765"/>
          <cell r="T765"/>
          <cell r="U765"/>
          <cell r="V765"/>
          <cell r="W765"/>
          <cell r="X765"/>
          <cell r="Y765"/>
          <cell r="Z765"/>
          <cell r="AA765"/>
          <cell r="AB765"/>
          <cell r="AC765"/>
          <cell r="AD765"/>
          <cell r="AE765"/>
          <cell r="AF765"/>
          <cell r="AG765"/>
          <cell r="AH765"/>
          <cell r="AI765"/>
          <cell r="AJ765"/>
          <cell r="AK765"/>
          <cell r="AL765"/>
          <cell r="AM765" t="str">
            <v>#¡VALOR!</v>
          </cell>
          <cell r="AN765">
            <v>0</v>
          </cell>
          <cell r="AO765"/>
          <cell r="AP765"/>
          <cell r="AQ765"/>
          <cell r="AR765"/>
          <cell r="AS765"/>
          <cell r="AT765"/>
          <cell r="AU765"/>
          <cell r="AV765"/>
          <cell r="AW765"/>
          <cell r="AX765"/>
          <cell r="AY765"/>
          <cell r="AZ765"/>
          <cell r="BA765"/>
          <cell r="BB765"/>
          <cell r="BC765"/>
          <cell r="BD765"/>
          <cell r="BE765"/>
          <cell r="BF765"/>
          <cell r="BG765"/>
          <cell r="BH765"/>
          <cell r="BI765"/>
          <cell r="BJ765"/>
          <cell r="BK765"/>
          <cell r="BL765"/>
          <cell r="BM765"/>
          <cell r="BN765"/>
          <cell r="BO765"/>
          <cell r="BP765"/>
          <cell r="BQ765"/>
          <cell r="BR765"/>
          <cell r="BS765"/>
          <cell r="BT765"/>
          <cell r="BU765"/>
          <cell r="BV765"/>
          <cell r="BW765"/>
          <cell r="BX765"/>
          <cell r="BY765"/>
          <cell r="BZ765"/>
          <cell r="CA765"/>
          <cell r="CB765"/>
          <cell r="CC765"/>
          <cell r="CD765"/>
          <cell r="CE765"/>
          <cell r="CF765"/>
          <cell r="CG765"/>
          <cell r="CH765"/>
          <cell r="CI765"/>
          <cell r="CJ765"/>
          <cell r="CK765"/>
          <cell r="CL765"/>
          <cell r="CM765"/>
          <cell r="CN765"/>
          <cell r="CO765"/>
          <cell r="CP765"/>
          <cell r="CQ765"/>
          <cell r="CR765"/>
          <cell r="CS765"/>
          <cell r="CT765"/>
          <cell r="CU765"/>
          <cell r="CV765"/>
          <cell r="CW765"/>
          <cell r="CX765"/>
          <cell r="CY765"/>
          <cell r="CZ765"/>
          <cell r="DA765"/>
          <cell r="DB765"/>
          <cell r="DC765"/>
          <cell r="DD765"/>
          <cell r="DE765"/>
          <cell r="DF765"/>
          <cell r="DG765"/>
          <cell r="DH765"/>
          <cell r="DI765"/>
          <cell r="DJ765"/>
          <cell r="DK765"/>
          <cell r="DL765"/>
          <cell r="DM765"/>
          <cell r="DN765"/>
          <cell r="DO765"/>
          <cell r="DP765"/>
          <cell r="DQ765"/>
          <cell r="DR765"/>
          <cell r="DS765"/>
          <cell r="DT765"/>
          <cell r="DU765"/>
          <cell r="DV765"/>
          <cell r="DW765"/>
          <cell r="DX765"/>
          <cell r="DY765"/>
          <cell r="DZ765"/>
          <cell r="EA765"/>
          <cell r="EB765"/>
          <cell r="EC765"/>
          <cell r="ED765"/>
          <cell r="EE765"/>
          <cell r="EF765"/>
          <cell r="EG765"/>
          <cell r="EH765"/>
          <cell r="EI765"/>
          <cell r="EJ765"/>
          <cell r="EK765"/>
          <cell r="EL765"/>
          <cell r="EM765"/>
          <cell r="EN765"/>
          <cell r="EO765"/>
          <cell r="EP765"/>
          <cell r="EQ765"/>
          <cell r="ER765"/>
          <cell r="ES765"/>
          <cell r="ET765"/>
          <cell r="EU765" t="str">
            <v>$ -</v>
          </cell>
          <cell r="EV765"/>
          <cell r="EW765"/>
          <cell r="EX765"/>
          <cell r="EY765"/>
          <cell r="EZ765"/>
          <cell r="FA765"/>
          <cell r="FB765">
            <v>0</v>
          </cell>
          <cell r="FC765" t="str">
            <v>#¡VALOR!</v>
          </cell>
          <cell r="FD765">
            <v>0</v>
          </cell>
          <cell r="FE765" t="str">
            <v>$ 0</v>
          </cell>
          <cell r="FF765" t="str">
            <v>#¡VALOR!</v>
          </cell>
          <cell r="FG765" t="str">
            <v>#¡VALOR!</v>
          </cell>
          <cell r="FH765"/>
          <cell r="FI765"/>
          <cell r="FJ765" t="str">
            <v>#N/D</v>
          </cell>
          <cell r="FK765" t="str">
            <v>#N/D</v>
          </cell>
          <cell r="FL765" t="str">
            <v>$765</v>
          </cell>
          <cell r="FM765" t="str">
            <v>#N/D</v>
          </cell>
          <cell r="FN765" t="str">
            <v>#N/D</v>
          </cell>
          <cell r="FO765" t="str">
            <v>#N/D</v>
          </cell>
          <cell r="FP765" t="str">
            <v>#N/D</v>
          </cell>
          <cell r="FQ765" t="str">
            <v>#¡REF!</v>
          </cell>
          <cell r="FR765" t="str">
            <v>#N/D</v>
          </cell>
          <cell r="FS765"/>
          <cell r="FT765"/>
          <cell r="FU765"/>
          <cell r="FV765">
            <v>0</v>
          </cell>
          <cell r="FW765" t="str">
            <v>#N/D</v>
          </cell>
          <cell r="FX765"/>
          <cell r="FY765"/>
          <cell r="FZ765"/>
          <cell r="GA765"/>
          <cell r="GB765"/>
          <cell r="GC765"/>
        </row>
        <row r="766">
          <cell r="A766"/>
          <cell r="B766"/>
          <cell r="C766">
            <v>2025</v>
          </cell>
          <cell r="D766"/>
          <cell r="E766"/>
          <cell r="F766"/>
          <cell r="G766"/>
          <cell r="H766"/>
          <cell r="I766"/>
          <cell r="J766"/>
          <cell r="K766"/>
          <cell r="L766"/>
          <cell r="M766"/>
          <cell r="N766"/>
          <cell r="O766"/>
          <cell r="P766"/>
          <cell r="Q766"/>
          <cell r="R766"/>
          <cell r="S766"/>
          <cell r="T766"/>
          <cell r="U766"/>
          <cell r="V766"/>
          <cell r="W766"/>
          <cell r="X766"/>
          <cell r="Y766"/>
          <cell r="Z766"/>
          <cell r="AA766"/>
          <cell r="AB766"/>
          <cell r="AC766"/>
          <cell r="AD766"/>
          <cell r="AE766"/>
          <cell r="AF766"/>
          <cell r="AG766"/>
          <cell r="AH766"/>
          <cell r="AI766"/>
          <cell r="AJ766"/>
          <cell r="AK766"/>
          <cell r="AL766"/>
          <cell r="AM766" t="str">
            <v>#¡VALOR!</v>
          </cell>
          <cell r="AN766">
            <v>0</v>
          </cell>
          <cell r="AO766"/>
          <cell r="AP766"/>
          <cell r="AQ766"/>
          <cell r="AR766"/>
          <cell r="AS766"/>
          <cell r="AT766"/>
          <cell r="AU766"/>
          <cell r="AV766"/>
          <cell r="AW766"/>
          <cell r="AX766"/>
          <cell r="AY766"/>
          <cell r="AZ766"/>
          <cell r="BA766"/>
          <cell r="BB766"/>
          <cell r="BC766"/>
          <cell r="BD766"/>
          <cell r="BE766"/>
          <cell r="BF766"/>
          <cell r="BG766"/>
          <cell r="BH766"/>
          <cell r="BI766"/>
          <cell r="BJ766"/>
          <cell r="BK766"/>
          <cell r="BL766"/>
          <cell r="BM766"/>
          <cell r="BN766"/>
          <cell r="BO766"/>
          <cell r="BP766"/>
          <cell r="BQ766"/>
          <cell r="BR766"/>
          <cell r="BS766"/>
          <cell r="BT766"/>
          <cell r="BU766"/>
          <cell r="BV766"/>
          <cell r="BW766"/>
          <cell r="BX766"/>
          <cell r="BY766"/>
          <cell r="BZ766"/>
          <cell r="CA766"/>
          <cell r="CB766"/>
          <cell r="CC766"/>
          <cell r="CD766"/>
          <cell r="CE766"/>
          <cell r="CF766"/>
          <cell r="CG766"/>
          <cell r="CH766"/>
          <cell r="CI766"/>
          <cell r="CJ766"/>
          <cell r="CK766"/>
          <cell r="CL766"/>
          <cell r="CM766"/>
          <cell r="CN766"/>
          <cell r="CO766"/>
          <cell r="CP766"/>
          <cell r="CQ766"/>
          <cell r="CR766"/>
          <cell r="CS766"/>
          <cell r="CT766"/>
          <cell r="CU766"/>
          <cell r="CV766"/>
          <cell r="CW766"/>
          <cell r="CX766"/>
          <cell r="CY766"/>
          <cell r="CZ766"/>
          <cell r="DA766"/>
          <cell r="DB766"/>
          <cell r="DC766"/>
          <cell r="DD766"/>
          <cell r="DE766"/>
          <cell r="DF766"/>
          <cell r="DG766"/>
          <cell r="DH766"/>
          <cell r="DI766"/>
          <cell r="DJ766"/>
          <cell r="DK766"/>
          <cell r="DL766"/>
          <cell r="DM766"/>
          <cell r="DN766"/>
          <cell r="DO766"/>
          <cell r="DP766"/>
          <cell r="DQ766"/>
          <cell r="DR766"/>
          <cell r="DS766"/>
          <cell r="DT766"/>
          <cell r="DU766"/>
          <cell r="DV766"/>
          <cell r="DW766"/>
          <cell r="DX766"/>
          <cell r="DY766"/>
          <cell r="DZ766"/>
          <cell r="EA766"/>
          <cell r="EB766"/>
          <cell r="EC766"/>
          <cell r="ED766"/>
          <cell r="EE766"/>
          <cell r="EF766"/>
          <cell r="EG766"/>
          <cell r="EH766"/>
          <cell r="EI766"/>
          <cell r="EJ766"/>
          <cell r="EK766"/>
          <cell r="EL766"/>
          <cell r="EM766"/>
          <cell r="EN766"/>
          <cell r="EO766"/>
          <cell r="EP766"/>
          <cell r="EQ766"/>
          <cell r="ER766"/>
          <cell r="ES766"/>
          <cell r="ET766"/>
          <cell r="EU766" t="str">
            <v>$ -</v>
          </cell>
          <cell r="EV766"/>
          <cell r="EW766"/>
          <cell r="EX766"/>
          <cell r="EY766"/>
          <cell r="EZ766"/>
          <cell r="FA766"/>
          <cell r="FB766">
            <v>0</v>
          </cell>
          <cell r="FC766" t="str">
            <v>#¡VALOR!</v>
          </cell>
          <cell r="FD766">
            <v>0</v>
          </cell>
          <cell r="FE766" t="str">
            <v>$ 0</v>
          </cell>
          <cell r="FF766" t="str">
            <v>#¡VALOR!</v>
          </cell>
          <cell r="FG766" t="str">
            <v>#¡VALOR!</v>
          </cell>
          <cell r="FH766"/>
          <cell r="FI766"/>
          <cell r="FJ766" t="str">
            <v>#N/D</v>
          </cell>
          <cell r="FK766" t="str">
            <v>#N/D</v>
          </cell>
          <cell r="FL766" t="str">
            <v>$766</v>
          </cell>
          <cell r="FM766" t="str">
            <v>#N/D</v>
          </cell>
          <cell r="FN766" t="str">
            <v>#N/D</v>
          </cell>
          <cell r="FO766" t="str">
            <v>#N/D</v>
          </cell>
          <cell r="FP766" t="str">
            <v>#N/D</v>
          </cell>
          <cell r="FQ766" t="str">
            <v>#¡REF!</v>
          </cell>
          <cell r="FR766" t="str">
            <v>#N/D</v>
          </cell>
          <cell r="FS766"/>
          <cell r="FT766"/>
          <cell r="FU766"/>
          <cell r="FV766">
            <v>0</v>
          </cell>
          <cell r="FW766" t="str">
            <v>#N/D</v>
          </cell>
          <cell r="FX766"/>
          <cell r="FY766"/>
          <cell r="FZ766"/>
          <cell r="GA766"/>
          <cell r="GB766"/>
          <cell r="GC766"/>
        </row>
        <row r="767">
          <cell r="A767"/>
          <cell r="B767"/>
          <cell r="C767">
            <v>2025</v>
          </cell>
          <cell r="D767"/>
          <cell r="E767"/>
          <cell r="F767"/>
          <cell r="G767"/>
          <cell r="H767"/>
          <cell r="I767"/>
          <cell r="J767"/>
          <cell r="K767"/>
          <cell r="L767"/>
          <cell r="M767"/>
          <cell r="N767"/>
          <cell r="O767"/>
          <cell r="P767"/>
          <cell r="Q767"/>
          <cell r="R767"/>
          <cell r="S767"/>
          <cell r="T767"/>
          <cell r="U767"/>
          <cell r="V767"/>
          <cell r="W767"/>
          <cell r="X767"/>
          <cell r="Y767"/>
          <cell r="Z767"/>
          <cell r="AA767"/>
          <cell r="AB767"/>
          <cell r="AC767"/>
          <cell r="AD767"/>
          <cell r="AE767"/>
          <cell r="AF767"/>
          <cell r="AG767"/>
          <cell r="AH767"/>
          <cell r="AI767"/>
          <cell r="AJ767"/>
          <cell r="AK767"/>
          <cell r="AL767"/>
          <cell r="AM767" t="str">
            <v>#¡VALOR!</v>
          </cell>
          <cell r="AN767">
            <v>0</v>
          </cell>
          <cell r="AO767"/>
          <cell r="AP767"/>
          <cell r="AQ767"/>
          <cell r="AR767"/>
          <cell r="AS767"/>
          <cell r="AT767"/>
          <cell r="AU767"/>
          <cell r="AV767"/>
          <cell r="AW767"/>
          <cell r="AX767"/>
          <cell r="AY767"/>
          <cell r="AZ767"/>
          <cell r="BA767"/>
          <cell r="BB767"/>
          <cell r="BC767"/>
          <cell r="BD767"/>
          <cell r="BE767"/>
          <cell r="BF767"/>
          <cell r="BG767"/>
          <cell r="BH767"/>
          <cell r="BI767"/>
          <cell r="BJ767"/>
          <cell r="BK767"/>
          <cell r="BL767"/>
          <cell r="BM767"/>
          <cell r="BN767"/>
          <cell r="BO767"/>
          <cell r="BP767"/>
          <cell r="BQ767"/>
          <cell r="BR767"/>
          <cell r="BS767"/>
          <cell r="BT767"/>
          <cell r="BU767"/>
          <cell r="BV767"/>
          <cell r="BW767"/>
          <cell r="BX767"/>
          <cell r="BY767"/>
          <cell r="BZ767"/>
          <cell r="CA767"/>
          <cell r="CB767"/>
          <cell r="CC767"/>
          <cell r="CD767"/>
          <cell r="CE767"/>
          <cell r="CF767"/>
          <cell r="CG767"/>
          <cell r="CH767"/>
          <cell r="CI767"/>
          <cell r="CJ767"/>
          <cell r="CK767"/>
          <cell r="CL767"/>
          <cell r="CM767"/>
          <cell r="CN767"/>
          <cell r="CO767"/>
          <cell r="CP767"/>
          <cell r="CQ767"/>
          <cell r="CR767"/>
          <cell r="CS767"/>
          <cell r="CT767"/>
          <cell r="CU767"/>
          <cell r="CV767"/>
          <cell r="CW767"/>
          <cell r="CX767"/>
          <cell r="CY767"/>
          <cell r="CZ767"/>
          <cell r="DA767"/>
          <cell r="DB767"/>
          <cell r="DC767"/>
          <cell r="DD767"/>
          <cell r="DE767"/>
          <cell r="DF767"/>
          <cell r="DG767"/>
          <cell r="DH767"/>
          <cell r="DI767"/>
          <cell r="DJ767"/>
          <cell r="DK767"/>
          <cell r="DL767"/>
          <cell r="DM767"/>
          <cell r="DN767"/>
          <cell r="DO767"/>
          <cell r="DP767"/>
          <cell r="DQ767"/>
          <cell r="DR767"/>
          <cell r="DS767"/>
          <cell r="DT767"/>
          <cell r="DU767"/>
          <cell r="DV767"/>
          <cell r="DW767"/>
          <cell r="DX767"/>
          <cell r="DY767"/>
          <cell r="DZ767"/>
          <cell r="EA767"/>
          <cell r="EB767"/>
          <cell r="EC767"/>
          <cell r="ED767"/>
          <cell r="EE767"/>
          <cell r="EF767"/>
          <cell r="EG767"/>
          <cell r="EH767"/>
          <cell r="EI767"/>
          <cell r="EJ767"/>
          <cell r="EK767"/>
          <cell r="EL767"/>
          <cell r="EM767"/>
          <cell r="EN767"/>
          <cell r="EO767"/>
          <cell r="EP767"/>
          <cell r="EQ767"/>
          <cell r="ER767"/>
          <cell r="ES767"/>
          <cell r="ET767"/>
          <cell r="EU767" t="str">
            <v>$ -</v>
          </cell>
          <cell r="EV767"/>
          <cell r="EW767"/>
          <cell r="EX767"/>
          <cell r="EY767"/>
          <cell r="EZ767"/>
          <cell r="FA767"/>
          <cell r="FB767">
            <v>0</v>
          </cell>
          <cell r="FC767" t="str">
            <v>#¡VALOR!</v>
          </cell>
          <cell r="FD767">
            <v>0</v>
          </cell>
          <cell r="FE767" t="str">
            <v>$ 0</v>
          </cell>
          <cell r="FF767" t="str">
            <v>#¡VALOR!</v>
          </cell>
          <cell r="FG767" t="str">
            <v>#¡VALOR!</v>
          </cell>
          <cell r="FH767"/>
          <cell r="FI767"/>
          <cell r="FJ767" t="str">
            <v>#N/D</v>
          </cell>
          <cell r="FK767" t="str">
            <v>#N/D</v>
          </cell>
          <cell r="FL767" t="str">
            <v>$767</v>
          </cell>
          <cell r="FM767" t="str">
            <v>#N/D</v>
          </cell>
          <cell r="FN767" t="str">
            <v>#N/D</v>
          </cell>
          <cell r="FO767" t="str">
            <v>#N/D</v>
          </cell>
          <cell r="FP767" t="str">
            <v>#N/D</v>
          </cell>
          <cell r="FQ767" t="str">
            <v>#¡REF!</v>
          </cell>
          <cell r="FR767" t="str">
            <v>#N/D</v>
          </cell>
          <cell r="FS767"/>
          <cell r="FT767"/>
          <cell r="FU767"/>
          <cell r="FV767">
            <v>0</v>
          </cell>
          <cell r="FW767" t="str">
            <v>#N/D</v>
          </cell>
          <cell r="FX767"/>
          <cell r="FY767"/>
          <cell r="FZ767"/>
          <cell r="GA767"/>
          <cell r="GB767"/>
          <cell r="GC767"/>
        </row>
        <row r="768">
          <cell r="A768"/>
          <cell r="B768"/>
          <cell r="C768">
            <v>2025</v>
          </cell>
          <cell r="D768"/>
          <cell r="E768"/>
          <cell r="F768"/>
          <cell r="G768"/>
          <cell r="H768"/>
          <cell r="I768"/>
          <cell r="J768"/>
          <cell r="K768"/>
          <cell r="L768"/>
          <cell r="M768"/>
          <cell r="N768"/>
          <cell r="O768"/>
          <cell r="P768"/>
          <cell r="Q768"/>
          <cell r="R768"/>
          <cell r="S768"/>
          <cell r="T768"/>
          <cell r="U768"/>
          <cell r="V768"/>
          <cell r="W768"/>
          <cell r="X768"/>
          <cell r="Y768"/>
          <cell r="Z768"/>
          <cell r="AA768"/>
          <cell r="AB768"/>
          <cell r="AC768"/>
          <cell r="AD768"/>
          <cell r="AE768"/>
          <cell r="AF768"/>
          <cell r="AG768"/>
          <cell r="AH768"/>
          <cell r="AI768"/>
          <cell r="AJ768"/>
          <cell r="AK768"/>
          <cell r="AL768"/>
          <cell r="AM768" t="str">
            <v>#¡VALOR!</v>
          </cell>
          <cell r="AN768">
            <v>0</v>
          </cell>
          <cell r="AO768"/>
          <cell r="AP768"/>
          <cell r="AQ768"/>
          <cell r="AR768"/>
          <cell r="AS768"/>
          <cell r="AT768"/>
          <cell r="AU768"/>
          <cell r="AV768"/>
          <cell r="AW768"/>
          <cell r="AX768"/>
          <cell r="AY768"/>
          <cell r="AZ768"/>
          <cell r="BA768"/>
          <cell r="BB768"/>
          <cell r="BC768"/>
          <cell r="BD768"/>
          <cell r="BE768"/>
          <cell r="BF768"/>
          <cell r="BG768"/>
          <cell r="BH768"/>
          <cell r="BI768"/>
          <cell r="BJ768"/>
          <cell r="BK768"/>
          <cell r="BL768"/>
          <cell r="BM768"/>
          <cell r="BN768"/>
          <cell r="BO768"/>
          <cell r="BP768"/>
          <cell r="BQ768"/>
          <cell r="BR768"/>
          <cell r="BS768"/>
          <cell r="BT768"/>
          <cell r="BU768"/>
          <cell r="BV768"/>
          <cell r="BW768"/>
          <cell r="BX768"/>
          <cell r="BY768"/>
          <cell r="BZ768"/>
          <cell r="CA768"/>
          <cell r="CB768"/>
          <cell r="CC768"/>
          <cell r="CD768"/>
          <cell r="CE768"/>
          <cell r="CF768"/>
          <cell r="CG768"/>
          <cell r="CH768"/>
          <cell r="CI768"/>
          <cell r="CJ768"/>
          <cell r="CK768"/>
          <cell r="CL768"/>
          <cell r="CM768"/>
          <cell r="CN768"/>
          <cell r="CO768"/>
          <cell r="CP768"/>
          <cell r="CQ768"/>
          <cell r="CR768"/>
          <cell r="CS768"/>
          <cell r="CT768"/>
          <cell r="CU768"/>
          <cell r="CV768"/>
          <cell r="CW768"/>
          <cell r="CX768"/>
          <cell r="CY768"/>
          <cell r="CZ768"/>
          <cell r="DA768"/>
          <cell r="DB768"/>
          <cell r="DC768"/>
          <cell r="DD768"/>
          <cell r="DE768"/>
          <cell r="DF768"/>
          <cell r="DG768"/>
          <cell r="DH768"/>
          <cell r="DI768"/>
          <cell r="DJ768"/>
          <cell r="DK768"/>
          <cell r="DL768"/>
          <cell r="DM768"/>
          <cell r="DN768"/>
          <cell r="DO768"/>
          <cell r="DP768"/>
          <cell r="DQ768"/>
          <cell r="DR768"/>
          <cell r="DS768"/>
          <cell r="DT768"/>
          <cell r="DU768"/>
          <cell r="DV768"/>
          <cell r="DW768"/>
          <cell r="DX768"/>
          <cell r="DY768"/>
          <cell r="DZ768"/>
          <cell r="EA768"/>
          <cell r="EB768"/>
          <cell r="EC768"/>
          <cell r="ED768"/>
          <cell r="EE768"/>
          <cell r="EF768"/>
          <cell r="EG768"/>
          <cell r="EH768"/>
          <cell r="EI768"/>
          <cell r="EJ768"/>
          <cell r="EK768"/>
          <cell r="EL768"/>
          <cell r="EM768"/>
          <cell r="EN768"/>
          <cell r="EO768"/>
          <cell r="EP768"/>
          <cell r="EQ768"/>
          <cell r="ER768"/>
          <cell r="ES768"/>
          <cell r="ET768"/>
          <cell r="EU768" t="str">
            <v>$ -</v>
          </cell>
          <cell r="EV768"/>
          <cell r="EW768"/>
          <cell r="EX768"/>
          <cell r="EY768"/>
          <cell r="EZ768"/>
          <cell r="FA768"/>
          <cell r="FB768">
            <v>0</v>
          </cell>
          <cell r="FC768" t="str">
            <v>#¡VALOR!</v>
          </cell>
          <cell r="FD768">
            <v>0</v>
          </cell>
          <cell r="FE768" t="str">
            <v>$ 0</v>
          </cell>
          <cell r="FF768" t="str">
            <v>#¡VALOR!</v>
          </cell>
          <cell r="FG768" t="str">
            <v>#¡VALOR!</v>
          </cell>
          <cell r="FH768"/>
          <cell r="FI768"/>
          <cell r="FJ768" t="str">
            <v>#N/D</v>
          </cell>
          <cell r="FK768" t="str">
            <v>#N/D</v>
          </cell>
          <cell r="FL768" t="str">
            <v>$768</v>
          </cell>
          <cell r="FM768" t="str">
            <v>#N/D</v>
          </cell>
          <cell r="FN768" t="str">
            <v>#N/D</v>
          </cell>
          <cell r="FO768" t="str">
            <v>#N/D</v>
          </cell>
          <cell r="FP768" t="str">
            <v>#N/D</v>
          </cell>
          <cell r="FQ768" t="str">
            <v>#¡REF!</v>
          </cell>
          <cell r="FR768" t="str">
            <v>#N/D</v>
          </cell>
          <cell r="FS768"/>
          <cell r="FT768"/>
          <cell r="FU768"/>
          <cell r="FV768">
            <v>0</v>
          </cell>
          <cell r="FW768" t="str">
            <v>#N/D</v>
          </cell>
          <cell r="FX768"/>
          <cell r="FY768"/>
          <cell r="FZ768"/>
          <cell r="GA768"/>
          <cell r="GB768"/>
          <cell r="GC768"/>
        </row>
        <row r="769">
          <cell r="A769"/>
          <cell r="B769"/>
          <cell r="C769">
            <v>2025</v>
          </cell>
          <cell r="D769"/>
          <cell r="E769"/>
          <cell r="F769"/>
          <cell r="G769"/>
          <cell r="H769"/>
          <cell r="I769"/>
          <cell r="J769"/>
          <cell r="K769"/>
          <cell r="L769"/>
          <cell r="M769"/>
          <cell r="N769"/>
          <cell r="O769"/>
          <cell r="P769"/>
          <cell r="Q769"/>
          <cell r="R769"/>
          <cell r="S769"/>
          <cell r="T769"/>
          <cell r="U769"/>
          <cell r="V769"/>
          <cell r="W769"/>
          <cell r="X769"/>
          <cell r="Y769"/>
          <cell r="Z769"/>
          <cell r="AA769"/>
          <cell r="AB769"/>
          <cell r="AC769"/>
          <cell r="AD769"/>
          <cell r="AE769"/>
          <cell r="AF769"/>
          <cell r="AG769"/>
          <cell r="AH769"/>
          <cell r="AI769"/>
          <cell r="AJ769"/>
          <cell r="AK769"/>
          <cell r="AL769"/>
          <cell r="AM769" t="str">
            <v>#¡VALOR!</v>
          </cell>
          <cell r="AN769">
            <v>0</v>
          </cell>
          <cell r="AO769"/>
          <cell r="AP769"/>
          <cell r="AQ769"/>
          <cell r="AR769"/>
          <cell r="AS769"/>
          <cell r="AT769"/>
          <cell r="AU769"/>
          <cell r="AV769"/>
          <cell r="AW769"/>
          <cell r="AX769"/>
          <cell r="AY769"/>
          <cell r="AZ769"/>
          <cell r="BA769"/>
          <cell r="BB769"/>
          <cell r="BC769"/>
          <cell r="BD769"/>
          <cell r="BE769"/>
          <cell r="BF769"/>
          <cell r="BG769"/>
          <cell r="BH769"/>
          <cell r="BI769"/>
          <cell r="BJ769"/>
          <cell r="BK769"/>
          <cell r="BL769"/>
          <cell r="BM769"/>
          <cell r="BN769"/>
          <cell r="BO769"/>
          <cell r="BP769"/>
          <cell r="BQ769"/>
          <cell r="BR769"/>
          <cell r="BS769"/>
          <cell r="BT769"/>
          <cell r="BU769"/>
          <cell r="BV769"/>
          <cell r="BW769"/>
          <cell r="BX769"/>
          <cell r="BY769"/>
          <cell r="BZ769"/>
          <cell r="CA769"/>
          <cell r="CB769"/>
          <cell r="CC769"/>
          <cell r="CD769"/>
          <cell r="CE769"/>
          <cell r="CF769"/>
          <cell r="CG769"/>
          <cell r="CH769"/>
          <cell r="CI769"/>
          <cell r="CJ769"/>
          <cell r="CK769"/>
          <cell r="CL769"/>
          <cell r="CM769"/>
          <cell r="CN769"/>
          <cell r="CO769"/>
          <cell r="CP769"/>
          <cell r="CQ769"/>
          <cell r="CR769"/>
          <cell r="CS769"/>
          <cell r="CT769"/>
          <cell r="CU769"/>
          <cell r="CV769"/>
          <cell r="CW769"/>
          <cell r="CX769"/>
          <cell r="CY769"/>
          <cell r="CZ769"/>
          <cell r="DA769"/>
          <cell r="DB769"/>
          <cell r="DC769"/>
          <cell r="DD769"/>
          <cell r="DE769"/>
          <cell r="DF769"/>
          <cell r="DG769"/>
          <cell r="DH769"/>
          <cell r="DI769"/>
          <cell r="DJ769"/>
          <cell r="DK769"/>
          <cell r="DL769"/>
          <cell r="DM769"/>
          <cell r="DN769"/>
          <cell r="DO769"/>
          <cell r="DP769"/>
          <cell r="DQ769"/>
          <cell r="DR769"/>
          <cell r="DS769"/>
          <cell r="DT769"/>
          <cell r="DU769"/>
          <cell r="DV769"/>
          <cell r="DW769"/>
          <cell r="DX769"/>
          <cell r="DY769"/>
          <cell r="DZ769"/>
          <cell r="EA769"/>
          <cell r="EB769"/>
          <cell r="EC769"/>
          <cell r="ED769"/>
          <cell r="EE769"/>
          <cell r="EF769"/>
          <cell r="EG769"/>
          <cell r="EH769"/>
          <cell r="EI769"/>
          <cell r="EJ769"/>
          <cell r="EK769"/>
          <cell r="EL769"/>
          <cell r="EM769"/>
          <cell r="EN769"/>
          <cell r="EO769"/>
          <cell r="EP769"/>
          <cell r="EQ769"/>
          <cell r="ER769"/>
          <cell r="ES769"/>
          <cell r="ET769"/>
          <cell r="EU769" t="str">
            <v>$ -</v>
          </cell>
          <cell r="EV769"/>
          <cell r="EW769"/>
          <cell r="EX769"/>
          <cell r="EY769"/>
          <cell r="EZ769"/>
          <cell r="FA769"/>
          <cell r="FB769">
            <v>0</v>
          </cell>
          <cell r="FC769" t="str">
            <v>#¡VALOR!</v>
          </cell>
          <cell r="FD769">
            <v>0</v>
          </cell>
          <cell r="FE769" t="str">
            <v>$ 0</v>
          </cell>
          <cell r="FF769" t="str">
            <v>#¡VALOR!</v>
          </cell>
          <cell r="FG769" t="str">
            <v>#¡VALOR!</v>
          </cell>
          <cell r="FH769"/>
          <cell r="FI769"/>
          <cell r="FJ769" t="str">
            <v>#N/D</v>
          </cell>
          <cell r="FK769" t="str">
            <v>#N/D</v>
          </cell>
          <cell r="FL769" t="str">
            <v>$769</v>
          </cell>
          <cell r="FM769" t="str">
            <v>#N/D</v>
          </cell>
          <cell r="FN769" t="str">
            <v>#N/D</v>
          </cell>
          <cell r="FO769" t="str">
            <v>#N/D</v>
          </cell>
          <cell r="FP769" t="str">
            <v>#N/D</v>
          </cell>
          <cell r="FQ769" t="str">
            <v>#¡REF!</v>
          </cell>
          <cell r="FR769" t="str">
            <v>#N/D</v>
          </cell>
          <cell r="FS769"/>
          <cell r="FT769"/>
          <cell r="FU769"/>
          <cell r="FV769">
            <v>0</v>
          </cell>
          <cell r="FW769" t="str">
            <v>#N/D</v>
          </cell>
          <cell r="FX769"/>
          <cell r="FY769"/>
          <cell r="FZ769"/>
          <cell r="GA769"/>
          <cell r="GB769"/>
          <cell r="GC769"/>
        </row>
        <row r="770">
          <cell r="A770"/>
          <cell r="B770"/>
          <cell r="C770">
            <v>2025</v>
          </cell>
          <cell r="D770"/>
          <cell r="E770"/>
          <cell r="F770"/>
          <cell r="G770"/>
          <cell r="H770"/>
          <cell r="I770"/>
          <cell r="J770"/>
          <cell r="K770"/>
          <cell r="L770"/>
          <cell r="M770"/>
          <cell r="N770"/>
          <cell r="O770"/>
          <cell r="P770"/>
          <cell r="Q770"/>
          <cell r="R770"/>
          <cell r="S770"/>
          <cell r="T770"/>
          <cell r="U770"/>
          <cell r="V770"/>
          <cell r="W770"/>
          <cell r="X770"/>
          <cell r="Y770"/>
          <cell r="Z770"/>
          <cell r="AA770"/>
          <cell r="AB770"/>
          <cell r="AC770"/>
          <cell r="AD770"/>
          <cell r="AE770"/>
          <cell r="AF770"/>
          <cell r="AG770"/>
          <cell r="AH770"/>
          <cell r="AI770"/>
          <cell r="AJ770"/>
          <cell r="AK770"/>
          <cell r="AL770"/>
          <cell r="AM770" t="str">
            <v>#¡VALOR!</v>
          </cell>
          <cell r="AN770">
            <v>0</v>
          </cell>
          <cell r="AO770"/>
          <cell r="AP770"/>
          <cell r="AQ770"/>
          <cell r="AR770"/>
          <cell r="AS770"/>
          <cell r="AT770"/>
          <cell r="AU770"/>
          <cell r="AV770"/>
          <cell r="AW770"/>
          <cell r="AX770"/>
          <cell r="AY770"/>
          <cell r="AZ770"/>
          <cell r="BA770"/>
          <cell r="BB770"/>
          <cell r="BC770"/>
          <cell r="BD770"/>
          <cell r="BE770"/>
          <cell r="BF770"/>
          <cell r="BG770"/>
          <cell r="BH770"/>
          <cell r="BI770"/>
          <cell r="BJ770"/>
          <cell r="BK770"/>
          <cell r="BL770"/>
          <cell r="BM770"/>
          <cell r="BN770"/>
          <cell r="BO770"/>
          <cell r="BP770"/>
          <cell r="BQ770"/>
          <cell r="BR770"/>
          <cell r="BS770"/>
          <cell r="BT770"/>
          <cell r="BU770"/>
          <cell r="BV770"/>
          <cell r="BW770"/>
          <cell r="BX770"/>
          <cell r="BY770"/>
          <cell r="BZ770"/>
          <cell r="CA770"/>
          <cell r="CB770"/>
          <cell r="CC770"/>
          <cell r="CD770"/>
          <cell r="CE770"/>
          <cell r="CF770"/>
          <cell r="CG770"/>
          <cell r="CH770"/>
          <cell r="CI770"/>
          <cell r="CJ770"/>
          <cell r="CK770"/>
          <cell r="CL770"/>
          <cell r="CM770"/>
          <cell r="CN770"/>
          <cell r="CO770"/>
          <cell r="CP770"/>
          <cell r="CQ770"/>
          <cell r="CR770"/>
          <cell r="CS770"/>
          <cell r="CT770"/>
          <cell r="CU770"/>
          <cell r="CV770"/>
          <cell r="CW770"/>
          <cell r="CX770"/>
          <cell r="CY770"/>
          <cell r="CZ770"/>
          <cell r="DA770"/>
          <cell r="DB770"/>
          <cell r="DC770"/>
          <cell r="DD770"/>
          <cell r="DE770"/>
          <cell r="DF770"/>
          <cell r="DG770"/>
          <cell r="DH770"/>
          <cell r="DI770"/>
          <cell r="DJ770"/>
          <cell r="DK770"/>
          <cell r="DL770"/>
          <cell r="DM770"/>
          <cell r="DN770"/>
          <cell r="DO770"/>
          <cell r="DP770"/>
          <cell r="DQ770"/>
          <cell r="DR770"/>
          <cell r="DS770"/>
          <cell r="DT770"/>
          <cell r="DU770"/>
          <cell r="DV770"/>
          <cell r="DW770"/>
          <cell r="DX770"/>
          <cell r="DY770"/>
          <cell r="DZ770"/>
          <cell r="EA770"/>
          <cell r="EB770"/>
          <cell r="EC770"/>
          <cell r="ED770"/>
          <cell r="EE770"/>
          <cell r="EF770"/>
          <cell r="EG770"/>
          <cell r="EH770"/>
          <cell r="EI770"/>
          <cell r="EJ770"/>
          <cell r="EK770"/>
          <cell r="EL770"/>
          <cell r="EM770"/>
          <cell r="EN770"/>
          <cell r="EO770"/>
          <cell r="EP770"/>
          <cell r="EQ770"/>
          <cell r="ER770"/>
          <cell r="ES770"/>
          <cell r="ET770"/>
          <cell r="EU770" t="str">
            <v>$ -</v>
          </cell>
          <cell r="EV770"/>
          <cell r="EW770"/>
          <cell r="EX770"/>
          <cell r="EY770"/>
          <cell r="EZ770"/>
          <cell r="FA770"/>
          <cell r="FB770">
            <v>0</v>
          </cell>
          <cell r="FC770" t="str">
            <v>#¡VALOR!</v>
          </cell>
          <cell r="FD770">
            <v>0</v>
          </cell>
          <cell r="FE770" t="str">
            <v>$ 0</v>
          </cell>
          <cell r="FF770" t="str">
            <v>#¡VALOR!</v>
          </cell>
          <cell r="FG770" t="str">
            <v>#¡VALOR!</v>
          </cell>
          <cell r="FH770"/>
          <cell r="FI770"/>
          <cell r="FJ770" t="str">
            <v>#N/D</v>
          </cell>
          <cell r="FK770" t="str">
            <v>#N/D</v>
          </cell>
          <cell r="FL770" t="str">
            <v>$770</v>
          </cell>
          <cell r="FM770" t="str">
            <v>#N/D</v>
          </cell>
          <cell r="FN770" t="str">
            <v>#N/D</v>
          </cell>
          <cell r="FO770" t="str">
            <v>#N/D</v>
          </cell>
          <cell r="FP770" t="str">
            <v>#N/D</v>
          </cell>
          <cell r="FQ770" t="str">
            <v>#¡REF!</v>
          </cell>
          <cell r="FR770" t="str">
            <v>#N/D</v>
          </cell>
          <cell r="FS770"/>
          <cell r="FT770"/>
          <cell r="FU770"/>
          <cell r="FV770">
            <v>0</v>
          </cell>
          <cell r="FW770" t="str">
            <v>#N/D</v>
          </cell>
          <cell r="FX770"/>
          <cell r="FY770"/>
          <cell r="FZ770"/>
          <cell r="GA770"/>
          <cell r="GB770"/>
          <cell r="GC770"/>
        </row>
        <row r="771">
          <cell r="A771"/>
          <cell r="B771"/>
          <cell r="C771">
            <v>2025</v>
          </cell>
          <cell r="D771"/>
          <cell r="E771"/>
          <cell r="F771"/>
          <cell r="G771"/>
          <cell r="H771"/>
          <cell r="I771"/>
          <cell r="J771"/>
          <cell r="K771"/>
          <cell r="L771"/>
          <cell r="M771"/>
          <cell r="N771"/>
          <cell r="O771"/>
          <cell r="P771"/>
          <cell r="Q771"/>
          <cell r="R771"/>
          <cell r="S771"/>
          <cell r="T771"/>
          <cell r="U771"/>
          <cell r="V771"/>
          <cell r="W771"/>
          <cell r="X771"/>
          <cell r="Y771"/>
          <cell r="Z771"/>
          <cell r="AA771"/>
          <cell r="AB771"/>
          <cell r="AC771"/>
          <cell r="AD771"/>
          <cell r="AE771"/>
          <cell r="AF771"/>
          <cell r="AG771"/>
          <cell r="AH771"/>
          <cell r="AI771"/>
          <cell r="AJ771"/>
          <cell r="AK771"/>
          <cell r="AL771"/>
          <cell r="AM771" t="str">
            <v>#¡VALOR!</v>
          </cell>
          <cell r="AN771">
            <v>0</v>
          </cell>
          <cell r="AO771"/>
          <cell r="AP771"/>
          <cell r="AQ771"/>
          <cell r="AR771"/>
          <cell r="AS771"/>
          <cell r="AT771"/>
          <cell r="AU771"/>
          <cell r="AV771"/>
          <cell r="AW771"/>
          <cell r="AX771"/>
          <cell r="AY771"/>
          <cell r="AZ771"/>
          <cell r="BA771"/>
          <cell r="BB771"/>
          <cell r="BC771"/>
          <cell r="BD771"/>
          <cell r="BE771"/>
          <cell r="BF771"/>
          <cell r="BG771"/>
          <cell r="BH771"/>
          <cell r="BI771"/>
          <cell r="BJ771"/>
          <cell r="BK771"/>
          <cell r="BL771"/>
          <cell r="BM771"/>
          <cell r="BN771"/>
          <cell r="BO771"/>
          <cell r="BP771"/>
          <cell r="BQ771"/>
          <cell r="BR771"/>
          <cell r="BS771"/>
          <cell r="BT771"/>
          <cell r="BU771"/>
          <cell r="BV771"/>
          <cell r="BW771"/>
          <cell r="BX771"/>
          <cell r="BY771"/>
          <cell r="BZ771"/>
          <cell r="CA771"/>
          <cell r="CB771"/>
          <cell r="CC771"/>
          <cell r="CD771"/>
          <cell r="CE771"/>
          <cell r="CF771"/>
          <cell r="CG771"/>
          <cell r="CH771"/>
          <cell r="CI771"/>
          <cell r="CJ771"/>
          <cell r="CK771"/>
          <cell r="CL771"/>
          <cell r="CM771"/>
          <cell r="CN771"/>
          <cell r="CO771"/>
          <cell r="CP771"/>
          <cell r="CQ771"/>
          <cell r="CR771"/>
          <cell r="CS771"/>
          <cell r="CT771"/>
          <cell r="CU771"/>
          <cell r="CV771"/>
          <cell r="CW771"/>
          <cell r="CX771"/>
          <cell r="CY771"/>
          <cell r="CZ771"/>
          <cell r="DA771"/>
          <cell r="DB771"/>
          <cell r="DC771"/>
          <cell r="DD771"/>
          <cell r="DE771"/>
          <cell r="DF771"/>
          <cell r="DG771"/>
          <cell r="DH771"/>
          <cell r="DI771"/>
          <cell r="DJ771"/>
          <cell r="DK771"/>
          <cell r="DL771"/>
          <cell r="DM771"/>
          <cell r="DN771"/>
          <cell r="DO771"/>
          <cell r="DP771"/>
          <cell r="DQ771"/>
          <cell r="DR771"/>
          <cell r="DS771"/>
          <cell r="DT771"/>
          <cell r="DU771"/>
          <cell r="DV771"/>
          <cell r="DW771"/>
          <cell r="DX771"/>
          <cell r="DY771"/>
          <cell r="DZ771"/>
          <cell r="EA771"/>
          <cell r="EB771"/>
          <cell r="EC771"/>
          <cell r="ED771"/>
          <cell r="EE771"/>
          <cell r="EF771"/>
          <cell r="EG771"/>
          <cell r="EH771"/>
          <cell r="EI771"/>
          <cell r="EJ771"/>
          <cell r="EK771"/>
          <cell r="EL771"/>
          <cell r="EM771"/>
          <cell r="EN771"/>
          <cell r="EO771"/>
          <cell r="EP771"/>
          <cell r="EQ771"/>
          <cell r="ER771"/>
          <cell r="ES771"/>
          <cell r="ET771"/>
          <cell r="EU771" t="str">
            <v>$ -</v>
          </cell>
          <cell r="EV771"/>
          <cell r="EW771"/>
          <cell r="EX771"/>
          <cell r="EY771"/>
          <cell r="EZ771"/>
          <cell r="FA771"/>
          <cell r="FB771">
            <v>0</v>
          </cell>
          <cell r="FC771" t="str">
            <v>#¡VALOR!</v>
          </cell>
          <cell r="FD771">
            <v>0</v>
          </cell>
          <cell r="FE771" t="str">
            <v>$ 0</v>
          </cell>
          <cell r="FF771" t="str">
            <v>#¡VALOR!</v>
          </cell>
          <cell r="FG771" t="str">
            <v>#¡VALOR!</v>
          </cell>
          <cell r="FH771"/>
          <cell r="FI771"/>
          <cell r="FJ771" t="str">
            <v>#N/D</v>
          </cell>
          <cell r="FK771" t="str">
            <v>#N/D</v>
          </cell>
          <cell r="FL771" t="str">
            <v>$771</v>
          </cell>
          <cell r="FM771" t="str">
            <v>#N/D</v>
          </cell>
          <cell r="FN771" t="str">
            <v>#N/D</v>
          </cell>
          <cell r="FO771" t="str">
            <v>#N/D</v>
          </cell>
          <cell r="FP771" t="str">
            <v>#N/D</v>
          </cell>
          <cell r="FQ771" t="str">
            <v>#¡REF!</v>
          </cell>
          <cell r="FR771" t="str">
            <v>#N/D</v>
          </cell>
          <cell r="FS771"/>
          <cell r="FT771"/>
          <cell r="FU771"/>
          <cell r="FV771">
            <v>0</v>
          </cell>
          <cell r="FW771" t="str">
            <v>#N/D</v>
          </cell>
          <cell r="FX771"/>
          <cell r="FY771"/>
          <cell r="FZ771"/>
          <cell r="GA771"/>
          <cell r="GB771"/>
          <cell r="GC771"/>
        </row>
        <row r="772">
          <cell r="A772"/>
          <cell r="B772"/>
          <cell r="C772">
            <v>2025</v>
          </cell>
          <cell r="D772"/>
          <cell r="E772"/>
          <cell r="F772"/>
          <cell r="G772"/>
          <cell r="H772"/>
          <cell r="I772"/>
          <cell r="J772"/>
          <cell r="K772"/>
          <cell r="L772"/>
          <cell r="M772"/>
          <cell r="N772"/>
          <cell r="O772"/>
          <cell r="P772"/>
          <cell r="Q772"/>
          <cell r="R772"/>
          <cell r="S772"/>
          <cell r="T772"/>
          <cell r="U772"/>
          <cell r="V772"/>
          <cell r="W772"/>
          <cell r="X772"/>
          <cell r="Y772"/>
          <cell r="Z772"/>
          <cell r="AA772"/>
          <cell r="AB772"/>
          <cell r="AC772"/>
          <cell r="AD772"/>
          <cell r="AE772"/>
          <cell r="AF772"/>
          <cell r="AG772"/>
          <cell r="AH772"/>
          <cell r="AI772"/>
          <cell r="AJ772"/>
          <cell r="AK772"/>
          <cell r="AL772"/>
          <cell r="AM772" t="str">
            <v>#¡VALOR!</v>
          </cell>
          <cell r="AN772">
            <v>0</v>
          </cell>
          <cell r="AO772"/>
          <cell r="AP772"/>
          <cell r="AQ772"/>
          <cell r="AR772"/>
          <cell r="AS772"/>
          <cell r="AT772"/>
          <cell r="AU772"/>
          <cell r="AV772"/>
          <cell r="AW772"/>
          <cell r="AX772"/>
          <cell r="AY772"/>
          <cell r="AZ772"/>
          <cell r="BA772"/>
          <cell r="BB772"/>
          <cell r="BC772"/>
          <cell r="BD772"/>
          <cell r="BE772"/>
          <cell r="BF772"/>
          <cell r="BG772"/>
          <cell r="BH772"/>
          <cell r="BI772"/>
          <cell r="BJ772"/>
          <cell r="BK772"/>
          <cell r="BL772"/>
          <cell r="BM772"/>
          <cell r="BN772"/>
          <cell r="BO772"/>
          <cell r="BP772"/>
          <cell r="BQ772"/>
          <cell r="BR772"/>
          <cell r="BS772"/>
          <cell r="BT772"/>
          <cell r="BU772"/>
          <cell r="BV772"/>
          <cell r="BW772"/>
          <cell r="BX772"/>
          <cell r="BY772"/>
          <cell r="BZ772"/>
          <cell r="CA772"/>
          <cell r="CB772"/>
          <cell r="CC772"/>
          <cell r="CD772"/>
          <cell r="CE772"/>
          <cell r="CF772"/>
          <cell r="CG772"/>
          <cell r="CH772"/>
          <cell r="CI772"/>
          <cell r="CJ772"/>
          <cell r="CK772"/>
          <cell r="CL772"/>
          <cell r="CM772"/>
          <cell r="CN772"/>
          <cell r="CO772"/>
          <cell r="CP772"/>
          <cell r="CQ772"/>
          <cell r="CR772"/>
          <cell r="CS772"/>
          <cell r="CT772"/>
          <cell r="CU772"/>
          <cell r="CV772"/>
          <cell r="CW772"/>
          <cell r="CX772"/>
          <cell r="CY772"/>
          <cell r="CZ772"/>
          <cell r="DA772"/>
          <cell r="DB772"/>
          <cell r="DC772"/>
          <cell r="DD772"/>
          <cell r="DE772"/>
          <cell r="DF772"/>
          <cell r="DG772"/>
          <cell r="DH772"/>
          <cell r="DI772"/>
          <cell r="DJ772"/>
          <cell r="DK772"/>
          <cell r="DL772"/>
          <cell r="DM772"/>
          <cell r="DN772"/>
          <cell r="DO772"/>
          <cell r="DP772"/>
          <cell r="DQ772"/>
          <cell r="DR772"/>
          <cell r="DS772"/>
          <cell r="DT772"/>
          <cell r="DU772"/>
          <cell r="DV772"/>
          <cell r="DW772"/>
          <cell r="DX772"/>
          <cell r="DY772"/>
          <cell r="DZ772"/>
          <cell r="EA772"/>
          <cell r="EB772"/>
          <cell r="EC772"/>
          <cell r="ED772"/>
          <cell r="EE772"/>
          <cell r="EF772"/>
          <cell r="EG772"/>
          <cell r="EH772"/>
          <cell r="EI772"/>
          <cell r="EJ772"/>
          <cell r="EK772"/>
          <cell r="EL772"/>
          <cell r="EM772"/>
          <cell r="EN772"/>
          <cell r="EO772"/>
          <cell r="EP772"/>
          <cell r="EQ772"/>
          <cell r="ER772"/>
          <cell r="ES772"/>
          <cell r="ET772"/>
          <cell r="EU772" t="str">
            <v>$ -</v>
          </cell>
          <cell r="EV772"/>
          <cell r="EW772"/>
          <cell r="EX772"/>
          <cell r="EY772"/>
          <cell r="EZ772"/>
          <cell r="FA772"/>
          <cell r="FB772">
            <v>0</v>
          </cell>
          <cell r="FC772" t="str">
            <v>#¡VALOR!</v>
          </cell>
          <cell r="FD772">
            <v>0</v>
          </cell>
          <cell r="FE772" t="str">
            <v>$ 0</v>
          </cell>
          <cell r="FF772" t="str">
            <v>#¡VALOR!</v>
          </cell>
          <cell r="FG772" t="str">
            <v>#¡VALOR!</v>
          </cell>
          <cell r="FH772"/>
          <cell r="FI772"/>
          <cell r="FJ772" t="str">
            <v>#N/D</v>
          </cell>
          <cell r="FK772" t="str">
            <v>#N/D</v>
          </cell>
          <cell r="FL772" t="str">
            <v>$772</v>
          </cell>
          <cell r="FM772" t="str">
            <v>#N/D</v>
          </cell>
          <cell r="FN772" t="str">
            <v>#N/D</v>
          </cell>
          <cell r="FO772" t="str">
            <v>#N/D</v>
          </cell>
          <cell r="FP772" t="str">
            <v>#N/D</v>
          </cell>
          <cell r="FQ772" t="str">
            <v>#¡REF!</v>
          </cell>
          <cell r="FR772" t="str">
            <v>#N/D</v>
          </cell>
          <cell r="FS772"/>
          <cell r="FT772"/>
          <cell r="FU772"/>
          <cell r="FV772">
            <v>0</v>
          </cell>
          <cell r="FW772" t="str">
            <v>#N/D</v>
          </cell>
          <cell r="FX772"/>
          <cell r="FY772"/>
          <cell r="FZ772"/>
          <cell r="GA772"/>
          <cell r="GB772"/>
          <cell r="GC772"/>
        </row>
        <row r="773">
          <cell r="A773"/>
          <cell r="B773"/>
          <cell r="C773">
            <v>2025</v>
          </cell>
          <cell r="D773"/>
          <cell r="E773"/>
          <cell r="F773"/>
          <cell r="G773"/>
          <cell r="H773"/>
          <cell r="I773"/>
          <cell r="J773"/>
          <cell r="K773"/>
          <cell r="L773"/>
          <cell r="M773"/>
          <cell r="N773"/>
          <cell r="O773"/>
          <cell r="P773"/>
          <cell r="Q773"/>
          <cell r="R773"/>
          <cell r="S773"/>
          <cell r="T773"/>
          <cell r="U773"/>
          <cell r="V773"/>
          <cell r="W773"/>
          <cell r="X773"/>
          <cell r="Y773"/>
          <cell r="Z773"/>
          <cell r="AA773"/>
          <cell r="AB773"/>
          <cell r="AC773"/>
          <cell r="AD773"/>
          <cell r="AE773"/>
          <cell r="AF773"/>
          <cell r="AG773"/>
          <cell r="AH773"/>
          <cell r="AI773"/>
          <cell r="AJ773"/>
          <cell r="AK773"/>
          <cell r="AL773"/>
          <cell r="AM773" t="str">
            <v>#¡VALOR!</v>
          </cell>
          <cell r="AN773">
            <v>0</v>
          </cell>
          <cell r="AO773"/>
          <cell r="AP773"/>
          <cell r="AQ773"/>
          <cell r="AR773"/>
          <cell r="AS773"/>
          <cell r="AT773"/>
          <cell r="AU773"/>
          <cell r="AV773"/>
          <cell r="AW773"/>
          <cell r="AX773"/>
          <cell r="AY773"/>
          <cell r="AZ773"/>
          <cell r="BA773"/>
          <cell r="BB773"/>
          <cell r="BC773"/>
          <cell r="BD773"/>
          <cell r="BE773"/>
          <cell r="BF773"/>
          <cell r="BG773"/>
          <cell r="BH773"/>
          <cell r="BI773"/>
          <cell r="BJ773"/>
          <cell r="BK773"/>
          <cell r="BL773"/>
          <cell r="BM773"/>
          <cell r="BN773"/>
          <cell r="BO773"/>
          <cell r="BP773"/>
          <cell r="BQ773"/>
          <cell r="BR773"/>
          <cell r="BS773"/>
          <cell r="BT773"/>
          <cell r="BU773"/>
          <cell r="BV773"/>
          <cell r="BW773"/>
          <cell r="BX773"/>
          <cell r="BY773"/>
          <cell r="BZ773"/>
          <cell r="CA773"/>
          <cell r="CB773"/>
          <cell r="CC773"/>
          <cell r="CD773"/>
          <cell r="CE773"/>
          <cell r="CF773"/>
          <cell r="CG773"/>
          <cell r="CH773"/>
          <cell r="CI773"/>
          <cell r="CJ773"/>
          <cell r="CK773"/>
          <cell r="CL773"/>
          <cell r="CM773"/>
          <cell r="CN773"/>
          <cell r="CO773"/>
          <cell r="CP773"/>
          <cell r="CQ773"/>
          <cell r="CR773"/>
          <cell r="CS773"/>
          <cell r="CT773"/>
          <cell r="CU773"/>
          <cell r="CV773"/>
          <cell r="CW773"/>
          <cell r="CX773"/>
          <cell r="CY773"/>
          <cell r="CZ773"/>
          <cell r="DA773"/>
          <cell r="DB773"/>
          <cell r="DC773"/>
          <cell r="DD773"/>
          <cell r="DE773"/>
          <cell r="DF773"/>
          <cell r="DG773"/>
          <cell r="DH773"/>
          <cell r="DI773"/>
          <cell r="DJ773"/>
          <cell r="DK773"/>
          <cell r="DL773"/>
          <cell r="DM773"/>
          <cell r="DN773"/>
          <cell r="DO773"/>
          <cell r="DP773"/>
          <cell r="DQ773"/>
          <cell r="DR773"/>
          <cell r="DS773"/>
          <cell r="DT773"/>
          <cell r="DU773"/>
          <cell r="DV773"/>
          <cell r="DW773"/>
          <cell r="DX773"/>
          <cell r="DY773"/>
          <cell r="DZ773"/>
          <cell r="EA773"/>
          <cell r="EB773"/>
          <cell r="EC773"/>
          <cell r="ED773"/>
          <cell r="EE773"/>
          <cell r="EF773"/>
          <cell r="EG773"/>
          <cell r="EH773"/>
          <cell r="EI773"/>
          <cell r="EJ773"/>
          <cell r="EK773"/>
          <cell r="EL773"/>
          <cell r="EM773"/>
          <cell r="EN773"/>
          <cell r="EO773"/>
          <cell r="EP773"/>
          <cell r="EQ773"/>
          <cell r="ER773"/>
          <cell r="ES773"/>
          <cell r="ET773"/>
          <cell r="EU773" t="str">
            <v>$ -</v>
          </cell>
          <cell r="EV773"/>
          <cell r="EW773"/>
          <cell r="EX773"/>
          <cell r="EY773"/>
          <cell r="EZ773"/>
          <cell r="FA773"/>
          <cell r="FB773">
            <v>0</v>
          </cell>
          <cell r="FC773" t="str">
            <v>#¡VALOR!</v>
          </cell>
          <cell r="FD773">
            <v>0</v>
          </cell>
          <cell r="FE773" t="str">
            <v>$ 0</v>
          </cell>
          <cell r="FF773" t="str">
            <v>#¡VALOR!</v>
          </cell>
          <cell r="FG773" t="str">
            <v>#¡VALOR!</v>
          </cell>
          <cell r="FH773"/>
          <cell r="FI773"/>
          <cell r="FJ773" t="str">
            <v>#N/D</v>
          </cell>
          <cell r="FK773" t="str">
            <v>#N/D</v>
          </cell>
          <cell r="FL773" t="str">
            <v>$773</v>
          </cell>
          <cell r="FM773" t="str">
            <v>#N/D</v>
          </cell>
          <cell r="FN773" t="str">
            <v>#N/D</v>
          </cell>
          <cell r="FO773" t="str">
            <v>#N/D</v>
          </cell>
          <cell r="FP773" t="str">
            <v>#N/D</v>
          </cell>
          <cell r="FQ773" t="str">
            <v>#¡REF!</v>
          </cell>
          <cell r="FR773" t="str">
            <v>#N/D</v>
          </cell>
          <cell r="FS773"/>
          <cell r="FT773"/>
          <cell r="FU773"/>
          <cell r="FV773">
            <v>0</v>
          </cell>
          <cell r="FW773" t="str">
            <v>#N/D</v>
          </cell>
          <cell r="FX773"/>
          <cell r="FY773"/>
          <cell r="FZ773"/>
          <cell r="GA773"/>
          <cell r="GB773"/>
          <cell r="GC773"/>
        </row>
        <row r="774">
          <cell r="A774"/>
          <cell r="B774"/>
          <cell r="C774">
            <v>2025</v>
          </cell>
          <cell r="D774"/>
          <cell r="E774"/>
          <cell r="F774"/>
          <cell r="G774"/>
          <cell r="H774"/>
          <cell r="I774"/>
          <cell r="J774"/>
          <cell r="K774"/>
          <cell r="L774"/>
          <cell r="M774"/>
          <cell r="N774"/>
          <cell r="O774"/>
          <cell r="P774"/>
          <cell r="Q774"/>
          <cell r="R774"/>
          <cell r="S774"/>
          <cell r="T774"/>
          <cell r="U774"/>
          <cell r="V774"/>
          <cell r="W774"/>
          <cell r="X774"/>
          <cell r="Y774"/>
          <cell r="Z774"/>
          <cell r="AA774"/>
          <cell r="AB774"/>
          <cell r="AC774"/>
          <cell r="AD774"/>
          <cell r="AE774"/>
          <cell r="AF774"/>
          <cell r="AG774"/>
          <cell r="AH774"/>
          <cell r="AI774"/>
          <cell r="AJ774"/>
          <cell r="AK774"/>
          <cell r="AL774"/>
          <cell r="AM774" t="str">
            <v>#¡VALOR!</v>
          </cell>
          <cell r="AN774">
            <v>0</v>
          </cell>
          <cell r="AO774"/>
          <cell r="AP774"/>
          <cell r="AQ774"/>
          <cell r="AR774"/>
          <cell r="AS774"/>
          <cell r="AT774"/>
          <cell r="AU774"/>
          <cell r="AV774"/>
          <cell r="AW774"/>
          <cell r="AX774"/>
          <cell r="AY774"/>
          <cell r="AZ774"/>
          <cell r="BA774"/>
          <cell r="BB774"/>
          <cell r="BC774"/>
          <cell r="BD774"/>
          <cell r="BE774"/>
          <cell r="BF774"/>
          <cell r="BG774"/>
          <cell r="BH774"/>
          <cell r="BI774"/>
          <cell r="BJ774"/>
          <cell r="BK774"/>
          <cell r="BL774"/>
          <cell r="BM774"/>
          <cell r="BN774"/>
          <cell r="BO774"/>
          <cell r="BP774"/>
          <cell r="BQ774"/>
          <cell r="BR774"/>
          <cell r="BS774"/>
          <cell r="BT774"/>
          <cell r="BU774"/>
          <cell r="BV774"/>
          <cell r="BW774"/>
          <cell r="BX774"/>
          <cell r="BY774"/>
          <cell r="BZ774"/>
          <cell r="CA774"/>
          <cell r="CB774"/>
          <cell r="CC774"/>
          <cell r="CD774"/>
          <cell r="CE774"/>
          <cell r="CF774"/>
          <cell r="CG774"/>
          <cell r="CH774"/>
          <cell r="CI774"/>
          <cell r="CJ774"/>
          <cell r="CK774"/>
          <cell r="CL774"/>
          <cell r="CM774"/>
          <cell r="CN774"/>
          <cell r="CO774"/>
          <cell r="CP774"/>
          <cell r="CQ774"/>
          <cell r="CR774"/>
          <cell r="CS774"/>
          <cell r="CT774"/>
          <cell r="CU774"/>
          <cell r="CV774"/>
          <cell r="CW774"/>
          <cell r="CX774"/>
          <cell r="CY774"/>
          <cell r="CZ774"/>
          <cell r="DA774"/>
          <cell r="DB774"/>
          <cell r="DC774"/>
          <cell r="DD774"/>
          <cell r="DE774"/>
          <cell r="DF774"/>
          <cell r="DG774"/>
          <cell r="DH774"/>
          <cell r="DI774"/>
          <cell r="DJ774"/>
          <cell r="DK774"/>
          <cell r="DL774"/>
          <cell r="DM774"/>
          <cell r="DN774"/>
          <cell r="DO774"/>
          <cell r="DP774"/>
          <cell r="DQ774"/>
          <cell r="DR774"/>
          <cell r="DS774"/>
          <cell r="DT774"/>
          <cell r="DU774"/>
          <cell r="DV774"/>
          <cell r="DW774"/>
          <cell r="DX774"/>
          <cell r="DY774"/>
          <cell r="DZ774"/>
          <cell r="EA774"/>
          <cell r="EB774"/>
          <cell r="EC774"/>
          <cell r="ED774"/>
          <cell r="EE774"/>
          <cell r="EF774"/>
          <cell r="EG774"/>
          <cell r="EH774"/>
          <cell r="EI774"/>
          <cell r="EJ774"/>
          <cell r="EK774"/>
          <cell r="EL774"/>
          <cell r="EM774"/>
          <cell r="EN774"/>
          <cell r="EO774"/>
          <cell r="EP774"/>
          <cell r="EQ774"/>
          <cell r="ER774"/>
          <cell r="ES774"/>
          <cell r="ET774"/>
          <cell r="EU774" t="str">
            <v>$ -</v>
          </cell>
          <cell r="EV774"/>
          <cell r="EW774"/>
          <cell r="EX774"/>
          <cell r="EY774"/>
          <cell r="EZ774"/>
          <cell r="FA774"/>
          <cell r="FB774">
            <v>0</v>
          </cell>
          <cell r="FC774" t="str">
            <v>#¡VALOR!</v>
          </cell>
          <cell r="FD774">
            <v>0</v>
          </cell>
          <cell r="FE774" t="str">
            <v>$ 0</v>
          </cell>
          <cell r="FF774" t="str">
            <v>#¡VALOR!</v>
          </cell>
          <cell r="FG774" t="str">
            <v>#¡VALOR!</v>
          </cell>
          <cell r="FH774"/>
          <cell r="FI774"/>
          <cell r="FJ774" t="str">
            <v>#N/D</v>
          </cell>
          <cell r="FK774" t="str">
            <v>#N/D</v>
          </cell>
          <cell r="FL774" t="str">
            <v>$774</v>
          </cell>
          <cell r="FM774" t="str">
            <v>#N/D</v>
          </cell>
          <cell r="FN774" t="str">
            <v>#N/D</v>
          </cell>
          <cell r="FO774" t="str">
            <v>#N/D</v>
          </cell>
          <cell r="FP774" t="str">
            <v>#N/D</v>
          </cell>
          <cell r="FQ774" t="str">
            <v>#¡REF!</v>
          </cell>
          <cell r="FR774" t="str">
            <v>#N/D</v>
          </cell>
          <cell r="FS774"/>
          <cell r="FT774"/>
          <cell r="FU774"/>
          <cell r="FV774">
            <v>0</v>
          </cell>
          <cell r="FW774" t="str">
            <v>#N/D</v>
          </cell>
          <cell r="FX774"/>
          <cell r="FY774"/>
          <cell r="FZ774"/>
          <cell r="GA774"/>
          <cell r="GB774"/>
          <cell r="GC774"/>
        </row>
        <row r="775">
          <cell r="A775"/>
          <cell r="B775"/>
          <cell r="C775">
            <v>2025</v>
          </cell>
          <cell r="D775"/>
          <cell r="E775"/>
          <cell r="F775"/>
          <cell r="G775"/>
          <cell r="H775"/>
          <cell r="I775"/>
          <cell r="J775"/>
          <cell r="K775"/>
          <cell r="L775"/>
          <cell r="M775"/>
          <cell r="N775"/>
          <cell r="O775"/>
          <cell r="P775"/>
          <cell r="Q775"/>
          <cell r="R775"/>
          <cell r="S775"/>
          <cell r="T775"/>
          <cell r="U775"/>
          <cell r="V775"/>
          <cell r="W775"/>
          <cell r="X775"/>
          <cell r="Y775"/>
          <cell r="Z775"/>
          <cell r="AA775"/>
          <cell r="AB775"/>
          <cell r="AC775"/>
          <cell r="AD775"/>
          <cell r="AE775"/>
          <cell r="AF775"/>
          <cell r="AG775"/>
          <cell r="AH775"/>
          <cell r="AI775"/>
          <cell r="AJ775"/>
          <cell r="AK775"/>
          <cell r="AL775"/>
          <cell r="AM775" t="str">
            <v>#¡VALOR!</v>
          </cell>
          <cell r="AN775">
            <v>0</v>
          </cell>
          <cell r="AO775"/>
          <cell r="AP775"/>
          <cell r="AQ775"/>
          <cell r="AR775"/>
          <cell r="AS775"/>
          <cell r="AT775"/>
          <cell r="AU775"/>
          <cell r="AV775"/>
          <cell r="AW775"/>
          <cell r="AX775"/>
          <cell r="AY775"/>
          <cell r="AZ775"/>
          <cell r="BA775"/>
          <cell r="BB775"/>
          <cell r="BC775"/>
          <cell r="BD775"/>
          <cell r="BE775"/>
          <cell r="BF775"/>
          <cell r="BG775"/>
          <cell r="BH775"/>
          <cell r="BI775"/>
          <cell r="BJ775"/>
          <cell r="BK775"/>
          <cell r="BL775"/>
          <cell r="BM775"/>
          <cell r="BN775"/>
          <cell r="BO775"/>
          <cell r="BP775"/>
          <cell r="BQ775"/>
          <cell r="BR775"/>
          <cell r="BS775"/>
          <cell r="BT775"/>
          <cell r="BU775"/>
          <cell r="BV775"/>
          <cell r="BW775"/>
          <cell r="BX775"/>
          <cell r="BY775"/>
          <cell r="BZ775"/>
          <cell r="CA775"/>
          <cell r="CB775"/>
          <cell r="CC775"/>
          <cell r="CD775"/>
          <cell r="CE775"/>
          <cell r="CF775"/>
          <cell r="CG775"/>
          <cell r="CH775"/>
          <cell r="CI775"/>
          <cell r="CJ775"/>
          <cell r="CK775"/>
          <cell r="CL775"/>
          <cell r="CM775"/>
          <cell r="CN775"/>
          <cell r="CO775"/>
          <cell r="CP775"/>
          <cell r="CQ775"/>
          <cell r="CR775"/>
          <cell r="CS775"/>
          <cell r="CT775"/>
          <cell r="CU775"/>
          <cell r="CV775"/>
          <cell r="CW775"/>
          <cell r="CX775"/>
          <cell r="CY775"/>
          <cell r="CZ775"/>
          <cell r="DA775"/>
          <cell r="DB775"/>
          <cell r="DC775"/>
          <cell r="DD775"/>
          <cell r="DE775"/>
          <cell r="DF775"/>
          <cell r="DG775"/>
          <cell r="DH775"/>
          <cell r="DI775"/>
          <cell r="DJ775"/>
          <cell r="DK775"/>
          <cell r="DL775"/>
          <cell r="DM775"/>
          <cell r="DN775"/>
          <cell r="DO775"/>
          <cell r="DP775"/>
          <cell r="DQ775"/>
          <cell r="DR775"/>
          <cell r="DS775"/>
          <cell r="DT775"/>
          <cell r="DU775"/>
          <cell r="DV775"/>
          <cell r="DW775"/>
          <cell r="DX775"/>
          <cell r="DY775"/>
          <cell r="DZ775"/>
          <cell r="EA775"/>
          <cell r="EB775"/>
          <cell r="EC775"/>
          <cell r="ED775"/>
          <cell r="EE775"/>
          <cell r="EF775"/>
          <cell r="EG775"/>
          <cell r="EH775"/>
          <cell r="EI775"/>
          <cell r="EJ775"/>
          <cell r="EK775"/>
          <cell r="EL775"/>
          <cell r="EM775"/>
          <cell r="EN775"/>
          <cell r="EO775"/>
          <cell r="EP775"/>
          <cell r="EQ775"/>
          <cell r="ER775"/>
          <cell r="ES775"/>
          <cell r="ET775"/>
          <cell r="EU775" t="str">
            <v>$ -</v>
          </cell>
          <cell r="EV775"/>
          <cell r="EW775"/>
          <cell r="EX775"/>
          <cell r="EY775"/>
          <cell r="EZ775"/>
          <cell r="FA775"/>
          <cell r="FB775">
            <v>0</v>
          </cell>
          <cell r="FC775" t="str">
            <v>#¡VALOR!</v>
          </cell>
          <cell r="FD775">
            <v>0</v>
          </cell>
          <cell r="FE775" t="str">
            <v>$ 0</v>
          </cell>
          <cell r="FF775" t="str">
            <v>#¡VALOR!</v>
          </cell>
          <cell r="FG775" t="str">
            <v>#¡VALOR!</v>
          </cell>
          <cell r="FH775"/>
          <cell r="FI775"/>
          <cell r="FJ775" t="str">
            <v>#N/D</v>
          </cell>
          <cell r="FK775" t="str">
            <v>#N/D</v>
          </cell>
          <cell r="FL775" t="str">
            <v>$775</v>
          </cell>
          <cell r="FM775" t="str">
            <v>#N/D</v>
          </cell>
          <cell r="FN775" t="str">
            <v>#N/D</v>
          </cell>
          <cell r="FO775" t="str">
            <v>#N/D</v>
          </cell>
          <cell r="FP775" t="str">
            <v>#N/D</v>
          </cell>
          <cell r="FQ775" t="str">
            <v>#¡REF!</v>
          </cell>
          <cell r="FR775" t="str">
            <v>#N/D</v>
          </cell>
          <cell r="FS775"/>
          <cell r="FT775"/>
          <cell r="FU775"/>
          <cell r="FV775">
            <v>0</v>
          </cell>
          <cell r="FW775" t="str">
            <v>#N/D</v>
          </cell>
          <cell r="FX775"/>
          <cell r="FY775"/>
          <cell r="FZ775"/>
          <cell r="GA775"/>
          <cell r="GB775"/>
          <cell r="GC775"/>
        </row>
        <row r="776">
          <cell r="A776"/>
          <cell r="B776"/>
          <cell r="C776">
            <v>2025</v>
          </cell>
          <cell r="D776"/>
          <cell r="E776"/>
          <cell r="F776"/>
          <cell r="G776"/>
          <cell r="H776"/>
          <cell r="I776"/>
          <cell r="J776"/>
          <cell r="K776"/>
          <cell r="L776"/>
          <cell r="M776"/>
          <cell r="N776"/>
          <cell r="O776"/>
          <cell r="P776"/>
          <cell r="Q776"/>
          <cell r="R776"/>
          <cell r="S776"/>
          <cell r="T776"/>
          <cell r="U776"/>
          <cell r="V776"/>
          <cell r="W776"/>
          <cell r="X776"/>
          <cell r="Y776"/>
          <cell r="Z776"/>
          <cell r="AA776"/>
          <cell r="AB776"/>
          <cell r="AC776"/>
          <cell r="AD776"/>
          <cell r="AE776"/>
          <cell r="AF776"/>
          <cell r="AG776"/>
          <cell r="AH776"/>
          <cell r="AI776"/>
          <cell r="AJ776"/>
          <cell r="AK776"/>
          <cell r="AL776"/>
          <cell r="AM776" t="str">
            <v>#¡VALOR!</v>
          </cell>
          <cell r="AN776">
            <v>0</v>
          </cell>
          <cell r="AO776"/>
          <cell r="AP776"/>
          <cell r="AQ776"/>
          <cell r="AR776"/>
          <cell r="AS776"/>
          <cell r="AT776"/>
          <cell r="AU776"/>
          <cell r="AV776"/>
          <cell r="AW776"/>
          <cell r="AX776"/>
          <cell r="AY776"/>
          <cell r="AZ776"/>
          <cell r="BA776"/>
          <cell r="BB776"/>
          <cell r="BC776"/>
          <cell r="BD776"/>
          <cell r="BE776"/>
          <cell r="BF776"/>
          <cell r="BG776"/>
          <cell r="BH776"/>
          <cell r="BI776"/>
          <cell r="BJ776"/>
          <cell r="BK776"/>
          <cell r="BL776"/>
          <cell r="BM776"/>
          <cell r="BN776"/>
          <cell r="BO776"/>
          <cell r="BP776"/>
          <cell r="BQ776"/>
          <cell r="BR776"/>
          <cell r="BS776"/>
          <cell r="BT776"/>
          <cell r="BU776"/>
          <cell r="BV776"/>
          <cell r="BW776"/>
          <cell r="BX776"/>
          <cell r="BY776"/>
          <cell r="BZ776"/>
          <cell r="CA776"/>
          <cell r="CB776"/>
          <cell r="CC776"/>
          <cell r="CD776"/>
          <cell r="CE776"/>
          <cell r="CF776"/>
          <cell r="CG776"/>
          <cell r="CH776"/>
          <cell r="CI776"/>
          <cell r="CJ776"/>
          <cell r="CK776"/>
          <cell r="CL776"/>
          <cell r="CM776"/>
          <cell r="CN776"/>
          <cell r="CO776"/>
          <cell r="CP776"/>
          <cell r="CQ776"/>
          <cell r="CR776"/>
          <cell r="CS776"/>
          <cell r="CT776"/>
          <cell r="CU776"/>
          <cell r="CV776"/>
          <cell r="CW776"/>
          <cell r="CX776"/>
          <cell r="CY776"/>
          <cell r="CZ776"/>
          <cell r="DA776"/>
          <cell r="DB776"/>
          <cell r="DC776"/>
          <cell r="DD776"/>
          <cell r="DE776"/>
          <cell r="DF776"/>
          <cell r="DG776"/>
          <cell r="DH776"/>
          <cell r="DI776"/>
          <cell r="DJ776"/>
          <cell r="DK776"/>
          <cell r="DL776"/>
          <cell r="DM776"/>
          <cell r="DN776"/>
          <cell r="DO776"/>
          <cell r="DP776"/>
          <cell r="DQ776"/>
          <cell r="DR776"/>
          <cell r="DS776"/>
          <cell r="DT776"/>
          <cell r="DU776"/>
          <cell r="DV776"/>
          <cell r="DW776"/>
          <cell r="DX776"/>
          <cell r="DY776"/>
          <cell r="DZ776"/>
          <cell r="EA776"/>
          <cell r="EB776"/>
          <cell r="EC776"/>
          <cell r="ED776"/>
          <cell r="EE776"/>
          <cell r="EF776"/>
          <cell r="EG776"/>
          <cell r="EH776"/>
          <cell r="EI776"/>
          <cell r="EJ776"/>
          <cell r="EK776"/>
          <cell r="EL776"/>
          <cell r="EM776"/>
          <cell r="EN776"/>
          <cell r="EO776"/>
          <cell r="EP776"/>
          <cell r="EQ776"/>
          <cell r="ER776"/>
          <cell r="ES776"/>
          <cell r="ET776"/>
          <cell r="EU776" t="str">
            <v>$ -</v>
          </cell>
          <cell r="EV776"/>
          <cell r="EW776"/>
          <cell r="EX776"/>
          <cell r="EY776"/>
          <cell r="EZ776"/>
          <cell r="FA776"/>
          <cell r="FB776">
            <v>0</v>
          </cell>
          <cell r="FC776" t="str">
            <v>#¡VALOR!</v>
          </cell>
          <cell r="FD776">
            <v>0</v>
          </cell>
          <cell r="FE776" t="str">
            <v>$ 0</v>
          </cell>
          <cell r="FF776" t="str">
            <v>#¡VALOR!</v>
          </cell>
          <cell r="FG776" t="str">
            <v>#¡VALOR!</v>
          </cell>
          <cell r="FH776"/>
          <cell r="FI776"/>
          <cell r="FJ776" t="str">
            <v>#N/D</v>
          </cell>
          <cell r="FK776" t="str">
            <v>#N/D</v>
          </cell>
          <cell r="FL776" t="str">
            <v>$776</v>
          </cell>
          <cell r="FM776" t="str">
            <v>#N/D</v>
          </cell>
          <cell r="FN776" t="str">
            <v>#N/D</v>
          </cell>
          <cell r="FO776" t="str">
            <v>#N/D</v>
          </cell>
          <cell r="FP776" t="str">
            <v>#N/D</v>
          </cell>
          <cell r="FQ776" t="str">
            <v>#¡REF!</v>
          </cell>
          <cell r="FR776" t="str">
            <v>#N/D</v>
          </cell>
          <cell r="FS776"/>
          <cell r="FT776"/>
          <cell r="FU776"/>
          <cell r="FV776">
            <v>0</v>
          </cell>
          <cell r="FW776" t="str">
            <v>#N/D</v>
          </cell>
          <cell r="FX776"/>
          <cell r="FY776"/>
          <cell r="FZ776"/>
          <cell r="GA776"/>
          <cell r="GB776"/>
          <cell r="GC776"/>
        </row>
        <row r="777">
          <cell r="A777"/>
          <cell r="B777"/>
          <cell r="C777">
            <v>2025</v>
          </cell>
          <cell r="D777"/>
          <cell r="E777"/>
          <cell r="F777"/>
          <cell r="G777"/>
          <cell r="H777"/>
          <cell r="I777"/>
          <cell r="J777"/>
          <cell r="K777"/>
          <cell r="L777"/>
          <cell r="M777"/>
          <cell r="N777"/>
          <cell r="O777"/>
          <cell r="P777"/>
          <cell r="Q777"/>
          <cell r="R777"/>
          <cell r="S777"/>
          <cell r="T777"/>
          <cell r="U777"/>
          <cell r="V777"/>
          <cell r="W777"/>
          <cell r="X777"/>
          <cell r="Y777"/>
          <cell r="Z777"/>
          <cell r="AA777"/>
          <cell r="AB777"/>
          <cell r="AC777"/>
          <cell r="AD777"/>
          <cell r="AE777"/>
          <cell r="AF777"/>
          <cell r="AG777"/>
          <cell r="AH777"/>
          <cell r="AI777"/>
          <cell r="AJ777"/>
          <cell r="AK777"/>
          <cell r="AL777"/>
          <cell r="AM777" t="str">
            <v>#¡VALOR!</v>
          </cell>
          <cell r="AN777">
            <v>0</v>
          </cell>
          <cell r="AO777"/>
          <cell r="AP777"/>
          <cell r="AQ777"/>
          <cell r="AR777"/>
          <cell r="AS777"/>
          <cell r="AT777"/>
          <cell r="AU777"/>
          <cell r="AV777"/>
          <cell r="AW777"/>
          <cell r="AX777"/>
          <cell r="AY777"/>
          <cell r="AZ777"/>
          <cell r="BA777"/>
          <cell r="BB777"/>
          <cell r="BC777"/>
          <cell r="BD777"/>
          <cell r="BE777"/>
          <cell r="BF777"/>
          <cell r="BG777"/>
          <cell r="BH777"/>
          <cell r="BI777"/>
          <cell r="BJ777"/>
          <cell r="BK777"/>
          <cell r="BL777"/>
          <cell r="BM777"/>
          <cell r="BN777"/>
          <cell r="BO777"/>
          <cell r="BP777"/>
          <cell r="BQ777"/>
          <cell r="BR777"/>
          <cell r="BS777"/>
          <cell r="BT777"/>
          <cell r="BU777"/>
          <cell r="BV777"/>
          <cell r="BW777"/>
          <cell r="BX777"/>
          <cell r="BY777"/>
          <cell r="BZ777"/>
          <cell r="CA777"/>
          <cell r="CB777"/>
          <cell r="CC777"/>
          <cell r="CD777"/>
          <cell r="CE777"/>
          <cell r="CF777"/>
          <cell r="CG777"/>
          <cell r="CH777"/>
          <cell r="CI777"/>
          <cell r="CJ777"/>
          <cell r="CK777"/>
          <cell r="CL777"/>
          <cell r="CM777"/>
          <cell r="CN777"/>
          <cell r="CO777"/>
          <cell r="CP777"/>
          <cell r="CQ777"/>
          <cell r="CR777"/>
          <cell r="CS777"/>
          <cell r="CT777"/>
          <cell r="CU777"/>
          <cell r="CV777"/>
          <cell r="CW777"/>
          <cell r="CX777"/>
          <cell r="CY777"/>
          <cell r="CZ777"/>
          <cell r="DA777"/>
          <cell r="DB777"/>
          <cell r="DC777"/>
          <cell r="DD777"/>
          <cell r="DE777"/>
          <cell r="DF777"/>
          <cell r="DG777"/>
          <cell r="DH777"/>
          <cell r="DI777"/>
          <cell r="DJ777"/>
          <cell r="DK777"/>
          <cell r="DL777"/>
          <cell r="DM777"/>
          <cell r="DN777"/>
          <cell r="DO777"/>
          <cell r="DP777"/>
          <cell r="DQ777"/>
          <cell r="DR777"/>
          <cell r="DS777"/>
          <cell r="DT777"/>
          <cell r="DU777"/>
          <cell r="DV777"/>
          <cell r="DW777"/>
          <cell r="DX777"/>
          <cell r="DY777"/>
          <cell r="DZ777"/>
          <cell r="EA777"/>
          <cell r="EB777"/>
          <cell r="EC777"/>
          <cell r="ED777"/>
          <cell r="EE777"/>
          <cell r="EF777"/>
          <cell r="EG777"/>
          <cell r="EH777"/>
          <cell r="EI777"/>
          <cell r="EJ777"/>
          <cell r="EK777"/>
          <cell r="EL777"/>
          <cell r="EM777"/>
          <cell r="EN777"/>
          <cell r="EO777"/>
          <cell r="EP777"/>
          <cell r="EQ777"/>
          <cell r="ER777"/>
          <cell r="ES777"/>
          <cell r="ET777"/>
          <cell r="EU777" t="str">
            <v>$ -</v>
          </cell>
          <cell r="EV777"/>
          <cell r="EW777"/>
          <cell r="EX777"/>
          <cell r="EY777"/>
          <cell r="EZ777"/>
          <cell r="FA777"/>
          <cell r="FB777">
            <v>0</v>
          </cell>
          <cell r="FC777" t="str">
            <v>#¡VALOR!</v>
          </cell>
          <cell r="FD777">
            <v>0</v>
          </cell>
          <cell r="FE777" t="str">
            <v>$ 0</v>
          </cell>
          <cell r="FF777" t="str">
            <v>#¡VALOR!</v>
          </cell>
          <cell r="FG777" t="str">
            <v>#¡VALOR!</v>
          </cell>
          <cell r="FH777"/>
          <cell r="FI777"/>
          <cell r="FJ777" t="str">
            <v>#N/D</v>
          </cell>
          <cell r="FK777" t="str">
            <v>#N/D</v>
          </cell>
          <cell r="FL777" t="str">
            <v>$777</v>
          </cell>
          <cell r="FM777" t="str">
            <v>#N/D</v>
          </cell>
          <cell r="FN777" t="str">
            <v>#N/D</v>
          </cell>
          <cell r="FO777" t="str">
            <v>#N/D</v>
          </cell>
          <cell r="FP777" t="str">
            <v>#N/D</v>
          </cell>
          <cell r="FQ777" t="str">
            <v>#¡REF!</v>
          </cell>
          <cell r="FR777" t="str">
            <v>#N/D</v>
          </cell>
          <cell r="FS777"/>
          <cell r="FT777"/>
          <cell r="FU777"/>
          <cell r="FV777">
            <v>0</v>
          </cell>
          <cell r="FW777" t="str">
            <v>#N/D</v>
          </cell>
          <cell r="FX777"/>
          <cell r="FY777"/>
          <cell r="FZ777"/>
          <cell r="GA777"/>
          <cell r="GB777"/>
          <cell r="GC777"/>
        </row>
        <row r="778">
          <cell r="A778"/>
          <cell r="B778"/>
          <cell r="C778">
            <v>2025</v>
          </cell>
          <cell r="D778"/>
          <cell r="E778"/>
          <cell r="F778"/>
          <cell r="G778"/>
          <cell r="H778"/>
          <cell r="I778"/>
          <cell r="J778"/>
          <cell r="K778"/>
          <cell r="L778"/>
          <cell r="M778"/>
          <cell r="N778"/>
          <cell r="O778"/>
          <cell r="P778"/>
          <cell r="Q778"/>
          <cell r="R778"/>
          <cell r="S778"/>
          <cell r="T778"/>
          <cell r="U778"/>
          <cell r="V778"/>
          <cell r="W778"/>
          <cell r="X778"/>
          <cell r="Y778"/>
          <cell r="Z778"/>
          <cell r="AA778"/>
          <cell r="AB778"/>
          <cell r="AC778"/>
          <cell r="AD778"/>
          <cell r="AE778"/>
          <cell r="AF778"/>
          <cell r="AG778"/>
          <cell r="AH778"/>
          <cell r="AI778"/>
          <cell r="AJ778"/>
          <cell r="AK778"/>
          <cell r="AL778"/>
          <cell r="AM778" t="str">
            <v>#¡VALOR!</v>
          </cell>
          <cell r="AN778">
            <v>0</v>
          </cell>
          <cell r="AO778"/>
          <cell r="AP778"/>
          <cell r="AQ778"/>
          <cell r="AR778"/>
          <cell r="AS778"/>
          <cell r="AT778"/>
          <cell r="AU778"/>
          <cell r="AV778"/>
          <cell r="AW778"/>
          <cell r="AX778"/>
          <cell r="AY778"/>
          <cell r="AZ778"/>
          <cell r="BA778"/>
          <cell r="BB778"/>
          <cell r="BC778"/>
          <cell r="BD778"/>
          <cell r="BE778"/>
          <cell r="BF778"/>
          <cell r="BG778"/>
          <cell r="BH778"/>
          <cell r="BI778"/>
          <cell r="BJ778"/>
          <cell r="BK778"/>
          <cell r="BL778"/>
          <cell r="BM778"/>
          <cell r="BN778"/>
          <cell r="BO778"/>
          <cell r="BP778"/>
          <cell r="BQ778"/>
          <cell r="BR778"/>
          <cell r="BS778"/>
          <cell r="BT778"/>
          <cell r="BU778"/>
          <cell r="BV778"/>
          <cell r="BW778"/>
          <cell r="BX778"/>
          <cell r="BY778"/>
          <cell r="BZ778"/>
          <cell r="CA778"/>
          <cell r="CB778"/>
          <cell r="CC778"/>
          <cell r="CD778"/>
          <cell r="CE778"/>
          <cell r="CF778"/>
          <cell r="CG778"/>
          <cell r="CH778"/>
          <cell r="CI778"/>
          <cell r="CJ778"/>
          <cell r="CK778"/>
          <cell r="CL778"/>
          <cell r="CM778"/>
          <cell r="CN778"/>
          <cell r="CO778"/>
          <cell r="CP778"/>
          <cell r="CQ778"/>
          <cell r="CR778"/>
          <cell r="CS778"/>
          <cell r="CT778"/>
          <cell r="CU778"/>
          <cell r="CV778"/>
          <cell r="CW778"/>
          <cell r="CX778"/>
          <cell r="CY778"/>
          <cell r="CZ778"/>
          <cell r="DA778"/>
          <cell r="DB778"/>
          <cell r="DC778"/>
          <cell r="DD778"/>
          <cell r="DE778"/>
          <cell r="DF778"/>
          <cell r="DG778"/>
          <cell r="DH778"/>
          <cell r="DI778"/>
          <cell r="DJ778"/>
          <cell r="DK778"/>
          <cell r="DL778"/>
          <cell r="DM778"/>
          <cell r="DN778"/>
          <cell r="DO778"/>
          <cell r="DP778"/>
          <cell r="DQ778"/>
          <cell r="DR778"/>
          <cell r="DS778"/>
          <cell r="DT778"/>
          <cell r="DU778"/>
          <cell r="DV778"/>
          <cell r="DW778"/>
          <cell r="DX778"/>
          <cell r="DY778"/>
          <cell r="DZ778"/>
          <cell r="EA778"/>
          <cell r="EB778"/>
          <cell r="EC778"/>
          <cell r="ED778"/>
          <cell r="EE778"/>
          <cell r="EF778"/>
          <cell r="EG778"/>
          <cell r="EH778"/>
          <cell r="EI778"/>
          <cell r="EJ778"/>
          <cell r="EK778"/>
          <cell r="EL778"/>
          <cell r="EM778"/>
          <cell r="EN778"/>
          <cell r="EO778"/>
          <cell r="EP778"/>
          <cell r="EQ778"/>
          <cell r="ER778"/>
          <cell r="ES778"/>
          <cell r="ET778"/>
          <cell r="EU778" t="str">
            <v>$ -</v>
          </cell>
          <cell r="EV778"/>
          <cell r="EW778"/>
          <cell r="EX778"/>
          <cell r="EY778"/>
          <cell r="EZ778"/>
          <cell r="FA778"/>
          <cell r="FB778">
            <v>0</v>
          </cell>
          <cell r="FC778" t="str">
            <v>#¡VALOR!</v>
          </cell>
          <cell r="FD778">
            <v>0</v>
          </cell>
          <cell r="FE778" t="str">
            <v>$ 0</v>
          </cell>
          <cell r="FF778" t="str">
            <v>#¡VALOR!</v>
          </cell>
          <cell r="FG778" t="str">
            <v>#¡VALOR!</v>
          </cell>
          <cell r="FH778"/>
          <cell r="FI778"/>
          <cell r="FJ778" t="str">
            <v>#N/D</v>
          </cell>
          <cell r="FK778" t="str">
            <v>#N/D</v>
          </cell>
          <cell r="FL778" t="str">
            <v>$778</v>
          </cell>
          <cell r="FM778" t="str">
            <v>#N/D</v>
          </cell>
          <cell r="FN778" t="str">
            <v>#N/D</v>
          </cell>
          <cell r="FO778" t="str">
            <v>#N/D</v>
          </cell>
          <cell r="FP778" t="str">
            <v>#N/D</v>
          </cell>
          <cell r="FQ778" t="str">
            <v>#¡REF!</v>
          </cell>
          <cell r="FR778" t="str">
            <v>#N/D</v>
          </cell>
          <cell r="FS778"/>
          <cell r="FT778"/>
          <cell r="FU778"/>
          <cell r="FV778">
            <v>0</v>
          </cell>
          <cell r="FW778" t="str">
            <v>#N/D</v>
          </cell>
          <cell r="FX778"/>
          <cell r="FY778"/>
          <cell r="FZ778"/>
          <cell r="GA778"/>
          <cell r="GB778"/>
          <cell r="GC778"/>
        </row>
        <row r="779">
          <cell r="A779"/>
          <cell r="B779"/>
          <cell r="C779">
            <v>2025</v>
          </cell>
          <cell r="D779"/>
          <cell r="E779"/>
          <cell r="F779"/>
          <cell r="G779"/>
          <cell r="H779"/>
          <cell r="I779"/>
          <cell r="J779"/>
          <cell r="K779"/>
          <cell r="L779"/>
          <cell r="M779"/>
          <cell r="N779"/>
          <cell r="O779"/>
          <cell r="P779"/>
          <cell r="Q779"/>
          <cell r="R779"/>
          <cell r="S779"/>
          <cell r="T779"/>
          <cell r="U779"/>
          <cell r="V779"/>
          <cell r="W779"/>
          <cell r="X779"/>
          <cell r="Y779"/>
          <cell r="Z779"/>
          <cell r="AA779"/>
          <cell r="AB779"/>
          <cell r="AC779"/>
          <cell r="AD779"/>
          <cell r="AE779"/>
          <cell r="AF779"/>
          <cell r="AG779"/>
          <cell r="AH779"/>
          <cell r="AI779"/>
          <cell r="AJ779"/>
          <cell r="AK779"/>
          <cell r="AL779"/>
          <cell r="AM779" t="str">
            <v>#¡VALOR!</v>
          </cell>
          <cell r="AN779">
            <v>0</v>
          </cell>
          <cell r="AO779"/>
          <cell r="AP779"/>
          <cell r="AQ779"/>
          <cell r="AR779"/>
          <cell r="AS779"/>
          <cell r="AT779"/>
          <cell r="AU779"/>
          <cell r="AV779"/>
          <cell r="AW779"/>
          <cell r="AX779"/>
          <cell r="AY779"/>
          <cell r="AZ779"/>
          <cell r="BA779"/>
          <cell r="BB779"/>
          <cell r="BC779"/>
          <cell r="BD779"/>
          <cell r="BE779"/>
          <cell r="BF779"/>
          <cell r="BG779"/>
          <cell r="BH779"/>
          <cell r="BI779"/>
          <cell r="BJ779"/>
          <cell r="BK779"/>
          <cell r="BL779"/>
          <cell r="BM779"/>
          <cell r="BN779"/>
          <cell r="BO779"/>
          <cell r="BP779"/>
          <cell r="BQ779"/>
          <cell r="BR779"/>
          <cell r="BS779"/>
          <cell r="BT779"/>
          <cell r="BU779"/>
          <cell r="BV779"/>
          <cell r="BW779"/>
          <cell r="BX779"/>
          <cell r="BY779"/>
          <cell r="BZ779"/>
          <cell r="CA779"/>
          <cell r="CB779"/>
          <cell r="CC779"/>
          <cell r="CD779"/>
          <cell r="CE779"/>
          <cell r="CF779"/>
          <cell r="CG779"/>
          <cell r="CH779"/>
          <cell r="CI779"/>
          <cell r="CJ779"/>
          <cell r="CK779"/>
          <cell r="CL779"/>
          <cell r="CM779"/>
          <cell r="CN779"/>
          <cell r="CO779"/>
          <cell r="CP779"/>
          <cell r="CQ779"/>
          <cell r="CR779"/>
          <cell r="CS779"/>
          <cell r="CT779"/>
          <cell r="CU779"/>
          <cell r="CV779"/>
          <cell r="CW779"/>
          <cell r="CX779"/>
          <cell r="CY779"/>
          <cell r="CZ779"/>
          <cell r="DA779"/>
          <cell r="DB779"/>
          <cell r="DC779"/>
          <cell r="DD779"/>
          <cell r="DE779"/>
          <cell r="DF779"/>
          <cell r="DG779"/>
          <cell r="DH779"/>
          <cell r="DI779"/>
          <cell r="DJ779"/>
          <cell r="DK779"/>
          <cell r="DL779"/>
          <cell r="DM779"/>
          <cell r="DN779"/>
          <cell r="DO779"/>
          <cell r="DP779"/>
          <cell r="DQ779"/>
          <cell r="DR779"/>
          <cell r="DS779"/>
          <cell r="DT779"/>
          <cell r="DU779"/>
          <cell r="DV779"/>
          <cell r="DW779"/>
          <cell r="DX779"/>
          <cell r="DY779"/>
          <cell r="DZ779"/>
          <cell r="EA779"/>
          <cell r="EB779"/>
          <cell r="EC779"/>
          <cell r="ED779"/>
          <cell r="EE779"/>
          <cell r="EF779"/>
          <cell r="EG779"/>
          <cell r="EH779"/>
          <cell r="EI779"/>
          <cell r="EJ779"/>
          <cell r="EK779"/>
          <cell r="EL779"/>
          <cell r="EM779"/>
          <cell r="EN779"/>
          <cell r="EO779"/>
          <cell r="EP779"/>
          <cell r="EQ779"/>
          <cell r="ER779"/>
          <cell r="ES779"/>
          <cell r="ET779"/>
          <cell r="EU779" t="str">
            <v>$ -</v>
          </cell>
          <cell r="EV779"/>
          <cell r="EW779"/>
          <cell r="EX779"/>
          <cell r="EY779"/>
          <cell r="EZ779"/>
          <cell r="FA779"/>
          <cell r="FB779">
            <v>0</v>
          </cell>
          <cell r="FC779" t="str">
            <v>#¡VALOR!</v>
          </cell>
          <cell r="FD779">
            <v>0</v>
          </cell>
          <cell r="FE779" t="str">
            <v>$ 0</v>
          </cell>
          <cell r="FF779" t="str">
            <v>#¡VALOR!</v>
          </cell>
          <cell r="FG779" t="str">
            <v>#¡VALOR!</v>
          </cell>
          <cell r="FH779"/>
          <cell r="FI779"/>
          <cell r="FJ779" t="str">
            <v>#N/D</v>
          </cell>
          <cell r="FK779" t="str">
            <v>#N/D</v>
          </cell>
          <cell r="FL779" t="str">
            <v>$779</v>
          </cell>
          <cell r="FM779" t="str">
            <v>#N/D</v>
          </cell>
          <cell r="FN779" t="str">
            <v>#N/D</v>
          </cell>
          <cell r="FO779" t="str">
            <v>#N/D</v>
          </cell>
          <cell r="FP779" t="str">
            <v>#N/D</v>
          </cell>
          <cell r="FQ779" t="str">
            <v>#¡REF!</v>
          </cell>
          <cell r="FR779" t="str">
            <v>#N/D</v>
          </cell>
          <cell r="FS779"/>
          <cell r="FT779"/>
          <cell r="FU779"/>
          <cell r="FV779">
            <v>0</v>
          </cell>
          <cell r="FW779" t="str">
            <v>#N/D</v>
          </cell>
          <cell r="FX779"/>
          <cell r="FY779"/>
          <cell r="FZ779"/>
          <cell r="GA779"/>
          <cell r="GB779"/>
          <cell r="GC779"/>
        </row>
        <row r="780">
          <cell r="A780"/>
          <cell r="B780"/>
          <cell r="C780">
            <v>2025</v>
          </cell>
          <cell r="D780"/>
          <cell r="E780"/>
          <cell r="F780"/>
          <cell r="G780"/>
          <cell r="H780"/>
          <cell r="I780"/>
          <cell r="J780"/>
          <cell r="K780"/>
          <cell r="L780"/>
          <cell r="M780"/>
          <cell r="N780"/>
          <cell r="O780"/>
          <cell r="P780"/>
          <cell r="Q780"/>
          <cell r="R780"/>
          <cell r="S780"/>
          <cell r="T780"/>
          <cell r="U780"/>
          <cell r="V780"/>
          <cell r="W780"/>
          <cell r="X780"/>
          <cell r="Y780"/>
          <cell r="Z780"/>
          <cell r="AA780"/>
          <cell r="AB780"/>
          <cell r="AC780"/>
          <cell r="AD780"/>
          <cell r="AE780"/>
          <cell r="AF780"/>
          <cell r="AG780"/>
          <cell r="AH780"/>
          <cell r="AI780"/>
          <cell r="AJ780"/>
          <cell r="AK780"/>
          <cell r="AL780"/>
          <cell r="AM780" t="str">
            <v>#¡VALOR!</v>
          </cell>
          <cell r="AN780">
            <v>0</v>
          </cell>
          <cell r="AO780"/>
          <cell r="AP780"/>
          <cell r="AQ780"/>
          <cell r="AR780"/>
          <cell r="AS780"/>
          <cell r="AT780"/>
          <cell r="AU780"/>
          <cell r="AV780"/>
          <cell r="AW780"/>
          <cell r="AX780"/>
          <cell r="AY780"/>
          <cell r="AZ780"/>
          <cell r="BA780"/>
          <cell r="BB780"/>
          <cell r="BC780"/>
          <cell r="BD780"/>
          <cell r="BE780"/>
          <cell r="BF780"/>
          <cell r="BG780"/>
          <cell r="BH780"/>
          <cell r="BI780"/>
          <cell r="BJ780"/>
          <cell r="BK780"/>
          <cell r="BL780"/>
          <cell r="BM780"/>
          <cell r="BN780"/>
          <cell r="BO780"/>
          <cell r="BP780"/>
          <cell r="BQ780"/>
          <cell r="BR780"/>
          <cell r="BS780"/>
          <cell r="BT780"/>
          <cell r="BU780"/>
          <cell r="BV780"/>
          <cell r="BW780"/>
          <cell r="BX780"/>
          <cell r="BY780"/>
          <cell r="BZ780"/>
          <cell r="CA780"/>
          <cell r="CB780"/>
          <cell r="CC780"/>
          <cell r="CD780"/>
          <cell r="CE780"/>
          <cell r="CF780"/>
          <cell r="CG780"/>
          <cell r="CH780"/>
          <cell r="CI780"/>
          <cell r="CJ780"/>
          <cell r="CK780"/>
          <cell r="CL780"/>
          <cell r="CM780"/>
          <cell r="CN780"/>
          <cell r="CO780"/>
          <cell r="CP780"/>
          <cell r="CQ780"/>
          <cell r="CR780"/>
          <cell r="CS780"/>
          <cell r="CT780"/>
          <cell r="CU780"/>
          <cell r="CV780"/>
          <cell r="CW780"/>
          <cell r="CX780"/>
          <cell r="CY780"/>
          <cell r="CZ780"/>
          <cell r="DA780"/>
          <cell r="DB780"/>
          <cell r="DC780"/>
          <cell r="DD780"/>
          <cell r="DE780"/>
          <cell r="DF780"/>
          <cell r="DG780"/>
          <cell r="DH780"/>
          <cell r="DI780"/>
          <cell r="DJ780"/>
          <cell r="DK780"/>
          <cell r="DL780"/>
          <cell r="DM780"/>
          <cell r="DN780"/>
          <cell r="DO780"/>
          <cell r="DP780"/>
          <cell r="DQ780"/>
          <cell r="DR780"/>
          <cell r="DS780"/>
          <cell r="DT780"/>
          <cell r="DU780"/>
          <cell r="DV780"/>
          <cell r="DW780"/>
          <cell r="DX780"/>
          <cell r="DY780"/>
          <cell r="DZ780"/>
          <cell r="EA780"/>
          <cell r="EB780"/>
          <cell r="EC780"/>
          <cell r="ED780"/>
          <cell r="EE780"/>
          <cell r="EF780"/>
          <cell r="EG780"/>
          <cell r="EH780"/>
          <cell r="EI780"/>
          <cell r="EJ780"/>
          <cell r="EK780"/>
          <cell r="EL780"/>
          <cell r="EM780"/>
          <cell r="EN780"/>
          <cell r="EO780"/>
          <cell r="EP780"/>
          <cell r="EQ780"/>
          <cell r="ER780"/>
          <cell r="ES780"/>
          <cell r="ET780"/>
          <cell r="EU780" t="str">
            <v>$ -</v>
          </cell>
          <cell r="EV780"/>
          <cell r="EW780"/>
          <cell r="EX780"/>
          <cell r="EY780"/>
          <cell r="EZ780"/>
          <cell r="FA780"/>
          <cell r="FB780">
            <v>0</v>
          </cell>
          <cell r="FC780" t="str">
            <v>#¡VALOR!</v>
          </cell>
          <cell r="FD780">
            <v>0</v>
          </cell>
          <cell r="FE780" t="str">
            <v>$ 0</v>
          </cell>
          <cell r="FF780" t="str">
            <v>#¡VALOR!</v>
          </cell>
          <cell r="FG780" t="str">
            <v>#¡VALOR!</v>
          </cell>
          <cell r="FH780"/>
          <cell r="FI780"/>
          <cell r="FJ780" t="str">
            <v>#N/D</v>
          </cell>
          <cell r="FK780" t="str">
            <v>#N/D</v>
          </cell>
          <cell r="FL780" t="str">
            <v>$780</v>
          </cell>
          <cell r="FM780" t="str">
            <v>#N/D</v>
          </cell>
          <cell r="FN780" t="str">
            <v>#N/D</v>
          </cell>
          <cell r="FO780" t="str">
            <v>#N/D</v>
          </cell>
          <cell r="FP780" t="str">
            <v>#N/D</v>
          </cell>
          <cell r="FQ780" t="str">
            <v>#¡REF!</v>
          </cell>
          <cell r="FR780" t="str">
            <v>#N/D</v>
          </cell>
          <cell r="FS780"/>
          <cell r="FT780"/>
          <cell r="FU780"/>
          <cell r="FV780">
            <v>0</v>
          </cell>
          <cell r="FW780" t="str">
            <v>#N/D</v>
          </cell>
          <cell r="FX780"/>
          <cell r="FY780"/>
          <cell r="FZ780"/>
          <cell r="GA780"/>
          <cell r="GB780"/>
          <cell r="GC780"/>
        </row>
        <row r="781">
          <cell r="A781"/>
          <cell r="B781"/>
          <cell r="C781">
            <v>2025</v>
          </cell>
          <cell r="D781"/>
          <cell r="E781"/>
          <cell r="F781"/>
          <cell r="G781"/>
          <cell r="H781"/>
          <cell r="I781"/>
          <cell r="J781"/>
          <cell r="K781"/>
          <cell r="L781"/>
          <cell r="M781"/>
          <cell r="N781"/>
          <cell r="O781"/>
          <cell r="P781"/>
          <cell r="Q781"/>
          <cell r="R781"/>
          <cell r="S781"/>
          <cell r="T781"/>
          <cell r="U781"/>
          <cell r="V781"/>
          <cell r="W781"/>
          <cell r="X781"/>
          <cell r="Y781"/>
          <cell r="Z781"/>
          <cell r="AA781"/>
          <cell r="AB781"/>
          <cell r="AC781"/>
          <cell r="AD781"/>
          <cell r="AE781"/>
          <cell r="AF781"/>
          <cell r="AG781"/>
          <cell r="AH781"/>
          <cell r="AI781"/>
          <cell r="AJ781"/>
          <cell r="AK781"/>
          <cell r="AL781"/>
          <cell r="AM781" t="str">
            <v>#¡VALOR!</v>
          </cell>
          <cell r="AN781">
            <v>0</v>
          </cell>
          <cell r="AO781"/>
          <cell r="AP781"/>
          <cell r="AQ781"/>
          <cell r="AR781"/>
          <cell r="AS781"/>
          <cell r="AT781"/>
          <cell r="AU781"/>
          <cell r="AV781"/>
          <cell r="AW781"/>
          <cell r="AX781"/>
          <cell r="AY781"/>
          <cell r="AZ781"/>
          <cell r="BA781"/>
          <cell r="BB781"/>
          <cell r="BC781"/>
          <cell r="BD781"/>
          <cell r="BE781"/>
          <cell r="BF781"/>
          <cell r="BG781"/>
          <cell r="BH781"/>
          <cell r="BI781"/>
          <cell r="BJ781"/>
          <cell r="BK781"/>
          <cell r="BL781"/>
          <cell r="BM781"/>
          <cell r="BN781"/>
          <cell r="BO781"/>
          <cell r="BP781"/>
          <cell r="BQ781"/>
          <cell r="BR781"/>
          <cell r="BS781"/>
          <cell r="BT781"/>
          <cell r="BU781"/>
          <cell r="BV781"/>
          <cell r="BW781"/>
          <cell r="BX781"/>
          <cell r="BY781"/>
          <cell r="BZ781"/>
          <cell r="CA781"/>
          <cell r="CB781"/>
          <cell r="CC781"/>
          <cell r="CD781"/>
          <cell r="CE781"/>
          <cell r="CF781"/>
          <cell r="CG781"/>
          <cell r="CH781"/>
          <cell r="CI781"/>
          <cell r="CJ781"/>
          <cell r="CK781"/>
          <cell r="CL781"/>
          <cell r="CM781"/>
          <cell r="CN781"/>
          <cell r="CO781"/>
          <cell r="CP781"/>
          <cell r="CQ781"/>
          <cell r="CR781"/>
          <cell r="CS781"/>
          <cell r="CT781"/>
          <cell r="CU781"/>
          <cell r="CV781"/>
          <cell r="CW781"/>
          <cell r="CX781"/>
          <cell r="CY781"/>
          <cell r="CZ781"/>
          <cell r="DA781"/>
          <cell r="DB781"/>
          <cell r="DC781"/>
          <cell r="DD781"/>
          <cell r="DE781"/>
          <cell r="DF781"/>
          <cell r="DG781"/>
          <cell r="DH781"/>
          <cell r="DI781"/>
          <cell r="DJ781"/>
          <cell r="DK781"/>
          <cell r="DL781"/>
          <cell r="DM781"/>
          <cell r="DN781"/>
          <cell r="DO781"/>
          <cell r="DP781"/>
          <cell r="DQ781"/>
          <cell r="DR781"/>
          <cell r="DS781"/>
          <cell r="DT781"/>
          <cell r="DU781"/>
          <cell r="DV781"/>
          <cell r="DW781"/>
          <cell r="DX781"/>
          <cell r="DY781"/>
          <cell r="DZ781"/>
          <cell r="EA781"/>
          <cell r="EB781"/>
          <cell r="EC781"/>
          <cell r="ED781"/>
          <cell r="EE781"/>
          <cell r="EF781"/>
          <cell r="EG781"/>
          <cell r="EH781"/>
          <cell r="EI781"/>
          <cell r="EJ781"/>
          <cell r="EK781"/>
          <cell r="EL781"/>
          <cell r="EM781"/>
          <cell r="EN781"/>
          <cell r="EO781"/>
          <cell r="EP781"/>
          <cell r="EQ781"/>
          <cell r="ER781"/>
          <cell r="ES781"/>
          <cell r="ET781"/>
          <cell r="EU781" t="str">
            <v>$ -</v>
          </cell>
          <cell r="EV781"/>
          <cell r="EW781"/>
          <cell r="EX781"/>
          <cell r="EY781"/>
          <cell r="EZ781"/>
          <cell r="FA781"/>
          <cell r="FB781">
            <v>0</v>
          </cell>
          <cell r="FC781" t="str">
            <v>#¡VALOR!</v>
          </cell>
          <cell r="FD781">
            <v>0</v>
          </cell>
          <cell r="FE781" t="str">
            <v>$ 0</v>
          </cell>
          <cell r="FF781" t="str">
            <v>#¡VALOR!</v>
          </cell>
          <cell r="FG781" t="str">
            <v>#¡VALOR!</v>
          </cell>
          <cell r="FH781"/>
          <cell r="FI781"/>
          <cell r="FJ781" t="str">
            <v>#N/D</v>
          </cell>
          <cell r="FK781" t="str">
            <v>#N/D</v>
          </cell>
          <cell r="FL781" t="str">
            <v>$781</v>
          </cell>
          <cell r="FM781" t="str">
            <v>#N/D</v>
          </cell>
          <cell r="FN781" t="str">
            <v>#N/D</v>
          </cell>
          <cell r="FO781" t="str">
            <v>#N/D</v>
          </cell>
          <cell r="FP781" t="str">
            <v>#N/D</v>
          </cell>
          <cell r="FQ781" t="str">
            <v>#¡REF!</v>
          </cell>
          <cell r="FR781" t="str">
            <v>#N/D</v>
          </cell>
          <cell r="FS781"/>
          <cell r="FT781"/>
          <cell r="FU781"/>
          <cell r="FV781">
            <v>0</v>
          </cell>
          <cell r="FW781" t="str">
            <v>#N/D</v>
          </cell>
          <cell r="FX781"/>
          <cell r="FY781"/>
          <cell r="FZ781"/>
          <cell r="GA781"/>
          <cell r="GB781"/>
          <cell r="GC781"/>
        </row>
        <row r="782">
          <cell r="A782"/>
          <cell r="B782"/>
          <cell r="C782">
            <v>2025</v>
          </cell>
          <cell r="D782"/>
          <cell r="E782"/>
          <cell r="F782"/>
          <cell r="G782"/>
          <cell r="H782"/>
          <cell r="I782"/>
          <cell r="J782"/>
          <cell r="K782"/>
          <cell r="L782"/>
          <cell r="M782"/>
          <cell r="N782"/>
          <cell r="O782"/>
          <cell r="P782"/>
          <cell r="Q782"/>
          <cell r="R782"/>
          <cell r="S782"/>
          <cell r="T782"/>
          <cell r="U782"/>
          <cell r="V782"/>
          <cell r="W782"/>
          <cell r="X782"/>
          <cell r="Y782"/>
          <cell r="Z782"/>
          <cell r="AA782"/>
          <cell r="AB782"/>
          <cell r="AC782"/>
          <cell r="AD782"/>
          <cell r="AE782"/>
          <cell r="AF782"/>
          <cell r="AG782"/>
          <cell r="AH782"/>
          <cell r="AI782"/>
          <cell r="AJ782"/>
          <cell r="AK782"/>
          <cell r="AL782"/>
          <cell r="AM782" t="str">
            <v>#¡VALOR!</v>
          </cell>
          <cell r="AN782">
            <v>0</v>
          </cell>
          <cell r="AO782"/>
          <cell r="AP782"/>
          <cell r="AQ782"/>
          <cell r="AR782"/>
          <cell r="AS782"/>
          <cell r="AT782"/>
          <cell r="AU782"/>
          <cell r="AV782"/>
          <cell r="AW782"/>
          <cell r="AX782"/>
          <cell r="AY782"/>
          <cell r="AZ782"/>
          <cell r="BA782"/>
          <cell r="BB782"/>
          <cell r="BC782"/>
          <cell r="BD782"/>
          <cell r="BE782"/>
          <cell r="BF782"/>
          <cell r="BG782"/>
          <cell r="BH782"/>
          <cell r="BI782"/>
          <cell r="BJ782"/>
          <cell r="BK782"/>
          <cell r="BL782"/>
          <cell r="BM782"/>
          <cell r="BN782"/>
          <cell r="BO782"/>
          <cell r="BP782"/>
          <cell r="BQ782"/>
          <cell r="BR782"/>
          <cell r="BS782"/>
          <cell r="BT782"/>
          <cell r="BU782"/>
          <cell r="BV782"/>
          <cell r="BW782"/>
          <cell r="BX782"/>
          <cell r="BY782"/>
          <cell r="BZ782"/>
          <cell r="CA782"/>
          <cell r="CB782"/>
          <cell r="CC782"/>
          <cell r="CD782"/>
          <cell r="CE782"/>
          <cell r="CF782"/>
          <cell r="CG782"/>
          <cell r="CH782"/>
          <cell r="CI782"/>
          <cell r="CJ782"/>
          <cell r="CK782"/>
          <cell r="CL782"/>
          <cell r="CM782"/>
          <cell r="CN782"/>
          <cell r="CO782"/>
          <cell r="CP782"/>
          <cell r="CQ782"/>
          <cell r="CR782"/>
          <cell r="CS782"/>
          <cell r="CT782"/>
          <cell r="CU782"/>
          <cell r="CV782"/>
          <cell r="CW782"/>
          <cell r="CX782"/>
          <cell r="CY782"/>
          <cell r="CZ782"/>
          <cell r="DA782"/>
          <cell r="DB782"/>
          <cell r="DC782"/>
          <cell r="DD782"/>
          <cell r="DE782"/>
          <cell r="DF782"/>
          <cell r="DG782"/>
          <cell r="DH782"/>
          <cell r="DI782"/>
          <cell r="DJ782"/>
          <cell r="DK782"/>
          <cell r="DL782"/>
          <cell r="DM782"/>
          <cell r="DN782"/>
          <cell r="DO782"/>
          <cell r="DP782"/>
          <cell r="DQ782"/>
          <cell r="DR782"/>
          <cell r="DS782"/>
          <cell r="DT782"/>
          <cell r="DU782"/>
          <cell r="DV782"/>
          <cell r="DW782"/>
          <cell r="DX782"/>
          <cell r="DY782"/>
          <cell r="DZ782"/>
          <cell r="EA782"/>
          <cell r="EB782"/>
          <cell r="EC782"/>
          <cell r="ED782"/>
          <cell r="EE782"/>
          <cell r="EF782"/>
          <cell r="EG782"/>
          <cell r="EH782"/>
          <cell r="EI782"/>
          <cell r="EJ782"/>
          <cell r="EK782"/>
          <cell r="EL782"/>
          <cell r="EM782"/>
          <cell r="EN782"/>
          <cell r="EO782"/>
          <cell r="EP782"/>
          <cell r="EQ782"/>
          <cell r="ER782"/>
          <cell r="ES782"/>
          <cell r="ET782"/>
          <cell r="EU782" t="str">
            <v>$ -</v>
          </cell>
          <cell r="EV782"/>
          <cell r="EW782"/>
          <cell r="EX782"/>
          <cell r="EY782"/>
          <cell r="EZ782"/>
          <cell r="FA782"/>
          <cell r="FB782">
            <v>0</v>
          </cell>
          <cell r="FC782" t="str">
            <v>#¡VALOR!</v>
          </cell>
          <cell r="FD782">
            <v>0</v>
          </cell>
          <cell r="FE782" t="str">
            <v>$ 0</v>
          </cell>
          <cell r="FF782" t="str">
            <v>#¡VALOR!</v>
          </cell>
          <cell r="FG782" t="str">
            <v>#¡VALOR!</v>
          </cell>
          <cell r="FH782"/>
          <cell r="FI782"/>
          <cell r="FJ782" t="str">
            <v>#N/D</v>
          </cell>
          <cell r="FK782" t="str">
            <v>#N/D</v>
          </cell>
          <cell r="FL782" t="str">
            <v>$782</v>
          </cell>
          <cell r="FM782" t="str">
            <v>#N/D</v>
          </cell>
          <cell r="FN782" t="str">
            <v>#N/D</v>
          </cell>
          <cell r="FO782" t="str">
            <v>#N/D</v>
          </cell>
          <cell r="FP782" t="str">
            <v>#N/D</v>
          </cell>
          <cell r="FQ782" t="str">
            <v>#¡REF!</v>
          </cell>
          <cell r="FR782" t="str">
            <v>#N/D</v>
          </cell>
          <cell r="FS782"/>
          <cell r="FT782"/>
          <cell r="FU782"/>
          <cell r="FV782">
            <v>0</v>
          </cell>
          <cell r="FW782" t="str">
            <v>#N/D</v>
          </cell>
          <cell r="FX782"/>
          <cell r="FY782"/>
          <cell r="FZ782"/>
          <cell r="GA782"/>
          <cell r="GB782"/>
          <cell r="GC782"/>
        </row>
        <row r="783">
          <cell r="A783">
            <v>1070959694</v>
          </cell>
          <cell r="B783"/>
          <cell r="C783">
            <v>2025</v>
          </cell>
          <cell r="D783"/>
          <cell r="E783"/>
          <cell r="F783"/>
          <cell r="G783"/>
          <cell r="H783"/>
          <cell r="I783"/>
          <cell r="J783"/>
          <cell r="K783"/>
          <cell r="L783"/>
          <cell r="M783"/>
          <cell r="N783"/>
          <cell r="O783"/>
          <cell r="P783"/>
          <cell r="Q783"/>
          <cell r="R783"/>
          <cell r="S783"/>
          <cell r="T783"/>
          <cell r="U783"/>
          <cell r="V783"/>
          <cell r="W783"/>
          <cell r="X783"/>
          <cell r="Y783"/>
          <cell r="Z783"/>
          <cell r="AA783"/>
          <cell r="AB783"/>
          <cell r="AC783"/>
          <cell r="AD783"/>
          <cell r="AE783"/>
          <cell r="AF783"/>
          <cell r="AG783"/>
          <cell r="AH783"/>
          <cell r="AI783"/>
          <cell r="AJ783"/>
          <cell r="AK783"/>
          <cell r="AL783"/>
          <cell r="AM783" t="str">
            <v>#¡VALOR!</v>
          </cell>
          <cell r="AN783">
            <v>0</v>
          </cell>
          <cell r="AO783"/>
          <cell r="AP783"/>
          <cell r="AQ783"/>
          <cell r="AR783"/>
          <cell r="AS783"/>
          <cell r="AT783"/>
          <cell r="AU783"/>
          <cell r="AV783"/>
          <cell r="AW783"/>
          <cell r="AX783"/>
          <cell r="AY783"/>
          <cell r="AZ783"/>
          <cell r="BA783"/>
          <cell r="BB783"/>
          <cell r="BC783"/>
          <cell r="BD783"/>
          <cell r="BE783"/>
          <cell r="BF783"/>
          <cell r="BG783"/>
          <cell r="BH783"/>
          <cell r="BI783"/>
          <cell r="BJ783"/>
          <cell r="BK783"/>
          <cell r="BL783"/>
          <cell r="BM783"/>
          <cell r="BN783"/>
          <cell r="BO783"/>
          <cell r="BP783"/>
          <cell r="BQ783"/>
          <cell r="BR783"/>
          <cell r="BS783"/>
          <cell r="BT783"/>
          <cell r="BU783"/>
          <cell r="BV783"/>
          <cell r="BW783"/>
          <cell r="BX783"/>
          <cell r="BY783"/>
          <cell r="BZ783"/>
          <cell r="CA783"/>
          <cell r="CB783"/>
          <cell r="CC783"/>
          <cell r="CD783"/>
          <cell r="CE783"/>
          <cell r="CF783"/>
          <cell r="CG783"/>
          <cell r="CH783"/>
          <cell r="CI783"/>
          <cell r="CJ783"/>
          <cell r="CK783"/>
          <cell r="CL783"/>
          <cell r="CM783"/>
          <cell r="CN783"/>
          <cell r="CO783"/>
          <cell r="CP783"/>
          <cell r="CQ783"/>
          <cell r="CR783"/>
          <cell r="CS783"/>
          <cell r="CT783"/>
          <cell r="CU783"/>
          <cell r="CV783"/>
          <cell r="CW783"/>
          <cell r="CX783"/>
          <cell r="CY783"/>
          <cell r="CZ783"/>
          <cell r="DA783"/>
          <cell r="DB783"/>
          <cell r="DC783"/>
          <cell r="DD783"/>
          <cell r="DE783"/>
          <cell r="DF783"/>
          <cell r="DG783"/>
          <cell r="DH783"/>
          <cell r="DI783"/>
          <cell r="DJ783"/>
          <cell r="DK783"/>
          <cell r="DL783"/>
          <cell r="DM783"/>
          <cell r="DN783"/>
          <cell r="DO783"/>
          <cell r="DP783"/>
          <cell r="DQ783"/>
          <cell r="DR783"/>
          <cell r="DS783"/>
          <cell r="DT783"/>
          <cell r="DU783"/>
          <cell r="DV783"/>
          <cell r="DW783"/>
          <cell r="DX783"/>
          <cell r="DY783"/>
          <cell r="DZ783"/>
          <cell r="EA783"/>
          <cell r="EB783"/>
          <cell r="EC783"/>
          <cell r="ED783"/>
          <cell r="EE783"/>
          <cell r="EF783"/>
          <cell r="EG783"/>
          <cell r="EH783"/>
          <cell r="EI783"/>
          <cell r="EJ783"/>
          <cell r="EK783"/>
          <cell r="EL783"/>
          <cell r="EM783"/>
          <cell r="EN783"/>
          <cell r="EO783"/>
          <cell r="EP783"/>
          <cell r="EQ783"/>
          <cell r="ER783"/>
          <cell r="ES783"/>
          <cell r="ET783"/>
          <cell r="EU783" t="str">
            <v>$ -</v>
          </cell>
          <cell r="EV783"/>
          <cell r="EW783"/>
          <cell r="EX783"/>
          <cell r="EY783"/>
          <cell r="EZ783"/>
          <cell r="FA783"/>
          <cell r="FB783">
            <v>0</v>
          </cell>
          <cell r="FC783" t="str">
            <v>#¡VALOR!</v>
          </cell>
          <cell r="FD783">
            <v>0</v>
          </cell>
          <cell r="FE783" t="str">
            <v>$ 0</v>
          </cell>
          <cell r="FF783" t="str">
            <v>#¡VALOR!</v>
          </cell>
          <cell r="FG783" t="str">
            <v>#¡VALOR!</v>
          </cell>
          <cell r="FH783"/>
          <cell r="FI783"/>
          <cell r="FJ783" t="str">
            <v>#N/D</v>
          </cell>
          <cell r="FK783" t="str">
            <v>#N/D</v>
          </cell>
          <cell r="FL783" t="str">
            <v>$783</v>
          </cell>
          <cell r="FM783" t="str">
            <v>#N/D</v>
          </cell>
          <cell r="FN783" t="str">
            <v>#N/D</v>
          </cell>
          <cell r="FO783" t="str">
            <v>#N/D</v>
          </cell>
          <cell r="FP783" t="str">
            <v>#N/D</v>
          </cell>
          <cell r="FQ783" t="str">
            <v>#¡REF!</v>
          </cell>
          <cell r="FR783" t="str">
            <v>#N/D</v>
          </cell>
          <cell r="FS783"/>
          <cell r="FT783"/>
          <cell r="FU783"/>
          <cell r="FV783">
            <v>0</v>
          </cell>
          <cell r="FW783" t="str">
            <v>#N/D</v>
          </cell>
          <cell r="FX783"/>
          <cell r="FY783"/>
          <cell r="FZ783"/>
          <cell r="GA783"/>
          <cell r="GB783"/>
          <cell r="GC783"/>
        </row>
        <row r="784">
          <cell r="A784"/>
          <cell r="B784"/>
          <cell r="C784">
            <v>2025</v>
          </cell>
          <cell r="D784"/>
          <cell r="E784"/>
          <cell r="F784"/>
          <cell r="G784"/>
          <cell r="H784"/>
          <cell r="I784"/>
          <cell r="J784"/>
          <cell r="K784"/>
          <cell r="L784"/>
          <cell r="M784"/>
          <cell r="N784"/>
          <cell r="O784"/>
          <cell r="P784"/>
          <cell r="Q784"/>
          <cell r="R784"/>
          <cell r="S784"/>
          <cell r="T784"/>
          <cell r="U784"/>
          <cell r="V784"/>
          <cell r="W784"/>
          <cell r="X784"/>
          <cell r="Y784"/>
          <cell r="Z784"/>
          <cell r="AA784"/>
          <cell r="AB784"/>
          <cell r="AC784"/>
          <cell r="AD784"/>
          <cell r="AE784"/>
          <cell r="AF784"/>
          <cell r="AG784"/>
          <cell r="AH784"/>
          <cell r="AI784"/>
          <cell r="AJ784"/>
          <cell r="AK784"/>
          <cell r="AL784"/>
          <cell r="AM784" t="str">
            <v>#¡VALOR!</v>
          </cell>
          <cell r="AN784">
            <v>0</v>
          </cell>
          <cell r="AO784"/>
          <cell r="AP784"/>
          <cell r="AQ784"/>
          <cell r="AR784"/>
          <cell r="AS784"/>
          <cell r="AT784"/>
          <cell r="AU784"/>
          <cell r="AV784"/>
          <cell r="AW784"/>
          <cell r="AX784"/>
          <cell r="AY784"/>
          <cell r="AZ784"/>
          <cell r="BA784"/>
          <cell r="BB784"/>
          <cell r="BC784"/>
          <cell r="BD784"/>
          <cell r="BE784"/>
          <cell r="BF784"/>
          <cell r="BG784"/>
          <cell r="BH784"/>
          <cell r="BI784"/>
          <cell r="BJ784"/>
          <cell r="BK784"/>
          <cell r="BL784"/>
          <cell r="BM784"/>
          <cell r="BN784"/>
          <cell r="BO784"/>
          <cell r="BP784"/>
          <cell r="BQ784"/>
          <cell r="BR784"/>
          <cell r="BS784"/>
          <cell r="BT784"/>
          <cell r="BU784"/>
          <cell r="BV784"/>
          <cell r="BW784"/>
          <cell r="BX784"/>
          <cell r="BY784"/>
          <cell r="BZ784"/>
          <cell r="CA784"/>
          <cell r="CB784"/>
          <cell r="CC784"/>
          <cell r="CD784"/>
          <cell r="CE784"/>
          <cell r="CF784"/>
          <cell r="CG784"/>
          <cell r="CH784"/>
          <cell r="CI784"/>
          <cell r="CJ784"/>
          <cell r="CK784"/>
          <cell r="CL784"/>
          <cell r="CM784"/>
          <cell r="CN784"/>
          <cell r="CO784"/>
          <cell r="CP784"/>
          <cell r="CQ784"/>
          <cell r="CR784"/>
          <cell r="CS784"/>
          <cell r="CT784"/>
          <cell r="CU784"/>
          <cell r="CV784"/>
          <cell r="CW784"/>
          <cell r="CX784"/>
          <cell r="CY784"/>
          <cell r="CZ784"/>
          <cell r="DA784"/>
          <cell r="DB784"/>
          <cell r="DC784"/>
          <cell r="DD784"/>
          <cell r="DE784"/>
          <cell r="DF784"/>
          <cell r="DG784"/>
          <cell r="DH784"/>
          <cell r="DI784"/>
          <cell r="DJ784"/>
          <cell r="DK784"/>
          <cell r="DL784"/>
          <cell r="DM784"/>
          <cell r="DN784"/>
          <cell r="DO784"/>
          <cell r="DP784"/>
          <cell r="DQ784"/>
          <cell r="DR784"/>
          <cell r="DS784"/>
          <cell r="DT784"/>
          <cell r="DU784"/>
          <cell r="DV784"/>
          <cell r="DW784"/>
          <cell r="DX784"/>
          <cell r="DY784"/>
          <cell r="DZ784"/>
          <cell r="EA784"/>
          <cell r="EB784"/>
          <cell r="EC784"/>
          <cell r="ED784"/>
          <cell r="EE784"/>
          <cell r="EF784"/>
          <cell r="EG784"/>
          <cell r="EH784"/>
          <cell r="EI784"/>
          <cell r="EJ784"/>
          <cell r="EK784"/>
          <cell r="EL784"/>
          <cell r="EM784"/>
          <cell r="EN784"/>
          <cell r="EO784"/>
          <cell r="EP784"/>
          <cell r="EQ784"/>
          <cell r="ER784"/>
          <cell r="ES784"/>
          <cell r="ET784"/>
          <cell r="EU784" t="str">
            <v>$ -</v>
          </cell>
          <cell r="EV784"/>
          <cell r="EW784"/>
          <cell r="EX784"/>
          <cell r="EY784"/>
          <cell r="EZ784"/>
          <cell r="FA784"/>
          <cell r="FB784">
            <v>0</v>
          </cell>
          <cell r="FC784" t="str">
            <v>#¡VALOR!</v>
          </cell>
          <cell r="FD784">
            <v>0</v>
          </cell>
          <cell r="FE784" t="str">
            <v>$ 0</v>
          </cell>
          <cell r="FF784" t="str">
            <v>#¡VALOR!</v>
          </cell>
          <cell r="FG784" t="str">
            <v>#¡VALOR!</v>
          </cell>
          <cell r="FH784"/>
          <cell r="FI784"/>
          <cell r="FJ784" t="str">
            <v>#N/D</v>
          </cell>
          <cell r="FK784" t="str">
            <v>#N/D</v>
          </cell>
          <cell r="FL784" t="str">
            <v>$784</v>
          </cell>
          <cell r="FM784" t="str">
            <v>#N/D</v>
          </cell>
          <cell r="FN784" t="str">
            <v>#N/D</v>
          </cell>
          <cell r="FO784" t="str">
            <v>#N/D</v>
          </cell>
          <cell r="FP784" t="str">
            <v>#N/D</v>
          </cell>
          <cell r="FQ784" t="str">
            <v>#¡REF!</v>
          </cell>
          <cell r="FR784" t="str">
            <v>#N/D</v>
          </cell>
          <cell r="FS784"/>
          <cell r="FT784"/>
          <cell r="FU784"/>
          <cell r="FV784">
            <v>0</v>
          </cell>
          <cell r="FW784" t="str">
            <v>#N/D</v>
          </cell>
          <cell r="FX784"/>
          <cell r="FY784"/>
          <cell r="FZ784"/>
          <cell r="GA784"/>
          <cell r="GB784"/>
          <cell r="GC784"/>
        </row>
        <row r="785">
          <cell r="A785"/>
          <cell r="B785"/>
          <cell r="C785">
            <v>2025</v>
          </cell>
          <cell r="D785"/>
          <cell r="E785"/>
          <cell r="F785"/>
          <cell r="G785"/>
          <cell r="H785"/>
          <cell r="I785"/>
          <cell r="J785"/>
          <cell r="K785"/>
          <cell r="L785"/>
          <cell r="M785"/>
          <cell r="N785"/>
          <cell r="O785"/>
          <cell r="P785"/>
          <cell r="Q785"/>
          <cell r="R785"/>
          <cell r="S785"/>
          <cell r="T785"/>
          <cell r="U785"/>
          <cell r="V785"/>
          <cell r="W785"/>
          <cell r="X785"/>
          <cell r="Y785"/>
          <cell r="Z785"/>
          <cell r="AA785"/>
          <cell r="AB785"/>
          <cell r="AC785"/>
          <cell r="AD785"/>
          <cell r="AE785"/>
          <cell r="AF785"/>
          <cell r="AG785"/>
          <cell r="AH785"/>
          <cell r="AI785"/>
          <cell r="AJ785"/>
          <cell r="AK785"/>
          <cell r="AL785"/>
          <cell r="AM785" t="str">
            <v>#¡VALOR!</v>
          </cell>
          <cell r="AN785">
            <v>0</v>
          </cell>
          <cell r="AO785"/>
          <cell r="AP785"/>
          <cell r="AQ785"/>
          <cell r="AR785"/>
          <cell r="AS785"/>
          <cell r="AT785"/>
          <cell r="AU785"/>
          <cell r="AV785"/>
          <cell r="AW785"/>
          <cell r="AX785"/>
          <cell r="AY785"/>
          <cell r="AZ785"/>
          <cell r="BA785"/>
          <cell r="BB785"/>
          <cell r="BC785"/>
          <cell r="BD785"/>
          <cell r="BE785"/>
          <cell r="BF785"/>
          <cell r="BG785"/>
          <cell r="BH785"/>
          <cell r="BI785"/>
          <cell r="BJ785"/>
          <cell r="BK785"/>
          <cell r="BL785"/>
          <cell r="BM785"/>
          <cell r="BN785"/>
          <cell r="BO785"/>
          <cell r="BP785"/>
          <cell r="BQ785"/>
          <cell r="BR785"/>
          <cell r="BS785"/>
          <cell r="BT785"/>
          <cell r="BU785"/>
          <cell r="BV785"/>
          <cell r="BW785"/>
          <cell r="BX785"/>
          <cell r="BY785"/>
          <cell r="BZ785"/>
          <cell r="CA785"/>
          <cell r="CB785"/>
          <cell r="CC785"/>
          <cell r="CD785"/>
          <cell r="CE785"/>
          <cell r="CF785"/>
          <cell r="CG785"/>
          <cell r="CH785"/>
          <cell r="CI785"/>
          <cell r="CJ785"/>
          <cell r="CK785"/>
          <cell r="CL785"/>
          <cell r="CM785"/>
          <cell r="CN785"/>
          <cell r="CO785"/>
          <cell r="CP785"/>
          <cell r="CQ785"/>
          <cell r="CR785"/>
          <cell r="CS785"/>
          <cell r="CT785"/>
          <cell r="CU785"/>
          <cell r="CV785"/>
          <cell r="CW785"/>
          <cell r="CX785"/>
          <cell r="CY785"/>
          <cell r="CZ785"/>
          <cell r="DA785"/>
          <cell r="DB785"/>
          <cell r="DC785"/>
          <cell r="DD785"/>
          <cell r="DE785"/>
          <cell r="DF785"/>
          <cell r="DG785"/>
          <cell r="DH785"/>
          <cell r="DI785"/>
          <cell r="DJ785"/>
          <cell r="DK785"/>
          <cell r="DL785"/>
          <cell r="DM785"/>
          <cell r="DN785"/>
          <cell r="DO785"/>
          <cell r="DP785"/>
          <cell r="DQ785"/>
          <cell r="DR785"/>
          <cell r="DS785"/>
          <cell r="DT785"/>
          <cell r="DU785"/>
          <cell r="DV785"/>
          <cell r="DW785"/>
          <cell r="DX785"/>
          <cell r="DY785"/>
          <cell r="DZ785"/>
          <cell r="EA785"/>
          <cell r="EB785"/>
          <cell r="EC785"/>
          <cell r="ED785"/>
          <cell r="EE785"/>
          <cell r="EF785"/>
          <cell r="EG785"/>
          <cell r="EH785"/>
          <cell r="EI785"/>
          <cell r="EJ785"/>
          <cell r="EK785"/>
          <cell r="EL785"/>
          <cell r="EM785"/>
          <cell r="EN785"/>
          <cell r="EO785"/>
          <cell r="EP785"/>
          <cell r="EQ785"/>
          <cell r="ER785"/>
          <cell r="ES785"/>
          <cell r="ET785"/>
          <cell r="EU785" t="str">
            <v>$ -</v>
          </cell>
          <cell r="EV785"/>
          <cell r="EW785"/>
          <cell r="EX785"/>
          <cell r="EY785"/>
          <cell r="EZ785"/>
          <cell r="FA785"/>
          <cell r="FB785">
            <v>0</v>
          </cell>
          <cell r="FC785" t="str">
            <v>#¡VALOR!</v>
          </cell>
          <cell r="FD785">
            <v>0</v>
          </cell>
          <cell r="FE785" t="str">
            <v>$ 0</v>
          </cell>
          <cell r="FF785" t="str">
            <v>#¡VALOR!</v>
          </cell>
          <cell r="FG785" t="str">
            <v>#¡VALOR!</v>
          </cell>
          <cell r="FH785"/>
          <cell r="FI785"/>
          <cell r="FJ785" t="str">
            <v>#N/D</v>
          </cell>
          <cell r="FK785" t="str">
            <v>#N/D</v>
          </cell>
          <cell r="FL785" t="str">
            <v>$785</v>
          </cell>
          <cell r="FM785" t="str">
            <v>#N/D</v>
          </cell>
          <cell r="FN785" t="str">
            <v>#N/D</v>
          </cell>
          <cell r="FO785" t="str">
            <v>#N/D</v>
          </cell>
          <cell r="FP785" t="str">
            <v>#N/D</v>
          </cell>
          <cell r="FQ785" t="str">
            <v>#¡REF!</v>
          </cell>
          <cell r="FR785" t="str">
            <v>#N/D</v>
          </cell>
          <cell r="FS785"/>
          <cell r="FT785"/>
          <cell r="FU785"/>
          <cell r="FV785">
            <v>0</v>
          </cell>
          <cell r="FW785" t="str">
            <v>#N/D</v>
          </cell>
          <cell r="FX785"/>
          <cell r="FY785"/>
          <cell r="FZ785"/>
          <cell r="GA785"/>
          <cell r="GB785"/>
          <cell r="GC785"/>
        </row>
        <row r="786">
          <cell r="A786"/>
          <cell r="B786"/>
          <cell r="C786">
            <v>2025</v>
          </cell>
          <cell r="D786"/>
          <cell r="E786"/>
          <cell r="F786"/>
          <cell r="G786"/>
          <cell r="H786"/>
          <cell r="I786"/>
          <cell r="J786"/>
          <cell r="K786"/>
          <cell r="L786"/>
          <cell r="M786"/>
          <cell r="N786"/>
          <cell r="O786"/>
          <cell r="P786"/>
          <cell r="Q786"/>
          <cell r="R786"/>
          <cell r="S786"/>
          <cell r="T786"/>
          <cell r="U786"/>
          <cell r="V786"/>
          <cell r="W786"/>
          <cell r="X786"/>
          <cell r="Y786"/>
          <cell r="Z786"/>
          <cell r="AA786"/>
          <cell r="AB786"/>
          <cell r="AC786"/>
          <cell r="AD786"/>
          <cell r="AE786"/>
          <cell r="AF786"/>
          <cell r="AG786"/>
          <cell r="AH786"/>
          <cell r="AI786"/>
          <cell r="AJ786"/>
          <cell r="AK786"/>
          <cell r="AL786"/>
          <cell r="AM786" t="str">
            <v>#¡VALOR!</v>
          </cell>
          <cell r="AN786">
            <v>0</v>
          </cell>
          <cell r="AO786"/>
          <cell r="AP786"/>
          <cell r="AQ786"/>
          <cell r="AR786"/>
          <cell r="AS786"/>
          <cell r="AT786"/>
          <cell r="AU786"/>
          <cell r="AV786"/>
          <cell r="AW786"/>
          <cell r="AX786"/>
          <cell r="AY786"/>
          <cell r="AZ786"/>
          <cell r="BA786"/>
          <cell r="BB786"/>
          <cell r="BC786"/>
          <cell r="BD786"/>
          <cell r="BE786"/>
          <cell r="BF786"/>
          <cell r="BG786"/>
          <cell r="BH786"/>
          <cell r="BI786"/>
          <cell r="BJ786"/>
          <cell r="BK786"/>
          <cell r="BL786"/>
          <cell r="BM786"/>
          <cell r="BN786"/>
          <cell r="BO786"/>
          <cell r="BP786"/>
          <cell r="BQ786"/>
          <cell r="BR786"/>
          <cell r="BS786"/>
          <cell r="BT786"/>
          <cell r="BU786"/>
          <cell r="BV786"/>
          <cell r="BW786"/>
          <cell r="BX786"/>
          <cell r="BY786"/>
          <cell r="BZ786"/>
          <cell r="CA786"/>
          <cell r="CB786"/>
          <cell r="CC786"/>
          <cell r="CD786"/>
          <cell r="CE786"/>
          <cell r="CF786"/>
          <cell r="CG786"/>
          <cell r="CH786"/>
          <cell r="CI786"/>
          <cell r="CJ786"/>
          <cell r="CK786"/>
          <cell r="CL786"/>
          <cell r="CM786"/>
          <cell r="CN786"/>
          <cell r="CO786"/>
          <cell r="CP786"/>
          <cell r="CQ786"/>
          <cell r="CR786"/>
          <cell r="CS786"/>
          <cell r="CT786"/>
          <cell r="CU786"/>
          <cell r="CV786"/>
          <cell r="CW786"/>
          <cell r="CX786"/>
          <cell r="CY786"/>
          <cell r="CZ786"/>
          <cell r="DA786"/>
          <cell r="DB786"/>
          <cell r="DC786"/>
          <cell r="DD786"/>
          <cell r="DE786"/>
          <cell r="DF786"/>
          <cell r="DG786"/>
          <cell r="DH786"/>
          <cell r="DI786"/>
          <cell r="DJ786"/>
          <cell r="DK786"/>
          <cell r="DL786"/>
          <cell r="DM786"/>
          <cell r="DN786"/>
          <cell r="DO786"/>
          <cell r="DP786"/>
          <cell r="DQ786"/>
          <cell r="DR786"/>
          <cell r="DS786"/>
          <cell r="DT786"/>
          <cell r="DU786"/>
          <cell r="DV786"/>
          <cell r="DW786"/>
          <cell r="DX786"/>
          <cell r="DY786"/>
          <cell r="DZ786"/>
          <cell r="EA786"/>
          <cell r="EB786"/>
          <cell r="EC786"/>
          <cell r="ED786"/>
          <cell r="EE786"/>
          <cell r="EF786"/>
          <cell r="EG786"/>
          <cell r="EH786"/>
          <cell r="EI786"/>
          <cell r="EJ786"/>
          <cell r="EK786"/>
          <cell r="EL786"/>
          <cell r="EM786"/>
          <cell r="EN786"/>
          <cell r="EO786"/>
          <cell r="EP786"/>
          <cell r="EQ786"/>
          <cell r="ER786"/>
          <cell r="ES786"/>
          <cell r="ET786"/>
          <cell r="EU786" t="str">
            <v>$ -</v>
          </cell>
          <cell r="EV786"/>
          <cell r="EW786"/>
          <cell r="EX786"/>
          <cell r="EY786"/>
          <cell r="EZ786"/>
          <cell r="FA786"/>
          <cell r="FB786">
            <v>0</v>
          </cell>
          <cell r="FC786" t="str">
            <v>#¡VALOR!</v>
          </cell>
          <cell r="FD786">
            <v>0</v>
          </cell>
          <cell r="FE786" t="str">
            <v>$ 0</v>
          </cell>
          <cell r="FF786" t="str">
            <v>#¡VALOR!</v>
          </cell>
          <cell r="FG786" t="str">
            <v>#¡VALOR!</v>
          </cell>
          <cell r="FH786"/>
          <cell r="FI786"/>
          <cell r="FJ786" t="str">
            <v>#N/D</v>
          </cell>
          <cell r="FK786" t="str">
            <v>#N/D</v>
          </cell>
          <cell r="FL786" t="str">
            <v>$786</v>
          </cell>
          <cell r="FM786" t="str">
            <v>#N/D</v>
          </cell>
          <cell r="FN786" t="str">
            <v>#N/D</v>
          </cell>
          <cell r="FO786" t="str">
            <v>#N/D</v>
          </cell>
          <cell r="FP786" t="str">
            <v>#N/D</v>
          </cell>
          <cell r="FQ786" t="str">
            <v>#¡REF!</v>
          </cell>
          <cell r="FR786" t="str">
            <v>#N/D</v>
          </cell>
          <cell r="FS786"/>
          <cell r="FT786"/>
          <cell r="FU786"/>
          <cell r="FV786">
            <v>0</v>
          </cell>
          <cell r="FW786" t="str">
            <v>#N/D</v>
          </cell>
          <cell r="FX786"/>
          <cell r="FY786"/>
          <cell r="FZ786"/>
          <cell r="GA786"/>
          <cell r="GB786"/>
          <cell r="GC786"/>
        </row>
        <row r="787">
          <cell r="A787"/>
          <cell r="B787"/>
          <cell r="C787">
            <v>2025</v>
          </cell>
          <cell r="D787"/>
          <cell r="E787"/>
          <cell r="F787"/>
          <cell r="G787"/>
          <cell r="H787"/>
          <cell r="I787"/>
          <cell r="J787"/>
          <cell r="K787"/>
          <cell r="L787"/>
          <cell r="M787"/>
          <cell r="N787"/>
          <cell r="O787"/>
          <cell r="P787"/>
          <cell r="Q787"/>
          <cell r="R787"/>
          <cell r="S787"/>
          <cell r="T787"/>
          <cell r="U787"/>
          <cell r="V787"/>
          <cell r="W787"/>
          <cell r="X787"/>
          <cell r="Y787"/>
          <cell r="Z787"/>
          <cell r="AA787"/>
          <cell r="AB787"/>
          <cell r="AC787"/>
          <cell r="AD787"/>
          <cell r="AE787"/>
          <cell r="AF787"/>
          <cell r="AG787"/>
          <cell r="AH787"/>
          <cell r="AI787"/>
          <cell r="AJ787"/>
          <cell r="AK787"/>
          <cell r="AL787"/>
          <cell r="AM787" t="str">
            <v>#¡VALOR!</v>
          </cell>
          <cell r="AN787">
            <v>0</v>
          </cell>
          <cell r="AO787"/>
          <cell r="AP787"/>
          <cell r="AQ787"/>
          <cell r="AR787"/>
          <cell r="AS787"/>
          <cell r="AT787"/>
          <cell r="AU787"/>
          <cell r="AV787"/>
          <cell r="AW787"/>
          <cell r="AX787"/>
          <cell r="AY787"/>
          <cell r="AZ787"/>
          <cell r="BA787"/>
          <cell r="BB787"/>
          <cell r="BC787"/>
          <cell r="BD787"/>
          <cell r="BE787"/>
          <cell r="BF787"/>
          <cell r="BG787"/>
          <cell r="BH787"/>
          <cell r="BI787"/>
          <cell r="BJ787"/>
          <cell r="BK787"/>
          <cell r="BL787"/>
          <cell r="BM787"/>
          <cell r="BN787"/>
          <cell r="BO787"/>
          <cell r="BP787"/>
          <cell r="BQ787"/>
          <cell r="BR787"/>
          <cell r="BS787"/>
          <cell r="BT787"/>
          <cell r="BU787"/>
          <cell r="BV787"/>
          <cell r="BW787"/>
          <cell r="BX787"/>
          <cell r="BY787"/>
          <cell r="BZ787"/>
          <cell r="CA787"/>
          <cell r="CB787"/>
          <cell r="CC787"/>
          <cell r="CD787"/>
          <cell r="CE787"/>
          <cell r="CF787"/>
          <cell r="CG787"/>
          <cell r="CH787"/>
          <cell r="CI787"/>
          <cell r="CJ787"/>
          <cell r="CK787"/>
          <cell r="CL787"/>
          <cell r="CM787"/>
          <cell r="CN787"/>
          <cell r="CO787"/>
          <cell r="CP787"/>
          <cell r="CQ787"/>
          <cell r="CR787"/>
          <cell r="CS787"/>
          <cell r="CT787"/>
          <cell r="CU787"/>
          <cell r="CV787"/>
          <cell r="CW787"/>
          <cell r="CX787"/>
          <cell r="CY787"/>
          <cell r="CZ787"/>
          <cell r="DA787"/>
          <cell r="DB787"/>
          <cell r="DC787"/>
          <cell r="DD787"/>
          <cell r="DE787"/>
          <cell r="DF787"/>
          <cell r="DG787"/>
          <cell r="DH787"/>
          <cell r="DI787"/>
          <cell r="DJ787"/>
          <cell r="DK787"/>
          <cell r="DL787"/>
          <cell r="DM787"/>
          <cell r="DN787"/>
          <cell r="DO787"/>
          <cell r="DP787"/>
          <cell r="DQ787"/>
          <cell r="DR787"/>
          <cell r="DS787"/>
          <cell r="DT787"/>
          <cell r="DU787"/>
          <cell r="DV787"/>
          <cell r="DW787"/>
          <cell r="DX787"/>
          <cell r="DY787"/>
          <cell r="DZ787"/>
          <cell r="EA787"/>
          <cell r="EB787"/>
          <cell r="EC787"/>
          <cell r="ED787"/>
          <cell r="EE787"/>
          <cell r="EF787"/>
          <cell r="EG787"/>
          <cell r="EH787"/>
          <cell r="EI787"/>
          <cell r="EJ787"/>
          <cell r="EK787"/>
          <cell r="EL787"/>
          <cell r="EM787"/>
          <cell r="EN787"/>
          <cell r="EO787"/>
          <cell r="EP787"/>
          <cell r="EQ787"/>
          <cell r="ER787"/>
          <cell r="ES787"/>
          <cell r="ET787"/>
          <cell r="EU787" t="str">
            <v>$ -</v>
          </cell>
          <cell r="EV787"/>
          <cell r="EW787"/>
          <cell r="EX787"/>
          <cell r="EY787"/>
          <cell r="EZ787"/>
          <cell r="FA787"/>
          <cell r="FB787">
            <v>0</v>
          </cell>
          <cell r="FC787" t="str">
            <v>#¡VALOR!</v>
          </cell>
          <cell r="FD787">
            <v>0</v>
          </cell>
          <cell r="FE787" t="str">
            <v>$ 0</v>
          </cell>
          <cell r="FF787" t="str">
            <v>#¡VALOR!</v>
          </cell>
          <cell r="FG787" t="str">
            <v>#¡VALOR!</v>
          </cell>
          <cell r="FH787"/>
          <cell r="FI787"/>
          <cell r="FJ787" t="str">
            <v>#N/D</v>
          </cell>
          <cell r="FK787" t="str">
            <v>#N/D</v>
          </cell>
          <cell r="FL787" t="str">
            <v>$787</v>
          </cell>
          <cell r="FM787" t="str">
            <v>#N/D</v>
          </cell>
          <cell r="FN787" t="str">
            <v>#N/D</v>
          </cell>
          <cell r="FO787" t="str">
            <v>#N/D</v>
          </cell>
          <cell r="FP787" t="str">
            <v>#N/D</v>
          </cell>
          <cell r="FQ787" t="str">
            <v>#¡REF!</v>
          </cell>
          <cell r="FR787" t="str">
            <v>#N/D</v>
          </cell>
          <cell r="FS787"/>
          <cell r="FT787"/>
          <cell r="FU787"/>
          <cell r="FV787">
            <v>0</v>
          </cell>
          <cell r="FW787" t="str">
            <v>#N/D</v>
          </cell>
          <cell r="FX787"/>
          <cell r="FY787"/>
          <cell r="FZ787"/>
          <cell r="GA787"/>
          <cell r="GB787"/>
          <cell r="GC787"/>
        </row>
        <row r="788">
          <cell r="A788"/>
          <cell r="B788"/>
          <cell r="C788">
            <v>2025</v>
          </cell>
          <cell r="D788"/>
          <cell r="E788"/>
          <cell r="F788"/>
          <cell r="G788"/>
          <cell r="H788"/>
          <cell r="I788"/>
          <cell r="J788"/>
          <cell r="K788"/>
          <cell r="L788"/>
          <cell r="M788"/>
          <cell r="N788"/>
          <cell r="O788"/>
          <cell r="P788"/>
          <cell r="Q788"/>
          <cell r="R788"/>
          <cell r="S788"/>
          <cell r="T788"/>
          <cell r="U788"/>
          <cell r="V788"/>
          <cell r="W788"/>
          <cell r="X788"/>
          <cell r="Y788"/>
          <cell r="Z788"/>
          <cell r="AA788"/>
          <cell r="AB788"/>
          <cell r="AC788"/>
          <cell r="AD788"/>
          <cell r="AE788"/>
          <cell r="AF788"/>
          <cell r="AG788"/>
          <cell r="AH788"/>
          <cell r="AI788"/>
          <cell r="AJ788"/>
          <cell r="AK788"/>
          <cell r="AL788"/>
          <cell r="AM788" t="str">
            <v>#¡VALOR!</v>
          </cell>
          <cell r="AN788">
            <v>0</v>
          </cell>
          <cell r="AO788"/>
          <cell r="AP788"/>
          <cell r="AQ788"/>
          <cell r="AR788"/>
          <cell r="AS788"/>
          <cell r="AT788"/>
          <cell r="AU788"/>
          <cell r="AV788"/>
          <cell r="AW788"/>
          <cell r="AX788"/>
          <cell r="AY788"/>
          <cell r="AZ788"/>
          <cell r="BA788"/>
          <cell r="BB788"/>
          <cell r="BC788"/>
          <cell r="BD788"/>
          <cell r="BE788"/>
          <cell r="BF788"/>
          <cell r="BG788"/>
          <cell r="BH788"/>
          <cell r="BI788"/>
          <cell r="BJ788"/>
          <cell r="BK788"/>
          <cell r="BL788"/>
          <cell r="BM788"/>
          <cell r="BN788"/>
          <cell r="BO788"/>
          <cell r="BP788"/>
          <cell r="BQ788"/>
          <cell r="BR788"/>
          <cell r="BS788"/>
          <cell r="BT788"/>
          <cell r="BU788"/>
          <cell r="BV788"/>
          <cell r="BW788"/>
          <cell r="BX788"/>
          <cell r="BY788"/>
          <cell r="BZ788"/>
          <cell r="CA788"/>
          <cell r="CB788"/>
          <cell r="CC788"/>
          <cell r="CD788"/>
          <cell r="CE788"/>
          <cell r="CF788"/>
          <cell r="CG788"/>
          <cell r="CH788"/>
          <cell r="CI788"/>
          <cell r="CJ788"/>
          <cell r="CK788"/>
          <cell r="CL788"/>
          <cell r="CM788"/>
          <cell r="CN788"/>
          <cell r="CO788"/>
          <cell r="CP788"/>
          <cell r="CQ788"/>
          <cell r="CR788"/>
          <cell r="CS788"/>
          <cell r="CT788"/>
          <cell r="CU788"/>
          <cell r="CV788"/>
          <cell r="CW788"/>
          <cell r="CX788"/>
          <cell r="CY788"/>
          <cell r="CZ788"/>
          <cell r="DA788"/>
          <cell r="DB788"/>
          <cell r="DC788"/>
          <cell r="DD788"/>
          <cell r="DE788"/>
          <cell r="DF788"/>
          <cell r="DG788"/>
          <cell r="DH788"/>
          <cell r="DI788"/>
          <cell r="DJ788"/>
          <cell r="DK788"/>
          <cell r="DL788"/>
          <cell r="DM788"/>
          <cell r="DN788"/>
          <cell r="DO788"/>
          <cell r="DP788"/>
          <cell r="DQ788"/>
          <cell r="DR788"/>
          <cell r="DS788"/>
          <cell r="DT788"/>
          <cell r="DU788"/>
          <cell r="DV788"/>
          <cell r="DW788"/>
          <cell r="DX788"/>
          <cell r="DY788"/>
          <cell r="DZ788"/>
          <cell r="EA788"/>
          <cell r="EB788"/>
          <cell r="EC788"/>
          <cell r="ED788"/>
          <cell r="EE788"/>
          <cell r="EF788"/>
          <cell r="EG788"/>
          <cell r="EH788"/>
          <cell r="EI788"/>
          <cell r="EJ788"/>
          <cell r="EK788"/>
          <cell r="EL788"/>
          <cell r="EM788"/>
          <cell r="EN788"/>
          <cell r="EO788"/>
          <cell r="EP788"/>
          <cell r="EQ788"/>
          <cell r="ER788"/>
          <cell r="ES788"/>
          <cell r="ET788"/>
          <cell r="EU788" t="str">
            <v>$ -</v>
          </cell>
          <cell r="EV788"/>
          <cell r="EW788"/>
          <cell r="EX788"/>
          <cell r="EY788"/>
          <cell r="EZ788"/>
          <cell r="FA788"/>
          <cell r="FB788">
            <v>0</v>
          </cell>
          <cell r="FC788" t="str">
            <v>#¡VALOR!</v>
          </cell>
          <cell r="FD788">
            <v>0</v>
          </cell>
          <cell r="FE788" t="str">
            <v>$ 0</v>
          </cell>
          <cell r="FF788" t="str">
            <v>#¡VALOR!</v>
          </cell>
          <cell r="FG788" t="str">
            <v>#¡VALOR!</v>
          </cell>
          <cell r="FH788"/>
          <cell r="FI788"/>
          <cell r="FJ788" t="str">
            <v>#N/D</v>
          </cell>
          <cell r="FK788" t="str">
            <v>#N/D</v>
          </cell>
          <cell r="FL788" t="str">
            <v>$788</v>
          </cell>
          <cell r="FM788" t="str">
            <v>#N/D</v>
          </cell>
          <cell r="FN788" t="str">
            <v>#N/D</v>
          </cell>
          <cell r="FO788" t="str">
            <v>#N/D</v>
          </cell>
          <cell r="FP788" t="str">
            <v>#N/D</v>
          </cell>
          <cell r="FQ788" t="str">
            <v>#¡REF!</v>
          </cell>
          <cell r="FR788" t="str">
            <v>#N/D</v>
          </cell>
          <cell r="FS788"/>
          <cell r="FT788"/>
          <cell r="FU788"/>
          <cell r="FV788">
            <v>0</v>
          </cell>
          <cell r="FW788" t="str">
            <v>#N/D</v>
          </cell>
          <cell r="FX788"/>
          <cell r="FY788"/>
          <cell r="FZ788"/>
          <cell r="GA788"/>
          <cell r="GB788"/>
          <cell r="GC788"/>
        </row>
        <row r="789">
          <cell r="A789"/>
          <cell r="B789"/>
          <cell r="C789">
            <v>2025</v>
          </cell>
          <cell r="D789"/>
          <cell r="E789"/>
          <cell r="F789"/>
          <cell r="G789"/>
          <cell r="H789"/>
          <cell r="I789"/>
          <cell r="J789"/>
          <cell r="K789"/>
          <cell r="L789"/>
          <cell r="M789"/>
          <cell r="N789"/>
          <cell r="O789"/>
          <cell r="P789"/>
          <cell r="Q789"/>
          <cell r="R789"/>
          <cell r="S789"/>
          <cell r="T789"/>
          <cell r="U789"/>
          <cell r="V789"/>
          <cell r="W789"/>
          <cell r="X789"/>
          <cell r="Y789"/>
          <cell r="Z789"/>
          <cell r="AA789"/>
          <cell r="AB789"/>
          <cell r="AC789"/>
          <cell r="AD789"/>
          <cell r="AE789"/>
          <cell r="AF789"/>
          <cell r="AG789"/>
          <cell r="AH789"/>
          <cell r="AI789"/>
          <cell r="AJ789"/>
          <cell r="AK789"/>
          <cell r="AL789"/>
          <cell r="AM789" t="str">
            <v>#¡VALOR!</v>
          </cell>
          <cell r="AN789">
            <v>0</v>
          </cell>
          <cell r="AO789"/>
          <cell r="AP789"/>
          <cell r="AQ789"/>
          <cell r="AR789"/>
          <cell r="AS789"/>
          <cell r="AT789"/>
          <cell r="AU789"/>
          <cell r="AV789"/>
          <cell r="AW789"/>
          <cell r="AX789"/>
          <cell r="AY789"/>
          <cell r="AZ789"/>
          <cell r="BA789"/>
          <cell r="BB789"/>
          <cell r="BC789"/>
          <cell r="BD789"/>
          <cell r="BE789"/>
          <cell r="BF789"/>
          <cell r="BG789"/>
          <cell r="BH789"/>
          <cell r="BI789"/>
          <cell r="BJ789"/>
          <cell r="BK789"/>
          <cell r="BL789"/>
          <cell r="BM789"/>
          <cell r="BN789"/>
          <cell r="BO789"/>
          <cell r="BP789"/>
          <cell r="BQ789"/>
          <cell r="BR789"/>
          <cell r="BS789"/>
          <cell r="BT789"/>
          <cell r="BU789"/>
          <cell r="BV789"/>
          <cell r="BW789"/>
          <cell r="BX789"/>
          <cell r="BY789"/>
          <cell r="BZ789"/>
          <cell r="CA789"/>
          <cell r="CB789"/>
          <cell r="CC789"/>
          <cell r="CD789"/>
          <cell r="CE789"/>
          <cell r="CF789"/>
          <cell r="CG789"/>
          <cell r="CH789"/>
          <cell r="CI789"/>
          <cell r="CJ789"/>
          <cell r="CK789"/>
          <cell r="CL789"/>
          <cell r="CM789"/>
          <cell r="CN789"/>
          <cell r="CO789"/>
          <cell r="CP789"/>
          <cell r="CQ789"/>
          <cell r="CR789"/>
          <cell r="CS789"/>
          <cell r="CT789"/>
          <cell r="CU789"/>
          <cell r="CV789"/>
          <cell r="CW789"/>
          <cell r="CX789"/>
          <cell r="CY789"/>
          <cell r="CZ789"/>
          <cell r="DA789"/>
          <cell r="DB789"/>
          <cell r="DC789"/>
          <cell r="DD789"/>
          <cell r="DE789"/>
          <cell r="DF789"/>
          <cell r="DG789"/>
          <cell r="DH789"/>
          <cell r="DI789"/>
          <cell r="DJ789"/>
          <cell r="DK789"/>
          <cell r="DL789"/>
          <cell r="DM789"/>
          <cell r="DN789"/>
          <cell r="DO789"/>
          <cell r="DP789"/>
          <cell r="DQ789"/>
          <cell r="DR789"/>
          <cell r="DS789"/>
          <cell r="DT789"/>
          <cell r="DU789"/>
          <cell r="DV789"/>
          <cell r="DW789"/>
          <cell r="DX789"/>
          <cell r="DY789"/>
          <cell r="DZ789"/>
          <cell r="EA789"/>
          <cell r="EB789"/>
          <cell r="EC789"/>
          <cell r="ED789"/>
          <cell r="EE789"/>
          <cell r="EF789"/>
          <cell r="EG789"/>
          <cell r="EH789"/>
          <cell r="EI789"/>
          <cell r="EJ789"/>
          <cell r="EK789"/>
          <cell r="EL789"/>
          <cell r="EM789"/>
          <cell r="EN789"/>
          <cell r="EO789"/>
          <cell r="EP789"/>
          <cell r="EQ789"/>
          <cell r="ER789"/>
          <cell r="ES789"/>
          <cell r="ET789"/>
          <cell r="EU789" t="str">
            <v>$ -</v>
          </cell>
          <cell r="EV789"/>
          <cell r="EW789"/>
          <cell r="EX789"/>
          <cell r="EY789"/>
          <cell r="EZ789"/>
          <cell r="FA789"/>
          <cell r="FB789">
            <v>0</v>
          </cell>
          <cell r="FC789" t="str">
            <v>#¡VALOR!</v>
          </cell>
          <cell r="FD789">
            <v>0</v>
          </cell>
          <cell r="FE789" t="str">
            <v>$ 0</v>
          </cell>
          <cell r="FF789" t="str">
            <v>#¡VALOR!</v>
          </cell>
          <cell r="FG789" t="str">
            <v>#¡VALOR!</v>
          </cell>
          <cell r="FH789"/>
          <cell r="FI789"/>
          <cell r="FJ789" t="str">
            <v>#N/D</v>
          </cell>
          <cell r="FK789" t="str">
            <v>#N/D</v>
          </cell>
          <cell r="FL789" t="str">
            <v>$789</v>
          </cell>
          <cell r="FM789" t="str">
            <v>#N/D</v>
          </cell>
          <cell r="FN789" t="str">
            <v>#N/D</v>
          </cell>
          <cell r="FO789" t="str">
            <v>#N/D</v>
          </cell>
          <cell r="FP789" t="str">
            <v>#N/D</v>
          </cell>
          <cell r="FQ789" t="str">
            <v>#¡REF!</v>
          </cell>
          <cell r="FR789" t="str">
            <v>#N/D</v>
          </cell>
          <cell r="FS789"/>
          <cell r="FT789"/>
          <cell r="FU789"/>
          <cell r="FV789">
            <v>0</v>
          </cell>
          <cell r="FW789" t="str">
            <v>#N/D</v>
          </cell>
          <cell r="FX789"/>
          <cell r="FY789"/>
          <cell r="FZ789"/>
          <cell r="GA789"/>
          <cell r="GB789"/>
          <cell r="GC789"/>
        </row>
        <row r="790">
          <cell r="A790"/>
          <cell r="B790"/>
          <cell r="C790">
            <v>2025</v>
          </cell>
          <cell r="D790"/>
          <cell r="E790"/>
          <cell r="F790"/>
          <cell r="G790"/>
          <cell r="H790"/>
          <cell r="I790"/>
          <cell r="J790"/>
          <cell r="K790"/>
          <cell r="L790"/>
          <cell r="M790"/>
          <cell r="N790"/>
          <cell r="O790"/>
          <cell r="P790"/>
          <cell r="Q790"/>
          <cell r="R790"/>
          <cell r="S790"/>
          <cell r="T790"/>
          <cell r="U790"/>
          <cell r="V790"/>
          <cell r="W790"/>
          <cell r="X790"/>
          <cell r="Y790"/>
          <cell r="Z790"/>
          <cell r="AA790"/>
          <cell r="AB790"/>
          <cell r="AC790"/>
          <cell r="AD790"/>
          <cell r="AE790"/>
          <cell r="AF790"/>
          <cell r="AG790"/>
          <cell r="AH790"/>
          <cell r="AI790"/>
          <cell r="AJ790"/>
          <cell r="AK790"/>
          <cell r="AL790"/>
          <cell r="AM790" t="str">
            <v>#¡VALOR!</v>
          </cell>
          <cell r="AN790">
            <v>0</v>
          </cell>
          <cell r="AO790"/>
          <cell r="AP790"/>
          <cell r="AQ790"/>
          <cell r="AR790"/>
          <cell r="AS790"/>
          <cell r="AT790"/>
          <cell r="AU790"/>
          <cell r="AV790"/>
          <cell r="AW790"/>
          <cell r="AX790"/>
          <cell r="AY790"/>
          <cell r="AZ790"/>
          <cell r="BA790"/>
          <cell r="BB790"/>
          <cell r="BC790"/>
          <cell r="BD790"/>
          <cell r="BE790"/>
          <cell r="BF790"/>
          <cell r="BG790"/>
          <cell r="BH790"/>
          <cell r="BI790"/>
          <cell r="BJ790"/>
          <cell r="BK790"/>
          <cell r="BL790"/>
          <cell r="BM790"/>
          <cell r="BN790"/>
          <cell r="BO790"/>
          <cell r="BP790"/>
          <cell r="BQ790"/>
          <cell r="BR790"/>
          <cell r="BS790"/>
          <cell r="BT790"/>
          <cell r="BU790"/>
          <cell r="BV790"/>
          <cell r="BW790"/>
          <cell r="BX790"/>
          <cell r="BY790"/>
          <cell r="BZ790"/>
          <cell r="CA790"/>
          <cell r="CB790"/>
          <cell r="CC790"/>
          <cell r="CD790"/>
          <cell r="CE790"/>
          <cell r="CF790"/>
          <cell r="CG790"/>
          <cell r="CH790"/>
          <cell r="CI790"/>
          <cell r="CJ790"/>
          <cell r="CK790"/>
          <cell r="CL790"/>
          <cell r="CM790"/>
          <cell r="CN790"/>
          <cell r="CO790"/>
          <cell r="CP790"/>
          <cell r="CQ790"/>
          <cell r="CR790"/>
          <cell r="CS790"/>
          <cell r="CT790"/>
          <cell r="CU790"/>
          <cell r="CV790"/>
          <cell r="CW790"/>
          <cell r="CX790"/>
          <cell r="CY790"/>
          <cell r="CZ790"/>
          <cell r="DA790"/>
          <cell r="DB790"/>
          <cell r="DC790"/>
          <cell r="DD790"/>
          <cell r="DE790"/>
          <cell r="DF790"/>
          <cell r="DG790"/>
          <cell r="DH790"/>
          <cell r="DI790"/>
          <cell r="DJ790"/>
          <cell r="DK790"/>
          <cell r="DL790"/>
          <cell r="DM790"/>
          <cell r="DN790"/>
          <cell r="DO790"/>
          <cell r="DP790"/>
          <cell r="DQ790"/>
          <cell r="DR790"/>
          <cell r="DS790"/>
          <cell r="DT790"/>
          <cell r="DU790"/>
          <cell r="DV790"/>
          <cell r="DW790"/>
          <cell r="DX790"/>
          <cell r="DY790"/>
          <cell r="DZ790"/>
          <cell r="EA790"/>
          <cell r="EB790"/>
          <cell r="EC790"/>
          <cell r="ED790"/>
          <cell r="EE790"/>
          <cell r="EF790"/>
          <cell r="EG790"/>
          <cell r="EH790"/>
          <cell r="EI790"/>
          <cell r="EJ790"/>
          <cell r="EK790"/>
          <cell r="EL790"/>
          <cell r="EM790"/>
          <cell r="EN790"/>
          <cell r="EO790"/>
          <cell r="EP790"/>
          <cell r="EQ790"/>
          <cell r="ER790"/>
          <cell r="ES790"/>
          <cell r="ET790"/>
          <cell r="EU790" t="str">
            <v>$ -</v>
          </cell>
          <cell r="EV790"/>
          <cell r="EW790"/>
          <cell r="EX790"/>
          <cell r="EY790"/>
          <cell r="EZ790"/>
          <cell r="FA790"/>
          <cell r="FB790">
            <v>0</v>
          </cell>
          <cell r="FC790" t="str">
            <v>#¡VALOR!</v>
          </cell>
          <cell r="FD790">
            <v>0</v>
          </cell>
          <cell r="FE790" t="str">
            <v>$ 0</v>
          </cell>
          <cell r="FF790" t="str">
            <v>#¡VALOR!</v>
          </cell>
          <cell r="FG790" t="str">
            <v>#¡VALOR!</v>
          </cell>
          <cell r="FH790"/>
          <cell r="FI790"/>
          <cell r="FJ790" t="str">
            <v>#N/D</v>
          </cell>
          <cell r="FK790" t="str">
            <v>#N/D</v>
          </cell>
          <cell r="FL790" t="str">
            <v>$790</v>
          </cell>
          <cell r="FM790" t="str">
            <v>#N/D</v>
          </cell>
          <cell r="FN790" t="str">
            <v>#N/D</v>
          </cell>
          <cell r="FO790" t="str">
            <v>#N/D</v>
          </cell>
          <cell r="FP790" t="str">
            <v>#N/D</v>
          </cell>
          <cell r="FQ790" t="str">
            <v>#¡REF!</v>
          </cell>
          <cell r="FR790" t="str">
            <v>#N/D</v>
          </cell>
          <cell r="FS790"/>
          <cell r="FT790"/>
          <cell r="FU790"/>
          <cell r="FV790">
            <v>0</v>
          </cell>
          <cell r="FW790" t="str">
            <v>#N/D</v>
          </cell>
          <cell r="FX790"/>
          <cell r="FY790"/>
          <cell r="FZ790"/>
          <cell r="GA790"/>
          <cell r="GB790"/>
          <cell r="GC790"/>
        </row>
        <row r="791">
          <cell r="A791"/>
          <cell r="B791"/>
          <cell r="C791">
            <v>2025</v>
          </cell>
          <cell r="D791"/>
          <cell r="E791"/>
          <cell r="F791"/>
          <cell r="G791"/>
          <cell r="H791"/>
          <cell r="I791"/>
          <cell r="J791"/>
          <cell r="K791"/>
          <cell r="L791"/>
          <cell r="M791"/>
          <cell r="N791"/>
          <cell r="O791"/>
          <cell r="P791"/>
          <cell r="Q791"/>
          <cell r="R791"/>
          <cell r="S791"/>
          <cell r="T791"/>
          <cell r="U791"/>
          <cell r="V791"/>
          <cell r="W791"/>
          <cell r="X791"/>
          <cell r="Y791"/>
          <cell r="Z791"/>
          <cell r="AA791"/>
          <cell r="AB791"/>
          <cell r="AC791"/>
          <cell r="AD791"/>
          <cell r="AE791"/>
          <cell r="AF791"/>
          <cell r="AG791"/>
          <cell r="AH791"/>
          <cell r="AI791"/>
          <cell r="AJ791"/>
          <cell r="AK791"/>
          <cell r="AL791"/>
          <cell r="AM791" t="str">
            <v>#¡VALOR!</v>
          </cell>
          <cell r="AN791">
            <v>0</v>
          </cell>
          <cell r="AO791"/>
          <cell r="AP791"/>
          <cell r="AQ791"/>
          <cell r="AR791"/>
          <cell r="AS791"/>
          <cell r="AT791"/>
          <cell r="AU791"/>
          <cell r="AV791"/>
          <cell r="AW791"/>
          <cell r="AX791"/>
          <cell r="AY791"/>
          <cell r="AZ791"/>
          <cell r="BA791"/>
          <cell r="BB791"/>
          <cell r="BC791"/>
          <cell r="BD791"/>
          <cell r="BE791"/>
          <cell r="BF791"/>
          <cell r="BG791"/>
          <cell r="BH791"/>
          <cell r="BI791"/>
          <cell r="BJ791"/>
          <cell r="BK791"/>
          <cell r="BL791"/>
          <cell r="BM791"/>
          <cell r="BN791"/>
          <cell r="BO791"/>
          <cell r="BP791"/>
          <cell r="BQ791"/>
          <cell r="BR791"/>
          <cell r="BS791"/>
          <cell r="BT791"/>
          <cell r="BU791"/>
          <cell r="BV791"/>
          <cell r="BW791"/>
          <cell r="BX791"/>
          <cell r="BY791"/>
          <cell r="BZ791"/>
          <cell r="CA791"/>
          <cell r="CB791"/>
          <cell r="CC791"/>
          <cell r="CD791"/>
          <cell r="CE791"/>
          <cell r="CF791"/>
          <cell r="CG791"/>
          <cell r="CH791"/>
          <cell r="CI791"/>
          <cell r="CJ791"/>
          <cell r="CK791"/>
          <cell r="CL791"/>
          <cell r="CM791"/>
          <cell r="CN791"/>
          <cell r="CO791"/>
          <cell r="CP791"/>
          <cell r="CQ791"/>
          <cell r="CR791"/>
          <cell r="CS791"/>
          <cell r="CT791"/>
          <cell r="CU791"/>
          <cell r="CV791"/>
          <cell r="CW791"/>
          <cell r="CX791"/>
          <cell r="CY791"/>
          <cell r="CZ791"/>
          <cell r="DA791"/>
          <cell r="DB791"/>
          <cell r="DC791"/>
          <cell r="DD791"/>
          <cell r="DE791"/>
          <cell r="DF791"/>
          <cell r="DG791"/>
          <cell r="DH791"/>
          <cell r="DI791"/>
          <cell r="DJ791"/>
          <cell r="DK791"/>
          <cell r="DL791"/>
          <cell r="DM791"/>
          <cell r="DN791"/>
          <cell r="DO791"/>
          <cell r="DP791"/>
          <cell r="DQ791"/>
          <cell r="DR791"/>
          <cell r="DS791"/>
          <cell r="DT791"/>
          <cell r="DU791"/>
          <cell r="DV791"/>
          <cell r="DW791"/>
          <cell r="DX791"/>
          <cell r="DY791"/>
          <cell r="DZ791"/>
          <cell r="EA791"/>
          <cell r="EB791"/>
          <cell r="EC791"/>
          <cell r="ED791"/>
          <cell r="EE791"/>
          <cell r="EF791"/>
          <cell r="EG791"/>
          <cell r="EH791"/>
          <cell r="EI791"/>
          <cell r="EJ791"/>
          <cell r="EK791"/>
          <cell r="EL791"/>
          <cell r="EM791"/>
          <cell r="EN791"/>
          <cell r="EO791"/>
          <cell r="EP791"/>
          <cell r="EQ791"/>
          <cell r="ER791"/>
          <cell r="ES791"/>
          <cell r="ET791"/>
          <cell r="EU791" t="str">
            <v>$ -</v>
          </cell>
          <cell r="EV791"/>
          <cell r="EW791"/>
          <cell r="EX791"/>
          <cell r="EY791"/>
          <cell r="EZ791"/>
          <cell r="FA791"/>
          <cell r="FB791">
            <v>0</v>
          </cell>
          <cell r="FC791" t="str">
            <v>#¡VALOR!</v>
          </cell>
          <cell r="FD791">
            <v>0</v>
          </cell>
          <cell r="FE791" t="str">
            <v>$ 0</v>
          </cell>
          <cell r="FF791" t="str">
            <v>#¡VALOR!</v>
          </cell>
          <cell r="FG791" t="str">
            <v>#¡VALOR!</v>
          </cell>
          <cell r="FH791"/>
          <cell r="FI791"/>
          <cell r="FJ791" t="str">
            <v>#N/D</v>
          </cell>
          <cell r="FK791" t="str">
            <v>#N/D</v>
          </cell>
          <cell r="FL791" t="str">
            <v>$791</v>
          </cell>
          <cell r="FM791" t="str">
            <v>#N/D</v>
          </cell>
          <cell r="FN791" t="str">
            <v>#N/D</v>
          </cell>
          <cell r="FO791" t="str">
            <v>#N/D</v>
          </cell>
          <cell r="FP791" t="str">
            <v>#N/D</v>
          </cell>
          <cell r="FQ791" t="str">
            <v>#¡REF!</v>
          </cell>
          <cell r="FR791" t="str">
            <v>#N/D</v>
          </cell>
          <cell r="FS791"/>
          <cell r="FT791"/>
          <cell r="FU791"/>
          <cell r="FV791">
            <v>0</v>
          </cell>
          <cell r="FW791" t="str">
            <v>#N/D</v>
          </cell>
          <cell r="FX791"/>
          <cell r="FY791"/>
          <cell r="FZ791"/>
          <cell r="GA791"/>
          <cell r="GB791"/>
          <cell r="GC791"/>
        </row>
        <row r="792">
          <cell r="A792"/>
          <cell r="B792"/>
          <cell r="C792">
            <v>2025</v>
          </cell>
          <cell r="D792"/>
          <cell r="E792"/>
          <cell r="F792"/>
          <cell r="G792"/>
          <cell r="H792"/>
          <cell r="I792"/>
          <cell r="J792"/>
          <cell r="K792"/>
          <cell r="L792"/>
          <cell r="M792"/>
          <cell r="N792"/>
          <cell r="O792"/>
          <cell r="P792"/>
          <cell r="Q792"/>
          <cell r="R792"/>
          <cell r="S792"/>
          <cell r="T792"/>
          <cell r="U792"/>
          <cell r="V792"/>
          <cell r="W792"/>
          <cell r="X792"/>
          <cell r="Y792"/>
          <cell r="Z792"/>
          <cell r="AA792"/>
          <cell r="AB792"/>
          <cell r="AC792"/>
          <cell r="AD792"/>
          <cell r="AE792"/>
          <cell r="AF792"/>
          <cell r="AG792"/>
          <cell r="AH792"/>
          <cell r="AI792"/>
          <cell r="AJ792"/>
          <cell r="AK792"/>
          <cell r="AL792"/>
          <cell r="AM792" t="str">
            <v>#¡VALOR!</v>
          </cell>
          <cell r="AN792">
            <v>0</v>
          </cell>
          <cell r="AO792"/>
          <cell r="AP792"/>
          <cell r="AQ792"/>
          <cell r="AR792"/>
          <cell r="AS792"/>
          <cell r="AT792"/>
          <cell r="AU792"/>
          <cell r="AV792"/>
          <cell r="AW792"/>
          <cell r="AX792"/>
          <cell r="AY792"/>
          <cell r="AZ792"/>
          <cell r="BA792"/>
          <cell r="BB792"/>
          <cell r="BC792"/>
          <cell r="BD792"/>
          <cell r="BE792"/>
          <cell r="BF792"/>
          <cell r="BG792"/>
          <cell r="BH792"/>
          <cell r="BI792"/>
          <cell r="BJ792"/>
          <cell r="BK792"/>
          <cell r="BL792"/>
          <cell r="BM792"/>
          <cell r="BN792"/>
          <cell r="BO792"/>
          <cell r="BP792"/>
          <cell r="BQ792"/>
          <cell r="BR792"/>
          <cell r="BS792"/>
          <cell r="BT792"/>
          <cell r="BU792"/>
          <cell r="BV792"/>
          <cell r="BW792"/>
          <cell r="BX792"/>
          <cell r="BY792"/>
          <cell r="BZ792"/>
          <cell r="CA792"/>
          <cell r="CB792"/>
          <cell r="CC792"/>
          <cell r="CD792"/>
          <cell r="CE792"/>
          <cell r="CF792"/>
          <cell r="CG792"/>
          <cell r="CH792"/>
          <cell r="CI792"/>
          <cell r="CJ792"/>
          <cell r="CK792"/>
          <cell r="CL792"/>
          <cell r="CM792"/>
          <cell r="CN792"/>
          <cell r="CO792"/>
          <cell r="CP792"/>
          <cell r="CQ792"/>
          <cell r="CR792"/>
          <cell r="CS792"/>
          <cell r="CT792"/>
          <cell r="CU792"/>
          <cell r="CV792"/>
          <cell r="CW792"/>
          <cell r="CX792"/>
          <cell r="CY792"/>
          <cell r="CZ792"/>
          <cell r="DA792"/>
          <cell r="DB792"/>
          <cell r="DC792"/>
          <cell r="DD792"/>
          <cell r="DE792"/>
          <cell r="DF792"/>
          <cell r="DG792"/>
          <cell r="DH792"/>
          <cell r="DI792"/>
          <cell r="DJ792"/>
          <cell r="DK792"/>
          <cell r="DL792"/>
          <cell r="DM792"/>
          <cell r="DN792"/>
          <cell r="DO792"/>
          <cell r="DP792"/>
          <cell r="DQ792"/>
          <cell r="DR792"/>
          <cell r="DS792"/>
          <cell r="DT792"/>
          <cell r="DU792"/>
          <cell r="DV792"/>
          <cell r="DW792"/>
          <cell r="DX792"/>
          <cell r="DY792"/>
          <cell r="DZ792"/>
          <cell r="EA792"/>
          <cell r="EB792"/>
          <cell r="EC792"/>
          <cell r="ED792"/>
          <cell r="EE792"/>
          <cell r="EF792"/>
          <cell r="EG792"/>
          <cell r="EH792"/>
          <cell r="EI792"/>
          <cell r="EJ792"/>
          <cell r="EK792"/>
          <cell r="EL792"/>
          <cell r="EM792"/>
          <cell r="EN792"/>
          <cell r="EO792"/>
          <cell r="EP792"/>
          <cell r="EQ792"/>
          <cell r="ER792"/>
          <cell r="ES792"/>
          <cell r="ET792"/>
          <cell r="EU792" t="str">
            <v>$ -</v>
          </cell>
          <cell r="EV792"/>
          <cell r="EW792"/>
          <cell r="EX792"/>
          <cell r="EY792"/>
          <cell r="EZ792"/>
          <cell r="FA792"/>
          <cell r="FB792">
            <v>0</v>
          </cell>
          <cell r="FC792" t="str">
            <v>#¡VALOR!</v>
          </cell>
          <cell r="FD792">
            <v>0</v>
          </cell>
          <cell r="FE792" t="str">
            <v>$ 0</v>
          </cell>
          <cell r="FF792" t="str">
            <v>#¡VALOR!</v>
          </cell>
          <cell r="FG792" t="str">
            <v>#¡VALOR!</v>
          </cell>
          <cell r="FH792"/>
          <cell r="FI792"/>
          <cell r="FJ792" t="str">
            <v>#N/D</v>
          </cell>
          <cell r="FK792" t="str">
            <v>#N/D</v>
          </cell>
          <cell r="FL792" t="str">
            <v>$792</v>
          </cell>
          <cell r="FM792" t="str">
            <v>#N/D</v>
          </cell>
          <cell r="FN792" t="str">
            <v>#N/D</v>
          </cell>
          <cell r="FO792" t="str">
            <v>#N/D</v>
          </cell>
          <cell r="FP792" t="str">
            <v>#N/D</v>
          </cell>
          <cell r="FQ792" t="str">
            <v>#¡REF!</v>
          </cell>
          <cell r="FR792" t="str">
            <v>#N/D</v>
          </cell>
          <cell r="FS792"/>
          <cell r="FT792"/>
          <cell r="FU792"/>
          <cell r="FV792">
            <v>0</v>
          </cell>
          <cell r="FW792" t="str">
            <v>#N/D</v>
          </cell>
          <cell r="FX792"/>
          <cell r="FY792"/>
          <cell r="FZ792"/>
          <cell r="GA792"/>
          <cell r="GB792"/>
          <cell r="GC792"/>
        </row>
        <row r="793">
          <cell r="A793"/>
          <cell r="B793"/>
          <cell r="C793">
            <v>2025</v>
          </cell>
          <cell r="D793"/>
          <cell r="E793"/>
          <cell r="F793"/>
          <cell r="G793"/>
          <cell r="H793"/>
          <cell r="I793"/>
          <cell r="J793"/>
          <cell r="K793"/>
          <cell r="L793"/>
          <cell r="M793"/>
          <cell r="N793"/>
          <cell r="O793"/>
          <cell r="P793"/>
          <cell r="Q793"/>
          <cell r="R793"/>
          <cell r="S793"/>
          <cell r="T793"/>
          <cell r="U793"/>
          <cell r="V793"/>
          <cell r="W793"/>
          <cell r="X793"/>
          <cell r="Y793"/>
          <cell r="Z793"/>
          <cell r="AA793"/>
          <cell r="AB793"/>
          <cell r="AC793"/>
          <cell r="AD793"/>
          <cell r="AE793"/>
          <cell r="AF793"/>
          <cell r="AG793"/>
          <cell r="AH793"/>
          <cell r="AI793"/>
          <cell r="AJ793"/>
          <cell r="AK793"/>
          <cell r="AL793"/>
          <cell r="AM793" t="str">
            <v>#¡VALOR!</v>
          </cell>
          <cell r="AN793">
            <v>0</v>
          </cell>
          <cell r="AO793"/>
          <cell r="AP793"/>
          <cell r="AQ793"/>
          <cell r="AR793"/>
          <cell r="AS793"/>
          <cell r="AT793"/>
          <cell r="AU793"/>
          <cell r="AV793"/>
          <cell r="AW793"/>
          <cell r="AX793"/>
          <cell r="AY793"/>
          <cell r="AZ793"/>
          <cell r="BA793"/>
          <cell r="BB793"/>
          <cell r="BC793"/>
          <cell r="BD793"/>
          <cell r="BE793"/>
          <cell r="BF793"/>
          <cell r="BG793"/>
          <cell r="BH793"/>
          <cell r="BI793"/>
          <cell r="BJ793"/>
          <cell r="BK793"/>
          <cell r="BL793"/>
          <cell r="BM793"/>
          <cell r="BN793"/>
          <cell r="BO793"/>
          <cell r="BP793"/>
          <cell r="BQ793"/>
          <cell r="BR793"/>
          <cell r="BS793"/>
          <cell r="BT793"/>
          <cell r="BU793"/>
          <cell r="BV793"/>
          <cell r="BW793"/>
          <cell r="BX793"/>
          <cell r="BY793"/>
          <cell r="BZ793"/>
          <cell r="CA793"/>
          <cell r="CB793"/>
          <cell r="CC793"/>
          <cell r="CD793"/>
          <cell r="CE793"/>
          <cell r="CF793"/>
          <cell r="CG793"/>
          <cell r="CH793"/>
          <cell r="CI793"/>
          <cell r="CJ793"/>
          <cell r="CK793"/>
          <cell r="CL793"/>
          <cell r="CM793"/>
          <cell r="CN793"/>
          <cell r="CO793"/>
          <cell r="CP793"/>
          <cell r="CQ793"/>
          <cell r="CR793"/>
          <cell r="CS793"/>
          <cell r="CT793"/>
          <cell r="CU793"/>
          <cell r="CV793"/>
          <cell r="CW793"/>
          <cell r="CX793"/>
          <cell r="CY793"/>
          <cell r="CZ793"/>
          <cell r="DA793"/>
          <cell r="DB793"/>
          <cell r="DC793"/>
          <cell r="DD793"/>
          <cell r="DE793"/>
          <cell r="DF793"/>
          <cell r="DG793"/>
          <cell r="DH793"/>
          <cell r="DI793"/>
          <cell r="DJ793"/>
          <cell r="DK793"/>
          <cell r="DL793"/>
          <cell r="DM793"/>
          <cell r="DN793"/>
          <cell r="DO793"/>
          <cell r="DP793"/>
          <cell r="DQ793"/>
          <cell r="DR793"/>
          <cell r="DS793"/>
          <cell r="DT793"/>
          <cell r="DU793"/>
          <cell r="DV793"/>
          <cell r="DW793"/>
          <cell r="DX793"/>
          <cell r="DY793"/>
          <cell r="DZ793"/>
          <cell r="EA793"/>
          <cell r="EB793"/>
          <cell r="EC793"/>
          <cell r="ED793"/>
          <cell r="EE793"/>
          <cell r="EF793"/>
          <cell r="EG793"/>
          <cell r="EH793"/>
          <cell r="EI793"/>
          <cell r="EJ793"/>
          <cell r="EK793"/>
          <cell r="EL793"/>
          <cell r="EM793"/>
          <cell r="EN793"/>
          <cell r="EO793"/>
          <cell r="EP793"/>
          <cell r="EQ793"/>
          <cell r="ER793"/>
          <cell r="ES793"/>
          <cell r="ET793"/>
          <cell r="EU793" t="str">
            <v>$ -</v>
          </cell>
          <cell r="EV793"/>
          <cell r="EW793"/>
          <cell r="EX793"/>
          <cell r="EY793"/>
          <cell r="EZ793"/>
          <cell r="FA793"/>
          <cell r="FB793">
            <v>0</v>
          </cell>
          <cell r="FC793" t="str">
            <v>#¡VALOR!</v>
          </cell>
          <cell r="FD793">
            <v>0</v>
          </cell>
          <cell r="FE793" t="str">
            <v>$ 0</v>
          </cell>
          <cell r="FF793" t="str">
            <v>#¡VALOR!</v>
          </cell>
          <cell r="FG793" t="str">
            <v>#¡VALOR!</v>
          </cell>
          <cell r="FH793"/>
          <cell r="FI793"/>
          <cell r="FJ793" t="str">
            <v>#N/D</v>
          </cell>
          <cell r="FK793" t="str">
            <v>#N/D</v>
          </cell>
          <cell r="FL793" t="str">
            <v>$793</v>
          </cell>
          <cell r="FM793" t="str">
            <v>#N/D</v>
          </cell>
          <cell r="FN793" t="str">
            <v>#N/D</v>
          </cell>
          <cell r="FO793" t="str">
            <v>#N/D</v>
          </cell>
          <cell r="FP793" t="str">
            <v>#N/D</v>
          </cell>
          <cell r="FQ793" t="str">
            <v>#¡REF!</v>
          </cell>
          <cell r="FR793" t="str">
            <v>#N/D</v>
          </cell>
          <cell r="FS793"/>
          <cell r="FT793"/>
          <cell r="FU793"/>
          <cell r="FV793">
            <v>0</v>
          </cell>
          <cell r="FW793" t="str">
            <v>#N/D</v>
          </cell>
          <cell r="FX793"/>
          <cell r="FY793"/>
          <cell r="FZ793"/>
          <cell r="GA793"/>
          <cell r="GB793"/>
          <cell r="GC793"/>
        </row>
        <row r="794">
          <cell r="A794"/>
          <cell r="B794"/>
          <cell r="C794">
            <v>2025</v>
          </cell>
          <cell r="D794"/>
          <cell r="E794"/>
          <cell r="F794"/>
          <cell r="G794"/>
          <cell r="H794"/>
          <cell r="I794"/>
          <cell r="J794"/>
          <cell r="K794"/>
          <cell r="L794"/>
          <cell r="M794"/>
          <cell r="N794"/>
          <cell r="O794"/>
          <cell r="P794"/>
          <cell r="Q794"/>
          <cell r="R794"/>
          <cell r="S794"/>
          <cell r="T794"/>
          <cell r="U794"/>
          <cell r="V794"/>
          <cell r="W794"/>
          <cell r="X794"/>
          <cell r="Y794"/>
          <cell r="Z794"/>
          <cell r="AA794"/>
          <cell r="AB794"/>
          <cell r="AC794"/>
          <cell r="AD794"/>
          <cell r="AE794"/>
          <cell r="AF794"/>
          <cell r="AG794"/>
          <cell r="AH794"/>
          <cell r="AI794"/>
          <cell r="AJ794"/>
          <cell r="AK794"/>
          <cell r="AL794"/>
          <cell r="AM794" t="str">
            <v>#¡VALOR!</v>
          </cell>
          <cell r="AN794">
            <v>0</v>
          </cell>
          <cell r="AO794"/>
          <cell r="AP794"/>
          <cell r="AQ794"/>
          <cell r="AR794"/>
          <cell r="AS794"/>
          <cell r="AT794"/>
          <cell r="AU794"/>
          <cell r="AV794"/>
          <cell r="AW794"/>
          <cell r="AX794"/>
          <cell r="AY794"/>
          <cell r="AZ794"/>
          <cell r="BA794"/>
          <cell r="BB794"/>
          <cell r="BC794"/>
          <cell r="BD794"/>
          <cell r="BE794"/>
          <cell r="BF794"/>
          <cell r="BG794"/>
          <cell r="BH794"/>
          <cell r="BI794"/>
          <cell r="BJ794"/>
          <cell r="BK794"/>
          <cell r="BL794"/>
          <cell r="BM794"/>
          <cell r="BN794"/>
          <cell r="BO794"/>
          <cell r="BP794"/>
          <cell r="BQ794"/>
          <cell r="BR794"/>
          <cell r="BS794"/>
          <cell r="BT794"/>
          <cell r="BU794"/>
          <cell r="BV794"/>
          <cell r="BW794"/>
          <cell r="BX794"/>
          <cell r="BY794"/>
          <cell r="BZ794"/>
          <cell r="CA794"/>
          <cell r="CB794"/>
          <cell r="CC794"/>
          <cell r="CD794"/>
          <cell r="CE794"/>
          <cell r="CF794"/>
          <cell r="CG794"/>
          <cell r="CH794"/>
          <cell r="CI794"/>
          <cell r="CJ794"/>
          <cell r="CK794"/>
          <cell r="CL794"/>
          <cell r="CM794"/>
          <cell r="CN794"/>
          <cell r="CO794"/>
          <cell r="CP794"/>
          <cell r="CQ794"/>
          <cell r="CR794"/>
          <cell r="CS794"/>
          <cell r="CT794"/>
          <cell r="CU794"/>
          <cell r="CV794"/>
          <cell r="CW794"/>
          <cell r="CX794"/>
          <cell r="CY794"/>
          <cell r="CZ794"/>
          <cell r="DA794"/>
          <cell r="DB794"/>
          <cell r="DC794"/>
          <cell r="DD794"/>
          <cell r="DE794"/>
          <cell r="DF794"/>
          <cell r="DG794"/>
          <cell r="DH794"/>
          <cell r="DI794"/>
          <cell r="DJ794"/>
          <cell r="DK794"/>
          <cell r="DL794"/>
          <cell r="DM794"/>
          <cell r="DN794"/>
          <cell r="DO794"/>
          <cell r="DP794"/>
          <cell r="DQ794"/>
          <cell r="DR794"/>
          <cell r="DS794"/>
          <cell r="DT794"/>
          <cell r="DU794"/>
          <cell r="DV794"/>
          <cell r="DW794"/>
          <cell r="DX794"/>
          <cell r="DY794"/>
          <cell r="DZ794"/>
          <cell r="EA794"/>
          <cell r="EB794"/>
          <cell r="EC794"/>
          <cell r="ED794"/>
          <cell r="EE794"/>
          <cell r="EF794"/>
          <cell r="EG794"/>
          <cell r="EH794"/>
          <cell r="EI794"/>
          <cell r="EJ794"/>
          <cell r="EK794"/>
          <cell r="EL794"/>
          <cell r="EM794"/>
          <cell r="EN794"/>
          <cell r="EO794"/>
          <cell r="EP794"/>
          <cell r="EQ794"/>
          <cell r="ER794"/>
          <cell r="ES794"/>
          <cell r="ET794"/>
          <cell r="EU794" t="str">
            <v>$ -</v>
          </cell>
          <cell r="EV794"/>
          <cell r="EW794"/>
          <cell r="EX794"/>
          <cell r="EY794"/>
          <cell r="EZ794"/>
          <cell r="FA794"/>
          <cell r="FB794">
            <v>0</v>
          </cell>
          <cell r="FC794" t="str">
            <v>#¡VALOR!</v>
          </cell>
          <cell r="FD794">
            <v>0</v>
          </cell>
          <cell r="FE794" t="str">
            <v>$ 0</v>
          </cell>
          <cell r="FF794" t="str">
            <v>#¡VALOR!</v>
          </cell>
          <cell r="FG794" t="str">
            <v>#¡VALOR!</v>
          </cell>
          <cell r="FH794"/>
          <cell r="FI794"/>
          <cell r="FJ794" t="str">
            <v>#N/D</v>
          </cell>
          <cell r="FK794" t="str">
            <v>#N/D</v>
          </cell>
          <cell r="FL794" t="str">
            <v>$794</v>
          </cell>
          <cell r="FM794" t="str">
            <v>#N/D</v>
          </cell>
          <cell r="FN794" t="str">
            <v>#N/D</v>
          </cell>
          <cell r="FO794" t="str">
            <v>#N/D</v>
          </cell>
          <cell r="FP794" t="str">
            <v>#N/D</v>
          </cell>
          <cell r="FQ794" t="str">
            <v>#¡REF!</v>
          </cell>
          <cell r="FR794" t="str">
            <v>#N/D</v>
          </cell>
          <cell r="FS794"/>
          <cell r="FT794"/>
          <cell r="FU794"/>
          <cell r="FV794">
            <v>0</v>
          </cell>
          <cell r="FW794" t="str">
            <v>#N/D</v>
          </cell>
          <cell r="FX794"/>
          <cell r="FY794"/>
          <cell r="FZ794"/>
          <cell r="GA794"/>
          <cell r="GB794"/>
          <cell r="GC794"/>
        </row>
        <row r="795">
          <cell r="A795"/>
          <cell r="B795"/>
          <cell r="C795">
            <v>2025</v>
          </cell>
          <cell r="D795"/>
          <cell r="E795"/>
          <cell r="F795"/>
          <cell r="G795"/>
          <cell r="H795"/>
          <cell r="I795"/>
          <cell r="J795"/>
          <cell r="K795"/>
          <cell r="L795"/>
          <cell r="M795"/>
          <cell r="N795"/>
          <cell r="O795"/>
          <cell r="P795"/>
          <cell r="Q795"/>
          <cell r="R795"/>
          <cell r="S795"/>
          <cell r="T795"/>
          <cell r="U795"/>
          <cell r="V795"/>
          <cell r="W795"/>
          <cell r="X795"/>
          <cell r="Y795"/>
          <cell r="Z795"/>
          <cell r="AA795"/>
          <cell r="AB795"/>
          <cell r="AC795"/>
          <cell r="AD795"/>
          <cell r="AE795"/>
          <cell r="AF795"/>
          <cell r="AG795"/>
          <cell r="AH795"/>
          <cell r="AI795"/>
          <cell r="AJ795"/>
          <cell r="AK795"/>
          <cell r="AL795"/>
          <cell r="AM795" t="str">
            <v>#¡VALOR!</v>
          </cell>
          <cell r="AN795">
            <v>0</v>
          </cell>
          <cell r="AO795"/>
          <cell r="AP795"/>
          <cell r="AQ795"/>
          <cell r="AR795"/>
          <cell r="AS795"/>
          <cell r="AT795"/>
          <cell r="AU795"/>
          <cell r="AV795"/>
          <cell r="AW795"/>
          <cell r="AX795"/>
          <cell r="AY795"/>
          <cell r="AZ795"/>
          <cell r="BA795"/>
          <cell r="BB795"/>
          <cell r="BC795"/>
          <cell r="BD795"/>
          <cell r="BE795"/>
          <cell r="BF795"/>
          <cell r="BG795"/>
          <cell r="BH795"/>
          <cell r="BI795"/>
          <cell r="BJ795"/>
          <cell r="BK795"/>
          <cell r="BL795"/>
          <cell r="BM795"/>
          <cell r="BN795"/>
          <cell r="BO795"/>
          <cell r="BP795"/>
          <cell r="BQ795"/>
          <cell r="BR795"/>
          <cell r="BS795"/>
          <cell r="BT795"/>
          <cell r="BU795"/>
          <cell r="BV795"/>
          <cell r="BW795"/>
          <cell r="BX795"/>
          <cell r="BY795"/>
          <cell r="BZ795"/>
          <cell r="CA795"/>
          <cell r="CB795"/>
          <cell r="CC795"/>
          <cell r="CD795"/>
          <cell r="CE795"/>
          <cell r="CF795"/>
          <cell r="CG795"/>
          <cell r="CH795"/>
          <cell r="CI795"/>
          <cell r="CJ795"/>
          <cell r="CK795"/>
          <cell r="CL795"/>
          <cell r="CM795"/>
          <cell r="CN795"/>
          <cell r="CO795"/>
          <cell r="CP795"/>
          <cell r="CQ795"/>
          <cell r="CR795"/>
          <cell r="CS795"/>
          <cell r="CT795"/>
          <cell r="CU795"/>
          <cell r="CV795"/>
          <cell r="CW795"/>
          <cell r="CX795"/>
          <cell r="CY795"/>
          <cell r="CZ795"/>
          <cell r="DA795"/>
          <cell r="DB795"/>
          <cell r="DC795"/>
          <cell r="DD795"/>
          <cell r="DE795"/>
          <cell r="DF795"/>
          <cell r="DG795"/>
          <cell r="DH795"/>
          <cell r="DI795"/>
          <cell r="DJ795"/>
          <cell r="DK795"/>
          <cell r="DL795"/>
          <cell r="DM795"/>
          <cell r="DN795"/>
          <cell r="DO795"/>
          <cell r="DP795"/>
          <cell r="DQ795"/>
          <cell r="DR795"/>
          <cell r="DS795"/>
          <cell r="DT795"/>
          <cell r="DU795"/>
          <cell r="DV795"/>
          <cell r="DW795"/>
          <cell r="DX795"/>
          <cell r="DY795"/>
          <cell r="DZ795"/>
          <cell r="EA795"/>
          <cell r="EB795"/>
          <cell r="EC795"/>
          <cell r="ED795"/>
          <cell r="EE795"/>
          <cell r="EF795"/>
          <cell r="EG795"/>
          <cell r="EH795"/>
          <cell r="EI795"/>
          <cell r="EJ795"/>
          <cell r="EK795"/>
          <cell r="EL795"/>
          <cell r="EM795"/>
          <cell r="EN795"/>
          <cell r="EO795"/>
          <cell r="EP795"/>
          <cell r="EQ795"/>
          <cell r="ER795"/>
          <cell r="ES795"/>
          <cell r="ET795"/>
          <cell r="EU795" t="str">
            <v>$ -</v>
          </cell>
          <cell r="EV795"/>
          <cell r="EW795"/>
          <cell r="EX795"/>
          <cell r="EY795"/>
          <cell r="EZ795"/>
          <cell r="FA795"/>
          <cell r="FB795">
            <v>0</v>
          </cell>
          <cell r="FC795" t="str">
            <v>#¡VALOR!</v>
          </cell>
          <cell r="FD795">
            <v>0</v>
          </cell>
          <cell r="FE795" t="str">
            <v>$ 0</v>
          </cell>
          <cell r="FF795" t="str">
            <v>#¡VALOR!</v>
          </cell>
          <cell r="FG795" t="str">
            <v>#¡VALOR!</v>
          </cell>
          <cell r="FH795"/>
          <cell r="FI795"/>
          <cell r="FJ795" t="str">
            <v>#N/D</v>
          </cell>
          <cell r="FK795" t="str">
            <v>#N/D</v>
          </cell>
          <cell r="FL795" t="str">
            <v>$795</v>
          </cell>
          <cell r="FM795" t="str">
            <v>#N/D</v>
          </cell>
          <cell r="FN795" t="str">
            <v>#N/D</v>
          </cell>
          <cell r="FO795" t="str">
            <v>#N/D</v>
          </cell>
          <cell r="FP795" t="str">
            <v>#N/D</v>
          </cell>
          <cell r="FQ795" t="str">
            <v>#¡REF!</v>
          </cell>
          <cell r="FR795" t="str">
            <v>#N/D</v>
          </cell>
          <cell r="FS795"/>
          <cell r="FT795"/>
          <cell r="FU795"/>
          <cell r="FV795">
            <v>0</v>
          </cell>
          <cell r="FW795" t="str">
            <v>#N/D</v>
          </cell>
          <cell r="FX795"/>
          <cell r="FY795"/>
          <cell r="FZ795"/>
          <cell r="GA795"/>
          <cell r="GB795"/>
          <cell r="GC795"/>
        </row>
        <row r="796">
          <cell r="A796"/>
          <cell r="B796"/>
          <cell r="C796">
            <v>2025</v>
          </cell>
          <cell r="D796"/>
          <cell r="E796"/>
          <cell r="F796"/>
          <cell r="G796"/>
          <cell r="H796"/>
          <cell r="I796"/>
          <cell r="J796"/>
          <cell r="K796"/>
          <cell r="L796"/>
          <cell r="M796"/>
          <cell r="N796"/>
          <cell r="O796"/>
          <cell r="P796"/>
          <cell r="Q796"/>
          <cell r="R796"/>
          <cell r="S796"/>
          <cell r="T796"/>
          <cell r="U796"/>
          <cell r="V796"/>
          <cell r="W796"/>
          <cell r="X796"/>
          <cell r="Y796"/>
          <cell r="Z796"/>
          <cell r="AA796"/>
          <cell r="AB796"/>
          <cell r="AC796"/>
          <cell r="AD796"/>
          <cell r="AE796"/>
          <cell r="AF796"/>
          <cell r="AG796"/>
          <cell r="AH796"/>
          <cell r="AI796"/>
          <cell r="AJ796"/>
          <cell r="AK796"/>
          <cell r="AL796"/>
          <cell r="AM796" t="str">
            <v>#¡VALOR!</v>
          </cell>
          <cell r="AN796">
            <v>0</v>
          </cell>
          <cell r="AO796"/>
          <cell r="AP796"/>
          <cell r="AQ796"/>
          <cell r="AR796"/>
          <cell r="AS796"/>
          <cell r="AT796"/>
          <cell r="AU796"/>
          <cell r="AV796"/>
          <cell r="AW796"/>
          <cell r="AX796"/>
          <cell r="AY796"/>
          <cell r="AZ796"/>
          <cell r="BA796"/>
          <cell r="BB796"/>
          <cell r="BC796"/>
          <cell r="BD796"/>
          <cell r="BE796"/>
          <cell r="BF796"/>
          <cell r="BG796"/>
          <cell r="BH796"/>
          <cell r="BI796"/>
          <cell r="BJ796"/>
          <cell r="BK796"/>
          <cell r="BL796"/>
          <cell r="BM796"/>
          <cell r="BN796"/>
          <cell r="BO796"/>
          <cell r="BP796"/>
          <cell r="BQ796"/>
          <cell r="BR796"/>
          <cell r="BS796"/>
          <cell r="BT796"/>
          <cell r="BU796"/>
          <cell r="BV796"/>
          <cell r="BW796"/>
          <cell r="BX796"/>
          <cell r="BY796"/>
          <cell r="BZ796"/>
          <cell r="CA796"/>
          <cell r="CB796"/>
          <cell r="CC796"/>
          <cell r="CD796"/>
          <cell r="CE796"/>
          <cell r="CF796"/>
          <cell r="CG796"/>
          <cell r="CH796"/>
          <cell r="CI796"/>
          <cell r="CJ796"/>
          <cell r="CK796"/>
          <cell r="CL796"/>
          <cell r="CM796"/>
          <cell r="CN796"/>
          <cell r="CO796"/>
          <cell r="CP796"/>
          <cell r="CQ796"/>
          <cell r="CR796"/>
          <cell r="CS796"/>
          <cell r="CT796"/>
          <cell r="CU796"/>
          <cell r="CV796"/>
          <cell r="CW796"/>
          <cell r="CX796"/>
          <cell r="CY796"/>
          <cell r="CZ796"/>
          <cell r="DA796"/>
          <cell r="DB796"/>
          <cell r="DC796"/>
          <cell r="DD796"/>
          <cell r="DE796"/>
          <cell r="DF796"/>
          <cell r="DG796"/>
          <cell r="DH796"/>
          <cell r="DI796"/>
          <cell r="DJ796"/>
          <cell r="DK796"/>
          <cell r="DL796"/>
          <cell r="DM796"/>
          <cell r="DN796"/>
          <cell r="DO796"/>
          <cell r="DP796"/>
          <cell r="DQ796"/>
          <cell r="DR796"/>
          <cell r="DS796"/>
          <cell r="DT796"/>
          <cell r="DU796"/>
          <cell r="DV796"/>
          <cell r="DW796"/>
          <cell r="DX796"/>
          <cell r="DY796"/>
          <cell r="DZ796"/>
          <cell r="EA796"/>
          <cell r="EB796"/>
          <cell r="EC796"/>
          <cell r="ED796"/>
          <cell r="EE796"/>
          <cell r="EF796"/>
          <cell r="EG796"/>
          <cell r="EH796"/>
          <cell r="EI796"/>
          <cell r="EJ796"/>
          <cell r="EK796"/>
          <cell r="EL796"/>
          <cell r="EM796"/>
          <cell r="EN796"/>
          <cell r="EO796"/>
          <cell r="EP796"/>
          <cell r="EQ796"/>
          <cell r="ER796"/>
          <cell r="ES796"/>
          <cell r="ET796"/>
          <cell r="EU796" t="str">
            <v>$ -</v>
          </cell>
          <cell r="EV796"/>
          <cell r="EW796"/>
          <cell r="EX796"/>
          <cell r="EY796"/>
          <cell r="EZ796"/>
          <cell r="FA796"/>
          <cell r="FB796">
            <v>0</v>
          </cell>
          <cell r="FC796" t="str">
            <v>#¡VALOR!</v>
          </cell>
          <cell r="FD796">
            <v>0</v>
          </cell>
          <cell r="FE796" t="str">
            <v>$ 0</v>
          </cell>
          <cell r="FF796" t="str">
            <v>#¡VALOR!</v>
          </cell>
          <cell r="FG796" t="str">
            <v>#¡VALOR!</v>
          </cell>
          <cell r="FH796"/>
          <cell r="FI796"/>
          <cell r="FJ796" t="str">
            <v>#N/D</v>
          </cell>
          <cell r="FK796" t="str">
            <v>#N/D</v>
          </cell>
          <cell r="FL796" t="str">
            <v>$796</v>
          </cell>
          <cell r="FM796" t="str">
            <v>#N/D</v>
          </cell>
          <cell r="FN796" t="str">
            <v>#N/D</v>
          </cell>
          <cell r="FO796" t="str">
            <v>#N/D</v>
          </cell>
          <cell r="FP796" t="str">
            <v>#N/D</v>
          </cell>
          <cell r="FQ796" t="str">
            <v>#¡REF!</v>
          </cell>
          <cell r="FR796" t="str">
            <v>#N/D</v>
          </cell>
          <cell r="FS796"/>
          <cell r="FT796"/>
          <cell r="FU796"/>
          <cell r="FV796">
            <v>0</v>
          </cell>
          <cell r="FW796" t="str">
            <v>#N/D</v>
          </cell>
          <cell r="FX796"/>
          <cell r="FY796"/>
          <cell r="FZ796"/>
          <cell r="GA796"/>
          <cell r="GB796"/>
          <cell r="GC796"/>
        </row>
        <row r="797">
          <cell r="A797"/>
          <cell r="B797"/>
          <cell r="C797">
            <v>2025</v>
          </cell>
          <cell r="D797"/>
          <cell r="E797"/>
          <cell r="F797"/>
          <cell r="G797"/>
          <cell r="H797"/>
          <cell r="I797"/>
          <cell r="J797"/>
          <cell r="K797"/>
          <cell r="L797"/>
          <cell r="M797"/>
          <cell r="N797"/>
          <cell r="O797"/>
          <cell r="P797"/>
          <cell r="Q797"/>
          <cell r="R797"/>
          <cell r="S797"/>
          <cell r="T797"/>
          <cell r="U797"/>
          <cell r="V797"/>
          <cell r="W797"/>
          <cell r="X797"/>
          <cell r="Y797"/>
          <cell r="Z797"/>
          <cell r="AA797"/>
          <cell r="AB797"/>
          <cell r="AC797"/>
          <cell r="AD797"/>
          <cell r="AE797"/>
          <cell r="AF797"/>
          <cell r="AG797"/>
          <cell r="AH797"/>
          <cell r="AI797"/>
          <cell r="AJ797"/>
          <cell r="AK797"/>
          <cell r="AL797"/>
          <cell r="AM797" t="str">
            <v>#¡VALOR!</v>
          </cell>
          <cell r="AN797">
            <v>0</v>
          </cell>
          <cell r="AO797"/>
          <cell r="AP797"/>
          <cell r="AQ797"/>
          <cell r="AR797"/>
          <cell r="AS797"/>
          <cell r="AT797"/>
          <cell r="AU797"/>
          <cell r="AV797"/>
          <cell r="AW797"/>
          <cell r="AX797"/>
          <cell r="AY797"/>
          <cell r="AZ797"/>
          <cell r="BA797"/>
          <cell r="BB797"/>
          <cell r="BC797"/>
          <cell r="BD797"/>
          <cell r="BE797"/>
          <cell r="BF797"/>
          <cell r="BG797"/>
          <cell r="BH797"/>
          <cell r="BI797"/>
          <cell r="BJ797"/>
          <cell r="BK797"/>
          <cell r="BL797"/>
          <cell r="BM797"/>
          <cell r="BN797"/>
          <cell r="BO797"/>
          <cell r="BP797"/>
          <cell r="BQ797"/>
          <cell r="BR797"/>
          <cell r="BS797"/>
          <cell r="BT797"/>
          <cell r="BU797"/>
          <cell r="BV797"/>
          <cell r="BW797"/>
          <cell r="BX797"/>
          <cell r="BY797"/>
          <cell r="BZ797"/>
          <cell r="CA797"/>
          <cell r="CB797"/>
          <cell r="CC797"/>
          <cell r="CD797"/>
          <cell r="CE797"/>
          <cell r="CF797"/>
          <cell r="CG797"/>
          <cell r="CH797"/>
          <cell r="CI797"/>
          <cell r="CJ797"/>
          <cell r="CK797"/>
          <cell r="CL797"/>
          <cell r="CM797"/>
          <cell r="CN797"/>
          <cell r="CO797"/>
          <cell r="CP797"/>
          <cell r="CQ797"/>
          <cell r="CR797"/>
          <cell r="CS797"/>
          <cell r="CT797"/>
          <cell r="CU797"/>
          <cell r="CV797"/>
          <cell r="CW797"/>
          <cell r="CX797"/>
          <cell r="CY797"/>
          <cell r="CZ797"/>
          <cell r="DA797"/>
          <cell r="DB797"/>
          <cell r="DC797"/>
          <cell r="DD797"/>
          <cell r="DE797"/>
          <cell r="DF797"/>
          <cell r="DG797"/>
          <cell r="DH797"/>
          <cell r="DI797"/>
          <cell r="DJ797"/>
          <cell r="DK797"/>
          <cell r="DL797"/>
          <cell r="DM797"/>
          <cell r="DN797"/>
          <cell r="DO797"/>
          <cell r="DP797"/>
          <cell r="DQ797"/>
          <cell r="DR797"/>
          <cell r="DS797"/>
          <cell r="DT797"/>
          <cell r="DU797"/>
          <cell r="DV797"/>
          <cell r="DW797"/>
          <cell r="DX797"/>
          <cell r="DY797"/>
          <cell r="DZ797"/>
          <cell r="EA797"/>
          <cell r="EB797"/>
          <cell r="EC797"/>
          <cell r="ED797"/>
          <cell r="EE797"/>
          <cell r="EF797"/>
          <cell r="EG797"/>
          <cell r="EH797"/>
          <cell r="EI797"/>
          <cell r="EJ797"/>
          <cell r="EK797"/>
          <cell r="EL797"/>
          <cell r="EM797"/>
          <cell r="EN797"/>
          <cell r="EO797"/>
          <cell r="EP797"/>
          <cell r="EQ797"/>
          <cell r="ER797"/>
          <cell r="ES797"/>
          <cell r="ET797"/>
          <cell r="EU797" t="str">
            <v>$ -</v>
          </cell>
          <cell r="EV797"/>
          <cell r="EW797"/>
          <cell r="EX797"/>
          <cell r="EY797"/>
          <cell r="EZ797"/>
          <cell r="FA797"/>
          <cell r="FB797">
            <v>0</v>
          </cell>
          <cell r="FC797" t="str">
            <v>#¡VALOR!</v>
          </cell>
          <cell r="FD797">
            <v>0</v>
          </cell>
          <cell r="FE797" t="str">
            <v>$ 0</v>
          </cell>
          <cell r="FF797" t="str">
            <v>#¡VALOR!</v>
          </cell>
          <cell r="FG797" t="str">
            <v>#¡VALOR!</v>
          </cell>
          <cell r="FH797"/>
          <cell r="FI797"/>
          <cell r="FJ797" t="str">
            <v>#N/D</v>
          </cell>
          <cell r="FK797" t="str">
            <v>#N/D</v>
          </cell>
          <cell r="FL797" t="str">
            <v>$797</v>
          </cell>
          <cell r="FM797" t="str">
            <v>#N/D</v>
          </cell>
          <cell r="FN797" t="str">
            <v>#N/D</v>
          </cell>
          <cell r="FO797" t="str">
            <v>#N/D</v>
          </cell>
          <cell r="FP797" t="str">
            <v>#N/D</v>
          </cell>
          <cell r="FQ797" t="str">
            <v>#¡REF!</v>
          </cell>
          <cell r="FR797" t="str">
            <v>#N/D</v>
          </cell>
          <cell r="FS797"/>
          <cell r="FT797"/>
          <cell r="FU797"/>
          <cell r="FV797">
            <v>0</v>
          </cell>
          <cell r="FW797" t="str">
            <v>#N/D</v>
          </cell>
          <cell r="FX797"/>
          <cell r="FY797"/>
          <cell r="FZ797"/>
          <cell r="GA797"/>
          <cell r="GB797"/>
          <cell r="GC797"/>
        </row>
        <row r="798">
          <cell r="A798"/>
          <cell r="B798"/>
          <cell r="C798">
            <v>2025</v>
          </cell>
          <cell r="D798"/>
          <cell r="E798"/>
          <cell r="F798"/>
          <cell r="G798"/>
          <cell r="H798"/>
          <cell r="I798"/>
          <cell r="J798"/>
          <cell r="K798"/>
          <cell r="L798"/>
          <cell r="M798"/>
          <cell r="N798"/>
          <cell r="O798"/>
          <cell r="P798"/>
          <cell r="Q798"/>
          <cell r="R798"/>
          <cell r="S798"/>
          <cell r="T798"/>
          <cell r="U798"/>
          <cell r="V798"/>
          <cell r="W798"/>
          <cell r="X798"/>
          <cell r="Y798"/>
          <cell r="Z798"/>
          <cell r="AA798"/>
          <cell r="AB798"/>
          <cell r="AC798"/>
          <cell r="AD798"/>
          <cell r="AE798"/>
          <cell r="AF798"/>
          <cell r="AG798"/>
          <cell r="AH798"/>
          <cell r="AI798"/>
          <cell r="AJ798"/>
          <cell r="AK798"/>
          <cell r="AL798"/>
          <cell r="AM798" t="str">
            <v>#¡VALOR!</v>
          </cell>
          <cell r="AN798">
            <v>0</v>
          </cell>
          <cell r="AO798"/>
          <cell r="AP798"/>
          <cell r="AQ798"/>
          <cell r="AR798"/>
          <cell r="AS798"/>
          <cell r="AT798"/>
          <cell r="AU798"/>
          <cell r="AV798"/>
          <cell r="AW798"/>
          <cell r="AX798"/>
          <cell r="AY798"/>
          <cell r="AZ798"/>
          <cell r="BA798"/>
          <cell r="BB798"/>
          <cell r="BC798"/>
          <cell r="BD798"/>
          <cell r="BE798"/>
          <cell r="BF798"/>
          <cell r="BG798"/>
          <cell r="BH798"/>
          <cell r="BI798"/>
          <cell r="BJ798"/>
          <cell r="BK798"/>
          <cell r="BL798"/>
          <cell r="BM798"/>
          <cell r="BN798"/>
          <cell r="BO798"/>
          <cell r="BP798"/>
          <cell r="BQ798"/>
          <cell r="BR798"/>
          <cell r="BS798"/>
          <cell r="BT798"/>
          <cell r="BU798"/>
          <cell r="BV798"/>
          <cell r="BW798"/>
          <cell r="BX798"/>
          <cell r="BY798"/>
          <cell r="BZ798"/>
          <cell r="CA798"/>
          <cell r="CB798"/>
          <cell r="CC798"/>
          <cell r="CD798"/>
          <cell r="CE798"/>
          <cell r="CF798"/>
          <cell r="CG798"/>
          <cell r="CH798"/>
          <cell r="CI798"/>
          <cell r="CJ798"/>
          <cell r="CK798"/>
          <cell r="CL798"/>
          <cell r="CM798"/>
          <cell r="CN798"/>
          <cell r="CO798"/>
          <cell r="CP798"/>
          <cell r="CQ798"/>
          <cell r="CR798"/>
          <cell r="CS798"/>
          <cell r="CT798"/>
          <cell r="CU798"/>
          <cell r="CV798"/>
          <cell r="CW798"/>
          <cell r="CX798"/>
          <cell r="CY798"/>
          <cell r="CZ798"/>
          <cell r="DA798"/>
          <cell r="DB798"/>
          <cell r="DC798"/>
          <cell r="DD798"/>
          <cell r="DE798"/>
          <cell r="DF798"/>
          <cell r="DG798"/>
          <cell r="DH798"/>
          <cell r="DI798"/>
          <cell r="DJ798"/>
          <cell r="DK798"/>
          <cell r="DL798"/>
          <cell r="DM798"/>
          <cell r="DN798"/>
          <cell r="DO798"/>
          <cell r="DP798"/>
          <cell r="DQ798"/>
          <cell r="DR798"/>
          <cell r="DS798"/>
          <cell r="DT798"/>
          <cell r="DU798"/>
          <cell r="DV798"/>
          <cell r="DW798"/>
          <cell r="DX798"/>
          <cell r="DY798"/>
          <cell r="DZ798"/>
          <cell r="EA798"/>
          <cell r="EB798"/>
          <cell r="EC798"/>
          <cell r="ED798"/>
          <cell r="EE798"/>
          <cell r="EF798"/>
          <cell r="EG798"/>
          <cell r="EH798"/>
          <cell r="EI798"/>
          <cell r="EJ798"/>
          <cell r="EK798"/>
          <cell r="EL798"/>
          <cell r="EM798"/>
          <cell r="EN798"/>
          <cell r="EO798"/>
          <cell r="EP798"/>
          <cell r="EQ798"/>
          <cell r="ER798"/>
          <cell r="ES798"/>
          <cell r="ET798"/>
          <cell r="EU798" t="str">
            <v>$ -</v>
          </cell>
          <cell r="EV798"/>
          <cell r="EW798"/>
          <cell r="EX798"/>
          <cell r="EY798"/>
          <cell r="EZ798"/>
          <cell r="FA798"/>
          <cell r="FB798">
            <v>0</v>
          </cell>
          <cell r="FC798" t="str">
            <v>#¡VALOR!</v>
          </cell>
          <cell r="FD798">
            <v>0</v>
          </cell>
          <cell r="FE798" t="str">
            <v>$ 0</v>
          </cell>
          <cell r="FF798" t="str">
            <v>#¡VALOR!</v>
          </cell>
          <cell r="FG798" t="str">
            <v>#¡VALOR!</v>
          </cell>
          <cell r="FH798"/>
          <cell r="FI798"/>
          <cell r="FJ798" t="str">
            <v>#N/D</v>
          </cell>
          <cell r="FK798" t="str">
            <v>#N/D</v>
          </cell>
          <cell r="FL798" t="str">
            <v>$798</v>
          </cell>
          <cell r="FM798" t="str">
            <v>#N/D</v>
          </cell>
          <cell r="FN798" t="str">
            <v>#N/D</v>
          </cell>
          <cell r="FO798" t="str">
            <v>#N/D</v>
          </cell>
          <cell r="FP798" t="str">
            <v>#N/D</v>
          </cell>
          <cell r="FQ798" t="str">
            <v>#¡REF!</v>
          </cell>
          <cell r="FR798" t="str">
            <v>#N/D</v>
          </cell>
          <cell r="FS798"/>
          <cell r="FT798"/>
          <cell r="FU798"/>
          <cell r="FV798">
            <v>0</v>
          </cell>
          <cell r="FW798" t="str">
            <v>#N/D</v>
          </cell>
          <cell r="FX798"/>
          <cell r="FY798"/>
          <cell r="FZ798"/>
          <cell r="GA798"/>
          <cell r="GB798"/>
          <cell r="GC798"/>
        </row>
        <row r="799">
          <cell r="A799"/>
          <cell r="B799"/>
          <cell r="C799">
            <v>2025</v>
          </cell>
          <cell r="D799"/>
          <cell r="E799"/>
          <cell r="F799"/>
          <cell r="G799"/>
          <cell r="H799"/>
          <cell r="I799"/>
          <cell r="J799"/>
          <cell r="K799"/>
          <cell r="L799"/>
          <cell r="M799"/>
          <cell r="N799"/>
          <cell r="O799"/>
          <cell r="P799"/>
          <cell r="Q799"/>
          <cell r="R799"/>
          <cell r="S799"/>
          <cell r="T799"/>
          <cell r="U799"/>
          <cell r="V799"/>
          <cell r="W799"/>
          <cell r="X799"/>
          <cell r="Y799"/>
          <cell r="Z799"/>
          <cell r="AA799"/>
          <cell r="AB799"/>
          <cell r="AC799"/>
          <cell r="AD799"/>
          <cell r="AE799"/>
          <cell r="AF799"/>
          <cell r="AG799"/>
          <cell r="AH799"/>
          <cell r="AI799"/>
          <cell r="AJ799"/>
          <cell r="AK799"/>
          <cell r="AL799"/>
          <cell r="AM799" t="str">
            <v>#¡VALOR!</v>
          </cell>
          <cell r="AN799">
            <v>0</v>
          </cell>
          <cell r="AO799"/>
          <cell r="AP799"/>
          <cell r="AQ799"/>
          <cell r="AR799"/>
          <cell r="AS799"/>
          <cell r="AT799"/>
          <cell r="AU799"/>
          <cell r="AV799"/>
          <cell r="AW799"/>
          <cell r="AX799"/>
          <cell r="AY799"/>
          <cell r="AZ799"/>
          <cell r="BA799"/>
          <cell r="BB799"/>
          <cell r="BC799"/>
          <cell r="BD799"/>
          <cell r="BE799"/>
          <cell r="BF799"/>
          <cell r="BG799"/>
          <cell r="BH799"/>
          <cell r="BI799"/>
          <cell r="BJ799"/>
          <cell r="BK799"/>
          <cell r="BL799"/>
          <cell r="BM799"/>
          <cell r="BN799"/>
          <cell r="BO799"/>
          <cell r="BP799"/>
          <cell r="BQ799"/>
          <cell r="BR799"/>
          <cell r="BS799"/>
          <cell r="BT799"/>
          <cell r="BU799"/>
          <cell r="BV799"/>
          <cell r="BW799"/>
          <cell r="BX799"/>
          <cell r="BY799"/>
          <cell r="BZ799"/>
          <cell r="CA799"/>
          <cell r="CB799"/>
          <cell r="CC799"/>
          <cell r="CD799"/>
          <cell r="CE799"/>
          <cell r="CF799"/>
          <cell r="CG799"/>
          <cell r="CH799"/>
          <cell r="CI799"/>
          <cell r="CJ799"/>
          <cell r="CK799"/>
          <cell r="CL799"/>
          <cell r="CM799"/>
          <cell r="CN799"/>
          <cell r="CO799"/>
          <cell r="CP799"/>
          <cell r="CQ799"/>
          <cell r="CR799"/>
          <cell r="CS799"/>
          <cell r="CT799"/>
          <cell r="CU799"/>
          <cell r="CV799"/>
          <cell r="CW799"/>
          <cell r="CX799"/>
          <cell r="CY799"/>
          <cell r="CZ799"/>
          <cell r="DA799"/>
          <cell r="DB799"/>
          <cell r="DC799"/>
          <cell r="DD799"/>
          <cell r="DE799"/>
          <cell r="DF799"/>
          <cell r="DG799"/>
          <cell r="DH799"/>
          <cell r="DI799"/>
          <cell r="DJ799"/>
          <cell r="DK799"/>
          <cell r="DL799"/>
          <cell r="DM799"/>
          <cell r="DN799"/>
          <cell r="DO799"/>
          <cell r="DP799"/>
          <cell r="DQ799"/>
          <cell r="DR799"/>
          <cell r="DS799"/>
          <cell r="DT799"/>
          <cell r="DU799"/>
          <cell r="DV799"/>
          <cell r="DW799"/>
          <cell r="DX799"/>
          <cell r="DY799"/>
          <cell r="DZ799"/>
          <cell r="EA799"/>
          <cell r="EB799"/>
          <cell r="EC799"/>
          <cell r="ED799"/>
          <cell r="EE799"/>
          <cell r="EF799"/>
          <cell r="EG799"/>
          <cell r="EH799"/>
          <cell r="EI799"/>
          <cell r="EJ799"/>
          <cell r="EK799"/>
          <cell r="EL799"/>
          <cell r="EM799"/>
          <cell r="EN799"/>
          <cell r="EO799"/>
          <cell r="EP799"/>
          <cell r="EQ799"/>
          <cell r="ER799"/>
          <cell r="ES799"/>
          <cell r="ET799"/>
          <cell r="EU799" t="str">
            <v>$ -</v>
          </cell>
          <cell r="EV799"/>
          <cell r="EW799"/>
          <cell r="EX799"/>
          <cell r="EY799"/>
          <cell r="EZ799"/>
          <cell r="FA799"/>
          <cell r="FB799">
            <v>0</v>
          </cell>
          <cell r="FC799" t="str">
            <v>#¡VALOR!</v>
          </cell>
          <cell r="FD799">
            <v>0</v>
          </cell>
          <cell r="FE799" t="str">
            <v>$ 0</v>
          </cell>
          <cell r="FF799" t="str">
            <v>#¡VALOR!</v>
          </cell>
          <cell r="FG799" t="str">
            <v>#¡VALOR!</v>
          </cell>
          <cell r="FH799"/>
          <cell r="FI799"/>
          <cell r="FJ799" t="str">
            <v>#N/D</v>
          </cell>
          <cell r="FK799" t="str">
            <v>#N/D</v>
          </cell>
          <cell r="FL799" t="str">
            <v>$799</v>
          </cell>
          <cell r="FM799" t="str">
            <v>#N/D</v>
          </cell>
          <cell r="FN799" t="str">
            <v>#N/D</v>
          </cell>
          <cell r="FO799" t="str">
            <v>#N/D</v>
          </cell>
          <cell r="FP799" t="str">
            <v>#N/D</v>
          </cell>
          <cell r="FQ799" t="str">
            <v>#¡REF!</v>
          </cell>
          <cell r="FR799" t="str">
            <v>#N/D</v>
          </cell>
          <cell r="FS799"/>
          <cell r="FT799"/>
          <cell r="FU799"/>
          <cell r="FV799">
            <v>0</v>
          </cell>
          <cell r="FW799" t="str">
            <v>#N/D</v>
          </cell>
          <cell r="FX799"/>
          <cell r="FY799"/>
          <cell r="FZ799"/>
          <cell r="GA799"/>
          <cell r="GB799"/>
          <cell r="GC799"/>
        </row>
        <row r="800">
          <cell r="A800"/>
          <cell r="B800"/>
          <cell r="C800">
            <v>2025</v>
          </cell>
          <cell r="D800"/>
          <cell r="E800"/>
          <cell r="F800"/>
          <cell r="G800"/>
          <cell r="H800"/>
          <cell r="I800"/>
          <cell r="J800"/>
          <cell r="K800"/>
          <cell r="L800"/>
          <cell r="M800"/>
          <cell r="N800"/>
          <cell r="O800"/>
          <cell r="P800"/>
          <cell r="Q800"/>
          <cell r="R800"/>
          <cell r="S800"/>
          <cell r="T800"/>
          <cell r="U800"/>
          <cell r="V800"/>
          <cell r="W800"/>
          <cell r="X800"/>
          <cell r="Y800"/>
          <cell r="Z800"/>
          <cell r="AA800"/>
          <cell r="AB800"/>
          <cell r="AC800"/>
          <cell r="AD800"/>
          <cell r="AE800"/>
          <cell r="AF800"/>
          <cell r="AG800"/>
          <cell r="AH800"/>
          <cell r="AI800"/>
          <cell r="AJ800"/>
          <cell r="AK800"/>
          <cell r="AL800"/>
          <cell r="AM800" t="str">
            <v>#¡VALOR!</v>
          </cell>
          <cell r="AN800">
            <v>0</v>
          </cell>
          <cell r="AO800"/>
          <cell r="AP800"/>
          <cell r="AQ800"/>
          <cell r="AR800"/>
          <cell r="AS800"/>
          <cell r="AT800"/>
          <cell r="AU800"/>
          <cell r="AV800"/>
          <cell r="AW800"/>
          <cell r="AX800"/>
          <cell r="AY800"/>
          <cell r="AZ800"/>
          <cell r="BA800"/>
          <cell r="BB800"/>
          <cell r="BC800"/>
          <cell r="BD800"/>
          <cell r="BE800"/>
          <cell r="BF800"/>
          <cell r="BG800"/>
          <cell r="BH800"/>
          <cell r="BI800"/>
          <cell r="BJ800"/>
          <cell r="BK800"/>
          <cell r="BL800"/>
          <cell r="BM800"/>
          <cell r="BN800"/>
          <cell r="BO800"/>
          <cell r="BP800"/>
          <cell r="BQ800"/>
          <cell r="BR800"/>
          <cell r="BS800"/>
          <cell r="BT800"/>
          <cell r="BU800"/>
          <cell r="BV800"/>
          <cell r="BW800"/>
          <cell r="BX800"/>
          <cell r="BY800"/>
          <cell r="BZ800"/>
          <cell r="CA800"/>
          <cell r="CB800"/>
          <cell r="CC800"/>
          <cell r="CD800"/>
          <cell r="CE800"/>
          <cell r="CF800"/>
          <cell r="CG800"/>
          <cell r="CH800"/>
          <cell r="CI800"/>
          <cell r="CJ800"/>
          <cell r="CK800"/>
          <cell r="CL800"/>
          <cell r="CM800"/>
          <cell r="CN800"/>
          <cell r="CO800"/>
          <cell r="CP800"/>
          <cell r="CQ800"/>
          <cell r="CR800"/>
          <cell r="CS800"/>
          <cell r="CT800"/>
          <cell r="CU800"/>
          <cell r="CV800"/>
          <cell r="CW800"/>
          <cell r="CX800"/>
          <cell r="CY800"/>
          <cell r="CZ800"/>
          <cell r="DA800"/>
          <cell r="DB800"/>
          <cell r="DC800"/>
          <cell r="DD800"/>
          <cell r="DE800"/>
          <cell r="DF800"/>
          <cell r="DG800"/>
          <cell r="DH800"/>
          <cell r="DI800"/>
          <cell r="DJ800"/>
          <cell r="DK800"/>
          <cell r="DL800"/>
          <cell r="DM800"/>
          <cell r="DN800"/>
          <cell r="DO800"/>
          <cell r="DP800"/>
          <cell r="DQ800"/>
          <cell r="DR800"/>
          <cell r="DS800"/>
          <cell r="DT800"/>
          <cell r="DU800"/>
          <cell r="DV800"/>
          <cell r="DW800"/>
          <cell r="DX800"/>
          <cell r="DY800"/>
          <cell r="DZ800"/>
          <cell r="EA800"/>
          <cell r="EB800"/>
          <cell r="EC800"/>
          <cell r="ED800"/>
          <cell r="EE800"/>
          <cell r="EF800"/>
          <cell r="EG800"/>
          <cell r="EH800"/>
          <cell r="EI800"/>
          <cell r="EJ800"/>
          <cell r="EK800"/>
          <cell r="EL800"/>
          <cell r="EM800"/>
          <cell r="EN800"/>
          <cell r="EO800"/>
          <cell r="EP800"/>
          <cell r="EQ800"/>
          <cell r="ER800"/>
          <cell r="ES800"/>
          <cell r="ET800"/>
          <cell r="EU800" t="str">
            <v>$ -</v>
          </cell>
          <cell r="EV800"/>
          <cell r="EW800"/>
          <cell r="EX800"/>
          <cell r="EY800"/>
          <cell r="EZ800"/>
          <cell r="FA800"/>
          <cell r="FB800">
            <v>0</v>
          </cell>
          <cell r="FC800" t="str">
            <v>#¡VALOR!</v>
          </cell>
          <cell r="FD800">
            <v>0</v>
          </cell>
          <cell r="FE800" t="str">
            <v>$ 0</v>
          </cell>
          <cell r="FF800" t="str">
            <v>#¡VALOR!</v>
          </cell>
          <cell r="FG800" t="str">
            <v>#¡VALOR!</v>
          </cell>
          <cell r="FH800"/>
          <cell r="FI800"/>
          <cell r="FJ800" t="str">
            <v>#N/D</v>
          </cell>
          <cell r="FK800" t="str">
            <v>#N/D</v>
          </cell>
          <cell r="FL800" t="str">
            <v>$800</v>
          </cell>
          <cell r="FM800" t="str">
            <v>#N/D</v>
          </cell>
          <cell r="FN800" t="str">
            <v>#N/D</v>
          </cell>
          <cell r="FO800" t="str">
            <v>#N/D</v>
          </cell>
          <cell r="FP800" t="str">
            <v>#N/D</v>
          </cell>
          <cell r="FQ800" t="str">
            <v>#¡REF!</v>
          </cell>
          <cell r="FR800" t="str">
            <v>#N/D</v>
          </cell>
          <cell r="FS800"/>
          <cell r="FT800"/>
          <cell r="FU800"/>
          <cell r="FV800">
            <v>0</v>
          </cell>
          <cell r="FW800" t="str">
            <v>#N/D</v>
          </cell>
          <cell r="FX800"/>
          <cell r="FY800"/>
          <cell r="FZ800"/>
          <cell r="GA800"/>
          <cell r="GB800"/>
          <cell r="GC800"/>
        </row>
        <row r="801">
          <cell r="A801"/>
          <cell r="B801"/>
          <cell r="C801">
            <v>2025</v>
          </cell>
          <cell r="D801"/>
          <cell r="E801"/>
          <cell r="F801"/>
          <cell r="G801"/>
          <cell r="H801"/>
          <cell r="I801"/>
          <cell r="J801"/>
          <cell r="K801"/>
          <cell r="L801"/>
          <cell r="M801"/>
          <cell r="N801"/>
          <cell r="O801"/>
          <cell r="P801"/>
          <cell r="Q801"/>
          <cell r="R801"/>
          <cell r="S801"/>
          <cell r="T801"/>
          <cell r="U801"/>
          <cell r="V801"/>
          <cell r="W801"/>
          <cell r="X801"/>
          <cell r="Y801"/>
          <cell r="Z801"/>
          <cell r="AA801"/>
          <cell r="AB801"/>
          <cell r="AC801"/>
          <cell r="AD801"/>
          <cell r="AE801"/>
          <cell r="AF801"/>
          <cell r="AG801"/>
          <cell r="AH801"/>
          <cell r="AI801"/>
          <cell r="AJ801"/>
          <cell r="AK801"/>
          <cell r="AL801"/>
          <cell r="AM801" t="str">
            <v>#¡VALOR!</v>
          </cell>
          <cell r="AN801">
            <v>0</v>
          </cell>
          <cell r="AO801"/>
          <cell r="AP801"/>
          <cell r="AQ801"/>
          <cell r="AR801"/>
          <cell r="AS801"/>
          <cell r="AT801"/>
          <cell r="AU801"/>
          <cell r="AV801"/>
          <cell r="AW801"/>
          <cell r="AX801"/>
          <cell r="AY801"/>
          <cell r="AZ801"/>
          <cell r="BA801"/>
          <cell r="BB801"/>
          <cell r="BC801"/>
          <cell r="BD801"/>
          <cell r="BE801"/>
          <cell r="BF801"/>
          <cell r="BG801"/>
          <cell r="BH801"/>
          <cell r="BI801"/>
          <cell r="BJ801"/>
          <cell r="BK801"/>
          <cell r="BL801"/>
          <cell r="BM801"/>
          <cell r="BN801"/>
          <cell r="BO801"/>
          <cell r="BP801"/>
          <cell r="BQ801"/>
          <cell r="BR801"/>
          <cell r="BS801"/>
          <cell r="BT801"/>
          <cell r="BU801"/>
          <cell r="BV801"/>
          <cell r="BW801"/>
          <cell r="BX801"/>
          <cell r="BY801"/>
          <cell r="BZ801"/>
          <cell r="CA801"/>
          <cell r="CB801"/>
          <cell r="CC801"/>
          <cell r="CD801"/>
          <cell r="CE801"/>
          <cell r="CF801"/>
          <cell r="CG801"/>
          <cell r="CH801"/>
          <cell r="CI801"/>
          <cell r="CJ801"/>
          <cell r="CK801"/>
          <cell r="CL801"/>
          <cell r="CM801"/>
          <cell r="CN801"/>
          <cell r="CO801"/>
          <cell r="CP801"/>
          <cell r="CQ801"/>
          <cell r="CR801"/>
          <cell r="CS801"/>
          <cell r="CT801"/>
          <cell r="CU801"/>
          <cell r="CV801"/>
          <cell r="CW801"/>
          <cell r="CX801"/>
          <cell r="CY801"/>
          <cell r="CZ801"/>
          <cell r="DA801"/>
          <cell r="DB801"/>
          <cell r="DC801"/>
          <cell r="DD801"/>
          <cell r="DE801"/>
          <cell r="DF801"/>
          <cell r="DG801"/>
          <cell r="DH801"/>
          <cell r="DI801"/>
          <cell r="DJ801"/>
          <cell r="DK801"/>
          <cell r="DL801"/>
          <cell r="DM801"/>
          <cell r="DN801"/>
          <cell r="DO801"/>
          <cell r="DP801"/>
          <cell r="DQ801"/>
          <cell r="DR801"/>
          <cell r="DS801"/>
          <cell r="DT801"/>
          <cell r="DU801"/>
          <cell r="DV801"/>
          <cell r="DW801"/>
          <cell r="DX801"/>
          <cell r="DY801"/>
          <cell r="DZ801"/>
          <cell r="EA801"/>
          <cell r="EB801"/>
          <cell r="EC801"/>
          <cell r="ED801"/>
          <cell r="EE801"/>
          <cell r="EF801"/>
          <cell r="EG801"/>
          <cell r="EH801"/>
          <cell r="EI801"/>
          <cell r="EJ801"/>
          <cell r="EK801"/>
          <cell r="EL801"/>
          <cell r="EM801"/>
          <cell r="EN801"/>
          <cell r="EO801"/>
          <cell r="EP801"/>
          <cell r="EQ801"/>
          <cell r="ER801"/>
          <cell r="ES801"/>
          <cell r="ET801"/>
          <cell r="EU801" t="str">
            <v>$ -</v>
          </cell>
          <cell r="EV801"/>
          <cell r="EW801"/>
          <cell r="EX801"/>
          <cell r="EY801"/>
          <cell r="EZ801"/>
          <cell r="FA801"/>
          <cell r="FB801">
            <v>0</v>
          </cell>
          <cell r="FC801" t="str">
            <v>#¡VALOR!</v>
          </cell>
          <cell r="FD801">
            <v>0</v>
          </cell>
          <cell r="FE801" t="str">
            <v>$ 0</v>
          </cell>
          <cell r="FF801" t="str">
            <v>#¡VALOR!</v>
          </cell>
          <cell r="FG801" t="str">
            <v>#¡VALOR!</v>
          </cell>
          <cell r="FH801"/>
          <cell r="FI801"/>
          <cell r="FJ801" t="str">
            <v>#N/D</v>
          </cell>
          <cell r="FK801" t="str">
            <v>#N/D</v>
          </cell>
          <cell r="FL801" t="str">
            <v>$801</v>
          </cell>
          <cell r="FM801" t="str">
            <v>#N/D</v>
          </cell>
          <cell r="FN801" t="str">
            <v>#N/D</v>
          </cell>
          <cell r="FO801" t="str">
            <v>#N/D</v>
          </cell>
          <cell r="FP801" t="str">
            <v>#N/D</v>
          </cell>
          <cell r="FQ801" t="str">
            <v>#¡REF!</v>
          </cell>
          <cell r="FR801" t="str">
            <v>#N/D</v>
          </cell>
          <cell r="FS801"/>
          <cell r="FT801"/>
          <cell r="FU801"/>
          <cell r="FV801">
            <v>0</v>
          </cell>
          <cell r="FW801" t="str">
            <v>#N/D</v>
          </cell>
          <cell r="FX801"/>
          <cell r="FY801"/>
          <cell r="FZ801"/>
          <cell r="GA801"/>
          <cell r="GB801"/>
          <cell r="GC801"/>
        </row>
        <row r="802">
          <cell r="A802"/>
          <cell r="B802"/>
          <cell r="C802">
            <v>2025</v>
          </cell>
          <cell r="D802"/>
          <cell r="E802"/>
          <cell r="F802"/>
          <cell r="G802"/>
          <cell r="H802"/>
          <cell r="I802"/>
          <cell r="J802"/>
          <cell r="K802"/>
          <cell r="L802"/>
          <cell r="M802"/>
          <cell r="N802"/>
          <cell r="O802"/>
          <cell r="P802"/>
          <cell r="Q802"/>
          <cell r="R802"/>
          <cell r="S802"/>
          <cell r="T802"/>
          <cell r="U802"/>
          <cell r="V802"/>
          <cell r="W802"/>
          <cell r="X802"/>
          <cell r="Y802"/>
          <cell r="Z802"/>
          <cell r="AA802"/>
          <cell r="AB802"/>
          <cell r="AC802"/>
          <cell r="AD802"/>
          <cell r="AE802"/>
          <cell r="AF802"/>
          <cell r="AG802"/>
          <cell r="AH802"/>
          <cell r="AI802"/>
          <cell r="AJ802"/>
          <cell r="AK802"/>
          <cell r="AL802"/>
          <cell r="AM802" t="str">
            <v>#¡VALOR!</v>
          </cell>
          <cell r="AN802">
            <v>0</v>
          </cell>
          <cell r="AO802"/>
          <cell r="AP802"/>
          <cell r="AQ802"/>
          <cell r="AR802"/>
          <cell r="AS802"/>
          <cell r="AT802"/>
          <cell r="AU802"/>
          <cell r="AV802"/>
          <cell r="AW802"/>
          <cell r="AX802"/>
          <cell r="AY802"/>
          <cell r="AZ802"/>
          <cell r="BA802"/>
          <cell r="BB802"/>
          <cell r="BC802"/>
          <cell r="BD802"/>
          <cell r="BE802"/>
          <cell r="BF802"/>
          <cell r="BG802"/>
          <cell r="BH802"/>
          <cell r="BI802"/>
          <cell r="BJ802"/>
          <cell r="BK802"/>
          <cell r="BL802"/>
          <cell r="BM802"/>
          <cell r="BN802"/>
          <cell r="BO802"/>
          <cell r="BP802"/>
          <cell r="BQ802"/>
          <cell r="BR802"/>
          <cell r="BS802"/>
          <cell r="BT802"/>
          <cell r="BU802"/>
          <cell r="BV802"/>
          <cell r="BW802"/>
          <cell r="BX802"/>
          <cell r="BY802"/>
          <cell r="BZ802"/>
          <cell r="CA802"/>
          <cell r="CB802"/>
          <cell r="CC802"/>
          <cell r="CD802"/>
          <cell r="CE802"/>
          <cell r="CF802"/>
          <cell r="CG802"/>
          <cell r="CH802"/>
          <cell r="CI802"/>
          <cell r="CJ802"/>
          <cell r="CK802"/>
          <cell r="CL802"/>
          <cell r="CM802"/>
          <cell r="CN802"/>
          <cell r="CO802"/>
          <cell r="CP802"/>
          <cell r="CQ802"/>
          <cell r="CR802"/>
          <cell r="CS802"/>
          <cell r="CT802"/>
          <cell r="CU802"/>
          <cell r="CV802"/>
          <cell r="CW802"/>
          <cell r="CX802"/>
          <cell r="CY802"/>
          <cell r="CZ802"/>
          <cell r="DA802"/>
          <cell r="DB802"/>
          <cell r="DC802"/>
          <cell r="DD802"/>
          <cell r="DE802"/>
          <cell r="DF802"/>
          <cell r="DG802"/>
          <cell r="DH802"/>
          <cell r="DI802"/>
          <cell r="DJ802"/>
          <cell r="DK802"/>
          <cell r="DL802"/>
          <cell r="DM802"/>
          <cell r="DN802"/>
          <cell r="DO802"/>
          <cell r="DP802"/>
          <cell r="DQ802"/>
          <cell r="DR802"/>
          <cell r="DS802"/>
          <cell r="DT802"/>
          <cell r="DU802"/>
          <cell r="DV802"/>
          <cell r="DW802"/>
          <cell r="DX802"/>
          <cell r="DY802"/>
          <cell r="DZ802"/>
          <cell r="EA802"/>
          <cell r="EB802"/>
          <cell r="EC802"/>
          <cell r="ED802"/>
          <cell r="EE802"/>
          <cell r="EF802"/>
          <cell r="EG802"/>
          <cell r="EH802"/>
          <cell r="EI802"/>
          <cell r="EJ802"/>
          <cell r="EK802"/>
          <cell r="EL802"/>
          <cell r="EM802"/>
          <cell r="EN802"/>
          <cell r="EO802"/>
          <cell r="EP802"/>
          <cell r="EQ802"/>
          <cell r="ER802"/>
          <cell r="ES802"/>
          <cell r="ET802"/>
          <cell r="EU802" t="str">
            <v>$ -</v>
          </cell>
          <cell r="EV802"/>
          <cell r="EW802"/>
          <cell r="EX802"/>
          <cell r="EY802"/>
          <cell r="EZ802"/>
          <cell r="FA802"/>
          <cell r="FB802">
            <v>0</v>
          </cell>
          <cell r="FC802" t="str">
            <v>#¡VALOR!</v>
          </cell>
          <cell r="FD802">
            <v>0</v>
          </cell>
          <cell r="FE802" t="str">
            <v>$ 0</v>
          </cell>
          <cell r="FF802" t="str">
            <v>#¡VALOR!</v>
          </cell>
          <cell r="FG802" t="str">
            <v>#¡VALOR!</v>
          </cell>
          <cell r="FH802"/>
          <cell r="FI802"/>
          <cell r="FJ802" t="str">
            <v>#N/D</v>
          </cell>
          <cell r="FK802" t="str">
            <v>#N/D</v>
          </cell>
          <cell r="FL802" t="str">
            <v>$802</v>
          </cell>
          <cell r="FM802" t="str">
            <v>#N/D</v>
          </cell>
          <cell r="FN802" t="str">
            <v>#N/D</v>
          </cell>
          <cell r="FO802" t="str">
            <v>#N/D</v>
          </cell>
          <cell r="FP802" t="str">
            <v>#N/D</v>
          </cell>
          <cell r="FQ802" t="str">
            <v>#¡REF!</v>
          </cell>
          <cell r="FR802" t="str">
            <v>#N/D</v>
          </cell>
          <cell r="FS802"/>
          <cell r="FT802"/>
          <cell r="FU802"/>
          <cell r="FV802">
            <v>0</v>
          </cell>
          <cell r="FW802" t="str">
            <v>#N/D</v>
          </cell>
          <cell r="FX802"/>
          <cell r="FY802"/>
          <cell r="FZ802"/>
          <cell r="GA802"/>
          <cell r="GB802"/>
          <cell r="GC802"/>
        </row>
        <row r="803">
          <cell r="A803"/>
          <cell r="B803"/>
          <cell r="C803">
            <v>2025</v>
          </cell>
          <cell r="D803"/>
          <cell r="E803"/>
          <cell r="F803"/>
          <cell r="G803"/>
          <cell r="H803"/>
          <cell r="I803"/>
          <cell r="J803"/>
          <cell r="K803"/>
          <cell r="L803"/>
          <cell r="M803"/>
          <cell r="N803"/>
          <cell r="O803"/>
          <cell r="P803"/>
          <cell r="Q803"/>
          <cell r="R803"/>
          <cell r="S803"/>
          <cell r="T803"/>
          <cell r="U803"/>
          <cell r="V803"/>
          <cell r="W803"/>
          <cell r="X803"/>
          <cell r="Y803"/>
          <cell r="Z803"/>
          <cell r="AA803"/>
          <cell r="AB803"/>
          <cell r="AC803"/>
          <cell r="AD803"/>
          <cell r="AE803"/>
          <cell r="AF803"/>
          <cell r="AG803"/>
          <cell r="AH803"/>
          <cell r="AI803"/>
          <cell r="AJ803"/>
          <cell r="AK803"/>
          <cell r="AL803"/>
          <cell r="AM803" t="str">
            <v>#¡VALOR!</v>
          </cell>
          <cell r="AN803">
            <v>0</v>
          </cell>
          <cell r="AO803"/>
          <cell r="AP803"/>
          <cell r="AQ803"/>
          <cell r="AR803"/>
          <cell r="AS803"/>
          <cell r="AT803"/>
          <cell r="AU803"/>
          <cell r="AV803"/>
          <cell r="AW803"/>
          <cell r="AX803"/>
          <cell r="AY803"/>
          <cell r="AZ803"/>
          <cell r="BA803"/>
          <cell r="BB803"/>
          <cell r="BC803"/>
          <cell r="BD803"/>
          <cell r="BE803"/>
          <cell r="BF803"/>
          <cell r="BG803"/>
          <cell r="BH803"/>
          <cell r="BI803"/>
          <cell r="BJ803"/>
          <cell r="BK803"/>
          <cell r="BL803"/>
          <cell r="BM803"/>
          <cell r="BN803"/>
          <cell r="BO803"/>
          <cell r="BP803"/>
          <cell r="BQ803"/>
          <cell r="BR803"/>
          <cell r="BS803"/>
          <cell r="BT803"/>
          <cell r="BU803"/>
          <cell r="BV803"/>
          <cell r="BW803"/>
          <cell r="BX803"/>
          <cell r="BY803"/>
          <cell r="BZ803"/>
          <cell r="CA803"/>
          <cell r="CB803"/>
          <cell r="CC803"/>
          <cell r="CD803"/>
          <cell r="CE803"/>
          <cell r="CF803"/>
          <cell r="CG803"/>
          <cell r="CH803"/>
          <cell r="CI803"/>
          <cell r="CJ803"/>
          <cell r="CK803"/>
          <cell r="CL803"/>
          <cell r="CM803"/>
          <cell r="CN803"/>
          <cell r="CO803"/>
          <cell r="CP803"/>
          <cell r="CQ803"/>
          <cell r="CR803"/>
          <cell r="CS803"/>
          <cell r="CT803"/>
          <cell r="CU803"/>
          <cell r="CV803"/>
          <cell r="CW803"/>
          <cell r="CX803"/>
          <cell r="CY803"/>
          <cell r="CZ803"/>
          <cell r="DA803"/>
          <cell r="DB803"/>
          <cell r="DC803"/>
          <cell r="DD803"/>
          <cell r="DE803"/>
          <cell r="DF803"/>
          <cell r="DG803"/>
          <cell r="DH803"/>
          <cell r="DI803"/>
          <cell r="DJ803"/>
          <cell r="DK803"/>
          <cell r="DL803"/>
          <cell r="DM803"/>
          <cell r="DN803"/>
          <cell r="DO803"/>
          <cell r="DP803"/>
          <cell r="DQ803"/>
          <cell r="DR803"/>
          <cell r="DS803"/>
          <cell r="DT803"/>
          <cell r="DU803"/>
          <cell r="DV803"/>
          <cell r="DW803"/>
          <cell r="DX803"/>
          <cell r="DY803"/>
          <cell r="DZ803"/>
          <cell r="EA803"/>
          <cell r="EB803"/>
          <cell r="EC803"/>
          <cell r="ED803"/>
          <cell r="EE803"/>
          <cell r="EF803"/>
          <cell r="EG803"/>
          <cell r="EH803"/>
          <cell r="EI803"/>
          <cell r="EJ803"/>
          <cell r="EK803"/>
          <cell r="EL803"/>
          <cell r="EM803"/>
          <cell r="EN803"/>
          <cell r="EO803"/>
          <cell r="EP803"/>
          <cell r="EQ803"/>
          <cell r="ER803"/>
          <cell r="ES803"/>
          <cell r="ET803"/>
          <cell r="EU803" t="str">
            <v>$ -</v>
          </cell>
          <cell r="EV803"/>
          <cell r="EW803"/>
          <cell r="EX803"/>
          <cell r="EY803"/>
          <cell r="EZ803"/>
          <cell r="FA803"/>
          <cell r="FB803">
            <v>0</v>
          </cell>
          <cell r="FC803" t="str">
            <v>#¡VALOR!</v>
          </cell>
          <cell r="FD803">
            <v>0</v>
          </cell>
          <cell r="FE803" t="str">
            <v>$ 0</v>
          </cell>
          <cell r="FF803" t="str">
            <v>#¡VALOR!</v>
          </cell>
          <cell r="FG803" t="str">
            <v>#¡VALOR!</v>
          </cell>
          <cell r="FH803"/>
          <cell r="FI803"/>
          <cell r="FJ803" t="str">
            <v>#N/D</v>
          </cell>
          <cell r="FK803" t="str">
            <v>#N/D</v>
          </cell>
          <cell r="FL803" t="str">
            <v>$803</v>
          </cell>
          <cell r="FM803" t="str">
            <v>#N/D</v>
          </cell>
          <cell r="FN803" t="str">
            <v>#N/D</v>
          </cell>
          <cell r="FO803" t="str">
            <v>#N/D</v>
          </cell>
          <cell r="FP803" t="str">
            <v>#N/D</v>
          </cell>
          <cell r="FQ803" t="str">
            <v>#¡REF!</v>
          </cell>
          <cell r="FR803" t="str">
            <v>#N/D</v>
          </cell>
          <cell r="FS803"/>
          <cell r="FT803"/>
          <cell r="FU803"/>
          <cell r="FV803">
            <v>0</v>
          </cell>
          <cell r="FW803" t="str">
            <v>#N/D</v>
          </cell>
          <cell r="FX803"/>
          <cell r="FY803"/>
          <cell r="FZ803"/>
          <cell r="GA803"/>
          <cell r="GB803"/>
          <cell r="GC803"/>
        </row>
        <row r="804">
          <cell r="A804"/>
          <cell r="B804"/>
          <cell r="C804">
            <v>2025</v>
          </cell>
          <cell r="D804"/>
          <cell r="E804"/>
          <cell r="F804"/>
          <cell r="G804"/>
          <cell r="H804"/>
          <cell r="I804"/>
          <cell r="J804"/>
          <cell r="K804"/>
          <cell r="L804"/>
          <cell r="M804"/>
          <cell r="N804"/>
          <cell r="O804"/>
          <cell r="P804"/>
          <cell r="Q804"/>
          <cell r="R804"/>
          <cell r="S804"/>
          <cell r="T804"/>
          <cell r="U804"/>
          <cell r="V804"/>
          <cell r="W804"/>
          <cell r="X804"/>
          <cell r="Y804"/>
          <cell r="Z804"/>
          <cell r="AA804"/>
          <cell r="AB804"/>
          <cell r="AC804"/>
          <cell r="AD804"/>
          <cell r="AE804"/>
          <cell r="AF804"/>
          <cell r="AG804"/>
          <cell r="AH804"/>
          <cell r="AI804"/>
          <cell r="AJ804"/>
          <cell r="AK804"/>
          <cell r="AL804"/>
          <cell r="AM804" t="str">
            <v>#¡VALOR!</v>
          </cell>
          <cell r="AN804">
            <v>0</v>
          </cell>
          <cell r="AO804"/>
          <cell r="AP804"/>
          <cell r="AQ804"/>
          <cell r="AR804"/>
          <cell r="AS804"/>
          <cell r="AT804"/>
          <cell r="AU804"/>
          <cell r="AV804"/>
          <cell r="AW804"/>
          <cell r="AX804"/>
          <cell r="AY804"/>
          <cell r="AZ804"/>
          <cell r="BA804"/>
          <cell r="BB804"/>
          <cell r="BC804"/>
          <cell r="BD804"/>
          <cell r="BE804"/>
          <cell r="BF804"/>
          <cell r="BG804"/>
          <cell r="BH804"/>
          <cell r="BI804"/>
          <cell r="BJ804"/>
          <cell r="BK804"/>
          <cell r="BL804"/>
          <cell r="BM804"/>
          <cell r="BN804"/>
          <cell r="BO804"/>
          <cell r="BP804"/>
          <cell r="BQ804"/>
          <cell r="BR804"/>
          <cell r="BS804"/>
          <cell r="BT804"/>
          <cell r="BU804"/>
          <cell r="BV804"/>
          <cell r="BW804"/>
          <cell r="BX804"/>
          <cell r="BY804"/>
          <cell r="BZ804"/>
          <cell r="CA804"/>
          <cell r="CB804"/>
          <cell r="CC804"/>
          <cell r="CD804"/>
          <cell r="CE804"/>
          <cell r="CF804"/>
          <cell r="CG804"/>
          <cell r="CH804"/>
          <cell r="CI804"/>
          <cell r="CJ804"/>
          <cell r="CK804"/>
          <cell r="CL804"/>
          <cell r="CM804"/>
          <cell r="CN804"/>
          <cell r="CO804"/>
          <cell r="CP804"/>
          <cell r="CQ804"/>
          <cell r="CR804"/>
          <cell r="CS804"/>
          <cell r="CT804"/>
          <cell r="CU804"/>
          <cell r="CV804"/>
          <cell r="CW804"/>
          <cell r="CX804"/>
          <cell r="CY804"/>
          <cell r="CZ804"/>
          <cell r="DA804"/>
          <cell r="DB804"/>
          <cell r="DC804"/>
          <cell r="DD804"/>
          <cell r="DE804"/>
          <cell r="DF804"/>
          <cell r="DG804"/>
          <cell r="DH804"/>
          <cell r="DI804"/>
          <cell r="DJ804"/>
          <cell r="DK804"/>
          <cell r="DL804"/>
          <cell r="DM804"/>
          <cell r="DN804"/>
          <cell r="DO804"/>
          <cell r="DP804"/>
          <cell r="DQ804"/>
          <cell r="DR804"/>
          <cell r="DS804"/>
          <cell r="DT804"/>
          <cell r="DU804"/>
          <cell r="DV804"/>
          <cell r="DW804"/>
          <cell r="DX804"/>
          <cell r="DY804"/>
          <cell r="DZ804"/>
          <cell r="EA804"/>
          <cell r="EB804"/>
          <cell r="EC804"/>
          <cell r="ED804"/>
          <cell r="EE804"/>
          <cell r="EF804"/>
          <cell r="EG804"/>
          <cell r="EH804"/>
          <cell r="EI804"/>
          <cell r="EJ804"/>
          <cell r="EK804"/>
          <cell r="EL804"/>
          <cell r="EM804"/>
          <cell r="EN804"/>
          <cell r="EO804"/>
          <cell r="EP804"/>
          <cell r="EQ804"/>
          <cell r="ER804"/>
          <cell r="ES804"/>
          <cell r="ET804"/>
          <cell r="EU804" t="str">
            <v>$ -</v>
          </cell>
          <cell r="EV804"/>
          <cell r="EW804"/>
          <cell r="EX804"/>
          <cell r="EY804"/>
          <cell r="EZ804"/>
          <cell r="FA804"/>
          <cell r="FB804">
            <v>0</v>
          </cell>
          <cell r="FC804" t="str">
            <v>#¡VALOR!</v>
          </cell>
          <cell r="FD804">
            <v>0</v>
          </cell>
          <cell r="FE804" t="str">
            <v>$ 0</v>
          </cell>
          <cell r="FF804" t="str">
            <v>#¡VALOR!</v>
          </cell>
          <cell r="FG804" t="str">
            <v>#¡VALOR!</v>
          </cell>
          <cell r="FH804"/>
          <cell r="FI804"/>
          <cell r="FJ804" t="str">
            <v>#N/D</v>
          </cell>
          <cell r="FK804" t="str">
            <v>#N/D</v>
          </cell>
          <cell r="FL804" t="str">
            <v>$804</v>
          </cell>
          <cell r="FM804" t="str">
            <v>#N/D</v>
          </cell>
          <cell r="FN804" t="str">
            <v>#N/D</v>
          </cell>
          <cell r="FO804" t="str">
            <v>#N/D</v>
          </cell>
          <cell r="FP804" t="str">
            <v>#N/D</v>
          </cell>
          <cell r="FQ804" t="str">
            <v>#¡REF!</v>
          </cell>
          <cell r="FR804" t="str">
            <v>#N/D</v>
          </cell>
          <cell r="FS804"/>
          <cell r="FT804"/>
          <cell r="FU804"/>
          <cell r="FV804">
            <v>0</v>
          </cell>
          <cell r="FW804" t="str">
            <v>#N/D</v>
          </cell>
          <cell r="FX804"/>
          <cell r="FY804"/>
          <cell r="FZ804"/>
          <cell r="GA804"/>
          <cell r="GB804"/>
          <cell r="GC804"/>
        </row>
        <row r="805">
          <cell r="A805"/>
          <cell r="B805"/>
          <cell r="C805">
            <v>2025</v>
          </cell>
          <cell r="D805"/>
          <cell r="E805"/>
          <cell r="F805"/>
          <cell r="G805"/>
          <cell r="H805"/>
          <cell r="I805"/>
          <cell r="J805"/>
          <cell r="K805"/>
          <cell r="L805"/>
          <cell r="M805"/>
          <cell r="N805"/>
          <cell r="O805"/>
          <cell r="P805"/>
          <cell r="Q805"/>
          <cell r="R805"/>
          <cell r="S805"/>
          <cell r="T805"/>
          <cell r="U805"/>
          <cell r="V805"/>
          <cell r="W805"/>
          <cell r="X805"/>
          <cell r="Y805"/>
          <cell r="Z805"/>
          <cell r="AA805"/>
          <cell r="AB805"/>
          <cell r="AC805"/>
          <cell r="AD805"/>
          <cell r="AE805"/>
          <cell r="AF805"/>
          <cell r="AG805"/>
          <cell r="AH805"/>
          <cell r="AI805"/>
          <cell r="AJ805"/>
          <cell r="AK805"/>
          <cell r="AL805"/>
          <cell r="AM805" t="str">
            <v>#¡VALOR!</v>
          </cell>
          <cell r="AN805">
            <v>0</v>
          </cell>
          <cell r="AO805"/>
          <cell r="AP805"/>
          <cell r="AQ805"/>
          <cell r="AR805"/>
          <cell r="AS805"/>
          <cell r="AT805"/>
          <cell r="AU805"/>
          <cell r="AV805"/>
          <cell r="AW805"/>
          <cell r="AX805"/>
          <cell r="AY805"/>
          <cell r="AZ805"/>
          <cell r="BA805"/>
          <cell r="BB805"/>
          <cell r="BC805"/>
          <cell r="BD805"/>
          <cell r="BE805"/>
          <cell r="BF805"/>
          <cell r="BG805"/>
          <cell r="BH805"/>
          <cell r="BI805"/>
          <cell r="BJ805"/>
          <cell r="BK805"/>
          <cell r="BL805"/>
          <cell r="BM805"/>
          <cell r="BN805"/>
          <cell r="BO805"/>
          <cell r="BP805"/>
          <cell r="BQ805"/>
          <cell r="BR805"/>
          <cell r="BS805"/>
          <cell r="BT805"/>
          <cell r="BU805"/>
          <cell r="BV805"/>
          <cell r="BW805"/>
          <cell r="BX805"/>
          <cell r="BY805"/>
          <cell r="BZ805"/>
          <cell r="CA805"/>
          <cell r="CB805"/>
          <cell r="CC805"/>
          <cell r="CD805"/>
          <cell r="CE805"/>
          <cell r="CF805"/>
          <cell r="CG805"/>
          <cell r="CH805"/>
          <cell r="CI805"/>
          <cell r="CJ805"/>
          <cell r="CK805"/>
          <cell r="CL805"/>
          <cell r="CM805"/>
          <cell r="CN805"/>
          <cell r="CO805"/>
          <cell r="CP805"/>
          <cell r="CQ805"/>
          <cell r="CR805"/>
          <cell r="CS805"/>
          <cell r="CT805"/>
          <cell r="CU805"/>
          <cell r="CV805"/>
          <cell r="CW805"/>
          <cell r="CX805"/>
          <cell r="CY805"/>
          <cell r="CZ805"/>
          <cell r="DA805"/>
          <cell r="DB805"/>
          <cell r="DC805"/>
          <cell r="DD805"/>
          <cell r="DE805"/>
          <cell r="DF805"/>
          <cell r="DG805"/>
          <cell r="DH805"/>
          <cell r="DI805"/>
          <cell r="DJ805"/>
          <cell r="DK805"/>
          <cell r="DL805"/>
          <cell r="DM805"/>
          <cell r="DN805"/>
          <cell r="DO805"/>
          <cell r="DP805"/>
          <cell r="DQ805"/>
          <cell r="DR805"/>
          <cell r="DS805"/>
          <cell r="DT805"/>
          <cell r="DU805"/>
          <cell r="DV805"/>
          <cell r="DW805"/>
          <cell r="DX805"/>
          <cell r="DY805"/>
          <cell r="DZ805"/>
          <cell r="EA805"/>
          <cell r="EB805"/>
          <cell r="EC805"/>
          <cell r="ED805"/>
          <cell r="EE805"/>
          <cell r="EF805"/>
          <cell r="EG805"/>
          <cell r="EH805"/>
          <cell r="EI805"/>
          <cell r="EJ805"/>
          <cell r="EK805"/>
          <cell r="EL805"/>
          <cell r="EM805"/>
          <cell r="EN805"/>
          <cell r="EO805"/>
          <cell r="EP805"/>
          <cell r="EQ805"/>
          <cell r="ER805"/>
          <cell r="ES805"/>
          <cell r="ET805"/>
          <cell r="EU805" t="str">
            <v>$ -</v>
          </cell>
          <cell r="EV805"/>
          <cell r="EW805"/>
          <cell r="EX805"/>
          <cell r="EY805"/>
          <cell r="EZ805"/>
          <cell r="FA805"/>
          <cell r="FB805">
            <v>0</v>
          </cell>
          <cell r="FC805" t="str">
            <v>#¡VALOR!</v>
          </cell>
          <cell r="FD805">
            <v>0</v>
          </cell>
          <cell r="FE805" t="str">
            <v>$ 0</v>
          </cell>
          <cell r="FF805" t="str">
            <v>#¡VALOR!</v>
          </cell>
          <cell r="FG805" t="str">
            <v>#¡VALOR!</v>
          </cell>
          <cell r="FH805"/>
          <cell r="FI805"/>
          <cell r="FJ805" t="str">
            <v>#N/D</v>
          </cell>
          <cell r="FK805" t="str">
            <v>#N/D</v>
          </cell>
          <cell r="FL805" t="str">
            <v>$805</v>
          </cell>
          <cell r="FM805" t="str">
            <v>#N/D</v>
          </cell>
          <cell r="FN805" t="str">
            <v>#N/D</v>
          </cell>
          <cell r="FO805" t="str">
            <v>#N/D</v>
          </cell>
          <cell r="FP805" t="str">
            <v>#N/D</v>
          </cell>
          <cell r="FQ805" t="str">
            <v>#¡REF!</v>
          </cell>
          <cell r="FR805" t="str">
            <v>#N/D</v>
          </cell>
          <cell r="FS805"/>
          <cell r="FT805"/>
          <cell r="FU805"/>
          <cell r="FV805">
            <v>0</v>
          </cell>
          <cell r="FW805" t="str">
            <v>#N/D</v>
          </cell>
          <cell r="FX805"/>
          <cell r="FY805"/>
          <cell r="FZ805"/>
          <cell r="GA805"/>
          <cell r="GB805"/>
          <cell r="GC805"/>
        </row>
        <row r="806">
          <cell r="A806"/>
          <cell r="B806"/>
          <cell r="C806">
            <v>2025</v>
          </cell>
          <cell r="D806"/>
          <cell r="E806"/>
          <cell r="F806"/>
          <cell r="G806"/>
          <cell r="H806"/>
          <cell r="I806"/>
          <cell r="J806"/>
          <cell r="K806"/>
          <cell r="L806"/>
          <cell r="M806"/>
          <cell r="N806"/>
          <cell r="O806"/>
          <cell r="P806"/>
          <cell r="Q806"/>
          <cell r="R806"/>
          <cell r="S806"/>
          <cell r="T806"/>
          <cell r="U806"/>
          <cell r="V806"/>
          <cell r="W806"/>
          <cell r="X806"/>
          <cell r="Y806"/>
          <cell r="Z806"/>
          <cell r="AA806"/>
          <cell r="AB806"/>
          <cell r="AC806"/>
          <cell r="AD806"/>
          <cell r="AE806"/>
          <cell r="AF806"/>
          <cell r="AG806"/>
          <cell r="AH806"/>
          <cell r="AI806"/>
          <cell r="AJ806"/>
          <cell r="AK806"/>
          <cell r="AL806"/>
          <cell r="AM806" t="str">
            <v>#¡VALOR!</v>
          </cell>
          <cell r="AN806">
            <v>0</v>
          </cell>
          <cell r="AO806"/>
          <cell r="AP806"/>
          <cell r="AQ806"/>
          <cell r="AR806"/>
          <cell r="AS806"/>
          <cell r="AT806"/>
          <cell r="AU806"/>
          <cell r="AV806"/>
          <cell r="AW806"/>
          <cell r="AX806"/>
          <cell r="AY806"/>
          <cell r="AZ806"/>
          <cell r="BA806"/>
          <cell r="BB806"/>
          <cell r="BC806"/>
          <cell r="BD806"/>
          <cell r="BE806"/>
          <cell r="BF806"/>
          <cell r="BG806"/>
          <cell r="BH806"/>
          <cell r="BI806"/>
          <cell r="BJ806"/>
          <cell r="BK806"/>
          <cell r="BL806"/>
          <cell r="BM806"/>
          <cell r="BN806"/>
          <cell r="BO806"/>
          <cell r="BP806"/>
          <cell r="BQ806"/>
          <cell r="BR806"/>
          <cell r="BS806"/>
          <cell r="BT806"/>
          <cell r="BU806"/>
          <cell r="BV806"/>
          <cell r="BW806"/>
          <cell r="BX806"/>
          <cell r="BY806"/>
          <cell r="BZ806"/>
          <cell r="CA806"/>
          <cell r="CB806"/>
          <cell r="CC806"/>
          <cell r="CD806"/>
          <cell r="CE806"/>
          <cell r="CF806"/>
          <cell r="CG806"/>
          <cell r="CH806"/>
          <cell r="CI806"/>
          <cell r="CJ806"/>
          <cell r="CK806"/>
          <cell r="CL806"/>
          <cell r="CM806"/>
          <cell r="CN806"/>
          <cell r="CO806"/>
          <cell r="CP806"/>
          <cell r="CQ806"/>
          <cell r="CR806"/>
          <cell r="CS806"/>
          <cell r="CT806"/>
          <cell r="CU806"/>
          <cell r="CV806"/>
          <cell r="CW806"/>
          <cell r="CX806"/>
          <cell r="CY806"/>
          <cell r="CZ806"/>
          <cell r="DA806"/>
          <cell r="DB806"/>
          <cell r="DC806"/>
          <cell r="DD806"/>
          <cell r="DE806"/>
          <cell r="DF806"/>
          <cell r="DG806"/>
          <cell r="DH806"/>
          <cell r="DI806"/>
          <cell r="DJ806"/>
          <cell r="DK806"/>
          <cell r="DL806"/>
          <cell r="DM806"/>
          <cell r="DN806"/>
          <cell r="DO806"/>
          <cell r="DP806"/>
          <cell r="DQ806"/>
          <cell r="DR806"/>
          <cell r="DS806"/>
          <cell r="DT806"/>
          <cell r="DU806"/>
          <cell r="DV806"/>
          <cell r="DW806"/>
          <cell r="DX806"/>
          <cell r="DY806"/>
          <cell r="DZ806"/>
          <cell r="EA806"/>
          <cell r="EB806"/>
          <cell r="EC806"/>
          <cell r="ED806"/>
          <cell r="EE806"/>
          <cell r="EF806"/>
          <cell r="EG806"/>
          <cell r="EH806"/>
          <cell r="EI806"/>
          <cell r="EJ806"/>
          <cell r="EK806"/>
          <cell r="EL806"/>
          <cell r="EM806"/>
          <cell r="EN806"/>
          <cell r="EO806"/>
          <cell r="EP806"/>
          <cell r="EQ806"/>
          <cell r="ER806"/>
          <cell r="ES806"/>
          <cell r="ET806"/>
          <cell r="EU806" t="str">
            <v>$ -</v>
          </cell>
          <cell r="EV806"/>
          <cell r="EW806"/>
          <cell r="EX806"/>
          <cell r="EY806"/>
          <cell r="EZ806"/>
          <cell r="FA806"/>
          <cell r="FB806">
            <v>0</v>
          </cell>
          <cell r="FC806" t="str">
            <v>#¡VALOR!</v>
          </cell>
          <cell r="FD806">
            <v>0</v>
          </cell>
          <cell r="FE806" t="str">
            <v>$ 0</v>
          </cell>
          <cell r="FF806" t="str">
            <v>#¡VALOR!</v>
          </cell>
          <cell r="FG806" t="str">
            <v>#¡VALOR!</v>
          </cell>
          <cell r="FH806"/>
          <cell r="FI806"/>
          <cell r="FJ806" t="str">
            <v>#N/D</v>
          </cell>
          <cell r="FK806" t="str">
            <v>#N/D</v>
          </cell>
          <cell r="FL806" t="str">
            <v>$806</v>
          </cell>
          <cell r="FM806" t="str">
            <v>#N/D</v>
          </cell>
          <cell r="FN806" t="str">
            <v>#N/D</v>
          </cell>
          <cell r="FO806" t="str">
            <v>#N/D</v>
          </cell>
          <cell r="FP806" t="str">
            <v>#N/D</v>
          </cell>
          <cell r="FQ806" t="str">
            <v>#¡REF!</v>
          </cell>
          <cell r="FR806" t="str">
            <v>#N/D</v>
          </cell>
          <cell r="FS806"/>
          <cell r="FT806"/>
          <cell r="FU806"/>
          <cell r="FV806">
            <v>0</v>
          </cell>
          <cell r="FW806" t="str">
            <v>#N/D</v>
          </cell>
          <cell r="FX806"/>
          <cell r="FY806"/>
          <cell r="FZ806"/>
          <cell r="GA806"/>
          <cell r="GB806"/>
          <cell r="GC806"/>
        </row>
        <row r="807">
          <cell r="A807"/>
          <cell r="B807"/>
          <cell r="C807">
            <v>2025</v>
          </cell>
          <cell r="D807"/>
          <cell r="E807"/>
          <cell r="F807"/>
          <cell r="G807"/>
          <cell r="H807"/>
          <cell r="I807"/>
          <cell r="J807"/>
          <cell r="K807"/>
          <cell r="L807"/>
          <cell r="M807"/>
          <cell r="N807"/>
          <cell r="O807"/>
          <cell r="P807"/>
          <cell r="Q807"/>
          <cell r="R807"/>
          <cell r="S807"/>
          <cell r="T807"/>
          <cell r="U807"/>
          <cell r="V807"/>
          <cell r="W807"/>
          <cell r="X807"/>
          <cell r="Y807"/>
          <cell r="Z807"/>
          <cell r="AA807"/>
          <cell r="AB807"/>
          <cell r="AC807"/>
          <cell r="AD807"/>
          <cell r="AE807"/>
          <cell r="AF807"/>
          <cell r="AG807"/>
          <cell r="AH807"/>
          <cell r="AI807"/>
          <cell r="AJ807"/>
          <cell r="AK807"/>
          <cell r="AL807"/>
          <cell r="AM807" t="str">
            <v>#¡VALOR!</v>
          </cell>
          <cell r="AN807">
            <v>0</v>
          </cell>
          <cell r="AO807"/>
          <cell r="AP807"/>
          <cell r="AQ807"/>
          <cell r="AR807"/>
          <cell r="AS807"/>
          <cell r="AT807"/>
          <cell r="AU807"/>
          <cell r="AV807"/>
          <cell r="AW807"/>
          <cell r="AX807"/>
          <cell r="AY807"/>
          <cell r="AZ807"/>
          <cell r="BA807"/>
          <cell r="BB807"/>
          <cell r="BC807"/>
          <cell r="BD807"/>
          <cell r="BE807"/>
          <cell r="BF807"/>
          <cell r="BG807"/>
          <cell r="BH807"/>
          <cell r="BI807"/>
          <cell r="BJ807"/>
          <cell r="BK807"/>
          <cell r="BL807"/>
          <cell r="BM807"/>
          <cell r="BN807"/>
          <cell r="BO807"/>
          <cell r="BP807"/>
          <cell r="BQ807"/>
          <cell r="BR807"/>
          <cell r="BS807"/>
          <cell r="BT807"/>
          <cell r="BU807"/>
          <cell r="BV807"/>
          <cell r="BW807"/>
          <cell r="BX807"/>
          <cell r="BY807"/>
          <cell r="BZ807"/>
          <cell r="CA807"/>
          <cell r="CB807"/>
          <cell r="CC807"/>
          <cell r="CD807"/>
          <cell r="CE807"/>
          <cell r="CF807"/>
          <cell r="CG807"/>
          <cell r="CH807"/>
          <cell r="CI807"/>
          <cell r="CJ807"/>
          <cell r="CK807"/>
          <cell r="CL807"/>
          <cell r="CM807"/>
          <cell r="CN807"/>
          <cell r="CO807"/>
          <cell r="CP807"/>
          <cell r="CQ807"/>
          <cell r="CR807"/>
          <cell r="CS807"/>
          <cell r="CT807"/>
          <cell r="CU807"/>
          <cell r="CV807"/>
          <cell r="CW807"/>
          <cell r="CX807"/>
          <cell r="CY807"/>
          <cell r="CZ807"/>
          <cell r="DA807"/>
          <cell r="DB807"/>
          <cell r="DC807"/>
          <cell r="DD807"/>
          <cell r="DE807"/>
          <cell r="DF807"/>
          <cell r="DG807"/>
          <cell r="DH807"/>
          <cell r="DI807"/>
          <cell r="DJ807"/>
          <cell r="DK807"/>
          <cell r="DL807"/>
          <cell r="DM807"/>
          <cell r="DN807"/>
          <cell r="DO807"/>
          <cell r="DP807"/>
          <cell r="DQ807"/>
          <cell r="DR807"/>
          <cell r="DS807"/>
          <cell r="DT807"/>
          <cell r="DU807"/>
          <cell r="DV807"/>
          <cell r="DW807"/>
          <cell r="DX807"/>
          <cell r="DY807"/>
          <cell r="DZ807"/>
          <cell r="EA807"/>
          <cell r="EB807"/>
          <cell r="EC807"/>
          <cell r="ED807"/>
          <cell r="EE807"/>
          <cell r="EF807"/>
          <cell r="EG807"/>
          <cell r="EH807"/>
          <cell r="EI807"/>
          <cell r="EJ807"/>
          <cell r="EK807"/>
          <cell r="EL807"/>
          <cell r="EM807"/>
          <cell r="EN807"/>
          <cell r="EO807"/>
          <cell r="EP807"/>
          <cell r="EQ807"/>
          <cell r="ER807"/>
          <cell r="ES807"/>
          <cell r="ET807"/>
          <cell r="EU807" t="str">
            <v>$ -</v>
          </cell>
          <cell r="EV807"/>
          <cell r="EW807"/>
          <cell r="EX807"/>
          <cell r="EY807"/>
          <cell r="EZ807"/>
          <cell r="FA807"/>
          <cell r="FB807">
            <v>0</v>
          </cell>
          <cell r="FC807" t="str">
            <v>#¡VALOR!</v>
          </cell>
          <cell r="FD807">
            <v>0</v>
          </cell>
          <cell r="FE807" t="str">
            <v>$ 0</v>
          </cell>
          <cell r="FF807" t="str">
            <v>#¡VALOR!</v>
          </cell>
          <cell r="FG807" t="str">
            <v>#¡VALOR!</v>
          </cell>
          <cell r="FH807"/>
          <cell r="FI807"/>
          <cell r="FJ807" t="str">
            <v>#N/D</v>
          </cell>
          <cell r="FK807" t="str">
            <v>#N/D</v>
          </cell>
          <cell r="FL807" t="str">
            <v>$807</v>
          </cell>
          <cell r="FM807" t="str">
            <v>#N/D</v>
          </cell>
          <cell r="FN807" t="str">
            <v>#N/D</v>
          </cell>
          <cell r="FO807" t="str">
            <v>#N/D</v>
          </cell>
          <cell r="FP807" t="str">
            <v>#N/D</v>
          </cell>
          <cell r="FQ807" t="str">
            <v>#¡REF!</v>
          </cell>
          <cell r="FR807" t="str">
            <v>#N/D</v>
          </cell>
          <cell r="FS807"/>
          <cell r="FT807"/>
          <cell r="FU807"/>
          <cell r="FV807">
            <v>0</v>
          </cell>
          <cell r="FW807" t="str">
            <v>#N/D</v>
          </cell>
          <cell r="FX807"/>
          <cell r="FY807"/>
          <cell r="FZ807"/>
          <cell r="GA807"/>
          <cell r="GB807"/>
          <cell r="GC807"/>
        </row>
        <row r="808">
          <cell r="A808"/>
          <cell r="B808"/>
          <cell r="C808">
            <v>2025</v>
          </cell>
          <cell r="D808"/>
          <cell r="E808"/>
          <cell r="F808"/>
          <cell r="G808"/>
          <cell r="H808"/>
          <cell r="I808"/>
          <cell r="J808"/>
          <cell r="K808"/>
          <cell r="L808"/>
          <cell r="M808"/>
          <cell r="N808"/>
          <cell r="O808"/>
          <cell r="P808"/>
          <cell r="Q808"/>
          <cell r="R808"/>
          <cell r="S808"/>
          <cell r="T808"/>
          <cell r="U808"/>
          <cell r="V808"/>
          <cell r="W808"/>
          <cell r="X808"/>
          <cell r="Y808"/>
          <cell r="Z808"/>
          <cell r="AA808"/>
          <cell r="AB808"/>
          <cell r="AC808"/>
          <cell r="AD808"/>
          <cell r="AE808"/>
          <cell r="AF808"/>
          <cell r="AG808"/>
          <cell r="AH808"/>
          <cell r="AI808"/>
          <cell r="AJ808"/>
          <cell r="AK808"/>
          <cell r="AL808"/>
          <cell r="AM808" t="str">
            <v>#¡VALOR!</v>
          </cell>
          <cell r="AN808">
            <v>0</v>
          </cell>
          <cell r="AO808"/>
          <cell r="AP808"/>
          <cell r="AQ808"/>
          <cell r="AR808"/>
          <cell r="AS808"/>
          <cell r="AT808"/>
          <cell r="AU808"/>
          <cell r="AV808"/>
          <cell r="AW808"/>
          <cell r="AX808"/>
          <cell r="AY808"/>
          <cell r="AZ808"/>
          <cell r="BA808"/>
          <cell r="BB808"/>
          <cell r="BC808"/>
          <cell r="BD808"/>
          <cell r="BE808"/>
          <cell r="BF808"/>
          <cell r="BG808"/>
          <cell r="BH808"/>
          <cell r="BI808"/>
          <cell r="BJ808"/>
          <cell r="BK808"/>
          <cell r="BL808"/>
          <cell r="BM808"/>
          <cell r="BN808"/>
          <cell r="BO808"/>
          <cell r="BP808"/>
          <cell r="BQ808"/>
          <cell r="BR808"/>
          <cell r="BS808"/>
          <cell r="BT808"/>
          <cell r="BU808"/>
          <cell r="BV808"/>
          <cell r="BW808"/>
          <cell r="BX808"/>
          <cell r="BY808"/>
          <cell r="BZ808"/>
          <cell r="CA808"/>
          <cell r="CB808"/>
          <cell r="CC808"/>
          <cell r="CD808"/>
          <cell r="CE808"/>
          <cell r="CF808"/>
          <cell r="CG808"/>
          <cell r="CH808"/>
          <cell r="CI808"/>
          <cell r="CJ808"/>
          <cell r="CK808"/>
          <cell r="CL808"/>
          <cell r="CM808"/>
          <cell r="CN808"/>
          <cell r="CO808"/>
          <cell r="CP808"/>
          <cell r="CQ808"/>
          <cell r="CR808"/>
          <cell r="CS808"/>
          <cell r="CT808"/>
          <cell r="CU808"/>
          <cell r="CV808"/>
          <cell r="CW808"/>
          <cell r="CX808"/>
          <cell r="CY808"/>
          <cell r="CZ808"/>
          <cell r="DA808"/>
          <cell r="DB808"/>
          <cell r="DC808"/>
          <cell r="DD808"/>
          <cell r="DE808"/>
          <cell r="DF808"/>
          <cell r="DG808"/>
          <cell r="DH808"/>
          <cell r="DI808"/>
          <cell r="DJ808"/>
          <cell r="DK808"/>
          <cell r="DL808"/>
          <cell r="DM808"/>
          <cell r="DN808"/>
          <cell r="DO808"/>
          <cell r="DP808"/>
          <cell r="DQ808"/>
          <cell r="DR808"/>
          <cell r="DS808"/>
          <cell r="DT808"/>
          <cell r="DU808"/>
          <cell r="DV808"/>
          <cell r="DW808"/>
          <cell r="DX808"/>
          <cell r="DY808"/>
          <cell r="DZ808"/>
          <cell r="EA808"/>
          <cell r="EB808"/>
          <cell r="EC808"/>
          <cell r="ED808"/>
          <cell r="EE808"/>
          <cell r="EF808"/>
          <cell r="EG808"/>
          <cell r="EH808"/>
          <cell r="EI808"/>
          <cell r="EJ808"/>
          <cell r="EK808"/>
          <cell r="EL808"/>
          <cell r="EM808"/>
          <cell r="EN808"/>
          <cell r="EO808"/>
          <cell r="EP808"/>
          <cell r="EQ808"/>
          <cell r="ER808"/>
          <cell r="ES808"/>
          <cell r="ET808"/>
          <cell r="EU808" t="str">
            <v>$ -</v>
          </cell>
          <cell r="EV808"/>
          <cell r="EW808"/>
          <cell r="EX808"/>
          <cell r="EY808"/>
          <cell r="EZ808"/>
          <cell r="FA808"/>
          <cell r="FB808">
            <v>0</v>
          </cell>
          <cell r="FC808" t="str">
            <v>#¡VALOR!</v>
          </cell>
          <cell r="FD808">
            <v>0</v>
          </cell>
          <cell r="FE808" t="str">
            <v>$ 0</v>
          </cell>
          <cell r="FF808" t="str">
            <v>#¡VALOR!</v>
          </cell>
          <cell r="FG808" t="str">
            <v>#¡VALOR!</v>
          </cell>
          <cell r="FH808"/>
          <cell r="FI808"/>
          <cell r="FJ808" t="str">
            <v>#N/D</v>
          </cell>
          <cell r="FK808" t="str">
            <v>#N/D</v>
          </cell>
          <cell r="FL808" t="str">
            <v>$808</v>
          </cell>
          <cell r="FM808" t="str">
            <v>#N/D</v>
          </cell>
          <cell r="FN808" t="str">
            <v>#N/D</v>
          </cell>
          <cell r="FO808" t="str">
            <v>#N/D</v>
          </cell>
          <cell r="FP808" t="str">
            <v>#N/D</v>
          </cell>
          <cell r="FQ808" t="str">
            <v>#¡REF!</v>
          </cell>
          <cell r="FR808" t="str">
            <v>#N/D</v>
          </cell>
          <cell r="FS808"/>
          <cell r="FT808"/>
          <cell r="FU808"/>
          <cell r="FV808">
            <v>0</v>
          </cell>
          <cell r="FW808" t="str">
            <v>#N/D</v>
          </cell>
          <cell r="FX808"/>
          <cell r="FY808"/>
          <cell r="FZ808"/>
          <cell r="GA808"/>
          <cell r="GB808"/>
          <cell r="GC808"/>
        </row>
        <row r="809">
          <cell r="A809"/>
          <cell r="B809"/>
          <cell r="C809">
            <v>2025</v>
          </cell>
          <cell r="D809"/>
          <cell r="E809"/>
          <cell r="F809"/>
          <cell r="G809"/>
          <cell r="H809"/>
          <cell r="I809"/>
          <cell r="J809"/>
          <cell r="K809"/>
          <cell r="L809"/>
          <cell r="M809"/>
          <cell r="N809"/>
          <cell r="O809"/>
          <cell r="P809"/>
          <cell r="Q809"/>
          <cell r="R809"/>
          <cell r="S809"/>
          <cell r="T809"/>
          <cell r="U809"/>
          <cell r="V809"/>
          <cell r="W809"/>
          <cell r="X809"/>
          <cell r="Y809"/>
          <cell r="Z809"/>
          <cell r="AA809"/>
          <cell r="AB809"/>
          <cell r="AC809"/>
          <cell r="AD809"/>
          <cell r="AE809"/>
          <cell r="AF809"/>
          <cell r="AG809"/>
          <cell r="AH809"/>
          <cell r="AI809"/>
          <cell r="AJ809"/>
          <cell r="AK809"/>
          <cell r="AL809"/>
          <cell r="AM809" t="str">
            <v>#¡VALOR!</v>
          </cell>
          <cell r="AN809">
            <v>0</v>
          </cell>
          <cell r="AO809"/>
          <cell r="AP809"/>
          <cell r="AQ809"/>
          <cell r="AR809"/>
          <cell r="AS809"/>
          <cell r="AT809"/>
          <cell r="AU809"/>
          <cell r="AV809"/>
          <cell r="AW809"/>
          <cell r="AX809"/>
          <cell r="AY809"/>
          <cell r="AZ809"/>
          <cell r="BA809"/>
          <cell r="BB809"/>
          <cell r="BC809"/>
          <cell r="BD809"/>
          <cell r="BE809"/>
          <cell r="BF809"/>
          <cell r="BG809"/>
          <cell r="BH809"/>
          <cell r="BI809"/>
          <cell r="BJ809"/>
          <cell r="BK809"/>
          <cell r="BL809"/>
          <cell r="BM809"/>
          <cell r="BN809"/>
          <cell r="BO809"/>
          <cell r="BP809"/>
          <cell r="BQ809"/>
          <cell r="BR809"/>
          <cell r="BS809"/>
          <cell r="BT809"/>
          <cell r="BU809"/>
          <cell r="BV809"/>
          <cell r="BW809"/>
          <cell r="BX809"/>
          <cell r="BY809"/>
          <cell r="BZ809"/>
          <cell r="CA809"/>
          <cell r="CB809"/>
          <cell r="CC809"/>
          <cell r="CD809"/>
          <cell r="CE809"/>
          <cell r="CF809"/>
          <cell r="CG809"/>
          <cell r="CH809"/>
          <cell r="CI809"/>
          <cell r="CJ809"/>
          <cell r="CK809"/>
          <cell r="CL809"/>
          <cell r="CM809"/>
          <cell r="CN809"/>
          <cell r="CO809"/>
          <cell r="CP809"/>
          <cell r="CQ809"/>
          <cell r="CR809"/>
          <cell r="CS809"/>
          <cell r="CT809"/>
          <cell r="CU809"/>
          <cell r="CV809"/>
          <cell r="CW809"/>
          <cell r="CX809"/>
          <cell r="CY809"/>
          <cell r="CZ809"/>
          <cell r="DA809"/>
          <cell r="DB809"/>
          <cell r="DC809"/>
          <cell r="DD809"/>
          <cell r="DE809"/>
          <cell r="DF809"/>
          <cell r="DG809"/>
          <cell r="DH809"/>
          <cell r="DI809"/>
          <cell r="DJ809"/>
          <cell r="DK809"/>
          <cell r="DL809"/>
          <cell r="DM809"/>
          <cell r="DN809"/>
          <cell r="DO809"/>
          <cell r="DP809"/>
          <cell r="DQ809"/>
          <cell r="DR809"/>
          <cell r="DS809"/>
          <cell r="DT809"/>
          <cell r="DU809"/>
          <cell r="DV809"/>
          <cell r="DW809"/>
          <cell r="DX809"/>
          <cell r="DY809"/>
          <cell r="DZ809"/>
          <cell r="EA809"/>
          <cell r="EB809"/>
          <cell r="EC809"/>
          <cell r="ED809"/>
          <cell r="EE809"/>
          <cell r="EF809"/>
          <cell r="EG809"/>
          <cell r="EH809"/>
          <cell r="EI809"/>
          <cell r="EJ809"/>
          <cell r="EK809"/>
          <cell r="EL809"/>
          <cell r="EM809"/>
          <cell r="EN809"/>
          <cell r="EO809"/>
          <cell r="EP809"/>
          <cell r="EQ809"/>
          <cell r="ER809"/>
          <cell r="ES809"/>
          <cell r="ET809"/>
          <cell r="EU809" t="str">
            <v>$ -</v>
          </cell>
          <cell r="EV809"/>
          <cell r="EW809"/>
          <cell r="EX809"/>
          <cell r="EY809"/>
          <cell r="EZ809"/>
          <cell r="FA809"/>
          <cell r="FB809">
            <v>0</v>
          </cell>
          <cell r="FC809" t="str">
            <v>#¡VALOR!</v>
          </cell>
          <cell r="FD809">
            <v>0</v>
          </cell>
          <cell r="FE809" t="str">
            <v>$ 0</v>
          </cell>
          <cell r="FF809" t="str">
            <v>#¡VALOR!</v>
          </cell>
          <cell r="FG809" t="str">
            <v>#¡VALOR!</v>
          </cell>
          <cell r="FH809"/>
          <cell r="FI809"/>
          <cell r="FJ809" t="str">
            <v>#N/D</v>
          </cell>
          <cell r="FK809" t="str">
            <v>#N/D</v>
          </cell>
          <cell r="FL809" t="str">
            <v>$809</v>
          </cell>
          <cell r="FM809" t="str">
            <v>#N/D</v>
          </cell>
          <cell r="FN809" t="str">
            <v>#N/D</v>
          </cell>
          <cell r="FO809" t="str">
            <v>#N/D</v>
          </cell>
          <cell r="FP809" t="str">
            <v>#N/D</v>
          </cell>
          <cell r="FQ809" t="str">
            <v>#¡REF!</v>
          </cell>
          <cell r="FR809" t="str">
            <v>#N/D</v>
          </cell>
          <cell r="FS809"/>
          <cell r="FT809"/>
          <cell r="FU809"/>
          <cell r="FV809">
            <v>0</v>
          </cell>
          <cell r="FW809" t="str">
            <v>#N/D</v>
          </cell>
          <cell r="FX809"/>
          <cell r="FY809"/>
          <cell r="FZ809"/>
          <cell r="GA809"/>
          <cell r="GB809"/>
          <cell r="GC809"/>
        </row>
        <row r="810">
          <cell r="A810"/>
          <cell r="B810"/>
          <cell r="C810">
            <v>2025</v>
          </cell>
          <cell r="D810"/>
          <cell r="E810"/>
          <cell r="F810"/>
          <cell r="G810"/>
          <cell r="H810"/>
          <cell r="I810"/>
          <cell r="J810"/>
          <cell r="K810"/>
          <cell r="L810"/>
          <cell r="M810"/>
          <cell r="N810"/>
          <cell r="O810"/>
          <cell r="P810"/>
          <cell r="Q810"/>
          <cell r="R810"/>
          <cell r="S810"/>
          <cell r="T810"/>
          <cell r="U810"/>
          <cell r="V810"/>
          <cell r="W810"/>
          <cell r="X810"/>
          <cell r="Y810"/>
          <cell r="Z810"/>
          <cell r="AA810"/>
          <cell r="AB810"/>
          <cell r="AC810"/>
          <cell r="AD810"/>
          <cell r="AE810"/>
          <cell r="AF810"/>
          <cell r="AG810"/>
          <cell r="AH810"/>
          <cell r="AI810"/>
          <cell r="AJ810"/>
          <cell r="AK810"/>
          <cell r="AL810"/>
          <cell r="AM810" t="str">
            <v>#¡VALOR!</v>
          </cell>
          <cell r="AN810">
            <v>0</v>
          </cell>
          <cell r="AO810"/>
          <cell r="AP810"/>
          <cell r="AQ810"/>
          <cell r="AR810"/>
          <cell r="AS810"/>
          <cell r="AT810"/>
          <cell r="AU810"/>
          <cell r="AV810"/>
          <cell r="AW810"/>
          <cell r="AX810"/>
          <cell r="AY810"/>
          <cell r="AZ810"/>
          <cell r="BA810"/>
          <cell r="BB810"/>
          <cell r="BC810"/>
          <cell r="BD810"/>
          <cell r="BE810"/>
          <cell r="BF810"/>
          <cell r="BG810"/>
          <cell r="BH810"/>
          <cell r="BI810"/>
          <cell r="BJ810"/>
          <cell r="BK810"/>
          <cell r="BL810"/>
          <cell r="BM810"/>
          <cell r="BN810"/>
          <cell r="BO810"/>
          <cell r="BP810"/>
          <cell r="BQ810"/>
          <cell r="BR810"/>
          <cell r="BS810"/>
          <cell r="BT810"/>
          <cell r="BU810"/>
          <cell r="BV810"/>
          <cell r="BW810"/>
          <cell r="BX810"/>
          <cell r="BY810"/>
          <cell r="BZ810"/>
          <cell r="CA810"/>
          <cell r="CB810"/>
          <cell r="CC810"/>
          <cell r="CD810"/>
          <cell r="CE810"/>
          <cell r="CF810"/>
          <cell r="CG810"/>
          <cell r="CH810"/>
          <cell r="CI810"/>
          <cell r="CJ810"/>
          <cell r="CK810"/>
          <cell r="CL810"/>
          <cell r="CM810"/>
          <cell r="CN810"/>
          <cell r="CO810"/>
          <cell r="CP810"/>
          <cell r="CQ810"/>
          <cell r="CR810"/>
          <cell r="CS810"/>
          <cell r="CT810"/>
          <cell r="CU810"/>
          <cell r="CV810"/>
          <cell r="CW810"/>
          <cell r="CX810"/>
          <cell r="CY810"/>
          <cell r="CZ810"/>
          <cell r="DA810"/>
          <cell r="DB810"/>
          <cell r="DC810"/>
          <cell r="DD810"/>
          <cell r="DE810"/>
          <cell r="DF810"/>
          <cell r="DG810"/>
          <cell r="DH810"/>
          <cell r="DI810"/>
          <cell r="DJ810"/>
          <cell r="DK810"/>
          <cell r="DL810"/>
          <cell r="DM810"/>
          <cell r="DN810"/>
          <cell r="DO810"/>
          <cell r="DP810"/>
          <cell r="DQ810"/>
          <cell r="DR810"/>
          <cell r="DS810"/>
          <cell r="DT810"/>
          <cell r="DU810"/>
          <cell r="DV810"/>
          <cell r="DW810"/>
          <cell r="DX810"/>
          <cell r="DY810"/>
          <cell r="DZ810"/>
          <cell r="EA810"/>
          <cell r="EB810"/>
          <cell r="EC810"/>
          <cell r="ED810"/>
          <cell r="EE810"/>
          <cell r="EF810"/>
          <cell r="EG810"/>
          <cell r="EH810"/>
          <cell r="EI810"/>
          <cell r="EJ810"/>
          <cell r="EK810"/>
          <cell r="EL810"/>
          <cell r="EM810"/>
          <cell r="EN810"/>
          <cell r="EO810"/>
          <cell r="EP810"/>
          <cell r="EQ810"/>
          <cell r="ER810"/>
          <cell r="ES810"/>
          <cell r="ET810"/>
          <cell r="EU810" t="str">
            <v>$ -</v>
          </cell>
          <cell r="EV810"/>
          <cell r="EW810"/>
          <cell r="EX810"/>
          <cell r="EY810"/>
          <cell r="EZ810"/>
          <cell r="FA810"/>
          <cell r="FB810">
            <v>0</v>
          </cell>
          <cell r="FC810" t="str">
            <v>#¡VALOR!</v>
          </cell>
          <cell r="FD810">
            <v>0</v>
          </cell>
          <cell r="FE810" t="str">
            <v>$ 0</v>
          </cell>
          <cell r="FF810" t="str">
            <v>#¡VALOR!</v>
          </cell>
          <cell r="FG810" t="str">
            <v>#¡VALOR!</v>
          </cell>
          <cell r="FH810"/>
          <cell r="FI810"/>
          <cell r="FJ810" t="str">
            <v>#N/D</v>
          </cell>
          <cell r="FK810" t="str">
            <v>#N/D</v>
          </cell>
          <cell r="FL810" t="str">
            <v>$810</v>
          </cell>
          <cell r="FM810" t="str">
            <v>#N/D</v>
          </cell>
          <cell r="FN810" t="str">
            <v>#N/D</v>
          </cell>
          <cell r="FO810" t="str">
            <v>#N/D</v>
          </cell>
          <cell r="FP810" t="str">
            <v>#N/D</v>
          </cell>
          <cell r="FQ810" t="str">
            <v>#¡REF!</v>
          </cell>
          <cell r="FR810" t="str">
            <v>#N/D</v>
          </cell>
          <cell r="FS810"/>
          <cell r="FT810"/>
          <cell r="FU810"/>
          <cell r="FV810">
            <v>0</v>
          </cell>
          <cell r="FW810" t="str">
            <v>#N/D</v>
          </cell>
          <cell r="FX810"/>
          <cell r="FY810"/>
          <cell r="FZ810"/>
          <cell r="GA810"/>
          <cell r="GB810"/>
          <cell r="GC810"/>
        </row>
        <row r="811">
          <cell r="A811"/>
          <cell r="B811"/>
          <cell r="C811">
            <v>2025</v>
          </cell>
          <cell r="D811"/>
          <cell r="E811"/>
          <cell r="F811"/>
          <cell r="G811"/>
          <cell r="H811"/>
          <cell r="I811"/>
          <cell r="J811"/>
          <cell r="K811"/>
          <cell r="L811"/>
          <cell r="M811"/>
          <cell r="N811"/>
          <cell r="O811"/>
          <cell r="P811"/>
          <cell r="Q811"/>
          <cell r="R811"/>
          <cell r="S811"/>
          <cell r="T811"/>
          <cell r="U811"/>
          <cell r="V811"/>
          <cell r="W811"/>
          <cell r="X811"/>
          <cell r="Y811"/>
          <cell r="Z811"/>
          <cell r="AA811"/>
          <cell r="AB811"/>
          <cell r="AC811"/>
          <cell r="AD811"/>
          <cell r="AE811"/>
          <cell r="AF811"/>
          <cell r="AG811"/>
          <cell r="AH811"/>
          <cell r="AI811"/>
          <cell r="AJ811"/>
          <cell r="AK811"/>
          <cell r="AL811"/>
          <cell r="AM811" t="str">
            <v>#¡VALOR!</v>
          </cell>
          <cell r="AN811">
            <v>0</v>
          </cell>
          <cell r="AO811"/>
          <cell r="AP811"/>
          <cell r="AQ811"/>
          <cell r="AR811"/>
          <cell r="AS811"/>
          <cell r="AT811"/>
          <cell r="AU811"/>
          <cell r="AV811"/>
          <cell r="AW811"/>
          <cell r="AX811"/>
          <cell r="AY811"/>
          <cell r="AZ811"/>
          <cell r="BA811"/>
          <cell r="BB811"/>
          <cell r="BC811"/>
          <cell r="BD811"/>
          <cell r="BE811"/>
          <cell r="BF811"/>
          <cell r="BG811"/>
          <cell r="BH811"/>
          <cell r="BI811"/>
          <cell r="BJ811"/>
          <cell r="BK811"/>
          <cell r="BL811"/>
          <cell r="BM811"/>
          <cell r="BN811"/>
          <cell r="BO811"/>
          <cell r="BP811"/>
          <cell r="BQ811"/>
          <cell r="BR811"/>
          <cell r="BS811"/>
          <cell r="BT811"/>
          <cell r="BU811"/>
          <cell r="BV811"/>
          <cell r="BW811"/>
          <cell r="BX811"/>
          <cell r="BY811"/>
          <cell r="BZ811"/>
          <cell r="CA811"/>
          <cell r="CB811"/>
          <cell r="CC811"/>
          <cell r="CD811"/>
          <cell r="CE811"/>
          <cell r="CF811"/>
          <cell r="CG811"/>
          <cell r="CH811"/>
          <cell r="CI811"/>
          <cell r="CJ811"/>
          <cell r="CK811"/>
          <cell r="CL811"/>
          <cell r="CM811"/>
          <cell r="CN811"/>
          <cell r="CO811"/>
          <cell r="CP811"/>
          <cell r="CQ811"/>
          <cell r="CR811"/>
          <cell r="CS811"/>
          <cell r="CT811"/>
          <cell r="CU811"/>
          <cell r="CV811"/>
          <cell r="CW811"/>
          <cell r="CX811"/>
          <cell r="CY811"/>
          <cell r="CZ811"/>
          <cell r="DA811"/>
          <cell r="DB811"/>
          <cell r="DC811"/>
          <cell r="DD811"/>
          <cell r="DE811"/>
          <cell r="DF811"/>
          <cell r="DG811"/>
          <cell r="DH811"/>
          <cell r="DI811"/>
          <cell r="DJ811"/>
          <cell r="DK811"/>
          <cell r="DL811"/>
          <cell r="DM811"/>
          <cell r="DN811"/>
          <cell r="DO811"/>
          <cell r="DP811"/>
          <cell r="DQ811"/>
          <cell r="DR811"/>
          <cell r="DS811"/>
          <cell r="DT811"/>
          <cell r="DU811"/>
          <cell r="DV811"/>
          <cell r="DW811"/>
          <cell r="DX811"/>
          <cell r="DY811"/>
          <cell r="DZ811"/>
          <cell r="EA811"/>
          <cell r="EB811"/>
          <cell r="EC811"/>
          <cell r="ED811"/>
          <cell r="EE811"/>
          <cell r="EF811"/>
          <cell r="EG811"/>
          <cell r="EH811"/>
          <cell r="EI811"/>
          <cell r="EJ811"/>
          <cell r="EK811"/>
          <cell r="EL811"/>
          <cell r="EM811"/>
          <cell r="EN811"/>
          <cell r="EO811"/>
          <cell r="EP811"/>
          <cell r="EQ811"/>
          <cell r="ER811"/>
          <cell r="ES811"/>
          <cell r="ET811"/>
          <cell r="EU811" t="str">
            <v>$ -</v>
          </cell>
          <cell r="EV811"/>
          <cell r="EW811"/>
          <cell r="EX811"/>
          <cell r="EY811"/>
          <cell r="EZ811"/>
          <cell r="FA811"/>
          <cell r="FB811">
            <v>0</v>
          </cell>
          <cell r="FC811" t="str">
            <v>#¡VALOR!</v>
          </cell>
          <cell r="FD811">
            <v>0</v>
          </cell>
          <cell r="FE811" t="str">
            <v>$ 0</v>
          </cell>
          <cell r="FF811" t="str">
            <v>#¡VALOR!</v>
          </cell>
          <cell r="FG811" t="str">
            <v>#¡VALOR!</v>
          </cell>
          <cell r="FH811"/>
          <cell r="FI811"/>
          <cell r="FJ811" t="str">
            <v>#N/D</v>
          </cell>
          <cell r="FK811" t="str">
            <v>#N/D</v>
          </cell>
          <cell r="FL811" t="str">
            <v>$811</v>
          </cell>
          <cell r="FM811" t="str">
            <v>#N/D</v>
          </cell>
          <cell r="FN811" t="str">
            <v>#N/D</v>
          </cell>
          <cell r="FO811" t="str">
            <v>#N/D</v>
          </cell>
          <cell r="FP811" t="str">
            <v>#N/D</v>
          </cell>
          <cell r="FQ811" t="str">
            <v>#¡REF!</v>
          </cell>
          <cell r="FR811" t="str">
            <v>#N/D</v>
          </cell>
          <cell r="FS811"/>
          <cell r="FT811"/>
          <cell r="FU811"/>
          <cell r="FV811">
            <v>0</v>
          </cell>
          <cell r="FW811" t="str">
            <v>#N/D</v>
          </cell>
          <cell r="FX811"/>
          <cell r="FY811"/>
          <cell r="FZ811"/>
          <cell r="GA811"/>
          <cell r="GB811"/>
          <cell r="GC811"/>
        </row>
        <row r="812">
          <cell r="A812"/>
          <cell r="B812"/>
          <cell r="C812">
            <v>2025</v>
          </cell>
          <cell r="D812"/>
          <cell r="E812"/>
          <cell r="F812"/>
          <cell r="G812"/>
          <cell r="H812"/>
          <cell r="I812"/>
          <cell r="J812"/>
          <cell r="K812"/>
          <cell r="L812"/>
          <cell r="M812"/>
          <cell r="N812"/>
          <cell r="O812"/>
          <cell r="P812"/>
          <cell r="Q812"/>
          <cell r="R812"/>
          <cell r="S812"/>
          <cell r="T812"/>
          <cell r="U812"/>
          <cell r="V812"/>
          <cell r="W812"/>
          <cell r="X812"/>
          <cell r="Y812"/>
          <cell r="Z812"/>
          <cell r="AA812"/>
          <cell r="AB812"/>
          <cell r="AC812"/>
          <cell r="AD812"/>
          <cell r="AE812"/>
          <cell r="AF812"/>
          <cell r="AG812"/>
          <cell r="AH812"/>
          <cell r="AI812"/>
          <cell r="AJ812"/>
          <cell r="AK812"/>
          <cell r="AL812"/>
          <cell r="AM812" t="str">
            <v>#¡VALOR!</v>
          </cell>
          <cell r="AN812">
            <v>0</v>
          </cell>
          <cell r="AO812"/>
          <cell r="AP812"/>
          <cell r="AQ812"/>
          <cell r="AR812"/>
          <cell r="AS812"/>
          <cell r="AT812"/>
          <cell r="AU812"/>
          <cell r="AV812"/>
          <cell r="AW812"/>
          <cell r="AX812"/>
          <cell r="AY812"/>
          <cell r="AZ812"/>
          <cell r="BA812"/>
          <cell r="BB812"/>
          <cell r="BC812"/>
          <cell r="BD812"/>
          <cell r="BE812"/>
          <cell r="BF812"/>
          <cell r="BG812"/>
          <cell r="BH812"/>
          <cell r="BI812"/>
          <cell r="BJ812"/>
          <cell r="BK812"/>
          <cell r="BL812"/>
          <cell r="BM812"/>
          <cell r="BN812"/>
          <cell r="BO812"/>
          <cell r="BP812"/>
          <cell r="BQ812"/>
          <cell r="BR812"/>
          <cell r="BS812"/>
          <cell r="BT812"/>
          <cell r="BU812"/>
          <cell r="BV812"/>
          <cell r="BW812"/>
          <cell r="BX812"/>
          <cell r="BY812"/>
          <cell r="BZ812"/>
          <cell r="CA812"/>
          <cell r="CB812"/>
          <cell r="CC812"/>
          <cell r="CD812"/>
          <cell r="CE812"/>
          <cell r="CF812"/>
          <cell r="CG812"/>
          <cell r="CH812"/>
          <cell r="CI812"/>
          <cell r="CJ812"/>
          <cell r="CK812"/>
          <cell r="CL812"/>
          <cell r="CM812"/>
          <cell r="CN812"/>
          <cell r="CO812"/>
          <cell r="CP812"/>
          <cell r="CQ812"/>
          <cell r="CR812"/>
          <cell r="CS812"/>
          <cell r="CT812"/>
          <cell r="CU812"/>
          <cell r="CV812"/>
          <cell r="CW812"/>
          <cell r="CX812"/>
          <cell r="CY812"/>
          <cell r="CZ812"/>
          <cell r="DA812"/>
          <cell r="DB812"/>
          <cell r="DC812"/>
          <cell r="DD812"/>
          <cell r="DE812"/>
          <cell r="DF812"/>
          <cell r="DG812"/>
          <cell r="DH812"/>
          <cell r="DI812"/>
          <cell r="DJ812"/>
          <cell r="DK812"/>
          <cell r="DL812"/>
          <cell r="DM812"/>
          <cell r="DN812"/>
          <cell r="DO812"/>
          <cell r="DP812"/>
          <cell r="DQ812"/>
          <cell r="DR812"/>
          <cell r="DS812"/>
          <cell r="DT812"/>
          <cell r="DU812"/>
          <cell r="DV812"/>
          <cell r="DW812"/>
          <cell r="DX812"/>
          <cell r="DY812"/>
          <cell r="DZ812"/>
          <cell r="EA812"/>
          <cell r="EB812"/>
          <cell r="EC812"/>
          <cell r="ED812"/>
          <cell r="EE812"/>
          <cell r="EF812"/>
          <cell r="EG812"/>
          <cell r="EH812"/>
          <cell r="EI812"/>
          <cell r="EJ812"/>
          <cell r="EK812"/>
          <cell r="EL812"/>
          <cell r="EM812"/>
          <cell r="EN812"/>
          <cell r="EO812"/>
          <cell r="EP812"/>
          <cell r="EQ812"/>
          <cell r="ER812"/>
          <cell r="ES812"/>
          <cell r="ET812"/>
          <cell r="EU812" t="str">
            <v>$ -</v>
          </cell>
          <cell r="EV812"/>
          <cell r="EW812"/>
          <cell r="EX812"/>
          <cell r="EY812"/>
          <cell r="EZ812"/>
          <cell r="FA812"/>
          <cell r="FB812">
            <v>0</v>
          </cell>
          <cell r="FC812" t="str">
            <v>#¡VALOR!</v>
          </cell>
          <cell r="FD812">
            <v>0</v>
          </cell>
          <cell r="FE812" t="str">
            <v>$ 0</v>
          </cell>
          <cell r="FF812" t="str">
            <v>#¡VALOR!</v>
          </cell>
          <cell r="FG812" t="str">
            <v>#¡VALOR!</v>
          </cell>
          <cell r="FH812"/>
          <cell r="FI812"/>
          <cell r="FJ812" t="str">
            <v>#N/D</v>
          </cell>
          <cell r="FK812" t="str">
            <v>#N/D</v>
          </cell>
          <cell r="FL812" t="str">
            <v>$812</v>
          </cell>
          <cell r="FM812" t="str">
            <v>#N/D</v>
          </cell>
          <cell r="FN812" t="str">
            <v>#N/D</v>
          </cell>
          <cell r="FO812" t="str">
            <v>#N/D</v>
          </cell>
          <cell r="FP812" t="str">
            <v>#N/D</v>
          </cell>
          <cell r="FQ812" t="str">
            <v>#¡REF!</v>
          </cell>
          <cell r="FR812" t="str">
            <v>#N/D</v>
          </cell>
          <cell r="FS812"/>
          <cell r="FT812"/>
          <cell r="FU812"/>
          <cell r="FV812">
            <v>0</v>
          </cell>
          <cell r="FW812" t="str">
            <v>#N/D</v>
          </cell>
          <cell r="FX812"/>
          <cell r="FY812"/>
          <cell r="FZ812"/>
          <cell r="GA812"/>
          <cell r="GB812"/>
          <cell r="GC812"/>
        </row>
        <row r="813">
          <cell r="A813"/>
          <cell r="B813"/>
          <cell r="C813">
            <v>2025</v>
          </cell>
          <cell r="D813"/>
          <cell r="E813"/>
          <cell r="F813"/>
          <cell r="G813"/>
          <cell r="H813"/>
          <cell r="I813"/>
          <cell r="J813"/>
          <cell r="K813"/>
          <cell r="L813"/>
          <cell r="M813"/>
          <cell r="N813"/>
          <cell r="O813"/>
          <cell r="P813"/>
          <cell r="Q813"/>
          <cell r="R813"/>
          <cell r="S813"/>
          <cell r="T813"/>
          <cell r="U813"/>
          <cell r="V813"/>
          <cell r="W813"/>
          <cell r="X813"/>
          <cell r="Y813"/>
          <cell r="Z813"/>
          <cell r="AA813"/>
          <cell r="AB813"/>
          <cell r="AC813"/>
          <cell r="AD813"/>
          <cell r="AE813"/>
          <cell r="AF813"/>
          <cell r="AG813"/>
          <cell r="AH813"/>
          <cell r="AI813"/>
          <cell r="AJ813"/>
          <cell r="AK813"/>
          <cell r="AL813"/>
          <cell r="AM813" t="str">
            <v>#¡VALOR!</v>
          </cell>
          <cell r="AN813">
            <v>0</v>
          </cell>
          <cell r="AO813"/>
          <cell r="AP813"/>
          <cell r="AQ813"/>
          <cell r="AR813"/>
          <cell r="AS813"/>
          <cell r="AT813"/>
          <cell r="AU813"/>
          <cell r="AV813"/>
          <cell r="AW813"/>
          <cell r="AX813"/>
          <cell r="AY813"/>
          <cell r="AZ813"/>
          <cell r="BA813"/>
          <cell r="BB813"/>
          <cell r="BC813"/>
          <cell r="BD813"/>
          <cell r="BE813"/>
          <cell r="BF813"/>
          <cell r="BG813"/>
          <cell r="BH813"/>
          <cell r="BI813"/>
          <cell r="BJ813"/>
          <cell r="BK813"/>
          <cell r="BL813"/>
          <cell r="BM813"/>
          <cell r="BN813"/>
          <cell r="BO813"/>
          <cell r="BP813"/>
          <cell r="BQ813"/>
          <cell r="BR813"/>
          <cell r="BS813"/>
          <cell r="BT813"/>
          <cell r="BU813"/>
          <cell r="BV813"/>
          <cell r="BW813"/>
          <cell r="BX813"/>
          <cell r="BY813"/>
          <cell r="BZ813"/>
          <cell r="CA813"/>
          <cell r="CB813"/>
          <cell r="CC813"/>
          <cell r="CD813"/>
          <cell r="CE813"/>
          <cell r="CF813"/>
          <cell r="CG813"/>
          <cell r="CH813"/>
          <cell r="CI813"/>
          <cell r="CJ813"/>
          <cell r="CK813"/>
          <cell r="CL813"/>
          <cell r="CM813"/>
          <cell r="CN813"/>
          <cell r="CO813"/>
          <cell r="CP813"/>
          <cell r="CQ813"/>
          <cell r="CR813"/>
          <cell r="CS813"/>
          <cell r="CT813"/>
          <cell r="CU813"/>
          <cell r="CV813"/>
          <cell r="CW813"/>
          <cell r="CX813"/>
          <cell r="CY813"/>
          <cell r="CZ813"/>
          <cell r="DA813"/>
          <cell r="DB813"/>
          <cell r="DC813"/>
          <cell r="DD813"/>
          <cell r="DE813"/>
          <cell r="DF813"/>
          <cell r="DG813"/>
          <cell r="DH813"/>
          <cell r="DI813"/>
          <cell r="DJ813"/>
          <cell r="DK813"/>
          <cell r="DL813"/>
          <cell r="DM813"/>
          <cell r="DN813"/>
          <cell r="DO813"/>
          <cell r="DP813"/>
          <cell r="DQ813"/>
          <cell r="DR813"/>
          <cell r="DS813"/>
          <cell r="DT813"/>
          <cell r="DU813"/>
          <cell r="DV813"/>
          <cell r="DW813"/>
          <cell r="DX813"/>
          <cell r="DY813"/>
          <cell r="DZ813"/>
          <cell r="EA813"/>
          <cell r="EB813"/>
          <cell r="EC813"/>
          <cell r="ED813"/>
          <cell r="EE813"/>
          <cell r="EF813"/>
          <cell r="EG813"/>
          <cell r="EH813"/>
          <cell r="EI813"/>
          <cell r="EJ813"/>
          <cell r="EK813"/>
          <cell r="EL813"/>
          <cell r="EM813"/>
          <cell r="EN813"/>
          <cell r="EO813"/>
          <cell r="EP813"/>
          <cell r="EQ813"/>
          <cell r="ER813"/>
          <cell r="ES813"/>
          <cell r="ET813"/>
          <cell r="EU813" t="str">
            <v>$ -</v>
          </cell>
          <cell r="EV813"/>
          <cell r="EW813"/>
          <cell r="EX813"/>
          <cell r="EY813"/>
          <cell r="EZ813"/>
          <cell r="FA813"/>
          <cell r="FB813">
            <v>0</v>
          </cell>
          <cell r="FC813" t="str">
            <v>#¡VALOR!</v>
          </cell>
          <cell r="FD813">
            <v>0</v>
          </cell>
          <cell r="FE813" t="str">
            <v>$ 0</v>
          </cell>
          <cell r="FF813" t="str">
            <v>#¡VALOR!</v>
          </cell>
          <cell r="FG813" t="str">
            <v>#¡VALOR!</v>
          </cell>
          <cell r="FH813"/>
          <cell r="FI813"/>
          <cell r="FJ813" t="str">
            <v>#N/D</v>
          </cell>
          <cell r="FK813" t="str">
            <v>#N/D</v>
          </cell>
          <cell r="FL813" t="str">
            <v>$813</v>
          </cell>
          <cell r="FM813" t="str">
            <v>#N/D</v>
          </cell>
          <cell r="FN813" t="str">
            <v>#N/D</v>
          </cell>
          <cell r="FO813" t="str">
            <v>#N/D</v>
          </cell>
          <cell r="FP813" t="str">
            <v>#N/D</v>
          </cell>
          <cell r="FQ813" t="str">
            <v>#¡REF!</v>
          </cell>
          <cell r="FR813" t="str">
            <v>#N/D</v>
          </cell>
          <cell r="FS813"/>
          <cell r="FT813"/>
          <cell r="FU813"/>
          <cell r="FV813">
            <v>0</v>
          </cell>
          <cell r="FW813" t="str">
            <v>#N/D</v>
          </cell>
          <cell r="FX813"/>
          <cell r="FY813"/>
          <cell r="FZ813"/>
          <cell r="GA813"/>
          <cell r="GB813"/>
          <cell r="GC813"/>
        </row>
        <row r="814">
          <cell r="A814"/>
          <cell r="B814"/>
          <cell r="C814">
            <v>2025</v>
          </cell>
          <cell r="D814"/>
          <cell r="E814"/>
          <cell r="F814"/>
          <cell r="G814"/>
          <cell r="H814"/>
          <cell r="I814"/>
          <cell r="J814"/>
          <cell r="K814"/>
          <cell r="L814"/>
          <cell r="M814"/>
          <cell r="N814"/>
          <cell r="O814"/>
          <cell r="P814"/>
          <cell r="Q814"/>
          <cell r="R814"/>
          <cell r="S814"/>
          <cell r="T814"/>
          <cell r="U814"/>
          <cell r="V814"/>
          <cell r="W814"/>
          <cell r="X814"/>
          <cell r="Y814"/>
          <cell r="Z814"/>
          <cell r="AA814"/>
          <cell r="AB814"/>
          <cell r="AC814"/>
          <cell r="AD814"/>
          <cell r="AE814"/>
          <cell r="AF814"/>
          <cell r="AG814"/>
          <cell r="AH814"/>
          <cell r="AI814"/>
          <cell r="AJ814"/>
          <cell r="AK814"/>
          <cell r="AL814"/>
          <cell r="AM814" t="str">
            <v>#¡VALOR!</v>
          </cell>
          <cell r="AN814">
            <v>0</v>
          </cell>
          <cell r="AO814"/>
          <cell r="AP814"/>
          <cell r="AQ814"/>
          <cell r="AR814"/>
          <cell r="AS814"/>
          <cell r="AT814"/>
          <cell r="AU814"/>
          <cell r="AV814"/>
          <cell r="AW814"/>
          <cell r="AX814"/>
          <cell r="AY814"/>
          <cell r="AZ814"/>
          <cell r="BA814"/>
          <cell r="BB814"/>
          <cell r="BC814"/>
          <cell r="BD814"/>
          <cell r="BE814"/>
          <cell r="BF814"/>
          <cell r="BG814"/>
          <cell r="BH814"/>
          <cell r="BI814"/>
          <cell r="BJ814"/>
          <cell r="BK814"/>
          <cell r="BL814"/>
          <cell r="BM814"/>
          <cell r="BN814"/>
          <cell r="BO814"/>
          <cell r="BP814"/>
          <cell r="BQ814"/>
          <cell r="BR814"/>
          <cell r="BS814"/>
          <cell r="BT814"/>
          <cell r="BU814"/>
          <cell r="BV814"/>
          <cell r="BW814"/>
          <cell r="BX814"/>
          <cell r="BY814"/>
          <cell r="BZ814"/>
          <cell r="CA814"/>
          <cell r="CB814"/>
          <cell r="CC814"/>
          <cell r="CD814"/>
          <cell r="CE814"/>
          <cell r="CF814"/>
          <cell r="CG814"/>
          <cell r="CH814"/>
          <cell r="CI814"/>
          <cell r="CJ814"/>
          <cell r="CK814"/>
          <cell r="CL814"/>
          <cell r="CM814"/>
          <cell r="CN814"/>
          <cell r="CO814"/>
          <cell r="CP814"/>
          <cell r="CQ814"/>
          <cell r="CR814"/>
          <cell r="CS814"/>
          <cell r="CT814"/>
          <cell r="CU814"/>
          <cell r="CV814"/>
          <cell r="CW814"/>
          <cell r="CX814"/>
          <cell r="CY814"/>
          <cell r="CZ814"/>
          <cell r="DA814"/>
          <cell r="DB814"/>
          <cell r="DC814"/>
          <cell r="DD814"/>
          <cell r="DE814"/>
          <cell r="DF814"/>
          <cell r="DG814"/>
          <cell r="DH814"/>
          <cell r="DI814"/>
          <cell r="DJ814"/>
          <cell r="DK814"/>
          <cell r="DL814"/>
          <cell r="DM814"/>
          <cell r="DN814"/>
          <cell r="DO814"/>
          <cell r="DP814"/>
          <cell r="DQ814"/>
          <cell r="DR814"/>
          <cell r="DS814"/>
          <cell r="DT814"/>
          <cell r="DU814"/>
          <cell r="DV814"/>
          <cell r="DW814"/>
          <cell r="DX814"/>
          <cell r="DY814"/>
          <cell r="DZ814"/>
          <cell r="EA814"/>
          <cell r="EB814"/>
          <cell r="EC814"/>
          <cell r="ED814"/>
          <cell r="EE814"/>
          <cell r="EF814"/>
          <cell r="EG814"/>
          <cell r="EH814"/>
          <cell r="EI814"/>
          <cell r="EJ814"/>
          <cell r="EK814"/>
          <cell r="EL814"/>
          <cell r="EM814"/>
          <cell r="EN814"/>
          <cell r="EO814"/>
          <cell r="EP814"/>
          <cell r="EQ814"/>
          <cell r="ER814"/>
          <cell r="ES814"/>
          <cell r="ET814"/>
          <cell r="EU814" t="str">
            <v>$ -</v>
          </cell>
          <cell r="EV814"/>
          <cell r="EW814"/>
          <cell r="EX814"/>
          <cell r="EY814"/>
          <cell r="EZ814"/>
          <cell r="FA814"/>
          <cell r="FB814">
            <v>0</v>
          </cell>
          <cell r="FC814" t="str">
            <v>#¡VALOR!</v>
          </cell>
          <cell r="FD814">
            <v>0</v>
          </cell>
          <cell r="FE814" t="str">
            <v>$ 0</v>
          </cell>
          <cell r="FF814" t="str">
            <v>#¡VALOR!</v>
          </cell>
          <cell r="FG814" t="str">
            <v>#¡VALOR!</v>
          </cell>
          <cell r="FH814"/>
          <cell r="FI814"/>
          <cell r="FJ814" t="str">
            <v>#N/D</v>
          </cell>
          <cell r="FK814" t="str">
            <v>#N/D</v>
          </cell>
          <cell r="FL814" t="str">
            <v>$814</v>
          </cell>
          <cell r="FM814" t="str">
            <v>#N/D</v>
          </cell>
          <cell r="FN814" t="str">
            <v>#N/D</v>
          </cell>
          <cell r="FO814" t="str">
            <v>#N/D</v>
          </cell>
          <cell r="FP814" t="str">
            <v>#N/D</v>
          </cell>
          <cell r="FQ814" t="str">
            <v>#¡REF!</v>
          </cell>
          <cell r="FR814" t="str">
            <v>#N/D</v>
          </cell>
          <cell r="FS814"/>
          <cell r="FT814"/>
          <cell r="FU814"/>
          <cell r="FV814">
            <v>0</v>
          </cell>
          <cell r="FW814" t="str">
            <v>#N/D</v>
          </cell>
          <cell r="FX814"/>
          <cell r="FY814"/>
          <cell r="FZ814"/>
          <cell r="GA814"/>
          <cell r="GB814"/>
          <cell r="GC814"/>
        </row>
        <row r="815">
          <cell r="A815"/>
          <cell r="B815"/>
          <cell r="C815">
            <v>2025</v>
          </cell>
          <cell r="D815"/>
          <cell r="E815"/>
          <cell r="F815"/>
          <cell r="G815"/>
          <cell r="H815"/>
          <cell r="I815"/>
          <cell r="J815"/>
          <cell r="K815"/>
          <cell r="L815"/>
          <cell r="M815"/>
          <cell r="N815"/>
          <cell r="O815"/>
          <cell r="P815"/>
          <cell r="Q815"/>
          <cell r="R815"/>
          <cell r="S815"/>
          <cell r="T815"/>
          <cell r="U815"/>
          <cell r="V815"/>
          <cell r="W815"/>
          <cell r="X815"/>
          <cell r="Y815"/>
          <cell r="Z815"/>
          <cell r="AA815"/>
          <cell r="AB815"/>
          <cell r="AC815"/>
          <cell r="AD815"/>
          <cell r="AE815"/>
          <cell r="AF815"/>
          <cell r="AG815"/>
          <cell r="AH815"/>
          <cell r="AI815"/>
          <cell r="AJ815"/>
          <cell r="AK815"/>
          <cell r="AL815"/>
          <cell r="AM815" t="str">
            <v>#¡VALOR!</v>
          </cell>
          <cell r="AN815">
            <v>0</v>
          </cell>
          <cell r="AO815"/>
          <cell r="AP815"/>
          <cell r="AQ815"/>
          <cell r="AR815"/>
          <cell r="AS815"/>
          <cell r="AT815"/>
          <cell r="AU815"/>
          <cell r="AV815"/>
          <cell r="AW815"/>
          <cell r="AX815"/>
          <cell r="AY815"/>
          <cell r="AZ815"/>
          <cell r="BA815"/>
          <cell r="BB815"/>
          <cell r="BC815"/>
          <cell r="BD815"/>
          <cell r="BE815"/>
          <cell r="BF815"/>
          <cell r="BG815"/>
          <cell r="BH815"/>
          <cell r="BI815"/>
          <cell r="BJ815"/>
          <cell r="BK815"/>
          <cell r="BL815"/>
          <cell r="BM815"/>
          <cell r="BN815"/>
          <cell r="BO815"/>
          <cell r="BP815"/>
          <cell r="BQ815"/>
          <cell r="BR815"/>
          <cell r="BS815"/>
          <cell r="BT815"/>
          <cell r="BU815"/>
          <cell r="BV815"/>
          <cell r="BW815"/>
          <cell r="BX815"/>
          <cell r="BY815"/>
          <cell r="BZ815"/>
          <cell r="CA815"/>
          <cell r="CB815"/>
          <cell r="CC815"/>
          <cell r="CD815"/>
          <cell r="CE815"/>
          <cell r="CF815"/>
          <cell r="CG815"/>
          <cell r="CH815"/>
          <cell r="CI815"/>
          <cell r="CJ815"/>
          <cell r="CK815"/>
          <cell r="CL815"/>
          <cell r="CM815"/>
          <cell r="CN815"/>
          <cell r="CO815"/>
          <cell r="CP815"/>
          <cell r="CQ815"/>
          <cell r="CR815"/>
          <cell r="CS815"/>
          <cell r="CT815"/>
          <cell r="CU815"/>
          <cell r="CV815"/>
          <cell r="CW815"/>
          <cell r="CX815"/>
          <cell r="CY815"/>
          <cell r="CZ815"/>
          <cell r="DA815"/>
          <cell r="DB815"/>
          <cell r="DC815"/>
          <cell r="DD815"/>
          <cell r="DE815"/>
          <cell r="DF815"/>
          <cell r="DG815"/>
          <cell r="DH815"/>
          <cell r="DI815"/>
          <cell r="DJ815"/>
          <cell r="DK815"/>
          <cell r="DL815"/>
          <cell r="DM815"/>
          <cell r="DN815"/>
          <cell r="DO815"/>
          <cell r="DP815"/>
          <cell r="DQ815"/>
          <cell r="DR815"/>
          <cell r="DS815"/>
          <cell r="DT815"/>
          <cell r="DU815"/>
          <cell r="DV815"/>
          <cell r="DW815"/>
          <cell r="DX815"/>
          <cell r="DY815"/>
          <cell r="DZ815"/>
          <cell r="EA815"/>
          <cell r="EB815"/>
          <cell r="EC815"/>
          <cell r="ED815"/>
          <cell r="EE815"/>
          <cell r="EF815"/>
          <cell r="EG815"/>
          <cell r="EH815"/>
          <cell r="EI815"/>
          <cell r="EJ815"/>
          <cell r="EK815"/>
          <cell r="EL815"/>
          <cell r="EM815"/>
          <cell r="EN815"/>
          <cell r="EO815"/>
          <cell r="EP815"/>
          <cell r="EQ815"/>
          <cell r="ER815"/>
          <cell r="ES815"/>
          <cell r="ET815"/>
          <cell r="EU815" t="str">
            <v>$ -</v>
          </cell>
          <cell r="EV815"/>
          <cell r="EW815"/>
          <cell r="EX815"/>
          <cell r="EY815"/>
          <cell r="EZ815"/>
          <cell r="FA815"/>
          <cell r="FB815">
            <v>0</v>
          </cell>
          <cell r="FC815" t="str">
            <v>#¡VALOR!</v>
          </cell>
          <cell r="FD815">
            <v>0</v>
          </cell>
          <cell r="FE815" t="str">
            <v>$ 0</v>
          </cell>
          <cell r="FF815" t="str">
            <v>#¡VALOR!</v>
          </cell>
          <cell r="FG815" t="str">
            <v>#¡VALOR!</v>
          </cell>
          <cell r="FH815"/>
          <cell r="FI815"/>
          <cell r="FJ815" t="str">
            <v>#N/D</v>
          </cell>
          <cell r="FK815" t="str">
            <v>#N/D</v>
          </cell>
          <cell r="FL815" t="str">
            <v>$815</v>
          </cell>
          <cell r="FM815" t="str">
            <v>#N/D</v>
          </cell>
          <cell r="FN815" t="str">
            <v>#N/D</v>
          </cell>
          <cell r="FO815" t="str">
            <v>#N/D</v>
          </cell>
          <cell r="FP815" t="str">
            <v>#N/D</v>
          </cell>
          <cell r="FQ815" t="str">
            <v>#¡REF!</v>
          </cell>
          <cell r="FR815" t="str">
            <v>#N/D</v>
          </cell>
          <cell r="FS815"/>
          <cell r="FT815"/>
          <cell r="FU815"/>
          <cell r="FV815">
            <v>0</v>
          </cell>
          <cell r="FW815" t="str">
            <v>#N/D</v>
          </cell>
          <cell r="FX815"/>
          <cell r="FY815"/>
          <cell r="FZ815"/>
          <cell r="GA815"/>
          <cell r="GB815"/>
          <cell r="GC815"/>
        </row>
        <row r="816">
          <cell r="A816"/>
          <cell r="B816"/>
          <cell r="C816">
            <v>2025</v>
          </cell>
          <cell r="D816"/>
          <cell r="E816"/>
          <cell r="F816"/>
          <cell r="G816"/>
          <cell r="H816"/>
          <cell r="I816"/>
          <cell r="J816"/>
          <cell r="K816"/>
          <cell r="L816"/>
          <cell r="M816"/>
          <cell r="N816"/>
          <cell r="O816"/>
          <cell r="P816"/>
          <cell r="Q816"/>
          <cell r="R816"/>
          <cell r="S816"/>
          <cell r="T816"/>
          <cell r="U816"/>
          <cell r="V816"/>
          <cell r="W816"/>
          <cell r="X816"/>
          <cell r="Y816"/>
          <cell r="Z816"/>
          <cell r="AA816"/>
          <cell r="AB816"/>
          <cell r="AC816"/>
          <cell r="AD816"/>
          <cell r="AE816"/>
          <cell r="AF816"/>
          <cell r="AG816"/>
          <cell r="AH816"/>
          <cell r="AI816"/>
          <cell r="AJ816"/>
          <cell r="AK816"/>
          <cell r="AL816"/>
          <cell r="AM816" t="str">
            <v>#¡VALOR!</v>
          </cell>
          <cell r="AN816">
            <v>0</v>
          </cell>
          <cell r="AO816"/>
          <cell r="AP816"/>
          <cell r="AQ816"/>
          <cell r="AR816"/>
          <cell r="AS816"/>
          <cell r="AT816"/>
          <cell r="AU816"/>
          <cell r="AV816"/>
          <cell r="AW816"/>
          <cell r="AX816"/>
          <cell r="AY816"/>
          <cell r="AZ816"/>
          <cell r="BA816"/>
          <cell r="BB816"/>
          <cell r="BC816"/>
          <cell r="BD816"/>
          <cell r="BE816"/>
          <cell r="BF816"/>
          <cell r="BG816"/>
          <cell r="BH816"/>
          <cell r="BI816"/>
          <cell r="BJ816"/>
          <cell r="BK816"/>
          <cell r="BL816"/>
          <cell r="BM816"/>
          <cell r="BN816"/>
          <cell r="BO816"/>
          <cell r="BP816"/>
          <cell r="BQ816"/>
          <cell r="BR816"/>
          <cell r="BS816"/>
          <cell r="BT816"/>
          <cell r="BU816"/>
          <cell r="BV816"/>
          <cell r="BW816"/>
          <cell r="BX816"/>
          <cell r="BY816"/>
          <cell r="BZ816"/>
          <cell r="CA816"/>
          <cell r="CB816"/>
          <cell r="CC816"/>
          <cell r="CD816"/>
          <cell r="CE816"/>
          <cell r="CF816"/>
          <cell r="CG816"/>
          <cell r="CH816"/>
          <cell r="CI816"/>
          <cell r="CJ816"/>
          <cell r="CK816"/>
          <cell r="CL816"/>
          <cell r="CM816"/>
          <cell r="CN816"/>
          <cell r="CO816"/>
          <cell r="CP816"/>
          <cell r="CQ816"/>
          <cell r="CR816"/>
          <cell r="CS816"/>
          <cell r="CT816"/>
          <cell r="CU816"/>
          <cell r="CV816"/>
          <cell r="CW816"/>
          <cell r="CX816"/>
          <cell r="CY816"/>
          <cell r="CZ816"/>
          <cell r="DA816"/>
          <cell r="DB816"/>
          <cell r="DC816"/>
          <cell r="DD816"/>
          <cell r="DE816"/>
          <cell r="DF816"/>
          <cell r="DG816"/>
          <cell r="DH816"/>
          <cell r="DI816"/>
          <cell r="DJ816"/>
          <cell r="DK816"/>
          <cell r="DL816"/>
          <cell r="DM816"/>
          <cell r="DN816"/>
          <cell r="DO816"/>
          <cell r="DP816"/>
          <cell r="DQ816"/>
          <cell r="DR816"/>
          <cell r="DS816"/>
          <cell r="DT816"/>
          <cell r="DU816"/>
          <cell r="DV816"/>
          <cell r="DW816"/>
          <cell r="DX816"/>
          <cell r="DY816"/>
          <cell r="DZ816"/>
          <cell r="EA816"/>
          <cell r="EB816"/>
          <cell r="EC816"/>
          <cell r="ED816"/>
          <cell r="EE816"/>
          <cell r="EF816"/>
          <cell r="EG816"/>
          <cell r="EH816"/>
          <cell r="EI816"/>
          <cell r="EJ816"/>
          <cell r="EK816"/>
          <cell r="EL816"/>
          <cell r="EM816"/>
          <cell r="EN816"/>
          <cell r="EO816"/>
          <cell r="EP816"/>
          <cell r="EQ816"/>
          <cell r="ER816"/>
          <cell r="ES816"/>
          <cell r="ET816"/>
          <cell r="EU816" t="str">
            <v>$ -</v>
          </cell>
          <cell r="EV816"/>
          <cell r="EW816"/>
          <cell r="EX816"/>
          <cell r="EY816"/>
          <cell r="EZ816"/>
          <cell r="FA816"/>
          <cell r="FB816">
            <v>0</v>
          </cell>
          <cell r="FC816" t="str">
            <v>#¡VALOR!</v>
          </cell>
          <cell r="FD816">
            <v>0</v>
          </cell>
          <cell r="FE816" t="str">
            <v>$ 0</v>
          </cell>
          <cell r="FF816" t="str">
            <v>#¡VALOR!</v>
          </cell>
          <cell r="FG816" t="str">
            <v>#¡VALOR!</v>
          </cell>
          <cell r="FH816"/>
          <cell r="FI816"/>
          <cell r="FJ816" t="str">
            <v>#N/D</v>
          </cell>
          <cell r="FK816" t="str">
            <v>#N/D</v>
          </cell>
          <cell r="FL816" t="str">
            <v>$816</v>
          </cell>
          <cell r="FM816" t="str">
            <v>#N/D</v>
          </cell>
          <cell r="FN816" t="str">
            <v>#N/D</v>
          </cell>
          <cell r="FO816" t="str">
            <v>#N/D</v>
          </cell>
          <cell r="FP816" t="str">
            <v>#N/D</v>
          </cell>
          <cell r="FQ816" t="str">
            <v>#¡REF!</v>
          </cell>
          <cell r="FR816" t="str">
            <v>#N/D</v>
          </cell>
          <cell r="FS816"/>
          <cell r="FT816"/>
          <cell r="FU816"/>
          <cell r="FV816">
            <v>0</v>
          </cell>
          <cell r="FW816" t="str">
            <v>#N/D</v>
          </cell>
          <cell r="FX816"/>
          <cell r="FY816"/>
          <cell r="FZ816"/>
          <cell r="GA816"/>
          <cell r="GB816"/>
          <cell r="GC816"/>
        </row>
        <row r="817">
          <cell r="A817"/>
          <cell r="B817"/>
          <cell r="C817">
            <v>2025</v>
          </cell>
          <cell r="D817"/>
          <cell r="E817"/>
          <cell r="F817"/>
          <cell r="G817"/>
          <cell r="H817"/>
          <cell r="I817"/>
          <cell r="J817"/>
          <cell r="K817"/>
          <cell r="L817"/>
          <cell r="M817"/>
          <cell r="N817"/>
          <cell r="O817"/>
          <cell r="P817"/>
          <cell r="Q817"/>
          <cell r="R817"/>
          <cell r="S817"/>
          <cell r="T817"/>
          <cell r="U817"/>
          <cell r="V817"/>
          <cell r="W817"/>
          <cell r="X817"/>
          <cell r="Y817"/>
          <cell r="Z817"/>
          <cell r="AA817"/>
          <cell r="AB817"/>
          <cell r="AC817"/>
          <cell r="AD817"/>
          <cell r="AE817"/>
          <cell r="AF817"/>
          <cell r="AG817"/>
          <cell r="AH817"/>
          <cell r="AI817"/>
          <cell r="AJ817"/>
          <cell r="AK817"/>
          <cell r="AL817"/>
          <cell r="AM817" t="str">
            <v>#¡VALOR!</v>
          </cell>
          <cell r="AN817">
            <v>0</v>
          </cell>
          <cell r="AO817"/>
          <cell r="AP817"/>
          <cell r="AQ817"/>
          <cell r="AR817"/>
          <cell r="AS817"/>
          <cell r="AT817"/>
          <cell r="AU817"/>
          <cell r="AV817"/>
          <cell r="AW817"/>
          <cell r="AX817"/>
          <cell r="AY817"/>
          <cell r="AZ817"/>
          <cell r="BA817"/>
          <cell r="BB817"/>
          <cell r="BC817"/>
          <cell r="BD817"/>
          <cell r="BE817"/>
          <cell r="BF817"/>
          <cell r="BG817"/>
          <cell r="BH817"/>
          <cell r="BI817"/>
          <cell r="BJ817"/>
          <cell r="BK817"/>
          <cell r="BL817"/>
          <cell r="BM817"/>
          <cell r="BN817"/>
          <cell r="BO817"/>
          <cell r="BP817"/>
          <cell r="BQ817"/>
          <cell r="BR817"/>
          <cell r="BS817"/>
          <cell r="BT817"/>
          <cell r="BU817"/>
          <cell r="BV817"/>
          <cell r="BW817"/>
          <cell r="BX817"/>
          <cell r="BY817"/>
          <cell r="BZ817"/>
          <cell r="CA817"/>
          <cell r="CB817"/>
          <cell r="CC817"/>
          <cell r="CD817"/>
          <cell r="CE817"/>
          <cell r="CF817"/>
          <cell r="CG817"/>
          <cell r="CH817"/>
          <cell r="CI817"/>
          <cell r="CJ817"/>
          <cell r="CK817"/>
          <cell r="CL817"/>
          <cell r="CM817"/>
          <cell r="CN817"/>
          <cell r="CO817"/>
          <cell r="CP817"/>
          <cell r="CQ817"/>
          <cell r="CR817"/>
          <cell r="CS817"/>
          <cell r="CT817"/>
          <cell r="CU817"/>
          <cell r="CV817"/>
          <cell r="CW817"/>
          <cell r="CX817"/>
          <cell r="CY817"/>
          <cell r="CZ817"/>
          <cell r="DA817"/>
          <cell r="DB817"/>
          <cell r="DC817"/>
          <cell r="DD817"/>
          <cell r="DE817"/>
          <cell r="DF817"/>
          <cell r="DG817"/>
          <cell r="DH817"/>
          <cell r="DI817"/>
          <cell r="DJ817"/>
          <cell r="DK817"/>
          <cell r="DL817"/>
          <cell r="DM817"/>
          <cell r="DN817"/>
          <cell r="DO817"/>
          <cell r="DP817"/>
          <cell r="DQ817"/>
          <cell r="DR817"/>
          <cell r="DS817"/>
          <cell r="DT817"/>
          <cell r="DU817"/>
          <cell r="DV817"/>
          <cell r="DW817"/>
          <cell r="DX817"/>
          <cell r="DY817"/>
          <cell r="DZ817"/>
          <cell r="EA817"/>
          <cell r="EB817"/>
          <cell r="EC817"/>
          <cell r="ED817"/>
          <cell r="EE817"/>
          <cell r="EF817"/>
          <cell r="EG817"/>
          <cell r="EH817"/>
          <cell r="EI817"/>
          <cell r="EJ817"/>
          <cell r="EK817"/>
          <cell r="EL817"/>
          <cell r="EM817"/>
          <cell r="EN817"/>
          <cell r="EO817"/>
          <cell r="EP817"/>
          <cell r="EQ817"/>
          <cell r="ER817"/>
          <cell r="ES817"/>
          <cell r="ET817"/>
          <cell r="EU817" t="str">
            <v>$ -</v>
          </cell>
          <cell r="EV817"/>
          <cell r="EW817"/>
          <cell r="EX817"/>
          <cell r="EY817"/>
          <cell r="EZ817"/>
          <cell r="FA817"/>
          <cell r="FB817">
            <v>0</v>
          </cell>
          <cell r="FC817" t="str">
            <v>#¡VALOR!</v>
          </cell>
          <cell r="FD817">
            <v>0</v>
          </cell>
          <cell r="FE817" t="str">
            <v>$ 0</v>
          </cell>
          <cell r="FF817" t="str">
            <v>#¡VALOR!</v>
          </cell>
          <cell r="FG817" t="str">
            <v>#¡VALOR!</v>
          </cell>
          <cell r="FH817"/>
          <cell r="FI817"/>
          <cell r="FJ817" t="str">
            <v>#N/D</v>
          </cell>
          <cell r="FK817" t="str">
            <v>#N/D</v>
          </cell>
          <cell r="FL817" t="str">
            <v>$817</v>
          </cell>
          <cell r="FM817" t="str">
            <v>#N/D</v>
          </cell>
          <cell r="FN817" t="str">
            <v>#N/D</v>
          </cell>
          <cell r="FO817" t="str">
            <v>#N/D</v>
          </cell>
          <cell r="FP817" t="str">
            <v>#N/D</v>
          </cell>
          <cell r="FQ817" t="str">
            <v>#¡REF!</v>
          </cell>
          <cell r="FR817" t="str">
            <v>#N/D</v>
          </cell>
          <cell r="FS817"/>
          <cell r="FT817"/>
          <cell r="FU817"/>
          <cell r="FV817">
            <v>0</v>
          </cell>
          <cell r="FW817" t="str">
            <v>#N/D</v>
          </cell>
          <cell r="FX817"/>
          <cell r="FY817"/>
          <cell r="FZ817"/>
          <cell r="GA817"/>
          <cell r="GB817"/>
          <cell r="GC817"/>
        </row>
        <row r="818">
          <cell r="A818"/>
          <cell r="B818"/>
          <cell r="C818">
            <v>2025</v>
          </cell>
          <cell r="D818"/>
          <cell r="E818"/>
          <cell r="F818"/>
          <cell r="G818"/>
          <cell r="H818"/>
          <cell r="I818"/>
          <cell r="J818"/>
          <cell r="K818"/>
          <cell r="L818"/>
          <cell r="M818"/>
          <cell r="N818"/>
          <cell r="O818"/>
          <cell r="P818"/>
          <cell r="Q818"/>
          <cell r="R818"/>
          <cell r="S818"/>
          <cell r="T818"/>
          <cell r="U818"/>
          <cell r="V818"/>
          <cell r="W818"/>
          <cell r="X818"/>
          <cell r="Y818"/>
          <cell r="Z818"/>
          <cell r="AA818"/>
          <cell r="AB818"/>
          <cell r="AC818"/>
          <cell r="AD818"/>
          <cell r="AE818"/>
          <cell r="AF818"/>
          <cell r="AG818"/>
          <cell r="AH818"/>
          <cell r="AI818"/>
          <cell r="AJ818"/>
          <cell r="AK818"/>
          <cell r="AL818"/>
          <cell r="AM818" t="str">
            <v>#¡VALOR!</v>
          </cell>
          <cell r="AN818">
            <v>0</v>
          </cell>
          <cell r="AO818"/>
          <cell r="AP818"/>
          <cell r="AQ818"/>
          <cell r="AR818"/>
          <cell r="AS818"/>
          <cell r="AT818"/>
          <cell r="AU818"/>
          <cell r="AV818"/>
          <cell r="AW818"/>
          <cell r="AX818"/>
          <cell r="AY818"/>
          <cell r="AZ818"/>
          <cell r="BA818"/>
          <cell r="BB818"/>
          <cell r="BC818"/>
          <cell r="BD818"/>
          <cell r="BE818"/>
          <cell r="BF818"/>
          <cell r="BG818"/>
          <cell r="BH818"/>
          <cell r="BI818"/>
          <cell r="BJ818"/>
          <cell r="BK818"/>
          <cell r="BL818"/>
          <cell r="BM818"/>
          <cell r="BN818"/>
          <cell r="BO818"/>
          <cell r="BP818"/>
          <cell r="BQ818"/>
          <cell r="BR818"/>
          <cell r="BS818"/>
          <cell r="BT818"/>
          <cell r="BU818"/>
          <cell r="BV818"/>
          <cell r="BW818"/>
          <cell r="BX818"/>
          <cell r="BY818"/>
          <cell r="BZ818"/>
          <cell r="CA818"/>
          <cell r="CB818"/>
          <cell r="CC818"/>
          <cell r="CD818"/>
          <cell r="CE818"/>
          <cell r="CF818"/>
          <cell r="CG818"/>
          <cell r="CH818"/>
          <cell r="CI818"/>
          <cell r="CJ818"/>
          <cell r="CK818"/>
          <cell r="CL818"/>
          <cell r="CM818"/>
          <cell r="CN818"/>
          <cell r="CO818"/>
          <cell r="CP818"/>
          <cell r="CQ818"/>
          <cell r="CR818"/>
          <cell r="CS818"/>
          <cell r="CT818"/>
          <cell r="CU818"/>
          <cell r="CV818"/>
          <cell r="CW818"/>
          <cell r="CX818"/>
          <cell r="CY818"/>
          <cell r="CZ818"/>
          <cell r="DA818"/>
          <cell r="DB818"/>
          <cell r="DC818"/>
          <cell r="DD818"/>
          <cell r="DE818"/>
          <cell r="DF818"/>
          <cell r="DG818"/>
          <cell r="DH818"/>
          <cell r="DI818"/>
          <cell r="DJ818"/>
          <cell r="DK818"/>
          <cell r="DL818"/>
          <cell r="DM818"/>
          <cell r="DN818"/>
          <cell r="DO818"/>
          <cell r="DP818"/>
          <cell r="DQ818"/>
          <cell r="DR818"/>
          <cell r="DS818"/>
          <cell r="DT818"/>
          <cell r="DU818"/>
          <cell r="DV818"/>
          <cell r="DW818"/>
          <cell r="DX818"/>
          <cell r="DY818"/>
          <cell r="DZ818"/>
          <cell r="EA818"/>
          <cell r="EB818"/>
          <cell r="EC818"/>
          <cell r="ED818"/>
          <cell r="EE818"/>
          <cell r="EF818"/>
          <cell r="EG818"/>
          <cell r="EH818"/>
          <cell r="EI818"/>
          <cell r="EJ818"/>
          <cell r="EK818"/>
          <cell r="EL818"/>
          <cell r="EM818"/>
          <cell r="EN818"/>
          <cell r="EO818"/>
          <cell r="EP818"/>
          <cell r="EQ818"/>
          <cell r="ER818"/>
          <cell r="ES818"/>
          <cell r="ET818"/>
          <cell r="EU818" t="str">
            <v>$ -</v>
          </cell>
          <cell r="EV818"/>
          <cell r="EW818"/>
          <cell r="EX818"/>
          <cell r="EY818"/>
          <cell r="EZ818"/>
          <cell r="FA818"/>
          <cell r="FB818">
            <v>0</v>
          </cell>
          <cell r="FC818" t="str">
            <v>#¡VALOR!</v>
          </cell>
          <cell r="FD818">
            <v>0</v>
          </cell>
          <cell r="FE818" t="str">
            <v>$ 0</v>
          </cell>
          <cell r="FF818" t="str">
            <v>#¡VALOR!</v>
          </cell>
          <cell r="FG818" t="str">
            <v>#¡VALOR!</v>
          </cell>
          <cell r="FH818"/>
          <cell r="FI818"/>
          <cell r="FJ818" t="str">
            <v>#N/D</v>
          </cell>
          <cell r="FK818" t="str">
            <v>#N/D</v>
          </cell>
          <cell r="FL818" t="str">
            <v>$818</v>
          </cell>
          <cell r="FM818" t="str">
            <v>#N/D</v>
          </cell>
          <cell r="FN818" t="str">
            <v>#N/D</v>
          </cell>
          <cell r="FO818" t="str">
            <v>#N/D</v>
          </cell>
          <cell r="FP818" t="str">
            <v>#N/D</v>
          </cell>
          <cell r="FQ818" t="str">
            <v>#¡REF!</v>
          </cell>
          <cell r="FR818" t="str">
            <v>#N/D</v>
          </cell>
          <cell r="FS818"/>
          <cell r="FT818"/>
          <cell r="FU818"/>
          <cell r="FV818">
            <v>0</v>
          </cell>
          <cell r="FW818" t="str">
            <v>#N/D</v>
          </cell>
          <cell r="FX818"/>
          <cell r="FY818"/>
          <cell r="FZ818"/>
          <cell r="GA818"/>
          <cell r="GB818"/>
          <cell r="GC818"/>
        </row>
        <row r="819">
          <cell r="A819"/>
          <cell r="B819"/>
          <cell r="C819">
            <v>2025</v>
          </cell>
          <cell r="D819"/>
          <cell r="E819"/>
          <cell r="F819"/>
          <cell r="G819"/>
          <cell r="H819"/>
          <cell r="I819"/>
          <cell r="J819"/>
          <cell r="K819"/>
          <cell r="L819"/>
          <cell r="M819"/>
          <cell r="N819"/>
          <cell r="O819"/>
          <cell r="P819"/>
          <cell r="Q819"/>
          <cell r="R819"/>
          <cell r="S819"/>
          <cell r="T819"/>
          <cell r="U819"/>
          <cell r="V819"/>
          <cell r="W819"/>
          <cell r="X819"/>
          <cell r="Y819"/>
          <cell r="Z819"/>
          <cell r="AA819"/>
          <cell r="AB819"/>
          <cell r="AC819"/>
          <cell r="AD819"/>
          <cell r="AE819"/>
          <cell r="AF819"/>
          <cell r="AG819"/>
          <cell r="AH819"/>
          <cell r="AI819"/>
          <cell r="AJ819"/>
          <cell r="AK819"/>
          <cell r="AL819"/>
          <cell r="AM819" t="str">
            <v>#¡VALOR!</v>
          </cell>
          <cell r="AN819">
            <v>0</v>
          </cell>
          <cell r="AO819"/>
          <cell r="AP819"/>
          <cell r="AQ819"/>
          <cell r="AR819"/>
          <cell r="AS819"/>
          <cell r="AT819"/>
          <cell r="AU819"/>
          <cell r="AV819"/>
          <cell r="AW819"/>
          <cell r="AX819"/>
          <cell r="AY819"/>
          <cell r="AZ819"/>
          <cell r="BA819"/>
          <cell r="BB819"/>
          <cell r="BC819"/>
          <cell r="BD819"/>
          <cell r="BE819"/>
          <cell r="BF819"/>
          <cell r="BG819"/>
          <cell r="BH819"/>
          <cell r="BI819"/>
          <cell r="BJ819"/>
          <cell r="BK819"/>
          <cell r="BL819"/>
          <cell r="BM819"/>
          <cell r="BN819"/>
          <cell r="BO819"/>
          <cell r="BP819"/>
          <cell r="BQ819"/>
          <cell r="BR819"/>
          <cell r="BS819"/>
          <cell r="BT819"/>
          <cell r="BU819"/>
          <cell r="BV819"/>
          <cell r="BW819"/>
          <cell r="BX819"/>
          <cell r="BY819"/>
          <cell r="BZ819"/>
          <cell r="CA819"/>
          <cell r="CB819"/>
          <cell r="CC819"/>
          <cell r="CD819"/>
          <cell r="CE819"/>
          <cell r="CF819"/>
          <cell r="CG819"/>
          <cell r="CH819"/>
          <cell r="CI819"/>
          <cell r="CJ819"/>
          <cell r="CK819"/>
          <cell r="CL819"/>
          <cell r="CM819"/>
          <cell r="CN819"/>
          <cell r="CO819"/>
          <cell r="CP819"/>
          <cell r="CQ819"/>
          <cell r="CR819"/>
          <cell r="CS819"/>
          <cell r="CT819"/>
          <cell r="CU819"/>
          <cell r="CV819"/>
          <cell r="CW819"/>
          <cell r="CX819"/>
          <cell r="CY819"/>
          <cell r="CZ819"/>
          <cell r="DA819"/>
          <cell r="DB819"/>
          <cell r="DC819"/>
          <cell r="DD819"/>
          <cell r="DE819"/>
          <cell r="DF819"/>
          <cell r="DG819"/>
          <cell r="DH819"/>
          <cell r="DI819"/>
          <cell r="DJ819"/>
          <cell r="DK819"/>
          <cell r="DL819"/>
          <cell r="DM819"/>
          <cell r="DN819"/>
          <cell r="DO819"/>
          <cell r="DP819"/>
          <cell r="DQ819"/>
          <cell r="DR819"/>
          <cell r="DS819"/>
          <cell r="DT819"/>
          <cell r="DU819"/>
          <cell r="DV819"/>
          <cell r="DW819"/>
          <cell r="DX819"/>
          <cell r="DY819"/>
          <cell r="DZ819"/>
          <cell r="EA819"/>
          <cell r="EB819"/>
          <cell r="EC819"/>
          <cell r="ED819"/>
          <cell r="EE819"/>
          <cell r="EF819"/>
          <cell r="EG819"/>
          <cell r="EH819"/>
          <cell r="EI819"/>
          <cell r="EJ819"/>
          <cell r="EK819"/>
          <cell r="EL819"/>
          <cell r="EM819"/>
          <cell r="EN819"/>
          <cell r="EO819"/>
          <cell r="EP819"/>
          <cell r="EQ819"/>
          <cell r="ER819"/>
          <cell r="ES819"/>
          <cell r="ET819"/>
          <cell r="EU819" t="str">
            <v>$ -</v>
          </cell>
          <cell r="EV819"/>
          <cell r="EW819"/>
          <cell r="EX819"/>
          <cell r="EY819"/>
          <cell r="EZ819"/>
          <cell r="FA819"/>
          <cell r="FB819">
            <v>0</v>
          </cell>
          <cell r="FC819" t="str">
            <v>#¡VALOR!</v>
          </cell>
          <cell r="FD819">
            <v>0</v>
          </cell>
          <cell r="FE819" t="str">
            <v>$ 0</v>
          </cell>
          <cell r="FF819" t="str">
            <v>#¡VALOR!</v>
          </cell>
          <cell r="FG819" t="str">
            <v>#¡VALOR!</v>
          </cell>
          <cell r="FH819"/>
          <cell r="FI819"/>
          <cell r="FJ819" t="str">
            <v>#N/D</v>
          </cell>
          <cell r="FK819" t="str">
            <v>#N/D</v>
          </cell>
          <cell r="FL819" t="str">
            <v>$819</v>
          </cell>
          <cell r="FM819" t="str">
            <v>#N/D</v>
          </cell>
          <cell r="FN819" t="str">
            <v>#N/D</v>
          </cell>
          <cell r="FO819" t="str">
            <v>#N/D</v>
          </cell>
          <cell r="FP819" t="str">
            <v>#N/D</v>
          </cell>
          <cell r="FQ819" t="str">
            <v>#¡REF!</v>
          </cell>
          <cell r="FR819" t="str">
            <v>#N/D</v>
          </cell>
          <cell r="FS819"/>
          <cell r="FT819"/>
          <cell r="FU819"/>
          <cell r="FV819">
            <v>0</v>
          </cell>
          <cell r="FW819" t="str">
            <v>#N/D</v>
          </cell>
          <cell r="FX819"/>
          <cell r="FY819"/>
          <cell r="FZ819"/>
          <cell r="GA819"/>
          <cell r="GB819"/>
          <cell r="GC819"/>
        </row>
        <row r="820">
          <cell r="A820"/>
          <cell r="B820"/>
          <cell r="C820">
            <v>2025</v>
          </cell>
          <cell r="D820"/>
          <cell r="E820"/>
          <cell r="F820"/>
          <cell r="G820"/>
          <cell r="H820"/>
          <cell r="I820"/>
          <cell r="J820"/>
          <cell r="K820"/>
          <cell r="L820"/>
          <cell r="M820"/>
          <cell r="N820"/>
          <cell r="O820"/>
          <cell r="P820"/>
          <cell r="Q820"/>
          <cell r="R820"/>
          <cell r="S820"/>
          <cell r="T820"/>
          <cell r="U820"/>
          <cell r="V820"/>
          <cell r="W820"/>
          <cell r="X820"/>
          <cell r="Y820"/>
          <cell r="Z820"/>
          <cell r="AA820"/>
          <cell r="AB820"/>
          <cell r="AC820"/>
          <cell r="AD820"/>
          <cell r="AE820"/>
          <cell r="AF820"/>
          <cell r="AG820"/>
          <cell r="AH820"/>
          <cell r="AI820"/>
          <cell r="AJ820"/>
          <cell r="AK820"/>
          <cell r="AL820"/>
          <cell r="AM820" t="str">
            <v>#¡VALOR!</v>
          </cell>
          <cell r="AN820">
            <v>0</v>
          </cell>
          <cell r="AO820"/>
          <cell r="AP820"/>
          <cell r="AQ820"/>
          <cell r="AR820"/>
          <cell r="AS820"/>
          <cell r="AT820"/>
          <cell r="AU820"/>
          <cell r="AV820"/>
          <cell r="AW820"/>
          <cell r="AX820"/>
          <cell r="AY820"/>
          <cell r="AZ820"/>
          <cell r="BA820"/>
          <cell r="BB820"/>
          <cell r="BC820"/>
          <cell r="BD820"/>
          <cell r="BE820"/>
          <cell r="BF820"/>
          <cell r="BG820"/>
          <cell r="BH820"/>
          <cell r="BI820"/>
          <cell r="BJ820"/>
          <cell r="BK820"/>
          <cell r="BL820"/>
          <cell r="BM820"/>
          <cell r="BN820"/>
          <cell r="BO820"/>
          <cell r="BP820"/>
          <cell r="BQ820"/>
          <cell r="BR820"/>
          <cell r="BS820"/>
          <cell r="BT820"/>
          <cell r="BU820"/>
          <cell r="BV820"/>
          <cell r="BW820"/>
          <cell r="BX820"/>
          <cell r="BY820"/>
          <cell r="BZ820"/>
          <cell r="CA820"/>
          <cell r="CB820"/>
          <cell r="CC820"/>
          <cell r="CD820"/>
          <cell r="CE820"/>
          <cell r="CF820"/>
          <cell r="CG820"/>
          <cell r="CH820"/>
          <cell r="CI820"/>
          <cell r="CJ820"/>
          <cell r="CK820"/>
          <cell r="CL820"/>
          <cell r="CM820"/>
          <cell r="CN820"/>
          <cell r="CO820"/>
          <cell r="CP820"/>
          <cell r="CQ820"/>
          <cell r="CR820"/>
          <cell r="CS820"/>
          <cell r="CT820"/>
          <cell r="CU820"/>
          <cell r="CV820"/>
          <cell r="CW820"/>
          <cell r="CX820"/>
          <cell r="CY820"/>
          <cell r="CZ820"/>
          <cell r="DA820"/>
          <cell r="DB820"/>
          <cell r="DC820"/>
          <cell r="DD820"/>
          <cell r="DE820"/>
          <cell r="DF820"/>
          <cell r="DG820"/>
          <cell r="DH820"/>
          <cell r="DI820"/>
          <cell r="DJ820"/>
          <cell r="DK820"/>
          <cell r="DL820"/>
          <cell r="DM820"/>
          <cell r="DN820"/>
          <cell r="DO820"/>
          <cell r="DP820"/>
          <cell r="DQ820"/>
          <cell r="DR820"/>
          <cell r="DS820"/>
          <cell r="DT820"/>
          <cell r="DU820"/>
          <cell r="DV820"/>
          <cell r="DW820"/>
          <cell r="DX820"/>
          <cell r="DY820"/>
          <cell r="DZ820"/>
          <cell r="EA820"/>
          <cell r="EB820"/>
          <cell r="EC820"/>
          <cell r="ED820"/>
          <cell r="EE820"/>
          <cell r="EF820"/>
          <cell r="EG820"/>
          <cell r="EH820"/>
          <cell r="EI820"/>
          <cell r="EJ820"/>
          <cell r="EK820"/>
          <cell r="EL820"/>
          <cell r="EM820"/>
          <cell r="EN820"/>
          <cell r="EO820"/>
          <cell r="EP820"/>
          <cell r="EQ820"/>
          <cell r="ER820"/>
          <cell r="ES820"/>
          <cell r="ET820"/>
          <cell r="EU820" t="str">
            <v>$ -</v>
          </cell>
          <cell r="EV820"/>
          <cell r="EW820"/>
          <cell r="EX820"/>
          <cell r="EY820"/>
          <cell r="EZ820"/>
          <cell r="FA820"/>
          <cell r="FB820">
            <v>0</v>
          </cell>
          <cell r="FC820" t="str">
            <v>#¡VALOR!</v>
          </cell>
          <cell r="FD820">
            <v>0</v>
          </cell>
          <cell r="FE820" t="str">
            <v>$ 0</v>
          </cell>
          <cell r="FF820" t="str">
            <v>#¡VALOR!</v>
          </cell>
          <cell r="FG820" t="str">
            <v>#¡VALOR!</v>
          </cell>
          <cell r="FH820"/>
          <cell r="FI820"/>
          <cell r="FJ820" t="str">
            <v>#N/D</v>
          </cell>
          <cell r="FK820" t="str">
            <v>#N/D</v>
          </cell>
          <cell r="FL820" t="str">
            <v>$820</v>
          </cell>
          <cell r="FM820" t="str">
            <v>#N/D</v>
          </cell>
          <cell r="FN820" t="str">
            <v>#N/D</v>
          </cell>
          <cell r="FO820" t="str">
            <v>#N/D</v>
          </cell>
          <cell r="FP820" t="str">
            <v>#N/D</v>
          </cell>
          <cell r="FQ820" t="str">
            <v>#¡REF!</v>
          </cell>
          <cell r="FR820" t="str">
            <v>#N/D</v>
          </cell>
          <cell r="FS820"/>
          <cell r="FT820"/>
          <cell r="FU820"/>
          <cell r="FV820">
            <v>0</v>
          </cell>
          <cell r="FW820" t="str">
            <v>#N/D</v>
          </cell>
          <cell r="FX820"/>
          <cell r="FY820"/>
          <cell r="FZ820"/>
          <cell r="GA820"/>
          <cell r="GB820"/>
          <cell r="GC820"/>
        </row>
        <row r="821">
          <cell r="A821"/>
          <cell r="B821"/>
          <cell r="C821">
            <v>2025</v>
          </cell>
          <cell r="D821"/>
          <cell r="E821"/>
          <cell r="F821"/>
          <cell r="G821"/>
          <cell r="H821"/>
          <cell r="I821"/>
          <cell r="J821"/>
          <cell r="K821"/>
          <cell r="L821"/>
          <cell r="M821"/>
          <cell r="N821"/>
          <cell r="O821"/>
          <cell r="P821"/>
          <cell r="Q821"/>
          <cell r="R821"/>
          <cell r="S821"/>
          <cell r="T821"/>
          <cell r="U821"/>
          <cell r="V821"/>
          <cell r="W821"/>
          <cell r="X821"/>
          <cell r="Y821"/>
          <cell r="Z821"/>
          <cell r="AA821"/>
          <cell r="AB821"/>
          <cell r="AC821"/>
          <cell r="AD821"/>
          <cell r="AE821"/>
          <cell r="AF821"/>
          <cell r="AG821"/>
          <cell r="AH821"/>
          <cell r="AI821"/>
          <cell r="AJ821"/>
          <cell r="AK821"/>
          <cell r="AL821"/>
          <cell r="AM821" t="str">
            <v>#¡VALOR!</v>
          </cell>
          <cell r="AN821">
            <v>0</v>
          </cell>
          <cell r="AO821"/>
          <cell r="AP821"/>
          <cell r="AQ821"/>
          <cell r="AR821"/>
          <cell r="AS821"/>
          <cell r="AT821"/>
          <cell r="AU821"/>
          <cell r="AV821"/>
          <cell r="AW821"/>
          <cell r="AX821"/>
          <cell r="AY821"/>
          <cell r="AZ821"/>
          <cell r="BA821"/>
          <cell r="BB821"/>
          <cell r="BC821"/>
          <cell r="BD821"/>
          <cell r="BE821"/>
          <cell r="BF821"/>
          <cell r="BG821"/>
          <cell r="BH821"/>
          <cell r="BI821"/>
          <cell r="BJ821"/>
          <cell r="BK821"/>
          <cell r="BL821"/>
          <cell r="BM821"/>
          <cell r="BN821"/>
          <cell r="BO821"/>
          <cell r="BP821"/>
          <cell r="BQ821"/>
          <cell r="BR821"/>
          <cell r="BS821"/>
          <cell r="BT821"/>
          <cell r="BU821"/>
          <cell r="BV821"/>
          <cell r="BW821"/>
          <cell r="BX821"/>
          <cell r="BY821"/>
          <cell r="BZ821"/>
          <cell r="CA821"/>
          <cell r="CB821"/>
          <cell r="CC821"/>
          <cell r="CD821"/>
          <cell r="CE821"/>
          <cell r="CF821"/>
          <cell r="CG821"/>
          <cell r="CH821"/>
          <cell r="CI821"/>
          <cell r="CJ821"/>
          <cell r="CK821"/>
          <cell r="CL821"/>
          <cell r="CM821"/>
          <cell r="CN821"/>
          <cell r="CO821"/>
          <cell r="CP821"/>
          <cell r="CQ821"/>
          <cell r="CR821"/>
          <cell r="CS821"/>
          <cell r="CT821"/>
          <cell r="CU821"/>
          <cell r="CV821"/>
          <cell r="CW821"/>
          <cell r="CX821"/>
          <cell r="CY821"/>
          <cell r="CZ821"/>
          <cell r="DA821"/>
          <cell r="DB821"/>
          <cell r="DC821"/>
          <cell r="DD821"/>
          <cell r="DE821"/>
          <cell r="DF821"/>
          <cell r="DG821"/>
          <cell r="DH821"/>
          <cell r="DI821"/>
          <cell r="DJ821"/>
          <cell r="DK821"/>
          <cell r="DL821"/>
          <cell r="DM821"/>
          <cell r="DN821"/>
          <cell r="DO821"/>
          <cell r="DP821"/>
          <cell r="DQ821"/>
          <cell r="DR821"/>
          <cell r="DS821"/>
          <cell r="DT821"/>
          <cell r="DU821"/>
          <cell r="DV821"/>
          <cell r="DW821"/>
          <cell r="DX821"/>
          <cell r="DY821"/>
          <cell r="DZ821"/>
          <cell r="EA821"/>
          <cell r="EB821"/>
          <cell r="EC821"/>
          <cell r="ED821"/>
          <cell r="EE821"/>
          <cell r="EF821"/>
          <cell r="EG821"/>
          <cell r="EH821"/>
          <cell r="EI821"/>
          <cell r="EJ821"/>
          <cell r="EK821"/>
          <cell r="EL821"/>
          <cell r="EM821"/>
          <cell r="EN821"/>
          <cell r="EO821"/>
          <cell r="EP821"/>
          <cell r="EQ821"/>
          <cell r="ER821"/>
          <cell r="ES821"/>
          <cell r="ET821"/>
          <cell r="EU821" t="str">
            <v>$ -</v>
          </cell>
          <cell r="EV821"/>
          <cell r="EW821"/>
          <cell r="EX821"/>
          <cell r="EY821"/>
          <cell r="EZ821"/>
          <cell r="FA821"/>
          <cell r="FB821">
            <v>0</v>
          </cell>
          <cell r="FC821" t="str">
            <v>#¡VALOR!</v>
          </cell>
          <cell r="FD821">
            <v>0</v>
          </cell>
          <cell r="FE821" t="str">
            <v>$ 0</v>
          </cell>
          <cell r="FF821" t="str">
            <v>#¡VALOR!</v>
          </cell>
          <cell r="FG821" t="str">
            <v>#¡VALOR!</v>
          </cell>
          <cell r="FH821"/>
          <cell r="FI821"/>
          <cell r="FJ821" t="str">
            <v>#N/D</v>
          </cell>
          <cell r="FK821" t="str">
            <v>#N/D</v>
          </cell>
          <cell r="FL821" t="str">
            <v>$821</v>
          </cell>
          <cell r="FM821" t="str">
            <v>#N/D</v>
          </cell>
          <cell r="FN821" t="str">
            <v>#N/D</v>
          </cell>
          <cell r="FO821" t="str">
            <v>#N/D</v>
          </cell>
          <cell r="FP821" t="str">
            <v>#N/D</v>
          </cell>
          <cell r="FQ821" t="str">
            <v>#¡REF!</v>
          </cell>
          <cell r="FR821" t="str">
            <v>#N/D</v>
          </cell>
          <cell r="FS821"/>
          <cell r="FT821"/>
          <cell r="FU821"/>
          <cell r="FV821">
            <v>0</v>
          </cell>
          <cell r="FW821" t="str">
            <v>#N/D</v>
          </cell>
          <cell r="FX821"/>
          <cell r="FY821"/>
          <cell r="FZ821"/>
          <cell r="GA821"/>
          <cell r="GB821"/>
          <cell r="GC821"/>
        </row>
        <row r="822">
          <cell r="A822"/>
          <cell r="B822"/>
          <cell r="C822">
            <v>2025</v>
          </cell>
          <cell r="D822"/>
          <cell r="E822"/>
          <cell r="F822"/>
          <cell r="G822"/>
          <cell r="H822"/>
          <cell r="I822"/>
          <cell r="J822"/>
          <cell r="K822"/>
          <cell r="L822"/>
          <cell r="M822"/>
          <cell r="N822"/>
          <cell r="O822"/>
          <cell r="P822"/>
          <cell r="Q822"/>
          <cell r="R822"/>
          <cell r="S822"/>
          <cell r="T822"/>
          <cell r="U822"/>
          <cell r="V822"/>
          <cell r="W822"/>
          <cell r="X822"/>
          <cell r="Y822"/>
          <cell r="Z822"/>
          <cell r="AA822"/>
          <cell r="AB822"/>
          <cell r="AC822"/>
          <cell r="AD822"/>
          <cell r="AE822"/>
          <cell r="AF822"/>
          <cell r="AG822"/>
          <cell r="AH822"/>
          <cell r="AI822"/>
          <cell r="AJ822"/>
          <cell r="AK822"/>
          <cell r="AL822"/>
          <cell r="AM822" t="str">
            <v>#¡VALOR!</v>
          </cell>
          <cell r="AN822">
            <v>0</v>
          </cell>
          <cell r="AO822"/>
          <cell r="AP822"/>
          <cell r="AQ822"/>
          <cell r="AR822"/>
          <cell r="AS822"/>
          <cell r="AT822"/>
          <cell r="AU822"/>
          <cell r="AV822"/>
          <cell r="AW822"/>
          <cell r="AX822"/>
          <cell r="AY822"/>
          <cell r="AZ822"/>
          <cell r="BA822"/>
          <cell r="BB822"/>
          <cell r="BC822"/>
          <cell r="BD822"/>
          <cell r="BE822"/>
          <cell r="BF822"/>
          <cell r="BG822"/>
          <cell r="BH822"/>
          <cell r="BI822"/>
          <cell r="BJ822"/>
          <cell r="BK822"/>
          <cell r="BL822"/>
          <cell r="BM822"/>
          <cell r="BN822"/>
          <cell r="BO822"/>
          <cell r="BP822"/>
          <cell r="BQ822"/>
          <cell r="BR822"/>
          <cell r="BS822"/>
          <cell r="BT822"/>
          <cell r="BU822"/>
          <cell r="BV822"/>
          <cell r="BW822"/>
          <cell r="BX822"/>
          <cell r="BY822"/>
          <cell r="BZ822"/>
          <cell r="CA822"/>
          <cell r="CB822"/>
          <cell r="CC822"/>
          <cell r="CD822"/>
          <cell r="CE822"/>
          <cell r="CF822"/>
          <cell r="CG822"/>
          <cell r="CH822"/>
          <cell r="CI822"/>
          <cell r="CJ822"/>
          <cell r="CK822"/>
          <cell r="CL822"/>
          <cell r="CM822"/>
          <cell r="CN822"/>
          <cell r="CO822"/>
          <cell r="CP822"/>
          <cell r="CQ822"/>
          <cell r="CR822"/>
          <cell r="CS822"/>
          <cell r="CT822"/>
          <cell r="CU822"/>
          <cell r="CV822"/>
          <cell r="CW822"/>
          <cell r="CX822"/>
          <cell r="CY822"/>
          <cell r="CZ822"/>
          <cell r="DA822"/>
          <cell r="DB822"/>
          <cell r="DC822"/>
          <cell r="DD822"/>
          <cell r="DE822"/>
          <cell r="DF822"/>
          <cell r="DG822"/>
          <cell r="DH822"/>
          <cell r="DI822"/>
          <cell r="DJ822"/>
          <cell r="DK822"/>
          <cell r="DL822"/>
          <cell r="DM822"/>
          <cell r="DN822"/>
          <cell r="DO822"/>
          <cell r="DP822"/>
          <cell r="DQ822"/>
          <cell r="DR822"/>
          <cell r="DS822"/>
          <cell r="DT822"/>
          <cell r="DU822"/>
          <cell r="DV822"/>
          <cell r="DW822"/>
          <cell r="DX822"/>
          <cell r="DY822"/>
          <cell r="DZ822"/>
          <cell r="EA822"/>
          <cell r="EB822"/>
          <cell r="EC822"/>
          <cell r="ED822"/>
          <cell r="EE822"/>
          <cell r="EF822"/>
          <cell r="EG822"/>
          <cell r="EH822"/>
          <cell r="EI822"/>
          <cell r="EJ822"/>
          <cell r="EK822"/>
          <cell r="EL822"/>
          <cell r="EM822"/>
          <cell r="EN822"/>
          <cell r="EO822"/>
          <cell r="EP822"/>
          <cell r="EQ822"/>
          <cell r="ER822"/>
          <cell r="ES822"/>
          <cell r="ET822"/>
          <cell r="EU822" t="str">
            <v>$ -</v>
          </cell>
          <cell r="EV822"/>
          <cell r="EW822"/>
          <cell r="EX822"/>
          <cell r="EY822"/>
          <cell r="EZ822"/>
          <cell r="FA822"/>
          <cell r="FB822">
            <v>0</v>
          </cell>
          <cell r="FC822" t="str">
            <v>#¡VALOR!</v>
          </cell>
          <cell r="FD822">
            <v>0</v>
          </cell>
          <cell r="FE822" t="str">
            <v>$ 0</v>
          </cell>
          <cell r="FF822" t="str">
            <v>#¡VALOR!</v>
          </cell>
          <cell r="FG822" t="str">
            <v>#¡VALOR!</v>
          </cell>
          <cell r="FH822"/>
          <cell r="FI822"/>
          <cell r="FJ822" t="str">
            <v>#N/D</v>
          </cell>
          <cell r="FK822" t="str">
            <v>#N/D</v>
          </cell>
          <cell r="FL822" t="str">
            <v>$822</v>
          </cell>
          <cell r="FM822" t="str">
            <v>#N/D</v>
          </cell>
          <cell r="FN822" t="str">
            <v>#N/D</v>
          </cell>
          <cell r="FO822" t="str">
            <v>#N/D</v>
          </cell>
          <cell r="FP822" t="str">
            <v>#N/D</v>
          </cell>
          <cell r="FQ822" t="str">
            <v>#¡REF!</v>
          </cell>
          <cell r="FR822" t="str">
            <v>#N/D</v>
          </cell>
          <cell r="FS822"/>
          <cell r="FT822"/>
          <cell r="FU822"/>
          <cell r="FV822">
            <v>0</v>
          </cell>
          <cell r="FW822" t="str">
            <v>#N/D</v>
          </cell>
          <cell r="FX822"/>
          <cell r="FY822"/>
          <cell r="FZ822"/>
          <cell r="GA822"/>
          <cell r="GB822"/>
          <cell r="GC822"/>
        </row>
        <row r="823">
          <cell r="A823"/>
          <cell r="B823"/>
          <cell r="C823">
            <v>2025</v>
          </cell>
          <cell r="D823"/>
          <cell r="E823"/>
          <cell r="F823"/>
          <cell r="G823"/>
          <cell r="H823"/>
          <cell r="I823"/>
          <cell r="J823"/>
          <cell r="K823"/>
          <cell r="L823"/>
          <cell r="M823"/>
          <cell r="N823"/>
          <cell r="O823"/>
          <cell r="P823"/>
          <cell r="Q823"/>
          <cell r="R823"/>
          <cell r="S823"/>
          <cell r="T823"/>
          <cell r="U823"/>
          <cell r="V823"/>
          <cell r="W823"/>
          <cell r="X823"/>
          <cell r="Y823"/>
          <cell r="Z823"/>
          <cell r="AA823"/>
          <cell r="AB823"/>
          <cell r="AC823"/>
          <cell r="AD823"/>
          <cell r="AE823"/>
          <cell r="AF823"/>
          <cell r="AG823"/>
          <cell r="AH823"/>
          <cell r="AI823"/>
          <cell r="AJ823"/>
          <cell r="AK823"/>
          <cell r="AL823"/>
          <cell r="AM823" t="str">
            <v>#¡VALOR!</v>
          </cell>
          <cell r="AN823">
            <v>0</v>
          </cell>
          <cell r="AO823"/>
          <cell r="AP823"/>
          <cell r="AQ823"/>
          <cell r="AR823"/>
          <cell r="AS823"/>
          <cell r="AT823"/>
          <cell r="AU823"/>
          <cell r="AV823"/>
          <cell r="AW823"/>
          <cell r="AX823"/>
          <cell r="AY823"/>
          <cell r="AZ823"/>
          <cell r="BA823"/>
          <cell r="BB823"/>
          <cell r="BC823"/>
          <cell r="BD823"/>
          <cell r="BE823"/>
          <cell r="BF823"/>
          <cell r="BG823"/>
          <cell r="BH823"/>
          <cell r="BI823"/>
          <cell r="BJ823"/>
          <cell r="BK823"/>
          <cell r="BL823"/>
          <cell r="BM823"/>
          <cell r="BN823"/>
          <cell r="BO823"/>
          <cell r="BP823"/>
          <cell r="BQ823"/>
          <cell r="BR823"/>
          <cell r="BS823"/>
          <cell r="BT823"/>
          <cell r="BU823"/>
          <cell r="BV823"/>
          <cell r="BW823"/>
          <cell r="BX823"/>
          <cell r="BY823"/>
          <cell r="BZ823"/>
          <cell r="CA823"/>
          <cell r="CB823"/>
          <cell r="CC823"/>
          <cell r="CD823"/>
          <cell r="CE823"/>
          <cell r="CF823"/>
          <cell r="CG823"/>
          <cell r="CH823"/>
          <cell r="CI823"/>
          <cell r="CJ823"/>
          <cell r="CK823"/>
          <cell r="CL823"/>
          <cell r="CM823"/>
          <cell r="CN823"/>
          <cell r="CO823"/>
          <cell r="CP823"/>
          <cell r="CQ823"/>
          <cell r="CR823"/>
          <cell r="CS823"/>
          <cell r="CT823"/>
          <cell r="CU823"/>
          <cell r="CV823"/>
          <cell r="CW823"/>
          <cell r="CX823"/>
          <cell r="CY823"/>
          <cell r="CZ823"/>
          <cell r="DA823"/>
          <cell r="DB823"/>
          <cell r="DC823"/>
          <cell r="DD823"/>
          <cell r="DE823"/>
          <cell r="DF823"/>
          <cell r="DG823"/>
          <cell r="DH823"/>
          <cell r="DI823"/>
          <cell r="DJ823"/>
          <cell r="DK823"/>
          <cell r="DL823"/>
          <cell r="DM823"/>
          <cell r="DN823"/>
          <cell r="DO823"/>
          <cell r="DP823"/>
          <cell r="DQ823"/>
          <cell r="DR823"/>
          <cell r="DS823"/>
          <cell r="DT823"/>
          <cell r="DU823"/>
          <cell r="DV823"/>
          <cell r="DW823"/>
          <cell r="DX823"/>
          <cell r="DY823"/>
          <cell r="DZ823"/>
          <cell r="EA823"/>
          <cell r="EB823"/>
          <cell r="EC823"/>
          <cell r="ED823"/>
          <cell r="EE823"/>
          <cell r="EF823"/>
          <cell r="EG823"/>
          <cell r="EH823"/>
          <cell r="EI823"/>
          <cell r="EJ823"/>
          <cell r="EK823"/>
          <cell r="EL823"/>
          <cell r="EM823"/>
          <cell r="EN823"/>
          <cell r="EO823"/>
          <cell r="EP823"/>
          <cell r="EQ823"/>
          <cell r="ER823"/>
          <cell r="ES823"/>
          <cell r="ET823"/>
          <cell r="EU823" t="str">
            <v>$ -</v>
          </cell>
          <cell r="EV823"/>
          <cell r="EW823"/>
          <cell r="EX823"/>
          <cell r="EY823"/>
          <cell r="EZ823"/>
          <cell r="FA823"/>
          <cell r="FB823">
            <v>0</v>
          </cell>
          <cell r="FC823" t="str">
            <v>#¡VALOR!</v>
          </cell>
          <cell r="FD823">
            <v>0</v>
          </cell>
          <cell r="FE823" t="str">
            <v>$ 0</v>
          </cell>
          <cell r="FF823" t="str">
            <v>#¡VALOR!</v>
          </cell>
          <cell r="FG823" t="str">
            <v>#¡VALOR!</v>
          </cell>
          <cell r="FH823"/>
          <cell r="FI823"/>
          <cell r="FJ823" t="str">
            <v>#N/D</v>
          </cell>
          <cell r="FK823" t="str">
            <v>#N/D</v>
          </cell>
          <cell r="FL823" t="str">
            <v>$823</v>
          </cell>
          <cell r="FM823" t="str">
            <v>#N/D</v>
          </cell>
          <cell r="FN823" t="str">
            <v>#N/D</v>
          </cell>
          <cell r="FO823" t="str">
            <v>#N/D</v>
          </cell>
          <cell r="FP823" t="str">
            <v>#N/D</v>
          </cell>
          <cell r="FQ823" t="str">
            <v>#¡REF!</v>
          </cell>
          <cell r="FR823" t="str">
            <v>#N/D</v>
          </cell>
          <cell r="FS823"/>
          <cell r="FT823"/>
          <cell r="FU823"/>
          <cell r="FV823">
            <v>0</v>
          </cell>
          <cell r="FW823" t="str">
            <v>#N/D</v>
          </cell>
          <cell r="FX823"/>
          <cell r="FY823"/>
          <cell r="FZ823"/>
          <cell r="GA823"/>
          <cell r="GB823"/>
          <cell r="GC823"/>
        </row>
        <row r="824">
          <cell r="A824"/>
          <cell r="B824"/>
          <cell r="C824">
            <v>2025</v>
          </cell>
          <cell r="D824"/>
          <cell r="E824"/>
          <cell r="F824"/>
          <cell r="G824"/>
          <cell r="H824"/>
          <cell r="I824"/>
          <cell r="J824"/>
          <cell r="K824"/>
          <cell r="L824"/>
          <cell r="M824"/>
          <cell r="N824"/>
          <cell r="O824"/>
          <cell r="P824"/>
          <cell r="Q824"/>
          <cell r="R824"/>
          <cell r="S824"/>
          <cell r="T824"/>
          <cell r="U824"/>
          <cell r="V824"/>
          <cell r="W824"/>
          <cell r="X824"/>
          <cell r="Y824"/>
          <cell r="Z824"/>
          <cell r="AA824"/>
          <cell r="AB824"/>
          <cell r="AC824"/>
          <cell r="AD824"/>
          <cell r="AE824"/>
          <cell r="AF824"/>
          <cell r="AG824"/>
          <cell r="AH824"/>
          <cell r="AI824"/>
          <cell r="AJ824"/>
          <cell r="AK824"/>
          <cell r="AL824"/>
          <cell r="AM824" t="str">
            <v>#¡VALOR!</v>
          </cell>
          <cell r="AN824">
            <v>0</v>
          </cell>
          <cell r="AO824"/>
          <cell r="AP824"/>
          <cell r="AQ824"/>
          <cell r="AR824"/>
          <cell r="AS824"/>
          <cell r="AT824"/>
          <cell r="AU824"/>
          <cell r="AV824"/>
          <cell r="AW824"/>
          <cell r="AX824"/>
          <cell r="AY824"/>
          <cell r="AZ824"/>
          <cell r="BA824"/>
          <cell r="BB824"/>
          <cell r="BC824"/>
          <cell r="BD824"/>
          <cell r="BE824"/>
          <cell r="BF824"/>
          <cell r="BG824"/>
          <cell r="BH824"/>
          <cell r="BI824"/>
          <cell r="BJ824"/>
          <cell r="BK824"/>
          <cell r="BL824"/>
          <cell r="BM824"/>
          <cell r="BN824"/>
          <cell r="BO824"/>
          <cell r="BP824"/>
          <cell r="BQ824"/>
          <cell r="BR824"/>
          <cell r="BS824"/>
          <cell r="BT824"/>
          <cell r="BU824"/>
          <cell r="BV824"/>
          <cell r="BW824"/>
          <cell r="BX824"/>
          <cell r="BY824"/>
          <cell r="BZ824"/>
          <cell r="CA824"/>
          <cell r="CB824"/>
          <cell r="CC824"/>
          <cell r="CD824"/>
          <cell r="CE824"/>
          <cell r="CF824"/>
          <cell r="CG824"/>
          <cell r="CH824"/>
          <cell r="CI824"/>
          <cell r="CJ824"/>
          <cell r="CK824"/>
          <cell r="CL824"/>
          <cell r="CM824"/>
          <cell r="CN824"/>
          <cell r="CO824"/>
          <cell r="CP824"/>
          <cell r="CQ824"/>
          <cell r="CR824"/>
          <cell r="CS824"/>
          <cell r="CT824"/>
          <cell r="CU824"/>
          <cell r="CV824"/>
          <cell r="CW824"/>
          <cell r="CX824"/>
          <cell r="CY824"/>
          <cell r="CZ824"/>
          <cell r="DA824"/>
          <cell r="DB824"/>
          <cell r="DC824"/>
          <cell r="DD824"/>
          <cell r="DE824"/>
          <cell r="DF824"/>
          <cell r="DG824"/>
          <cell r="DH824"/>
          <cell r="DI824"/>
          <cell r="DJ824"/>
          <cell r="DK824"/>
          <cell r="DL824"/>
          <cell r="DM824"/>
          <cell r="DN824"/>
          <cell r="DO824"/>
          <cell r="DP824"/>
          <cell r="DQ824"/>
          <cell r="DR824"/>
          <cell r="DS824"/>
          <cell r="DT824"/>
          <cell r="DU824"/>
          <cell r="DV824"/>
          <cell r="DW824"/>
          <cell r="DX824"/>
          <cell r="DY824"/>
          <cell r="DZ824"/>
          <cell r="EA824"/>
          <cell r="EB824"/>
          <cell r="EC824"/>
          <cell r="ED824"/>
          <cell r="EE824"/>
          <cell r="EF824"/>
          <cell r="EG824"/>
          <cell r="EH824"/>
          <cell r="EI824"/>
          <cell r="EJ824"/>
          <cell r="EK824"/>
          <cell r="EL824"/>
          <cell r="EM824"/>
          <cell r="EN824"/>
          <cell r="EO824"/>
          <cell r="EP824"/>
          <cell r="EQ824"/>
          <cell r="ER824"/>
          <cell r="ES824"/>
          <cell r="ET824"/>
          <cell r="EU824" t="str">
            <v>$ -</v>
          </cell>
          <cell r="EV824"/>
          <cell r="EW824"/>
          <cell r="EX824"/>
          <cell r="EY824"/>
          <cell r="EZ824"/>
          <cell r="FA824"/>
          <cell r="FB824">
            <v>0</v>
          </cell>
          <cell r="FC824" t="str">
            <v>#¡VALOR!</v>
          </cell>
          <cell r="FD824">
            <v>0</v>
          </cell>
          <cell r="FE824" t="str">
            <v>$ 0</v>
          </cell>
          <cell r="FF824" t="str">
            <v>#¡VALOR!</v>
          </cell>
          <cell r="FG824" t="str">
            <v>#¡VALOR!</v>
          </cell>
          <cell r="FH824"/>
          <cell r="FI824"/>
          <cell r="FJ824" t="str">
            <v>#N/D</v>
          </cell>
          <cell r="FK824" t="str">
            <v>#N/D</v>
          </cell>
          <cell r="FL824" t="str">
            <v>$824</v>
          </cell>
          <cell r="FM824" t="str">
            <v>#N/D</v>
          </cell>
          <cell r="FN824" t="str">
            <v>#N/D</v>
          </cell>
          <cell r="FO824" t="str">
            <v>#N/D</v>
          </cell>
          <cell r="FP824" t="str">
            <v>#N/D</v>
          </cell>
          <cell r="FQ824" t="str">
            <v>#¡REF!</v>
          </cell>
          <cell r="FR824" t="str">
            <v>#N/D</v>
          </cell>
          <cell r="FS824"/>
          <cell r="FT824"/>
          <cell r="FU824"/>
          <cell r="FV824">
            <v>0</v>
          </cell>
          <cell r="FW824" t="str">
            <v>#N/D</v>
          </cell>
          <cell r="FX824"/>
          <cell r="FY824"/>
          <cell r="FZ824"/>
          <cell r="GA824"/>
          <cell r="GB824"/>
          <cell r="GC824"/>
        </row>
        <row r="825">
          <cell r="A825"/>
          <cell r="B825"/>
          <cell r="C825">
            <v>2025</v>
          </cell>
          <cell r="D825"/>
          <cell r="E825"/>
          <cell r="F825"/>
          <cell r="G825"/>
          <cell r="H825"/>
          <cell r="I825"/>
          <cell r="J825"/>
          <cell r="K825"/>
          <cell r="L825"/>
          <cell r="M825"/>
          <cell r="N825"/>
          <cell r="O825"/>
          <cell r="P825"/>
          <cell r="Q825"/>
          <cell r="R825"/>
          <cell r="S825"/>
          <cell r="T825"/>
          <cell r="U825"/>
          <cell r="V825"/>
          <cell r="W825"/>
          <cell r="X825"/>
          <cell r="Y825"/>
          <cell r="Z825"/>
          <cell r="AA825"/>
          <cell r="AB825"/>
          <cell r="AC825"/>
          <cell r="AD825"/>
          <cell r="AE825"/>
          <cell r="AF825"/>
          <cell r="AG825"/>
          <cell r="AH825"/>
          <cell r="AI825"/>
          <cell r="AJ825"/>
          <cell r="AK825"/>
          <cell r="AL825"/>
          <cell r="AM825" t="str">
            <v>#¡VALOR!</v>
          </cell>
          <cell r="AN825">
            <v>0</v>
          </cell>
          <cell r="AO825"/>
          <cell r="AP825"/>
          <cell r="AQ825"/>
          <cell r="AR825"/>
          <cell r="AS825"/>
          <cell r="AT825"/>
          <cell r="AU825"/>
          <cell r="AV825"/>
          <cell r="AW825"/>
          <cell r="AX825"/>
          <cell r="AY825"/>
          <cell r="AZ825"/>
          <cell r="BA825"/>
          <cell r="BB825"/>
          <cell r="BC825"/>
          <cell r="BD825"/>
          <cell r="BE825"/>
          <cell r="BF825"/>
          <cell r="BG825"/>
          <cell r="BH825"/>
          <cell r="BI825"/>
          <cell r="BJ825"/>
          <cell r="BK825"/>
          <cell r="BL825"/>
          <cell r="BM825"/>
          <cell r="BN825"/>
          <cell r="BO825"/>
          <cell r="BP825"/>
          <cell r="BQ825"/>
          <cell r="BR825"/>
          <cell r="BS825"/>
          <cell r="BT825"/>
          <cell r="BU825"/>
          <cell r="BV825"/>
          <cell r="BW825"/>
          <cell r="BX825"/>
          <cell r="BY825"/>
          <cell r="BZ825"/>
          <cell r="CA825"/>
          <cell r="CB825"/>
          <cell r="CC825"/>
          <cell r="CD825"/>
          <cell r="CE825"/>
          <cell r="CF825"/>
          <cell r="CG825"/>
          <cell r="CH825"/>
          <cell r="CI825"/>
          <cell r="CJ825"/>
          <cell r="CK825"/>
          <cell r="CL825"/>
          <cell r="CM825"/>
          <cell r="CN825"/>
          <cell r="CO825"/>
          <cell r="CP825"/>
          <cell r="CQ825"/>
          <cell r="CR825"/>
          <cell r="CS825"/>
          <cell r="CT825"/>
          <cell r="CU825"/>
          <cell r="CV825"/>
          <cell r="CW825"/>
          <cell r="CX825"/>
          <cell r="CY825"/>
          <cell r="CZ825"/>
          <cell r="DA825"/>
          <cell r="DB825"/>
          <cell r="DC825"/>
          <cell r="DD825"/>
          <cell r="DE825"/>
          <cell r="DF825"/>
          <cell r="DG825"/>
          <cell r="DH825"/>
          <cell r="DI825"/>
          <cell r="DJ825"/>
          <cell r="DK825"/>
          <cell r="DL825"/>
          <cell r="DM825"/>
          <cell r="DN825"/>
          <cell r="DO825"/>
          <cell r="DP825"/>
          <cell r="DQ825"/>
          <cell r="DR825"/>
          <cell r="DS825"/>
          <cell r="DT825"/>
          <cell r="DU825"/>
          <cell r="DV825"/>
          <cell r="DW825"/>
          <cell r="DX825"/>
          <cell r="DY825"/>
          <cell r="DZ825"/>
          <cell r="EA825"/>
          <cell r="EB825"/>
          <cell r="EC825"/>
          <cell r="ED825"/>
          <cell r="EE825"/>
          <cell r="EF825"/>
          <cell r="EG825"/>
          <cell r="EH825"/>
          <cell r="EI825"/>
          <cell r="EJ825"/>
          <cell r="EK825"/>
          <cell r="EL825"/>
          <cell r="EM825"/>
          <cell r="EN825"/>
          <cell r="EO825"/>
          <cell r="EP825"/>
          <cell r="EQ825"/>
          <cell r="ER825"/>
          <cell r="ES825"/>
          <cell r="ET825"/>
          <cell r="EU825" t="str">
            <v>$ -</v>
          </cell>
          <cell r="EV825"/>
          <cell r="EW825"/>
          <cell r="EX825"/>
          <cell r="EY825"/>
          <cell r="EZ825"/>
          <cell r="FA825"/>
          <cell r="FB825">
            <v>0</v>
          </cell>
          <cell r="FC825" t="str">
            <v>#¡VALOR!</v>
          </cell>
          <cell r="FD825">
            <v>0</v>
          </cell>
          <cell r="FE825" t="str">
            <v>$ 0</v>
          </cell>
          <cell r="FF825" t="str">
            <v>#¡VALOR!</v>
          </cell>
          <cell r="FG825" t="str">
            <v>#¡VALOR!</v>
          </cell>
          <cell r="FH825"/>
          <cell r="FI825"/>
          <cell r="FJ825" t="str">
            <v>#N/D</v>
          </cell>
          <cell r="FK825" t="str">
            <v>#N/D</v>
          </cell>
          <cell r="FL825" t="str">
            <v>$825</v>
          </cell>
          <cell r="FM825" t="str">
            <v>#N/D</v>
          </cell>
          <cell r="FN825" t="str">
            <v>#N/D</v>
          </cell>
          <cell r="FO825" t="str">
            <v>#N/D</v>
          </cell>
          <cell r="FP825" t="str">
            <v>#N/D</v>
          </cell>
          <cell r="FQ825" t="str">
            <v>#¡REF!</v>
          </cell>
          <cell r="FR825" t="str">
            <v>#N/D</v>
          </cell>
          <cell r="FS825"/>
          <cell r="FT825"/>
          <cell r="FU825"/>
          <cell r="FV825">
            <v>0</v>
          </cell>
          <cell r="FW825" t="str">
            <v>#N/D</v>
          </cell>
          <cell r="FX825"/>
          <cell r="FY825"/>
          <cell r="FZ825"/>
          <cell r="GA825"/>
          <cell r="GB825"/>
          <cell r="GC825"/>
        </row>
        <row r="826">
          <cell r="A826"/>
          <cell r="B826"/>
          <cell r="C826">
            <v>2025</v>
          </cell>
          <cell r="D826"/>
          <cell r="E826"/>
          <cell r="F826"/>
          <cell r="G826"/>
          <cell r="H826"/>
          <cell r="I826"/>
          <cell r="J826"/>
          <cell r="K826"/>
          <cell r="L826"/>
          <cell r="M826"/>
          <cell r="N826"/>
          <cell r="O826"/>
          <cell r="P826"/>
          <cell r="Q826"/>
          <cell r="R826"/>
          <cell r="S826"/>
          <cell r="T826"/>
          <cell r="U826"/>
          <cell r="V826"/>
          <cell r="W826"/>
          <cell r="X826"/>
          <cell r="Y826"/>
          <cell r="Z826"/>
          <cell r="AA826"/>
          <cell r="AB826"/>
          <cell r="AC826"/>
          <cell r="AD826"/>
          <cell r="AE826"/>
          <cell r="AF826"/>
          <cell r="AG826"/>
          <cell r="AH826"/>
          <cell r="AI826"/>
          <cell r="AJ826"/>
          <cell r="AK826"/>
          <cell r="AL826"/>
          <cell r="AM826" t="str">
            <v>#¡VALOR!</v>
          </cell>
          <cell r="AN826">
            <v>0</v>
          </cell>
          <cell r="AO826"/>
          <cell r="AP826"/>
          <cell r="AQ826"/>
          <cell r="AR826"/>
          <cell r="AS826"/>
          <cell r="AT826"/>
          <cell r="AU826"/>
          <cell r="AV826"/>
          <cell r="AW826"/>
          <cell r="AX826"/>
          <cell r="AY826"/>
          <cell r="AZ826"/>
          <cell r="BA826"/>
          <cell r="BB826"/>
          <cell r="BC826"/>
          <cell r="BD826"/>
          <cell r="BE826"/>
          <cell r="BF826"/>
          <cell r="BG826"/>
          <cell r="BH826"/>
          <cell r="BI826"/>
          <cell r="BJ826"/>
          <cell r="BK826"/>
          <cell r="BL826"/>
          <cell r="BM826"/>
          <cell r="BN826"/>
          <cell r="BO826"/>
          <cell r="BP826"/>
          <cell r="BQ826"/>
          <cell r="BR826"/>
          <cell r="BS826"/>
          <cell r="BT826"/>
          <cell r="BU826"/>
          <cell r="BV826"/>
          <cell r="BW826"/>
          <cell r="BX826"/>
          <cell r="BY826"/>
          <cell r="BZ826"/>
          <cell r="CA826"/>
          <cell r="CB826"/>
          <cell r="CC826"/>
          <cell r="CD826"/>
          <cell r="CE826"/>
          <cell r="CF826"/>
          <cell r="CG826"/>
          <cell r="CH826"/>
          <cell r="CI826"/>
          <cell r="CJ826"/>
          <cell r="CK826"/>
          <cell r="CL826"/>
          <cell r="CM826"/>
          <cell r="CN826"/>
          <cell r="CO826"/>
          <cell r="CP826"/>
          <cell r="CQ826"/>
          <cell r="CR826"/>
          <cell r="CS826"/>
          <cell r="CT826"/>
          <cell r="CU826"/>
          <cell r="CV826"/>
          <cell r="CW826"/>
          <cell r="CX826"/>
          <cell r="CY826"/>
          <cell r="CZ826"/>
          <cell r="DA826"/>
          <cell r="DB826"/>
          <cell r="DC826"/>
          <cell r="DD826"/>
          <cell r="DE826"/>
          <cell r="DF826"/>
          <cell r="DG826"/>
          <cell r="DH826"/>
          <cell r="DI826"/>
          <cell r="DJ826"/>
          <cell r="DK826"/>
          <cell r="DL826"/>
          <cell r="DM826"/>
          <cell r="DN826"/>
          <cell r="DO826"/>
          <cell r="DP826"/>
          <cell r="DQ826"/>
          <cell r="DR826"/>
          <cell r="DS826"/>
          <cell r="DT826"/>
          <cell r="DU826"/>
          <cell r="DV826"/>
          <cell r="DW826"/>
          <cell r="DX826"/>
          <cell r="DY826"/>
          <cell r="DZ826"/>
          <cell r="EA826"/>
          <cell r="EB826"/>
          <cell r="EC826"/>
          <cell r="ED826"/>
          <cell r="EE826"/>
          <cell r="EF826"/>
          <cell r="EG826"/>
          <cell r="EH826"/>
          <cell r="EI826"/>
          <cell r="EJ826"/>
          <cell r="EK826"/>
          <cell r="EL826"/>
          <cell r="EM826"/>
          <cell r="EN826"/>
          <cell r="EO826"/>
          <cell r="EP826"/>
          <cell r="EQ826"/>
          <cell r="ER826"/>
          <cell r="ES826"/>
          <cell r="ET826"/>
          <cell r="EU826" t="str">
            <v>$ -</v>
          </cell>
          <cell r="EV826"/>
          <cell r="EW826"/>
          <cell r="EX826"/>
          <cell r="EY826"/>
          <cell r="EZ826"/>
          <cell r="FA826"/>
          <cell r="FB826">
            <v>0</v>
          </cell>
          <cell r="FC826" t="str">
            <v>#¡VALOR!</v>
          </cell>
          <cell r="FD826">
            <v>0</v>
          </cell>
          <cell r="FE826" t="str">
            <v>$ 0</v>
          </cell>
          <cell r="FF826" t="str">
            <v>#¡VALOR!</v>
          </cell>
          <cell r="FG826" t="str">
            <v>#¡VALOR!</v>
          </cell>
          <cell r="FH826"/>
          <cell r="FI826"/>
          <cell r="FJ826" t="str">
            <v>#N/D</v>
          </cell>
          <cell r="FK826" t="str">
            <v>#N/D</v>
          </cell>
          <cell r="FL826" t="str">
            <v>$826</v>
          </cell>
          <cell r="FM826" t="str">
            <v>#N/D</v>
          </cell>
          <cell r="FN826" t="str">
            <v>#N/D</v>
          </cell>
          <cell r="FO826" t="str">
            <v>#N/D</v>
          </cell>
          <cell r="FP826" t="str">
            <v>#N/D</v>
          </cell>
          <cell r="FQ826" t="str">
            <v>#¡REF!</v>
          </cell>
          <cell r="FR826" t="str">
            <v>#N/D</v>
          </cell>
          <cell r="FS826"/>
          <cell r="FT826"/>
          <cell r="FU826"/>
          <cell r="FV826">
            <v>0</v>
          </cell>
          <cell r="FW826" t="str">
            <v>#N/D</v>
          </cell>
          <cell r="FX826"/>
          <cell r="FY826"/>
          <cell r="FZ826"/>
          <cell r="GA826"/>
          <cell r="GB826"/>
          <cell r="GC826"/>
        </row>
        <row r="827">
          <cell r="A827"/>
          <cell r="B827"/>
          <cell r="C827">
            <v>2025</v>
          </cell>
          <cell r="D827"/>
          <cell r="E827"/>
          <cell r="F827"/>
          <cell r="G827"/>
          <cell r="H827"/>
          <cell r="I827"/>
          <cell r="J827"/>
          <cell r="K827"/>
          <cell r="L827"/>
          <cell r="M827"/>
          <cell r="N827"/>
          <cell r="O827"/>
          <cell r="P827"/>
          <cell r="Q827"/>
          <cell r="R827"/>
          <cell r="S827"/>
          <cell r="T827"/>
          <cell r="U827"/>
          <cell r="V827"/>
          <cell r="W827"/>
          <cell r="X827"/>
          <cell r="Y827"/>
          <cell r="Z827"/>
          <cell r="AA827"/>
          <cell r="AB827"/>
          <cell r="AC827"/>
          <cell r="AD827"/>
          <cell r="AE827"/>
          <cell r="AF827"/>
          <cell r="AG827"/>
          <cell r="AH827"/>
          <cell r="AI827"/>
          <cell r="AJ827"/>
          <cell r="AK827"/>
          <cell r="AL827"/>
          <cell r="AM827" t="str">
            <v>#¡VALOR!</v>
          </cell>
          <cell r="AN827">
            <v>0</v>
          </cell>
          <cell r="AO827"/>
          <cell r="AP827"/>
          <cell r="AQ827"/>
          <cell r="AR827"/>
          <cell r="AS827"/>
          <cell r="AT827"/>
          <cell r="AU827"/>
          <cell r="AV827"/>
          <cell r="AW827"/>
          <cell r="AX827"/>
          <cell r="AY827"/>
          <cell r="AZ827"/>
          <cell r="BA827"/>
          <cell r="BB827"/>
          <cell r="BC827"/>
          <cell r="BD827"/>
          <cell r="BE827"/>
          <cell r="BF827"/>
          <cell r="BG827"/>
          <cell r="BH827"/>
          <cell r="BI827"/>
          <cell r="BJ827"/>
          <cell r="BK827"/>
          <cell r="BL827"/>
          <cell r="BM827"/>
          <cell r="BN827"/>
          <cell r="BO827"/>
          <cell r="BP827"/>
          <cell r="BQ827"/>
          <cell r="BR827"/>
          <cell r="BS827"/>
          <cell r="BT827"/>
          <cell r="BU827"/>
          <cell r="BV827"/>
          <cell r="BW827"/>
          <cell r="BX827"/>
          <cell r="BY827"/>
          <cell r="BZ827"/>
          <cell r="CA827"/>
          <cell r="CB827"/>
          <cell r="CC827"/>
          <cell r="CD827"/>
          <cell r="CE827"/>
          <cell r="CF827"/>
          <cell r="CG827"/>
          <cell r="CH827"/>
          <cell r="CI827"/>
          <cell r="CJ827"/>
          <cell r="CK827"/>
          <cell r="CL827"/>
          <cell r="CM827"/>
          <cell r="CN827"/>
          <cell r="CO827"/>
          <cell r="CP827"/>
          <cell r="CQ827"/>
          <cell r="CR827"/>
          <cell r="CS827"/>
          <cell r="CT827"/>
          <cell r="CU827"/>
          <cell r="CV827"/>
          <cell r="CW827"/>
          <cell r="CX827"/>
          <cell r="CY827"/>
          <cell r="CZ827"/>
          <cell r="DA827"/>
          <cell r="DB827"/>
          <cell r="DC827"/>
          <cell r="DD827"/>
          <cell r="DE827"/>
          <cell r="DF827"/>
          <cell r="DG827"/>
          <cell r="DH827"/>
          <cell r="DI827"/>
          <cell r="DJ827"/>
          <cell r="DK827"/>
          <cell r="DL827"/>
          <cell r="DM827"/>
          <cell r="DN827"/>
          <cell r="DO827"/>
          <cell r="DP827"/>
          <cell r="DQ827"/>
          <cell r="DR827"/>
          <cell r="DS827"/>
          <cell r="DT827"/>
          <cell r="DU827"/>
          <cell r="DV827"/>
          <cell r="DW827"/>
          <cell r="DX827"/>
          <cell r="DY827"/>
          <cell r="DZ827"/>
          <cell r="EA827"/>
          <cell r="EB827"/>
          <cell r="EC827"/>
          <cell r="ED827"/>
          <cell r="EE827"/>
          <cell r="EF827"/>
          <cell r="EG827"/>
          <cell r="EH827"/>
          <cell r="EI827"/>
          <cell r="EJ827"/>
          <cell r="EK827"/>
          <cell r="EL827"/>
          <cell r="EM827"/>
          <cell r="EN827"/>
          <cell r="EO827"/>
          <cell r="EP827"/>
          <cell r="EQ827"/>
          <cell r="ER827"/>
          <cell r="ES827"/>
          <cell r="ET827"/>
          <cell r="EU827" t="str">
            <v>$ -</v>
          </cell>
          <cell r="EV827"/>
          <cell r="EW827"/>
          <cell r="EX827"/>
          <cell r="EY827"/>
          <cell r="EZ827"/>
          <cell r="FA827"/>
          <cell r="FB827">
            <v>0</v>
          </cell>
          <cell r="FC827" t="str">
            <v>#¡VALOR!</v>
          </cell>
          <cell r="FD827">
            <v>0</v>
          </cell>
          <cell r="FE827" t="str">
            <v>$ 0</v>
          </cell>
          <cell r="FF827" t="str">
            <v>#¡VALOR!</v>
          </cell>
          <cell r="FG827" t="str">
            <v>#¡VALOR!</v>
          </cell>
          <cell r="FH827"/>
          <cell r="FI827"/>
          <cell r="FJ827" t="str">
            <v>#N/D</v>
          </cell>
          <cell r="FK827" t="str">
            <v>#N/D</v>
          </cell>
          <cell r="FL827" t="str">
            <v>$827</v>
          </cell>
          <cell r="FM827" t="str">
            <v>#N/D</v>
          </cell>
          <cell r="FN827" t="str">
            <v>#N/D</v>
          </cell>
          <cell r="FO827" t="str">
            <v>#N/D</v>
          </cell>
          <cell r="FP827" t="str">
            <v>#N/D</v>
          </cell>
          <cell r="FQ827" t="str">
            <v>#¡REF!</v>
          </cell>
          <cell r="FR827" t="str">
            <v>#N/D</v>
          </cell>
          <cell r="FS827"/>
          <cell r="FT827"/>
          <cell r="FU827"/>
          <cell r="FV827">
            <v>0</v>
          </cell>
          <cell r="FW827" t="str">
            <v>#N/D</v>
          </cell>
          <cell r="FX827"/>
          <cell r="FY827"/>
          <cell r="FZ827"/>
          <cell r="GA827"/>
          <cell r="GB827"/>
          <cell r="GC827"/>
        </row>
        <row r="828">
          <cell r="A828"/>
          <cell r="B828"/>
          <cell r="C828">
            <v>2025</v>
          </cell>
          <cell r="D828"/>
          <cell r="E828"/>
          <cell r="F828"/>
          <cell r="G828"/>
          <cell r="H828"/>
          <cell r="I828"/>
          <cell r="J828"/>
          <cell r="K828"/>
          <cell r="L828"/>
          <cell r="M828"/>
          <cell r="N828"/>
          <cell r="O828"/>
          <cell r="P828"/>
          <cell r="Q828"/>
          <cell r="R828"/>
          <cell r="S828"/>
          <cell r="T828"/>
          <cell r="U828"/>
          <cell r="V828"/>
          <cell r="W828"/>
          <cell r="X828"/>
          <cell r="Y828"/>
          <cell r="Z828"/>
          <cell r="AA828"/>
          <cell r="AB828"/>
          <cell r="AC828"/>
          <cell r="AD828"/>
          <cell r="AE828"/>
          <cell r="AF828"/>
          <cell r="AG828"/>
          <cell r="AH828"/>
          <cell r="AI828"/>
          <cell r="AJ828"/>
          <cell r="AK828"/>
          <cell r="AL828"/>
          <cell r="AM828" t="str">
            <v>#¡VALOR!</v>
          </cell>
          <cell r="AN828">
            <v>0</v>
          </cell>
          <cell r="AO828"/>
          <cell r="AP828"/>
          <cell r="AQ828"/>
          <cell r="AR828"/>
          <cell r="AS828"/>
          <cell r="AT828"/>
          <cell r="AU828"/>
          <cell r="AV828"/>
          <cell r="AW828"/>
          <cell r="AX828"/>
          <cell r="AY828"/>
          <cell r="AZ828"/>
          <cell r="BA828"/>
          <cell r="BB828"/>
          <cell r="BC828"/>
          <cell r="BD828"/>
          <cell r="BE828"/>
          <cell r="BF828"/>
          <cell r="BG828"/>
          <cell r="BH828"/>
          <cell r="BI828"/>
          <cell r="BJ828"/>
          <cell r="BK828"/>
          <cell r="BL828"/>
          <cell r="BM828"/>
          <cell r="BN828"/>
          <cell r="BO828"/>
          <cell r="BP828"/>
          <cell r="BQ828"/>
          <cell r="BR828"/>
          <cell r="BS828"/>
          <cell r="BT828"/>
          <cell r="BU828"/>
          <cell r="BV828"/>
          <cell r="BW828"/>
          <cell r="BX828"/>
          <cell r="BY828"/>
          <cell r="BZ828"/>
          <cell r="CA828"/>
          <cell r="CB828"/>
          <cell r="CC828"/>
          <cell r="CD828"/>
          <cell r="CE828"/>
          <cell r="CF828"/>
          <cell r="CG828"/>
          <cell r="CH828"/>
          <cell r="CI828"/>
          <cell r="CJ828"/>
          <cell r="CK828"/>
          <cell r="CL828"/>
          <cell r="CM828"/>
          <cell r="CN828"/>
          <cell r="CO828"/>
          <cell r="CP828"/>
          <cell r="CQ828"/>
          <cell r="CR828"/>
          <cell r="CS828"/>
          <cell r="CT828"/>
          <cell r="CU828"/>
          <cell r="CV828"/>
          <cell r="CW828"/>
          <cell r="CX828"/>
          <cell r="CY828"/>
          <cell r="CZ828"/>
          <cell r="DA828"/>
          <cell r="DB828"/>
          <cell r="DC828"/>
          <cell r="DD828"/>
          <cell r="DE828"/>
          <cell r="DF828"/>
          <cell r="DG828"/>
          <cell r="DH828"/>
          <cell r="DI828"/>
          <cell r="DJ828"/>
          <cell r="DK828"/>
          <cell r="DL828"/>
          <cell r="DM828"/>
          <cell r="DN828"/>
          <cell r="DO828"/>
          <cell r="DP828"/>
          <cell r="DQ828"/>
          <cell r="DR828"/>
          <cell r="DS828"/>
          <cell r="DT828"/>
          <cell r="DU828"/>
          <cell r="DV828"/>
          <cell r="DW828"/>
          <cell r="DX828"/>
          <cell r="DY828"/>
          <cell r="DZ828"/>
          <cell r="EA828"/>
          <cell r="EB828"/>
          <cell r="EC828"/>
          <cell r="ED828"/>
          <cell r="EE828"/>
          <cell r="EF828"/>
          <cell r="EG828"/>
          <cell r="EH828"/>
          <cell r="EI828"/>
          <cell r="EJ828"/>
          <cell r="EK828"/>
          <cell r="EL828"/>
          <cell r="EM828"/>
          <cell r="EN828"/>
          <cell r="EO828"/>
          <cell r="EP828"/>
          <cell r="EQ828"/>
          <cell r="ER828"/>
          <cell r="ES828"/>
          <cell r="ET828"/>
          <cell r="EU828" t="str">
            <v>$ -</v>
          </cell>
          <cell r="EV828"/>
          <cell r="EW828"/>
          <cell r="EX828"/>
          <cell r="EY828"/>
          <cell r="EZ828"/>
          <cell r="FA828"/>
          <cell r="FB828">
            <v>0</v>
          </cell>
          <cell r="FC828" t="str">
            <v>#¡VALOR!</v>
          </cell>
          <cell r="FD828">
            <v>0</v>
          </cell>
          <cell r="FE828" t="str">
            <v>$ 0</v>
          </cell>
          <cell r="FF828" t="str">
            <v>#¡VALOR!</v>
          </cell>
          <cell r="FG828" t="str">
            <v>#¡VALOR!</v>
          </cell>
          <cell r="FH828"/>
          <cell r="FI828"/>
          <cell r="FJ828" t="str">
            <v>#N/D</v>
          </cell>
          <cell r="FK828" t="str">
            <v>#N/D</v>
          </cell>
          <cell r="FL828" t="str">
            <v>$828</v>
          </cell>
          <cell r="FM828" t="str">
            <v>#N/D</v>
          </cell>
          <cell r="FN828" t="str">
            <v>#N/D</v>
          </cell>
          <cell r="FO828" t="str">
            <v>#N/D</v>
          </cell>
          <cell r="FP828" t="str">
            <v>#N/D</v>
          </cell>
          <cell r="FQ828" t="str">
            <v>#¡REF!</v>
          </cell>
          <cell r="FR828" t="str">
            <v>#N/D</v>
          </cell>
          <cell r="FS828"/>
          <cell r="FT828"/>
          <cell r="FU828"/>
          <cell r="FV828">
            <v>0</v>
          </cell>
          <cell r="FW828" t="str">
            <v>#N/D</v>
          </cell>
          <cell r="FX828"/>
          <cell r="FY828"/>
          <cell r="FZ828"/>
          <cell r="GA828"/>
          <cell r="GB828"/>
          <cell r="GC828"/>
        </row>
        <row r="829">
          <cell r="A829"/>
          <cell r="B829"/>
          <cell r="C829">
            <v>2025</v>
          </cell>
          <cell r="D829"/>
          <cell r="E829"/>
          <cell r="F829"/>
          <cell r="G829"/>
          <cell r="H829"/>
          <cell r="I829"/>
          <cell r="J829"/>
          <cell r="K829"/>
          <cell r="L829"/>
          <cell r="M829"/>
          <cell r="N829"/>
          <cell r="O829"/>
          <cell r="P829"/>
          <cell r="Q829"/>
          <cell r="R829"/>
          <cell r="S829"/>
          <cell r="T829"/>
          <cell r="U829"/>
          <cell r="V829"/>
          <cell r="W829"/>
          <cell r="X829"/>
          <cell r="Y829"/>
          <cell r="Z829"/>
          <cell r="AA829"/>
          <cell r="AB829"/>
          <cell r="AC829"/>
          <cell r="AD829"/>
          <cell r="AE829"/>
          <cell r="AF829"/>
          <cell r="AG829"/>
          <cell r="AH829"/>
          <cell r="AI829"/>
          <cell r="AJ829"/>
          <cell r="AK829"/>
          <cell r="AL829"/>
          <cell r="AM829" t="str">
            <v>#¡VALOR!</v>
          </cell>
          <cell r="AN829">
            <v>0</v>
          </cell>
          <cell r="AO829"/>
          <cell r="AP829"/>
          <cell r="AQ829"/>
          <cell r="AR829"/>
          <cell r="AS829"/>
          <cell r="AT829"/>
          <cell r="AU829"/>
          <cell r="AV829"/>
          <cell r="AW829"/>
          <cell r="AX829"/>
          <cell r="AY829"/>
          <cell r="AZ829"/>
          <cell r="BA829"/>
          <cell r="BB829"/>
          <cell r="BC829"/>
          <cell r="BD829"/>
          <cell r="BE829"/>
          <cell r="BF829"/>
          <cell r="BG829"/>
          <cell r="BH829"/>
          <cell r="BI829"/>
          <cell r="BJ829"/>
          <cell r="BK829"/>
          <cell r="BL829"/>
          <cell r="BM829"/>
          <cell r="BN829"/>
          <cell r="BO829"/>
          <cell r="BP829"/>
          <cell r="BQ829"/>
          <cell r="BR829"/>
          <cell r="BS829"/>
          <cell r="BT829"/>
          <cell r="BU829"/>
          <cell r="BV829"/>
          <cell r="BW829"/>
          <cell r="BX829"/>
          <cell r="BY829"/>
          <cell r="BZ829"/>
          <cell r="CA829"/>
          <cell r="CB829"/>
          <cell r="CC829"/>
          <cell r="CD829"/>
          <cell r="CE829"/>
          <cell r="CF829"/>
          <cell r="CG829"/>
          <cell r="CH829"/>
          <cell r="CI829"/>
          <cell r="CJ829"/>
          <cell r="CK829"/>
          <cell r="CL829"/>
          <cell r="CM829"/>
          <cell r="CN829"/>
          <cell r="CO829"/>
          <cell r="CP829"/>
          <cell r="CQ829"/>
          <cell r="CR829"/>
          <cell r="CS829"/>
          <cell r="CT829"/>
          <cell r="CU829"/>
          <cell r="CV829"/>
          <cell r="CW829"/>
          <cell r="CX829"/>
          <cell r="CY829"/>
          <cell r="CZ829"/>
          <cell r="DA829"/>
          <cell r="DB829"/>
          <cell r="DC829"/>
          <cell r="DD829"/>
          <cell r="DE829"/>
          <cell r="DF829"/>
          <cell r="DG829"/>
          <cell r="DH829"/>
          <cell r="DI829"/>
          <cell r="DJ829"/>
          <cell r="DK829"/>
          <cell r="DL829"/>
          <cell r="DM829"/>
          <cell r="DN829"/>
          <cell r="DO829"/>
          <cell r="DP829"/>
          <cell r="DQ829"/>
          <cell r="DR829"/>
          <cell r="DS829"/>
          <cell r="DT829"/>
          <cell r="DU829"/>
          <cell r="DV829"/>
          <cell r="DW829"/>
          <cell r="DX829"/>
          <cell r="DY829"/>
          <cell r="DZ829"/>
          <cell r="EA829"/>
          <cell r="EB829"/>
          <cell r="EC829"/>
          <cell r="ED829"/>
          <cell r="EE829"/>
          <cell r="EF829"/>
          <cell r="EG829"/>
          <cell r="EH829"/>
          <cell r="EI829"/>
          <cell r="EJ829"/>
          <cell r="EK829"/>
          <cell r="EL829"/>
          <cell r="EM829"/>
          <cell r="EN829"/>
          <cell r="EO829"/>
          <cell r="EP829"/>
          <cell r="EQ829"/>
          <cell r="ER829"/>
          <cell r="ES829"/>
          <cell r="ET829"/>
          <cell r="EU829" t="str">
            <v>$ -</v>
          </cell>
          <cell r="EV829"/>
          <cell r="EW829"/>
          <cell r="EX829"/>
          <cell r="EY829"/>
          <cell r="EZ829"/>
          <cell r="FA829"/>
          <cell r="FB829">
            <v>0</v>
          </cell>
          <cell r="FC829" t="str">
            <v>#¡VALOR!</v>
          </cell>
          <cell r="FD829">
            <v>0</v>
          </cell>
          <cell r="FE829" t="str">
            <v>$ 0</v>
          </cell>
          <cell r="FF829" t="str">
            <v>#¡VALOR!</v>
          </cell>
          <cell r="FG829" t="str">
            <v>#¡VALOR!</v>
          </cell>
          <cell r="FH829"/>
          <cell r="FI829"/>
          <cell r="FJ829" t="str">
            <v>#N/D</v>
          </cell>
          <cell r="FK829" t="str">
            <v>#N/D</v>
          </cell>
          <cell r="FL829" t="str">
            <v>$829</v>
          </cell>
          <cell r="FM829" t="str">
            <v>#N/D</v>
          </cell>
          <cell r="FN829" t="str">
            <v>#N/D</v>
          </cell>
          <cell r="FO829" t="str">
            <v>#N/D</v>
          </cell>
          <cell r="FP829" t="str">
            <v>#N/D</v>
          </cell>
          <cell r="FQ829" t="str">
            <v>#¡REF!</v>
          </cell>
          <cell r="FR829" t="str">
            <v>#N/D</v>
          </cell>
          <cell r="FS829"/>
          <cell r="FT829"/>
          <cell r="FU829"/>
          <cell r="FV829">
            <v>0</v>
          </cell>
          <cell r="FW829" t="str">
            <v>#N/D</v>
          </cell>
          <cell r="FX829"/>
          <cell r="FY829"/>
          <cell r="FZ829"/>
          <cell r="GA829"/>
          <cell r="GB829"/>
          <cell r="GC829"/>
        </row>
        <row r="830">
          <cell r="A830"/>
          <cell r="B830"/>
          <cell r="C830">
            <v>2025</v>
          </cell>
          <cell r="D830"/>
          <cell r="E830"/>
          <cell r="F830"/>
          <cell r="G830"/>
          <cell r="H830"/>
          <cell r="I830"/>
          <cell r="J830"/>
          <cell r="K830"/>
          <cell r="L830"/>
          <cell r="M830"/>
          <cell r="N830"/>
          <cell r="O830"/>
          <cell r="P830"/>
          <cell r="Q830"/>
          <cell r="R830"/>
          <cell r="S830"/>
          <cell r="T830"/>
          <cell r="U830"/>
          <cell r="V830"/>
          <cell r="W830"/>
          <cell r="X830"/>
          <cell r="Y830"/>
          <cell r="Z830"/>
          <cell r="AA830"/>
          <cell r="AB830"/>
          <cell r="AC830"/>
          <cell r="AD830"/>
          <cell r="AE830"/>
          <cell r="AF830"/>
          <cell r="AG830"/>
          <cell r="AH830"/>
          <cell r="AI830"/>
          <cell r="AJ830"/>
          <cell r="AK830"/>
          <cell r="AL830"/>
          <cell r="AM830" t="str">
            <v>#¡VALOR!</v>
          </cell>
          <cell r="AN830">
            <v>0</v>
          </cell>
          <cell r="AO830"/>
          <cell r="AP830"/>
          <cell r="AQ830"/>
          <cell r="AR830"/>
          <cell r="AS830"/>
          <cell r="AT830"/>
          <cell r="AU830"/>
          <cell r="AV830"/>
          <cell r="AW830"/>
          <cell r="AX830"/>
          <cell r="AY830"/>
          <cell r="AZ830"/>
          <cell r="BA830"/>
          <cell r="BB830"/>
          <cell r="BC830"/>
          <cell r="BD830"/>
          <cell r="BE830"/>
          <cell r="BF830"/>
          <cell r="BG830"/>
          <cell r="BH830"/>
          <cell r="BI830"/>
          <cell r="BJ830"/>
          <cell r="BK830"/>
          <cell r="BL830"/>
          <cell r="BM830"/>
          <cell r="BN830"/>
          <cell r="BO830"/>
          <cell r="BP830"/>
          <cell r="BQ830"/>
          <cell r="BR830"/>
          <cell r="BS830"/>
          <cell r="BT830"/>
          <cell r="BU830"/>
          <cell r="BV830"/>
          <cell r="BW830"/>
          <cell r="BX830"/>
          <cell r="BY830"/>
          <cell r="BZ830"/>
          <cell r="CA830"/>
          <cell r="CB830"/>
          <cell r="CC830"/>
          <cell r="CD830"/>
          <cell r="CE830"/>
          <cell r="CF830"/>
          <cell r="CG830"/>
          <cell r="CH830"/>
          <cell r="CI830"/>
          <cell r="CJ830"/>
          <cell r="CK830"/>
          <cell r="CL830"/>
          <cell r="CM830"/>
          <cell r="CN830"/>
          <cell r="CO830"/>
          <cell r="CP830"/>
          <cell r="CQ830"/>
          <cell r="CR830"/>
          <cell r="CS830"/>
          <cell r="CT830"/>
          <cell r="CU830"/>
          <cell r="CV830"/>
          <cell r="CW830"/>
          <cell r="CX830"/>
          <cell r="CY830"/>
          <cell r="CZ830"/>
          <cell r="DA830"/>
          <cell r="DB830"/>
          <cell r="DC830"/>
          <cell r="DD830"/>
          <cell r="DE830"/>
          <cell r="DF830"/>
          <cell r="DG830"/>
          <cell r="DH830"/>
          <cell r="DI830"/>
          <cell r="DJ830"/>
          <cell r="DK830"/>
          <cell r="DL830"/>
          <cell r="DM830"/>
          <cell r="DN830"/>
          <cell r="DO830"/>
          <cell r="DP830"/>
          <cell r="DQ830"/>
          <cell r="DR830"/>
          <cell r="DS830"/>
          <cell r="DT830"/>
          <cell r="DU830"/>
          <cell r="DV830"/>
          <cell r="DW830"/>
          <cell r="DX830"/>
          <cell r="DY830"/>
          <cell r="DZ830"/>
          <cell r="EA830"/>
          <cell r="EB830"/>
          <cell r="EC830"/>
          <cell r="ED830"/>
          <cell r="EE830"/>
          <cell r="EF830"/>
          <cell r="EG830"/>
          <cell r="EH830"/>
          <cell r="EI830"/>
          <cell r="EJ830"/>
          <cell r="EK830"/>
          <cell r="EL830"/>
          <cell r="EM830"/>
          <cell r="EN830"/>
          <cell r="EO830"/>
          <cell r="EP830"/>
          <cell r="EQ830"/>
          <cell r="ER830"/>
          <cell r="ES830"/>
          <cell r="ET830"/>
          <cell r="EU830" t="str">
            <v>$ -</v>
          </cell>
          <cell r="EV830"/>
          <cell r="EW830"/>
          <cell r="EX830"/>
          <cell r="EY830"/>
          <cell r="EZ830"/>
          <cell r="FA830"/>
          <cell r="FB830">
            <v>0</v>
          </cell>
          <cell r="FC830" t="str">
            <v>#¡VALOR!</v>
          </cell>
          <cell r="FD830">
            <v>0</v>
          </cell>
          <cell r="FE830" t="str">
            <v>$ 0</v>
          </cell>
          <cell r="FF830" t="str">
            <v>#¡VALOR!</v>
          </cell>
          <cell r="FG830" t="str">
            <v>#¡VALOR!</v>
          </cell>
          <cell r="FH830"/>
          <cell r="FI830"/>
          <cell r="FJ830" t="str">
            <v>#N/D</v>
          </cell>
          <cell r="FK830" t="str">
            <v>#N/D</v>
          </cell>
          <cell r="FL830" t="str">
            <v>$830</v>
          </cell>
          <cell r="FM830" t="str">
            <v>#N/D</v>
          </cell>
          <cell r="FN830" t="str">
            <v>#N/D</v>
          </cell>
          <cell r="FO830" t="str">
            <v>#N/D</v>
          </cell>
          <cell r="FP830" t="str">
            <v>#N/D</v>
          </cell>
          <cell r="FQ830" t="str">
            <v>#¡REF!</v>
          </cell>
          <cell r="FR830" t="str">
            <v>#N/D</v>
          </cell>
          <cell r="FS830"/>
          <cell r="FT830"/>
          <cell r="FU830"/>
          <cell r="FV830">
            <v>0</v>
          </cell>
          <cell r="FW830" t="str">
            <v>#N/D</v>
          </cell>
          <cell r="FX830"/>
          <cell r="FY830"/>
          <cell r="FZ830"/>
          <cell r="GA830"/>
          <cell r="GB830"/>
          <cell r="GC830"/>
        </row>
        <row r="831">
          <cell r="A831"/>
          <cell r="B831"/>
          <cell r="C831">
            <v>2025</v>
          </cell>
          <cell r="D831"/>
          <cell r="E831"/>
          <cell r="F831"/>
          <cell r="G831"/>
          <cell r="H831"/>
          <cell r="I831"/>
          <cell r="J831"/>
          <cell r="K831"/>
          <cell r="L831"/>
          <cell r="M831"/>
          <cell r="N831"/>
          <cell r="O831"/>
          <cell r="P831"/>
          <cell r="Q831"/>
          <cell r="R831"/>
          <cell r="S831"/>
          <cell r="T831"/>
          <cell r="U831"/>
          <cell r="V831"/>
          <cell r="W831"/>
          <cell r="X831"/>
          <cell r="Y831"/>
          <cell r="Z831"/>
          <cell r="AA831"/>
          <cell r="AB831"/>
          <cell r="AC831"/>
          <cell r="AD831"/>
          <cell r="AE831"/>
          <cell r="AF831"/>
          <cell r="AG831"/>
          <cell r="AH831"/>
          <cell r="AI831"/>
          <cell r="AJ831"/>
          <cell r="AK831"/>
          <cell r="AL831"/>
          <cell r="AM831" t="str">
            <v>#¡VALOR!</v>
          </cell>
          <cell r="AN831">
            <v>0</v>
          </cell>
          <cell r="AO831"/>
          <cell r="AP831"/>
          <cell r="AQ831"/>
          <cell r="AR831"/>
          <cell r="AS831"/>
          <cell r="AT831"/>
          <cell r="AU831"/>
          <cell r="AV831"/>
          <cell r="AW831"/>
          <cell r="AX831"/>
          <cell r="AY831"/>
          <cell r="AZ831"/>
          <cell r="BA831"/>
          <cell r="BB831"/>
          <cell r="BC831"/>
          <cell r="BD831"/>
          <cell r="BE831"/>
          <cell r="BF831"/>
          <cell r="BG831"/>
          <cell r="BH831"/>
          <cell r="BI831"/>
          <cell r="BJ831"/>
          <cell r="BK831"/>
          <cell r="BL831"/>
          <cell r="BM831"/>
          <cell r="BN831"/>
          <cell r="BO831"/>
          <cell r="BP831"/>
          <cell r="BQ831"/>
          <cell r="BR831"/>
          <cell r="BS831"/>
          <cell r="BT831"/>
          <cell r="BU831"/>
          <cell r="BV831"/>
          <cell r="BW831"/>
          <cell r="BX831"/>
          <cell r="BY831"/>
          <cell r="BZ831"/>
          <cell r="CA831"/>
          <cell r="CB831"/>
          <cell r="CC831"/>
          <cell r="CD831"/>
          <cell r="CE831"/>
          <cell r="CF831"/>
          <cell r="CG831"/>
          <cell r="CH831"/>
          <cell r="CI831"/>
          <cell r="CJ831"/>
          <cell r="CK831"/>
          <cell r="CL831"/>
          <cell r="CM831"/>
          <cell r="CN831"/>
          <cell r="CO831"/>
          <cell r="CP831"/>
          <cell r="CQ831"/>
          <cell r="CR831"/>
          <cell r="CS831"/>
          <cell r="CT831"/>
          <cell r="CU831"/>
          <cell r="CV831"/>
          <cell r="CW831"/>
          <cell r="CX831"/>
          <cell r="CY831"/>
          <cell r="CZ831"/>
          <cell r="DA831"/>
          <cell r="DB831"/>
          <cell r="DC831"/>
          <cell r="DD831"/>
          <cell r="DE831"/>
          <cell r="DF831"/>
          <cell r="DG831"/>
          <cell r="DH831"/>
          <cell r="DI831"/>
          <cell r="DJ831"/>
          <cell r="DK831"/>
          <cell r="DL831"/>
          <cell r="DM831"/>
          <cell r="DN831"/>
          <cell r="DO831"/>
          <cell r="DP831"/>
          <cell r="DQ831"/>
          <cell r="DR831"/>
          <cell r="DS831"/>
          <cell r="DT831"/>
          <cell r="DU831"/>
          <cell r="DV831"/>
          <cell r="DW831"/>
          <cell r="DX831"/>
          <cell r="DY831"/>
          <cell r="DZ831"/>
          <cell r="EA831"/>
          <cell r="EB831"/>
          <cell r="EC831"/>
          <cell r="ED831"/>
          <cell r="EE831"/>
          <cell r="EF831"/>
          <cell r="EG831"/>
          <cell r="EH831"/>
          <cell r="EI831"/>
          <cell r="EJ831"/>
          <cell r="EK831"/>
          <cell r="EL831"/>
          <cell r="EM831"/>
          <cell r="EN831"/>
          <cell r="EO831"/>
          <cell r="EP831"/>
          <cell r="EQ831"/>
          <cell r="ER831"/>
          <cell r="ES831"/>
          <cell r="ET831"/>
          <cell r="EU831" t="str">
            <v>$ -</v>
          </cell>
          <cell r="EV831"/>
          <cell r="EW831"/>
          <cell r="EX831"/>
          <cell r="EY831"/>
          <cell r="EZ831"/>
          <cell r="FA831"/>
          <cell r="FB831">
            <v>0</v>
          </cell>
          <cell r="FC831" t="str">
            <v>#¡VALOR!</v>
          </cell>
          <cell r="FD831">
            <v>0</v>
          </cell>
          <cell r="FE831" t="str">
            <v>$ 0</v>
          </cell>
          <cell r="FF831" t="str">
            <v>#¡VALOR!</v>
          </cell>
          <cell r="FG831" t="str">
            <v>#¡VALOR!</v>
          </cell>
          <cell r="FH831"/>
          <cell r="FI831"/>
          <cell r="FJ831" t="str">
            <v>#N/D</v>
          </cell>
          <cell r="FK831" t="str">
            <v>#N/D</v>
          </cell>
          <cell r="FL831" t="str">
            <v>$831</v>
          </cell>
          <cell r="FM831" t="str">
            <v>#N/D</v>
          </cell>
          <cell r="FN831" t="str">
            <v>#N/D</v>
          </cell>
          <cell r="FO831" t="str">
            <v>#N/D</v>
          </cell>
          <cell r="FP831" t="str">
            <v>#N/D</v>
          </cell>
          <cell r="FQ831" t="str">
            <v>#¡REF!</v>
          </cell>
          <cell r="FR831" t="str">
            <v>#N/D</v>
          </cell>
          <cell r="FS831"/>
          <cell r="FT831"/>
          <cell r="FU831"/>
          <cell r="FV831">
            <v>0</v>
          </cell>
          <cell r="FW831" t="str">
            <v>#N/D</v>
          </cell>
          <cell r="FX831"/>
          <cell r="FY831"/>
          <cell r="FZ831"/>
          <cell r="GA831"/>
          <cell r="GB831"/>
          <cell r="GC831"/>
        </row>
        <row r="832">
          <cell r="A832"/>
          <cell r="B832"/>
          <cell r="C832">
            <v>2025</v>
          </cell>
          <cell r="D832"/>
          <cell r="E832"/>
          <cell r="F832"/>
          <cell r="G832"/>
          <cell r="H832"/>
          <cell r="I832"/>
          <cell r="J832"/>
          <cell r="K832"/>
          <cell r="L832"/>
          <cell r="M832"/>
          <cell r="N832"/>
          <cell r="O832"/>
          <cell r="P832"/>
          <cell r="Q832"/>
          <cell r="R832"/>
          <cell r="S832"/>
          <cell r="T832"/>
          <cell r="U832"/>
          <cell r="V832"/>
          <cell r="W832"/>
          <cell r="X832"/>
          <cell r="Y832"/>
          <cell r="Z832"/>
          <cell r="AA832"/>
          <cell r="AB832"/>
          <cell r="AC832"/>
          <cell r="AD832"/>
          <cell r="AE832"/>
          <cell r="AF832"/>
          <cell r="AG832"/>
          <cell r="AH832"/>
          <cell r="AI832"/>
          <cell r="AJ832"/>
          <cell r="AK832"/>
          <cell r="AL832"/>
          <cell r="AM832" t="str">
            <v>#¡VALOR!</v>
          </cell>
          <cell r="AN832">
            <v>0</v>
          </cell>
          <cell r="AO832"/>
          <cell r="AP832"/>
          <cell r="AQ832"/>
          <cell r="AR832"/>
          <cell r="AS832"/>
          <cell r="AT832"/>
          <cell r="AU832"/>
          <cell r="AV832"/>
          <cell r="AW832"/>
          <cell r="AX832"/>
          <cell r="AY832"/>
          <cell r="AZ832"/>
          <cell r="BA832"/>
          <cell r="BB832"/>
          <cell r="BC832"/>
          <cell r="BD832"/>
          <cell r="BE832"/>
          <cell r="BF832"/>
          <cell r="BG832"/>
          <cell r="BH832"/>
          <cell r="BI832"/>
          <cell r="BJ832"/>
          <cell r="BK832"/>
          <cell r="BL832"/>
          <cell r="BM832"/>
          <cell r="BN832"/>
          <cell r="BO832"/>
          <cell r="BP832"/>
          <cell r="BQ832"/>
          <cell r="BR832"/>
          <cell r="BS832"/>
          <cell r="BT832"/>
          <cell r="BU832"/>
          <cell r="BV832"/>
          <cell r="BW832"/>
          <cell r="BX832"/>
          <cell r="BY832"/>
          <cell r="BZ832"/>
          <cell r="CA832"/>
          <cell r="CB832"/>
          <cell r="CC832"/>
          <cell r="CD832"/>
          <cell r="CE832"/>
          <cell r="CF832"/>
          <cell r="CG832"/>
          <cell r="CH832"/>
          <cell r="CI832"/>
          <cell r="CJ832"/>
          <cell r="CK832"/>
          <cell r="CL832"/>
          <cell r="CM832"/>
          <cell r="CN832"/>
          <cell r="CO832"/>
          <cell r="CP832"/>
          <cell r="CQ832"/>
          <cell r="CR832"/>
          <cell r="CS832"/>
          <cell r="CT832"/>
          <cell r="CU832"/>
          <cell r="CV832"/>
          <cell r="CW832"/>
          <cell r="CX832"/>
          <cell r="CY832"/>
          <cell r="CZ832"/>
          <cell r="DA832"/>
          <cell r="DB832"/>
          <cell r="DC832"/>
          <cell r="DD832"/>
          <cell r="DE832"/>
          <cell r="DF832"/>
          <cell r="DG832"/>
          <cell r="DH832"/>
          <cell r="DI832"/>
          <cell r="DJ832"/>
          <cell r="DK832"/>
          <cell r="DL832"/>
          <cell r="DM832"/>
          <cell r="DN832"/>
          <cell r="DO832"/>
          <cell r="DP832"/>
          <cell r="DQ832"/>
          <cell r="DR832"/>
          <cell r="DS832"/>
          <cell r="DT832"/>
          <cell r="DU832"/>
          <cell r="DV832"/>
          <cell r="DW832"/>
          <cell r="DX832"/>
          <cell r="DY832"/>
          <cell r="DZ832"/>
          <cell r="EA832"/>
          <cell r="EB832"/>
          <cell r="EC832"/>
          <cell r="ED832"/>
          <cell r="EE832"/>
          <cell r="EF832"/>
          <cell r="EG832"/>
          <cell r="EH832"/>
          <cell r="EI832"/>
          <cell r="EJ832"/>
          <cell r="EK832"/>
          <cell r="EL832"/>
          <cell r="EM832"/>
          <cell r="EN832"/>
          <cell r="EO832"/>
          <cell r="EP832"/>
          <cell r="EQ832"/>
          <cell r="ER832"/>
          <cell r="ES832"/>
          <cell r="ET832"/>
          <cell r="EU832" t="str">
            <v>$ -</v>
          </cell>
          <cell r="EV832"/>
          <cell r="EW832"/>
          <cell r="EX832"/>
          <cell r="EY832"/>
          <cell r="EZ832"/>
          <cell r="FA832"/>
          <cell r="FB832">
            <v>0</v>
          </cell>
          <cell r="FC832" t="str">
            <v>#¡VALOR!</v>
          </cell>
          <cell r="FD832">
            <v>0</v>
          </cell>
          <cell r="FE832" t="str">
            <v>$ 0</v>
          </cell>
          <cell r="FF832" t="str">
            <v>#¡VALOR!</v>
          </cell>
          <cell r="FG832" t="str">
            <v>#¡VALOR!</v>
          </cell>
          <cell r="FH832"/>
          <cell r="FI832"/>
          <cell r="FJ832" t="str">
            <v>#N/D</v>
          </cell>
          <cell r="FK832" t="str">
            <v>#N/D</v>
          </cell>
          <cell r="FL832" t="str">
            <v>$832</v>
          </cell>
          <cell r="FM832" t="str">
            <v>#N/D</v>
          </cell>
          <cell r="FN832" t="str">
            <v>#N/D</v>
          </cell>
          <cell r="FO832" t="str">
            <v>#N/D</v>
          </cell>
          <cell r="FP832" t="str">
            <v>#N/D</v>
          </cell>
          <cell r="FQ832" t="str">
            <v>#¡REF!</v>
          </cell>
          <cell r="FR832" t="str">
            <v>#N/D</v>
          </cell>
          <cell r="FS832"/>
          <cell r="FT832"/>
          <cell r="FU832"/>
          <cell r="FV832">
            <v>0</v>
          </cell>
          <cell r="FW832" t="str">
            <v>#N/D</v>
          </cell>
          <cell r="FX832"/>
          <cell r="FY832"/>
          <cell r="FZ832"/>
          <cell r="GA832"/>
          <cell r="GB832"/>
          <cell r="GC832"/>
        </row>
        <row r="833">
          <cell r="A833"/>
          <cell r="B833"/>
          <cell r="C833">
            <v>2025</v>
          </cell>
          <cell r="D833"/>
          <cell r="E833"/>
          <cell r="F833"/>
          <cell r="G833"/>
          <cell r="H833"/>
          <cell r="I833"/>
          <cell r="J833"/>
          <cell r="K833"/>
          <cell r="L833"/>
          <cell r="M833"/>
          <cell r="N833"/>
          <cell r="O833"/>
          <cell r="P833"/>
          <cell r="Q833"/>
          <cell r="R833"/>
          <cell r="S833"/>
          <cell r="T833"/>
          <cell r="U833"/>
          <cell r="V833"/>
          <cell r="W833"/>
          <cell r="X833"/>
          <cell r="Y833"/>
          <cell r="Z833"/>
          <cell r="AA833"/>
          <cell r="AB833"/>
          <cell r="AC833"/>
          <cell r="AD833"/>
          <cell r="AE833"/>
          <cell r="AF833"/>
          <cell r="AG833"/>
          <cell r="AH833"/>
          <cell r="AI833"/>
          <cell r="AJ833"/>
          <cell r="AK833"/>
          <cell r="AL833"/>
          <cell r="AM833" t="str">
            <v>#¡VALOR!</v>
          </cell>
          <cell r="AN833">
            <v>0</v>
          </cell>
          <cell r="AO833"/>
          <cell r="AP833"/>
          <cell r="AQ833"/>
          <cell r="AR833"/>
          <cell r="AS833"/>
          <cell r="AT833"/>
          <cell r="AU833"/>
          <cell r="AV833"/>
          <cell r="AW833"/>
          <cell r="AX833"/>
          <cell r="AY833"/>
          <cell r="AZ833"/>
          <cell r="BA833"/>
          <cell r="BB833"/>
          <cell r="BC833"/>
          <cell r="BD833"/>
          <cell r="BE833"/>
          <cell r="BF833"/>
          <cell r="BG833"/>
          <cell r="BH833"/>
          <cell r="BI833"/>
          <cell r="BJ833"/>
          <cell r="BK833"/>
          <cell r="BL833"/>
          <cell r="BM833"/>
          <cell r="BN833"/>
          <cell r="BO833"/>
          <cell r="BP833"/>
          <cell r="BQ833"/>
          <cell r="BR833"/>
          <cell r="BS833"/>
          <cell r="BT833"/>
          <cell r="BU833"/>
          <cell r="BV833"/>
          <cell r="BW833"/>
          <cell r="BX833"/>
          <cell r="BY833"/>
          <cell r="BZ833"/>
          <cell r="CA833"/>
          <cell r="CB833"/>
          <cell r="CC833"/>
          <cell r="CD833"/>
          <cell r="CE833"/>
          <cell r="CF833"/>
          <cell r="CG833"/>
          <cell r="CH833"/>
          <cell r="CI833"/>
          <cell r="CJ833"/>
          <cell r="CK833"/>
          <cell r="CL833"/>
          <cell r="CM833"/>
          <cell r="CN833"/>
          <cell r="CO833"/>
          <cell r="CP833"/>
          <cell r="CQ833"/>
          <cell r="CR833"/>
          <cell r="CS833"/>
          <cell r="CT833"/>
          <cell r="CU833"/>
          <cell r="CV833"/>
          <cell r="CW833"/>
          <cell r="CX833"/>
          <cell r="CY833"/>
          <cell r="CZ833"/>
          <cell r="DA833"/>
          <cell r="DB833"/>
          <cell r="DC833"/>
          <cell r="DD833"/>
          <cell r="DE833"/>
          <cell r="DF833"/>
          <cell r="DG833"/>
          <cell r="DH833"/>
          <cell r="DI833"/>
          <cell r="DJ833"/>
          <cell r="DK833"/>
          <cell r="DL833"/>
          <cell r="DM833"/>
          <cell r="DN833"/>
          <cell r="DO833"/>
          <cell r="DP833"/>
          <cell r="DQ833"/>
          <cell r="DR833"/>
          <cell r="DS833"/>
          <cell r="DT833"/>
          <cell r="DU833"/>
          <cell r="DV833"/>
          <cell r="DW833"/>
          <cell r="DX833"/>
          <cell r="DY833"/>
          <cell r="DZ833"/>
          <cell r="EA833"/>
          <cell r="EB833"/>
          <cell r="EC833"/>
          <cell r="ED833"/>
          <cell r="EE833"/>
          <cell r="EF833"/>
          <cell r="EG833"/>
          <cell r="EH833"/>
          <cell r="EI833"/>
          <cell r="EJ833"/>
          <cell r="EK833"/>
          <cell r="EL833"/>
          <cell r="EM833"/>
          <cell r="EN833"/>
          <cell r="EO833"/>
          <cell r="EP833"/>
          <cell r="EQ833"/>
          <cell r="ER833"/>
          <cell r="ES833"/>
          <cell r="ET833"/>
          <cell r="EU833" t="str">
            <v>$ -</v>
          </cell>
          <cell r="EV833"/>
          <cell r="EW833"/>
          <cell r="EX833"/>
          <cell r="EY833"/>
          <cell r="EZ833"/>
          <cell r="FA833"/>
          <cell r="FB833">
            <v>0</v>
          </cell>
          <cell r="FC833" t="str">
            <v>#¡VALOR!</v>
          </cell>
          <cell r="FD833">
            <v>0</v>
          </cell>
          <cell r="FE833" t="str">
            <v>$ 0</v>
          </cell>
          <cell r="FF833" t="str">
            <v>#¡VALOR!</v>
          </cell>
          <cell r="FG833" t="str">
            <v>#¡VALOR!</v>
          </cell>
          <cell r="FH833"/>
          <cell r="FI833"/>
          <cell r="FJ833" t="str">
            <v>#N/D</v>
          </cell>
          <cell r="FK833" t="str">
            <v>#N/D</v>
          </cell>
          <cell r="FL833" t="str">
            <v>$833</v>
          </cell>
          <cell r="FM833" t="str">
            <v>#N/D</v>
          </cell>
          <cell r="FN833" t="str">
            <v>#N/D</v>
          </cell>
          <cell r="FO833" t="str">
            <v>#N/D</v>
          </cell>
          <cell r="FP833" t="str">
            <v>#N/D</v>
          </cell>
          <cell r="FQ833" t="str">
            <v>#¡REF!</v>
          </cell>
          <cell r="FR833" t="str">
            <v>#N/D</v>
          </cell>
          <cell r="FS833"/>
          <cell r="FT833"/>
          <cell r="FU833"/>
          <cell r="FV833">
            <v>0</v>
          </cell>
          <cell r="FW833" t="str">
            <v>#N/D</v>
          </cell>
          <cell r="FX833"/>
          <cell r="FY833"/>
          <cell r="FZ833"/>
          <cell r="GA833"/>
          <cell r="GB833"/>
          <cell r="GC833"/>
        </row>
        <row r="834">
          <cell r="A834"/>
          <cell r="B834"/>
          <cell r="C834">
            <v>2025</v>
          </cell>
          <cell r="D834"/>
          <cell r="E834"/>
          <cell r="F834"/>
          <cell r="G834"/>
          <cell r="H834"/>
          <cell r="I834"/>
          <cell r="J834"/>
          <cell r="K834"/>
          <cell r="L834"/>
          <cell r="M834"/>
          <cell r="N834"/>
          <cell r="O834"/>
          <cell r="P834"/>
          <cell r="Q834"/>
          <cell r="R834"/>
          <cell r="S834"/>
          <cell r="T834"/>
          <cell r="U834"/>
          <cell r="V834"/>
          <cell r="W834"/>
          <cell r="X834"/>
          <cell r="Y834"/>
          <cell r="Z834"/>
          <cell r="AA834"/>
          <cell r="AB834"/>
          <cell r="AC834"/>
          <cell r="AD834"/>
          <cell r="AE834"/>
          <cell r="AF834"/>
          <cell r="AG834"/>
          <cell r="AH834"/>
          <cell r="AI834"/>
          <cell r="AJ834"/>
          <cell r="AK834"/>
          <cell r="AL834"/>
          <cell r="AM834" t="str">
            <v>#¡VALOR!</v>
          </cell>
          <cell r="AN834">
            <v>0</v>
          </cell>
          <cell r="AO834"/>
          <cell r="AP834"/>
          <cell r="AQ834"/>
          <cell r="AR834"/>
          <cell r="AS834"/>
          <cell r="AT834"/>
          <cell r="AU834"/>
          <cell r="AV834"/>
          <cell r="AW834"/>
          <cell r="AX834"/>
          <cell r="AY834"/>
          <cell r="AZ834"/>
          <cell r="BA834"/>
          <cell r="BB834"/>
          <cell r="BC834"/>
          <cell r="BD834"/>
          <cell r="BE834"/>
          <cell r="BF834"/>
          <cell r="BG834"/>
          <cell r="BH834"/>
          <cell r="BI834"/>
          <cell r="BJ834"/>
          <cell r="BK834"/>
          <cell r="BL834"/>
          <cell r="BM834"/>
          <cell r="BN834"/>
          <cell r="BO834"/>
          <cell r="BP834"/>
          <cell r="BQ834"/>
          <cell r="BR834"/>
          <cell r="BS834"/>
          <cell r="BT834"/>
          <cell r="BU834"/>
          <cell r="BV834"/>
          <cell r="BW834"/>
          <cell r="BX834"/>
          <cell r="BY834"/>
          <cell r="BZ834"/>
          <cell r="CA834"/>
          <cell r="CB834"/>
          <cell r="CC834"/>
          <cell r="CD834"/>
          <cell r="CE834"/>
          <cell r="CF834"/>
          <cell r="CG834"/>
          <cell r="CH834"/>
          <cell r="CI834"/>
          <cell r="CJ834"/>
          <cell r="CK834"/>
          <cell r="CL834"/>
          <cell r="CM834"/>
          <cell r="CN834"/>
          <cell r="CO834"/>
          <cell r="CP834"/>
          <cell r="CQ834"/>
          <cell r="CR834"/>
          <cell r="CS834"/>
          <cell r="CT834"/>
          <cell r="CU834"/>
          <cell r="CV834"/>
          <cell r="CW834"/>
          <cell r="CX834"/>
          <cell r="CY834"/>
          <cell r="CZ834"/>
          <cell r="DA834"/>
          <cell r="DB834"/>
          <cell r="DC834"/>
          <cell r="DD834"/>
          <cell r="DE834"/>
          <cell r="DF834"/>
          <cell r="DG834"/>
          <cell r="DH834"/>
          <cell r="DI834"/>
          <cell r="DJ834"/>
          <cell r="DK834"/>
          <cell r="DL834"/>
          <cell r="DM834"/>
          <cell r="DN834"/>
          <cell r="DO834"/>
          <cell r="DP834"/>
          <cell r="DQ834"/>
          <cell r="DR834"/>
          <cell r="DS834"/>
          <cell r="DT834"/>
          <cell r="DU834"/>
          <cell r="DV834"/>
          <cell r="DW834"/>
          <cell r="DX834"/>
          <cell r="DY834"/>
          <cell r="DZ834"/>
          <cell r="EA834"/>
          <cell r="EB834"/>
          <cell r="EC834"/>
          <cell r="ED834"/>
          <cell r="EE834"/>
          <cell r="EF834"/>
          <cell r="EG834"/>
          <cell r="EH834"/>
          <cell r="EI834"/>
          <cell r="EJ834"/>
          <cell r="EK834"/>
          <cell r="EL834"/>
          <cell r="EM834"/>
          <cell r="EN834"/>
          <cell r="EO834"/>
          <cell r="EP834"/>
          <cell r="EQ834"/>
          <cell r="ER834"/>
          <cell r="ES834"/>
          <cell r="ET834"/>
          <cell r="EU834" t="str">
            <v>$ -</v>
          </cell>
          <cell r="EV834"/>
          <cell r="EW834"/>
          <cell r="EX834"/>
          <cell r="EY834"/>
          <cell r="EZ834"/>
          <cell r="FA834"/>
          <cell r="FB834">
            <v>0</v>
          </cell>
          <cell r="FC834" t="str">
            <v>#¡VALOR!</v>
          </cell>
          <cell r="FD834">
            <v>0</v>
          </cell>
          <cell r="FE834" t="str">
            <v>$ 0</v>
          </cell>
          <cell r="FF834" t="str">
            <v>#¡VALOR!</v>
          </cell>
          <cell r="FG834" t="str">
            <v>#¡VALOR!</v>
          </cell>
          <cell r="FH834"/>
          <cell r="FI834"/>
          <cell r="FJ834" t="str">
            <v>#N/D</v>
          </cell>
          <cell r="FK834" t="str">
            <v>#N/D</v>
          </cell>
          <cell r="FL834" t="str">
            <v>$834</v>
          </cell>
          <cell r="FM834" t="str">
            <v>#N/D</v>
          </cell>
          <cell r="FN834" t="str">
            <v>#N/D</v>
          </cell>
          <cell r="FO834" t="str">
            <v>#N/D</v>
          </cell>
          <cell r="FP834" t="str">
            <v>#N/D</v>
          </cell>
          <cell r="FQ834" t="str">
            <v>#¡REF!</v>
          </cell>
          <cell r="FR834" t="str">
            <v>#N/D</v>
          </cell>
          <cell r="FS834"/>
          <cell r="FT834"/>
          <cell r="FU834"/>
          <cell r="FV834">
            <v>0</v>
          </cell>
          <cell r="FW834" t="str">
            <v>#N/D</v>
          </cell>
          <cell r="FX834"/>
          <cell r="FY834"/>
          <cell r="FZ834"/>
          <cell r="GA834"/>
          <cell r="GB834"/>
          <cell r="GC834"/>
        </row>
        <row r="835">
          <cell r="A835"/>
          <cell r="B835"/>
          <cell r="C835">
            <v>2025</v>
          </cell>
          <cell r="D835"/>
          <cell r="E835"/>
          <cell r="F835"/>
          <cell r="G835"/>
          <cell r="H835"/>
          <cell r="I835"/>
          <cell r="J835"/>
          <cell r="K835"/>
          <cell r="L835"/>
          <cell r="M835"/>
          <cell r="N835"/>
          <cell r="O835"/>
          <cell r="P835"/>
          <cell r="Q835"/>
          <cell r="R835"/>
          <cell r="S835"/>
          <cell r="T835"/>
          <cell r="U835"/>
          <cell r="V835"/>
          <cell r="W835"/>
          <cell r="X835"/>
          <cell r="Y835"/>
          <cell r="Z835"/>
          <cell r="AA835"/>
          <cell r="AB835"/>
          <cell r="AC835"/>
          <cell r="AD835"/>
          <cell r="AE835"/>
          <cell r="AF835"/>
          <cell r="AG835"/>
          <cell r="AH835"/>
          <cell r="AI835"/>
          <cell r="AJ835"/>
          <cell r="AK835"/>
          <cell r="AL835"/>
          <cell r="AM835" t="str">
            <v>#¡VALOR!</v>
          </cell>
          <cell r="AN835">
            <v>0</v>
          </cell>
          <cell r="AO835"/>
          <cell r="AP835"/>
          <cell r="AQ835"/>
          <cell r="AR835"/>
          <cell r="AS835"/>
          <cell r="AT835"/>
          <cell r="AU835"/>
          <cell r="AV835"/>
          <cell r="AW835"/>
          <cell r="AX835"/>
          <cell r="AY835"/>
          <cell r="AZ835"/>
          <cell r="BA835"/>
          <cell r="BB835"/>
          <cell r="BC835"/>
          <cell r="BD835"/>
          <cell r="BE835"/>
          <cell r="BF835"/>
          <cell r="BG835"/>
          <cell r="BH835"/>
          <cell r="BI835"/>
          <cell r="BJ835"/>
          <cell r="BK835"/>
          <cell r="BL835"/>
          <cell r="BM835"/>
          <cell r="BN835"/>
          <cell r="BO835"/>
          <cell r="BP835"/>
          <cell r="BQ835"/>
          <cell r="BR835"/>
          <cell r="BS835"/>
          <cell r="BT835"/>
          <cell r="BU835"/>
          <cell r="BV835"/>
          <cell r="BW835"/>
          <cell r="BX835"/>
          <cell r="BY835"/>
          <cell r="BZ835"/>
          <cell r="CA835"/>
          <cell r="CB835"/>
          <cell r="CC835"/>
          <cell r="CD835"/>
          <cell r="CE835"/>
          <cell r="CF835"/>
          <cell r="CG835"/>
          <cell r="CH835"/>
          <cell r="CI835"/>
          <cell r="CJ835"/>
          <cell r="CK835"/>
          <cell r="CL835"/>
          <cell r="CM835"/>
          <cell r="CN835"/>
          <cell r="CO835"/>
          <cell r="CP835"/>
          <cell r="CQ835"/>
          <cell r="CR835"/>
          <cell r="CS835"/>
          <cell r="CT835"/>
          <cell r="CU835"/>
          <cell r="CV835"/>
          <cell r="CW835"/>
          <cell r="CX835"/>
          <cell r="CY835"/>
          <cell r="CZ835"/>
          <cell r="DA835"/>
          <cell r="DB835"/>
          <cell r="DC835"/>
          <cell r="DD835"/>
          <cell r="DE835"/>
          <cell r="DF835"/>
          <cell r="DG835"/>
          <cell r="DH835"/>
          <cell r="DI835"/>
          <cell r="DJ835"/>
          <cell r="DK835"/>
          <cell r="DL835"/>
          <cell r="DM835"/>
          <cell r="DN835"/>
          <cell r="DO835"/>
          <cell r="DP835"/>
          <cell r="DQ835"/>
          <cell r="DR835"/>
          <cell r="DS835"/>
          <cell r="DT835"/>
          <cell r="DU835"/>
          <cell r="DV835"/>
          <cell r="DW835"/>
          <cell r="DX835"/>
          <cell r="DY835"/>
          <cell r="DZ835"/>
          <cell r="EA835"/>
          <cell r="EB835"/>
          <cell r="EC835"/>
          <cell r="ED835"/>
          <cell r="EE835"/>
          <cell r="EF835"/>
          <cell r="EG835"/>
          <cell r="EH835"/>
          <cell r="EI835"/>
          <cell r="EJ835"/>
          <cell r="EK835"/>
          <cell r="EL835"/>
          <cell r="EM835"/>
          <cell r="EN835"/>
          <cell r="EO835"/>
          <cell r="EP835"/>
          <cell r="EQ835"/>
          <cell r="ER835"/>
          <cell r="ES835"/>
          <cell r="ET835"/>
          <cell r="EU835" t="str">
            <v>$ -</v>
          </cell>
          <cell r="EV835"/>
          <cell r="EW835"/>
          <cell r="EX835"/>
          <cell r="EY835"/>
          <cell r="EZ835"/>
          <cell r="FA835"/>
          <cell r="FB835">
            <v>0</v>
          </cell>
          <cell r="FC835" t="str">
            <v>#¡VALOR!</v>
          </cell>
          <cell r="FD835">
            <v>0</v>
          </cell>
          <cell r="FE835" t="str">
            <v>$ 0</v>
          </cell>
          <cell r="FF835" t="str">
            <v>#¡VALOR!</v>
          </cell>
          <cell r="FG835" t="str">
            <v>#¡VALOR!</v>
          </cell>
          <cell r="FH835"/>
          <cell r="FI835"/>
          <cell r="FJ835" t="str">
            <v>#N/D</v>
          </cell>
          <cell r="FK835" t="str">
            <v>#N/D</v>
          </cell>
          <cell r="FL835" t="str">
            <v>$835</v>
          </cell>
          <cell r="FM835" t="str">
            <v>#N/D</v>
          </cell>
          <cell r="FN835" t="str">
            <v>#N/D</v>
          </cell>
          <cell r="FO835" t="str">
            <v>#N/D</v>
          </cell>
          <cell r="FP835" t="str">
            <v>#N/D</v>
          </cell>
          <cell r="FQ835" t="str">
            <v>#¡REF!</v>
          </cell>
          <cell r="FR835" t="str">
            <v>#N/D</v>
          </cell>
          <cell r="FS835"/>
          <cell r="FT835"/>
          <cell r="FU835"/>
          <cell r="FV835">
            <v>0</v>
          </cell>
          <cell r="FW835" t="str">
            <v>#N/D</v>
          </cell>
          <cell r="FX835"/>
          <cell r="FY835"/>
          <cell r="FZ835"/>
          <cell r="GA835"/>
          <cell r="GB835"/>
          <cell r="GC835"/>
        </row>
        <row r="836">
          <cell r="A836"/>
          <cell r="B836"/>
          <cell r="C836">
            <v>2025</v>
          </cell>
          <cell r="D836"/>
          <cell r="E836"/>
          <cell r="F836"/>
          <cell r="G836"/>
          <cell r="H836"/>
          <cell r="I836"/>
          <cell r="J836"/>
          <cell r="K836"/>
          <cell r="L836"/>
          <cell r="M836"/>
          <cell r="N836"/>
          <cell r="O836"/>
          <cell r="P836"/>
          <cell r="Q836"/>
          <cell r="R836"/>
          <cell r="S836"/>
          <cell r="T836"/>
          <cell r="U836"/>
          <cell r="V836"/>
          <cell r="W836"/>
          <cell r="X836"/>
          <cell r="Y836"/>
          <cell r="Z836"/>
          <cell r="AA836"/>
          <cell r="AB836"/>
          <cell r="AC836"/>
          <cell r="AD836"/>
          <cell r="AE836"/>
          <cell r="AF836"/>
          <cell r="AG836"/>
          <cell r="AH836"/>
          <cell r="AI836"/>
          <cell r="AJ836"/>
          <cell r="AK836"/>
          <cell r="AL836"/>
          <cell r="AM836" t="str">
            <v>#¡VALOR!</v>
          </cell>
          <cell r="AN836">
            <v>0</v>
          </cell>
          <cell r="AO836"/>
          <cell r="AP836"/>
          <cell r="AQ836"/>
          <cell r="AR836"/>
          <cell r="AS836"/>
          <cell r="AT836"/>
          <cell r="AU836"/>
          <cell r="AV836"/>
          <cell r="AW836"/>
          <cell r="AX836"/>
          <cell r="AY836"/>
          <cell r="AZ836"/>
          <cell r="BA836"/>
          <cell r="BB836"/>
          <cell r="BC836"/>
          <cell r="BD836"/>
          <cell r="BE836"/>
          <cell r="BF836"/>
          <cell r="BG836"/>
          <cell r="BH836"/>
          <cell r="BI836"/>
          <cell r="BJ836"/>
          <cell r="BK836"/>
          <cell r="BL836"/>
          <cell r="BM836"/>
          <cell r="BN836"/>
          <cell r="BO836"/>
          <cell r="BP836"/>
          <cell r="BQ836"/>
          <cell r="BR836"/>
          <cell r="BS836"/>
          <cell r="BT836"/>
          <cell r="BU836"/>
          <cell r="BV836"/>
          <cell r="BW836"/>
          <cell r="BX836"/>
          <cell r="BY836"/>
          <cell r="BZ836"/>
          <cell r="CA836"/>
          <cell r="CB836"/>
          <cell r="CC836"/>
          <cell r="CD836"/>
          <cell r="CE836"/>
          <cell r="CF836"/>
          <cell r="CG836"/>
          <cell r="CH836"/>
          <cell r="CI836"/>
          <cell r="CJ836"/>
          <cell r="CK836"/>
          <cell r="CL836"/>
          <cell r="CM836"/>
          <cell r="CN836"/>
          <cell r="CO836"/>
          <cell r="CP836"/>
          <cell r="CQ836"/>
          <cell r="CR836"/>
          <cell r="CS836"/>
          <cell r="CT836"/>
          <cell r="CU836"/>
          <cell r="CV836"/>
          <cell r="CW836"/>
          <cell r="CX836"/>
          <cell r="CY836"/>
          <cell r="CZ836"/>
          <cell r="DA836"/>
          <cell r="DB836"/>
          <cell r="DC836"/>
          <cell r="DD836"/>
          <cell r="DE836"/>
          <cell r="DF836"/>
          <cell r="DG836"/>
          <cell r="DH836"/>
          <cell r="DI836"/>
          <cell r="DJ836"/>
          <cell r="DK836"/>
          <cell r="DL836"/>
          <cell r="DM836"/>
          <cell r="DN836"/>
          <cell r="DO836"/>
          <cell r="DP836"/>
          <cell r="DQ836"/>
          <cell r="DR836"/>
          <cell r="DS836"/>
          <cell r="DT836"/>
          <cell r="DU836"/>
          <cell r="DV836"/>
          <cell r="DW836"/>
          <cell r="DX836"/>
          <cell r="DY836"/>
          <cell r="DZ836"/>
          <cell r="EA836"/>
          <cell r="EB836"/>
          <cell r="EC836"/>
          <cell r="ED836"/>
          <cell r="EE836"/>
          <cell r="EF836"/>
          <cell r="EG836"/>
          <cell r="EH836"/>
          <cell r="EI836"/>
          <cell r="EJ836"/>
          <cell r="EK836"/>
          <cell r="EL836"/>
          <cell r="EM836"/>
          <cell r="EN836"/>
          <cell r="EO836"/>
          <cell r="EP836"/>
          <cell r="EQ836"/>
          <cell r="ER836"/>
          <cell r="ES836"/>
          <cell r="ET836"/>
          <cell r="EU836" t="str">
            <v>$ -</v>
          </cell>
          <cell r="EV836"/>
          <cell r="EW836"/>
          <cell r="EX836"/>
          <cell r="EY836"/>
          <cell r="EZ836"/>
          <cell r="FA836"/>
          <cell r="FB836">
            <v>0</v>
          </cell>
          <cell r="FC836" t="str">
            <v>#¡VALOR!</v>
          </cell>
          <cell r="FD836">
            <v>0</v>
          </cell>
          <cell r="FE836" t="str">
            <v>$ 0</v>
          </cell>
          <cell r="FF836" t="str">
            <v>#¡VALOR!</v>
          </cell>
          <cell r="FG836" t="str">
            <v>#¡VALOR!</v>
          </cell>
          <cell r="FH836"/>
          <cell r="FI836"/>
          <cell r="FJ836" t="str">
            <v>#N/D</v>
          </cell>
          <cell r="FK836" t="str">
            <v>#N/D</v>
          </cell>
          <cell r="FL836" t="str">
            <v>$836</v>
          </cell>
          <cell r="FM836" t="str">
            <v>#N/D</v>
          </cell>
          <cell r="FN836" t="str">
            <v>#N/D</v>
          </cell>
          <cell r="FO836" t="str">
            <v>#N/D</v>
          </cell>
          <cell r="FP836" t="str">
            <v>#N/D</v>
          </cell>
          <cell r="FQ836" t="str">
            <v>#¡REF!</v>
          </cell>
          <cell r="FR836" t="str">
            <v>#N/D</v>
          </cell>
          <cell r="FS836"/>
          <cell r="FT836"/>
          <cell r="FU836"/>
          <cell r="FV836">
            <v>0</v>
          </cell>
          <cell r="FW836" t="str">
            <v>#N/D</v>
          </cell>
          <cell r="FX836"/>
          <cell r="FY836"/>
          <cell r="FZ836"/>
          <cell r="GA836"/>
          <cell r="GB836"/>
          <cell r="GC836"/>
        </row>
        <row r="837">
          <cell r="A837"/>
          <cell r="B837"/>
          <cell r="C837">
            <v>2025</v>
          </cell>
          <cell r="D837"/>
          <cell r="E837"/>
          <cell r="F837"/>
          <cell r="G837"/>
          <cell r="H837"/>
          <cell r="I837"/>
          <cell r="J837"/>
          <cell r="K837"/>
          <cell r="L837"/>
          <cell r="M837"/>
          <cell r="N837"/>
          <cell r="O837"/>
          <cell r="P837"/>
          <cell r="Q837"/>
          <cell r="R837"/>
          <cell r="S837"/>
          <cell r="T837"/>
          <cell r="U837"/>
          <cell r="V837"/>
          <cell r="W837"/>
          <cell r="X837"/>
          <cell r="Y837"/>
          <cell r="Z837"/>
          <cell r="AA837"/>
          <cell r="AB837"/>
          <cell r="AC837"/>
          <cell r="AD837"/>
          <cell r="AE837"/>
          <cell r="AF837"/>
          <cell r="AG837"/>
          <cell r="AH837"/>
          <cell r="AI837"/>
          <cell r="AJ837"/>
          <cell r="AK837"/>
          <cell r="AL837"/>
          <cell r="AM837" t="str">
            <v>#¡VALOR!</v>
          </cell>
          <cell r="AN837">
            <v>0</v>
          </cell>
          <cell r="AO837"/>
          <cell r="AP837"/>
          <cell r="AQ837"/>
          <cell r="AR837"/>
          <cell r="AS837"/>
          <cell r="AT837"/>
          <cell r="AU837"/>
          <cell r="AV837"/>
          <cell r="AW837"/>
          <cell r="AX837"/>
          <cell r="AY837"/>
          <cell r="AZ837"/>
          <cell r="BA837"/>
          <cell r="BB837"/>
          <cell r="BC837"/>
          <cell r="BD837"/>
          <cell r="BE837"/>
          <cell r="BF837"/>
          <cell r="BG837"/>
          <cell r="BH837"/>
          <cell r="BI837"/>
          <cell r="BJ837"/>
          <cell r="BK837"/>
          <cell r="BL837"/>
          <cell r="BM837"/>
          <cell r="BN837"/>
          <cell r="BO837"/>
          <cell r="BP837"/>
          <cell r="BQ837"/>
          <cell r="BR837"/>
          <cell r="BS837"/>
          <cell r="BT837"/>
          <cell r="BU837"/>
          <cell r="BV837"/>
          <cell r="BW837"/>
          <cell r="BX837"/>
          <cell r="BY837"/>
          <cell r="BZ837"/>
          <cell r="CA837"/>
          <cell r="CB837"/>
          <cell r="CC837"/>
          <cell r="CD837"/>
          <cell r="CE837"/>
          <cell r="CF837"/>
          <cell r="CG837"/>
          <cell r="CH837"/>
          <cell r="CI837"/>
          <cell r="CJ837"/>
          <cell r="CK837"/>
          <cell r="CL837"/>
          <cell r="CM837"/>
          <cell r="CN837"/>
          <cell r="CO837"/>
          <cell r="CP837"/>
          <cell r="CQ837"/>
          <cell r="CR837"/>
          <cell r="CS837"/>
          <cell r="CT837"/>
          <cell r="CU837"/>
          <cell r="CV837"/>
          <cell r="CW837"/>
          <cell r="CX837"/>
          <cell r="CY837"/>
          <cell r="CZ837"/>
          <cell r="DA837"/>
          <cell r="DB837"/>
          <cell r="DC837"/>
          <cell r="DD837"/>
          <cell r="DE837"/>
          <cell r="DF837"/>
          <cell r="DG837"/>
          <cell r="DH837"/>
          <cell r="DI837"/>
          <cell r="DJ837"/>
          <cell r="DK837"/>
          <cell r="DL837"/>
          <cell r="DM837"/>
          <cell r="DN837"/>
          <cell r="DO837"/>
          <cell r="DP837"/>
          <cell r="DQ837"/>
          <cell r="DR837"/>
          <cell r="DS837"/>
          <cell r="DT837"/>
          <cell r="DU837"/>
          <cell r="DV837"/>
          <cell r="DW837"/>
          <cell r="DX837"/>
          <cell r="DY837"/>
          <cell r="DZ837"/>
          <cell r="EA837"/>
          <cell r="EB837"/>
          <cell r="EC837"/>
          <cell r="ED837"/>
          <cell r="EE837"/>
          <cell r="EF837"/>
          <cell r="EG837"/>
          <cell r="EH837"/>
          <cell r="EI837"/>
          <cell r="EJ837"/>
          <cell r="EK837"/>
          <cell r="EL837"/>
          <cell r="EM837"/>
          <cell r="EN837"/>
          <cell r="EO837"/>
          <cell r="EP837"/>
          <cell r="EQ837"/>
          <cell r="ER837"/>
          <cell r="ES837"/>
          <cell r="ET837"/>
          <cell r="EU837" t="str">
            <v>$ -</v>
          </cell>
          <cell r="EV837"/>
          <cell r="EW837"/>
          <cell r="EX837"/>
          <cell r="EY837"/>
          <cell r="EZ837"/>
          <cell r="FA837"/>
          <cell r="FB837">
            <v>0</v>
          </cell>
          <cell r="FC837" t="str">
            <v>#¡VALOR!</v>
          </cell>
          <cell r="FD837">
            <v>0</v>
          </cell>
          <cell r="FE837" t="str">
            <v>$ 0</v>
          </cell>
          <cell r="FF837" t="str">
            <v>#¡VALOR!</v>
          </cell>
          <cell r="FG837" t="str">
            <v>#¡VALOR!</v>
          </cell>
          <cell r="FH837"/>
          <cell r="FI837"/>
          <cell r="FJ837" t="str">
            <v>#N/D</v>
          </cell>
          <cell r="FK837" t="str">
            <v>#N/D</v>
          </cell>
          <cell r="FL837" t="str">
            <v>$837</v>
          </cell>
          <cell r="FM837" t="str">
            <v>#N/D</v>
          </cell>
          <cell r="FN837" t="str">
            <v>#N/D</v>
          </cell>
          <cell r="FO837" t="str">
            <v>#N/D</v>
          </cell>
          <cell r="FP837" t="str">
            <v>#N/D</v>
          </cell>
          <cell r="FQ837" t="str">
            <v>#¡REF!</v>
          </cell>
          <cell r="FR837" t="str">
            <v>#N/D</v>
          </cell>
          <cell r="FS837"/>
          <cell r="FT837"/>
          <cell r="FU837"/>
          <cell r="FV837">
            <v>0</v>
          </cell>
          <cell r="FW837" t="str">
            <v>#N/D</v>
          </cell>
          <cell r="FX837"/>
          <cell r="FY837"/>
          <cell r="FZ837"/>
          <cell r="GA837"/>
          <cell r="GB837"/>
          <cell r="GC837"/>
        </row>
        <row r="838">
          <cell r="A838"/>
          <cell r="B838"/>
          <cell r="C838">
            <v>2025</v>
          </cell>
          <cell r="D838"/>
          <cell r="E838"/>
          <cell r="F838"/>
          <cell r="G838"/>
          <cell r="H838"/>
          <cell r="I838"/>
          <cell r="J838"/>
          <cell r="K838"/>
          <cell r="L838"/>
          <cell r="M838"/>
          <cell r="N838"/>
          <cell r="O838"/>
          <cell r="P838"/>
          <cell r="Q838"/>
          <cell r="R838"/>
          <cell r="S838"/>
          <cell r="T838"/>
          <cell r="U838"/>
          <cell r="V838"/>
          <cell r="W838"/>
          <cell r="X838"/>
          <cell r="Y838"/>
          <cell r="Z838"/>
          <cell r="AA838"/>
          <cell r="AB838"/>
          <cell r="AC838"/>
          <cell r="AD838"/>
          <cell r="AE838"/>
          <cell r="AF838"/>
          <cell r="AG838"/>
          <cell r="AH838"/>
          <cell r="AI838"/>
          <cell r="AJ838"/>
          <cell r="AK838"/>
          <cell r="AL838"/>
          <cell r="AM838" t="str">
            <v>#¡VALOR!</v>
          </cell>
          <cell r="AN838">
            <v>0</v>
          </cell>
          <cell r="AO838"/>
          <cell r="AP838"/>
          <cell r="AQ838"/>
          <cell r="AR838"/>
          <cell r="AS838"/>
          <cell r="AT838"/>
          <cell r="AU838"/>
          <cell r="AV838"/>
          <cell r="AW838"/>
          <cell r="AX838"/>
          <cell r="AY838"/>
          <cell r="AZ838"/>
          <cell r="BA838"/>
          <cell r="BB838"/>
          <cell r="BC838"/>
          <cell r="BD838"/>
          <cell r="BE838"/>
          <cell r="BF838"/>
          <cell r="BG838"/>
          <cell r="BH838"/>
          <cell r="BI838"/>
          <cell r="BJ838"/>
          <cell r="BK838"/>
          <cell r="BL838"/>
          <cell r="BM838"/>
          <cell r="BN838"/>
          <cell r="BO838"/>
          <cell r="BP838"/>
          <cell r="BQ838"/>
          <cell r="BR838"/>
          <cell r="BS838"/>
          <cell r="BT838"/>
          <cell r="BU838"/>
          <cell r="BV838"/>
          <cell r="BW838"/>
          <cell r="BX838"/>
          <cell r="BY838"/>
          <cell r="BZ838"/>
          <cell r="CA838"/>
          <cell r="CB838"/>
          <cell r="CC838"/>
          <cell r="CD838"/>
          <cell r="CE838"/>
          <cell r="CF838"/>
          <cell r="CG838"/>
          <cell r="CH838"/>
          <cell r="CI838"/>
          <cell r="CJ838"/>
          <cell r="CK838"/>
          <cell r="CL838"/>
          <cell r="CM838"/>
          <cell r="CN838"/>
          <cell r="CO838"/>
          <cell r="CP838"/>
          <cell r="CQ838"/>
          <cell r="CR838"/>
          <cell r="CS838"/>
          <cell r="CT838"/>
          <cell r="CU838"/>
          <cell r="CV838"/>
          <cell r="CW838"/>
          <cell r="CX838"/>
          <cell r="CY838"/>
          <cell r="CZ838"/>
          <cell r="DA838"/>
          <cell r="DB838"/>
          <cell r="DC838"/>
          <cell r="DD838"/>
          <cell r="DE838"/>
          <cell r="DF838"/>
          <cell r="DG838"/>
          <cell r="DH838"/>
          <cell r="DI838"/>
          <cell r="DJ838"/>
          <cell r="DK838"/>
          <cell r="DL838"/>
          <cell r="DM838"/>
          <cell r="DN838"/>
          <cell r="DO838"/>
          <cell r="DP838"/>
          <cell r="DQ838"/>
          <cell r="DR838"/>
          <cell r="DS838"/>
          <cell r="DT838"/>
          <cell r="DU838"/>
          <cell r="DV838"/>
          <cell r="DW838"/>
          <cell r="DX838"/>
          <cell r="DY838"/>
          <cell r="DZ838"/>
          <cell r="EA838"/>
          <cell r="EB838"/>
          <cell r="EC838"/>
          <cell r="ED838"/>
          <cell r="EE838"/>
          <cell r="EF838"/>
          <cell r="EG838"/>
          <cell r="EH838"/>
          <cell r="EI838"/>
          <cell r="EJ838"/>
          <cell r="EK838"/>
          <cell r="EL838"/>
          <cell r="EM838"/>
          <cell r="EN838"/>
          <cell r="EO838"/>
          <cell r="EP838"/>
          <cell r="EQ838"/>
          <cell r="ER838"/>
          <cell r="ES838"/>
          <cell r="ET838"/>
          <cell r="EU838" t="str">
            <v>$ -</v>
          </cell>
          <cell r="EV838"/>
          <cell r="EW838"/>
          <cell r="EX838"/>
          <cell r="EY838"/>
          <cell r="EZ838"/>
          <cell r="FA838"/>
          <cell r="FB838">
            <v>0</v>
          </cell>
          <cell r="FC838" t="str">
            <v>#¡VALOR!</v>
          </cell>
          <cell r="FD838">
            <v>0</v>
          </cell>
          <cell r="FE838" t="str">
            <v>$ 0</v>
          </cell>
          <cell r="FF838" t="str">
            <v>#¡VALOR!</v>
          </cell>
          <cell r="FG838" t="str">
            <v>#¡VALOR!</v>
          </cell>
          <cell r="FH838"/>
          <cell r="FI838"/>
          <cell r="FJ838" t="str">
            <v>#N/D</v>
          </cell>
          <cell r="FK838" t="str">
            <v>#N/D</v>
          </cell>
          <cell r="FL838" t="str">
            <v>$838</v>
          </cell>
          <cell r="FM838" t="str">
            <v>#N/D</v>
          </cell>
          <cell r="FN838" t="str">
            <v>#N/D</v>
          </cell>
          <cell r="FO838" t="str">
            <v>#N/D</v>
          </cell>
          <cell r="FP838" t="str">
            <v>#N/D</v>
          </cell>
          <cell r="FQ838" t="str">
            <v>#¡REF!</v>
          </cell>
          <cell r="FR838" t="str">
            <v>#N/D</v>
          </cell>
          <cell r="FS838"/>
          <cell r="FT838"/>
          <cell r="FU838"/>
          <cell r="FV838">
            <v>0</v>
          </cell>
          <cell r="FW838" t="str">
            <v>#N/D</v>
          </cell>
          <cell r="FX838"/>
          <cell r="FY838"/>
          <cell r="FZ838"/>
          <cell r="GA838"/>
          <cell r="GB838"/>
          <cell r="GC838"/>
        </row>
        <row r="839">
          <cell r="A839"/>
          <cell r="B839"/>
          <cell r="C839">
            <v>2025</v>
          </cell>
          <cell r="D839"/>
          <cell r="E839"/>
          <cell r="F839"/>
          <cell r="G839"/>
          <cell r="H839"/>
          <cell r="I839"/>
          <cell r="J839"/>
          <cell r="K839"/>
          <cell r="L839"/>
          <cell r="M839"/>
          <cell r="N839"/>
          <cell r="O839"/>
          <cell r="P839"/>
          <cell r="Q839"/>
          <cell r="R839"/>
          <cell r="S839"/>
          <cell r="T839"/>
          <cell r="U839"/>
          <cell r="V839"/>
          <cell r="W839"/>
          <cell r="X839"/>
          <cell r="Y839"/>
          <cell r="Z839"/>
          <cell r="AA839"/>
          <cell r="AB839"/>
          <cell r="AC839"/>
          <cell r="AD839"/>
          <cell r="AE839"/>
          <cell r="AF839"/>
          <cell r="AG839"/>
          <cell r="AH839"/>
          <cell r="AI839"/>
          <cell r="AJ839"/>
          <cell r="AK839"/>
          <cell r="AL839"/>
          <cell r="AM839" t="str">
            <v>#¡VALOR!</v>
          </cell>
          <cell r="AN839">
            <v>0</v>
          </cell>
          <cell r="AO839"/>
          <cell r="AP839"/>
          <cell r="AQ839"/>
          <cell r="AR839"/>
          <cell r="AS839"/>
          <cell r="AT839"/>
          <cell r="AU839"/>
          <cell r="AV839"/>
          <cell r="AW839"/>
          <cell r="AX839"/>
          <cell r="AY839"/>
          <cell r="AZ839"/>
          <cell r="BA839"/>
          <cell r="BB839"/>
          <cell r="BC839"/>
          <cell r="BD839"/>
          <cell r="BE839"/>
          <cell r="BF839"/>
          <cell r="BG839"/>
          <cell r="BH839"/>
          <cell r="BI839"/>
          <cell r="BJ839"/>
          <cell r="BK839"/>
          <cell r="BL839"/>
          <cell r="BM839"/>
          <cell r="BN839"/>
          <cell r="BO839"/>
          <cell r="BP839"/>
          <cell r="BQ839"/>
          <cell r="BR839"/>
          <cell r="BS839"/>
          <cell r="BT839"/>
          <cell r="BU839"/>
          <cell r="BV839"/>
          <cell r="BW839"/>
          <cell r="BX839"/>
          <cell r="BY839"/>
          <cell r="BZ839"/>
          <cell r="CA839"/>
          <cell r="CB839"/>
          <cell r="CC839"/>
          <cell r="CD839"/>
          <cell r="CE839"/>
          <cell r="CF839"/>
          <cell r="CG839"/>
          <cell r="CH839"/>
          <cell r="CI839"/>
          <cell r="CJ839"/>
          <cell r="CK839"/>
          <cell r="CL839"/>
          <cell r="CM839"/>
          <cell r="CN839"/>
          <cell r="CO839"/>
          <cell r="CP839"/>
          <cell r="CQ839"/>
          <cell r="CR839"/>
          <cell r="CS839"/>
          <cell r="CT839"/>
          <cell r="CU839"/>
          <cell r="CV839"/>
          <cell r="CW839"/>
          <cell r="CX839"/>
          <cell r="CY839"/>
          <cell r="CZ839"/>
          <cell r="DA839"/>
          <cell r="DB839"/>
          <cell r="DC839"/>
          <cell r="DD839"/>
          <cell r="DE839"/>
          <cell r="DF839"/>
          <cell r="DG839"/>
          <cell r="DH839"/>
          <cell r="DI839"/>
          <cell r="DJ839"/>
          <cell r="DK839"/>
          <cell r="DL839"/>
          <cell r="DM839"/>
          <cell r="DN839"/>
          <cell r="DO839"/>
          <cell r="DP839"/>
          <cell r="DQ839"/>
          <cell r="DR839"/>
          <cell r="DS839"/>
          <cell r="DT839"/>
          <cell r="DU839"/>
          <cell r="DV839"/>
          <cell r="DW839"/>
          <cell r="DX839"/>
          <cell r="DY839"/>
          <cell r="DZ839"/>
          <cell r="EA839"/>
          <cell r="EB839"/>
          <cell r="EC839"/>
          <cell r="ED839"/>
          <cell r="EE839"/>
          <cell r="EF839"/>
          <cell r="EG839"/>
          <cell r="EH839"/>
          <cell r="EI839"/>
          <cell r="EJ839"/>
          <cell r="EK839"/>
          <cell r="EL839"/>
          <cell r="EM839"/>
          <cell r="EN839"/>
          <cell r="EO839"/>
          <cell r="EP839"/>
          <cell r="EQ839"/>
          <cell r="ER839"/>
          <cell r="ES839"/>
          <cell r="ET839"/>
          <cell r="EU839" t="str">
            <v>$ -</v>
          </cell>
          <cell r="EV839"/>
          <cell r="EW839"/>
          <cell r="EX839"/>
          <cell r="EY839"/>
          <cell r="EZ839"/>
          <cell r="FA839"/>
          <cell r="FB839">
            <v>0</v>
          </cell>
          <cell r="FC839" t="str">
            <v>#¡VALOR!</v>
          </cell>
          <cell r="FD839">
            <v>0</v>
          </cell>
          <cell r="FE839" t="str">
            <v>$ 0</v>
          </cell>
          <cell r="FF839" t="str">
            <v>#¡VALOR!</v>
          </cell>
          <cell r="FG839" t="str">
            <v>#¡VALOR!</v>
          </cell>
          <cell r="FH839"/>
          <cell r="FI839"/>
          <cell r="FJ839" t="str">
            <v>#N/D</v>
          </cell>
          <cell r="FK839" t="str">
            <v>#N/D</v>
          </cell>
          <cell r="FL839" t="str">
            <v>$839</v>
          </cell>
          <cell r="FM839" t="str">
            <v>#N/D</v>
          </cell>
          <cell r="FN839" t="str">
            <v>#N/D</v>
          </cell>
          <cell r="FO839" t="str">
            <v>#N/D</v>
          </cell>
          <cell r="FP839" t="str">
            <v>#N/D</v>
          </cell>
          <cell r="FQ839" t="str">
            <v>#¡REF!</v>
          </cell>
          <cell r="FR839" t="str">
            <v>#N/D</v>
          </cell>
          <cell r="FS839"/>
          <cell r="FT839"/>
          <cell r="FU839"/>
          <cell r="FV839">
            <v>0</v>
          </cell>
          <cell r="FW839" t="str">
            <v>#N/D</v>
          </cell>
          <cell r="FX839"/>
          <cell r="FY839"/>
          <cell r="FZ839"/>
          <cell r="GA839"/>
          <cell r="GB839"/>
          <cell r="GC839"/>
        </row>
        <row r="840">
          <cell r="A840"/>
          <cell r="B840"/>
          <cell r="C840">
            <v>2025</v>
          </cell>
          <cell r="D840"/>
          <cell r="E840"/>
          <cell r="F840"/>
          <cell r="G840"/>
          <cell r="H840"/>
          <cell r="I840"/>
          <cell r="J840"/>
          <cell r="K840"/>
          <cell r="L840"/>
          <cell r="M840"/>
          <cell r="N840"/>
          <cell r="O840"/>
          <cell r="P840"/>
          <cell r="Q840"/>
          <cell r="R840"/>
          <cell r="S840"/>
          <cell r="T840"/>
          <cell r="U840"/>
          <cell r="V840"/>
          <cell r="W840"/>
          <cell r="X840"/>
          <cell r="Y840"/>
          <cell r="Z840"/>
          <cell r="AA840"/>
          <cell r="AB840"/>
          <cell r="AC840"/>
          <cell r="AD840"/>
          <cell r="AE840"/>
          <cell r="AF840"/>
          <cell r="AG840"/>
          <cell r="AH840"/>
          <cell r="AI840"/>
          <cell r="AJ840"/>
          <cell r="AK840"/>
          <cell r="AL840"/>
          <cell r="AM840" t="str">
            <v>#¡VALOR!</v>
          </cell>
          <cell r="AN840">
            <v>0</v>
          </cell>
          <cell r="AO840"/>
          <cell r="AP840"/>
          <cell r="AQ840"/>
          <cell r="AR840"/>
          <cell r="AS840"/>
          <cell r="AT840"/>
          <cell r="AU840"/>
          <cell r="AV840"/>
          <cell r="AW840"/>
          <cell r="AX840"/>
          <cell r="AY840"/>
          <cell r="AZ840"/>
          <cell r="BA840"/>
          <cell r="BB840"/>
          <cell r="BC840"/>
          <cell r="BD840"/>
          <cell r="BE840"/>
          <cell r="BF840"/>
          <cell r="BG840"/>
          <cell r="BH840"/>
          <cell r="BI840"/>
          <cell r="BJ840"/>
          <cell r="BK840"/>
          <cell r="BL840"/>
          <cell r="BM840"/>
          <cell r="BN840"/>
          <cell r="BO840"/>
          <cell r="BP840"/>
          <cell r="BQ840"/>
          <cell r="BR840"/>
          <cell r="BS840"/>
          <cell r="BT840"/>
          <cell r="BU840"/>
          <cell r="BV840"/>
          <cell r="BW840"/>
          <cell r="BX840"/>
          <cell r="BY840"/>
          <cell r="BZ840"/>
          <cell r="CA840"/>
          <cell r="CB840"/>
          <cell r="CC840"/>
          <cell r="CD840"/>
          <cell r="CE840"/>
          <cell r="CF840"/>
          <cell r="CG840"/>
          <cell r="CH840"/>
          <cell r="CI840"/>
          <cell r="CJ840"/>
          <cell r="CK840"/>
          <cell r="CL840"/>
          <cell r="CM840"/>
          <cell r="CN840"/>
          <cell r="CO840"/>
          <cell r="CP840"/>
          <cell r="CQ840"/>
          <cell r="CR840"/>
          <cell r="CS840"/>
          <cell r="CT840"/>
          <cell r="CU840"/>
          <cell r="CV840"/>
          <cell r="CW840"/>
          <cell r="CX840"/>
          <cell r="CY840"/>
          <cell r="CZ840"/>
          <cell r="DA840"/>
          <cell r="DB840"/>
          <cell r="DC840"/>
          <cell r="DD840"/>
          <cell r="DE840"/>
          <cell r="DF840"/>
          <cell r="DG840"/>
          <cell r="DH840"/>
          <cell r="DI840"/>
          <cell r="DJ840"/>
          <cell r="DK840"/>
          <cell r="DL840"/>
          <cell r="DM840"/>
          <cell r="DN840"/>
          <cell r="DO840"/>
          <cell r="DP840"/>
          <cell r="DQ840"/>
          <cell r="DR840"/>
          <cell r="DS840"/>
          <cell r="DT840"/>
          <cell r="DU840"/>
          <cell r="DV840"/>
          <cell r="DW840"/>
          <cell r="DX840"/>
          <cell r="DY840"/>
          <cell r="DZ840"/>
          <cell r="EA840"/>
          <cell r="EB840"/>
          <cell r="EC840"/>
          <cell r="ED840"/>
          <cell r="EE840"/>
          <cell r="EF840"/>
          <cell r="EG840"/>
          <cell r="EH840"/>
          <cell r="EI840"/>
          <cell r="EJ840"/>
          <cell r="EK840"/>
          <cell r="EL840"/>
          <cell r="EM840"/>
          <cell r="EN840"/>
          <cell r="EO840"/>
          <cell r="EP840"/>
          <cell r="EQ840"/>
          <cell r="ER840"/>
          <cell r="ES840"/>
          <cell r="ET840"/>
          <cell r="EU840" t="str">
            <v>$ -</v>
          </cell>
          <cell r="EV840"/>
          <cell r="EW840"/>
          <cell r="EX840"/>
          <cell r="EY840"/>
          <cell r="EZ840"/>
          <cell r="FA840"/>
          <cell r="FB840">
            <v>0</v>
          </cell>
          <cell r="FC840" t="str">
            <v>#¡VALOR!</v>
          </cell>
          <cell r="FD840">
            <v>0</v>
          </cell>
          <cell r="FE840" t="str">
            <v>$ 0</v>
          </cell>
          <cell r="FF840" t="str">
            <v>#¡VALOR!</v>
          </cell>
          <cell r="FG840" t="str">
            <v>#¡VALOR!</v>
          </cell>
          <cell r="FH840"/>
          <cell r="FI840"/>
          <cell r="FJ840" t="str">
            <v>#N/D</v>
          </cell>
          <cell r="FK840" t="str">
            <v>#N/D</v>
          </cell>
          <cell r="FL840" t="str">
            <v>$840</v>
          </cell>
          <cell r="FM840" t="str">
            <v>#N/D</v>
          </cell>
          <cell r="FN840" t="str">
            <v>#N/D</v>
          </cell>
          <cell r="FO840" t="str">
            <v>#N/D</v>
          </cell>
          <cell r="FP840" t="str">
            <v>#N/D</v>
          </cell>
          <cell r="FQ840" t="str">
            <v>#¡REF!</v>
          </cell>
          <cell r="FR840" t="str">
            <v>#N/D</v>
          </cell>
          <cell r="FS840"/>
          <cell r="FT840"/>
          <cell r="FU840"/>
          <cell r="FV840">
            <v>0</v>
          </cell>
          <cell r="FW840" t="str">
            <v>#N/D</v>
          </cell>
          <cell r="FX840"/>
          <cell r="FY840"/>
          <cell r="FZ840"/>
          <cell r="GA840"/>
          <cell r="GB840"/>
          <cell r="GC840"/>
        </row>
        <row r="841">
          <cell r="A841"/>
          <cell r="B841"/>
          <cell r="C841">
            <v>2025</v>
          </cell>
          <cell r="D841"/>
          <cell r="E841"/>
          <cell r="F841"/>
          <cell r="G841"/>
          <cell r="H841"/>
          <cell r="I841"/>
          <cell r="J841"/>
          <cell r="K841"/>
          <cell r="L841"/>
          <cell r="M841"/>
          <cell r="N841"/>
          <cell r="O841"/>
          <cell r="P841"/>
          <cell r="Q841"/>
          <cell r="R841"/>
          <cell r="S841"/>
          <cell r="T841"/>
          <cell r="U841"/>
          <cell r="V841"/>
          <cell r="W841"/>
          <cell r="X841"/>
          <cell r="Y841"/>
          <cell r="Z841"/>
          <cell r="AA841"/>
          <cell r="AB841"/>
          <cell r="AC841"/>
          <cell r="AD841"/>
          <cell r="AE841"/>
          <cell r="AF841"/>
          <cell r="AG841"/>
          <cell r="AH841"/>
          <cell r="AI841"/>
          <cell r="AJ841"/>
          <cell r="AK841"/>
          <cell r="AL841"/>
          <cell r="AM841" t="str">
            <v>#¡VALOR!</v>
          </cell>
          <cell r="AN841">
            <v>0</v>
          </cell>
          <cell r="AO841"/>
          <cell r="AP841"/>
          <cell r="AQ841"/>
          <cell r="AR841"/>
          <cell r="AS841"/>
          <cell r="AT841"/>
          <cell r="AU841"/>
          <cell r="AV841"/>
          <cell r="AW841"/>
          <cell r="AX841"/>
          <cell r="AY841"/>
          <cell r="AZ841"/>
          <cell r="BA841"/>
          <cell r="BB841"/>
          <cell r="BC841"/>
          <cell r="BD841"/>
          <cell r="BE841"/>
          <cell r="BF841"/>
          <cell r="BG841"/>
          <cell r="BH841"/>
          <cell r="BI841"/>
          <cell r="BJ841"/>
          <cell r="BK841"/>
          <cell r="BL841"/>
          <cell r="BM841"/>
          <cell r="BN841"/>
          <cell r="BO841"/>
          <cell r="BP841"/>
          <cell r="BQ841"/>
          <cell r="BR841"/>
          <cell r="BS841"/>
          <cell r="BT841"/>
          <cell r="BU841"/>
          <cell r="BV841"/>
          <cell r="BW841"/>
          <cell r="BX841"/>
          <cell r="BY841"/>
          <cell r="BZ841"/>
          <cell r="CA841"/>
          <cell r="CB841"/>
          <cell r="CC841"/>
          <cell r="CD841"/>
          <cell r="CE841"/>
          <cell r="CF841"/>
          <cell r="CG841"/>
          <cell r="CH841"/>
          <cell r="CI841"/>
          <cell r="CJ841"/>
          <cell r="CK841"/>
          <cell r="CL841"/>
          <cell r="CM841"/>
          <cell r="CN841"/>
          <cell r="CO841"/>
          <cell r="CP841"/>
          <cell r="CQ841"/>
          <cell r="CR841"/>
          <cell r="CS841"/>
          <cell r="CT841"/>
          <cell r="CU841"/>
          <cell r="CV841"/>
          <cell r="CW841"/>
          <cell r="CX841"/>
          <cell r="CY841"/>
          <cell r="CZ841"/>
          <cell r="DA841"/>
          <cell r="DB841"/>
          <cell r="DC841"/>
          <cell r="DD841"/>
          <cell r="DE841"/>
          <cell r="DF841"/>
          <cell r="DG841"/>
          <cell r="DH841"/>
          <cell r="DI841"/>
          <cell r="DJ841"/>
          <cell r="DK841"/>
          <cell r="DL841"/>
          <cell r="DM841"/>
          <cell r="DN841"/>
          <cell r="DO841"/>
          <cell r="DP841"/>
          <cell r="DQ841"/>
          <cell r="DR841"/>
          <cell r="DS841"/>
          <cell r="DT841"/>
          <cell r="DU841"/>
          <cell r="DV841"/>
          <cell r="DW841"/>
          <cell r="DX841"/>
          <cell r="DY841"/>
          <cell r="DZ841"/>
          <cell r="EA841"/>
          <cell r="EB841"/>
          <cell r="EC841"/>
          <cell r="ED841"/>
          <cell r="EE841"/>
          <cell r="EF841"/>
          <cell r="EG841"/>
          <cell r="EH841"/>
          <cell r="EI841"/>
          <cell r="EJ841"/>
          <cell r="EK841"/>
          <cell r="EL841"/>
          <cell r="EM841"/>
          <cell r="EN841"/>
          <cell r="EO841"/>
          <cell r="EP841"/>
          <cell r="EQ841"/>
          <cell r="ER841"/>
          <cell r="ES841"/>
          <cell r="ET841"/>
          <cell r="EU841" t="str">
            <v>$ -</v>
          </cell>
          <cell r="EV841"/>
          <cell r="EW841"/>
          <cell r="EX841"/>
          <cell r="EY841"/>
          <cell r="EZ841"/>
          <cell r="FA841"/>
          <cell r="FB841">
            <v>0</v>
          </cell>
          <cell r="FC841" t="str">
            <v>#¡VALOR!</v>
          </cell>
          <cell r="FD841">
            <v>0</v>
          </cell>
          <cell r="FE841" t="str">
            <v>$ 0</v>
          </cell>
          <cell r="FF841" t="str">
            <v>#¡VALOR!</v>
          </cell>
          <cell r="FG841" t="str">
            <v>#¡VALOR!</v>
          </cell>
          <cell r="FH841"/>
          <cell r="FI841"/>
          <cell r="FJ841" t="str">
            <v>#N/D</v>
          </cell>
          <cell r="FK841" t="str">
            <v>#N/D</v>
          </cell>
          <cell r="FL841" t="str">
            <v>$841</v>
          </cell>
          <cell r="FM841" t="str">
            <v>#N/D</v>
          </cell>
          <cell r="FN841" t="str">
            <v>#N/D</v>
          </cell>
          <cell r="FO841" t="str">
            <v>#N/D</v>
          </cell>
          <cell r="FP841" t="str">
            <v>#N/D</v>
          </cell>
          <cell r="FQ841" t="str">
            <v>#¡REF!</v>
          </cell>
          <cell r="FR841" t="str">
            <v>#N/D</v>
          </cell>
          <cell r="FS841"/>
          <cell r="FT841"/>
          <cell r="FU841"/>
          <cell r="FV841">
            <v>0</v>
          </cell>
          <cell r="FW841" t="str">
            <v>#N/D</v>
          </cell>
          <cell r="FX841"/>
          <cell r="FY841"/>
          <cell r="FZ841"/>
          <cell r="GA841"/>
          <cell r="GB841"/>
          <cell r="GC841"/>
        </row>
        <row r="842">
          <cell r="A842"/>
          <cell r="B842"/>
          <cell r="C842">
            <v>2025</v>
          </cell>
          <cell r="D842"/>
          <cell r="E842"/>
          <cell r="F842"/>
          <cell r="G842"/>
          <cell r="H842"/>
          <cell r="I842"/>
          <cell r="J842"/>
          <cell r="K842"/>
          <cell r="L842"/>
          <cell r="M842"/>
          <cell r="N842"/>
          <cell r="O842"/>
          <cell r="P842"/>
          <cell r="Q842"/>
          <cell r="R842"/>
          <cell r="S842"/>
          <cell r="T842"/>
          <cell r="U842"/>
          <cell r="V842"/>
          <cell r="W842"/>
          <cell r="X842"/>
          <cell r="Y842"/>
          <cell r="Z842"/>
          <cell r="AA842"/>
          <cell r="AB842"/>
          <cell r="AC842"/>
          <cell r="AD842"/>
          <cell r="AE842"/>
          <cell r="AF842"/>
          <cell r="AG842"/>
          <cell r="AH842"/>
          <cell r="AI842"/>
          <cell r="AJ842"/>
          <cell r="AK842"/>
          <cell r="AL842"/>
          <cell r="AM842" t="str">
            <v>#¡VALOR!</v>
          </cell>
          <cell r="AN842">
            <v>0</v>
          </cell>
          <cell r="AO842"/>
          <cell r="AP842"/>
          <cell r="AQ842"/>
          <cell r="AR842"/>
          <cell r="AS842"/>
          <cell r="AT842"/>
          <cell r="AU842"/>
          <cell r="AV842"/>
          <cell r="AW842"/>
          <cell r="AX842"/>
          <cell r="AY842"/>
          <cell r="AZ842"/>
          <cell r="BA842"/>
          <cell r="BB842"/>
          <cell r="BC842"/>
          <cell r="BD842"/>
          <cell r="BE842"/>
          <cell r="BF842"/>
          <cell r="BG842"/>
          <cell r="BH842"/>
          <cell r="BI842"/>
          <cell r="BJ842"/>
          <cell r="BK842"/>
          <cell r="BL842"/>
          <cell r="BM842"/>
          <cell r="BN842"/>
          <cell r="BO842"/>
          <cell r="BP842"/>
          <cell r="BQ842"/>
          <cell r="BR842"/>
          <cell r="BS842"/>
          <cell r="BT842"/>
          <cell r="BU842"/>
          <cell r="BV842"/>
          <cell r="BW842"/>
          <cell r="BX842"/>
          <cell r="BY842"/>
          <cell r="BZ842"/>
          <cell r="CA842"/>
          <cell r="CB842"/>
          <cell r="CC842"/>
          <cell r="CD842"/>
          <cell r="CE842"/>
          <cell r="CF842"/>
          <cell r="CG842"/>
          <cell r="CH842"/>
          <cell r="CI842"/>
          <cell r="CJ842"/>
          <cell r="CK842"/>
          <cell r="CL842"/>
          <cell r="CM842"/>
          <cell r="CN842"/>
          <cell r="CO842"/>
          <cell r="CP842"/>
          <cell r="CQ842"/>
          <cell r="CR842"/>
          <cell r="CS842"/>
          <cell r="CT842"/>
          <cell r="CU842"/>
          <cell r="CV842"/>
          <cell r="CW842"/>
          <cell r="CX842"/>
          <cell r="CY842"/>
          <cell r="CZ842"/>
          <cell r="DA842"/>
          <cell r="DB842"/>
          <cell r="DC842"/>
          <cell r="DD842"/>
          <cell r="DE842"/>
          <cell r="DF842"/>
          <cell r="DG842"/>
          <cell r="DH842"/>
          <cell r="DI842"/>
          <cell r="DJ842"/>
          <cell r="DK842"/>
          <cell r="DL842"/>
          <cell r="DM842"/>
          <cell r="DN842"/>
          <cell r="DO842"/>
          <cell r="DP842"/>
          <cell r="DQ842"/>
          <cell r="DR842"/>
          <cell r="DS842"/>
          <cell r="DT842"/>
          <cell r="DU842"/>
          <cell r="DV842"/>
          <cell r="DW842"/>
          <cell r="DX842"/>
          <cell r="DY842"/>
          <cell r="DZ842"/>
          <cell r="EA842"/>
          <cell r="EB842"/>
          <cell r="EC842"/>
          <cell r="ED842"/>
          <cell r="EE842"/>
          <cell r="EF842"/>
          <cell r="EG842"/>
          <cell r="EH842"/>
          <cell r="EI842"/>
          <cell r="EJ842"/>
          <cell r="EK842"/>
          <cell r="EL842"/>
          <cell r="EM842"/>
          <cell r="EN842"/>
          <cell r="EO842"/>
          <cell r="EP842"/>
          <cell r="EQ842"/>
          <cell r="ER842"/>
          <cell r="ES842"/>
          <cell r="ET842"/>
          <cell r="EU842" t="str">
            <v>$ -</v>
          </cell>
          <cell r="EV842"/>
          <cell r="EW842"/>
          <cell r="EX842"/>
          <cell r="EY842"/>
          <cell r="EZ842"/>
          <cell r="FA842"/>
          <cell r="FB842">
            <v>0</v>
          </cell>
          <cell r="FC842" t="str">
            <v>#¡VALOR!</v>
          </cell>
          <cell r="FD842">
            <v>0</v>
          </cell>
          <cell r="FE842" t="str">
            <v>$ 0</v>
          </cell>
          <cell r="FF842" t="str">
            <v>#¡VALOR!</v>
          </cell>
          <cell r="FG842" t="str">
            <v>#¡VALOR!</v>
          </cell>
          <cell r="FH842"/>
          <cell r="FI842"/>
          <cell r="FJ842" t="str">
            <v>#N/D</v>
          </cell>
          <cell r="FK842" t="str">
            <v>#N/D</v>
          </cell>
          <cell r="FL842" t="str">
            <v>$842</v>
          </cell>
          <cell r="FM842" t="str">
            <v>#N/D</v>
          </cell>
          <cell r="FN842" t="str">
            <v>#N/D</v>
          </cell>
          <cell r="FO842" t="str">
            <v>#N/D</v>
          </cell>
          <cell r="FP842" t="str">
            <v>#N/D</v>
          </cell>
          <cell r="FQ842" t="str">
            <v>#¡REF!</v>
          </cell>
          <cell r="FR842" t="str">
            <v>#N/D</v>
          </cell>
          <cell r="FS842"/>
          <cell r="FT842"/>
          <cell r="FU842"/>
          <cell r="FV842">
            <v>0</v>
          </cell>
          <cell r="FW842" t="str">
            <v>#N/D</v>
          </cell>
          <cell r="FX842"/>
          <cell r="FY842"/>
          <cell r="FZ842"/>
          <cell r="GA842"/>
          <cell r="GB842"/>
          <cell r="GC842"/>
        </row>
        <row r="843">
          <cell r="A843"/>
          <cell r="B843"/>
          <cell r="C843">
            <v>2025</v>
          </cell>
          <cell r="D843"/>
          <cell r="E843"/>
          <cell r="F843"/>
          <cell r="G843"/>
          <cell r="H843"/>
          <cell r="I843"/>
          <cell r="J843"/>
          <cell r="K843"/>
          <cell r="L843"/>
          <cell r="M843"/>
          <cell r="N843"/>
          <cell r="O843"/>
          <cell r="P843"/>
          <cell r="Q843"/>
          <cell r="R843"/>
          <cell r="S843"/>
          <cell r="T843"/>
          <cell r="U843"/>
          <cell r="V843"/>
          <cell r="W843"/>
          <cell r="X843"/>
          <cell r="Y843"/>
          <cell r="Z843"/>
          <cell r="AA843"/>
          <cell r="AB843"/>
          <cell r="AC843"/>
          <cell r="AD843"/>
          <cell r="AE843"/>
          <cell r="AF843"/>
          <cell r="AG843"/>
          <cell r="AH843"/>
          <cell r="AI843"/>
          <cell r="AJ843"/>
          <cell r="AK843"/>
          <cell r="AL843"/>
          <cell r="AM843" t="str">
            <v>#¡VALOR!</v>
          </cell>
          <cell r="AN843">
            <v>0</v>
          </cell>
          <cell r="AO843"/>
          <cell r="AP843"/>
          <cell r="AQ843"/>
          <cell r="AR843"/>
          <cell r="AS843"/>
          <cell r="AT843"/>
          <cell r="AU843"/>
          <cell r="AV843"/>
          <cell r="AW843"/>
          <cell r="AX843"/>
          <cell r="AY843"/>
          <cell r="AZ843"/>
          <cell r="BA843"/>
          <cell r="BB843"/>
          <cell r="BC843"/>
          <cell r="BD843"/>
          <cell r="BE843"/>
          <cell r="BF843"/>
          <cell r="BG843"/>
          <cell r="BH843"/>
          <cell r="BI843"/>
          <cell r="BJ843"/>
          <cell r="BK843"/>
          <cell r="BL843"/>
          <cell r="BM843"/>
          <cell r="BN843"/>
          <cell r="BO843"/>
          <cell r="BP843"/>
          <cell r="BQ843"/>
          <cell r="BR843"/>
          <cell r="BS843"/>
          <cell r="BT843"/>
          <cell r="BU843"/>
          <cell r="BV843"/>
          <cell r="BW843"/>
          <cell r="BX843"/>
          <cell r="BY843"/>
          <cell r="BZ843"/>
          <cell r="CA843"/>
          <cell r="CB843"/>
          <cell r="CC843"/>
          <cell r="CD843"/>
          <cell r="CE843"/>
          <cell r="CF843"/>
          <cell r="CG843"/>
          <cell r="CH843"/>
          <cell r="CI843"/>
          <cell r="CJ843"/>
          <cell r="CK843"/>
          <cell r="CL843"/>
          <cell r="CM843"/>
          <cell r="CN843"/>
          <cell r="CO843"/>
          <cell r="CP843"/>
          <cell r="CQ843"/>
          <cell r="CR843"/>
          <cell r="CS843"/>
          <cell r="CT843"/>
          <cell r="CU843"/>
          <cell r="CV843"/>
          <cell r="CW843"/>
          <cell r="CX843"/>
          <cell r="CY843"/>
          <cell r="CZ843"/>
          <cell r="DA843"/>
          <cell r="DB843"/>
          <cell r="DC843"/>
          <cell r="DD843"/>
          <cell r="DE843"/>
          <cell r="DF843"/>
          <cell r="DG843"/>
          <cell r="DH843"/>
          <cell r="DI843"/>
          <cell r="DJ843"/>
          <cell r="DK843"/>
          <cell r="DL843"/>
          <cell r="DM843"/>
          <cell r="DN843"/>
          <cell r="DO843"/>
          <cell r="DP843"/>
          <cell r="DQ843"/>
          <cell r="DR843"/>
          <cell r="DS843"/>
          <cell r="DT843"/>
          <cell r="DU843"/>
          <cell r="DV843"/>
          <cell r="DW843"/>
          <cell r="DX843"/>
          <cell r="DY843"/>
          <cell r="DZ843"/>
          <cell r="EA843"/>
          <cell r="EB843"/>
          <cell r="EC843"/>
          <cell r="ED843"/>
          <cell r="EE843"/>
          <cell r="EF843"/>
          <cell r="EG843"/>
          <cell r="EH843"/>
          <cell r="EI843"/>
          <cell r="EJ843"/>
          <cell r="EK843"/>
          <cell r="EL843"/>
          <cell r="EM843"/>
          <cell r="EN843"/>
          <cell r="EO843"/>
          <cell r="EP843"/>
          <cell r="EQ843"/>
          <cell r="ER843"/>
          <cell r="ES843"/>
          <cell r="ET843"/>
          <cell r="EU843" t="str">
            <v>$ -</v>
          </cell>
          <cell r="EV843"/>
          <cell r="EW843"/>
          <cell r="EX843"/>
          <cell r="EY843"/>
          <cell r="EZ843"/>
          <cell r="FA843"/>
          <cell r="FB843">
            <v>0</v>
          </cell>
          <cell r="FC843" t="str">
            <v>#¡VALOR!</v>
          </cell>
          <cell r="FD843">
            <v>0</v>
          </cell>
          <cell r="FE843" t="str">
            <v>$ 0</v>
          </cell>
          <cell r="FF843" t="str">
            <v>#¡VALOR!</v>
          </cell>
          <cell r="FG843" t="str">
            <v>#¡VALOR!</v>
          </cell>
          <cell r="FH843"/>
          <cell r="FI843"/>
          <cell r="FJ843" t="str">
            <v>#N/D</v>
          </cell>
          <cell r="FK843" t="str">
            <v>#N/D</v>
          </cell>
          <cell r="FL843" t="str">
            <v>$843</v>
          </cell>
          <cell r="FM843" t="str">
            <v>#N/D</v>
          </cell>
          <cell r="FN843" t="str">
            <v>#N/D</v>
          </cell>
          <cell r="FO843" t="str">
            <v>#N/D</v>
          </cell>
          <cell r="FP843" t="str">
            <v>#N/D</v>
          </cell>
          <cell r="FQ843" t="str">
            <v>#¡REF!</v>
          </cell>
          <cell r="FR843" t="str">
            <v>#N/D</v>
          </cell>
          <cell r="FS843"/>
          <cell r="FT843"/>
          <cell r="FU843"/>
          <cell r="FV843">
            <v>0</v>
          </cell>
          <cell r="FW843" t="str">
            <v>#N/D</v>
          </cell>
          <cell r="FX843"/>
          <cell r="FY843"/>
          <cell r="FZ843"/>
          <cell r="GA843"/>
          <cell r="GB843"/>
          <cell r="GC843"/>
        </row>
        <row r="844">
          <cell r="A844"/>
          <cell r="B844"/>
          <cell r="C844">
            <v>2025</v>
          </cell>
          <cell r="D844"/>
          <cell r="E844"/>
          <cell r="F844"/>
          <cell r="G844"/>
          <cell r="H844"/>
          <cell r="I844"/>
          <cell r="J844"/>
          <cell r="K844"/>
          <cell r="L844"/>
          <cell r="M844"/>
          <cell r="N844"/>
          <cell r="O844"/>
          <cell r="P844"/>
          <cell r="Q844"/>
          <cell r="R844"/>
          <cell r="S844"/>
          <cell r="T844"/>
          <cell r="U844"/>
          <cell r="V844"/>
          <cell r="W844"/>
          <cell r="X844"/>
          <cell r="Y844"/>
          <cell r="Z844"/>
          <cell r="AA844"/>
          <cell r="AB844"/>
          <cell r="AC844"/>
          <cell r="AD844"/>
          <cell r="AE844"/>
          <cell r="AF844"/>
          <cell r="AG844"/>
          <cell r="AH844"/>
          <cell r="AI844"/>
          <cell r="AJ844"/>
          <cell r="AK844"/>
          <cell r="AL844"/>
          <cell r="AM844" t="str">
            <v>#¡VALOR!</v>
          </cell>
          <cell r="AN844">
            <v>0</v>
          </cell>
          <cell r="AO844"/>
          <cell r="AP844"/>
          <cell r="AQ844"/>
          <cell r="AR844"/>
          <cell r="AS844"/>
          <cell r="AT844"/>
          <cell r="AU844"/>
          <cell r="AV844"/>
          <cell r="AW844"/>
          <cell r="AX844"/>
          <cell r="AY844"/>
          <cell r="AZ844"/>
          <cell r="BA844"/>
          <cell r="BB844"/>
          <cell r="BC844"/>
          <cell r="BD844"/>
          <cell r="BE844"/>
          <cell r="BF844"/>
          <cell r="BG844"/>
          <cell r="BH844"/>
          <cell r="BI844"/>
          <cell r="BJ844"/>
          <cell r="BK844"/>
          <cell r="BL844"/>
          <cell r="BM844"/>
          <cell r="BN844"/>
          <cell r="BO844"/>
          <cell r="BP844"/>
          <cell r="BQ844"/>
          <cell r="BR844"/>
          <cell r="BS844"/>
          <cell r="BT844"/>
          <cell r="BU844"/>
          <cell r="BV844"/>
          <cell r="BW844"/>
          <cell r="BX844"/>
          <cell r="BY844"/>
          <cell r="BZ844"/>
          <cell r="CA844"/>
          <cell r="CB844"/>
          <cell r="CC844"/>
          <cell r="CD844"/>
          <cell r="CE844"/>
          <cell r="CF844"/>
          <cell r="CG844"/>
          <cell r="CH844"/>
          <cell r="CI844"/>
          <cell r="CJ844"/>
          <cell r="CK844"/>
          <cell r="CL844"/>
          <cell r="CM844"/>
          <cell r="CN844"/>
          <cell r="CO844"/>
          <cell r="CP844"/>
          <cell r="CQ844"/>
          <cell r="CR844"/>
          <cell r="CS844"/>
          <cell r="CT844"/>
          <cell r="CU844"/>
          <cell r="CV844"/>
          <cell r="CW844"/>
          <cell r="CX844"/>
          <cell r="CY844"/>
          <cell r="CZ844"/>
          <cell r="DA844"/>
          <cell r="DB844"/>
          <cell r="DC844"/>
          <cell r="DD844"/>
          <cell r="DE844"/>
          <cell r="DF844"/>
          <cell r="DG844"/>
          <cell r="DH844"/>
          <cell r="DI844"/>
          <cell r="DJ844"/>
          <cell r="DK844"/>
          <cell r="DL844"/>
          <cell r="DM844"/>
          <cell r="DN844"/>
          <cell r="DO844"/>
          <cell r="DP844"/>
          <cell r="DQ844"/>
          <cell r="DR844"/>
          <cell r="DS844"/>
          <cell r="DT844"/>
          <cell r="DU844"/>
          <cell r="DV844"/>
          <cell r="DW844"/>
          <cell r="DX844"/>
          <cell r="DY844"/>
          <cell r="DZ844"/>
          <cell r="EA844"/>
          <cell r="EB844"/>
          <cell r="EC844"/>
          <cell r="ED844"/>
          <cell r="EE844"/>
          <cell r="EF844"/>
          <cell r="EG844"/>
          <cell r="EH844"/>
          <cell r="EI844"/>
          <cell r="EJ844"/>
          <cell r="EK844"/>
          <cell r="EL844"/>
          <cell r="EM844"/>
          <cell r="EN844"/>
          <cell r="EO844"/>
          <cell r="EP844"/>
          <cell r="EQ844"/>
          <cell r="ER844"/>
          <cell r="ES844"/>
          <cell r="ET844"/>
          <cell r="EU844" t="str">
            <v>$ -</v>
          </cell>
          <cell r="EV844"/>
          <cell r="EW844"/>
          <cell r="EX844"/>
          <cell r="EY844"/>
          <cell r="EZ844"/>
          <cell r="FA844"/>
          <cell r="FB844">
            <v>0</v>
          </cell>
          <cell r="FC844" t="str">
            <v>#¡VALOR!</v>
          </cell>
          <cell r="FD844">
            <v>0</v>
          </cell>
          <cell r="FE844" t="str">
            <v>$ 0</v>
          </cell>
          <cell r="FF844" t="str">
            <v>#¡VALOR!</v>
          </cell>
          <cell r="FG844" t="str">
            <v>#¡VALOR!</v>
          </cell>
          <cell r="FH844"/>
          <cell r="FI844"/>
          <cell r="FJ844" t="str">
            <v>#N/D</v>
          </cell>
          <cell r="FK844" t="str">
            <v>#N/D</v>
          </cell>
          <cell r="FL844" t="str">
            <v>$844</v>
          </cell>
          <cell r="FM844" t="str">
            <v>#N/D</v>
          </cell>
          <cell r="FN844" t="str">
            <v>#N/D</v>
          </cell>
          <cell r="FO844" t="str">
            <v>#N/D</v>
          </cell>
          <cell r="FP844" t="str">
            <v>#N/D</v>
          </cell>
          <cell r="FQ844" t="str">
            <v>#¡REF!</v>
          </cell>
          <cell r="FR844" t="str">
            <v>#N/D</v>
          </cell>
          <cell r="FS844"/>
          <cell r="FT844"/>
          <cell r="FU844"/>
          <cell r="FV844">
            <v>0</v>
          </cell>
          <cell r="FW844" t="str">
            <v>#N/D</v>
          </cell>
          <cell r="FX844"/>
          <cell r="FY844"/>
          <cell r="FZ844"/>
          <cell r="GA844"/>
          <cell r="GB844"/>
          <cell r="GC844"/>
        </row>
        <row r="845">
          <cell r="A845"/>
          <cell r="B845"/>
          <cell r="C845">
            <v>2025</v>
          </cell>
          <cell r="D845"/>
          <cell r="E845"/>
          <cell r="F845"/>
          <cell r="G845"/>
          <cell r="H845"/>
          <cell r="I845"/>
          <cell r="J845"/>
          <cell r="K845"/>
          <cell r="L845"/>
          <cell r="M845"/>
          <cell r="N845"/>
          <cell r="O845"/>
          <cell r="P845"/>
          <cell r="Q845"/>
          <cell r="R845"/>
          <cell r="S845"/>
          <cell r="T845"/>
          <cell r="U845"/>
          <cell r="V845"/>
          <cell r="W845"/>
          <cell r="X845"/>
          <cell r="Y845"/>
          <cell r="Z845"/>
          <cell r="AA845"/>
          <cell r="AB845"/>
          <cell r="AC845"/>
          <cell r="AD845"/>
          <cell r="AE845"/>
          <cell r="AF845"/>
          <cell r="AG845"/>
          <cell r="AH845"/>
          <cell r="AI845"/>
          <cell r="AJ845"/>
          <cell r="AK845"/>
          <cell r="AL845"/>
          <cell r="AM845" t="str">
            <v>#¡VALOR!</v>
          </cell>
          <cell r="AN845">
            <v>0</v>
          </cell>
          <cell r="AO845"/>
          <cell r="AP845"/>
          <cell r="AQ845"/>
          <cell r="AR845"/>
          <cell r="AS845"/>
          <cell r="AT845"/>
          <cell r="AU845"/>
          <cell r="AV845"/>
          <cell r="AW845"/>
          <cell r="AX845"/>
          <cell r="AY845"/>
          <cell r="AZ845"/>
          <cell r="BA845"/>
          <cell r="BB845"/>
          <cell r="BC845"/>
          <cell r="BD845"/>
          <cell r="BE845"/>
          <cell r="BF845"/>
          <cell r="BG845"/>
          <cell r="BH845"/>
          <cell r="BI845"/>
          <cell r="BJ845"/>
          <cell r="BK845"/>
          <cell r="BL845"/>
          <cell r="BM845"/>
          <cell r="BN845"/>
          <cell r="BO845"/>
          <cell r="BP845"/>
          <cell r="BQ845"/>
          <cell r="BR845"/>
          <cell r="BS845"/>
          <cell r="BT845"/>
          <cell r="BU845"/>
          <cell r="BV845"/>
          <cell r="BW845"/>
          <cell r="BX845"/>
          <cell r="BY845"/>
          <cell r="BZ845"/>
          <cell r="CA845"/>
          <cell r="CB845"/>
          <cell r="CC845"/>
          <cell r="CD845"/>
          <cell r="CE845"/>
          <cell r="CF845"/>
          <cell r="CG845"/>
          <cell r="CH845"/>
          <cell r="CI845"/>
          <cell r="CJ845"/>
          <cell r="CK845"/>
          <cell r="CL845"/>
          <cell r="CM845"/>
          <cell r="CN845"/>
          <cell r="CO845"/>
          <cell r="CP845"/>
          <cell r="CQ845"/>
          <cell r="CR845"/>
          <cell r="CS845"/>
          <cell r="CT845"/>
          <cell r="CU845"/>
          <cell r="CV845"/>
          <cell r="CW845"/>
          <cell r="CX845"/>
          <cell r="CY845"/>
          <cell r="CZ845"/>
          <cell r="DA845"/>
          <cell r="DB845"/>
          <cell r="DC845"/>
          <cell r="DD845"/>
          <cell r="DE845"/>
          <cell r="DF845"/>
          <cell r="DG845"/>
          <cell r="DH845"/>
          <cell r="DI845"/>
          <cell r="DJ845"/>
          <cell r="DK845"/>
          <cell r="DL845"/>
          <cell r="DM845"/>
          <cell r="DN845"/>
          <cell r="DO845"/>
          <cell r="DP845"/>
          <cell r="DQ845"/>
          <cell r="DR845"/>
          <cell r="DS845"/>
          <cell r="DT845"/>
          <cell r="DU845"/>
          <cell r="DV845"/>
          <cell r="DW845"/>
          <cell r="DX845"/>
          <cell r="DY845"/>
          <cell r="DZ845"/>
          <cell r="EA845"/>
          <cell r="EB845"/>
          <cell r="EC845"/>
          <cell r="ED845"/>
          <cell r="EE845"/>
          <cell r="EF845"/>
          <cell r="EG845"/>
          <cell r="EH845"/>
          <cell r="EI845"/>
          <cell r="EJ845"/>
          <cell r="EK845"/>
          <cell r="EL845"/>
          <cell r="EM845"/>
          <cell r="EN845"/>
          <cell r="EO845"/>
          <cell r="EP845"/>
          <cell r="EQ845"/>
          <cell r="ER845"/>
          <cell r="ES845"/>
          <cell r="ET845"/>
          <cell r="EU845" t="str">
            <v>$ -</v>
          </cell>
          <cell r="EV845"/>
          <cell r="EW845"/>
          <cell r="EX845"/>
          <cell r="EY845"/>
          <cell r="EZ845"/>
          <cell r="FA845"/>
          <cell r="FB845">
            <v>0</v>
          </cell>
          <cell r="FC845" t="str">
            <v>#¡VALOR!</v>
          </cell>
          <cell r="FD845">
            <v>0</v>
          </cell>
          <cell r="FE845" t="str">
            <v>$ 0</v>
          </cell>
          <cell r="FF845" t="str">
            <v>#¡VALOR!</v>
          </cell>
          <cell r="FG845" t="str">
            <v>#¡VALOR!</v>
          </cell>
          <cell r="FH845"/>
          <cell r="FI845"/>
          <cell r="FJ845" t="str">
            <v>#N/D</v>
          </cell>
          <cell r="FK845" t="str">
            <v>#N/D</v>
          </cell>
          <cell r="FL845" t="str">
            <v>$845</v>
          </cell>
          <cell r="FM845" t="str">
            <v>#N/D</v>
          </cell>
          <cell r="FN845" t="str">
            <v>#N/D</v>
          </cell>
          <cell r="FO845" t="str">
            <v>#N/D</v>
          </cell>
          <cell r="FP845" t="str">
            <v>#N/D</v>
          </cell>
          <cell r="FQ845" t="str">
            <v>#¡REF!</v>
          </cell>
          <cell r="FR845" t="str">
            <v>#N/D</v>
          </cell>
          <cell r="FS845"/>
          <cell r="FT845"/>
          <cell r="FU845"/>
          <cell r="FV845">
            <v>0</v>
          </cell>
          <cell r="FW845" t="str">
            <v>#N/D</v>
          </cell>
          <cell r="FX845"/>
          <cell r="FY845"/>
          <cell r="FZ845"/>
          <cell r="GA845"/>
          <cell r="GB845"/>
          <cell r="GC845"/>
        </row>
        <row r="846">
          <cell r="A846"/>
          <cell r="B846"/>
          <cell r="C846">
            <v>2025</v>
          </cell>
          <cell r="D846"/>
          <cell r="E846"/>
          <cell r="F846"/>
          <cell r="G846"/>
          <cell r="H846"/>
          <cell r="I846"/>
          <cell r="J846"/>
          <cell r="K846"/>
          <cell r="L846"/>
          <cell r="M846"/>
          <cell r="N846"/>
          <cell r="O846"/>
          <cell r="P846"/>
          <cell r="Q846"/>
          <cell r="R846"/>
          <cell r="S846"/>
          <cell r="T846"/>
          <cell r="U846"/>
          <cell r="V846"/>
          <cell r="W846"/>
          <cell r="X846"/>
          <cell r="Y846"/>
          <cell r="Z846"/>
          <cell r="AA846"/>
          <cell r="AB846"/>
          <cell r="AC846"/>
          <cell r="AD846"/>
          <cell r="AE846"/>
          <cell r="AF846"/>
          <cell r="AG846"/>
          <cell r="AH846"/>
          <cell r="AI846"/>
          <cell r="AJ846"/>
          <cell r="AK846"/>
          <cell r="AL846"/>
          <cell r="AM846" t="str">
            <v>#¡VALOR!</v>
          </cell>
          <cell r="AN846">
            <v>0</v>
          </cell>
          <cell r="AO846"/>
          <cell r="AP846"/>
          <cell r="AQ846"/>
          <cell r="AR846"/>
          <cell r="AS846"/>
          <cell r="AT846"/>
          <cell r="AU846"/>
          <cell r="AV846"/>
          <cell r="AW846"/>
          <cell r="AX846"/>
          <cell r="AY846"/>
          <cell r="AZ846"/>
          <cell r="BA846"/>
          <cell r="BB846"/>
          <cell r="BC846"/>
          <cell r="BD846"/>
          <cell r="BE846"/>
          <cell r="BF846"/>
          <cell r="BG846"/>
          <cell r="BH846"/>
          <cell r="BI846"/>
          <cell r="BJ846"/>
          <cell r="BK846"/>
          <cell r="BL846"/>
          <cell r="BM846"/>
          <cell r="BN846"/>
          <cell r="BO846"/>
          <cell r="BP846"/>
          <cell r="BQ846"/>
          <cell r="BR846"/>
          <cell r="BS846"/>
          <cell r="BT846"/>
          <cell r="BU846"/>
          <cell r="BV846"/>
          <cell r="BW846"/>
          <cell r="BX846"/>
          <cell r="BY846"/>
          <cell r="BZ846"/>
          <cell r="CA846"/>
          <cell r="CB846"/>
          <cell r="CC846"/>
          <cell r="CD846"/>
          <cell r="CE846"/>
          <cell r="CF846"/>
          <cell r="CG846"/>
          <cell r="CH846"/>
          <cell r="CI846"/>
          <cell r="CJ846"/>
          <cell r="CK846"/>
          <cell r="CL846"/>
          <cell r="CM846"/>
          <cell r="CN846"/>
          <cell r="CO846"/>
          <cell r="CP846"/>
          <cell r="CQ846"/>
          <cell r="CR846"/>
          <cell r="CS846"/>
          <cell r="CT846"/>
          <cell r="CU846"/>
          <cell r="CV846"/>
          <cell r="CW846"/>
          <cell r="CX846"/>
          <cell r="CY846"/>
          <cell r="CZ846"/>
          <cell r="DA846"/>
          <cell r="DB846"/>
          <cell r="DC846"/>
          <cell r="DD846"/>
          <cell r="DE846"/>
          <cell r="DF846"/>
          <cell r="DG846"/>
          <cell r="DH846"/>
          <cell r="DI846"/>
          <cell r="DJ846"/>
          <cell r="DK846"/>
          <cell r="DL846"/>
          <cell r="DM846"/>
          <cell r="DN846"/>
          <cell r="DO846"/>
          <cell r="DP846"/>
          <cell r="DQ846"/>
          <cell r="DR846"/>
          <cell r="DS846"/>
          <cell r="DT846"/>
          <cell r="DU846"/>
          <cell r="DV846"/>
          <cell r="DW846"/>
          <cell r="DX846"/>
          <cell r="DY846"/>
          <cell r="DZ846"/>
          <cell r="EA846"/>
          <cell r="EB846"/>
          <cell r="EC846"/>
          <cell r="ED846"/>
          <cell r="EE846"/>
          <cell r="EF846"/>
          <cell r="EG846"/>
          <cell r="EH846"/>
          <cell r="EI846"/>
          <cell r="EJ846"/>
          <cell r="EK846"/>
          <cell r="EL846"/>
          <cell r="EM846"/>
          <cell r="EN846"/>
          <cell r="EO846"/>
          <cell r="EP846"/>
          <cell r="EQ846"/>
          <cell r="ER846"/>
          <cell r="ES846"/>
          <cell r="ET846"/>
          <cell r="EU846" t="str">
            <v>$ -</v>
          </cell>
          <cell r="EV846"/>
          <cell r="EW846"/>
          <cell r="EX846"/>
          <cell r="EY846"/>
          <cell r="EZ846"/>
          <cell r="FA846"/>
          <cell r="FB846">
            <v>0</v>
          </cell>
          <cell r="FC846" t="str">
            <v>#¡VALOR!</v>
          </cell>
          <cell r="FD846">
            <v>0</v>
          </cell>
          <cell r="FE846" t="str">
            <v>$ 0</v>
          </cell>
          <cell r="FF846" t="str">
            <v>#¡VALOR!</v>
          </cell>
          <cell r="FG846" t="str">
            <v>#¡VALOR!</v>
          </cell>
          <cell r="FH846"/>
          <cell r="FI846"/>
          <cell r="FJ846" t="str">
            <v>#N/D</v>
          </cell>
          <cell r="FK846" t="str">
            <v>#N/D</v>
          </cell>
          <cell r="FL846" t="str">
            <v>$846</v>
          </cell>
          <cell r="FM846" t="str">
            <v>#N/D</v>
          </cell>
          <cell r="FN846" t="str">
            <v>#N/D</v>
          </cell>
          <cell r="FO846" t="str">
            <v>#N/D</v>
          </cell>
          <cell r="FP846" t="str">
            <v>#N/D</v>
          </cell>
          <cell r="FQ846" t="str">
            <v>#¡REF!</v>
          </cell>
          <cell r="FR846" t="str">
            <v>#N/D</v>
          </cell>
          <cell r="FS846"/>
          <cell r="FT846"/>
          <cell r="FU846"/>
          <cell r="FV846">
            <v>0</v>
          </cell>
          <cell r="FW846" t="str">
            <v>#N/D</v>
          </cell>
          <cell r="FX846"/>
          <cell r="FY846"/>
          <cell r="FZ846"/>
          <cell r="GA846"/>
          <cell r="GB846"/>
          <cell r="GC846"/>
        </row>
        <row r="847">
          <cell r="A847"/>
          <cell r="B847"/>
          <cell r="C847">
            <v>2025</v>
          </cell>
          <cell r="D847"/>
          <cell r="E847"/>
          <cell r="F847"/>
          <cell r="G847"/>
          <cell r="H847"/>
          <cell r="I847"/>
          <cell r="J847"/>
          <cell r="K847"/>
          <cell r="L847"/>
          <cell r="M847"/>
          <cell r="N847"/>
          <cell r="O847"/>
          <cell r="P847"/>
          <cell r="Q847"/>
          <cell r="R847"/>
          <cell r="S847"/>
          <cell r="T847"/>
          <cell r="U847"/>
          <cell r="V847"/>
          <cell r="W847"/>
          <cell r="X847"/>
          <cell r="Y847"/>
          <cell r="Z847"/>
          <cell r="AA847"/>
          <cell r="AB847"/>
          <cell r="AC847"/>
          <cell r="AD847"/>
          <cell r="AE847"/>
          <cell r="AF847"/>
          <cell r="AG847"/>
          <cell r="AH847"/>
          <cell r="AI847"/>
          <cell r="AJ847"/>
          <cell r="AK847"/>
          <cell r="AL847"/>
          <cell r="AM847" t="str">
            <v>#¡VALOR!</v>
          </cell>
          <cell r="AN847">
            <v>0</v>
          </cell>
          <cell r="AO847"/>
          <cell r="AP847"/>
          <cell r="AQ847"/>
          <cell r="AR847"/>
          <cell r="AS847"/>
          <cell r="AT847"/>
          <cell r="AU847"/>
          <cell r="AV847"/>
          <cell r="AW847"/>
          <cell r="AX847"/>
          <cell r="AY847"/>
          <cell r="AZ847"/>
          <cell r="BA847"/>
          <cell r="BB847"/>
          <cell r="BC847"/>
          <cell r="BD847"/>
          <cell r="BE847"/>
          <cell r="BF847"/>
          <cell r="BG847"/>
          <cell r="BH847"/>
          <cell r="BI847"/>
          <cell r="BJ847"/>
          <cell r="BK847"/>
          <cell r="BL847"/>
          <cell r="BM847"/>
          <cell r="BN847"/>
          <cell r="BO847"/>
          <cell r="BP847"/>
          <cell r="BQ847"/>
          <cell r="BR847"/>
          <cell r="BS847"/>
          <cell r="BT847"/>
          <cell r="BU847"/>
          <cell r="BV847"/>
          <cell r="BW847"/>
          <cell r="BX847"/>
          <cell r="BY847"/>
          <cell r="BZ847"/>
          <cell r="CA847"/>
          <cell r="CB847"/>
          <cell r="CC847"/>
          <cell r="CD847"/>
          <cell r="CE847"/>
          <cell r="CF847"/>
          <cell r="CG847"/>
          <cell r="CH847"/>
          <cell r="CI847"/>
          <cell r="CJ847"/>
          <cell r="CK847"/>
          <cell r="CL847"/>
          <cell r="CM847"/>
          <cell r="CN847"/>
          <cell r="CO847"/>
          <cell r="CP847"/>
          <cell r="CQ847"/>
          <cell r="CR847"/>
          <cell r="CS847"/>
          <cell r="CT847"/>
          <cell r="CU847"/>
          <cell r="CV847"/>
          <cell r="CW847"/>
          <cell r="CX847"/>
          <cell r="CY847"/>
          <cell r="CZ847"/>
          <cell r="DA847"/>
          <cell r="DB847"/>
          <cell r="DC847"/>
          <cell r="DD847"/>
          <cell r="DE847"/>
          <cell r="DF847"/>
          <cell r="DG847"/>
          <cell r="DH847"/>
          <cell r="DI847"/>
          <cell r="DJ847"/>
          <cell r="DK847"/>
          <cell r="DL847"/>
          <cell r="DM847"/>
          <cell r="DN847"/>
          <cell r="DO847"/>
          <cell r="DP847"/>
          <cell r="DQ847"/>
          <cell r="DR847"/>
          <cell r="DS847"/>
          <cell r="DT847"/>
          <cell r="DU847"/>
          <cell r="DV847"/>
          <cell r="DW847"/>
          <cell r="DX847"/>
          <cell r="DY847"/>
          <cell r="DZ847"/>
          <cell r="EA847"/>
          <cell r="EB847"/>
          <cell r="EC847"/>
          <cell r="ED847"/>
          <cell r="EE847"/>
          <cell r="EF847"/>
          <cell r="EG847"/>
          <cell r="EH847"/>
          <cell r="EI847"/>
          <cell r="EJ847"/>
          <cell r="EK847"/>
          <cell r="EL847"/>
          <cell r="EM847"/>
          <cell r="EN847"/>
          <cell r="EO847"/>
          <cell r="EP847"/>
          <cell r="EQ847"/>
          <cell r="ER847"/>
          <cell r="ES847"/>
          <cell r="ET847"/>
          <cell r="EU847" t="str">
            <v>$ -</v>
          </cell>
          <cell r="EV847"/>
          <cell r="EW847"/>
          <cell r="EX847"/>
          <cell r="EY847"/>
          <cell r="EZ847"/>
          <cell r="FA847"/>
          <cell r="FB847">
            <v>0</v>
          </cell>
          <cell r="FC847" t="str">
            <v>#¡VALOR!</v>
          </cell>
          <cell r="FD847">
            <v>0</v>
          </cell>
          <cell r="FE847" t="str">
            <v>$ 0</v>
          </cell>
          <cell r="FF847" t="str">
            <v>#¡VALOR!</v>
          </cell>
          <cell r="FG847" t="str">
            <v>#¡VALOR!</v>
          </cell>
          <cell r="FH847"/>
          <cell r="FI847"/>
          <cell r="FJ847" t="str">
            <v>#N/D</v>
          </cell>
          <cell r="FK847" t="str">
            <v>#N/D</v>
          </cell>
          <cell r="FL847" t="str">
            <v>$847</v>
          </cell>
          <cell r="FM847" t="str">
            <v>#N/D</v>
          </cell>
          <cell r="FN847" t="str">
            <v>#N/D</v>
          </cell>
          <cell r="FO847" t="str">
            <v>#N/D</v>
          </cell>
          <cell r="FP847" t="str">
            <v>#N/D</v>
          </cell>
          <cell r="FQ847" t="str">
            <v>#¡REF!</v>
          </cell>
          <cell r="FR847" t="str">
            <v>#N/D</v>
          </cell>
          <cell r="FS847"/>
          <cell r="FT847"/>
          <cell r="FU847"/>
          <cell r="FV847">
            <v>0</v>
          </cell>
          <cell r="FW847" t="str">
            <v>#N/D</v>
          </cell>
          <cell r="FX847"/>
          <cell r="FY847"/>
          <cell r="FZ847"/>
          <cell r="GA847"/>
          <cell r="GB847"/>
          <cell r="GC847"/>
        </row>
        <row r="848">
          <cell r="A848"/>
          <cell r="B848"/>
          <cell r="C848">
            <v>2025</v>
          </cell>
          <cell r="D848"/>
          <cell r="E848"/>
          <cell r="F848"/>
          <cell r="G848"/>
          <cell r="H848"/>
          <cell r="I848"/>
          <cell r="J848"/>
          <cell r="K848"/>
          <cell r="L848"/>
          <cell r="M848"/>
          <cell r="N848"/>
          <cell r="O848"/>
          <cell r="P848"/>
          <cell r="Q848"/>
          <cell r="R848"/>
          <cell r="S848"/>
          <cell r="T848"/>
          <cell r="U848"/>
          <cell r="V848"/>
          <cell r="W848"/>
          <cell r="X848"/>
          <cell r="Y848"/>
          <cell r="Z848"/>
          <cell r="AA848"/>
          <cell r="AB848"/>
          <cell r="AC848"/>
          <cell r="AD848"/>
          <cell r="AE848"/>
          <cell r="AF848"/>
          <cell r="AG848"/>
          <cell r="AH848"/>
          <cell r="AI848"/>
          <cell r="AJ848"/>
          <cell r="AK848"/>
          <cell r="AL848"/>
          <cell r="AM848" t="str">
            <v>#¡VALOR!</v>
          </cell>
          <cell r="AN848">
            <v>0</v>
          </cell>
          <cell r="AO848"/>
          <cell r="AP848"/>
          <cell r="AQ848"/>
          <cell r="AR848"/>
          <cell r="AS848"/>
          <cell r="AT848"/>
          <cell r="AU848"/>
          <cell r="AV848"/>
          <cell r="AW848"/>
          <cell r="AX848"/>
          <cell r="AY848"/>
          <cell r="AZ848"/>
          <cell r="BA848"/>
          <cell r="BB848"/>
          <cell r="BC848"/>
          <cell r="BD848"/>
          <cell r="BE848"/>
          <cell r="BF848"/>
          <cell r="BG848"/>
          <cell r="BH848"/>
          <cell r="BI848"/>
          <cell r="BJ848"/>
          <cell r="BK848"/>
          <cell r="BL848"/>
          <cell r="BM848"/>
          <cell r="BN848"/>
          <cell r="BO848"/>
          <cell r="BP848"/>
          <cell r="BQ848"/>
          <cell r="BR848"/>
          <cell r="BS848"/>
          <cell r="BT848"/>
          <cell r="BU848"/>
          <cell r="BV848"/>
          <cell r="BW848"/>
          <cell r="BX848"/>
          <cell r="BY848"/>
          <cell r="BZ848"/>
          <cell r="CA848"/>
          <cell r="CB848"/>
          <cell r="CC848"/>
          <cell r="CD848"/>
          <cell r="CE848"/>
          <cell r="CF848"/>
          <cell r="CG848"/>
          <cell r="CH848"/>
          <cell r="CI848"/>
          <cell r="CJ848"/>
          <cell r="CK848"/>
          <cell r="CL848"/>
          <cell r="CM848"/>
          <cell r="CN848"/>
          <cell r="CO848"/>
          <cell r="CP848"/>
          <cell r="CQ848"/>
          <cell r="CR848"/>
          <cell r="CS848"/>
          <cell r="CT848"/>
          <cell r="CU848"/>
          <cell r="CV848"/>
          <cell r="CW848"/>
          <cell r="CX848"/>
          <cell r="CY848"/>
          <cell r="CZ848"/>
          <cell r="DA848"/>
          <cell r="DB848"/>
          <cell r="DC848"/>
          <cell r="DD848"/>
          <cell r="DE848"/>
          <cell r="DF848"/>
          <cell r="DG848"/>
          <cell r="DH848"/>
          <cell r="DI848"/>
          <cell r="DJ848"/>
          <cell r="DK848"/>
          <cell r="DL848"/>
          <cell r="DM848"/>
          <cell r="DN848"/>
          <cell r="DO848"/>
          <cell r="DP848"/>
          <cell r="DQ848"/>
          <cell r="DR848"/>
          <cell r="DS848"/>
          <cell r="DT848"/>
          <cell r="DU848"/>
          <cell r="DV848"/>
          <cell r="DW848"/>
          <cell r="DX848"/>
          <cell r="DY848"/>
          <cell r="DZ848"/>
          <cell r="EA848"/>
          <cell r="EB848"/>
          <cell r="EC848"/>
          <cell r="ED848"/>
          <cell r="EE848"/>
          <cell r="EF848"/>
          <cell r="EG848"/>
          <cell r="EH848"/>
          <cell r="EI848"/>
          <cell r="EJ848"/>
          <cell r="EK848"/>
          <cell r="EL848"/>
          <cell r="EM848"/>
          <cell r="EN848"/>
          <cell r="EO848"/>
          <cell r="EP848"/>
          <cell r="EQ848"/>
          <cell r="ER848"/>
          <cell r="ES848"/>
          <cell r="ET848"/>
          <cell r="EU848" t="str">
            <v>$ -</v>
          </cell>
          <cell r="EV848"/>
          <cell r="EW848"/>
          <cell r="EX848"/>
          <cell r="EY848"/>
          <cell r="EZ848"/>
          <cell r="FA848"/>
          <cell r="FB848">
            <v>0</v>
          </cell>
          <cell r="FC848" t="str">
            <v>#¡VALOR!</v>
          </cell>
          <cell r="FD848">
            <v>0</v>
          </cell>
          <cell r="FE848" t="str">
            <v>$ 0</v>
          </cell>
          <cell r="FF848" t="str">
            <v>#¡VALOR!</v>
          </cell>
          <cell r="FG848" t="str">
            <v>#¡VALOR!</v>
          </cell>
          <cell r="FH848"/>
          <cell r="FI848"/>
          <cell r="FJ848" t="str">
            <v>#N/D</v>
          </cell>
          <cell r="FK848" t="str">
            <v>#N/D</v>
          </cell>
          <cell r="FL848" t="str">
            <v>$848</v>
          </cell>
          <cell r="FM848" t="str">
            <v>#N/D</v>
          </cell>
          <cell r="FN848" t="str">
            <v>#N/D</v>
          </cell>
          <cell r="FO848" t="str">
            <v>#N/D</v>
          </cell>
          <cell r="FP848" t="str">
            <v>#N/D</v>
          </cell>
          <cell r="FQ848" t="str">
            <v>#¡REF!</v>
          </cell>
          <cell r="FR848" t="str">
            <v>#N/D</v>
          </cell>
          <cell r="FS848"/>
          <cell r="FT848"/>
          <cell r="FU848"/>
          <cell r="FV848">
            <v>0</v>
          </cell>
          <cell r="FW848" t="str">
            <v>#N/D</v>
          </cell>
          <cell r="FX848"/>
          <cell r="FY848"/>
          <cell r="FZ848"/>
          <cell r="GA848"/>
          <cell r="GB848"/>
          <cell r="GC848"/>
        </row>
        <row r="849">
          <cell r="A849"/>
          <cell r="B849"/>
          <cell r="C849">
            <v>2025</v>
          </cell>
          <cell r="D849"/>
          <cell r="E849"/>
          <cell r="F849"/>
          <cell r="G849"/>
          <cell r="H849"/>
          <cell r="I849"/>
          <cell r="J849"/>
          <cell r="K849"/>
          <cell r="L849"/>
          <cell r="M849"/>
          <cell r="N849"/>
          <cell r="O849"/>
          <cell r="P849"/>
          <cell r="Q849"/>
          <cell r="R849"/>
          <cell r="S849"/>
          <cell r="T849"/>
          <cell r="U849"/>
          <cell r="V849"/>
          <cell r="W849"/>
          <cell r="X849"/>
          <cell r="Y849"/>
          <cell r="Z849"/>
          <cell r="AA849"/>
          <cell r="AB849"/>
          <cell r="AC849"/>
          <cell r="AD849"/>
          <cell r="AE849"/>
          <cell r="AF849"/>
          <cell r="AG849"/>
          <cell r="AH849"/>
          <cell r="AI849"/>
          <cell r="AJ849"/>
          <cell r="AK849"/>
          <cell r="AL849"/>
          <cell r="AM849" t="str">
            <v>#¡VALOR!</v>
          </cell>
          <cell r="AN849">
            <v>0</v>
          </cell>
          <cell r="AO849"/>
          <cell r="AP849"/>
          <cell r="AQ849"/>
          <cell r="AR849"/>
          <cell r="AS849"/>
          <cell r="AT849"/>
          <cell r="AU849"/>
          <cell r="AV849"/>
          <cell r="AW849"/>
          <cell r="AX849"/>
          <cell r="AY849"/>
          <cell r="AZ849"/>
          <cell r="BA849"/>
          <cell r="BB849"/>
          <cell r="BC849"/>
          <cell r="BD849"/>
          <cell r="BE849"/>
          <cell r="BF849"/>
          <cell r="BG849"/>
          <cell r="BH849"/>
          <cell r="BI849"/>
          <cell r="BJ849"/>
          <cell r="BK849"/>
          <cell r="BL849"/>
          <cell r="BM849"/>
          <cell r="BN849"/>
          <cell r="BO849"/>
          <cell r="BP849"/>
          <cell r="BQ849"/>
          <cell r="BR849"/>
          <cell r="BS849"/>
          <cell r="BT849"/>
          <cell r="BU849"/>
          <cell r="BV849"/>
          <cell r="BW849"/>
          <cell r="BX849"/>
          <cell r="BY849"/>
          <cell r="BZ849"/>
          <cell r="CA849"/>
          <cell r="CB849"/>
          <cell r="CC849"/>
          <cell r="CD849"/>
          <cell r="CE849"/>
          <cell r="CF849"/>
          <cell r="CG849"/>
          <cell r="CH849"/>
          <cell r="CI849"/>
          <cell r="CJ849"/>
          <cell r="CK849"/>
          <cell r="CL849"/>
          <cell r="CM849"/>
          <cell r="CN849"/>
          <cell r="CO849"/>
          <cell r="CP849"/>
          <cell r="CQ849"/>
          <cell r="CR849"/>
          <cell r="CS849"/>
          <cell r="CT849"/>
          <cell r="CU849"/>
          <cell r="CV849"/>
          <cell r="CW849"/>
          <cell r="CX849"/>
          <cell r="CY849"/>
          <cell r="CZ849"/>
          <cell r="DA849"/>
          <cell r="DB849"/>
          <cell r="DC849"/>
          <cell r="DD849"/>
          <cell r="DE849"/>
          <cell r="DF849"/>
          <cell r="DG849"/>
          <cell r="DH849"/>
          <cell r="DI849"/>
          <cell r="DJ849"/>
          <cell r="DK849"/>
          <cell r="DL849"/>
          <cell r="DM849"/>
          <cell r="DN849"/>
          <cell r="DO849"/>
          <cell r="DP849"/>
          <cell r="DQ849"/>
          <cell r="DR849"/>
          <cell r="DS849"/>
          <cell r="DT849"/>
          <cell r="DU849"/>
          <cell r="DV849"/>
          <cell r="DW849"/>
          <cell r="DX849"/>
          <cell r="DY849"/>
          <cell r="DZ849"/>
          <cell r="EA849"/>
          <cell r="EB849"/>
          <cell r="EC849"/>
          <cell r="ED849"/>
          <cell r="EE849"/>
          <cell r="EF849"/>
          <cell r="EG849"/>
          <cell r="EH849"/>
          <cell r="EI849"/>
          <cell r="EJ849"/>
          <cell r="EK849"/>
          <cell r="EL849"/>
          <cell r="EM849"/>
          <cell r="EN849"/>
          <cell r="EO849"/>
          <cell r="EP849"/>
          <cell r="EQ849"/>
          <cell r="ER849"/>
          <cell r="ES849"/>
          <cell r="ET849"/>
          <cell r="EU849" t="str">
            <v>$ -</v>
          </cell>
          <cell r="EV849"/>
          <cell r="EW849"/>
          <cell r="EX849"/>
          <cell r="EY849"/>
          <cell r="EZ849"/>
          <cell r="FA849"/>
          <cell r="FB849">
            <v>0</v>
          </cell>
          <cell r="FC849" t="str">
            <v>#¡VALOR!</v>
          </cell>
          <cell r="FD849">
            <v>0</v>
          </cell>
          <cell r="FE849" t="str">
            <v>$ 0</v>
          </cell>
          <cell r="FF849" t="str">
            <v>#¡VALOR!</v>
          </cell>
          <cell r="FG849" t="str">
            <v>#¡VALOR!</v>
          </cell>
          <cell r="FH849"/>
          <cell r="FI849"/>
          <cell r="FJ849" t="str">
            <v>#N/D</v>
          </cell>
          <cell r="FK849" t="str">
            <v>#N/D</v>
          </cell>
          <cell r="FL849" t="str">
            <v>$849</v>
          </cell>
          <cell r="FM849" t="str">
            <v>#N/D</v>
          </cell>
          <cell r="FN849" t="str">
            <v>#N/D</v>
          </cell>
          <cell r="FO849" t="str">
            <v>#N/D</v>
          </cell>
          <cell r="FP849" t="str">
            <v>#N/D</v>
          </cell>
          <cell r="FQ849" t="str">
            <v>#¡REF!</v>
          </cell>
          <cell r="FR849" t="str">
            <v>#N/D</v>
          </cell>
          <cell r="FS849"/>
          <cell r="FT849"/>
          <cell r="FU849"/>
          <cell r="FV849">
            <v>0</v>
          </cell>
          <cell r="FW849" t="str">
            <v>#N/D</v>
          </cell>
          <cell r="FX849"/>
          <cell r="FY849"/>
          <cell r="FZ849"/>
          <cell r="GA849"/>
          <cell r="GB849"/>
          <cell r="GC849"/>
        </row>
        <row r="850">
          <cell r="A850"/>
          <cell r="B850"/>
          <cell r="C850">
            <v>2025</v>
          </cell>
          <cell r="D850"/>
          <cell r="E850"/>
          <cell r="F850"/>
          <cell r="G850"/>
          <cell r="H850"/>
          <cell r="I850"/>
          <cell r="J850"/>
          <cell r="K850"/>
          <cell r="L850"/>
          <cell r="M850"/>
          <cell r="N850"/>
          <cell r="O850"/>
          <cell r="P850"/>
          <cell r="Q850"/>
          <cell r="R850"/>
          <cell r="S850"/>
          <cell r="T850"/>
          <cell r="U850"/>
          <cell r="V850"/>
          <cell r="W850"/>
          <cell r="X850"/>
          <cell r="Y850"/>
          <cell r="Z850"/>
          <cell r="AA850"/>
          <cell r="AB850"/>
          <cell r="AC850"/>
          <cell r="AD850"/>
          <cell r="AE850"/>
          <cell r="AF850"/>
          <cell r="AG850"/>
          <cell r="AH850"/>
          <cell r="AI850"/>
          <cell r="AJ850"/>
          <cell r="AK850"/>
          <cell r="AL850"/>
          <cell r="AM850" t="str">
            <v>#¡VALOR!</v>
          </cell>
          <cell r="AN850">
            <v>0</v>
          </cell>
          <cell r="AO850"/>
          <cell r="AP850"/>
          <cell r="AQ850"/>
          <cell r="AR850"/>
          <cell r="AS850"/>
          <cell r="AT850"/>
          <cell r="AU850"/>
          <cell r="AV850"/>
          <cell r="AW850"/>
          <cell r="AX850"/>
          <cell r="AY850"/>
          <cell r="AZ850"/>
          <cell r="BA850"/>
          <cell r="BB850"/>
          <cell r="BC850"/>
          <cell r="BD850"/>
          <cell r="BE850"/>
          <cell r="BF850"/>
          <cell r="BG850"/>
          <cell r="BH850"/>
          <cell r="BI850"/>
          <cell r="BJ850"/>
          <cell r="BK850"/>
          <cell r="BL850"/>
          <cell r="BM850"/>
          <cell r="BN850"/>
          <cell r="BO850"/>
          <cell r="BP850"/>
          <cell r="BQ850"/>
          <cell r="BR850"/>
          <cell r="BS850"/>
          <cell r="BT850"/>
          <cell r="BU850"/>
          <cell r="BV850"/>
          <cell r="BW850"/>
          <cell r="BX850"/>
          <cell r="BY850"/>
          <cell r="BZ850"/>
          <cell r="CA850"/>
          <cell r="CB850"/>
          <cell r="CC850"/>
          <cell r="CD850"/>
          <cell r="CE850"/>
          <cell r="CF850"/>
          <cell r="CG850"/>
          <cell r="CH850"/>
          <cell r="CI850"/>
          <cell r="CJ850"/>
          <cell r="CK850"/>
          <cell r="CL850"/>
          <cell r="CM850"/>
          <cell r="CN850"/>
          <cell r="CO850"/>
          <cell r="CP850"/>
          <cell r="CQ850"/>
          <cell r="CR850"/>
          <cell r="CS850"/>
          <cell r="CT850"/>
          <cell r="CU850"/>
          <cell r="CV850"/>
          <cell r="CW850"/>
          <cell r="CX850"/>
          <cell r="CY850"/>
          <cell r="CZ850"/>
          <cell r="DA850"/>
          <cell r="DB850"/>
          <cell r="DC850"/>
          <cell r="DD850"/>
          <cell r="DE850"/>
          <cell r="DF850"/>
          <cell r="DG850"/>
          <cell r="DH850"/>
          <cell r="DI850"/>
          <cell r="DJ850"/>
          <cell r="DK850"/>
          <cell r="DL850"/>
          <cell r="DM850"/>
          <cell r="DN850"/>
          <cell r="DO850"/>
          <cell r="DP850"/>
          <cell r="DQ850"/>
          <cell r="DR850"/>
          <cell r="DS850"/>
          <cell r="DT850"/>
          <cell r="DU850"/>
          <cell r="DV850"/>
          <cell r="DW850"/>
          <cell r="DX850"/>
          <cell r="DY850"/>
          <cell r="DZ850"/>
          <cell r="EA850"/>
          <cell r="EB850"/>
          <cell r="EC850"/>
          <cell r="ED850"/>
          <cell r="EE850"/>
          <cell r="EF850"/>
          <cell r="EG850"/>
          <cell r="EH850"/>
          <cell r="EI850"/>
          <cell r="EJ850"/>
          <cell r="EK850"/>
          <cell r="EL850"/>
          <cell r="EM850"/>
          <cell r="EN850"/>
          <cell r="EO850"/>
          <cell r="EP850"/>
          <cell r="EQ850"/>
          <cell r="ER850"/>
          <cell r="ES850"/>
          <cell r="ET850"/>
          <cell r="EU850" t="str">
            <v>$ -</v>
          </cell>
          <cell r="EV850"/>
          <cell r="EW850"/>
          <cell r="EX850"/>
          <cell r="EY850"/>
          <cell r="EZ850"/>
          <cell r="FA850"/>
          <cell r="FB850">
            <v>0</v>
          </cell>
          <cell r="FC850" t="str">
            <v>#¡VALOR!</v>
          </cell>
          <cell r="FD850">
            <v>0</v>
          </cell>
          <cell r="FE850" t="str">
            <v>$ 0</v>
          </cell>
          <cell r="FF850" t="str">
            <v>#¡VALOR!</v>
          </cell>
          <cell r="FG850" t="str">
            <v>#¡VALOR!</v>
          </cell>
          <cell r="FH850"/>
          <cell r="FI850"/>
          <cell r="FJ850" t="str">
            <v>#N/D</v>
          </cell>
          <cell r="FK850" t="str">
            <v>#N/D</v>
          </cell>
          <cell r="FL850" t="str">
            <v>$850</v>
          </cell>
          <cell r="FM850" t="str">
            <v>#N/D</v>
          </cell>
          <cell r="FN850" t="str">
            <v>#N/D</v>
          </cell>
          <cell r="FO850" t="str">
            <v>#N/D</v>
          </cell>
          <cell r="FP850" t="str">
            <v>#N/D</v>
          </cell>
          <cell r="FQ850" t="str">
            <v>#¡REF!</v>
          </cell>
          <cell r="FR850" t="str">
            <v>#N/D</v>
          </cell>
          <cell r="FS850"/>
          <cell r="FT850"/>
          <cell r="FU850"/>
          <cell r="FV850">
            <v>0</v>
          </cell>
          <cell r="FW850" t="str">
            <v>#N/D</v>
          </cell>
          <cell r="FX850"/>
          <cell r="FY850"/>
          <cell r="FZ850"/>
          <cell r="GA850"/>
          <cell r="GB850"/>
          <cell r="GC850"/>
        </row>
        <row r="851">
          <cell r="A851"/>
          <cell r="B851"/>
          <cell r="C851">
            <v>2025</v>
          </cell>
          <cell r="D851"/>
          <cell r="E851"/>
          <cell r="F851"/>
          <cell r="G851"/>
          <cell r="H851"/>
          <cell r="I851"/>
          <cell r="J851"/>
          <cell r="K851"/>
          <cell r="L851"/>
          <cell r="M851"/>
          <cell r="N851"/>
          <cell r="O851"/>
          <cell r="P851"/>
          <cell r="Q851"/>
          <cell r="R851"/>
          <cell r="S851"/>
          <cell r="T851"/>
          <cell r="U851"/>
          <cell r="V851"/>
          <cell r="W851"/>
          <cell r="X851"/>
          <cell r="Y851"/>
          <cell r="Z851"/>
          <cell r="AA851"/>
          <cell r="AB851"/>
          <cell r="AC851"/>
          <cell r="AD851"/>
          <cell r="AE851"/>
          <cell r="AF851"/>
          <cell r="AG851"/>
          <cell r="AH851"/>
          <cell r="AI851"/>
          <cell r="AJ851"/>
          <cell r="AK851"/>
          <cell r="AL851"/>
          <cell r="AM851" t="str">
            <v>#¡VALOR!</v>
          </cell>
          <cell r="AN851">
            <v>0</v>
          </cell>
          <cell r="AO851"/>
          <cell r="AP851"/>
          <cell r="AQ851"/>
          <cell r="AR851"/>
          <cell r="AS851"/>
          <cell r="AT851"/>
          <cell r="AU851"/>
          <cell r="AV851"/>
          <cell r="AW851"/>
          <cell r="AX851"/>
          <cell r="AY851"/>
          <cell r="AZ851"/>
          <cell r="BA851"/>
          <cell r="BB851"/>
          <cell r="BC851"/>
          <cell r="BD851"/>
          <cell r="BE851"/>
          <cell r="BF851"/>
          <cell r="BG851"/>
          <cell r="BH851"/>
          <cell r="BI851"/>
          <cell r="BJ851"/>
          <cell r="BK851"/>
          <cell r="BL851"/>
          <cell r="BM851"/>
          <cell r="BN851"/>
          <cell r="BO851"/>
          <cell r="BP851"/>
          <cell r="BQ851"/>
          <cell r="BR851"/>
          <cell r="BS851"/>
          <cell r="BT851"/>
          <cell r="BU851"/>
          <cell r="BV851"/>
          <cell r="BW851"/>
          <cell r="BX851"/>
          <cell r="BY851"/>
          <cell r="BZ851"/>
          <cell r="CA851"/>
          <cell r="CB851"/>
          <cell r="CC851"/>
          <cell r="CD851"/>
          <cell r="CE851"/>
          <cell r="CF851"/>
          <cell r="CG851"/>
          <cell r="CH851"/>
          <cell r="CI851"/>
          <cell r="CJ851"/>
          <cell r="CK851"/>
          <cell r="CL851"/>
          <cell r="CM851"/>
          <cell r="CN851"/>
          <cell r="CO851"/>
          <cell r="CP851"/>
          <cell r="CQ851"/>
          <cell r="CR851"/>
          <cell r="CS851"/>
          <cell r="CT851"/>
          <cell r="CU851"/>
          <cell r="CV851"/>
          <cell r="CW851"/>
          <cell r="CX851"/>
          <cell r="CY851"/>
          <cell r="CZ851"/>
          <cell r="DA851"/>
          <cell r="DB851"/>
          <cell r="DC851"/>
          <cell r="DD851"/>
          <cell r="DE851"/>
          <cell r="DF851"/>
          <cell r="DG851"/>
          <cell r="DH851"/>
          <cell r="DI851"/>
          <cell r="DJ851"/>
          <cell r="DK851"/>
          <cell r="DL851"/>
          <cell r="DM851"/>
          <cell r="DN851"/>
          <cell r="DO851"/>
          <cell r="DP851"/>
          <cell r="DQ851"/>
          <cell r="DR851"/>
          <cell r="DS851"/>
          <cell r="DT851"/>
          <cell r="DU851"/>
          <cell r="DV851"/>
          <cell r="DW851"/>
          <cell r="DX851"/>
          <cell r="DY851"/>
          <cell r="DZ851"/>
          <cell r="EA851"/>
          <cell r="EB851"/>
          <cell r="EC851"/>
          <cell r="ED851"/>
          <cell r="EE851"/>
          <cell r="EF851"/>
          <cell r="EG851"/>
          <cell r="EH851"/>
          <cell r="EI851"/>
          <cell r="EJ851"/>
          <cell r="EK851"/>
          <cell r="EL851"/>
          <cell r="EM851"/>
          <cell r="EN851"/>
          <cell r="EO851"/>
          <cell r="EP851"/>
          <cell r="EQ851"/>
          <cell r="ER851"/>
          <cell r="ES851"/>
          <cell r="ET851"/>
          <cell r="EU851" t="str">
            <v>$ -</v>
          </cell>
          <cell r="EV851"/>
          <cell r="EW851"/>
          <cell r="EX851"/>
          <cell r="EY851"/>
          <cell r="EZ851"/>
          <cell r="FA851"/>
          <cell r="FB851">
            <v>0</v>
          </cell>
          <cell r="FC851" t="str">
            <v>#¡VALOR!</v>
          </cell>
          <cell r="FD851">
            <v>0</v>
          </cell>
          <cell r="FE851" t="str">
            <v>$ 0</v>
          </cell>
          <cell r="FF851" t="str">
            <v>#¡VALOR!</v>
          </cell>
          <cell r="FG851" t="str">
            <v>#¡VALOR!</v>
          </cell>
          <cell r="FH851"/>
          <cell r="FI851"/>
          <cell r="FJ851" t="str">
            <v>#N/D</v>
          </cell>
          <cell r="FK851" t="str">
            <v>#N/D</v>
          </cell>
          <cell r="FL851" t="str">
            <v>$851</v>
          </cell>
          <cell r="FM851" t="str">
            <v>#N/D</v>
          </cell>
          <cell r="FN851" t="str">
            <v>#N/D</v>
          </cell>
          <cell r="FO851" t="str">
            <v>#N/D</v>
          </cell>
          <cell r="FP851" t="str">
            <v>#N/D</v>
          </cell>
          <cell r="FQ851" t="str">
            <v>#¡REF!</v>
          </cell>
          <cell r="FR851" t="str">
            <v>#N/D</v>
          </cell>
          <cell r="FS851"/>
          <cell r="FT851"/>
          <cell r="FU851"/>
          <cell r="FV851">
            <v>0</v>
          </cell>
          <cell r="FW851" t="str">
            <v>#N/D</v>
          </cell>
          <cell r="FX851"/>
          <cell r="FY851"/>
          <cell r="FZ851"/>
          <cell r="GA851"/>
          <cell r="GB851"/>
          <cell r="GC851"/>
        </row>
        <row r="852">
          <cell r="A852"/>
          <cell r="B852"/>
          <cell r="C852">
            <v>2025</v>
          </cell>
          <cell r="D852"/>
          <cell r="E852"/>
          <cell r="F852"/>
          <cell r="G852"/>
          <cell r="H852"/>
          <cell r="I852"/>
          <cell r="J852"/>
          <cell r="K852"/>
          <cell r="L852"/>
          <cell r="M852"/>
          <cell r="N852"/>
          <cell r="O852"/>
          <cell r="P852"/>
          <cell r="Q852"/>
          <cell r="R852"/>
          <cell r="S852"/>
          <cell r="T852"/>
          <cell r="U852"/>
          <cell r="V852"/>
          <cell r="W852"/>
          <cell r="X852"/>
          <cell r="Y852"/>
          <cell r="Z852"/>
          <cell r="AA852"/>
          <cell r="AB852"/>
          <cell r="AC852"/>
          <cell r="AD852"/>
          <cell r="AE852"/>
          <cell r="AF852"/>
          <cell r="AG852"/>
          <cell r="AH852"/>
          <cell r="AI852"/>
          <cell r="AJ852"/>
          <cell r="AK852"/>
          <cell r="AL852"/>
          <cell r="AM852" t="str">
            <v>#¡VALOR!</v>
          </cell>
          <cell r="AN852">
            <v>0</v>
          </cell>
          <cell r="AO852"/>
          <cell r="AP852"/>
          <cell r="AQ852"/>
          <cell r="AR852"/>
          <cell r="AS852"/>
          <cell r="AT852"/>
          <cell r="AU852"/>
          <cell r="AV852"/>
          <cell r="AW852"/>
          <cell r="AX852"/>
          <cell r="AY852"/>
          <cell r="AZ852"/>
          <cell r="BA852"/>
          <cell r="BB852"/>
          <cell r="BC852"/>
          <cell r="BD852"/>
          <cell r="BE852"/>
          <cell r="BF852"/>
          <cell r="BG852"/>
          <cell r="BH852"/>
          <cell r="BI852"/>
          <cell r="BJ852"/>
          <cell r="BK852"/>
          <cell r="BL852"/>
          <cell r="BM852"/>
          <cell r="BN852"/>
          <cell r="BO852"/>
          <cell r="BP852"/>
          <cell r="BQ852"/>
          <cell r="BR852"/>
          <cell r="BS852"/>
          <cell r="BT852"/>
          <cell r="BU852"/>
          <cell r="BV852"/>
          <cell r="BW852"/>
          <cell r="BX852"/>
          <cell r="BY852"/>
          <cell r="BZ852"/>
          <cell r="CA852"/>
          <cell r="CB852"/>
          <cell r="CC852"/>
          <cell r="CD852"/>
          <cell r="CE852"/>
          <cell r="CF852"/>
          <cell r="CG852"/>
          <cell r="CH852"/>
          <cell r="CI852"/>
          <cell r="CJ852"/>
          <cell r="CK852"/>
          <cell r="CL852"/>
          <cell r="CM852"/>
          <cell r="CN852"/>
          <cell r="CO852"/>
          <cell r="CP852"/>
          <cell r="CQ852"/>
          <cell r="CR852"/>
          <cell r="CS852"/>
          <cell r="CT852"/>
          <cell r="CU852"/>
          <cell r="CV852"/>
          <cell r="CW852"/>
          <cell r="CX852"/>
          <cell r="CY852"/>
          <cell r="CZ852"/>
          <cell r="DA852"/>
          <cell r="DB852"/>
          <cell r="DC852"/>
          <cell r="DD852"/>
          <cell r="DE852"/>
          <cell r="DF852"/>
          <cell r="DG852"/>
          <cell r="DH852"/>
          <cell r="DI852"/>
          <cell r="DJ852"/>
          <cell r="DK852"/>
          <cell r="DL852"/>
          <cell r="DM852"/>
          <cell r="DN852"/>
          <cell r="DO852"/>
          <cell r="DP852"/>
          <cell r="DQ852"/>
          <cell r="DR852"/>
          <cell r="DS852"/>
          <cell r="DT852"/>
          <cell r="DU852"/>
          <cell r="DV852"/>
          <cell r="DW852"/>
          <cell r="DX852"/>
          <cell r="DY852"/>
          <cell r="DZ852"/>
          <cell r="EA852"/>
          <cell r="EB852"/>
          <cell r="EC852"/>
          <cell r="ED852"/>
          <cell r="EE852"/>
          <cell r="EF852"/>
          <cell r="EG852"/>
          <cell r="EH852"/>
          <cell r="EI852"/>
          <cell r="EJ852"/>
          <cell r="EK852"/>
          <cell r="EL852"/>
          <cell r="EM852"/>
          <cell r="EN852"/>
          <cell r="EO852"/>
          <cell r="EP852"/>
          <cell r="EQ852"/>
          <cell r="ER852"/>
          <cell r="ES852"/>
          <cell r="ET852"/>
          <cell r="EU852" t="str">
            <v>$ -</v>
          </cell>
          <cell r="EV852"/>
          <cell r="EW852"/>
          <cell r="EX852"/>
          <cell r="EY852"/>
          <cell r="EZ852"/>
          <cell r="FA852"/>
          <cell r="FB852">
            <v>0</v>
          </cell>
          <cell r="FC852" t="str">
            <v>#¡VALOR!</v>
          </cell>
          <cell r="FD852">
            <v>0</v>
          </cell>
          <cell r="FE852" t="str">
            <v>$ 0</v>
          </cell>
          <cell r="FF852" t="str">
            <v>#¡VALOR!</v>
          </cell>
          <cell r="FG852" t="str">
            <v>#¡VALOR!</v>
          </cell>
          <cell r="FH852"/>
          <cell r="FI852"/>
          <cell r="FJ852" t="str">
            <v>#N/D</v>
          </cell>
          <cell r="FK852" t="str">
            <v>#N/D</v>
          </cell>
          <cell r="FL852" t="str">
            <v>$852</v>
          </cell>
          <cell r="FM852" t="str">
            <v>#N/D</v>
          </cell>
          <cell r="FN852" t="str">
            <v>#N/D</v>
          </cell>
          <cell r="FO852" t="str">
            <v>#N/D</v>
          </cell>
          <cell r="FP852" t="str">
            <v>#N/D</v>
          </cell>
          <cell r="FQ852" t="str">
            <v>#¡REF!</v>
          </cell>
          <cell r="FR852" t="str">
            <v>#N/D</v>
          </cell>
          <cell r="FS852"/>
          <cell r="FT852"/>
          <cell r="FU852"/>
          <cell r="FV852">
            <v>0</v>
          </cell>
          <cell r="FW852" t="str">
            <v>#N/D</v>
          </cell>
          <cell r="FX852"/>
          <cell r="FY852"/>
          <cell r="FZ852"/>
          <cell r="GA852"/>
          <cell r="GB852"/>
          <cell r="GC852"/>
        </row>
        <row r="853">
          <cell r="A853"/>
          <cell r="B853"/>
          <cell r="C853">
            <v>2025</v>
          </cell>
          <cell r="D853"/>
          <cell r="E853"/>
          <cell r="F853"/>
          <cell r="G853"/>
          <cell r="H853"/>
          <cell r="I853"/>
          <cell r="J853"/>
          <cell r="K853"/>
          <cell r="L853"/>
          <cell r="M853"/>
          <cell r="N853"/>
          <cell r="O853"/>
          <cell r="P853"/>
          <cell r="Q853"/>
          <cell r="R853"/>
          <cell r="S853"/>
          <cell r="T853"/>
          <cell r="U853"/>
          <cell r="V853"/>
          <cell r="W853"/>
          <cell r="X853"/>
          <cell r="Y853"/>
          <cell r="Z853"/>
          <cell r="AA853"/>
          <cell r="AB853"/>
          <cell r="AC853"/>
          <cell r="AD853"/>
          <cell r="AE853"/>
          <cell r="AF853"/>
          <cell r="AG853"/>
          <cell r="AH853"/>
          <cell r="AI853"/>
          <cell r="AJ853"/>
          <cell r="AK853"/>
          <cell r="AL853"/>
          <cell r="AM853" t="str">
            <v>#¡VALOR!</v>
          </cell>
          <cell r="AN853">
            <v>0</v>
          </cell>
          <cell r="AO853"/>
          <cell r="AP853"/>
          <cell r="AQ853"/>
          <cell r="AR853"/>
          <cell r="AS853"/>
          <cell r="AT853"/>
          <cell r="AU853"/>
          <cell r="AV853"/>
          <cell r="AW853"/>
          <cell r="AX853"/>
          <cell r="AY853"/>
          <cell r="AZ853"/>
          <cell r="BA853"/>
          <cell r="BB853"/>
          <cell r="BC853"/>
          <cell r="BD853"/>
          <cell r="BE853"/>
          <cell r="BF853"/>
          <cell r="BG853"/>
          <cell r="BH853"/>
          <cell r="BI853"/>
          <cell r="BJ853"/>
          <cell r="BK853"/>
          <cell r="BL853"/>
          <cell r="BM853"/>
          <cell r="BN853"/>
          <cell r="BO853"/>
          <cell r="BP853"/>
          <cell r="BQ853"/>
          <cell r="BR853"/>
          <cell r="BS853"/>
          <cell r="BT853"/>
          <cell r="BU853"/>
          <cell r="BV853"/>
          <cell r="BW853"/>
          <cell r="BX853"/>
          <cell r="BY853"/>
          <cell r="BZ853"/>
          <cell r="CA853"/>
          <cell r="CB853"/>
          <cell r="CC853"/>
          <cell r="CD853"/>
          <cell r="CE853"/>
          <cell r="CF853"/>
          <cell r="CG853"/>
          <cell r="CH853"/>
          <cell r="CI853"/>
          <cell r="CJ853"/>
          <cell r="CK853"/>
          <cell r="CL853"/>
          <cell r="CM853"/>
          <cell r="CN853"/>
          <cell r="CO853"/>
          <cell r="CP853"/>
          <cell r="CQ853"/>
          <cell r="CR853"/>
          <cell r="CS853"/>
          <cell r="CT853"/>
          <cell r="CU853"/>
          <cell r="CV853"/>
          <cell r="CW853"/>
          <cell r="CX853"/>
          <cell r="CY853"/>
          <cell r="CZ853"/>
          <cell r="DA853"/>
          <cell r="DB853"/>
          <cell r="DC853"/>
          <cell r="DD853"/>
          <cell r="DE853"/>
          <cell r="DF853"/>
          <cell r="DG853"/>
          <cell r="DH853"/>
          <cell r="DI853"/>
          <cell r="DJ853"/>
          <cell r="DK853"/>
          <cell r="DL853"/>
          <cell r="DM853"/>
          <cell r="DN853"/>
          <cell r="DO853"/>
          <cell r="DP853"/>
          <cell r="DQ853"/>
          <cell r="DR853"/>
          <cell r="DS853"/>
          <cell r="DT853"/>
          <cell r="DU853"/>
          <cell r="DV853"/>
          <cell r="DW853"/>
          <cell r="DX853"/>
          <cell r="DY853"/>
          <cell r="DZ853"/>
          <cell r="EA853"/>
          <cell r="EB853"/>
          <cell r="EC853"/>
          <cell r="ED853"/>
          <cell r="EE853"/>
          <cell r="EF853"/>
          <cell r="EG853"/>
          <cell r="EH853"/>
          <cell r="EI853"/>
          <cell r="EJ853"/>
          <cell r="EK853"/>
          <cell r="EL853"/>
          <cell r="EM853"/>
          <cell r="EN853"/>
          <cell r="EO853"/>
          <cell r="EP853"/>
          <cell r="EQ853"/>
          <cell r="ER853"/>
          <cell r="ES853"/>
          <cell r="ET853"/>
          <cell r="EU853" t="str">
            <v>$ -</v>
          </cell>
          <cell r="EV853"/>
          <cell r="EW853"/>
          <cell r="EX853"/>
          <cell r="EY853"/>
          <cell r="EZ853"/>
          <cell r="FA853"/>
          <cell r="FB853">
            <v>0</v>
          </cell>
          <cell r="FC853" t="str">
            <v>#¡VALOR!</v>
          </cell>
          <cell r="FD853">
            <v>0</v>
          </cell>
          <cell r="FE853" t="str">
            <v>$ 0</v>
          </cell>
          <cell r="FF853" t="str">
            <v>#¡VALOR!</v>
          </cell>
          <cell r="FG853" t="str">
            <v>#¡VALOR!</v>
          </cell>
          <cell r="FH853"/>
          <cell r="FI853"/>
          <cell r="FJ853" t="str">
            <v>#N/D</v>
          </cell>
          <cell r="FK853" t="str">
            <v>#N/D</v>
          </cell>
          <cell r="FL853" t="str">
            <v>$853</v>
          </cell>
          <cell r="FM853" t="str">
            <v>#N/D</v>
          </cell>
          <cell r="FN853" t="str">
            <v>#N/D</v>
          </cell>
          <cell r="FO853" t="str">
            <v>#N/D</v>
          </cell>
          <cell r="FP853" t="str">
            <v>#N/D</v>
          </cell>
          <cell r="FQ853" t="str">
            <v>#¡REF!</v>
          </cell>
          <cell r="FR853" t="str">
            <v>#N/D</v>
          </cell>
          <cell r="FS853"/>
          <cell r="FT853"/>
          <cell r="FU853"/>
          <cell r="FV853">
            <v>0</v>
          </cell>
          <cell r="FW853" t="str">
            <v>#N/D</v>
          </cell>
          <cell r="FX853"/>
          <cell r="FY853"/>
          <cell r="FZ853"/>
          <cell r="GA853"/>
          <cell r="GB853"/>
          <cell r="GC853"/>
        </row>
        <row r="854">
          <cell r="A854"/>
          <cell r="B854"/>
          <cell r="C854">
            <v>2025</v>
          </cell>
          <cell r="D854"/>
          <cell r="E854"/>
          <cell r="F854"/>
          <cell r="G854"/>
          <cell r="H854"/>
          <cell r="I854"/>
          <cell r="J854"/>
          <cell r="K854"/>
          <cell r="L854"/>
          <cell r="M854"/>
          <cell r="N854"/>
          <cell r="O854"/>
          <cell r="P854"/>
          <cell r="Q854"/>
          <cell r="R854"/>
          <cell r="S854"/>
          <cell r="T854"/>
          <cell r="U854"/>
          <cell r="V854"/>
          <cell r="W854"/>
          <cell r="X854"/>
          <cell r="Y854"/>
          <cell r="Z854"/>
          <cell r="AA854"/>
          <cell r="AB854"/>
          <cell r="AC854"/>
          <cell r="AD854"/>
          <cell r="AE854"/>
          <cell r="AF854"/>
          <cell r="AG854"/>
          <cell r="AH854"/>
          <cell r="AI854"/>
          <cell r="AJ854"/>
          <cell r="AK854"/>
          <cell r="AL854"/>
          <cell r="AM854" t="str">
            <v>#¡VALOR!</v>
          </cell>
          <cell r="AN854">
            <v>0</v>
          </cell>
          <cell r="AO854"/>
          <cell r="AP854"/>
          <cell r="AQ854"/>
          <cell r="AR854"/>
          <cell r="AS854"/>
          <cell r="AT854"/>
          <cell r="AU854"/>
          <cell r="AV854"/>
          <cell r="AW854"/>
          <cell r="AX854"/>
          <cell r="AY854"/>
          <cell r="AZ854"/>
          <cell r="BA854"/>
          <cell r="BB854"/>
          <cell r="BC854"/>
          <cell r="BD854"/>
          <cell r="BE854"/>
          <cell r="BF854"/>
          <cell r="BG854"/>
          <cell r="BH854"/>
          <cell r="BI854"/>
          <cell r="BJ854"/>
          <cell r="BK854"/>
          <cell r="BL854"/>
          <cell r="BM854"/>
          <cell r="BN854"/>
          <cell r="BO854"/>
          <cell r="BP854"/>
          <cell r="BQ854"/>
          <cell r="BR854"/>
          <cell r="BS854"/>
          <cell r="BT854"/>
          <cell r="BU854"/>
          <cell r="BV854"/>
          <cell r="BW854"/>
          <cell r="BX854"/>
          <cell r="BY854"/>
          <cell r="BZ854"/>
          <cell r="CA854"/>
          <cell r="CB854"/>
          <cell r="CC854"/>
          <cell r="CD854"/>
          <cell r="CE854"/>
          <cell r="CF854"/>
          <cell r="CG854"/>
          <cell r="CH854"/>
          <cell r="CI854"/>
          <cell r="CJ854"/>
          <cell r="CK854"/>
          <cell r="CL854"/>
          <cell r="CM854"/>
          <cell r="CN854"/>
          <cell r="CO854"/>
          <cell r="CP854"/>
          <cell r="CQ854"/>
          <cell r="CR854"/>
          <cell r="CS854"/>
          <cell r="CT854"/>
          <cell r="CU854"/>
          <cell r="CV854"/>
          <cell r="CW854"/>
          <cell r="CX854"/>
          <cell r="CY854"/>
          <cell r="CZ854"/>
          <cell r="DA854"/>
          <cell r="DB854"/>
          <cell r="DC854"/>
          <cell r="DD854"/>
          <cell r="DE854"/>
          <cell r="DF854"/>
          <cell r="DG854"/>
          <cell r="DH854"/>
          <cell r="DI854"/>
          <cell r="DJ854"/>
          <cell r="DK854"/>
          <cell r="DL854"/>
          <cell r="DM854"/>
          <cell r="DN854"/>
          <cell r="DO854"/>
          <cell r="DP854"/>
          <cell r="DQ854"/>
          <cell r="DR854"/>
          <cell r="DS854"/>
          <cell r="DT854"/>
          <cell r="DU854"/>
          <cell r="DV854"/>
          <cell r="DW854"/>
          <cell r="DX854"/>
          <cell r="DY854"/>
          <cell r="DZ854"/>
          <cell r="EA854"/>
          <cell r="EB854"/>
          <cell r="EC854"/>
          <cell r="ED854"/>
          <cell r="EE854"/>
          <cell r="EF854"/>
          <cell r="EG854"/>
          <cell r="EH854"/>
          <cell r="EI854"/>
          <cell r="EJ854"/>
          <cell r="EK854"/>
          <cell r="EL854"/>
          <cell r="EM854"/>
          <cell r="EN854"/>
          <cell r="EO854"/>
          <cell r="EP854"/>
          <cell r="EQ854"/>
          <cell r="ER854"/>
          <cell r="ES854"/>
          <cell r="ET854"/>
          <cell r="EU854" t="str">
            <v>$ -</v>
          </cell>
          <cell r="EV854"/>
          <cell r="EW854"/>
          <cell r="EX854"/>
          <cell r="EY854"/>
          <cell r="EZ854"/>
          <cell r="FA854"/>
          <cell r="FB854">
            <v>0</v>
          </cell>
          <cell r="FC854" t="str">
            <v>#¡VALOR!</v>
          </cell>
          <cell r="FD854">
            <v>0</v>
          </cell>
          <cell r="FE854" t="str">
            <v>$ 0</v>
          </cell>
          <cell r="FF854" t="str">
            <v>#¡VALOR!</v>
          </cell>
          <cell r="FG854" t="str">
            <v>#¡VALOR!</v>
          </cell>
          <cell r="FH854"/>
          <cell r="FI854"/>
          <cell r="FJ854" t="str">
            <v>#N/D</v>
          </cell>
          <cell r="FK854" t="str">
            <v>#N/D</v>
          </cell>
          <cell r="FL854" t="str">
            <v>$854</v>
          </cell>
          <cell r="FM854" t="str">
            <v>#N/D</v>
          </cell>
          <cell r="FN854" t="str">
            <v>#N/D</v>
          </cell>
          <cell r="FO854" t="str">
            <v>#N/D</v>
          </cell>
          <cell r="FP854" t="str">
            <v>#N/D</v>
          </cell>
          <cell r="FQ854" t="str">
            <v>#¡REF!</v>
          </cell>
          <cell r="FR854" t="str">
            <v>#N/D</v>
          </cell>
          <cell r="FS854"/>
          <cell r="FT854"/>
          <cell r="FU854"/>
          <cell r="FV854">
            <v>0</v>
          </cell>
          <cell r="FW854" t="str">
            <v>#N/D</v>
          </cell>
          <cell r="FX854"/>
          <cell r="FY854"/>
          <cell r="FZ854"/>
          <cell r="GA854"/>
          <cell r="GB854"/>
          <cell r="GC854"/>
        </row>
        <row r="855">
          <cell r="A855"/>
          <cell r="B855"/>
          <cell r="C855">
            <v>2025</v>
          </cell>
          <cell r="D855"/>
          <cell r="E855"/>
          <cell r="F855"/>
          <cell r="G855"/>
          <cell r="H855"/>
          <cell r="I855"/>
          <cell r="J855"/>
          <cell r="K855"/>
          <cell r="L855"/>
          <cell r="M855"/>
          <cell r="N855"/>
          <cell r="O855"/>
          <cell r="P855"/>
          <cell r="Q855"/>
          <cell r="R855"/>
          <cell r="S855"/>
          <cell r="T855"/>
          <cell r="U855"/>
          <cell r="V855"/>
          <cell r="W855"/>
          <cell r="X855"/>
          <cell r="Y855"/>
          <cell r="Z855"/>
          <cell r="AA855"/>
          <cell r="AB855"/>
          <cell r="AC855"/>
          <cell r="AD855"/>
          <cell r="AE855"/>
          <cell r="AF855"/>
          <cell r="AG855"/>
          <cell r="AH855"/>
          <cell r="AI855"/>
          <cell r="AJ855"/>
          <cell r="AK855"/>
          <cell r="AL855"/>
          <cell r="AM855" t="str">
            <v>#¡VALOR!</v>
          </cell>
          <cell r="AN855">
            <v>0</v>
          </cell>
          <cell r="AO855"/>
          <cell r="AP855"/>
          <cell r="AQ855"/>
          <cell r="AR855"/>
          <cell r="AS855"/>
          <cell r="AT855"/>
          <cell r="AU855"/>
          <cell r="AV855"/>
          <cell r="AW855"/>
          <cell r="AX855"/>
          <cell r="AY855"/>
          <cell r="AZ855"/>
          <cell r="BA855"/>
          <cell r="BB855"/>
          <cell r="BC855"/>
          <cell r="BD855"/>
          <cell r="BE855"/>
          <cell r="BF855"/>
          <cell r="BG855"/>
          <cell r="BH855"/>
          <cell r="BI855"/>
          <cell r="BJ855"/>
          <cell r="BK855"/>
          <cell r="BL855"/>
          <cell r="BM855"/>
          <cell r="BN855"/>
          <cell r="BO855"/>
          <cell r="BP855"/>
          <cell r="BQ855"/>
          <cell r="BR855"/>
          <cell r="BS855"/>
          <cell r="BT855"/>
          <cell r="BU855"/>
          <cell r="BV855"/>
          <cell r="BW855"/>
          <cell r="BX855"/>
          <cell r="BY855"/>
          <cell r="BZ855"/>
          <cell r="CA855"/>
          <cell r="CB855"/>
          <cell r="CC855"/>
          <cell r="CD855"/>
          <cell r="CE855"/>
          <cell r="CF855"/>
          <cell r="CG855"/>
          <cell r="CH855"/>
          <cell r="CI855"/>
          <cell r="CJ855"/>
          <cell r="CK855"/>
          <cell r="CL855"/>
          <cell r="CM855"/>
          <cell r="CN855"/>
          <cell r="CO855"/>
          <cell r="CP855"/>
          <cell r="CQ855"/>
          <cell r="CR855"/>
          <cell r="CS855"/>
          <cell r="CT855"/>
          <cell r="CU855"/>
          <cell r="CV855"/>
          <cell r="CW855"/>
          <cell r="CX855"/>
          <cell r="CY855"/>
          <cell r="CZ855"/>
          <cell r="DA855"/>
          <cell r="DB855"/>
          <cell r="DC855"/>
          <cell r="DD855"/>
          <cell r="DE855"/>
          <cell r="DF855"/>
          <cell r="DG855"/>
          <cell r="DH855"/>
          <cell r="DI855"/>
          <cell r="DJ855"/>
          <cell r="DK855"/>
          <cell r="DL855"/>
          <cell r="DM855"/>
          <cell r="DN855"/>
          <cell r="DO855"/>
          <cell r="DP855"/>
          <cell r="DQ855"/>
          <cell r="DR855"/>
          <cell r="DS855"/>
          <cell r="DT855"/>
          <cell r="DU855"/>
          <cell r="DV855"/>
          <cell r="DW855"/>
          <cell r="DX855"/>
          <cell r="DY855"/>
          <cell r="DZ855"/>
          <cell r="EA855"/>
          <cell r="EB855"/>
          <cell r="EC855"/>
          <cell r="ED855"/>
          <cell r="EE855"/>
          <cell r="EF855"/>
          <cell r="EG855"/>
          <cell r="EH855"/>
          <cell r="EI855"/>
          <cell r="EJ855"/>
          <cell r="EK855"/>
          <cell r="EL855"/>
          <cell r="EM855"/>
          <cell r="EN855"/>
          <cell r="EO855"/>
          <cell r="EP855"/>
          <cell r="EQ855"/>
          <cell r="ER855"/>
          <cell r="ES855"/>
          <cell r="ET855"/>
          <cell r="EU855" t="str">
            <v>$ -</v>
          </cell>
          <cell r="EV855"/>
          <cell r="EW855"/>
          <cell r="EX855"/>
          <cell r="EY855"/>
          <cell r="EZ855"/>
          <cell r="FA855"/>
          <cell r="FB855">
            <v>0</v>
          </cell>
          <cell r="FC855" t="str">
            <v>#¡VALOR!</v>
          </cell>
          <cell r="FD855">
            <v>0</v>
          </cell>
          <cell r="FE855" t="str">
            <v>$ 0</v>
          </cell>
          <cell r="FF855" t="str">
            <v>#¡VALOR!</v>
          </cell>
          <cell r="FG855" t="str">
            <v>#¡VALOR!</v>
          </cell>
          <cell r="FH855"/>
          <cell r="FI855"/>
          <cell r="FJ855" t="str">
            <v>#N/D</v>
          </cell>
          <cell r="FK855" t="str">
            <v>#N/D</v>
          </cell>
          <cell r="FL855" t="str">
            <v>$855</v>
          </cell>
          <cell r="FM855" t="str">
            <v>#N/D</v>
          </cell>
          <cell r="FN855" t="str">
            <v>#N/D</v>
          </cell>
          <cell r="FO855" t="str">
            <v>#N/D</v>
          </cell>
          <cell r="FP855" t="str">
            <v>#N/D</v>
          </cell>
          <cell r="FQ855" t="str">
            <v>#¡REF!</v>
          </cell>
          <cell r="FR855" t="str">
            <v>#N/D</v>
          </cell>
          <cell r="FS855"/>
          <cell r="FT855"/>
          <cell r="FU855"/>
          <cell r="FV855">
            <v>0</v>
          </cell>
          <cell r="FW855" t="str">
            <v>#N/D</v>
          </cell>
          <cell r="FX855"/>
          <cell r="FY855"/>
          <cell r="FZ855"/>
          <cell r="GA855"/>
          <cell r="GB855"/>
          <cell r="GC855"/>
        </row>
        <row r="856">
          <cell r="A856"/>
          <cell r="B856"/>
          <cell r="C856">
            <v>2025</v>
          </cell>
          <cell r="D856"/>
          <cell r="E856"/>
          <cell r="F856"/>
          <cell r="G856"/>
          <cell r="H856"/>
          <cell r="I856"/>
          <cell r="J856"/>
          <cell r="K856"/>
          <cell r="L856"/>
          <cell r="M856"/>
          <cell r="N856"/>
          <cell r="O856"/>
          <cell r="P856"/>
          <cell r="Q856"/>
          <cell r="R856"/>
          <cell r="S856"/>
          <cell r="T856"/>
          <cell r="U856"/>
          <cell r="V856"/>
          <cell r="W856"/>
          <cell r="X856"/>
          <cell r="Y856"/>
          <cell r="Z856"/>
          <cell r="AA856"/>
          <cell r="AB856"/>
          <cell r="AC856"/>
          <cell r="AD856"/>
          <cell r="AE856"/>
          <cell r="AF856"/>
          <cell r="AG856"/>
          <cell r="AH856"/>
          <cell r="AI856"/>
          <cell r="AJ856"/>
          <cell r="AK856"/>
          <cell r="AL856"/>
          <cell r="AM856" t="str">
            <v>#¡VALOR!</v>
          </cell>
          <cell r="AN856">
            <v>0</v>
          </cell>
          <cell r="AO856"/>
          <cell r="AP856"/>
          <cell r="AQ856"/>
          <cell r="AR856"/>
          <cell r="AS856"/>
          <cell r="AT856"/>
          <cell r="AU856"/>
          <cell r="AV856"/>
          <cell r="AW856"/>
          <cell r="AX856"/>
          <cell r="AY856"/>
          <cell r="AZ856"/>
          <cell r="BA856"/>
          <cell r="BB856"/>
          <cell r="BC856"/>
          <cell r="BD856"/>
          <cell r="BE856"/>
          <cell r="BF856"/>
          <cell r="BG856"/>
          <cell r="BH856"/>
          <cell r="BI856"/>
          <cell r="BJ856"/>
          <cell r="BK856"/>
          <cell r="BL856"/>
          <cell r="BM856"/>
          <cell r="BN856"/>
          <cell r="BO856"/>
          <cell r="BP856"/>
          <cell r="BQ856"/>
          <cell r="BR856"/>
          <cell r="BS856"/>
          <cell r="BT856"/>
          <cell r="BU856"/>
          <cell r="BV856"/>
          <cell r="BW856"/>
          <cell r="BX856"/>
          <cell r="BY856"/>
          <cell r="BZ856"/>
          <cell r="CA856"/>
          <cell r="CB856"/>
          <cell r="CC856"/>
          <cell r="CD856"/>
          <cell r="CE856"/>
          <cell r="CF856"/>
          <cell r="CG856"/>
          <cell r="CH856"/>
          <cell r="CI856"/>
          <cell r="CJ856"/>
          <cell r="CK856"/>
          <cell r="CL856"/>
          <cell r="CM856"/>
          <cell r="CN856"/>
          <cell r="CO856"/>
          <cell r="CP856"/>
          <cell r="CQ856"/>
          <cell r="CR856"/>
          <cell r="CS856"/>
          <cell r="CT856"/>
          <cell r="CU856"/>
          <cell r="CV856"/>
          <cell r="CW856"/>
          <cell r="CX856"/>
          <cell r="CY856"/>
          <cell r="CZ856"/>
          <cell r="DA856"/>
          <cell r="DB856"/>
          <cell r="DC856"/>
          <cell r="DD856"/>
          <cell r="DE856"/>
          <cell r="DF856"/>
          <cell r="DG856"/>
          <cell r="DH856"/>
          <cell r="DI856"/>
          <cell r="DJ856"/>
          <cell r="DK856"/>
          <cell r="DL856"/>
          <cell r="DM856"/>
          <cell r="DN856"/>
          <cell r="DO856"/>
          <cell r="DP856"/>
          <cell r="DQ856"/>
          <cell r="DR856"/>
          <cell r="DS856"/>
          <cell r="DT856"/>
          <cell r="DU856"/>
          <cell r="DV856"/>
          <cell r="DW856"/>
          <cell r="DX856"/>
          <cell r="DY856"/>
          <cell r="DZ856"/>
          <cell r="EA856"/>
          <cell r="EB856"/>
          <cell r="EC856"/>
          <cell r="ED856"/>
          <cell r="EE856"/>
          <cell r="EF856"/>
          <cell r="EG856"/>
          <cell r="EH856"/>
          <cell r="EI856"/>
          <cell r="EJ856"/>
          <cell r="EK856"/>
          <cell r="EL856"/>
          <cell r="EM856"/>
          <cell r="EN856"/>
          <cell r="EO856"/>
          <cell r="EP856"/>
          <cell r="EQ856"/>
          <cell r="ER856"/>
          <cell r="ES856"/>
          <cell r="ET856"/>
          <cell r="EU856" t="str">
            <v>$ -</v>
          </cell>
          <cell r="EV856"/>
          <cell r="EW856"/>
          <cell r="EX856"/>
          <cell r="EY856"/>
          <cell r="EZ856"/>
          <cell r="FA856"/>
          <cell r="FB856">
            <v>0</v>
          </cell>
          <cell r="FC856" t="str">
            <v>#¡VALOR!</v>
          </cell>
          <cell r="FD856">
            <v>0</v>
          </cell>
          <cell r="FE856" t="str">
            <v>$ 0</v>
          </cell>
          <cell r="FF856" t="str">
            <v>#¡VALOR!</v>
          </cell>
          <cell r="FG856" t="str">
            <v>#¡VALOR!</v>
          </cell>
          <cell r="FH856"/>
          <cell r="FI856"/>
          <cell r="FJ856" t="str">
            <v>#N/D</v>
          </cell>
          <cell r="FK856" t="str">
            <v>#N/D</v>
          </cell>
          <cell r="FL856" t="str">
            <v>$856</v>
          </cell>
          <cell r="FM856" t="str">
            <v>#N/D</v>
          </cell>
          <cell r="FN856" t="str">
            <v>#N/D</v>
          </cell>
          <cell r="FO856" t="str">
            <v>#N/D</v>
          </cell>
          <cell r="FP856" t="str">
            <v>#N/D</v>
          </cell>
          <cell r="FQ856" t="str">
            <v>#¡REF!</v>
          </cell>
          <cell r="FR856" t="str">
            <v>#N/D</v>
          </cell>
          <cell r="FS856"/>
          <cell r="FT856"/>
          <cell r="FU856"/>
          <cell r="FV856">
            <v>0</v>
          </cell>
          <cell r="FW856" t="str">
            <v>#N/D</v>
          </cell>
          <cell r="FX856"/>
          <cell r="FY856"/>
          <cell r="FZ856"/>
          <cell r="GA856"/>
          <cell r="GB856"/>
          <cell r="GC856"/>
        </row>
        <row r="857">
          <cell r="A857"/>
          <cell r="B857"/>
          <cell r="C857">
            <v>2025</v>
          </cell>
          <cell r="D857"/>
          <cell r="E857"/>
          <cell r="F857"/>
          <cell r="G857"/>
          <cell r="H857"/>
          <cell r="I857"/>
          <cell r="J857"/>
          <cell r="K857"/>
          <cell r="L857"/>
          <cell r="M857"/>
          <cell r="N857"/>
          <cell r="O857"/>
          <cell r="P857"/>
          <cell r="Q857"/>
          <cell r="R857"/>
          <cell r="S857"/>
          <cell r="T857"/>
          <cell r="U857"/>
          <cell r="V857"/>
          <cell r="W857"/>
          <cell r="X857"/>
          <cell r="Y857"/>
          <cell r="Z857"/>
          <cell r="AA857"/>
          <cell r="AB857"/>
          <cell r="AC857"/>
          <cell r="AD857"/>
          <cell r="AE857"/>
          <cell r="AF857"/>
          <cell r="AG857"/>
          <cell r="AH857"/>
          <cell r="AI857"/>
          <cell r="AJ857"/>
          <cell r="AK857"/>
          <cell r="AL857"/>
          <cell r="AM857" t="str">
            <v>#¡VALOR!</v>
          </cell>
          <cell r="AN857">
            <v>0</v>
          </cell>
          <cell r="AO857"/>
          <cell r="AP857"/>
          <cell r="AQ857"/>
          <cell r="AR857"/>
          <cell r="AS857"/>
          <cell r="AT857"/>
          <cell r="AU857"/>
          <cell r="AV857"/>
          <cell r="AW857"/>
          <cell r="AX857"/>
          <cell r="AY857"/>
          <cell r="AZ857"/>
          <cell r="BA857"/>
          <cell r="BB857"/>
          <cell r="BC857"/>
          <cell r="BD857"/>
          <cell r="BE857"/>
          <cell r="BF857"/>
          <cell r="BG857"/>
          <cell r="BH857"/>
          <cell r="BI857"/>
          <cell r="BJ857"/>
          <cell r="BK857"/>
          <cell r="BL857"/>
          <cell r="BM857"/>
          <cell r="BN857"/>
          <cell r="BO857"/>
          <cell r="BP857"/>
          <cell r="BQ857"/>
          <cell r="BR857"/>
          <cell r="BS857"/>
          <cell r="BT857"/>
          <cell r="BU857"/>
          <cell r="BV857"/>
          <cell r="BW857"/>
          <cell r="BX857"/>
          <cell r="BY857"/>
          <cell r="BZ857"/>
          <cell r="CA857"/>
          <cell r="CB857"/>
          <cell r="CC857"/>
          <cell r="CD857"/>
          <cell r="CE857"/>
          <cell r="CF857"/>
          <cell r="CG857"/>
          <cell r="CH857"/>
          <cell r="CI857"/>
          <cell r="CJ857"/>
          <cell r="CK857"/>
          <cell r="CL857"/>
          <cell r="CM857"/>
          <cell r="CN857"/>
          <cell r="CO857"/>
          <cell r="CP857"/>
          <cell r="CQ857"/>
          <cell r="CR857"/>
          <cell r="CS857"/>
          <cell r="CT857"/>
          <cell r="CU857"/>
          <cell r="CV857"/>
          <cell r="CW857"/>
          <cell r="CX857"/>
          <cell r="CY857"/>
          <cell r="CZ857"/>
          <cell r="DA857"/>
          <cell r="DB857"/>
          <cell r="DC857"/>
          <cell r="DD857"/>
          <cell r="DE857"/>
          <cell r="DF857"/>
          <cell r="DG857"/>
          <cell r="DH857"/>
          <cell r="DI857"/>
          <cell r="DJ857"/>
          <cell r="DK857"/>
          <cell r="DL857"/>
          <cell r="DM857"/>
          <cell r="DN857"/>
          <cell r="DO857"/>
          <cell r="DP857"/>
          <cell r="DQ857"/>
          <cell r="DR857"/>
          <cell r="DS857"/>
          <cell r="DT857"/>
          <cell r="DU857"/>
          <cell r="DV857"/>
          <cell r="DW857"/>
          <cell r="DX857"/>
          <cell r="DY857"/>
          <cell r="DZ857"/>
          <cell r="EA857"/>
          <cell r="EB857"/>
          <cell r="EC857"/>
          <cell r="ED857"/>
          <cell r="EE857"/>
          <cell r="EF857"/>
          <cell r="EG857"/>
          <cell r="EH857"/>
          <cell r="EI857"/>
          <cell r="EJ857"/>
          <cell r="EK857"/>
          <cell r="EL857"/>
          <cell r="EM857"/>
          <cell r="EN857"/>
          <cell r="EO857"/>
          <cell r="EP857"/>
          <cell r="EQ857"/>
          <cell r="ER857"/>
          <cell r="ES857"/>
          <cell r="ET857"/>
          <cell r="EU857" t="str">
            <v>$ -</v>
          </cell>
          <cell r="EV857"/>
          <cell r="EW857"/>
          <cell r="EX857"/>
          <cell r="EY857"/>
          <cell r="EZ857"/>
          <cell r="FA857"/>
          <cell r="FB857">
            <v>0</v>
          </cell>
          <cell r="FC857" t="str">
            <v>#¡VALOR!</v>
          </cell>
          <cell r="FD857">
            <v>0</v>
          </cell>
          <cell r="FE857" t="str">
            <v>$ 0</v>
          </cell>
          <cell r="FF857" t="str">
            <v>#¡VALOR!</v>
          </cell>
          <cell r="FG857" t="str">
            <v>#¡VALOR!</v>
          </cell>
          <cell r="FH857"/>
          <cell r="FI857"/>
          <cell r="FJ857" t="str">
            <v>#N/D</v>
          </cell>
          <cell r="FK857" t="str">
            <v>#N/D</v>
          </cell>
          <cell r="FL857" t="str">
            <v>$857</v>
          </cell>
          <cell r="FM857" t="str">
            <v>#N/D</v>
          </cell>
          <cell r="FN857" t="str">
            <v>#N/D</v>
          </cell>
          <cell r="FO857" t="str">
            <v>#N/D</v>
          </cell>
          <cell r="FP857" t="str">
            <v>#N/D</v>
          </cell>
          <cell r="FQ857" t="str">
            <v>#¡REF!</v>
          </cell>
          <cell r="FR857" t="str">
            <v>#N/D</v>
          </cell>
          <cell r="FS857"/>
          <cell r="FT857"/>
          <cell r="FU857"/>
          <cell r="FV857">
            <v>0</v>
          </cell>
          <cell r="FW857" t="str">
            <v>#N/D</v>
          </cell>
          <cell r="FX857"/>
          <cell r="FY857"/>
          <cell r="FZ857"/>
          <cell r="GA857"/>
          <cell r="GB857"/>
          <cell r="GC857"/>
        </row>
        <row r="858">
          <cell r="A858"/>
          <cell r="B858"/>
          <cell r="C858">
            <v>2025</v>
          </cell>
          <cell r="D858"/>
          <cell r="E858"/>
          <cell r="F858"/>
          <cell r="G858"/>
          <cell r="H858"/>
          <cell r="I858"/>
          <cell r="J858"/>
          <cell r="K858"/>
          <cell r="L858"/>
          <cell r="M858"/>
          <cell r="N858"/>
          <cell r="O858"/>
          <cell r="P858"/>
          <cell r="Q858"/>
          <cell r="R858"/>
          <cell r="S858"/>
          <cell r="T858"/>
          <cell r="U858"/>
          <cell r="V858"/>
          <cell r="W858"/>
          <cell r="X858"/>
          <cell r="Y858"/>
          <cell r="Z858"/>
          <cell r="AA858"/>
          <cell r="AB858"/>
          <cell r="AC858"/>
          <cell r="AD858"/>
          <cell r="AE858"/>
          <cell r="AF858"/>
          <cell r="AG858"/>
          <cell r="AH858"/>
          <cell r="AI858"/>
          <cell r="AJ858"/>
          <cell r="AK858"/>
          <cell r="AL858"/>
          <cell r="AM858" t="str">
            <v>#¡VALOR!</v>
          </cell>
          <cell r="AN858">
            <v>0</v>
          </cell>
          <cell r="AO858"/>
          <cell r="AP858"/>
          <cell r="AQ858"/>
          <cell r="AR858"/>
          <cell r="AS858"/>
          <cell r="AT858"/>
          <cell r="AU858"/>
          <cell r="AV858"/>
          <cell r="AW858"/>
          <cell r="AX858"/>
          <cell r="AY858"/>
          <cell r="AZ858"/>
          <cell r="BA858"/>
          <cell r="BB858"/>
          <cell r="BC858"/>
          <cell r="BD858"/>
          <cell r="BE858"/>
          <cell r="BF858"/>
          <cell r="BG858"/>
          <cell r="BH858"/>
          <cell r="BI858"/>
          <cell r="BJ858"/>
          <cell r="BK858"/>
          <cell r="BL858"/>
          <cell r="BM858"/>
          <cell r="BN858"/>
          <cell r="BO858"/>
          <cell r="BP858"/>
          <cell r="BQ858"/>
          <cell r="BR858"/>
          <cell r="BS858"/>
          <cell r="BT858"/>
          <cell r="BU858"/>
          <cell r="BV858"/>
          <cell r="BW858"/>
          <cell r="BX858"/>
          <cell r="BY858"/>
          <cell r="BZ858"/>
          <cell r="CA858"/>
          <cell r="CB858"/>
          <cell r="CC858"/>
          <cell r="CD858"/>
          <cell r="CE858"/>
          <cell r="CF858"/>
          <cell r="CG858"/>
          <cell r="CH858"/>
          <cell r="CI858"/>
          <cell r="CJ858"/>
          <cell r="CK858"/>
          <cell r="CL858"/>
          <cell r="CM858"/>
          <cell r="CN858"/>
          <cell r="CO858"/>
          <cell r="CP858"/>
          <cell r="CQ858"/>
          <cell r="CR858"/>
          <cell r="CS858"/>
          <cell r="CT858"/>
          <cell r="CU858"/>
          <cell r="CV858"/>
          <cell r="CW858"/>
          <cell r="CX858"/>
          <cell r="CY858"/>
          <cell r="CZ858"/>
          <cell r="DA858"/>
          <cell r="DB858"/>
          <cell r="DC858"/>
          <cell r="DD858"/>
          <cell r="DE858"/>
          <cell r="DF858"/>
          <cell r="DG858"/>
          <cell r="DH858"/>
          <cell r="DI858"/>
          <cell r="DJ858"/>
          <cell r="DK858"/>
          <cell r="DL858"/>
          <cell r="DM858"/>
          <cell r="DN858"/>
          <cell r="DO858"/>
          <cell r="DP858"/>
          <cell r="DQ858"/>
          <cell r="DR858"/>
          <cell r="DS858"/>
          <cell r="DT858"/>
          <cell r="DU858"/>
          <cell r="DV858"/>
          <cell r="DW858"/>
          <cell r="DX858"/>
          <cell r="DY858"/>
          <cell r="DZ858"/>
          <cell r="EA858"/>
          <cell r="EB858"/>
          <cell r="EC858"/>
          <cell r="ED858"/>
          <cell r="EE858"/>
          <cell r="EF858"/>
          <cell r="EG858"/>
          <cell r="EH858"/>
          <cell r="EI858"/>
          <cell r="EJ858"/>
          <cell r="EK858"/>
          <cell r="EL858"/>
          <cell r="EM858"/>
          <cell r="EN858"/>
          <cell r="EO858"/>
          <cell r="EP858"/>
          <cell r="EQ858"/>
          <cell r="ER858"/>
          <cell r="ES858"/>
          <cell r="ET858"/>
          <cell r="EU858" t="str">
            <v>$ -</v>
          </cell>
          <cell r="EV858"/>
          <cell r="EW858"/>
          <cell r="EX858"/>
          <cell r="EY858"/>
          <cell r="EZ858"/>
          <cell r="FA858"/>
          <cell r="FB858">
            <v>0</v>
          </cell>
          <cell r="FC858" t="str">
            <v>#¡VALOR!</v>
          </cell>
          <cell r="FD858">
            <v>0</v>
          </cell>
          <cell r="FE858" t="str">
            <v>$ 0</v>
          </cell>
          <cell r="FF858" t="str">
            <v>#¡VALOR!</v>
          </cell>
          <cell r="FG858" t="str">
            <v>#¡VALOR!</v>
          </cell>
          <cell r="FH858"/>
          <cell r="FI858"/>
          <cell r="FJ858" t="str">
            <v>#N/D</v>
          </cell>
          <cell r="FK858" t="str">
            <v>#N/D</v>
          </cell>
          <cell r="FL858" t="str">
            <v>$858</v>
          </cell>
          <cell r="FM858" t="str">
            <v>#N/D</v>
          </cell>
          <cell r="FN858" t="str">
            <v>#N/D</v>
          </cell>
          <cell r="FO858" t="str">
            <v>#N/D</v>
          </cell>
          <cell r="FP858" t="str">
            <v>#N/D</v>
          </cell>
          <cell r="FQ858" t="str">
            <v>#¡REF!</v>
          </cell>
          <cell r="FR858" t="str">
            <v>#N/D</v>
          </cell>
          <cell r="FS858"/>
          <cell r="FT858"/>
          <cell r="FU858"/>
          <cell r="FV858">
            <v>0</v>
          </cell>
          <cell r="FW858" t="str">
            <v>#N/D</v>
          </cell>
          <cell r="FX858"/>
          <cell r="FY858"/>
          <cell r="FZ858"/>
          <cell r="GA858"/>
          <cell r="GB858"/>
          <cell r="GC858"/>
        </row>
        <row r="859">
          <cell r="A859"/>
          <cell r="B859"/>
          <cell r="C859">
            <v>2025</v>
          </cell>
          <cell r="D859"/>
          <cell r="E859"/>
          <cell r="F859"/>
          <cell r="G859"/>
          <cell r="H859"/>
          <cell r="I859"/>
          <cell r="J859"/>
          <cell r="K859"/>
          <cell r="L859"/>
          <cell r="M859"/>
          <cell r="N859"/>
          <cell r="O859"/>
          <cell r="P859"/>
          <cell r="Q859"/>
          <cell r="R859"/>
          <cell r="S859"/>
          <cell r="T859"/>
          <cell r="U859"/>
          <cell r="V859"/>
          <cell r="W859"/>
          <cell r="X859"/>
          <cell r="Y859"/>
          <cell r="Z859"/>
          <cell r="AA859"/>
          <cell r="AB859"/>
          <cell r="AC859"/>
          <cell r="AD859"/>
          <cell r="AE859"/>
          <cell r="AF859"/>
          <cell r="AG859"/>
          <cell r="AH859"/>
          <cell r="AI859"/>
          <cell r="AJ859"/>
          <cell r="AK859"/>
          <cell r="AL859"/>
          <cell r="AM859" t="str">
            <v>#¡VALOR!</v>
          </cell>
          <cell r="AN859">
            <v>0</v>
          </cell>
          <cell r="AO859"/>
          <cell r="AP859"/>
          <cell r="AQ859"/>
          <cell r="AR859"/>
          <cell r="AS859"/>
          <cell r="AT859"/>
          <cell r="AU859"/>
          <cell r="AV859"/>
          <cell r="AW859"/>
          <cell r="AX859"/>
          <cell r="AY859"/>
          <cell r="AZ859"/>
          <cell r="BA859"/>
          <cell r="BB859"/>
          <cell r="BC859"/>
          <cell r="BD859"/>
          <cell r="BE859"/>
          <cell r="BF859"/>
          <cell r="BG859"/>
          <cell r="BH859"/>
          <cell r="BI859"/>
          <cell r="BJ859"/>
          <cell r="BK859"/>
          <cell r="BL859"/>
          <cell r="BM859"/>
          <cell r="BN859"/>
          <cell r="BO859"/>
          <cell r="BP859"/>
          <cell r="BQ859"/>
          <cell r="BR859"/>
          <cell r="BS859"/>
          <cell r="BT859"/>
          <cell r="BU859"/>
          <cell r="BV859"/>
          <cell r="BW859"/>
          <cell r="BX859"/>
          <cell r="BY859"/>
          <cell r="BZ859"/>
          <cell r="CA859"/>
          <cell r="CB859"/>
          <cell r="CC859"/>
          <cell r="CD859"/>
          <cell r="CE859"/>
          <cell r="CF859"/>
          <cell r="CG859"/>
          <cell r="CH859"/>
          <cell r="CI859"/>
          <cell r="CJ859"/>
          <cell r="CK859"/>
          <cell r="CL859"/>
          <cell r="CM859"/>
          <cell r="CN859"/>
          <cell r="CO859"/>
          <cell r="CP859"/>
          <cell r="CQ859"/>
          <cell r="CR859"/>
          <cell r="CS859"/>
          <cell r="CT859"/>
          <cell r="CU859"/>
          <cell r="CV859"/>
          <cell r="CW859"/>
          <cell r="CX859"/>
          <cell r="CY859"/>
          <cell r="CZ859"/>
          <cell r="DA859"/>
          <cell r="DB859"/>
          <cell r="DC859"/>
          <cell r="DD859"/>
          <cell r="DE859"/>
          <cell r="DF859"/>
          <cell r="DG859"/>
          <cell r="DH859"/>
          <cell r="DI859"/>
          <cell r="DJ859"/>
          <cell r="DK859"/>
          <cell r="DL859"/>
          <cell r="DM859"/>
          <cell r="DN859"/>
          <cell r="DO859"/>
          <cell r="DP859"/>
          <cell r="DQ859"/>
          <cell r="DR859"/>
          <cell r="DS859"/>
          <cell r="DT859"/>
          <cell r="DU859"/>
          <cell r="DV859"/>
          <cell r="DW859"/>
          <cell r="DX859"/>
          <cell r="DY859"/>
          <cell r="DZ859"/>
          <cell r="EA859"/>
          <cell r="EB859"/>
          <cell r="EC859"/>
          <cell r="ED859"/>
          <cell r="EE859"/>
          <cell r="EF859"/>
          <cell r="EG859"/>
          <cell r="EH859"/>
          <cell r="EI859"/>
          <cell r="EJ859"/>
          <cell r="EK859"/>
          <cell r="EL859"/>
          <cell r="EM859"/>
          <cell r="EN859"/>
          <cell r="EO859"/>
          <cell r="EP859"/>
          <cell r="EQ859"/>
          <cell r="ER859"/>
          <cell r="ES859"/>
          <cell r="ET859"/>
          <cell r="EU859" t="str">
            <v>$ -</v>
          </cell>
          <cell r="EV859"/>
          <cell r="EW859"/>
          <cell r="EX859"/>
          <cell r="EY859"/>
          <cell r="EZ859"/>
          <cell r="FA859"/>
          <cell r="FB859">
            <v>0</v>
          </cell>
          <cell r="FC859" t="str">
            <v>#¡VALOR!</v>
          </cell>
          <cell r="FD859">
            <v>0</v>
          </cell>
          <cell r="FE859" t="str">
            <v>$ 0</v>
          </cell>
          <cell r="FF859" t="str">
            <v>#¡VALOR!</v>
          </cell>
          <cell r="FG859" t="str">
            <v>#¡VALOR!</v>
          </cell>
          <cell r="FH859"/>
          <cell r="FI859"/>
          <cell r="FJ859" t="str">
            <v>#N/D</v>
          </cell>
          <cell r="FK859" t="str">
            <v>#N/D</v>
          </cell>
          <cell r="FL859" t="str">
            <v>$859</v>
          </cell>
          <cell r="FM859" t="str">
            <v>#N/D</v>
          </cell>
          <cell r="FN859" t="str">
            <v>#N/D</v>
          </cell>
          <cell r="FO859" t="str">
            <v>#N/D</v>
          </cell>
          <cell r="FP859" t="str">
            <v>#N/D</v>
          </cell>
          <cell r="FQ859" t="str">
            <v>#¡REF!</v>
          </cell>
          <cell r="FR859" t="str">
            <v>#N/D</v>
          </cell>
          <cell r="FS859"/>
          <cell r="FT859"/>
          <cell r="FU859"/>
          <cell r="FV859">
            <v>0</v>
          </cell>
          <cell r="FW859" t="str">
            <v>#N/D</v>
          </cell>
          <cell r="FX859"/>
          <cell r="FY859"/>
          <cell r="FZ859"/>
          <cell r="GA859"/>
          <cell r="GB859"/>
          <cell r="GC859"/>
        </row>
        <row r="860">
          <cell r="A860"/>
          <cell r="B860"/>
          <cell r="C860">
            <v>2025</v>
          </cell>
          <cell r="D860"/>
          <cell r="E860"/>
          <cell r="F860"/>
          <cell r="G860"/>
          <cell r="H860"/>
          <cell r="I860"/>
          <cell r="J860"/>
          <cell r="K860"/>
          <cell r="L860"/>
          <cell r="M860"/>
          <cell r="N860"/>
          <cell r="O860"/>
          <cell r="P860"/>
          <cell r="Q860"/>
          <cell r="R860"/>
          <cell r="S860"/>
          <cell r="T860"/>
          <cell r="U860"/>
          <cell r="V860"/>
          <cell r="W860"/>
          <cell r="X860"/>
          <cell r="Y860"/>
          <cell r="Z860"/>
          <cell r="AA860"/>
          <cell r="AB860"/>
          <cell r="AC860"/>
          <cell r="AD860"/>
          <cell r="AE860"/>
          <cell r="AF860"/>
          <cell r="AG860"/>
          <cell r="AH860"/>
          <cell r="AI860"/>
          <cell r="AJ860"/>
          <cell r="AK860"/>
          <cell r="AL860"/>
          <cell r="AM860" t="str">
            <v>#¡VALOR!</v>
          </cell>
          <cell r="AN860">
            <v>0</v>
          </cell>
          <cell r="AO860"/>
          <cell r="AP860"/>
          <cell r="AQ860"/>
          <cell r="AR860"/>
          <cell r="AS860"/>
          <cell r="AT860"/>
          <cell r="AU860"/>
          <cell r="AV860"/>
          <cell r="AW860"/>
          <cell r="AX860"/>
          <cell r="AY860"/>
          <cell r="AZ860"/>
          <cell r="BA860"/>
          <cell r="BB860"/>
          <cell r="BC860"/>
          <cell r="BD860"/>
          <cell r="BE860"/>
          <cell r="BF860"/>
          <cell r="BG860"/>
          <cell r="BH860"/>
          <cell r="BI860"/>
          <cell r="BJ860"/>
          <cell r="BK860"/>
          <cell r="BL860"/>
          <cell r="BM860"/>
          <cell r="BN860"/>
          <cell r="BO860"/>
          <cell r="BP860"/>
          <cell r="BQ860"/>
          <cell r="BR860"/>
          <cell r="BS860"/>
          <cell r="BT860"/>
          <cell r="BU860"/>
          <cell r="BV860"/>
          <cell r="BW860"/>
          <cell r="BX860"/>
          <cell r="BY860"/>
          <cell r="BZ860"/>
          <cell r="CA860"/>
          <cell r="CB860"/>
          <cell r="CC860"/>
          <cell r="CD860"/>
          <cell r="CE860"/>
          <cell r="CF860"/>
          <cell r="CG860"/>
          <cell r="CH860"/>
          <cell r="CI860"/>
          <cell r="CJ860"/>
          <cell r="CK860"/>
          <cell r="CL860"/>
          <cell r="CM860"/>
          <cell r="CN860"/>
          <cell r="CO860"/>
          <cell r="CP860"/>
          <cell r="CQ860"/>
          <cell r="CR860"/>
          <cell r="CS860"/>
          <cell r="CT860"/>
          <cell r="CU860"/>
          <cell r="CV860"/>
          <cell r="CW860"/>
          <cell r="CX860"/>
          <cell r="CY860"/>
          <cell r="CZ860"/>
          <cell r="DA860"/>
          <cell r="DB860"/>
          <cell r="DC860"/>
          <cell r="DD860"/>
          <cell r="DE860"/>
          <cell r="DF860"/>
          <cell r="DG860"/>
          <cell r="DH860"/>
          <cell r="DI860"/>
          <cell r="DJ860"/>
          <cell r="DK860"/>
          <cell r="DL860"/>
          <cell r="DM860"/>
          <cell r="DN860"/>
          <cell r="DO860"/>
          <cell r="DP860"/>
          <cell r="DQ860"/>
          <cell r="DR860"/>
          <cell r="DS860"/>
          <cell r="DT860"/>
          <cell r="DU860"/>
          <cell r="DV860"/>
          <cell r="DW860"/>
          <cell r="DX860"/>
          <cell r="DY860"/>
          <cell r="DZ860"/>
          <cell r="EA860"/>
          <cell r="EB860"/>
          <cell r="EC860"/>
          <cell r="ED860"/>
          <cell r="EE860"/>
          <cell r="EF860"/>
          <cell r="EG860"/>
          <cell r="EH860"/>
          <cell r="EI860"/>
          <cell r="EJ860"/>
          <cell r="EK860"/>
          <cell r="EL860"/>
          <cell r="EM860"/>
          <cell r="EN860"/>
          <cell r="EO860"/>
          <cell r="EP860"/>
          <cell r="EQ860"/>
          <cell r="ER860"/>
          <cell r="ES860"/>
          <cell r="ET860"/>
          <cell r="EU860" t="str">
            <v>$ -</v>
          </cell>
          <cell r="EV860"/>
          <cell r="EW860"/>
          <cell r="EX860"/>
          <cell r="EY860"/>
          <cell r="EZ860"/>
          <cell r="FA860"/>
          <cell r="FB860">
            <v>0</v>
          </cell>
          <cell r="FC860" t="str">
            <v>#¡VALOR!</v>
          </cell>
          <cell r="FD860">
            <v>0</v>
          </cell>
          <cell r="FE860" t="str">
            <v>$ 0</v>
          </cell>
          <cell r="FF860" t="str">
            <v>#¡VALOR!</v>
          </cell>
          <cell r="FG860" t="str">
            <v>#¡VALOR!</v>
          </cell>
          <cell r="FH860"/>
          <cell r="FI860"/>
          <cell r="FJ860" t="str">
            <v>#N/D</v>
          </cell>
          <cell r="FK860" t="str">
            <v>#N/D</v>
          </cell>
          <cell r="FL860" t="str">
            <v>$860</v>
          </cell>
          <cell r="FM860" t="str">
            <v>#N/D</v>
          </cell>
          <cell r="FN860" t="str">
            <v>#N/D</v>
          </cell>
          <cell r="FO860" t="str">
            <v>#N/D</v>
          </cell>
          <cell r="FP860" t="str">
            <v>#N/D</v>
          </cell>
          <cell r="FQ860" t="str">
            <v>#¡REF!</v>
          </cell>
          <cell r="FR860" t="str">
            <v>#N/D</v>
          </cell>
          <cell r="FS860"/>
          <cell r="FT860"/>
          <cell r="FU860"/>
          <cell r="FV860">
            <v>0</v>
          </cell>
          <cell r="FW860" t="str">
            <v>#N/D</v>
          </cell>
          <cell r="FX860"/>
          <cell r="FY860"/>
          <cell r="FZ860"/>
          <cell r="GA860"/>
          <cell r="GB860"/>
          <cell r="GC860"/>
        </row>
        <row r="861">
          <cell r="A861"/>
          <cell r="B861"/>
          <cell r="C861">
            <v>2025</v>
          </cell>
          <cell r="D861"/>
          <cell r="E861"/>
          <cell r="F861"/>
          <cell r="G861"/>
          <cell r="H861"/>
          <cell r="I861"/>
          <cell r="J861"/>
          <cell r="K861"/>
          <cell r="L861"/>
          <cell r="M861"/>
          <cell r="N861"/>
          <cell r="O861"/>
          <cell r="P861"/>
          <cell r="Q861"/>
          <cell r="R861"/>
          <cell r="S861"/>
          <cell r="T861"/>
          <cell r="U861"/>
          <cell r="V861"/>
          <cell r="W861"/>
          <cell r="X861"/>
          <cell r="Y861"/>
          <cell r="Z861"/>
          <cell r="AA861"/>
          <cell r="AB861"/>
          <cell r="AC861"/>
          <cell r="AD861"/>
          <cell r="AE861"/>
          <cell r="AF861"/>
          <cell r="AG861"/>
          <cell r="AH861"/>
          <cell r="AI861"/>
          <cell r="AJ861"/>
          <cell r="AK861"/>
          <cell r="AL861"/>
          <cell r="AM861" t="str">
            <v>#¡VALOR!</v>
          </cell>
          <cell r="AN861">
            <v>0</v>
          </cell>
          <cell r="AO861"/>
          <cell r="AP861"/>
          <cell r="AQ861"/>
          <cell r="AR861"/>
          <cell r="AS861"/>
          <cell r="AT861"/>
          <cell r="AU861"/>
          <cell r="AV861"/>
          <cell r="AW861"/>
          <cell r="AX861"/>
          <cell r="AY861"/>
          <cell r="AZ861"/>
          <cell r="BA861"/>
          <cell r="BB861"/>
          <cell r="BC861"/>
          <cell r="BD861"/>
          <cell r="BE861"/>
          <cell r="BF861"/>
          <cell r="BG861"/>
          <cell r="BH861"/>
          <cell r="BI861"/>
          <cell r="BJ861"/>
          <cell r="BK861"/>
          <cell r="BL861"/>
          <cell r="BM861"/>
          <cell r="BN861"/>
          <cell r="BO861"/>
          <cell r="BP861"/>
          <cell r="BQ861"/>
          <cell r="BR861"/>
          <cell r="BS861"/>
          <cell r="BT861"/>
          <cell r="BU861"/>
          <cell r="BV861"/>
          <cell r="BW861"/>
          <cell r="BX861"/>
          <cell r="BY861"/>
          <cell r="BZ861"/>
          <cell r="CA861"/>
          <cell r="CB861"/>
          <cell r="CC861"/>
          <cell r="CD861"/>
          <cell r="CE861"/>
          <cell r="CF861"/>
          <cell r="CG861"/>
          <cell r="CH861"/>
          <cell r="CI861"/>
          <cell r="CJ861"/>
          <cell r="CK861"/>
          <cell r="CL861"/>
          <cell r="CM861"/>
          <cell r="CN861"/>
          <cell r="CO861"/>
          <cell r="CP861"/>
          <cell r="CQ861"/>
          <cell r="CR861"/>
          <cell r="CS861"/>
          <cell r="CT861"/>
          <cell r="CU861"/>
          <cell r="CV861"/>
          <cell r="CW861"/>
          <cell r="CX861"/>
          <cell r="CY861"/>
          <cell r="CZ861"/>
          <cell r="DA861"/>
          <cell r="DB861"/>
          <cell r="DC861"/>
          <cell r="DD861"/>
          <cell r="DE861"/>
          <cell r="DF861"/>
          <cell r="DG861"/>
          <cell r="DH861"/>
          <cell r="DI861"/>
          <cell r="DJ861"/>
          <cell r="DK861"/>
          <cell r="DL861"/>
          <cell r="DM861"/>
          <cell r="DN861"/>
          <cell r="DO861"/>
          <cell r="DP861"/>
          <cell r="DQ861"/>
          <cell r="DR861"/>
          <cell r="DS861"/>
          <cell r="DT861"/>
          <cell r="DU861"/>
          <cell r="DV861"/>
          <cell r="DW861"/>
          <cell r="DX861"/>
          <cell r="DY861"/>
          <cell r="DZ861"/>
          <cell r="EA861"/>
          <cell r="EB861"/>
          <cell r="EC861"/>
          <cell r="ED861"/>
          <cell r="EE861"/>
          <cell r="EF861"/>
          <cell r="EG861"/>
          <cell r="EH861"/>
          <cell r="EI861"/>
          <cell r="EJ861"/>
          <cell r="EK861"/>
          <cell r="EL861"/>
          <cell r="EM861"/>
          <cell r="EN861"/>
          <cell r="EO861"/>
          <cell r="EP861"/>
          <cell r="EQ861"/>
          <cell r="ER861"/>
          <cell r="ES861"/>
          <cell r="ET861"/>
          <cell r="EU861" t="str">
            <v>$ -</v>
          </cell>
          <cell r="EV861"/>
          <cell r="EW861"/>
          <cell r="EX861"/>
          <cell r="EY861"/>
          <cell r="EZ861"/>
          <cell r="FA861"/>
          <cell r="FB861">
            <v>0</v>
          </cell>
          <cell r="FC861" t="str">
            <v>#¡VALOR!</v>
          </cell>
          <cell r="FD861">
            <v>0</v>
          </cell>
          <cell r="FE861" t="str">
            <v>$ 0</v>
          </cell>
          <cell r="FF861" t="str">
            <v>#¡VALOR!</v>
          </cell>
          <cell r="FG861" t="str">
            <v>#¡VALOR!</v>
          </cell>
          <cell r="FH861"/>
          <cell r="FI861"/>
          <cell r="FJ861" t="str">
            <v>#N/D</v>
          </cell>
          <cell r="FK861" t="str">
            <v>#N/D</v>
          </cell>
          <cell r="FL861" t="str">
            <v>$861</v>
          </cell>
          <cell r="FM861" t="str">
            <v>#N/D</v>
          </cell>
          <cell r="FN861" t="str">
            <v>#N/D</v>
          </cell>
          <cell r="FO861" t="str">
            <v>#N/D</v>
          </cell>
          <cell r="FP861" t="str">
            <v>#N/D</v>
          </cell>
          <cell r="FQ861" t="str">
            <v>#¡REF!</v>
          </cell>
          <cell r="FR861" t="str">
            <v>#N/D</v>
          </cell>
          <cell r="FS861"/>
          <cell r="FT861"/>
          <cell r="FU861"/>
          <cell r="FV861">
            <v>0</v>
          </cell>
          <cell r="FW861" t="str">
            <v>#N/D</v>
          </cell>
          <cell r="FX861"/>
          <cell r="FY861"/>
          <cell r="FZ861"/>
          <cell r="GA861"/>
          <cell r="GB861"/>
          <cell r="GC861"/>
        </row>
        <row r="862">
          <cell r="A862"/>
          <cell r="B862"/>
          <cell r="C862">
            <v>2025</v>
          </cell>
          <cell r="D862"/>
          <cell r="E862"/>
          <cell r="F862"/>
          <cell r="G862"/>
          <cell r="H862"/>
          <cell r="I862"/>
          <cell r="J862"/>
          <cell r="K862"/>
          <cell r="L862"/>
          <cell r="M862"/>
          <cell r="N862"/>
          <cell r="O862"/>
          <cell r="P862"/>
          <cell r="Q862"/>
          <cell r="R862"/>
          <cell r="S862"/>
          <cell r="T862"/>
          <cell r="U862"/>
          <cell r="V862"/>
          <cell r="W862"/>
          <cell r="X862"/>
          <cell r="Y862"/>
          <cell r="Z862"/>
          <cell r="AA862"/>
          <cell r="AB862"/>
          <cell r="AC862"/>
          <cell r="AD862"/>
          <cell r="AE862"/>
          <cell r="AF862"/>
          <cell r="AG862"/>
          <cell r="AH862"/>
          <cell r="AI862"/>
          <cell r="AJ862"/>
          <cell r="AK862"/>
          <cell r="AL862"/>
          <cell r="AM862" t="str">
            <v>#¡VALOR!</v>
          </cell>
          <cell r="AN862">
            <v>0</v>
          </cell>
          <cell r="AO862"/>
          <cell r="AP862"/>
          <cell r="AQ862"/>
          <cell r="AR862"/>
          <cell r="AS862"/>
          <cell r="AT862"/>
          <cell r="AU862"/>
          <cell r="AV862"/>
          <cell r="AW862"/>
          <cell r="AX862"/>
          <cell r="AY862"/>
          <cell r="AZ862"/>
          <cell r="BA862"/>
          <cell r="BB862"/>
          <cell r="BC862"/>
          <cell r="BD862"/>
          <cell r="BE862"/>
          <cell r="BF862"/>
          <cell r="BG862"/>
          <cell r="BH862"/>
          <cell r="BI862"/>
          <cell r="BJ862"/>
          <cell r="BK862"/>
          <cell r="BL862"/>
          <cell r="BM862"/>
          <cell r="BN862"/>
          <cell r="BO862"/>
          <cell r="BP862"/>
          <cell r="BQ862"/>
          <cell r="BR862"/>
          <cell r="BS862"/>
          <cell r="BT862"/>
          <cell r="BU862"/>
          <cell r="BV862"/>
          <cell r="BW862"/>
          <cell r="BX862"/>
          <cell r="BY862"/>
          <cell r="BZ862"/>
          <cell r="CA862"/>
          <cell r="CB862"/>
          <cell r="CC862"/>
          <cell r="CD862"/>
          <cell r="CE862"/>
          <cell r="CF862"/>
          <cell r="CG862"/>
          <cell r="CH862"/>
          <cell r="CI862"/>
          <cell r="CJ862"/>
          <cell r="CK862"/>
          <cell r="CL862"/>
          <cell r="CM862"/>
          <cell r="CN862"/>
          <cell r="CO862"/>
          <cell r="CP862"/>
          <cell r="CQ862"/>
          <cell r="CR862"/>
          <cell r="CS862"/>
          <cell r="CT862"/>
          <cell r="CU862"/>
          <cell r="CV862"/>
          <cell r="CW862"/>
          <cell r="CX862"/>
          <cell r="CY862"/>
          <cell r="CZ862"/>
          <cell r="DA862"/>
          <cell r="DB862"/>
          <cell r="DC862"/>
          <cell r="DD862"/>
          <cell r="DE862"/>
          <cell r="DF862"/>
          <cell r="DG862"/>
          <cell r="DH862"/>
          <cell r="DI862"/>
          <cell r="DJ862"/>
          <cell r="DK862"/>
          <cell r="DL862"/>
          <cell r="DM862"/>
          <cell r="DN862"/>
          <cell r="DO862"/>
          <cell r="DP862"/>
          <cell r="DQ862"/>
          <cell r="DR862"/>
          <cell r="DS862"/>
          <cell r="DT862"/>
          <cell r="DU862"/>
          <cell r="DV862"/>
          <cell r="DW862"/>
          <cell r="DX862"/>
          <cell r="DY862"/>
          <cell r="DZ862"/>
          <cell r="EA862"/>
          <cell r="EB862"/>
          <cell r="EC862"/>
          <cell r="ED862"/>
          <cell r="EE862"/>
          <cell r="EF862"/>
          <cell r="EG862"/>
          <cell r="EH862"/>
          <cell r="EI862"/>
          <cell r="EJ862"/>
          <cell r="EK862"/>
          <cell r="EL862"/>
          <cell r="EM862"/>
          <cell r="EN862"/>
          <cell r="EO862"/>
          <cell r="EP862"/>
          <cell r="EQ862"/>
          <cell r="ER862"/>
          <cell r="ES862"/>
          <cell r="ET862"/>
          <cell r="EU862" t="str">
            <v>$ -</v>
          </cell>
          <cell r="EV862"/>
          <cell r="EW862"/>
          <cell r="EX862"/>
          <cell r="EY862"/>
          <cell r="EZ862"/>
          <cell r="FA862"/>
          <cell r="FB862">
            <v>0</v>
          </cell>
          <cell r="FC862" t="str">
            <v>#¡VALOR!</v>
          </cell>
          <cell r="FD862">
            <v>0</v>
          </cell>
          <cell r="FE862" t="str">
            <v>$ 0</v>
          </cell>
          <cell r="FF862" t="str">
            <v>#¡VALOR!</v>
          </cell>
          <cell r="FG862" t="str">
            <v>#¡VALOR!</v>
          </cell>
          <cell r="FH862"/>
          <cell r="FI862"/>
          <cell r="FJ862" t="str">
            <v>#N/D</v>
          </cell>
          <cell r="FK862" t="str">
            <v>#N/D</v>
          </cell>
          <cell r="FL862" t="str">
            <v>$862</v>
          </cell>
          <cell r="FM862" t="str">
            <v>#N/D</v>
          </cell>
          <cell r="FN862" t="str">
            <v>#N/D</v>
          </cell>
          <cell r="FO862" t="str">
            <v>#N/D</v>
          </cell>
          <cell r="FP862" t="str">
            <v>#N/D</v>
          </cell>
          <cell r="FQ862" t="str">
            <v>#¡REF!</v>
          </cell>
          <cell r="FR862" t="str">
            <v>#N/D</v>
          </cell>
          <cell r="FS862"/>
          <cell r="FT862"/>
          <cell r="FU862"/>
          <cell r="FV862">
            <v>0</v>
          </cell>
          <cell r="FW862" t="str">
            <v>#N/D</v>
          </cell>
          <cell r="FX862"/>
          <cell r="FY862"/>
          <cell r="FZ862"/>
          <cell r="GA862"/>
          <cell r="GB862"/>
          <cell r="GC862"/>
        </row>
        <row r="863">
          <cell r="A863"/>
          <cell r="B863"/>
          <cell r="C863">
            <v>2025</v>
          </cell>
          <cell r="D863"/>
          <cell r="E863"/>
          <cell r="F863"/>
          <cell r="G863"/>
          <cell r="H863"/>
          <cell r="I863"/>
          <cell r="J863"/>
          <cell r="K863"/>
          <cell r="L863"/>
          <cell r="M863"/>
          <cell r="N863"/>
          <cell r="O863"/>
          <cell r="P863"/>
          <cell r="Q863"/>
          <cell r="R863"/>
          <cell r="S863"/>
          <cell r="T863"/>
          <cell r="U863"/>
          <cell r="V863"/>
          <cell r="W863"/>
          <cell r="X863"/>
          <cell r="Y863"/>
          <cell r="Z863"/>
          <cell r="AA863"/>
          <cell r="AB863"/>
          <cell r="AC863"/>
          <cell r="AD863"/>
          <cell r="AE863"/>
          <cell r="AF863"/>
          <cell r="AG863"/>
          <cell r="AH863"/>
          <cell r="AI863"/>
          <cell r="AJ863"/>
          <cell r="AK863"/>
          <cell r="AL863"/>
          <cell r="AM863" t="str">
            <v>#¡VALOR!</v>
          </cell>
          <cell r="AN863">
            <v>0</v>
          </cell>
          <cell r="AO863"/>
          <cell r="AP863"/>
          <cell r="AQ863"/>
          <cell r="AR863"/>
          <cell r="AS863"/>
          <cell r="AT863"/>
          <cell r="AU863"/>
          <cell r="AV863"/>
          <cell r="AW863"/>
          <cell r="AX863"/>
          <cell r="AY863"/>
          <cell r="AZ863"/>
          <cell r="BA863"/>
          <cell r="BB863"/>
          <cell r="BC863"/>
          <cell r="BD863"/>
          <cell r="BE863"/>
          <cell r="BF863"/>
          <cell r="BG863"/>
          <cell r="BH863"/>
          <cell r="BI863"/>
          <cell r="BJ863"/>
          <cell r="BK863"/>
          <cell r="BL863"/>
          <cell r="BM863"/>
          <cell r="BN863"/>
          <cell r="BO863"/>
          <cell r="BP863"/>
          <cell r="BQ863"/>
          <cell r="BR863"/>
          <cell r="BS863"/>
          <cell r="BT863"/>
          <cell r="BU863"/>
          <cell r="BV863"/>
          <cell r="BW863"/>
          <cell r="BX863"/>
          <cell r="BY863"/>
          <cell r="BZ863"/>
          <cell r="CA863"/>
          <cell r="CB863"/>
          <cell r="CC863"/>
          <cell r="CD863"/>
          <cell r="CE863"/>
          <cell r="CF863"/>
          <cell r="CG863"/>
          <cell r="CH863"/>
          <cell r="CI863"/>
          <cell r="CJ863"/>
          <cell r="CK863"/>
          <cell r="CL863"/>
          <cell r="CM863"/>
          <cell r="CN863"/>
          <cell r="CO863"/>
          <cell r="CP863"/>
          <cell r="CQ863"/>
          <cell r="CR863"/>
          <cell r="CS863"/>
          <cell r="CT863"/>
          <cell r="CU863"/>
          <cell r="CV863"/>
          <cell r="CW863"/>
          <cell r="CX863"/>
          <cell r="CY863"/>
          <cell r="CZ863"/>
          <cell r="DA863"/>
          <cell r="DB863"/>
          <cell r="DC863"/>
          <cell r="DD863"/>
          <cell r="DE863"/>
          <cell r="DF863"/>
          <cell r="DG863"/>
          <cell r="DH863"/>
          <cell r="DI863"/>
          <cell r="DJ863"/>
          <cell r="DK863"/>
          <cell r="DL863"/>
          <cell r="DM863"/>
          <cell r="DN863"/>
          <cell r="DO863"/>
          <cell r="DP863"/>
          <cell r="DQ863"/>
          <cell r="DR863"/>
          <cell r="DS863"/>
          <cell r="DT863"/>
          <cell r="DU863"/>
          <cell r="DV863"/>
          <cell r="DW863"/>
          <cell r="DX863"/>
          <cell r="DY863"/>
          <cell r="DZ863"/>
          <cell r="EA863"/>
          <cell r="EB863"/>
          <cell r="EC863"/>
          <cell r="ED863"/>
          <cell r="EE863"/>
          <cell r="EF863"/>
          <cell r="EG863"/>
          <cell r="EH863"/>
          <cell r="EI863"/>
          <cell r="EJ863"/>
          <cell r="EK863"/>
          <cell r="EL863"/>
          <cell r="EM863"/>
          <cell r="EN863"/>
          <cell r="EO863"/>
          <cell r="EP863"/>
          <cell r="EQ863"/>
          <cell r="ER863"/>
          <cell r="ES863"/>
          <cell r="ET863"/>
          <cell r="EU863" t="str">
            <v>$ -</v>
          </cell>
          <cell r="EV863"/>
          <cell r="EW863"/>
          <cell r="EX863"/>
          <cell r="EY863"/>
          <cell r="EZ863"/>
          <cell r="FA863"/>
          <cell r="FB863">
            <v>0</v>
          </cell>
          <cell r="FC863" t="str">
            <v>#¡VALOR!</v>
          </cell>
          <cell r="FD863">
            <v>0</v>
          </cell>
          <cell r="FE863" t="str">
            <v>$ 0</v>
          </cell>
          <cell r="FF863" t="str">
            <v>#¡VALOR!</v>
          </cell>
          <cell r="FG863" t="str">
            <v>#¡VALOR!</v>
          </cell>
          <cell r="FH863"/>
          <cell r="FI863"/>
          <cell r="FJ863" t="str">
            <v>#N/D</v>
          </cell>
          <cell r="FK863" t="str">
            <v>#N/D</v>
          </cell>
          <cell r="FL863" t="str">
            <v>$863</v>
          </cell>
          <cell r="FM863" t="str">
            <v>#N/D</v>
          </cell>
          <cell r="FN863" t="str">
            <v>#N/D</v>
          </cell>
          <cell r="FO863" t="str">
            <v>#N/D</v>
          </cell>
          <cell r="FP863" t="str">
            <v>#N/D</v>
          </cell>
          <cell r="FQ863" t="str">
            <v>#¡REF!</v>
          </cell>
          <cell r="FR863" t="str">
            <v>#N/D</v>
          </cell>
          <cell r="FS863"/>
          <cell r="FT863"/>
          <cell r="FU863"/>
          <cell r="FV863">
            <v>0</v>
          </cell>
          <cell r="FW863" t="str">
            <v>#N/D</v>
          </cell>
          <cell r="FX863"/>
          <cell r="FY863"/>
          <cell r="FZ863"/>
          <cell r="GA863"/>
          <cell r="GB863"/>
          <cell r="GC863"/>
        </row>
        <row r="864">
          <cell r="A864"/>
          <cell r="B864"/>
          <cell r="C864">
            <v>2025</v>
          </cell>
          <cell r="D864"/>
          <cell r="E864"/>
          <cell r="F864"/>
          <cell r="G864"/>
          <cell r="H864"/>
          <cell r="I864"/>
          <cell r="J864"/>
          <cell r="K864"/>
          <cell r="L864"/>
          <cell r="M864"/>
          <cell r="N864"/>
          <cell r="O864"/>
          <cell r="P864"/>
          <cell r="Q864"/>
          <cell r="R864"/>
          <cell r="S864"/>
          <cell r="T864"/>
          <cell r="U864"/>
          <cell r="V864"/>
          <cell r="W864"/>
          <cell r="X864"/>
          <cell r="Y864"/>
          <cell r="Z864"/>
          <cell r="AA864"/>
          <cell r="AB864"/>
          <cell r="AC864"/>
          <cell r="AD864"/>
          <cell r="AE864"/>
          <cell r="AF864"/>
          <cell r="AG864"/>
          <cell r="AH864"/>
          <cell r="AI864"/>
          <cell r="AJ864"/>
          <cell r="AK864"/>
          <cell r="AL864"/>
          <cell r="AM864" t="str">
            <v>#¡VALOR!</v>
          </cell>
          <cell r="AN864">
            <v>0</v>
          </cell>
          <cell r="AO864"/>
          <cell r="AP864"/>
          <cell r="AQ864"/>
          <cell r="AR864"/>
          <cell r="AS864"/>
          <cell r="AT864"/>
          <cell r="AU864"/>
          <cell r="AV864"/>
          <cell r="AW864"/>
          <cell r="AX864"/>
          <cell r="AY864"/>
          <cell r="AZ864"/>
          <cell r="BA864"/>
          <cell r="BB864"/>
          <cell r="BC864"/>
          <cell r="BD864"/>
          <cell r="BE864"/>
          <cell r="BF864"/>
          <cell r="BG864"/>
          <cell r="BH864"/>
          <cell r="BI864"/>
          <cell r="BJ864"/>
          <cell r="BK864"/>
          <cell r="BL864"/>
          <cell r="BM864"/>
          <cell r="BN864"/>
          <cell r="BO864"/>
          <cell r="BP864"/>
          <cell r="BQ864"/>
          <cell r="BR864"/>
          <cell r="BS864"/>
          <cell r="BT864"/>
          <cell r="BU864"/>
          <cell r="BV864"/>
          <cell r="BW864"/>
          <cell r="BX864"/>
          <cell r="BY864"/>
          <cell r="BZ864"/>
          <cell r="CA864"/>
          <cell r="CB864"/>
          <cell r="CC864"/>
          <cell r="CD864"/>
          <cell r="CE864"/>
          <cell r="CF864"/>
          <cell r="CG864"/>
          <cell r="CH864"/>
          <cell r="CI864"/>
          <cell r="CJ864"/>
          <cell r="CK864"/>
          <cell r="CL864"/>
          <cell r="CM864"/>
          <cell r="CN864"/>
          <cell r="CO864"/>
          <cell r="CP864"/>
          <cell r="CQ864"/>
          <cell r="CR864"/>
          <cell r="CS864"/>
          <cell r="CT864"/>
          <cell r="CU864"/>
          <cell r="CV864"/>
          <cell r="CW864"/>
          <cell r="CX864"/>
          <cell r="CY864"/>
          <cell r="CZ864"/>
          <cell r="DA864"/>
          <cell r="DB864"/>
          <cell r="DC864"/>
          <cell r="DD864"/>
          <cell r="DE864"/>
          <cell r="DF864"/>
          <cell r="DG864"/>
          <cell r="DH864"/>
          <cell r="DI864"/>
          <cell r="DJ864"/>
          <cell r="DK864"/>
          <cell r="DL864"/>
          <cell r="DM864"/>
          <cell r="DN864"/>
          <cell r="DO864"/>
          <cell r="DP864"/>
          <cell r="DQ864"/>
          <cell r="DR864"/>
          <cell r="DS864"/>
          <cell r="DT864"/>
          <cell r="DU864"/>
          <cell r="DV864"/>
          <cell r="DW864"/>
          <cell r="DX864"/>
          <cell r="DY864"/>
          <cell r="DZ864"/>
          <cell r="EA864"/>
          <cell r="EB864"/>
          <cell r="EC864"/>
          <cell r="ED864"/>
          <cell r="EE864"/>
          <cell r="EF864"/>
          <cell r="EG864"/>
          <cell r="EH864"/>
          <cell r="EI864"/>
          <cell r="EJ864"/>
          <cell r="EK864"/>
          <cell r="EL864"/>
          <cell r="EM864"/>
          <cell r="EN864"/>
          <cell r="EO864"/>
          <cell r="EP864"/>
          <cell r="EQ864"/>
          <cell r="ER864"/>
          <cell r="ES864"/>
          <cell r="ET864"/>
          <cell r="EU864" t="str">
            <v>$ -</v>
          </cell>
          <cell r="EV864"/>
          <cell r="EW864"/>
          <cell r="EX864"/>
          <cell r="EY864"/>
          <cell r="EZ864"/>
          <cell r="FA864"/>
          <cell r="FB864">
            <v>0</v>
          </cell>
          <cell r="FC864" t="str">
            <v>#¡VALOR!</v>
          </cell>
          <cell r="FD864">
            <v>0</v>
          </cell>
          <cell r="FE864" t="str">
            <v>$ 0</v>
          </cell>
          <cell r="FF864" t="str">
            <v>#¡VALOR!</v>
          </cell>
          <cell r="FG864" t="str">
            <v>#¡VALOR!</v>
          </cell>
          <cell r="FH864"/>
          <cell r="FI864"/>
          <cell r="FJ864" t="str">
            <v>#N/D</v>
          </cell>
          <cell r="FK864" t="str">
            <v>#N/D</v>
          </cell>
          <cell r="FL864" t="str">
            <v>$864</v>
          </cell>
          <cell r="FM864" t="str">
            <v>#N/D</v>
          </cell>
          <cell r="FN864" t="str">
            <v>#N/D</v>
          </cell>
          <cell r="FO864" t="str">
            <v>#N/D</v>
          </cell>
          <cell r="FP864" t="str">
            <v>#N/D</v>
          </cell>
          <cell r="FQ864" t="str">
            <v>#¡REF!</v>
          </cell>
          <cell r="FR864" t="str">
            <v>#N/D</v>
          </cell>
          <cell r="FS864"/>
          <cell r="FT864"/>
          <cell r="FU864"/>
          <cell r="FV864">
            <v>0</v>
          </cell>
          <cell r="FW864" t="str">
            <v>#N/D</v>
          </cell>
          <cell r="FX864"/>
          <cell r="FY864"/>
          <cell r="FZ864"/>
          <cell r="GA864"/>
          <cell r="GB864"/>
          <cell r="GC864"/>
        </row>
        <row r="865">
          <cell r="A865"/>
          <cell r="B865"/>
          <cell r="C865">
            <v>2025</v>
          </cell>
          <cell r="D865"/>
          <cell r="E865"/>
          <cell r="F865"/>
          <cell r="G865"/>
          <cell r="H865"/>
          <cell r="I865"/>
          <cell r="J865"/>
          <cell r="K865"/>
          <cell r="L865"/>
          <cell r="M865"/>
          <cell r="N865"/>
          <cell r="O865"/>
          <cell r="P865"/>
          <cell r="Q865"/>
          <cell r="R865"/>
          <cell r="S865"/>
          <cell r="T865"/>
          <cell r="U865"/>
          <cell r="V865"/>
          <cell r="W865"/>
          <cell r="X865"/>
          <cell r="Y865"/>
          <cell r="Z865"/>
          <cell r="AA865"/>
          <cell r="AB865"/>
          <cell r="AC865"/>
          <cell r="AD865"/>
          <cell r="AE865"/>
          <cell r="AF865"/>
          <cell r="AG865"/>
          <cell r="AH865"/>
          <cell r="AI865"/>
          <cell r="AJ865"/>
          <cell r="AK865"/>
          <cell r="AL865"/>
          <cell r="AM865" t="str">
            <v>#¡VALOR!</v>
          </cell>
          <cell r="AN865">
            <v>0</v>
          </cell>
          <cell r="AO865"/>
          <cell r="AP865"/>
          <cell r="AQ865"/>
          <cell r="AR865"/>
          <cell r="AS865"/>
          <cell r="AT865"/>
          <cell r="AU865"/>
          <cell r="AV865"/>
          <cell r="AW865"/>
          <cell r="AX865"/>
          <cell r="AY865"/>
          <cell r="AZ865"/>
          <cell r="BA865"/>
          <cell r="BB865"/>
          <cell r="BC865"/>
          <cell r="BD865"/>
          <cell r="BE865"/>
          <cell r="BF865"/>
          <cell r="BG865"/>
          <cell r="BH865"/>
          <cell r="BI865"/>
          <cell r="BJ865"/>
          <cell r="BK865"/>
          <cell r="BL865"/>
          <cell r="BM865"/>
          <cell r="BN865"/>
          <cell r="BO865"/>
          <cell r="BP865"/>
          <cell r="BQ865"/>
          <cell r="BR865"/>
          <cell r="BS865"/>
          <cell r="BT865"/>
          <cell r="BU865"/>
          <cell r="BV865"/>
          <cell r="BW865"/>
          <cell r="BX865"/>
          <cell r="BY865"/>
          <cell r="BZ865"/>
          <cell r="CA865"/>
          <cell r="CB865"/>
          <cell r="CC865"/>
          <cell r="CD865"/>
          <cell r="CE865"/>
          <cell r="CF865"/>
          <cell r="CG865"/>
          <cell r="CH865"/>
          <cell r="CI865"/>
          <cell r="CJ865"/>
          <cell r="CK865"/>
          <cell r="CL865"/>
          <cell r="CM865"/>
          <cell r="CN865"/>
          <cell r="CO865"/>
          <cell r="CP865"/>
          <cell r="CQ865"/>
          <cell r="CR865"/>
          <cell r="CS865"/>
          <cell r="CT865"/>
          <cell r="CU865"/>
          <cell r="CV865"/>
          <cell r="CW865"/>
          <cell r="CX865"/>
          <cell r="CY865"/>
          <cell r="CZ865"/>
          <cell r="DA865"/>
          <cell r="DB865"/>
          <cell r="DC865"/>
          <cell r="DD865"/>
          <cell r="DE865"/>
          <cell r="DF865"/>
          <cell r="DG865"/>
          <cell r="DH865"/>
          <cell r="DI865"/>
          <cell r="DJ865"/>
          <cell r="DK865"/>
          <cell r="DL865"/>
          <cell r="DM865"/>
          <cell r="DN865"/>
          <cell r="DO865"/>
          <cell r="DP865"/>
          <cell r="DQ865"/>
          <cell r="DR865"/>
          <cell r="DS865"/>
          <cell r="DT865"/>
          <cell r="DU865"/>
          <cell r="DV865"/>
          <cell r="DW865"/>
          <cell r="DX865"/>
          <cell r="DY865"/>
          <cell r="DZ865"/>
          <cell r="EA865"/>
          <cell r="EB865"/>
          <cell r="EC865"/>
          <cell r="ED865"/>
          <cell r="EE865"/>
          <cell r="EF865"/>
          <cell r="EG865"/>
          <cell r="EH865"/>
          <cell r="EI865"/>
          <cell r="EJ865"/>
          <cell r="EK865"/>
          <cell r="EL865"/>
          <cell r="EM865"/>
          <cell r="EN865"/>
          <cell r="EO865"/>
          <cell r="EP865"/>
          <cell r="EQ865"/>
          <cell r="ER865"/>
          <cell r="ES865"/>
          <cell r="ET865"/>
          <cell r="EU865" t="str">
            <v>$ -</v>
          </cell>
          <cell r="EV865"/>
          <cell r="EW865"/>
          <cell r="EX865"/>
          <cell r="EY865"/>
          <cell r="EZ865"/>
          <cell r="FA865"/>
          <cell r="FB865">
            <v>0</v>
          </cell>
          <cell r="FC865" t="str">
            <v>#¡VALOR!</v>
          </cell>
          <cell r="FD865">
            <v>0</v>
          </cell>
          <cell r="FE865" t="str">
            <v>$ 0</v>
          </cell>
          <cell r="FF865" t="str">
            <v>#¡VALOR!</v>
          </cell>
          <cell r="FG865" t="str">
            <v>#¡VALOR!</v>
          </cell>
          <cell r="FH865"/>
          <cell r="FI865"/>
          <cell r="FJ865" t="str">
            <v>#N/D</v>
          </cell>
          <cell r="FK865" t="str">
            <v>#N/D</v>
          </cell>
          <cell r="FL865" t="str">
            <v>$865</v>
          </cell>
          <cell r="FM865" t="str">
            <v>#N/D</v>
          </cell>
          <cell r="FN865" t="str">
            <v>#N/D</v>
          </cell>
          <cell r="FO865" t="str">
            <v>#N/D</v>
          </cell>
          <cell r="FP865" t="str">
            <v>#N/D</v>
          </cell>
          <cell r="FQ865" t="str">
            <v>#¡REF!</v>
          </cell>
          <cell r="FR865" t="str">
            <v>#N/D</v>
          </cell>
          <cell r="FS865"/>
          <cell r="FT865"/>
          <cell r="FU865"/>
          <cell r="FV865">
            <v>0</v>
          </cell>
          <cell r="FW865" t="str">
            <v>#N/D</v>
          </cell>
          <cell r="FX865"/>
          <cell r="FY865"/>
          <cell r="FZ865"/>
          <cell r="GA865"/>
          <cell r="GB865"/>
          <cell r="GC865"/>
        </row>
        <row r="866">
          <cell r="A866"/>
          <cell r="B866"/>
          <cell r="C866">
            <v>2025</v>
          </cell>
          <cell r="D866"/>
          <cell r="E866"/>
          <cell r="F866"/>
          <cell r="G866"/>
          <cell r="H866"/>
          <cell r="I866"/>
          <cell r="J866"/>
          <cell r="K866"/>
          <cell r="L866"/>
          <cell r="M866"/>
          <cell r="N866"/>
          <cell r="O866"/>
          <cell r="P866"/>
          <cell r="Q866"/>
          <cell r="R866"/>
          <cell r="S866"/>
          <cell r="T866"/>
          <cell r="U866"/>
          <cell r="V866"/>
          <cell r="W866"/>
          <cell r="X866"/>
          <cell r="Y866"/>
          <cell r="Z866"/>
          <cell r="AA866"/>
          <cell r="AB866"/>
          <cell r="AC866"/>
          <cell r="AD866"/>
          <cell r="AE866"/>
          <cell r="AF866"/>
          <cell r="AG866"/>
          <cell r="AH866"/>
          <cell r="AI866"/>
          <cell r="AJ866"/>
          <cell r="AK866"/>
          <cell r="AL866"/>
          <cell r="AM866" t="str">
            <v>#¡VALOR!</v>
          </cell>
          <cell r="AN866">
            <v>0</v>
          </cell>
          <cell r="AO866"/>
          <cell r="AP866"/>
          <cell r="AQ866"/>
          <cell r="AR866"/>
          <cell r="AS866"/>
          <cell r="AT866"/>
          <cell r="AU866"/>
          <cell r="AV866"/>
          <cell r="AW866"/>
          <cell r="AX866"/>
          <cell r="AY866"/>
          <cell r="AZ866"/>
          <cell r="BA866"/>
          <cell r="BB866"/>
          <cell r="BC866"/>
          <cell r="BD866"/>
          <cell r="BE866"/>
          <cell r="BF866"/>
          <cell r="BG866"/>
          <cell r="BH866"/>
          <cell r="BI866"/>
          <cell r="BJ866"/>
          <cell r="BK866"/>
          <cell r="BL866"/>
          <cell r="BM866"/>
          <cell r="BN866"/>
          <cell r="BO866"/>
          <cell r="BP866"/>
          <cell r="BQ866"/>
          <cell r="BR866"/>
          <cell r="BS866"/>
          <cell r="BT866"/>
          <cell r="BU866"/>
          <cell r="BV866"/>
          <cell r="BW866"/>
          <cell r="BX866"/>
          <cell r="BY866"/>
          <cell r="BZ866"/>
          <cell r="CA866"/>
          <cell r="CB866"/>
          <cell r="CC866"/>
          <cell r="CD866"/>
          <cell r="CE866"/>
          <cell r="CF866"/>
          <cell r="CG866"/>
          <cell r="CH866"/>
          <cell r="CI866"/>
          <cell r="CJ866"/>
          <cell r="CK866"/>
          <cell r="CL866"/>
          <cell r="CM866"/>
          <cell r="CN866"/>
          <cell r="CO866"/>
          <cell r="CP866"/>
          <cell r="CQ866"/>
          <cell r="CR866"/>
          <cell r="CS866"/>
          <cell r="CT866"/>
          <cell r="CU866"/>
          <cell r="CV866"/>
          <cell r="CW866"/>
          <cell r="CX866"/>
          <cell r="CY866"/>
          <cell r="CZ866"/>
          <cell r="DA866"/>
          <cell r="DB866"/>
          <cell r="DC866"/>
          <cell r="DD866"/>
          <cell r="DE866"/>
          <cell r="DF866"/>
          <cell r="DG866"/>
          <cell r="DH866"/>
          <cell r="DI866"/>
          <cell r="DJ866"/>
          <cell r="DK866"/>
          <cell r="DL866"/>
          <cell r="DM866"/>
          <cell r="DN866"/>
          <cell r="DO866"/>
          <cell r="DP866"/>
          <cell r="DQ866"/>
          <cell r="DR866"/>
          <cell r="DS866"/>
          <cell r="DT866"/>
          <cell r="DU866"/>
          <cell r="DV866"/>
          <cell r="DW866"/>
          <cell r="DX866"/>
          <cell r="DY866"/>
          <cell r="DZ866"/>
          <cell r="EA866"/>
          <cell r="EB866"/>
          <cell r="EC866"/>
          <cell r="ED866"/>
          <cell r="EE866"/>
          <cell r="EF866"/>
          <cell r="EG866"/>
          <cell r="EH866"/>
          <cell r="EI866"/>
          <cell r="EJ866"/>
          <cell r="EK866"/>
          <cell r="EL866"/>
          <cell r="EM866"/>
          <cell r="EN866"/>
          <cell r="EO866"/>
          <cell r="EP866"/>
          <cell r="EQ866"/>
          <cell r="ER866"/>
          <cell r="ES866"/>
          <cell r="ET866"/>
          <cell r="EU866" t="str">
            <v>$ -</v>
          </cell>
          <cell r="EV866"/>
          <cell r="EW866"/>
          <cell r="EX866"/>
          <cell r="EY866"/>
          <cell r="EZ866"/>
          <cell r="FA866"/>
          <cell r="FB866">
            <v>0</v>
          </cell>
          <cell r="FC866" t="str">
            <v>#¡VALOR!</v>
          </cell>
          <cell r="FD866">
            <v>0</v>
          </cell>
          <cell r="FE866" t="str">
            <v>$ 0</v>
          </cell>
          <cell r="FF866" t="str">
            <v>#¡VALOR!</v>
          </cell>
          <cell r="FG866" t="str">
            <v>#¡VALOR!</v>
          </cell>
          <cell r="FH866"/>
          <cell r="FI866"/>
          <cell r="FJ866" t="str">
            <v>#N/D</v>
          </cell>
          <cell r="FK866" t="str">
            <v>#N/D</v>
          </cell>
          <cell r="FL866" t="str">
            <v>$866</v>
          </cell>
          <cell r="FM866" t="str">
            <v>#N/D</v>
          </cell>
          <cell r="FN866" t="str">
            <v>#N/D</v>
          </cell>
          <cell r="FO866" t="str">
            <v>#N/D</v>
          </cell>
          <cell r="FP866" t="str">
            <v>#N/D</v>
          </cell>
          <cell r="FQ866" t="str">
            <v>#¡REF!</v>
          </cell>
          <cell r="FR866" t="str">
            <v>#N/D</v>
          </cell>
          <cell r="FS866"/>
          <cell r="FT866"/>
          <cell r="FU866"/>
          <cell r="FV866">
            <v>0</v>
          </cell>
          <cell r="FW866" t="str">
            <v>#N/D</v>
          </cell>
          <cell r="FX866"/>
          <cell r="FY866"/>
          <cell r="FZ866"/>
          <cell r="GA866"/>
          <cell r="GB866"/>
          <cell r="GC866"/>
        </row>
        <row r="867">
          <cell r="A867"/>
          <cell r="B867"/>
          <cell r="C867">
            <v>2025</v>
          </cell>
          <cell r="D867"/>
          <cell r="E867"/>
          <cell r="F867"/>
          <cell r="G867"/>
          <cell r="H867"/>
          <cell r="I867"/>
          <cell r="J867"/>
          <cell r="K867"/>
          <cell r="L867"/>
          <cell r="M867"/>
          <cell r="N867"/>
          <cell r="O867"/>
          <cell r="P867"/>
          <cell r="Q867"/>
          <cell r="R867"/>
          <cell r="S867"/>
          <cell r="T867"/>
          <cell r="U867"/>
          <cell r="V867"/>
          <cell r="W867"/>
          <cell r="X867"/>
          <cell r="Y867"/>
          <cell r="Z867"/>
          <cell r="AA867"/>
          <cell r="AB867"/>
          <cell r="AC867"/>
          <cell r="AD867"/>
          <cell r="AE867"/>
          <cell r="AF867"/>
          <cell r="AG867"/>
          <cell r="AH867"/>
          <cell r="AI867"/>
          <cell r="AJ867"/>
          <cell r="AK867"/>
          <cell r="AL867"/>
          <cell r="AM867" t="str">
            <v>#¡VALOR!</v>
          </cell>
          <cell r="AN867">
            <v>0</v>
          </cell>
          <cell r="AO867"/>
          <cell r="AP867"/>
          <cell r="AQ867"/>
          <cell r="AR867"/>
          <cell r="AS867"/>
          <cell r="AT867"/>
          <cell r="AU867"/>
          <cell r="AV867"/>
          <cell r="AW867"/>
          <cell r="AX867"/>
          <cell r="AY867"/>
          <cell r="AZ867"/>
          <cell r="BA867"/>
          <cell r="BB867"/>
          <cell r="BC867"/>
          <cell r="BD867"/>
          <cell r="BE867"/>
          <cell r="BF867"/>
          <cell r="BG867"/>
          <cell r="BH867"/>
          <cell r="BI867"/>
          <cell r="BJ867"/>
          <cell r="BK867"/>
          <cell r="BL867"/>
          <cell r="BM867"/>
          <cell r="BN867"/>
          <cell r="BO867"/>
          <cell r="BP867"/>
          <cell r="BQ867"/>
          <cell r="BR867"/>
          <cell r="BS867"/>
          <cell r="BT867"/>
          <cell r="BU867"/>
          <cell r="BV867"/>
          <cell r="BW867"/>
          <cell r="BX867"/>
          <cell r="BY867"/>
          <cell r="BZ867"/>
          <cell r="CA867"/>
          <cell r="CB867"/>
          <cell r="CC867"/>
          <cell r="CD867"/>
          <cell r="CE867"/>
          <cell r="CF867"/>
          <cell r="CG867"/>
          <cell r="CH867"/>
          <cell r="CI867"/>
          <cell r="CJ867"/>
          <cell r="CK867"/>
          <cell r="CL867"/>
          <cell r="CM867"/>
          <cell r="CN867"/>
          <cell r="CO867"/>
          <cell r="CP867"/>
          <cell r="CQ867"/>
          <cell r="CR867"/>
          <cell r="CS867"/>
          <cell r="CT867"/>
          <cell r="CU867"/>
          <cell r="CV867"/>
          <cell r="CW867"/>
          <cell r="CX867"/>
          <cell r="CY867"/>
          <cell r="CZ867"/>
          <cell r="DA867"/>
          <cell r="DB867"/>
          <cell r="DC867"/>
          <cell r="DD867"/>
          <cell r="DE867"/>
          <cell r="DF867"/>
          <cell r="DG867"/>
          <cell r="DH867"/>
          <cell r="DI867"/>
          <cell r="DJ867"/>
          <cell r="DK867"/>
          <cell r="DL867"/>
          <cell r="DM867"/>
          <cell r="DN867"/>
          <cell r="DO867"/>
          <cell r="DP867"/>
          <cell r="DQ867"/>
          <cell r="DR867"/>
          <cell r="DS867"/>
          <cell r="DT867"/>
          <cell r="DU867"/>
          <cell r="DV867"/>
          <cell r="DW867"/>
          <cell r="DX867"/>
          <cell r="DY867"/>
          <cell r="DZ867"/>
          <cell r="EA867"/>
          <cell r="EB867"/>
          <cell r="EC867"/>
          <cell r="ED867"/>
          <cell r="EE867"/>
          <cell r="EF867"/>
          <cell r="EG867"/>
          <cell r="EH867"/>
          <cell r="EI867"/>
          <cell r="EJ867"/>
          <cell r="EK867"/>
          <cell r="EL867"/>
          <cell r="EM867"/>
          <cell r="EN867"/>
          <cell r="EO867"/>
          <cell r="EP867"/>
          <cell r="EQ867"/>
          <cell r="ER867"/>
          <cell r="ES867"/>
          <cell r="ET867"/>
          <cell r="EU867" t="str">
            <v>$ -</v>
          </cell>
          <cell r="EV867"/>
          <cell r="EW867"/>
          <cell r="EX867"/>
          <cell r="EY867"/>
          <cell r="EZ867"/>
          <cell r="FA867"/>
          <cell r="FB867">
            <v>0</v>
          </cell>
          <cell r="FC867" t="str">
            <v>#¡VALOR!</v>
          </cell>
          <cell r="FD867">
            <v>0</v>
          </cell>
          <cell r="FE867" t="str">
            <v>$ 0</v>
          </cell>
          <cell r="FF867" t="str">
            <v>#¡VALOR!</v>
          </cell>
          <cell r="FG867" t="str">
            <v>#¡VALOR!</v>
          </cell>
          <cell r="FH867"/>
          <cell r="FI867"/>
          <cell r="FJ867" t="str">
            <v>#N/D</v>
          </cell>
          <cell r="FK867" t="str">
            <v>#N/D</v>
          </cell>
          <cell r="FL867" t="str">
            <v>$867</v>
          </cell>
          <cell r="FM867" t="str">
            <v>#N/D</v>
          </cell>
          <cell r="FN867" t="str">
            <v>#N/D</v>
          </cell>
          <cell r="FO867" t="str">
            <v>#N/D</v>
          </cell>
          <cell r="FP867" t="str">
            <v>#N/D</v>
          </cell>
          <cell r="FQ867" t="str">
            <v>#¡REF!</v>
          </cell>
          <cell r="FR867" t="str">
            <v>#N/D</v>
          </cell>
          <cell r="FS867"/>
          <cell r="FT867"/>
          <cell r="FU867"/>
          <cell r="FV867">
            <v>0</v>
          </cell>
          <cell r="FW867" t="str">
            <v>#N/D</v>
          </cell>
          <cell r="FX867"/>
          <cell r="FY867"/>
          <cell r="FZ867"/>
          <cell r="GA867"/>
          <cell r="GB867"/>
          <cell r="GC867"/>
        </row>
        <row r="868">
          <cell r="A868"/>
          <cell r="B868"/>
          <cell r="C868">
            <v>2025</v>
          </cell>
          <cell r="D868"/>
          <cell r="E868"/>
          <cell r="F868"/>
          <cell r="G868"/>
          <cell r="H868"/>
          <cell r="I868"/>
          <cell r="J868"/>
          <cell r="K868"/>
          <cell r="L868"/>
          <cell r="M868"/>
          <cell r="N868"/>
          <cell r="O868"/>
          <cell r="P868"/>
          <cell r="Q868"/>
          <cell r="R868"/>
          <cell r="S868"/>
          <cell r="T868"/>
          <cell r="U868"/>
          <cell r="V868"/>
          <cell r="W868"/>
          <cell r="X868"/>
          <cell r="Y868"/>
          <cell r="Z868"/>
          <cell r="AA868"/>
          <cell r="AB868"/>
          <cell r="AC868"/>
          <cell r="AD868"/>
          <cell r="AE868"/>
          <cell r="AF868"/>
          <cell r="AG868"/>
          <cell r="AH868"/>
          <cell r="AI868"/>
          <cell r="AJ868"/>
          <cell r="AK868"/>
          <cell r="AL868"/>
          <cell r="AM868" t="str">
            <v>#¡VALOR!</v>
          </cell>
          <cell r="AN868">
            <v>0</v>
          </cell>
          <cell r="AO868"/>
          <cell r="AP868"/>
          <cell r="AQ868"/>
          <cell r="AR868"/>
          <cell r="AS868"/>
          <cell r="AT868"/>
          <cell r="AU868"/>
          <cell r="AV868"/>
          <cell r="AW868"/>
          <cell r="AX868"/>
          <cell r="AY868"/>
          <cell r="AZ868"/>
          <cell r="BA868"/>
          <cell r="BB868"/>
          <cell r="BC868"/>
          <cell r="BD868"/>
          <cell r="BE868"/>
          <cell r="BF868"/>
          <cell r="BG868"/>
          <cell r="BH868"/>
          <cell r="BI868"/>
          <cell r="BJ868"/>
          <cell r="BK868"/>
          <cell r="BL868"/>
          <cell r="BM868"/>
          <cell r="BN868"/>
          <cell r="BO868"/>
          <cell r="BP868"/>
          <cell r="BQ868"/>
          <cell r="BR868"/>
          <cell r="BS868"/>
          <cell r="BT868"/>
          <cell r="BU868"/>
          <cell r="BV868"/>
          <cell r="BW868"/>
          <cell r="BX868"/>
          <cell r="BY868"/>
          <cell r="BZ868"/>
          <cell r="CA868"/>
          <cell r="CB868"/>
          <cell r="CC868"/>
          <cell r="CD868"/>
          <cell r="CE868"/>
          <cell r="CF868"/>
          <cell r="CG868"/>
          <cell r="CH868"/>
          <cell r="CI868"/>
          <cell r="CJ868"/>
          <cell r="CK868"/>
          <cell r="CL868"/>
          <cell r="CM868"/>
          <cell r="CN868"/>
          <cell r="CO868"/>
          <cell r="CP868"/>
          <cell r="CQ868"/>
          <cell r="CR868"/>
          <cell r="CS868"/>
          <cell r="CT868"/>
          <cell r="CU868"/>
          <cell r="CV868"/>
          <cell r="CW868"/>
          <cell r="CX868"/>
          <cell r="CY868"/>
          <cell r="CZ868"/>
          <cell r="DA868"/>
          <cell r="DB868"/>
          <cell r="DC868"/>
          <cell r="DD868"/>
          <cell r="DE868"/>
          <cell r="DF868"/>
          <cell r="DG868"/>
          <cell r="DH868"/>
          <cell r="DI868"/>
          <cell r="DJ868"/>
          <cell r="DK868"/>
          <cell r="DL868"/>
          <cell r="DM868"/>
          <cell r="DN868"/>
          <cell r="DO868"/>
          <cell r="DP868"/>
          <cell r="DQ868"/>
          <cell r="DR868"/>
          <cell r="DS868"/>
          <cell r="DT868"/>
          <cell r="DU868"/>
          <cell r="DV868"/>
          <cell r="DW868"/>
          <cell r="DX868"/>
          <cell r="DY868"/>
          <cell r="DZ868"/>
          <cell r="EA868"/>
          <cell r="EB868"/>
          <cell r="EC868"/>
          <cell r="ED868"/>
          <cell r="EE868"/>
          <cell r="EF868"/>
          <cell r="EG868"/>
          <cell r="EH868"/>
          <cell r="EI868"/>
          <cell r="EJ868"/>
          <cell r="EK868"/>
          <cell r="EL868"/>
          <cell r="EM868"/>
          <cell r="EN868"/>
          <cell r="EO868"/>
          <cell r="EP868"/>
          <cell r="EQ868"/>
          <cell r="ER868"/>
          <cell r="ES868"/>
          <cell r="ET868"/>
          <cell r="EU868" t="str">
            <v>$ -</v>
          </cell>
          <cell r="EV868"/>
          <cell r="EW868"/>
          <cell r="EX868"/>
          <cell r="EY868"/>
          <cell r="EZ868"/>
          <cell r="FA868"/>
          <cell r="FB868">
            <v>0</v>
          </cell>
          <cell r="FC868" t="str">
            <v>#¡VALOR!</v>
          </cell>
          <cell r="FD868">
            <v>0</v>
          </cell>
          <cell r="FE868" t="str">
            <v>$ 0</v>
          </cell>
          <cell r="FF868" t="str">
            <v>#¡VALOR!</v>
          </cell>
          <cell r="FG868" t="str">
            <v>#¡VALOR!</v>
          </cell>
          <cell r="FH868"/>
          <cell r="FI868"/>
          <cell r="FJ868" t="str">
            <v>#N/D</v>
          </cell>
          <cell r="FK868" t="str">
            <v>#N/D</v>
          </cell>
          <cell r="FL868" t="str">
            <v>$868</v>
          </cell>
          <cell r="FM868" t="str">
            <v>#N/D</v>
          </cell>
          <cell r="FN868" t="str">
            <v>#N/D</v>
          </cell>
          <cell r="FO868" t="str">
            <v>#N/D</v>
          </cell>
          <cell r="FP868" t="str">
            <v>#N/D</v>
          </cell>
          <cell r="FQ868" t="str">
            <v>#¡REF!</v>
          </cell>
          <cell r="FR868" t="str">
            <v>#N/D</v>
          </cell>
          <cell r="FS868"/>
          <cell r="FT868"/>
          <cell r="FU868"/>
          <cell r="FV868">
            <v>0</v>
          </cell>
          <cell r="FW868" t="str">
            <v>#N/D</v>
          </cell>
          <cell r="FX868"/>
          <cell r="FY868"/>
          <cell r="FZ868"/>
          <cell r="GA868"/>
          <cell r="GB868"/>
          <cell r="GC868"/>
        </row>
        <row r="869">
          <cell r="A869"/>
          <cell r="B869"/>
          <cell r="C869">
            <v>2025</v>
          </cell>
          <cell r="D869"/>
          <cell r="E869"/>
          <cell r="F869"/>
          <cell r="G869"/>
          <cell r="H869"/>
          <cell r="I869"/>
          <cell r="J869"/>
          <cell r="K869"/>
          <cell r="L869"/>
          <cell r="M869"/>
          <cell r="N869"/>
          <cell r="O869"/>
          <cell r="P869"/>
          <cell r="Q869"/>
          <cell r="R869"/>
          <cell r="S869"/>
          <cell r="T869"/>
          <cell r="U869"/>
          <cell r="V869"/>
          <cell r="W869"/>
          <cell r="X869"/>
          <cell r="Y869"/>
          <cell r="Z869"/>
          <cell r="AA869"/>
          <cell r="AB869"/>
          <cell r="AC869"/>
          <cell r="AD869"/>
          <cell r="AE869"/>
          <cell r="AF869"/>
          <cell r="AG869"/>
          <cell r="AH869"/>
          <cell r="AI869"/>
          <cell r="AJ869"/>
          <cell r="AK869"/>
          <cell r="AL869"/>
          <cell r="AM869" t="str">
            <v>#¡VALOR!</v>
          </cell>
          <cell r="AN869">
            <v>0</v>
          </cell>
          <cell r="AO869"/>
          <cell r="AP869"/>
          <cell r="AQ869"/>
          <cell r="AR869"/>
          <cell r="AS869"/>
          <cell r="AT869"/>
          <cell r="AU869"/>
          <cell r="AV869"/>
          <cell r="AW869"/>
          <cell r="AX869"/>
          <cell r="AY869"/>
          <cell r="AZ869"/>
          <cell r="BA869"/>
          <cell r="BB869"/>
          <cell r="BC869"/>
          <cell r="BD869"/>
          <cell r="BE869"/>
          <cell r="BF869"/>
          <cell r="BG869"/>
          <cell r="BH869"/>
          <cell r="BI869"/>
          <cell r="BJ869"/>
          <cell r="BK869"/>
          <cell r="BL869"/>
          <cell r="BM869"/>
          <cell r="BN869"/>
          <cell r="BO869"/>
          <cell r="BP869"/>
          <cell r="BQ869"/>
          <cell r="BR869"/>
          <cell r="BS869"/>
          <cell r="BT869"/>
          <cell r="BU869"/>
          <cell r="BV869"/>
          <cell r="BW869"/>
          <cell r="BX869"/>
          <cell r="BY869"/>
          <cell r="BZ869"/>
          <cell r="CA869"/>
          <cell r="CB869"/>
          <cell r="CC869"/>
          <cell r="CD869"/>
          <cell r="CE869"/>
          <cell r="CF869"/>
          <cell r="CG869"/>
          <cell r="CH869"/>
          <cell r="CI869"/>
          <cell r="CJ869"/>
          <cell r="CK869"/>
          <cell r="CL869"/>
          <cell r="CM869"/>
          <cell r="CN869"/>
          <cell r="CO869"/>
          <cell r="CP869"/>
          <cell r="CQ869"/>
          <cell r="CR869"/>
          <cell r="CS869"/>
          <cell r="CT869"/>
          <cell r="CU869"/>
          <cell r="CV869"/>
          <cell r="CW869"/>
          <cell r="CX869"/>
          <cell r="CY869"/>
          <cell r="CZ869"/>
          <cell r="DA869"/>
          <cell r="DB869"/>
          <cell r="DC869"/>
          <cell r="DD869"/>
          <cell r="DE869"/>
          <cell r="DF869"/>
          <cell r="DG869"/>
          <cell r="DH869"/>
          <cell r="DI869"/>
          <cell r="DJ869"/>
          <cell r="DK869"/>
          <cell r="DL869"/>
          <cell r="DM869"/>
          <cell r="DN869"/>
          <cell r="DO869"/>
          <cell r="DP869"/>
          <cell r="DQ869"/>
          <cell r="DR869"/>
          <cell r="DS869"/>
          <cell r="DT869"/>
          <cell r="DU869"/>
          <cell r="DV869"/>
          <cell r="DW869"/>
          <cell r="DX869"/>
          <cell r="DY869"/>
          <cell r="DZ869"/>
          <cell r="EA869"/>
          <cell r="EB869"/>
          <cell r="EC869"/>
          <cell r="ED869"/>
          <cell r="EE869"/>
          <cell r="EF869"/>
          <cell r="EG869"/>
          <cell r="EH869"/>
          <cell r="EI869"/>
          <cell r="EJ869"/>
          <cell r="EK869"/>
          <cell r="EL869"/>
          <cell r="EM869"/>
          <cell r="EN869"/>
          <cell r="EO869"/>
          <cell r="EP869"/>
          <cell r="EQ869"/>
          <cell r="ER869"/>
          <cell r="ES869"/>
          <cell r="ET869"/>
          <cell r="EU869" t="str">
            <v>$ -</v>
          </cell>
          <cell r="EV869"/>
          <cell r="EW869"/>
          <cell r="EX869"/>
          <cell r="EY869"/>
          <cell r="EZ869"/>
          <cell r="FA869"/>
          <cell r="FB869">
            <v>0</v>
          </cell>
          <cell r="FC869" t="str">
            <v>#¡VALOR!</v>
          </cell>
          <cell r="FD869">
            <v>0</v>
          </cell>
          <cell r="FE869" t="str">
            <v>$ 0</v>
          </cell>
          <cell r="FF869" t="str">
            <v>#¡VALOR!</v>
          </cell>
          <cell r="FG869" t="str">
            <v>#¡VALOR!</v>
          </cell>
          <cell r="FH869"/>
          <cell r="FI869"/>
          <cell r="FJ869" t="str">
            <v>#N/D</v>
          </cell>
          <cell r="FK869" t="str">
            <v>#N/D</v>
          </cell>
          <cell r="FL869" t="str">
            <v>$869</v>
          </cell>
          <cell r="FM869" t="str">
            <v>#N/D</v>
          </cell>
          <cell r="FN869" t="str">
            <v>#N/D</v>
          </cell>
          <cell r="FO869" t="str">
            <v>#N/D</v>
          </cell>
          <cell r="FP869" t="str">
            <v>#N/D</v>
          </cell>
          <cell r="FQ869" t="str">
            <v>#¡REF!</v>
          </cell>
          <cell r="FR869" t="str">
            <v>#N/D</v>
          </cell>
          <cell r="FS869"/>
          <cell r="FT869"/>
          <cell r="FU869"/>
          <cell r="FV869">
            <v>0</v>
          </cell>
          <cell r="FW869" t="str">
            <v>#N/D</v>
          </cell>
          <cell r="FX869"/>
          <cell r="FY869"/>
          <cell r="FZ869"/>
          <cell r="GA869"/>
          <cell r="GB869"/>
          <cell r="GC869"/>
        </row>
        <row r="870">
          <cell r="A870"/>
          <cell r="B870"/>
          <cell r="C870">
            <v>2025</v>
          </cell>
          <cell r="D870"/>
          <cell r="E870"/>
          <cell r="F870"/>
          <cell r="G870"/>
          <cell r="H870"/>
          <cell r="I870"/>
          <cell r="J870"/>
          <cell r="K870"/>
          <cell r="L870"/>
          <cell r="M870"/>
          <cell r="N870"/>
          <cell r="O870"/>
          <cell r="P870"/>
          <cell r="Q870"/>
          <cell r="R870"/>
          <cell r="S870"/>
          <cell r="T870"/>
          <cell r="U870"/>
          <cell r="V870"/>
          <cell r="W870"/>
          <cell r="X870"/>
          <cell r="Y870"/>
          <cell r="Z870"/>
          <cell r="AA870"/>
          <cell r="AB870"/>
          <cell r="AC870"/>
          <cell r="AD870"/>
          <cell r="AE870"/>
          <cell r="AF870"/>
          <cell r="AG870"/>
          <cell r="AH870"/>
          <cell r="AI870"/>
          <cell r="AJ870"/>
          <cell r="AK870"/>
          <cell r="AL870"/>
          <cell r="AM870" t="str">
            <v>#¡VALOR!</v>
          </cell>
          <cell r="AN870">
            <v>0</v>
          </cell>
          <cell r="AO870"/>
          <cell r="AP870"/>
          <cell r="AQ870"/>
          <cell r="AR870"/>
          <cell r="AS870"/>
          <cell r="AT870"/>
          <cell r="AU870"/>
          <cell r="AV870"/>
          <cell r="AW870"/>
          <cell r="AX870"/>
          <cell r="AY870"/>
          <cell r="AZ870"/>
          <cell r="BA870"/>
          <cell r="BB870"/>
          <cell r="BC870"/>
          <cell r="BD870"/>
          <cell r="BE870"/>
          <cell r="BF870"/>
          <cell r="BG870"/>
          <cell r="BH870"/>
          <cell r="BI870"/>
          <cell r="BJ870"/>
          <cell r="BK870"/>
          <cell r="BL870"/>
          <cell r="BM870"/>
          <cell r="BN870"/>
          <cell r="BO870"/>
          <cell r="BP870"/>
          <cell r="BQ870"/>
          <cell r="BR870"/>
          <cell r="BS870"/>
          <cell r="BT870"/>
          <cell r="BU870"/>
          <cell r="BV870"/>
          <cell r="BW870"/>
          <cell r="BX870"/>
          <cell r="BY870"/>
          <cell r="BZ870"/>
          <cell r="CA870"/>
          <cell r="CB870"/>
          <cell r="CC870"/>
          <cell r="CD870"/>
          <cell r="CE870"/>
          <cell r="CF870"/>
          <cell r="CG870"/>
          <cell r="CH870"/>
          <cell r="CI870"/>
          <cell r="CJ870"/>
          <cell r="CK870"/>
          <cell r="CL870"/>
          <cell r="CM870"/>
          <cell r="CN870"/>
          <cell r="CO870"/>
          <cell r="CP870"/>
          <cell r="CQ870"/>
          <cell r="CR870"/>
          <cell r="CS870"/>
          <cell r="CT870"/>
          <cell r="CU870"/>
          <cell r="CV870"/>
          <cell r="CW870"/>
          <cell r="CX870"/>
          <cell r="CY870"/>
          <cell r="CZ870"/>
          <cell r="DA870"/>
          <cell r="DB870"/>
          <cell r="DC870"/>
          <cell r="DD870"/>
          <cell r="DE870"/>
          <cell r="DF870"/>
          <cell r="DG870"/>
          <cell r="DH870"/>
          <cell r="DI870"/>
          <cell r="DJ870"/>
          <cell r="DK870"/>
          <cell r="DL870"/>
          <cell r="DM870"/>
          <cell r="DN870"/>
          <cell r="DO870"/>
          <cell r="DP870"/>
          <cell r="DQ870"/>
          <cell r="DR870"/>
          <cell r="DS870"/>
          <cell r="DT870"/>
          <cell r="DU870"/>
          <cell r="DV870"/>
          <cell r="DW870"/>
          <cell r="DX870"/>
          <cell r="DY870"/>
          <cell r="DZ870"/>
          <cell r="EA870"/>
          <cell r="EB870"/>
          <cell r="EC870"/>
          <cell r="ED870"/>
          <cell r="EE870"/>
          <cell r="EF870"/>
          <cell r="EG870"/>
          <cell r="EH870"/>
          <cell r="EI870"/>
          <cell r="EJ870"/>
          <cell r="EK870"/>
          <cell r="EL870"/>
          <cell r="EM870"/>
          <cell r="EN870"/>
          <cell r="EO870"/>
          <cell r="EP870"/>
          <cell r="EQ870"/>
          <cell r="ER870"/>
          <cell r="ES870"/>
          <cell r="ET870"/>
          <cell r="EU870" t="str">
            <v>$ -</v>
          </cell>
          <cell r="EV870"/>
          <cell r="EW870"/>
          <cell r="EX870"/>
          <cell r="EY870"/>
          <cell r="EZ870"/>
          <cell r="FA870"/>
          <cell r="FB870">
            <v>0</v>
          </cell>
          <cell r="FC870" t="str">
            <v>#¡VALOR!</v>
          </cell>
          <cell r="FD870">
            <v>0</v>
          </cell>
          <cell r="FE870" t="str">
            <v>$ 0</v>
          </cell>
          <cell r="FF870" t="str">
            <v>#¡VALOR!</v>
          </cell>
          <cell r="FG870" t="str">
            <v>#¡VALOR!</v>
          </cell>
          <cell r="FH870"/>
          <cell r="FI870"/>
          <cell r="FJ870" t="str">
            <v>#N/D</v>
          </cell>
          <cell r="FK870" t="str">
            <v>#N/D</v>
          </cell>
          <cell r="FL870" t="str">
            <v>$870</v>
          </cell>
          <cell r="FM870" t="str">
            <v>#N/D</v>
          </cell>
          <cell r="FN870" t="str">
            <v>#N/D</v>
          </cell>
          <cell r="FO870" t="str">
            <v>#N/D</v>
          </cell>
          <cell r="FP870" t="str">
            <v>#N/D</v>
          </cell>
          <cell r="FQ870" t="str">
            <v>#¡REF!</v>
          </cell>
          <cell r="FR870" t="str">
            <v>#N/D</v>
          </cell>
          <cell r="FS870"/>
          <cell r="FT870"/>
          <cell r="FU870"/>
          <cell r="FV870">
            <v>0</v>
          </cell>
          <cell r="FW870" t="str">
            <v>#N/D</v>
          </cell>
          <cell r="FX870"/>
          <cell r="FY870"/>
          <cell r="FZ870"/>
          <cell r="GA870"/>
          <cell r="GB870"/>
          <cell r="GC870"/>
        </row>
        <row r="871">
          <cell r="A871"/>
          <cell r="B871"/>
          <cell r="C871">
            <v>2025</v>
          </cell>
          <cell r="D871"/>
          <cell r="E871"/>
          <cell r="F871"/>
          <cell r="G871"/>
          <cell r="H871"/>
          <cell r="I871"/>
          <cell r="J871"/>
          <cell r="K871"/>
          <cell r="L871"/>
          <cell r="M871"/>
          <cell r="N871"/>
          <cell r="O871"/>
          <cell r="P871"/>
          <cell r="Q871"/>
          <cell r="R871"/>
          <cell r="S871"/>
          <cell r="T871"/>
          <cell r="U871"/>
          <cell r="V871"/>
          <cell r="W871"/>
          <cell r="X871"/>
          <cell r="Y871"/>
          <cell r="Z871"/>
          <cell r="AA871"/>
          <cell r="AB871"/>
          <cell r="AC871"/>
          <cell r="AD871"/>
          <cell r="AE871"/>
          <cell r="AF871"/>
          <cell r="AG871"/>
          <cell r="AH871"/>
          <cell r="AI871"/>
          <cell r="AJ871"/>
          <cell r="AK871"/>
          <cell r="AL871"/>
          <cell r="AM871" t="str">
            <v>#¡VALOR!</v>
          </cell>
          <cell r="AN871">
            <v>0</v>
          </cell>
          <cell r="AO871"/>
          <cell r="AP871"/>
          <cell r="AQ871"/>
          <cell r="AR871"/>
          <cell r="AS871"/>
          <cell r="AT871"/>
          <cell r="AU871"/>
          <cell r="AV871"/>
          <cell r="AW871"/>
          <cell r="AX871"/>
          <cell r="AY871"/>
          <cell r="AZ871"/>
          <cell r="BA871"/>
          <cell r="BB871"/>
          <cell r="BC871"/>
          <cell r="BD871"/>
          <cell r="BE871"/>
          <cell r="BF871"/>
          <cell r="BG871"/>
          <cell r="BH871"/>
          <cell r="BI871"/>
          <cell r="BJ871"/>
          <cell r="BK871"/>
          <cell r="BL871"/>
          <cell r="BM871"/>
          <cell r="BN871"/>
          <cell r="BO871"/>
          <cell r="BP871"/>
          <cell r="BQ871"/>
          <cell r="BR871"/>
          <cell r="BS871"/>
          <cell r="BT871"/>
          <cell r="BU871"/>
          <cell r="BV871"/>
          <cell r="BW871"/>
          <cell r="BX871"/>
          <cell r="BY871"/>
          <cell r="BZ871"/>
          <cell r="CA871"/>
          <cell r="CB871"/>
          <cell r="CC871"/>
          <cell r="CD871"/>
          <cell r="CE871"/>
          <cell r="CF871"/>
          <cell r="CG871"/>
          <cell r="CH871"/>
          <cell r="CI871"/>
          <cell r="CJ871"/>
          <cell r="CK871"/>
          <cell r="CL871"/>
          <cell r="CM871"/>
          <cell r="CN871"/>
          <cell r="CO871"/>
          <cell r="CP871"/>
          <cell r="CQ871"/>
          <cell r="CR871"/>
          <cell r="CS871"/>
          <cell r="CT871"/>
          <cell r="CU871"/>
          <cell r="CV871"/>
          <cell r="CW871"/>
          <cell r="CX871"/>
          <cell r="CY871"/>
          <cell r="CZ871"/>
          <cell r="DA871"/>
          <cell r="DB871"/>
          <cell r="DC871"/>
          <cell r="DD871"/>
          <cell r="DE871"/>
          <cell r="DF871"/>
          <cell r="DG871"/>
          <cell r="DH871"/>
          <cell r="DI871"/>
          <cell r="DJ871"/>
          <cell r="DK871"/>
          <cell r="DL871"/>
          <cell r="DM871"/>
          <cell r="DN871"/>
          <cell r="DO871"/>
          <cell r="DP871"/>
          <cell r="DQ871"/>
          <cell r="DR871"/>
          <cell r="DS871"/>
          <cell r="DT871"/>
          <cell r="DU871"/>
          <cell r="DV871"/>
          <cell r="DW871"/>
          <cell r="DX871"/>
          <cell r="DY871"/>
          <cell r="DZ871"/>
          <cell r="EA871"/>
          <cell r="EB871"/>
          <cell r="EC871"/>
          <cell r="ED871"/>
          <cell r="EE871"/>
          <cell r="EF871"/>
          <cell r="EG871"/>
          <cell r="EH871"/>
          <cell r="EI871"/>
          <cell r="EJ871"/>
          <cell r="EK871"/>
          <cell r="EL871"/>
          <cell r="EM871"/>
          <cell r="EN871"/>
          <cell r="EO871"/>
          <cell r="EP871"/>
          <cell r="EQ871"/>
          <cell r="ER871"/>
          <cell r="ES871"/>
          <cell r="ET871"/>
          <cell r="EU871" t="str">
            <v>$ -</v>
          </cell>
          <cell r="EV871"/>
          <cell r="EW871"/>
          <cell r="EX871"/>
          <cell r="EY871"/>
          <cell r="EZ871"/>
          <cell r="FA871"/>
          <cell r="FB871">
            <v>0</v>
          </cell>
          <cell r="FC871" t="str">
            <v>#¡VALOR!</v>
          </cell>
          <cell r="FD871">
            <v>0</v>
          </cell>
          <cell r="FE871" t="str">
            <v>$ 0</v>
          </cell>
          <cell r="FF871" t="str">
            <v>#¡VALOR!</v>
          </cell>
          <cell r="FG871" t="str">
            <v>#¡VALOR!</v>
          </cell>
          <cell r="FH871"/>
          <cell r="FI871"/>
          <cell r="FJ871" t="str">
            <v>#N/D</v>
          </cell>
          <cell r="FK871" t="str">
            <v>#N/D</v>
          </cell>
          <cell r="FL871" t="str">
            <v>$871</v>
          </cell>
          <cell r="FM871" t="str">
            <v>#N/D</v>
          </cell>
          <cell r="FN871" t="str">
            <v>#N/D</v>
          </cell>
          <cell r="FO871" t="str">
            <v>#N/D</v>
          </cell>
          <cell r="FP871" t="str">
            <v>#N/D</v>
          </cell>
          <cell r="FQ871" t="str">
            <v>#¡REF!</v>
          </cell>
          <cell r="FR871" t="str">
            <v>#N/D</v>
          </cell>
          <cell r="FS871"/>
          <cell r="FT871"/>
          <cell r="FU871"/>
          <cell r="FV871">
            <v>0</v>
          </cell>
          <cell r="FW871" t="str">
            <v>#N/D</v>
          </cell>
          <cell r="FX871"/>
          <cell r="FY871"/>
          <cell r="FZ871"/>
          <cell r="GA871"/>
          <cell r="GB871"/>
          <cell r="GC871"/>
        </row>
        <row r="872">
          <cell r="A872"/>
          <cell r="B872"/>
          <cell r="C872">
            <v>2025</v>
          </cell>
          <cell r="D872"/>
          <cell r="E872"/>
          <cell r="F872"/>
          <cell r="G872"/>
          <cell r="H872"/>
          <cell r="I872"/>
          <cell r="J872"/>
          <cell r="K872"/>
          <cell r="L872"/>
          <cell r="M872"/>
          <cell r="N872"/>
          <cell r="O872"/>
          <cell r="P872"/>
          <cell r="Q872"/>
          <cell r="R872"/>
          <cell r="S872"/>
          <cell r="T872"/>
          <cell r="U872"/>
          <cell r="V872"/>
          <cell r="W872"/>
          <cell r="X872"/>
          <cell r="Y872"/>
          <cell r="Z872"/>
          <cell r="AA872"/>
          <cell r="AB872"/>
          <cell r="AC872"/>
          <cell r="AD872"/>
          <cell r="AE872"/>
          <cell r="AF872"/>
          <cell r="AG872"/>
          <cell r="AH872"/>
          <cell r="AI872"/>
          <cell r="AJ872"/>
          <cell r="AK872"/>
          <cell r="AL872"/>
          <cell r="AM872" t="str">
            <v>#¡VALOR!</v>
          </cell>
          <cell r="AN872">
            <v>0</v>
          </cell>
          <cell r="AO872"/>
          <cell r="AP872"/>
          <cell r="AQ872"/>
          <cell r="AR872"/>
          <cell r="AS872"/>
          <cell r="AT872"/>
          <cell r="AU872"/>
          <cell r="AV872"/>
          <cell r="AW872"/>
          <cell r="AX872"/>
          <cell r="AY872"/>
          <cell r="AZ872"/>
          <cell r="BA872"/>
          <cell r="BB872"/>
          <cell r="BC872"/>
          <cell r="BD872"/>
          <cell r="BE872"/>
          <cell r="BF872"/>
          <cell r="BG872"/>
          <cell r="BH872"/>
          <cell r="BI872"/>
          <cell r="BJ872"/>
          <cell r="BK872"/>
          <cell r="BL872"/>
          <cell r="BM872"/>
          <cell r="BN872"/>
          <cell r="BO872"/>
          <cell r="BP872"/>
          <cell r="BQ872"/>
          <cell r="BR872"/>
          <cell r="BS872"/>
          <cell r="BT872"/>
          <cell r="BU872"/>
          <cell r="BV872"/>
          <cell r="BW872"/>
          <cell r="BX872"/>
          <cell r="BY872"/>
          <cell r="BZ872"/>
          <cell r="CA872"/>
          <cell r="CB872"/>
          <cell r="CC872"/>
          <cell r="CD872"/>
          <cell r="CE872"/>
          <cell r="CF872"/>
          <cell r="CG872"/>
          <cell r="CH872"/>
          <cell r="CI872"/>
          <cell r="CJ872"/>
          <cell r="CK872"/>
          <cell r="CL872"/>
          <cell r="CM872"/>
          <cell r="CN872"/>
          <cell r="CO872"/>
          <cell r="CP872"/>
          <cell r="CQ872"/>
          <cell r="CR872"/>
          <cell r="CS872"/>
          <cell r="CT872"/>
          <cell r="CU872"/>
          <cell r="CV872"/>
          <cell r="CW872"/>
          <cell r="CX872"/>
          <cell r="CY872"/>
          <cell r="CZ872"/>
          <cell r="DA872"/>
          <cell r="DB872"/>
          <cell r="DC872"/>
          <cell r="DD872"/>
          <cell r="DE872"/>
          <cell r="DF872"/>
          <cell r="DG872"/>
          <cell r="DH872"/>
          <cell r="DI872"/>
          <cell r="DJ872"/>
          <cell r="DK872"/>
          <cell r="DL872"/>
          <cell r="DM872"/>
          <cell r="DN872"/>
          <cell r="DO872"/>
          <cell r="DP872"/>
          <cell r="DQ872"/>
          <cell r="DR872"/>
          <cell r="DS872"/>
          <cell r="DT872"/>
          <cell r="DU872"/>
          <cell r="DV872"/>
          <cell r="DW872"/>
          <cell r="DX872"/>
          <cell r="DY872"/>
          <cell r="DZ872"/>
          <cell r="EA872"/>
          <cell r="EB872"/>
          <cell r="EC872"/>
          <cell r="ED872"/>
          <cell r="EE872"/>
          <cell r="EF872"/>
          <cell r="EG872"/>
          <cell r="EH872"/>
          <cell r="EI872"/>
          <cell r="EJ872"/>
          <cell r="EK872"/>
          <cell r="EL872"/>
          <cell r="EM872"/>
          <cell r="EN872"/>
          <cell r="EO872"/>
          <cell r="EP872"/>
          <cell r="EQ872"/>
          <cell r="ER872"/>
          <cell r="ES872"/>
          <cell r="ET872"/>
          <cell r="EU872" t="str">
            <v>$ -</v>
          </cell>
          <cell r="EV872"/>
          <cell r="EW872"/>
          <cell r="EX872"/>
          <cell r="EY872"/>
          <cell r="EZ872"/>
          <cell r="FA872"/>
          <cell r="FB872">
            <v>0</v>
          </cell>
          <cell r="FC872" t="str">
            <v>#¡VALOR!</v>
          </cell>
          <cell r="FD872">
            <v>0</v>
          </cell>
          <cell r="FE872" t="str">
            <v>$ 0</v>
          </cell>
          <cell r="FF872" t="str">
            <v>#¡VALOR!</v>
          </cell>
          <cell r="FG872" t="str">
            <v>#¡VALOR!</v>
          </cell>
          <cell r="FH872"/>
          <cell r="FI872"/>
          <cell r="FJ872" t="str">
            <v>#N/D</v>
          </cell>
          <cell r="FK872" t="str">
            <v>#N/D</v>
          </cell>
          <cell r="FL872" t="str">
            <v>$872</v>
          </cell>
          <cell r="FM872" t="str">
            <v>#N/D</v>
          </cell>
          <cell r="FN872" t="str">
            <v>#N/D</v>
          </cell>
          <cell r="FO872" t="str">
            <v>#N/D</v>
          </cell>
          <cell r="FP872" t="str">
            <v>#N/D</v>
          </cell>
          <cell r="FQ872" t="str">
            <v>#¡REF!</v>
          </cell>
          <cell r="FR872" t="str">
            <v>#N/D</v>
          </cell>
          <cell r="FS872"/>
          <cell r="FT872"/>
          <cell r="FU872"/>
          <cell r="FV872">
            <v>0</v>
          </cell>
          <cell r="FW872" t="str">
            <v>#N/D</v>
          </cell>
          <cell r="FX872"/>
          <cell r="FY872"/>
          <cell r="FZ872"/>
          <cell r="GA872"/>
          <cell r="GB872"/>
          <cell r="GC872"/>
        </row>
        <row r="873">
          <cell r="A873"/>
          <cell r="B873"/>
          <cell r="C873">
            <v>2025</v>
          </cell>
          <cell r="D873"/>
          <cell r="E873"/>
          <cell r="F873"/>
          <cell r="G873"/>
          <cell r="H873"/>
          <cell r="I873"/>
          <cell r="J873"/>
          <cell r="K873"/>
          <cell r="L873"/>
          <cell r="M873"/>
          <cell r="N873"/>
          <cell r="O873"/>
          <cell r="P873"/>
          <cell r="Q873"/>
          <cell r="R873"/>
          <cell r="S873"/>
          <cell r="T873"/>
          <cell r="U873"/>
          <cell r="V873"/>
          <cell r="W873"/>
          <cell r="X873"/>
          <cell r="Y873"/>
          <cell r="Z873"/>
          <cell r="AA873"/>
          <cell r="AB873"/>
          <cell r="AC873"/>
          <cell r="AD873"/>
          <cell r="AE873"/>
          <cell r="AF873"/>
          <cell r="AG873"/>
          <cell r="AH873"/>
          <cell r="AI873"/>
          <cell r="AJ873"/>
          <cell r="AK873"/>
          <cell r="AL873"/>
          <cell r="AM873" t="str">
            <v>#¡VALOR!</v>
          </cell>
          <cell r="AN873">
            <v>0</v>
          </cell>
          <cell r="AO873"/>
          <cell r="AP873"/>
          <cell r="AQ873"/>
          <cell r="AR873"/>
          <cell r="AS873"/>
          <cell r="AT873"/>
          <cell r="AU873"/>
          <cell r="AV873"/>
          <cell r="AW873"/>
          <cell r="AX873"/>
          <cell r="AY873"/>
          <cell r="AZ873"/>
          <cell r="BA873"/>
          <cell r="BB873"/>
          <cell r="BC873"/>
          <cell r="BD873"/>
          <cell r="BE873"/>
          <cell r="BF873"/>
          <cell r="BG873"/>
          <cell r="BH873"/>
          <cell r="BI873"/>
          <cell r="BJ873"/>
          <cell r="BK873"/>
          <cell r="BL873"/>
          <cell r="BM873"/>
          <cell r="BN873"/>
          <cell r="BO873"/>
          <cell r="BP873"/>
          <cell r="BQ873"/>
          <cell r="BR873"/>
          <cell r="BS873"/>
          <cell r="BT873"/>
          <cell r="BU873"/>
          <cell r="BV873"/>
          <cell r="BW873"/>
          <cell r="BX873"/>
          <cell r="BY873"/>
          <cell r="BZ873"/>
          <cell r="CA873"/>
          <cell r="CB873"/>
          <cell r="CC873"/>
          <cell r="CD873"/>
          <cell r="CE873"/>
          <cell r="CF873"/>
          <cell r="CG873"/>
          <cell r="CH873"/>
          <cell r="CI873"/>
          <cell r="CJ873"/>
          <cell r="CK873"/>
          <cell r="CL873"/>
          <cell r="CM873"/>
          <cell r="CN873"/>
          <cell r="CO873"/>
          <cell r="CP873"/>
          <cell r="CQ873"/>
          <cell r="CR873"/>
          <cell r="CS873"/>
          <cell r="CT873"/>
          <cell r="CU873"/>
          <cell r="CV873"/>
          <cell r="CW873"/>
          <cell r="CX873"/>
          <cell r="CY873"/>
          <cell r="CZ873"/>
          <cell r="DA873"/>
          <cell r="DB873"/>
          <cell r="DC873"/>
          <cell r="DD873"/>
          <cell r="DE873"/>
          <cell r="DF873"/>
          <cell r="DG873"/>
          <cell r="DH873"/>
          <cell r="DI873"/>
          <cell r="DJ873"/>
          <cell r="DK873"/>
          <cell r="DL873"/>
          <cell r="DM873"/>
          <cell r="DN873"/>
          <cell r="DO873"/>
          <cell r="DP873"/>
          <cell r="DQ873"/>
          <cell r="DR873"/>
          <cell r="DS873"/>
          <cell r="DT873"/>
          <cell r="DU873"/>
          <cell r="DV873"/>
          <cell r="DW873"/>
          <cell r="DX873"/>
          <cell r="DY873"/>
          <cell r="DZ873"/>
          <cell r="EA873"/>
          <cell r="EB873"/>
          <cell r="EC873"/>
          <cell r="ED873"/>
          <cell r="EE873"/>
          <cell r="EF873"/>
          <cell r="EG873"/>
          <cell r="EH873"/>
          <cell r="EI873"/>
          <cell r="EJ873"/>
          <cell r="EK873"/>
          <cell r="EL873"/>
          <cell r="EM873"/>
          <cell r="EN873"/>
          <cell r="EO873"/>
          <cell r="EP873"/>
          <cell r="EQ873"/>
          <cell r="ER873"/>
          <cell r="ES873"/>
          <cell r="ET873"/>
          <cell r="EU873" t="str">
            <v>$ -</v>
          </cell>
          <cell r="EV873"/>
          <cell r="EW873"/>
          <cell r="EX873"/>
          <cell r="EY873"/>
          <cell r="EZ873"/>
          <cell r="FA873"/>
          <cell r="FB873">
            <v>0</v>
          </cell>
          <cell r="FC873" t="str">
            <v>#¡VALOR!</v>
          </cell>
          <cell r="FD873">
            <v>0</v>
          </cell>
          <cell r="FE873" t="str">
            <v>$ 0</v>
          </cell>
          <cell r="FF873" t="str">
            <v>#¡VALOR!</v>
          </cell>
          <cell r="FG873" t="str">
            <v>#¡VALOR!</v>
          </cell>
          <cell r="FH873"/>
          <cell r="FI873"/>
          <cell r="FJ873" t="str">
            <v>#N/D</v>
          </cell>
          <cell r="FK873" t="str">
            <v>#N/D</v>
          </cell>
          <cell r="FL873" t="str">
            <v>$873</v>
          </cell>
          <cell r="FM873" t="str">
            <v>#N/D</v>
          </cell>
          <cell r="FN873" t="str">
            <v>#N/D</v>
          </cell>
          <cell r="FO873" t="str">
            <v>#N/D</v>
          </cell>
          <cell r="FP873" t="str">
            <v>#N/D</v>
          </cell>
          <cell r="FQ873" t="str">
            <v>#¡REF!</v>
          </cell>
          <cell r="FR873" t="str">
            <v>#N/D</v>
          </cell>
          <cell r="FS873"/>
          <cell r="FT873"/>
          <cell r="FU873"/>
          <cell r="FV873">
            <v>0</v>
          </cell>
          <cell r="FW873" t="str">
            <v>#N/D</v>
          </cell>
          <cell r="FX873"/>
          <cell r="FY873"/>
          <cell r="FZ873"/>
          <cell r="GA873"/>
          <cell r="GB873"/>
          <cell r="GC873"/>
        </row>
        <row r="874">
          <cell r="A874"/>
          <cell r="B874"/>
          <cell r="C874">
            <v>2025</v>
          </cell>
          <cell r="D874"/>
          <cell r="E874"/>
          <cell r="F874"/>
          <cell r="G874"/>
          <cell r="H874"/>
          <cell r="I874"/>
          <cell r="J874"/>
          <cell r="K874"/>
          <cell r="L874"/>
          <cell r="M874"/>
          <cell r="N874"/>
          <cell r="O874"/>
          <cell r="P874"/>
          <cell r="Q874"/>
          <cell r="R874"/>
          <cell r="S874"/>
          <cell r="T874"/>
          <cell r="U874"/>
          <cell r="V874"/>
          <cell r="W874"/>
          <cell r="X874"/>
          <cell r="Y874"/>
          <cell r="Z874"/>
          <cell r="AA874"/>
          <cell r="AB874"/>
          <cell r="AC874"/>
          <cell r="AD874"/>
          <cell r="AE874"/>
          <cell r="AF874"/>
          <cell r="AG874"/>
          <cell r="AH874"/>
          <cell r="AI874"/>
          <cell r="AJ874"/>
          <cell r="AK874"/>
          <cell r="AL874"/>
          <cell r="AM874" t="str">
            <v>#¡VALOR!</v>
          </cell>
          <cell r="AN874">
            <v>0</v>
          </cell>
          <cell r="AO874"/>
          <cell r="AP874"/>
          <cell r="AQ874"/>
          <cell r="AR874"/>
          <cell r="AS874"/>
          <cell r="AT874"/>
          <cell r="AU874"/>
          <cell r="AV874"/>
          <cell r="AW874"/>
          <cell r="AX874"/>
          <cell r="AY874"/>
          <cell r="AZ874"/>
          <cell r="BA874"/>
          <cell r="BB874"/>
          <cell r="BC874"/>
          <cell r="BD874"/>
          <cell r="BE874"/>
          <cell r="BF874"/>
          <cell r="BG874"/>
          <cell r="BH874"/>
          <cell r="BI874"/>
          <cell r="BJ874"/>
          <cell r="BK874"/>
          <cell r="BL874"/>
          <cell r="BM874"/>
          <cell r="BN874"/>
          <cell r="BO874"/>
          <cell r="BP874"/>
          <cell r="BQ874"/>
          <cell r="BR874"/>
          <cell r="BS874"/>
          <cell r="BT874"/>
          <cell r="BU874"/>
          <cell r="BV874"/>
          <cell r="BW874"/>
          <cell r="BX874"/>
          <cell r="BY874"/>
          <cell r="BZ874"/>
          <cell r="CA874"/>
          <cell r="CB874"/>
          <cell r="CC874"/>
          <cell r="CD874"/>
          <cell r="CE874"/>
          <cell r="CF874"/>
          <cell r="CG874"/>
          <cell r="CH874"/>
          <cell r="CI874"/>
          <cell r="CJ874"/>
          <cell r="CK874"/>
          <cell r="CL874"/>
          <cell r="CM874"/>
          <cell r="CN874"/>
          <cell r="CO874"/>
          <cell r="CP874"/>
          <cell r="CQ874"/>
          <cell r="CR874"/>
          <cell r="CS874"/>
          <cell r="CT874"/>
          <cell r="CU874"/>
          <cell r="CV874"/>
          <cell r="CW874"/>
          <cell r="CX874"/>
          <cell r="CY874"/>
          <cell r="CZ874"/>
          <cell r="DA874"/>
          <cell r="DB874"/>
          <cell r="DC874"/>
          <cell r="DD874"/>
          <cell r="DE874"/>
          <cell r="DF874"/>
          <cell r="DG874"/>
          <cell r="DH874"/>
          <cell r="DI874"/>
          <cell r="DJ874"/>
          <cell r="DK874"/>
          <cell r="DL874"/>
          <cell r="DM874"/>
          <cell r="DN874"/>
          <cell r="DO874"/>
          <cell r="DP874"/>
          <cell r="DQ874"/>
          <cell r="DR874"/>
          <cell r="DS874"/>
          <cell r="DT874"/>
          <cell r="DU874"/>
          <cell r="DV874"/>
          <cell r="DW874"/>
          <cell r="DX874"/>
          <cell r="DY874"/>
          <cell r="DZ874"/>
          <cell r="EA874"/>
          <cell r="EB874"/>
          <cell r="EC874"/>
          <cell r="ED874"/>
          <cell r="EE874"/>
          <cell r="EF874"/>
          <cell r="EG874"/>
          <cell r="EH874"/>
          <cell r="EI874"/>
          <cell r="EJ874"/>
          <cell r="EK874"/>
          <cell r="EL874"/>
          <cell r="EM874"/>
          <cell r="EN874"/>
          <cell r="EO874"/>
          <cell r="EP874"/>
          <cell r="EQ874"/>
          <cell r="ER874"/>
          <cell r="ES874"/>
          <cell r="ET874"/>
          <cell r="EU874" t="str">
            <v>$ -</v>
          </cell>
          <cell r="EV874"/>
          <cell r="EW874"/>
          <cell r="EX874"/>
          <cell r="EY874"/>
          <cell r="EZ874"/>
          <cell r="FA874"/>
          <cell r="FB874">
            <v>0</v>
          </cell>
          <cell r="FC874" t="str">
            <v>#¡VALOR!</v>
          </cell>
          <cell r="FD874">
            <v>0</v>
          </cell>
          <cell r="FE874" t="str">
            <v>$ 0</v>
          </cell>
          <cell r="FF874" t="str">
            <v>#¡VALOR!</v>
          </cell>
          <cell r="FG874" t="str">
            <v>#¡VALOR!</v>
          </cell>
          <cell r="FH874"/>
          <cell r="FI874"/>
          <cell r="FJ874" t="str">
            <v>#N/D</v>
          </cell>
          <cell r="FK874" t="str">
            <v>#N/D</v>
          </cell>
          <cell r="FL874" t="str">
            <v>$874</v>
          </cell>
          <cell r="FM874" t="str">
            <v>#N/D</v>
          </cell>
          <cell r="FN874" t="str">
            <v>#N/D</v>
          </cell>
          <cell r="FO874" t="str">
            <v>#N/D</v>
          </cell>
          <cell r="FP874" t="str">
            <v>#N/D</v>
          </cell>
          <cell r="FQ874" t="str">
            <v>#¡REF!</v>
          </cell>
          <cell r="FR874" t="str">
            <v>#N/D</v>
          </cell>
          <cell r="FS874"/>
          <cell r="FT874"/>
          <cell r="FU874"/>
          <cell r="FV874">
            <v>0</v>
          </cell>
          <cell r="FW874" t="str">
            <v>#N/D</v>
          </cell>
          <cell r="FX874"/>
          <cell r="FY874"/>
          <cell r="FZ874"/>
          <cell r="GA874"/>
          <cell r="GB874"/>
          <cell r="GC874"/>
        </row>
        <row r="875">
          <cell r="A875"/>
          <cell r="B875"/>
          <cell r="C875">
            <v>2025</v>
          </cell>
          <cell r="D875"/>
          <cell r="E875"/>
          <cell r="F875"/>
          <cell r="G875"/>
          <cell r="H875"/>
          <cell r="I875"/>
          <cell r="J875"/>
          <cell r="K875"/>
          <cell r="L875"/>
          <cell r="M875"/>
          <cell r="N875"/>
          <cell r="O875"/>
          <cell r="P875"/>
          <cell r="Q875"/>
          <cell r="R875"/>
          <cell r="S875"/>
          <cell r="T875"/>
          <cell r="U875"/>
          <cell r="V875"/>
          <cell r="W875"/>
          <cell r="X875"/>
          <cell r="Y875"/>
          <cell r="Z875"/>
          <cell r="AA875"/>
          <cell r="AB875"/>
          <cell r="AC875"/>
          <cell r="AD875"/>
          <cell r="AE875"/>
          <cell r="AF875"/>
          <cell r="AG875"/>
          <cell r="AH875"/>
          <cell r="AI875"/>
          <cell r="AJ875"/>
          <cell r="AK875"/>
          <cell r="AL875"/>
          <cell r="AM875" t="str">
            <v>#¡VALOR!</v>
          </cell>
          <cell r="AN875">
            <v>0</v>
          </cell>
          <cell r="AO875"/>
          <cell r="AP875"/>
          <cell r="AQ875"/>
          <cell r="AR875"/>
          <cell r="AS875"/>
          <cell r="AT875"/>
          <cell r="AU875"/>
          <cell r="AV875"/>
          <cell r="AW875"/>
          <cell r="AX875"/>
          <cell r="AY875"/>
          <cell r="AZ875"/>
          <cell r="BA875"/>
          <cell r="BB875"/>
          <cell r="BC875"/>
          <cell r="BD875"/>
          <cell r="BE875"/>
          <cell r="BF875"/>
          <cell r="BG875"/>
          <cell r="BH875"/>
          <cell r="BI875"/>
          <cell r="BJ875"/>
          <cell r="BK875"/>
          <cell r="BL875"/>
          <cell r="BM875"/>
          <cell r="BN875"/>
          <cell r="BO875"/>
          <cell r="BP875"/>
          <cell r="BQ875"/>
          <cell r="BR875"/>
          <cell r="BS875"/>
          <cell r="BT875"/>
          <cell r="BU875"/>
          <cell r="BV875"/>
          <cell r="BW875"/>
          <cell r="BX875"/>
          <cell r="BY875"/>
          <cell r="BZ875"/>
          <cell r="CA875"/>
          <cell r="CB875"/>
          <cell r="CC875"/>
          <cell r="CD875"/>
          <cell r="CE875"/>
          <cell r="CF875"/>
          <cell r="CG875"/>
          <cell r="CH875"/>
          <cell r="CI875"/>
          <cell r="CJ875"/>
          <cell r="CK875"/>
          <cell r="CL875"/>
          <cell r="CM875"/>
          <cell r="CN875"/>
          <cell r="CO875"/>
          <cell r="CP875"/>
          <cell r="CQ875"/>
          <cell r="CR875"/>
          <cell r="CS875"/>
          <cell r="CT875"/>
          <cell r="CU875"/>
          <cell r="CV875"/>
          <cell r="CW875"/>
          <cell r="CX875"/>
          <cell r="CY875"/>
          <cell r="CZ875"/>
          <cell r="DA875"/>
          <cell r="DB875"/>
          <cell r="DC875"/>
          <cell r="DD875"/>
          <cell r="DE875"/>
          <cell r="DF875"/>
          <cell r="DG875"/>
          <cell r="DH875"/>
          <cell r="DI875"/>
          <cell r="DJ875"/>
          <cell r="DK875"/>
          <cell r="DL875"/>
          <cell r="DM875"/>
          <cell r="DN875"/>
          <cell r="DO875"/>
          <cell r="DP875"/>
          <cell r="DQ875"/>
          <cell r="DR875"/>
          <cell r="DS875"/>
          <cell r="DT875"/>
          <cell r="DU875"/>
          <cell r="DV875"/>
          <cell r="DW875"/>
          <cell r="DX875"/>
          <cell r="DY875"/>
          <cell r="DZ875"/>
          <cell r="EA875"/>
          <cell r="EB875"/>
          <cell r="EC875"/>
          <cell r="ED875"/>
          <cell r="EE875"/>
          <cell r="EF875"/>
          <cell r="EG875"/>
          <cell r="EH875"/>
          <cell r="EI875"/>
          <cell r="EJ875"/>
          <cell r="EK875"/>
          <cell r="EL875"/>
          <cell r="EM875"/>
          <cell r="EN875"/>
          <cell r="EO875"/>
          <cell r="EP875"/>
          <cell r="EQ875"/>
          <cell r="ER875"/>
          <cell r="ES875"/>
          <cell r="ET875"/>
          <cell r="EU875" t="str">
            <v>$ -</v>
          </cell>
          <cell r="EV875"/>
          <cell r="EW875"/>
          <cell r="EX875"/>
          <cell r="EY875"/>
          <cell r="EZ875"/>
          <cell r="FA875"/>
          <cell r="FB875">
            <v>0</v>
          </cell>
          <cell r="FC875" t="str">
            <v>#¡VALOR!</v>
          </cell>
          <cell r="FD875">
            <v>0</v>
          </cell>
          <cell r="FE875" t="str">
            <v>$ 0</v>
          </cell>
          <cell r="FF875" t="str">
            <v>#¡VALOR!</v>
          </cell>
          <cell r="FG875" t="str">
            <v>#¡VALOR!</v>
          </cell>
          <cell r="FH875"/>
          <cell r="FI875"/>
          <cell r="FJ875" t="str">
            <v>#N/D</v>
          </cell>
          <cell r="FK875" t="str">
            <v>#N/D</v>
          </cell>
          <cell r="FL875" t="str">
            <v>$875</v>
          </cell>
          <cell r="FM875" t="str">
            <v>#N/D</v>
          </cell>
          <cell r="FN875" t="str">
            <v>#N/D</v>
          </cell>
          <cell r="FO875" t="str">
            <v>#N/D</v>
          </cell>
          <cell r="FP875" t="str">
            <v>#N/D</v>
          </cell>
          <cell r="FQ875" t="str">
            <v>#¡REF!</v>
          </cell>
          <cell r="FR875" t="str">
            <v>#N/D</v>
          </cell>
          <cell r="FS875"/>
          <cell r="FT875"/>
          <cell r="FU875"/>
          <cell r="FV875">
            <v>0</v>
          </cell>
          <cell r="FW875" t="str">
            <v>#N/D</v>
          </cell>
          <cell r="FX875"/>
          <cell r="FY875"/>
          <cell r="FZ875"/>
          <cell r="GA875"/>
          <cell r="GB875"/>
          <cell r="GC875"/>
        </row>
        <row r="876">
          <cell r="A876"/>
          <cell r="B876"/>
          <cell r="C876">
            <v>2025</v>
          </cell>
          <cell r="D876"/>
          <cell r="E876"/>
          <cell r="F876"/>
          <cell r="G876"/>
          <cell r="H876"/>
          <cell r="I876"/>
          <cell r="J876"/>
          <cell r="K876"/>
          <cell r="L876"/>
          <cell r="M876"/>
          <cell r="N876"/>
          <cell r="O876"/>
          <cell r="P876"/>
          <cell r="Q876"/>
          <cell r="R876"/>
          <cell r="S876"/>
          <cell r="T876"/>
          <cell r="U876"/>
          <cell r="V876"/>
          <cell r="W876"/>
          <cell r="X876"/>
          <cell r="Y876"/>
          <cell r="Z876"/>
          <cell r="AA876"/>
          <cell r="AB876"/>
          <cell r="AC876"/>
          <cell r="AD876"/>
          <cell r="AE876"/>
          <cell r="AF876"/>
          <cell r="AG876"/>
          <cell r="AH876"/>
          <cell r="AI876"/>
          <cell r="AJ876"/>
          <cell r="AK876"/>
          <cell r="AL876"/>
          <cell r="AM876" t="str">
            <v>#¡VALOR!</v>
          </cell>
          <cell r="AN876">
            <v>0</v>
          </cell>
          <cell r="AO876"/>
          <cell r="AP876"/>
          <cell r="AQ876"/>
          <cell r="AR876"/>
          <cell r="AS876"/>
          <cell r="AT876"/>
          <cell r="AU876"/>
          <cell r="AV876"/>
          <cell r="AW876"/>
          <cell r="AX876"/>
          <cell r="AY876"/>
          <cell r="AZ876"/>
          <cell r="BA876"/>
          <cell r="BB876"/>
          <cell r="BC876"/>
          <cell r="BD876"/>
          <cell r="BE876"/>
          <cell r="BF876"/>
          <cell r="BG876"/>
          <cell r="BH876"/>
          <cell r="BI876"/>
          <cell r="BJ876"/>
          <cell r="BK876"/>
          <cell r="BL876"/>
          <cell r="BM876"/>
          <cell r="BN876"/>
          <cell r="BO876"/>
          <cell r="BP876"/>
          <cell r="BQ876"/>
          <cell r="BR876"/>
          <cell r="BS876"/>
          <cell r="BT876"/>
          <cell r="BU876"/>
          <cell r="BV876"/>
          <cell r="BW876"/>
          <cell r="BX876"/>
          <cell r="BY876"/>
          <cell r="BZ876"/>
          <cell r="CA876"/>
          <cell r="CB876"/>
          <cell r="CC876"/>
          <cell r="CD876"/>
          <cell r="CE876"/>
          <cell r="CF876"/>
          <cell r="CG876"/>
          <cell r="CH876"/>
          <cell r="CI876"/>
          <cell r="CJ876"/>
          <cell r="CK876"/>
          <cell r="CL876"/>
          <cell r="CM876"/>
          <cell r="CN876"/>
          <cell r="CO876"/>
          <cell r="CP876"/>
          <cell r="CQ876"/>
          <cell r="CR876"/>
          <cell r="CS876"/>
          <cell r="CT876"/>
          <cell r="CU876"/>
          <cell r="CV876"/>
          <cell r="CW876"/>
          <cell r="CX876"/>
          <cell r="CY876"/>
          <cell r="CZ876"/>
          <cell r="DA876"/>
          <cell r="DB876"/>
          <cell r="DC876"/>
          <cell r="DD876"/>
          <cell r="DE876"/>
          <cell r="DF876"/>
          <cell r="DG876"/>
          <cell r="DH876"/>
          <cell r="DI876"/>
          <cell r="DJ876"/>
          <cell r="DK876"/>
          <cell r="DL876"/>
          <cell r="DM876"/>
          <cell r="DN876"/>
          <cell r="DO876"/>
          <cell r="DP876"/>
          <cell r="DQ876"/>
          <cell r="DR876"/>
          <cell r="DS876"/>
          <cell r="DT876"/>
          <cell r="DU876"/>
          <cell r="DV876"/>
          <cell r="DW876"/>
          <cell r="DX876"/>
          <cell r="DY876"/>
          <cell r="DZ876"/>
          <cell r="EA876"/>
          <cell r="EB876"/>
          <cell r="EC876"/>
          <cell r="ED876"/>
          <cell r="EE876"/>
          <cell r="EF876"/>
          <cell r="EG876"/>
          <cell r="EH876"/>
          <cell r="EI876"/>
          <cell r="EJ876"/>
          <cell r="EK876"/>
          <cell r="EL876"/>
          <cell r="EM876"/>
          <cell r="EN876"/>
          <cell r="EO876"/>
          <cell r="EP876"/>
          <cell r="EQ876"/>
          <cell r="ER876"/>
          <cell r="ES876"/>
          <cell r="ET876"/>
          <cell r="EU876" t="str">
            <v>$ -</v>
          </cell>
          <cell r="EV876"/>
          <cell r="EW876"/>
          <cell r="EX876"/>
          <cell r="EY876"/>
          <cell r="EZ876"/>
          <cell r="FA876"/>
          <cell r="FB876">
            <v>0</v>
          </cell>
          <cell r="FC876" t="str">
            <v>#¡VALOR!</v>
          </cell>
          <cell r="FD876">
            <v>0</v>
          </cell>
          <cell r="FE876" t="str">
            <v>$ 0</v>
          </cell>
          <cell r="FF876" t="str">
            <v>#¡VALOR!</v>
          </cell>
          <cell r="FG876" t="str">
            <v>#¡VALOR!</v>
          </cell>
          <cell r="FH876"/>
          <cell r="FI876"/>
          <cell r="FJ876" t="str">
            <v>#N/D</v>
          </cell>
          <cell r="FK876" t="str">
            <v>#N/D</v>
          </cell>
          <cell r="FL876" t="str">
            <v>$876</v>
          </cell>
          <cell r="FM876" t="str">
            <v>#N/D</v>
          </cell>
          <cell r="FN876" t="str">
            <v>#N/D</v>
          </cell>
          <cell r="FO876" t="str">
            <v>#N/D</v>
          </cell>
          <cell r="FP876" t="str">
            <v>#N/D</v>
          </cell>
          <cell r="FQ876" t="str">
            <v>#¡REF!</v>
          </cell>
          <cell r="FR876" t="str">
            <v>#N/D</v>
          </cell>
          <cell r="FS876"/>
          <cell r="FT876"/>
          <cell r="FU876"/>
          <cell r="FV876">
            <v>0</v>
          </cell>
          <cell r="FW876" t="str">
            <v>#N/D</v>
          </cell>
          <cell r="FX876"/>
          <cell r="FY876"/>
          <cell r="FZ876"/>
          <cell r="GA876"/>
          <cell r="GB876"/>
          <cell r="GC876"/>
        </row>
        <row r="877">
          <cell r="A877"/>
          <cell r="B877"/>
          <cell r="C877">
            <v>2025</v>
          </cell>
          <cell r="D877"/>
          <cell r="E877"/>
          <cell r="F877"/>
          <cell r="G877"/>
          <cell r="H877"/>
          <cell r="I877"/>
          <cell r="J877"/>
          <cell r="K877"/>
          <cell r="L877"/>
          <cell r="M877"/>
          <cell r="N877"/>
          <cell r="O877"/>
          <cell r="P877"/>
          <cell r="Q877"/>
          <cell r="R877"/>
          <cell r="S877"/>
          <cell r="T877"/>
          <cell r="U877"/>
          <cell r="V877"/>
          <cell r="W877"/>
          <cell r="X877"/>
          <cell r="Y877"/>
          <cell r="Z877"/>
          <cell r="AA877"/>
          <cell r="AB877"/>
          <cell r="AC877"/>
          <cell r="AD877"/>
          <cell r="AE877"/>
          <cell r="AF877"/>
          <cell r="AG877"/>
          <cell r="AH877"/>
          <cell r="AI877"/>
          <cell r="AJ877"/>
          <cell r="AK877"/>
          <cell r="AL877"/>
          <cell r="AM877" t="str">
            <v>#¡VALOR!</v>
          </cell>
          <cell r="AN877">
            <v>0</v>
          </cell>
          <cell r="AO877"/>
          <cell r="AP877"/>
          <cell r="AQ877"/>
          <cell r="AR877"/>
          <cell r="AS877"/>
          <cell r="AT877"/>
          <cell r="AU877"/>
          <cell r="AV877"/>
          <cell r="AW877"/>
          <cell r="AX877"/>
          <cell r="AY877"/>
          <cell r="AZ877"/>
          <cell r="BA877"/>
          <cell r="BB877"/>
          <cell r="BC877"/>
          <cell r="BD877"/>
          <cell r="BE877"/>
          <cell r="BF877"/>
          <cell r="BG877"/>
          <cell r="BH877"/>
          <cell r="BI877"/>
          <cell r="BJ877"/>
          <cell r="BK877"/>
          <cell r="BL877"/>
          <cell r="BM877"/>
          <cell r="BN877"/>
          <cell r="BO877"/>
          <cell r="BP877"/>
          <cell r="BQ877"/>
          <cell r="BR877"/>
          <cell r="BS877"/>
          <cell r="BT877"/>
          <cell r="BU877"/>
          <cell r="BV877"/>
          <cell r="BW877"/>
          <cell r="BX877"/>
          <cell r="BY877"/>
          <cell r="BZ877"/>
          <cell r="CA877"/>
          <cell r="CB877"/>
          <cell r="CC877"/>
          <cell r="CD877"/>
          <cell r="CE877"/>
          <cell r="CF877"/>
          <cell r="CG877"/>
          <cell r="CH877"/>
          <cell r="CI877"/>
          <cell r="CJ877"/>
          <cell r="CK877"/>
          <cell r="CL877"/>
          <cell r="CM877"/>
          <cell r="CN877"/>
          <cell r="CO877"/>
          <cell r="CP877"/>
          <cell r="CQ877"/>
          <cell r="CR877"/>
          <cell r="CS877"/>
          <cell r="CT877"/>
          <cell r="CU877"/>
          <cell r="CV877"/>
          <cell r="CW877"/>
          <cell r="CX877"/>
          <cell r="CY877"/>
          <cell r="CZ877"/>
          <cell r="DA877"/>
          <cell r="DB877"/>
          <cell r="DC877"/>
          <cell r="DD877"/>
          <cell r="DE877"/>
          <cell r="DF877"/>
          <cell r="DG877"/>
          <cell r="DH877"/>
          <cell r="DI877"/>
          <cell r="DJ877"/>
          <cell r="DK877"/>
          <cell r="DL877"/>
          <cell r="DM877"/>
          <cell r="DN877"/>
          <cell r="DO877"/>
          <cell r="DP877"/>
          <cell r="DQ877"/>
          <cell r="DR877"/>
          <cell r="DS877"/>
          <cell r="DT877"/>
          <cell r="DU877"/>
          <cell r="DV877"/>
          <cell r="DW877"/>
          <cell r="DX877"/>
          <cell r="DY877"/>
          <cell r="DZ877"/>
          <cell r="EA877"/>
          <cell r="EB877"/>
          <cell r="EC877"/>
          <cell r="ED877"/>
          <cell r="EE877"/>
          <cell r="EF877"/>
          <cell r="EG877"/>
          <cell r="EH877"/>
          <cell r="EI877"/>
          <cell r="EJ877"/>
          <cell r="EK877"/>
          <cell r="EL877"/>
          <cell r="EM877"/>
          <cell r="EN877"/>
          <cell r="EO877"/>
          <cell r="EP877"/>
          <cell r="EQ877"/>
          <cell r="ER877"/>
          <cell r="ES877"/>
          <cell r="ET877"/>
          <cell r="EU877" t="str">
            <v>$ -</v>
          </cell>
          <cell r="EV877"/>
          <cell r="EW877"/>
          <cell r="EX877"/>
          <cell r="EY877"/>
          <cell r="EZ877"/>
          <cell r="FA877"/>
          <cell r="FB877">
            <v>0</v>
          </cell>
          <cell r="FC877" t="str">
            <v>#¡VALOR!</v>
          </cell>
          <cell r="FD877">
            <v>0</v>
          </cell>
          <cell r="FE877" t="str">
            <v>$ 0</v>
          </cell>
          <cell r="FF877" t="str">
            <v>#¡VALOR!</v>
          </cell>
          <cell r="FG877" t="str">
            <v>#¡VALOR!</v>
          </cell>
          <cell r="FH877"/>
          <cell r="FI877"/>
          <cell r="FJ877" t="str">
            <v>#N/D</v>
          </cell>
          <cell r="FK877" t="str">
            <v>#N/D</v>
          </cell>
          <cell r="FL877" t="str">
            <v>$877</v>
          </cell>
          <cell r="FM877" t="str">
            <v>#N/D</v>
          </cell>
          <cell r="FN877" t="str">
            <v>#N/D</v>
          </cell>
          <cell r="FO877" t="str">
            <v>#N/D</v>
          </cell>
          <cell r="FP877" t="str">
            <v>#N/D</v>
          </cell>
          <cell r="FQ877" t="str">
            <v>#¡REF!</v>
          </cell>
          <cell r="FR877" t="str">
            <v>#N/D</v>
          </cell>
          <cell r="FS877"/>
          <cell r="FT877"/>
          <cell r="FU877"/>
          <cell r="FV877">
            <v>0</v>
          </cell>
          <cell r="FW877" t="str">
            <v>#N/D</v>
          </cell>
          <cell r="FX877"/>
          <cell r="FY877"/>
          <cell r="FZ877"/>
          <cell r="GA877"/>
          <cell r="GB877"/>
          <cell r="GC877"/>
        </row>
        <row r="878">
          <cell r="A878"/>
          <cell r="B878"/>
          <cell r="C878">
            <v>2025</v>
          </cell>
          <cell r="D878"/>
          <cell r="E878"/>
          <cell r="F878"/>
          <cell r="G878"/>
          <cell r="H878"/>
          <cell r="I878"/>
          <cell r="J878"/>
          <cell r="K878"/>
          <cell r="L878"/>
          <cell r="M878"/>
          <cell r="N878"/>
          <cell r="O878"/>
          <cell r="P878"/>
          <cell r="Q878"/>
          <cell r="R878"/>
          <cell r="S878"/>
          <cell r="T878"/>
          <cell r="U878"/>
          <cell r="V878"/>
          <cell r="W878"/>
          <cell r="X878"/>
          <cell r="Y878"/>
          <cell r="Z878"/>
          <cell r="AA878"/>
          <cell r="AB878"/>
          <cell r="AC878"/>
          <cell r="AD878"/>
          <cell r="AE878"/>
          <cell r="AF878"/>
          <cell r="AG878"/>
          <cell r="AH878"/>
          <cell r="AI878"/>
          <cell r="AJ878"/>
          <cell r="AK878"/>
          <cell r="AL878"/>
          <cell r="AM878" t="str">
            <v>#¡VALOR!</v>
          </cell>
          <cell r="AN878">
            <v>0</v>
          </cell>
          <cell r="AO878"/>
          <cell r="AP878"/>
          <cell r="AQ878"/>
          <cell r="AR878"/>
          <cell r="AS878"/>
          <cell r="AT878"/>
          <cell r="AU878"/>
          <cell r="AV878"/>
          <cell r="AW878"/>
          <cell r="AX878"/>
          <cell r="AY878"/>
          <cell r="AZ878"/>
          <cell r="BA878"/>
          <cell r="BB878"/>
          <cell r="BC878"/>
          <cell r="BD878"/>
          <cell r="BE878"/>
          <cell r="BF878"/>
          <cell r="BG878"/>
          <cell r="BH878"/>
          <cell r="BI878"/>
          <cell r="BJ878"/>
          <cell r="BK878"/>
          <cell r="BL878"/>
          <cell r="BM878"/>
          <cell r="BN878"/>
          <cell r="BO878"/>
          <cell r="BP878"/>
          <cell r="BQ878"/>
          <cell r="BR878"/>
          <cell r="BS878"/>
          <cell r="BT878"/>
          <cell r="BU878"/>
          <cell r="BV878"/>
          <cell r="BW878"/>
          <cell r="BX878"/>
          <cell r="BY878"/>
          <cell r="BZ878"/>
          <cell r="CA878"/>
          <cell r="CB878"/>
          <cell r="CC878"/>
          <cell r="CD878"/>
          <cell r="CE878"/>
          <cell r="CF878"/>
          <cell r="CG878"/>
          <cell r="CH878"/>
          <cell r="CI878"/>
          <cell r="CJ878"/>
          <cell r="CK878"/>
          <cell r="CL878"/>
          <cell r="CM878"/>
          <cell r="CN878"/>
          <cell r="CO878"/>
          <cell r="CP878"/>
          <cell r="CQ878"/>
          <cell r="CR878"/>
          <cell r="CS878"/>
          <cell r="CT878"/>
          <cell r="CU878"/>
          <cell r="CV878"/>
          <cell r="CW878"/>
          <cell r="CX878"/>
          <cell r="CY878"/>
          <cell r="CZ878"/>
          <cell r="DA878"/>
          <cell r="DB878"/>
          <cell r="DC878"/>
          <cell r="DD878"/>
          <cell r="DE878"/>
          <cell r="DF878"/>
          <cell r="DG878"/>
          <cell r="DH878"/>
          <cell r="DI878"/>
          <cell r="DJ878"/>
          <cell r="DK878"/>
          <cell r="DL878"/>
          <cell r="DM878"/>
          <cell r="DN878"/>
          <cell r="DO878"/>
          <cell r="DP878"/>
          <cell r="DQ878"/>
          <cell r="DR878"/>
          <cell r="DS878"/>
          <cell r="DT878"/>
          <cell r="DU878"/>
          <cell r="DV878"/>
          <cell r="DW878"/>
          <cell r="DX878"/>
          <cell r="DY878"/>
          <cell r="DZ878"/>
          <cell r="EA878"/>
          <cell r="EB878"/>
          <cell r="EC878"/>
          <cell r="ED878"/>
          <cell r="EE878"/>
          <cell r="EF878"/>
          <cell r="EG878"/>
          <cell r="EH878"/>
          <cell r="EI878"/>
          <cell r="EJ878"/>
          <cell r="EK878"/>
          <cell r="EL878"/>
          <cell r="EM878"/>
          <cell r="EN878"/>
          <cell r="EO878"/>
          <cell r="EP878"/>
          <cell r="EQ878"/>
          <cell r="ER878"/>
          <cell r="ES878"/>
          <cell r="ET878"/>
          <cell r="EU878" t="str">
            <v>$ -</v>
          </cell>
          <cell r="EV878"/>
          <cell r="EW878"/>
          <cell r="EX878"/>
          <cell r="EY878"/>
          <cell r="EZ878"/>
          <cell r="FA878"/>
          <cell r="FB878">
            <v>0</v>
          </cell>
          <cell r="FC878" t="str">
            <v>#¡VALOR!</v>
          </cell>
          <cell r="FD878">
            <v>0</v>
          </cell>
          <cell r="FE878" t="str">
            <v>$ 0</v>
          </cell>
          <cell r="FF878" t="str">
            <v>#¡VALOR!</v>
          </cell>
          <cell r="FG878" t="str">
            <v>#¡VALOR!</v>
          </cell>
          <cell r="FH878"/>
          <cell r="FI878"/>
          <cell r="FJ878" t="str">
            <v>#N/D</v>
          </cell>
          <cell r="FK878" t="str">
            <v>#N/D</v>
          </cell>
          <cell r="FL878" t="str">
            <v>$878</v>
          </cell>
          <cell r="FM878" t="str">
            <v>#N/D</v>
          </cell>
          <cell r="FN878" t="str">
            <v>#N/D</v>
          </cell>
          <cell r="FO878" t="str">
            <v>#N/D</v>
          </cell>
          <cell r="FP878" t="str">
            <v>#N/D</v>
          </cell>
          <cell r="FQ878" t="str">
            <v>#¡REF!</v>
          </cell>
          <cell r="FR878" t="str">
            <v>#N/D</v>
          </cell>
          <cell r="FS878"/>
          <cell r="FT878"/>
          <cell r="FU878"/>
          <cell r="FV878">
            <v>0</v>
          </cell>
          <cell r="FW878" t="str">
            <v>#N/D</v>
          </cell>
          <cell r="FX878"/>
          <cell r="FY878"/>
          <cell r="FZ878"/>
          <cell r="GA878"/>
          <cell r="GB878"/>
          <cell r="GC878"/>
        </row>
        <row r="879">
          <cell r="A879"/>
          <cell r="B879"/>
          <cell r="C879">
            <v>2025</v>
          </cell>
          <cell r="D879"/>
          <cell r="E879"/>
          <cell r="F879"/>
          <cell r="G879"/>
          <cell r="H879"/>
          <cell r="I879"/>
          <cell r="J879"/>
          <cell r="K879"/>
          <cell r="L879"/>
          <cell r="M879"/>
          <cell r="N879"/>
          <cell r="O879"/>
          <cell r="P879"/>
          <cell r="Q879"/>
          <cell r="R879"/>
          <cell r="S879"/>
          <cell r="T879"/>
          <cell r="U879"/>
          <cell r="V879"/>
          <cell r="W879"/>
          <cell r="X879"/>
          <cell r="Y879"/>
          <cell r="Z879"/>
          <cell r="AA879"/>
          <cell r="AB879"/>
          <cell r="AC879"/>
          <cell r="AD879"/>
          <cell r="AE879"/>
          <cell r="AF879"/>
          <cell r="AG879"/>
          <cell r="AH879"/>
          <cell r="AI879"/>
          <cell r="AJ879"/>
          <cell r="AK879"/>
          <cell r="AL879"/>
          <cell r="AM879" t="str">
            <v>#¡VALOR!</v>
          </cell>
          <cell r="AN879">
            <v>0</v>
          </cell>
          <cell r="AO879"/>
          <cell r="AP879"/>
          <cell r="AQ879"/>
          <cell r="AR879"/>
          <cell r="AS879"/>
          <cell r="AT879"/>
          <cell r="AU879"/>
          <cell r="AV879"/>
          <cell r="AW879"/>
          <cell r="AX879"/>
          <cell r="AY879"/>
          <cell r="AZ879"/>
          <cell r="BA879"/>
          <cell r="BB879"/>
          <cell r="BC879"/>
          <cell r="BD879"/>
          <cell r="BE879"/>
          <cell r="BF879"/>
          <cell r="BG879"/>
          <cell r="BH879"/>
          <cell r="BI879"/>
          <cell r="BJ879"/>
          <cell r="BK879"/>
          <cell r="BL879"/>
          <cell r="BM879"/>
          <cell r="BN879"/>
          <cell r="BO879"/>
          <cell r="BP879"/>
          <cell r="BQ879"/>
          <cell r="BR879"/>
          <cell r="BS879"/>
          <cell r="BT879"/>
          <cell r="BU879"/>
          <cell r="BV879"/>
          <cell r="BW879"/>
          <cell r="BX879"/>
          <cell r="BY879"/>
          <cell r="BZ879"/>
          <cell r="CA879"/>
          <cell r="CB879"/>
          <cell r="CC879"/>
          <cell r="CD879"/>
          <cell r="CE879"/>
          <cell r="CF879"/>
          <cell r="CG879"/>
          <cell r="CH879"/>
          <cell r="CI879"/>
          <cell r="CJ879"/>
          <cell r="CK879"/>
          <cell r="CL879"/>
          <cell r="CM879"/>
          <cell r="CN879"/>
          <cell r="CO879"/>
          <cell r="CP879"/>
          <cell r="CQ879"/>
          <cell r="CR879"/>
          <cell r="CS879"/>
          <cell r="CT879"/>
          <cell r="CU879"/>
          <cell r="CV879"/>
          <cell r="CW879"/>
          <cell r="CX879"/>
          <cell r="CY879"/>
          <cell r="CZ879"/>
          <cell r="DA879"/>
          <cell r="DB879"/>
          <cell r="DC879"/>
          <cell r="DD879"/>
          <cell r="DE879"/>
          <cell r="DF879"/>
          <cell r="DG879"/>
          <cell r="DH879"/>
          <cell r="DI879"/>
          <cell r="DJ879"/>
          <cell r="DK879"/>
          <cell r="DL879"/>
          <cell r="DM879"/>
          <cell r="DN879"/>
          <cell r="DO879"/>
          <cell r="DP879"/>
          <cell r="DQ879"/>
          <cell r="DR879"/>
          <cell r="DS879"/>
          <cell r="DT879"/>
          <cell r="DU879"/>
          <cell r="DV879"/>
          <cell r="DW879"/>
          <cell r="DX879"/>
          <cell r="DY879"/>
          <cell r="DZ879"/>
          <cell r="EA879"/>
          <cell r="EB879"/>
          <cell r="EC879"/>
          <cell r="ED879"/>
          <cell r="EE879"/>
          <cell r="EF879"/>
          <cell r="EG879"/>
          <cell r="EH879"/>
          <cell r="EI879"/>
          <cell r="EJ879"/>
          <cell r="EK879"/>
          <cell r="EL879"/>
          <cell r="EM879"/>
          <cell r="EN879"/>
          <cell r="EO879"/>
          <cell r="EP879"/>
          <cell r="EQ879"/>
          <cell r="ER879"/>
          <cell r="ES879"/>
          <cell r="ET879"/>
          <cell r="EU879" t="str">
            <v>$ -</v>
          </cell>
          <cell r="EV879"/>
          <cell r="EW879"/>
          <cell r="EX879"/>
          <cell r="EY879"/>
          <cell r="EZ879"/>
          <cell r="FA879"/>
          <cell r="FB879">
            <v>0</v>
          </cell>
          <cell r="FC879" t="str">
            <v>#¡VALOR!</v>
          </cell>
          <cell r="FD879">
            <v>0</v>
          </cell>
          <cell r="FE879" t="str">
            <v>$ 0</v>
          </cell>
          <cell r="FF879" t="str">
            <v>#¡VALOR!</v>
          </cell>
          <cell r="FG879" t="str">
            <v>#¡VALOR!</v>
          </cell>
          <cell r="FH879"/>
          <cell r="FI879"/>
          <cell r="FJ879" t="str">
            <v>#N/D</v>
          </cell>
          <cell r="FK879" t="str">
            <v>#N/D</v>
          </cell>
          <cell r="FL879" t="str">
            <v>$879</v>
          </cell>
          <cell r="FM879" t="str">
            <v>#N/D</v>
          </cell>
          <cell r="FN879" t="str">
            <v>#N/D</v>
          </cell>
          <cell r="FO879" t="str">
            <v>#N/D</v>
          </cell>
          <cell r="FP879" t="str">
            <v>#N/D</v>
          </cell>
          <cell r="FQ879" t="str">
            <v>#¡REF!</v>
          </cell>
          <cell r="FR879" t="str">
            <v>#N/D</v>
          </cell>
          <cell r="FS879"/>
          <cell r="FT879"/>
          <cell r="FU879"/>
          <cell r="FV879">
            <v>0</v>
          </cell>
          <cell r="FW879" t="str">
            <v>#N/D</v>
          </cell>
          <cell r="FX879"/>
          <cell r="FY879"/>
          <cell r="FZ879"/>
          <cell r="GA879"/>
          <cell r="GB879"/>
          <cell r="GC879"/>
        </row>
        <row r="880">
          <cell r="A880"/>
          <cell r="B880"/>
          <cell r="C880">
            <v>2025</v>
          </cell>
          <cell r="D880"/>
          <cell r="E880"/>
          <cell r="F880"/>
          <cell r="G880"/>
          <cell r="H880"/>
          <cell r="I880"/>
          <cell r="J880"/>
          <cell r="K880"/>
          <cell r="L880"/>
          <cell r="M880"/>
          <cell r="N880"/>
          <cell r="O880"/>
          <cell r="P880"/>
          <cell r="Q880"/>
          <cell r="R880"/>
          <cell r="S880"/>
          <cell r="T880"/>
          <cell r="U880"/>
          <cell r="V880"/>
          <cell r="W880"/>
          <cell r="X880"/>
          <cell r="Y880"/>
          <cell r="Z880"/>
          <cell r="AA880"/>
          <cell r="AB880"/>
          <cell r="AC880"/>
          <cell r="AD880"/>
          <cell r="AE880"/>
          <cell r="AF880"/>
          <cell r="AG880"/>
          <cell r="AH880"/>
          <cell r="AI880"/>
          <cell r="AJ880"/>
          <cell r="AK880"/>
          <cell r="AL880"/>
          <cell r="AM880" t="str">
            <v>#¡VALOR!</v>
          </cell>
          <cell r="AN880">
            <v>0</v>
          </cell>
          <cell r="AO880"/>
          <cell r="AP880"/>
          <cell r="AQ880"/>
          <cell r="AR880"/>
          <cell r="AS880"/>
          <cell r="AT880"/>
          <cell r="AU880"/>
          <cell r="AV880"/>
          <cell r="AW880"/>
          <cell r="AX880"/>
          <cell r="AY880"/>
          <cell r="AZ880"/>
          <cell r="BA880"/>
          <cell r="BB880"/>
          <cell r="BC880"/>
          <cell r="BD880"/>
          <cell r="BE880"/>
          <cell r="BF880"/>
          <cell r="BG880"/>
          <cell r="BH880"/>
          <cell r="BI880"/>
          <cell r="BJ880"/>
          <cell r="BK880"/>
          <cell r="BL880"/>
          <cell r="BM880"/>
          <cell r="BN880"/>
          <cell r="BO880"/>
          <cell r="BP880"/>
          <cell r="BQ880"/>
          <cell r="BR880"/>
          <cell r="BS880"/>
          <cell r="BT880"/>
          <cell r="BU880"/>
          <cell r="BV880"/>
          <cell r="BW880"/>
          <cell r="BX880"/>
          <cell r="BY880"/>
          <cell r="BZ880"/>
          <cell r="CA880"/>
          <cell r="CB880"/>
          <cell r="CC880"/>
          <cell r="CD880"/>
          <cell r="CE880"/>
          <cell r="CF880"/>
          <cell r="CG880"/>
          <cell r="CH880"/>
          <cell r="CI880"/>
          <cell r="CJ880"/>
          <cell r="CK880"/>
          <cell r="CL880"/>
          <cell r="CM880"/>
          <cell r="CN880"/>
          <cell r="CO880"/>
          <cell r="CP880"/>
          <cell r="CQ880"/>
          <cell r="CR880"/>
          <cell r="CS880"/>
          <cell r="CT880"/>
          <cell r="CU880"/>
          <cell r="CV880"/>
          <cell r="CW880"/>
          <cell r="CX880"/>
          <cell r="CY880"/>
          <cell r="CZ880"/>
          <cell r="DA880"/>
          <cell r="DB880"/>
          <cell r="DC880"/>
          <cell r="DD880"/>
          <cell r="DE880"/>
          <cell r="DF880"/>
          <cell r="DG880"/>
          <cell r="DH880"/>
          <cell r="DI880"/>
          <cell r="DJ880"/>
          <cell r="DK880"/>
          <cell r="DL880"/>
          <cell r="DM880"/>
          <cell r="DN880"/>
          <cell r="DO880"/>
          <cell r="DP880"/>
          <cell r="DQ880"/>
          <cell r="DR880"/>
          <cell r="DS880"/>
          <cell r="DT880"/>
          <cell r="DU880"/>
          <cell r="DV880"/>
          <cell r="DW880"/>
          <cell r="DX880"/>
          <cell r="DY880"/>
          <cell r="DZ880"/>
          <cell r="EA880"/>
          <cell r="EB880"/>
          <cell r="EC880"/>
          <cell r="ED880"/>
          <cell r="EE880"/>
          <cell r="EF880"/>
          <cell r="EG880"/>
          <cell r="EH880"/>
          <cell r="EI880"/>
          <cell r="EJ880"/>
          <cell r="EK880"/>
          <cell r="EL880"/>
          <cell r="EM880"/>
          <cell r="EN880"/>
          <cell r="EO880"/>
          <cell r="EP880"/>
          <cell r="EQ880"/>
          <cell r="ER880"/>
          <cell r="ES880"/>
          <cell r="ET880"/>
          <cell r="EU880" t="str">
            <v>$ -</v>
          </cell>
          <cell r="EV880"/>
          <cell r="EW880"/>
          <cell r="EX880"/>
          <cell r="EY880"/>
          <cell r="EZ880"/>
          <cell r="FA880"/>
          <cell r="FB880">
            <v>0</v>
          </cell>
          <cell r="FC880" t="str">
            <v>#¡VALOR!</v>
          </cell>
          <cell r="FD880">
            <v>0</v>
          </cell>
          <cell r="FE880" t="str">
            <v>$ 0</v>
          </cell>
          <cell r="FF880" t="str">
            <v>#¡VALOR!</v>
          </cell>
          <cell r="FG880" t="str">
            <v>#¡VALOR!</v>
          </cell>
          <cell r="FH880"/>
          <cell r="FI880"/>
          <cell r="FJ880" t="str">
            <v>#N/D</v>
          </cell>
          <cell r="FK880" t="str">
            <v>#N/D</v>
          </cell>
          <cell r="FL880" t="str">
            <v>$880</v>
          </cell>
          <cell r="FM880" t="str">
            <v>#N/D</v>
          </cell>
          <cell r="FN880" t="str">
            <v>#N/D</v>
          </cell>
          <cell r="FO880" t="str">
            <v>#N/D</v>
          </cell>
          <cell r="FP880" t="str">
            <v>#N/D</v>
          </cell>
          <cell r="FQ880" t="str">
            <v>#¡REF!</v>
          </cell>
          <cell r="FR880" t="str">
            <v>#N/D</v>
          </cell>
          <cell r="FS880"/>
          <cell r="FT880"/>
          <cell r="FU880"/>
          <cell r="FV880">
            <v>0</v>
          </cell>
          <cell r="FW880" t="str">
            <v>#N/D</v>
          </cell>
          <cell r="FX880"/>
          <cell r="FY880"/>
          <cell r="FZ880"/>
          <cell r="GA880"/>
          <cell r="GB880"/>
          <cell r="GC880"/>
        </row>
        <row r="881">
          <cell r="A881"/>
          <cell r="B881"/>
          <cell r="C881">
            <v>2025</v>
          </cell>
          <cell r="D881"/>
          <cell r="E881"/>
          <cell r="F881"/>
          <cell r="G881"/>
          <cell r="H881"/>
          <cell r="I881"/>
          <cell r="J881"/>
          <cell r="K881"/>
          <cell r="L881"/>
          <cell r="M881"/>
          <cell r="N881"/>
          <cell r="O881"/>
          <cell r="P881"/>
          <cell r="Q881"/>
          <cell r="R881"/>
          <cell r="S881"/>
          <cell r="T881"/>
          <cell r="U881"/>
          <cell r="V881"/>
          <cell r="W881"/>
          <cell r="X881"/>
          <cell r="Y881"/>
          <cell r="Z881"/>
          <cell r="AA881"/>
          <cell r="AB881"/>
          <cell r="AC881"/>
          <cell r="AD881"/>
          <cell r="AE881"/>
          <cell r="AF881"/>
          <cell r="AG881"/>
          <cell r="AH881"/>
          <cell r="AI881"/>
          <cell r="AJ881"/>
          <cell r="AK881"/>
          <cell r="AL881"/>
          <cell r="AM881" t="str">
            <v>#¡VALOR!</v>
          </cell>
          <cell r="AN881">
            <v>0</v>
          </cell>
          <cell r="AO881"/>
          <cell r="AP881"/>
          <cell r="AQ881"/>
          <cell r="AR881"/>
          <cell r="AS881"/>
          <cell r="AT881"/>
          <cell r="AU881"/>
          <cell r="AV881"/>
          <cell r="AW881"/>
          <cell r="AX881"/>
          <cell r="AY881"/>
          <cell r="AZ881"/>
          <cell r="BA881"/>
          <cell r="BB881"/>
          <cell r="BC881"/>
          <cell r="BD881"/>
          <cell r="BE881"/>
          <cell r="BF881"/>
          <cell r="BG881"/>
          <cell r="BH881"/>
          <cell r="BI881"/>
          <cell r="BJ881"/>
          <cell r="BK881"/>
          <cell r="BL881"/>
          <cell r="BM881"/>
          <cell r="BN881"/>
          <cell r="BO881"/>
          <cell r="BP881"/>
          <cell r="BQ881"/>
          <cell r="BR881"/>
          <cell r="BS881"/>
          <cell r="BT881"/>
          <cell r="BU881"/>
          <cell r="BV881"/>
          <cell r="BW881"/>
          <cell r="BX881"/>
          <cell r="BY881"/>
          <cell r="BZ881"/>
          <cell r="CA881"/>
          <cell r="CB881"/>
          <cell r="CC881"/>
          <cell r="CD881"/>
          <cell r="CE881"/>
          <cell r="CF881"/>
          <cell r="CG881"/>
          <cell r="CH881"/>
          <cell r="CI881"/>
          <cell r="CJ881"/>
          <cell r="CK881"/>
          <cell r="CL881"/>
          <cell r="CM881"/>
          <cell r="CN881"/>
          <cell r="CO881"/>
          <cell r="CP881"/>
          <cell r="CQ881"/>
          <cell r="CR881"/>
          <cell r="CS881"/>
          <cell r="CT881"/>
          <cell r="CU881"/>
          <cell r="CV881"/>
          <cell r="CW881"/>
          <cell r="CX881"/>
          <cell r="CY881"/>
          <cell r="CZ881"/>
          <cell r="DA881"/>
          <cell r="DB881"/>
          <cell r="DC881"/>
          <cell r="DD881"/>
          <cell r="DE881"/>
          <cell r="DF881"/>
          <cell r="DG881"/>
          <cell r="DH881"/>
          <cell r="DI881"/>
          <cell r="DJ881"/>
          <cell r="DK881"/>
          <cell r="DL881"/>
          <cell r="DM881"/>
          <cell r="DN881"/>
          <cell r="DO881"/>
          <cell r="DP881"/>
          <cell r="DQ881"/>
          <cell r="DR881"/>
          <cell r="DS881"/>
          <cell r="DT881"/>
          <cell r="DU881"/>
          <cell r="DV881"/>
          <cell r="DW881"/>
          <cell r="DX881"/>
          <cell r="DY881"/>
          <cell r="DZ881"/>
          <cell r="EA881"/>
          <cell r="EB881"/>
          <cell r="EC881"/>
          <cell r="ED881"/>
          <cell r="EE881"/>
          <cell r="EF881"/>
          <cell r="EG881"/>
          <cell r="EH881"/>
          <cell r="EI881"/>
          <cell r="EJ881"/>
          <cell r="EK881"/>
          <cell r="EL881"/>
          <cell r="EM881"/>
          <cell r="EN881"/>
          <cell r="EO881"/>
          <cell r="EP881"/>
          <cell r="EQ881"/>
          <cell r="ER881"/>
          <cell r="ES881"/>
          <cell r="ET881"/>
          <cell r="EU881" t="str">
            <v>$ -</v>
          </cell>
          <cell r="EV881"/>
          <cell r="EW881"/>
          <cell r="EX881"/>
          <cell r="EY881"/>
          <cell r="EZ881"/>
          <cell r="FA881"/>
          <cell r="FB881">
            <v>0</v>
          </cell>
          <cell r="FC881" t="str">
            <v>#¡VALOR!</v>
          </cell>
          <cell r="FD881">
            <v>0</v>
          </cell>
          <cell r="FE881" t="str">
            <v>$ 0</v>
          </cell>
          <cell r="FF881" t="str">
            <v>#¡VALOR!</v>
          </cell>
          <cell r="FG881" t="str">
            <v>#¡VALOR!</v>
          </cell>
          <cell r="FH881"/>
          <cell r="FI881"/>
          <cell r="FJ881" t="str">
            <v>#N/D</v>
          </cell>
          <cell r="FK881" t="str">
            <v>#N/D</v>
          </cell>
          <cell r="FL881" t="str">
            <v>$881</v>
          </cell>
          <cell r="FM881" t="str">
            <v>#N/D</v>
          </cell>
          <cell r="FN881" t="str">
            <v>#N/D</v>
          </cell>
          <cell r="FO881" t="str">
            <v>#N/D</v>
          </cell>
          <cell r="FP881" t="str">
            <v>#N/D</v>
          </cell>
          <cell r="FQ881" t="str">
            <v>#¡REF!</v>
          </cell>
          <cell r="FR881" t="str">
            <v>#N/D</v>
          </cell>
          <cell r="FS881"/>
          <cell r="FT881"/>
          <cell r="FU881"/>
          <cell r="FV881">
            <v>0</v>
          </cell>
          <cell r="FW881" t="str">
            <v>#N/D</v>
          </cell>
          <cell r="FX881"/>
          <cell r="FY881"/>
          <cell r="FZ881"/>
          <cell r="GA881"/>
          <cell r="GB881"/>
          <cell r="GC881"/>
        </row>
        <row r="882">
          <cell r="A882"/>
          <cell r="B882"/>
          <cell r="C882">
            <v>2025</v>
          </cell>
          <cell r="D882"/>
          <cell r="E882"/>
          <cell r="F882"/>
          <cell r="G882"/>
          <cell r="H882"/>
          <cell r="I882"/>
          <cell r="J882"/>
          <cell r="K882"/>
          <cell r="L882"/>
          <cell r="M882"/>
          <cell r="N882"/>
          <cell r="O882"/>
          <cell r="P882"/>
          <cell r="Q882"/>
          <cell r="R882"/>
          <cell r="S882"/>
          <cell r="T882"/>
          <cell r="U882"/>
          <cell r="V882"/>
          <cell r="W882"/>
          <cell r="X882"/>
          <cell r="Y882"/>
          <cell r="Z882"/>
          <cell r="AA882"/>
          <cell r="AB882"/>
          <cell r="AC882"/>
          <cell r="AD882"/>
          <cell r="AE882"/>
          <cell r="AF882"/>
          <cell r="AG882"/>
          <cell r="AH882"/>
          <cell r="AI882"/>
          <cell r="AJ882"/>
          <cell r="AK882"/>
          <cell r="AL882"/>
          <cell r="AM882" t="str">
            <v>#¡VALOR!</v>
          </cell>
          <cell r="AN882">
            <v>0</v>
          </cell>
          <cell r="AO882"/>
          <cell r="AP882"/>
          <cell r="AQ882"/>
          <cell r="AR882"/>
          <cell r="AS882"/>
          <cell r="AT882"/>
          <cell r="AU882"/>
          <cell r="AV882"/>
          <cell r="AW882"/>
          <cell r="AX882"/>
          <cell r="AY882"/>
          <cell r="AZ882"/>
          <cell r="BA882"/>
          <cell r="BB882"/>
          <cell r="BC882"/>
          <cell r="BD882"/>
          <cell r="BE882"/>
          <cell r="BF882"/>
          <cell r="BG882"/>
          <cell r="BH882"/>
          <cell r="BI882"/>
          <cell r="BJ882"/>
          <cell r="BK882"/>
          <cell r="BL882"/>
          <cell r="BM882"/>
          <cell r="BN882"/>
          <cell r="BO882"/>
          <cell r="BP882"/>
          <cell r="BQ882"/>
          <cell r="BR882"/>
          <cell r="BS882"/>
          <cell r="BT882"/>
          <cell r="BU882"/>
          <cell r="BV882"/>
          <cell r="BW882"/>
          <cell r="BX882"/>
          <cell r="BY882"/>
          <cell r="BZ882"/>
          <cell r="CA882"/>
          <cell r="CB882"/>
          <cell r="CC882"/>
          <cell r="CD882"/>
          <cell r="CE882"/>
          <cell r="CF882"/>
          <cell r="CG882"/>
          <cell r="CH882"/>
          <cell r="CI882"/>
          <cell r="CJ882"/>
          <cell r="CK882"/>
          <cell r="CL882"/>
          <cell r="CM882"/>
          <cell r="CN882"/>
          <cell r="CO882"/>
          <cell r="CP882"/>
          <cell r="CQ882"/>
          <cell r="CR882"/>
          <cell r="CS882"/>
          <cell r="CT882"/>
          <cell r="CU882"/>
          <cell r="CV882"/>
          <cell r="CW882"/>
          <cell r="CX882"/>
          <cell r="CY882"/>
          <cell r="CZ882"/>
          <cell r="DA882"/>
          <cell r="DB882"/>
          <cell r="DC882"/>
          <cell r="DD882"/>
          <cell r="DE882"/>
          <cell r="DF882"/>
          <cell r="DG882"/>
          <cell r="DH882"/>
          <cell r="DI882"/>
          <cell r="DJ882"/>
          <cell r="DK882"/>
          <cell r="DL882"/>
          <cell r="DM882"/>
          <cell r="DN882"/>
          <cell r="DO882"/>
          <cell r="DP882"/>
          <cell r="DQ882"/>
          <cell r="DR882"/>
          <cell r="DS882"/>
          <cell r="DT882"/>
          <cell r="DU882"/>
          <cell r="DV882"/>
          <cell r="DW882"/>
          <cell r="DX882"/>
          <cell r="DY882"/>
          <cell r="DZ882"/>
          <cell r="EA882"/>
          <cell r="EB882"/>
          <cell r="EC882"/>
          <cell r="ED882"/>
          <cell r="EE882"/>
          <cell r="EF882"/>
          <cell r="EG882"/>
          <cell r="EH882"/>
          <cell r="EI882"/>
          <cell r="EJ882"/>
          <cell r="EK882"/>
          <cell r="EL882"/>
          <cell r="EM882"/>
          <cell r="EN882"/>
          <cell r="EO882"/>
          <cell r="EP882"/>
          <cell r="EQ882"/>
          <cell r="ER882"/>
          <cell r="ES882"/>
          <cell r="ET882"/>
          <cell r="EU882" t="str">
            <v>$ -</v>
          </cell>
          <cell r="EV882"/>
          <cell r="EW882"/>
          <cell r="EX882"/>
          <cell r="EY882"/>
          <cell r="EZ882"/>
          <cell r="FA882"/>
          <cell r="FB882">
            <v>0</v>
          </cell>
          <cell r="FC882" t="str">
            <v>#¡VALOR!</v>
          </cell>
          <cell r="FD882">
            <v>0</v>
          </cell>
          <cell r="FE882" t="str">
            <v>$ 0</v>
          </cell>
          <cell r="FF882" t="str">
            <v>#¡VALOR!</v>
          </cell>
          <cell r="FG882" t="str">
            <v>#¡VALOR!</v>
          </cell>
          <cell r="FH882"/>
          <cell r="FI882"/>
          <cell r="FJ882" t="str">
            <v>#N/D</v>
          </cell>
          <cell r="FK882" t="str">
            <v>#N/D</v>
          </cell>
          <cell r="FL882" t="str">
            <v>$882</v>
          </cell>
          <cell r="FM882" t="str">
            <v>#N/D</v>
          </cell>
          <cell r="FN882" t="str">
            <v>#N/D</v>
          </cell>
          <cell r="FO882" t="str">
            <v>#N/D</v>
          </cell>
          <cell r="FP882" t="str">
            <v>#N/D</v>
          </cell>
          <cell r="FQ882" t="str">
            <v>#¡REF!</v>
          </cell>
          <cell r="FR882" t="str">
            <v>#N/D</v>
          </cell>
          <cell r="FS882"/>
          <cell r="FT882"/>
          <cell r="FU882"/>
          <cell r="FV882">
            <v>0</v>
          </cell>
          <cell r="FW882" t="str">
            <v>#N/D</v>
          </cell>
          <cell r="FX882"/>
          <cell r="FY882"/>
          <cell r="FZ882"/>
          <cell r="GA882"/>
          <cell r="GB882"/>
          <cell r="GC882"/>
        </row>
        <row r="883">
          <cell r="A883"/>
          <cell r="B883"/>
          <cell r="C883">
            <v>2025</v>
          </cell>
          <cell r="D883"/>
          <cell r="E883"/>
          <cell r="F883"/>
          <cell r="G883"/>
          <cell r="H883"/>
          <cell r="I883"/>
          <cell r="J883"/>
          <cell r="K883"/>
          <cell r="L883"/>
          <cell r="M883"/>
          <cell r="N883"/>
          <cell r="O883"/>
          <cell r="P883"/>
          <cell r="Q883"/>
          <cell r="R883"/>
          <cell r="S883"/>
          <cell r="T883"/>
          <cell r="U883"/>
          <cell r="V883"/>
          <cell r="W883"/>
          <cell r="X883"/>
          <cell r="Y883"/>
          <cell r="Z883"/>
          <cell r="AA883"/>
          <cell r="AB883"/>
          <cell r="AC883"/>
          <cell r="AD883"/>
          <cell r="AE883"/>
          <cell r="AF883"/>
          <cell r="AG883"/>
          <cell r="AH883"/>
          <cell r="AI883"/>
          <cell r="AJ883"/>
          <cell r="AK883"/>
          <cell r="AL883"/>
          <cell r="AM883" t="str">
            <v>#¡VALOR!</v>
          </cell>
          <cell r="AN883">
            <v>0</v>
          </cell>
          <cell r="AO883"/>
          <cell r="AP883"/>
          <cell r="AQ883"/>
          <cell r="AR883"/>
          <cell r="AS883"/>
          <cell r="AT883"/>
          <cell r="AU883"/>
          <cell r="AV883"/>
          <cell r="AW883"/>
          <cell r="AX883"/>
          <cell r="AY883"/>
          <cell r="AZ883"/>
          <cell r="BA883"/>
          <cell r="BB883"/>
          <cell r="BC883"/>
          <cell r="BD883"/>
          <cell r="BE883"/>
          <cell r="BF883"/>
          <cell r="BG883"/>
          <cell r="BH883"/>
          <cell r="BI883"/>
          <cell r="BJ883"/>
          <cell r="BK883"/>
          <cell r="BL883"/>
          <cell r="BM883"/>
          <cell r="BN883"/>
          <cell r="BO883"/>
          <cell r="BP883"/>
          <cell r="BQ883"/>
          <cell r="BR883"/>
          <cell r="BS883"/>
          <cell r="BT883"/>
          <cell r="BU883"/>
          <cell r="BV883"/>
          <cell r="BW883"/>
          <cell r="BX883"/>
          <cell r="BY883"/>
          <cell r="BZ883"/>
          <cell r="CA883"/>
          <cell r="CB883"/>
          <cell r="CC883"/>
          <cell r="CD883"/>
          <cell r="CE883"/>
          <cell r="CF883"/>
          <cell r="CG883"/>
          <cell r="CH883"/>
          <cell r="CI883"/>
          <cell r="CJ883"/>
          <cell r="CK883"/>
          <cell r="CL883"/>
          <cell r="CM883"/>
          <cell r="CN883"/>
          <cell r="CO883"/>
          <cell r="CP883"/>
          <cell r="CQ883"/>
          <cell r="CR883"/>
          <cell r="CS883"/>
          <cell r="CT883"/>
          <cell r="CU883"/>
          <cell r="CV883"/>
          <cell r="CW883"/>
          <cell r="CX883"/>
          <cell r="CY883"/>
          <cell r="CZ883"/>
          <cell r="DA883"/>
          <cell r="DB883"/>
          <cell r="DC883"/>
          <cell r="DD883"/>
          <cell r="DE883"/>
          <cell r="DF883"/>
          <cell r="DG883"/>
          <cell r="DH883"/>
          <cell r="DI883"/>
          <cell r="DJ883"/>
          <cell r="DK883"/>
          <cell r="DL883"/>
          <cell r="DM883"/>
          <cell r="DN883"/>
          <cell r="DO883"/>
          <cell r="DP883"/>
          <cell r="DQ883"/>
          <cell r="DR883"/>
          <cell r="DS883"/>
          <cell r="DT883"/>
          <cell r="DU883"/>
          <cell r="DV883"/>
          <cell r="DW883"/>
          <cell r="DX883"/>
          <cell r="DY883"/>
          <cell r="DZ883"/>
          <cell r="EA883"/>
          <cell r="EB883"/>
          <cell r="EC883"/>
          <cell r="ED883"/>
          <cell r="EE883"/>
          <cell r="EF883"/>
          <cell r="EG883"/>
          <cell r="EH883"/>
          <cell r="EI883"/>
          <cell r="EJ883"/>
          <cell r="EK883"/>
          <cell r="EL883"/>
          <cell r="EM883"/>
          <cell r="EN883"/>
          <cell r="EO883"/>
          <cell r="EP883"/>
          <cell r="EQ883"/>
          <cell r="ER883"/>
          <cell r="ES883"/>
          <cell r="ET883"/>
          <cell r="EU883" t="str">
            <v>$ -</v>
          </cell>
          <cell r="EV883"/>
          <cell r="EW883"/>
          <cell r="EX883"/>
          <cell r="EY883"/>
          <cell r="EZ883"/>
          <cell r="FA883"/>
          <cell r="FB883">
            <v>0</v>
          </cell>
          <cell r="FC883" t="str">
            <v>#¡VALOR!</v>
          </cell>
          <cell r="FD883">
            <v>0</v>
          </cell>
          <cell r="FE883" t="str">
            <v>$ 0</v>
          </cell>
          <cell r="FF883" t="str">
            <v>#¡VALOR!</v>
          </cell>
          <cell r="FG883" t="str">
            <v>#¡VALOR!</v>
          </cell>
          <cell r="FH883"/>
          <cell r="FI883"/>
          <cell r="FJ883" t="str">
            <v>#N/D</v>
          </cell>
          <cell r="FK883" t="str">
            <v>#N/D</v>
          </cell>
          <cell r="FL883" t="str">
            <v>$883</v>
          </cell>
          <cell r="FM883" t="str">
            <v>#N/D</v>
          </cell>
          <cell r="FN883" t="str">
            <v>#N/D</v>
          </cell>
          <cell r="FO883" t="str">
            <v>#N/D</v>
          </cell>
          <cell r="FP883" t="str">
            <v>#N/D</v>
          </cell>
          <cell r="FQ883" t="str">
            <v>#¡REF!</v>
          </cell>
          <cell r="FR883" t="str">
            <v>#N/D</v>
          </cell>
          <cell r="FS883"/>
          <cell r="FT883"/>
          <cell r="FU883"/>
          <cell r="FV883">
            <v>0</v>
          </cell>
          <cell r="FW883" t="str">
            <v>#N/D</v>
          </cell>
          <cell r="FX883"/>
          <cell r="FY883"/>
          <cell r="FZ883"/>
          <cell r="GA883"/>
          <cell r="GB883"/>
          <cell r="GC883"/>
        </row>
        <row r="884">
          <cell r="A884"/>
          <cell r="B884"/>
          <cell r="C884">
            <v>2025</v>
          </cell>
          <cell r="D884"/>
          <cell r="E884"/>
          <cell r="F884"/>
          <cell r="G884"/>
          <cell r="H884"/>
          <cell r="I884"/>
          <cell r="J884"/>
          <cell r="K884"/>
          <cell r="L884"/>
          <cell r="M884"/>
          <cell r="N884"/>
          <cell r="O884"/>
          <cell r="P884"/>
          <cell r="Q884"/>
          <cell r="R884"/>
          <cell r="S884"/>
          <cell r="T884"/>
          <cell r="U884"/>
          <cell r="V884"/>
          <cell r="W884"/>
          <cell r="X884"/>
          <cell r="Y884"/>
          <cell r="Z884"/>
          <cell r="AA884"/>
          <cell r="AB884"/>
          <cell r="AC884"/>
          <cell r="AD884"/>
          <cell r="AE884"/>
          <cell r="AF884"/>
          <cell r="AG884"/>
          <cell r="AH884"/>
          <cell r="AI884"/>
          <cell r="AJ884"/>
          <cell r="AK884"/>
          <cell r="AL884"/>
          <cell r="AM884" t="str">
            <v>#¡VALOR!</v>
          </cell>
          <cell r="AN884">
            <v>0</v>
          </cell>
          <cell r="AO884"/>
          <cell r="AP884"/>
          <cell r="AQ884"/>
          <cell r="AR884"/>
          <cell r="AS884"/>
          <cell r="AT884"/>
          <cell r="AU884"/>
          <cell r="AV884"/>
          <cell r="AW884"/>
          <cell r="AX884"/>
          <cell r="AY884"/>
          <cell r="AZ884"/>
          <cell r="BA884"/>
          <cell r="BB884"/>
          <cell r="BC884"/>
          <cell r="BD884"/>
          <cell r="BE884"/>
          <cell r="BF884"/>
          <cell r="BG884"/>
          <cell r="BH884"/>
          <cell r="BI884"/>
          <cell r="BJ884"/>
          <cell r="BK884"/>
          <cell r="BL884"/>
          <cell r="BM884"/>
          <cell r="BN884"/>
          <cell r="BO884"/>
          <cell r="BP884"/>
          <cell r="BQ884"/>
          <cell r="BR884"/>
          <cell r="BS884"/>
          <cell r="BT884"/>
          <cell r="BU884"/>
          <cell r="BV884"/>
          <cell r="BW884"/>
          <cell r="BX884"/>
          <cell r="BY884"/>
          <cell r="BZ884"/>
          <cell r="CA884"/>
          <cell r="CB884"/>
          <cell r="CC884"/>
          <cell r="CD884"/>
          <cell r="CE884"/>
          <cell r="CF884"/>
          <cell r="CG884"/>
          <cell r="CH884"/>
          <cell r="CI884"/>
          <cell r="CJ884"/>
          <cell r="CK884"/>
          <cell r="CL884"/>
          <cell r="CM884"/>
          <cell r="CN884"/>
          <cell r="CO884"/>
          <cell r="CP884"/>
          <cell r="CQ884"/>
          <cell r="CR884"/>
          <cell r="CS884"/>
          <cell r="CT884"/>
          <cell r="CU884"/>
          <cell r="CV884"/>
          <cell r="CW884"/>
          <cell r="CX884"/>
          <cell r="CY884"/>
          <cell r="CZ884"/>
          <cell r="DA884"/>
          <cell r="DB884"/>
          <cell r="DC884"/>
          <cell r="DD884"/>
          <cell r="DE884"/>
          <cell r="DF884"/>
          <cell r="DG884"/>
          <cell r="DH884"/>
          <cell r="DI884"/>
          <cell r="DJ884"/>
          <cell r="DK884"/>
          <cell r="DL884"/>
          <cell r="DM884"/>
          <cell r="DN884"/>
          <cell r="DO884"/>
          <cell r="DP884"/>
          <cell r="DQ884"/>
          <cell r="DR884"/>
          <cell r="DS884"/>
          <cell r="DT884"/>
          <cell r="DU884"/>
          <cell r="DV884"/>
          <cell r="DW884"/>
          <cell r="DX884"/>
          <cell r="DY884"/>
          <cell r="DZ884"/>
          <cell r="EA884"/>
          <cell r="EB884"/>
          <cell r="EC884"/>
          <cell r="ED884"/>
          <cell r="EE884"/>
          <cell r="EF884"/>
          <cell r="EG884"/>
          <cell r="EH884"/>
          <cell r="EI884"/>
          <cell r="EJ884"/>
          <cell r="EK884"/>
          <cell r="EL884"/>
          <cell r="EM884"/>
          <cell r="EN884"/>
          <cell r="EO884"/>
          <cell r="EP884"/>
          <cell r="EQ884"/>
          <cell r="ER884"/>
          <cell r="ES884"/>
          <cell r="ET884"/>
          <cell r="EU884" t="str">
            <v>$ -</v>
          </cell>
          <cell r="EV884"/>
          <cell r="EW884"/>
          <cell r="EX884"/>
          <cell r="EY884"/>
          <cell r="EZ884"/>
          <cell r="FA884"/>
          <cell r="FB884">
            <v>0</v>
          </cell>
          <cell r="FC884" t="str">
            <v>#¡VALOR!</v>
          </cell>
          <cell r="FD884">
            <v>0</v>
          </cell>
          <cell r="FE884" t="str">
            <v>$ 0</v>
          </cell>
          <cell r="FF884" t="str">
            <v>#¡VALOR!</v>
          </cell>
          <cell r="FG884" t="str">
            <v>#¡VALOR!</v>
          </cell>
          <cell r="FH884"/>
          <cell r="FI884"/>
          <cell r="FJ884" t="str">
            <v>#N/D</v>
          </cell>
          <cell r="FK884" t="str">
            <v>#N/D</v>
          </cell>
          <cell r="FL884" t="str">
            <v>$884</v>
          </cell>
          <cell r="FM884" t="str">
            <v>#N/D</v>
          </cell>
          <cell r="FN884" t="str">
            <v>#N/D</v>
          </cell>
          <cell r="FO884" t="str">
            <v>#N/D</v>
          </cell>
          <cell r="FP884" t="str">
            <v>#N/D</v>
          </cell>
          <cell r="FQ884" t="str">
            <v>#¡REF!</v>
          </cell>
          <cell r="FR884" t="str">
            <v>#N/D</v>
          </cell>
          <cell r="FS884"/>
          <cell r="FT884"/>
          <cell r="FU884"/>
          <cell r="FV884">
            <v>0</v>
          </cell>
          <cell r="FW884" t="str">
            <v>#N/D</v>
          </cell>
          <cell r="FX884"/>
          <cell r="FY884"/>
          <cell r="FZ884"/>
          <cell r="GA884"/>
          <cell r="GB884"/>
          <cell r="GC884"/>
        </row>
        <row r="885">
          <cell r="A885"/>
          <cell r="B885"/>
          <cell r="C885">
            <v>2025</v>
          </cell>
          <cell r="D885"/>
          <cell r="E885"/>
          <cell r="F885"/>
          <cell r="G885"/>
          <cell r="H885"/>
          <cell r="I885"/>
          <cell r="J885"/>
          <cell r="K885"/>
          <cell r="L885"/>
          <cell r="M885"/>
          <cell r="N885"/>
          <cell r="O885"/>
          <cell r="P885"/>
          <cell r="Q885"/>
          <cell r="R885"/>
          <cell r="S885"/>
          <cell r="T885"/>
          <cell r="U885"/>
          <cell r="V885"/>
          <cell r="W885"/>
          <cell r="X885"/>
          <cell r="Y885"/>
          <cell r="Z885"/>
          <cell r="AA885"/>
          <cell r="AB885"/>
          <cell r="AC885"/>
          <cell r="AD885"/>
          <cell r="AE885"/>
          <cell r="AF885"/>
          <cell r="AG885"/>
          <cell r="AH885"/>
          <cell r="AI885"/>
          <cell r="AJ885"/>
          <cell r="AK885"/>
          <cell r="AL885"/>
          <cell r="AM885" t="str">
            <v>#¡VALOR!</v>
          </cell>
          <cell r="AN885">
            <v>0</v>
          </cell>
          <cell r="AO885"/>
          <cell r="AP885"/>
          <cell r="AQ885"/>
          <cell r="AR885"/>
          <cell r="AS885"/>
          <cell r="AT885"/>
          <cell r="AU885"/>
          <cell r="AV885"/>
          <cell r="AW885"/>
          <cell r="AX885"/>
          <cell r="AY885"/>
          <cell r="AZ885"/>
          <cell r="BA885"/>
          <cell r="BB885"/>
          <cell r="BC885"/>
          <cell r="BD885"/>
          <cell r="BE885"/>
          <cell r="BF885"/>
          <cell r="BG885"/>
          <cell r="BH885"/>
          <cell r="BI885"/>
          <cell r="BJ885"/>
          <cell r="BK885"/>
          <cell r="BL885"/>
          <cell r="BM885"/>
          <cell r="BN885"/>
          <cell r="BO885"/>
          <cell r="BP885"/>
          <cell r="BQ885"/>
          <cell r="BR885"/>
          <cell r="BS885"/>
          <cell r="BT885"/>
          <cell r="BU885"/>
          <cell r="BV885"/>
          <cell r="BW885"/>
          <cell r="BX885"/>
          <cell r="BY885"/>
          <cell r="BZ885"/>
          <cell r="CA885"/>
          <cell r="CB885"/>
          <cell r="CC885"/>
          <cell r="CD885"/>
          <cell r="CE885"/>
          <cell r="CF885"/>
          <cell r="CG885"/>
          <cell r="CH885"/>
          <cell r="CI885"/>
          <cell r="CJ885"/>
          <cell r="CK885"/>
          <cell r="CL885"/>
          <cell r="CM885"/>
          <cell r="CN885"/>
          <cell r="CO885"/>
          <cell r="CP885"/>
          <cell r="CQ885"/>
          <cell r="CR885"/>
          <cell r="CS885"/>
          <cell r="CT885"/>
          <cell r="CU885"/>
          <cell r="CV885"/>
          <cell r="CW885"/>
          <cell r="CX885"/>
          <cell r="CY885"/>
          <cell r="CZ885"/>
          <cell r="DA885"/>
          <cell r="DB885"/>
          <cell r="DC885"/>
          <cell r="DD885"/>
          <cell r="DE885"/>
          <cell r="DF885"/>
          <cell r="DG885"/>
          <cell r="DH885"/>
          <cell r="DI885"/>
          <cell r="DJ885"/>
          <cell r="DK885"/>
          <cell r="DL885"/>
          <cell r="DM885"/>
          <cell r="DN885"/>
          <cell r="DO885"/>
          <cell r="DP885"/>
          <cell r="DQ885"/>
          <cell r="DR885"/>
          <cell r="DS885"/>
          <cell r="DT885"/>
          <cell r="DU885"/>
          <cell r="DV885"/>
          <cell r="DW885"/>
          <cell r="DX885"/>
          <cell r="DY885"/>
          <cell r="DZ885"/>
          <cell r="EA885"/>
          <cell r="EB885"/>
          <cell r="EC885"/>
          <cell r="ED885"/>
          <cell r="EE885"/>
          <cell r="EF885"/>
          <cell r="EG885"/>
          <cell r="EH885"/>
          <cell r="EI885"/>
          <cell r="EJ885"/>
          <cell r="EK885"/>
          <cell r="EL885"/>
          <cell r="EM885"/>
          <cell r="EN885"/>
          <cell r="EO885"/>
          <cell r="EP885"/>
          <cell r="EQ885"/>
          <cell r="ER885"/>
          <cell r="ES885"/>
          <cell r="ET885"/>
          <cell r="EU885" t="str">
            <v>$ -</v>
          </cell>
          <cell r="EV885"/>
          <cell r="EW885"/>
          <cell r="EX885"/>
          <cell r="EY885"/>
          <cell r="EZ885"/>
          <cell r="FA885"/>
          <cell r="FB885">
            <v>0</v>
          </cell>
          <cell r="FC885" t="str">
            <v>#¡VALOR!</v>
          </cell>
          <cell r="FD885">
            <v>0</v>
          </cell>
          <cell r="FE885" t="str">
            <v>$ 0</v>
          </cell>
          <cell r="FF885" t="str">
            <v>#¡VALOR!</v>
          </cell>
          <cell r="FG885" t="str">
            <v>#¡VALOR!</v>
          </cell>
          <cell r="FH885"/>
          <cell r="FI885"/>
          <cell r="FJ885" t="str">
            <v>#N/D</v>
          </cell>
          <cell r="FK885" t="str">
            <v>#N/D</v>
          </cell>
          <cell r="FL885" t="str">
            <v>$885</v>
          </cell>
          <cell r="FM885" t="str">
            <v>#N/D</v>
          </cell>
          <cell r="FN885" t="str">
            <v>#N/D</v>
          </cell>
          <cell r="FO885" t="str">
            <v>#N/D</v>
          </cell>
          <cell r="FP885" t="str">
            <v>#N/D</v>
          </cell>
          <cell r="FQ885" t="str">
            <v>#¡REF!</v>
          </cell>
          <cell r="FR885" t="str">
            <v>#N/D</v>
          </cell>
          <cell r="FS885"/>
          <cell r="FT885"/>
          <cell r="FU885"/>
          <cell r="FV885">
            <v>0</v>
          </cell>
          <cell r="FW885" t="str">
            <v>#N/D</v>
          </cell>
          <cell r="FX885"/>
          <cell r="FY885"/>
          <cell r="FZ885"/>
          <cell r="GA885"/>
          <cell r="GB885"/>
          <cell r="GC885"/>
        </row>
        <row r="886">
          <cell r="A886"/>
          <cell r="B886"/>
          <cell r="C886">
            <v>2025</v>
          </cell>
          <cell r="D886"/>
          <cell r="E886"/>
          <cell r="F886"/>
          <cell r="G886"/>
          <cell r="H886"/>
          <cell r="I886"/>
          <cell r="J886"/>
          <cell r="K886"/>
          <cell r="L886"/>
          <cell r="M886"/>
          <cell r="N886"/>
          <cell r="O886"/>
          <cell r="P886"/>
          <cell r="Q886"/>
          <cell r="R886"/>
          <cell r="S886"/>
          <cell r="T886"/>
          <cell r="U886"/>
          <cell r="V886"/>
          <cell r="W886"/>
          <cell r="X886"/>
          <cell r="Y886"/>
          <cell r="Z886"/>
          <cell r="AA886"/>
          <cell r="AB886"/>
          <cell r="AC886"/>
          <cell r="AD886"/>
          <cell r="AE886"/>
          <cell r="AF886"/>
          <cell r="AG886"/>
          <cell r="AH886"/>
          <cell r="AI886"/>
          <cell r="AJ886"/>
          <cell r="AK886"/>
          <cell r="AL886"/>
          <cell r="AM886" t="str">
            <v>#¡VALOR!</v>
          </cell>
          <cell r="AN886">
            <v>0</v>
          </cell>
          <cell r="AO886"/>
          <cell r="AP886"/>
          <cell r="AQ886"/>
          <cell r="AR886"/>
          <cell r="AS886"/>
          <cell r="AT886"/>
          <cell r="AU886"/>
          <cell r="AV886"/>
          <cell r="AW886"/>
          <cell r="AX886"/>
          <cell r="AY886"/>
          <cell r="AZ886"/>
          <cell r="BA886"/>
          <cell r="BB886"/>
          <cell r="BC886"/>
          <cell r="BD886"/>
          <cell r="BE886"/>
          <cell r="BF886"/>
          <cell r="BG886"/>
          <cell r="BH886"/>
          <cell r="BI886"/>
          <cell r="BJ886"/>
          <cell r="BK886"/>
          <cell r="BL886"/>
          <cell r="BM886"/>
          <cell r="BN886"/>
          <cell r="BO886"/>
          <cell r="BP886"/>
          <cell r="BQ886"/>
          <cell r="BR886"/>
          <cell r="BS886"/>
          <cell r="BT886"/>
          <cell r="BU886"/>
          <cell r="BV886"/>
          <cell r="BW886"/>
          <cell r="BX886"/>
          <cell r="BY886"/>
          <cell r="BZ886"/>
          <cell r="CA886"/>
          <cell r="CB886"/>
          <cell r="CC886"/>
          <cell r="CD886"/>
          <cell r="CE886"/>
          <cell r="CF886"/>
          <cell r="CG886"/>
          <cell r="CH886"/>
          <cell r="CI886"/>
          <cell r="CJ886"/>
          <cell r="CK886"/>
          <cell r="CL886"/>
          <cell r="CM886"/>
          <cell r="CN886"/>
          <cell r="CO886"/>
          <cell r="CP886"/>
          <cell r="CQ886"/>
          <cell r="CR886"/>
          <cell r="CS886"/>
          <cell r="CT886"/>
          <cell r="CU886"/>
          <cell r="CV886"/>
          <cell r="CW886"/>
          <cell r="CX886"/>
          <cell r="CY886"/>
          <cell r="CZ886"/>
          <cell r="DA886"/>
          <cell r="DB886"/>
          <cell r="DC886"/>
          <cell r="DD886"/>
          <cell r="DE886"/>
          <cell r="DF886"/>
          <cell r="DG886"/>
          <cell r="DH886"/>
          <cell r="DI886"/>
          <cell r="DJ886"/>
          <cell r="DK886"/>
          <cell r="DL886"/>
          <cell r="DM886"/>
          <cell r="DN886"/>
          <cell r="DO886"/>
          <cell r="DP886"/>
          <cell r="DQ886"/>
          <cell r="DR886"/>
          <cell r="DS886"/>
          <cell r="DT886"/>
          <cell r="DU886"/>
          <cell r="DV886"/>
          <cell r="DW886"/>
          <cell r="DX886"/>
          <cell r="DY886"/>
          <cell r="DZ886"/>
          <cell r="EA886"/>
          <cell r="EB886"/>
          <cell r="EC886"/>
          <cell r="ED886"/>
          <cell r="EE886"/>
          <cell r="EF886"/>
          <cell r="EG886"/>
          <cell r="EH886"/>
          <cell r="EI886"/>
          <cell r="EJ886"/>
          <cell r="EK886"/>
          <cell r="EL886"/>
          <cell r="EM886"/>
          <cell r="EN886"/>
          <cell r="EO886"/>
          <cell r="EP886"/>
          <cell r="EQ886"/>
          <cell r="ER886"/>
          <cell r="ES886"/>
          <cell r="ET886"/>
          <cell r="EU886" t="str">
            <v>$ -</v>
          </cell>
          <cell r="EV886"/>
          <cell r="EW886"/>
          <cell r="EX886"/>
          <cell r="EY886"/>
          <cell r="EZ886"/>
          <cell r="FA886"/>
          <cell r="FB886">
            <v>0</v>
          </cell>
          <cell r="FC886" t="str">
            <v>#¡VALOR!</v>
          </cell>
          <cell r="FD886">
            <v>0</v>
          </cell>
          <cell r="FE886" t="str">
            <v>$ 0</v>
          </cell>
          <cell r="FF886" t="str">
            <v>#¡VALOR!</v>
          </cell>
          <cell r="FG886" t="str">
            <v>#¡VALOR!</v>
          </cell>
          <cell r="FH886"/>
          <cell r="FI886"/>
          <cell r="FJ886" t="str">
            <v>#N/D</v>
          </cell>
          <cell r="FK886" t="str">
            <v>#N/D</v>
          </cell>
          <cell r="FL886" t="str">
            <v>$886</v>
          </cell>
          <cell r="FM886" t="str">
            <v>#N/D</v>
          </cell>
          <cell r="FN886" t="str">
            <v>#N/D</v>
          </cell>
          <cell r="FO886" t="str">
            <v>#N/D</v>
          </cell>
          <cell r="FP886" t="str">
            <v>#N/D</v>
          </cell>
          <cell r="FQ886" t="str">
            <v>#¡REF!</v>
          </cell>
          <cell r="FR886" t="str">
            <v>#N/D</v>
          </cell>
          <cell r="FS886"/>
          <cell r="FT886"/>
          <cell r="FU886"/>
          <cell r="FV886">
            <v>0</v>
          </cell>
          <cell r="FW886" t="str">
            <v>#N/D</v>
          </cell>
          <cell r="FX886"/>
          <cell r="FY886"/>
          <cell r="FZ886"/>
          <cell r="GA886"/>
          <cell r="GB886"/>
          <cell r="GC886"/>
        </row>
        <row r="887">
          <cell r="A887"/>
          <cell r="B887"/>
          <cell r="C887">
            <v>2025</v>
          </cell>
          <cell r="D887"/>
          <cell r="E887"/>
          <cell r="F887"/>
          <cell r="G887"/>
          <cell r="H887"/>
          <cell r="I887"/>
          <cell r="J887"/>
          <cell r="K887"/>
          <cell r="L887"/>
          <cell r="M887"/>
          <cell r="N887"/>
          <cell r="O887"/>
          <cell r="P887"/>
          <cell r="Q887"/>
          <cell r="R887"/>
          <cell r="S887"/>
          <cell r="T887"/>
          <cell r="U887"/>
          <cell r="V887"/>
          <cell r="W887"/>
          <cell r="X887"/>
          <cell r="Y887"/>
          <cell r="Z887"/>
          <cell r="AA887"/>
          <cell r="AB887"/>
          <cell r="AC887"/>
          <cell r="AD887"/>
          <cell r="AE887"/>
          <cell r="AF887"/>
          <cell r="AG887"/>
          <cell r="AH887"/>
          <cell r="AI887"/>
          <cell r="AJ887"/>
          <cell r="AK887"/>
          <cell r="AL887"/>
          <cell r="AM887" t="str">
            <v>#¡VALOR!</v>
          </cell>
          <cell r="AN887">
            <v>0</v>
          </cell>
          <cell r="AO887"/>
          <cell r="AP887"/>
          <cell r="AQ887"/>
          <cell r="AR887"/>
          <cell r="AS887"/>
          <cell r="AT887"/>
          <cell r="AU887"/>
          <cell r="AV887"/>
          <cell r="AW887"/>
          <cell r="AX887"/>
          <cell r="AY887"/>
          <cell r="AZ887"/>
          <cell r="BA887"/>
          <cell r="BB887"/>
          <cell r="BC887"/>
          <cell r="BD887"/>
          <cell r="BE887"/>
          <cell r="BF887"/>
          <cell r="BG887"/>
          <cell r="BH887"/>
          <cell r="BI887"/>
          <cell r="BJ887"/>
          <cell r="BK887"/>
          <cell r="BL887"/>
          <cell r="BM887"/>
          <cell r="BN887"/>
          <cell r="BO887"/>
          <cell r="BP887"/>
          <cell r="BQ887"/>
          <cell r="BR887"/>
          <cell r="BS887"/>
          <cell r="BT887"/>
          <cell r="BU887"/>
          <cell r="BV887"/>
          <cell r="BW887"/>
          <cell r="BX887"/>
          <cell r="BY887"/>
          <cell r="BZ887"/>
          <cell r="CA887"/>
          <cell r="CB887"/>
          <cell r="CC887"/>
          <cell r="CD887"/>
          <cell r="CE887"/>
          <cell r="CF887"/>
          <cell r="CG887"/>
          <cell r="CH887"/>
          <cell r="CI887"/>
          <cell r="CJ887"/>
          <cell r="CK887"/>
          <cell r="CL887"/>
          <cell r="CM887"/>
          <cell r="CN887"/>
          <cell r="CO887"/>
          <cell r="CP887"/>
          <cell r="CQ887"/>
          <cell r="CR887"/>
          <cell r="CS887"/>
          <cell r="CT887"/>
          <cell r="CU887"/>
          <cell r="CV887"/>
          <cell r="CW887"/>
          <cell r="CX887"/>
          <cell r="CY887"/>
          <cell r="CZ887"/>
          <cell r="DA887"/>
          <cell r="DB887"/>
          <cell r="DC887"/>
          <cell r="DD887"/>
          <cell r="DE887"/>
          <cell r="DF887"/>
          <cell r="DG887"/>
          <cell r="DH887"/>
          <cell r="DI887"/>
          <cell r="DJ887"/>
          <cell r="DK887"/>
          <cell r="DL887"/>
          <cell r="DM887"/>
          <cell r="DN887"/>
          <cell r="DO887"/>
          <cell r="DP887"/>
          <cell r="DQ887"/>
          <cell r="DR887"/>
          <cell r="DS887"/>
          <cell r="DT887"/>
          <cell r="DU887"/>
          <cell r="DV887"/>
          <cell r="DW887"/>
          <cell r="DX887"/>
          <cell r="DY887"/>
          <cell r="DZ887"/>
          <cell r="EA887"/>
          <cell r="EB887"/>
          <cell r="EC887"/>
          <cell r="ED887"/>
          <cell r="EE887"/>
          <cell r="EF887"/>
          <cell r="EG887"/>
          <cell r="EH887"/>
          <cell r="EI887"/>
          <cell r="EJ887"/>
          <cell r="EK887"/>
          <cell r="EL887"/>
          <cell r="EM887"/>
          <cell r="EN887"/>
          <cell r="EO887"/>
          <cell r="EP887"/>
          <cell r="EQ887"/>
          <cell r="ER887"/>
          <cell r="ES887"/>
          <cell r="ET887"/>
          <cell r="EU887" t="str">
            <v>$ -</v>
          </cell>
          <cell r="EV887"/>
          <cell r="EW887"/>
          <cell r="EX887"/>
          <cell r="EY887"/>
          <cell r="EZ887"/>
          <cell r="FA887"/>
          <cell r="FB887">
            <v>0</v>
          </cell>
          <cell r="FC887" t="str">
            <v>#¡VALOR!</v>
          </cell>
          <cell r="FD887">
            <v>0</v>
          </cell>
          <cell r="FE887" t="str">
            <v>$ 0</v>
          </cell>
          <cell r="FF887" t="str">
            <v>#¡VALOR!</v>
          </cell>
          <cell r="FG887" t="str">
            <v>#¡VALOR!</v>
          </cell>
          <cell r="FH887"/>
          <cell r="FI887"/>
          <cell r="FJ887" t="str">
            <v>#N/D</v>
          </cell>
          <cell r="FK887" t="str">
            <v>#N/D</v>
          </cell>
          <cell r="FL887" t="str">
            <v>$887</v>
          </cell>
          <cell r="FM887" t="str">
            <v>#N/D</v>
          </cell>
          <cell r="FN887" t="str">
            <v>#N/D</v>
          </cell>
          <cell r="FO887" t="str">
            <v>#N/D</v>
          </cell>
          <cell r="FP887" t="str">
            <v>#N/D</v>
          </cell>
          <cell r="FQ887" t="str">
            <v>#¡REF!</v>
          </cell>
          <cell r="FR887" t="str">
            <v>#N/D</v>
          </cell>
          <cell r="FS887"/>
          <cell r="FT887"/>
          <cell r="FU887"/>
          <cell r="FV887">
            <v>0</v>
          </cell>
          <cell r="FW887" t="str">
            <v>#N/D</v>
          </cell>
          <cell r="FX887"/>
          <cell r="FY887"/>
          <cell r="FZ887"/>
          <cell r="GA887"/>
          <cell r="GB887"/>
          <cell r="GC887"/>
        </row>
        <row r="888">
          <cell r="A888"/>
          <cell r="B888"/>
          <cell r="C888">
            <v>2025</v>
          </cell>
          <cell r="D888"/>
          <cell r="E888"/>
          <cell r="F888"/>
          <cell r="G888"/>
          <cell r="H888"/>
          <cell r="I888"/>
          <cell r="J888"/>
          <cell r="K888"/>
          <cell r="L888"/>
          <cell r="M888"/>
          <cell r="N888"/>
          <cell r="O888"/>
          <cell r="P888"/>
          <cell r="Q888"/>
          <cell r="R888"/>
          <cell r="S888"/>
          <cell r="T888"/>
          <cell r="U888"/>
          <cell r="V888"/>
          <cell r="W888"/>
          <cell r="X888"/>
          <cell r="Y888"/>
          <cell r="Z888"/>
          <cell r="AA888"/>
          <cell r="AB888"/>
          <cell r="AC888"/>
          <cell r="AD888"/>
          <cell r="AE888"/>
          <cell r="AF888"/>
          <cell r="AG888"/>
          <cell r="AH888"/>
          <cell r="AI888"/>
          <cell r="AJ888"/>
          <cell r="AK888"/>
          <cell r="AL888"/>
          <cell r="AM888" t="str">
            <v>#¡VALOR!</v>
          </cell>
          <cell r="AN888">
            <v>0</v>
          </cell>
          <cell r="AO888"/>
          <cell r="AP888"/>
          <cell r="AQ888"/>
          <cell r="AR888"/>
          <cell r="AS888"/>
          <cell r="AT888"/>
          <cell r="AU888"/>
          <cell r="AV888"/>
          <cell r="AW888"/>
          <cell r="AX888"/>
          <cell r="AY888"/>
          <cell r="AZ888"/>
          <cell r="BA888"/>
          <cell r="BB888"/>
          <cell r="BC888"/>
          <cell r="BD888"/>
          <cell r="BE888"/>
          <cell r="BF888"/>
          <cell r="BG888"/>
          <cell r="BH888"/>
          <cell r="BI888"/>
          <cell r="BJ888"/>
          <cell r="BK888"/>
          <cell r="BL888"/>
          <cell r="BM888"/>
          <cell r="BN888"/>
          <cell r="BO888"/>
          <cell r="BP888"/>
          <cell r="BQ888"/>
          <cell r="BR888"/>
          <cell r="BS888"/>
          <cell r="BT888"/>
          <cell r="BU888"/>
          <cell r="BV888"/>
          <cell r="BW888"/>
          <cell r="BX888"/>
          <cell r="BY888"/>
          <cell r="BZ888"/>
          <cell r="CA888"/>
          <cell r="CB888"/>
          <cell r="CC888"/>
          <cell r="CD888"/>
          <cell r="CE888"/>
          <cell r="CF888"/>
          <cell r="CG888"/>
          <cell r="CH888"/>
          <cell r="CI888"/>
          <cell r="CJ888"/>
          <cell r="CK888"/>
          <cell r="CL888"/>
          <cell r="CM888"/>
          <cell r="CN888"/>
          <cell r="CO888"/>
          <cell r="CP888"/>
          <cell r="CQ888"/>
          <cell r="CR888"/>
          <cell r="CS888"/>
          <cell r="CT888"/>
          <cell r="CU888"/>
          <cell r="CV888"/>
          <cell r="CW888"/>
          <cell r="CX888"/>
          <cell r="CY888"/>
          <cell r="CZ888"/>
          <cell r="DA888"/>
          <cell r="DB888"/>
          <cell r="DC888"/>
          <cell r="DD888"/>
          <cell r="DE888"/>
          <cell r="DF888"/>
          <cell r="DG888"/>
          <cell r="DH888"/>
          <cell r="DI888"/>
          <cell r="DJ888"/>
          <cell r="DK888"/>
          <cell r="DL888"/>
          <cell r="DM888"/>
          <cell r="DN888"/>
          <cell r="DO888"/>
          <cell r="DP888"/>
          <cell r="DQ888"/>
          <cell r="DR888"/>
          <cell r="DS888"/>
          <cell r="DT888"/>
          <cell r="DU888"/>
          <cell r="DV888"/>
          <cell r="DW888"/>
          <cell r="DX888"/>
          <cell r="DY888"/>
          <cell r="DZ888"/>
          <cell r="EA888"/>
          <cell r="EB888"/>
          <cell r="EC888"/>
          <cell r="ED888"/>
          <cell r="EE888"/>
          <cell r="EF888"/>
          <cell r="EG888"/>
          <cell r="EH888"/>
          <cell r="EI888"/>
          <cell r="EJ888"/>
          <cell r="EK888"/>
          <cell r="EL888"/>
          <cell r="EM888"/>
          <cell r="EN888"/>
          <cell r="EO888"/>
          <cell r="EP888"/>
          <cell r="EQ888"/>
          <cell r="ER888"/>
          <cell r="ES888"/>
          <cell r="ET888"/>
          <cell r="EU888" t="str">
            <v>$ -</v>
          </cell>
          <cell r="EV888"/>
          <cell r="EW888"/>
          <cell r="EX888"/>
          <cell r="EY888"/>
          <cell r="EZ888"/>
          <cell r="FA888"/>
          <cell r="FB888">
            <v>0</v>
          </cell>
          <cell r="FC888" t="str">
            <v>#¡VALOR!</v>
          </cell>
          <cell r="FD888">
            <v>0</v>
          </cell>
          <cell r="FE888" t="str">
            <v>$ 0</v>
          </cell>
          <cell r="FF888" t="str">
            <v>#¡VALOR!</v>
          </cell>
          <cell r="FG888" t="str">
            <v>#¡VALOR!</v>
          </cell>
          <cell r="FH888"/>
          <cell r="FI888"/>
          <cell r="FJ888" t="str">
            <v>#N/D</v>
          </cell>
          <cell r="FK888" t="str">
            <v>#N/D</v>
          </cell>
          <cell r="FL888" t="str">
            <v>$888</v>
          </cell>
          <cell r="FM888" t="str">
            <v>#N/D</v>
          </cell>
          <cell r="FN888" t="str">
            <v>#N/D</v>
          </cell>
          <cell r="FO888" t="str">
            <v>#N/D</v>
          </cell>
          <cell r="FP888" t="str">
            <v>#N/D</v>
          </cell>
          <cell r="FQ888" t="str">
            <v>#¡REF!</v>
          </cell>
          <cell r="FR888" t="str">
            <v>#N/D</v>
          </cell>
          <cell r="FS888"/>
          <cell r="FT888"/>
          <cell r="FU888"/>
          <cell r="FV888">
            <v>0</v>
          </cell>
          <cell r="FW888" t="str">
            <v>#N/D</v>
          </cell>
          <cell r="FX888"/>
          <cell r="FY888"/>
          <cell r="FZ888"/>
          <cell r="GA888"/>
          <cell r="GB888"/>
          <cell r="GC888"/>
        </row>
        <row r="889">
          <cell r="A889"/>
          <cell r="B889"/>
          <cell r="C889">
            <v>2025</v>
          </cell>
          <cell r="D889"/>
          <cell r="E889"/>
          <cell r="F889"/>
          <cell r="G889"/>
          <cell r="H889"/>
          <cell r="I889"/>
          <cell r="J889"/>
          <cell r="K889"/>
          <cell r="L889"/>
          <cell r="M889"/>
          <cell r="N889"/>
          <cell r="O889"/>
          <cell r="P889"/>
          <cell r="Q889"/>
          <cell r="R889"/>
          <cell r="S889"/>
          <cell r="T889"/>
          <cell r="U889"/>
          <cell r="V889"/>
          <cell r="W889"/>
          <cell r="X889"/>
          <cell r="Y889"/>
          <cell r="Z889"/>
          <cell r="AA889"/>
          <cell r="AB889"/>
          <cell r="AC889"/>
          <cell r="AD889"/>
          <cell r="AE889"/>
          <cell r="AF889"/>
          <cell r="AG889"/>
          <cell r="AH889"/>
          <cell r="AI889"/>
          <cell r="AJ889"/>
          <cell r="AK889"/>
          <cell r="AL889"/>
          <cell r="AM889" t="str">
            <v>#¡VALOR!</v>
          </cell>
          <cell r="AN889">
            <v>0</v>
          </cell>
          <cell r="AO889"/>
          <cell r="AP889"/>
          <cell r="AQ889"/>
          <cell r="AR889"/>
          <cell r="AS889"/>
          <cell r="AT889"/>
          <cell r="AU889"/>
          <cell r="AV889"/>
          <cell r="AW889"/>
          <cell r="AX889"/>
          <cell r="AY889"/>
          <cell r="AZ889"/>
          <cell r="BA889"/>
          <cell r="BB889"/>
          <cell r="BC889"/>
          <cell r="BD889"/>
          <cell r="BE889"/>
          <cell r="BF889"/>
          <cell r="BG889"/>
          <cell r="BH889"/>
          <cell r="BI889"/>
          <cell r="BJ889"/>
          <cell r="BK889"/>
          <cell r="BL889"/>
          <cell r="BM889"/>
          <cell r="BN889"/>
          <cell r="BO889"/>
          <cell r="BP889"/>
          <cell r="BQ889"/>
          <cell r="BR889"/>
          <cell r="BS889"/>
          <cell r="BT889"/>
          <cell r="BU889"/>
          <cell r="BV889"/>
          <cell r="BW889"/>
          <cell r="BX889"/>
          <cell r="BY889"/>
          <cell r="BZ889"/>
          <cell r="CA889"/>
          <cell r="CB889"/>
          <cell r="CC889"/>
          <cell r="CD889"/>
          <cell r="CE889"/>
          <cell r="CF889"/>
          <cell r="CG889"/>
          <cell r="CH889"/>
          <cell r="CI889"/>
          <cell r="CJ889"/>
          <cell r="CK889"/>
          <cell r="CL889"/>
          <cell r="CM889"/>
          <cell r="CN889"/>
          <cell r="CO889"/>
          <cell r="CP889"/>
          <cell r="CQ889"/>
          <cell r="CR889"/>
          <cell r="CS889"/>
          <cell r="CT889"/>
          <cell r="CU889"/>
          <cell r="CV889"/>
          <cell r="CW889"/>
          <cell r="CX889"/>
          <cell r="CY889"/>
          <cell r="CZ889"/>
          <cell r="DA889"/>
          <cell r="DB889"/>
          <cell r="DC889"/>
          <cell r="DD889"/>
          <cell r="DE889"/>
          <cell r="DF889"/>
          <cell r="DG889"/>
          <cell r="DH889"/>
          <cell r="DI889"/>
          <cell r="DJ889"/>
          <cell r="DK889"/>
          <cell r="DL889"/>
          <cell r="DM889"/>
          <cell r="DN889"/>
          <cell r="DO889"/>
          <cell r="DP889"/>
          <cell r="DQ889"/>
          <cell r="DR889"/>
          <cell r="DS889"/>
          <cell r="DT889"/>
          <cell r="DU889"/>
          <cell r="DV889"/>
          <cell r="DW889"/>
          <cell r="DX889"/>
          <cell r="DY889"/>
          <cell r="DZ889"/>
          <cell r="EA889"/>
          <cell r="EB889"/>
          <cell r="EC889"/>
          <cell r="ED889"/>
          <cell r="EE889"/>
          <cell r="EF889"/>
          <cell r="EG889"/>
          <cell r="EH889"/>
          <cell r="EI889"/>
          <cell r="EJ889"/>
          <cell r="EK889"/>
          <cell r="EL889"/>
          <cell r="EM889"/>
          <cell r="EN889"/>
          <cell r="EO889"/>
          <cell r="EP889"/>
          <cell r="EQ889"/>
          <cell r="ER889"/>
          <cell r="ES889"/>
          <cell r="ET889"/>
          <cell r="EU889" t="str">
            <v>$ -</v>
          </cell>
          <cell r="EV889"/>
          <cell r="EW889"/>
          <cell r="EX889"/>
          <cell r="EY889"/>
          <cell r="EZ889"/>
          <cell r="FA889"/>
          <cell r="FB889">
            <v>0</v>
          </cell>
          <cell r="FC889" t="str">
            <v>#¡VALOR!</v>
          </cell>
          <cell r="FD889">
            <v>0</v>
          </cell>
          <cell r="FE889" t="str">
            <v>$ 0</v>
          </cell>
          <cell r="FF889" t="str">
            <v>#¡VALOR!</v>
          </cell>
          <cell r="FG889" t="str">
            <v>#¡VALOR!</v>
          </cell>
          <cell r="FH889"/>
          <cell r="FI889"/>
          <cell r="FJ889" t="str">
            <v>#N/D</v>
          </cell>
          <cell r="FK889" t="str">
            <v>#N/D</v>
          </cell>
          <cell r="FL889" t="str">
            <v>$889</v>
          </cell>
          <cell r="FM889" t="str">
            <v>#N/D</v>
          </cell>
          <cell r="FN889" t="str">
            <v>#N/D</v>
          </cell>
          <cell r="FO889" t="str">
            <v>#N/D</v>
          </cell>
          <cell r="FP889" t="str">
            <v>#N/D</v>
          </cell>
          <cell r="FQ889" t="str">
            <v>#¡REF!</v>
          </cell>
          <cell r="FR889" t="str">
            <v>#N/D</v>
          </cell>
          <cell r="FS889"/>
          <cell r="FT889"/>
          <cell r="FU889"/>
          <cell r="FV889">
            <v>0</v>
          </cell>
          <cell r="FW889" t="str">
            <v>#N/D</v>
          </cell>
          <cell r="FX889"/>
          <cell r="FY889"/>
          <cell r="FZ889"/>
          <cell r="GA889"/>
          <cell r="GB889"/>
          <cell r="GC889"/>
        </row>
        <row r="890">
          <cell r="A890"/>
          <cell r="B890"/>
          <cell r="C890">
            <v>2025</v>
          </cell>
          <cell r="D890"/>
          <cell r="E890"/>
          <cell r="F890"/>
          <cell r="G890"/>
          <cell r="H890"/>
          <cell r="I890"/>
          <cell r="J890"/>
          <cell r="K890"/>
          <cell r="L890"/>
          <cell r="M890"/>
          <cell r="N890"/>
          <cell r="O890"/>
          <cell r="P890"/>
          <cell r="Q890"/>
          <cell r="R890"/>
          <cell r="S890"/>
          <cell r="T890"/>
          <cell r="U890"/>
          <cell r="V890"/>
          <cell r="W890"/>
          <cell r="X890"/>
          <cell r="Y890"/>
          <cell r="Z890"/>
          <cell r="AA890"/>
          <cell r="AB890"/>
          <cell r="AC890"/>
          <cell r="AD890"/>
          <cell r="AE890"/>
          <cell r="AF890"/>
          <cell r="AG890"/>
          <cell r="AH890"/>
          <cell r="AI890"/>
          <cell r="AJ890"/>
          <cell r="AK890"/>
          <cell r="AL890"/>
          <cell r="AM890" t="str">
            <v>#¡VALOR!</v>
          </cell>
          <cell r="AN890">
            <v>0</v>
          </cell>
          <cell r="AO890"/>
          <cell r="AP890"/>
          <cell r="AQ890"/>
          <cell r="AR890"/>
          <cell r="AS890"/>
          <cell r="AT890"/>
          <cell r="AU890"/>
          <cell r="AV890"/>
          <cell r="AW890"/>
          <cell r="AX890"/>
          <cell r="AY890"/>
          <cell r="AZ890"/>
          <cell r="BA890"/>
          <cell r="BB890"/>
          <cell r="BC890"/>
          <cell r="BD890"/>
          <cell r="BE890"/>
          <cell r="BF890"/>
          <cell r="BG890"/>
          <cell r="BH890"/>
          <cell r="BI890"/>
          <cell r="BJ890"/>
          <cell r="BK890"/>
          <cell r="BL890"/>
          <cell r="BM890"/>
          <cell r="BN890"/>
          <cell r="BO890"/>
          <cell r="BP890"/>
          <cell r="BQ890"/>
          <cell r="BR890"/>
          <cell r="BS890"/>
          <cell r="BT890"/>
          <cell r="BU890"/>
          <cell r="BV890"/>
          <cell r="BW890"/>
          <cell r="BX890"/>
          <cell r="BY890"/>
          <cell r="BZ890"/>
          <cell r="CA890"/>
          <cell r="CB890"/>
          <cell r="CC890"/>
          <cell r="CD890"/>
          <cell r="CE890"/>
          <cell r="CF890"/>
          <cell r="CG890"/>
          <cell r="CH890"/>
          <cell r="CI890"/>
          <cell r="CJ890"/>
          <cell r="CK890"/>
          <cell r="CL890"/>
          <cell r="CM890"/>
          <cell r="CN890"/>
          <cell r="CO890"/>
          <cell r="CP890"/>
          <cell r="CQ890"/>
          <cell r="CR890"/>
          <cell r="CS890"/>
          <cell r="CT890"/>
          <cell r="CU890"/>
          <cell r="CV890"/>
          <cell r="CW890"/>
          <cell r="CX890"/>
          <cell r="CY890"/>
          <cell r="CZ890"/>
          <cell r="DA890"/>
          <cell r="DB890"/>
          <cell r="DC890"/>
          <cell r="DD890"/>
          <cell r="DE890"/>
          <cell r="DF890"/>
          <cell r="DG890"/>
          <cell r="DH890"/>
          <cell r="DI890"/>
          <cell r="DJ890"/>
          <cell r="DK890"/>
          <cell r="DL890"/>
          <cell r="DM890"/>
          <cell r="DN890"/>
          <cell r="DO890"/>
          <cell r="DP890"/>
          <cell r="DQ890"/>
          <cell r="DR890"/>
          <cell r="DS890"/>
          <cell r="DT890"/>
          <cell r="DU890"/>
          <cell r="DV890"/>
          <cell r="DW890"/>
          <cell r="DX890"/>
          <cell r="DY890"/>
          <cell r="DZ890"/>
          <cell r="EA890"/>
          <cell r="EB890"/>
          <cell r="EC890"/>
          <cell r="ED890"/>
          <cell r="EE890"/>
          <cell r="EF890"/>
          <cell r="EG890"/>
          <cell r="EH890"/>
          <cell r="EI890"/>
          <cell r="EJ890"/>
          <cell r="EK890"/>
          <cell r="EL890"/>
          <cell r="EM890"/>
          <cell r="EN890"/>
          <cell r="EO890"/>
          <cell r="EP890"/>
          <cell r="EQ890"/>
          <cell r="ER890"/>
          <cell r="ES890"/>
          <cell r="ET890"/>
          <cell r="EU890" t="str">
            <v>$ -</v>
          </cell>
          <cell r="EV890"/>
          <cell r="EW890"/>
          <cell r="EX890"/>
          <cell r="EY890"/>
          <cell r="EZ890"/>
          <cell r="FA890"/>
          <cell r="FB890">
            <v>0</v>
          </cell>
          <cell r="FC890" t="str">
            <v>#¡VALOR!</v>
          </cell>
          <cell r="FD890">
            <v>0</v>
          </cell>
          <cell r="FE890" t="str">
            <v>$ 0</v>
          </cell>
          <cell r="FF890" t="str">
            <v>#¡VALOR!</v>
          </cell>
          <cell r="FG890" t="str">
            <v>#¡VALOR!</v>
          </cell>
          <cell r="FH890"/>
          <cell r="FI890"/>
          <cell r="FJ890" t="str">
            <v>#N/D</v>
          </cell>
          <cell r="FK890" t="str">
            <v>#N/D</v>
          </cell>
          <cell r="FL890" t="str">
            <v>$890</v>
          </cell>
          <cell r="FM890" t="str">
            <v>#N/D</v>
          </cell>
          <cell r="FN890" t="str">
            <v>#N/D</v>
          </cell>
          <cell r="FO890" t="str">
            <v>#N/D</v>
          </cell>
          <cell r="FP890" t="str">
            <v>#N/D</v>
          </cell>
          <cell r="FQ890" t="str">
            <v>#¡REF!</v>
          </cell>
          <cell r="FR890" t="str">
            <v>#N/D</v>
          </cell>
          <cell r="FS890"/>
          <cell r="FT890"/>
          <cell r="FU890"/>
          <cell r="FV890">
            <v>0</v>
          </cell>
          <cell r="FW890" t="str">
            <v>#N/D</v>
          </cell>
          <cell r="FX890"/>
          <cell r="FY890"/>
          <cell r="FZ890"/>
          <cell r="GA890"/>
          <cell r="GB890"/>
          <cell r="GC890"/>
        </row>
        <row r="891">
          <cell r="A891"/>
          <cell r="B891"/>
          <cell r="C891">
            <v>2025</v>
          </cell>
          <cell r="D891"/>
          <cell r="E891"/>
          <cell r="F891"/>
          <cell r="G891"/>
          <cell r="H891"/>
          <cell r="I891"/>
          <cell r="J891"/>
          <cell r="K891"/>
          <cell r="L891"/>
          <cell r="M891"/>
          <cell r="N891"/>
          <cell r="O891"/>
          <cell r="P891"/>
          <cell r="Q891"/>
          <cell r="R891"/>
          <cell r="S891"/>
          <cell r="T891"/>
          <cell r="U891"/>
          <cell r="V891"/>
          <cell r="W891"/>
          <cell r="X891"/>
          <cell r="Y891"/>
          <cell r="Z891"/>
          <cell r="AA891"/>
          <cell r="AB891"/>
          <cell r="AC891"/>
          <cell r="AD891"/>
          <cell r="AE891"/>
          <cell r="AF891"/>
          <cell r="AG891"/>
          <cell r="AH891"/>
          <cell r="AI891"/>
          <cell r="AJ891"/>
          <cell r="AK891"/>
          <cell r="AL891"/>
          <cell r="AM891" t="str">
            <v>#¡VALOR!</v>
          </cell>
          <cell r="AN891">
            <v>0</v>
          </cell>
          <cell r="AO891"/>
          <cell r="AP891"/>
          <cell r="AQ891"/>
          <cell r="AR891"/>
          <cell r="AS891"/>
          <cell r="AT891"/>
          <cell r="AU891"/>
          <cell r="AV891"/>
          <cell r="AW891"/>
          <cell r="AX891"/>
          <cell r="AY891"/>
          <cell r="AZ891"/>
          <cell r="BA891"/>
          <cell r="BB891"/>
          <cell r="BC891"/>
          <cell r="BD891"/>
          <cell r="BE891"/>
          <cell r="BF891"/>
          <cell r="BG891"/>
          <cell r="BH891"/>
          <cell r="BI891"/>
          <cell r="BJ891"/>
          <cell r="BK891"/>
          <cell r="BL891"/>
          <cell r="BM891"/>
          <cell r="BN891"/>
          <cell r="BO891"/>
          <cell r="BP891"/>
          <cell r="BQ891"/>
          <cell r="BR891"/>
          <cell r="BS891"/>
          <cell r="BT891"/>
          <cell r="BU891"/>
          <cell r="BV891"/>
          <cell r="BW891"/>
          <cell r="BX891"/>
          <cell r="BY891"/>
          <cell r="BZ891"/>
          <cell r="CA891"/>
          <cell r="CB891"/>
          <cell r="CC891"/>
          <cell r="CD891"/>
          <cell r="CE891"/>
          <cell r="CF891"/>
          <cell r="CG891"/>
          <cell r="CH891"/>
          <cell r="CI891"/>
          <cell r="CJ891"/>
          <cell r="CK891"/>
          <cell r="CL891"/>
          <cell r="CM891"/>
          <cell r="CN891"/>
          <cell r="CO891"/>
          <cell r="CP891"/>
          <cell r="CQ891"/>
          <cell r="CR891"/>
          <cell r="CS891"/>
          <cell r="CT891"/>
          <cell r="CU891"/>
          <cell r="CV891"/>
          <cell r="CW891"/>
          <cell r="CX891"/>
          <cell r="CY891"/>
          <cell r="CZ891"/>
          <cell r="DA891"/>
          <cell r="DB891"/>
          <cell r="DC891"/>
          <cell r="DD891"/>
          <cell r="DE891"/>
          <cell r="DF891"/>
          <cell r="DG891"/>
          <cell r="DH891"/>
          <cell r="DI891"/>
          <cell r="DJ891"/>
          <cell r="DK891"/>
          <cell r="DL891"/>
          <cell r="DM891"/>
          <cell r="DN891"/>
          <cell r="DO891"/>
          <cell r="DP891"/>
          <cell r="DQ891"/>
          <cell r="DR891"/>
          <cell r="DS891"/>
          <cell r="DT891"/>
          <cell r="DU891"/>
          <cell r="DV891"/>
          <cell r="DW891"/>
          <cell r="DX891"/>
          <cell r="DY891"/>
          <cell r="DZ891"/>
          <cell r="EA891"/>
          <cell r="EB891"/>
          <cell r="EC891"/>
          <cell r="ED891"/>
          <cell r="EE891"/>
          <cell r="EF891"/>
          <cell r="EG891"/>
          <cell r="EH891"/>
          <cell r="EI891"/>
          <cell r="EJ891"/>
          <cell r="EK891"/>
          <cell r="EL891"/>
          <cell r="EM891"/>
          <cell r="EN891"/>
          <cell r="EO891"/>
          <cell r="EP891"/>
          <cell r="EQ891"/>
          <cell r="ER891"/>
          <cell r="ES891"/>
          <cell r="ET891"/>
          <cell r="EU891" t="str">
            <v>$ -</v>
          </cell>
          <cell r="EV891"/>
          <cell r="EW891"/>
          <cell r="EX891"/>
          <cell r="EY891"/>
          <cell r="EZ891"/>
          <cell r="FA891"/>
          <cell r="FB891">
            <v>0</v>
          </cell>
          <cell r="FC891" t="str">
            <v>#¡VALOR!</v>
          </cell>
          <cell r="FD891">
            <v>0</v>
          </cell>
          <cell r="FE891" t="str">
            <v>$ 0</v>
          </cell>
          <cell r="FF891" t="str">
            <v>#¡VALOR!</v>
          </cell>
          <cell r="FG891" t="str">
            <v>#¡VALOR!</v>
          </cell>
          <cell r="FH891"/>
          <cell r="FI891"/>
          <cell r="FJ891" t="str">
            <v>#N/D</v>
          </cell>
          <cell r="FK891" t="str">
            <v>#N/D</v>
          </cell>
          <cell r="FL891" t="str">
            <v>$891</v>
          </cell>
          <cell r="FM891" t="str">
            <v>#N/D</v>
          </cell>
          <cell r="FN891" t="str">
            <v>#N/D</v>
          </cell>
          <cell r="FO891" t="str">
            <v>#N/D</v>
          </cell>
          <cell r="FP891" t="str">
            <v>#N/D</v>
          </cell>
          <cell r="FQ891" t="str">
            <v>#¡REF!</v>
          </cell>
          <cell r="FR891" t="str">
            <v>#N/D</v>
          </cell>
          <cell r="FS891"/>
          <cell r="FT891"/>
          <cell r="FU891"/>
          <cell r="FV891">
            <v>0</v>
          </cell>
          <cell r="FW891" t="str">
            <v>#N/D</v>
          </cell>
          <cell r="FX891"/>
          <cell r="FY891"/>
          <cell r="FZ891"/>
          <cell r="GA891"/>
          <cell r="GB891"/>
          <cell r="GC891"/>
        </row>
        <row r="892">
          <cell r="A892"/>
          <cell r="B892"/>
          <cell r="C892">
            <v>2025</v>
          </cell>
          <cell r="D892"/>
          <cell r="E892"/>
          <cell r="F892"/>
          <cell r="G892"/>
          <cell r="H892"/>
          <cell r="I892"/>
          <cell r="J892"/>
          <cell r="K892"/>
          <cell r="L892"/>
          <cell r="M892"/>
          <cell r="N892"/>
          <cell r="O892"/>
          <cell r="P892"/>
          <cell r="Q892"/>
          <cell r="R892"/>
          <cell r="S892"/>
          <cell r="T892"/>
          <cell r="U892"/>
          <cell r="V892"/>
          <cell r="W892"/>
          <cell r="X892"/>
          <cell r="Y892"/>
          <cell r="Z892"/>
          <cell r="AA892"/>
          <cell r="AB892"/>
          <cell r="AC892"/>
          <cell r="AD892"/>
          <cell r="AE892"/>
          <cell r="AF892"/>
          <cell r="AG892"/>
          <cell r="AH892"/>
          <cell r="AI892"/>
          <cell r="AJ892"/>
          <cell r="AK892"/>
          <cell r="AL892"/>
          <cell r="AM892" t="str">
            <v>#¡VALOR!</v>
          </cell>
          <cell r="AN892">
            <v>0</v>
          </cell>
          <cell r="AO892"/>
          <cell r="AP892"/>
          <cell r="AQ892"/>
          <cell r="AR892"/>
          <cell r="AS892"/>
          <cell r="AT892"/>
          <cell r="AU892"/>
          <cell r="AV892"/>
          <cell r="AW892"/>
          <cell r="AX892"/>
          <cell r="AY892"/>
          <cell r="AZ892"/>
          <cell r="BA892"/>
          <cell r="BB892"/>
          <cell r="BC892"/>
          <cell r="BD892"/>
          <cell r="BE892"/>
          <cell r="BF892"/>
          <cell r="BG892"/>
          <cell r="BH892"/>
          <cell r="BI892"/>
          <cell r="BJ892"/>
          <cell r="BK892"/>
          <cell r="BL892"/>
          <cell r="BM892"/>
          <cell r="BN892"/>
          <cell r="BO892"/>
          <cell r="BP892"/>
          <cell r="BQ892"/>
          <cell r="BR892"/>
          <cell r="BS892"/>
          <cell r="BT892"/>
          <cell r="BU892"/>
          <cell r="BV892"/>
          <cell r="BW892"/>
          <cell r="BX892"/>
          <cell r="BY892"/>
          <cell r="BZ892"/>
          <cell r="CA892"/>
          <cell r="CB892"/>
          <cell r="CC892"/>
          <cell r="CD892"/>
          <cell r="CE892"/>
          <cell r="CF892"/>
          <cell r="CG892"/>
          <cell r="CH892"/>
          <cell r="CI892"/>
          <cell r="CJ892"/>
          <cell r="CK892"/>
          <cell r="CL892"/>
          <cell r="CM892"/>
          <cell r="CN892"/>
          <cell r="CO892"/>
          <cell r="CP892"/>
          <cell r="CQ892"/>
          <cell r="CR892"/>
          <cell r="CS892"/>
          <cell r="CT892"/>
          <cell r="CU892"/>
          <cell r="CV892"/>
          <cell r="CW892"/>
          <cell r="CX892"/>
          <cell r="CY892"/>
          <cell r="CZ892"/>
          <cell r="DA892"/>
          <cell r="DB892"/>
          <cell r="DC892"/>
          <cell r="DD892"/>
          <cell r="DE892"/>
          <cell r="DF892"/>
          <cell r="DG892"/>
          <cell r="DH892"/>
          <cell r="DI892"/>
          <cell r="DJ892"/>
          <cell r="DK892"/>
          <cell r="DL892"/>
          <cell r="DM892"/>
          <cell r="DN892"/>
          <cell r="DO892"/>
          <cell r="DP892"/>
          <cell r="DQ892"/>
          <cell r="DR892"/>
          <cell r="DS892"/>
          <cell r="DT892"/>
          <cell r="DU892"/>
          <cell r="DV892"/>
          <cell r="DW892"/>
          <cell r="DX892"/>
          <cell r="DY892"/>
          <cell r="DZ892"/>
          <cell r="EA892"/>
          <cell r="EB892"/>
          <cell r="EC892"/>
          <cell r="ED892"/>
          <cell r="EE892"/>
          <cell r="EF892"/>
          <cell r="EG892"/>
          <cell r="EH892"/>
          <cell r="EI892"/>
          <cell r="EJ892"/>
          <cell r="EK892"/>
          <cell r="EL892"/>
          <cell r="EM892"/>
          <cell r="EN892"/>
          <cell r="EO892"/>
          <cell r="EP892"/>
          <cell r="EQ892"/>
          <cell r="ER892"/>
          <cell r="ES892"/>
          <cell r="ET892"/>
          <cell r="EU892" t="str">
            <v>$ -</v>
          </cell>
          <cell r="EV892"/>
          <cell r="EW892"/>
          <cell r="EX892"/>
          <cell r="EY892"/>
          <cell r="EZ892"/>
          <cell r="FA892"/>
          <cell r="FB892">
            <v>0</v>
          </cell>
          <cell r="FC892" t="str">
            <v>#¡VALOR!</v>
          </cell>
          <cell r="FD892">
            <v>0</v>
          </cell>
          <cell r="FE892" t="str">
            <v>$ 0</v>
          </cell>
          <cell r="FF892" t="str">
            <v>#¡VALOR!</v>
          </cell>
          <cell r="FG892" t="str">
            <v>#¡VALOR!</v>
          </cell>
          <cell r="FH892"/>
          <cell r="FI892"/>
          <cell r="FJ892" t="str">
            <v>#N/D</v>
          </cell>
          <cell r="FK892" t="str">
            <v>#N/D</v>
          </cell>
          <cell r="FL892" t="str">
            <v>$892</v>
          </cell>
          <cell r="FM892" t="str">
            <v>#N/D</v>
          </cell>
          <cell r="FN892" t="str">
            <v>#N/D</v>
          </cell>
          <cell r="FO892" t="str">
            <v>#N/D</v>
          </cell>
          <cell r="FP892" t="str">
            <v>#N/D</v>
          </cell>
          <cell r="FQ892" t="str">
            <v>#¡REF!</v>
          </cell>
          <cell r="FR892" t="str">
            <v>#N/D</v>
          </cell>
          <cell r="FS892"/>
          <cell r="FT892"/>
          <cell r="FU892"/>
          <cell r="FV892">
            <v>0</v>
          </cell>
          <cell r="FW892" t="str">
            <v>#N/D</v>
          </cell>
          <cell r="FX892"/>
          <cell r="FY892"/>
          <cell r="FZ892"/>
          <cell r="GA892"/>
          <cell r="GB892"/>
          <cell r="GC892"/>
        </row>
        <row r="893">
          <cell r="A893"/>
          <cell r="B893"/>
          <cell r="C893">
            <v>2025</v>
          </cell>
          <cell r="D893"/>
          <cell r="E893"/>
          <cell r="F893"/>
          <cell r="G893"/>
          <cell r="H893"/>
          <cell r="I893"/>
          <cell r="J893"/>
          <cell r="K893"/>
          <cell r="L893"/>
          <cell r="M893"/>
          <cell r="N893"/>
          <cell r="O893"/>
          <cell r="P893"/>
          <cell r="Q893"/>
          <cell r="R893"/>
          <cell r="S893"/>
          <cell r="T893"/>
          <cell r="U893"/>
          <cell r="V893"/>
          <cell r="W893"/>
          <cell r="X893"/>
          <cell r="Y893"/>
          <cell r="Z893"/>
          <cell r="AA893"/>
          <cell r="AB893"/>
          <cell r="AC893"/>
          <cell r="AD893"/>
          <cell r="AE893"/>
          <cell r="AF893"/>
          <cell r="AG893"/>
          <cell r="AH893"/>
          <cell r="AI893"/>
          <cell r="AJ893"/>
          <cell r="AK893"/>
          <cell r="AL893"/>
          <cell r="AM893" t="str">
            <v>#¡VALOR!</v>
          </cell>
          <cell r="AN893">
            <v>0</v>
          </cell>
          <cell r="AO893"/>
          <cell r="AP893"/>
          <cell r="AQ893"/>
          <cell r="AR893"/>
          <cell r="AS893"/>
          <cell r="AT893"/>
          <cell r="AU893"/>
          <cell r="AV893"/>
          <cell r="AW893"/>
          <cell r="AX893"/>
          <cell r="AY893"/>
          <cell r="AZ893"/>
          <cell r="BA893"/>
          <cell r="BB893"/>
          <cell r="BC893"/>
          <cell r="BD893"/>
          <cell r="BE893"/>
          <cell r="BF893"/>
          <cell r="BG893"/>
          <cell r="BH893"/>
          <cell r="BI893"/>
          <cell r="BJ893"/>
          <cell r="BK893"/>
          <cell r="BL893"/>
          <cell r="BM893"/>
          <cell r="BN893"/>
          <cell r="BO893"/>
          <cell r="BP893"/>
          <cell r="BQ893"/>
          <cell r="BR893"/>
          <cell r="BS893"/>
          <cell r="BT893"/>
          <cell r="BU893"/>
          <cell r="BV893"/>
          <cell r="BW893"/>
          <cell r="BX893"/>
          <cell r="BY893"/>
          <cell r="BZ893"/>
          <cell r="CA893"/>
          <cell r="CB893"/>
          <cell r="CC893"/>
          <cell r="CD893"/>
          <cell r="CE893"/>
          <cell r="CF893"/>
          <cell r="CG893"/>
          <cell r="CH893"/>
          <cell r="CI893"/>
          <cell r="CJ893"/>
          <cell r="CK893"/>
          <cell r="CL893"/>
          <cell r="CM893"/>
          <cell r="CN893"/>
          <cell r="CO893"/>
          <cell r="CP893"/>
          <cell r="CQ893"/>
          <cell r="CR893"/>
          <cell r="CS893"/>
          <cell r="CT893"/>
          <cell r="CU893"/>
          <cell r="CV893"/>
          <cell r="CW893"/>
          <cell r="CX893"/>
          <cell r="CY893"/>
          <cell r="CZ893"/>
          <cell r="DA893"/>
          <cell r="DB893"/>
          <cell r="DC893"/>
          <cell r="DD893"/>
          <cell r="DE893"/>
          <cell r="DF893"/>
          <cell r="DG893"/>
          <cell r="DH893"/>
          <cell r="DI893"/>
          <cell r="DJ893"/>
          <cell r="DK893"/>
          <cell r="DL893"/>
          <cell r="DM893"/>
          <cell r="DN893"/>
          <cell r="DO893"/>
          <cell r="DP893"/>
          <cell r="DQ893"/>
          <cell r="DR893"/>
          <cell r="DS893"/>
          <cell r="DT893"/>
          <cell r="DU893"/>
          <cell r="DV893"/>
          <cell r="DW893"/>
          <cell r="DX893"/>
          <cell r="DY893"/>
          <cell r="DZ893"/>
          <cell r="EA893"/>
          <cell r="EB893"/>
          <cell r="EC893"/>
          <cell r="ED893"/>
          <cell r="EE893"/>
          <cell r="EF893"/>
          <cell r="EG893"/>
          <cell r="EH893"/>
          <cell r="EI893"/>
          <cell r="EJ893"/>
          <cell r="EK893"/>
          <cell r="EL893"/>
          <cell r="EM893"/>
          <cell r="EN893"/>
          <cell r="EO893"/>
          <cell r="EP893"/>
          <cell r="EQ893"/>
          <cell r="ER893"/>
          <cell r="ES893"/>
          <cell r="ET893"/>
          <cell r="EU893" t="str">
            <v>$ -</v>
          </cell>
          <cell r="EV893"/>
          <cell r="EW893"/>
          <cell r="EX893"/>
          <cell r="EY893"/>
          <cell r="EZ893"/>
          <cell r="FA893"/>
          <cell r="FB893">
            <v>0</v>
          </cell>
          <cell r="FC893" t="str">
            <v>#¡VALOR!</v>
          </cell>
          <cell r="FD893">
            <v>0</v>
          </cell>
          <cell r="FE893" t="str">
            <v>$ 0</v>
          </cell>
          <cell r="FF893" t="str">
            <v>#¡VALOR!</v>
          </cell>
          <cell r="FG893" t="str">
            <v>#¡VALOR!</v>
          </cell>
          <cell r="FH893"/>
          <cell r="FI893"/>
          <cell r="FJ893" t="str">
            <v>#N/D</v>
          </cell>
          <cell r="FK893" t="str">
            <v>#N/D</v>
          </cell>
          <cell r="FL893" t="str">
            <v>$893</v>
          </cell>
          <cell r="FM893" t="str">
            <v>#N/D</v>
          </cell>
          <cell r="FN893" t="str">
            <v>#N/D</v>
          </cell>
          <cell r="FO893" t="str">
            <v>#N/D</v>
          </cell>
          <cell r="FP893" t="str">
            <v>#N/D</v>
          </cell>
          <cell r="FQ893" t="str">
            <v>#¡REF!</v>
          </cell>
          <cell r="FR893" t="str">
            <v>#N/D</v>
          </cell>
          <cell r="FS893"/>
          <cell r="FT893"/>
          <cell r="FU893"/>
          <cell r="FV893">
            <v>0</v>
          </cell>
          <cell r="FW893" t="str">
            <v>#N/D</v>
          </cell>
          <cell r="FX893"/>
          <cell r="FY893"/>
          <cell r="FZ893"/>
          <cell r="GA893"/>
          <cell r="GB893"/>
          <cell r="GC893"/>
        </row>
        <row r="894">
          <cell r="A894"/>
          <cell r="B894"/>
          <cell r="C894">
            <v>2025</v>
          </cell>
          <cell r="D894"/>
          <cell r="E894"/>
          <cell r="F894"/>
          <cell r="G894"/>
          <cell r="H894"/>
          <cell r="I894"/>
          <cell r="J894"/>
          <cell r="K894"/>
          <cell r="L894"/>
          <cell r="M894"/>
          <cell r="N894"/>
          <cell r="O894"/>
          <cell r="P894"/>
          <cell r="Q894"/>
          <cell r="R894"/>
          <cell r="S894"/>
          <cell r="T894"/>
          <cell r="U894"/>
          <cell r="V894"/>
          <cell r="W894"/>
          <cell r="X894"/>
          <cell r="Y894"/>
          <cell r="Z894"/>
          <cell r="AA894"/>
          <cell r="AB894"/>
          <cell r="AC894"/>
          <cell r="AD894"/>
          <cell r="AE894"/>
          <cell r="AF894"/>
          <cell r="AG894"/>
          <cell r="AH894"/>
          <cell r="AI894"/>
          <cell r="AJ894"/>
          <cell r="AK894"/>
          <cell r="AL894"/>
          <cell r="AM894" t="str">
            <v>#¡VALOR!</v>
          </cell>
          <cell r="AN894">
            <v>0</v>
          </cell>
          <cell r="AO894"/>
          <cell r="AP894"/>
          <cell r="AQ894"/>
          <cell r="AR894"/>
          <cell r="AS894"/>
          <cell r="AT894"/>
          <cell r="AU894"/>
          <cell r="AV894"/>
          <cell r="AW894"/>
          <cell r="AX894"/>
          <cell r="AY894"/>
          <cell r="AZ894"/>
          <cell r="BA894"/>
          <cell r="BB894"/>
          <cell r="BC894"/>
          <cell r="BD894"/>
          <cell r="BE894"/>
          <cell r="BF894"/>
          <cell r="BG894"/>
          <cell r="BH894"/>
          <cell r="BI894"/>
          <cell r="BJ894"/>
          <cell r="BK894"/>
          <cell r="BL894"/>
          <cell r="BM894"/>
          <cell r="BN894"/>
          <cell r="BO894"/>
          <cell r="BP894"/>
          <cell r="BQ894"/>
          <cell r="BR894"/>
          <cell r="BS894"/>
          <cell r="BT894"/>
          <cell r="BU894"/>
          <cell r="BV894"/>
          <cell r="BW894"/>
          <cell r="BX894"/>
          <cell r="BY894"/>
          <cell r="BZ894"/>
          <cell r="CA894"/>
          <cell r="CB894"/>
          <cell r="CC894"/>
          <cell r="CD894"/>
          <cell r="CE894"/>
          <cell r="CF894"/>
          <cell r="CG894"/>
          <cell r="CH894"/>
          <cell r="CI894"/>
          <cell r="CJ894"/>
          <cell r="CK894"/>
          <cell r="CL894"/>
          <cell r="CM894"/>
          <cell r="CN894"/>
          <cell r="CO894"/>
          <cell r="CP894"/>
          <cell r="CQ894"/>
          <cell r="CR894"/>
          <cell r="CS894"/>
          <cell r="CT894"/>
          <cell r="CU894"/>
          <cell r="CV894"/>
          <cell r="CW894"/>
          <cell r="CX894"/>
          <cell r="CY894"/>
          <cell r="CZ894"/>
          <cell r="DA894"/>
          <cell r="DB894"/>
          <cell r="DC894"/>
          <cell r="DD894"/>
          <cell r="DE894"/>
          <cell r="DF894"/>
          <cell r="DG894"/>
          <cell r="DH894"/>
          <cell r="DI894"/>
          <cell r="DJ894"/>
          <cell r="DK894"/>
          <cell r="DL894"/>
          <cell r="DM894"/>
          <cell r="DN894"/>
          <cell r="DO894"/>
          <cell r="DP894"/>
          <cell r="DQ894"/>
          <cell r="DR894"/>
          <cell r="DS894"/>
          <cell r="DT894"/>
          <cell r="DU894"/>
          <cell r="DV894"/>
          <cell r="DW894"/>
          <cell r="DX894"/>
          <cell r="DY894"/>
          <cell r="DZ894"/>
          <cell r="EA894"/>
          <cell r="EB894"/>
          <cell r="EC894"/>
          <cell r="ED894"/>
          <cell r="EE894"/>
          <cell r="EF894"/>
          <cell r="EG894"/>
          <cell r="EH894"/>
          <cell r="EI894"/>
          <cell r="EJ894"/>
          <cell r="EK894"/>
          <cell r="EL894"/>
          <cell r="EM894"/>
          <cell r="EN894"/>
          <cell r="EO894"/>
          <cell r="EP894"/>
          <cell r="EQ894"/>
          <cell r="ER894"/>
          <cell r="ES894"/>
          <cell r="ET894"/>
          <cell r="EU894" t="str">
            <v>$ -</v>
          </cell>
          <cell r="EV894"/>
          <cell r="EW894"/>
          <cell r="EX894"/>
          <cell r="EY894"/>
          <cell r="EZ894"/>
          <cell r="FA894"/>
          <cell r="FB894">
            <v>0</v>
          </cell>
          <cell r="FC894" t="str">
            <v>#¡VALOR!</v>
          </cell>
          <cell r="FD894">
            <v>0</v>
          </cell>
          <cell r="FE894" t="str">
            <v>$ 0</v>
          </cell>
          <cell r="FF894" t="str">
            <v>#¡VALOR!</v>
          </cell>
          <cell r="FG894" t="str">
            <v>#¡VALOR!</v>
          </cell>
          <cell r="FH894"/>
          <cell r="FI894"/>
          <cell r="FJ894" t="str">
            <v>#N/D</v>
          </cell>
          <cell r="FK894" t="str">
            <v>#N/D</v>
          </cell>
          <cell r="FL894" t="str">
            <v>$894</v>
          </cell>
          <cell r="FM894" t="str">
            <v>#N/D</v>
          </cell>
          <cell r="FN894" t="str">
            <v>#N/D</v>
          </cell>
          <cell r="FO894" t="str">
            <v>#N/D</v>
          </cell>
          <cell r="FP894" t="str">
            <v>#N/D</v>
          </cell>
          <cell r="FQ894" t="str">
            <v>#¡REF!</v>
          </cell>
          <cell r="FR894" t="str">
            <v>#N/D</v>
          </cell>
          <cell r="FS894"/>
          <cell r="FT894"/>
          <cell r="FU894"/>
          <cell r="FV894">
            <v>0</v>
          </cell>
          <cell r="FW894" t="str">
            <v>#N/D</v>
          </cell>
          <cell r="FX894"/>
          <cell r="FY894"/>
          <cell r="FZ894"/>
          <cell r="GA894"/>
          <cell r="GB894"/>
          <cell r="GC894"/>
        </row>
        <row r="895">
          <cell r="A895"/>
          <cell r="B895"/>
          <cell r="C895">
            <v>2025</v>
          </cell>
          <cell r="D895"/>
          <cell r="E895"/>
          <cell r="F895"/>
          <cell r="G895"/>
          <cell r="H895"/>
          <cell r="I895"/>
          <cell r="J895"/>
          <cell r="K895"/>
          <cell r="L895"/>
          <cell r="M895"/>
          <cell r="N895"/>
          <cell r="O895"/>
          <cell r="P895"/>
          <cell r="Q895"/>
          <cell r="R895"/>
          <cell r="S895"/>
          <cell r="T895"/>
          <cell r="U895"/>
          <cell r="V895"/>
          <cell r="W895"/>
          <cell r="X895"/>
          <cell r="Y895"/>
          <cell r="Z895"/>
          <cell r="AA895"/>
          <cell r="AB895"/>
          <cell r="AC895"/>
          <cell r="AD895"/>
          <cell r="AE895"/>
          <cell r="AF895"/>
          <cell r="AG895"/>
          <cell r="AH895"/>
          <cell r="AI895"/>
          <cell r="AJ895"/>
          <cell r="AK895"/>
          <cell r="AL895"/>
          <cell r="AM895" t="str">
            <v>#¡VALOR!</v>
          </cell>
          <cell r="AN895">
            <v>0</v>
          </cell>
          <cell r="AO895"/>
          <cell r="AP895"/>
          <cell r="AQ895"/>
          <cell r="AR895"/>
          <cell r="AS895"/>
          <cell r="AT895"/>
          <cell r="AU895"/>
          <cell r="AV895"/>
          <cell r="AW895"/>
          <cell r="AX895"/>
          <cell r="AY895"/>
          <cell r="AZ895"/>
          <cell r="BA895"/>
          <cell r="BB895"/>
          <cell r="BC895"/>
          <cell r="BD895"/>
          <cell r="BE895"/>
          <cell r="BF895"/>
          <cell r="BG895"/>
          <cell r="BH895"/>
          <cell r="BI895"/>
          <cell r="BJ895"/>
          <cell r="BK895"/>
          <cell r="BL895"/>
          <cell r="BM895"/>
          <cell r="BN895"/>
          <cell r="BO895"/>
          <cell r="BP895"/>
          <cell r="BQ895"/>
          <cell r="BR895"/>
          <cell r="BS895"/>
          <cell r="BT895"/>
          <cell r="BU895"/>
          <cell r="BV895"/>
          <cell r="BW895"/>
          <cell r="BX895"/>
          <cell r="BY895"/>
          <cell r="BZ895"/>
          <cell r="CA895"/>
          <cell r="CB895"/>
          <cell r="CC895"/>
          <cell r="CD895"/>
          <cell r="CE895"/>
          <cell r="CF895"/>
          <cell r="CG895"/>
          <cell r="CH895"/>
          <cell r="CI895"/>
          <cell r="CJ895"/>
          <cell r="CK895"/>
          <cell r="CL895"/>
          <cell r="CM895"/>
          <cell r="CN895"/>
          <cell r="CO895"/>
          <cell r="CP895"/>
          <cell r="CQ895"/>
          <cell r="CR895"/>
          <cell r="CS895"/>
          <cell r="CT895"/>
          <cell r="CU895"/>
          <cell r="CV895"/>
          <cell r="CW895"/>
          <cell r="CX895"/>
          <cell r="CY895"/>
          <cell r="CZ895"/>
          <cell r="DA895"/>
          <cell r="DB895"/>
          <cell r="DC895"/>
          <cell r="DD895"/>
          <cell r="DE895"/>
          <cell r="DF895"/>
          <cell r="DG895"/>
          <cell r="DH895"/>
          <cell r="DI895"/>
          <cell r="DJ895"/>
          <cell r="DK895"/>
          <cell r="DL895"/>
          <cell r="DM895"/>
          <cell r="DN895"/>
          <cell r="DO895"/>
          <cell r="DP895"/>
          <cell r="DQ895"/>
          <cell r="DR895"/>
          <cell r="DS895"/>
          <cell r="DT895"/>
          <cell r="DU895"/>
          <cell r="DV895"/>
          <cell r="DW895"/>
          <cell r="DX895"/>
          <cell r="DY895"/>
          <cell r="DZ895"/>
          <cell r="EA895"/>
          <cell r="EB895"/>
          <cell r="EC895"/>
          <cell r="ED895"/>
          <cell r="EE895"/>
          <cell r="EF895"/>
          <cell r="EG895"/>
          <cell r="EH895"/>
          <cell r="EI895"/>
          <cell r="EJ895"/>
          <cell r="EK895"/>
          <cell r="EL895"/>
          <cell r="EM895"/>
          <cell r="EN895"/>
          <cell r="EO895"/>
          <cell r="EP895"/>
          <cell r="EQ895"/>
          <cell r="ER895"/>
          <cell r="ES895"/>
          <cell r="ET895"/>
          <cell r="EU895" t="str">
            <v>$ -</v>
          </cell>
          <cell r="EV895"/>
          <cell r="EW895"/>
          <cell r="EX895"/>
          <cell r="EY895"/>
          <cell r="EZ895"/>
          <cell r="FA895"/>
          <cell r="FB895">
            <v>0</v>
          </cell>
          <cell r="FC895" t="str">
            <v>#¡VALOR!</v>
          </cell>
          <cell r="FD895">
            <v>0</v>
          </cell>
          <cell r="FE895" t="str">
            <v>$ 0</v>
          </cell>
          <cell r="FF895" t="str">
            <v>#¡VALOR!</v>
          </cell>
          <cell r="FG895" t="str">
            <v>#¡VALOR!</v>
          </cell>
          <cell r="FH895"/>
          <cell r="FI895"/>
          <cell r="FJ895" t="str">
            <v>#N/D</v>
          </cell>
          <cell r="FK895" t="str">
            <v>#N/D</v>
          </cell>
          <cell r="FL895" t="str">
            <v>$895</v>
          </cell>
          <cell r="FM895" t="str">
            <v>#N/D</v>
          </cell>
          <cell r="FN895" t="str">
            <v>#N/D</v>
          </cell>
          <cell r="FO895" t="str">
            <v>#N/D</v>
          </cell>
          <cell r="FP895" t="str">
            <v>#N/D</v>
          </cell>
          <cell r="FQ895" t="str">
            <v>#¡REF!</v>
          </cell>
          <cell r="FR895" t="str">
            <v>#N/D</v>
          </cell>
          <cell r="FS895"/>
          <cell r="FT895"/>
          <cell r="FU895"/>
          <cell r="FV895">
            <v>0</v>
          </cell>
          <cell r="FW895" t="str">
            <v>#N/D</v>
          </cell>
          <cell r="FX895"/>
          <cell r="FY895"/>
          <cell r="FZ895"/>
          <cell r="GA895"/>
          <cell r="GB895"/>
          <cell r="GC895"/>
        </row>
        <row r="896">
          <cell r="A896"/>
          <cell r="B896"/>
          <cell r="C896">
            <v>2025</v>
          </cell>
          <cell r="D896"/>
          <cell r="E896"/>
          <cell r="F896"/>
          <cell r="G896"/>
          <cell r="H896"/>
          <cell r="I896"/>
          <cell r="J896"/>
          <cell r="K896"/>
          <cell r="L896"/>
          <cell r="M896"/>
          <cell r="N896"/>
          <cell r="O896"/>
          <cell r="P896"/>
          <cell r="Q896"/>
          <cell r="R896"/>
          <cell r="S896"/>
          <cell r="T896"/>
          <cell r="U896"/>
          <cell r="V896"/>
          <cell r="W896"/>
          <cell r="X896"/>
          <cell r="Y896"/>
          <cell r="Z896"/>
          <cell r="AA896"/>
          <cell r="AB896"/>
          <cell r="AC896"/>
          <cell r="AD896"/>
          <cell r="AE896"/>
          <cell r="AF896"/>
          <cell r="AG896"/>
          <cell r="AH896"/>
          <cell r="AI896"/>
          <cell r="AJ896"/>
          <cell r="AK896"/>
          <cell r="AL896"/>
          <cell r="AM896" t="str">
            <v>#¡VALOR!</v>
          </cell>
          <cell r="AN896">
            <v>0</v>
          </cell>
          <cell r="AO896"/>
          <cell r="AP896"/>
          <cell r="AQ896"/>
          <cell r="AR896"/>
          <cell r="AS896"/>
          <cell r="AT896"/>
          <cell r="AU896"/>
          <cell r="AV896"/>
          <cell r="AW896"/>
          <cell r="AX896"/>
          <cell r="AY896"/>
          <cell r="AZ896"/>
          <cell r="BA896"/>
          <cell r="BB896"/>
          <cell r="BC896"/>
          <cell r="BD896"/>
          <cell r="BE896"/>
          <cell r="BF896"/>
          <cell r="BG896"/>
          <cell r="BH896"/>
          <cell r="BI896"/>
          <cell r="BJ896"/>
          <cell r="BK896"/>
          <cell r="BL896"/>
          <cell r="BM896"/>
          <cell r="BN896"/>
          <cell r="BO896"/>
          <cell r="BP896"/>
          <cell r="BQ896"/>
          <cell r="BR896"/>
          <cell r="BS896"/>
          <cell r="BT896"/>
          <cell r="BU896"/>
          <cell r="BV896"/>
          <cell r="BW896"/>
          <cell r="BX896"/>
          <cell r="BY896"/>
          <cell r="BZ896"/>
          <cell r="CA896"/>
          <cell r="CB896"/>
          <cell r="CC896"/>
          <cell r="CD896"/>
          <cell r="CE896"/>
          <cell r="CF896"/>
          <cell r="CG896"/>
          <cell r="CH896"/>
          <cell r="CI896"/>
          <cell r="CJ896"/>
          <cell r="CK896"/>
          <cell r="CL896"/>
          <cell r="CM896"/>
          <cell r="CN896"/>
          <cell r="CO896"/>
          <cell r="CP896"/>
          <cell r="CQ896"/>
          <cell r="CR896"/>
          <cell r="CS896"/>
          <cell r="CT896"/>
          <cell r="CU896"/>
          <cell r="CV896"/>
          <cell r="CW896"/>
          <cell r="CX896"/>
          <cell r="CY896"/>
          <cell r="CZ896"/>
          <cell r="DA896"/>
          <cell r="DB896"/>
          <cell r="DC896"/>
          <cell r="DD896"/>
          <cell r="DE896"/>
          <cell r="DF896"/>
          <cell r="DG896"/>
          <cell r="DH896"/>
          <cell r="DI896"/>
          <cell r="DJ896"/>
          <cell r="DK896"/>
          <cell r="DL896"/>
          <cell r="DM896"/>
          <cell r="DN896"/>
          <cell r="DO896"/>
          <cell r="DP896"/>
          <cell r="DQ896"/>
          <cell r="DR896"/>
          <cell r="DS896"/>
          <cell r="DT896"/>
          <cell r="DU896"/>
          <cell r="DV896"/>
          <cell r="DW896"/>
          <cell r="DX896"/>
          <cell r="DY896"/>
          <cell r="DZ896"/>
          <cell r="EA896"/>
          <cell r="EB896"/>
          <cell r="EC896"/>
          <cell r="ED896"/>
          <cell r="EE896"/>
          <cell r="EF896"/>
          <cell r="EG896"/>
          <cell r="EH896"/>
          <cell r="EI896"/>
          <cell r="EJ896"/>
          <cell r="EK896"/>
          <cell r="EL896"/>
          <cell r="EM896"/>
          <cell r="EN896"/>
          <cell r="EO896"/>
          <cell r="EP896"/>
          <cell r="EQ896"/>
          <cell r="ER896"/>
          <cell r="ES896"/>
          <cell r="ET896"/>
          <cell r="EU896" t="str">
            <v>$ -</v>
          </cell>
          <cell r="EV896"/>
          <cell r="EW896"/>
          <cell r="EX896"/>
          <cell r="EY896"/>
          <cell r="EZ896"/>
          <cell r="FA896"/>
          <cell r="FB896">
            <v>0</v>
          </cell>
          <cell r="FC896" t="str">
            <v>#¡VALOR!</v>
          </cell>
          <cell r="FD896">
            <v>0</v>
          </cell>
          <cell r="FE896" t="str">
            <v>$ 0</v>
          </cell>
          <cell r="FF896" t="str">
            <v>#¡VALOR!</v>
          </cell>
          <cell r="FG896" t="str">
            <v>#¡VALOR!</v>
          </cell>
          <cell r="FH896"/>
          <cell r="FI896"/>
          <cell r="FJ896" t="str">
            <v>#N/D</v>
          </cell>
          <cell r="FK896" t="str">
            <v>#N/D</v>
          </cell>
          <cell r="FL896" t="str">
            <v>$896</v>
          </cell>
          <cell r="FM896" t="str">
            <v>#N/D</v>
          </cell>
          <cell r="FN896" t="str">
            <v>#N/D</v>
          </cell>
          <cell r="FO896" t="str">
            <v>#N/D</v>
          </cell>
          <cell r="FP896" t="str">
            <v>#N/D</v>
          </cell>
          <cell r="FQ896" t="str">
            <v>#¡REF!</v>
          </cell>
          <cell r="FR896" t="str">
            <v>#N/D</v>
          </cell>
          <cell r="FS896"/>
          <cell r="FT896"/>
          <cell r="FU896"/>
          <cell r="FV896">
            <v>0</v>
          </cell>
          <cell r="FW896" t="str">
            <v>#N/D</v>
          </cell>
          <cell r="FX896"/>
          <cell r="FY896"/>
          <cell r="FZ896"/>
          <cell r="GA896"/>
          <cell r="GB896"/>
          <cell r="GC896"/>
        </row>
        <row r="897">
          <cell r="A897"/>
          <cell r="B897"/>
          <cell r="C897">
            <v>2025</v>
          </cell>
          <cell r="D897"/>
          <cell r="E897"/>
          <cell r="F897"/>
          <cell r="G897"/>
          <cell r="H897"/>
          <cell r="I897"/>
          <cell r="J897"/>
          <cell r="K897"/>
          <cell r="L897"/>
          <cell r="M897"/>
          <cell r="N897"/>
          <cell r="O897"/>
          <cell r="P897"/>
          <cell r="Q897"/>
          <cell r="R897"/>
          <cell r="S897"/>
          <cell r="T897"/>
          <cell r="U897"/>
          <cell r="V897"/>
          <cell r="W897"/>
          <cell r="X897"/>
          <cell r="Y897"/>
          <cell r="Z897"/>
          <cell r="AA897"/>
          <cell r="AB897"/>
          <cell r="AC897"/>
          <cell r="AD897"/>
          <cell r="AE897"/>
          <cell r="AF897"/>
          <cell r="AG897"/>
          <cell r="AH897"/>
          <cell r="AI897"/>
          <cell r="AJ897"/>
          <cell r="AK897"/>
          <cell r="AL897"/>
          <cell r="AM897" t="str">
            <v>#¡VALOR!</v>
          </cell>
          <cell r="AN897">
            <v>0</v>
          </cell>
          <cell r="AO897"/>
          <cell r="AP897"/>
          <cell r="AQ897"/>
          <cell r="AR897"/>
          <cell r="AS897"/>
          <cell r="AT897"/>
          <cell r="AU897"/>
          <cell r="AV897"/>
          <cell r="AW897"/>
          <cell r="AX897"/>
          <cell r="AY897"/>
          <cell r="AZ897"/>
          <cell r="BA897"/>
          <cell r="BB897"/>
          <cell r="BC897"/>
          <cell r="BD897"/>
          <cell r="BE897"/>
          <cell r="BF897"/>
          <cell r="BG897"/>
          <cell r="BH897"/>
          <cell r="BI897"/>
          <cell r="BJ897"/>
          <cell r="BK897"/>
          <cell r="BL897"/>
          <cell r="BM897"/>
          <cell r="BN897"/>
          <cell r="BO897"/>
          <cell r="BP897"/>
          <cell r="BQ897"/>
          <cell r="BR897"/>
          <cell r="BS897"/>
          <cell r="BT897"/>
          <cell r="BU897"/>
          <cell r="BV897"/>
          <cell r="BW897"/>
          <cell r="BX897"/>
          <cell r="BY897"/>
          <cell r="BZ897"/>
          <cell r="CA897"/>
          <cell r="CB897"/>
          <cell r="CC897"/>
          <cell r="CD897"/>
          <cell r="CE897"/>
          <cell r="CF897"/>
          <cell r="CG897"/>
          <cell r="CH897"/>
          <cell r="CI897"/>
          <cell r="CJ897"/>
          <cell r="CK897"/>
          <cell r="CL897"/>
          <cell r="CM897"/>
          <cell r="CN897"/>
          <cell r="CO897"/>
          <cell r="CP897"/>
          <cell r="CQ897"/>
          <cell r="CR897"/>
          <cell r="CS897"/>
          <cell r="CT897"/>
          <cell r="CU897"/>
          <cell r="CV897"/>
          <cell r="CW897"/>
          <cell r="CX897"/>
          <cell r="CY897"/>
          <cell r="CZ897"/>
          <cell r="DA897"/>
          <cell r="DB897"/>
          <cell r="DC897"/>
          <cell r="DD897"/>
          <cell r="DE897"/>
          <cell r="DF897"/>
          <cell r="DG897"/>
          <cell r="DH897"/>
          <cell r="DI897"/>
          <cell r="DJ897"/>
          <cell r="DK897"/>
          <cell r="DL897"/>
          <cell r="DM897"/>
          <cell r="DN897"/>
          <cell r="DO897"/>
          <cell r="DP897"/>
          <cell r="DQ897"/>
          <cell r="DR897"/>
          <cell r="DS897"/>
          <cell r="DT897"/>
          <cell r="DU897"/>
          <cell r="DV897"/>
          <cell r="DW897"/>
          <cell r="DX897"/>
          <cell r="DY897"/>
          <cell r="DZ897"/>
          <cell r="EA897"/>
          <cell r="EB897"/>
          <cell r="EC897"/>
          <cell r="ED897"/>
          <cell r="EE897"/>
          <cell r="EF897"/>
          <cell r="EG897"/>
          <cell r="EH897"/>
          <cell r="EI897"/>
          <cell r="EJ897"/>
          <cell r="EK897"/>
          <cell r="EL897"/>
          <cell r="EM897"/>
          <cell r="EN897"/>
          <cell r="EO897"/>
          <cell r="EP897"/>
          <cell r="EQ897"/>
          <cell r="ER897"/>
          <cell r="ES897"/>
          <cell r="ET897"/>
          <cell r="EU897" t="str">
            <v>$ -</v>
          </cell>
          <cell r="EV897"/>
          <cell r="EW897"/>
          <cell r="EX897"/>
          <cell r="EY897"/>
          <cell r="EZ897"/>
          <cell r="FA897"/>
          <cell r="FB897">
            <v>0</v>
          </cell>
          <cell r="FC897" t="str">
            <v>#¡VALOR!</v>
          </cell>
          <cell r="FD897">
            <v>0</v>
          </cell>
          <cell r="FE897" t="str">
            <v>$ 0</v>
          </cell>
          <cell r="FF897" t="str">
            <v>#¡VALOR!</v>
          </cell>
          <cell r="FG897" t="str">
            <v>#¡VALOR!</v>
          </cell>
          <cell r="FH897"/>
          <cell r="FI897"/>
          <cell r="FJ897" t="str">
            <v>#N/D</v>
          </cell>
          <cell r="FK897" t="str">
            <v>#N/D</v>
          </cell>
          <cell r="FL897" t="str">
            <v>$897</v>
          </cell>
          <cell r="FM897" t="str">
            <v>#N/D</v>
          </cell>
          <cell r="FN897" t="str">
            <v>#N/D</v>
          </cell>
          <cell r="FO897" t="str">
            <v>#N/D</v>
          </cell>
          <cell r="FP897" t="str">
            <v>#N/D</v>
          </cell>
          <cell r="FQ897" t="str">
            <v>#¡REF!</v>
          </cell>
          <cell r="FR897" t="str">
            <v>#N/D</v>
          </cell>
          <cell r="FS897"/>
          <cell r="FT897"/>
          <cell r="FU897"/>
          <cell r="FV897">
            <v>0</v>
          </cell>
          <cell r="FW897" t="str">
            <v>#N/D</v>
          </cell>
          <cell r="FX897"/>
          <cell r="FY897"/>
          <cell r="FZ897"/>
          <cell r="GA897"/>
          <cell r="GB897"/>
          <cell r="GC897"/>
        </row>
        <row r="898">
          <cell r="A898"/>
          <cell r="B898"/>
          <cell r="C898">
            <v>2025</v>
          </cell>
          <cell r="D898"/>
          <cell r="E898"/>
          <cell r="F898"/>
          <cell r="G898"/>
          <cell r="H898"/>
          <cell r="I898"/>
          <cell r="J898"/>
          <cell r="K898"/>
          <cell r="L898"/>
          <cell r="M898"/>
          <cell r="N898"/>
          <cell r="O898"/>
          <cell r="P898"/>
          <cell r="Q898"/>
          <cell r="R898"/>
          <cell r="S898"/>
          <cell r="T898"/>
          <cell r="U898"/>
          <cell r="V898"/>
          <cell r="W898"/>
          <cell r="X898"/>
          <cell r="Y898"/>
          <cell r="Z898"/>
          <cell r="AA898"/>
          <cell r="AB898"/>
          <cell r="AC898"/>
          <cell r="AD898"/>
          <cell r="AE898"/>
          <cell r="AF898"/>
          <cell r="AG898"/>
          <cell r="AH898"/>
          <cell r="AI898"/>
          <cell r="AJ898"/>
          <cell r="AK898"/>
          <cell r="AL898"/>
          <cell r="AM898" t="str">
            <v>#¡VALOR!</v>
          </cell>
          <cell r="AN898">
            <v>0</v>
          </cell>
          <cell r="AO898"/>
          <cell r="AP898"/>
          <cell r="AQ898"/>
          <cell r="AR898"/>
          <cell r="AS898"/>
          <cell r="AT898"/>
          <cell r="AU898"/>
          <cell r="AV898"/>
          <cell r="AW898"/>
          <cell r="AX898"/>
          <cell r="AY898"/>
          <cell r="AZ898"/>
          <cell r="BA898"/>
          <cell r="BB898"/>
          <cell r="BC898"/>
          <cell r="BD898"/>
          <cell r="BE898"/>
          <cell r="BF898"/>
          <cell r="BG898"/>
          <cell r="BH898"/>
          <cell r="BI898"/>
          <cell r="BJ898"/>
          <cell r="BK898"/>
          <cell r="BL898"/>
          <cell r="BM898"/>
          <cell r="BN898"/>
          <cell r="BO898"/>
          <cell r="BP898"/>
          <cell r="BQ898"/>
          <cell r="BR898"/>
          <cell r="BS898"/>
          <cell r="BT898"/>
          <cell r="BU898"/>
          <cell r="BV898"/>
          <cell r="BW898"/>
          <cell r="BX898"/>
          <cell r="BY898"/>
          <cell r="BZ898"/>
          <cell r="CA898"/>
          <cell r="CB898"/>
          <cell r="CC898"/>
          <cell r="CD898"/>
          <cell r="CE898"/>
          <cell r="CF898"/>
          <cell r="CG898"/>
          <cell r="CH898"/>
          <cell r="CI898"/>
          <cell r="CJ898"/>
          <cell r="CK898"/>
          <cell r="CL898"/>
          <cell r="CM898"/>
          <cell r="CN898"/>
          <cell r="CO898"/>
          <cell r="CP898"/>
          <cell r="CQ898"/>
          <cell r="CR898"/>
          <cell r="CS898"/>
          <cell r="CT898"/>
          <cell r="CU898"/>
          <cell r="CV898"/>
          <cell r="CW898"/>
          <cell r="CX898"/>
          <cell r="CY898"/>
          <cell r="CZ898"/>
          <cell r="DA898"/>
          <cell r="DB898"/>
          <cell r="DC898"/>
          <cell r="DD898"/>
          <cell r="DE898"/>
          <cell r="DF898"/>
          <cell r="DG898"/>
          <cell r="DH898"/>
          <cell r="DI898"/>
          <cell r="DJ898"/>
          <cell r="DK898"/>
          <cell r="DL898"/>
          <cell r="DM898"/>
          <cell r="DN898"/>
          <cell r="DO898"/>
          <cell r="DP898"/>
          <cell r="DQ898"/>
          <cell r="DR898"/>
          <cell r="DS898"/>
          <cell r="DT898"/>
          <cell r="DU898"/>
          <cell r="DV898"/>
          <cell r="DW898"/>
          <cell r="DX898"/>
          <cell r="DY898"/>
          <cell r="DZ898"/>
          <cell r="EA898"/>
          <cell r="EB898"/>
          <cell r="EC898"/>
          <cell r="ED898"/>
          <cell r="EE898"/>
          <cell r="EF898"/>
          <cell r="EG898"/>
          <cell r="EH898"/>
          <cell r="EI898"/>
          <cell r="EJ898"/>
          <cell r="EK898"/>
          <cell r="EL898"/>
          <cell r="EM898"/>
          <cell r="EN898"/>
          <cell r="EO898"/>
          <cell r="EP898"/>
          <cell r="EQ898"/>
          <cell r="ER898"/>
          <cell r="ES898"/>
          <cell r="ET898"/>
          <cell r="EU898" t="str">
            <v>$ -</v>
          </cell>
          <cell r="EV898"/>
          <cell r="EW898"/>
          <cell r="EX898"/>
          <cell r="EY898"/>
          <cell r="EZ898"/>
          <cell r="FA898"/>
          <cell r="FB898">
            <v>0</v>
          </cell>
          <cell r="FC898" t="str">
            <v>#¡VALOR!</v>
          </cell>
          <cell r="FD898">
            <v>0</v>
          </cell>
          <cell r="FE898" t="str">
            <v>$ 0</v>
          </cell>
          <cell r="FF898" t="str">
            <v>#¡VALOR!</v>
          </cell>
          <cell r="FG898" t="str">
            <v>#¡VALOR!</v>
          </cell>
          <cell r="FH898"/>
          <cell r="FI898"/>
          <cell r="FJ898" t="str">
            <v>#N/D</v>
          </cell>
          <cell r="FK898" t="str">
            <v>#N/D</v>
          </cell>
          <cell r="FL898" t="str">
            <v>$898</v>
          </cell>
          <cell r="FM898" t="str">
            <v>#N/D</v>
          </cell>
          <cell r="FN898" t="str">
            <v>#N/D</v>
          </cell>
          <cell r="FO898" t="str">
            <v>#N/D</v>
          </cell>
          <cell r="FP898" t="str">
            <v>#N/D</v>
          </cell>
          <cell r="FQ898" t="str">
            <v>#¡REF!</v>
          </cell>
          <cell r="FR898" t="str">
            <v>#N/D</v>
          </cell>
          <cell r="FS898"/>
          <cell r="FT898"/>
          <cell r="FU898"/>
          <cell r="FV898">
            <v>0</v>
          </cell>
          <cell r="FW898" t="str">
            <v>#N/D</v>
          </cell>
          <cell r="FX898"/>
          <cell r="FY898"/>
          <cell r="FZ898"/>
          <cell r="GA898"/>
          <cell r="GB898"/>
          <cell r="GC898"/>
        </row>
        <row r="899">
          <cell r="A899"/>
          <cell r="B899"/>
          <cell r="C899">
            <v>2025</v>
          </cell>
          <cell r="D899"/>
          <cell r="E899"/>
          <cell r="F899"/>
          <cell r="G899"/>
          <cell r="H899"/>
          <cell r="I899"/>
          <cell r="J899"/>
          <cell r="K899"/>
          <cell r="L899"/>
          <cell r="M899"/>
          <cell r="N899"/>
          <cell r="O899"/>
          <cell r="P899"/>
          <cell r="Q899"/>
          <cell r="R899"/>
          <cell r="S899"/>
          <cell r="T899"/>
          <cell r="U899"/>
          <cell r="V899"/>
          <cell r="W899"/>
          <cell r="X899"/>
          <cell r="Y899"/>
          <cell r="Z899"/>
          <cell r="AA899"/>
          <cell r="AB899"/>
          <cell r="AC899"/>
          <cell r="AD899"/>
          <cell r="AE899"/>
          <cell r="AF899"/>
          <cell r="AG899"/>
          <cell r="AH899"/>
          <cell r="AI899"/>
          <cell r="AJ899"/>
          <cell r="AK899"/>
          <cell r="AL899"/>
          <cell r="AM899" t="str">
            <v>#¡VALOR!</v>
          </cell>
          <cell r="AN899">
            <v>0</v>
          </cell>
          <cell r="AO899"/>
          <cell r="AP899"/>
          <cell r="AQ899"/>
          <cell r="AR899"/>
          <cell r="AS899"/>
          <cell r="AT899"/>
          <cell r="AU899"/>
          <cell r="AV899"/>
          <cell r="AW899"/>
          <cell r="AX899"/>
          <cell r="AY899"/>
          <cell r="AZ899"/>
          <cell r="BA899"/>
          <cell r="BB899"/>
          <cell r="BC899"/>
          <cell r="BD899"/>
          <cell r="BE899"/>
          <cell r="BF899"/>
          <cell r="BG899"/>
          <cell r="BH899"/>
          <cell r="BI899"/>
          <cell r="BJ899"/>
          <cell r="BK899"/>
          <cell r="BL899"/>
          <cell r="BM899"/>
          <cell r="BN899"/>
          <cell r="BO899"/>
          <cell r="BP899"/>
          <cell r="BQ899"/>
          <cell r="BR899"/>
          <cell r="BS899"/>
          <cell r="BT899"/>
          <cell r="BU899"/>
          <cell r="BV899"/>
          <cell r="BW899"/>
          <cell r="BX899"/>
          <cell r="BY899"/>
          <cell r="BZ899"/>
          <cell r="CA899"/>
          <cell r="CB899"/>
          <cell r="CC899"/>
          <cell r="CD899"/>
          <cell r="CE899"/>
          <cell r="CF899"/>
          <cell r="CG899"/>
          <cell r="CH899"/>
          <cell r="CI899"/>
          <cell r="CJ899"/>
          <cell r="CK899"/>
          <cell r="CL899"/>
          <cell r="CM899"/>
          <cell r="CN899"/>
          <cell r="CO899"/>
          <cell r="CP899"/>
          <cell r="CQ899"/>
          <cell r="CR899"/>
          <cell r="CS899"/>
          <cell r="CT899"/>
          <cell r="CU899"/>
          <cell r="CV899"/>
          <cell r="CW899"/>
          <cell r="CX899"/>
          <cell r="CY899"/>
          <cell r="CZ899"/>
          <cell r="DA899"/>
          <cell r="DB899"/>
          <cell r="DC899"/>
          <cell r="DD899"/>
          <cell r="DE899"/>
          <cell r="DF899"/>
          <cell r="DG899"/>
          <cell r="DH899"/>
          <cell r="DI899"/>
          <cell r="DJ899"/>
          <cell r="DK899"/>
          <cell r="DL899"/>
          <cell r="DM899"/>
          <cell r="DN899"/>
          <cell r="DO899"/>
          <cell r="DP899"/>
          <cell r="DQ899"/>
          <cell r="DR899"/>
          <cell r="DS899"/>
          <cell r="DT899"/>
          <cell r="DU899"/>
          <cell r="DV899"/>
          <cell r="DW899"/>
          <cell r="DX899"/>
          <cell r="DY899"/>
          <cell r="DZ899"/>
          <cell r="EA899"/>
          <cell r="EB899"/>
          <cell r="EC899"/>
          <cell r="ED899"/>
          <cell r="EE899"/>
          <cell r="EF899"/>
          <cell r="EG899"/>
          <cell r="EH899"/>
          <cell r="EI899"/>
          <cell r="EJ899"/>
          <cell r="EK899"/>
          <cell r="EL899"/>
          <cell r="EM899"/>
          <cell r="EN899"/>
          <cell r="EO899"/>
          <cell r="EP899"/>
          <cell r="EQ899"/>
          <cell r="ER899"/>
          <cell r="ES899"/>
          <cell r="ET899"/>
          <cell r="EU899" t="str">
            <v>$ -</v>
          </cell>
          <cell r="EV899"/>
          <cell r="EW899"/>
          <cell r="EX899"/>
          <cell r="EY899"/>
          <cell r="EZ899"/>
          <cell r="FA899"/>
          <cell r="FB899">
            <v>0</v>
          </cell>
          <cell r="FC899" t="str">
            <v>#¡VALOR!</v>
          </cell>
          <cell r="FD899">
            <v>0</v>
          </cell>
          <cell r="FE899" t="str">
            <v>$ 0</v>
          </cell>
          <cell r="FF899" t="str">
            <v>#¡VALOR!</v>
          </cell>
          <cell r="FG899" t="str">
            <v>#¡VALOR!</v>
          </cell>
          <cell r="FH899"/>
          <cell r="FI899"/>
          <cell r="FJ899" t="str">
            <v>#N/D</v>
          </cell>
          <cell r="FK899" t="str">
            <v>#N/D</v>
          </cell>
          <cell r="FL899" t="str">
            <v>$899</v>
          </cell>
          <cell r="FM899" t="str">
            <v>#N/D</v>
          </cell>
          <cell r="FN899" t="str">
            <v>#N/D</v>
          </cell>
          <cell r="FO899" t="str">
            <v>#N/D</v>
          </cell>
          <cell r="FP899" t="str">
            <v>#N/D</v>
          </cell>
          <cell r="FQ899" t="str">
            <v>#¡REF!</v>
          </cell>
          <cell r="FR899" t="str">
            <v>#N/D</v>
          </cell>
          <cell r="FS899"/>
          <cell r="FT899"/>
          <cell r="FU899"/>
          <cell r="FV899">
            <v>0</v>
          </cell>
          <cell r="FW899" t="str">
            <v>#N/D</v>
          </cell>
          <cell r="FX899"/>
          <cell r="FY899"/>
          <cell r="FZ899"/>
          <cell r="GA899"/>
          <cell r="GB899"/>
          <cell r="GC899"/>
        </row>
        <row r="900">
          <cell r="A900"/>
          <cell r="B900"/>
          <cell r="C900">
            <v>2025</v>
          </cell>
          <cell r="D900"/>
          <cell r="E900"/>
          <cell r="F900"/>
          <cell r="G900"/>
          <cell r="H900"/>
          <cell r="I900"/>
          <cell r="J900"/>
          <cell r="K900"/>
          <cell r="L900"/>
          <cell r="M900"/>
          <cell r="N900"/>
          <cell r="O900"/>
          <cell r="P900"/>
          <cell r="Q900"/>
          <cell r="R900"/>
          <cell r="S900"/>
          <cell r="T900"/>
          <cell r="U900"/>
          <cell r="V900"/>
          <cell r="W900"/>
          <cell r="X900"/>
          <cell r="Y900"/>
          <cell r="Z900"/>
          <cell r="AA900"/>
          <cell r="AB900"/>
          <cell r="AC900"/>
          <cell r="AD900"/>
          <cell r="AE900"/>
          <cell r="AF900"/>
          <cell r="AG900"/>
          <cell r="AH900"/>
          <cell r="AI900"/>
          <cell r="AJ900"/>
          <cell r="AK900"/>
          <cell r="AL900"/>
          <cell r="AM900" t="str">
            <v>#¡VALOR!</v>
          </cell>
          <cell r="AN900">
            <v>0</v>
          </cell>
          <cell r="AO900"/>
          <cell r="AP900"/>
          <cell r="AQ900"/>
          <cell r="AR900"/>
          <cell r="AS900"/>
          <cell r="AT900"/>
          <cell r="AU900"/>
          <cell r="AV900"/>
          <cell r="AW900"/>
          <cell r="AX900"/>
          <cell r="AY900"/>
          <cell r="AZ900"/>
          <cell r="BA900"/>
          <cell r="BB900"/>
          <cell r="BC900"/>
          <cell r="BD900"/>
          <cell r="BE900"/>
          <cell r="BF900"/>
          <cell r="BG900"/>
          <cell r="BH900"/>
          <cell r="BI900"/>
          <cell r="BJ900"/>
          <cell r="BK900"/>
          <cell r="BL900"/>
          <cell r="BM900"/>
          <cell r="BN900"/>
          <cell r="BO900"/>
          <cell r="BP900"/>
          <cell r="BQ900"/>
          <cell r="BR900"/>
          <cell r="BS900"/>
          <cell r="BT900"/>
          <cell r="BU900"/>
          <cell r="BV900"/>
          <cell r="BW900"/>
          <cell r="BX900"/>
          <cell r="BY900"/>
          <cell r="BZ900"/>
          <cell r="CA900"/>
          <cell r="CB900"/>
          <cell r="CC900"/>
          <cell r="CD900"/>
          <cell r="CE900"/>
          <cell r="CF900"/>
          <cell r="CG900"/>
          <cell r="CH900"/>
          <cell r="CI900"/>
          <cell r="CJ900"/>
          <cell r="CK900"/>
          <cell r="CL900"/>
          <cell r="CM900"/>
          <cell r="CN900"/>
          <cell r="CO900"/>
          <cell r="CP900"/>
          <cell r="CQ900"/>
          <cell r="CR900"/>
          <cell r="CS900"/>
          <cell r="CT900"/>
          <cell r="CU900"/>
          <cell r="CV900"/>
          <cell r="CW900"/>
          <cell r="CX900"/>
          <cell r="CY900"/>
          <cell r="CZ900"/>
          <cell r="DA900"/>
          <cell r="DB900"/>
          <cell r="DC900"/>
          <cell r="DD900"/>
          <cell r="DE900"/>
          <cell r="DF900"/>
          <cell r="DG900"/>
          <cell r="DH900"/>
          <cell r="DI900"/>
          <cell r="DJ900"/>
          <cell r="DK900"/>
          <cell r="DL900"/>
          <cell r="DM900"/>
          <cell r="DN900"/>
          <cell r="DO900"/>
          <cell r="DP900"/>
          <cell r="DQ900"/>
          <cell r="DR900"/>
          <cell r="DS900"/>
          <cell r="DT900"/>
          <cell r="DU900"/>
          <cell r="DV900"/>
          <cell r="DW900"/>
          <cell r="DX900"/>
          <cell r="DY900"/>
          <cell r="DZ900"/>
          <cell r="EA900"/>
          <cell r="EB900"/>
          <cell r="EC900"/>
          <cell r="ED900"/>
          <cell r="EE900"/>
          <cell r="EF900"/>
          <cell r="EG900"/>
          <cell r="EH900"/>
          <cell r="EI900"/>
          <cell r="EJ900"/>
          <cell r="EK900"/>
          <cell r="EL900"/>
          <cell r="EM900"/>
          <cell r="EN900"/>
          <cell r="EO900"/>
          <cell r="EP900"/>
          <cell r="EQ900"/>
          <cell r="ER900"/>
          <cell r="ES900"/>
          <cell r="ET900"/>
          <cell r="EU900" t="str">
            <v>$ -</v>
          </cell>
          <cell r="EV900"/>
          <cell r="EW900"/>
          <cell r="EX900"/>
          <cell r="EY900"/>
          <cell r="EZ900"/>
          <cell r="FA900"/>
          <cell r="FB900">
            <v>0</v>
          </cell>
          <cell r="FC900" t="str">
            <v>#¡VALOR!</v>
          </cell>
          <cell r="FD900">
            <v>0</v>
          </cell>
          <cell r="FE900" t="str">
            <v>$ 0</v>
          </cell>
          <cell r="FF900" t="str">
            <v>#¡VALOR!</v>
          </cell>
          <cell r="FG900" t="str">
            <v>#¡VALOR!</v>
          </cell>
          <cell r="FH900"/>
          <cell r="FI900"/>
          <cell r="FJ900" t="str">
            <v>#N/D</v>
          </cell>
          <cell r="FK900" t="str">
            <v>#N/D</v>
          </cell>
          <cell r="FL900" t="str">
            <v>$900</v>
          </cell>
          <cell r="FM900" t="str">
            <v>#N/D</v>
          </cell>
          <cell r="FN900" t="str">
            <v>#N/D</v>
          </cell>
          <cell r="FO900" t="str">
            <v>#N/D</v>
          </cell>
          <cell r="FP900" t="str">
            <v>#N/D</v>
          </cell>
          <cell r="FQ900" t="str">
            <v>#¡REF!</v>
          </cell>
          <cell r="FR900" t="str">
            <v>#N/D</v>
          </cell>
          <cell r="FS900"/>
          <cell r="FT900"/>
          <cell r="FU900"/>
          <cell r="FV900">
            <v>0</v>
          </cell>
          <cell r="FW900" t="str">
            <v>#N/D</v>
          </cell>
          <cell r="FX900"/>
          <cell r="FY900"/>
          <cell r="FZ900"/>
          <cell r="GA900"/>
          <cell r="GB900"/>
          <cell r="GC900"/>
        </row>
        <row r="901">
          <cell r="A901"/>
          <cell r="B901"/>
          <cell r="C901">
            <v>2025</v>
          </cell>
          <cell r="D901"/>
          <cell r="E901"/>
          <cell r="F901"/>
          <cell r="G901"/>
          <cell r="H901"/>
          <cell r="I901"/>
          <cell r="J901"/>
          <cell r="K901"/>
          <cell r="L901"/>
          <cell r="M901"/>
          <cell r="N901"/>
          <cell r="O901"/>
          <cell r="P901"/>
          <cell r="Q901"/>
          <cell r="R901"/>
          <cell r="S901"/>
          <cell r="T901"/>
          <cell r="U901"/>
          <cell r="V901"/>
          <cell r="W901"/>
          <cell r="X901"/>
          <cell r="Y901"/>
          <cell r="Z901"/>
          <cell r="AA901"/>
          <cell r="AB901"/>
          <cell r="AC901"/>
          <cell r="AD901"/>
          <cell r="AE901"/>
          <cell r="AF901"/>
          <cell r="AG901"/>
          <cell r="AH901"/>
          <cell r="AI901"/>
          <cell r="AJ901"/>
          <cell r="AK901"/>
          <cell r="AL901"/>
          <cell r="AM901" t="str">
            <v>#¡VALOR!</v>
          </cell>
          <cell r="AN901">
            <v>0</v>
          </cell>
          <cell r="AO901"/>
          <cell r="AP901"/>
          <cell r="AQ901"/>
          <cell r="AR901"/>
          <cell r="AS901"/>
          <cell r="AT901"/>
          <cell r="AU901"/>
          <cell r="AV901"/>
          <cell r="AW901"/>
          <cell r="AX901"/>
          <cell r="AY901"/>
          <cell r="AZ901"/>
          <cell r="BA901"/>
          <cell r="BB901"/>
          <cell r="BC901"/>
          <cell r="BD901"/>
          <cell r="BE901"/>
          <cell r="BF901"/>
          <cell r="BG901"/>
          <cell r="BH901"/>
          <cell r="BI901"/>
          <cell r="BJ901"/>
          <cell r="BK901"/>
          <cell r="BL901"/>
          <cell r="BM901"/>
          <cell r="BN901"/>
          <cell r="BO901"/>
          <cell r="BP901"/>
          <cell r="BQ901"/>
          <cell r="BR901"/>
          <cell r="BS901"/>
          <cell r="BT901"/>
          <cell r="BU901"/>
          <cell r="BV901"/>
          <cell r="BW901"/>
          <cell r="BX901"/>
          <cell r="BY901"/>
          <cell r="BZ901"/>
          <cell r="CA901"/>
          <cell r="CB901"/>
          <cell r="CC901"/>
          <cell r="CD901"/>
          <cell r="CE901"/>
          <cell r="CF901"/>
          <cell r="CG901"/>
          <cell r="CH901"/>
          <cell r="CI901"/>
          <cell r="CJ901"/>
          <cell r="CK901"/>
          <cell r="CL901"/>
          <cell r="CM901"/>
          <cell r="CN901"/>
          <cell r="CO901"/>
          <cell r="CP901"/>
          <cell r="CQ901"/>
          <cell r="CR901"/>
          <cell r="CS901"/>
          <cell r="CT901"/>
          <cell r="CU901"/>
          <cell r="CV901"/>
          <cell r="CW901"/>
          <cell r="CX901"/>
          <cell r="CY901"/>
          <cell r="CZ901"/>
          <cell r="DA901"/>
          <cell r="DB901"/>
          <cell r="DC901"/>
          <cell r="DD901"/>
          <cell r="DE901"/>
          <cell r="DF901"/>
          <cell r="DG901"/>
          <cell r="DH901"/>
          <cell r="DI901"/>
          <cell r="DJ901"/>
          <cell r="DK901"/>
          <cell r="DL901"/>
          <cell r="DM901"/>
          <cell r="DN901"/>
          <cell r="DO901"/>
          <cell r="DP901"/>
          <cell r="DQ901"/>
          <cell r="DR901"/>
          <cell r="DS901"/>
          <cell r="DT901"/>
          <cell r="DU901"/>
          <cell r="DV901"/>
          <cell r="DW901"/>
          <cell r="DX901"/>
          <cell r="DY901"/>
          <cell r="DZ901"/>
          <cell r="EA901"/>
          <cell r="EB901"/>
          <cell r="EC901"/>
          <cell r="ED901"/>
          <cell r="EE901"/>
          <cell r="EF901"/>
          <cell r="EG901"/>
          <cell r="EH901"/>
          <cell r="EI901"/>
          <cell r="EJ901"/>
          <cell r="EK901"/>
          <cell r="EL901"/>
          <cell r="EM901"/>
          <cell r="EN901"/>
          <cell r="EO901"/>
          <cell r="EP901"/>
          <cell r="EQ901"/>
          <cell r="ER901"/>
          <cell r="ES901"/>
          <cell r="ET901"/>
          <cell r="EU901" t="str">
            <v>$ -</v>
          </cell>
          <cell r="EV901"/>
          <cell r="EW901"/>
          <cell r="EX901"/>
          <cell r="EY901"/>
          <cell r="EZ901"/>
          <cell r="FA901"/>
          <cell r="FB901">
            <v>0</v>
          </cell>
          <cell r="FC901" t="str">
            <v>#¡VALOR!</v>
          </cell>
          <cell r="FD901">
            <v>0</v>
          </cell>
          <cell r="FE901" t="str">
            <v>$ 0</v>
          </cell>
          <cell r="FF901" t="str">
            <v>#¡VALOR!</v>
          </cell>
          <cell r="FG901" t="str">
            <v>#¡VALOR!</v>
          </cell>
          <cell r="FH901"/>
          <cell r="FI901"/>
          <cell r="FJ901" t="str">
            <v>#N/D</v>
          </cell>
          <cell r="FK901" t="str">
            <v>#N/D</v>
          </cell>
          <cell r="FL901" t="str">
            <v>$901</v>
          </cell>
          <cell r="FM901" t="str">
            <v>#N/D</v>
          </cell>
          <cell r="FN901" t="str">
            <v>#N/D</v>
          </cell>
          <cell r="FO901" t="str">
            <v>#N/D</v>
          </cell>
          <cell r="FP901" t="str">
            <v>#N/D</v>
          </cell>
          <cell r="FQ901" t="str">
            <v>#¡REF!</v>
          </cell>
          <cell r="FR901" t="str">
            <v>#N/D</v>
          </cell>
          <cell r="FS901"/>
          <cell r="FT901"/>
          <cell r="FU901"/>
          <cell r="FV901">
            <v>0</v>
          </cell>
          <cell r="FW901" t="str">
            <v>#N/D</v>
          </cell>
          <cell r="FX901"/>
          <cell r="FY901"/>
          <cell r="FZ901"/>
          <cell r="GA901"/>
          <cell r="GB901"/>
          <cell r="GC901"/>
        </row>
        <row r="902">
          <cell r="A902"/>
          <cell r="B902"/>
          <cell r="C902">
            <v>2025</v>
          </cell>
          <cell r="D902"/>
          <cell r="E902"/>
          <cell r="F902"/>
          <cell r="G902"/>
          <cell r="H902"/>
          <cell r="I902"/>
          <cell r="J902"/>
          <cell r="K902"/>
          <cell r="L902"/>
          <cell r="M902"/>
          <cell r="N902"/>
          <cell r="O902"/>
          <cell r="P902"/>
          <cell r="Q902"/>
          <cell r="R902"/>
          <cell r="S902"/>
          <cell r="T902"/>
          <cell r="U902"/>
          <cell r="V902"/>
          <cell r="W902"/>
          <cell r="X902"/>
          <cell r="Y902"/>
          <cell r="Z902"/>
          <cell r="AA902"/>
          <cell r="AB902"/>
          <cell r="AC902"/>
          <cell r="AD902"/>
          <cell r="AE902"/>
          <cell r="AF902"/>
          <cell r="AG902"/>
          <cell r="AH902"/>
          <cell r="AI902"/>
          <cell r="AJ902"/>
          <cell r="AK902"/>
          <cell r="AL902"/>
          <cell r="AM902" t="str">
            <v>#¡VALOR!</v>
          </cell>
          <cell r="AN902">
            <v>0</v>
          </cell>
          <cell r="AO902"/>
          <cell r="AP902"/>
          <cell r="AQ902"/>
          <cell r="AR902"/>
          <cell r="AS902"/>
          <cell r="AT902"/>
          <cell r="AU902"/>
          <cell r="AV902"/>
          <cell r="AW902"/>
          <cell r="AX902"/>
          <cell r="AY902"/>
          <cell r="AZ902"/>
          <cell r="BA902"/>
          <cell r="BB902"/>
          <cell r="BC902"/>
          <cell r="BD902"/>
          <cell r="BE902"/>
          <cell r="BF902"/>
          <cell r="BG902"/>
          <cell r="BH902"/>
          <cell r="BI902"/>
          <cell r="BJ902"/>
          <cell r="BK902"/>
          <cell r="BL902"/>
          <cell r="BM902"/>
          <cell r="BN902"/>
          <cell r="BO902"/>
          <cell r="BP902"/>
          <cell r="BQ902"/>
          <cell r="BR902"/>
          <cell r="BS902"/>
          <cell r="BT902"/>
          <cell r="BU902"/>
          <cell r="BV902"/>
          <cell r="BW902"/>
          <cell r="BX902"/>
          <cell r="BY902"/>
          <cell r="BZ902"/>
          <cell r="CA902"/>
          <cell r="CB902"/>
          <cell r="CC902"/>
          <cell r="CD902"/>
          <cell r="CE902"/>
          <cell r="CF902"/>
          <cell r="CG902"/>
          <cell r="CH902"/>
          <cell r="CI902"/>
          <cell r="CJ902"/>
          <cell r="CK902"/>
          <cell r="CL902"/>
          <cell r="CM902"/>
          <cell r="CN902"/>
          <cell r="CO902"/>
          <cell r="CP902"/>
          <cell r="CQ902"/>
          <cell r="CR902"/>
          <cell r="CS902"/>
          <cell r="CT902"/>
          <cell r="CU902"/>
          <cell r="CV902"/>
          <cell r="CW902"/>
          <cell r="CX902"/>
          <cell r="CY902"/>
          <cell r="CZ902"/>
          <cell r="DA902"/>
          <cell r="DB902"/>
          <cell r="DC902"/>
          <cell r="DD902"/>
          <cell r="DE902"/>
          <cell r="DF902"/>
          <cell r="DG902"/>
          <cell r="DH902"/>
          <cell r="DI902"/>
          <cell r="DJ902"/>
          <cell r="DK902"/>
          <cell r="DL902"/>
          <cell r="DM902"/>
          <cell r="DN902"/>
          <cell r="DO902"/>
          <cell r="DP902"/>
          <cell r="DQ902"/>
          <cell r="DR902"/>
          <cell r="DS902"/>
          <cell r="DT902"/>
          <cell r="DU902"/>
          <cell r="DV902"/>
          <cell r="DW902"/>
          <cell r="DX902"/>
          <cell r="DY902"/>
          <cell r="DZ902"/>
          <cell r="EA902"/>
          <cell r="EB902"/>
          <cell r="EC902"/>
          <cell r="ED902"/>
          <cell r="EE902"/>
          <cell r="EF902"/>
          <cell r="EG902"/>
          <cell r="EH902"/>
          <cell r="EI902"/>
          <cell r="EJ902"/>
          <cell r="EK902"/>
          <cell r="EL902"/>
          <cell r="EM902"/>
          <cell r="EN902"/>
          <cell r="EO902"/>
          <cell r="EP902"/>
          <cell r="EQ902"/>
          <cell r="ER902"/>
          <cell r="ES902"/>
          <cell r="ET902"/>
          <cell r="EU902" t="str">
            <v>$ -</v>
          </cell>
          <cell r="EV902"/>
          <cell r="EW902"/>
          <cell r="EX902"/>
          <cell r="EY902"/>
          <cell r="EZ902"/>
          <cell r="FA902"/>
          <cell r="FB902">
            <v>0</v>
          </cell>
          <cell r="FC902" t="str">
            <v>#¡VALOR!</v>
          </cell>
          <cell r="FD902">
            <v>0</v>
          </cell>
          <cell r="FE902" t="str">
            <v>$ 0</v>
          </cell>
          <cell r="FF902" t="str">
            <v>#¡VALOR!</v>
          </cell>
          <cell r="FG902" t="str">
            <v>#¡VALOR!</v>
          </cell>
          <cell r="FH902"/>
          <cell r="FI902"/>
          <cell r="FJ902" t="str">
            <v>#N/D</v>
          </cell>
          <cell r="FK902" t="str">
            <v>#N/D</v>
          </cell>
          <cell r="FL902" t="str">
            <v>$902</v>
          </cell>
          <cell r="FM902" t="str">
            <v>#N/D</v>
          </cell>
          <cell r="FN902" t="str">
            <v>#N/D</v>
          </cell>
          <cell r="FO902" t="str">
            <v>#N/D</v>
          </cell>
          <cell r="FP902" t="str">
            <v>#N/D</v>
          </cell>
          <cell r="FQ902" t="str">
            <v>#¡REF!</v>
          </cell>
          <cell r="FR902" t="str">
            <v>#N/D</v>
          </cell>
          <cell r="FS902"/>
          <cell r="FT902"/>
          <cell r="FU902"/>
          <cell r="FV902">
            <v>0</v>
          </cell>
          <cell r="FW902" t="str">
            <v>#N/D</v>
          </cell>
          <cell r="FX902"/>
          <cell r="FY902"/>
          <cell r="FZ902"/>
          <cell r="GA902"/>
          <cell r="GB902"/>
          <cell r="GC902"/>
        </row>
        <row r="903">
          <cell r="A903"/>
          <cell r="B903"/>
          <cell r="C903">
            <v>2025</v>
          </cell>
          <cell r="D903"/>
          <cell r="E903"/>
          <cell r="F903"/>
          <cell r="G903"/>
          <cell r="H903"/>
          <cell r="I903"/>
          <cell r="J903"/>
          <cell r="K903"/>
          <cell r="L903"/>
          <cell r="M903"/>
          <cell r="N903"/>
          <cell r="O903"/>
          <cell r="P903"/>
          <cell r="Q903"/>
          <cell r="R903"/>
          <cell r="S903"/>
          <cell r="T903"/>
          <cell r="U903"/>
          <cell r="V903"/>
          <cell r="W903"/>
          <cell r="X903"/>
          <cell r="Y903"/>
          <cell r="Z903"/>
          <cell r="AA903"/>
          <cell r="AB903"/>
          <cell r="AC903"/>
          <cell r="AD903"/>
          <cell r="AE903"/>
          <cell r="AF903"/>
          <cell r="AG903"/>
          <cell r="AH903"/>
          <cell r="AI903"/>
          <cell r="AJ903"/>
          <cell r="AK903"/>
          <cell r="AL903"/>
          <cell r="AM903" t="str">
            <v>#¡VALOR!</v>
          </cell>
          <cell r="AN903">
            <v>0</v>
          </cell>
          <cell r="AO903"/>
          <cell r="AP903"/>
          <cell r="AQ903"/>
          <cell r="AR903"/>
          <cell r="AS903"/>
          <cell r="AT903"/>
          <cell r="AU903"/>
          <cell r="AV903"/>
          <cell r="AW903"/>
          <cell r="AX903"/>
          <cell r="AY903"/>
          <cell r="AZ903"/>
          <cell r="BA903"/>
          <cell r="BB903"/>
          <cell r="BC903"/>
          <cell r="BD903"/>
          <cell r="BE903"/>
          <cell r="BF903"/>
          <cell r="BG903"/>
          <cell r="BH903"/>
          <cell r="BI903"/>
          <cell r="BJ903"/>
          <cell r="BK903"/>
          <cell r="BL903"/>
          <cell r="BM903"/>
          <cell r="BN903"/>
          <cell r="BO903"/>
          <cell r="BP903"/>
          <cell r="BQ903"/>
          <cell r="BR903"/>
          <cell r="BS903"/>
          <cell r="BT903"/>
          <cell r="BU903"/>
          <cell r="BV903"/>
          <cell r="BW903"/>
          <cell r="BX903"/>
          <cell r="BY903"/>
          <cell r="BZ903"/>
          <cell r="CA903"/>
          <cell r="CB903"/>
          <cell r="CC903"/>
          <cell r="CD903"/>
          <cell r="CE903"/>
          <cell r="CF903"/>
          <cell r="CG903"/>
          <cell r="CH903"/>
          <cell r="CI903"/>
          <cell r="CJ903"/>
          <cell r="CK903"/>
          <cell r="CL903"/>
          <cell r="CM903"/>
          <cell r="CN903"/>
          <cell r="CO903"/>
          <cell r="CP903"/>
          <cell r="CQ903"/>
          <cell r="CR903"/>
          <cell r="CS903"/>
          <cell r="CT903"/>
          <cell r="CU903"/>
          <cell r="CV903"/>
          <cell r="CW903"/>
          <cell r="CX903"/>
          <cell r="CY903"/>
          <cell r="CZ903"/>
          <cell r="DA903"/>
          <cell r="DB903"/>
          <cell r="DC903"/>
          <cell r="DD903"/>
          <cell r="DE903"/>
          <cell r="DF903"/>
          <cell r="DG903"/>
          <cell r="DH903"/>
          <cell r="DI903"/>
          <cell r="DJ903"/>
          <cell r="DK903"/>
          <cell r="DL903"/>
          <cell r="DM903"/>
          <cell r="DN903"/>
          <cell r="DO903"/>
          <cell r="DP903"/>
          <cell r="DQ903"/>
          <cell r="DR903"/>
          <cell r="DS903"/>
          <cell r="DT903"/>
          <cell r="DU903"/>
          <cell r="DV903"/>
          <cell r="DW903"/>
          <cell r="DX903"/>
          <cell r="DY903"/>
          <cell r="DZ903"/>
          <cell r="EA903"/>
          <cell r="EB903"/>
          <cell r="EC903"/>
          <cell r="ED903"/>
          <cell r="EE903"/>
          <cell r="EF903"/>
          <cell r="EG903"/>
          <cell r="EH903"/>
          <cell r="EI903"/>
          <cell r="EJ903"/>
          <cell r="EK903"/>
          <cell r="EL903"/>
          <cell r="EM903"/>
          <cell r="EN903"/>
          <cell r="EO903"/>
          <cell r="EP903"/>
          <cell r="EQ903"/>
          <cell r="ER903"/>
          <cell r="ES903"/>
          <cell r="ET903"/>
          <cell r="EU903" t="str">
            <v>$ -</v>
          </cell>
          <cell r="EV903"/>
          <cell r="EW903"/>
          <cell r="EX903"/>
          <cell r="EY903"/>
          <cell r="EZ903"/>
          <cell r="FA903"/>
          <cell r="FB903">
            <v>0</v>
          </cell>
          <cell r="FC903" t="str">
            <v>#¡VALOR!</v>
          </cell>
          <cell r="FD903">
            <v>0</v>
          </cell>
          <cell r="FE903" t="str">
            <v>$ 0</v>
          </cell>
          <cell r="FF903" t="str">
            <v>#¡VALOR!</v>
          </cell>
          <cell r="FG903" t="str">
            <v>#¡VALOR!</v>
          </cell>
          <cell r="FH903"/>
          <cell r="FI903"/>
          <cell r="FJ903" t="str">
            <v>#N/D</v>
          </cell>
          <cell r="FK903" t="str">
            <v>#N/D</v>
          </cell>
          <cell r="FL903" t="str">
            <v>$903</v>
          </cell>
          <cell r="FM903" t="str">
            <v>#N/D</v>
          </cell>
          <cell r="FN903" t="str">
            <v>#N/D</v>
          </cell>
          <cell r="FO903" t="str">
            <v>#N/D</v>
          </cell>
          <cell r="FP903" t="str">
            <v>#N/D</v>
          </cell>
          <cell r="FQ903" t="str">
            <v>#¡REF!</v>
          </cell>
          <cell r="FR903" t="str">
            <v>#N/D</v>
          </cell>
          <cell r="FS903"/>
          <cell r="FT903"/>
          <cell r="FU903"/>
          <cell r="FV903">
            <v>0</v>
          </cell>
          <cell r="FW903" t="str">
            <v>#N/D</v>
          </cell>
          <cell r="FX903"/>
          <cell r="FY903"/>
          <cell r="FZ903"/>
          <cell r="GA903"/>
          <cell r="GB903"/>
          <cell r="GC903"/>
        </row>
        <row r="904">
          <cell r="A904"/>
          <cell r="B904"/>
          <cell r="C904">
            <v>2025</v>
          </cell>
          <cell r="D904"/>
          <cell r="E904"/>
          <cell r="F904"/>
          <cell r="G904"/>
          <cell r="H904"/>
          <cell r="I904"/>
          <cell r="J904"/>
          <cell r="K904"/>
          <cell r="L904"/>
          <cell r="M904"/>
          <cell r="N904"/>
          <cell r="O904"/>
          <cell r="P904"/>
          <cell r="Q904"/>
          <cell r="R904"/>
          <cell r="S904"/>
          <cell r="T904"/>
          <cell r="U904"/>
          <cell r="V904"/>
          <cell r="W904"/>
          <cell r="X904"/>
          <cell r="Y904"/>
          <cell r="Z904"/>
          <cell r="AA904"/>
          <cell r="AB904"/>
          <cell r="AC904"/>
          <cell r="AD904"/>
          <cell r="AE904"/>
          <cell r="AF904"/>
          <cell r="AG904"/>
          <cell r="AH904"/>
          <cell r="AI904"/>
          <cell r="AJ904"/>
          <cell r="AK904"/>
          <cell r="AL904"/>
          <cell r="AM904" t="str">
            <v>#¡VALOR!</v>
          </cell>
          <cell r="AN904">
            <v>0</v>
          </cell>
          <cell r="AO904"/>
          <cell r="AP904"/>
          <cell r="AQ904"/>
          <cell r="AR904"/>
          <cell r="AS904"/>
          <cell r="AT904"/>
          <cell r="AU904"/>
          <cell r="AV904"/>
          <cell r="AW904"/>
          <cell r="AX904"/>
          <cell r="AY904"/>
          <cell r="AZ904"/>
          <cell r="BA904"/>
          <cell r="BB904"/>
          <cell r="BC904"/>
          <cell r="BD904"/>
          <cell r="BE904"/>
          <cell r="BF904"/>
          <cell r="BG904"/>
          <cell r="BH904"/>
          <cell r="BI904"/>
          <cell r="BJ904"/>
          <cell r="BK904"/>
          <cell r="BL904"/>
          <cell r="BM904"/>
          <cell r="BN904"/>
          <cell r="BO904"/>
          <cell r="BP904"/>
          <cell r="BQ904"/>
          <cell r="BR904"/>
          <cell r="BS904"/>
          <cell r="BT904"/>
          <cell r="BU904"/>
          <cell r="BV904"/>
          <cell r="BW904"/>
          <cell r="BX904"/>
          <cell r="BY904"/>
          <cell r="BZ904"/>
          <cell r="CA904"/>
          <cell r="CB904"/>
          <cell r="CC904"/>
          <cell r="CD904"/>
          <cell r="CE904"/>
          <cell r="CF904"/>
          <cell r="CG904"/>
          <cell r="CH904"/>
          <cell r="CI904"/>
          <cell r="CJ904"/>
          <cell r="CK904"/>
          <cell r="CL904"/>
          <cell r="CM904"/>
          <cell r="CN904"/>
          <cell r="CO904"/>
          <cell r="CP904"/>
          <cell r="CQ904"/>
          <cell r="CR904"/>
          <cell r="CS904"/>
          <cell r="CT904"/>
          <cell r="CU904"/>
          <cell r="CV904"/>
          <cell r="CW904"/>
          <cell r="CX904"/>
          <cell r="CY904"/>
          <cell r="CZ904"/>
          <cell r="DA904"/>
          <cell r="DB904"/>
          <cell r="DC904"/>
          <cell r="DD904"/>
          <cell r="DE904"/>
          <cell r="DF904"/>
          <cell r="DG904"/>
          <cell r="DH904"/>
          <cell r="DI904"/>
          <cell r="DJ904"/>
          <cell r="DK904"/>
          <cell r="DL904"/>
          <cell r="DM904"/>
          <cell r="DN904"/>
          <cell r="DO904"/>
          <cell r="DP904"/>
          <cell r="DQ904"/>
          <cell r="DR904"/>
          <cell r="DS904"/>
          <cell r="DT904"/>
          <cell r="DU904"/>
          <cell r="DV904"/>
          <cell r="DW904"/>
          <cell r="DX904"/>
          <cell r="DY904"/>
          <cell r="DZ904"/>
          <cell r="EA904"/>
          <cell r="EB904"/>
          <cell r="EC904"/>
          <cell r="ED904"/>
          <cell r="EE904"/>
          <cell r="EF904"/>
          <cell r="EG904"/>
          <cell r="EH904"/>
          <cell r="EI904"/>
          <cell r="EJ904"/>
          <cell r="EK904"/>
          <cell r="EL904"/>
          <cell r="EM904"/>
          <cell r="EN904"/>
          <cell r="EO904"/>
          <cell r="EP904"/>
          <cell r="EQ904"/>
          <cell r="ER904"/>
          <cell r="ES904"/>
          <cell r="ET904"/>
          <cell r="EU904" t="str">
            <v>$ -</v>
          </cell>
          <cell r="EV904"/>
          <cell r="EW904"/>
          <cell r="EX904"/>
          <cell r="EY904"/>
          <cell r="EZ904"/>
          <cell r="FA904"/>
          <cell r="FB904">
            <v>0</v>
          </cell>
          <cell r="FC904" t="str">
            <v>#¡VALOR!</v>
          </cell>
          <cell r="FD904">
            <v>0</v>
          </cell>
          <cell r="FE904" t="str">
            <v>$ 0</v>
          </cell>
          <cell r="FF904" t="str">
            <v>#¡VALOR!</v>
          </cell>
          <cell r="FG904" t="str">
            <v>#¡VALOR!</v>
          </cell>
          <cell r="FH904"/>
          <cell r="FI904"/>
          <cell r="FJ904" t="str">
            <v>#N/D</v>
          </cell>
          <cell r="FK904" t="str">
            <v>#N/D</v>
          </cell>
          <cell r="FL904" t="str">
            <v>$904</v>
          </cell>
          <cell r="FM904" t="str">
            <v>#N/D</v>
          </cell>
          <cell r="FN904" t="str">
            <v>#N/D</v>
          </cell>
          <cell r="FO904" t="str">
            <v>#N/D</v>
          </cell>
          <cell r="FP904" t="str">
            <v>#N/D</v>
          </cell>
          <cell r="FQ904" t="str">
            <v>#¡REF!</v>
          </cell>
          <cell r="FR904" t="str">
            <v>#N/D</v>
          </cell>
          <cell r="FS904"/>
          <cell r="FT904"/>
          <cell r="FU904"/>
          <cell r="FV904">
            <v>0</v>
          </cell>
          <cell r="FW904" t="str">
            <v>#N/D</v>
          </cell>
          <cell r="FX904"/>
          <cell r="FY904"/>
          <cell r="FZ904"/>
          <cell r="GA904"/>
          <cell r="GB904"/>
          <cell r="GC904"/>
        </row>
        <row r="905">
          <cell r="A905"/>
          <cell r="B905"/>
          <cell r="C905">
            <v>2025</v>
          </cell>
          <cell r="D905"/>
          <cell r="E905"/>
          <cell r="F905"/>
          <cell r="G905"/>
          <cell r="H905"/>
          <cell r="I905"/>
          <cell r="J905"/>
          <cell r="K905"/>
          <cell r="L905"/>
          <cell r="M905"/>
          <cell r="N905"/>
          <cell r="O905"/>
          <cell r="P905"/>
          <cell r="Q905"/>
          <cell r="R905"/>
          <cell r="S905"/>
          <cell r="T905"/>
          <cell r="U905"/>
          <cell r="V905"/>
          <cell r="W905"/>
          <cell r="X905"/>
          <cell r="Y905"/>
          <cell r="Z905"/>
          <cell r="AA905"/>
          <cell r="AB905"/>
          <cell r="AC905"/>
          <cell r="AD905"/>
          <cell r="AE905"/>
          <cell r="AF905"/>
          <cell r="AG905"/>
          <cell r="AH905"/>
          <cell r="AI905"/>
          <cell r="AJ905"/>
          <cell r="AK905"/>
          <cell r="AL905"/>
          <cell r="AM905" t="str">
            <v>#¡VALOR!</v>
          </cell>
          <cell r="AN905">
            <v>0</v>
          </cell>
          <cell r="AO905"/>
          <cell r="AP905"/>
          <cell r="AQ905"/>
          <cell r="AR905"/>
          <cell r="AS905"/>
          <cell r="AT905"/>
          <cell r="AU905"/>
          <cell r="AV905"/>
          <cell r="AW905"/>
          <cell r="AX905"/>
          <cell r="AY905"/>
          <cell r="AZ905"/>
          <cell r="BA905"/>
          <cell r="BB905"/>
          <cell r="BC905"/>
          <cell r="BD905"/>
          <cell r="BE905"/>
          <cell r="BF905"/>
          <cell r="BG905"/>
          <cell r="BH905"/>
          <cell r="BI905"/>
          <cell r="BJ905"/>
          <cell r="BK905"/>
          <cell r="BL905"/>
          <cell r="BM905"/>
          <cell r="BN905"/>
          <cell r="BO905"/>
          <cell r="BP905"/>
          <cell r="BQ905"/>
          <cell r="BR905"/>
          <cell r="BS905"/>
          <cell r="BT905"/>
          <cell r="BU905"/>
          <cell r="BV905"/>
          <cell r="BW905"/>
          <cell r="BX905"/>
          <cell r="BY905"/>
          <cell r="BZ905"/>
          <cell r="CA905"/>
          <cell r="CB905"/>
          <cell r="CC905"/>
          <cell r="CD905"/>
          <cell r="CE905"/>
          <cell r="CF905"/>
          <cell r="CG905"/>
          <cell r="CH905"/>
          <cell r="CI905"/>
          <cell r="CJ905"/>
          <cell r="CK905"/>
          <cell r="CL905"/>
          <cell r="CM905"/>
          <cell r="CN905"/>
          <cell r="CO905"/>
          <cell r="CP905"/>
          <cell r="CQ905"/>
          <cell r="CR905"/>
          <cell r="CS905"/>
          <cell r="CT905"/>
          <cell r="CU905"/>
          <cell r="CV905"/>
          <cell r="CW905"/>
          <cell r="CX905"/>
          <cell r="CY905"/>
          <cell r="CZ905"/>
          <cell r="DA905"/>
          <cell r="DB905"/>
          <cell r="DC905"/>
          <cell r="DD905"/>
          <cell r="DE905"/>
          <cell r="DF905"/>
          <cell r="DG905"/>
          <cell r="DH905"/>
          <cell r="DI905"/>
          <cell r="DJ905"/>
          <cell r="DK905"/>
          <cell r="DL905"/>
          <cell r="DM905"/>
          <cell r="DN905"/>
          <cell r="DO905"/>
          <cell r="DP905"/>
          <cell r="DQ905"/>
          <cell r="DR905"/>
          <cell r="DS905"/>
          <cell r="DT905"/>
          <cell r="DU905"/>
          <cell r="DV905"/>
          <cell r="DW905"/>
          <cell r="DX905"/>
          <cell r="DY905"/>
          <cell r="DZ905"/>
          <cell r="EA905"/>
          <cell r="EB905"/>
          <cell r="EC905"/>
          <cell r="ED905"/>
          <cell r="EE905"/>
          <cell r="EF905"/>
          <cell r="EG905"/>
          <cell r="EH905"/>
          <cell r="EI905"/>
          <cell r="EJ905"/>
          <cell r="EK905"/>
          <cell r="EL905"/>
          <cell r="EM905"/>
          <cell r="EN905"/>
          <cell r="EO905"/>
          <cell r="EP905"/>
          <cell r="EQ905"/>
          <cell r="ER905"/>
          <cell r="ES905"/>
          <cell r="ET905"/>
          <cell r="EU905" t="str">
            <v>$ -</v>
          </cell>
          <cell r="EV905"/>
          <cell r="EW905"/>
          <cell r="EX905"/>
          <cell r="EY905"/>
          <cell r="EZ905"/>
          <cell r="FA905"/>
          <cell r="FB905">
            <v>0</v>
          </cell>
          <cell r="FC905" t="str">
            <v>#¡VALOR!</v>
          </cell>
          <cell r="FD905">
            <v>0</v>
          </cell>
          <cell r="FE905" t="str">
            <v>$ 0</v>
          </cell>
          <cell r="FF905" t="str">
            <v>#¡VALOR!</v>
          </cell>
          <cell r="FG905" t="str">
            <v>#¡VALOR!</v>
          </cell>
          <cell r="FH905"/>
          <cell r="FI905"/>
          <cell r="FJ905" t="str">
            <v>#N/D</v>
          </cell>
          <cell r="FK905" t="str">
            <v>#N/D</v>
          </cell>
          <cell r="FL905" t="str">
            <v>$905</v>
          </cell>
          <cell r="FM905" t="str">
            <v>#N/D</v>
          </cell>
          <cell r="FN905" t="str">
            <v>#N/D</v>
          </cell>
          <cell r="FO905" t="str">
            <v>#N/D</v>
          </cell>
          <cell r="FP905" t="str">
            <v>#N/D</v>
          </cell>
          <cell r="FQ905" t="str">
            <v>#¡REF!</v>
          </cell>
          <cell r="FR905" t="str">
            <v>#N/D</v>
          </cell>
          <cell r="FS905"/>
          <cell r="FT905"/>
          <cell r="FU905"/>
          <cell r="FV905">
            <v>0</v>
          </cell>
          <cell r="FW905" t="str">
            <v>#N/D</v>
          </cell>
          <cell r="FX905"/>
          <cell r="FY905"/>
          <cell r="FZ905"/>
          <cell r="GA905"/>
          <cell r="GB905"/>
          <cell r="GC905"/>
        </row>
        <row r="906">
          <cell r="A906"/>
          <cell r="B906"/>
          <cell r="C906">
            <v>2025</v>
          </cell>
          <cell r="D906"/>
          <cell r="E906"/>
          <cell r="F906"/>
          <cell r="G906"/>
          <cell r="H906"/>
          <cell r="I906"/>
          <cell r="J906"/>
          <cell r="K906"/>
          <cell r="L906"/>
          <cell r="M906"/>
          <cell r="N906"/>
          <cell r="O906"/>
          <cell r="P906"/>
          <cell r="Q906"/>
          <cell r="R906"/>
          <cell r="S906"/>
          <cell r="T906"/>
          <cell r="U906"/>
          <cell r="V906"/>
          <cell r="W906"/>
          <cell r="X906"/>
          <cell r="Y906"/>
          <cell r="Z906"/>
          <cell r="AA906"/>
          <cell r="AB906"/>
          <cell r="AC906"/>
          <cell r="AD906"/>
          <cell r="AE906"/>
          <cell r="AF906"/>
          <cell r="AG906"/>
          <cell r="AH906"/>
          <cell r="AI906"/>
          <cell r="AJ906"/>
          <cell r="AK906"/>
          <cell r="AL906"/>
          <cell r="AM906" t="str">
            <v>#¡VALOR!</v>
          </cell>
          <cell r="AN906">
            <v>0</v>
          </cell>
          <cell r="AO906"/>
          <cell r="AP906"/>
          <cell r="AQ906"/>
          <cell r="AR906"/>
          <cell r="AS906"/>
          <cell r="AT906"/>
          <cell r="AU906"/>
          <cell r="AV906"/>
          <cell r="AW906"/>
          <cell r="AX906"/>
          <cell r="AY906"/>
          <cell r="AZ906"/>
          <cell r="BA906"/>
          <cell r="BB906"/>
          <cell r="BC906"/>
          <cell r="BD906"/>
          <cell r="BE906"/>
          <cell r="BF906"/>
          <cell r="BG906"/>
          <cell r="BH906"/>
          <cell r="BI906"/>
          <cell r="BJ906"/>
          <cell r="BK906"/>
          <cell r="BL906"/>
          <cell r="BM906"/>
          <cell r="BN906"/>
          <cell r="BO906"/>
          <cell r="BP906"/>
          <cell r="BQ906"/>
          <cell r="BR906"/>
          <cell r="BS906"/>
          <cell r="BT906"/>
          <cell r="BU906"/>
          <cell r="BV906"/>
          <cell r="BW906"/>
          <cell r="BX906"/>
          <cell r="BY906"/>
          <cell r="BZ906"/>
          <cell r="CA906"/>
          <cell r="CB906"/>
          <cell r="CC906"/>
          <cell r="CD906"/>
          <cell r="CE906"/>
          <cell r="CF906"/>
          <cell r="CG906"/>
          <cell r="CH906"/>
          <cell r="CI906"/>
          <cell r="CJ906"/>
          <cell r="CK906"/>
          <cell r="CL906"/>
          <cell r="CM906"/>
          <cell r="CN906"/>
          <cell r="CO906"/>
          <cell r="CP906"/>
          <cell r="CQ906"/>
          <cell r="CR906"/>
          <cell r="CS906"/>
          <cell r="CT906"/>
          <cell r="CU906"/>
          <cell r="CV906"/>
          <cell r="CW906"/>
          <cell r="CX906"/>
          <cell r="CY906"/>
          <cell r="CZ906"/>
          <cell r="DA906"/>
          <cell r="DB906"/>
          <cell r="DC906"/>
          <cell r="DD906"/>
          <cell r="DE906"/>
          <cell r="DF906"/>
          <cell r="DG906"/>
          <cell r="DH906"/>
          <cell r="DI906"/>
          <cell r="DJ906"/>
          <cell r="DK906"/>
          <cell r="DL906"/>
          <cell r="DM906"/>
          <cell r="DN906"/>
          <cell r="DO906"/>
          <cell r="DP906"/>
          <cell r="DQ906"/>
          <cell r="DR906"/>
          <cell r="DS906"/>
          <cell r="DT906"/>
          <cell r="DU906"/>
          <cell r="DV906"/>
          <cell r="DW906"/>
          <cell r="DX906"/>
          <cell r="DY906"/>
          <cell r="DZ906"/>
          <cell r="EA906"/>
          <cell r="EB906"/>
          <cell r="EC906"/>
          <cell r="ED906"/>
          <cell r="EE906"/>
          <cell r="EF906"/>
          <cell r="EG906"/>
          <cell r="EH906"/>
          <cell r="EI906"/>
          <cell r="EJ906"/>
          <cell r="EK906"/>
          <cell r="EL906"/>
          <cell r="EM906"/>
          <cell r="EN906"/>
          <cell r="EO906"/>
          <cell r="EP906"/>
          <cell r="EQ906"/>
          <cell r="ER906"/>
          <cell r="ES906"/>
          <cell r="ET906"/>
          <cell r="EU906" t="str">
            <v>$ -</v>
          </cell>
          <cell r="EV906"/>
          <cell r="EW906"/>
          <cell r="EX906"/>
          <cell r="EY906"/>
          <cell r="EZ906"/>
          <cell r="FA906"/>
          <cell r="FB906">
            <v>0</v>
          </cell>
          <cell r="FC906" t="str">
            <v>#¡VALOR!</v>
          </cell>
          <cell r="FD906">
            <v>0</v>
          </cell>
          <cell r="FE906" t="str">
            <v>$ 0</v>
          </cell>
          <cell r="FF906" t="str">
            <v>#¡VALOR!</v>
          </cell>
          <cell r="FG906" t="str">
            <v>#¡VALOR!</v>
          </cell>
          <cell r="FH906"/>
          <cell r="FI906"/>
          <cell r="FJ906" t="str">
            <v>#N/D</v>
          </cell>
          <cell r="FK906" t="str">
            <v>#N/D</v>
          </cell>
          <cell r="FL906" t="str">
            <v>$906</v>
          </cell>
          <cell r="FM906" t="str">
            <v>#N/D</v>
          </cell>
          <cell r="FN906" t="str">
            <v>#N/D</v>
          </cell>
          <cell r="FO906" t="str">
            <v>#N/D</v>
          </cell>
          <cell r="FP906" t="str">
            <v>#N/D</v>
          </cell>
          <cell r="FQ906" t="str">
            <v>#¡REF!</v>
          </cell>
          <cell r="FR906" t="str">
            <v>#N/D</v>
          </cell>
          <cell r="FS906"/>
          <cell r="FT906"/>
          <cell r="FU906"/>
          <cell r="FV906">
            <v>0</v>
          </cell>
          <cell r="FW906" t="str">
            <v>#N/D</v>
          </cell>
          <cell r="FX906"/>
          <cell r="FY906"/>
          <cell r="FZ906"/>
          <cell r="GA906"/>
          <cell r="GB906"/>
          <cell r="GC906"/>
        </row>
        <row r="907">
          <cell r="A907"/>
          <cell r="B907"/>
          <cell r="C907">
            <v>2025</v>
          </cell>
          <cell r="D907"/>
          <cell r="E907"/>
          <cell r="F907"/>
          <cell r="G907"/>
          <cell r="H907"/>
          <cell r="I907"/>
          <cell r="J907"/>
          <cell r="K907"/>
          <cell r="L907"/>
          <cell r="M907"/>
          <cell r="N907"/>
          <cell r="O907"/>
          <cell r="P907"/>
          <cell r="Q907"/>
          <cell r="R907"/>
          <cell r="S907"/>
          <cell r="T907"/>
          <cell r="U907"/>
          <cell r="V907"/>
          <cell r="W907"/>
          <cell r="X907"/>
          <cell r="Y907"/>
          <cell r="Z907"/>
          <cell r="AA907"/>
          <cell r="AB907"/>
          <cell r="AC907"/>
          <cell r="AD907"/>
          <cell r="AE907"/>
          <cell r="AF907"/>
          <cell r="AG907"/>
          <cell r="AH907"/>
          <cell r="AI907"/>
          <cell r="AJ907"/>
          <cell r="AK907"/>
          <cell r="AL907"/>
          <cell r="AM907" t="str">
            <v>#¡VALOR!</v>
          </cell>
          <cell r="AN907">
            <v>0</v>
          </cell>
          <cell r="AO907"/>
          <cell r="AP907"/>
          <cell r="AQ907"/>
          <cell r="AR907"/>
          <cell r="AS907"/>
          <cell r="AT907"/>
          <cell r="AU907"/>
          <cell r="AV907"/>
          <cell r="AW907"/>
          <cell r="AX907"/>
          <cell r="AY907"/>
          <cell r="AZ907"/>
          <cell r="BA907"/>
          <cell r="BB907"/>
          <cell r="BC907"/>
          <cell r="BD907"/>
          <cell r="BE907"/>
          <cell r="BF907"/>
          <cell r="BG907"/>
          <cell r="BH907"/>
          <cell r="BI907"/>
          <cell r="BJ907"/>
          <cell r="BK907"/>
          <cell r="BL907"/>
          <cell r="BM907"/>
          <cell r="BN907"/>
          <cell r="BO907"/>
          <cell r="BP907"/>
          <cell r="BQ907"/>
          <cell r="BR907"/>
          <cell r="BS907"/>
          <cell r="BT907"/>
          <cell r="BU907"/>
          <cell r="BV907"/>
          <cell r="BW907"/>
          <cell r="BX907"/>
          <cell r="BY907"/>
          <cell r="BZ907"/>
          <cell r="CA907"/>
          <cell r="CB907"/>
          <cell r="CC907"/>
          <cell r="CD907"/>
          <cell r="CE907"/>
          <cell r="CF907"/>
          <cell r="CG907"/>
          <cell r="CH907"/>
          <cell r="CI907"/>
          <cell r="CJ907"/>
          <cell r="CK907"/>
          <cell r="CL907"/>
          <cell r="CM907"/>
          <cell r="CN907"/>
          <cell r="CO907"/>
          <cell r="CP907"/>
          <cell r="CQ907"/>
          <cell r="CR907"/>
          <cell r="CS907"/>
          <cell r="CT907"/>
          <cell r="CU907"/>
          <cell r="CV907"/>
          <cell r="CW907"/>
          <cell r="CX907"/>
          <cell r="CY907"/>
          <cell r="CZ907"/>
          <cell r="DA907"/>
          <cell r="DB907"/>
          <cell r="DC907"/>
          <cell r="DD907"/>
          <cell r="DE907"/>
          <cell r="DF907"/>
          <cell r="DG907"/>
          <cell r="DH907"/>
          <cell r="DI907"/>
          <cell r="DJ907"/>
          <cell r="DK907"/>
          <cell r="DL907"/>
          <cell r="DM907"/>
          <cell r="DN907"/>
          <cell r="DO907"/>
          <cell r="DP907"/>
          <cell r="DQ907"/>
          <cell r="DR907"/>
          <cell r="DS907"/>
          <cell r="DT907"/>
          <cell r="DU907"/>
          <cell r="DV907"/>
          <cell r="DW907"/>
          <cell r="DX907"/>
          <cell r="DY907"/>
          <cell r="DZ907"/>
          <cell r="EA907"/>
          <cell r="EB907"/>
          <cell r="EC907"/>
          <cell r="ED907"/>
          <cell r="EE907"/>
          <cell r="EF907"/>
          <cell r="EG907"/>
          <cell r="EH907"/>
          <cell r="EI907"/>
          <cell r="EJ907"/>
          <cell r="EK907"/>
          <cell r="EL907"/>
          <cell r="EM907"/>
          <cell r="EN907"/>
          <cell r="EO907"/>
          <cell r="EP907"/>
          <cell r="EQ907"/>
          <cell r="ER907"/>
          <cell r="ES907"/>
          <cell r="ET907"/>
          <cell r="EU907" t="str">
            <v>$ -</v>
          </cell>
          <cell r="EV907"/>
          <cell r="EW907"/>
          <cell r="EX907"/>
          <cell r="EY907"/>
          <cell r="EZ907"/>
          <cell r="FA907"/>
          <cell r="FB907">
            <v>0</v>
          </cell>
          <cell r="FC907" t="str">
            <v>#¡VALOR!</v>
          </cell>
          <cell r="FD907">
            <v>0</v>
          </cell>
          <cell r="FE907" t="str">
            <v>$ 0</v>
          </cell>
          <cell r="FF907" t="str">
            <v>#¡VALOR!</v>
          </cell>
          <cell r="FG907" t="str">
            <v>#¡VALOR!</v>
          </cell>
          <cell r="FH907"/>
          <cell r="FI907"/>
          <cell r="FJ907" t="str">
            <v>#N/D</v>
          </cell>
          <cell r="FK907" t="str">
            <v>#N/D</v>
          </cell>
          <cell r="FL907" t="str">
            <v>$907</v>
          </cell>
          <cell r="FM907" t="str">
            <v>#N/D</v>
          </cell>
          <cell r="FN907" t="str">
            <v>#N/D</v>
          </cell>
          <cell r="FO907" t="str">
            <v>#N/D</v>
          </cell>
          <cell r="FP907" t="str">
            <v>#N/D</v>
          </cell>
          <cell r="FQ907" t="str">
            <v>#¡REF!</v>
          </cell>
          <cell r="FR907" t="str">
            <v>#N/D</v>
          </cell>
          <cell r="FS907"/>
          <cell r="FT907"/>
          <cell r="FU907"/>
          <cell r="FV907">
            <v>0</v>
          </cell>
          <cell r="FW907" t="str">
            <v>#N/D</v>
          </cell>
          <cell r="FX907"/>
          <cell r="FY907"/>
          <cell r="FZ907"/>
          <cell r="GA907"/>
          <cell r="GB907"/>
          <cell r="GC907"/>
        </row>
        <row r="908">
          <cell r="A908"/>
          <cell r="B908"/>
          <cell r="C908">
            <v>2025</v>
          </cell>
          <cell r="D908"/>
          <cell r="E908"/>
          <cell r="F908"/>
          <cell r="G908"/>
          <cell r="H908"/>
          <cell r="I908"/>
          <cell r="J908"/>
          <cell r="K908"/>
          <cell r="L908"/>
          <cell r="M908"/>
          <cell r="N908"/>
          <cell r="O908"/>
          <cell r="P908"/>
          <cell r="Q908"/>
          <cell r="R908"/>
          <cell r="S908"/>
          <cell r="T908"/>
          <cell r="U908"/>
          <cell r="V908"/>
          <cell r="W908"/>
          <cell r="X908"/>
          <cell r="Y908"/>
          <cell r="Z908"/>
          <cell r="AA908"/>
          <cell r="AB908"/>
          <cell r="AC908"/>
          <cell r="AD908"/>
          <cell r="AE908"/>
          <cell r="AF908"/>
          <cell r="AG908"/>
          <cell r="AH908"/>
          <cell r="AI908"/>
          <cell r="AJ908"/>
          <cell r="AK908"/>
          <cell r="AL908"/>
          <cell r="AM908" t="str">
            <v>#¡VALOR!</v>
          </cell>
          <cell r="AN908">
            <v>0</v>
          </cell>
          <cell r="AO908"/>
          <cell r="AP908"/>
          <cell r="AQ908"/>
          <cell r="AR908"/>
          <cell r="AS908"/>
          <cell r="AT908"/>
          <cell r="AU908"/>
          <cell r="AV908"/>
          <cell r="AW908"/>
          <cell r="AX908"/>
          <cell r="AY908"/>
          <cell r="AZ908"/>
          <cell r="BA908"/>
          <cell r="BB908"/>
          <cell r="BC908"/>
          <cell r="BD908"/>
          <cell r="BE908"/>
          <cell r="BF908"/>
          <cell r="BG908"/>
          <cell r="BH908"/>
          <cell r="BI908"/>
          <cell r="BJ908"/>
          <cell r="BK908"/>
          <cell r="BL908"/>
          <cell r="BM908"/>
          <cell r="BN908"/>
          <cell r="BO908"/>
          <cell r="BP908"/>
          <cell r="BQ908"/>
          <cell r="BR908"/>
          <cell r="BS908"/>
          <cell r="BT908"/>
          <cell r="BU908"/>
          <cell r="BV908"/>
          <cell r="BW908"/>
          <cell r="BX908"/>
          <cell r="BY908"/>
          <cell r="BZ908"/>
          <cell r="CA908"/>
          <cell r="CB908"/>
          <cell r="CC908"/>
          <cell r="CD908"/>
          <cell r="CE908"/>
          <cell r="CF908"/>
          <cell r="CG908"/>
          <cell r="CH908"/>
          <cell r="CI908"/>
          <cell r="CJ908"/>
          <cell r="CK908"/>
          <cell r="CL908"/>
          <cell r="CM908"/>
          <cell r="CN908"/>
          <cell r="CO908"/>
          <cell r="CP908"/>
          <cell r="CQ908"/>
          <cell r="CR908"/>
          <cell r="CS908"/>
          <cell r="CT908"/>
          <cell r="CU908"/>
          <cell r="CV908"/>
          <cell r="CW908"/>
          <cell r="CX908"/>
          <cell r="CY908"/>
          <cell r="CZ908"/>
          <cell r="DA908"/>
          <cell r="DB908"/>
          <cell r="DC908"/>
          <cell r="DD908"/>
          <cell r="DE908"/>
          <cell r="DF908"/>
          <cell r="DG908"/>
          <cell r="DH908"/>
          <cell r="DI908"/>
          <cell r="DJ908"/>
          <cell r="DK908"/>
          <cell r="DL908"/>
          <cell r="DM908"/>
          <cell r="DN908"/>
          <cell r="DO908"/>
          <cell r="DP908"/>
          <cell r="DQ908"/>
          <cell r="DR908"/>
          <cell r="DS908"/>
          <cell r="DT908"/>
          <cell r="DU908"/>
          <cell r="DV908"/>
          <cell r="DW908"/>
          <cell r="DX908"/>
          <cell r="DY908"/>
          <cell r="DZ908"/>
          <cell r="EA908"/>
          <cell r="EB908"/>
          <cell r="EC908"/>
          <cell r="ED908"/>
          <cell r="EE908"/>
          <cell r="EF908"/>
          <cell r="EG908"/>
          <cell r="EH908"/>
          <cell r="EI908"/>
          <cell r="EJ908"/>
          <cell r="EK908"/>
          <cell r="EL908"/>
          <cell r="EM908"/>
          <cell r="EN908"/>
          <cell r="EO908"/>
          <cell r="EP908"/>
          <cell r="EQ908"/>
          <cell r="ER908"/>
          <cell r="ES908"/>
          <cell r="ET908"/>
          <cell r="EU908" t="str">
            <v>$ -</v>
          </cell>
          <cell r="EV908"/>
          <cell r="EW908"/>
          <cell r="EX908"/>
          <cell r="EY908"/>
          <cell r="EZ908"/>
          <cell r="FA908"/>
          <cell r="FB908">
            <v>0</v>
          </cell>
          <cell r="FC908" t="str">
            <v>#¡VALOR!</v>
          </cell>
          <cell r="FD908">
            <v>0</v>
          </cell>
          <cell r="FE908" t="str">
            <v>$ 0</v>
          </cell>
          <cell r="FF908" t="str">
            <v>#¡VALOR!</v>
          </cell>
          <cell r="FG908" t="str">
            <v>#¡VALOR!</v>
          </cell>
          <cell r="FH908"/>
          <cell r="FI908"/>
          <cell r="FJ908" t="str">
            <v>#N/D</v>
          </cell>
          <cell r="FK908" t="str">
            <v>#N/D</v>
          </cell>
          <cell r="FL908" t="str">
            <v>$908</v>
          </cell>
          <cell r="FM908" t="str">
            <v>#N/D</v>
          </cell>
          <cell r="FN908" t="str">
            <v>#N/D</v>
          </cell>
          <cell r="FO908" t="str">
            <v>#N/D</v>
          </cell>
          <cell r="FP908" t="str">
            <v>#N/D</v>
          </cell>
          <cell r="FQ908" t="str">
            <v>#¡REF!</v>
          </cell>
          <cell r="FR908" t="str">
            <v>#N/D</v>
          </cell>
          <cell r="FS908"/>
          <cell r="FT908"/>
          <cell r="FU908"/>
          <cell r="FV908">
            <v>0</v>
          </cell>
          <cell r="FW908" t="str">
            <v>#N/D</v>
          </cell>
          <cell r="FX908"/>
          <cell r="FY908"/>
          <cell r="FZ908"/>
          <cell r="GA908"/>
          <cell r="GB908"/>
          <cell r="GC908"/>
        </row>
        <row r="909">
          <cell r="A909"/>
          <cell r="B909"/>
          <cell r="C909">
            <v>2025</v>
          </cell>
          <cell r="D909"/>
          <cell r="E909"/>
          <cell r="F909"/>
          <cell r="G909"/>
          <cell r="H909"/>
          <cell r="I909"/>
          <cell r="J909"/>
          <cell r="K909"/>
          <cell r="L909"/>
          <cell r="M909"/>
          <cell r="N909"/>
          <cell r="O909"/>
          <cell r="P909"/>
          <cell r="Q909"/>
          <cell r="R909"/>
          <cell r="S909"/>
          <cell r="T909"/>
          <cell r="U909"/>
          <cell r="V909"/>
          <cell r="W909"/>
          <cell r="X909"/>
          <cell r="Y909"/>
          <cell r="Z909"/>
          <cell r="AA909"/>
          <cell r="AB909"/>
          <cell r="AC909"/>
          <cell r="AD909"/>
          <cell r="AE909"/>
          <cell r="AF909"/>
          <cell r="AG909"/>
          <cell r="AH909"/>
          <cell r="AI909"/>
          <cell r="AJ909"/>
          <cell r="AK909"/>
          <cell r="AL909"/>
          <cell r="AM909" t="str">
            <v>#¡VALOR!</v>
          </cell>
          <cell r="AN909">
            <v>0</v>
          </cell>
          <cell r="AO909"/>
          <cell r="AP909"/>
          <cell r="AQ909"/>
          <cell r="AR909"/>
          <cell r="AS909"/>
          <cell r="AT909"/>
          <cell r="AU909"/>
          <cell r="AV909"/>
          <cell r="AW909"/>
          <cell r="AX909"/>
          <cell r="AY909"/>
          <cell r="AZ909"/>
          <cell r="BA909"/>
          <cell r="BB909"/>
          <cell r="BC909"/>
          <cell r="BD909"/>
          <cell r="BE909"/>
          <cell r="BF909"/>
          <cell r="BG909"/>
          <cell r="BH909"/>
          <cell r="BI909"/>
          <cell r="BJ909"/>
          <cell r="BK909"/>
          <cell r="BL909"/>
          <cell r="BM909"/>
          <cell r="BN909"/>
          <cell r="BO909"/>
          <cell r="BP909"/>
          <cell r="BQ909"/>
          <cell r="BR909"/>
          <cell r="BS909"/>
          <cell r="BT909"/>
          <cell r="BU909"/>
          <cell r="BV909"/>
          <cell r="BW909"/>
          <cell r="BX909"/>
          <cell r="BY909"/>
          <cell r="BZ909"/>
          <cell r="CA909"/>
          <cell r="CB909"/>
          <cell r="CC909"/>
          <cell r="CD909"/>
          <cell r="CE909"/>
          <cell r="CF909"/>
          <cell r="CG909"/>
          <cell r="CH909"/>
          <cell r="CI909"/>
          <cell r="CJ909"/>
          <cell r="CK909"/>
          <cell r="CL909"/>
          <cell r="CM909"/>
          <cell r="CN909"/>
          <cell r="CO909"/>
          <cell r="CP909"/>
          <cell r="CQ909"/>
          <cell r="CR909"/>
          <cell r="CS909"/>
          <cell r="CT909"/>
          <cell r="CU909"/>
          <cell r="CV909"/>
          <cell r="CW909"/>
          <cell r="CX909"/>
          <cell r="CY909"/>
          <cell r="CZ909"/>
          <cell r="DA909"/>
          <cell r="DB909"/>
          <cell r="DC909"/>
          <cell r="DD909"/>
          <cell r="DE909"/>
          <cell r="DF909"/>
          <cell r="DG909"/>
          <cell r="DH909"/>
          <cell r="DI909"/>
          <cell r="DJ909"/>
          <cell r="DK909"/>
          <cell r="DL909"/>
          <cell r="DM909"/>
          <cell r="DN909"/>
          <cell r="DO909"/>
          <cell r="DP909"/>
          <cell r="DQ909"/>
          <cell r="DR909"/>
          <cell r="DS909"/>
          <cell r="DT909"/>
          <cell r="DU909"/>
          <cell r="DV909"/>
          <cell r="DW909"/>
          <cell r="DX909"/>
          <cell r="DY909"/>
          <cell r="DZ909"/>
          <cell r="EA909"/>
          <cell r="EB909"/>
          <cell r="EC909"/>
          <cell r="ED909"/>
          <cell r="EE909"/>
          <cell r="EF909"/>
          <cell r="EG909"/>
          <cell r="EH909"/>
          <cell r="EI909"/>
          <cell r="EJ909"/>
          <cell r="EK909"/>
          <cell r="EL909"/>
          <cell r="EM909"/>
          <cell r="EN909"/>
          <cell r="EO909"/>
          <cell r="EP909"/>
          <cell r="EQ909"/>
          <cell r="ER909"/>
          <cell r="ES909"/>
          <cell r="ET909"/>
          <cell r="EU909" t="str">
            <v>$ -</v>
          </cell>
          <cell r="EV909"/>
          <cell r="EW909"/>
          <cell r="EX909"/>
          <cell r="EY909"/>
          <cell r="EZ909"/>
          <cell r="FA909"/>
          <cell r="FB909">
            <v>0</v>
          </cell>
          <cell r="FC909" t="str">
            <v>#¡VALOR!</v>
          </cell>
          <cell r="FD909">
            <v>0</v>
          </cell>
          <cell r="FE909" t="str">
            <v>$ 0</v>
          </cell>
          <cell r="FF909" t="str">
            <v>#¡VALOR!</v>
          </cell>
          <cell r="FG909" t="str">
            <v>#¡VALOR!</v>
          </cell>
          <cell r="FH909"/>
          <cell r="FI909"/>
          <cell r="FJ909" t="str">
            <v>#N/D</v>
          </cell>
          <cell r="FK909" t="str">
            <v>#N/D</v>
          </cell>
          <cell r="FL909" t="str">
            <v>$909</v>
          </cell>
          <cell r="FM909" t="str">
            <v>#N/D</v>
          </cell>
          <cell r="FN909" t="str">
            <v>#N/D</v>
          </cell>
          <cell r="FO909" t="str">
            <v>#N/D</v>
          </cell>
          <cell r="FP909" t="str">
            <v>#N/D</v>
          </cell>
          <cell r="FQ909" t="str">
            <v>#¡REF!</v>
          </cell>
          <cell r="FR909" t="str">
            <v>#N/D</v>
          </cell>
          <cell r="FS909"/>
          <cell r="FT909"/>
          <cell r="FU909"/>
          <cell r="FV909">
            <v>0</v>
          </cell>
          <cell r="FW909" t="str">
            <v>#N/D</v>
          </cell>
          <cell r="FX909"/>
          <cell r="FY909"/>
          <cell r="FZ909"/>
          <cell r="GA909"/>
          <cell r="GB909"/>
          <cell r="GC909"/>
        </row>
        <row r="910">
          <cell r="A910"/>
          <cell r="B910"/>
          <cell r="C910">
            <v>2025</v>
          </cell>
          <cell r="D910"/>
          <cell r="E910"/>
          <cell r="F910"/>
          <cell r="G910"/>
          <cell r="H910"/>
          <cell r="I910"/>
          <cell r="J910"/>
          <cell r="K910"/>
          <cell r="L910"/>
          <cell r="M910"/>
          <cell r="N910"/>
          <cell r="O910"/>
          <cell r="P910"/>
          <cell r="Q910"/>
          <cell r="R910"/>
          <cell r="S910"/>
          <cell r="T910"/>
          <cell r="U910"/>
          <cell r="V910"/>
          <cell r="W910"/>
          <cell r="X910"/>
          <cell r="Y910"/>
          <cell r="Z910"/>
          <cell r="AA910"/>
          <cell r="AB910"/>
          <cell r="AC910"/>
          <cell r="AD910"/>
          <cell r="AE910"/>
          <cell r="AF910"/>
          <cell r="AG910"/>
          <cell r="AH910"/>
          <cell r="AI910"/>
          <cell r="AJ910"/>
          <cell r="AK910"/>
          <cell r="AL910"/>
          <cell r="AM910" t="str">
            <v>#¡VALOR!</v>
          </cell>
          <cell r="AN910">
            <v>0</v>
          </cell>
          <cell r="AO910"/>
          <cell r="AP910"/>
          <cell r="AQ910"/>
          <cell r="AR910"/>
          <cell r="AS910"/>
          <cell r="AT910"/>
          <cell r="AU910"/>
          <cell r="AV910"/>
          <cell r="AW910"/>
          <cell r="AX910"/>
          <cell r="AY910"/>
          <cell r="AZ910"/>
          <cell r="BA910"/>
          <cell r="BB910"/>
          <cell r="BC910"/>
          <cell r="BD910"/>
          <cell r="BE910"/>
          <cell r="BF910"/>
          <cell r="BG910"/>
          <cell r="BH910"/>
          <cell r="BI910"/>
          <cell r="BJ910"/>
          <cell r="BK910"/>
          <cell r="BL910"/>
          <cell r="BM910"/>
          <cell r="BN910"/>
          <cell r="BO910"/>
          <cell r="BP910"/>
          <cell r="BQ910"/>
          <cell r="BR910"/>
          <cell r="BS910"/>
          <cell r="BT910"/>
          <cell r="BU910"/>
          <cell r="BV910"/>
          <cell r="BW910"/>
          <cell r="BX910"/>
          <cell r="BY910"/>
          <cell r="BZ910"/>
          <cell r="CA910"/>
          <cell r="CB910"/>
          <cell r="CC910"/>
          <cell r="CD910"/>
          <cell r="CE910"/>
          <cell r="CF910"/>
          <cell r="CG910"/>
          <cell r="CH910"/>
          <cell r="CI910"/>
          <cell r="CJ910"/>
          <cell r="CK910"/>
          <cell r="CL910"/>
          <cell r="CM910"/>
          <cell r="CN910"/>
          <cell r="CO910"/>
          <cell r="CP910"/>
          <cell r="CQ910"/>
          <cell r="CR910"/>
          <cell r="CS910"/>
          <cell r="CT910"/>
          <cell r="CU910"/>
          <cell r="CV910"/>
          <cell r="CW910"/>
          <cell r="CX910"/>
          <cell r="CY910"/>
          <cell r="CZ910"/>
          <cell r="DA910"/>
          <cell r="DB910"/>
          <cell r="DC910"/>
          <cell r="DD910"/>
          <cell r="DE910"/>
          <cell r="DF910"/>
          <cell r="DG910"/>
          <cell r="DH910"/>
          <cell r="DI910"/>
          <cell r="DJ910"/>
          <cell r="DK910"/>
          <cell r="DL910"/>
          <cell r="DM910"/>
          <cell r="DN910"/>
          <cell r="DO910"/>
          <cell r="DP910"/>
          <cell r="DQ910"/>
          <cell r="DR910"/>
          <cell r="DS910"/>
          <cell r="DT910"/>
          <cell r="DU910"/>
          <cell r="DV910"/>
          <cell r="DW910"/>
          <cell r="DX910"/>
          <cell r="DY910"/>
          <cell r="DZ910"/>
          <cell r="EA910"/>
          <cell r="EB910"/>
          <cell r="EC910"/>
          <cell r="ED910"/>
          <cell r="EE910"/>
          <cell r="EF910"/>
          <cell r="EG910"/>
          <cell r="EH910"/>
          <cell r="EI910"/>
          <cell r="EJ910"/>
          <cell r="EK910"/>
          <cell r="EL910"/>
          <cell r="EM910"/>
          <cell r="EN910"/>
          <cell r="EO910"/>
          <cell r="EP910"/>
          <cell r="EQ910"/>
          <cell r="ER910"/>
          <cell r="ES910"/>
          <cell r="ET910"/>
          <cell r="EU910" t="str">
            <v>$ -</v>
          </cell>
          <cell r="EV910"/>
          <cell r="EW910"/>
          <cell r="EX910"/>
          <cell r="EY910"/>
          <cell r="EZ910"/>
          <cell r="FA910"/>
          <cell r="FB910">
            <v>0</v>
          </cell>
          <cell r="FC910" t="str">
            <v>#¡VALOR!</v>
          </cell>
          <cell r="FD910">
            <v>0</v>
          </cell>
          <cell r="FE910" t="str">
            <v>$ 0</v>
          </cell>
          <cell r="FF910" t="str">
            <v>#¡VALOR!</v>
          </cell>
          <cell r="FG910" t="str">
            <v>#¡VALOR!</v>
          </cell>
          <cell r="FH910"/>
          <cell r="FI910"/>
          <cell r="FJ910" t="str">
            <v>#N/D</v>
          </cell>
          <cell r="FK910" t="str">
            <v>#N/D</v>
          </cell>
          <cell r="FL910" t="str">
            <v>$910</v>
          </cell>
          <cell r="FM910" t="str">
            <v>#N/D</v>
          </cell>
          <cell r="FN910" t="str">
            <v>#N/D</v>
          </cell>
          <cell r="FO910" t="str">
            <v>#N/D</v>
          </cell>
          <cell r="FP910" t="str">
            <v>#N/D</v>
          </cell>
          <cell r="FQ910" t="str">
            <v>#¡REF!</v>
          </cell>
          <cell r="FR910" t="str">
            <v>#N/D</v>
          </cell>
          <cell r="FS910"/>
          <cell r="FT910"/>
          <cell r="FU910"/>
          <cell r="FV910">
            <v>0</v>
          </cell>
          <cell r="FW910" t="str">
            <v>#N/D</v>
          </cell>
          <cell r="FX910"/>
          <cell r="FY910"/>
          <cell r="FZ910"/>
          <cell r="GA910"/>
          <cell r="GB910"/>
          <cell r="GC910"/>
        </row>
        <row r="911">
          <cell r="A911"/>
          <cell r="B911"/>
          <cell r="C911">
            <v>2025</v>
          </cell>
          <cell r="D911"/>
          <cell r="E911"/>
          <cell r="F911"/>
          <cell r="G911"/>
          <cell r="H911"/>
          <cell r="I911"/>
          <cell r="J911"/>
          <cell r="K911"/>
          <cell r="L911"/>
          <cell r="M911"/>
          <cell r="N911"/>
          <cell r="O911"/>
          <cell r="P911"/>
          <cell r="Q911"/>
          <cell r="R911"/>
          <cell r="S911"/>
          <cell r="T911"/>
          <cell r="U911"/>
          <cell r="V911"/>
          <cell r="W911"/>
          <cell r="X911"/>
          <cell r="Y911"/>
          <cell r="Z911"/>
          <cell r="AA911"/>
          <cell r="AB911"/>
          <cell r="AC911"/>
          <cell r="AD911"/>
          <cell r="AE911"/>
          <cell r="AF911"/>
          <cell r="AG911"/>
          <cell r="AH911"/>
          <cell r="AI911"/>
          <cell r="AJ911"/>
          <cell r="AK911"/>
          <cell r="AL911"/>
          <cell r="AM911" t="str">
            <v>#¡VALOR!</v>
          </cell>
          <cell r="AN911">
            <v>0</v>
          </cell>
          <cell r="AO911"/>
          <cell r="AP911"/>
          <cell r="AQ911"/>
          <cell r="AR911"/>
          <cell r="AS911"/>
          <cell r="AT911"/>
          <cell r="AU911"/>
          <cell r="AV911"/>
          <cell r="AW911"/>
          <cell r="AX911"/>
          <cell r="AY911"/>
          <cell r="AZ911"/>
          <cell r="BA911"/>
          <cell r="BB911"/>
          <cell r="BC911"/>
          <cell r="BD911"/>
          <cell r="BE911"/>
          <cell r="BF911"/>
          <cell r="BG911"/>
          <cell r="BH911"/>
          <cell r="BI911"/>
          <cell r="BJ911"/>
          <cell r="BK911"/>
          <cell r="BL911"/>
          <cell r="BM911"/>
          <cell r="BN911"/>
          <cell r="BO911"/>
          <cell r="BP911"/>
          <cell r="BQ911"/>
          <cell r="BR911"/>
          <cell r="BS911"/>
          <cell r="BT911"/>
          <cell r="BU911"/>
          <cell r="BV911"/>
          <cell r="BW911"/>
          <cell r="BX911"/>
          <cell r="BY911"/>
          <cell r="BZ911"/>
          <cell r="CA911"/>
          <cell r="CB911"/>
          <cell r="CC911"/>
          <cell r="CD911"/>
          <cell r="CE911"/>
          <cell r="CF911"/>
          <cell r="CG911"/>
          <cell r="CH911"/>
          <cell r="CI911"/>
          <cell r="CJ911"/>
          <cell r="CK911"/>
          <cell r="CL911"/>
          <cell r="CM911"/>
          <cell r="CN911"/>
          <cell r="CO911"/>
          <cell r="CP911"/>
          <cell r="CQ911"/>
          <cell r="CR911"/>
          <cell r="CS911"/>
          <cell r="CT911"/>
          <cell r="CU911"/>
          <cell r="CV911"/>
          <cell r="CW911"/>
          <cell r="CX911"/>
          <cell r="CY911"/>
          <cell r="CZ911"/>
          <cell r="DA911"/>
          <cell r="DB911"/>
          <cell r="DC911"/>
          <cell r="DD911"/>
          <cell r="DE911"/>
          <cell r="DF911"/>
          <cell r="DG911"/>
          <cell r="DH911"/>
          <cell r="DI911"/>
          <cell r="DJ911"/>
          <cell r="DK911"/>
          <cell r="DL911"/>
          <cell r="DM911"/>
          <cell r="DN911"/>
          <cell r="DO911"/>
          <cell r="DP911"/>
          <cell r="DQ911"/>
          <cell r="DR911"/>
          <cell r="DS911"/>
          <cell r="DT911"/>
          <cell r="DU911"/>
          <cell r="DV911"/>
          <cell r="DW911"/>
          <cell r="DX911"/>
          <cell r="DY911"/>
          <cell r="DZ911"/>
          <cell r="EA911"/>
          <cell r="EB911"/>
          <cell r="EC911"/>
          <cell r="ED911"/>
          <cell r="EE911"/>
          <cell r="EF911"/>
          <cell r="EG911"/>
          <cell r="EH911"/>
          <cell r="EI911"/>
          <cell r="EJ911"/>
          <cell r="EK911"/>
          <cell r="EL911"/>
          <cell r="EM911"/>
          <cell r="EN911"/>
          <cell r="EO911"/>
          <cell r="EP911"/>
          <cell r="EQ911"/>
          <cell r="ER911"/>
          <cell r="ES911"/>
          <cell r="ET911"/>
          <cell r="EU911" t="str">
            <v>$ -</v>
          </cell>
          <cell r="EV911"/>
          <cell r="EW911"/>
          <cell r="EX911"/>
          <cell r="EY911"/>
          <cell r="EZ911"/>
          <cell r="FA911"/>
          <cell r="FB911">
            <v>0</v>
          </cell>
          <cell r="FC911" t="str">
            <v>#¡VALOR!</v>
          </cell>
          <cell r="FD911">
            <v>0</v>
          </cell>
          <cell r="FE911" t="str">
            <v>$ 0</v>
          </cell>
          <cell r="FF911" t="str">
            <v>#¡VALOR!</v>
          </cell>
          <cell r="FG911" t="str">
            <v>#¡VALOR!</v>
          </cell>
          <cell r="FH911"/>
          <cell r="FI911"/>
          <cell r="FJ911" t="str">
            <v>#N/D</v>
          </cell>
          <cell r="FK911" t="str">
            <v>#N/D</v>
          </cell>
          <cell r="FL911" t="str">
            <v>$911</v>
          </cell>
          <cell r="FM911" t="str">
            <v>#N/D</v>
          </cell>
          <cell r="FN911" t="str">
            <v>#N/D</v>
          </cell>
          <cell r="FO911" t="str">
            <v>#N/D</v>
          </cell>
          <cell r="FP911" t="str">
            <v>#N/D</v>
          </cell>
          <cell r="FQ911" t="str">
            <v>#¡REF!</v>
          </cell>
          <cell r="FR911" t="str">
            <v>#N/D</v>
          </cell>
          <cell r="FS911"/>
          <cell r="FT911"/>
          <cell r="FU911"/>
          <cell r="FV911">
            <v>0</v>
          </cell>
          <cell r="FW911" t="str">
            <v>#N/D</v>
          </cell>
          <cell r="FX911"/>
          <cell r="FY911"/>
          <cell r="FZ911"/>
          <cell r="GA911"/>
          <cell r="GB911"/>
          <cell r="GC911"/>
        </row>
        <row r="912">
          <cell r="A912"/>
          <cell r="B912"/>
          <cell r="C912">
            <v>2025</v>
          </cell>
          <cell r="D912"/>
          <cell r="E912"/>
          <cell r="F912"/>
          <cell r="G912"/>
          <cell r="H912"/>
          <cell r="I912"/>
          <cell r="J912"/>
          <cell r="K912"/>
          <cell r="L912"/>
          <cell r="M912"/>
          <cell r="N912"/>
          <cell r="O912"/>
          <cell r="P912"/>
          <cell r="Q912"/>
          <cell r="R912"/>
          <cell r="S912"/>
          <cell r="T912"/>
          <cell r="U912"/>
          <cell r="V912"/>
          <cell r="W912"/>
          <cell r="X912"/>
          <cell r="Y912"/>
          <cell r="Z912"/>
          <cell r="AA912"/>
          <cell r="AB912"/>
          <cell r="AC912"/>
          <cell r="AD912"/>
          <cell r="AE912"/>
          <cell r="AF912"/>
          <cell r="AG912"/>
          <cell r="AH912"/>
          <cell r="AI912"/>
          <cell r="AJ912"/>
          <cell r="AK912"/>
          <cell r="AL912"/>
          <cell r="AM912" t="str">
            <v>#¡VALOR!</v>
          </cell>
          <cell r="AN912">
            <v>0</v>
          </cell>
          <cell r="AO912"/>
          <cell r="AP912"/>
          <cell r="AQ912"/>
          <cell r="AR912"/>
          <cell r="AS912"/>
          <cell r="AT912"/>
          <cell r="AU912"/>
          <cell r="AV912"/>
          <cell r="AW912"/>
          <cell r="AX912"/>
          <cell r="AY912"/>
          <cell r="AZ912"/>
          <cell r="BA912"/>
          <cell r="BB912"/>
          <cell r="BC912"/>
          <cell r="BD912"/>
          <cell r="BE912"/>
          <cell r="BF912"/>
          <cell r="BG912"/>
          <cell r="BH912"/>
          <cell r="BI912"/>
          <cell r="BJ912"/>
          <cell r="BK912"/>
          <cell r="BL912"/>
          <cell r="BM912"/>
          <cell r="BN912"/>
          <cell r="BO912"/>
          <cell r="BP912"/>
          <cell r="BQ912"/>
          <cell r="BR912"/>
          <cell r="BS912"/>
          <cell r="BT912"/>
          <cell r="BU912"/>
          <cell r="BV912"/>
          <cell r="BW912"/>
          <cell r="BX912"/>
          <cell r="BY912"/>
          <cell r="BZ912"/>
          <cell r="CA912"/>
          <cell r="CB912"/>
          <cell r="CC912"/>
          <cell r="CD912"/>
          <cell r="CE912"/>
          <cell r="CF912"/>
          <cell r="CG912"/>
          <cell r="CH912"/>
          <cell r="CI912"/>
          <cell r="CJ912"/>
          <cell r="CK912"/>
          <cell r="CL912"/>
          <cell r="CM912"/>
          <cell r="CN912"/>
          <cell r="CO912"/>
          <cell r="CP912"/>
          <cell r="CQ912"/>
          <cell r="CR912"/>
          <cell r="CS912"/>
          <cell r="CT912"/>
          <cell r="CU912"/>
          <cell r="CV912"/>
          <cell r="CW912"/>
          <cell r="CX912"/>
          <cell r="CY912"/>
          <cell r="CZ912"/>
          <cell r="DA912"/>
          <cell r="DB912"/>
          <cell r="DC912"/>
          <cell r="DD912"/>
          <cell r="DE912"/>
          <cell r="DF912"/>
          <cell r="DG912"/>
          <cell r="DH912"/>
          <cell r="DI912"/>
          <cell r="DJ912"/>
          <cell r="DK912"/>
          <cell r="DL912"/>
          <cell r="DM912"/>
          <cell r="DN912"/>
          <cell r="DO912"/>
          <cell r="DP912"/>
          <cell r="DQ912"/>
          <cell r="DR912"/>
          <cell r="DS912"/>
          <cell r="DT912"/>
          <cell r="DU912"/>
          <cell r="DV912"/>
          <cell r="DW912"/>
          <cell r="DX912"/>
          <cell r="DY912"/>
          <cell r="DZ912"/>
          <cell r="EA912"/>
          <cell r="EB912"/>
          <cell r="EC912"/>
          <cell r="ED912"/>
          <cell r="EE912"/>
          <cell r="EF912"/>
          <cell r="EG912"/>
          <cell r="EH912"/>
          <cell r="EI912"/>
          <cell r="EJ912"/>
          <cell r="EK912"/>
          <cell r="EL912"/>
          <cell r="EM912"/>
          <cell r="EN912"/>
          <cell r="EO912"/>
          <cell r="EP912"/>
          <cell r="EQ912"/>
          <cell r="ER912"/>
          <cell r="ES912"/>
          <cell r="ET912"/>
          <cell r="EU912" t="str">
            <v>$ -</v>
          </cell>
          <cell r="EV912"/>
          <cell r="EW912"/>
          <cell r="EX912"/>
          <cell r="EY912"/>
          <cell r="EZ912"/>
          <cell r="FA912"/>
          <cell r="FB912">
            <v>0</v>
          </cell>
          <cell r="FC912" t="str">
            <v>#¡VALOR!</v>
          </cell>
          <cell r="FD912">
            <v>0</v>
          </cell>
          <cell r="FE912" t="str">
            <v>$ 0</v>
          </cell>
          <cell r="FF912" t="str">
            <v>#¡VALOR!</v>
          </cell>
          <cell r="FG912" t="str">
            <v>#¡VALOR!</v>
          </cell>
          <cell r="FH912"/>
          <cell r="FI912"/>
          <cell r="FJ912" t="str">
            <v>#N/D</v>
          </cell>
          <cell r="FK912" t="str">
            <v>#N/D</v>
          </cell>
          <cell r="FL912" t="str">
            <v>$912</v>
          </cell>
          <cell r="FM912" t="str">
            <v>#N/D</v>
          </cell>
          <cell r="FN912" t="str">
            <v>#N/D</v>
          </cell>
          <cell r="FO912" t="str">
            <v>#N/D</v>
          </cell>
          <cell r="FP912" t="str">
            <v>#N/D</v>
          </cell>
          <cell r="FQ912" t="str">
            <v>#¡REF!</v>
          </cell>
          <cell r="FR912" t="str">
            <v>#N/D</v>
          </cell>
          <cell r="FS912"/>
          <cell r="FT912"/>
          <cell r="FU912"/>
          <cell r="FV912">
            <v>0</v>
          </cell>
          <cell r="FW912" t="str">
            <v>#N/D</v>
          </cell>
          <cell r="FX912"/>
          <cell r="FY912"/>
          <cell r="FZ912"/>
          <cell r="GA912"/>
          <cell r="GB912"/>
          <cell r="GC912"/>
        </row>
        <row r="913">
          <cell r="A913"/>
          <cell r="B913"/>
          <cell r="C913">
            <v>2025</v>
          </cell>
          <cell r="D913"/>
          <cell r="E913"/>
          <cell r="F913"/>
          <cell r="G913"/>
          <cell r="H913"/>
          <cell r="I913"/>
          <cell r="J913"/>
          <cell r="K913"/>
          <cell r="L913"/>
          <cell r="M913"/>
          <cell r="N913"/>
          <cell r="O913"/>
          <cell r="P913"/>
          <cell r="Q913"/>
          <cell r="R913"/>
          <cell r="S913"/>
          <cell r="T913"/>
          <cell r="U913"/>
          <cell r="V913"/>
          <cell r="W913"/>
          <cell r="X913"/>
          <cell r="Y913"/>
          <cell r="Z913"/>
          <cell r="AA913"/>
          <cell r="AB913"/>
          <cell r="AC913"/>
          <cell r="AD913"/>
          <cell r="AE913"/>
          <cell r="AF913"/>
          <cell r="AG913"/>
          <cell r="AH913"/>
          <cell r="AI913"/>
          <cell r="AJ913"/>
          <cell r="AK913"/>
          <cell r="AL913"/>
          <cell r="AM913" t="str">
            <v>#¡VALOR!</v>
          </cell>
          <cell r="AN913">
            <v>0</v>
          </cell>
          <cell r="AO913"/>
          <cell r="AP913"/>
          <cell r="AQ913"/>
          <cell r="AR913"/>
          <cell r="AS913"/>
          <cell r="AT913"/>
          <cell r="AU913"/>
          <cell r="AV913"/>
          <cell r="AW913"/>
          <cell r="AX913"/>
          <cell r="AY913"/>
          <cell r="AZ913"/>
          <cell r="BA913"/>
          <cell r="BB913"/>
          <cell r="BC913"/>
          <cell r="BD913"/>
          <cell r="BE913"/>
          <cell r="BF913"/>
          <cell r="BG913"/>
          <cell r="BH913"/>
          <cell r="BI913"/>
          <cell r="BJ913"/>
          <cell r="BK913"/>
          <cell r="BL913"/>
          <cell r="BM913"/>
          <cell r="BN913"/>
          <cell r="BO913"/>
          <cell r="BP913"/>
          <cell r="BQ913"/>
          <cell r="BR913"/>
          <cell r="BS913"/>
          <cell r="BT913"/>
          <cell r="BU913"/>
          <cell r="BV913"/>
          <cell r="BW913"/>
          <cell r="BX913"/>
          <cell r="BY913"/>
          <cell r="BZ913"/>
          <cell r="CA913"/>
          <cell r="CB913"/>
          <cell r="CC913"/>
          <cell r="CD913"/>
          <cell r="CE913"/>
          <cell r="CF913"/>
          <cell r="CG913"/>
          <cell r="CH913"/>
          <cell r="CI913"/>
          <cell r="CJ913"/>
          <cell r="CK913"/>
          <cell r="CL913"/>
          <cell r="CM913"/>
          <cell r="CN913"/>
          <cell r="CO913"/>
          <cell r="CP913"/>
          <cell r="CQ913"/>
          <cell r="CR913"/>
          <cell r="CS913"/>
          <cell r="CT913"/>
          <cell r="CU913"/>
          <cell r="CV913"/>
          <cell r="CW913"/>
          <cell r="CX913"/>
          <cell r="CY913"/>
          <cell r="CZ913"/>
          <cell r="DA913"/>
          <cell r="DB913"/>
          <cell r="DC913"/>
          <cell r="DD913"/>
          <cell r="DE913"/>
          <cell r="DF913"/>
          <cell r="DG913"/>
          <cell r="DH913"/>
          <cell r="DI913"/>
          <cell r="DJ913"/>
          <cell r="DK913"/>
          <cell r="DL913"/>
          <cell r="DM913"/>
          <cell r="DN913"/>
          <cell r="DO913"/>
          <cell r="DP913"/>
          <cell r="DQ913"/>
          <cell r="DR913"/>
          <cell r="DS913"/>
          <cell r="DT913"/>
          <cell r="DU913"/>
          <cell r="DV913"/>
          <cell r="DW913"/>
          <cell r="DX913"/>
          <cell r="DY913"/>
          <cell r="DZ913"/>
          <cell r="EA913"/>
          <cell r="EB913"/>
          <cell r="EC913"/>
          <cell r="ED913"/>
          <cell r="EE913"/>
          <cell r="EF913"/>
          <cell r="EG913"/>
          <cell r="EH913"/>
          <cell r="EI913"/>
          <cell r="EJ913"/>
          <cell r="EK913"/>
          <cell r="EL913"/>
          <cell r="EM913"/>
          <cell r="EN913"/>
          <cell r="EO913"/>
          <cell r="EP913"/>
          <cell r="EQ913"/>
          <cell r="ER913"/>
          <cell r="ES913"/>
          <cell r="ET913"/>
          <cell r="EU913" t="str">
            <v>$ -</v>
          </cell>
          <cell r="EV913"/>
          <cell r="EW913"/>
          <cell r="EX913"/>
          <cell r="EY913"/>
          <cell r="EZ913"/>
          <cell r="FA913"/>
          <cell r="FB913">
            <v>0</v>
          </cell>
          <cell r="FC913" t="str">
            <v>#¡VALOR!</v>
          </cell>
          <cell r="FD913">
            <v>0</v>
          </cell>
          <cell r="FE913" t="str">
            <v>$ 0</v>
          </cell>
          <cell r="FF913" t="str">
            <v>#¡VALOR!</v>
          </cell>
          <cell r="FG913" t="str">
            <v>#¡VALOR!</v>
          </cell>
          <cell r="FH913"/>
          <cell r="FI913"/>
          <cell r="FJ913" t="str">
            <v>#N/D</v>
          </cell>
          <cell r="FK913" t="str">
            <v>#N/D</v>
          </cell>
          <cell r="FL913" t="str">
            <v>$913</v>
          </cell>
          <cell r="FM913" t="str">
            <v>#N/D</v>
          </cell>
          <cell r="FN913" t="str">
            <v>#N/D</v>
          </cell>
          <cell r="FO913" t="str">
            <v>#N/D</v>
          </cell>
          <cell r="FP913" t="str">
            <v>#N/D</v>
          </cell>
          <cell r="FQ913" t="str">
            <v>#¡REF!</v>
          </cell>
          <cell r="FR913" t="str">
            <v>#N/D</v>
          </cell>
          <cell r="FS913"/>
          <cell r="FT913"/>
          <cell r="FU913"/>
          <cell r="FV913">
            <v>0</v>
          </cell>
          <cell r="FW913" t="str">
            <v>#N/D</v>
          </cell>
          <cell r="FX913"/>
          <cell r="FY913"/>
          <cell r="FZ913"/>
          <cell r="GA913"/>
          <cell r="GB913"/>
          <cell r="GC913"/>
        </row>
        <row r="914">
          <cell r="A914"/>
          <cell r="B914"/>
          <cell r="C914">
            <v>2025</v>
          </cell>
          <cell r="D914"/>
          <cell r="E914"/>
          <cell r="F914"/>
          <cell r="G914"/>
          <cell r="H914"/>
          <cell r="I914"/>
          <cell r="J914"/>
          <cell r="K914"/>
          <cell r="L914"/>
          <cell r="M914"/>
          <cell r="N914"/>
          <cell r="O914"/>
          <cell r="P914"/>
          <cell r="Q914"/>
          <cell r="R914"/>
          <cell r="S914"/>
          <cell r="T914"/>
          <cell r="U914"/>
          <cell r="V914"/>
          <cell r="W914"/>
          <cell r="X914"/>
          <cell r="Y914"/>
          <cell r="Z914"/>
          <cell r="AA914"/>
          <cell r="AB914"/>
          <cell r="AC914"/>
          <cell r="AD914"/>
          <cell r="AE914"/>
          <cell r="AF914"/>
          <cell r="AG914"/>
          <cell r="AH914"/>
          <cell r="AI914"/>
          <cell r="AJ914"/>
          <cell r="AK914"/>
          <cell r="AL914"/>
          <cell r="AM914" t="str">
            <v>#¡VALOR!</v>
          </cell>
          <cell r="AN914">
            <v>0</v>
          </cell>
          <cell r="AO914"/>
          <cell r="AP914"/>
          <cell r="AQ914"/>
          <cell r="AR914"/>
          <cell r="AS914"/>
          <cell r="AT914"/>
          <cell r="AU914"/>
          <cell r="AV914"/>
          <cell r="AW914"/>
          <cell r="AX914"/>
          <cell r="AY914"/>
          <cell r="AZ914"/>
          <cell r="BA914"/>
          <cell r="BB914"/>
          <cell r="BC914"/>
          <cell r="BD914"/>
          <cell r="BE914"/>
          <cell r="BF914"/>
          <cell r="BG914"/>
          <cell r="BH914"/>
          <cell r="BI914"/>
          <cell r="BJ914"/>
          <cell r="BK914"/>
          <cell r="BL914"/>
          <cell r="BM914"/>
          <cell r="BN914"/>
          <cell r="BO914"/>
          <cell r="BP914"/>
          <cell r="BQ914"/>
          <cell r="BR914"/>
          <cell r="BS914"/>
          <cell r="BT914"/>
          <cell r="BU914"/>
          <cell r="BV914"/>
          <cell r="BW914"/>
          <cell r="BX914"/>
          <cell r="BY914"/>
          <cell r="BZ914"/>
          <cell r="CA914"/>
          <cell r="CB914"/>
          <cell r="CC914"/>
          <cell r="CD914"/>
          <cell r="CE914"/>
          <cell r="CF914"/>
          <cell r="CG914"/>
          <cell r="CH914"/>
          <cell r="CI914"/>
          <cell r="CJ914"/>
          <cell r="CK914"/>
          <cell r="CL914"/>
          <cell r="CM914"/>
          <cell r="CN914"/>
          <cell r="CO914"/>
          <cell r="CP914"/>
          <cell r="CQ914"/>
          <cell r="CR914"/>
          <cell r="CS914"/>
          <cell r="CT914"/>
          <cell r="CU914"/>
          <cell r="CV914"/>
          <cell r="CW914"/>
          <cell r="CX914"/>
          <cell r="CY914"/>
          <cell r="CZ914"/>
          <cell r="DA914"/>
          <cell r="DB914"/>
          <cell r="DC914"/>
          <cell r="DD914"/>
          <cell r="DE914"/>
          <cell r="DF914"/>
          <cell r="DG914"/>
          <cell r="DH914"/>
          <cell r="DI914"/>
          <cell r="DJ914"/>
          <cell r="DK914"/>
          <cell r="DL914"/>
          <cell r="DM914"/>
          <cell r="DN914"/>
          <cell r="DO914"/>
          <cell r="DP914"/>
          <cell r="DQ914"/>
          <cell r="DR914"/>
          <cell r="DS914"/>
          <cell r="DT914"/>
          <cell r="DU914"/>
          <cell r="DV914"/>
          <cell r="DW914"/>
          <cell r="DX914"/>
          <cell r="DY914"/>
          <cell r="DZ914"/>
          <cell r="EA914"/>
          <cell r="EB914"/>
          <cell r="EC914"/>
          <cell r="ED914"/>
          <cell r="EE914"/>
          <cell r="EF914"/>
          <cell r="EG914"/>
          <cell r="EH914"/>
          <cell r="EI914"/>
          <cell r="EJ914"/>
          <cell r="EK914"/>
          <cell r="EL914"/>
          <cell r="EM914"/>
          <cell r="EN914"/>
          <cell r="EO914"/>
          <cell r="EP914"/>
          <cell r="EQ914"/>
          <cell r="ER914"/>
          <cell r="ES914"/>
          <cell r="ET914"/>
          <cell r="EU914" t="str">
            <v>$ -</v>
          </cell>
          <cell r="EV914"/>
          <cell r="EW914"/>
          <cell r="EX914"/>
          <cell r="EY914"/>
          <cell r="EZ914"/>
          <cell r="FA914"/>
          <cell r="FB914">
            <v>0</v>
          </cell>
          <cell r="FC914" t="str">
            <v>#¡VALOR!</v>
          </cell>
          <cell r="FD914">
            <v>0</v>
          </cell>
          <cell r="FE914" t="str">
            <v>$ 0</v>
          </cell>
          <cell r="FF914" t="str">
            <v>#¡VALOR!</v>
          </cell>
          <cell r="FG914" t="str">
            <v>#¡VALOR!</v>
          </cell>
          <cell r="FH914"/>
          <cell r="FI914"/>
          <cell r="FJ914" t="str">
            <v>#N/D</v>
          </cell>
          <cell r="FK914" t="str">
            <v>#N/D</v>
          </cell>
          <cell r="FL914" t="str">
            <v>$914</v>
          </cell>
          <cell r="FM914" t="str">
            <v>#N/D</v>
          </cell>
          <cell r="FN914" t="str">
            <v>#N/D</v>
          </cell>
          <cell r="FO914" t="str">
            <v>#N/D</v>
          </cell>
          <cell r="FP914" t="str">
            <v>#N/D</v>
          </cell>
          <cell r="FQ914" t="str">
            <v>#¡REF!</v>
          </cell>
          <cell r="FR914" t="str">
            <v>#N/D</v>
          </cell>
          <cell r="FS914"/>
          <cell r="FT914"/>
          <cell r="FU914"/>
          <cell r="FV914">
            <v>0</v>
          </cell>
          <cell r="FW914" t="str">
            <v>#N/D</v>
          </cell>
          <cell r="FX914"/>
          <cell r="FY914"/>
          <cell r="FZ914"/>
          <cell r="GA914"/>
          <cell r="GB914"/>
          <cell r="GC914"/>
        </row>
        <row r="915">
          <cell r="A915"/>
          <cell r="B915"/>
          <cell r="C915">
            <v>2025</v>
          </cell>
          <cell r="D915"/>
          <cell r="E915"/>
          <cell r="F915"/>
          <cell r="G915"/>
          <cell r="H915"/>
          <cell r="I915"/>
          <cell r="J915"/>
          <cell r="K915"/>
          <cell r="L915"/>
          <cell r="M915"/>
          <cell r="N915"/>
          <cell r="O915"/>
          <cell r="P915"/>
          <cell r="Q915"/>
          <cell r="R915"/>
          <cell r="S915"/>
          <cell r="T915"/>
          <cell r="U915"/>
          <cell r="V915"/>
          <cell r="W915"/>
          <cell r="X915"/>
          <cell r="Y915"/>
          <cell r="Z915"/>
          <cell r="AA915"/>
          <cell r="AB915"/>
          <cell r="AC915"/>
          <cell r="AD915"/>
          <cell r="AE915"/>
          <cell r="AF915"/>
          <cell r="AG915"/>
          <cell r="AH915"/>
          <cell r="AI915"/>
          <cell r="AJ915"/>
          <cell r="AK915"/>
          <cell r="AL915"/>
          <cell r="AM915" t="str">
            <v>#¡VALOR!</v>
          </cell>
          <cell r="AN915">
            <v>0</v>
          </cell>
          <cell r="AO915"/>
          <cell r="AP915"/>
          <cell r="AQ915"/>
          <cell r="AR915"/>
          <cell r="AS915"/>
          <cell r="AT915"/>
          <cell r="AU915"/>
          <cell r="AV915"/>
          <cell r="AW915"/>
          <cell r="AX915"/>
          <cell r="AY915"/>
          <cell r="AZ915"/>
          <cell r="BA915"/>
          <cell r="BB915"/>
          <cell r="BC915"/>
          <cell r="BD915"/>
          <cell r="BE915"/>
          <cell r="BF915"/>
          <cell r="BG915"/>
          <cell r="BH915"/>
          <cell r="BI915"/>
          <cell r="BJ915"/>
          <cell r="BK915"/>
          <cell r="BL915"/>
          <cell r="BM915"/>
          <cell r="BN915"/>
          <cell r="BO915"/>
          <cell r="BP915"/>
          <cell r="BQ915"/>
          <cell r="BR915"/>
          <cell r="BS915"/>
          <cell r="BT915"/>
          <cell r="BU915"/>
          <cell r="BV915"/>
          <cell r="BW915"/>
          <cell r="BX915"/>
          <cell r="BY915"/>
          <cell r="BZ915"/>
          <cell r="CA915"/>
          <cell r="CB915"/>
          <cell r="CC915"/>
          <cell r="CD915"/>
          <cell r="CE915"/>
          <cell r="CF915"/>
          <cell r="CG915"/>
          <cell r="CH915"/>
          <cell r="CI915"/>
          <cell r="CJ915"/>
          <cell r="CK915"/>
          <cell r="CL915"/>
          <cell r="CM915"/>
          <cell r="CN915"/>
          <cell r="CO915"/>
          <cell r="CP915"/>
          <cell r="CQ915"/>
          <cell r="CR915"/>
          <cell r="CS915"/>
          <cell r="CT915"/>
          <cell r="CU915"/>
          <cell r="CV915"/>
          <cell r="CW915"/>
          <cell r="CX915"/>
          <cell r="CY915"/>
          <cell r="CZ915"/>
          <cell r="DA915"/>
          <cell r="DB915"/>
          <cell r="DC915"/>
          <cell r="DD915"/>
          <cell r="DE915"/>
          <cell r="DF915"/>
          <cell r="DG915"/>
          <cell r="DH915"/>
          <cell r="DI915"/>
          <cell r="DJ915"/>
          <cell r="DK915"/>
          <cell r="DL915"/>
          <cell r="DM915"/>
          <cell r="DN915"/>
          <cell r="DO915"/>
          <cell r="DP915"/>
          <cell r="DQ915"/>
          <cell r="DR915"/>
          <cell r="DS915"/>
          <cell r="DT915"/>
          <cell r="DU915"/>
          <cell r="DV915"/>
          <cell r="DW915"/>
          <cell r="DX915"/>
          <cell r="DY915"/>
          <cell r="DZ915"/>
          <cell r="EA915"/>
          <cell r="EB915"/>
          <cell r="EC915"/>
          <cell r="ED915"/>
          <cell r="EE915"/>
          <cell r="EF915"/>
          <cell r="EG915"/>
          <cell r="EH915"/>
          <cell r="EI915"/>
          <cell r="EJ915"/>
          <cell r="EK915"/>
          <cell r="EL915"/>
          <cell r="EM915"/>
          <cell r="EN915"/>
          <cell r="EO915"/>
          <cell r="EP915"/>
          <cell r="EQ915"/>
          <cell r="ER915"/>
          <cell r="ES915"/>
          <cell r="ET915"/>
          <cell r="EU915" t="str">
            <v>$ -</v>
          </cell>
          <cell r="EV915"/>
          <cell r="EW915"/>
          <cell r="EX915"/>
          <cell r="EY915"/>
          <cell r="EZ915"/>
          <cell r="FA915"/>
          <cell r="FB915">
            <v>0</v>
          </cell>
          <cell r="FC915" t="str">
            <v>#¡VALOR!</v>
          </cell>
          <cell r="FD915">
            <v>0</v>
          </cell>
          <cell r="FE915" t="str">
            <v>$ 0</v>
          </cell>
          <cell r="FF915" t="str">
            <v>#¡VALOR!</v>
          </cell>
          <cell r="FG915" t="str">
            <v>#¡VALOR!</v>
          </cell>
          <cell r="FH915"/>
          <cell r="FI915"/>
          <cell r="FJ915" t="str">
            <v>#N/D</v>
          </cell>
          <cell r="FK915" t="str">
            <v>#N/D</v>
          </cell>
          <cell r="FL915" t="str">
            <v>$915</v>
          </cell>
          <cell r="FM915" t="str">
            <v>#N/D</v>
          </cell>
          <cell r="FN915" t="str">
            <v>#N/D</v>
          </cell>
          <cell r="FO915" t="str">
            <v>#N/D</v>
          </cell>
          <cell r="FP915" t="str">
            <v>#N/D</v>
          </cell>
          <cell r="FQ915" t="str">
            <v>#¡REF!</v>
          </cell>
          <cell r="FR915" t="str">
            <v>#N/D</v>
          </cell>
          <cell r="FS915"/>
          <cell r="FT915"/>
          <cell r="FU915"/>
          <cell r="FV915">
            <v>0</v>
          </cell>
          <cell r="FW915" t="str">
            <v>#N/D</v>
          </cell>
          <cell r="FX915"/>
          <cell r="FY915"/>
          <cell r="FZ915"/>
          <cell r="GA915"/>
          <cell r="GB915"/>
          <cell r="GC915"/>
        </row>
        <row r="916">
          <cell r="A916"/>
          <cell r="B916"/>
          <cell r="C916">
            <v>2025</v>
          </cell>
          <cell r="D916"/>
          <cell r="E916"/>
          <cell r="F916"/>
          <cell r="G916"/>
          <cell r="H916"/>
          <cell r="I916"/>
          <cell r="J916"/>
          <cell r="K916"/>
          <cell r="L916"/>
          <cell r="M916"/>
          <cell r="N916"/>
          <cell r="O916"/>
          <cell r="P916"/>
          <cell r="Q916"/>
          <cell r="R916"/>
          <cell r="S916"/>
          <cell r="T916"/>
          <cell r="U916"/>
          <cell r="V916"/>
          <cell r="W916"/>
          <cell r="X916"/>
          <cell r="Y916"/>
          <cell r="Z916"/>
          <cell r="AA916"/>
          <cell r="AB916"/>
          <cell r="AC916"/>
          <cell r="AD916"/>
          <cell r="AE916"/>
          <cell r="AF916"/>
          <cell r="AG916"/>
          <cell r="AH916"/>
          <cell r="AI916"/>
          <cell r="AJ916"/>
          <cell r="AK916"/>
          <cell r="AL916"/>
          <cell r="AM916" t="str">
            <v>#¡VALOR!</v>
          </cell>
          <cell r="AN916">
            <v>0</v>
          </cell>
          <cell r="AO916"/>
          <cell r="AP916"/>
          <cell r="AQ916"/>
          <cell r="AR916"/>
          <cell r="AS916"/>
          <cell r="AT916"/>
          <cell r="AU916"/>
          <cell r="AV916"/>
          <cell r="AW916"/>
          <cell r="AX916"/>
          <cell r="AY916"/>
          <cell r="AZ916"/>
          <cell r="BA916"/>
          <cell r="BB916"/>
          <cell r="BC916"/>
          <cell r="BD916"/>
          <cell r="BE916"/>
          <cell r="BF916"/>
          <cell r="BG916"/>
          <cell r="BH916"/>
          <cell r="BI916"/>
          <cell r="BJ916"/>
          <cell r="BK916"/>
          <cell r="BL916"/>
          <cell r="BM916"/>
          <cell r="BN916"/>
          <cell r="BO916"/>
          <cell r="BP916"/>
          <cell r="BQ916"/>
          <cell r="BR916"/>
          <cell r="BS916"/>
          <cell r="BT916"/>
          <cell r="BU916"/>
          <cell r="BV916"/>
          <cell r="BW916"/>
          <cell r="BX916"/>
          <cell r="BY916"/>
          <cell r="BZ916"/>
          <cell r="CA916"/>
          <cell r="CB916"/>
          <cell r="CC916"/>
          <cell r="CD916"/>
          <cell r="CE916"/>
          <cell r="CF916"/>
          <cell r="CG916"/>
          <cell r="CH916"/>
          <cell r="CI916"/>
          <cell r="CJ916"/>
          <cell r="CK916"/>
          <cell r="CL916"/>
          <cell r="CM916"/>
          <cell r="CN916"/>
          <cell r="CO916"/>
          <cell r="CP916"/>
          <cell r="CQ916"/>
          <cell r="CR916"/>
          <cell r="CS916"/>
          <cell r="CT916"/>
          <cell r="CU916"/>
          <cell r="CV916"/>
          <cell r="CW916"/>
          <cell r="CX916"/>
          <cell r="CY916"/>
          <cell r="CZ916"/>
          <cell r="DA916"/>
          <cell r="DB916"/>
          <cell r="DC916"/>
          <cell r="DD916"/>
          <cell r="DE916"/>
          <cell r="DF916"/>
          <cell r="DG916"/>
          <cell r="DH916"/>
          <cell r="DI916"/>
          <cell r="DJ916"/>
          <cell r="DK916"/>
          <cell r="DL916"/>
          <cell r="DM916"/>
          <cell r="DN916"/>
          <cell r="DO916"/>
          <cell r="DP916"/>
          <cell r="DQ916"/>
          <cell r="DR916"/>
          <cell r="DS916"/>
          <cell r="DT916"/>
          <cell r="DU916"/>
          <cell r="DV916"/>
          <cell r="DW916"/>
          <cell r="DX916"/>
          <cell r="DY916"/>
          <cell r="DZ916"/>
          <cell r="EA916"/>
          <cell r="EB916"/>
          <cell r="EC916"/>
          <cell r="ED916"/>
          <cell r="EE916"/>
          <cell r="EF916"/>
          <cell r="EG916"/>
          <cell r="EH916"/>
          <cell r="EI916"/>
          <cell r="EJ916"/>
          <cell r="EK916"/>
          <cell r="EL916"/>
          <cell r="EM916"/>
          <cell r="EN916"/>
          <cell r="EO916"/>
          <cell r="EP916"/>
          <cell r="EQ916"/>
          <cell r="ER916"/>
          <cell r="ES916"/>
          <cell r="ET916"/>
          <cell r="EU916" t="str">
            <v>$ -</v>
          </cell>
          <cell r="EV916"/>
          <cell r="EW916"/>
          <cell r="EX916"/>
          <cell r="EY916"/>
          <cell r="EZ916"/>
          <cell r="FA916"/>
          <cell r="FB916">
            <v>0</v>
          </cell>
          <cell r="FC916" t="str">
            <v>#¡VALOR!</v>
          </cell>
          <cell r="FD916">
            <v>0</v>
          </cell>
          <cell r="FE916" t="str">
            <v>$ 0</v>
          </cell>
          <cell r="FF916" t="str">
            <v>#¡VALOR!</v>
          </cell>
          <cell r="FG916" t="str">
            <v>#¡VALOR!</v>
          </cell>
          <cell r="FH916"/>
          <cell r="FI916"/>
          <cell r="FJ916" t="str">
            <v>#N/D</v>
          </cell>
          <cell r="FK916" t="str">
            <v>#N/D</v>
          </cell>
          <cell r="FL916" t="str">
            <v>$916</v>
          </cell>
          <cell r="FM916" t="str">
            <v>#N/D</v>
          </cell>
          <cell r="FN916" t="str">
            <v>#N/D</v>
          </cell>
          <cell r="FO916" t="str">
            <v>#N/D</v>
          </cell>
          <cell r="FP916" t="str">
            <v>#N/D</v>
          </cell>
          <cell r="FQ916" t="str">
            <v>#¡REF!</v>
          </cell>
          <cell r="FR916" t="str">
            <v>#N/D</v>
          </cell>
          <cell r="FS916"/>
          <cell r="FT916"/>
          <cell r="FU916"/>
          <cell r="FV916">
            <v>0</v>
          </cell>
          <cell r="FW916" t="str">
            <v>#N/D</v>
          </cell>
          <cell r="FX916"/>
          <cell r="FY916"/>
          <cell r="FZ916"/>
          <cell r="GA916"/>
          <cell r="GB916"/>
          <cell r="GC916"/>
        </row>
        <row r="917">
          <cell r="A917"/>
          <cell r="B917"/>
          <cell r="C917">
            <v>2025</v>
          </cell>
          <cell r="D917"/>
          <cell r="E917"/>
          <cell r="F917"/>
          <cell r="G917"/>
          <cell r="H917"/>
          <cell r="I917"/>
          <cell r="J917"/>
          <cell r="K917"/>
          <cell r="L917"/>
          <cell r="M917"/>
          <cell r="N917"/>
          <cell r="O917"/>
          <cell r="P917"/>
          <cell r="Q917"/>
          <cell r="R917"/>
          <cell r="S917"/>
          <cell r="T917"/>
          <cell r="U917"/>
          <cell r="V917"/>
          <cell r="W917"/>
          <cell r="X917"/>
          <cell r="Y917"/>
          <cell r="Z917"/>
          <cell r="AA917"/>
          <cell r="AB917"/>
          <cell r="AC917"/>
          <cell r="AD917"/>
          <cell r="AE917"/>
          <cell r="AF917"/>
          <cell r="AG917"/>
          <cell r="AH917"/>
          <cell r="AI917"/>
          <cell r="AJ917"/>
          <cell r="AK917"/>
          <cell r="AL917"/>
          <cell r="AM917" t="str">
            <v>#¡VALOR!</v>
          </cell>
          <cell r="AN917">
            <v>0</v>
          </cell>
          <cell r="AO917"/>
          <cell r="AP917"/>
          <cell r="AQ917"/>
          <cell r="AR917"/>
          <cell r="AS917"/>
          <cell r="AT917"/>
          <cell r="AU917"/>
          <cell r="AV917"/>
          <cell r="AW917"/>
          <cell r="AX917"/>
          <cell r="AY917"/>
          <cell r="AZ917"/>
          <cell r="BA917"/>
          <cell r="BB917"/>
          <cell r="BC917"/>
          <cell r="BD917"/>
          <cell r="BE917"/>
          <cell r="BF917"/>
          <cell r="BG917"/>
          <cell r="BH917"/>
          <cell r="BI917"/>
          <cell r="BJ917"/>
          <cell r="BK917"/>
          <cell r="BL917"/>
          <cell r="BM917"/>
          <cell r="BN917"/>
          <cell r="BO917"/>
          <cell r="BP917"/>
          <cell r="BQ917"/>
          <cell r="BR917"/>
          <cell r="BS917"/>
          <cell r="BT917"/>
          <cell r="BU917"/>
          <cell r="BV917"/>
          <cell r="BW917"/>
          <cell r="BX917"/>
          <cell r="BY917"/>
          <cell r="BZ917"/>
          <cell r="CA917"/>
          <cell r="CB917"/>
          <cell r="CC917"/>
          <cell r="CD917"/>
          <cell r="CE917"/>
          <cell r="CF917"/>
          <cell r="CG917"/>
          <cell r="CH917"/>
          <cell r="CI917"/>
          <cell r="CJ917"/>
          <cell r="CK917"/>
          <cell r="CL917"/>
          <cell r="CM917"/>
          <cell r="CN917"/>
          <cell r="CO917"/>
          <cell r="CP917"/>
          <cell r="CQ917"/>
          <cell r="CR917"/>
          <cell r="CS917"/>
          <cell r="CT917"/>
          <cell r="CU917"/>
          <cell r="CV917"/>
          <cell r="CW917"/>
          <cell r="CX917"/>
          <cell r="CY917"/>
          <cell r="CZ917"/>
          <cell r="DA917"/>
          <cell r="DB917"/>
          <cell r="DC917"/>
          <cell r="DD917"/>
          <cell r="DE917"/>
          <cell r="DF917"/>
          <cell r="DG917"/>
          <cell r="DH917"/>
          <cell r="DI917"/>
          <cell r="DJ917"/>
          <cell r="DK917"/>
          <cell r="DL917"/>
          <cell r="DM917"/>
          <cell r="DN917"/>
          <cell r="DO917"/>
          <cell r="DP917"/>
          <cell r="DQ917"/>
          <cell r="DR917"/>
          <cell r="DS917"/>
          <cell r="DT917"/>
          <cell r="DU917"/>
          <cell r="DV917"/>
          <cell r="DW917"/>
          <cell r="DX917"/>
          <cell r="DY917"/>
          <cell r="DZ917"/>
          <cell r="EA917"/>
          <cell r="EB917"/>
          <cell r="EC917"/>
          <cell r="ED917"/>
          <cell r="EE917"/>
          <cell r="EF917"/>
          <cell r="EG917"/>
          <cell r="EH917"/>
          <cell r="EI917"/>
          <cell r="EJ917"/>
          <cell r="EK917"/>
          <cell r="EL917"/>
          <cell r="EM917"/>
          <cell r="EN917"/>
          <cell r="EO917"/>
          <cell r="EP917"/>
          <cell r="EQ917"/>
          <cell r="ER917"/>
          <cell r="ES917"/>
          <cell r="ET917"/>
          <cell r="EU917" t="str">
            <v>$ -</v>
          </cell>
          <cell r="EV917"/>
          <cell r="EW917"/>
          <cell r="EX917"/>
          <cell r="EY917"/>
          <cell r="EZ917"/>
          <cell r="FA917"/>
          <cell r="FB917">
            <v>0</v>
          </cell>
          <cell r="FC917" t="str">
            <v>#¡VALOR!</v>
          </cell>
          <cell r="FD917">
            <v>0</v>
          </cell>
          <cell r="FE917" t="str">
            <v>$ 0</v>
          </cell>
          <cell r="FF917" t="str">
            <v>#¡VALOR!</v>
          </cell>
          <cell r="FG917" t="str">
            <v>#¡VALOR!</v>
          </cell>
          <cell r="FH917"/>
          <cell r="FI917"/>
          <cell r="FJ917" t="str">
            <v>#N/D</v>
          </cell>
          <cell r="FK917" t="str">
            <v>#N/D</v>
          </cell>
          <cell r="FL917" t="str">
            <v>$917</v>
          </cell>
          <cell r="FM917" t="str">
            <v>#N/D</v>
          </cell>
          <cell r="FN917" t="str">
            <v>#N/D</v>
          </cell>
          <cell r="FO917" t="str">
            <v>#N/D</v>
          </cell>
          <cell r="FP917" t="str">
            <v>#N/D</v>
          </cell>
          <cell r="FQ917" t="str">
            <v>#¡REF!</v>
          </cell>
          <cell r="FR917" t="str">
            <v>#N/D</v>
          </cell>
          <cell r="FS917"/>
          <cell r="FT917"/>
          <cell r="FU917"/>
          <cell r="FV917">
            <v>0</v>
          </cell>
          <cell r="FW917" t="str">
            <v>#N/D</v>
          </cell>
          <cell r="FX917"/>
          <cell r="FY917"/>
          <cell r="FZ917"/>
          <cell r="GA917"/>
          <cell r="GB917"/>
          <cell r="GC917"/>
        </row>
        <row r="918">
          <cell r="A918"/>
          <cell r="B918"/>
          <cell r="C918">
            <v>2025</v>
          </cell>
          <cell r="D918"/>
          <cell r="E918"/>
          <cell r="F918"/>
          <cell r="G918"/>
          <cell r="H918"/>
          <cell r="I918"/>
          <cell r="J918"/>
          <cell r="K918"/>
          <cell r="L918"/>
          <cell r="M918"/>
          <cell r="N918"/>
          <cell r="O918"/>
          <cell r="P918"/>
          <cell r="Q918"/>
          <cell r="R918"/>
          <cell r="S918"/>
          <cell r="T918"/>
          <cell r="U918"/>
          <cell r="V918"/>
          <cell r="W918"/>
          <cell r="X918"/>
          <cell r="Y918"/>
          <cell r="Z918"/>
          <cell r="AA918"/>
          <cell r="AB918"/>
          <cell r="AC918"/>
          <cell r="AD918"/>
          <cell r="AE918"/>
          <cell r="AF918"/>
          <cell r="AG918"/>
          <cell r="AH918"/>
          <cell r="AI918"/>
          <cell r="AJ918"/>
          <cell r="AK918"/>
          <cell r="AL918"/>
          <cell r="AM918" t="str">
            <v>#¡VALOR!</v>
          </cell>
          <cell r="AN918">
            <v>0</v>
          </cell>
          <cell r="AO918"/>
          <cell r="AP918"/>
          <cell r="AQ918"/>
          <cell r="AR918"/>
          <cell r="AS918"/>
          <cell r="AT918"/>
          <cell r="AU918"/>
          <cell r="AV918"/>
          <cell r="AW918"/>
          <cell r="AX918"/>
          <cell r="AY918"/>
          <cell r="AZ918"/>
          <cell r="BA918"/>
          <cell r="BB918"/>
          <cell r="BC918"/>
          <cell r="BD918"/>
          <cell r="BE918"/>
          <cell r="BF918"/>
          <cell r="BG918"/>
          <cell r="BH918"/>
          <cell r="BI918"/>
          <cell r="BJ918"/>
          <cell r="BK918"/>
          <cell r="BL918"/>
          <cell r="BM918"/>
          <cell r="BN918"/>
          <cell r="BO918"/>
          <cell r="BP918"/>
          <cell r="BQ918"/>
          <cell r="BR918"/>
          <cell r="BS918"/>
          <cell r="BT918"/>
          <cell r="BU918"/>
          <cell r="BV918"/>
          <cell r="BW918"/>
          <cell r="BX918"/>
          <cell r="BY918"/>
          <cell r="BZ918"/>
          <cell r="CA918"/>
          <cell r="CB918"/>
          <cell r="CC918"/>
          <cell r="CD918"/>
          <cell r="CE918"/>
          <cell r="CF918"/>
          <cell r="CG918"/>
          <cell r="CH918"/>
          <cell r="CI918"/>
          <cell r="CJ918"/>
          <cell r="CK918"/>
          <cell r="CL918"/>
          <cell r="CM918"/>
          <cell r="CN918"/>
          <cell r="CO918"/>
          <cell r="CP918"/>
          <cell r="CQ918"/>
          <cell r="CR918"/>
          <cell r="CS918"/>
          <cell r="CT918"/>
          <cell r="CU918"/>
          <cell r="CV918"/>
          <cell r="CW918"/>
          <cell r="CX918"/>
          <cell r="CY918"/>
          <cell r="CZ918"/>
          <cell r="DA918"/>
          <cell r="DB918"/>
          <cell r="DC918"/>
          <cell r="DD918"/>
          <cell r="DE918"/>
          <cell r="DF918"/>
          <cell r="DG918"/>
          <cell r="DH918"/>
          <cell r="DI918"/>
          <cell r="DJ918"/>
          <cell r="DK918"/>
          <cell r="DL918"/>
          <cell r="DM918"/>
          <cell r="DN918"/>
          <cell r="DO918"/>
          <cell r="DP918"/>
          <cell r="DQ918"/>
          <cell r="DR918"/>
          <cell r="DS918"/>
          <cell r="DT918"/>
          <cell r="DU918"/>
          <cell r="DV918"/>
          <cell r="DW918"/>
          <cell r="DX918"/>
          <cell r="DY918"/>
          <cell r="DZ918"/>
          <cell r="EA918"/>
          <cell r="EB918"/>
          <cell r="EC918"/>
          <cell r="ED918"/>
          <cell r="EE918"/>
          <cell r="EF918"/>
          <cell r="EG918"/>
          <cell r="EH918"/>
          <cell r="EI918"/>
          <cell r="EJ918"/>
          <cell r="EK918"/>
          <cell r="EL918"/>
          <cell r="EM918"/>
          <cell r="EN918"/>
          <cell r="EO918"/>
          <cell r="EP918"/>
          <cell r="EQ918"/>
          <cell r="ER918"/>
          <cell r="ES918"/>
          <cell r="ET918"/>
          <cell r="EU918" t="str">
            <v>$ -</v>
          </cell>
          <cell r="EV918"/>
          <cell r="EW918"/>
          <cell r="EX918"/>
          <cell r="EY918"/>
          <cell r="EZ918"/>
          <cell r="FA918"/>
          <cell r="FB918">
            <v>0</v>
          </cell>
          <cell r="FC918" t="str">
            <v>#¡VALOR!</v>
          </cell>
          <cell r="FD918">
            <v>0</v>
          </cell>
          <cell r="FE918" t="str">
            <v>$ 0</v>
          </cell>
          <cell r="FF918" t="str">
            <v>#¡VALOR!</v>
          </cell>
          <cell r="FG918" t="str">
            <v>#¡VALOR!</v>
          </cell>
          <cell r="FH918"/>
          <cell r="FI918"/>
          <cell r="FJ918" t="str">
            <v>#N/D</v>
          </cell>
          <cell r="FK918" t="str">
            <v>#N/D</v>
          </cell>
          <cell r="FL918" t="str">
            <v>$918</v>
          </cell>
          <cell r="FM918" t="str">
            <v>#N/D</v>
          </cell>
          <cell r="FN918" t="str">
            <v>#N/D</v>
          </cell>
          <cell r="FO918" t="str">
            <v>#N/D</v>
          </cell>
          <cell r="FP918" t="str">
            <v>#N/D</v>
          </cell>
          <cell r="FQ918" t="str">
            <v>#¡REF!</v>
          </cell>
          <cell r="FR918" t="str">
            <v>#N/D</v>
          </cell>
          <cell r="FS918"/>
          <cell r="FT918"/>
          <cell r="FU918"/>
          <cell r="FV918">
            <v>0</v>
          </cell>
          <cell r="FW918" t="str">
            <v>#N/D</v>
          </cell>
          <cell r="FX918"/>
          <cell r="FY918"/>
          <cell r="FZ918"/>
          <cell r="GA918"/>
          <cell r="GB918"/>
          <cell r="GC918"/>
        </row>
        <row r="919">
          <cell r="A919"/>
          <cell r="B919"/>
          <cell r="C919">
            <v>2025</v>
          </cell>
          <cell r="D919"/>
          <cell r="E919"/>
          <cell r="F919"/>
          <cell r="G919"/>
          <cell r="H919"/>
          <cell r="I919"/>
          <cell r="J919"/>
          <cell r="K919"/>
          <cell r="L919"/>
          <cell r="M919"/>
          <cell r="N919"/>
          <cell r="O919"/>
          <cell r="P919"/>
          <cell r="Q919"/>
          <cell r="R919"/>
          <cell r="S919"/>
          <cell r="T919"/>
          <cell r="U919"/>
          <cell r="V919"/>
          <cell r="W919"/>
          <cell r="X919"/>
          <cell r="Y919"/>
          <cell r="Z919"/>
          <cell r="AA919"/>
          <cell r="AB919"/>
          <cell r="AC919"/>
          <cell r="AD919"/>
          <cell r="AE919"/>
          <cell r="AF919"/>
          <cell r="AG919"/>
          <cell r="AH919"/>
          <cell r="AI919"/>
          <cell r="AJ919"/>
          <cell r="AK919"/>
          <cell r="AL919"/>
          <cell r="AM919" t="str">
            <v>#¡VALOR!</v>
          </cell>
          <cell r="AN919">
            <v>0</v>
          </cell>
          <cell r="AO919"/>
          <cell r="AP919"/>
          <cell r="AQ919"/>
          <cell r="AR919"/>
          <cell r="AS919"/>
          <cell r="AT919"/>
          <cell r="AU919"/>
          <cell r="AV919"/>
          <cell r="AW919"/>
          <cell r="AX919"/>
          <cell r="AY919"/>
          <cell r="AZ919"/>
          <cell r="BA919"/>
          <cell r="BB919"/>
          <cell r="BC919"/>
          <cell r="BD919"/>
          <cell r="BE919"/>
          <cell r="BF919"/>
          <cell r="BG919"/>
          <cell r="BH919"/>
          <cell r="BI919"/>
          <cell r="BJ919"/>
          <cell r="BK919"/>
          <cell r="BL919"/>
          <cell r="BM919"/>
          <cell r="BN919"/>
          <cell r="BO919"/>
          <cell r="BP919"/>
          <cell r="BQ919"/>
          <cell r="BR919"/>
          <cell r="BS919"/>
          <cell r="BT919"/>
          <cell r="BU919"/>
          <cell r="BV919"/>
          <cell r="BW919"/>
          <cell r="BX919"/>
          <cell r="BY919"/>
          <cell r="BZ919"/>
          <cell r="CA919"/>
          <cell r="CB919"/>
          <cell r="CC919"/>
          <cell r="CD919"/>
          <cell r="CE919"/>
          <cell r="CF919"/>
          <cell r="CG919"/>
          <cell r="CH919"/>
          <cell r="CI919"/>
          <cell r="CJ919"/>
          <cell r="CK919"/>
          <cell r="CL919"/>
          <cell r="CM919"/>
          <cell r="CN919"/>
          <cell r="CO919"/>
          <cell r="CP919"/>
          <cell r="CQ919"/>
          <cell r="CR919"/>
          <cell r="CS919"/>
          <cell r="CT919"/>
          <cell r="CU919"/>
          <cell r="CV919"/>
          <cell r="CW919"/>
          <cell r="CX919"/>
          <cell r="CY919"/>
          <cell r="CZ919"/>
          <cell r="DA919"/>
          <cell r="DB919"/>
          <cell r="DC919"/>
          <cell r="DD919"/>
          <cell r="DE919"/>
          <cell r="DF919"/>
          <cell r="DG919"/>
          <cell r="DH919"/>
          <cell r="DI919"/>
          <cell r="DJ919"/>
          <cell r="DK919"/>
          <cell r="DL919"/>
          <cell r="DM919"/>
          <cell r="DN919"/>
          <cell r="DO919"/>
          <cell r="DP919"/>
          <cell r="DQ919"/>
          <cell r="DR919"/>
          <cell r="DS919"/>
          <cell r="DT919"/>
          <cell r="DU919"/>
          <cell r="DV919"/>
          <cell r="DW919"/>
          <cell r="DX919"/>
          <cell r="DY919"/>
          <cell r="DZ919"/>
          <cell r="EA919"/>
          <cell r="EB919"/>
          <cell r="EC919"/>
          <cell r="ED919"/>
          <cell r="EE919"/>
          <cell r="EF919"/>
          <cell r="EG919"/>
          <cell r="EH919"/>
          <cell r="EI919"/>
          <cell r="EJ919"/>
          <cell r="EK919"/>
          <cell r="EL919"/>
          <cell r="EM919"/>
          <cell r="EN919"/>
          <cell r="EO919"/>
          <cell r="EP919"/>
          <cell r="EQ919"/>
          <cell r="ER919"/>
          <cell r="ES919"/>
          <cell r="ET919"/>
          <cell r="EU919" t="str">
            <v>$ -</v>
          </cell>
          <cell r="EV919"/>
          <cell r="EW919"/>
          <cell r="EX919"/>
          <cell r="EY919"/>
          <cell r="EZ919"/>
          <cell r="FA919"/>
          <cell r="FB919">
            <v>0</v>
          </cell>
          <cell r="FC919" t="str">
            <v>#¡VALOR!</v>
          </cell>
          <cell r="FD919">
            <v>0</v>
          </cell>
          <cell r="FE919" t="str">
            <v>$ 0</v>
          </cell>
          <cell r="FF919" t="str">
            <v>#¡VALOR!</v>
          </cell>
          <cell r="FG919" t="str">
            <v>#¡VALOR!</v>
          </cell>
          <cell r="FH919"/>
          <cell r="FI919"/>
          <cell r="FJ919" t="str">
            <v>#N/D</v>
          </cell>
          <cell r="FK919" t="str">
            <v>#N/D</v>
          </cell>
          <cell r="FL919" t="str">
            <v>$919</v>
          </cell>
          <cell r="FM919" t="str">
            <v>#N/D</v>
          </cell>
          <cell r="FN919" t="str">
            <v>#N/D</v>
          </cell>
          <cell r="FO919" t="str">
            <v>#N/D</v>
          </cell>
          <cell r="FP919" t="str">
            <v>#N/D</v>
          </cell>
          <cell r="FQ919" t="str">
            <v>#¡REF!</v>
          </cell>
          <cell r="FR919" t="str">
            <v>#N/D</v>
          </cell>
          <cell r="FS919"/>
          <cell r="FT919"/>
          <cell r="FU919"/>
          <cell r="FV919">
            <v>0</v>
          </cell>
          <cell r="FW919" t="str">
            <v>#N/D</v>
          </cell>
          <cell r="FX919"/>
          <cell r="FY919"/>
          <cell r="FZ919"/>
          <cell r="GA919"/>
          <cell r="GB919"/>
          <cell r="GC919"/>
        </row>
        <row r="920">
          <cell r="A920"/>
          <cell r="B920"/>
          <cell r="C920">
            <v>2025</v>
          </cell>
          <cell r="D920"/>
          <cell r="E920"/>
          <cell r="F920"/>
          <cell r="G920"/>
          <cell r="H920"/>
          <cell r="I920"/>
          <cell r="J920"/>
          <cell r="K920"/>
          <cell r="L920"/>
          <cell r="M920"/>
          <cell r="N920"/>
          <cell r="O920"/>
          <cell r="P920"/>
          <cell r="Q920"/>
          <cell r="R920"/>
          <cell r="S920"/>
          <cell r="T920"/>
          <cell r="U920"/>
          <cell r="V920"/>
          <cell r="W920"/>
          <cell r="X920"/>
          <cell r="Y920"/>
          <cell r="Z920"/>
          <cell r="AA920"/>
          <cell r="AB920"/>
          <cell r="AC920"/>
          <cell r="AD920"/>
          <cell r="AE920"/>
          <cell r="AF920"/>
          <cell r="AG920"/>
          <cell r="AH920"/>
          <cell r="AI920"/>
          <cell r="AJ920"/>
          <cell r="AK920"/>
          <cell r="AL920"/>
          <cell r="AM920" t="str">
            <v>#¡VALOR!</v>
          </cell>
          <cell r="AN920">
            <v>0</v>
          </cell>
          <cell r="AO920"/>
          <cell r="AP920"/>
          <cell r="AQ920"/>
          <cell r="AR920"/>
          <cell r="AS920"/>
          <cell r="AT920"/>
          <cell r="AU920"/>
          <cell r="AV920"/>
          <cell r="AW920"/>
          <cell r="AX920"/>
          <cell r="AY920"/>
          <cell r="AZ920"/>
          <cell r="BA920"/>
          <cell r="BB920"/>
          <cell r="BC920"/>
          <cell r="BD920"/>
          <cell r="BE920"/>
          <cell r="BF920"/>
          <cell r="BG920"/>
          <cell r="BH920"/>
          <cell r="BI920"/>
          <cell r="BJ920"/>
          <cell r="BK920"/>
          <cell r="BL920"/>
          <cell r="BM920"/>
          <cell r="BN920"/>
          <cell r="BO920"/>
          <cell r="BP920"/>
          <cell r="BQ920"/>
          <cell r="BR920"/>
          <cell r="BS920"/>
          <cell r="BT920"/>
          <cell r="BU920"/>
          <cell r="BV920"/>
          <cell r="BW920"/>
          <cell r="BX920"/>
          <cell r="BY920"/>
          <cell r="BZ920"/>
          <cell r="CA920"/>
          <cell r="CB920"/>
          <cell r="CC920"/>
          <cell r="CD920"/>
          <cell r="CE920"/>
          <cell r="CF920"/>
          <cell r="CG920"/>
          <cell r="CH920"/>
          <cell r="CI920"/>
          <cell r="CJ920"/>
          <cell r="CK920"/>
          <cell r="CL920"/>
          <cell r="CM920"/>
          <cell r="CN920"/>
          <cell r="CO920"/>
          <cell r="CP920"/>
          <cell r="CQ920"/>
          <cell r="CR920"/>
          <cell r="CS920"/>
          <cell r="CT920"/>
          <cell r="CU920"/>
          <cell r="CV920"/>
          <cell r="CW920"/>
          <cell r="CX920"/>
          <cell r="CY920"/>
          <cell r="CZ920"/>
          <cell r="DA920"/>
          <cell r="DB920"/>
          <cell r="DC920"/>
          <cell r="DD920"/>
          <cell r="DE920"/>
          <cell r="DF920"/>
          <cell r="DG920"/>
          <cell r="DH920"/>
          <cell r="DI920"/>
          <cell r="DJ920"/>
          <cell r="DK920"/>
          <cell r="DL920"/>
          <cell r="DM920"/>
          <cell r="DN920"/>
          <cell r="DO920"/>
          <cell r="DP920"/>
          <cell r="DQ920"/>
          <cell r="DR920"/>
          <cell r="DS920"/>
          <cell r="DT920"/>
          <cell r="DU920"/>
          <cell r="DV920"/>
          <cell r="DW920"/>
          <cell r="DX920"/>
          <cell r="DY920"/>
          <cell r="DZ920"/>
          <cell r="EA920"/>
          <cell r="EB920"/>
          <cell r="EC920"/>
          <cell r="ED920"/>
          <cell r="EE920"/>
          <cell r="EF920"/>
          <cell r="EG920"/>
          <cell r="EH920"/>
          <cell r="EI920"/>
          <cell r="EJ920"/>
          <cell r="EK920"/>
          <cell r="EL920"/>
          <cell r="EM920"/>
          <cell r="EN920"/>
          <cell r="EO920"/>
          <cell r="EP920"/>
          <cell r="EQ920"/>
          <cell r="ER920"/>
          <cell r="ES920"/>
          <cell r="ET920"/>
          <cell r="EU920" t="str">
            <v>$ -</v>
          </cell>
          <cell r="EV920"/>
          <cell r="EW920"/>
          <cell r="EX920"/>
          <cell r="EY920"/>
          <cell r="EZ920"/>
          <cell r="FA920"/>
          <cell r="FB920">
            <v>0</v>
          </cell>
          <cell r="FC920" t="str">
            <v>#¡VALOR!</v>
          </cell>
          <cell r="FD920">
            <v>0</v>
          </cell>
          <cell r="FE920" t="str">
            <v>$ 0</v>
          </cell>
          <cell r="FF920" t="str">
            <v>#¡VALOR!</v>
          </cell>
          <cell r="FG920" t="str">
            <v>#¡VALOR!</v>
          </cell>
          <cell r="FH920"/>
          <cell r="FI920"/>
          <cell r="FJ920" t="str">
            <v>#N/D</v>
          </cell>
          <cell r="FK920" t="str">
            <v>#N/D</v>
          </cell>
          <cell r="FL920" t="str">
            <v>$920</v>
          </cell>
          <cell r="FM920" t="str">
            <v>#N/D</v>
          </cell>
          <cell r="FN920" t="str">
            <v>#N/D</v>
          </cell>
          <cell r="FO920" t="str">
            <v>#N/D</v>
          </cell>
          <cell r="FP920" t="str">
            <v>#N/D</v>
          </cell>
          <cell r="FQ920" t="str">
            <v>#¡REF!</v>
          </cell>
          <cell r="FR920" t="str">
            <v>#N/D</v>
          </cell>
          <cell r="FS920"/>
          <cell r="FT920"/>
          <cell r="FU920"/>
          <cell r="FV920">
            <v>0</v>
          </cell>
          <cell r="FW920" t="str">
            <v>#N/D</v>
          </cell>
          <cell r="FX920"/>
          <cell r="FY920"/>
          <cell r="FZ920"/>
          <cell r="GA920"/>
          <cell r="GB920"/>
          <cell r="GC920"/>
        </row>
        <row r="921">
          <cell r="A921"/>
          <cell r="B921"/>
          <cell r="C921">
            <v>2025</v>
          </cell>
          <cell r="D921"/>
          <cell r="E921"/>
          <cell r="F921"/>
          <cell r="G921"/>
          <cell r="H921"/>
          <cell r="I921"/>
          <cell r="J921"/>
          <cell r="K921"/>
          <cell r="L921"/>
          <cell r="M921"/>
          <cell r="N921"/>
          <cell r="O921"/>
          <cell r="P921"/>
          <cell r="Q921"/>
          <cell r="R921"/>
          <cell r="S921"/>
          <cell r="T921"/>
          <cell r="U921"/>
          <cell r="V921"/>
          <cell r="W921"/>
          <cell r="X921"/>
          <cell r="Y921"/>
          <cell r="Z921"/>
          <cell r="AA921"/>
          <cell r="AB921"/>
          <cell r="AC921"/>
          <cell r="AD921"/>
          <cell r="AE921"/>
          <cell r="AF921"/>
          <cell r="AG921"/>
          <cell r="AH921"/>
          <cell r="AI921"/>
          <cell r="AJ921"/>
          <cell r="AK921"/>
          <cell r="AL921"/>
          <cell r="AM921" t="str">
            <v>#¡VALOR!</v>
          </cell>
          <cell r="AN921">
            <v>0</v>
          </cell>
          <cell r="AO921"/>
          <cell r="AP921"/>
          <cell r="AQ921"/>
          <cell r="AR921"/>
          <cell r="AS921"/>
          <cell r="AT921"/>
          <cell r="AU921"/>
          <cell r="AV921"/>
          <cell r="AW921"/>
          <cell r="AX921"/>
          <cell r="AY921"/>
          <cell r="AZ921"/>
          <cell r="BA921"/>
          <cell r="BB921"/>
          <cell r="BC921"/>
          <cell r="BD921"/>
          <cell r="BE921"/>
          <cell r="BF921"/>
          <cell r="BG921"/>
          <cell r="BH921"/>
          <cell r="BI921"/>
          <cell r="BJ921"/>
          <cell r="BK921"/>
          <cell r="BL921"/>
          <cell r="BM921"/>
          <cell r="BN921"/>
          <cell r="BO921"/>
          <cell r="BP921"/>
          <cell r="BQ921"/>
          <cell r="BR921"/>
          <cell r="BS921"/>
          <cell r="BT921"/>
          <cell r="BU921"/>
          <cell r="BV921"/>
          <cell r="BW921"/>
          <cell r="BX921"/>
          <cell r="BY921"/>
          <cell r="BZ921"/>
          <cell r="CA921"/>
          <cell r="CB921"/>
          <cell r="CC921"/>
          <cell r="CD921"/>
          <cell r="CE921"/>
          <cell r="CF921"/>
          <cell r="CG921"/>
          <cell r="CH921"/>
          <cell r="CI921"/>
          <cell r="CJ921"/>
          <cell r="CK921"/>
          <cell r="CL921"/>
          <cell r="CM921"/>
          <cell r="CN921"/>
          <cell r="CO921"/>
          <cell r="CP921"/>
          <cell r="CQ921"/>
          <cell r="CR921"/>
          <cell r="CS921"/>
          <cell r="CT921"/>
          <cell r="CU921"/>
          <cell r="CV921"/>
          <cell r="CW921"/>
          <cell r="CX921"/>
          <cell r="CY921"/>
          <cell r="CZ921"/>
          <cell r="DA921"/>
          <cell r="DB921"/>
          <cell r="DC921"/>
          <cell r="DD921"/>
          <cell r="DE921"/>
          <cell r="DF921"/>
          <cell r="DG921"/>
          <cell r="DH921"/>
          <cell r="DI921"/>
          <cell r="DJ921"/>
          <cell r="DK921"/>
          <cell r="DL921"/>
          <cell r="DM921"/>
          <cell r="DN921"/>
          <cell r="DO921"/>
          <cell r="DP921"/>
          <cell r="DQ921"/>
          <cell r="DR921"/>
          <cell r="DS921"/>
          <cell r="DT921"/>
          <cell r="DU921"/>
          <cell r="DV921"/>
          <cell r="DW921"/>
          <cell r="DX921"/>
          <cell r="DY921"/>
          <cell r="DZ921"/>
          <cell r="EA921"/>
          <cell r="EB921"/>
          <cell r="EC921"/>
          <cell r="ED921"/>
          <cell r="EE921"/>
          <cell r="EF921"/>
          <cell r="EG921"/>
          <cell r="EH921"/>
          <cell r="EI921"/>
          <cell r="EJ921"/>
          <cell r="EK921"/>
          <cell r="EL921"/>
          <cell r="EM921"/>
          <cell r="EN921"/>
          <cell r="EO921"/>
          <cell r="EP921"/>
          <cell r="EQ921"/>
          <cell r="ER921"/>
          <cell r="ES921"/>
          <cell r="ET921"/>
          <cell r="EU921" t="str">
            <v>$ -</v>
          </cell>
          <cell r="EV921"/>
          <cell r="EW921"/>
          <cell r="EX921"/>
          <cell r="EY921"/>
          <cell r="EZ921"/>
          <cell r="FA921"/>
          <cell r="FB921">
            <v>0</v>
          </cell>
          <cell r="FC921" t="str">
            <v>#¡VALOR!</v>
          </cell>
          <cell r="FD921">
            <v>0</v>
          </cell>
          <cell r="FE921" t="str">
            <v>$ 0</v>
          </cell>
          <cell r="FF921" t="str">
            <v>#¡VALOR!</v>
          </cell>
          <cell r="FG921" t="str">
            <v>#¡VALOR!</v>
          </cell>
          <cell r="FH921"/>
          <cell r="FI921"/>
          <cell r="FJ921" t="str">
            <v>#N/D</v>
          </cell>
          <cell r="FK921" t="str">
            <v>#N/D</v>
          </cell>
          <cell r="FL921" t="str">
            <v>$921</v>
          </cell>
          <cell r="FM921" t="str">
            <v>#N/D</v>
          </cell>
          <cell r="FN921" t="str">
            <v>#N/D</v>
          </cell>
          <cell r="FO921" t="str">
            <v>#N/D</v>
          </cell>
          <cell r="FP921" t="str">
            <v>#N/D</v>
          </cell>
          <cell r="FQ921" t="str">
            <v>#¡REF!</v>
          </cell>
          <cell r="FR921" t="str">
            <v>#N/D</v>
          </cell>
          <cell r="FS921"/>
          <cell r="FT921"/>
          <cell r="FU921"/>
          <cell r="FV921">
            <v>0</v>
          </cell>
          <cell r="FW921" t="str">
            <v>#N/D</v>
          </cell>
          <cell r="FX921"/>
          <cell r="FY921"/>
          <cell r="FZ921"/>
          <cell r="GA921"/>
          <cell r="GB921"/>
          <cell r="GC921"/>
        </row>
        <row r="922">
          <cell r="A922"/>
          <cell r="B922"/>
          <cell r="C922">
            <v>2025</v>
          </cell>
          <cell r="D922"/>
          <cell r="E922"/>
          <cell r="F922"/>
          <cell r="G922"/>
          <cell r="H922"/>
          <cell r="I922"/>
          <cell r="J922"/>
          <cell r="K922"/>
          <cell r="L922"/>
          <cell r="M922"/>
          <cell r="N922"/>
          <cell r="O922"/>
          <cell r="P922"/>
          <cell r="Q922"/>
          <cell r="R922"/>
          <cell r="S922"/>
          <cell r="T922"/>
          <cell r="U922"/>
          <cell r="V922"/>
          <cell r="W922"/>
          <cell r="X922"/>
          <cell r="Y922"/>
          <cell r="Z922"/>
          <cell r="AA922"/>
          <cell r="AB922"/>
          <cell r="AC922"/>
          <cell r="AD922"/>
          <cell r="AE922"/>
          <cell r="AF922"/>
          <cell r="AG922"/>
          <cell r="AH922"/>
          <cell r="AI922"/>
          <cell r="AJ922"/>
          <cell r="AK922"/>
          <cell r="AL922"/>
          <cell r="AM922" t="str">
            <v>#¡VALOR!</v>
          </cell>
          <cell r="AN922">
            <v>0</v>
          </cell>
          <cell r="AO922"/>
          <cell r="AP922"/>
          <cell r="AQ922"/>
          <cell r="AR922"/>
          <cell r="AS922"/>
          <cell r="AT922"/>
          <cell r="AU922"/>
          <cell r="AV922"/>
          <cell r="AW922"/>
          <cell r="AX922"/>
          <cell r="AY922"/>
          <cell r="AZ922"/>
          <cell r="BA922"/>
          <cell r="BB922"/>
          <cell r="BC922"/>
          <cell r="BD922"/>
          <cell r="BE922"/>
          <cell r="BF922"/>
          <cell r="BG922"/>
          <cell r="BH922"/>
          <cell r="BI922"/>
          <cell r="BJ922"/>
          <cell r="BK922"/>
          <cell r="BL922"/>
          <cell r="BM922"/>
          <cell r="BN922"/>
          <cell r="BO922"/>
          <cell r="BP922"/>
          <cell r="BQ922"/>
          <cell r="BR922"/>
          <cell r="BS922"/>
          <cell r="BT922"/>
          <cell r="BU922"/>
          <cell r="BV922"/>
          <cell r="BW922"/>
          <cell r="BX922"/>
          <cell r="BY922"/>
          <cell r="BZ922"/>
          <cell r="CA922"/>
          <cell r="CB922"/>
          <cell r="CC922"/>
          <cell r="CD922"/>
          <cell r="CE922"/>
          <cell r="CF922"/>
          <cell r="CG922"/>
          <cell r="CH922"/>
          <cell r="CI922"/>
          <cell r="CJ922"/>
          <cell r="CK922"/>
          <cell r="CL922"/>
          <cell r="CM922"/>
          <cell r="CN922"/>
          <cell r="CO922"/>
          <cell r="CP922"/>
          <cell r="CQ922"/>
          <cell r="CR922"/>
          <cell r="CS922"/>
          <cell r="CT922"/>
          <cell r="CU922"/>
          <cell r="CV922"/>
          <cell r="CW922"/>
          <cell r="CX922"/>
          <cell r="CY922"/>
          <cell r="CZ922"/>
          <cell r="DA922"/>
          <cell r="DB922"/>
          <cell r="DC922"/>
          <cell r="DD922"/>
          <cell r="DE922"/>
          <cell r="DF922"/>
          <cell r="DG922"/>
          <cell r="DH922"/>
          <cell r="DI922"/>
          <cell r="DJ922"/>
          <cell r="DK922"/>
          <cell r="DL922"/>
          <cell r="DM922"/>
          <cell r="DN922"/>
          <cell r="DO922"/>
          <cell r="DP922"/>
          <cell r="DQ922"/>
          <cell r="DR922"/>
          <cell r="DS922"/>
          <cell r="DT922"/>
          <cell r="DU922"/>
          <cell r="DV922"/>
          <cell r="DW922"/>
          <cell r="DX922"/>
          <cell r="DY922"/>
          <cell r="DZ922"/>
          <cell r="EA922"/>
          <cell r="EB922"/>
          <cell r="EC922"/>
          <cell r="ED922"/>
          <cell r="EE922"/>
          <cell r="EF922"/>
          <cell r="EG922"/>
          <cell r="EH922"/>
          <cell r="EI922"/>
          <cell r="EJ922"/>
          <cell r="EK922"/>
          <cell r="EL922"/>
          <cell r="EM922"/>
          <cell r="EN922"/>
          <cell r="EO922"/>
          <cell r="EP922"/>
          <cell r="EQ922"/>
          <cell r="ER922"/>
          <cell r="ES922"/>
          <cell r="ET922"/>
          <cell r="EU922" t="str">
            <v>$ -</v>
          </cell>
          <cell r="EV922"/>
          <cell r="EW922"/>
          <cell r="EX922"/>
          <cell r="EY922"/>
          <cell r="EZ922"/>
          <cell r="FA922"/>
          <cell r="FB922">
            <v>0</v>
          </cell>
          <cell r="FC922" t="str">
            <v>#¡VALOR!</v>
          </cell>
          <cell r="FD922">
            <v>0</v>
          </cell>
          <cell r="FE922" t="str">
            <v>$ 0</v>
          </cell>
          <cell r="FF922" t="str">
            <v>#¡VALOR!</v>
          </cell>
          <cell r="FG922" t="str">
            <v>#¡VALOR!</v>
          </cell>
          <cell r="FH922"/>
          <cell r="FI922"/>
          <cell r="FJ922" t="str">
            <v>#N/D</v>
          </cell>
          <cell r="FK922" t="str">
            <v>#N/D</v>
          </cell>
          <cell r="FL922" t="str">
            <v>$922</v>
          </cell>
          <cell r="FM922" t="str">
            <v>#N/D</v>
          </cell>
          <cell r="FN922" t="str">
            <v>#N/D</v>
          </cell>
          <cell r="FO922" t="str">
            <v>#N/D</v>
          </cell>
          <cell r="FP922" t="str">
            <v>#N/D</v>
          </cell>
          <cell r="FQ922" t="str">
            <v>#¡REF!</v>
          </cell>
          <cell r="FR922" t="str">
            <v>#N/D</v>
          </cell>
          <cell r="FS922"/>
          <cell r="FT922"/>
          <cell r="FU922"/>
          <cell r="FV922">
            <v>0</v>
          </cell>
          <cell r="FW922" t="str">
            <v>#N/D</v>
          </cell>
          <cell r="FX922"/>
          <cell r="FY922"/>
          <cell r="FZ922"/>
          <cell r="GA922"/>
          <cell r="GB922"/>
          <cell r="GC922"/>
        </row>
        <row r="923">
          <cell r="A923"/>
          <cell r="B923"/>
          <cell r="C923">
            <v>2025</v>
          </cell>
          <cell r="D923"/>
          <cell r="E923"/>
          <cell r="F923"/>
          <cell r="G923"/>
          <cell r="H923"/>
          <cell r="I923"/>
          <cell r="J923"/>
          <cell r="K923"/>
          <cell r="L923"/>
          <cell r="M923"/>
          <cell r="N923"/>
          <cell r="O923"/>
          <cell r="P923"/>
          <cell r="Q923"/>
          <cell r="R923"/>
          <cell r="S923"/>
          <cell r="T923"/>
          <cell r="U923"/>
          <cell r="V923"/>
          <cell r="W923"/>
          <cell r="X923"/>
          <cell r="Y923"/>
          <cell r="Z923"/>
          <cell r="AA923"/>
          <cell r="AB923"/>
          <cell r="AC923"/>
          <cell r="AD923"/>
          <cell r="AE923"/>
          <cell r="AF923"/>
          <cell r="AG923"/>
          <cell r="AH923"/>
          <cell r="AI923"/>
          <cell r="AJ923"/>
          <cell r="AK923"/>
          <cell r="AL923"/>
          <cell r="AM923" t="str">
            <v>#¡VALOR!</v>
          </cell>
          <cell r="AN923">
            <v>0</v>
          </cell>
          <cell r="AO923"/>
          <cell r="AP923"/>
          <cell r="AQ923"/>
          <cell r="AR923"/>
          <cell r="AS923"/>
          <cell r="AT923"/>
          <cell r="AU923"/>
          <cell r="AV923"/>
          <cell r="AW923"/>
          <cell r="AX923"/>
          <cell r="AY923"/>
          <cell r="AZ923"/>
          <cell r="BA923"/>
          <cell r="BB923"/>
          <cell r="BC923"/>
          <cell r="BD923"/>
          <cell r="BE923"/>
          <cell r="BF923"/>
          <cell r="BG923"/>
          <cell r="BH923"/>
          <cell r="BI923"/>
          <cell r="BJ923"/>
          <cell r="BK923"/>
          <cell r="BL923"/>
          <cell r="BM923"/>
          <cell r="BN923"/>
          <cell r="BO923"/>
          <cell r="BP923"/>
          <cell r="BQ923"/>
          <cell r="BR923"/>
          <cell r="BS923"/>
          <cell r="BT923"/>
          <cell r="BU923"/>
          <cell r="BV923"/>
          <cell r="BW923"/>
          <cell r="BX923"/>
          <cell r="BY923"/>
          <cell r="BZ923"/>
          <cell r="CA923"/>
          <cell r="CB923"/>
          <cell r="CC923"/>
          <cell r="CD923"/>
          <cell r="CE923"/>
          <cell r="CF923"/>
          <cell r="CG923"/>
          <cell r="CH923"/>
          <cell r="CI923"/>
          <cell r="CJ923"/>
          <cell r="CK923"/>
          <cell r="CL923"/>
          <cell r="CM923"/>
          <cell r="CN923"/>
          <cell r="CO923"/>
          <cell r="CP923"/>
          <cell r="CQ923"/>
          <cell r="CR923"/>
          <cell r="CS923"/>
          <cell r="CT923"/>
          <cell r="CU923"/>
          <cell r="CV923"/>
          <cell r="CW923"/>
          <cell r="CX923"/>
          <cell r="CY923"/>
          <cell r="CZ923"/>
          <cell r="DA923"/>
          <cell r="DB923"/>
          <cell r="DC923"/>
          <cell r="DD923"/>
          <cell r="DE923"/>
          <cell r="DF923"/>
          <cell r="DG923"/>
          <cell r="DH923"/>
          <cell r="DI923"/>
          <cell r="DJ923"/>
          <cell r="DK923"/>
          <cell r="DL923"/>
          <cell r="DM923"/>
          <cell r="DN923"/>
          <cell r="DO923"/>
          <cell r="DP923"/>
          <cell r="DQ923"/>
          <cell r="DR923"/>
          <cell r="DS923"/>
          <cell r="DT923"/>
          <cell r="DU923"/>
          <cell r="DV923"/>
          <cell r="DW923"/>
          <cell r="DX923"/>
          <cell r="DY923"/>
          <cell r="DZ923"/>
          <cell r="EA923"/>
          <cell r="EB923"/>
          <cell r="EC923"/>
          <cell r="ED923"/>
          <cell r="EE923"/>
          <cell r="EF923"/>
          <cell r="EG923"/>
          <cell r="EH923"/>
          <cell r="EI923"/>
          <cell r="EJ923"/>
          <cell r="EK923"/>
          <cell r="EL923"/>
          <cell r="EM923"/>
          <cell r="EN923"/>
          <cell r="EO923"/>
          <cell r="EP923"/>
          <cell r="EQ923"/>
          <cell r="ER923"/>
          <cell r="ES923"/>
          <cell r="ET923"/>
          <cell r="EU923" t="str">
            <v>$ -</v>
          </cell>
          <cell r="EV923"/>
          <cell r="EW923"/>
          <cell r="EX923"/>
          <cell r="EY923"/>
          <cell r="EZ923"/>
          <cell r="FA923"/>
          <cell r="FB923">
            <v>0</v>
          </cell>
          <cell r="FC923" t="str">
            <v>#¡VALOR!</v>
          </cell>
          <cell r="FD923">
            <v>0</v>
          </cell>
          <cell r="FE923" t="str">
            <v>$ 0</v>
          </cell>
          <cell r="FF923" t="str">
            <v>#¡VALOR!</v>
          </cell>
          <cell r="FG923" t="str">
            <v>#¡VALOR!</v>
          </cell>
          <cell r="FH923"/>
          <cell r="FI923"/>
          <cell r="FJ923" t="str">
            <v>#N/D</v>
          </cell>
          <cell r="FK923" t="str">
            <v>#N/D</v>
          </cell>
          <cell r="FL923" t="str">
            <v>$923</v>
          </cell>
          <cell r="FM923" t="str">
            <v>#N/D</v>
          </cell>
          <cell r="FN923" t="str">
            <v>#N/D</v>
          </cell>
          <cell r="FO923" t="str">
            <v>#N/D</v>
          </cell>
          <cell r="FP923" t="str">
            <v>#N/D</v>
          </cell>
          <cell r="FQ923" t="str">
            <v>#¡REF!</v>
          </cell>
          <cell r="FR923" t="str">
            <v>#N/D</v>
          </cell>
          <cell r="FS923"/>
          <cell r="FT923"/>
          <cell r="FU923"/>
          <cell r="FV923">
            <v>0</v>
          </cell>
          <cell r="FW923" t="str">
            <v>#N/D</v>
          </cell>
          <cell r="FX923"/>
          <cell r="FY923"/>
          <cell r="FZ923"/>
          <cell r="GA923"/>
          <cell r="GB923"/>
          <cell r="GC923"/>
        </row>
        <row r="924">
          <cell r="A924"/>
          <cell r="B924"/>
          <cell r="C924">
            <v>2025</v>
          </cell>
          <cell r="D924"/>
          <cell r="E924"/>
          <cell r="F924"/>
          <cell r="G924"/>
          <cell r="H924"/>
          <cell r="I924"/>
          <cell r="J924"/>
          <cell r="K924"/>
          <cell r="L924"/>
          <cell r="M924"/>
          <cell r="N924"/>
          <cell r="O924"/>
          <cell r="P924"/>
          <cell r="Q924"/>
          <cell r="R924"/>
          <cell r="S924"/>
          <cell r="T924"/>
          <cell r="U924"/>
          <cell r="V924"/>
          <cell r="W924"/>
          <cell r="X924"/>
          <cell r="Y924"/>
          <cell r="Z924"/>
          <cell r="AA924"/>
          <cell r="AB924"/>
          <cell r="AC924"/>
          <cell r="AD924"/>
          <cell r="AE924"/>
          <cell r="AF924"/>
          <cell r="AG924"/>
          <cell r="AH924"/>
          <cell r="AI924"/>
          <cell r="AJ924"/>
          <cell r="AK924"/>
          <cell r="AL924"/>
          <cell r="AM924" t="str">
            <v>#¡VALOR!</v>
          </cell>
          <cell r="AN924">
            <v>0</v>
          </cell>
          <cell r="AO924"/>
          <cell r="AP924"/>
          <cell r="AQ924"/>
          <cell r="AR924"/>
          <cell r="AS924"/>
          <cell r="AT924"/>
          <cell r="AU924"/>
          <cell r="AV924"/>
          <cell r="AW924"/>
          <cell r="AX924"/>
          <cell r="AY924"/>
          <cell r="AZ924"/>
          <cell r="BA924"/>
          <cell r="BB924"/>
          <cell r="BC924"/>
          <cell r="BD924"/>
          <cell r="BE924"/>
          <cell r="BF924"/>
          <cell r="BG924"/>
          <cell r="BH924"/>
          <cell r="BI924"/>
          <cell r="BJ924"/>
          <cell r="BK924"/>
          <cell r="BL924"/>
          <cell r="BM924"/>
          <cell r="BN924"/>
          <cell r="BO924"/>
          <cell r="BP924"/>
          <cell r="BQ924"/>
          <cell r="BR924"/>
          <cell r="BS924"/>
          <cell r="BT924"/>
          <cell r="BU924"/>
          <cell r="BV924"/>
          <cell r="BW924"/>
          <cell r="BX924"/>
          <cell r="BY924"/>
          <cell r="BZ924"/>
          <cell r="CA924"/>
          <cell r="CB924"/>
          <cell r="CC924"/>
          <cell r="CD924"/>
          <cell r="CE924"/>
          <cell r="CF924"/>
          <cell r="CG924"/>
          <cell r="CH924"/>
          <cell r="CI924"/>
          <cell r="CJ924"/>
          <cell r="CK924"/>
          <cell r="CL924"/>
          <cell r="CM924"/>
          <cell r="CN924"/>
          <cell r="CO924"/>
          <cell r="CP924"/>
          <cell r="CQ924"/>
          <cell r="CR924"/>
          <cell r="CS924"/>
          <cell r="CT924"/>
          <cell r="CU924"/>
          <cell r="CV924"/>
          <cell r="CW924"/>
          <cell r="CX924"/>
          <cell r="CY924"/>
          <cell r="CZ924"/>
          <cell r="DA924"/>
          <cell r="DB924"/>
          <cell r="DC924"/>
          <cell r="DD924"/>
          <cell r="DE924"/>
          <cell r="DF924"/>
          <cell r="DG924"/>
          <cell r="DH924"/>
          <cell r="DI924"/>
          <cell r="DJ924"/>
          <cell r="DK924"/>
          <cell r="DL924"/>
          <cell r="DM924"/>
          <cell r="DN924"/>
          <cell r="DO924"/>
          <cell r="DP924"/>
          <cell r="DQ924"/>
          <cell r="DR924"/>
          <cell r="DS924"/>
          <cell r="DT924"/>
          <cell r="DU924"/>
          <cell r="DV924"/>
          <cell r="DW924"/>
          <cell r="DX924"/>
          <cell r="DY924"/>
          <cell r="DZ924"/>
          <cell r="EA924"/>
          <cell r="EB924"/>
          <cell r="EC924"/>
          <cell r="ED924"/>
          <cell r="EE924"/>
          <cell r="EF924"/>
          <cell r="EG924"/>
          <cell r="EH924"/>
          <cell r="EI924"/>
          <cell r="EJ924"/>
          <cell r="EK924"/>
          <cell r="EL924"/>
          <cell r="EM924"/>
          <cell r="EN924"/>
          <cell r="EO924"/>
          <cell r="EP924"/>
          <cell r="EQ924"/>
          <cell r="ER924"/>
          <cell r="ES924"/>
          <cell r="ET924"/>
          <cell r="EU924" t="str">
            <v>$ -</v>
          </cell>
          <cell r="EV924"/>
          <cell r="EW924"/>
          <cell r="EX924"/>
          <cell r="EY924"/>
          <cell r="EZ924"/>
          <cell r="FA924"/>
          <cell r="FB924">
            <v>0</v>
          </cell>
          <cell r="FC924" t="str">
            <v>#¡VALOR!</v>
          </cell>
          <cell r="FD924">
            <v>0</v>
          </cell>
          <cell r="FE924" t="str">
            <v>$ 0</v>
          </cell>
          <cell r="FF924" t="str">
            <v>#¡VALOR!</v>
          </cell>
          <cell r="FG924" t="str">
            <v>#¡VALOR!</v>
          </cell>
          <cell r="FH924"/>
          <cell r="FI924"/>
          <cell r="FJ924" t="str">
            <v>#N/D</v>
          </cell>
          <cell r="FK924" t="str">
            <v>#N/D</v>
          </cell>
          <cell r="FL924" t="str">
            <v>$924</v>
          </cell>
          <cell r="FM924" t="str">
            <v>#N/D</v>
          </cell>
          <cell r="FN924" t="str">
            <v>#N/D</v>
          </cell>
          <cell r="FO924" t="str">
            <v>#N/D</v>
          </cell>
          <cell r="FP924" t="str">
            <v>#N/D</v>
          </cell>
          <cell r="FQ924" t="str">
            <v>#¡REF!</v>
          </cell>
          <cell r="FR924" t="str">
            <v>#N/D</v>
          </cell>
          <cell r="FS924"/>
          <cell r="FT924"/>
          <cell r="FU924"/>
          <cell r="FV924">
            <v>0</v>
          </cell>
          <cell r="FW924" t="str">
            <v>#N/D</v>
          </cell>
          <cell r="FX924"/>
          <cell r="FY924"/>
          <cell r="FZ924"/>
          <cell r="GA924"/>
          <cell r="GB924"/>
          <cell r="GC924"/>
        </row>
        <row r="925">
          <cell r="A925"/>
          <cell r="B925"/>
          <cell r="C925">
            <v>2025</v>
          </cell>
          <cell r="D925"/>
          <cell r="E925"/>
          <cell r="F925"/>
          <cell r="G925"/>
          <cell r="H925"/>
          <cell r="I925"/>
          <cell r="J925"/>
          <cell r="K925"/>
          <cell r="L925"/>
          <cell r="M925"/>
          <cell r="N925"/>
          <cell r="O925"/>
          <cell r="P925"/>
          <cell r="Q925"/>
          <cell r="R925"/>
          <cell r="S925"/>
          <cell r="T925"/>
          <cell r="U925"/>
          <cell r="V925"/>
          <cell r="W925"/>
          <cell r="X925"/>
          <cell r="Y925"/>
          <cell r="Z925"/>
          <cell r="AA925"/>
          <cell r="AB925"/>
          <cell r="AC925"/>
          <cell r="AD925"/>
          <cell r="AE925"/>
          <cell r="AF925"/>
          <cell r="AG925"/>
          <cell r="AH925"/>
          <cell r="AI925"/>
          <cell r="AJ925"/>
          <cell r="AK925"/>
          <cell r="AL925"/>
          <cell r="AM925" t="str">
            <v>#¡VALOR!</v>
          </cell>
          <cell r="AN925">
            <v>0</v>
          </cell>
          <cell r="AO925"/>
          <cell r="AP925"/>
          <cell r="AQ925"/>
          <cell r="AR925"/>
          <cell r="AS925"/>
          <cell r="AT925"/>
          <cell r="AU925"/>
          <cell r="AV925"/>
          <cell r="AW925"/>
          <cell r="AX925"/>
          <cell r="AY925"/>
          <cell r="AZ925"/>
          <cell r="BA925"/>
          <cell r="BB925"/>
          <cell r="BC925"/>
          <cell r="BD925"/>
          <cell r="BE925"/>
          <cell r="BF925"/>
          <cell r="BG925"/>
          <cell r="BH925"/>
          <cell r="BI925"/>
          <cell r="BJ925"/>
          <cell r="BK925"/>
          <cell r="BL925"/>
          <cell r="BM925"/>
          <cell r="BN925"/>
          <cell r="BO925"/>
          <cell r="BP925"/>
          <cell r="BQ925"/>
          <cell r="BR925"/>
          <cell r="BS925"/>
          <cell r="BT925"/>
          <cell r="BU925"/>
          <cell r="BV925"/>
          <cell r="BW925"/>
          <cell r="BX925"/>
          <cell r="BY925"/>
          <cell r="BZ925"/>
          <cell r="CA925"/>
          <cell r="CB925"/>
          <cell r="CC925"/>
          <cell r="CD925"/>
          <cell r="CE925"/>
          <cell r="CF925"/>
          <cell r="CG925"/>
          <cell r="CH925"/>
          <cell r="CI925"/>
          <cell r="CJ925"/>
          <cell r="CK925"/>
          <cell r="CL925"/>
          <cell r="CM925"/>
          <cell r="CN925"/>
          <cell r="CO925"/>
          <cell r="CP925"/>
          <cell r="CQ925"/>
          <cell r="CR925"/>
          <cell r="CS925"/>
          <cell r="CT925"/>
          <cell r="CU925"/>
          <cell r="CV925"/>
          <cell r="CW925"/>
          <cell r="CX925"/>
          <cell r="CY925"/>
          <cell r="CZ925"/>
          <cell r="DA925"/>
          <cell r="DB925"/>
          <cell r="DC925"/>
          <cell r="DD925"/>
          <cell r="DE925"/>
          <cell r="DF925"/>
          <cell r="DG925"/>
          <cell r="DH925"/>
          <cell r="DI925"/>
          <cell r="DJ925"/>
          <cell r="DK925"/>
          <cell r="DL925"/>
          <cell r="DM925"/>
          <cell r="DN925"/>
          <cell r="DO925"/>
          <cell r="DP925"/>
          <cell r="DQ925"/>
          <cell r="DR925"/>
          <cell r="DS925"/>
          <cell r="DT925"/>
          <cell r="DU925"/>
          <cell r="DV925"/>
          <cell r="DW925"/>
          <cell r="DX925"/>
          <cell r="DY925"/>
          <cell r="DZ925"/>
          <cell r="EA925"/>
          <cell r="EB925"/>
          <cell r="EC925"/>
          <cell r="ED925"/>
          <cell r="EE925"/>
          <cell r="EF925"/>
          <cell r="EG925"/>
          <cell r="EH925"/>
          <cell r="EI925"/>
          <cell r="EJ925"/>
          <cell r="EK925"/>
          <cell r="EL925"/>
          <cell r="EM925"/>
          <cell r="EN925"/>
          <cell r="EO925"/>
          <cell r="EP925"/>
          <cell r="EQ925"/>
          <cell r="ER925"/>
          <cell r="ES925"/>
          <cell r="ET925"/>
          <cell r="EU925" t="str">
            <v>$ -</v>
          </cell>
          <cell r="EV925"/>
          <cell r="EW925"/>
          <cell r="EX925"/>
          <cell r="EY925"/>
          <cell r="EZ925"/>
          <cell r="FA925"/>
          <cell r="FB925">
            <v>0</v>
          </cell>
          <cell r="FC925" t="str">
            <v>#¡VALOR!</v>
          </cell>
          <cell r="FD925">
            <v>0</v>
          </cell>
          <cell r="FE925" t="str">
            <v>$ 0</v>
          </cell>
          <cell r="FF925" t="str">
            <v>#¡VALOR!</v>
          </cell>
          <cell r="FG925" t="str">
            <v>#¡VALOR!</v>
          </cell>
          <cell r="FH925"/>
          <cell r="FI925"/>
          <cell r="FJ925" t="str">
            <v>#N/D</v>
          </cell>
          <cell r="FK925" t="str">
            <v>#N/D</v>
          </cell>
          <cell r="FL925" t="str">
            <v>$925</v>
          </cell>
          <cell r="FM925" t="str">
            <v>#N/D</v>
          </cell>
          <cell r="FN925" t="str">
            <v>#N/D</v>
          </cell>
          <cell r="FO925" t="str">
            <v>#N/D</v>
          </cell>
          <cell r="FP925" t="str">
            <v>#N/D</v>
          </cell>
          <cell r="FQ925" t="str">
            <v>#¡REF!</v>
          </cell>
          <cell r="FR925" t="str">
            <v>#N/D</v>
          </cell>
          <cell r="FS925"/>
          <cell r="FT925"/>
          <cell r="FU925"/>
          <cell r="FV925">
            <v>0</v>
          </cell>
          <cell r="FW925" t="str">
            <v>#N/D</v>
          </cell>
          <cell r="FX925"/>
          <cell r="FY925"/>
          <cell r="FZ925"/>
          <cell r="GA925"/>
          <cell r="GB925"/>
          <cell r="GC925"/>
        </row>
        <row r="926">
          <cell r="A926"/>
          <cell r="B926"/>
          <cell r="C926">
            <v>2025</v>
          </cell>
          <cell r="D926"/>
          <cell r="E926"/>
          <cell r="F926"/>
          <cell r="G926"/>
          <cell r="H926"/>
          <cell r="I926"/>
          <cell r="J926"/>
          <cell r="K926"/>
          <cell r="L926"/>
          <cell r="M926"/>
          <cell r="N926"/>
          <cell r="O926"/>
          <cell r="P926"/>
          <cell r="Q926"/>
          <cell r="R926"/>
          <cell r="S926"/>
          <cell r="T926"/>
          <cell r="U926"/>
          <cell r="V926"/>
          <cell r="W926"/>
          <cell r="X926"/>
          <cell r="Y926"/>
          <cell r="Z926"/>
          <cell r="AA926"/>
          <cell r="AB926"/>
          <cell r="AC926"/>
          <cell r="AD926"/>
          <cell r="AE926"/>
          <cell r="AF926"/>
          <cell r="AG926"/>
          <cell r="AH926"/>
          <cell r="AI926"/>
          <cell r="AJ926"/>
          <cell r="AK926"/>
          <cell r="AL926"/>
          <cell r="AM926" t="str">
            <v>#¡VALOR!</v>
          </cell>
          <cell r="AN926">
            <v>0</v>
          </cell>
          <cell r="AO926"/>
          <cell r="AP926"/>
          <cell r="AQ926"/>
          <cell r="AR926"/>
          <cell r="AS926"/>
          <cell r="AT926"/>
          <cell r="AU926"/>
          <cell r="AV926"/>
          <cell r="AW926"/>
          <cell r="AX926"/>
          <cell r="AY926"/>
          <cell r="AZ926"/>
          <cell r="BA926"/>
          <cell r="BB926"/>
          <cell r="BC926"/>
          <cell r="BD926"/>
          <cell r="BE926"/>
          <cell r="BF926"/>
          <cell r="BG926"/>
          <cell r="BH926"/>
          <cell r="BI926"/>
          <cell r="BJ926"/>
          <cell r="BK926"/>
          <cell r="BL926"/>
          <cell r="BM926"/>
          <cell r="BN926"/>
          <cell r="BO926"/>
          <cell r="BP926"/>
          <cell r="BQ926"/>
          <cell r="BR926"/>
          <cell r="BS926"/>
          <cell r="BT926"/>
          <cell r="BU926"/>
          <cell r="BV926"/>
          <cell r="BW926"/>
          <cell r="BX926"/>
          <cell r="BY926"/>
          <cell r="BZ926"/>
          <cell r="CA926"/>
          <cell r="CB926"/>
          <cell r="CC926"/>
          <cell r="CD926"/>
          <cell r="CE926"/>
          <cell r="CF926"/>
          <cell r="CG926"/>
          <cell r="CH926"/>
          <cell r="CI926"/>
          <cell r="CJ926"/>
          <cell r="CK926"/>
          <cell r="CL926"/>
          <cell r="CM926"/>
          <cell r="CN926"/>
          <cell r="CO926"/>
          <cell r="CP926"/>
          <cell r="CQ926"/>
          <cell r="CR926"/>
          <cell r="CS926"/>
          <cell r="CT926"/>
          <cell r="CU926"/>
          <cell r="CV926"/>
          <cell r="CW926"/>
          <cell r="CX926"/>
          <cell r="CY926"/>
          <cell r="CZ926"/>
          <cell r="DA926"/>
          <cell r="DB926"/>
          <cell r="DC926"/>
          <cell r="DD926"/>
          <cell r="DE926"/>
          <cell r="DF926"/>
          <cell r="DG926"/>
          <cell r="DH926"/>
          <cell r="DI926"/>
          <cell r="DJ926"/>
          <cell r="DK926"/>
          <cell r="DL926"/>
          <cell r="DM926"/>
          <cell r="DN926"/>
          <cell r="DO926"/>
          <cell r="DP926"/>
          <cell r="DQ926"/>
          <cell r="DR926"/>
          <cell r="DS926"/>
          <cell r="DT926"/>
          <cell r="DU926"/>
          <cell r="DV926"/>
          <cell r="DW926"/>
          <cell r="DX926"/>
          <cell r="DY926"/>
          <cell r="DZ926"/>
          <cell r="EA926"/>
          <cell r="EB926"/>
          <cell r="EC926"/>
          <cell r="ED926"/>
          <cell r="EE926"/>
          <cell r="EF926"/>
          <cell r="EG926"/>
          <cell r="EH926"/>
          <cell r="EI926"/>
          <cell r="EJ926"/>
          <cell r="EK926"/>
          <cell r="EL926"/>
          <cell r="EM926"/>
          <cell r="EN926"/>
          <cell r="EO926"/>
          <cell r="EP926"/>
          <cell r="EQ926"/>
          <cell r="ER926"/>
          <cell r="ES926"/>
          <cell r="ET926"/>
          <cell r="EU926" t="str">
            <v>$ -</v>
          </cell>
          <cell r="EV926"/>
          <cell r="EW926"/>
          <cell r="EX926"/>
          <cell r="EY926"/>
          <cell r="EZ926"/>
          <cell r="FA926"/>
          <cell r="FB926">
            <v>0</v>
          </cell>
          <cell r="FC926" t="str">
            <v>#¡VALOR!</v>
          </cell>
          <cell r="FD926">
            <v>0</v>
          </cell>
          <cell r="FE926" t="str">
            <v>$ 0</v>
          </cell>
          <cell r="FF926" t="str">
            <v>#¡VALOR!</v>
          </cell>
          <cell r="FG926" t="str">
            <v>#¡VALOR!</v>
          </cell>
          <cell r="FH926"/>
          <cell r="FI926"/>
          <cell r="FJ926" t="str">
            <v>#N/D</v>
          </cell>
          <cell r="FK926" t="str">
            <v>#N/D</v>
          </cell>
          <cell r="FL926" t="str">
            <v>$926</v>
          </cell>
          <cell r="FM926" t="str">
            <v>#N/D</v>
          </cell>
          <cell r="FN926" t="str">
            <v>#N/D</v>
          </cell>
          <cell r="FO926" t="str">
            <v>#N/D</v>
          </cell>
          <cell r="FP926" t="str">
            <v>#N/D</v>
          </cell>
          <cell r="FQ926" t="str">
            <v>#¡REF!</v>
          </cell>
          <cell r="FR926" t="str">
            <v>#N/D</v>
          </cell>
          <cell r="FS926"/>
          <cell r="FT926"/>
          <cell r="FU926"/>
          <cell r="FV926">
            <v>0</v>
          </cell>
          <cell r="FW926" t="str">
            <v>#N/D</v>
          </cell>
          <cell r="FX926"/>
          <cell r="FY926"/>
          <cell r="FZ926"/>
          <cell r="GA926"/>
          <cell r="GB926"/>
          <cell r="GC926"/>
        </row>
        <row r="927">
          <cell r="A927"/>
          <cell r="B927"/>
          <cell r="C927">
            <v>2025</v>
          </cell>
          <cell r="D927"/>
          <cell r="E927"/>
          <cell r="F927"/>
          <cell r="G927"/>
          <cell r="H927"/>
          <cell r="I927"/>
          <cell r="J927"/>
          <cell r="K927"/>
          <cell r="L927"/>
          <cell r="M927"/>
          <cell r="N927"/>
          <cell r="O927"/>
          <cell r="P927"/>
          <cell r="Q927"/>
          <cell r="R927"/>
          <cell r="S927"/>
          <cell r="T927"/>
          <cell r="U927"/>
          <cell r="V927"/>
          <cell r="W927"/>
          <cell r="X927"/>
          <cell r="Y927"/>
          <cell r="Z927"/>
          <cell r="AA927"/>
          <cell r="AB927"/>
          <cell r="AC927"/>
          <cell r="AD927"/>
          <cell r="AE927"/>
          <cell r="AF927"/>
          <cell r="AG927"/>
          <cell r="AH927"/>
          <cell r="AI927"/>
          <cell r="AJ927"/>
          <cell r="AK927"/>
          <cell r="AL927"/>
          <cell r="AM927" t="str">
            <v>#¡VALOR!</v>
          </cell>
          <cell r="AN927">
            <v>0</v>
          </cell>
          <cell r="AO927"/>
          <cell r="AP927"/>
          <cell r="AQ927"/>
          <cell r="AR927"/>
          <cell r="AS927"/>
          <cell r="AT927"/>
          <cell r="AU927"/>
          <cell r="AV927"/>
          <cell r="AW927"/>
          <cell r="AX927"/>
          <cell r="AY927"/>
          <cell r="AZ927"/>
          <cell r="BA927"/>
          <cell r="BB927"/>
          <cell r="BC927"/>
          <cell r="BD927"/>
          <cell r="BE927"/>
          <cell r="BF927"/>
          <cell r="BG927"/>
          <cell r="BH927"/>
          <cell r="BI927"/>
          <cell r="BJ927"/>
          <cell r="BK927"/>
          <cell r="BL927"/>
          <cell r="BM927"/>
          <cell r="BN927"/>
          <cell r="BO927"/>
          <cell r="BP927"/>
          <cell r="BQ927"/>
          <cell r="BR927"/>
          <cell r="BS927"/>
          <cell r="BT927"/>
          <cell r="BU927"/>
          <cell r="BV927"/>
          <cell r="BW927"/>
          <cell r="BX927"/>
          <cell r="BY927"/>
          <cell r="BZ927"/>
          <cell r="CA927"/>
          <cell r="CB927"/>
          <cell r="CC927"/>
          <cell r="CD927"/>
          <cell r="CE927"/>
          <cell r="CF927"/>
          <cell r="CG927"/>
          <cell r="CH927"/>
          <cell r="CI927"/>
          <cell r="CJ927"/>
          <cell r="CK927"/>
          <cell r="CL927"/>
          <cell r="CM927"/>
          <cell r="CN927"/>
          <cell r="CO927"/>
          <cell r="CP927"/>
          <cell r="CQ927"/>
          <cell r="CR927"/>
          <cell r="CS927"/>
          <cell r="CT927"/>
          <cell r="CU927"/>
          <cell r="CV927"/>
          <cell r="CW927"/>
          <cell r="CX927"/>
          <cell r="CY927"/>
          <cell r="CZ927"/>
          <cell r="DA927"/>
          <cell r="DB927"/>
          <cell r="DC927"/>
          <cell r="DD927"/>
          <cell r="DE927"/>
          <cell r="DF927"/>
          <cell r="DG927"/>
          <cell r="DH927"/>
          <cell r="DI927"/>
          <cell r="DJ927"/>
          <cell r="DK927"/>
          <cell r="DL927"/>
          <cell r="DM927"/>
          <cell r="DN927"/>
          <cell r="DO927"/>
          <cell r="DP927"/>
          <cell r="DQ927"/>
          <cell r="DR927"/>
          <cell r="DS927"/>
          <cell r="DT927"/>
          <cell r="DU927"/>
          <cell r="DV927"/>
          <cell r="DW927"/>
          <cell r="DX927"/>
          <cell r="DY927"/>
          <cell r="DZ927"/>
          <cell r="EA927"/>
          <cell r="EB927"/>
          <cell r="EC927"/>
          <cell r="ED927"/>
          <cell r="EE927"/>
          <cell r="EF927"/>
          <cell r="EG927"/>
          <cell r="EH927"/>
          <cell r="EI927"/>
          <cell r="EJ927"/>
          <cell r="EK927"/>
          <cell r="EL927"/>
          <cell r="EM927"/>
          <cell r="EN927"/>
          <cell r="EO927"/>
          <cell r="EP927"/>
          <cell r="EQ927"/>
          <cell r="ER927"/>
          <cell r="ES927"/>
          <cell r="ET927"/>
          <cell r="EU927" t="str">
            <v>$ -</v>
          </cell>
          <cell r="EV927"/>
          <cell r="EW927"/>
          <cell r="EX927"/>
          <cell r="EY927"/>
          <cell r="EZ927"/>
          <cell r="FA927"/>
          <cell r="FB927">
            <v>0</v>
          </cell>
          <cell r="FC927" t="str">
            <v>#¡VALOR!</v>
          </cell>
          <cell r="FD927">
            <v>0</v>
          </cell>
          <cell r="FE927" t="str">
            <v>$ 0</v>
          </cell>
          <cell r="FF927" t="str">
            <v>#¡VALOR!</v>
          </cell>
          <cell r="FG927" t="str">
            <v>#¡VALOR!</v>
          </cell>
          <cell r="FH927"/>
          <cell r="FI927"/>
          <cell r="FJ927" t="str">
            <v>#N/D</v>
          </cell>
          <cell r="FK927" t="str">
            <v>#N/D</v>
          </cell>
          <cell r="FL927" t="str">
            <v>$927</v>
          </cell>
          <cell r="FM927" t="str">
            <v>#N/D</v>
          </cell>
          <cell r="FN927" t="str">
            <v>#N/D</v>
          </cell>
          <cell r="FO927" t="str">
            <v>#N/D</v>
          </cell>
          <cell r="FP927" t="str">
            <v>#N/D</v>
          </cell>
          <cell r="FQ927" t="str">
            <v>#¡REF!</v>
          </cell>
          <cell r="FR927" t="str">
            <v>#N/D</v>
          </cell>
          <cell r="FS927"/>
          <cell r="FT927"/>
          <cell r="FU927"/>
          <cell r="FV927">
            <v>0</v>
          </cell>
          <cell r="FW927" t="str">
            <v>#N/D</v>
          </cell>
          <cell r="FX927"/>
          <cell r="FY927"/>
          <cell r="FZ927"/>
          <cell r="GA927"/>
          <cell r="GB927"/>
          <cell r="GC927"/>
        </row>
        <row r="928">
          <cell r="A928"/>
          <cell r="B928"/>
          <cell r="C928">
            <v>2025</v>
          </cell>
          <cell r="D928"/>
          <cell r="E928"/>
          <cell r="F928"/>
          <cell r="G928"/>
          <cell r="H928"/>
          <cell r="I928"/>
          <cell r="J928"/>
          <cell r="K928"/>
          <cell r="L928"/>
          <cell r="M928"/>
          <cell r="N928"/>
          <cell r="O928"/>
          <cell r="P928"/>
          <cell r="Q928"/>
          <cell r="R928"/>
          <cell r="S928"/>
          <cell r="T928"/>
          <cell r="U928"/>
          <cell r="V928"/>
          <cell r="W928"/>
          <cell r="X928"/>
          <cell r="Y928"/>
          <cell r="Z928"/>
          <cell r="AA928"/>
          <cell r="AB928"/>
          <cell r="AC928"/>
          <cell r="AD928"/>
          <cell r="AE928"/>
          <cell r="AF928"/>
          <cell r="AG928"/>
          <cell r="AH928"/>
          <cell r="AI928"/>
          <cell r="AJ928"/>
          <cell r="AK928"/>
          <cell r="AL928"/>
          <cell r="AM928" t="str">
            <v>#¡VALOR!</v>
          </cell>
          <cell r="AN928">
            <v>0</v>
          </cell>
          <cell r="AO928"/>
          <cell r="AP928"/>
          <cell r="AQ928"/>
          <cell r="AR928"/>
          <cell r="AS928"/>
          <cell r="AT928"/>
          <cell r="AU928"/>
          <cell r="AV928"/>
          <cell r="AW928"/>
          <cell r="AX928"/>
          <cell r="AY928"/>
          <cell r="AZ928"/>
          <cell r="BA928"/>
          <cell r="BB928"/>
          <cell r="BC928"/>
          <cell r="BD928"/>
          <cell r="BE928"/>
          <cell r="BF928"/>
          <cell r="BG928"/>
          <cell r="BH928"/>
          <cell r="BI928"/>
          <cell r="BJ928"/>
          <cell r="BK928"/>
          <cell r="BL928"/>
          <cell r="BM928"/>
          <cell r="BN928"/>
          <cell r="BO928"/>
          <cell r="BP928"/>
          <cell r="BQ928"/>
          <cell r="BR928"/>
          <cell r="BS928"/>
          <cell r="BT928"/>
          <cell r="BU928"/>
          <cell r="BV928"/>
          <cell r="BW928"/>
          <cell r="BX928"/>
          <cell r="BY928"/>
          <cell r="BZ928"/>
          <cell r="CA928"/>
          <cell r="CB928"/>
          <cell r="CC928"/>
          <cell r="CD928"/>
          <cell r="CE928"/>
          <cell r="CF928"/>
          <cell r="CG928"/>
          <cell r="CH928"/>
          <cell r="CI928"/>
          <cell r="CJ928"/>
          <cell r="CK928"/>
          <cell r="CL928"/>
          <cell r="CM928"/>
          <cell r="CN928"/>
          <cell r="CO928"/>
          <cell r="CP928"/>
          <cell r="CQ928"/>
          <cell r="CR928"/>
          <cell r="CS928"/>
          <cell r="CT928"/>
          <cell r="CU928"/>
          <cell r="CV928"/>
          <cell r="CW928"/>
          <cell r="CX928"/>
          <cell r="CY928"/>
          <cell r="CZ928"/>
          <cell r="DA928"/>
          <cell r="DB928"/>
          <cell r="DC928"/>
          <cell r="DD928"/>
          <cell r="DE928"/>
          <cell r="DF928"/>
          <cell r="DG928"/>
          <cell r="DH928"/>
          <cell r="DI928"/>
          <cell r="DJ928"/>
          <cell r="DK928"/>
          <cell r="DL928"/>
          <cell r="DM928"/>
          <cell r="DN928"/>
          <cell r="DO928"/>
          <cell r="DP928"/>
          <cell r="DQ928"/>
          <cell r="DR928"/>
          <cell r="DS928"/>
          <cell r="DT928"/>
          <cell r="DU928"/>
          <cell r="DV928"/>
          <cell r="DW928"/>
          <cell r="DX928"/>
          <cell r="DY928"/>
          <cell r="DZ928"/>
          <cell r="EA928"/>
          <cell r="EB928"/>
          <cell r="EC928"/>
          <cell r="ED928"/>
          <cell r="EE928"/>
          <cell r="EF928"/>
          <cell r="EG928"/>
          <cell r="EH928"/>
          <cell r="EI928"/>
          <cell r="EJ928"/>
          <cell r="EK928"/>
          <cell r="EL928"/>
          <cell r="EM928"/>
          <cell r="EN928"/>
          <cell r="EO928"/>
          <cell r="EP928"/>
          <cell r="EQ928"/>
          <cell r="ER928"/>
          <cell r="ES928"/>
          <cell r="ET928"/>
          <cell r="EU928" t="str">
            <v>$ -</v>
          </cell>
          <cell r="EV928"/>
          <cell r="EW928"/>
          <cell r="EX928"/>
          <cell r="EY928"/>
          <cell r="EZ928"/>
          <cell r="FA928"/>
          <cell r="FB928">
            <v>0</v>
          </cell>
          <cell r="FC928" t="str">
            <v>#¡VALOR!</v>
          </cell>
          <cell r="FD928">
            <v>0</v>
          </cell>
          <cell r="FE928" t="str">
            <v>$ 0</v>
          </cell>
          <cell r="FF928" t="str">
            <v>#¡VALOR!</v>
          </cell>
          <cell r="FG928" t="str">
            <v>#¡VALOR!</v>
          </cell>
          <cell r="FH928"/>
          <cell r="FI928"/>
          <cell r="FJ928" t="str">
            <v>#N/D</v>
          </cell>
          <cell r="FK928" t="str">
            <v>#N/D</v>
          </cell>
          <cell r="FL928" t="str">
            <v>$928</v>
          </cell>
          <cell r="FM928" t="str">
            <v>#N/D</v>
          </cell>
          <cell r="FN928" t="str">
            <v>#N/D</v>
          </cell>
          <cell r="FO928" t="str">
            <v>#N/D</v>
          </cell>
          <cell r="FP928" t="str">
            <v>#N/D</v>
          </cell>
          <cell r="FQ928" t="str">
            <v>#¡REF!</v>
          </cell>
          <cell r="FR928" t="str">
            <v>#N/D</v>
          </cell>
          <cell r="FS928"/>
          <cell r="FT928"/>
          <cell r="FU928"/>
          <cell r="FV928">
            <v>0</v>
          </cell>
          <cell r="FW928" t="str">
            <v>#N/D</v>
          </cell>
          <cell r="FX928"/>
          <cell r="FY928"/>
          <cell r="FZ928"/>
          <cell r="GA928"/>
          <cell r="GB928"/>
          <cell r="GC928"/>
        </row>
        <row r="929">
          <cell r="A929"/>
          <cell r="B929"/>
          <cell r="C929">
            <v>2025</v>
          </cell>
          <cell r="D929"/>
          <cell r="E929"/>
          <cell r="F929"/>
          <cell r="G929"/>
          <cell r="H929"/>
          <cell r="I929"/>
          <cell r="J929"/>
          <cell r="K929"/>
          <cell r="L929"/>
          <cell r="M929"/>
          <cell r="N929"/>
          <cell r="O929"/>
          <cell r="P929"/>
          <cell r="Q929"/>
          <cell r="R929"/>
          <cell r="S929"/>
          <cell r="T929"/>
          <cell r="U929"/>
          <cell r="V929"/>
          <cell r="W929"/>
          <cell r="X929"/>
          <cell r="Y929"/>
          <cell r="Z929"/>
          <cell r="AA929"/>
          <cell r="AB929"/>
          <cell r="AC929"/>
          <cell r="AD929"/>
          <cell r="AE929"/>
          <cell r="AF929"/>
          <cell r="AG929"/>
          <cell r="AH929"/>
          <cell r="AI929"/>
          <cell r="AJ929"/>
          <cell r="AK929"/>
          <cell r="AL929"/>
          <cell r="AM929" t="str">
            <v>#¡VALOR!</v>
          </cell>
          <cell r="AN929">
            <v>0</v>
          </cell>
          <cell r="AO929"/>
          <cell r="AP929"/>
          <cell r="AQ929"/>
          <cell r="AR929"/>
          <cell r="AS929"/>
          <cell r="AT929"/>
          <cell r="AU929"/>
          <cell r="AV929"/>
          <cell r="AW929"/>
          <cell r="AX929"/>
          <cell r="AY929"/>
          <cell r="AZ929"/>
          <cell r="BA929"/>
          <cell r="BB929"/>
          <cell r="BC929"/>
          <cell r="BD929"/>
          <cell r="BE929"/>
          <cell r="BF929"/>
          <cell r="BG929"/>
          <cell r="BH929"/>
          <cell r="BI929"/>
          <cell r="BJ929"/>
          <cell r="BK929"/>
          <cell r="BL929"/>
          <cell r="BM929"/>
          <cell r="BN929"/>
          <cell r="BO929"/>
          <cell r="BP929"/>
          <cell r="BQ929"/>
          <cell r="BR929"/>
          <cell r="BS929"/>
          <cell r="BT929"/>
          <cell r="BU929"/>
          <cell r="BV929"/>
          <cell r="BW929"/>
          <cell r="BX929"/>
          <cell r="BY929"/>
          <cell r="BZ929"/>
          <cell r="CA929"/>
          <cell r="CB929"/>
          <cell r="CC929"/>
          <cell r="CD929"/>
          <cell r="CE929"/>
          <cell r="CF929"/>
          <cell r="CG929"/>
          <cell r="CH929"/>
          <cell r="CI929"/>
          <cell r="CJ929"/>
          <cell r="CK929"/>
          <cell r="CL929"/>
          <cell r="CM929"/>
          <cell r="CN929"/>
          <cell r="CO929"/>
          <cell r="CP929"/>
          <cell r="CQ929"/>
          <cell r="CR929"/>
          <cell r="CS929"/>
          <cell r="CT929"/>
          <cell r="CU929"/>
          <cell r="CV929"/>
          <cell r="CW929"/>
          <cell r="CX929"/>
          <cell r="CY929"/>
          <cell r="CZ929"/>
          <cell r="DA929"/>
          <cell r="DB929"/>
          <cell r="DC929"/>
          <cell r="DD929"/>
          <cell r="DE929"/>
          <cell r="DF929"/>
          <cell r="DG929"/>
          <cell r="DH929"/>
          <cell r="DI929"/>
          <cell r="DJ929"/>
          <cell r="DK929"/>
          <cell r="DL929"/>
          <cell r="DM929"/>
          <cell r="DN929"/>
          <cell r="DO929"/>
          <cell r="DP929"/>
          <cell r="DQ929"/>
          <cell r="DR929"/>
          <cell r="DS929"/>
          <cell r="DT929"/>
          <cell r="DU929"/>
          <cell r="DV929"/>
          <cell r="DW929"/>
          <cell r="DX929"/>
          <cell r="DY929"/>
          <cell r="DZ929"/>
          <cell r="EA929"/>
          <cell r="EB929"/>
          <cell r="EC929"/>
          <cell r="ED929"/>
          <cell r="EE929"/>
          <cell r="EF929"/>
          <cell r="EG929"/>
          <cell r="EH929"/>
          <cell r="EI929"/>
          <cell r="EJ929"/>
          <cell r="EK929"/>
          <cell r="EL929"/>
          <cell r="EM929"/>
          <cell r="EN929"/>
          <cell r="EO929"/>
          <cell r="EP929"/>
          <cell r="EQ929"/>
          <cell r="ER929"/>
          <cell r="ES929"/>
          <cell r="ET929"/>
          <cell r="EU929" t="str">
            <v>$ -</v>
          </cell>
          <cell r="EV929"/>
          <cell r="EW929"/>
          <cell r="EX929"/>
          <cell r="EY929"/>
          <cell r="EZ929"/>
          <cell r="FA929"/>
          <cell r="FB929">
            <v>0</v>
          </cell>
          <cell r="FC929" t="str">
            <v>#¡VALOR!</v>
          </cell>
          <cell r="FD929">
            <v>0</v>
          </cell>
          <cell r="FE929" t="str">
            <v>$ 0</v>
          </cell>
          <cell r="FF929" t="str">
            <v>#¡VALOR!</v>
          </cell>
          <cell r="FG929" t="str">
            <v>#¡VALOR!</v>
          </cell>
          <cell r="FH929"/>
          <cell r="FI929"/>
          <cell r="FJ929" t="str">
            <v>#N/D</v>
          </cell>
          <cell r="FK929" t="str">
            <v>#N/D</v>
          </cell>
          <cell r="FL929" t="str">
            <v>$929</v>
          </cell>
          <cell r="FM929" t="str">
            <v>#N/D</v>
          </cell>
          <cell r="FN929" t="str">
            <v>#N/D</v>
          </cell>
          <cell r="FO929" t="str">
            <v>#N/D</v>
          </cell>
          <cell r="FP929" t="str">
            <v>#N/D</v>
          </cell>
          <cell r="FQ929" t="str">
            <v>#¡REF!</v>
          </cell>
          <cell r="FR929" t="str">
            <v>#N/D</v>
          </cell>
          <cell r="FS929"/>
          <cell r="FT929"/>
          <cell r="FU929"/>
          <cell r="FV929">
            <v>0</v>
          </cell>
          <cell r="FW929" t="str">
            <v>#N/D</v>
          </cell>
          <cell r="FX929"/>
          <cell r="FY929"/>
          <cell r="FZ929"/>
          <cell r="GA929"/>
          <cell r="GB929"/>
          <cell r="GC929"/>
        </row>
        <row r="930">
          <cell r="A930"/>
          <cell r="B930"/>
          <cell r="C930">
            <v>2025</v>
          </cell>
          <cell r="D930"/>
          <cell r="E930"/>
          <cell r="F930"/>
          <cell r="G930"/>
          <cell r="H930"/>
          <cell r="I930"/>
          <cell r="J930"/>
          <cell r="K930"/>
          <cell r="L930"/>
          <cell r="M930"/>
          <cell r="N930"/>
          <cell r="O930"/>
          <cell r="P930"/>
          <cell r="Q930"/>
          <cell r="R930"/>
          <cell r="S930"/>
          <cell r="T930"/>
          <cell r="U930"/>
          <cell r="V930"/>
          <cell r="W930"/>
          <cell r="X930"/>
          <cell r="Y930"/>
          <cell r="Z930"/>
          <cell r="AA930"/>
          <cell r="AB930"/>
          <cell r="AC930"/>
          <cell r="AD930"/>
          <cell r="AE930"/>
          <cell r="AF930"/>
          <cell r="AG930"/>
          <cell r="AH930"/>
          <cell r="AI930"/>
          <cell r="AJ930"/>
          <cell r="AK930"/>
          <cell r="AL930"/>
          <cell r="AM930" t="str">
            <v>#¡VALOR!</v>
          </cell>
          <cell r="AN930">
            <v>0</v>
          </cell>
          <cell r="AO930"/>
          <cell r="AP930"/>
          <cell r="AQ930"/>
          <cell r="AR930"/>
          <cell r="AS930"/>
          <cell r="AT930"/>
          <cell r="AU930"/>
          <cell r="AV930"/>
          <cell r="AW930"/>
          <cell r="AX930"/>
          <cell r="AY930"/>
          <cell r="AZ930"/>
          <cell r="BA930"/>
          <cell r="BB930"/>
          <cell r="BC930"/>
          <cell r="BD930"/>
          <cell r="BE930"/>
          <cell r="BF930"/>
          <cell r="BG930"/>
          <cell r="BH930"/>
          <cell r="BI930"/>
          <cell r="BJ930"/>
          <cell r="BK930"/>
          <cell r="BL930"/>
          <cell r="BM930"/>
          <cell r="BN930"/>
          <cell r="BO930"/>
          <cell r="BP930"/>
          <cell r="BQ930"/>
          <cell r="BR930"/>
          <cell r="BS930"/>
          <cell r="BT930"/>
          <cell r="BU930"/>
          <cell r="BV930"/>
          <cell r="BW930"/>
          <cell r="BX930"/>
          <cell r="BY930"/>
          <cell r="BZ930"/>
          <cell r="CA930"/>
          <cell r="CB930"/>
          <cell r="CC930"/>
          <cell r="CD930"/>
          <cell r="CE930"/>
          <cell r="CF930"/>
          <cell r="CG930"/>
          <cell r="CH930"/>
          <cell r="CI930"/>
          <cell r="CJ930"/>
          <cell r="CK930"/>
          <cell r="CL930"/>
          <cell r="CM930"/>
          <cell r="CN930"/>
          <cell r="CO930"/>
          <cell r="CP930"/>
          <cell r="CQ930"/>
          <cell r="CR930"/>
          <cell r="CS930"/>
          <cell r="CT930"/>
          <cell r="CU930"/>
          <cell r="CV930"/>
          <cell r="CW930"/>
          <cell r="CX930"/>
          <cell r="CY930"/>
          <cell r="CZ930"/>
          <cell r="DA930"/>
          <cell r="DB930"/>
          <cell r="DC930"/>
          <cell r="DD930"/>
          <cell r="DE930"/>
          <cell r="DF930"/>
          <cell r="DG930"/>
          <cell r="DH930"/>
          <cell r="DI930"/>
          <cell r="DJ930"/>
          <cell r="DK930"/>
          <cell r="DL930"/>
          <cell r="DM930"/>
          <cell r="DN930"/>
          <cell r="DO930"/>
          <cell r="DP930"/>
          <cell r="DQ930"/>
          <cell r="DR930"/>
          <cell r="DS930"/>
          <cell r="DT930"/>
          <cell r="DU930"/>
          <cell r="DV930"/>
          <cell r="DW930"/>
          <cell r="DX930"/>
          <cell r="DY930"/>
          <cell r="DZ930"/>
          <cell r="EA930"/>
          <cell r="EB930"/>
          <cell r="EC930"/>
          <cell r="ED930"/>
          <cell r="EE930"/>
          <cell r="EF930"/>
          <cell r="EG930"/>
          <cell r="EH930"/>
          <cell r="EI930"/>
          <cell r="EJ930"/>
          <cell r="EK930"/>
          <cell r="EL930"/>
          <cell r="EM930"/>
          <cell r="EN930"/>
          <cell r="EO930"/>
          <cell r="EP930"/>
          <cell r="EQ930"/>
          <cell r="ER930"/>
          <cell r="ES930"/>
          <cell r="ET930"/>
          <cell r="EU930" t="str">
            <v>$ -</v>
          </cell>
          <cell r="EV930"/>
          <cell r="EW930"/>
          <cell r="EX930"/>
          <cell r="EY930"/>
          <cell r="EZ930"/>
          <cell r="FA930"/>
          <cell r="FB930">
            <v>0</v>
          </cell>
          <cell r="FC930" t="str">
            <v>#¡VALOR!</v>
          </cell>
          <cell r="FD930">
            <v>0</v>
          </cell>
          <cell r="FE930" t="str">
            <v>$ 0</v>
          </cell>
          <cell r="FF930" t="str">
            <v>#¡VALOR!</v>
          </cell>
          <cell r="FG930" t="str">
            <v>#¡VALOR!</v>
          </cell>
          <cell r="FH930"/>
          <cell r="FI930"/>
          <cell r="FJ930" t="str">
            <v>#N/D</v>
          </cell>
          <cell r="FK930" t="str">
            <v>#N/D</v>
          </cell>
          <cell r="FL930" t="str">
            <v>$930</v>
          </cell>
          <cell r="FM930" t="str">
            <v>#N/D</v>
          </cell>
          <cell r="FN930" t="str">
            <v>#N/D</v>
          </cell>
          <cell r="FO930" t="str">
            <v>#N/D</v>
          </cell>
          <cell r="FP930" t="str">
            <v>#N/D</v>
          </cell>
          <cell r="FQ930" t="str">
            <v>#¡REF!</v>
          </cell>
          <cell r="FR930" t="str">
            <v>#N/D</v>
          </cell>
          <cell r="FS930"/>
          <cell r="FT930"/>
          <cell r="FU930"/>
          <cell r="FV930">
            <v>0</v>
          </cell>
          <cell r="FW930" t="str">
            <v>#N/D</v>
          </cell>
          <cell r="FX930"/>
          <cell r="FY930"/>
          <cell r="FZ930"/>
          <cell r="GA930"/>
          <cell r="GB930"/>
          <cell r="GC930"/>
        </row>
        <row r="931">
          <cell r="A931"/>
          <cell r="B931"/>
          <cell r="C931">
            <v>2025</v>
          </cell>
          <cell r="D931"/>
          <cell r="E931"/>
          <cell r="F931"/>
          <cell r="G931"/>
          <cell r="H931"/>
          <cell r="I931"/>
          <cell r="J931"/>
          <cell r="K931"/>
          <cell r="L931"/>
          <cell r="M931"/>
          <cell r="N931"/>
          <cell r="O931"/>
          <cell r="P931"/>
          <cell r="Q931"/>
          <cell r="R931"/>
          <cell r="S931"/>
          <cell r="T931"/>
          <cell r="U931"/>
          <cell r="V931"/>
          <cell r="W931"/>
          <cell r="X931"/>
          <cell r="Y931"/>
          <cell r="Z931"/>
          <cell r="AA931"/>
          <cell r="AB931"/>
          <cell r="AC931"/>
          <cell r="AD931"/>
          <cell r="AE931"/>
          <cell r="AF931"/>
          <cell r="AG931"/>
          <cell r="AH931"/>
          <cell r="AI931"/>
          <cell r="AJ931"/>
          <cell r="AK931"/>
          <cell r="AL931"/>
          <cell r="AM931" t="str">
            <v>#¡VALOR!</v>
          </cell>
          <cell r="AN931">
            <v>0</v>
          </cell>
          <cell r="AO931"/>
          <cell r="AP931"/>
          <cell r="AQ931"/>
          <cell r="AR931"/>
          <cell r="AS931"/>
          <cell r="AT931"/>
          <cell r="AU931"/>
          <cell r="AV931"/>
          <cell r="AW931"/>
          <cell r="AX931"/>
          <cell r="AY931"/>
          <cell r="AZ931"/>
          <cell r="BA931"/>
          <cell r="BB931"/>
          <cell r="BC931"/>
          <cell r="BD931"/>
          <cell r="BE931"/>
          <cell r="BF931"/>
          <cell r="BG931"/>
          <cell r="BH931"/>
          <cell r="BI931"/>
          <cell r="BJ931"/>
          <cell r="BK931"/>
          <cell r="BL931"/>
          <cell r="BM931"/>
          <cell r="BN931"/>
          <cell r="BO931"/>
          <cell r="BP931"/>
          <cell r="BQ931"/>
          <cell r="BR931"/>
          <cell r="BS931"/>
          <cell r="BT931"/>
          <cell r="BU931"/>
          <cell r="BV931"/>
          <cell r="BW931"/>
          <cell r="BX931"/>
          <cell r="BY931"/>
          <cell r="BZ931"/>
          <cell r="CA931"/>
          <cell r="CB931"/>
          <cell r="CC931"/>
          <cell r="CD931"/>
          <cell r="CE931"/>
          <cell r="CF931"/>
          <cell r="CG931"/>
          <cell r="CH931"/>
          <cell r="CI931"/>
          <cell r="CJ931"/>
          <cell r="CK931"/>
          <cell r="CL931"/>
          <cell r="CM931"/>
          <cell r="CN931"/>
          <cell r="CO931"/>
          <cell r="CP931"/>
          <cell r="CQ931"/>
          <cell r="CR931"/>
          <cell r="CS931"/>
          <cell r="CT931"/>
          <cell r="CU931"/>
          <cell r="CV931"/>
          <cell r="CW931"/>
          <cell r="CX931"/>
          <cell r="CY931"/>
          <cell r="CZ931"/>
          <cell r="DA931"/>
          <cell r="DB931"/>
          <cell r="DC931"/>
          <cell r="DD931"/>
          <cell r="DE931"/>
          <cell r="DF931"/>
          <cell r="DG931"/>
          <cell r="DH931"/>
          <cell r="DI931"/>
          <cell r="DJ931"/>
          <cell r="DK931"/>
          <cell r="DL931"/>
          <cell r="DM931"/>
          <cell r="DN931"/>
          <cell r="DO931"/>
          <cell r="DP931"/>
          <cell r="DQ931"/>
          <cell r="DR931"/>
          <cell r="DS931"/>
          <cell r="DT931"/>
          <cell r="DU931"/>
          <cell r="DV931"/>
          <cell r="DW931"/>
          <cell r="DX931"/>
          <cell r="DY931"/>
          <cell r="DZ931"/>
          <cell r="EA931"/>
          <cell r="EB931"/>
          <cell r="EC931"/>
          <cell r="ED931"/>
          <cell r="EE931"/>
          <cell r="EF931"/>
          <cell r="EG931"/>
          <cell r="EH931"/>
          <cell r="EI931"/>
          <cell r="EJ931"/>
          <cell r="EK931"/>
          <cell r="EL931"/>
          <cell r="EM931"/>
          <cell r="EN931"/>
          <cell r="EO931"/>
          <cell r="EP931"/>
          <cell r="EQ931"/>
          <cell r="ER931"/>
          <cell r="ES931"/>
          <cell r="ET931"/>
          <cell r="EU931" t="str">
            <v>$ -</v>
          </cell>
          <cell r="EV931"/>
          <cell r="EW931"/>
          <cell r="EX931"/>
          <cell r="EY931"/>
          <cell r="EZ931"/>
          <cell r="FA931"/>
          <cell r="FB931">
            <v>0</v>
          </cell>
          <cell r="FC931" t="str">
            <v>#¡VALOR!</v>
          </cell>
          <cell r="FD931">
            <v>0</v>
          </cell>
          <cell r="FE931" t="str">
            <v>$ 0</v>
          </cell>
          <cell r="FF931" t="str">
            <v>#¡VALOR!</v>
          </cell>
          <cell r="FG931" t="str">
            <v>#¡VALOR!</v>
          </cell>
          <cell r="FH931"/>
          <cell r="FI931"/>
          <cell r="FJ931" t="str">
            <v>#N/D</v>
          </cell>
          <cell r="FK931" t="str">
            <v>#N/D</v>
          </cell>
          <cell r="FL931" t="str">
            <v>$931</v>
          </cell>
          <cell r="FM931" t="str">
            <v>#N/D</v>
          </cell>
          <cell r="FN931" t="str">
            <v>#N/D</v>
          </cell>
          <cell r="FO931" t="str">
            <v>#N/D</v>
          </cell>
          <cell r="FP931" t="str">
            <v>#N/D</v>
          </cell>
          <cell r="FQ931" t="str">
            <v>#¡REF!</v>
          </cell>
          <cell r="FR931" t="str">
            <v>#N/D</v>
          </cell>
          <cell r="FS931"/>
          <cell r="FT931"/>
          <cell r="FU931"/>
          <cell r="FV931">
            <v>0</v>
          </cell>
          <cell r="FW931" t="str">
            <v>#N/D</v>
          </cell>
          <cell r="FX931"/>
          <cell r="FY931"/>
          <cell r="FZ931"/>
          <cell r="GA931"/>
          <cell r="GB931"/>
          <cell r="GC931"/>
        </row>
        <row r="932">
          <cell r="A932"/>
          <cell r="B932"/>
          <cell r="C932">
            <v>2025</v>
          </cell>
          <cell r="D932"/>
          <cell r="E932"/>
          <cell r="F932"/>
          <cell r="G932"/>
          <cell r="H932"/>
          <cell r="I932"/>
          <cell r="J932"/>
          <cell r="K932"/>
          <cell r="L932"/>
          <cell r="M932"/>
          <cell r="N932"/>
          <cell r="O932"/>
          <cell r="P932"/>
          <cell r="Q932"/>
          <cell r="R932"/>
          <cell r="S932"/>
          <cell r="T932"/>
          <cell r="U932"/>
          <cell r="V932"/>
          <cell r="W932"/>
          <cell r="X932"/>
          <cell r="Y932"/>
          <cell r="Z932"/>
          <cell r="AA932"/>
          <cell r="AB932"/>
          <cell r="AC932"/>
          <cell r="AD932"/>
          <cell r="AE932"/>
          <cell r="AF932"/>
          <cell r="AG932"/>
          <cell r="AH932"/>
          <cell r="AI932"/>
          <cell r="AJ932"/>
          <cell r="AK932"/>
          <cell r="AL932"/>
          <cell r="AM932" t="str">
            <v>#¡VALOR!</v>
          </cell>
          <cell r="AN932">
            <v>0</v>
          </cell>
          <cell r="AO932"/>
          <cell r="AP932"/>
          <cell r="AQ932"/>
          <cell r="AR932"/>
          <cell r="AS932"/>
          <cell r="AT932"/>
          <cell r="AU932"/>
          <cell r="AV932"/>
          <cell r="AW932"/>
          <cell r="AX932"/>
          <cell r="AY932"/>
          <cell r="AZ932"/>
          <cell r="BA932"/>
          <cell r="BB932"/>
          <cell r="BC932"/>
          <cell r="BD932"/>
          <cell r="BE932"/>
          <cell r="BF932"/>
          <cell r="BG932"/>
          <cell r="BH932"/>
          <cell r="BI932"/>
          <cell r="BJ932"/>
          <cell r="BK932"/>
          <cell r="BL932"/>
          <cell r="BM932"/>
          <cell r="BN932"/>
          <cell r="BO932"/>
          <cell r="BP932"/>
          <cell r="BQ932"/>
          <cell r="BR932"/>
          <cell r="BS932"/>
          <cell r="BT932"/>
          <cell r="BU932"/>
          <cell r="BV932"/>
          <cell r="BW932"/>
          <cell r="BX932"/>
          <cell r="BY932"/>
          <cell r="BZ932"/>
          <cell r="CA932"/>
          <cell r="CB932"/>
          <cell r="CC932"/>
          <cell r="CD932"/>
          <cell r="CE932"/>
          <cell r="CF932"/>
          <cell r="CG932"/>
          <cell r="CH932"/>
          <cell r="CI932"/>
          <cell r="CJ932"/>
          <cell r="CK932"/>
          <cell r="CL932"/>
          <cell r="CM932"/>
          <cell r="CN932"/>
          <cell r="CO932"/>
          <cell r="CP932"/>
          <cell r="CQ932"/>
          <cell r="CR932"/>
          <cell r="CS932"/>
          <cell r="CT932"/>
          <cell r="CU932"/>
          <cell r="CV932"/>
          <cell r="CW932"/>
          <cell r="CX932"/>
          <cell r="CY932"/>
          <cell r="CZ932"/>
          <cell r="DA932"/>
          <cell r="DB932"/>
          <cell r="DC932"/>
          <cell r="DD932"/>
          <cell r="DE932"/>
          <cell r="DF932"/>
          <cell r="DG932"/>
          <cell r="DH932"/>
          <cell r="DI932"/>
          <cell r="DJ932"/>
          <cell r="DK932"/>
          <cell r="DL932"/>
          <cell r="DM932"/>
          <cell r="DN932"/>
          <cell r="DO932"/>
          <cell r="DP932"/>
          <cell r="DQ932"/>
          <cell r="DR932"/>
          <cell r="DS932"/>
          <cell r="DT932"/>
          <cell r="DU932"/>
          <cell r="DV932"/>
          <cell r="DW932"/>
          <cell r="DX932"/>
          <cell r="DY932"/>
          <cell r="DZ932"/>
          <cell r="EA932"/>
          <cell r="EB932"/>
          <cell r="EC932"/>
          <cell r="ED932"/>
          <cell r="EE932"/>
          <cell r="EF932"/>
          <cell r="EG932"/>
          <cell r="EH932"/>
          <cell r="EI932"/>
          <cell r="EJ932"/>
          <cell r="EK932"/>
          <cell r="EL932"/>
          <cell r="EM932"/>
          <cell r="EN932"/>
          <cell r="EO932"/>
          <cell r="EP932"/>
          <cell r="EQ932"/>
          <cell r="ER932"/>
          <cell r="ES932"/>
          <cell r="ET932"/>
          <cell r="EU932" t="str">
            <v>$ -</v>
          </cell>
          <cell r="EV932"/>
          <cell r="EW932"/>
          <cell r="EX932"/>
          <cell r="EY932"/>
          <cell r="EZ932"/>
          <cell r="FA932"/>
          <cell r="FB932">
            <v>0</v>
          </cell>
          <cell r="FC932" t="str">
            <v>#¡VALOR!</v>
          </cell>
          <cell r="FD932">
            <v>0</v>
          </cell>
          <cell r="FE932" t="str">
            <v>$ 0</v>
          </cell>
          <cell r="FF932" t="str">
            <v>#¡VALOR!</v>
          </cell>
          <cell r="FG932" t="str">
            <v>#¡VALOR!</v>
          </cell>
          <cell r="FH932"/>
          <cell r="FI932"/>
          <cell r="FJ932" t="str">
            <v>#N/D</v>
          </cell>
          <cell r="FK932" t="str">
            <v>#N/D</v>
          </cell>
          <cell r="FL932" t="str">
            <v>$932</v>
          </cell>
          <cell r="FM932" t="str">
            <v>#N/D</v>
          </cell>
          <cell r="FN932" t="str">
            <v>#N/D</v>
          </cell>
          <cell r="FO932" t="str">
            <v>#N/D</v>
          </cell>
          <cell r="FP932" t="str">
            <v>#N/D</v>
          </cell>
          <cell r="FQ932" t="str">
            <v>#¡REF!</v>
          </cell>
          <cell r="FR932" t="str">
            <v>#N/D</v>
          </cell>
          <cell r="FS932"/>
          <cell r="FT932"/>
          <cell r="FU932"/>
          <cell r="FV932">
            <v>0</v>
          </cell>
          <cell r="FW932" t="str">
            <v>#N/D</v>
          </cell>
          <cell r="FX932"/>
          <cell r="FY932"/>
          <cell r="FZ932"/>
          <cell r="GA932"/>
          <cell r="GB932"/>
          <cell r="GC932"/>
        </row>
        <row r="933">
          <cell r="A933"/>
          <cell r="B933"/>
          <cell r="C933">
            <v>2025</v>
          </cell>
          <cell r="D933"/>
          <cell r="E933"/>
          <cell r="F933"/>
          <cell r="G933"/>
          <cell r="H933"/>
          <cell r="I933"/>
          <cell r="J933"/>
          <cell r="K933"/>
          <cell r="L933"/>
          <cell r="M933"/>
          <cell r="N933"/>
          <cell r="O933"/>
          <cell r="P933"/>
          <cell r="Q933"/>
          <cell r="R933"/>
          <cell r="S933"/>
          <cell r="T933"/>
          <cell r="U933"/>
          <cell r="V933"/>
          <cell r="W933"/>
          <cell r="X933"/>
          <cell r="Y933"/>
          <cell r="Z933"/>
          <cell r="AA933"/>
          <cell r="AB933"/>
          <cell r="AC933"/>
          <cell r="AD933"/>
          <cell r="AE933"/>
          <cell r="AF933"/>
          <cell r="AG933"/>
          <cell r="AH933"/>
          <cell r="AI933"/>
          <cell r="AJ933"/>
          <cell r="AK933"/>
          <cell r="AL933"/>
          <cell r="AM933" t="str">
            <v>#¡VALOR!</v>
          </cell>
          <cell r="AN933">
            <v>0</v>
          </cell>
          <cell r="AO933"/>
          <cell r="AP933"/>
          <cell r="AQ933"/>
          <cell r="AR933"/>
          <cell r="AS933"/>
          <cell r="AT933"/>
          <cell r="AU933"/>
          <cell r="AV933"/>
          <cell r="AW933"/>
          <cell r="AX933"/>
          <cell r="AY933"/>
          <cell r="AZ933"/>
          <cell r="BA933"/>
          <cell r="BB933"/>
          <cell r="BC933"/>
          <cell r="BD933"/>
          <cell r="BE933"/>
          <cell r="BF933"/>
          <cell r="BG933"/>
          <cell r="BH933"/>
          <cell r="BI933"/>
          <cell r="BJ933"/>
          <cell r="BK933"/>
          <cell r="BL933"/>
          <cell r="BM933"/>
          <cell r="BN933"/>
          <cell r="BO933"/>
          <cell r="BP933"/>
          <cell r="BQ933"/>
          <cell r="BR933"/>
          <cell r="BS933"/>
          <cell r="BT933"/>
          <cell r="BU933"/>
          <cell r="BV933"/>
          <cell r="BW933"/>
          <cell r="BX933"/>
          <cell r="BY933"/>
          <cell r="BZ933"/>
          <cell r="CA933"/>
          <cell r="CB933"/>
          <cell r="CC933"/>
          <cell r="CD933"/>
          <cell r="CE933"/>
          <cell r="CF933"/>
          <cell r="CG933"/>
          <cell r="CH933"/>
          <cell r="CI933"/>
          <cell r="CJ933"/>
          <cell r="CK933"/>
          <cell r="CL933"/>
          <cell r="CM933"/>
          <cell r="CN933"/>
          <cell r="CO933"/>
          <cell r="CP933"/>
          <cell r="CQ933"/>
          <cell r="CR933"/>
          <cell r="CS933"/>
          <cell r="CT933"/>
          <cell r="CU933"/>
          <cell r="CV933"/>
          <cell r="CW933"/>
          <cell r="CX933"/>
          <cell r="CY933"/>
          <cell r="CZ933"/>
          <cell r="DA933"/>
          <cell r="DB933"/>
          <cell r="DC933"/>
          <cell r="DD933"/>
          <cell r="DE933"/>
          <cell r="DF933"/>
          <cell r="DG933"/>
          <cell r="DH933"/>
          <cell r="DI933"/>
          <cell r="DJ933"/>
          <cell r="DK933"/>
          <cell r="DL933"/>
          <cell r="DM933"/>
          <cell r="DN933"/>
          <cell r="DO933"/>
          <cell r="DP933"/>
          <cell r="DQ933"/>
          <cell r="DR933"/>
          <cell r="DS933"/>
          <cell r="DT933"/>
          <cell r="DU933"/>
          <cell r="DV933"/>
          <cell r="DW933"/>
          <cell r="DX933"/>
          <cell r="DY933"/>
          <cell r="DZ933"/>
          <cell r="EA933"/>
          <cell r="EB933"/>
          <cell r="EC933"/>
          <cell r="ED933"/>
          <cell r="EE933"/>
          <cell r="EF933"/>
          <cell r="EG933"/>
          <cell r="EH933"/>
          <cell r="EI933"/>
          <cell r="EJ933"/>
          <cell r="EK933"/>
          <cell r="EL933"/>
          <cell r="EM933"/>
          <cell r="EN933"/>
          <cell r="EO933"/>
          <cell r="EP933"/>
          <cell r="EQ933"/>
          <cell r="ER933"/>
          <cell r="ES933"/>
          <cell r="ET933"/>
          <cell r="EU933" t="str">
            <v>$ -</v>
          </cell>
          <cell r="EV933"/>
          <cell r="EW933"/>
          <cell r="EX933"/>
          <cell r="EY933"/>
          <cell r="EZ933"/>
          <cell r="FA933"/>
          <cell r="FB933">
            <v>0</v>
          </cell>
          <cell r="FC933" t="str">
            <v>#¡VALOR!</v>
          </cell>
          <cell r="FD933">
            <v>0</v>
          </cell>
          <cell r="FE933" t="str">
            <v>$ 0</v>
          </cell>
          <cell r="FF933" t="str">
            <v>#¡VALOR!</v>
          </cell>
          <cell r="FG933" t="str">
            <v>#¡VALOR!</v>
          </cell>
          <cell r="FH933"/>
          <cell r="FI933"/>
          <cell r="FJ933" t="str">
            <v>#N/D</v>
          </cell>
          <cell r="FK933" t="str">
            <v>#N/D</v>
          </cell>
          <cell r="FL933" t="str">
            <v>$933</v>
          </cell>
          <cell r="FM933" t="str">
            <v>#N/D</v>
          </cell>
          <cell r="FN933" t="str">
            <v>#N/D</v>
          </cell>
          <cell r="FO933" t="str">
            <v>#N/D</v>
          </cell>
          <cell r="FP933" t="str">
            <v>#N/D</v>
          </cell>
          <cell r="FQ933" t="str">
            <v>#¡REF!</v>
          </cell>
          <cell r="FR933" t="str">
            <v>#N/D</v>
          </cell>
          <cell r="FS933"/>
          <cell r="FT933"/>
          <cell r="FU933"/>
          <cell r="FV933">
            <v>0</v>
          </cell>
          <cell r="FW933" t="str">
            <v>#N/D</v>
          </cell>
          <cell r="FX933"/>
          <cell r="FY933"/>
          <cell r="FZ933"/>
          <cell r="GA933"/>
          <cell r="GB933"/>
          <cell r="GC933"/>
        </row>
        <row r="934">
          <cell r="A934"/>
          <cell r="B934"/>
          <cell r="C934">
            <v>2025</v>
          </cell>
          <cell r="D934"/>
          <cell r="E934"/>
          <cell r="F934"/>
          <cell r="G934"/>
          <cell r="H934"/>
          <cell r="I934"/>
          <cell r="J934"/>
          <cell r="K934"/>
          <cell r="L934"/>
          <cell r="M934"/>
          <cell r="N934"/>
          <cell r="O934"/>
          <cell r="P934"/>
          <cell r="Q934"/>
          <cell r="R934"/>
          <cell r="S934"/>
          <cell r="T934"/>
          <cell r="U934"/>
          <cell r="V934"/>
          <cell r="W934"/>
          <cell r="X934"/>
          <cell r="Y934"/>
          <cell r="Z934"/>
          <cell r="AA934"/>
          <cell r="AB934"/>
          <cell r="AC934"/>
          <cell r="AD934"/>
          <cell r="AE934"/>
          <cell r="AF934"/>
          <cell r="AG934"/>
          <cell r="AH934"/>
          <cell r="AI934"/>
          <cell r="AJ934"/>
          <cell r="AK934"/>
          <cell r="AL934"/>
          <cell r="AM934" t="str">
            <v>#¡VALOR!</v>
          </cell>
          <cell r="AN934">
            <v>0</v>
          </cell>
          <cell r="AO934"/>
          <cell r="AP934"/>
          <cell r="AQ934"/>
          <cell r="AR934"/>
          <cell r="AS934"/>
          <cell r="AT934"/>
          <cell r="AU934"/>
          <cell r="AV934"/>
          <cell r="AW934"/>
          <cell r="AX934"/>
          <cell r="AY934"/>
          <cell r="AZ934"/>
          <cell r="BA934"/>
          <cell r="BB934"/>
          <cell r="BC934"/>
          <cell r="BD934"/>
          <cell r="BE934"/>
          <cell r="BF934"/>
          <cell r="BG934"/>
          <cell r="BH934"/>
          <cell r="BI934"/>
          <cell r="BJ934"/>
          <cell r="BK934"/>
          <cell r="BL934"/>
          <cell r="BM934"/>
          <cell r="BN934"/>
          <cell r="BO934"/>
          <cell r="BP934"/>
          <cell r="BQ934"/>
          <cell r="BR934"/>
          <cell r="BS934"/>
          <cell r="BT934"/>
          <cell r="BU934"/>
          <cell r="BV934"/>
          <cell r="BW934"/>
          <cell r="BX934"/>
          <cell r="BY934"/>
          <cell r="BZ934"/>
          <cell r="CA934"/>
          <cell r="CB934"/>
          <cell r="CC934"/>
          <cell r="CD934"/>
          <cell r="CE934"/>
          <cell r="CF934"/>
          <cell r="CG934"/>
          <cell r="CH934"/>
          <cell r="CI934"/>
          <cell r="CJ934"/>
          <cell r="CK934"/>
          <cell r="CL934"/>
          <cell r="CM934"/>
          <cell r="CN934"/>
          <cell r="CO934"/>
          <cell r="CP934"/>
          <cell r="CQ934"/>
          <cell r="CR934"/>
          <cell r="CS934"/>
          <cell r="CT934"/>
          <cell r="CU934"/>
          <cell r="CV934"/>
          <cell r="CW934"/>
          <cell r="CX934"/>
          <cell r="CY934"/>
          <cell r="CZ934"/>
          <cell r="DA934"/>
          <cell r="DB934"/>
          <cell r="DC934"/>
          <cell r="DD934"/>
          <cell r="DE934"/>
          <cell r="DF934"/>
          <cell r="DG934"/>
          <cell r="DH934"/>
          <cell r="DI934"/>
          <cell r="DJ934"/>
          <cell r="DK934"/>
          <cell r="DL934"/>
          <cell r="DM934"/>
          <cell r="DN934"/>
          <cell r="DO934"/>
          <cell r="DP934"/>
          <cell r="DQ934"/>
          <cell r="DR934"/>
          <cell r="DS934"/>
          <cell r="DT934"/>
          <cell r="DU934"/>
          <cell r="DV934"/>
          <cell r="DW934"/>
          <cell r="DX934"/>
          <cell r="DY934"/>
          <cell r="DZ934"/>
          <cell r="EA934"/>
          <cell r="EB934"/>
          <cell r="EC934"/>
          <cell r="ED934"/>
          <cell r="EE934"/>
          <cell r="EF934"/>
          <cell r="EG934"/>
          <cell r="EH934"/>
          <cell r="EI934"/>
          <cell r="EJ934"/>
          <cell r="EK934"/>
          <cell r="EL934"/>
          <cell r="EM934"/>
          <cell r="EN934"/>
          <cell r="EO934"/>
          <cell r="EP934"/>
          <cell r="EQ934"/>
          <cell r="ER934"/>
          <cell r="ES934"/>
          <cell r="ET934"/>
          <cell r="EU934" t="str">
            <v>$ -</v>
          </cell>
          <cell r="EV934"/>
          <cell r="EW934"/>
          <cell r="EX934"/>
          <cell r="EY934"/>
          <cell r="EZ934"/>
          <cell r="FA934"/>
          <cell r="FB934">
            <v>0</v>
          </cell>
          <cell r="FC934" t="str">
            <v>#¡VALOR!</v>
          </cell>
          <cell r="FD934">
            <v>0</v>
          </cell>
          <cell r="FE934" t="str">
            <v>$ 0</v>
          </cell>
          <cell r="FF934" t="str">
            <v>#¡VALOR!</v>
          </cell>
          <cell r="FG934" t="str">
            <v>#¡VALOR!</v>
          </cell>
          <cell r="FH934"/>
          <cell r="FI934"/>
          <cell r="FJ934" t="str">
            <v>#N/D</v>
          </cell>
          <cell r="FK934" t="str">
            <v>#N/D</v>
          </cell>
          <cell r="FL934" t="str">
            <v>$934</v>
          </cell>
          <cell r="FM934" t="str">
            <v>#N/D</v>
          </cell>
          <cell r="FN934" t="str">
            <v>#N/D</v>
          </cell>
          <cell r="FO934" t="str">
            <v>#N/D</v>
          </cell>
          <cell r="FP934" t="str">
            <v>#N/D</v>
          </cell>
          <cell r="FQ934" t="str">
            <v>#¡REF!</v>
          </cell>
          <cell r="FR934" t="str">
            <v>#N/D</v>
          </cell>
          <cell r="FS934"/>
          <cell r="FT934"/>
          <cell r="FU934"/>
          <cell r="FV934">
            <v>0</v>
          </cell>
          <cell r="FW934" t="str">
            <v>#N/D</v>
          </cell>
          <cell r="FX934"/>
          <cell r="FY934"/>
          <cell r="FZ934"/>
          <cell r="GA934"/>
          <cell r="GB934"/>
          <cell r="GC934"/>
        </row>
        <row r="935">
          <cell r="A935"/>
          <cell r="B935"/>
          <cell r="C935">
            <v>2025</v>
          </cell>
          <cell r="D935"/>
          <cell r="E935"/>
          <cell r="F935"/>
          <cell r="G935"/>
          <cell r="H935"/>
          <cell r="I935"/>
          <cell r="J935"/>
          <cell r="K935"/>
          <cell r="L935"/>
          <cell r="M935"/>
          <cell r="N935"/>
          <cell r="O935"/>
          <cell r="P935"/>
          <cell r="Q935"/>
          <cell r="R935"/>
          <cell r="S935"/>
          <cell r="T935"/>
          <cell r="U935"/>
          <cell r="V935"/>
          <cell r="W935"/>
          <cell r="X935"/>
          <cell r="Y935"/>
          <cell r="Z935"/>
          <cell r="AA935"/>
          <cell r="AB935"/>
          <cell r="AC935"/>
          <cell r="AD935"/>
          <cell r="AE935"/>
          <cell r="AF935"/>
          <cell r="AG935"/>
          <cell r="AH935"/>
          <cell r="AI935"/>
          <cell r="AJ935"/>
          <cell r="AK935"/>
          <cell r="AL935"/>
          <cell r="AM935" t="str">
            <v>#¡VALOR!</v>
          </cell>
          <cell r="AN935">
            <v>0</v>
          </cell>
          <cell r="AO935"/>
          <cell r="AP935"/>
          <cell r="AQ935"/>
          <cell r="AR935"/>
          <cell r="AS935"/>
          <cell r="AT935"/>
          <cell r="AU935"/>
          <cell r="AV935"/>
          <cell r="AW935"/>
          <cell r="AX935"/>
          <cell r="AY935"/>
          <cell r="AZ935"/>
          <cell r="BA935"/>
          <cell r="BB935"/>
          <cell r="BC935"/>
          <cell r="BD935"/>
          <cell r="BE935"/>
          <cell r="BF935"/>
          <cell r="BG935"/>
          <cell r="BH935"/>
          <cell r="BI935"/>
          <cell r="BJ935"/>
          <cell r="BK935"/>
          <cell r="BL935"/>
          <cell r="BM935"/>
          <cell r="BN935"/>
          <cell r="BO935"/>
          <cell r="BP935"/>
          <cell r="BQ935"/>
          <cell r="BR935"/>
          <cell r="BS935"/>
          <cell r="BT935"/>
          <cell r="BU935"/>
          <cell r="BV935"/>
          <cell r="BW935"/>
          <cell r="BX935"/>
          <cell r="BY935"/>
          <cell r="BZ935"/>
          <cell r="CA935"/>
          <cell r="CB935"/>
          <cell r="CC935"/>
          <cell r="CD935"/>
          <cell r="CE935"/>
          <cell r="CF935"/>
          <cell r="CG935"/>
          <cell r="CH935"/>
          <cell r="CI935"/>
          <cell r="CJ935"/>
          <cell r="CK935"/>
          <cell r="CL935"/>
          <cell r="CM935"/>
          <cell r="CN935"/>
          <cell r="CO935"/>
          <cell r="CP935"/>
          <cell r="CQ935"/>
          <cell r="CR935"/>
          <cell r="CS935"/>
          <cell r="CT935"/>
          <cell r="CU935"/>
          <cell r="CV935"/>
          <cell r="CW935"/>
          <cell r="CX935"/>
          <cell r="CY935"/>
          <cell r="CZ935"/>
          <cell r="DA935"/>
          <cell r="DB935"/>
          <cell r="DC935"/>
          <cell r="DD935"/>
          <cell r="DE935"/>
          <cell r="DF935"/>
          <cell r="DG935"/>
          <cell r="DH935"/>
          <cell r="DI935"/>
          <cell r="DJ935"/>
          <cell r="DK935"/>
          <cell r="DL935"/>
          <cell r="DM935"/>
          <cell r="DN935"/>
          <cell r="DO935"/>
          <cell r="DP935"/>
          <cell r="DQ935"/>
          <cell r="DR935"/>
          <cell r="DS935"/>
          <cell r="DT935"/>
          <cell r="DU935"/>
          <cell r="DV935"/>
          <cell r="DW935"/>
          <cell r="DX935"/>
          <cell r="DY935"/>
          <cell r="DZ935"/>
          <cell r="EA935"/>
          <cell r="EB935"/>
          <cell r="EC935"/>
          <cell r="ED935"/>
          <cell r="EE935"/>
          <cell r="EF935"/>
          <cell r="EG935"/>
          <cell r="EH935"/>
          <cell r="EI935"/>
          <cell r="EJ935"/>
          <cell r="EK935"/>
          <cell r="EL935"/>
          <cell r="EM935"/>
          <cell r="EN935"/>
          <cell r="EO935"/>
          <cell r="EP935"/>
          <cell r="EQ935"/>
          <cell r="ER935"/>
          <cell r="ES935"/>
          <cell r="ET935"/>
          <cell r="EU935" t="str">
            <v>$ -</v>
          </cell>
          <cell r="EV935"/>
          <cell r="EW935"/>
          <cell r="EX935"/>
          <cell r="EY935"/>
          <cell r="EZ935"/>
          <cell r="FA935"/>
          <cell r="FB935">
            <v>0</v>
          </cell>
          <cell r="FC935" t="str">
            <v>#¡VALOR!</v>
          </cell>
          <cell r="FD935">
            <v>0</v>
          </cell>
          <cell r="FE935" t="str">
            <v>$ 0</v>
          </cell>
          <cell r="FF935" t="str">
            <v>#¡VALOR!</v>
          </cell>
          <cell r="FG935" t="str">
            <v>#¡VALOR!</v>
          </cell>
          <cell r="FH935"/>
          <cell r="FI935"/>
          <cell r="FJ935" t="str">
            <v>#N/D</v>
          </cell>
          <cell r="FK935" t="str">
            <v>#N/D</v>
          </cell>
          <cell r="FL935" t="str">
            <v>$935</v>
          </cell>
          <cell r="FM935" t="str">
            <v>#N/D</v>
          </cell>
          <cell r="FN935" t="str">
            <v>#N/D</v>
          </cell>
          <cell r="FO935" t="str">
            <v>#N/D</v>
          </cell>
          <cell r="FP935" t="str">
            <v>#N/D</v>
          </cell>
          <cell r="FQ935" t="str">
            <v>#¡REF!</v>
          </cell>
          <cell r="FR935" t="str">
            <v>#N/D</v>
          </cell>
          <cell r="FS935"/>
          <cell r="FT935"/>
          <cell r="FU935"/>
          <cell r="FV935">
            <v>0</v>
          </cell>
          <cell r="FW935" t="str">
            <v>#N/D</v>
          </cell>
          <cell r="FX935"/>
          <cell r="FY935"/>
          <cell r="FZ935"/>
          <cell r="GA935"/>
          <cell r="GB935"/>
          <cell r="GC935"/>
        </row>
        <row r="936">
          <cell r="A936"/>
          <cell r="B936"/>
          <cell r="C936">
            <v>2025</v>
          </cell>
          <cell r="D936"/>
          <cell r="E936"/>
          <cell r="F936"/>
          <cell r="G936"/>
          <cell r="H936"/>
          <cell r="I936"/>
          <cell r="J936"/>
          <cell r="K936"/>
          <cell r="L936"/>
          <cell r="M936"/>
          <cell r="N936"/>
          <cell r="O936"/>
          <cell r="P936"/>
          <cell r="Q936"/>
          <cell r="R936"/>
          <cell r="S936"/>
          <cell r="T936"/>
          <cell r="U936"/>
          <cell r="V936"/>
          <cell r="W936"/>
          <cell r="X936"/>
          <cell r="Y936"/>
          <cell r="Z936"/>
          <cell r="AA936"/>
          <cell r="AB936"/>
          <cell r="AC936"/>
          <cell r="AD936"/>
          <cell r="AE936"/>
          <cell r="AF936"/>
          <cell r="AG936"/>
          <cell r="AH936"/>
          <cell r="AI936"/>
          <cell r="AJ936"/>
          <cell r="AK936"/>
          <cell r="AL936"/>
          <cell r="AM936" t="str">
            <v>#¡VALOR!</v>
          </cell>
          <cell r="AN936">
            <v>0</v>
          </cell>
          <cell r="AO936"/>
          <cell r="AP936"/>
          <cell r="AQ936"/>
          <cell r="AR936"/>
          <cell r="AS936"/>
          <cell r="AT936"/>
          <cell r="AU936"/>
          <cell r="AV936"/>
          <cell r="AW936"/>
          <cell r="AX936"/>
          <cell r="AY936"/>
          <cell r="AZ936"/>
          <cell r="BA936"/>
          <cell r="BB936"/>
          <cell r="BC936"/>
          <cell r="BD936"/>
          <cell r="BE936"/>
          <cell r="BF936"/>
          <cell r="BG936"/>
          <cell r="BH936"/>
          <cell r="BI936"/>
          <cell r="BJ936"/>
          <cell r="BK936"/>
          <cell r="BL936"/>
          <cell r="BM936"/>
          <cell r="BN936"/>
          <cell r="BO936"/>
          <cell r="BP936"/>
          <cell r="BQ936"/>
          <cell r="BR936"/>
          <cell r="BS936"/>
          <cell r="BT936"/>
          <cell r="BU936"/>
          <cell r="BV936"/>
          <cell r="BW936"/>
          <cell r="BX936"/>
          <cell r="BY936"/>
          <cell r="BZ936"/>
          <cell r="CA936"/>
          <cell r="CB936"/>
          <cell r="CC936"/>
          <cell r="CD936"/>
          <cell r="CE936"/>
          <cell r="CF936"/>
          <cell r="CG936"/>
          <cell r="CH936"/>
          <cell r="CI936"/>
          <cell r="CJ936"/>
          <cell r="CK936"/>
          <cell r="CL936"/>
          <cell r="CM936"/>
          <cell r="CN936"/>
          <cell r="CO936"/>
          <cell r="CP936"/>
          <cell r="CQ936"/>
          <cell r="CR936"/>
          <cell r="CS936"/>
          <cell r="CT936"/>
          <cell r="CU936"/>
          <cell r="CV936"/>
          <cell r="CW936"/>
          <cell r="CX936"/>
          <cell r="CY936"/>
          <cell r="CZ936"/>
          <cell r="DA936"/>
          <cell r="DB936"/>
          <cell r="DC936"/>
          <cell r="DD936"/>
          <cell r="DE936"/>
          <cell r="DF936"/>
          <cell r="DG936"/>
          <cell r="DH936"/>
          <cell r="DI936"/>
          <cell r="DJ936"/>
          <cell r="DK936"/>
          <cell r="DL936"/>
          <cell r="DM936"/>
          <cell r="DN936"/>
          <cell r="DO936"/>
          <cell r="DP936"/>
          <cell r="DQ936"/>
          <cell r="DR936"/>
          <cell r="DS936"/>
          <cell r="DT936"/>
          <cell r="DU936"/>
          <cell r="DV936"/>
          <cell r="DW936"/>
          <cell r="DX936"/>
          <cell r="DY936"/>
          <cell r="DZ936"/>
          <cell r="EA936"/>
          <cell r="EB936"/>
          <cell r="EC936"/>
          <cell r="ED936"/>
          <cell r="EE936"/>
          <cell r="EF936"/>
          <cell r="EG936"/>
          <cell r="EH936"/>
          <cell r="EI936"/>
          <cell r="EJ936"/>
          <cell r="EK936"/>
          <cell r="EL936"/>
          <cell r="EM936"/>
          <cell r="EN936"/>
          <cell r="EO936"/>
          <cell r="EP936"/>
          <cell r="EQ936"/>
          <cell r="ER936"/>
          <cell r="ES936"/>
          <cell r="ET936"/>
          <cell r="EU936" t="str">
            <v>$ -</v>
          </cell>
          <cell r="EV936"/>
          <cell r="EW936"/>
          <cell r="EX936"/>
          <cell r="EY936"/>
          <cell r="EZ936"/>
          <cell r="FA936"/>
          <cell r="FB936">
            <v>0</v>
          </cell>
          <cell r="FC936" t="str">
            <v>#¡VALOR!</v>
          </cell>
          <cell r="FD936">
            <v>0</v>
          </cell>
          <cell r="FE936" t="str">
            <v>$ 0</v>
          </cell>
          <cell r="FF936" t="str">
            <v>#¡VALOR!</v>
          </cell>
          <cell r="FG936" t="str">
            <v>#¡VALOR!</v>
          </cell>
          <cell r="FH936"/>
          <cell r="FI936"/>
          <cell r="FJ936" t="str">
            <v>#N/D</v>
          </cell>
          <cell r="FK936" t="str">
            <v>#N/D</v>
          </cell>
          <cell r="FL936" t="str">
            <v>$936</v>
          </cell>
          <cell r="FM936" t="str">
            <v>#N/D</v>
          </cell>
          <cell r="FN936" t="str">
            <v>#N/D</v>
          </cell>
          <cell r="FO936" t="str">
            <v>#N/D</v>
          </cell>
          <cell r="FP936" t="str">
            <v>#N/D</v>
          </cell>
          <cell r="FQ936" t="str">
            <v>#¡REF!</v>
          </cell>
          <cell r="FR936" t="str">
            <v>#N/D</v>
          </cell>
          <cell r="FS936"/>
          <cell r="FT936"/>
          <cell r="FU936"/>
          <cell r="FV936">
            <v>0</v>
          </cell>
          <cell r="FW936" t="str">
            <v>#N/D</v>
          </cell>
          <cell r="FX936"/>
          <cell r="FY936"/>
          <cell r="FZ936"/>
          <cell r="GA936"/>
          <cell r="GB936"/>
          <cell r="GC936"/>
        </row>
        <row r="937">
          <cell r="A937"/>
          <cell r="B937"/>
          <cell r="C937">
            <v>2025</v>
          </cell>
          <cell r="D937"/>
          <cell r="E937"/>
          <cell r="F937"/>
          <cell r="G937"/>
          <cell r="H937"/>
          <cell r="I937"/>
          <cell r="J937"/>
          <cell r="K937"/>
          <cell r="L937"/>
          <cell r="M937"/>
          <cell r="N937"/>
          <cell r="O937"/>
          <cell r="P937"/>
          <cell r="Q937"/>
          <cell r="R937"/>
          <cell r="S937"/>
          <cell r="T937"/>
          <cell r="U937"/>
          <cell r="V937"/>
          <cell r="W937"/>
          <cell r="X937"/>
          <cell r="Y937"/>
          <cell r="Z937"/>
          <cell r="AA937"/>
          <cell r="AB937"/>
          <cell r="AC937"/>
          <cell r="AD937"/>
          <cell r="AE937"/>
          <cell r="AF937"/>
          <cell r="AG937"/>
          <cell r="AH937"/>
          <cell r="AI937"/>
          <cell r="AJ937"/>
          <cell r="AK937"/>
          <cell r="AL937"/>
          <cell r="AM937" t="str">
            <v>#¡VALOR!</v>
          </cell>
          <cell r="AN937">
            <v>0</v>
          </cell>
          <cell r="AO937"/>
          <cell r="AP937"/>
          <cell r="AQ937"/>
          <cell r="AR937"/>
          <cell r="AS937"/>
          <cell r="AT937"/>
          <cell r="AU937"/>
          <cell r="AV937"/>
          <cell r="AW937"/>
          <cell r="AX937"/>
          <cell r="AY937"/>
          <cell r="AZ937"/>
          <cell r="BA937"/>
          <cell r="BB937"/>
          <cell r="BC937"/>
          <cell r="BD937"/>
          <cell r="BE937"/>
          <cell r="BF937"/>
          <cell r="BG937"/>
          <cell r="BH937"/>
          <cell r="BI937"/>
          <cell r="BJ937"/>
          <cell r="BK937"/>
          <cell r="BL937"/>
          <cell r="BM937"/>
          <cell r="BN937"/>
          <cell r="BO937"/>
          <cell r="BP937"/>
          <cell r="BQ937"/>
          <cell r="BR937"/>
          <cell r="BS937"/>
          <cell r="BT937"/>
          <cell r="BU937"/>
          <cell r="BV937"/>
          <cell r="BW937"/>
          <cell r="BX937"/>
          <cell r="BY937"/>
          <cell r="BZ937"/>
          <cell r="CA937"/>
          <cell r="CB937"/>
          <cell r="CC937"/>
          <cell r="CD937"/>
          <cell r="CE937"/>
          <cell r="CF937"/>
          <cell r="CG937"/>
          <cell r="CH937"/>
          <cell r="CI937"/>
          <cell r="CJ937"/>
          <cell r="CK937"/>
          <cell r="CL937"/>
          <cell r="CM937"/>
          <cell r="CN937"/>
          <cell r="CO937"/>
          <cell r="CP937"/>
          <cell r="CQ937"/>
          <cell r="CR937"/>
          <cell r="CS937"/>
          <cell r="CT937"/>
          <cell r="CU937"/>
          <cell r="CV937"/>
          <cell r="CW937"/>
          <cell r="CX937"/>
          <cell r="CY937"/>
          <cell r="CZ937"/>
          <cell r="DA937"/>
          <cell r="DB937"/>
          <cell r="DC937"/>
          <cell r="DD937"/>
          <cell r="DE937"/>
          <cell r="DF937"/>
          <cell r="DG937"/>
          <cell r="DH937"/>
          <cell r="DI937"/>
          <cell r="DJ937"/>
          <cell r="DK937"/>
          <cell r="DL937"/>
          <cell r="DM937"/>
          <cell r="DN937"/>
          <cell r="DO937"/>
          <cell r="DP937"/>
          <cell r="DQ937"/>
          <cell r="DR937"/>
          <cell r="DS937"/>
          <cell r="DT937"/>
          <cell r="DU937"/>
          <cell r="DV937"/>
          <cell r="DW937"/>
          <cell r="DX937"/>
          <cell r="DY937"/>
          <cell r="DZ937"/>
          <cell r="EA937"/>
          <cell r="EB937"/>
          <cell r="EC937"/>
          <cell r="ED937"/>
          <cell r="EE937"/>
          <cell r="EF937"/>
          <cell r="EG937"/>
          <cell r="EH937"/>
          <cell r="EI937"/>
          <cell r="EJ937"/>
          <cell r="EK937"/>
          <cell r="EL937"/>
          <cell r="EM937"/>
          <cell r="EN937"/>
          <cell r="EO937"/>
          <cell r="EP937"/>
          <cell r="EQ937"/>
          <cell r="ER937"/>
          <cell r="ES937"/>
          <cell r="ET937"/>
          <cell r="EU937" t="str">
            <v>$ -</v>
          </cell>
          <cell r="EV937"/>
          <cell r="EW937"/>
          <cell r="EX937"/>
          <cell r="EY937"/>
          <cell r="EZ937"/>
          <cell r="FA937"/>
          <cell r="FB937">
            <v>0</v>
          </cell>
          <cell r="FC937" t="str">
            <v>#¡VALOR!</v>
          </cell>
          <cell r="FD937">
            <v>0</v>
          </cell>
          <cell r="FE937" t="str">
            <v>$ 0</v>
          </cell>
          <cell r="FF937" t="str">
            <v>#¡VALOR!</v>
          </cell>
          <cell r="FG937" t="str">
            <v>#¡VALOR!</v>
          </cell>
          <cell r="FH937"/>
          <cell r="FI937"/>
          <cell r="FJ937" t="str">
            <v>#N/D</v>
          </cell>
          <cell r="FK937" t="str">
            <v>#N/D</v>
          </cell>
          <cell r="FL937" t="str">
            <v>$937</v>
          </cell>
          <cell r="FM937" t="str">
            <v>#N/D</v>
          </cell>
          <cell r="FN937" t="str">
            <v>#N/D</v>
          </cell>
          <cell r="FO937" t="str">
            <v>#N/D</v>
          </cell>
          <cell r="FP937" t="str">
            <v>#N/D</v>
          </cell>
          <cell r="FQ937" t="str">
            <v>#¡REF!</v>
          </cell>
          <cell r="FR937" t="str">
            <v>#N/D</v>
          </cell>
          <cell r="FS937"/>
          <cell r="FT937"/>
          <cell r="FU937"/>
          <cell r="FV937">
            <v>0</v>
          </cell>
          <cell r="FW937" t="str">
            <v>#N/D</v>
          </cell>
          <cell r="FX937"/>
          <cell r="FY937"/>
          <cell r="FZ937"/>
          <cell r="GA937"/>
          <cell r="GB937"/>
          <cell r="GC937"/>
        </row>
        <row r="938">
          <cell r="A938"/>
          <cell r="B938"/>
          <cell r="C938">
            <v>2025</v>
          </cell>
          <cell r="D938"/>
          <cell r="E938"/>
          <cell r="F938"/>
          <cell r="G938"/>
          <cell r="H938"/>
          <cell r="I938"/>
          <cell r="J938"/>
          <cell r="K938"/>
          <cell r="L938"/>
          <cell r="M938"/>
          <cell r="N938"/>
          <cell r="O938"/>
          <cell r="P938"/>
          <cell r="Q938"/>
          <cell r="R938"/>
          <cell r="S938"/>
          <cell r="T938"/>
          <cell r="U938"/>
          <cell r="V938"/>
          <cell r="W938"/>
          <cell r="X938"/>
          <cell r="Y938"/>
          <cell r="Z938"/>
          <cell r="AA938"/>
          <cell r="AB938"/>
          <cell r="AC938"/>
          <cell r="AD938"/>
          <cell r="AE938"/>
          <cell r="AF938"/>
          <cell r="AG938"/>
          <cell r="AH938"/>
          <cell r="AI938"/>
          <cell r="AJ938"/>
          <cell r="AK938"/>
          <cell r="AL938"/>
          <cell r="AM938" t="str">
            <v>#¡VALOR!</v>
          </cell>
          <cell r="AN938">
            <v>0</v>
          </cell>
          <cell r="AO938"/>
          <cell r="AP938"/>
          <cell r="AQ938"/>
          <cell r="AR938"/>
          <cell r="AS938"/>
          <cell r="AT938"/>
          <cell r="AU938"/>
          <cell r="AV938"/>
          <cell r="AW938"/>
          <cell r="AX938"/>
          <cell r="AY938"/>
          <cell r="AZ938"/>
          <cell r="BA938"/>
          <cell r="BB938"/>
          <cell r="BC938"/>
          <cell r="BD938"/>
          <cell r="BE938"/>
          <cell r="BF938"/>
          <cell r="BG938"/>
          <cell r="BH938"/>
          <cell r="BI938"/>
          <cell r="BJ938"/>
          <cell r="BK938"/>
          <cell r="BL938"/>
          <cell r="BM938"/>
          <cell r="BN938"/>
          <cell r="BO938"/>
          <cell r="BP938"/>
          <cell r="BQ938"/>
          <cell r="BR938"/>
          <cell r="BS938"/>
          <cell r="BT938"/>
          <cell r="BU938"/>
          <cell r="BV938"/>
          <cell r="BW938"/>
          <cell r="BX938"/>
          <cell r="BY938"/>
          <cell r="BZ938"/>
          <cell r="CA938"/>
          <cell r="CB938"/>
          <cell r="CC938"/>
          <cell r="CD938"/>
          <cell r="CE938"/>
          <cell r="CF938"/>
          <cell r="CG938"/>
          <cell r="CH938"/>
          <cell r="CI938"/>
          <cell r="CJ938"/>
          <cell r="CK938"/>
          <cell r="CL938"/>
          <cell r="CM938"/>
          <cell r="CN938"/>
          <cell r="CO938"/>
          <cell r="CP938"/>
          <cell r="CQ938"/>
          <cell r="CR938"/>
          <cell r="CS938"/>
          <cell r="CT938"/>
          <cell r="CU938"/>
          <cell r="CV938"/>
          <cell r="CW938"/>
          <cell r="CX938"/>
          <cell r="CY938"/>
          <cell r="CZ938"/>
          <cell r="DA938"/>
          <cell r="DB938"/>
          <cell r="DC938"/>
          <cell r="DD938"/>
          <cell r="DE938"/>
          <cell r="DF938"/>
          <cell r="DG938"/>
          <cell r="DH938"/>
          <cell r="DI938"/>
          <cell r="DJ938"/>
          <cell r="DK938"/>
          <cell r="DL938"/>
          <cell r="DM938"/>
          <cell r="DN938"/>
          <cell r="DO938"/>
          <cell r="DP938"/>
          <cell r="DQ938"/>
          <cell r="DR938"/>
          <cell r="DS938"/>
          <cell r="DT938"/>
          <cell r="DU938"/>
          <cell r="DV938"/>
          <cell r="DW938"/>
          <cell r="DX938"/>
          <cell r="DY938"/>
          <cell r="DZ938"/>
          <cell r="EA938"/>
          <cell r="EB938"/>
          <cell r="EC938"/>
          <cell r="ED938"/>
          <cell r="EE938"/>
          <cell r="EF938"/>
          <cell r="EG938"/>
          <cell r="EH938"/>
          <cell r="EI938"/>
          <cell r="EJ938"/>
          <cell r="EK938"/>
          <cell r="EL938"/>
          <cell r="EM938"/>
          <cell r="EN938"/>
          <cell r="EO938"/>
          <cell r="EP938"/>
          <cell r="EQ938"/>
          <cell r="ER938"/>
          <cell r="ES938"/>
          <cell r="ET938"/>
          <cell r="EU938" t="str">
            <v>$ -</v>
          </cell>
          <cell r="EV938"/>
          <cell r="EW938"/>
          <cell r="EX938"/>
          <cell r="EY938"/>
          <cell r="EZ938"/>
          <cell r="FA938"/>
          <cell r="FB938">
            <v>0</v>
          </cell>
          <cell r="FC938" t="str">
            <v>#¡VALOR!</v>
          </cell>
          <cell r="FD938">
            <v>0</v>
          </cell>
          <cell r="FE938" t="str">
            <v>$ 0</v>
          </cell>
          <cell r="FF938" t="str">
            <v>#¡VALOR!</v>
          </cell>
          <cell r="FG938" t="str">
            <v>#¡VALOR!</v>
          </cell>
          <cell r="FH938"/>
          <cell r="FI938"/>
          <cell r="FJ938" t="str">
            <v>#N/D</v>
          </cell>
          <cell r="FK938" t="str">
            <v>#N/D</v>
          </cell>
          <cell r="FL938" t="str">
            <v>$938</v>
          </cell>
          <cell r="FM938" t="str">
            <v>#N/D</v>
          </cell>
          <cell r="FN938" t="str">
            <v>#N/D</v>
          </cell>
          <cell r="FO938" t="str">
            <v>#N/D</v>
          </cell>
          <cell r="FP938" t="str">
            <v>#N/D</v>
          </cell>
          <cell r="FQ938" t="str">
            <v>#¡REF!</v>
          </cell>
          <cell r="FR938" t="str">
            <v>#N/D</v>
          </cell>
          <cell r="FS938"/>
          <cell r="FT938"/>
          <cell r="FU938"/>
          <cell r="FV938">
            <v>0</v>
          </cell>
          <cell r="FW938" t="str">
            <v>#N/D</v>
          </cell>
          <cell r="FX938"/>
          <cell r="FY938"/>
          <cell r="FZ938"/>
          <cell r="GA938"/>
          <cell r="GB938"/>
          <cell r="GC938"/>
        </row>
        <row r="939">
          <cell r="A939"/>
          <cell r="B939"/>
          <cell r="C939">
            <v>2025</v>
          </cell>
          <cell r="D939"/>
          <cell r="E939"/>
          <cell r="F939"/>
          <cell r="G939"/>
          <cell r="H939"/>
          <cell r="I939"/>
          <cell r="J939"/>
          <cell r="K939"/>
          <cell r="L939"/>
          <cell r="M939"/>
          <cell r="N939"/>
          <cell r="O939"/>
          <cell r="P939"/>
          <cell r="Q939"/>
          <cell r="R939"/>
          <cell r="S939"/>
          <cell r="T939"/>
          <cell r="U939"/>
          <cell r="V939"/>
          <cell r="W939"/>
          <cell r="X939"/>
          <cell r="Y939"/>
          <cell r="Z939"/>
          <cell r="AA939"/>
          <cell r="AB939"/>
          <cell r="AC939"/>
          <cell r="AD939"/>
          <cell r="AE939"/>
          <cell r="AF939"/>
          <cell r="AG939"/>
          <cell r="AH939"/>
          <cell r="AI939"/>
          <cell r="AJ939"/>
          <cell r="AK939"/>
          <cell r="AL939"/>
          <cell r="AM939" t="str">
            <v>#¡VALOR!</v>
          </cell>
          <cell r="AN939">
            <v>0</v>
          </cell>
          <cell r="AO939"/>
          <cell r="AP939"/>
          <cell r="AQ939"/>
          <cell r="AR939"/>
          <cell r="AS939"/>
          <cell r="AT939"/>
          <cell r="AU939"/>
          <cell r="AV939"/>
          <cell r="AW939"/>
          <cell r="AX939"/>
          <cell r="AY939"/>
          <cell r="AZ939"/>
          <cell r="BA939"/>
          <cell r="BB939"/>
          <cell r="BC939"/>
          <cell r="BD939"/>
          <cell r="BE939"/>
          <cell r="BF939"/>
          <cell r="BG939"/>
          <cell r="BH939"/>
          <cell r="BI939"/>
          <cell r="BJ939"/>
          <cell r="BK939"/>
          <cell r="BL939"/>
          <cell r="BM939"/>
          <cell r="BN939"/>
          <cell r="BO939"/>
          <cell r="BP939"/>
          <cell r="BQ939"/>
          <cell r="BR939"/>
          <cell r="BS939"/>
          <cell r="BT939"/>
          <cell r="BU939"/>
          <cell r="BV939"/>
          <cell r="BW939"/>
          <cell r="BX939"/>
          <cell r="BY939"/>
          <cell r="BZ939"/>
          <cell r="CA939"/>
          <cell r="CB939"/>
          <cell r="CC939"/>
          <cell r="CD939"/>
          <cell r="CE939"/>
          <cell r="CF939"/>
          <cell r="CG939"/>
          <cell r="CH939"/>
          <cell r="CI939"/>
          <cell r="CJ939"/>
          <cell r="CK939"/>
          <cell r="CL939"/>
          <cell r="CM939"/>
          <cell r="CN939"/>
          <cell r="CO939"/>
          <cell r="CP939"/>
          <cell r="CQ939"/>
          <cell r="CR939"/>
          <cell r="CS939"/>
          <cell r="CT939"/>
          <cell r="CU939"/>
          <cell r="CV939"/>
          <cell r="CW939"/>
          <cell r="CX939"/>
          <cell r="CY939"/>
          <cell r="CZ939"/>
          <cell r="DA939"/>
          <cell r="DB939"/>
          <cell r="DC939"/>
          <cell r="DD939"/>
          <cell r="DE939"/>
          <cell r="DF939"/>
          <cell r="DG939"/>
          <cell r="DH939"/>
          <cell r="DI939"/>
          <cell r="DJ939"/>
          <cell r="DK939"/>
          <cell r="DL939"/>
          <cell r="DM939"/>
          <cell r="DN939"/>
          <cell r="DO939"/>
          <cell r="DP939"/>
          <cell r="DQ939"/>
          <cell r="DR939"/>
          <cell r="DS939"/>
          <cell r="DT939"/>
          <cell r="DU939"/>
          <cell r="DV939"/>
          <cell r="DW939"/>
          <cell r="DX939"/>
          <cell r="DY939"/>
          <cell r="DZ939"/>
          <cell r="EA939"/>
          <cell r="EB939"/>
          <cell r="EC939"/>
          <cell r="ED939"/>
          <cell r="EE939"/>
          <cell r="EF939"/>
          <cell r="EG939"/>
          <cell r="EH939"/>
          <cell r="EI939"/>
          <cell r="EJ939"/>
          <cell r="EK939"/>
          <cell r="EL939"/>
          <cell r="EM939"/>
          <cell r="EN939"/>
          <cell r="EO939"/>
          <cell r="EP939"/>
          <cell r="EQ939"/>
          <cell r="ER939"/>
          <cell r="ES939"/>
          <cell r="ET939"/>
          <cell r="EU939" t="str">
            <v>$ -</v>
          </cell>
          <cell r="EV939"/>
          <cell r="EW939"/>
          <cell r="EX939"/>
          <cell r="EY939"/>
          <cell r="EZ939"/>
          <cell r="FA939"/>
          <cell r="FB939">
            <v>0</v>
          </cell>
          <cell r="FC939" t="str">
            <v>#¡VALOR!</v>
          </cell>
          <cell r="FD939">
            <v>0</v>
          </cell>
          <cell r="FE939" t="str">
            <v>$ 0</v>
          </cell>
          <cell r="FF939" t="str">
            <v>#¡VALOR!</v>
          </cell>
          <cell r="FG939" t="str">
            <v>#¡VALOR!</v>
          </cell>
          <cell r="FH939"/>
          <cell r="FI939"/>
          <cell r="FJ939" t="str">
            <v>#N/D</v>
          </cell>
          <cell r="FK939" t="str">
            <v>#N/D</v>
          </cell>
          <cell r="FL939" t="str">
            <v>$939</v>
          </cell>
          <cell r="FM939" t="str">
            <v>#N/D</v>
          </cell>
          <cell r="FN939" t="str">
            <v>#N/D</v>
          </cell>
          <cell r="FO939" t="str">
            <v>#N/D</v>
          </cell>
          <cell r="FP939" t="str">
            <v>#N/D</v>
          </cell>
          <cell r="FQ939" t="str">
            <v>#¡REF!</v>
          </cell>
          <cell r="FR939" t="str">
            <v>#N/D</v>
          </cell>
          <cell r="FS939"/>
          <cell r="FT939"/>
          <cell r="FU939"/>
          <cell r="FV939">
            <v>0</v>
          </cell>
          <cell r="FW939" t="str">
            <v>#N/D</v>
          </cell>
          <cell r="FX939"/>
          <cell r="FY939"/>
          <cell r="FZ939"/>
          <cell r="GA939"/>
          <cell r="GB939"/>
          <cell r="GC939"/>
        </row>
        <row r="940">
          <cell r="A940"/>
          <cell r="B940"/>
          <cell r="C940">
            <v>2025</v>
          </cell>
          <cell r="D940"/>
          <cell r="E940"/>
          <cell r="F940"/>
          <cell r="G940"/>
          <cell r="H940"/>
          <cell r="I940"/>
          <cell r="J940"/>
          <cell r="K940"/>
          <cell r="L940"/>
          <cell r="M940"/>
          <cell r="N940"/>
          <cell r="O940"/>
          <cell r="P940"/>
          <cell r="Q940"/>
          <cell r="R940"/>
          <cell r="S940"/>
          <cell r="T940"/>
          <cell r="U940"/>
          <cell r="V940"/>
          <cell r="W940"/>
          <cell r="X940"/>
          <cell r="Y940"/>
          <cell r="Z940"/>
          <cell r="AA940"/>
          <cell r="AB940"/>
          <cell r="AC940"/>
          <cell r="AD940"/>
          <cell r="AE940"/>
          <cell r="AF940"/>
          <cell r="AG940"/>
          <cell r="AH940"/>
          <cell r="AI940"/>
          <cell r="AJ940"/>
          <cell r="AK940"/>
          <cell r="AL940"/>
          <cell r="AM940" t="str">
            <v>#¡VALOR!</v>
          </cell>
          <cell r="AN940">
            <v>0</v>
          </cell>
          <cell r="AO940"/>
          <cell r="AP940"/>
          <cell r="AQ940"/>
          <cell r="AR940"/>
          <cell r="AS940"/>
          <cell r="AT940"/>
          <cell r="AU940"/>
          <cell r="AV940"/>
          <cell r="AW940"/>
          <cell r="AX940"/>
          <cell r="AY940"/>
          <cell r="AZ940"/>
          <cell r="BA940"/>
          <cell r="BB940"/>
          <cell r="BC940"/>
          <cell r="BD940"/>
          <cell r="BE940"/>
          <cell r="BF940"/>
          <cell r="BG940"/>
          <cell r="BH940"/>
          <cell r="BI940"/>
          <cell r="BJ940"/>
          <cell r="BK940"/>
          <cell r="BL940"/>
          <cell r="BM940"/>
          <cell r="BN940"/>
          <cell r="BO940"/>
          <cell r="BP940"/>
          <cell r="BQ940"/>
          <cell r="BR940"/>
          <cell r="BS940"/>
          <cell r="BT940"/>
          <cell r="BU940"/>
          <cell r="BV940"/>
          <cell r="BW940"/>
          <cell r="BX940"/>
          <cell r="BY940"/>
          <cell r="BZ940"/>
          <cell r="CA940"/>
          <cell r="CB940"/>
          <cell r="CC940"/>
          <cell r="CD940"/>
          <cell r="CE940"/>
          <cell r="CF940"/>
          <cell r="CG940"/>
          <cell r="CH940"/>
          <cell r="CI940"/>
          <cell r="CJ940"/>
          <cell r="CK940"/>
          <cell r="CL940"/>
          <cell r="CM940"/>
          <cell r="CN940"/>
          <cell r="CO940"/>
          <cell r="CP940"/>
          <cell r="CQ940"/>
          <cell r="CR940"/>
          <cell r="CS940"/>
          <cell r="CT940"/>
          <cell r="CU940"/>
          <cell r="CV940"/>
          <cell r="CW940"/>
          <cell r="CX940"/>
          <cell r="CY940"/>
          <cell r="CZ940"/>
          <cell r="DA940"/>
          <cell r="DB940"/>
          <cell r="DC940"/>
          <cell r="DD940"/>
          <cell r="DE940"/>
          <cell r="DF940"/>
          <cell r="DG940"/>
          <cell r="DH940"/>
          <cell r="DI940"/>
          <cell r="DJ940"/>
          <cell r="DK940"/>
          <cell r="DL940"/>
          <cell r="DM940"/>
          <cell r="DN940"/>
          <cell r="DO940"/>
          <cell r="DP940"/>
          <cell r="DQ940"/>
          <cell r="DR940"/>
          <cell r="DS940"/>
          <cell r="DT940"/>
          <cell r="DU940"/>
          <cell r="DV940"/>
          <cell r="DW940"/>
          <cell r="DX940"/>
          <cell r="DY940"/>
          <cell r="DZ940"/>
          <cell r="EA940"/>
          <cell r="EB940"/>
          <cell r="EC940"/>
          <cell r="ED940"/>
          <cell r="EE940"/>
          <cell r="EF940"/>
          <cell r="EG940"/>
          <cell r="EH940"/>
          <cell r="EI940"/>
          <cell r="EJ940"/>
          <cell r="EK940"/>
          <cell r="EL940"/>
          <cell r="EM940"/>
          <cell r="EN940"/>
          <cell r="EO940"/>
          <cell r="EP940"/>
          <cell r="EQ940"/>
          <cell r="ER940"/>
          <cell r="ES940"/>
          <cell r="ET940"/>
          <cell r="EU940" t="str">
            <v>$ -</v>
          </cell>
          <cell r="EV940"/>
          <cell r="EW940"/>
          <cell r="EX940"/>
          <cell r="EY940"/>
          <cell r="EZ940"/>
          <cell r="FA940"/>
          <cell r="FB940">
            <v>0</v>
          </cell>
          <cell r="FC940" t="str">
            <v>#¡VALOR!</v>
          </cell>
          <cell r="FD940">
            <v>0</v>
          </cell>
          <cell r="FE940" t="str">
            <v>$ 0</v>
          </cell>
          <cell r="FF940" t="str">
            <v>#¡VALOR!</v>
          </cell>
          <cell r="FG940" t="str">
            <v>#¡VALOR!</v>
          </cell>
          <cell r="FH940"/>
          <cell r="FI940"/>
          <cell r="FJ940" t="str">
            <v>#N/D</v>
          </cell>
          <cell r="FK940" t="str">
            <v>#N/D</v>
          </cell>
          <cell r="FL940" t="str">
            <v>$940</v>
          </cell>
          <cell r="FM940" t="str">
            <v>#N/D</v>
          </cell>
          <cell r="FN940" t="str">
            <v>#N/D</v>
          </cell>
          <cell r="FO940" t="str">
            <v>#N/D</v>
          </cell>
          <cell r="FP940" t="str">
            <v>#N/D</v>
          </cell>
          <cell r="FQ940" t="str">
            <v>#¡REF!</v>
          </cell>
          <cell r="FR940" t="str">
            <v>#N/D</v>
          </cell>
          <cell r="FS940"/>
          <cell r="FT940"/>
          <cell r="FU940"/>
          <cell r="FV940">
            <v>0</v>
          </cell>
          <cell r="FW940" t="str">
            <v>#N/D</v>
          </cell>
          <cell r="FX940"/>
          <cell r="FY940"/>
          <cell r="FZ940"/>
          <cell r="GA940"/>
          <cell r="GB940"/>
          <cell r="GC940"/>
        </row>
        <row r="941">
          <cell r="A941"/>
          <cell r="B941"/>
          <cell r="C941">
            <v>2025</v>
          </cell>
          <cell r="D941"/>
          <cell r="E941"/>
          <cell r="F941"/>
          <cell r="G941"/>
          <cell r="H941"/>
          <cell r="I941"/>
          <cell r="J941"/>
          <cell r="K941"/>
          <cell r="L941"/>
          <cell r="M941"/>
          <cell r="N941"/>
          <cell r="O941"/>
          <cell r="P941"/>
          <cell r="Q941"/>
          <cell r="R941"/>
          <cell r="S941"/>
          <cell r="T941"/>
          <cell r="U941"/>
          <cell r="V941"/>
          <cell r="W941"/>
          <cell r="X941"/>
          <cell r="Y941"/>
          <cell r="Z941"/>
          <cell r="AA941"/>
          <cell r="AB941"/>
          <cell r="AC941"/>
          <cell r="AD941"/>
          <cell r="AE941"/>
          <cell r="AF941"/>
          <cell r="AG941"/>
          <cell r="AH941"/>
          <cell r="AI941"/>
          <cell r="AJ941"/>
          <cell r="AK941"/>
          <cell r="AL941"/>
          <cell r="AM941" t="str">
            <v>#¡VALOR!</v>
          </cell>
          <cell r="AN941">
            <v>0</v>
          </cell>
          <cell r="AO941"/>
          <cell r="AP941"/>
          <cell r="AQ941"/>
          <cell r="AR941"/>
          <cell r="AS941"/>
          <cell r="AT941"/>
          <cell r="AU941"/>
          <cell r="AV941"/>
          <cell r="AW941"/>
          <cell r="AX941"/>
          <cell r="AY941"/>
          <cell r="AZ941"/>
          <cell r="BA941"/>
          <cell r="BB941"/>
          <cell r="BC941"/>
          <cell r="BD941"/>
          <cell r="BE941"/>
          <cell r="BF941"/>
          <cell r="BG941"/>
          <cell r="BH941"/>
          <cell r="BI941"/>
          <cell r="BJ941"/>
          <cell r="BK941"/>
          <cell r="BL941"/>
          <cell r="BM941"/>
          <cell r="BN941"/>
          <cell r="BO941"/>
          <cell r="BP941"/>
          <cell r="BQ941"/>
          <cell r="BR941"/>
          <cell r="BS941"/>
          <cell r="BT941"/>
          <cell r="BU941"/>
          <cell r="BV941"/>
          <cell r="BW941"/>
          <cell r="BX941"/>
          <cell r="BY941"/>
          <cell r="BZ941"/>
          <cell r="CA941"/>
          <cell r="CB941"/>
          <cell r="CC941"/>
          <cell r="CD941"/>
          <cell r="CE941"/>
          <cell r="CF941"/>
          <cell r="CG941"/>
          <cell r="CH941"/>
          <cell r="CI941"/>
          <cell r="CJ941"/>
          <cell r="CK941"/>
          <cell r="CL941"/>
          <cell r="CM941"/>
          <cell r="CN941"/>
          <cell r="CO941"/>
          <cell r="CP941"/>
          <cell r="CQ941"/>
          <cell r="CR941"/>
          <cell r="CS941"/>
          <cell r="CT941"/>
          <cell r="CU941"/>
          <cell r="CV941"/>
          <cell r="CW941"/>
          <cell r="CX941"/>
          <cell r="CY941"/>
          <cell r="CZ941"/>
          <cell r="DA941"/>
          <cell r="DB941"/>
          <cell r="DC941"/>
          <cell r="DD941"/>
          <cell r="DE941"/>
          <cell r="DF941"/>
          <cell r="DG941"/>
          <cell r="DH941"/>
          <cell r="DI941"/>
          <cell r="DJ941"/>
          <cell r="DK941"/>
          <cell r="DL941"/>
          <cell r="DM941"/>
          <cell r="DN941"/>
          <cell r="DO941"/>
          <cell r="DP941"/>
          <cell r="DQ941"/>
          <cell r="DR941"/>
          <cell r="DS941"/>
          <cell r="DT941"/>
          <cell r="DU941"/>
          <cell r="DV941"/>
          <cell r="DW941"/>
          <cell r="DX941"/>
          <cell r="DY941"/>
          <cell r="DZ941"/>
          <cell r="EA941"/>
          <cell r="EB941"/>
          <cell r="EC941"/>
          <cell r="ED941"/>
          <cell r="EE941"/>
          <cell r="EF941"/>
          <cell r="EG941"/>
          <cell r="EH941"/>
          <cell r="EI941"/>
          <cell r="EJ941"/>
          <cell r="EK941"/>
          <cell r="EL941"/>
          <cell r="EM941"/>
          <cell r="EN941"/>
          <cell r="EO941"/>
          <cell r="EP941"/>
          <cell r="EQ941"/>
          <cell r="ER941"/>
          <cell r="ES941"/>
          <cell r="ET941"/>
          <cell r="EU941" t="str">
            <v>$ -</v>
          </cell>
          <cell r="EV941"/>
          <cell r="EW941"/>
          <cell r="EX941"/>
          <cell r="EY941"/>
          <cell r="EZ941"/>
          <cell r="FA941"/>
          <cell r="FB941">
            <v>0</v>
          </cell>
          <cell r="FC941" t="str">
            <v>#¡VALOR!</v>
          </cell>
          <cell r="FD941">
            <v>0</v>
          </cell>
          <cell r="FE941" t="str">
            <v>$ 0</v>
          </cell>
          <cell r="FF941" t="str">
            <v>#¡VALOR!</v>
          </cell>
          <cell r="FG941" t="str">
            <v>#¡VALOR!</v>
          </cell>
          <cell r="FH941"/>
          <cell r="FI941"/>
          <cell r="FJ941" t="str">
            <v>#N/D</v>
          </cell>
          <cell r="FK941" t="str">
            <v>#N/D</v>
          </cell>
          <cell r="FL941" t="str">
            <v>$941</v>
          </cell>
          <cell r="FM941" t="str">
            <v>#N/D</v>
          </cell>
          <cell r="FN941" t="str">
            <v>#N/D</v>
          </cell>
          <cell r="FO941" t="str">
            <v>#N/D</v>
          </cell>
          <cell r="FP941" t="str">
            <v>#N/D</v>
          </cell>
          <cell r="FQ941" t="str">
            <v>#¡REF!</v>
          </cell>
          <cell r="FR941" t="str">
            <v>#N/D</v>
          </cell>
          <cell r="FS941"/>
          <cell r="FT941"/>
          <cell r="FU941"/>
          <cell r="FV941">
            <v>0</v>
          </cell>
          <cell r="FW941" t="str">
            <v>#N/D</v>
          </cell>
          <cell r="FX941"/>
          <cell r="FY941"/>
          <cell r="FZ941"/>
          <cell r="GA941"/>
          <cell r="GB941"/>
          <cell r="GC941"/>
        </row>
        <row r="942">
          <cell r="A942"/>
          <cell r="B942"/>
          <cell r="C942">
            <v>2025</v>
          </cell>
          <cell r="D942"/>
          <cell r="E942"/>
          <cell r="F942"/>
          <cell r="G942"/>
          <cell r="H942"/>
          <cell r="I942"/>
          <cell r="J942"/>
          <cell r="K942"/>
          <cell r="L942"/>
          <cell r="M942"/>
          <cell r="N942"/>
          <cell r="O942"/>
          <cell r="P942"/>
          <cell r="Q942"/>
          <cell r="R942"/>
          <cell r="S942"/>
          <cell r="T942"/>
          <cell r="U942"/>
          <cell r="V942"/>
          <cell r="W942"/>
          <cell r="X942"/>
          <cell r="Y942"/>
          <cell r="Z942"/>
          <cell r="AA942"/>
          <cell r="AB942"/>
          <cell r="AC942"/>
          <cell r="AD942"/>
          <cell r="AE942"/>
          <cell r="AF942"/>
          <cell r="AG942"/>
          <cell r="AH942"/>
          <cell r="AI942"/>
          <cell r="AJ942"/>
          <cell r="AK942"/>
          <cell r="AL942"/>
          <cell r="AM942" t="str">
            <v>#¡VALOR!</v>
          </cell>
          <cell r="AN942">
            <v>0</v>
          </cell>
          <cell r="AO942"/>
          <cell r="AP942"/>
          <cell r="AQ942"/>
          <cell r="AR942"/>
          <cell r="AS942"/>
          <cell r="AT942"/>
          <cell r="AU942"/>
          <cell r="AV942"/>
          <cell r="AW942"/>
          <cell r="AX942"/>
          <cell r="AY942"/>
          <cell r="AZ942"/>
          <cell r="BA942"/>
          <cell r="BB942"/>
          <cell r="BC942"/>
          <cell r="BD942"/>
          <cell r="BE942"/>
          <cell r="BF942"/>
          <cell r="BG942"/>
          <cell r="BH942"/>
          <cell r="BI942"/>
          <cell r="BJ942"/>
          <cell r="BK942"/>
          <cell r="BL942"/>
          <cell r="BM942"/>
          <cell r="BN942"/>
          <cell r="BO942"/>
          <cell r="BP942"/>
          <cell r="BQ942"/>
          <cell r="BR942"/>
          <cell r="BS942"/>
          <cell r="BT942"/>
          <cell r="BU942"/>
          <cell r="BV942"/>
          <cell r="BW942"/>
          <cell r="BX942"/>
          <cell r="BY942"/>
          <cell r="BZ942"/>
          <cell r="CA942"/>
          <cell r="CB942"/>
          <cell r="CC942"/>
          <cell r="CD942"/>
          <cell r="CE942"/>
          <cell r="CF942"/>
          <cell r="CG942"/>
          <cell r="CH942"/>
          <cell r="CI942"/>
          <cell r="CJ942"/>
          <cell r="CK942"/>
          <cell r="CL942"/>
          <cell r="CM942"/>
          <cell r="CN942"/>
          <cell r="CO942"/>
          <cell r="CP942"/>
          <cell r="CQ942"/>
          <cell r="CR942"/>
          <cell r="CS942"/>
          <cell r="CT942"/>
          <cell r="CU942"/>
          <cell r="CV942"/>
          <cell r="CW942"/>
          <cell r="CX942"/>
          <cell r="CY942"/>
          <cell r="CZ942"/>
          <cell r="DA942"/>
          <cell r="DB942"/>
          <cell r="DC942"/>
          <cell r="DD942"/>
          <cell r="DE942"/>
          <cell r="DF942"/>
          <cell r="DG942"/>
          <cell r="DH942"/>
          <cell r="DI942"/>
          <cell r="DJ942"/>
          <cell r="DK942"/>
          <cell r="DL942"/>
          <cell r="DM942"/>
          <cell r="DN942"/>
          <cell r="DO942"/>
          <cell r="DP942"/>
          <cell r="DQ942"/>
          <cell r="DR942"/>
          <cell r="DS942"/>
          <cell r="DT942"/>
          <cell r="DU942"/>
          <cell r="DV942"/>
          <cell r="DW942"/>
          <cell r="DX942"/>
          <cell r="DY942"/>
          <cell r="DZ942"/>
          <cell r="EA942"/>
          <cell r="EB942"/>
          <cell r="EC942"/>
          <cell r="ED942"/>
          <cell r="EE942"/>
          <cell r="EF942"/>
          <cell r="EG942"/>
          <cell r="EH942"/>
          <cell r="EI942"/>
          <cell r="EJ942"/>
          <cell r="EK942"/>
          <cell r="EL942"/>
          <cell r="EM942"/>
          <cell r="EN942"/>
          <cell r="EO942"/>
          <cell r="EP942"/>
          <cell r="EQ942"/>
          <cell r="ER942"/>
          <cell r="ES942"/>
          <cell r="ET942"/>
          <cell r="EU942" t="str">
            <v>$ -</v>
          </cell>
          <cell r="EV942"/>
          <cell r="EW942"/>
          <cell r="EX942"/>
          <cell r="EY942"/>
          <cell r="EZ942"/>
          <cell r="FA942"/>
          <cell r="FB942">
            <v>0</v>
          </cell>
          <cell r="FC942" t="str">
            <v>#¡VALOR!</v>
          </cell>
          <cell r="FD942">
            <v>0</v>
          </cell>
          <cell r="FE942" t="str">
            <v>$ 0</v>
          </cell>
          <cell r="FF942" t="str">
            <v>#¡VALOR!</v>
          </cell>
          <cell r="FG942" t="str">
            <v>#¡VALOR!</v>
          </cell>
          <cell r="FH942"/>
          <cell r="FI942"/>
          <cell r="FJ942" t="str">
            <v>#N/D</v>
          </cell>
          <cell r="FK942" t="str">
            <v>#N/D</v>
          </cell>
          <cell r="FL942" t="str">
            <v>$942</v>
          </cell>
          <cell r="FM942" t="str">
            <v>#N/D</v>
          </cell>
          <cell r="FN942" t="str">
            <v>#N/D</v>
          </cell>
          <cell r="FO942" t="str">
            <v>#N/D</v>
          </cell>
          <cell r="FP942" t="str">
            <v>#N/D</v>
          </cell>
          <cell r="FQ942" t="str">
            <v>#¡REF!</v>
          </cell>
          <cell r="FR942" t="str">
            <v>#N/D</v>
          </cell>
          <cell r="FS942"/>
          <cell r="FT942"/>
          <cell r="FU942"/>
          <cell r="FV942">
            <v>0</v>
          </cell>
          <cell r="FW942" t="str">
            <v>#N/D</v>
          </cell>
          <cell r="FX942"/>
          <cell r="FY942"/>
          <cell r="FZ942"/>
          <cell r="GA942"/>
          <cell r="GB942"/>
          <cell r="GC942"/>
        </row>
        <row r="943">
          <cell r="A943"/>
          <cell r="B943"/>
          <cell r="C943">
            <v>2025</v>
          </cell>
          <cell r="D943"/>
          <cell r="E943"/>
          <cell r="F943"/>
          <cell r="G943"/>
          <cell r="H943"/>
          <cell r="I943"/>
          <cell r="J943"/>
          <cell r="K943"/>
          <cell r="L943"/>
          <cell r="M943"/>
          <cell r="N943"/>
          <cell r="O943"/>
          <cell r="P943"/>
          <cell r="Q943"/>
          <cell r="R943"/>
          <cell r="S943"/>
          <cell r="T943"/>
          <cell r="U943"/>
          <cell r="V943"/>
          <cell r="W943"/>
          <cell r="X943"/>
          <cell r="Y943"/>
          <cell r="Z943"/>
          <cell r="AA943"/>
          <cell r="AB943"/>
          <cell r="AC943"/>
          <cell r="AD943"/>
          <cell r="AE943"/>
          <cell r="AF943"/>
          <cell r="AG943"/>
          <cell r="AH943"/>
          <cell r="AI943"/>
          <cell r="AJ943"/>
          <cell r="AK943"/>
          <cell r="AL943"/>
          <cell r="AM943" t="str">
            <v>#¡VALOR!</v>
          </cell>
          <cell r="AN943">
            <v>0</v>
          </cell>
          <cell r="AO943"/>
          <cell r="AP943"/>
          <cell r="AQ943"/>
          <cell r="AR943"/>
          <cell r="AS943"/>
          <cell r="AT943"/>
          <cell r="AU943"/>
          <cell r="AV943"/>
          <cell r="AW943"/>
          <cell r="AX943"/>
          <cell r="AY943"/>
          <cell r="AZ943"/>
          <cell r="BA943"/>
          <cell r="BB943"/>
          <cell r="BC943"/>
          <cell r="BD943"/>
          <cell r="BE943"/>
          <cell r="BF943"/>
          <cell r="BG943"/>
          <cell r="BH943"/>
          <cell r="BI943"/>
          <cell r="BJ943"/>
          <cell r="BK943"/>
          <cell r="BL943"/>
          <cell r="BM943"/>
          <cell r="BN943"/>
          <cell r="BO943"/>
          <cell r="BP943"/>
          <cell r="BQ943"/>
          <cell r="BR943"/>
          <cell r="BS943"/>
          <cell r="BT943"/>
          <cell r="BU943"/>
          <cell r="BV943"/>
          <cell r="BW943"/>
          <cell r="BX943"/>
          <cell r="BY943"/>
          <cell r="BZ943"/>
          <cell r="CA943"/>
          <cell r="CB943"/>
          <cell r="CC943"/>
          <cell r="CD943"/>
          <cell r="CE943"/>
          <cell r="CF943"/>
          <cell r="CG943"/>
          <cell r="CH943"/>
          <cell r="CI943"/>
          <cell r="CJ943"/>
          <cell r="CK943"/>
          <cell r="CL943"/>
          <cell r="CM943"/>
          <cell r="CN943"/>
          <cell r="CO943"/>
          <cell r="CP943"/>
          <cell r="CQ943"/>
          <cell r="CR943"/>
          <cell r="CS943"/>
          <cell r="CT943"/>
          <cell r="CU943"/>
          <cell r="CV943"/>
          <cell r="CW943"/>
          <cell r="CX943"/>
          <cell r="CY943"/>
          <cell r="CZ943"/>
          <cell r="DA943"/>
          <cell r="DB943"/>
          <cell r="DC943"/>
          <cell r="DD943"/>
          <cell r="DE943"/>
          <cell r="DF943"/>
          <cell r="DG943"/>
          <cell r="DH943"/>
          <cell r="DI943"/>
          <cell r="DJ943"/>
          <cell r="DK943"/>
          <cell r="DL943"/>
          <cell r="DM943"/>
          <cell r="DN943"/>
          <cell r="DO943"/>
          <cell r="DP943"/>
          <cell r="DQ943"/>
          <cell r="DR943"/>
          <cell r="DS943"/>
          <cell r="DT943"/>
          <cell r="DU943"/>
          <cell r="DV943"/>
          <cell r="DW943"/>
          <cell r="DX943"/>
          <cell r="DY943"/>
          <cell r="DZ943"/>
          <cell r="EA943"/>
          <cell r="EB943"/>
          <cell r="EC943"/>
          <cell r="ED943"/>
          <cell r="EE943"/>
          <cell r="EF943"/>
          <cell r="EG943"/>
          <cell r="EH943"/>
          <cell r="EI943"/>
          <cell r="EJ943"/>
          <cell r="EK943"/>
          <cell r="EL943"/>
          <cell r="EM943"/>
          <cell r="EN943"/>
          <cell r="EO943"/>
          <cell r="EP943"/>
          <cell r="EQ943"/>
          <cell r="ER943"/>
          <cell r="ES943"/>
          <cell r="ET943"/>
          <cell r="EU943" t="str">
            <v>$ -</v>
          </cell>
          <cell r="EV943"/>
          <cell r="EW943"/>
          <cell r="EX943"/>
          <cell r="EY943"/>
          <cell r="EZ943"/>
          <cell r="FA943"/>
          <cell r="FB943">
            <v>0</v>
          </cell>
          <cell r="FC943" t="str">
            <v>#¡VALOR!</v>
          </cell>
          <cell r="FD943">
            <v>0</v>
          </cell>
          <cell r="FE943" t="str">
            <v>$ 0</v>
          </cell>
          <cell r="FF943" t="str">
            <v>#¡VALOR!</v>
          </cell>
          <cell r="FG943" t="str">
            <v>#¡VALOR!</v>
          </cell>
          <cell r="FH943"/>
          <cell r="FI943"/>
          <cell r="FJ943" t="str">
            <v>#N/D</v>
          </cell>
          <cell r="FK943" t="str">
            <v>#N/D</v>
          </cell>
          <cell r="FL943" t="str">
            <v>$943</v>
          </cell>
          <cell r="FM943" t="str">
            <v>#N/D</v>
          </cell>
          <cell r="FN943" t="str">
            <v>#N/D</v>
          </cell>
          <cell r="FO943" t="str">
            <v>#N/D</v>
          </cell>
          <cell r="FP943" t="str">
            <v>#N/D</v>
          </cell>
          <cell r="FQ943" t="str">
            <v>#¡REF!</v>
          </cell>
          <cell r="FR943" t="str">
            <v>#N/D</v>
          </cell>
          <cell r="FS943"/>
          <cell r="FT943"/>
          <cell r="FU943"/>
          <cell r="FV943">
            <v>0</v>
          </cell>
          <cell r="FW943" t="str">
            <v>#N/D</v>
          </cell>
          <cell r="FX943"/>
          <cell r="FY943"/>
          <cell r="FZ943"/>
          <cell r="GA943"/>
          <cell r="GB943"/>
          <cell r="GC943"/>
        </row>
        <row r="944">
          <cell r="A944"/>
          <cell r="B944"/>
          <cell r="C944">
            <v>2025</v>
          </cell>
          <cell r="D944"/>
          <cell r="E944"/>
          <cell r="F944"/>
          <cell r="G944"/>
          <cell r="H944"/>
          <cell r="I944"/>
          <cell r="J944"/>
          <cell r="K944"/>
          <cell r="L944"/>
          <cell r="M944"/>
          <cell r="N944"/>
          <cell r="O944"/>
          <cell r="P944"/>
          <cell r="Q944"/>
          <cell r="R944"/>
          <cell r="S944"/>
          <cell r="T944"/>
          <cell r="U944"/>
          <cell r="V944"/>
          <cell r="W944"/>
          <cell r="X944"/>
          <cell r="Y944"/>
          <cell r="Z944"/>
          <cell r="AA944"/>
          <cell r="AB944"/>
          <cell r="AC944"/>
          <cell r="AD944"/>
          <cell r="AE944"/>
          <cell r="AF944"/>
          <cell r="AG944"/>
          <cell r="AH944"/>
          <cell r="AI944"/>
          <cell r="AJ944"/>
          <cell r="AK944"/>
          <cell r="AL944"/>
          <cell r="AM944" t="str">
            <v>#¡VALOR!</v>
          </cell>
          <cell r="AN944">
            <v>0</v>
          </cell>
          <cell r="AO944"/>
          <cell r="AP944"/>
          <cell r="AQ944"/>
          <cell r="AR944"/>
          <cell r="AS944"/>
          <cell r="AT944"/>
          <cell r="AU944"/>
          <cell r="AV944"/>
          <cell r="AW944"/>
          <cell r="AX944"/>
          <cell r="AY944"/>
          <cell r="AZ944"/>
          <cell r="BA944"/>
          <cell r="BB944"/>
          <cell r="BC944"/>
          <cell r="BD944"/>
          <cell r="BE944"/>
          <cell r="BF944"/>
          <cell r="BG944"/>
          <cell r="BH944"/>
          <cell r="BI944"/>
          <cell r="BJ944"/>
          <cell r="BK944"/>
          <cell r="BL944"/>
          <cell r="BM944"/>
          <cell r="BN944"/>
          <cell r="BO944"/>
          <cell r="BP944"/>
          <cell r="BQ944"/>
          <cell r="BR944"/>
          <cell r="BS944"/>
          <cell r="BT944"/>
          <cell r="BU944"/>
          <cell r="BV944"/>
          <cell r="BW944"/>
          <cell r="BX944"/>
          <cell r="BY944"/>
          <cell r="BZ944"/>
          <cell r="CA944"/>
          <cell r="CB944"/>
          <cell r="CC944"/>
          <cell r="CD944"/>
          <cell r="CE944"/>
          <cell r="CF944"/>
          <cell r="CG944"/>
          <cell r="CH944"/>
          <cell r="CI944"/>
          <cell r="CJ944"/>
          <cell r="CK944"/>
          <cell r="CL944"/>
          <cell r="CM944"/>
          <cell r="CN944"/>
          <cell r="CO944"/>
          <cell r="CP944"/>
          <cell r="CQ944"/>
          <cell r="CR944"/>
          <cell r="CS944"/>
          <cell r="CT944"/>
          <cell r="CU944"/>
          <cell r="CV944"/>
          <cell r="CW944"/>
          <cell r="CX944"/>
          <cell r="CY944"/>
          <cell r="CZ944"/>
          <cell r="DA944"/>
          <cell r="DB944"/>
          <cell r="DC944"/>
          <cell r="DD944"/>
          <cell r="DE944"/>
          <cell r="DF944"/>
          <cell r="DG944"/>
          <cell r="DH944"/>
          <cell r="DI944"/>
          <cell r="DJ944"/>
          <cell r="DK944"/>
          <cell r="DL944"/>
          <cell r="DM944"/>
          <cell r="DN944"/>
          <cell r="DO944"/>
          <cell r="DP944"/>
          <cell r="DQ944"/>
          <cell r="DR944"/>
          <cell r="DS944"/>
          <cell r="DT944"/>
          <cell r="DU944"/>
          <cell r="DV944"/>
          <cell r="DW944"/>
          <cell r="DX944"/>
          <cell r="DY944"/>
          <cell r="DZ944"/>
          <cell r="EA944"/>
          <cell r="EB944"/>
          <cell r="EC944"/>
          <cell r="ED944"/>
          <cell r="EE944"/>
          <cell r="EF944"/>
          <cell r="EG944"/>
          <cell r="EH944"/>
          <cell r="EI944"/>
          <cell r="EJ944"/>
          <cell r="EK944"/>
          <cell r="EL944"/>
          <cell r="EM944"/>
          <cell r="EN944"/>
          <cell r="EO944"/>
          <cell r="EP944"/>
          <cell r="EQ944"/>
          <cell r="ER944"/>
          <cell r="ES944"/>
          <cell r="ET944"/>
          <cell r="EU944" t="str">
            <v>$ -</v>
          </cell>
          <cell r="EV944"/>
          <cell r="EW944"/>
          <cell r="EX944"/>
          <cell r="EY944"/>
          <cell r="EZ944"/>
          <cell r="FA944"/>
          <cell r="FB944">
            <v>0</v>
          </cell>
          <cell r="FC944" t="str">
            <v>#¡VALOR!</v>
          </cell>
          <cell r="FD944">
            <v>0</v>
          </cell>
          <cell r="FE944" t="str">
            <v>$ 0</v>
          </cell>
          <cell r="FF944" t="str">
            <v>#¡VALOR!</v>
          </cell>
          <cell r="FG944" t="str">
            <v>#¡VALOR!</v>
          </cell>
          <cell r="FH944"/>
          <cell r="FI944"/>
          <cell r="FJ944" t="str">
            <v>#N/D</v>
          </cell>
          <cell r="FK944" t="str">
            <v>#N/D</v>
          </cell>
          <cell r="FL944" t="str">
            <v>$944</v>
          </cell>
          <cell r="FM944" t="str">
            <v>#N/D</v>
          </cell>
          <cell r="FN944" t="str">
            <v>#N/D</v>
          </cell>
          <cell r="FO944" t="str">
            <v>#N/D</v>
          </cell>
          <cell r="FP944" t="str">
            <v>#N/D</v>
          </cell>
          <cell r="FQ944" t="str">
            <v>#¡REF!</v>
          </cell>
          <cell r="FR944" t="str">
            <v>#N/D</v>
          </cell>
          <cell r="FS944"/>
          <cell r="FT944"/>
          <cell r="FU944"/>
          <cell r="FV944">
            <v>0</v>
          </cell>
          <cell r="FW944" t="str">
            <v>#N/D</v>
          </cell>
          <cell r="FX944"/>
          <cell r="FY944"/>
          <cell r="FZ944"/>
          <cell r="GA944"/>
          <cell r="GB944"/>
          <cell r="GC944"/>
        </row>
        <row r="945">
          <cell r="A945"/>
          <cell r="B945"/>
          <cell r="C945">
            <v>2025</v>
          </cell>
          <cell r="D945"/>
          <cell r="E945"/>
          <cell r="F945"/>
          <cell r="G945"/>
          <cell r="H945"/>
          <cell r="I945"/>
          <cell r="J945"/>
          <cell r="K945"/>
          <cell r="L945"/>
          <cell r="M945"/>
          <cell r="N945"/>
          <cell r="O945"/>
          <cell r="P945"/>
          <cell r="Q945"/>
          <cell r="R945"/>
          <cell r="S945"/>
          <cell r="T945"/>
          <cell r="U945"/>
          <cell r="V945"/>
          <cell r="W945"/>
          <cell r="X945"/>
          <cell r="Y945"/>
          <cell r="Z945"/>
          <cell r="AA945"/>
          <cell r="AB945"/>
          <cell r="AC945"/>
          <cell r="AD945"/>
          <cell r="AE945"/>
          <cell r="AF945"/>
          <cell r="AG945"/>
          <cell r="AH945"/>
          <cell r="AI945"/>
          <cell r="AJ945"/>
          <cell r="AK945"/>
          <cell r="AL945"/>
          <cell r="AM945" t="str">
            <v>#¡VALOR!</v>
          </cell>
          <cell r="AN945">
            <v>0</v>
          </cell>
          <cell r="AO945"/>
          <cell r="AP945"/>
          <cell r="AQ945"/>
          <cell r="AR945"/>
          <cell r="AS945"/>
          <cell r="AT945"/>
          <cell r="AU945"/>
          <cell r="AV945"/>
          <cell r="AW945"/>
          <cell r="AX945"/>
          <cell r="AY945"/>
          <cell r="AZ945"/>
          <cell r="BA945"/>
          <cell r="BB945"/>
          <cell r="BC945"/>
          <cell r="BD945"/>
          <cell r="BE945"/>
          <cell r="BF945"/>
          <cell r="BG945"/>
          <cell r="BH945"/>
          <cell r="BI945"/>
          <cell r="BJ945"/>
          <cell r="BK945"/>
          <cell r="BL945"/>
          <cell r="BM945"/>
          <cell r="BN945"/>
          <cell r="BO945"/>
          <cell r="BP945"/>
          <cell r="BQ945"/>
          <cell r="BR945"/>
          <cell r="BS945"/>
          <cell r="BT945"/>
          <cell r="BU945"/>
          <cell r="BV945"/>
          <cell r="BW945"/>
          <cell r="BX945"/>
          <cell r="BY945"/>
          <cell r="BZ945"/>
          <cell r="CA945"/>
          <cell r="CB945"/>
          <cell r="CC945"/>
          <cell r="CD945"/>
          <cell r="CE945"/>
          <cell r="CF945"/>
          <cell r="CG945"/>
          <cell r="CH945"/>
          <cell r="CI945"/>
          <cell r="CJ945"/>
          <cell r="CK945"/>
          <cell r="CL945"/>
          <cell r="CM945"/>
          <cell r="CN945"/>
          <cell r="CO945"/>
          <cell r="CP945"/>
          <cell r="CQ945"/>
          <cell r="CR945"/>
          <cell r="CS945"/>
          <cell r="CT945"/>
          <cell r="CU945"/>
          <cell r="CV945"/>
          <cell r="CW945"/>
          <cell r="CX945"/>
          <cell r="CY945"/>
          <cell r="CZ945"/>
          <cell r="DA945"/>
          <cell r="DB945"/>
          <cell r="DC945"/>
          <cell r="DD945"/>
          <cell r="DE945"/>
          <cell r="DF945"/>
          <cell r="DG945"/>
          <cell r="DH945"/>
          <cell r="DI945"/>
          <cell r="DJ945"/>
          <cell r="DK945"/>
          <cell r="DL945"/>
          <cell r="DM945"/>
          <cell r="DN945"/>
          <cell r="DO945"/>
          <cell r="DP945"/>
          <cell r="DQ945"/>
          <cell r="DR945"/>
          <cell r="DS945"/>
          <cell r="DT945"/>
          <cell r="DU945"/>
          <cell r="DV945"/>
          <cell r="DW945"/>
          <cell r="DX945"/>
          <cell r="DY945"/>
          <cell r="DZ945"/>
          <cell r="EA945"/>
          <cell r="EB945"/>
          <cell r="EC945"/>
          <cell r="ED945"/>
          <cell r="EE945"/>
          <cell r="EF945"/>
          <cell r="EG945"/>
          <cell r="EH945"/>
          <cell r="EI945"/>
          <cell r="EJ945"/>
          <cell r="EK945"/>
          <cell r="EL945"/>
          <cell r="EM945"/>
          <cell r="EN945"/>
          <cell r="EO945"/>
          <cell r="EP945"/>
          <cell r="EQ945"/>
          <cell r="ER945"/>
          <cell r="ES945"/>
          <cell r="ET945"/>
          <cell r="EU945" t="str">
            <v>$ -</v>
          </cell>
          <cell r="EV945"/>
          <cell r="EW945"/>
          <cell r="EX945"/>
          <cell r="EY945"/>
          <cell r="EZ945"/>
          <cell r="FA945"/>
          <cell r="FB945">
            <v>0</v>
          </cell>
          <cell r="FC945" t="str">
            <v>#¡VALOR!</v>
          </cell>
          <cell r="FD945">
            <v>0</v>
          </cell>
          <cell r="FE945" t="str">
            <v>$ 0</v>
          </cell>
          <cell r="FF945" t="str">
            <v>#¡VALOR!</v>
          </cell>
          <cell r="FG945" t="str">
            <v>#¡VALOR!</v>
          </cell>
          <cell r="FH945"/>
          <cell r="FI945"/>
          <cell r="FJ945" t="str">
            <v>#N/D</v>
          </cell>
          <cell r="FK945" t="str">
            <v>#N/D</v>
          </cell>
          <cell r="FL945" t="str">
            <v>$945</v>
          </cell>
          <cell r="FM945" t="str">
            <v>#N/D</v>
          </cell>
          <cell r="FN945" t="str">
            <v>#N/D</v>
          </cell>
          <cell r="FO945" t="str">
            <v>#N/D</v>
          </cell>
          <cell r="FP945" t="str">
            <v>#N/D</v>
          </cell>
          <cell r="FQ945" t="str">
            <v>#¡REF!</v>
          </cell>
          <cell r="FR945" t="str">
            <v>#N/D</v>
          </cell>
          <cell r="FS945"/>
          <cell r="FT945"/>
          <cell r="FU945"/>
          <cell r="FV945">
            <v>0</v>
          </cell>
          <cell r="FW945" t="str">
            <v>#N/D</v>
          </cell>
          <cell r="FX945"/>
          <cell r="FY945"/>
          <cell r="FZ945"/>
          <cell r="GA945"/>
          <cell r="GB945"/>
          <cell r="GC945"/>
        </row>
        <row r="946">
          <cell r="A946"/>
          <cell r="B946"/>
          <cell r="C946">
            <v>2025</v>
          </cell>
          <cell r="D946"/>
          <cell r="E946"/>
          <cell r="F946"/>
          <cell r="G946"/>
          <cell r="H946"/>
          <cell r="I946"/>
          <cell r="J946"/>
          <cell r="K946"/>
          <cell r="L946"/>
          <cell r="M946"/>
          <cell r="N946"/>
          <cell r="O946"/>
          <cell r="P946"/>
          <cell r="Q946"/>
          <cell r="R946"/>
          <cell r="S946"/>
          <cell r="T946"/>
          <cell r="U946"/>
          <cell r="V946"/>
          <cell r="W946"/>
          <cell r="X946"/>
          <cell r="Y946"/>
          <cell r="Z946"/>
          <cell r="AA946"/>
          <cell r="AB946"/>
          <cell r="AC946"/>
          <cell r="AD946"/>
          <cell r="AE946"/>
          <cell r="AF946"/>
          <cell r="AG946"/>
          <cell r="AH946"/>
          <cell r="AI946"/>
          <cell r="AJ946"/>
          <cell r="AK946"/>
          <cell r="AL946"/>
          <cell r="AM946" t="str">
            <v>#¡VALOR!</v>
          </cell>
          <cell r="AN946">
            <v>0</v>
          </cell>
          <cell r="AO946"/>
          <cell r="AP946"/>
          <cell r="AQ946"/>
          <cell r="AR946"/>
          <cell r="AS946"/>
          <cell r="AT946"/>
          <cell r="AU946"/>
          <cell r="AV946"/>
          <cell r="AW946"/>
          <cell r="AX946"/>
          <cell r="AY946"/>
          <cell r="AZ946"/>
          <cell r="BA946"/>
          <cell r="BB946"/>
          <cell r="BC946"/>
          <cell r="BD946"/>
          <cell r="BE946"/>
          <cell r="BF946"/>
          <cell r="BG946"/>
          <cell r="BH946"/>
          <cell r="BI946"/>
          <cell r="BJ946"/>
          <cell r="BK946"/>
          <cell r="BL946"/>
          <cell r="BM946"/>
          <cell r="BN946"/>
          <cell r="BO946"/>
          <cell r="BP946"/>
          <cell r="BQ946"/>
          <cell r="BR946"/>
          <cell r="BS946"/>
          <cell r="BT946"/>
          <cell r="BU946"/>
          <cell r="BV946"/>
          <cell r="BW946"/>
          <cell r="BX946"/>
          <cell r="BY946"/>
          <cell r="BZ946"/>
          <cell r="CA946"/>
          <cell r="CB946"/>
          <cell r="CC946"/>
          <cell r="CD946"/>
          <cell r="CE946"/>
          <cell r="CF946"/>
          <cell r="CG946"/>
          <cell r="CH946"/>
          <cell r="CI946"/>
          <cell r="CJ946"/>
          <cell r="CK946"/>
          <cell r="CL946"/>
          <cell r="CM946"/>
          <cell r="CN946"/>
          <cell r="CO946"/>
          <cell r="CP946"/>
          <cell r="CQ946"/>
          <cell r="CR946"/>
          <cell r="CS946"/>
          <cell r="CT946"/>
          <cell r="CU946"/>
          <cell r="CV946"/>
          <cell r="CW946"/>
          <cell r="CX946"/>
          <cell r="CY946"/>
          <cell r="CZ946"/>
          <cell r="DA946"/>
          <cell r="DB946"/>
          <cell r="DC946"/>
          <cell r="DD946"/>
          <cell r="DE946"/>
          <cell r="DF946"/>
          <cell r="DG946"/>
          <cell r="DH946"/>
          <cell r="DI946"/>
          <cell r="DJ946"/>
          <cell r="DK946"/>
          <cell r="DL946"/>
          <cell r="DM946"/>
          <cell r="DN946"/>
          <cell r="DO946"/>
          <cell r="DP946"/>
          <cell r="DQ946"/>
          <cell r="DR946"/>
          <cell r="DS946"/>
          <cell r="DT946"/>
          <cell r="DU946"/>
          <cell r="DV946"/>
          <cell r="DW946"/>
          <cell r="DX946"/>
          <cell r="DY946"/>
          <cell r="DZ946"/>
          <cell r="EA946"/>
          <cell r="EB946"/>
          <cell r="EC946"/>
          <cell r="ED946"/>
          <cell r="EE946"/>
          <cell r="EF946"/>
          <cell r="EG946"/>
          <cell r="EH946"/>
          <cell r="EI946"/>
          <cell r="EJ946"/>
          <cell r="EK946"/>
          <cell r="EL946"/>
          <cell r="EM946"/>
          <cell r="EN946"/>
          <cell r="EO946"/>
          <cell r="EP946"/>
          <cell r="EQ946"/>
          <cell r="ER946"/>
          <cell r="ES946"/>
          <cell r="ET946"/>
          <cell r="EU946" t="str">
            <v>$ -</v>
          </cell>
          <cell r="EV946"/>
          <cell r="EW946"/>
          <cell r="EX946"/>
          <cell r="EY946"/>
          <cell r="EZ946"/>
          <cell r="FA946"/>
          <cell r="FB946">
            <v>0</v>
          </cell>
          <cell r="FC946" t="str">
            <v>#¡VALOR!</v>
          </cell>
          <cell r="FD946">
            <v>0</v>
          </cell>
          <cell r="FE946" t="str">
            <v>$ 0</v>
          </cell>
          <cell r="FF946" t="str">
            <v>#¡VALOR!</v>
          </cell>
          <cell r="FG946" t="str">
            <v>#¡VALOR!</v>
          </cell>
          <cell r="FH946"/>
          <cell r="FI946"/>
          <cell r="FJ946" t="str">
            <v>#N/D</v>
          </cell>
          <cell r="FK946" t="str">
            <v>#N/D</v>
          </cell>
          <cell r="FL946" t="str">
            <v>$946</v>
          </cell>
          <cell r="FM946" t="str">
            <v>#N/D</v>
          </cell>
          <cell r="FN946" t="str">
            <v>#N/D</v>
          </cell>
          <cell r="FO946" t="str">
            <v>#N/D</v>
          </cell>
          <cell r="FP946" t="str">
            <v>#N/D</v>
          </cell>
          <cell r="FQ946" t="str">
            <v>#¡REF!</v>
          </cell>
          <cell r="FR946" t="str">
            <v>#N/D</v>
          </cell>
          <cell r="FS946"/>
          <cell r="FT946"/>
          <cell r="FU946"/>
          <cell r="FV946">
            <v>0</v>
          </cell>
          <cell r="FW946" t="str">
            <v>#N/D</v>
          </cell>
          <cell r="FX946"/>
          <cell r="FY946"/>
          <cell r="FZ946"/>
          <cell r="GA946"/>
          <cell r="GB946"/>
          <cell r="GC946"/>
        </row>
        <row r="947">
          <cell r="A947"/>
          <cell r="B947"/>
          <cell r="C947">
            <v>2025</v>
          </cell>
          <cell r="D947"/>
          <cell r="E947"/>
          <cell r="F947"/>
          <cell r="G947"/>
          <cell r="H947"/>
          <cell r="I947"/>
          <cell r="J947"/>
          <cell r="K947"/>
          <cell r="L947"/>
          <cell r="M947"/>
          <cell r="N947"/>
          <cell r="O947"/>
          <cell r="P947"/>
          <cell r="Q947"/>
          <cell r="R947"/>
          <cell r="S947"/>
          <cell r="T947"/>
          <cell r="U947"/>
          <cell r="V947"/>
          <cell r="W947"/>
          <cell r="X947"/>
          <cell r="Y947"/>
          <cell r="Z947"/>
          <cell r="AA947"/>
          <cell r="AB947"/>
          <cell r="AC947"/>
          <cell r="AD947"/>
          <cell r="AE947"/>
          <cell r="AF947"/>
          <cell r="AG947"/>
          <cell r="AH947"/>
          <cell r="AI947"/>
          <cell r="AJ947"/>
          <cell r="AK947"/>
          <cell r="AL947"/>
          <cell r="AM947" t="str">
            <v>#¡VALOR!</v>
          </cell>
          <cell r="AN947">
            <v>0</v>
          </cell>
          <cell r="AO947"/>
          <cell r="AP947"/>
          <cell r="AQ947"/>
          <cell r="AR947"/>
          <cell r="AS947"/>
          <cell r="AT947"/>
          <cell r="AU947"/>
          <cell r="AV947"/>
          <cell r="AW947"/>
          <cell r="AX947"/>
          <cell r="AY947"/>
          <cell r="AZ947"/>
          <cell r="BA947"/>
          <cell r="BB947"/>
          <cell r="BC947"/>
          <cell r="BD947"/>
          <cell r="BE947"/>
          <cell r="BF947"/>
          <cell r="BG947"/>
          <cell r="BH947"/>
          <cell r="BI947"/>
          <cell r="BJ947"/>
          <cell r="BK947"/>
          <cell r="BL947"/>
          <cell r="BM947"/>
          <cell r="BN947"/>
          <cell r="BO947"/>
          <cell r="BP947"/>
          <cell r="BQ947"/>
          <cell r="BR947"/>
          <cell r="BS947"/>
          <cell r="BT947"/>
          <cell r="BU947"/>
          <cell r="BV947"/>
          <cell r="BW947"/>
          <cell r="BX947"/>
          <cell r="BY947"/>
          <cell r="BZ947"/>
          <cell r="CA947"/>
          <cell r="CB947"/>
          <cell r="CC947"/>
          <cell r="CD947"/>
          <cell r="CE947"/>
          <cell r="CF947"/>
          <cell r="CG947"/>
          <cell r="CH947"/>
          <cell r="CI947"/>
          <cell r="CJ947"/>
          <cell r="CK947"/>
          <cell r="CL947"/>
          <cell r="CM947"/>
          <cell r="CN947"/>
          <cell r="CO947"/>
          <cell r="CP947"/>
          <cell r="CQ947"/>
          <cell r="CR947"/>
          <cell r="CS947"/>
          <cell r="CT947"/>
          <cell r="CU947"/>
          <cell r="CV947"/>
          <cell r="CW947"/>
          <cell r="CX947"/>
          <cell r="CY947"/>
          <cell r="CZ947"/>
          <cell r="DA947"/>
          <cell r="DB947"/>
          <cell r="DC947"/>
          <cell r="DD947"/>
          <cell r="DE947"/>
          <cell r="DF947"/>
          <cell r="DG947"/>
          <cell r="DH947"/>
          <cell r="DI947"/>
          <cell r="DJ947"/>
          <cell r="DK947"/>
          <cell r="DL947"/>
          <cell r="DM947"/>
          <cell r="DN947"/>
          <cell r="DO947"/>
          <cell r="DP947"/>
          <cell r="DQ947"/>
          <cell r="DR947"/>
          <cell r="DS947"/>
          <cell r="DT947"/>
          <cell r="DU947"/>
          <cell r="DV947"/>
          <cell r="DW947"/>
          <cell r="DX947"/>
          <cell r="DY947"/>
          <cell r="DZ947"/>
          <cell r="EA947"/>
          <cell r="EB947"/>
          <cell r="EC947"/>
          <cell r="ED947"/>
          <cell r="EE947"/>
          <cell r="EF947"/>
          <cell r="EG947"/>
          <cell r="EH947"/>
          <cell r="EI947"/>
          <cell r="EJ947"/>
          <cell r="EK947"/>
          <cell r="EL947"/>
          <cell r="EM947"/>
          <cell r="EN947"/>
          <cell r="EO947"/>
          <cell r="EP947"/>
          <cell r="EQ947"/>
          <cell r="ER947"/>
          <cell r="ES947"/>
          <cell r="ET947"/>
          <cell r="EU947" t="str">
            <v>$ -</v>
          </cell>
          <cell r="EV947"/>
          <cell r="EW947"/>
          <cell r="EX947"/>
          <cell r="EY947"/>
          <cell r="EZ947"/>
          <cell r="FA947"/>
          <cell r="FB947">
            <v>0</v>
          </cell>
          <cell r="FC947" t="str">
            <v>#¡VALOR!</v>
          </cell>
          <cell r="FD947">
            <v>0</v>
          </cell>
          <cell r="FE947" t="str">
            <v>$ 0</v>
          </cell>
          <cell r="FF947" t="str">
            <v>#¡VALOR!</v>
          </cell>
          <cell r="FG947" t="str">
            <v>#¡VALOR!</v>
          </cell>
          <cell r="FH947"/>
          <cell r="FI947"/>
          <cell r="FJ947" t="str">
            <v>#N/D</v>
          </cell>
          <cell r="FK947" t="str">
            <v>#N/D</v>
          </cell>
          <cell r="FL947" t="str">
            <v>$947</v>
          </cell>
          <cell r="FM947" t="str">
            <v>#N/D</v>
          </cell>
          <cell r="FN947" t="str">
            <v>#N/D</v>
          </cell>
          <cell r="FO947" t="str">
            <v>#N/D</v>
          </cell>
          <cell r="FP947" t="str">
            <v>#N/D</v>
          </cell>
          <cell r="FQ947" t="str">
            <v>#¡REF!</v>
          </cell>
          <cell r="FR947" t="str">
            <v>#N/D</v>
          </cell>
          <cell r="FS947"/>
          <cell r="FT947"/>
          <cell r="FU947"/>
          <cell r="FV947">
            <v>0</v>
          </cell>
          <cell r="FW947" t="str">
            <v>#N/D</v>
          </cell>
          <cell r="FX947"/>
          <cell r="FY947"/>
          <cell r="FZ947"/>
          <cell r="GA947"/>
          <cell r="GB947"/>
          <cell r="GC947"/>
        </row>
        <row r="948">
          <cell r="A948"/>
          <cell r="B948"/>
          <cell r="C948">
            <v>2025</v>
          </cell>
          <cell r="D948"/>
          <cell r="E948"/>
          <cell r="F948"/>
          <cell r="G948"/>
          <cell r="H948"/>
          <cell r="I948"/>
          <cell r="J948"/>
          <cell r="K948"/>
          <cell r="L948"/>
          <cell r="M948"/>
          <cell r="N948"/>
          <cell r="O948"/>
          <cell r="P948"/>
          <cell r="Q948"/>
          <cell r="R948"/>
          <cell r="S948"/>
          <cell r="T948"/>
          <cell r="U948"/>
          <cell r="V948"/>
          <cell r="W948"/>
          <cell r="X948"/>
          <cell r="Y948"/>
          <cell r="Z948"/>
          <cell r="AA948"/>
          <cell r="AB948"/>
          <cell r="AC948"/>
          <cell r="AD948"/>
          <cell r="AE948"/>
          <cell r="AF948"/>
          <cell r="AG948"/>
          <cell r="AH948"/>
          <cell r="AI948"/>
          <cell r="AJ948"/>
          <cell r="AK948"/>
          <cell r="AL948"/>
          <cell r="AM948" t="str">
            <v>#¡VALOR!</v>
          </cell>
          <cell r="AN948">
            <v>0</v>
          </cell>
          <cell r="AO948"/>
          <cell r="AP948"/>
          <cell r="AQ948"/>
          <cell r="AR948"/>
          <cell r="AS948"/>
          <cell r="AT948"/>
          <cell r="AU948"/>
          <cell r="AV948"/>
          <cell r="AW948"/>
          <cell r="AX948"/>
          <cell r="AY948"/>
          <cell r="AZ948"/>
          <cell r="BA948"/>
          <cell r="BB948"/>
          <cell r="BC948"/>
          <cell r="BD948"/>
          <cell r="BE948"/>
          <cell r="BF948"/>
          <cell r="BG948"/>
          <cell r="BH948"/>
          <cell r="BI948"/>
          <cell r="BJ948"/>
          <cell r="BK948"/>
          <cell r="BL948"/>
          <cell r="BM948"/>
          <cell r="BN948"/>
          <cell r="BO948"/>
          <cell r="BP948"/>
          <cell r="BQ948"/>
          <cell r="BR948"/>
          <cell r="BS948"/>
          <cell r="BT948"/>
          <cell r="BU948"/>
          <cell r="BV948"/>
          <cell r="BW948"/>
          <cell r="BX948"/>
          <cell r="BY948"/>
          <cell r="BZ948"/>
          <cell r="CA948"/>
          <cell r="CB948"/>
          <cell r="CC948"/>
          <cell r="CD948"/>
          <cell r="CE948"/>
          <cell r="CF948"/>
          <cell r="CG948"/>
          <cell r="CH948"/>
          <cell r="CI948"/>
          <cell r="CJ948"/>
          <cell r="CK948"/>
          <cell r="CL948"/>
          <cell r="CM948"/>
          <cell r="CN948"/>
          <cell r="CO948"/>
          <cell r="CP948"/>
          <cell r="CQ948"/>
          <cell r="CR948"/>
          <cell r="CS948"/>
          <cell r="CT948"/>
          <cell r="CU948"/>
          <cell r="CV948"/>
          <cell r="CW948"/>
          <cell r="CX948"/>
          <cell r="CY948"/>
          <cell r="CZ948"/>
          <cell r="DA948"/>
          <cell r="DB948"/>
          <cell r="DC948"/>
          <cell r="DD948"/>
          <cell r="DE948"/>
          <cell r="DF948"/>
          <cell r="DG948"/>
          <cell r="DH948"/>
          <cell r="DI948"/>
          <cell r="DJ948"/>
          <cell r="DK948"/>
          <cell r="DL948"/>
          <cell r="DM948"/>
          <cell r="DN948"/>
          <cell r="DO948"/>
          <cell r="DP948"/>
          <cell r="DQ948"/>
          <cell r="DR948"/>
          <cell r="DS948"/>
          <cell r="DT948"/>
          <cell r="DU948"/>
          <cell r="DV948"/>
          <cell r="DW948"/>
          <cell r="DX948"/>
          <cell r="DY948"/>
          <cell r="DZ948"/>
          <cell r="EA948"/>
          <cell r="EB948"/>
          <cell r="EC948"/>
          <cell r="ED948"/>
          <cell r="EE948"/>
          <cell r="EF948"/>
          <cell r="EG948"/>
          <cell r="EH948"/>
          <cell r="EI948"/>
          <cell r="EJ948"/>
          <cell r="EK948"/>
          <cell r="EL948"/>
          <cell r="EM948"/>
          <cell r="EN948"/>
          <cell r="EO948"/>
          <cell r="EP948"/>
          <cell r="EQ948"/>
          <cell r="ER948"/>
          <cell r="ES948"/>
          <cell r="ET948"/>
          <cell r="EU948" t="str">
            <v>$ -</v>
          </cell>
          <cell r="EV948"/>
          <cell r="EW948"/>
          <cell r="EX948"/>
          <cell r="EY948"/>
          <cell r="EZ948"/>
          <cell r="FA948"/>
          <cell r="FB948">
            <v>0</v>
          </cell>
          <cell r="FC948" t="str">
            <v>#¡VALOR!</v>
          </cell>
          <cell r="FD948">
            <v>0</v>
          </cell>
          <cell r="FE948" t="str">
            <v>$ 0</v>
          </cell>
          <cell r="FF948" t="str">
            <v>#¡VALOR!</v>
          </cell>
          <cell r="FG948" t="str">
            <v>#¡VALOR!</v>
          </cell>
          <cell r="FH948"/>
          <cell r="FI948"/>
          <cell r="FJ948" t="str">
            <v>#N/D</v>
          </cell>
          <cell r="FK948" t="str">
            <v>#N/D</v>
          </cell>
          <cell r="FL948" t="str">
            <v>$948</v>
          </cell>
          <cell r="FM948" t="str">
            <v>#N/D</v>
          </cell>
          <cell r="FN948" t="str">
            <v>#N/D</v>
          </cell>
          <cell r="FO948" t="str">
            <v>#N/D</v>
          </cell>
          <cell r="FP948" t="str">
            <v>#N/D</v>
          </cell>
          <cell r="FQ948" t="str">
            <v>#¡REF!</v>
          </cell>
          <cell r="FR948" t="str">
            <v>#N/D</v>
          </cell>
          <cell r="FS948"/>
          <cell r="FT948"/>
          <cell r="FU948"/>
          <cell r="FV948">
            <v>0</v>
          </cell>
          <cell r="FW948" t="str">
            <v>#N/D</v>
          </cell>
          <cell r="FX948"/>
          <cell r="FY948"/>
          <cell r="FZ948"/>
          <cell r="GA948"/>
          <cell r="GB948"/>
          <cell r="GC948"/>
        </row>
        <row r="949">
          <cell r="A949"/>
          <cell r="B949"/>
          <cell r="C949">
            <v>2025</v>
          </cell>
          <cell r="D949"/>
          <cell r="E949"/>
          <cell r="F949"/>
          <cell r="G949"/>
          <cell r="H949"/>
          <cell r="I949"/>
          <cell r="J949"/>
          <cell r="K949"/>
          <cell r="L949"/>
          <cell r="M949"/>
          <cell r="N949"/>
          <cell r="O949"/>
          <cell r="P949"/>
          <cell r="Q949"/>
          <cell r="R949"/>
          <cell r="S949"/>
          <cell r="T949"/>
          <cell r="U949"/>
          <cell r="V949"/>
          <cell r="W949"/>
          <cell r="X949"/>
          <cell r="Y949"/>
          <cell r="Z949"/>
          <cell r="AA949"/>
          <cell r="AB949"/>
          <cell r="AC949"/>
          <cell r="AD949"/>
          <cell r="AE949"/>
          <cell r="AF949"/>
          <cell r="AG949"/>
          <cell r="AH949"/>
          <cell r="AI949"/>
          <cell r="AJ949"/>
          <cell r="AK949"/>
          <cell r="AL949"/>
          <cell r="AM949" t="str">
            <v>#¡VALOR!</v>
          </cell>
          <cell r="AN949">
            <v>0</v>
          </cell>
          <cell r="AO949"/>
          <cell r="AP949"/>
          <cell r="AQ949"/>
          <cell r="AR949"/>
          <cell r="AS949"/>
          <cell r="AT949"/>
          <cell r="AU949"/>
          <cell r="AV949"/>
          <cell r="AW949"/>
          <cell r="AX949"/>
          <cell r="AY949"/>
          <cell r="AZ949"/>
          <cell r="BA949"/>
          <cell r="BB949"/>
          <cell r="BC949"/>
          <cell r="BD949"/>
          <cell r="BE949"/>
          <cell r="BF949"/>
          <cell r="BG949"/>
          <cell r="BH949"/>
          <cell r="BI949"/>
          <cell r="BJ949"/>
          <cell r="BK949"/>
          <cell r="BL949"/>
          <cell r="BM949"/>
          <cell r="BN949"/>
          <cell r="BO949"/>
          <cell r="BP949"/>
          <cell r="BQ949"/>
          <cell r="BR949"/>
          <cell r="BS949"/>
          <cell r="BT949"/>
          <cell r="BU949"/>
          <cell r="BV949"/>
          <cell r="BW949"/>
          <cell r="BX949"/>
          <cell r="BY949"/>
          <cell r="BZ949"/>
          <cell r="CA949"/>
          <cell r="CB949"/>
          <cell r="CC949"/>
          <cell r="CD949"/>
          <cell r="CE949"/>
          <cell r="CF949"/>
          <cell r="CG949"/>
          <cell r="CH949"/>
          <cell r="CI949"/>
          <cell r="CJ949"/>
          <cell r="CK949"/>
          <cell r="CL949"/>
          <cell r="CM949"/>
          <cell r="CN949"/>
          <cell r="CO949"/>
          <cell r="CP949"/>
          <cell r="CQ949"/>
          <cell r="CR949"/>
          <cell r="CS949"/>
          <cell r="CT949"/>
          <cell r="CU949"/>
          <cell r="CV949"/>
          <cell r="CW949"/>
          <cell r="CX949"/>
          <cell r="CY949"/>
          <cell r="CZ949"/>
          <cell r="DA949"/>
          <cell r="DB949"/>
          <cell r="DC949"/>
          <cell r="DD949"/>
          <cell r="DE949"/>
          <cell r="DF949"/>
          <cell r="DG949"/>
          <cell r="DH949"/>
          <cell r="DI949"/>
          <cell r="DJ949"/>
          <cell r="DK949"/>
          <cell r="DL949"/>
          <cell r="DM949"/>
          <cell r="DN949"/>
          <cell r="DO949"/>
          <cell r="DP949"/>
          <cell r="DQ949"/>
          <cell r="DR949"/>
          <cell r="DS949"/>
          <cell r="DT949"/>
          <cell r="DU949"/>
          <cell r="DV949"/>
          <cell r="DW949"/>
          <cell r="DX949"/>
          <cell r="DY949"/>
          <cell r="DZ949"/>
          <cell r="EA949"/>
          <cell r="EB949"/>
          <cell r="EC949"/>
          <cell r="ED949"/>
          <cell r="EE949"/>
          <cell r="EF949"/>
          <cell r="EG949"/>
          <cell r="EH949"/>
          <cell r="EI949"/>
          <cell r="EJ949"/>
          <cell r="EK949"/>
          <cell r="EL949"/>
          <cell r="EM949"/>
          <cell r="EN949"/>
          <cell r="EO949"/>
          <cell r="EP949"/>
          <cell r="EQ949"/>
          <cell r="ER949"/>
          <cell r="ES949"/>
          <cell r="ET949"/>
          <cell r="EU949" t="str">
            <v>$ -</v>
          </cell>
          <cell r="EV949"/>
          <cell r="EW949"/>
          <cell r="EX949"/>
          <cell r="EY949"/>
          <cell r="EZ949"/>
          <cell r="FA949"/>
          <cell r="FB949">
            <v>0</v>
          </cell>
          <cell r="FC949" t="str">
            <v>#¡VALOR!</v>
          </cell>
          <cell r="FD949">
            <v>0</v>
          </cell>
          <cell r="FE949" t="str">
            <v>$ 0</v>
          </cell>
          <cell r="FF949" t="str">
            <v>#¡VALOR!</v>
          </cell>
          <cell r="FG949" t="str">
            <v>#¡VALOR!</v>
          </cell>
          <cell r="FH949"/>
          <cell r="FI949"/>
          <cell r="FJ949" t="str">
            <v>#N/D</v>
          </cell>
          <cell r="FK949" t="str">
            <v>#N/D</v>
          </cell>
          <cell r="FL949" t="str">
            <v>$949</v>
          </cell>
          <cell r="FM949" t="str">
            <v>#N/D</v>
          </cell>
          <cell r="FN949" t="str">
            <v>#N/D</v>
          </cell>
          <cell r="FO949" t="str">
            <v>#N/D</v>
          </cell>
          <cell r="FP949" t="str">
            <v>#N/D</v>
          </cell>
          <cell r="FQ949" t="str">
            <v>#¡REF!</v>
          </cell>
          <cell r="FR949" t="str">
            <v>#N/D</v>
          </cell>
          <cell r="FS949"/>
          <cell r="FT949"/>
          <cell r="FU949"/>
          <cell r="FV949">
            <v>0</v>
          </cell>
          <cell r="FW949" t="str">
            <v>#N/D</v>
          </cell>
          <cell r="FX949"/>
          <cell r="FY949"/>
          <cell r="FZ949"/>
          <cell r="GA949"/>
          <cell r="GB949"/>
          <cell r="GC949"/>
        </row>
        <row r="950">
          <cell r="A950"/>
          <cell r="B950"/>
          <cell r="C950">
            <v>2025</v>
          </cell>
          <cell r="D950"/>
          <cell r="E950"/>
          <cell r="F950"/>
          <cell r="G950"/>
          <cell r="H950"/>
          <cell r="I950"/>
          <cell r="J950"/>
          <cell r="K950"/>
          <cell r="L950"/>
          <cell r="M950"/>
          <cell r="N950"/>
          <cell r="O950"/>
          <cell r="P950"/>
          <cell r="Q950"/>
          <cell r="R950"/>
          <cell r="S950"/>
          <cell r="T950"/>
          <cell r="U950"/>
          <cell r="V950"/>
          <cell r="W950"/>
          <cell r="X950"/>
          <cell r="Y950"/>
          <cell r="Z950"/>
          <cell r="AA950"/>
          <cell r="AB950"/>
          <cell r="AC950"/>
          <cell r="AD950"/>
          <cell r="AE950"/>
          <cell r="AF950"/>
          <cell r="AG950"/>
          <cell r="AH950"/>
          <cell r="AI950"/>
          <cell r="AJ950"/>
          <cell r="AK950"/>
          <cell r="AL950"/>
          <cell r="AM950" t="str">
            <v>#¡VALOR!</v>
          </cell>
          <cell r="AN950">
            <v>0</v>
          </cell>
          <cell r="AO950"/>
          <cell r="AP950"/>
          <cell r="AQ950"/>
          <cell r="AR950"/>
          <cell r="AS950"/>
          <cell r="AT950"/>
          <cell r="AU950"/>
          <cell r="AV950"/>
          <cell r="AW950"/>
          <cell r="AX950"/>
          <cell r="AY950"/>
          <cell r="AZ950"/>
          <cell r="BA950"/>
          <cell r="BB950"/>
          <cell r="BC950"/>
          <cell r="BD950"/>
          <cell r="BE950"/>
          <cell r="BF950"/>
          <cell r="BG950"/>
          <cell r="BH950"/>
          <cell r="BI950"/>
          <cell r="BJ950"/>
          <cell r="BK950"/>
          <cell r="BL950"/>
          <cell r="BM950"/>
          <cell r="BN950"/>
          <cell r="BO950"/>
          <cell r="BP950"/>
          <cell r="BQ950"/>
          <cell r="BR950"/>
          <cell r="BS950"/>
          <cell r="BT950"/>
          <cell r="BU950"/>
          <cell r="BV950"/>
          <cell r="BW950"/>
          <cell r="BX950"/>
          <cell r="BY950"/>
          <cell r="BZ950"/>
          <cell r="CA950"/>
          <cell r="CB950"/>
          <cell r="CC950"/>
          <cell r="CD950"/>
          <cell r="CE950"/>
          <cell r="CF950"/>
          <cell r="CG950"/>
          <cell r="CH950"/>
          <cell r="CI950"/>
          <cell r="CJ950"/>
          <cell r="CK950"/>
          <cell r="CL950"/>
          <cell r="CM950"/>
          <cell r="CN950"/>
          <cell r="CO950"/>
          <cell r="CP950"/>
          <cell r="CQ950"/>
          <cell r="CR950"/>
          <cell r="CS950"/>
          <cell r="CT950"/>
          <cell r="CU950"/>
          <cell r="CV950"/>
          <cell r="CW950"/>
          <cell r="CX950"/>
          <cell r="CY950"/>
          <cell r="CZ950"/>
          <cell r="DA950"/>
          <cell r="DB950"/>
          <cell r="DC950"/>
          <cell r="DD950"/>
          <cell r="DE950"/>
          <cell r="DF950"/>
          <cell r="DG950"/>
          <cell r="DH950"/>
          <cell r="DI950"/>
          <cell r="DJ950"/>
          <cell r="DK950"/>
          <cell r="DL950"/>
          <cell r="DM950"/>
          <cell r="DN950"/>
          <cell r="DO950"/>
          <cell r="DP950"/>
          <cell r="DQ950"/>
          <cell r="DR950"/>
          <cell r="DS950"/>
          <cell r="DT950"/>
          <cell r="DU950"/>
          <cell r="DV950"/>
          <cell r="DW950"/>
          <cell r="DX950"/>
          <cell r="DY950"/>
          <cell r="DZ950"/>
          <cell r="EA950"/>
          <cell r="EB950"/>
          <cell r="EC950"/>
          <cell r="ED950"/>
          <cell r="EE950"/>
          <cell r="EF950"/>
          <cell r="EG950"/>
          <cell r="EH950"/>
          <cell r="EI950"/>
          <cell r="EJ950"/>
          <cell r="EK950"/>
          <cell r="EL950"/>
          <cell r="EM950"/>
          <cell r="EN950"/>
          <cell r="EO950"/>
          <cell r="EP950"/>
          <cell r="EQ950"/>
          <cell r="ER950"/>
          <cell r="ES950"/>
          <cell r="ET950"/>
          <cell r="EU950" t="str">
            <v>$ -</v>
          </cell>
          <cell r="EV950"/>
          <cell r="EW950"/>
          <cell r="EX950"/>
          <cell r="EY950"/>
          <cell r="EZ950"/>
          <cell r="FA950"/>
          <cell r="FB950">
            <v>0</v>
          </cell>
          <cell r="FC950" t="str">
            <v>#¡VALOR!</v>
          </cell>
          <cell r="FD950">
            <v>0</v>
          </cell>
          <cell r="FE950" t="str">
            <v>$ 0</v>
          </cell>
          <cell r="FF950" t="str">
            <v>#¡VALOR!</v>
          </cell>
          <cell r="FG950" t="str">
            <v>#¡VALOR!</v>
          </cell>
          <cell r="FH950"/>
          <cell r="FI950"/>
          <cell r="FJ950" t="str">
            <v>#N/D</v>
          </cell>
          <cell r="FK950" t="str">
            <v>#N/D</v>
          </cell>
          <cell r="FL950" t="str">
            <v>$950</v>
          </cell>
          <cell r="FM950" t="str">
            <v>#N/D</v>
          </cell>
          <cell r="FN950" t="str">
            <v>#N/D</v>
          </cell>
          <cell r="FO950" t="str">
            <v>#N/D</v>
          </cell>
          <cell r="FP950" t="str">
            <v>#N/D</v>
          </cell>
          <cell r="FQ950" t="str">
            <v>#¡REF!</v>
          </cell>
          <cell r="FR950" t="str">
            <v>#N/D</v>
          </cell>
          <cell r="FS950"/>
          <cell r="FT950"/>
          <cell r="FU950"/>
          <cell r="FV950">
            <v>0</v>
          </cell>
          <cell r="FW950" t="str">
            <v>#N/D</v>
          </cell>
          <cell r="FX950"/>
          <cell r="FY950"/>
          <cell r="FZ950"/>
          <cell r="GA950"/>
          <cell r="GB950"/>
          <cell r="GC950"/>
        </row>
        <row r="951">
          <cell r="A951"/>
          <cell r="B951"/>
          <cell r="C951">
            <v>2025</v>
          </cell>
          <cell r="D951"/>
          <cell r="E951"/>
          <cell r="F951"/>
          <cell r="G951"/>
          <cell r="H951"/>
          <cell r="I951"/>
          <cell r="J951"/>
          <cell r="K951"/>
          <cell r="L951"/>
          <cell r="M951"/>
          <cell r="N951"/>
          <cell r="O951"/>
          <cell r="P951"/>
          <cell r="Q951"/>
          <cell r="R951"/>
          <cell r="S951"/>
          <cell r="T951"/>
          <cell r="U951"/>
          <cell r="V951"/>
          <cell r="W951"/>
          <cell r="X951"/>
          <cell r="Y951"/>
          <cell r="Z951"/>
          <cell r="AA951"/>
          <cell r="AB951"/>
          <cell r="AC951"/>
          <cell r="AD951"/>
          <cell r="AE951"/>
          <cell r="AF951"/>
          <cell r="AG951"/>
          <cell r="AH951"/>
          <cell r="AI951"/>
          <cell r="AJ951"/>
          <cell r="AK951"/>
          <cell r="AL951"/>
          <cell r="AM951" t="str">
            <v>#¡VALOR!</v>
          </cell>
          <cell r="AN951">
            <v>0</v>
          </cell>
          <cell r="AO951"/>
          <cell r="AP951"/>
          <cell r="AQ951"/>
          <cell r="AR951"/>
          <cell r="AS951"/>
          <cell r="AT951"/>
          <cell r="AU951"/>
          <cell r="AV951"/>
          <cell r="AW951"/>
          <cell r="AX951"/>
          <cell r="AY951"/>
          <cell r="AZ951"/>
          <cell r="BA951"/>
          <cell r="BB951"/>
          <cell r="BC951"/>
          <cell r="BD951"/>
          <cell r="BE951"/>
          <cell r="BF951"/>
          <cell r="BG951"/>
          <cell r="BH951"/>
          <cell r="BI951"/>
          <cell r="BJ951"/>
          <cell r="BK951"/>
          <cell r="BL951"/>
          <cell r="BM951"/>
          <cell r="BN951"/>
          <cell r="BO951"/>
          <cell r="BP951"/>
          <cell r="BQ951"/>
          <cell r="BR951"/>
          <cell r="BS951"/>
          <cell r="BT951"/>
          <cell r="BU951"/>
          <cell r="BV951"/>
          <cell r="BW951"/>
          <cell r="BX951"/>
          <cell r="BY951"/>
          <cell r="BZ951"/>
          <cell r="CA951"/>
          <cell r="CB951"/>
          <cell r="CC951"/>
          <cell r="CD951"/>
          <cell r="CE951"/>
          <cell r="CF951"/>
          <cell r="CG951"/>
          <cell r="CH951"/>
          <cell r="CI951"/>
          <cell r="CJ951"/>
          <cell r="CK951"/>
          <cell r="CL951"/>
          <cell r="CM951"/>
          <cell r="CN951"/>
          <cell r="CO951"/>
          <cell r="CP951"/>
          <cell r="CQ951"/>
          <cell r="CR951"/>
          <cell r="CS951"/>
          <cell r="CT951"/>
          <cell r="CU951"/>
          <cell r="CV951"/>
          <cell r="CW951"/>
          <cell r="CX951"/>
          <cell r="CY951"/>
          <cell r="CZ951"/>
          <cell r="DA951"/>
          <cell r="DB951"/>
          <cell r="DC951"/>
          <cell r="DD951"/>
          <cell r="DE951"/>
          <cell r="DF951"/>
          <cell r="DG951"/>
          <cell r="DH951"/>
          <cell r="DI951"/>
          <cell r="DJ951"/>
          <cell r="DK951"/>
          <cell r="DL951"/>
          <cell r="DM951"/>
          <cell r="DN951"/>
          <cell r="DO951"/>
          <cell r="DP951"/>
          <cell r="DQ951"/>
          <cell r="DR951"/>
          <cell r="DS951"/>
          <cell r="DT951"/>
          <cell r="DU951"/>
          <cell r="DV951"/>
          <cell r="DW951"/>
          <cell r="DX951"/>
          <cell r="DY951"/>
          <cell r="DZ951"/>
          <cell r="EA951"/>
          <cell r="EB951"/>
          <cell r="EC951"/>
          <cell r="ED951"/>
          <cell r="EE951"/>
          <cell r="EF951"/>
          <cell r="EG951"/>
          <cell r="EH951"/>
          <cell r="EI951"/>
          <cell r="EJ951"/>
          <cell r="EK951"/>
          <cell r="EL951"/>
          <cell r="EM951"/>
          <cell r="EN951"/>
          <cell r="EO951"/>
          <cell r="EP951"/>
          <cell r="EQ951"/>
          <cell r="ER951"/>
          <cell r="ES951"/>
          <cell r="ET951"/>
          <cell r="EU951" t="str">
            <v>$ -</v>
          </cell>
          <cell r="EV951"/>
          <cell r="EW951"/>
          <cell r="EX951"/>
          <cell r="EY951"/>
          <cell r="EZ951"/>
          <cell r="FA951"/>
          <cell r="FB951">
            <v>0</v>
          </cell>
          <cell r="FC951" t="str">
            <v>#¡VALOR!</v>
          </cell>
          <cell r="FD951">
            <v>0</v>
          </cell>
          <cell r="FE951" t="str">
            <v>$ 0</v>
          </cell>
          <cell r="FF951" t="str">
            <v>#¡VALOR!</v>
          </cell>
          <cell r="FG951" t="str">
            <v>#¡VALOR!</v>
          </cell>
          <cell r="FH951"/>
          <cell r="FI951"/>
          <cell r="FJ951" t="str">
            <v>#N/D</v>
          </cell>
          <cell r="FK951" t="str">
            <v>#N/D</v>
          </cell>
          <cell r="FL951" t="str">
            <v>$951</v>
          </cell>
          <cell r="FM951" t="str">
            <v>#N/D</v>
          </cell>
          <cell r="FN951" t="str">
            <v>#N/D</v>
          </cell>
          <cell r="FO951" t="str">
            <v>#N/D</v>
          </cell>
          <cell r="FP951" t="str">
            <v>#N/D</v>
          </cell>
          <cell r="FQ951" t="str">
            <v>#¡REF!</v>
          </cell>
          <cell r="FR951" t="str">
            <v>#N/D</v>
          </cell>
          <cell r="FS951"/>
          <cell r="FT951"/>
          <cell r="FU951"/>
          <cell r="FV951">
            <v>0</v>
          </cell>
          <cell r="FW951" t="str">
            <v>#N/D</v>
          </cell>
          <cell r="FX951"/>
          <cell r="FY951"/>
          <cell r="FZ951"/>
          <cell r="GA951"/>
          <cell r="GB951"/>
          <cell r="GC951"/>
        </row>
        <row r="952">
          <cell r="A952"/>
          <cell r="B952"/>
          <cell r="C952">
            <v>2025</v>
          </cell>
          <cell r="D952"/>
          <cell r="E952"/>
          <cell r="F952"/>
          <cell r="G952"/>
          <cell r="H952"/>
          <cell r="I952"/>
          <cell r="J952"/>
          <cell r="K952"/>
          <cell r="L952"/>
          <cell r="M952"/>
          <cell r="N952"/>
          <cell r="O952"/>
          <cell r="P952"/>
          <cell r="Q952"/>
          <cell r="R952"/>
          <cell r="S952"/>
          <cell r="T952"/>
          <cell r="U952"/>
          <cell r="V952"/>
          <cell r="W952"/>
          <cell r="X952"/>
          <cell r="Y952"/>
          <cell r="Z952"/>
          <cell r="AA952"/>
          <cell r="AB952"/>
          <cell r="AC952"/>
          <cell r="AD952"/>
          <cell r="AE952"/>
          <cell r="AF952"/>
          <cell r="AG952"/>
          <cell r="AH952"/>
          <cell r="AI952"/>
          <cell r="AJ952"/>
          <cell r="AK952"/>
          <cell r="AL952"/>
          <cell r="AM952" t="str">
            <v>#¡VALOR!</v>
          </cell>
          <cell r="AN952">
            <v>0</v>
          </cell>
          <cell r="AO952"/>
          <cell r="AP952"/>
          <cell r="AQ952"/>
          <cell r="AR952"/>
          <cell r="AS952"/>
          <cell r="AT952"/>
          <cell r="AU952"/>
          <cell r="AV952"/>
          <cell r="AW952"/>
          <cell r="AX952"/>
          <cell r="AY952"/>
          <cell r="AZ952"/>
          <cell r="BA952"/>
          <cell r="BB952"/>
          <cell r="BC952"/>
          <cell r="BD952"/>
          <cell r="BE952"/>
          <cell r="BF952"/>
          <cell r="BG952"/>
          <cell r="BH952"/>
          <cell r="BI952"/>
          <cell r="BJ952"/>
          <cell r="BK952"/>
          <cell r="BL952"/>
          <cell r="BM952"/>
          <cell r="BN952"/>
          <cell r="BO952"/>
          <cell r="BP952"/>
          <cell r="BQ952"/>
          <cell r="BR952"/>
          <cell r="BS952"/>
          <cell r="BT952"/>
          <cell r="BU952"/>
          <cell r="BV952"/>
          <cell r="BW952"/>
          <cell r="BX952"/>
          <cell r="BY952"/>
          <cell r="BZ952"/>
          <cell r="CA952"/>
          <cell r="CB952"/>
          <cell r="CC952"/>
          <cell r="CD952"/>
          <cell r="CE952"/>
          <cell r="CF952"/>
          <cell r="CG952"/>
          <cell r="CH952"/>
          <cell r="CI952"/>
          <cell r="CJ952"/>
          <cell r="CK952"/>
          <cell r="CL952"/>
          <cell r="CM952"/>
          <cell r="CN952"/>
          <cell r="CO952"/>
          <cell r="CP952"/>
          <cell r="CQ952"/>
          <cell r="CR952"/>
          <cell r="CS952"/>
          <cell r="CT952"/>
          <cell r="CU952"/>
          <cell r="CV952"/>
          <cell r="CW952"/>
          <cell r="CX952"/>
          <cell r="CY952"/>
          <cell r="CZ952"/>
          <cell r="DA952"/>
          <cell r="DB952"/>
          <cell r="DC952"/>
          <cell r="DD952"/>
          <cell r="DE952"/>
          <cell r="DF952"/>
          <cell r="DG952"/>
          <cell r="DH952"/>
          <cell r="DI952"/>
          <cell r="DJ952"/>
          <cell r="DK952"/>
          <cell r="DL952"/>
          <cell r="DM952"/>
          <cell r="DN952"/>
          <cell r="DO952"/>
          <cell r="DP952"/>
          <cell r="DQ952"/>
          <cell r="DR952"/>
          <cell r="DS952"/>
          <cell r="DT952"/>
          <cell r="DU952"/>
          <cell r="DV952"/>
          <cell r="DW952"/>
          <cell r="DX952"/>
          <cell r="DY952"/>
          <cell r="DZ952"/>
          <cell r="EA952"/>
          <cell r="EB952"/>
          <cell r="EC952"/>
          <cell r="ED952"/>
          <cell r="EE952"/>
          <cell r="EF952"/>
          <cell r="EG952"/>
          <cell r="EH952"/>
          <cell r="EI952"/>
          <cell r="EJ952"/>
          <cell r="EK952"/>
          <cell r="EL952"/>
          <cell r="EM952"/>
          <cell r="EN952"/>
          <cell r="EO952"/>
          <cell r="EP952"/>
          <cell r="EQ952"/>
          <cell r="ER952"/>
          <cell r="ES952"/>
          <cell r="ET952"/>
          <cell r="EU952" t="str">
            <v>$ -</v>
          </cell>
          <cell r="EV952"/>
          <cell r="EW952"/>
          <cell r="EX952"/>
          <cell r="EY952"/>
          <cell r="EZ952"/>
          <cell r="FA952"/>
          <cell r="FB952">
            <v>0</v>
          </cell>
          <cell r="FC952" t="str">
            <v>#¡VALOR!</v>
          </cell>
          <cell r="FD952">
            <v>0</v>
          </cell>
          <cell r="FE952" t="str">
            <v>$ 0</v>
          </cell>
          <cell r="FF952" t="str">
            <v>#¡VALOR!</v>
          </cell>
          <cell r="FG952" t="str">
            <v>#¡VALOR!</v>
          </cell>
          <cell r="FH952"/>
          <cell r="FI952"/>
          <cell r="FJ952" t="str">
            <v>#N/D</v>
          </cell>
          <cell r="FK952" t="str">
            <v>#N/D</v>
          </cell>
          <cell r="FL952" t="str">
            <v>$952</v>
          </cell>
          <cell r="FM952" t="str">
            <v>#N/D</v>
          </cell>
          <cell r="FN952" t="str">
            <v>#N/D</v>
          </cell>
          <cell r="FO952" t="str">
            <v>#N/D</v>
          </cell>
          <cell r="FP952" t="str">
            <v>#N/D</v>
          </cell>
          <cell r="FQ952" t="str">
            <v>#¡REF!</v>
          </cell>
          <cell r="FR952" t="str">
            <v>#N/D</v>
          </cell>
          <cell r="FS952"/>
          <cell r="FT952"/>
          <cell r="FU952"/>
          <cell r="FV952">
            <v>0</v>
          </cell>
          <cell r="FW952" t="str">
            <v>#N/D</v>
          </cell>
          <cell r="FX952"/>
          <cell r="FY952"/>
          <cell r="FZ952"/>
          <cell r="GA952"/>
          <cell r="GB952"/>
          <cell r="GC952"/>
        </row>
        <row r="953">
          <cell r="A953"/>
          <cell r="B953"/>
          <cell r="C953">
            <v>2025</v>
          </cell>
          <cell r="D953"/>
          <cell r="E953"/>
          <cell r="F953"/>
          <cell r="G953"/>
          <cell r="H953"/>
          <cell r="I953"/>
          <cell r="J953"/>
          <cell r="K953"/>
          <cell r="L953"/>
          <cell r="M953"/>
          <cell r="N953"/>
          <cell r="O953"/>
          <cell r="P953"/>
          <cell r="Q953"/>
          <cell r="R953"/>
          <cell r="S953"/>
          <cell r="T953"/>
          <cell r="U953"/>
          <cell r="V953"/>
          <cell r="W953"/>
          <cell r="X953"/>
          <cell r="Y953"/>
          <cell r="Z953"/>
          <cell r="AA953"/>
          <cell r="AB953"/>
          <cell r="AC953"/>
          <cell r="AD953"/>
          <cell r="AE953"/>
          <cell r="AF953"/>
          <cell r="AG953"/>
          <cell r="AH953"/>
          <cell r="AI953"/>
          <cell r="AJ953"/>
          <cell r="AK953"/>
          <cell r="AL953"/>
          <cell r="AM953" t="str">
            <v>#¡VALOR!</v>
          </cell>
          <cell r="AN953">
            <v>0</v>
          </cell>
          <cell r="AO953"/>
          <cell r="AP953"/>
          <cell r="AQ953"/>
          <cell r="AR953"/>
          <cell r="AS953"/>
          <cell r="AT953"/>
          <cell r="AU953"/>
          <cell r="AV953"/>
          <cell r="AW953"/>
          <cell r="AX953"/>
          <cell r="AY953"/>
          <cell r="AZ953"/>
          <cell r="BA953"/>
          <cell r="BB953"/>
          <cell r="BC953"/>
          <cell r="BD953"/>
          <cell r="BE953"/>
          <cell r="BF953"/>
          <cell r="BG953"/>
          <cell r="BH953"/>
          <cell r="BI953"/>
          <cell r="BJ953"/>
          <cell r="BK953"/>
          <cell r="BL953"/>
          <cell r="BM953"/>
          <cell r="BN953"/>
          <cell r="BO953"/>
          <cell r="BP953"/>
          <cell r="BQ953"/>
          <cell r="BR953"/>
          <cell r="BS953"/>
          <cell r="BT953"/>
          <cell r="BU953"/>
          <cell r="BV953"/>
          <cell r="BW953"/>
          <cell r="BX953"/>
          <cell r="BY953"/>
          <cell r="BZ953"/>
          <cell r="CA953"/>
          <cell r="CB953"/>
          <cell r="CC953"/>
          <cell r="CD953"/>
          <cell r="CE953"/>
          <cell r="CF953"/>
          <cell r="CG953"/>
          <cell r="CH953"/>
          <cell r="CI953"/>
          <cell r="CJ953"/>
          <cell r="CK953"/>
          <cell r="CL953"/>
          <cell r="CM953"/>
          <cell r="CN953"/>
          <cell r="CO953"/>
          <cell r="CP953"/>
          <cell r="CQ953"/>
          <cell r="CR953"/>
          <cell r="CS953"/>
          <cell r="CT953"/>
          <cell r="CU953"/>
          <cell r="CV953"/>
          <cell r="CW953"/>
          <cell r="CX953"/>
          <cell r="CY953"/>
          <cell r="CZ953"/>
          <cell r="DA953"/>
          <cell r="DB953"/>
          <cell r="DC953"/>
          <cell r="DD953"/>
          <cell r="DE953"/>
          <cell r="DF953"/>
          <cell r="DG953"/>
          <cell r="DH953"/>
          <cell r="DI953"/>
          <cell r="DJ953"/>
          <cell r="DK953"/>
          <cell r="DL953"/>
          <cell r="DM953"/>
          <cell r="DN953"/>
          <cell r="DO953"/>
          <cell r="DP953"/>
          <cell r="DQ953"/>
          <cell r="DR953"/>
          <cell r="DS953"/>
          <cell r="DT953"/>
          <cell r="DU953"/>
          <cell r="DV953"/>
          <cell r="DW953"/>
          <cell r="DX953"/>
          <cell r="DY953"/>
          <cell r="DZ953"/>
          <cell r="EA953"/>
          <cell r="EB953"/>
          <cell r="EC953"/>
          <cell r="ED953"/>
          <cell r="EE953"/>
          <cell r="EF953"/>
          <cell r="EG953"/>
          <cell r="EH953"/>
          <cell r="EI953"/>
          <cell r="EJ953"/>
          <cell r="EK953"/>
          <cell r="EL953"/>
          <cell r="EM953"/>
          <cell r="EN953"/>
          <cell r="EO953"/>
          <cell r="EP953"/>
          <cell r="EQ953"/>
          <cell r="ER953"/>
          <cell r="ES953"/>
          <cell r="ET953"/>
          <cell r="EU953" t="str">
            <v>$ -</v>
          </cell>
          <cell r="EV953"/>
          <cell r="EW953"/>
          <cell r="EX953"/>
          <cell r="EY953"/>
          <cell r="EZ953"/>
          <cell r="FA953"/>
          <cell r="FB953">
            <v>0</v>
          </cell>
          <cell r="FC953" t="str">
            <v>#¡VALOR!</v>
          </cell>
          <cell r="FD953">
            <v>0</v>
          </cell>
          <cell r="FE953" t="str">
            <v>$ 0</v>
          </cell>
          <cell r="FF953" t="str">
            <v>#¡VALOR!</v>
          </cell>
          <cell r="FG953" t="str">
            <v>#¡VALOR!</v>
          </cell>
          <cell r="FH953"/>
          <cell r="FI953"/>
          <cell r="FJ953" t="str">
            <v>#N/D</v>
          </cell>
          <cell r="FK953" t="str">
            <v>#N/D</v>
          </cell>
          <cell r="FL953" t="str">
            <v>$953</v>
          </cell>
          <cell r="FM953" t="str">
            <v>#N/D</v>
          </cell>
          <cell r="FN953" t="str">
            <v>#N/D</v>
          </cell>
          <cell r="FO953" t="str">
            <v>#N/D</v>
          </cell>
          <cell r="FP953" t="str">
            <v>#N/D</v>
          </cell>
          <cell r="FQ953" t="str">
            <v>#¡REF!</v>
          </cell>
          <cell r="FR953" t="str">
            <v>#N/D</v>
          </cell>
          <cell r="FS953"/>
          <cell r="FT953"/>
          <cell r="FU953"/>
          <cell r="FV953">
            <v>0</v>
          </cell>
          <cell r="FW953" t="str">
            <v>#N/D</v>
          </cell>
          <cell r="FX953"/>
          <cell r="FY953"/>
          <cell r="FZ953"/>
          <cell r="GA953"/>
          <cell r="GB953"/>
          <cell r="GC953"/>
        </row>
        <row r="954">
          <cell r="A954"/>
          <cell r="B954"/>
          <cell r="C954">
            <v>2025</v>
          </cell>
          <cell r="D954"/>
          <cell r="E954"/>
          <cell r="F954"/>
          <cell r="G954"/>
          <cell r="H954"/>
          <cell r="I954"/>
          <cell r="J954"/>
          <cell r="K954"/>
          <cell r="L954"/>
          <cell r="M954"/>
          <cell r="N954"/>
          <cell r="O954"/>
          <cell r="P954"/>
          <cell r="Q954"/>
          <cell r="R954"/>
          <cell r="S954"/>
          <cell r="T954"/>
          <cell r="U954"/>
          <cell r="V954"/>
          <cell r="W954"/>
          <cell r="X954"/>
          <cell r="Y954"/>
          <cell r="Z954"/>
          <cell r="AA954"/>
          <cell r="AB954"/>
          <cell r="AC954"/>
          <cell r="AD954"/>
          <cell r="AE954"/>
          <cell r="AF954"/>
          <cell r="AG954"/>
          <cell r="AH954"/>
          <cell r="AI954"/>
          <cell r="AJ954"/>
          <cell r="AK954"/>
          <cell r="AL954"/>
          <cell r="AM954" t="str">
            <v>#¡VALOR!</v>
          </cell>
          <cell r="AN954">
            <v>0</v>
          </cell>
          <cell r="AO954"/>
          <cell r="AP954"/>
          <cell r="AQ954"/>
          <cell r="AR954"/>
          <cell r="AS954"/>
          <cell r="AT954"/>
          <cell r="AU954"/>
          <cell r="AV954"/>
          <cell r="AW954"/>
          <cell r="AX954"/>
          <cell r="AY954"/>
          <cell r="AZ954"/>
          <cell r="BA954"/>
          <cell r="BB954"/>
          <cell r="BC954"/>
          <cell r="BD954"/>
          <cell r="BE954"/>
          <cell r="BF954"/>
          <cell r="BG954"/>
          <cell r="BH954"/>
          <cell r="BI954"/>
          <cell r="BJ954"/>
          <cell r="BK954"/>
          <cell r="BL954"/>
          <cell r="BM954"/>
          <cell r="BN954"/>
          <cell r="BO954"/>
          <cell r="BP954"/>
          <cell r="BQ954"/>
          <cell r="BR954"/>
          <cell r="BS954"/>
          <cell r="BT954"/>
          <cell r="BU954"/>
          <cell r="BV954"/>
          <cell r="BW954"/>
          <cell r="BX954"/>
          <cell r="BY954"/>
          <cell r="BZ954"/>
          <cell r="CA954"/>
          <cell r="CB954"/>
          <cell r="CC954"/>
          <cell r="CD954"/>
          <cell r="CE954"/>
          <cell r="CF954"/>
          <cell r="CG954"/>
          <cell r="CH954"/>
          <cell r="CI954"/>
          <cell r="CJ954"/>
          <cell r="CK954"/>
          <cell r="CL954"/>
          <cell r="CM954"/>
          <cell r="CN954"/>
          <cell r="CO954"/>
          <cell r="CP954"/>
          <cell r="CQ954"/>
          <cell r="CR954"/>
          <cell r="CS954"/>
          <cell r="CT954"/>
          <cell r="CU954"/>
          <cell r="CV954"/>
          <cell r="CW954"/>
          <cell r="CX954"/>
          <cell r="CY954"/>
          <cell r="CZ954"/>
          <cell r="DA954"/>
          <cell r="DB954"/>
          <cell r="DC954"/>
          <cell r="DD954"/>
          <cell r="DE954"/>
          <cell r="DF954"/>
          <cell r="DG954"/>
          <cell r="DH954"/>
          <cell r="DI954"/>
          <cell r="DJ954"/>
          <cell r="DK954"/>
          <cell r="DL954"/>
          <cell r="DM954"/>
          <cell r="DN954"/>
          <cell r="DO954"/>
          <cell r="DP954"/>
          <cell r="DQ954"/>
          <cell r="DR954"/>
          <cell r="DS954"/>
          <cell r="DT954"/>
          <cell r="DU954"/>
          <cell r="DV954"/>
          <cell r="DW954"/>
          <cell r="DX954"/>
          <cell r="DY954"/>
          <cell r="DZ954"/>
          <cell r="EA954"/>
          <cell r="EB954"/>
          <cell r="EC954"/>
          <cell r="ED954"/>
          <cell r="EE954"/>
          <cell r="EF954"/>
          <cell r="EG954"/>
          <cell r="EH954"/>
          <cell r="EI954"/>
          <cell r="EJ954"/>
          <cell r="EK954"/>
          <cell r="EL954"/>
          <cell r="EM954"/>
          <cell r="EN954"/>
          <cell r="EO954"/>
          <cell r="EP954"/>
          <cell r="EQ954"/>
          <cell r="ER954"/>
          <cell r="ES954"/>
          <cell r="ET954"/>
          <cell r="EU954" t="str">
            <v>$ -</v>
          </cell>
          <cell r="EV954"/>
          <cell r="EW954"/>
          <cell r="EX954"/>
          <cell r="EY954"/>
          <cell r="EZ954"/>
          <cell r="FA954"/>
          <cell r="FB954">
            <v>0</v>
          </cell>
          <cell r="FC954" t="str">
            <v>#¡VALOR!</v>
          </cell>
          <cell r="FD954">
            <v>0</v>
          </cell>
          <cell r="FE954" t="str">
            <v>$ 0</v>
          </cell>
          <cell r="FF954" t="str">
            <v>#¡VALOR!</v>
          </cell>
          <cell r="FG954" t="str">
            <v>#¡VALOR!</v>
          </cell>
          <cell r="FH954"/>
          <cell r="FI954"/>
          <cell r="FJ954" t="str">
            <v>#N/D</v>
          </cell>
          <cell r="FK954" t="str">
            <v>#N/D</v>
          </cell>
          <cell r="FL954" t="str">
            <v>$954</v>
          </cell>
          <cell r="FM954" t="str">
            <v>#N/D</v>
          </cell>
          <cell r="FN954" t="str">
            <v>#N/D</v>
          </cell>
          <cell r="FO954" t="str">
            <v>#N/D</v>
          </cell>
          <cell r="FP954" t="str">
            <v>#N/D</v>
          </cell>
          <cell r="FQ954" t="str">
            <v>#¡REF!</v>
          </cell>
          <cell r="FR954" t="str">
            <v>#N/D</v>
          </cell>
          <cell r="FS954"/>
          <cell r="FT954"/>
          <cell r="FU954"/>
          <cell r="FV954">
            <v>0</v>
          </cell>
          <cell r="FW954" t="str">
            <v>#N/D</v>
          </cell>
          <cell r="FX954"/>
          <cell r="FY954"/>
          <cell r="FZ954"/>
          <cell r="GA954"/>
          <cell r="GB954"/>
          <cell r="GC954"/>
        </row>
        <row r="955">
          <cell r="A955"/>
          <cell r="B955"/>
          <cell r="C955">
            <v>2025</v>
          </cell>
          <cell r="D955"/>
          <cell r="E955"/>
          <cell r="F955"/>
          <cell r="G955"/>
          <cell r="H955"/>
          <cell r="I955"/>
          <cell r="J955"/>
          <cell r="K955"/>
          <cell r="L955"/>
          <cell r="M955"/>
          <cell r="N955"/>
          <cell r="O955"/>
          <cell r="P955"/>
          <cell r="Q955"/>
          <cell r="R955"/>
          <cell r="S955"/>
          <cell r="T955"/>
          <cell r="U955"/>
          <cell r="V955"/>
          <cell r="W955"/>
          <cell r="X955"/>
          <cell r="Y955"/>
          <cell r="Z955"/>
          <cell r="AA955"/>
          <cell r="AB955"/>
          <cell r="AC955"/>
          <cell r="AD955"/>
          <cell r="AE955"/>
          <cell r="AF955"/>
          <cell r="AG955"/>
          <cell r="AH955"/>
          <cell r="AI955"/>
          <cell r="AJ955"/>
          <cell r="AK955"/>
          <cell r="AL955"/>
          <cell r="AM955" t="str">
            <v>#¡VALOR!</v>
          </cell>
          <cell r="AN955">
            <v>0</v>
          </cell>
          <cell r="AO955"/>
          <cell r="AP955"/>
          <cell r="AQ955"/>
          <cell r="AR955"/>
          <cell r="AS955"/>
          <cell r="AT955"/>
          <cell r="AU955"/>
          <cell r="AV955"/>
          <cell r="AW955"/>
          <cell r="AX955"/>
          <cell r="AY955"/>
          <cell r="AZ955"/>
          <cell r="BA955"/>
          <cell r="BB955"/>
          <cell r="BC955"/>
          <cell r="BD955"/>
          <cell r="BE955"/>
          <cell r="BF955"/>
          <cell r="BG955"/>
          <cell r="BH955"/>
          <cell r="BI955"/>
          <cell r="BJ955"/>
          <cell r="BK955"/>
          <cell r="BL955"/>
          <cell r="BM955"/>
          <cell r="BN955"/>
          <cell r="BO955"/>
          <cell r="BP955"/>
          <cell r="BQ955"/>
          <cell r="BR955"/>
          <cell r="BS955"/>
          <cell r="BT955"/>
          <cell r="BU955"/>
          <cell r="BV955"/>
          <cell r="BW955"/>
          <cell r="BX955"/>
          <cell r="BY955"/>
          <cell r="BZ955"/>
          <cell r="CA955"/>
          <cell r="CB955"/>
          <cell r="CC955"/>
          <cell r="CD955"/>
          <cell r="CE955"/>
          <cell r="CF955"/>
          <cell r="CG955"/>
          <cell r="CH955"/>
          <cell r="CI955"/>
          <cell r="CJ955"/>
          <cell r="CK955"/>
          <cell r="CL955"/>
          <cell r="CM955"/>
          <cell r="CN955"/>
          <cell r="CO955"/>
          <cell r="CP955"/>
          <cell r="CQ955"/>
          <cell r="CR955"/>
          <cell r="CS955"/>
          <cell r="CT955"/>
          <cell r="CU955"/>
          <cell r="CV955"/>
          <cell r="CW955"/>
          <cell r="CX955"/>
          <cell r="CY955"/>
          <cell r="CZ955"/>
          <cell r="DA955"/>
          <cell r="DB955"/>
          <cell r="DC955"/>
          <cell r="DD955"/>
          <cell r="DE955"/>
          <cell r="DF955"/>
          <cell r="DG955"/>
          <cell r="DH955"/>
          <cell r="DI955"/>
          <cell r="DJ955"/>
          <cell r="DK955"/>
          <cell r="DL955"/>
          <cell r="DM955"/>
          <cell r="DN955"/>
          <cell r="DO955"/>
          <cell r="DP955"/>
          <cell r="DQ955"/>
          <cell r="DR955"/>
          <cell r="DS955"/>
          <cell r="DT955"/>
          <cell r="DU955"/>
          <cell r="DV955"/>
          <cell r="DW955"/>
          <cell r="DX955"/>
          <cell r="DY955"/>
          <cell r="DZ955"/>
          <cell r="EA955"/>
          <cell r="EB955"/>
          <cell r="EC955"/>
          <cell r="ED955"/>
          <cell r="EE955"/>
          <cell r="EF955"/>
          <cell r="EG955"/>
          <cell r="EH955"/>
          <cell r="EI955"/>
          <cell r="EJ955"/>
          <cell r="EK955"/>
          <cell r="EL955"/>
          <cell r="EM955"/>
          <cell r="EN955"/>
          <cell r="EO955"/>
          <cell r="EP955"/>
          <cell r="EQ955"/>
          <cell r="ER955"/>
          <cell r="ES955"/>
          <cell r="ET955"/>
          <cell r="EU955" t="str">
            <v>$ -</v>
          </cell>
          <cell r="EV955"/>
          <cell r="EW955"/>
          <cell r="EX955"/>
          <cell r="EY955"/>
          <cell r="EZ955"/>
          <cell r="FA955"/>
          <cell r="FB955">
            <v>0</v>
          </cell>
          <cell r="FC955" t="str">
            <v>#¡VALOR!</v>
          </cell>
          <cell r="FD955">
            <v>0</v>
          </cell>
          <cell r="FE955" t="str">
            <v>$ 0</v>
          </cell>
          <cell r="FF955" t="str">
            <v>#¡VALOR!</v>
          </cell>
          <cell r="FG955" t="str">
            <v>#¡VALOR!</v>
          </cell>
          <cell r="FH955"/>
          <cell r="FI955"/>
          <cell r="FJ955" t="str">
            <v>#N/D</v>
          </cell>
          <cell r="FK955" t="str">
            <v>#N/D</v>
          </cell>
          <cell r="FL955" t="str">
            <v>$955</v>
          </cell>
          <cell r="FM955" t="str">
            <v>#N/D</v>
          </cell>
          <cell r="FN955" t="str">
            <v>#N/D</v>
          </cell>
          <cell r="FO955" t="str">
            <v>#N/D</v>
          </cell>
          <cell r="FP955" t="str">
            <v>#N/D</v>
          </cell>
          <cell r="FQ955" t="str">
            <v>#¡REF!</v>
          </cell>
          <cell r="FR955" t="str">
            <v>#N/D</v>
          </cell>
          <cell r="FS955"/>
          <cell r="FT955"/>
          <cell r="FU955"/>
          <cell r="FV955">
            <v>0</v>
          </cell>
          <cell r="FW955" t="str">
            <v>#N/D</v>
          </cell>
          <cell r="FX955"/>
          <cell r="FY955"/>
          <cell r="FZ955"/>
          <cell r="GA955"/>
          <cell r="GB955"/>
          <cell r="GC955"/>
        </row>
        <row r="956">
          <cell r="A956"/>
          <cell r="B956"/>
          <cell r="C956">
            <v>2025</v>
          </cell>
          <cell r="D956"/>
          <cell r="E956"/>
          <cell r="F956"/>
          <cell r="G956"/>
          <cell r="H956"/>
          <cell r="I956"/>
          <cell r="J956"/>
          <cell r="K956"/>
          <cell r="L956"/>
          <cell r="M956"/>
          <cell r="N956"/>
          <cell r="O956"/>
          <cell r="P956"/>
          <cell r="Q956"/>
          <cell r="R956"/>
          <cell r="S956"/>
          <cell r="T956"/>
          <cell r="U956"/>
          <cell r="V956"/>
          <cell r="W956"/>
          <cell r="X956"/>
          <cell r="Y956"/>
          <cell r="Z956"/>
          <cell r="AA956"/>
          <cell r="AB956"/>
          <cell r="AC956"/>
          <cell r="AD956"/>
          <cell r="AE956"/>
          <cell r="AF956"/>
          <cell r="AG956"/>
          <cell r="AH956"/>
          <cell r="AI956"/>
          <cell r="AJ956"/>
          <cell r="AK956"/>
          <cell r="AL956"/>
          <cell r="AM956" t="str">
            <v>#¡VALOR!</v>
          </cell>
          <cell r="AN956">
            <v>0</v>
          </cell>
          <cell r="AO956"/>
          <cell r="AP956"/>
          <cell r="AQ956"/>
          <cell r="AR956"/>
          <cell r="AS956"/>
          <cell r="AT956"/>
          <cell r="AU956"/>
          <cell r="AV956"/>
          <cell r="AW956"/>
          <cell r="AX956"/>
          <cell r="AY956"/>
          <cell r="AZ956"/>
          <cell r="BA956"/>
          <cell r="BB956"/>
          <cell r="BC956"/>
          <cell r="BD956"/>
          <cell r="BE956"/>
          <cell r="BF956"/>
          <cell r="BG956"/>
          <cell r="BH956"/>
          <cell r="BI956"/>
          <cell r="BJ956"/>
          <cell r="BK956"/>
          <cell r="BL956"/>
          <cell r="BM956"/>
          <cell r="BN956"/>
          <cell r="BO956"/>
          <cell r="BP956"/>
          <cell r="BQ956"/>
          <cell r="BR956"/>
          <cell r="BS956"/>
          <cell r="BT956"/>
          <cell r="BU956"/>
          <cell r="BV956"/>
          <cell r="BW956"/>
          <cell r="BX956"/>
          <cell r="BY956"/>
          <cell r="BZ956"/>
          <cell r="CA956"/>
          <cell r="CB956"/>
          <cell r="CC956"/>
          <cell r="CD956"/>
          <cell r="CE956"/>
          <cell r="CF956"/>
          <cell r="CG956"/>
          <cell r="CH956"/>
          <cell r="CI956"/>
          <cell r="CJ956"/>
          <cell r="CK956"/>
          <cell r="CL956"/>
          <cell r="CM956"/>
          <cell r="CN956"/>
          <cell r="CO956"/>
          <cell r="CP956"/>
          <cell r="CQ956"/>
          <cell r="CR956"/>
          <cell r="CS956"/>
          <cell r="CT956"/>
          <cell r="CU956"/>
          <cell r="CV956"/>
          <cell r="CW956"/>
          <cell r="CX956"/>
          <cell r="CY956"/>
          <cell r="CZ956"/>
          <cell r="DA956"/>
          <cell r="DB956"/>
          <cell r="DC956"/>
          <cell r="DD956"/>
          <cell r="DE956"/>
          <cell r="DF956"/>
          <cell r="DG956"/>
          <cell r="DH956"/>
          <cell r="DI956"/>
          <cell r="DJ956"/>
          <cell r="DK956"/>
          <cell r="DL956"/>
          <cell r="DM956"/>
          <cell r="DN956"/>
          <cell r="DO956"/>
          <cell r="DP956"/>
          <cell r="DQ956"/>
          <cell r="DR956"/>
          <cell r="DS956"/>
          <cell r="DT956"/>
          <cell r="DU956"/>
          <cell r="DV956"/>
          <cell r="DW956"/>
          <cell r="DX956"/>
          <cell r="DY956"/>
          <cell r="DZ956"/>
          <cell r="EA956"/>
          <cell r="EB956"/>
          <cell r="EC956"/>
          <cell r="ED956"/>
          <cell r="EE956"/>
          <cell r="EF956"/>
          <cell r="EG956"/>
          <cell r="EH956"/>
          <cell r="EI956"/>
          <cell r="EJ956"/>
          <cell r="EK956"/>
          <cell r="EL956"/>
          <cell r="EM956"/>
          <cell r="EN956"/>
          <cell r="EO956"/>
          <cell r="EP956"/>
          <cell r="EQ956"/>
          <cell r="ER956"/>
          <cell r="ES956"/>
          <cell r="ET956"/>
          <cell r="EU956" t="str">
            <v>$ -</v>
          </cell>
          <cell r="EV956"/>
          <cell r="EW956"/>
          <cell r="EX956"/>
          <cell r="EY956"/>
          <cell r="EZ956"/>
          <cell r="FA956"/>
          <cell r="FB956">
            <v>0</v>
          </cell>
          <cell r="FC956" t="str">
            <v>#¡VALOR!</v>
          </cell>
          <cell r="FD956">
            <v>0</v>
          </cell>
          <cell r="FE956" t="str">
            <v>$ 0</v>
          </cell>
          <cell r="FF956" t="str">
            <v>#¡VALOR!</v>
          </cell>
          <cell r="FG956" t="str">
            <v>#¡VALOR!</v>
          </cell>
          <cell r="FH956"/>
          <cell r="FI956"/>
          <cell r="FJ956" t="str">
            <v>#N/D</v>
          </cell>
          <cell r="FK956" t="str">
            <v>#N/D</v>
          </cell>
          <cell r="FL956" t="str">
            <v>$956</v>
          </cell>
          <cell r="FM956" t="str">
            <v>#N/D</v>
          </cell>
          <cell r="FN956" t="str">
            <v>#N/D</v>
          </cell>
          <cell r="FO956" t="str">
            <v>#N/D</v>
          </cell>
          <cell r="FP956" t="str">
            <v>#N/D</v>
          </cell>
          <cell r="FQ956" t="str">
            <v>#¡REF!</v>
          </cell>
          <cell r="FR956" t="str">
            <v>#N/D</v>
          </cell>
          <cell r="FS956"/>
          <cell r="FT956"/>
          <cell r="FU956"/>
          <cell r="FV956">
            <v>0</v>
          </cell>
          <cell r="FW956" t="str">
            <v>#N/D</v>
          </cell>
          <cell r="FX956"/>
          <cell r="FY956"/>
          <cell r="FZ956"/>
          <cell r="GA956"/>
          <cell r="GB956"/>
          <cell r="GC956"/>
        </row>
        <row r="957">
          <cell r="A957"/>
          <cell r="B957"/>
          <cell r="C957">
            <v>2025</v>
          </cell>
          <cell r="D957"/>
          <cell r="E957"/>
          <cell r="F957"/>
          <cell r="G957"/>
          <cell r="H957"/>
          <cell r="I957"/>
          <cell r="J957"/>
          <cell r="K957"/>
          <cell r="L957"/>
          <cell r="M957"/>
          <cell r="N957"/>
          <cell r="O957"/>
          <cell r="P957"/>
          <cell r="Q957"/>
          <cell r="R957"/>
          <cell r="S957"/>
          <cell r="T957"/>
          <cell r="U957"/>
          <cell r="V957"/>
          <cell r="W957"/>
          <cell r="X957"/>
          <cell r="Y957"/>
          <cell r="Z957"/>
          <cell r="AA957"/>
          <cell r="AB957"/>
          <cell r="AC957"/>
          <cell r="AD957"/>
          <cell r="AE957"/>
          <cell r="AF957"/>
          <cell r="AG957"/>
          <cell r="AH957"/>
          <cell r="AI957"/>
          <cell r="AJ957"/>
          <cell r="AK957"/>
          <cell r="AL957"/>
          <cell r="AM957" t="str">
            <v>#¡VALOR!</v>
          </cell>
          <cell r="AN957">
            <v>0</v>
          </cell>
          <cell r="AO957"/>
          <cell r="AP957"/>
          <cell r="AQ957"/>
          <cell r="AR957"/>
          <cell r="AS957"/>
          <cell r="AT957"/>
          <cell r="AU957"/>
          <cell r="AV957"/>
          <cell r="AW957"/>
          <cell r="AX957"/>
          <cell r="AY957"/>
          <cell r="AZ957"/>
          <cell r="BA957"/>
          <cell r="BB957"/>
          <cell r="BC957"/>
          <cell r="BD957"/>
          <cell r="BE957"/>
          <cell r="BF957"/>
          <cell r="BG957"/>
          <cell r="BH957"/>
          <cell r="BI957"/>
          <cell r="BJ957"/>
          <cell r="BK957"/>
          <cell r="BL957"/>
          <cell r="BM957"/>
          <cell r="BN957"/>
          <cell r="BO957"/>
          <cell r="BP957"/>
          <cell r="BQ957"/>
          <cell r="BR957"/>
          <cell r="BS957"/>
          <cell r="BT957"/>
          <cell r="BU957"/>
          <cell r="BV957"/>
          <cell r="BW957"/>
          <cell r="BX957"/>
          <cell r="BY957"/>
          <cell r="BZ957"/>
          <cell r="CA957"/>
          <cell r="CB957"/>
          <cell r="CC957"/>
          <cell r="CD957"/>
          <cell r="CE957"/>
          <cell r="CF957"/>
          <cell r="CG957"/>
          <cell r="CH957"/>
          <cell r="CI957"/>
          <cell r="CJ957"/>
          <cell r="CK957"/>
          <cell r="CL957"/>
          <cell r="CM957"/>
          <cell r="CN957"/>
          <cell r="CO957"/>
          <cell r="CP957"/>
          <cell r="CQ957"/>
          <cell r="CR957"/>
          <cell r="CS957"/>
          <cell r="CT957"/>
          <cell r="CU957"/>
          <cell r="CV957"/>
          <cell r="CW957"/>
          <cell r="CX957"/>
          <cell r="CY957"/>
          <cell r="CZ957"/>
          <cell r="DA957"/>
          <cell r="DB957"/>
          <cell r="DC957"/>
          <cell r="DD957"/>
          <cell r="DE957"/>
          <cell r="DF957"/>
          <cell r="DG957"/>
          <cell r="DH957"/>
          <cell r="DI957"/>
          <cell r="DJ957"/>
          <cell r="DK957"/>
          <cell r="DL957"/>
          <cell r="DM957"/>
          <cell r="DN957"/>
          <cell r="DO957"/>
          <cell r="DP957"/>
          <cell r="DQ957"/>
          <cell r="DR957"/>
          <cell r="DS957"/>
          <cell r="DT957"/>
          <cell r="DU957"/>
          <cell r="DV957"/>
          <cell r="DW957"/>
          <cell r="DX957"/>
          <cell r="DY957"/>
          <cell r="DZ957"/>
          <cell r="EA957"/>
          <cell r="EB957"/>
          <cell r="EC957"/>
          <cell r="ED957"/>
          <cell r="EE957"/>
          <cell r="EF957"/>
          <cell r="EG957"/>
          <cell r="EH957"/>
          <cell r="EI957"/>
          <cell r="EJ957"/>
          <cell r="EK957"/>
          <cell r="EL957"/>
          <cell r="EM957"/>
          <cell r="EN957"/>
          <cell r="EO957"/>
          <cell r="EP957"/>
          <cell r="EQ957"/>
          <cell r="ER957"/>
          <cell r="ES957"/>
          <cell r="ET957"/>
          <cell r="EU957" t="str">
            <v>$ -</v>
          </cell>
          <cell r="EV957"/>
          <cell r="EW957"/>
          <cell r="EX957"/>
          <cell r="EY957"/>
          <cell r="EZ957"/>
          <cell r="FA957"/>
          <cell r="FB957">
            <v>0</v>
          </cell>
          <cell r="FC957" t="str">
            <v>#¡VALOR!</v>
          </cell>
          <cell r="FD957">
            <v>0</v>
          </cell>
          <cell r="FE957" t="str">
            <v>$ 0</v>
          </cell>
          <cell r="FF957" t="str">
            <v>#¡VALOR!</v>
          </cell>
          <cell r="FG957" t="str">
            <v>#¡VALOR!</v>
          </cell>
          <cell r="FH957"/>
          <cell r="FI957"/>
          <cell r="FJ957" t="str">
            <v>#N/D</v>
          </cell>
          <cell r="FK957" t="str">
            <v>#N/D</v>
          </cell>
          <cell r="FL957" t="str">
            <v>$957</v>
          </cell>
          <cell r="FM957" t="str">
            <v>#N/D</v>
          </cell>
          <cell r="FN957" t="str">
            <v>#N/D</v>
          </cell>
          <cell r="FO957" t="str">
            <v>#N/D</v>
          </cell>
          <cell r="FP957" t="str">
            <v>#N/D</v>
          </cell>
          <cell r="FQ957" t="str">
            <v>#¡REF!</v>
          </cell>
          <cell r="FR957" t="str">
            <v>#N/D</v>
          </cell>
          <cell r="FS957"/>
          <cell r="FT957"/>
          <cell r="FU957"/>
          <cell r="FV957">
            <v>0</v>
          </cell>
          <cell r="FW957" t="str">
            <v>#N/D</v>
          </cell>
          <cell r="FX957"/>
          <cell r="FY957"/>
          <cell r="FZ957"/>
          <cell r="GA957"/>
          <cell r="GB957"/>
          <cell r="GC957"/>
        </row>
        <row r="958">
          <cell r="A958"/>
          <cell r="B958"/>
          <cell r="C958">
            <v>2025</v>
          </cell>
          <cell r="D958"/>
          <cell r="E958"/>
          <cell r="F958"/>
          <cell r="G958"/>
          <cell r="H958"/>
          <cell r="I958"/>
          <cell r="J958"/>
          <cell r="K958"/>
          <cell r="L958"/>
          <cell r="M958"/>
          <cell r="N958"/>
          <cell r="O958"/>
          <cell r="P958"/>
          <cell r="Q958"/>
          <cell r="R958"/>
          <cell r="S958"/>
          <cell r="T958"/>
          <cell r="U958"/>
          <cell r="V958"/>
          <cell r="W958"/>
          <cell r="X958"/>
          <cell r="Y958"/>
          <cell r="Z958"/>
          <cell r="AA958"/>
          <cell r="AB958"/>
          <cell r="AC958"/>
          <cell r="AD958"/>
          <cell r="AE958"/>
          <cell r="AF958"/>
          <cell r="AG958"/>
          <cell r="AH958"/>
          <cell r="AI958"/>
          <cell r="AJ958"/>
          <cell r="AK958"/>
          <cell r="AL958"/>
          <cell r="AM958" t="str">
            <v>#¡VALOR!</v>
          </cell>
          <cell r="AN958">
            <v>0</v>
          </cell>
          <cell r="AO958"/>
          <cell r="AP958"/>
          <cell r="AQ958"/>
          <cell r="AR958"/>
          <cell r="AS958"/>
          <cell r="AT958"/>
          <cell r="AU958"/>
          <cell r="AV958"/>
          <cell r="AW958"/>
          <cell r="AX958"/>
          <cell r="AY958"/>
          <cell r="AZ958"/>
          <cell r="BA958"/>
          <cell r="BB958"/>
          <cell r="BC958"/>
          <cell r="BD958"/>
          <cell r="BE958"/>
          <cell r="BF958"/>
          <cell r="BG958"/>
          <cell r="BH958"/>
          <cell r="BI958"/>
          <cell r="BJ958"/>
          <cell r="BK958"/>
          <cell r="BL958"/>
          <cell r="BM958"/>
          <cell r="BN958"/>
          <cell r="BO958"/>
          <cell r="BP958"/>
          <cell r="BQ958"/>
          <cell r="BR958"/>
          <cell r="BS958"/>
          <cell r="BT958"/>
          <cell r="BU958"/>
          <cell r="BV958"/>
          <cell r="BW958"/>
          <cell r="BX958"/>
          <cell r="BY958"/>
          <cell r="BZ958"/>
          <cell r="CA958"/>
          <cell r="CB958"/>
          <cell r="CC958"/>
          <cell r="CD958"/>
          <cell r="CE958"/>
          <cell r="CF958"/>
          <cell r="CG958"/>
          <cell r="CH958"/>
          <cell r="CI958"/>
          <cell r="CJ958"/>
          <cell r="CK958"/>
          <cell r="CL958"/>
          <cell r="CM958"/>
          <cell r="CN958"/>
          <cell r="CO958"/>
          <cell r="CP958"/>
          <cell r="CQ958"/>
          <cell r="CR958"/>
          <cell r="CS958"/>
          <cell r="CT958"/>
          <cell r="CU958"/>
          <cell r="CV958"/>
          <cell r="CW958"/>
          <cell r="CX958"/>
          <cell r="CY958"/>
          <cell r="CZ958"/>
          <cell r="DA958"/>
          <cell r="DB958"/>
          <cell r="DC958"/>
          <cell r="DD958"/>
          <cell r="DE958"/>
          <cell r="DF958"/>
          <cell r="DG958"/>
          <cell r="DH958"/>
          <cell r="DI958"/>
          <cell r="DJ958"/>
          <cell r="DK958"/>
          <cell r="DL958"/>
          <cell r="DM958"/>
          <cell r="DN958"/>
          <cell r="DO958"/>
          <cell r="DP958"/>
          <cell r="DQ958"/>
          <cell r="DR958"/>
          <cell r="DS958"/>
          <cell r="DT958"/>
          <cell r="DU958"/>
          <cell r="DV958"/>
          <cell r="DW958"/>
          <cell r="DX958"/>
          <cell r="DY958"/>
          <cell r="DZ958"/>
          <cell r="EA958"/>
          <cell r="EB958"/>
          <cell r="EC958"/>
          <cell r="ED958"/>
          <cell r="EE958"/>
          <cell r="EF958"/>
          <cell r="EG958"/>
          <cell r="EH958"/>
          <cell r="EI958"/>
          <cell r="EJ958"/>
          <cell r="EK958"/>
          <cell r="EL958"/>
          <cell r="EM958"/>
          <cell r="EN958"/>
          <cell r="EO958"/>
          <cell r="EP958"/>
          <cell r="EQ958"/>
          <cell r="ER958"/>
          <cell r="ES958"/>
          <cell r="ET958"/>
          <cell r="EU958" t="str">
            <v>$ -</v>
          </cell>
          <cell r="EV958"/>
          <cell r="EW958"/>
          <cell r="EX958"/>
          <cell r="EY958"/>
          <cell r="EZ958"/>
          <cell r="FA958"/>
          <cell r="FB958">
            <v>0</v>
          </cell>
          <cell r="FC958" t="str">
            <v>#¡VALOR!</v>
          </cell>
          <cell r="FD958">
            <v>0</v>
          </cell>
          <cell r="FE958" t="str">
            <v>$ 0</v>
          </cell>
          <cell r="FF958" t="str">
            <v>#¡VALOR!</v>
          </cell>
          <cell r="FG958" t="str">
            <v>#¡VALOR!</v>
          </cell>
          <cell r="FH958"/>
          <cell r="FI958"/>
          <cell r="FJ958" t="str">
            <v>#N/D</v>
          </cell>
          <cell r="FK958" t="str">
            <v>#N/D</v>
          </cell>
          <cell r="FL958" t="str">
            <v>$958</v>
          </cell>
          <cell r="FM958" t="str">
            <v>#N/D</v>
          </cell>
          <cell r="FN958" t="str">
            <v>#N/D</v>
          </cell>
          <cell r="FO958" t="str">
            <v>#N/D</v>
          </cell>
          <cell r="FP958" t="str">
            <v>#N/D</v>
          </cell>
          <cell r="FQ958" t="str">
            <v>#¡REF!</v>
          </cell>
          <cell r="FR958" t="str">
            <v>#N/D</v>
          </cell>
          <cell r="FS958"/>
          <cell r="FT958"/>
          <cell r="FU958"/>
          <cell r="FV958">
            <v>0</v>
          </cell>
          <cell r="FW958" t="str">
            <v>#N/D</v>
          </cell>
          <cell r="FX958"/>
          <cell r="FY958"/>
          <cell r="FZ958"/>
          <cell r="GA958"/>
          <cell r="GB958"/>
          <cell r="GC958"/>
        </row>
        <row r="959">
          <cell r="A959"/>
          <cell r="B959"/>
          <cell r="C959">
            <v>2025</v>
          </cell>
          <cell r="D959"/>
          <cell r="E959"/>
          <cell r="F959"/>
          <cell r="G959"/>
          <cell r="H959"/>
          <cell r="I959"/>
          <cell r="J959"/>
          <cell r="K959"/>
          <cell r="L959"/>
          <cell r="M959"/>
          <cell r="N959"/>
          <cell r="O959"/>
          <cell r="P959"/>
          <cell r="Q959"/>
          <cell r="R959"/>
          <cell r="S959"/>
          <cell r="T959"/>
          <cell r="U959"/>
          <cell r="V959"/>
          <cell r="W959"/>
          <cell r="X959"/>
          <cell r="Y959"/>
          <cell r="Z959"/>
          <cell r="AA959"/>
          <cell r="AB959"/>
          <cell r="AC959"/>
          <cell r="AD959"/>
          <cell r="AE959"/>
          <cell r="AF959"/>
          <cell r="AG959"/>
          <cell r="AH959"/>
          <cell r="AI959"/>
          <cell r="AJ959"/>
          <cell r="AK959"/>
          <cell r="AL959"/>
          <cell r="AM959" t="str">
            <v>#¡VALOR!</v>
          </cell>
          <cell r="AN959">
            <v>0</v>
          </cell>
          <cell r="AO959"/>
          <cell r="AP959"/>
          <cell r="AQ959"/>
          <cell r="AR959"/>
          <cell r="AS959"/>
          <cell r="AT959"/>
          <cell r="AU959"/>
          <cell r="AV959"/>
          <cell r="AW959"/>
          <cell r="AX959"/>
          <cell r="AY959"/>
          <cell r="AZ959"/>
          <cell r="BA959"/>
          <cell r="BB959"/>
          <cell r="BC959"/>
          <cell r="BD959"/>
          <cell r="BE959"/>
          <cell r="BF959"/>
          <cell r="BG959"/>
          <cell r="BH959"/>
          <cell r="BI959"/>
          <cell r="BJ959"/>
          <cell r="BK959"/>
          <cell r="BL959"/>
          <cell r="BM959"/>
          <cell r="BN959"/>
          <cell r="BO959"/>
          <cell r="BP959"/>
          <cell r="BQ959"/>
          <cell r="BR959"/>
          <cell r="BS959"/>
          <cell r="BT959"/>
          <cell r="BU959"/>
          <cell r="BV959"/>
          <cell r="BW959"/>
          <cell r="BX959"/>
          <cell r="BY959"/>
          <cell r="BZ959"/>
          <cell r="CA959"/>
          <cell r="CB959"/>
          <cell r="CC959"/>
          <cell r="CD959"/>
          <cell r="CE959"/>
          <cell r="CF959"/>
          <cell r="CG959"/>
          <cell r="CH959"/>
          <cell r="CI959"/>
          <cell r="CJ959"/>
          <cell r="CK959"/>
          <cell r="CL959"/>
          <cell r="CM959"/>
          <cell r="CN959"/>
          <cell r="CO959"/>
          <cell r="CP959"/>
          <cell r="CQ959"/>
          <cell r="CR959"/>
          <cell r="CS959"/>
          <cell r="CT959"/>
          <cell r="CU959"/>
          <cell r="CV959"/>
          <cell r="CW959"/>
          <cell r="CX959"/>
          <cell r="CY959"/>
          <cell r="CZ959"/>
          <cell r="DA959"/>
          <cell r="DB959"/>
          <cell r="DC959"/>
          <cell r="DD959"/>
          <cell r="DE959"/>
          <cell r="DF959"/>
          <cell r="DG959"/>
          <cell r="DH959"/>
          <cell r="DI959"/>
          <cell r="DJ959"/>
          <cell r="DK959"/>
          <cell r="DL959"/>
          <cell r="DM959"/>
          <cell r="DN959"/>
          <cell r="DO959"/>
          <cell r="DP959"/>
          <cell r="DQ959"/>
          <cell r="DR959"/>
          <cell r="DS959"/>
          <cell r="DT959"/>
          <cell r="DU959"/>
          <cell r="DV959"/>
          <cell r="DW959"/>
          <cell r="DX959"/>
          <cell r="DY959"/>
          <cell r="DZ959"/>
          <cell r="EA959"/>
          <cell r="EB959"/>
          <cell r="EC959"/>
          <cell r="ED959"/>
          <cell r="EE959"/>
          <cell r="EF959"/>
          <cell r="EG959"/>
          <cell r="EH959"/>
          <cell r="EI959"/>
          <cell r="EJ959"/>
          <cell r="EK959"/>
          <cell r="EL959"/>
          <cell r="EM959"/>
          <cell r="EN959"/>
          <cell r="EO959"/>
          <cell r="EP959"/>
          <cell r="EQ959"/>
          <cell r="ER959"/>
          <cell r="ES959"/>
          <cell r="ET959"/>
          <cell r="EU959" t="str">
            <v>$ -</v>
          </cell>
          <cell r="EV959"/>
          <cell r="EW959"/>
          <cell r="EX959"/>
          <cell r="EY959"/>
          <cell r="EZ959"/>
          <cell r="FA959"/>
          <cell r="FB959">
            <v>0</v>
          </cell>
          <cell r="FC959" t="str">
            <v>#¡VALOR!</v>
          </cell>
          <cell r="FD959">
            <v>0</v>
          </cell>
          <cell r="FE959" t="str">
            <v>$ 0</v>
          </cell>
          <cell r="FF959" t="str">
            <v>#¡VALOR!</v>
          </cell>
          <cell r="FG959" t="str">
            <v>#¡VALOR!</v>
          </cell>
          <cell r="FH959"/>
          <cell r="FI959"/>
          <cell r="FJ959" t="str">
            <v>#N/D</v>
          </cell>
          <cell r="FK959" t="str">
            <v>#N/D</v>
          </cell>
          <cell r="FL959" t="str">
            <v>$959</v>
          </cell>
          <cell r="FM959" t="str">
            <v>#N/D</v>
          </cell>
          <cell r="FN959" t="str">
            <v>#N/D</v>
          </cell>
          <cell r="FO959" t="str">
            <v>#N/D</v>
          </cell>
          <cell r="FP959" t="str">
            <v>#N/D</v>
          </cell>
          <cell r="FQ959" t="str">
            <v>#¡REF!</v>
          </cell>
          <cell r="FR959" t="str">
            <v>#N/D</v>
          </cell>
          <cell r="FS959"/>
          <cell r="FT959"/>
          <cell r="FU959"/>
          <cell r="FV959">
            <v>0</v>
          </cell>
          <cell r="FW959" t="str">
            <v>#N/D</v>
          </cell>
          <cell r="FX959"/>
          <cell r="FY959"/>
          <cell r="FZ959"/>
          <cell r="GA959"/>
          <cell r="GB959"/>
          <cell r="GC959"/>
        </row>
        <row r="960">
          <cell r="A960"/>
          <cell r="B960"/>
          <cell r="C960">
            <v>2025</v>
          </cell>
          <cell r="D960"/>
          <cell r="E960"/>
          <cell r="F960"/>
          <cell r="G960"/>
          <cell r="H960"/>
          <cell r="I960"/>
          <cell r="J960"/>
          <cell r="K960"/>
          <cell r="L960"/>
          <cell r="M960"/>
          <cell r="N960"/>
          <cell r="O960"/>
          <cell r="P960"/>
          <cell r="Q960"/>
          <cell r="R960"/>
          <cell r="S960"/>
          <cell r="T960"/>
          <cell r="U960"/>
          <cell r="V960"/>
          <cell r="W960"/>
          <cell r="X960"/>
          <cell r="Y960"/>
          <cell r="Z960"/>
          <cell r="AA960"/>
          <cell r="AB960"/>
          <cell r="AC960"/>
          <cell r="AD960"/>
          <cell r="AE960"/>
          <cell r="AF960"/>
          <cell r="AG960"/>
          <cell r="AH960"/>
          <cell r="AI960"/>
          <cell r="AJ960"/>
          <cell r="AK960"/>
          <cell r="AL960"/>
          <cell r="AM960" t="str">
            <v>#¡VALOR!</v>
          </cell>
          <cell r="AN960">
            <v>0</v>
          </cell>
          <cell r="AO960"/>
          <cell r="AP960"/>
          <cell r="AQ960"/>
          <cell r="AR960"/>
          <cell r="AS960"/>
          <cell r="AT960"/>
          <cell r="AU960"/>
          <cell r="AV960"/>
          <cell r="AW960"/>
          <cell r="AX960"/>
          <cell r="AY960"/>
          <cell r="AZ960"/>
          <cell r="BA960"/>
          <cell r="BB960"/>
          <cell r="BC960"/>
          <cell r="BD960"/>
          <cell r="BE960"/>
          <cell r="BF960"/>
          <cell r="BG960"/>
          <cell r="BH960"/>
          <cell r="BI960"/>
          <cell r="BJ960"/>
          <cell r="BK960"/>
          <cell r="BL960"/>
          <cell r="BM960"/>
          <cell r="BN960"/>
          <cell r="BO960"/>
          <cell r="BP960"/>
          <cell r="BQ960"/>
          <cell r="BR960"/>
          <cell r="BS960"/>
          <cell r="BT960"/>
          <cell r="BU960"/>
          <cell r="BV960"/>
          <cell r="BW960"/>
          <cell r="BX960"/>
          <cell r="BY960"/>
          <cell r="BZ960"/>
          <cell r="CA960"/>
          <cell r="CB960"/>
          <cell r="CC960"/>
          <cell r="CD960"/>
          <cell r="CE960"/>
          <cell r="CF960"/>
          <cell r="CG960"/>
          <cell r="CH960"/>
          <cell r="CI960"/>
          <cell r="CJ960"/>
          <cell r="CK960"/>
          <cell r="CL960"/>
          <cell r="CM960"/>
          <cell r="CN960"/>
          <cell r="CO960"/>
          <cell r="CP960"/>
          <cell r="CQ960"/>
          <cell r="CR960"/>
          <cell r="CS960"/>
          <cell r="CT960"/>
          <cell r="CU960"/>
          <cell r="CV960"/>
          <cell r="CW960"/>
          <cell r="CX960"/>
          <cell r="CY960"/>
          <cell r="CZ960"/>
          <cell r="DA960"/>
          <cell r="DB960"/>
          <cell r="DC960"/>
          <cell r="DD960"/>
          <cell r="DE960"/>
          <cell r="DF960"/>
          <cell r="DG960"/>
          <cell r="DH960"/>
          <cell r="DI960"/>
          <cell r="DJ960"/>
          <cell r="DK960"/>
          <cell r="DL960"/>
          <cell r="DM960"/>
          <cell r="DN960"/>
          <cell r="DO960"/>
          <cell r="DP960"/>
          <cell r="DQ960"/>
          <cell r="DR960"/>
          <cell r="DS960"/>
          <cell r="DT960"/>
          <cell r="DU960"/>
          <cell r="DV960"/>
          <cell r="DW960"/>
          <cell r="DX960"/>
          <cell r="DY960"/>
          <cell r="DZ960"/>
          <cell r="EA960"/>
          <cell r="EB960"/>
          <cell r="EC960"/>
          <cell r="ED960"/>
          <cell r="EE960"/>
          <cell r="EF960"/>
          <cell r="EG960"/>
          <cell r="EH960"/>
          <cell r="EI960"/>
          <cell r="EJ960"/>
          <cell r="EK960"/>
          <cell r="EL960"/>
          <cell r="EM960"/>
          <cell r="EN960"/>
          <cell r="EO960"/>
          <cell r="EP960"/>
          <cell r="EQ960"/>
          <cell r="ER960"/>
          <cell r="ES960"/>
          <cell r="ET960"/>
          <cell r="EU960" t="str">
            <v>$ -</v>
          </cell>
          <cell r="EV960"/>
          <cell r="EW960"/>
          <cell r="EX960"/>
          <cell r="EY960"/>
          <cell r="EZ960"/>
          <cell r="FA960"/>
          <cell r="FB960">
            <v>0</v>
          </cell>
          <cell r="FC960" t="str">
            <v>#¡VALOR!</v>
          </cell>
          <cell r="FD960">
            <v>0</v>
          </cell>
          <cell r="FE960" t="str">
            <v>$ 0</v>
          </cell>
          <cell r="FF960" t="str">
            <v>#¡VALOR!</v>
          </cell>
          <cell r="FG960" t="str">
            <v>#¡VALOR!</v>
          </cell>
          <cell r="FH960"/>
          <cell r="FI960"/>
          <cell r="FJ960" t="str">
            <v>#N/D</v>
          </cell>
          <cell r="FK960" t="str">
            <v>#N/D</v>
          </cell>
          <cell r="FL960" t="str">
            <v>$960</v>
          </cell>
          <cell r="FM960" t="str">
            <v>#N/D</v>
          </cell>
          <cell r="FN960" t="str">
            <v>#N/D</v>
          </cell>
          <cell r="FO960" t="str">
            <v>#N/D</v>
          </cell>
          <cell r="FP960" t="str">
            <v>#N/D</v>
          </cell>
          <cell r="FQ960" t="str">
            <v>#¡REF!</v>
          </cell>
          <cell r="FR960" t="str">
            <v>#N/D</v>
          </cell>
          <cell r="FS960"/>
          <cell r="FT960"/>
          <cell r="FU960"/>
          <cell r="FV960">
            <v>0</v>
          </cell>
          <cell r="FW960" t="str">
            <v>#N/D</v>
          </cell>
          <cell r="FX960"/>
          <cell r="FY960"/>
          <cell r="FZ960"/>
          <cell r="GA960"/>
          <cell r="GB960"/>
          <cell r="GC960"/>
        </row>
        <row r="961">
          <cell r="A961"/>
          <cell r="B961"/>
          <cell r="C961">
            <v>2025</v>
          </cell>
          <cell r="D961"/>
          <cell r="E961"/>
          <cell r="F961"/>
          <cell r="G961"/>
          <cell r="H961"/>
          <cell r="I961"/>
          <cell r="J961"/>
          <cell r="K961"/>
          <cell r="L961"/>
          <cell r="M961"/>
          <cell r="N961"/>
          <cell r="O961"/>
          <cell r="P961"/>
          <cell r="Q961"/>
          <cell r="R961"/>
          <cell r="S961"/>
          <cell r="T961"/>
          <cell r="U961"/>
          <cell r="V961"/>
          <cell r="W961"/>
          <cell r="X961"/>
          <cell r="Y961"/>
          <cell r="Z961"/>
          <cell r="AA961"/>
          <cell r="AB961"/>
          <cell r="AC961"/>
          <cell r="AD961"/>
          <cell r="AE961"/>
          <cell r="AF961"/>
          <cell r="AG961"/>
          <cell r="AH961"/>
          <cell r="AI961"/>
          <cell r="AJ961"/>
          <cell r="AK961"/>
          <cell r="AL961"/>
          <cell r="AM961" t="str">
            <v>#¡VALOR!</v>
          </cell>
          <cell r="AN961">
            <v>0</v>
          </cell>
          <cell r="AO961"/>
          <cell r="AP961"/>
          <cell r="AQ961"/>
          <cell r="AR961"/>
          <cell r="AS961"/>
          <cell r="AT961"/>
          <cell r="AU961"/>
          <cell r="AV961"/>
          <cell r="AW961"/>
          <cell r="AX961"/>
          <cell r="AY961"/>
          <cell r="AZ961"/>
          <cell r="BA961"/>
          <cell r="BB961"/>
          <cell r="BC961"/>
          <cell r="BD961"/>
          <cell r="BE961"/>
          <cell r="BF961"/>
          <cell r="BG961"/>
          <cell r="BH961"/>
          <cell r="BI961"/>
          <cell r="BJ961"/>
          <cell r="BK961"/>
          <cell r="BL961"/>
          <cell r="BM961"/>
          <cell r="BN961"/>
          <cell r="BO961"/>
          <cell r="BP961"/>
          <cell r="BQ961"/>
          <cell r="BR961"/>
          <cell r="BS961"/>
          <cell r="BT961"/>
          <cell r="BU961"/>
          <cell r="BV961"/>
          <cell r="BW961"/>
          <cell r="BX961"/>
          <cell r="BY961"/>
          <cell r="BZ961"/>
          <cell r="CA961"/>
          <cell r="CB961"/>
          <cell r="CC961"/>
          <cell r="CD961"/>
          <cell r="CE961"/>
          <cell r="CF961"/>
          <cell r="CG961"/>
          <cell r="CH961"/>
          <cell r="CI961"/>
          <cell r="CJ961"/>
          <cell r="CK961"/>
          <cell r="CL961"/>
          <cell r="CM961"/>
          <cell r="CN961"/>
          <cell r="CO961"/>
          <cell r="CP961"/>
          <cell r="CQ961"/>
          <cell r="CR961"/>
          <cell r="CS961"/>
          <cell r="CT961"/>
          <cell r="CU961"/>
          <cell r="CV961"/>
          <cell r="CW961"/>
          <cell r="CX961"/>
          <cell r="CY961"/>
          <cell r="CZ961"/>
          <cell r="DA961"/>
          <cell r="DB961"/>
          <cell r="DC961"/>
          <cell r="DD961"/>
          <cell r="DE961"/>
          <cell r="DF961"/>
          <cell r="DG961"/>
          <cell r="DH961"/>
          <cell r="DI961"/>
          <cell r="DJ961"/>
          <cell r="DK961"/>
          <cell r="DL961"/>
          <cell r="DM961"/>
          <cell r="DN961"/>
          <cell r="DO961"/>
          <cell r="DP961"/>
          <cell r="DQ961"/>
          <cell r="DR961"/>
          <cell r="DS961"/>
          <cell r="DT961"/>
          <cell r="DU961"/>
          <cell r="DV961"/>
          <cell r="DW961"/>
          <cell r="DX961"/>
          <cell r="DY961"/>
          <cell r="DZ961"/>
          <cell r="EA961"/>
          <cell r="EB961"/>
          <cell r="EC961"/>
          <cell r="ED961"/>
          <cell r="EE961"/>
          <cell r="EF961"/>
          <cell r="EG961"/>
          <cell r="EH961"/>
          <cell r="EI961"/>
          <cell r="EJ961"/>
          <cell r="EK961"/>
          <cell r="EL961"/>
          <cell r="EM961"/>
          <cell r="EN961"/>
          <cell r="EO961"/>
          <cell r="EP961"/>
          <cell r="EQ961"/>
          <cell r="ER961"/>
          <cell r="ES961"/>
          <cell r="ET961"/>
          <cell r="EU961" t="str">
            <v>$ -</v>
          </cell>
          <cell r="EV961"/>
          <cell r="EW961"/>
          <cell r="EX961"/>
          <cell r="EY961"/>
          <cell r="EZ961"/>
          <cell r="FA961"/>
          <cell r="FB961">
            <v>0</v>
          </cell>
          <cell r="FC961" t="str">
            <v>#¡VALOR!</v>
          </cell>
          <cell r="FD961">
            <v>0</v>
          </cell>
          <cell r="FE961" t="str">
            <v>$ 0</v>
          </cell>
          <cell r="FF961" t="str">
            <v>#¡VALOR!</v>
          </cell>
          <cell r="FG961" t="str">
            <v>#¡VALOR!</v>
          </cell>
          <cell r="FH961"/>
          <cell r="FI961"/>
          <cell r="FJ961" t="str">
            <v>#N/D</v>
          </cell>
          <cell r="FK961" t="str">
            <v>#N/D</v>
          </cell>
          <cell r="FL961" t="str">
            <v>$961</v>
          </cell>
          <cell r="FM961" t="str">
            <v>#N/D</v>
          </cell>
          <cell r="FN961" t="str">
            <v>#N/D</v>
          </cell>
          <cell r="FO961" t="str">
            <v>#N/D</v>
          </cell>
          <cell r="FP961" t="str">
            <v>#N/D</v>
          </cell>
          <cell r="FQ961" t="str">
            <v>#¡REF!</v>
          </cell>
          <cell r="FR961" t="str">
            <v>#N/D</v>
          </cell>
          <cell r="FS961"/>
          <cell r="FT961"/>
          <cell r="FU961"/>
          <cell r="FV961">
            <v>0</v>
          </cell>
          <cell r="FW961" t="str">
            <v>#N/D</v>
          </cell>
          <cell r="FX961"/>
          <cell r="FY961"/>
          <cell r="FZ961"/>
          <cell r="GA961"/>
          <cell r="GB961"/>
          <cell r="GC961"/>
        </row>
        <row r="962">
          <cell r="A962"/>
          <cell r="B962"/>
          <cell r="C962">
            <v>2025</v>
          </cell>
          <cell r="D962"/>
          <cell r="E962"/>
          <cell r="F962"/>
          <cell r="G962"/>
          <cell r="H962"/>
          <cell r="I962"/>
          <cell r="J962"/>
          <cell r="K962"/>
          <cell r="L962"/>
          <cell r="M962"/>
          <cell r="N962"/>
          <cell r="O962"/>
          <cell r="P962"/>
          <cell r="Q962"/>
          <cell r="R962"/>
          <cell r="S962"/>
          <cell r="T962"/>
          <cell r="U962"/>
          <cell r="V962"/>
          <cell r="W962"/>
          <cell r="X962"/>
          <cell r="Y962"/>
          <cell r="Z962"/>
          <cell r="AA962"/>
          <cell r="AB962"/>
          <cell r="AC962"/>
          <cell r="AD962"/>
          <cell r="AE962"/>
          <cell r="AF962"/>
          <cell r="AG962"/>
          <cell r="AH962"/>
          <cell r="AI962"/>
          <cell r="AJ962"/>
          <cell r="AK962"/>
          <cell r="AL962"/>
          <cell r="AM962" t="str">
            <v>#¡VALOR!</v>
          </cell>
          <cell r="AN962">
            <v>0</v>
          </cell>
          <cell r="AO962"/>
          <cell r="AP962"/>
          <cell r="AQ962"/>
          <cell r="AR962"/>
          <cell r="AS962"/>
          <cell r="AT962"/>
          <cell r="AU962"/>
          <cell r="AV962"/>
          <cell r="AW962"/>
          <cell r="AX962"/>
          <cell r="AY962"/>
          <cell r="AZ962"/>
          <cell r="BA962"/>
          <cell r="BB962"/>
          <cell r="BC962"/>
          <cell r="BD962"/>
          <cell r="BE962"/>
          <cell r="BF962"/>
          <cell r="BG962"/>
          <cell r="BH962"/>
          <cell r="BI962"/>
          <cell r="BJ962"/>
          <cell r="BK962"/>
          <cell r="BL962"/>
          <cell r="BM962"/>
          <cell r="BN962"/>
          <cell r="BO962"/>
          <cell r="BP962"/>
          <cell r="BQ962"/>
          <cell r="BR962"/>
          <cell r="BS962"/>
          <cell r="BT962"/>
          <cell r="BU962"/>
          <cell r="BV962"/>
          <cell r="BW962"/>
          <cell r="BX962"/>
          <cell r="BY962"/>
          <cell r="BZ962"/>
          <cell r="CA962"/>
          <cell r="CB962"/>
          <cell r="CC962"/>
          <cell r="CD962"/>
          <cell r="CE962"/>
          <cell r="CF962"/>
          <cell r="CG962"/>
          <cell r="CH962"/>
          <cell r="CI962"/>
          <cell r="CJ962"/>
          <cell r="CK962"/>
          <cell r="CL962"/>
          <cell r="CM962"/>
          <cell r="CN962"/>
          <cell r="CO962"/>
          <cell r="CP962"/>
          <cell r="CQ962"/>
          <cell r="CR962"/>
          <cell r="CS962"/>
          <cell r="CT962"/>
          <cell r="CU962"/>
          <cell r="CV962"/>
          <cell r="CW962"/>
          <cell r="CX962"/>
          <cell r="CY962"/>
          <cell r="CZ962"/>
          <cell r="DA962"/>
          <cell r="DB962"/>
          <cell r="DC962"/>
          <cell r="DD962"/>
          <cell r="DE962"/>
          <cell r="DF962"/>
          <cell r="DG962"/>
          <cell r="DH962"/>
          <cell r="DI962"/>
          <cell r="DJ962"/>
          <cell r="DK962"/>
          <cell r="DL962"/>
          <cell r="DM962"/>
          <cell r="DN962"/>
          <cell r="DO962"/>
          <cell r="DP962"/>
          <cell r="DQ962"/>
          <cell r="DR962"/>
          <cell r="DS962"/>
          <cell r="DT962"/>
          <cell r="DU962"/>
          <cell r="DV962"/>
          <cell r="DW962"/>
          <cell r="DX962"/>
          <cell r="DY962"/>
          <cell r="DZ962"/>
          <cell r="EA962"/>
          <cell r="EB962"/>
          <cell r="EC962"/>
          <cell r="ED962"/>
          <cell r="EE962"/>
          <cell r="EF962"/>
          <cell r="EG962"/>
          <cell r="EH962"/>
          <cell r="EI962"/>
          <cell r="EJ962"/>
          <cell r="EK962"/>
          <cell r="EL962"/>
          <cell r="EM962"/>
          <cell r="EN962"/>
          <cell r="EO962"/>
          <cell r="EP962"/>
          <cell r="EQ962"/>
          <cell r="ER962"/>
          <cell r="ES962"/>
          <cell r="ET962"/>
          <cell r="EU962" t="str">
            <v>$ -</v>
          </cell>
          <cell r="EV962"/>
          <cell r="EW962"/>
          <cell r="EX962"/>
          <cell r="EY962"/>
          <cell r="EZ962"/>
          <cell r="FA962"/>
          <cell r="FB962">
            <v>0</v>
          </cell>
          <cell r="FC962" t="str">
            <v>#¡VALOR!</v>
          </cell>
          <cell r="FD962">
            <v>0</v>
          </cell>
          <cell r="FE962" t="str">
            <v>$ 0</v>
          </cell>
          <cell r="FF962" t="str">
            <v>#¡VALOR!</v>
          </cell>
          <cell r="FG962" t="str">
            <v>#¡VALOR!</v>
          </cell>
          <cell r="FH962"/>
          <cell r="FI962"/>
          <cell r="FJ962" t="str">
            <v>#N/D</v>
          </cell>
          <cell r="FK962" t="str">
            <v>#N/D</v>
          </cell>
          <cell r="FL962" t="str">
            <v>$962</v>
          </cell>
          <cell r="FM962" t="str">
            <v>#N/D</v>
          </cell>
          <cell r="FN962" t="str">
            <v>#N/D</v>
          </cell>
          <cell r="FO962" t="str">
            <v>#N/D</v>
          </cell>
          <cell r="FP962" t="str">
            <v>#N/D</v>
          </cell>
          <cell r="FQ962" t="str">
            <v>#¡REF!</v>
          </cell>
          <cell r="FR962" t="str">
            <v>#N/D</v>
          </cell>
          <cell r="FS962"/>
          <cell r="FT962"/>
          <cell r="FU962"/>
          <cell r="FV962">
            <v>0</v>
          </cell>
          <cell r="FW962" t="str">
            <v>#N/D</v>
          </cell>
          <cell r="FX962"/>
          <cell r="FY962"/>
          <cell r="FZ962"/>
          <cell r="GA962"/>
          <cell r="GB962"/>
          <cell r="GC962"/>
        </row>
        <row r="963">
          <cell r="A963"/>
          <cell r="B963"/>
          <cell r="C963">
            <v>2025</v>
          </cell>
          <cell r="D963"/>
          <cell r="E963"/>
          <cell r="F963"/>
          <cell r="G963"/>
          <cell r="H963"/>
          <cell r="I963"/>
          <cell r="J963"/>
          <cell r="K963"/>
          <cell r="L963"/>
          <cell r="M963"/>
          <cell r="N963"/>
          <cell r="O963"/>
          <cell r="P963"/>
          <cell r="Q963"/>
          <cell r="R963"/>
          <cell r="S963"/>
          <cell r="T963"/>
          <cell r="U963"/>
          <cell r="V963"/>
          <cell r="W963"/>
          <cell r="X963"/>
          <cell r="Y963"/>
          <cell r="Z963"/>
          <cell r="AA963"/>
          <cell r="AB963"/>
          <cell r="AC963"/>
          <cell r="AD963"/>
          <cell r="AE963"/>
          <cell r="AF963"/>
          <cell r="AG963"/>
          <cell r="AH963"/>
          <cell r="AI963"/>
          <cell r="AJ963"/>
          <cell r="AK963"/>
          <cell r="AL963"/>
          <cell r="AM963" t="str">
            <v>#¡VALOR!</v>
          </cell>
          <cell r="AN963">
            <v>0</v>
          </cell>
          <cell r="AO963"/>
          <cell r="AP963"/>
          <cell r="AQ963"/>
          <cell r="AR963"/>
          <cell r="AS963"/>
          <cell r="AT963"/>
          <cell r="AU963"/>
          <cell r="AV963"/>
          <cell r="AW963"/>
          <cell r="AX963"/>
          <cell r="AY963"/>
          <cell r="AZ963"/>
          <cell r="BA963"/>
          <cell r="BB963"/>
          <cell r="BC963"/>
          <cell r="BD963"/>
          <cell r="BE963"/>
          <cell r="BF963"/>
          <cell r="BG963"/>
          <cell r="BH963"/>
          <cell r="BI963"/>
          <cell r="BJ963"/>
          <cell r="BK963"/>
          <cell r="BL963"/>
          <cell r="BM963"/>
          <cell r="BN963"/>
          <cell r="BO963"/>
          <cell r="BP963"/>
          <cell r="BQ963"/>
          <cell r="BR963"/>
          <cell r="BS963"/>
          <cell r="BT963"/>
          <cell r="BU963"/>
          <cell r="BV963"/>
          <cell r="BW963"/>
          <cell r="BX963"/>
          <cell r="BY963"/>
          <cell r="BZ963"/>
          <cell r="CA963"/>
          <cell r="CB963"/>
          <cell r="CC963"/>
          <cell r="CD963"/>
          <cell r="CE963"/>
          <cell r="CF963"/>
          <cell r="CG963"/>
          <cell r="CH963"/>
          <cell r="CI963"/>
          <cell r="CJ963"/>
          <cell r="CK963"/>
          <cell r="CL963"/>
          <cell r="CM963"/>
          <cell r="CN963"/>
          <cell r="CO963"/>
          <cell r="CP963"/>
          <cell r="CQ963"/>
          <cell r="CR963"/>
          <cell r="CS963"/>
          <cell r="CT963"/>
          <cell r="CU963"/>
          <cell r="CV963"/>
          <cell r="CW963"/>
          <cell r="CX963"/>
          <cell r="CY963"/>
          <cell r="CZ963"/>
          <cell r="DA963"/>
          <cell r="DB963"/>
          <cell r="DC963"/>
          <cell r="DD963"/>
          <cell r="DE963"/>
          <cell r="DF963"/>
          <cell r="DG963"/>
          <cell r="DH963"/>
          <cell r="DI963"/>
          <cell r="DJ963"/>
          <cell r="DK963"/>
          <cell r="DL963"/>
          <cell r="DM963"/>
          <cell r="DN963"/>
          <cell r="DO963"/>
          <cell r="DP963"/>
          <cell r="DQ963"/>
          <cell r="DR963"/>
          <cell r="DS963"/>
          <cell r="DT963"/>
          <cell r="DU963"/>
          <cell r="DV963"/>
          <cell r="DW963"/>
          <cell r="DX963"/>
          <cell r="DY963"/>
          <cell r="DZ963"/>
          <cell r="EA963"/>
          <cell r="EB963"/>
          <cell r="EC963"/>
          <cell r="ED963"/>
          <cell r="EE963"/>
          <cell r="EF963"/>
          <cell r="EG963"/>
          <cell r="EH963"/>
          <cell r="EI963"/>
          <cell r="EJ963"/>
          <cell r="EK963"/>
          <cell r="EL963"/>
          <cell r="EM963"/>
          <cell r="EN963"/>
          <cell r="EO963"/>
          <cell r="EP963"/>
          <cell r="EQ963"/>
          <cell r="ER963"/>
          <cell r="ES963"/>
          <cell r="ET963"/>
          <cell r="EU963" t="str">
            <v>$ -</v>
          </cell>
          <cell r="EV963"/>
          <cell r="EW963"/>
          <cell r="EX963"/>
          <cell r="EY963"/>
          <cell r="EZ963"/>
          <cell r="FA963"/>
          <cell r="FB963">
            <v>0</v>
          </cell>
          <cell r="FC963" t="str">
            <v>#¡VALOR!</v>
          </cell>
          <cell r="FD963">
            <v>0</v>
          </cell>
          <cell r="FE963" t="str">
            <v>$ 0</v>
          </cell>
          <cell r="FF963" t="str">
            <v>#¡VALOR!</v>
          </cell>
          <cell r="FG963" t="str">
            <v>#¡VALOR!</v>
          </cell>
          <cell r="FH963"/>
          <cell r="FI963"/>
          <cell r="FJ963" t="str">
            <v>#N/D</v>
          </cell>
          <cell r="FK963" t="str">
            <v>#N/D</v>
          </cell>
          <cell r="FL963" t="str">
            <v>$963</v>
          </cell>
          <cell r="FM963" t="str">
            <v>#N/D</v>
          </cell>
          <cell r="FN963" t="str">
            <v>#N/D</v>
          </cell>
          <cell r="FO963" t="str">
            <v>#N/D</v>
          </cell>
          <cell r="FP963" t="str">
            <v>#N/D</v>
          </cell>
          <cell r="FQ963" t="str">
            <v>#¡REF!</v>
          </cell>
          <cell r="FR963" t="str">
            <v>#N/D</v>
          </cell>
          <cell r="FS963"/>
          <cell r="FT963"/>
          <cell r="FU963"/>
          <cell r="FV963">
            <v>0</v>
          </cell>
          <cell r="FW963" t="str">
            <v>#N/D</v>
          </cell>
          <cell r="FX963"/>
          <cell r="FY963"/>
          <cell r="FZ963"/>
          <cell r="GA963"/>
          <cell r="GB963"/>
          <cell r="GC963"/>
        </row>
        <row r="964">
          <cell r="A964"/>
          <cell r="B964"/>
          <cell r="C964">
            <v>2025</v>
          </cell>
          <cell r="D964"/>
          <cell r="E964"/>
          <cell r="F964"/>
          <cell r="G964"/>
          <cell r="H964"/>
          <cell r="I964"/>
          <cell r="J964"/>
          <cell r="K964"/>
          <cell r="L964"/>
          <cell r="M964"/>
          <cell r="N964"/>
          <cell r="O964"/>
          <cell r="P964"/>
          <cell r="Q964"/>
          <cell r="R964"/>
          <cell r="S964"/>
          <cell r="T964"/>
          <cell r="U964"/>
          <cell r="V964"/>
          <cell r="W964"/>
          <cell r="X964"/>
          <cell r="Y964"/>
          <cell r="Z964"/>
          <cell r="AA964"/>
          <cell r="AB964"/>
          <cell r="AC964"/>
          <cell r="AD964"/>
          <cell r="AE964"/>
          <cell r="AF964"/>
          <cell r="AG964"/>
          <cell r="AH964"/>
          <cell r="AI964"/>
          <cell r="AJ964"/>
          <cell r="AK964"/>
          <cell r="AL964"/>
          <cell r="AM964" t="str">
            <v>#¡VALOR!</v>
          </cell>
          <cell r="AN964">
            <v>0</v>
          </cell>
          <cell r="AO964"/>
          <cell r="AP964"/>
          <cell r="AQ964"/>
          <cell r="AR964"/>
          <cell r="AS964"/>
          <cell r="AT964"/>
          <cell r="AU964"/>
          <cell r="AV964"/>
          <cell r="AW964"/>
          <cell r="AX964"/>
          <cell r="AY964"/>
          <cell r="AZ964"/>
          <cell r="BA964"/>
          <cell r="BB964"/>
          <cell r="BC964"/>
          <cell r="BD964"/>
          <cell r="BE964"/>
          <cell r="BF964"/>
          <cell r="BG964"/>
          <cell r="BH964"/>
          <cell r="BI964"/>
          <cell r="BJ964"/>
          <cell r="BK964"/>
          <cell r="BL964"/>
          <cell r="BM964"/>
          <cell r="BN964"/>
          <cell r="BO964"/>
          <cell r="BP964"/>
          <cell r="BQ964"/>
          <cell r="BR964"/>
          <cell r="BS964"/>
          <cell r="BT964"/>
          <cell r="BU964"/>
          <cell r="BV964"/>
          <cell r="BW964"/>
          <cell r="BX964"/>
          <cell r="BY964"/>
          <cell r="BZ964"/>
          <cell r="CA964"/>
          <cell r="CB964"/>
          <cell r="CC964"/>
          <cell r="CD964"/>
          <cell r="CE964"/>
          <cell r="CF964"/>
          <cell r="CG964"/>
          <cell r="CH964"/>
          <cell r="CI964"/>
          <cell r="CJ964"/>
          <cell r="CK964"/>
          <cell r="CL964"/>
          <cell r="CM964"/>
          <cell r="CN964"/>
          <cell r="CO964"/>
          <cell r="CP964"/>
          <cell r="CQ964"/>
          <cell r="CR964"/>
          <cell r="CS964"/>
          <cell r="CT964"/>
          <cell r="CU964"/>
          <cell r="CV964"/>
          <cell r="CW964"/>
          <cell r="CX964"/>
          <cell r="CY964"/>
          <cell r="CZ964"/>
          <cell r="DA964"/>
          <cell r="DB964"/>
          <cell r="DC964"/>
          <cell r="DD964"/>
          <cell r="DE964"/>
          <cell r="DF964"/>
          <cell r="DG964"/>
          <cell r="DH964"/>
          <cell r="DI964"/>
          <cell r="DJ964"/>
          <cell r="DK964"/>
          <cell r="DL964"/>
          <cell r="DM964"/>
          <cell r="DN964"/>
          <cell r="DO964"/>
          <cell r="DP964"/>
          <cell r="DQ964"/>
          <cell r="DR964"/>
          <cell r="DS964"/>
          <cell r="DT964"/>
          <cell r="DU964"/>
          <cell r="DV964"/>
          <cell r="DW964"/>
          <cell r="DX964"/>
          <cell r="DY964"/>
          <cell r="DZ964"/>
          <cell r="EA964"/>
          <cell r="EB964"/>
          <cell r="EC964"/>
          <cell r="ED964"/>
          <cell r="EE964"/>
          <cell r="EF964"/>
          <cell r="EG964"/>
          <cell r="EH964"/>
          <cell r="EI964"/>
          <cell r="EJ964"/>
          <cell r="EK964"/>
          <cell r="EL964"/>
          <cell r="EM964"/>
          <cell r="EN964"/>
          <cell r="EO964"/>
          <cell r="EP964"/>
          <cell r="EQ964"/>
          <cell r="ER964"/>
          <cell r="ES964"/>
          <cell r="ET964"/>
          <cell r="EU964" t="str">
            <v>$ -</v>
          </cell>
          <cell r="EV964"/>
          <cell r="EW964"/>
          <cell r="EX964"/>
          <cell r="EY964"/>
          <cell r="EZ964"/>
          <cell r="FA964"/>
          <cell r="FB964">
            <v>0</v>
          </cell>
          <cell r="FC964" t="str">
            <v>#¡VALOR!</v>
          </cell>
          <cell r="FD964">
            <v>0</v>
          </cell>
          <cell r="FE964" t="str">
            <v>$ 0</v>
          </cell>
          <cell r="FF964" t="str">
            <v>#¡VALOR!</v>
          </cell>
          <cell r="FG964" t="str">
            <v>#¡VALOR!</v>
          </cell>
          <cell r="FH964"/>
          <cell r="FI964"/>
          <cell r="FJ964" t="str">
            <v>#N/D</v>
          </cell>
          <cell r="FK964" t="str">
            <v>#N/D</v>
          </cell>
          <cell r="FL964" t="str">
            <v>$964</v>
          </cell>
          <cell r="FM964" t="str">
            <v>#N/D</v>
          </cell>
          <cell r="FN964" t="str">
            <v>#N/D</v>
          </cell>
          <cell r="FO964" t="str">
            <v>#N/D</v>
          </cell>
          <cell r="FP964" t="str">
            <v>#N/D</v>
          </cell>
          <cell r="FQ964" t="str">
            <v>#¡REF!</v>
          </cell>
          <cell r="FR964" t="str">
            <v>#N/D</v>
          </cell>
          <cell r="FS964"/>
          <cell r="FT964"/>
          <cell r="FU964"/>
          <cell r="FV964">
            <v>0</v>
          </cell>
          <cell r="FW964" t="str">
            <v>#N/D</v>
          </cell>
          <cell r="FX964"/>
          <cell r="FY964"/>
          <cell r="FZ964"/>
          <cell r="GA964"/>
          <cell r="GB964"/>
          <cell r="GC964"/>
        </row>
        <row r="965">
          <cell r="A965"/>
          <cell r="B965"/>
          <cell r="C965">
            <v>2025</v>
          </cell>
          <cell r="D965"/>
          <cell r="E965"/>
          <cell r="F965"/>
          <cell r="G965"/>
          <cell r="H965"/>
          <cell r="I965"/>
          <cell r="J965"/>
          <cell r="K965"/>
          <cell r="L965"/>
          <cell r="M965"/>
          <cell r="N965"/>
          <cell r="O965"/>
          <cell r="P965"/>
          <cell r="Q965"/>
          <cell r="R965"/>
          <cell r="S965"/>
          <cell r="T965"/>
          <cell r="U965"/>
          <cell r="V965"/>
          <cell r="W965"/>
          <cell r="X965"/>
          <cell r="Y965"/>
          <cell r="Z965"/>
          <cell r="AA965"/>
          <cell r="AB965"/>
          <cell r="AC965"/>
          <cell r="AD965"/>
          <cell r="AE965"/>
          <cell r="AF965"/>
          <cell r="AG965"/>
          <cell r="AH965"/>
          <cell r="AI965"/>
          <cell r="AJ965"/>
          <cell r="AK965"/>
          <cell r="AL965"/>
          <cell r="AM965" t="str">
            <v>#¡VALOR!</v>
          </cell>
          <cell r="AN965">
            <v>0</v>
          </cell>
          <cell r="AO965"/>
          <cell r="AP965"/>
          <cell r="AQ965"/>
          <cell r="AR965"/>
          <cell r="AS965"/>
          <cell r="AT965"/>
          <cell r="AU965"/>
          <cell r="AV965"/>
          <cell r="AW965"/>
          <cell r="AX965"/>
          <cell r="AY965"/>
          <cell r="AZ965"/>
          <cell r="BA965"/>
          <cell r="BB965"/>
          <cell r="BC965"/>
          <cell r="BD965"/>
          <cell r="BE965"/>
          <cell r="BF965"/>
          <cell r="BG965"/>
          <cell r="BH965"/>
          <cell r="BI965"/>
          <cell r="BJ965"/>
          <cell r="BK965"/>
          <cell r="BL965"/>
          <cell r="BM965"/>
          <cell r="BN965"/>
          <cell r="BO965"/>
          <cell r="BP965"/>
          <cell r="BQ965"/>
          <cell r="BR965"/>
          <cell r="BS965"/>
          <cell r="BT965"/>
          <cell r="BU965"/>
          <cell r="BV965"/>
          <cell r="BW965"/>
          <cell r="BX965"/>
          <cell r="BY965"/>
          <cell r="BZ965"/>
          <cell r="CA965"/>
          <cell r="CB965"/>
          <cell r="CC965"/>
          <cell r="CD965"/>
          <cell r="CE965"/>
          <cell r="CF965"/>
          <cell r="CG965"/>
          <cell r="CH965"/>
          <cell r="CI965"/>
          <cell r="CJ965"/>
          <cell r="CK965"/>
          <cell r="CL965"/>
          <cell r="CM965"/>
          <cell r="CN965"/>
          <cell r="CO965"/>
          <cell r="CP965"/>
          <cell r="CQ965"/>
          <cell r="CR965"/>
          <cell r="CS965"/>
          <cell r="CT965"/>
          <cell r="CU965"/>
          <cell r="CV965"/>
          <cell r="CW965"/>
          <cell r="CX965"/>
          <cell r="CY965"/>
          <cell r="CZ965"/>
          <cell r="DA965"/>
          <cell r="DB965"/>
          <cell r="DC965"/>
          <cell r="DD965"/>
          <cell r="DE965"/>
          <cell r="DF965"/>
          <cell r="DG965"/>
          <cell r="DH965"/>
          <cell r="DI965"/>
          <cell r="DJ965"/>
          <cell r="DK965"/>
          <cell r="DL965"/>
          <cell r="DM965"/>
          <cell r="DN965"/>
          <cell r="DO965"/>
          <cell r="DP965"/>
          <cell r="DQ965"/>
          <cell r="DR965"/>
          <cell r="DS965"/>
          <cell r="DT965"/>
          <cell r="DU965"/>
          <cell r="DV965"/>
          <cell r="DW965"/>
          <cell r="DX965"/>
          <cell r="DY965"/>
          <cell r="DZ965"/>
          <cell r="EA965"/>
          <cell r="EB965"/>
          <cell r="EC965"/>
          <cell r="ED965"/>
          <cell r="EE965"/>
          <cell r="EF965"/>
          <cell r="EG965"/>
          <cell r="EH965"/>
          <cell r="EI965"/>
          <cell r="EJ965"/>
          <cell r="EK965"/>
          <cell r="EL965"/>
          <cell r="EM965"/>
          <cell r="EN965"/>
          <cell r="EO965"/>
          <cell r="EP965"/>
          <cell r="EQ965"/>
          <cell r="ER965"/>
          <cell r="ES965"/>
          <cell r="ET965"/>
          <cell r="EU965" t="str">
            <v>$ -</v>
          </cell>
          <cell r="EV965"/>
          <cell r="EW965"/>
          <cell r="EX965"/>
          <cell r="EY965"/>
          <cell r="EZ965"/>
          <cell r="FA965"/>
          <cell r="FB965">
            <v>0</v>
          </cell>
          <cell r="FC965" t="str">
            <v>#¡VALOR!</v>
          </cell>
          <cell r="FD965">
            <v>0</v>
          </cell>
          <cell r="FE965" t="str">
            <v>$ 0</v>
          </cell>
          <cell r="FF965" t="str">
            <v>#¡VALOR!</v>
          </cell>
          <cell r="FG965" t="str">
            <v>#¡VALOR!</v>
          </cell>
          <cell r="FH965"/>
          <cell r="FI965"/>
          <cell r="FJ965" t="str">
            <v>#N/D</v>
          </cell>
          <cell r="FK965" t="str">
            <v>#N/D</v>
          </cell>
          <cell r="FL965" t="str">
            <v>$965</v>
          </cell>
          <cell r="FM965" t="str">
            <v>#N/D</v>
          </cell>
          <cell r="FN965" t="str">
            <v>#N/D</v>
          </cell>
          <cell r="FO965" t="str">
            <v>#N/D</v>
          </cell>
          <cell r="FP965" t="str">
            <v>#N/D</v>
          </cell>
          <cell r="FQ965" t="str">
            <v>#¡REF!</v>
          </cell>
          <cell r="FR965" t="str">
            <v>#N/D</v>
          </cell>
          <cell r="FS965"/>
          <cell r="FT965"/>
          <cell r="FU965"/>
          <cell r="FV965">
            <v>0</v>
          </cell>
          <cell r="FW965" t="str">
            <v>#N/D</v>
          </cell>
          <cell r="FX965"/>
          <cell r="FY965"/>
          <cell r="FZ965"/>
          <cell r="GA965"/>
          <cell r="GB965"/>
          <cell r="GC965"/>
        </row>
        <row r="966">
          <cell r="A966"/>
          <cell r="B966"/>
          <cell r="C966">
            <v>2025</v>
          </cell>
          <cell r="D966"/>
          <cell r="E966"/>
          <cell r="F966"/>
          <cell r="G966"/>
          <cell r="H966"/>
          <cell r="I966"/>
          <cell r="J966"/>
          <cell r="K966"/>
          <cell r="L966"/>
          <cell r="M966"/>
          <cell r="N966"/>
          <cell r="O966"/>
          <cell r="P966"/>
          <cell r="Q966"/>
          <cell r="R966"/>
          <cell r="S966"/>
          <cell r="T966"/>
          <cell r="U966"/>
          <cell r="V966"/>
          <cell r="W966"/>
          <cell r="X966"/>
          <cell r="Y966"/>
          <cell r="Z966"/>
          <cell r="AA966"/>
          <cell r="AB966"/>
          <cell r="AC966"/>
          <cell r="AD966"/>
          <cell r="AE966"/>
          <cell r="AF966"/>
          <cell r="AG966"/>
          <cell r="AH966"/>
          <cell r="AI966"/>
          <cell r="AJ966"/>
          <cell r="AK966"/>
          <cell r="AL966"/>
          <cell r="AM966" t="str">
            <v>#¡VALOR!</v>
          </cell>
          <cell r="AN966">
            <v>0</v>
          </cell>
          <cell r="AO966"/>
          <cell r="AP966"/>
          <cell r="AQ966"/>
          <cell r="AR966"/>
          <cell r="AS966"/>
          <cell r="AT966"/>
          <cell r="AU966"/>
          <cell r="AV966"/>
          <cell r="AW966"/>
          <cell r="AX966"/>
          <cell r="AY966"/>
          <cell r="AZ966"/>
          <cell r="BA966"/>
          <cell r="BB966"/>
          <cell r="BC966"/>
          <cell r="BD966"/>
          <cell r="BE966"/>
          <cell r="BF966"/>
          <cell r="BG966"/>
          <cell r="BH966"/>
          <cell r="BI966"/>
          <cell r="BJ966"/>
          <cell r="BK966"/>
          <cell r="BL966"/>
          <cell r="BM966"/>
          <cell r="BN966"/>
          <cell r="BO966"/>
          <cell r="BP966"/>
          <cell r="BQ966"/>
          <cell r="BR966"/>
          <cell r="BS966"/>
          <cell r="BT966"/>
          <cell r="BU966"/>
          <cell r="BV966"/>
          <cell r="BW966"/>
          <cell r="BX966"/>
          <cell r="BY966"/>
          <cell r="BZ966"/>
          <cell r="CA966"/>
          <cell r="CB966"/>
          <cell r="CC966"/>
          <cell r="CD966"/>
          <cell r="CE966"/>
          <cell r="CF966"/>
          <cell r="CG966"/>
          <cell r="CH966"/>
          <cell r="CI966"/>
          <cell r="CJ966"/>
          <cell r="CK966"/>
          <cell r="CL966"/>
          <cell r="CM966"/>
          <cell r="CN966"/>
          <cell r="CO966"/>
          <cell r="CP966"/>
          <cell r="CQ966"/>
          <cell r="CR966"/>
          <cell r="CS966"/>
          <cell r="CT966"/>
          <cell r="CU966"/>
          <cell r="CV966"/>
          <cell r="CW966"/>
          <cell r="CX966"/>
          <cell r="CY966"/>
          <cell r="CZ966"/>
          <cell r="DA966"/>
          <cell r="DB966"/>
          <cell r="DC966"/>
          <cell r="DD966"/>
          <cell r="DE966"/>
          <cell r="DF966"/>
          <cell r="DG966"/>
          <cell r="DH966"/>
          <cell r="DI966"/>
          <cell r="DJ966"/>
          <cell r="DK966"/>
          <cell r="DL966"/>
          <cell r="DM966"/>
          <cell r="DN966"/>
          <cell r="DO966"/>
          <cell r="DP966"/>
          <cell r="DQ966"/>
          <cell r="DR966"/>
          <cell r="DS966"/>
          <cell r="DT966"/>
          <cell r="DU966"/>
          <cell r="DV966"/>
          <cell r="DW966"/>
          <cell r="DX966"/>
          <cell r="DY966"/>
          <cell r="DZ966"/>
          <cell r="EA966"/>
          <cell r="EB966"/>
          <cell r="EC966"/>
          <cell r="ED966"/>
          <cell r="EE966"/>
          <cell r="EF966"/>
          <cell r="EG966"/>
          <cell r="EH966"/>
          <cell r="EI966"/>
          <cell r="EJ966"/>
          <cell r="EK966"/>
          <cell r="EL966"/>
          <cell r="EM966"/>
          <cell r="EN966"/>
          <cell r="EO966"/>
          <cell r="EP966"/>
          <cell r="EQ966"/>
          <cell r="ER966"/>
          <cell r="ES966"/>
          <cell r="ET966"/>
          <cell r="EU966" t="str">
            <v>$ -</v>
          </cell>
          <cell r="EV966"/>
          <cell r="EW966"/>
          <cell r="EX966"/>
          <cell r="EY966"/>
          <cell r="EZ966"/>
          <cell r="FA966"/>
          <cell r="FB966">
            <v>0</v>
          </cell>
          <cell r="FC966" t="str">
            <v>#¡VALOR!</v>
          </cell>
          <cell r="FD966">
            <v>0</v>
          </cell>
          <cell r="FE966" t="str">
            <v>$ 0</v>
          </cell>
          <cell r="FF966" t="str">
            <v>#¡VALOR!</v>
          </cell>
          <cell r="FG966" t="str">
            <v>#¡VALOR!</v>
          </cell>
          <cell r="FH966"/>
          <cell r="FI966"/>
          <cell r="FJ966" t="str">
            <v>#N/D</v>
          </cell>
          <cell r="FK966" t="str">
            <v>#N/D</v>
          </cell>
          <cell r="FL966" t="str">
            <v>$966</v>
          </cell>
          <cell r="FM966" t="str">
            <v>#N/D</v>
          </cell>
          <cell r="FN966" t="str">
            <v>#N/D</v>
          </cell>
          <cell r="FO966" t="str">
            <v>#N/D</v>
          </cell>
          <cell r="FP966" t="str">
            <v>#N/D</v>
          </cell>
          <cell r="FQ966" t="str">
            <v>#¡REF!</v>
          </cell>
          <cell r="FR966" t="str">
            <v>#N/D</v>
          </cell>
          <cell r="FS966"/>
          <cell r="FT966"/>
          <cell r="FU966"/>
          <cell r="FV966">
            <v>0</v>
          </cell>
          <cell r="FW966" t="str">
            <v>#N/D</v>
          </cell>
          <cell r="FX966"/>
          <cell r="FY966"/>
          <cell r="FZ966"/>
          <cell r="GA966"/>
          <cell r="GB966"/>
          <cell r="GC966"/>
        </row>
        <row r="967">
          <cell r="A967"/>
          <cell r="B967"/>
          <cell r="C967">
            <v>2025</v>
          </cell>
          <cell r="D967"/>
          <cell r="E967"/>
          <cell r="F967"/>
          <cell r="G967"/>
          <cell r="H967"/>
          <cell r="I967"/>
          <cell r="J967"/>
          <cell r="K967"/>
          <cell r="L967"/>
          <cell r="M967"/>
          <cell r="N967"/>
          <cell r="O967"/>
          <cell r="P967"/>
          <cell r="Q967"/>
          <cell r="R967"/>
          <cell r="S967"/>
          <cell r="T967"/>
          <cell r="U967"/>
          <cell r="V967"/>
          <cell r="W967"/>
          <cell r="X967"/>
          <cell r="Y967"/>
          <cell r="Z967"/>
          <cell r="AA967"/>
          <cell r="AB967"/>
          <cell r="AC967"/>
          <cell r="AD967"/>
          <cell r="AE967"/>
          <cell r="AF967"/>
          <cell r="AG967"/>
          <cell r="AH967"/>
          <cell r="AI967"/>
          <cell r="AJ967"/>
          <cell r="AK967"/>
          <cell r="AL967"/>
          <cell r="AM967" t="str">
            <v>#¡VALOR!</v>
          </cell>
          <cell r="AN967">
            <v>0</v>
          </cell>
          <cell r="AO967"/>
          <cell r="AP967"/>
          <cell r="AQ967"/>
          <cell r="AR967"/>
          <cell r="AS967"/>
          <cell r="AT967"/>
          <cell r="AU967"/>
          <cell r="AV967"/>
          <cell r="AW967"/>
          <cell r="AX967"/>
          <cell r="AY967"/>
          <cell r="AZ967"/>
          <cell r="BA967"/>
          <cell r="BB967"/>
          <cell r="BC967"/>
          <cell r="BD967"/>
          <cell r="BE967"/>
          <cell r="BF967"/>
          <cell r="BG967"/>
          <cell r="BH967"/>
          <cell r="BI967"/>
          <cell r="BJ967"/>
          <cell r="BK967"/>
          <cell r="BL967"/>
          <cell r="BM967"/>
          <cell r="BN967"/>
          <cell r="BO967"/>
          <cell r="BP967"/>
          <cell r="BQ967"/>
          <cell r="BR967"/>
          <cell r="BS967"/>
          <cell r="BT967"/>
          <cell r="BU967"/>
          <cell r="BV967"/>
          <cell r="BW967"/>
          <cell r="BX967"/>
          <cell r="BY967"/>
          <cell r="BZ967"/>
          <cell r="CA967"/>
          <cell r="CB967"/>
          <cell r="CC967"/>
          <cell r="CD967"/>
          <cell r="CE967"/>
          <cell r="CF967"/>
          <cell r="CG967"/>
          <cell r="CH967"/>
          <cell r="CI967"/>
          <cell r="CJ967"/>
          <cell r="CK967"/>
          <cell r="CL967"/>
          <cell r="CM967"/>
          <cell r="CN967"/>
          <cell r="CO967"/>
          <cell r="CP967"/>
          <cell r="CQ967"/>
          <cell r="CR967"/>
          <cell r="CS967"/>
          <cell r="CT967"/>
          <cell r="CU967"/>
          <cell r="CV967"/>
          <cell r="CW967"/>
          <cell r="CX967"/>
          <cell r="CY967"/>
          <cell r="CZ967"/>
          <cell r="DA967"/>
          <cell r="DB967"/>
          <cell r="DC967"/>
          <cell r="DD967"/>
          <cell r="DE967"/>
          <cell r="DF967"/>
          <cell r="DG967"/>
          <cell r="DH967"/>
          <cell r="DI967"/>
          <cell r="DJ967"/>
          <cell r="DK967"/>
          <cell r="DL967"/>
          <cell r="DM967"/>
          <cell r="DN967"/>
          <cell r="DO967"/>
          <cell r="DP967"/>
          <cell r="DQ967"/>
          <cell r="DR967"/>
          <cell r="DS967"/>
          <cell r="DT967"/>
          <cell r="DU967"/>
          <cell r="DV967"/>
          <cell r="DW967"/>
          <cell r="DX967"/>
          <cell r="DY967"/>
          <cell r="DZ967"/>
          <cell r="EA967"/>
          <cell r="EB967"/>
          <cell r="EC967"/>
          <cell r="ED967"/>
          <cell r="EE967"/>
          <cell r="EF967"/>
          <cell r="EG967"/>
          <cell r="EH967"/>
          <cell r="EI967"/>
          <cell r="EJ967"/>
          <cell r="EK967"/>
          <cell r="EL967"/>
          <cell r="EM967"/>
          <cell r="EN967"/>
          <cell r="EO967"/>
          <cell r="EP967"/>
          <cell r="EQ967"/>
          <cell r="ER967"/>
          <cell r="ES967"/>
          <cell r="ET967"/>
          <cell r="EU967" t="str">
            <v>$ -</v>
          </cell>
          <cell r="EV967"/>
          <cell r="EW967"/>
          <cell r="EX967"/>
          <cell r="EY967"/>
          <cell r="EZ967"/>
          <cell r="FA967"/>
          <cell r="FB967">
            <v>0</v>
          </cell>
          <cell r="FC967" t="str">
            <v>#¡VALOR!</v>
          </cell>
          <cell r="FD967">
            <v>0</v>
          </cell>
          <cell r="FE967" t="str">
            <v>$ 0</v>
          </cell>
          <cell r="FF967" t="str">
            <v>#¡VALOR!</v>
          </cell>
          <cell r="FG967" t="str">
            <v>#¡VALOR!</v>
          </cell>
          <cell r="FH967"/>
          <cell r="FI967"/>
          <cell r="FJ967" t="str">
            <v>#N/D</v>
          </cell>
          <cell r="FK967" t="str">
            <v>#N/D</v>
          </cell>
          <cell r="FL967" t="str">
            <v>$967</v>
          </cell>
          <cell r="FM967" t="str">
            <v>#N/D</v>
          </cell>
          <cell r="FN967" t="str">
            <v>#N/D</v>
          </cell>
          <cell r="FO967" t="str">
            <v>#N/D</v>
          </cell>
          <cell r="FP967" t="str">
            <v>#N/D</v>
          </cell>
          <cell r="FQ967" t="str">
            <v>#¡REF!</v>
          </cell>
          <cell r="FR967" t="str">
            <v>#N/D</v>
          </cell>
          <cell r="FS967"/>
          <cell r="FT967"/>
          <cell r="FU967"/>
          <cell r="FV967">
            <v>0</v>
          </cell>
          <cell r="FW967" t="str">
            <v>#N/D</v>
          </cell>
          <cell r="FX967"/>
          <cell r="FY967"/>
          <cell r="FZ967"/>
          <cell r="GA967"/>
          <cell r="GB967"/>
          <cell r="GC967"/>
        </row>
        <row r="968">
          <cell r="A968"/>
          <cell r="B968"/>
          <cell r="C968">
            <v>2025</v>
          </cell>
          <cell r="D968"/>
          <cell r="E968"/>
          <cell r="F968"/>
          <cell r="G968"/>
          <cell r="H968"/>
          <cell r="I968"/>
          <cell r="J968"/>
          <cell r="K968"/>
          <cell r="L968"/>
          <cell r="M968"/>
          <cell r="N968"/>
          <cell r="O968"/>
          <cell r="P968"/>
          <cell r="Q968"/>
          <cell r="R968"/>
          <cell r="S968"/>
          <cell r="T968"/>
          <cell r="U968"/>
          <cell r="V968"/>
          <cell r="W968"/>
          <cell r="X968"/>
          <cell r="Y968"/>
          <cell r="Z968"/>
          <cell r="AA968"/>
          <cell r="AB968"/>
          <cell r="AC968"/>
          <cell r="AD968"/>
          <cell r="AE968"/>
          <cell r="AF968"/>
          <cell r="AG968"/>
          <cell r="AH968"/>
          <cell r="AI968"/>
          <cell r="AJ968"/>
          <cell r="AK968"/>
          <cell r="AL968"/>
          <cell r="AM968" t="str">
            <v>#¡VALOR!</v>
          </cell>
          <cell r="AN968">
            <v>0</v>
          </cell>
          <cell r="AO968"/>
          <cell r="AP968"/>
          <cell r="AQ968"/>
          <cell r="AR968"/>
          <cell r="AS968"/>
          <cell r="AT968"/>
          <cell r="AU968"/>
          <cell r="AV968"/>
          <cell r="AW968"/>
          <cell r="AX968"/>
          <cell r="AY968"/>
          <cell r="AZ968"/>
          <cell r="BA968"/>
          <cell r="BB968"/>
          <cell r="BC968"/>
          <cell r="BD968"/>
          <cell r="BE968"/>
          <cell r="BF968"/>
          <cell r="BG968"/>
          <cell r="BH968"/>
          <cell r="BI968"/>
          <cell r="BJ968"/>
          <cell r="BK968"/>
          <cell r="BL968"/>
          <cell r="BM968"/>
          <cell r="BN968"/>
          <cell r="BO968"/>
          <cell r="BP968"/>
          <cell r="BQ968"/>
          <cell r="BR968"/>
          <cell r="BS968"/>
          <cell r="BT968"/>
          <cell r="BU968"/>
          <cell r="BV968"/>
          <cell r="BW968"/>
          <cell r="BX968"/>
          <cell r="BY968"/>
          <cell r="BZ968"/>
          <cell r="CA968"/>
          <cell r="CB968"/>
          <cell r="CC968"/>
          <cell r="CD968"/>
          <cell r="CE968"/>
          <cell r="CF968"/>
          <cell r="CG968"/>
          <cell r="CH968"/>
          <cell r="CI968"/>
          <cell r="CJ968"/>
          <cell r="CK968"/>
          <cell r="CL968"/>
          <cell r="CM968"/>
          <cell r="CN968"/>
          <cell r="CO968"/>
          <cell r="CP968"/>
          <cell r="CQ968"/>
          <cell r="CR968"/>
          <cell r="CS968"/>
          <cell r="CT968"/>
          <cell r="CU968"/>
          <cell r="CV968"/>
          <cell r="CW968"/>
          <cell r="CX968"/>
          <cell r="CY968"/>
          <cell r="CZ968"/>
          <cell r="DA968"/>
          <cell r="DB968"/>
          <cell r="DC968"/>
          <cell r="DD968"/>
          <cell r="DE968"/>
          <cell r="DF968"/>
          <cell r="DG968"/>
          <cell r="DH968"/>
          <cell r="DI968"/>
          <cell r="DJ968"/>
          <cell r="DK968"/>
          <cell r="DL968"/>
          <cell r="DM968"/>
          <cell r="DN968"/>
          <cell r="DO968"/>
          <cell r="DP968"/>
          <cell r="DQ968"/>
          <cell r="DR968"/>
          <cell r="DS968"/>
          <cell r="DT968"/>
          <cell r="DU968"/>
          <cell r="DV968"/>
          <cell r="DW968"/>
          <cell r="DX968"/>
          <cell r="DY968"/>
          <cell r="DZ968"/>
          <cell r="EA968"/>
          <cell r="EB968"/>
          <cell r="EC968"/>
          <cell r="ED968"/>
          <cell r="EE968"/>
          <cell r="EF968"/>
          <cell r="EG968"/>
          <cell r="EH968"/>
          <cell r="EI968"/>
          <cell r="EJ968"/>
          <cell r="EK968"/>
          <cell r="EL968"/>
          <cell r="EM968"/>
          <cell r="EN968"/>
          <cell r="EO968"/>
          <cell r="EP968"/>
          <cell r="EQ968"/>
          <cell r="ER968"/>
          <cell r="ES968"/>
          <cell r="ET968"/>
          <cell r="EU968" t="str">
            <v>$ -</v>
          </cell>
          <cell r="EV968"/>
          <cell r="EW968"/>
          <cell r="EX968"/>
          <cell r="EY968"/>
          <cell r="EZ968"/>
          <cell r="FA968"/>
          <cell r="FB968">
            <v>0</v>
          </cell>
          <cell r="FC968" t="str">
            <v>#¡VALOR!</v>
          </cell>
          <cell r="FD968">
            <v>0</v>
          </cell>
          <cell r="FE968" t="str">
            <v>$ 0</v>
          </cell>
          <cell r="FF968" t="str">
            <v>#¡VALOR!</v>
          </cell>
          <cell r="FG968" t="str">
            <v>#¡VALOR!</v>
          </cell>
          <cell r="FH968"/>
          <cell r="FI968"/>
          <cell r="FJ968" t="str">
            <v>#N/D</v>
          </cell>
          <cell r="FK968" t="str">
            <v>#N/D</v>
          </cell>
          <cell r="FL968" t="str">
            <v>$968</v>
          </cell>
          <cell r="FM968" t="str">
            <v>#N/D</v>
          </cell>
          <cell r="FN968" t="str">
            <v>#N/D</v>
          </cell>
          <cell r="FO968" t="str">
            <v>#N/D</v>
          </cell>
          <cell r="FP968" t="str">
            <v>#N/D</v>
          </cell>
          <cell r="FQ968" t="str">
            <v>#¡REF!</v>
          </cell>
          <cell r="FR968" t="str">
            <v>#N/D</v>
          </cell>
          <cell r="FS968"/>
          <cell r="FT968"/>
          <cell r="FU968"/>
          <cell r="FV968">
            <v>0</v>
          </cell>
          <cell r="FW968" t="str">
            <v>#N/D</v>
          </cell>
          <cell r="FX968"/>
          <cell r="FY968"/>
          <cell r="FZ968"/>
          <cell r="GA968"/>
          <cell r="GB968"/>
          <cell r="GC968"/>
        </row>
        <row r="969">
          <cell r="A969"/>
          <cell r="B969"/>
          <cell r="C969">
            <v>2025</v>
          </cell>
          <cell r="D969"/>
          <cell r="E969"/>
          <cell r="F969"/>
          <cell r="G969"/>
          <cell r="H969"/>
          <cell r="I969"/>
          <cell r="J969"/>
          <cell r="K969"/>
          <cell r="L969"/>
          <cell r="M969"/>
          <cell r="N969"/>
          <cell r="O969"/>
          <cell r="P969"/>
          <cell r="Q969"/>
          <cell r="R969"/>
          <cell r="S969"/>
          <cell r="T969"/>
          <cell r="U969"/>
          <cell r="V969"/>
          <cell r="W969"/>
          <cell r="X969"/>
          <cell r="Y969"/>
          <cell r="Z969"/>
          <cell r="AA969"/>
          <cell r="AB969"/>
          <cell r="AC969"/>
          <cell r="AD969"/>
          <cell r="AE969"/>
          <cell r="AF969"/>
          <cell r="AG969"/>
          <cell r="AH969"/>
          <cell r="AI969"/>
          <cell r="AJ969"/>
          <cell r="AK969"/>
          <cell r="AL969"/>
          <cell r="AM969" t="str">
            <v>#¡VALOR!</v>
          </cell>
          <cell r="AN969">
            <v>0</v>
          </cell>
          <cell r="AO969"/>
          <cell r="AP969"/>
          <cell r="AQ969"/>
          <cell r="AR969"/>
          <cell r="AS969"/>
          <cell r="AT969"/>
          <cell r="AU969"/>
          <cell r="AV969"/>
          <cell r="AW969"/>
          <cell r="AX969"/>
          <cell r="AY969"/>
          <cell r="AZ969"/>
          <cell r="BA969"/>
          <cell r="BB969"/>
          <cell r="BC969"/>
          <cell r="BD969"/>
          <cell r="BE969"/>
          <cell r="BF969"/>
          <cell r="BG969"/>
          <cell r="BH969"/>
          <cell r="BI969"/>
          <cell r="BJ969"/>
          <cell r="BK969"/>
          <cell r="BL969"/>
          <cell r="BM969"/>
          <cell r="BN969"/>
          <cell r="BO969"/>
          <cell r="BP969"/>
          <cell r="BQ969"/>
          <cell r="BR969"/>
          <cell r="BS969"/>
          <cell r="BT969"/>
          <cell r="BU969"/>
          <cell r="BV969"/>
          <cell r="BW969"/>
          <cell r="BX969"/>
          <cell r="BY969"/>
          <cell r="BZ969"/>
          <cell r="CA969"/>
          <cell r="CB969"/>
          <cell r="CC969"/>
          <cell r="CD969"/>
          <cell r="CE969"/>
          <cell r="CF969"/>
          <cell r="CG969"/>
          <cell r="CH969"/>
          <cell r="CI969"/>
          <cell r="CJ969"/>
          <cell r="CK969"/>
          <cell r="CL969"/>
          <cell r="CM969"/>
          <cell r="CN969"/>
          <cell r="CO969"/>
          <cell r="CP969"/>
          <cell r="CQ969"/>
          <cell r="CR969"/>
          <cell r="CS969"/>
          <cell r="CT969"/>
          <cell r="CU969"/>
          <cell r="CV969"/>
          <cell r="CW969"/>
          <cell r="CX969"/>
          <cell r="CY969"/>
          <cell r="CZ969"/>
          <cell r="DA969"/>
          <cell r="DB969"/>
          <cell r="DC969"/>
          <cell r="DD969"/>
          <cell r="DE969"/>
          <cell r="DF969"/>
          <cell r="DG969"/>
          <cell r="DH969"/>
          <cell r="DI969"/>
          <cell r="DJ969"/>
          <cell r="DK969"/>
          <cell r="DL969"/>
          <cell r="DM969"/>
          <cell r="DN969"/>
          <cell r="DO969"/>
          <cell r="DP969"/>
          <cell r="DQ969"/>
          <cell r="DR969"/>
          <cell r="DS969"/>
          <cell r="DT969"/>
          <cell r="DU969"/>
          <cell r="DV969"/>
          <cell r="DW969"/>
          <cell r="DX969"/>
          <cell r="DY969"/>
          <cell r="DZ969"/>
          <cell r="EA969"/>
          <cell r="EB969"/>
          <cell r="EC969"/>
          <cell r="ED969"/>
          <cell r="EE969"/>
          <cell r="EF969"/>
          <cell r="EG969"/>
          <cell r="EH969"/>
          <cell r="EI969"/>
          <cell r="EJ969"/>
          <cell r="EK969"/>
          <cell r="EL969"/>
          <cell r="EM969"/>
          <cell r="EN969"/>
          <cell r="EO969"/>
          <cell r="EP969"/>
          <cell r="EQ969"/>
          <cell r="ER969"/>
          <cell r="ES969"/>
          <cell r="ET969"/>
          <cell r="EU969" t="str">
            <v>$ -</v>
          </cell>
          <cell r="EV969"/>
          <cell r="EW969"/>
          <cell r="EX969"/>
          <cell r="EY969"/>
          <cell r="EZ969"/>
          <cell r="FA969"/>
          <cell r="FB969">
            <v>0</v>
          </cell>
          <cell r="FC969" t="str">
            <v>#¡VALOR!</v>
          </cell>
          <cell r="FD969">
            <v>0</v>
          </cell>
          <cell r="FE969" t="str">
            <v>$ 0</v>
          </cell>
          <cell r="FF969" t="str">
            <v>#¡VALOR!</v>
          </cell>
          <cell r="FG969" t="str">
            <v>#¡VALOR!</v>
          </cell>
          <cell r="FH969"/>
          <cell r="FI969"/>
          <cell r="FJ969" t="str">
            <v>#N/D</v>
          </cell>
          <cell r="FK969" t="str">
            <v>#N/D</v>
          </cell>
          <cell r="FL969" t="str">
            <v>$969</v>
          </cell>
          <cell r="FM969" t="str">
            <v>#N/D</v>
          </cell>
          <cell r="FN969" t="str">
            <v>#N/D</v>
          </cell>
          <cell r="FO969" t="str">
            <v>#N/D</v>
          </cell>
          <cell r="FP969" t="str">
            <v>#N/D</v>
          </cell>
          <cell r="FQ969" t="str">
            <v>#¡REF!</v>
          </cell>
          <cell r="FR969" t="str">
            <v>#N/D</v>
          </cell>
          <cell r="FS969"/>
          <cell r="FT969"/>
          <cell r="FU969"/>
          <cell r="FV969">
            <v>0</v>
          </cell>
          <cell r="FW969" t="str">
            <v>#N/D</v>
          </cell>
          <cell r="FX969"/>
          <cell r="FY969"/>
          <cell r="FZ969"/>
          <cell r="GA969"/>
          <cell r="GB969"/>
          <cell r="GC969"/>
        </row>
        <row r="970">
          <cell r="A970"/>
          <cell r="B970"/>
          <cell r="C970">
            <v>2025</v>
          </cell>
          <cell r="D970"/>
          <cell r="E970"/>
          <cell r="F970"/>
          <cell r="G970"/>
          <cell r="H970"/>
          <cell r="I970"/>
          <cell r="J970"/>
          <cell r="K970"/>
          <cell r="L970"/>
          <cell r="M970"/>
          <cell r="N970"/>
          <cell r="O970"/>
          <cell r="P970"/>
          <cell r="Q970"/>
          <cell r="R970"/>
          <cell r="S970"/>
          <cell r="T970"/>
          <cell r="U970"/>
          <cell r="V970"/>
          <cell r="W970"/>
          <cell r="X970"/>
          <cell r="Y970"/>
          <cell r="Z970"/>
          <cell r="AA970"/>
          <cell r="AB970"/>
          <cell r="AC970"/>
          <cell r="AD970"/>
          <cell r="AE970"/>
          <cell r="AF970"/>
          <cell r="AG970"/>
          <cell r="AH970"/>
          <cell r="AI970"/>
          <cell r="AJ970"/>
          <cell r="AK970"/>
          <cell r="AL970"/>
          <cell r="AM970" t="str">
            <v>#¡VALOR!</v>
          </cell>
          <cell r="AN970">
            <v>0</v>
          </cell>
          <cell r="AO970"/>
          <cell r="AP970"/>
          <cell r="AQ970"/>
          <cell r="AR970"/>
          <cell r="AS970"/>
          <cell r="AT970"/>
          <cell r="AU970"/>
          <cell r="AV970"/>
          <cell r="AW970"/>
          <cell r="AX970"/>
          <cell r="AY970"/>
          <cell r="AZ970"/>
          <cell r="BA970"/>
          <cell r="BB970"/>
          <cell r="BC970"/>
          <cell r="BD970"/>
          <cell r="BE970"/>
          <cell r="BF970"/>
          <cell r="BG970"/>
          <cell r="BH970"/>
          <cell r="BI970"/>
          <cell r="BJ970"/>
          <cell r="BK970"/>
          <cell r="BL970"/>
          <cell r="BM970"/>
          <cell r="BN970"/>
          <cell r="BO970"/>
          <cell r="BP970"/>
          <cell r="BQ970"/>
          <cell r="BR970"/>
          <cell r="BS970"/>
          <cell r="BT970"/>
          <cell r="BU970"/>
          <cell r="BV970"/>
          <cell r="BW970"/>
          <cell r="BX970"/>
          <cell r="BY970"/>
          <cell r="BZ970"/>
          <cell r="CA970"/>
          <cell r="CB970"/>
          <cell r="CC970"/>
          <cell r="CD970"/>
          <cell r="CE970"/>
          <cell r="CF970"/>
          <cell r="CG970"/>
          <cell r="CH970"/>
          <cell r="CI970"/>
          <cell r="CJ970"/>
          <cell r="CK970"/>
          <cell r="CL970"/>
          <cell r="CM970"/>
          <cell r="CN970"/>
          <cell r="CO970"/>
          <cell r="CP970"/>
          <cell r="CQ970"/>
          <cell r="CR970"/>
          <cell r="CS970"/>
          <cell r="CT970"/>
          <cell r="CU970"/>
          <cell r="CV970"/>
          <cell r="CW970"/>
          <cell r="CX970"/>
          <cell r="CY970"/>
          <cell r="CZ970"/>
          <cell r="DA970"/>
          <cell r="DB970"/>
          <cell r="DC970"/>
          <cell r="DD970"/>
          <cell r="DE970"/>
          <cell r="DF970"/>
          <cell r="DG970"/>
          <cell r="DH970"/>
          <cell r="DI970"/>
          <cell r="DJ970"/>
          <cell r="DK970"/>
          <cell r="DL970"/>
          <cell r="DM970"/>
          <cell r="DN970"/>
          <cell r="DO970"/>
          <cell r="DP970"/>
          <cell r="DQ970"/>
          <cell r="DR970"/>
          <cell r="DS970"/>
          <cell r="DT970"/>
          <cell r="DU970"/>
          <cell r="DV970"/>
          <cell r="DW970"/>
          <cell r="DX970"/>
          <cell r="DY970"/>
          <cell r="DZ970"/>
          <cell r="EA970"/>
          <cell r="EB970"/>
          <cell r="EC970"/>
          <cell r="ED970"/>
          <cell r="EE970"/>
          <cell r="EF970"/>
          <cell r="EG970"/>
          <cell r="EH970"/>
          <cell r="EI970"/>
          <cell r="EJ970"/>
          <cell r="EK970"/>
          <cell r="EL970"/>
          <cell r="EM970"/>
          <cell r="EN970"/>
          <cell r="EO970"/>
          <cell r="EP970"/>
          <cell r="EQ970"/>
          <cell r="ER970"/>
          <cell r="ES970"/>
          <cell r="ET970"/>
          <cell r="EU970" t="str">
            <v>$ -</v>
          </cell>
          <cell r="EV970"/>
          <cell r="EW970"/>
          <cell r="EX970"/>
          <cell r="EY970"/>
          <cell r="EZ970"/>
          <cell r="FA970"/>
          <cell r="FB970">
            <v>0</v>
          </cell>
          <cell r="FC970" t="str">
            <v>#¡VALOR!</v>
          </cell>
          <cell r="FD970">
            <v>0</v>
          </cell>
          <cell r="FE970" t="str">
            <v>$ 0</v>
          </cell>
          <cell r="FF970" t="str">
            <v>#¡VALOR!</v>
          </cell>
          <cell r="FG970" t="str">
            <v>#¡VALOR!</v>
          </cell>
          <cell r="FH970"/>
          <cell r="FI970"/>
          <cell r="FJ970" t="str">
            <v>#N/D</v>
          </cell>
          <cell r="FK970" t="str">
            <v>#N/D</v>
          </cell>
          <cell r="FL970" t="str">
            <v>$970</v>
          </cell>
          <cell r="FM970" t="str">
            <v>#N/D</v>
          </cell>
          <cell r="FN970" t="str">
            <v>#N/D</v>
          </cell>
          <cell r="FO970" t="str">
            <v>#N/D</v>
          </cell>
          <cell r="FP970" t="str">
            <v>#N/D</v>
          </cell>
          <cell r="FQ970" t="str">
            <v>#¡REF!</v>
          </cell>
          <cell r="FR970" t="str">
            <v>#N/D</v>
          </cell>
          <cell r="FS970"/>
          <cell r="FT970"/>
          <cell r="FU970"/>
          <cell r="FV970">
            <v>0</v>
          </cell>
          <cell r="FW970" t="str">
            <v>#N/D</v>
          </cell>
          <cell r="FX970"/>
          <cell r="FY970"/>
          <cell r="FZ970"/>
          <cell r="GA970"/>
          <cell r="GB970"/>
          <cell r="GC970"/>
        </row>
        <row r="971">
          <cell r="A971"/>
          <cell r="B971"/>
          <cell r="C971">
            <v>2025</v>
          </cell>
          <cell r="D971"/>
          <cell r="E971"/>
          <cell r="F971"/>
          <cell r="G971"/>
          <cell r="H971"/>
          <cell r="I971"/>
          <cell r="J971"/>
          <cell r="K971"/>
          <cell r="L971"/>
          <cell r="M971"/>
          <cell r="N971"/>
          <cell r="O971"/>
          <cell r="P971"/>
          <cell r="Q971"/>
          <cell r="R971"/>
          <cell r="S971"/>
          <cell r="T971"/>
          <cell r="U971"/>
          <cell r="V971"/>
          <cell r="W971"/>
          <cell r="X971"/>
          <cell r="Y971"/>
          <cell r="Z971"/>
          <cell r="AA971"/>
          <cell r="AB971"/>
          <cell r="AC971"/>
          <cell r="AD971"/>
          <cell r="AE971"/>
          <cell r="AF971"/>
          <cell r="AG971"/>
          <cell r="AH971"/>
          <cell r="AI971"/>
          <cell r="AJ971"/>
          <cell r="AK971"/>
          <cell r="AL971"/>
          <cell r="AM971" t="str">
            <v>#¡VALOR!</v>
          </cell>
          <cell r="AN971">
            <v>0</v>
          </cell>
          <cell r="AO971"/>
          <cell r="AP971"/>
          <cell r="AQ971"/>
          <cell r="AR971"/>
          <cell r="AS971"/>
          <cell r="AT971"/>
          <cell r="AU971"/>
          <cell r="AV971"/>
          <cell r="AW971"/>
          <cell r="AX971"/>
          <cell r="AY971"/>
          <cell r="AZ971"/>
          <cell r="BA971"/>
          <cell r="BB971"/>
          <cell r="BC971"/>
          <cell r="BD971"/>
          <cell r="BE971"/>
          <cell r="BF971"/>
          <cell r="BG971"/>
          <cell r="BH971"/>
          <cell r="BI971"/>
          <cell r="BJ971"/>
          <cell r="BK971"/>
          <cell r="BL971"/>
          <cell r="BM971"/>
          <cell r="BN971"/>
          <cell r="BO971"/>
          <cell r="BP971"/>
          <cell r="BQ971"/>
          <cell r="BR971"/>
          <cell r="BS971"/>
          <cell r="BT971"/>
          <cell r="BU971"/>
          <cell r="BV971"/>
          <cell r="BW971"/>
          <cell r="BX971"/>
          <cell r="BY971"/>
          <cell r="BZ971"/>
          <cell r="CA971"/>
          <cell r="CB971"/>
          <cell r="CC971"/>
          <cell r="CD971"/>
          <cell r="CE971"/>
          <cell r="CF971"/>
          <cell r="CG971"/>
          <cell r="CH971"/>
          <cell r="CI971"/>
          <cell r="CJ971"/>
          <cell r="CK971"/>
          <cell r="CL971"/>
          <cell r="CM971"/>
          <cell r="CN971"/>
          <cell r="CO971"/>
          <cell r="CP971"/>
          <cell r="CQ971"/>
          <cell r="CR971"/>
          <cell r="CS971"/>
          <cell r="CT971"/>
          <cell r="CU971"/>
          <cell r="CV971"/>
          <cell r="CW971"/>
          <cell r="CX971"/>
          <cell r="CY971"/>
          <cell r="CZ971"/>
          <cell r="DA971"/>
          <cell r="DB971"/>
          <cell r="DC971"/>
          <cell r="DD971"/>
          <cell r="DE971"/>
          <cell r="DF971"/>
          <cell r="DG971"/>
          <cell r="DH971"/>
          <cell r="DI971"/>
          <cell r="DJ971"/>
          <cell r="DK971"/>
          <cell r="DL971"/>
          <cell r="DM971"/>
          <cell r="DN971"/>
          <cell r="DO971"/>
          <cell r="DP971"/>
          <cell r="DQ971"/>
          <cell r="DR971"/>
          <cell r="DS971"/>
          <cell r="DT971"/>
          <cell r="DU971"/>
          <cell r="DV971"/>
          <cell r="DW971"/>
          <cell r="DX971"/>
          <cell r="DY971"/>
          <cell r="DZ971"/>
          <cell r="EA971"/>
          <cell r="EB971"/>
          <cell r="EC971"/>
          <cell r="ED971"/>
          <cell r="EE971"/>
          <cell r="EF971"/>
          <cell r="EG971"/>
          <cell r="EH971"/>
          <cell r="EI971"/>
          <cell r="EJ971"/>
          <cell r="EK971"/>
          <cell r="EL971"/>
          <cell r="EM971"/>
          <cell r="EN971"/>
          <cell r="EO971"/>
          <cell r="EP971"/>
          <cell r="EQ971"/>
          <cell r="ER971"/>
          <cell r="ES971"/>
          <cell r="ET971"/>
          <cell r="EU971" t="str">
            <v>$ -</v>
          </cell>
          <cell r="EV971"/>
          <cell r="EW971"/>
          <cell r="EX971"/>
          <cell r="EY971"/>
          <cell r="EZ971"/>
          <cell r="FA971"/>
          <cell r="FB971">
            <v>0</v>
          </cell>
          <cell r="FC971" t="str">
            <v>#¡VALOR!</v>
          </cell>
          <cell r="FD971">
            <v>0</v>
          </cell>
          <cell r="FE971" t="str">
            <v>$ 0</v>
          </cell>
          <cell r="FF971" t="str">
            <v>#¡VALOR!</v>
          </cell>
          <cell r="FG971" t="str">
            <v>#¡VALOR!</v>
          </cell>
          <cell r="FH971"/>
          <cell r="FI971"/>
          <cell r="FJ971" t="str">
            <v>#N/D</v>
          </cell>
          <cell r="FK971" t="str">
            <v>#N/D</v>
          </cell>
          <cell r="FL971" t="str">
            <v>$971</v>
          </cell>
          <cell r="FM971" t="str">
            <v>#N/D</v>
          </cell>
          <cell r="FN971" t="str">
            <v>#N/D</v>
          </cell>
          <cell r="FO971" t="str">
            <v>#N/D</v>
          </cell>
          <cell r="FP971" t="str">
            <v>#N/D</v>
          </cell>
          <cell r="FQ971" t="str">
            <v>#¡REF!</v>
          </cell>
          <cell r="FR971" t="str">
            <v>#N/D</v>
          </cell>
          <cell r="FS971"/>
          <cell r="FT971"/>
          <cell r="FU971"/>
          <cell r="FV971">
            <v>0</v>
          </cell>
          <cell r="FW971" t="str">
            <v>#N/D</v>
          </cell>
          <cell r="FX971"/>
          <cell r="FY971"/>
          <cell r="FZ971"/>
          <cell r="GA971"/>
          <cell r="GB971"/>
          <cell r="GC971"/>
        </row>
        <row r="972">
          <cell r="A972"/>
          <cell r="B972"/>
          <cell r="C972">
            <v>2025</v>
          </cell>
          <cell r="D972"/>
          <cell r="E972"/>
          <cell r="F972"/>
          <cell r="G972"/>
          <cell r="H972"/>
          <cell r="I972"/>
          <cell r="J972"/>
          <cell r="K972"/>
          <cell r="L972"/>
          <cell r="M972"/>
          <cell r="N972"/>
          <cell r="O972"/>
          <cell r="P972"/>
          <cell r="Q972"/>
          <cell r="R972"/>
          <cell r="S972"/>
          <cell r="T972"/>
          <cell r="U972"/>
          <cell r="V972"/>
          <cell r="W972"/>
          <cell r="X972"/>
          <cell r="Y972"/>
          <cell r="Z972"/>
          <cell r="AA972"/>
          <cell r="AB972"/>
          <cell r="AC972"/>
          <cell r="AD972"/>
          <cell r="AE972"/>
          <cell r="AF972"/>
          <cell r="AG972"/>
          <cell r="AH972"/>
          <cell r="AI972"/>
          <cell r="AJ972"/>
          <cell r="AK972"/>
          <cell r="AL972"/>
          <cell r="AM972" t="str">
            <v>#¡VALOR!</v>
          </cell>
          <cell r="AN972">
            <v>0</v>
          </cell>
          <cell r="AO972"/>
          <cell r="AP972"/>
          <cell r="AQ972"/>
          <cell r="AR972"/>
          <cell r="AS972"/>
          <cell r="AT972"/>
          <cell r="AU972"/>
          <cell r="AV972"/>
          <cell r="AW972"/>
          <cell r="AX972"/>
          <cell r="AY972"/>
          <cell r="AZ972"/>
          <cell r="BA972"/>
          <cell r="BB972"/>
          <cell r="BC972"/>
          <cell r="BD972"/>
          <cell r="BE972"/>
          <cell r="BF972"/>
          <cell r="BG972"/>
          <cell r="BH972"/>
          <cell r="BI972"/>
          <cell r="BJ972"/>
          <cell r="BK972"/>
          <cell r="BL972"/>
          <cell r="BM972"/>
          <cell r="BN972"/>
          <cell r="BO972"/>
          <cell r="BP972"/>
          <cell r="BQ972"/>
          <cell r="BR972"/>
          <cell r="BS972"/>
          <cell r="BT972"/>
          <cell r="BU972"/>
          <cell r="BV972"/>
          <cell r="BW972"/>
          <cell r="BX972"/>
          <cell r="BY972"/>
          <cell r="BZ972"/>
          <cell r="CA972"/>
          <cell r="CB972"/>
          <cell r="CC972"/>
          <cell r="CD972"/>
          <cell r="CE972"/>
          <cell r="CF972"/>
          <cell r="CG972"/>
          <cell r="CH972"/>
          <cell r="CI972"/>
          <cell r="CJ972"/>
          <cell r="CK972"/>
          <cell r="CL972"/>
          <cell r="CM972"/>
          <cell r="CN972"/>
          <cell r="CO972"/>
          <cell r="CP972"/>
          <cell r="CQ972"/>
          <cell r="CR972"/>
          <cell r="CS972"/>
          <cell r="CT972"/>
          <cell r="CU972"/>
          <cell r="CV972"/>
          <cell r="CW972"/>
          <cell r="CX972"/>
          <cell r="CY972"/>
          <cell r="CZ972"/>
          <cell r="DA972"/>
          <cell r="DB972"/>
          <cell r="DC972"/>
          <cell r="DD972"/>
          <cell r="DE972"/>
          <cell r="DF972"/>
          <cell r="DG972"/>
          <cell r="DH972"/>
          <cell r="DI972"/>
          <cell r="DJ972"/>
          <cell r="DK972"/>
          <cell r="DL972"/>
          <cell r="DM972"/>
          <cell r="DN972"/>
          <cell r="DO972"/>
          <cell r="DP972"/>
          <cell r="DQ972"/>
          <cell r="DR972"/>
          <cell r="DS972"/>
          <cell r="DT972"/>
          <cell r="DU972"/>
          <cell r="DV972"/>
          <cell r="DW972"/>
          <cell r="DX972"/>
          <cell r="DY972"/>
          <cell r="DZ972"/>
          <cell r="EA972"/>
          <cell r="EB972"/>
          <cell r="EC972"/>
          <cell r="ED972"/>
          <cell r="EE972"/>
          <cell r="EF972"/>
          <cell r="EG972"/>
          <cell r="EH972"/>
          <cell r="EI972"/>
          <cell r="EJ972"/>
          <cell r="EK972"/>
          <cell r="EL972"/>
          <cell r="EM972"/>
          <cell r="EN972"/>
          <cell r="EO972"/>
          <cell r="EP972"/>
          <cell r="EQ972"/>
          <cell r="ER972"/>
          <cell r="ES972"/>
          <cell r="ET972"/>
          <cell r="EU972" t="str">
            <v>$ -</v>
          </cell>
          <cell r="EV972"/>
          <cell r="EW972"/>
          <cell r="EX972"/>
          <cell r="EY972"/>
          <cell r="EZ972"/>
          <cell r="FA972"/>
          <cell r="FB972">
            <v>0</v>
          </cell>
          <cell r="FC972" t="str">
            <v>#¡VALOR!</v>
          </cell>
          <cell r="FD972">
            <v>0</v>
          </cell>
          <cell r="FE972" t="str">
            <v>$ 0</v>
          </cell>
          <cell r="FF972" t="str">
            <v>#¡VALOR!</v>
          </cell>
          <cell r="FG972" t="str">
            <v>#¡VALOR!</v>
          </cell>
          <cell r="FH972"/>
          <cell r="FI972"/>
          <cell r="FJ972" t="str">
            <v>#N/D</v>
          </cell>
          <cell r="FK972" t="str">
            <v>#N/D</v>
          </cell>
          <cell r="FL972" t="str">
            <v>$972</v>
          </cell>
          <cell r="FM972" t="str">
            <v>#N/D</v>
          </cell>
          <cell r="FN972" t="str">
            <v>#N/D</v>
          </cell>
          <cell r="FO972" t="str">
            <v>#N/D</v>
          </cell>
          <cell r="FP972" t="str">
            <v>#N/D</v>
          </cell>
          <cell r="FQ972" t="str">
            <v>#¡REF!</v>
          </cell>
          <cell r="FR972" t="str">
            <v>#N/D</v>
          </cell>
          <cell r="FS972"/>
          <cell r="FT972"/>
          <cell r="FU972"/>
          <cell r="FV972">
            <v>0</v>
          </cell>
          <cell r="FW972" t="str">
            <v>#N/D</v>
          </cell>
          <cell r="FX972"/>
          <cell r="FY972"/>
          <cell r="FZ972"/>
          <cell r="GA972"/>
          <cell r="GB972"/>
          <cell r="GC972"/>
        </row>
        <row r="973">
          <cell r="A973"/>
          <cell r="B973"/>
          <cell r="C973">
            <v>2025</v>
          </cell>
          <cell r="D973"/>
          <cell r="E973"/>
          <cell r="F973"/>
          <cell r="G973"/>
          <cell r="H973"/>
          <cell r="I973"/>
          <cell r="J973"/>
          <cell r="K973"/>
          <cell r="L973"/>
          <cell r="M973"/>
          <cell r="N973"/>
          <cell r="O973"/>
          <cell r="P973"/>
          <cell r="Q973"/>
          <cell r="R973"/>
          <cell r="S973"/>
          <cell r="T973"/>
          <cell r="U973"/>
          <cell r="V973"/>
          <cell r="W973"/>
          <cell r="X973"/>
          <cell r="Y973"/>
          <cell r="Z973"/>
          <cell r="AA973"/>
          <cell r="AB973"/>
          <cell r="AC973"/>
          <cell r="AD973"/>
          <cell r="AE973"/>
          <cell r="AF973"/>
          <cell r="AG973"/>
          <cell r="AH973"/>
          <cell r="AI973"/>
          <cell r="AJ973"/>
          <cell r="AK973"/>
          <cell r="AL973"/>
          <cell r="AM973" t="str">
            <v>#¡VALOR!</v>
          </cell>
          <cell r="AN973">
            <v>0</v>
          </cell>
          <cell r="AO973"/>
          <cell r="AP973"/>
          <cell r="AQ973"/>
          <cell r="AR973"/>
          <cell r="AS973"/>
          <cell r="AT973"/>
          <cell r="AU973"/>
          <cell r="AV973"/>
          <cell r="AW973"/>
          <cell r="AX973"/>
          <cell r="AY973"/>
          <cell r="AZ973"/>
          <cell r="BA973"/>
          <cell r="BB973"/>
          <cell r="BC973"/>
          <cell r="BD973"/>
          <cell r="BE973"/>
          <cell r="BF973"/>
          <cell r="BG973"/>
          <cell r="BH973"/>
          <cell r="BI973"/>
          <cell r="BJ973"/>
          <cell r="BK973"/>
          <cell r="BL973"/>
          <cell r="BM973"/>
          <cell r="BN973"/>
          <cell r="BO973"/>
          <cell r="BP973"/>
          <cell r="BQ973"/>
          <cell r="BR973"/>
          <cell r="BS973"/>
          <cell r="BT973"/>
          <cell r="BU973"/>
          <cell r="BV973"/>
          <cell r="BW973"/>
          <cell r="BX973"/>
          <cell r="BY973"/>
          <cell r="BZ973"/>
          <cell r="CA973"/>
          <cell r="CB973"/>
          <cell r="CC973"/>
          <cell r="CD973"/>
          <cell r="CE973"/>
          <cell r="CF973"/>
          <cell r="CG973"/>
          <cell r="CH973"/>
          <cell r="CI973"/>
          <cell r="CJ973"/>
          <cell r="CK973"/>
          <cell r="CL973"/>
          <cell r="CM973"/>
          <cell r="CN973"/>
          <cell r="CO973"/>
          <cell r="CP973"/>
          <cell r="CQ973"/>
          <cell r="CR973"/>
          <cell r="CS973"/>
          <cell r="CT973"/>
          <cell r="CU973"/>
          <cell r="CV973"/>
          <cell r="CW973"/>
          <cell r="CX973"/>
          <cell r="CY973"/>
          <cell r="CZ973"/>
          <cell r="DA973"/>
          <cell r="DB973"/>
          <cell r="DC973"/>
          <cell r="DD973"/>
          <cell r="DE973"/>
          <cell r="DF973"/>
          <cell r="DG973"/>
          <cell r="DH973"/>
          <cell r="DI973"/>
          <cell r="DJ973"/>
          <cell r="DK973"/>
          <cell r="DL973"/>
          <cell r="DM973"/>
          <cell r="DN973"/>
          <cell r="DO973"/>
          <cell r="DP973"/>
          <cell r="DQ973"/>
          <cell r="DR973"/>
          <cell r="DS973"/>
          <cell r="DT973"/>
          <cell r="DU973"/>
          <cell r="DV973"/>
          <cell r="DW973"/>
          <cell r="DX973"/>
          <cell r="DY973"/>
          <cell r="DZ973"/>
          <cell r="EA973"/>
          <cell r="EB973"/>
          <cell r="EC973"/>
          <cell r="ED973"/>
          <cell r="EE973"/>
          <cell r="EF973"/>
          <cell r="EG973"/>
          <cell r="EH973"/>
          <cell r="EI973"/>
          <cell r="EJ973"/>
          <cell r="EK973"/>
          <cell r="EL973"/>
          <cell r="EM973"/>
          <cell r="EN973"/>
          <cell r="EO973"/>
          <cell r="EP973"/>
          <cell r="EQ973"/>
          <cell r="ER973"/>
          <cell r="ES973"/>
          <cell r="ET973"/>
          <cell r="EU973" t="str">
            <v>$ -</v>
          </cell>
          <cell r="EV973"/>
          <cell r="EW973"/>
          <cell r="EX973"/>
          <cell r="EY973"/>
          <cell r="EZ973"/>
          <cell r="FA973"/>
          <cell r="FB973">
            <v>0</v>
          </cell>
          <cell r="FC973" t="str">
            <v>#¡VALOR!</v>
          </cell>
          <cell r="FD973">
            <v>0</v>
          </cell>
          <cell r="FE973" t="str">
            <v>$ 0</v>
          </cell>
          <cell r="FF973" t="str">
            <v>#¡VALOR!</v>
          </cell>
          <cell r="FG973" t="str">
            <v>#¡VALOR!</v>
          </cell>
          <cell r="FH973"/>
          <cell r="FI973"/>
          <cell r="FJ973" t="str">
            <v>#N/D</v>
          </cell>
          <cell r="FK973" t="str">
            <v>#N/D</v>
          </cell>
          <cell r="FL973" t="str">
            <v>$973</v>
          </cell>
          <cell r="FM973" t="str">
            <v>#N/D</v>
          </cell>
          <cell r="FN973" t="str">
            <v>#N/D</v>
          </cell>
          <cell r="FO973" t="str">
            <v>#N/D</v>
          </cell>
          <cell r="FP973" t="str">
            <v>#N/D</v>
          </cell>
          <cell r="FQ973" t="str">
            <v>#¡REF!</v>
          </cell>
          <cell r="FR973" t="str">
            <v>#N/D</v>
          </cell>
          <cell r="FS973"/>
          <cell r="FT973"/>
          <cell r="FU973"/>
          <cell r="FV973">
            <v>0</v>
          </cell>
          <cell r="FW973" t="str">
            <v>#N/D</v>
          </cell>
          <cell r="FX973"/>
          <cell r="FY973"/>
          <cell r="FZ973"/>
          <cell r="GA973"/>
          <cell r="GB973"/>
          <cell r="GC973"/>
        </row>
        <row r="974">
          <cell r="A974"/>
          <cell r="B974"/>
          <cell r="C974">
            <v>2025</v>
          </cell>
          <cell r="D974"/>
          <cell r="E974"/>
          <cell r="F974"/>
          <cell r="G974"/>
          <cell r="H974"/>
          <cell r="I974"/>
          <cell r="J974"/>
          <cell r="K974"/>
          <cell r="L974"/>
          <cell r="M974"/>
          <cell r="N974"/>
          <cell r="O974"/>
          <cell r="P974"/>
          <cell r="Q974"/>
          <cell r="R974"/>
          <cell r="S974"/>
          <cell r="T974"/>
          <cell r="U974"/>
          <cell r="V974"/>
          <cell r="W974"/>
          <cell r="X974"/>
          <cell r="Y974"/>
          <cell r="Z974"/>
          <cell r="AA974"/>
          <cell r="AB974"/>
          <cell r="AC974"/>
          <cell r="AD974"/>
          <cell r="AE974"/>
          <cell r="AF974"/>
          <cell r="AG974"/>
          <cell r="AH974"/>
          <cell r="AI974"/>
          <cell r="AJ974"/>
          <cell r="AK974"/>
          <cell r="AL974"/>
          <cell r="AM974" t="str">
            <v>#¡VALOR!</v>
          </cell>
          <cell r="AN974">
            <v>0</v>
          </cell>
          <cell r="AO974"/>
          <cell r="AP974"/>
          <cell r="AQ974"/>
          <cell r="AR974"/>
          <cell r="AS974"/>
          <cell r="AT974"/>
          <cell r="AU974"/>
          <cell r="AV974"/>
          <cell r="AW974"/>
          <cell r="AX974"/>
          <cell r="AY974"/>
          <cell r="AZ974"/>
          <cell r="BA974"/>
          <cell r="BB974"/>
          <cell r="BC974"/>
          <cell r="BD974"/>
          <cell r="BE974"/>
          <cell r="BF974"/>
          <cell r="BG974"/>
          <cell r="BH974"/>
          <cell r="BI974"/>
          <cell r="BJ974"/>
          <cell r="BK974"/>
          <cell r="BL974"/>
          <cell r="BM974"/>
          <cell r="BN974"/>
          <cell r="BO974"/>
          <cell r="BP974"/>
          <cell r="BQ974"/>
          <cell r="BR974"/>
          <cell r="BS974"/>
          <cell r="BT974"/>
          <cell r="BU974"/>
          <cell r="BV974"/>
          <cell r="BW974"/>
          <cell r="BX974"/>
          <cell r="BY974"/>
          <cell r="BZ974"/>
          <cell r="CA974"/>
          <cell r="CB974"/>
          <cell r="CC974"/>
          <cell r="CD974"/>
          <cell r="CE974"/>
          <cell r="CF974"/>
          <cell r="CG974"/>
          <cell r="CH974"/>
          <cell r="CI974"/>
          <cell r="CJ974"/>
          <cell r="CK974"/>
          <cell r="CL974"/>
          <cell r="CM974"/>
          <cell r="CN974"/>
          <cell r="CO974"/>
          <cell r="CP974"/>
          <cell r="CQ974"/>
          <cell r="CR974"/>
          <cell r="CS974"/>
          <cell r="CT974"/>
          <cell r="CU974"/>
          <cell r="CV974"/>
          <cell r="CW974"/>
          <cell r="CX974"/>
          <cell r="CY974"/>
          <cell r="CZ974"/>
          <cell r="DA974"/>
          <cell r="DB974"/>
          <cell r="DC974"/>
          <cell r="DD974"/>
          <cell r="DE974"/>
          <cell r="DF974"/>
          <cell r="DG974"/>
          <cell r="DH974"/>
          <cell r="DI974"/>
          <cell r="DJ974"/>
          <cell r="DK974"/>
          <cell r="DL974"/>
          <cell r="DM974"/>
          <cell r="DN974"/>
          <cell r="DO974"/>
          <cell r="DP974"/>
          <cell r="DQ974"/>
          <cell r="DR974"/>
          <cell r="DS974"/>
          <cell r="DT974"/>
          <cell r="DU974"/>
          <cell r="DV974"/>
          <cell r="DW974"/>
          <cell r="DX974"/>
          <cell r="DY974"/>
          <cell r="DZ974"/>
          <cell r="EA974"/>
          <cell r="EB974"/>
          <cell r="EC974"/>
          <cell r="ED974"/>
          <cell r="EE974"/>
          <cell r="EF974"/>
          <cell r="EG974"/>
          <cell r="EH974"/>
          <cell r="EI974"/>
          <cell r="EJ974"/>
          <cell r="EK974"/>
          <cell r="EL974"/>
          <cell r="EM974"/>
          <cell r="EN974"/>
          <cell r="EO974"/>
          <cell r="EP974"/>
          <cell r="EQ974"/>
          <cell r="ER974"/>
          <cell r="ES974"/>
          <cell r="ET974"/>
          <cell r="EU974" t="str">
            <v>$ -</v>
          </cell>
          <cell r="EV974"/>
          <cell r="EW974"/>
          <cell r="EX974"/>
          <cell r="EY974"/>
          <cell r="EZ974"/>
          <cell r="FA974"/>
          <cell r="FB974">
            <v>0</v>
          </cell>
          <cell r="FC974" t="str">
            <v>#¡VALOR!</v>
          </cell>
          <cell r="FD974">
            <v>0</v>
          </cell>
          <cell r="FE974" t="str">
            <v>$ 0</v>
          </cell>
          <cell r="FF974" t="str">
            <v>#¡VALOR!</v>
          </cell>
          <cell r="FG974" t="str">
            <v>#¡VALOR!</v>
          </cell>
          <cell r="FH974"/>
          <cell r="FI974"/>
          <cell r="FJ974" t="str">
            <v>#N/D</v>
          </cell>
          <cell r="FK974" t="str">
            <v>#N/D</v>
          </cell>
          <cell r="FL974" t="str">
            <v>$974</v>
          </cell>
          <cell r="FM974" t="str">
            <v>#N/D</v>
          </cell>
          <cell r="FN974" t="str">
            <v>#N/D</v>
          </cell>
          <cell r="FO974" t="str">
            <v>#N/D</v>
          </cell>
          <cell r="FP974" t="str">
            <v>#N/D</v>
          </cell>
          <cell r="FQ974" t="str">
            <v>#¡REF!</v>
          </cell>
          <cell r="FR974" t="str">
            <v>#N/D</v>
          </cell>
          <cell r="FS974"/>
          <cell r="FT974"/>
          <cell r="FU974"/>
          <cell r="FV974">
            <v>0</v>
          </cell>
          <cell r="FW974" t="str">
            <v>#N/D</v>
          </cell>
          <cell r="FX974"/>
          <cell r="FY974"/>
          <cell r="FZ974"/>
          <cell r="GA974"/>
          <cell r="GB974"/>
          <cell r="GC974"/>
        </row>
        <row r="975">
          <cell r="A975"/>
          <cell r="B975"/>
          <cell r="C975">
            <v>2025</v>
          </cell>
          <cell r="D975"/>
          <cell r="E975"/>
          <cell r="F975"/>
          <cell r="G975"/>
          <cell r="H975"/>
          <cell r="I975"/>
          <cell r="J975"/>
          <cell r="K975"/>
          <cell r="L975"/>
          <cell r="M975"/>
          <cell r="N975"/>
          <cell r="O975"/>
          <cell r="P975"/>
          <cell r="Q975"/>
          <cell r="R975"/>
          <cell r="S975"/>
          <cell r="T975"/>
          <cell r="U975"/>
          <cell r="V975"/>
          <cell r="W975"/>
          <cell r="X975"/>
          <cell r="Y975"/>
          <cell r="Z975"/>
          <cell r="AA975"/>
          <cell r="AB975"/>
          <cell r="AC975"/>
          <cell r="AD975"/>
          <cell r="AE975"/>
          <cell r="AF975"/>
          <cell r="AG975"/>
          <cell r="AH975"/>
          <cell r="AI975"/>
          <cell r="AJ975"/>
          <cell r="AK975"/>
          <cell r="AL975"/>
          <cell r="AM975" t="str">
            <v>#¡VALOR!</v>
          </cell>
          <cell r="AN975">
            <v>0</v>
          </cell>
          <cell r="AO975"/>
          <cell r="AP975"/>
          <cell r="AQ975"/>
          <cell r="AR975"/>
          <cell r="AS975"/>
          <cell r="AT975"/>
          <cell r="AU975"/>
          <cell r="AV975"/>
          <cell r="AW975"/>
          <cell r="AX975"/>
          <cell r="AY975"/>
          <cell r="AZ975"/>
          <cell r="BA975"/>
          <cell r="BB975"/>
          <cell r="BC975"/>
          <cell r="BD975"/>
          <cell r="BE975"/>
          <cell r="BF975"/>
          <cell r="BG975"/>
          <cell r="BH975"/>
          <cell r="BI975"/>
          <cell r="BJ975"/>
          <cell r="BK975"/>
          <cell r="BL975"/>
          <cell r="BM975"/>
          <cell r="BN975"/>
          <cell r="BO975"/>
          <cell r="BP975"/>
          <cell r="BQ975"/>
          <cell r="BR975"/>
          <cell r="BS975"/>
          <cell r="BT975"/>
          <cell r="BU975"/>
          <cell r="BV975"/>
          <cell r="BW975"/>
          <cell r="BX975"/>
          <cell r="BY975"/>
          <cell r="BZ975"/>
          <cell r="CA975"/>
          <cell r="CB975"/>
          <cell r="CC975"/>
          <cell r="CD975"/>
          <cell r="CE975"/>
          <cell r="CF975"/>
          <cell r="CG975"/>
          <cell r="CH975"/>
          <cell r="CI975"/>
          <cell r="CJ975"/>
          <cell r="CK975"/>
          <cell r="CL975"/>
          <cell r="CM975"/>
          <cell r="CN975"/>
          <cell r="CO975"/>
          <cell r="CP975"/>
          <cell r="CQ975"/>
          <cell r="CR975"/>
          <cell r="CS975"/>
          <cell r="CT975"/>
          <cell r="CU975"/>
          <cell r="CV975"/>
          <cell r="CW975"/>
          <cell r="CX975"/>
          <cell r="CY975"/>
          <cell r="CZ975"/>
          <cell r="DA975"/>
          <cell r="DB975"/>
          <cell r="DC975"/>
          <cell r="DD975"/>
          <cell r="DE975"/>
          <cell r="DF975"/>
          <cell r="DG975"/>
          <cell r="DH975"/>
          <cell r="DI975"/>
          <cell r="DJ975"/>
          <cell r="DK975"/>
          <cell r="DL975"/>
          <cell r="DM975"/>
          <cell r="DN975"/>
          <cell r="DO975"/>
          <cell r="DP975"/>
          <cell r="DQ975"/>
          <cell r="DR975"/>
          <cell r="DS975"/>
          <cell r="DT975"/>
          <cell r="DU975"/>
          <cell r="DV975"/>
          <cell r="DW975"/>
          <cell r="DX975"/>
          <cell r="DY975"/>
          <cell r="DZ975"/>
          <cell r="EA975"/>
          <cell r="EB975"/>
          <cell r="EC975"/>
          <cell r="ED975"/>
          <cell r="EE975"/>
          <cell r="EF975"/>
          <cell r="EG975"/>
          <cell r="EH975"/>
          <cell r="EI975"/>
          <cell r="EJ975"/>
          <cell r="EK975"/>
          <cell r="EL975"/>
          <cell r="EM975"/>
          <cell r="EN975"/>
          <cell r="EO975"/>
          <cell r="EP975"/>
          <cell r="EQ975"/>
          <cell r="ER975"/>
          <cell r="ES975"/>
          <cell r="ET975"/>
          <cell r="EU975" t="str">
            <v>$ -</v>
          </cell>
          <cell r="EV975"/>
          <cell r="EW975"/>
          <cell r="EX975"/>
          <cell r="EY975"/>
          <cell r="EZ975"/>
          <cell r="FA975"/>
          <cell r="FB975">
            <v>0</v>
          </cell>
          <cell r="FC975" t="str">
            <v>#¡VALOR!</v>
          </cell>
          <cell r="FD975">
            <v>0</v>
          </cell>
          <cell r="FE975" t="str">
            <v>$ 0</v>
          </cell>
          <cell r="FF975" t="str">
            <v>#¡VALOR!</v>
          </cell>
          <cell r="FG975" t="str">
            <v>#¡VALOR!</v>
          </cell>
          <cell r="FH975"/>
          <cell r="FI975"/>
          <cell r="FJ975" t="str">
            <v>#N/D</v>
          </cell>
          <cell r="FK975" t="str">
            <v>#N/D</v>
          </cell>
          <cell r="FL975" t="str">
            <v>$975</v>
          </cell>
          <cell r="FM975" t="str">
            <v>#N/D</v>
          </cell>
          <cell r="FN975" t="str">
            <v>#N/D</v>
          </cell>
          <cell r="FO975" t="str">
            <v>#N/D</v>
          </cell>
          <cell r="FP975" t="str">
            <v>#N/D</v>
          </cell>
          <cell r="FQ975" t="str">
            <v>#¡REF!</v>
          </cell>
          <cell r="FR975" t="str">
            <v>#N/D</v>
          </cell>
          <cell r="FS975"/>
          <cell r="FT975"/>
          <cell r="FU975"/>
          <cell r="FV975">
            <v>0</v>
          </cell>
          <cell r="FW975" t="str">
            <v>#N/D</v>
          </cell>
          <cell r="FX975"/>
          <cell r="FY975"/>
          <cell r="FZ975"/>
          <cell r="GA975"/>
          <cell r="GB975"/>
          <cell r="GC975"/>
        </row>
        <row r="976">
          <cell r="A976"/>
          <cell r="B976"/>
          <cell r="C976">
            <v>2025</v>
          </cell>
          <cell r="D976"/>
          <cell r="E976"/>
          <cell r="F976"/>
          <cell r="G976"/>
          <cell r="H976"/>
          <cell r="I976"/>
          <cell r="J976"/>
          <cell r="K976"/>
          <cell r="L976"/>
          <cell r="M976"/>
          <cell r="N976"/>
          <cell r="O976"/>
          <cell r="P976"/>
          <cell r="Q976"/>
          <cell r="R976"/>
          <cell r="S976"/>
          <cell r="T976"/>
          <cell r="U976"/>
          <cell r="V976"/>
          <cell r="W976"/>
          <cell r="X976"/>
          <cell r="Y976"/>
          <cell r="Z976"/>
          <cell r="AA976"/>
          <cell r="AB976"/>
          <cell r="AC976"/>
          <cell r="AD976"/>
          <cell r="AE976"/>
          <cell r="AF976"/>
          <cell r="AG976"/>
          <cell r="AH976"/>
          <cell r="AI976"/>
          <cell r="AJ976"/>
          <cell r="AK976"/>
          <cell r="AL976"/>
          <cell r="AM976" t="str">
            <v>#¡VALOR!</v>
          </cell>
          <cell r="AN976">
            <v>0</v>
          </cell>
          <cell r="AO976"/>
          <cell r="AP976"/>
          <cell r="AQ976"/>
          <cell r="AR976"/>
          <cell r="AS976"/>
          <cell r="AT976"/>
          <cell r="AU976"/>
          <cell r="AV976"/>
          <cell r="AW976"/>
          <cell r="AX976"/>
          <cell r="AY976"/>
          <cell r="AZ976"/>
          <cell r="BA976"/>
          <cell r="BB976"/>
          <cell r="BC976"/>
          <cell r="BD976"/>
          <cell r="BE976"/>
          <cell r="BF976"/>
          <cell r="BG976"/>
          <cell r="BH976"/>
          <cell r="BI976"/>
          <cell r="BJ976"/>
          <cell r="BK976"/>
          <cell r="BL976"/>
          <cell r="BM976"/>
          <cell r="BN976"/>
          <cell r="BO976"/>
          <cell r="BP976"/>
          <cell r="BQ976"/>
          <cell r="BR976"/>
          <cell r="BS976"/>
          <cell r="BT976"/>
          <cell r="BU976"/>
          <cell r="BV976"/>
          <cell r="BW976"/>
          <cell r="BX976"/>
          <cell r="BY976"/>
          <cell r="BZ976"/>
          <cell r="CA976"/>
          <cell r="CB976"/>
          <cell r="CC976"/>
          <cell r="CD976"/>
          <cell r="CE976"/>
          <cell r="CF976"/>
          <cell r="CG976"/>
          <cell r="CH976"/>
          <cell r="CI976"/>
          <cell r="CJ976"/>
          <cell r="CK976"/>
          <cell r="CL976"/>
          <cell r="CM976"/>
          <cell r="CN976"/>
          <cell r="CO976"/>
          <cell r="CP976"/>
          <cell r="CQ976"/>
          <cell r="CR976"/>
          <cell r="CS976"/>
          <cell r="CT976"/>
          <cell r="CU976"/>
          <cell r="CV976"/>
          <cell r="CW976"/>
          <cell r="CX976"/>
          <cell r="CY976"/>
          <cell r="CZ976"/>
          <cell r="DA976"/>
          <cell r="DB976"/>
          <cell r="DC976"/>
          <cell r="DD976"/>
          <cell r="DE976"/>
          <cell r="DF976"/>
          <cell r="DG976"/>
          <cell r="DH976"/>
          <cell r="DI976"/>
          <cell r="DJ976"/>
          <cell r="DK976"/>
          <cell r="DL976"/>
          <cell r="DM976"/>
          <cell r="DN976"/>
          <cell r="DO976"/>
          <cell r="DP976"/>
          <cell r="DQ976"/>
          <cell r="DR976"/>
          <cell r="DS976"/>
          <cell r="DT976"/>
          <cell r="DU976"/>
          <cell r="DV976"/>
          <cell r="DW976"/>
          <cell r="DX976"/>
          <cell r="DY976"/>
          <cell r="DZ976"/>
          <cell r="EA976"/>
          <cell r="EB976"/>
          <cell r="EC976"/>
          <cell r="ED976"/>
          <cell r="EE976"/>
          <cell r="EF976"/>
          <cell r="EG976"/>
          <cell r="EH976"/>
          <cell r="EI976"/>
          <cell r="EJ976"/>
          <cell r="EK976"/>
          <cell r="EL976"/>
          <cell r="EM976"/>
          <cell r="EN976"/>
          <cell r="EO976"/>
          <cell r="EP976"/>
          <cell r="EQ976"/>
          <cell r="ER976"/>
          <cell r="ES976"/>
          <cell r="ET976"/>
          <cell r="EU976" t="str">
            <v>$ -</v>
          </cell>
          <cell r="EV976"/>
          <cell r="EW976"/>
          <cell r="EX976"/>
          <cell r="EY976"/>
          <cell r="EZ976"/>
          <cell r="FA976"/>
          <cell r="FB976">
            <v>0</v>
          </cell>
          <cell r="FC976" t="str">
            <v>#¡VALOR!</v>
          </cell>
          <cell r="FD976">
            <v>0</v>
          </cell>
          <cell r="FE976" t="str">
            <v>$ 0</v>
          </cell>
          <cell r="FF976" t="str">
            <v>#¡VALOR!</v>
          </cell>
          <cell r="FG976" t="str">
            <v>#¡VALOR!</v>
          </cell>
          <cell r="FH976"/>
          <cell r="FI976"/>
          <cell r="FJ976" t="str">
            <v>#N/D</v>
          </cell>
          <cell r="FK976" t="str">
            <v>#N/D</v>
          </cell>
          <cell r="FL976" t="str">
            <v>$976</v>
          </cell>
          <cell r="FM976" t="str">
            <v>#N/D</v>
          </cell>
          <cell r="FN976" t="str">
            <v>#N/D</v>
          </cell>
          <cell r="FO976" t="str">
            <v>#N/D</v>
          </cell>
          <cell r="FP976" t="str">
            <v>#N/D</v>
          </cell>
          <cell r="FQ976" t="str">
            <v>#¡REF!</v>
          </cell>
          <cell r="FR976" t="str">
            <v>#N/D</v>
          </cell>
          <cell r="FS976"/>
          <cell r="FT976"/>
          <cell r="FU976"/>
          <cell r="FV976">
            <v>0</v>
          </cell>
          <cell r="FW976" t="str">
            <v>#N/D</v>
          </cell>
          <cell r="FX976"/>
          <cell r="FY976"/>
          <cell r="FZ976"/>
          <cell r="GA976"/>
          <cell r="GB976"/>
          <cell r="GC976"/>
        </row>
        <row r="977">
          <cell r="A977"/>
          <cell r="B977"/>
          <cell r="C977">
            <v>2025</v>
          </cell>
          <cell r="D977"/>
          <cell r="E977"/>
          <cell r="F977"/>
          <cell r="G977"/>
          <cell r="H977"/>
          <cell r="I977"/>
          <cell r="J977"/>
          <cell r="K977"/>
          <cell r="L977"/>
          <cell r="M977"/>
          <cell r="N977"/>
          <cell r="O977"/>
          <cell r="P977"/>
          <cell r="Q977"/>
          <cell r="R977"/>
          <cell r="S977"/>
          <cell r="T977"/>
          <cell r="U977"/>
          <cell r="V977"/>
          <cell r="W977"/>
          <cell r="X977"/>
          <cell r="Y977"/>
          <cell r="Z977"/>
          <cell r="AA977"/>
          <cell r="AB977"/>
          <cell r="AC977"/>
          <cell r="AD977"/>
          <cell r="AE977"/>
          <cell r="AF977"/>
          <cell r="AG977"/>
          <cell r="AH977"/>
          <cell r="AI977"/>
          <cell r="AJ977"/>
          <cell r="AK977"/>
          <cell r="AL977"/>
          <cell r="AM977" t="str">
            <v>#¡VALOR!</v>
          </cell>
          <cell r="AN977">
            <v>0</v>
          </cell>
          <cell r="AO977"/>
          <cell r="AP977"/>
          <cell r="AQ977"/>
          <cell r="AR977"/>
          <cell r="AS977"/>
          <cell r="AT977"/>
          <cell r="AU977"/>
          <cell r="AV977"/>
          <cell r="AW977"/>
          <cell r="AX977"/>
          <cell r="AY977"/>
          <cell r="AZ977"/>
          <cell r="BA977"/>
          <cell r="BB977"/>
          <cell r="BC977"/>
          <cell r="BD977"/>
          <cell r="BE977"/>
          <cell r="BF977"/>
          <cell r="BG977"/>
          <cell r="BH977"/>
          <cell r="BI977"/>
          <cell r="BJ977"/>
          <cell r="BK977"/>
          <cell r="BL977"/>
          <cell r="BM977"/>
          <cell r="BN977"/>
          <cell r="BO977"/>
          <cell r="BP977"/>
          <cell r="BQ977"/>
          <cell r="BR977"/>
          <cell r="BS977"/>
          <cell r="BT977"/>
          <cell r="BU977"/>
          <cell r="BV977"/>
          <cell r="BW977"/>
          <cell r="BX977"/>
          <cell r="BY977"/>
          <cell r="BZ977"/>
          <cell r="CA977"/>
          <cell r="CB977"/>
          <cell r="CC977"/>
          <cell r="CD977"/>
          <cell r="CE977"/>
          <cell r="CF977"/>
          <cell r="CG977"/>
          <cell r="CH977"/>
          <cell r="CI977"/>
          <cell r="CJ977"/>
          <cell r="CK977"/>
          <cell r="CL977"/>
          <cell r="CM977"/>
          <cell r="CN977"/>
          <cell r="CO977"/>
          <cell r="CP977"/>
          <cell r="CQ977"/>
          <cell r="CR977"/>
          <cell r="CS977"/>
          <cell r="CT977"/>
          <cell r="CU977"/>
          <cell r="CV977"/>
          <cell r="CW977"/>
          <cell r="CX977"/>
          <cell r="CY977"/>
          <cell r="CZ977"/>
          <cell r="DA977"/>
          <cell r="DB977"/>
          <cell r="DC977"/>
          <cell r="DD977"/>
          <cell r="DE977"/>
          <cell r="DF977"/>
          <cell r="DG977"/>
          <cell r="DH977"/>
          <cell r="DI977"/>
          <cell r="DJ977"/>
          <cell r="DK977"/>
          <cell r="DL977"/>
          <cell r="DM977"/>
          <cell r="DN977"/>
          <cell r="DO977"/>
          <cell r="DP977"/>
          <cell r="DQ977"/>
          <cell r="DR977"/>
          <cell r="DS977"/>
          <cell r="DT977"/>
          <cell r="DU977"/>
          <cell r="DV977"/>
          <cell r="DW977"/>
          <cell r="DX977"/>
          <cell r="DY977"/>
          <cell r="DZ977"/>
          <cell r="EA977"/>
          <cell r="EB977"/>
          <cell r="EC977"/>
          <cell r="ED977"/>
          <cell r="EE977"/>
          <cell r="EF977"/>
          <cell r="EG977"/>
          <cell r="EH977"/>
          <cell r="EI977"/>
          <cell r="EJ977"/>
          <cell r="EK977"/>
          <cell r="EL977"/>
          <cell r="EM977"/>
          <cell r="EN977"/>
          <cell r="EO977"/>
          <cell r="EP977"/>
          <cell r="EQ977"/>
          <cell r="ER977"/>
          <cell r="ES977"/>
          <cell r="ET977"/>
          <cell r="EU977" t="str">
            <v>$ -</v>
          </cell>
          <cell r="EV977"/>
          <cell r="EW977"/>
          <cell r="EX977"/>
          <cell r="EY977"/>
          <cell r="EZ977"/>
          <cell r="FA977"/>
          <cell r="FB977">
            <v>0</v>
          </cell>
          <cell r="FC977" t="str">
            <v>#¡VALOR!</v>
          </cell>
          <cell r="FD977">
            <v>0</v>
          </cell>
          <cell r="FE977" t="str">
            <v>$ 0</v>
          </cell>
          <cell r="FF977" t="str">
            <v>#¡VALOR!</v>
          </cell>
          <cell r="FG977" t="str">
            <v>#¡VALOR!</v>
          </cell>
          <cell r="FH977"/>
          <cell r="FI977"/>
          <cell r="FJ977" t="str">
            <v>#N/D</v>
          </cell>
          <cell r="FK977" t="str">
            <v>#N/D</v>
          </cell>
          <cell r="FL977" t="str">
            <v>$977</v>
          </cell>
          <cell r="FM977" t="str">
            <v>#N/D</v>
          </cell>
          <cell r="FN977" t="str">
            <v>#N/D</v>
          </cell>
          <cell r="FO977" t="str">
            <v>#N/D</v>
          </cell>
          <cell r="FP977" t="str">
            <v>#N/D</v>
          </cell>
          <cell r="FQ977" t="str">
            <v>#¡REF!</v>
          </cell>
          <cell r="FR977" t="str">
            <v>#N/D</v>
          </cell>
          <cell r="FS977"/>
          <cell r="FT977"/>
          <cell r="FU977"/>
          <cell r="FV977">
            <v>0</v>
          </cell>
          <cell r="FW977" t="str">
            <v>#N/D</v>
          </cell>
          <cell r="FX977"/>
          <cell r="FY977"/>
          <cell r="FZ977"/>
          <cell r="GA977"/>
          <cell r="GB977"/>
          <cell r="GC977"/>
        </row>
        <row r="978">
          <cell r="A978"/>
          <cell r="B978"/>
          <cell r="C978">
            <v>2025</v>
          </cell>
          <cell r="D978"/>
          <cell r="E978"/>
          <cell r="F978"/>
          <cell r="G978"/>
          <cell r="H978"/>
          <cell r="I978"/>
          <cell r="J978"/>
          <cell r="K978"/>
          <cell r="L978"/>
          <cell r="M978"/>
          <cell r="N978"/>
          <cell r="O978"/>
          <cell r="P978"/>
          <cell r="Q978"/>
          <cell r="R978"/>
          <cell r="S978"/>
          <cell r="T978"/>
          <cell r="U978"/>
          <cell r="V978"/>
          <cell r="W978"/>
          <cell r="X978"/>
          <cell r="Y978"/>
          <cell r="Z978"/>
          <cell r="AA978"/>
          <cell r="AB978"/>
          <cell r="AC978"/>
          <cell r="AD978"/>
          <cell r="AE978"/>
          <cell r="AF978"/>
          <cell r="AG978"/>
          <cell r="AH978"/>
          <cell r="AI978"/>
          <cell r="AJ978"/>
          <cell r="AK978"/>
          <cell r="AL978"/>
          <cell r="AM978" t="str">
            <v>#¡VALOR!</v>
          </cell>
          <cell r="AN978">
            <v>0</v>
          </cell>
          <cell r="AO978"/>
          <cell r="AP978"/>
          <cell r="AQ978"/>
          <cell r="AR978"/>
          <cell r="AS978"/>
          <cell r="AT978"/>
          <cell r="AU978"/>
          <cell r="AV978"/>
          <cell r="AW978"/>
          <cell r="AX978"/>
          <cell r="AY978"/>
          <cell r="AZ978"/>
          <cell r="BA978"/>
          <cell r="BB978"/>
          <cell r="BC978"/>
          <cell r="BD978"/>
          <cell r="BE978"/>
          <cell r="BF978"/>
          <cell r="BG978"/>
          <cell r="BH978"/>
          <cell r="BI978"/>
          <cell r="BJ978"/>
          <cell r="BK978"/>
          <cell r="BL978"/>
          <cell r="BM978"/>
          <cell r="BN978"/>
          <cell r="BO978"/>
          <cell r="BP978"/>
          <cell r="BQ978"/>
          <cell r="BR978"/>
          <cell r="BS978"/>
          <cell r="BT978"/>
          <cell r="BU978"/>
          <cell r="BV978"/>
          <cell r="BW978"/>
          <cell r="BX978"/>
          <cell r="BY978"/>
          <cell r="BZ978"/>
          <cell r="CA978"/>
          <cell r="CB978"/>
          <cell r="CC978"/>
          <cell r="CD978"/>
          <cell r="CE978"/>
          <cell r="CF978"/>
          <cell r="CG978"/>
          <cell r="CH978"/>
          <cell r="CI978"/>
          <cell r="CJ978"/>
          <cell r="CK978"/>
          <cell r="CL978"/>
          <cell r="CM978"/>
          <cell r="CN978"/>
          <cell r="CO978"/>
          <cell r="CP978"/>
          <cell r="CQ978"/>
          <cell r="CR978"/>
          <cell r="CS978"/>
          <cell r="CT978"/>
          <cell r="CU978"/>
          <cell r="CV978"/>
          <cell r="CW978"/>
          <cell r="CX978"/>
          <cell r="CY978"/>
          <cell r="CZ978"/>
          <cell r="DA978"/>
          <cell r="DB978"/>
          <cell r="DC978"/>
          <cell r="DD978"/>
          <cell r="DE978"/>
          <cell r="DF978"/>
          <cell r="DG978"/>
          <cell r="DH978"/>
          <cell r="DI978"/>
          <cell r="DJ978"/>
          <cell r="DK978"/>
          <cell r="DL978"/>
          <cell r="DM978"/>
          <cell r="DN978"/>
          <cell r="DO978"/>
          <cell r="DP978"/>
          <cell r="DQ978"/>
          <cell r="DR978"/>
          <cell r="DS978"/>
          <cell r="DT978"/>
          <cell r="DU978"/>
          <cell r="DV978"/>
          <cell r="DW978"/>
          <cell r="DX978"/>
          <cell r="DY978"/>
          <cell r="DZ978"/>
          <cell r="EA978"/>
          <cell r="EB978"/>
          <cell r="EC978"/>
          <cell r="ED978"/>
          <cell r="EE978"/>
          <cell r="EF978"/>
          <cell r="EG978"/>
          <cell r="EH978"/>
          <cell r="EI978"/>
          <cell r="EJ978"/>
          <cell r="EK978"/>
          <cell r="EL978"/>
          <cell r="EM978"/>
          <cell r="EN978"/>
          <cell r="EO978"/>
          <cell r="EP978"/>
          <cell r="EQ978"/>
          <cell r="ER978"/>
          <cell r="ES978"/>
          <cell r="ET978"/>
          <cell r="EU978" t="str">
            <v>$ -</v>
          </cell>
          <cell r="EV978"/>
          <cell r="EW978"/>
          <cell r="EX978"/>
          <cell r="EY978"/>
          <cell r="EZ978"/>
          <cell r="FA978"/>
          <cell r="FB978">
            <v>0</v>
          </cell>
          <cell r="FC978" t="str">
            <v>#¡VALOR!</v>
          </cell>
          <cell r="FD978">
            <v>0</v>
          </cell>
          <cell r="FE978" t="str">
            <v>$ 0</v>
          </cell>
          <cell r="FF978" t="str">
            <v>#¡VALOR!</v>
          </cell>
          <cell r="FG978" t="str">
            <v>#¡VALOR!</v>
          </cell>
          <cell r="FH978"/>
          <cell r="FI978"/>
          <cell r="FJ978" t="str">
            <v>#N/D</v>
          </cell>
          <cell r="FK978" t="str">
            <v>#N/D</v>
          </cell>
          <cell r="FL978" t="str">
            <v>$978</v>
          </cell>
          <cell r="FM978" t="str">
            <v>#N/D</v>
          </cell>
          <cell r="FN978" t="str">
            <v>#N/D</v>
          </cell>
          <cell r="FO978" t="str">
            <v>#N/D</v>
          </cell>
          <cell r="FP978" t="str">
            <v>#N/D</v>
          </cell>
          <cell r="FQ978" t="str">
            <v>#¡REF!</v>
          </cell>
          <cell r="FR978" t="str">
            <v>#N/D</v>
          </cell>
          <cell r="FS978"/>
          <cell r="FT978"/>
          <cell r="FU978"/>
          <cell r="FV978">
            <v>0</v>
          </cell>
          <cell r="FW978" t="str">
            <v>#N/D</v>
          </cell>
          <cell r="FX978"/>
          <cell r="FY978"/>
          <cell r="FZ978"/>
          <cell r="GA978"/>
          <cell r="GB978"/>
          <cell r="GC978"/>
        </row>
        <row r="979">
          <cell r="A979"/>
          <cell r="B979"/>
          <cell r="C979">
            <v>2025</v>
          </cell>
          <cell r="D979"/>
          <cell r="E979"/>
          <cell r="F979"/>
          <cell r="G979"/>
          <cell r="H979"/>
          <cell r="I979"/>
          <cell r="J979"/>
          <cell r="K979"/>
          <cell r="L979"/>
          <cell r="M979"/>
          <cell r="N979"/>
          <cell r="O979"/>
          <cell r="P979"/>
          <cell r="Q979"/>
          <cell r="R979"/>
          <cell r="S979"/>
          <cell r="T979"/>
          <cell r="U979"/>
          <cell r="V979"/>
          <cell r="W979"/>
          <cell r="X979"/>
          <cell r="Y979"/>
          <cell r="Z979"/>
          <cell r="AA979"/>
          <cell r="AB979"/>
          <cell r="AC979"/>
          <cell r="AD979"/>
          <cell r="AE979"/>
          <cell r="AF979"/>
          <cell r="AG979"/>
          <cell r="AH979"/>
          <cell r="AI979"/>
          <cell r="AJ979"/>
          <cell r="AK979"/>
          <cell r="AL979"/>
          <cell r="AM979" t="str">
            <v>#¡VALOR!</v>
          </cell>
          <cell r="AN979">
            <v>0</v>
          </cell>
          <cell r="AO979"/>
          <cell r="AP979"/>
          <cell r="AQ979"/>
          <cell r="AR979"/>
          <cell r="AS979"/>
          <cell r="AT979"/>
          <cell r="AU979"/>
          <cell r="AV979"/>
          <cell r="AW979"/>
          <cell r="AX979"/>
          <cell r="AY979"/>
          <cell r="AZ979"/>
          <cell r="BA979"/>
          <cell r="BB979"/>
          <cell r="BC979"/>
          <cell r="BD979"/>
          <cell r="BE979"/>
          <cell r="BF979"/>
          <cell r="BG979"/>
          <cell r="BH979"/>
          <cell r="BI979"/>
          <cell r="BJ979"/>
          <cell r="BK979"/>
          <cell r="BL979"/>
          <cell r="BM979"/>
          <cell r="BN979"/>
          <cell r="BO979"/>
          <cell r="BP979"/>
          <cell r="BQ979"/>
          <cell r="BR979"/>
          <cell r="BS979"/>
          <cell r="BT979"/>
          <cell r="BU979"/>
          <cell r="BV979"/>
          <cell r="BW979"/>
          <cell r="BX979"/>
          <cell r="BY979"/>
          <cell r="BZ979"/>
          <cell r="CA979"/>
          <cell r="CB979"/>
          <cell r="CC979"/>
          <cell r="CD979"/>
          <cell r="CE979"/>
          <cell r="CF979"/>
          <cell r="CG979"/>
          <cell r="CH979"/>
          <cell r="CI979"/>
          <cell r="CJ979"/>
          <cell r="CK979"/>
          <cell r="CL979"/>
          <cell r="CM979"/>
          <cell r="CN979"/>
          <cell r="CO979"/>
          <cell r="CP979"/>
          <cell r="CQ979"/>
          <cell r="CR979"/>
          <cell r="CS979"/>
          <cell r="CT979"/>
          <cell r="CU979"/>
          <cell r="CV979"/>
          <cell r="CW979"/>
          <cell r="CX979"/>
          <cell r="CY979"/>
          <cell r="CZ979"/>
          <cell r="DA979"/>
          <cell r="DB979"/>
          <cell r="DC979"/>
          <cell r="DD979"/>
          <cell r="DE979"/>
          <cell r="DF979"/>
          <cell r="DG979"/>
          <cell r="DH979"/>
          <cell r="DI979"/>
          <cell r="DJ979"/>
          <cell r="DK979"/>
          <cell r="DL979"/>
          <cell r="DM979"/>
          <cell r="DN979"/>
          <cell r="DO979"/>
          <cell r="DP979"/>
          <cell r="DQ979"/>
          <cell r="DR979"/>
          <cell r="DS979"/>
          <cell r="DT979"/>
          <cell r="DU979"/>
          <cell r="DV979"/>
          <cell r="DW979"/>
          <cell r="DX979"/>
          <cell r="DY979"/>
          <cell r="DZ979"/>
          <cell r="EA979"/>
          <cell r="EB979"/>
          <cell r="EC979"/>
          <cell r="ED979"/>
          <cell r="EE979"/>
          <cell r="EF979"/>
          <cell r="EG979"/>
          <cell r="EH979"/>
          <cell r="EI979"/>
          <cell r="EJ979"/>
          <cell r="EK979"/>
          <cell r="EL979"/>
          <cell r="EM979"/>
          <cell r="EN979"/>
          <cell r="EO979"/>
          <cell r="EP979"/>
          <cell r="EQ979"/>
          <cell r="ER979"/>
          <cell r="ES979"/>
          <cell r="ET979"/>
          <cell r="EU979" t="str">
            <v>$ -</v>
          </cell>
          <cell r="EV979"/>
          <cell r="EW979"/>
          <cell r="EX979"/>
          <cell r="EY979"/>
          <cell r="EZ979"/>
          <cell r="FA979"/>
          <cell r="FB979">
            <v>0</v>
          </cell>
          <cell r="FC979" t="str">
            <v>#¡VALOR!</v>
          </cell>
          <cell r="FD979">
            <v>0</v>
          </cell>
          <cell r="FE979" t="str">
            <v>$ 0</v>
          </cell>
          <cell r="FF979" t="str">
            <v>#¡VALOR!</v>
          </cell>
          <cell r="FG979" t="str">
            <v>#¡VALOR!</v>
          </cell>
          <cell r="FH979"/>
          <cell r="FI979"/>
          <cell r="FJ979" t="str">
            <v>#N/D</v>
          </cell>
          <cell r="FK979" t="str">
            <v>#N/D</v>
          </cell>
          <cell r="FL979" t="str">
            <v>$979</v>
          </cell>
          <cell r="FM979" t="str">
            <v>#N/D</v>
          </cell>
          <cell r="FN979" t="str">
            <v>#N/D</v>
          </cell>
          <cell r="FO979" t="str">
            <v>#N/D</v>
          </cell>
          <cell r="FP979" t="str">
            <v>#N/D</v>
          </cell>
          <cell r="FQ979" t="str">
            <v>#¡REF!</v>
          </cell>
          <cell r="FR979" t="str">
            <v>#N/D</v>
          </cell>
          <cell r="FS979"/>
          <cell r="FT979"/>
          <cell r="FU979"/>
          <cell r="FV979">
            <v>0</v>
          </cell>
          <cell r="FW979" t="str">
            <v>#N/D</v>
          </cell>
          <cell r="FX979"/>
          <cell r="FY979"/>
          <cell r="FZ979"/>
          <cell r="GA979"/>
          <cell r="GB979"/>
          <cell r="GC979"/>
        </row>
        <row r="980">
          <cell r="A980"/>
          <cell r="B980"/>
          <cell r="C980">
            <v>2025</v>
          </cell>
          <cell r="D980"/>
          <cell r="E980"/>
          <cell r="F980"/>
          <cell r="G980"/>
          <cell r="H980"/>
          <cell r="I980"/>
          <cell r="J980"/>
          <cell r="K980"/>
          <cell r="L980"/>
          <cell r="M980"/>
          <cell r="N980"/>
          <cell r="O980"/>
          <cell r="P980"/>
          <cell r="Q980"/>
          <cell r="R980"/>
          <cell r="S980"/>
          <cell r="T980"/>
          <cell r="U980"/>
          <cell r="V980"/>
          <cell r="W980"/>
          <cell r="X980"/>
          <cell r="Y980"/>
          <cell r="Z980"/>
          <cell r="AA980"/>
          <cell r="AB980"/>
          <cell r="AC980"/>
          <cell r="AD980"/>
          <cell r="AE980"/>
          <cell r="AF980"/>
          <cell r="AG980"/>
          <cell r="AH980"/>
          <cell r="AI980"/>
          <cell r="AJ980"/>
          <cell r="AK980"/>
          <cell r="AL980"/>
          <cell r="AM980" t="str">
            <v>#¡VALOR!</v>
          </cell>
          <cell r="AN980">
            <v>0</v>
          </cell>
          <cell r="AO980"/>
          <cell r="AP980"/>
          <cell r="AQ980"/>
          <cell r="AR980"/>
          <cell r="AS980"/>
          <cell r="AT980"/>
          <cell r="AU980"/>
          <cell r="AV980"/>
          <cell r="AW980"/>
          <cell r="AX980"/>
          <cell r="AY980"/>
          <cell r="AZ980"/>
          <cell r="BA980"/>
          <cell r="BB980"/>
          <cell r="BC980"/>
          <cell r="BD980"/>
          <cell r="BE980"/>
          <cell r="BF980"/>
          <cell r="BG980"/>
          <cell r="BH980"/>
          <cell r="BI980"/>
          <cell r="BJ980"/>
          <cell r="BK980"/>
          <cell r="BL980"/>
          <cell r="BM980"/>
          <cell r="BN980"/>
          <cell r="BO980"/>
          <cell r="BP980"/>
          <cell r="BQ980"/>
          <cell r="BR980"/>
          <cell r="BS980"/>
          <cell r="BT980"/>
          <cell r="BU980"/>
          <cell r="BV980"/>
          <cell r="BW980"/>
          <cell r="BX980"/>
          <cell r="BY980"/>
          <cell r="BZ980"/>
          <cell r="CA980"/>
          <cell r="CB980"/>
          <cell r="CC980"/>
          <cell r="CD980"/>
          <cell r="CE980"/>
          <cell r="CF980"/>
          <cell r="CG980"/>
          <cell r="CH980"/>
          <cell r="CI980"/>
          <cell r="CJ980"/>
          <cell r="CK980"/>
          <cell r="CL980"/>
          <cell r="CM980"/>
          <cell r="CN980"/>
          <cell r="CO980"/>
          <cell r="CP980"/>
          <cell r="CQ980"/>
          <cell r="CR980"/>
          <cell r="CS980"/>
          <cell r="CT980"/>
          <cell r="CU980"/>
          <cell r="CV980"/>
          <cell r="CW980"/>
          <cell r="CX980"/>
          <cell r="CY980"/>
          <cell r="CZ980"/>
          <cell r="DA980"/>
          <cell r="DB980"/>
          <cell r="DC980"/>
          <cell r="DD980"/>
          <cell r="DE980"/>
          <cell r="DF980"/>
          <cell r="DG980"/>
          <cell r="DH980"/>
          <cell r="DI980"/>
          <cell r="DJ980"/>
          <cell r="DK980"/>
          <cell r="DL980"/>
          <cell r="DM980"/>
          <cell r="DN980"/>
          <cell r="DO980"/>
          <cell r="DP980"/>
          <cell r="DQ980"/>
          <cell r="DR980"/>
          <cell r="DS980"/>
          <cell r="DT980"/>
          <cell r="DU980"/>
          <cell r="DV980"/>
          <cell r="DW980"/>
          <cell r="DX980"/>
          <cell r="DY980"/>
          <cell r="DZ980"/>
          <cell r="EA980"/>
          <cell r="EB980"/>
          <cell r="EC980"/>
          <cell r="ED980"/>
          <cell r="EE980"/>
          <cell r="EF980"/>
          <cell r="EG980"/>
          <cell r="EH980"/>
          <cell r="EI980"/>
          <cell r="EJ980"/>
          <cell r="EK980"/>
          <cell r="EL980"/>
          <cell r="EM980"/>
          <cell r="EN980"/>
          <cell r="EO980"/>
          <cell r="EP980"/>
          <cell r="EQ980"/>
          <cell r="ER980"/>
          <cell r="ES980"/>
          <cell r="ET980"/>
          <cell r="EU980" t="str">
            <v>$ -</v>
          </cell>
          <cell r="EV980"/>
          <cell r="EW980"/>
          <cell r="EX980"/>
          <cell r="EY980"/>
          <cell r="EZ980"/>
          <cell r="FA980"/>
          <cell r="FB980">
            <v>0</v>
          </cell>
          <cell r="FC980" t="str">
            <v>#¡VALOR!</v>
          </cell>
          <cell r="FD980">
            <v>0</v>
          </cell>
          <cell r="FE980" t="str">
            <v>$ 0</v>
          </cell>
          <cell r="FF980" t="str">
            <v>#¡VALOR!</v>
          </cell>
          <cell r="FG980" t="str">
            <v>#¡VALOR!</v>
          </cell>
          <cell r="FH980"/>
          <cell r="FI980"/>
          <cell r="FJ980" t="str">
            <v>#N/D</v>
          </cell>
          <cell r="FK980" t="str">
            <v>#N/D</v>
          </cell>
          <cell r="FL980" t="str">
            <v>$980</v>
          </cell>
          <cell r="FM980" t="str">
            <v>#N/D</v>
          </cell>
          <cell r="FN980" t="str">
            <v>#N/D</v>
          </cell>
          <cell r="FO980" t="str">
            <v>#N/D</v>
          </cell>
          <cell r="FP980" t="str">
            <v>#N/D</v>
          </cell>
          <cell r="FQ980" t="str">
            <v>#¡REF!</v>
          </cell>
          <cell r="FR980" t="str">
            <v>#N/D</v>
          </cell>
          <cell r="FS980"/>
          <cell r="FT980"/>
          <cell r="FU980"/>
          <cell r="FV980">
            <v>0</v>
          </cell>
          <cell r="FW980" t="str">
            <v>#N/D</v>
          </cell>
          <cell r="FX980"/>
          <cell r="FY980"/>
          <cell r="FZ980"/>
          <cell r="GA980"/>
          <cell r="GB980"/>
          <cell r="GC980"/>
        </row>
        <row r="981">
          <cell r="A981"/>
          <cell r="B981"/>
          <cell r="C981">
            <v>2025</v>
          </cell>
          <cell r="D981"/>
          <cell r="E981"/>
          <cell r="F981"/>
          <cell r="G981"/>
          <cell r="H981"/>
          <cell r="I981"/>
          <cell r="J981"/>
          <cell r="K981"/>
          <cell r="L981"/>
          <cell r="M981"/>
          <cell r="N981"/>
          <cell r="O981"/>
          <cell r="P981"/>
          <cell r="Q981"/>
          <cell r="R981"/>
          <cell r="S981"/>
          <cell r="T981"/>
          <cell r="U981"/>
          <cell r="V981"/>
          <cell r="W981"/>
          <cell r="X981"/>
          <cell r="Y981"/>
          <cell r="Z981"/>
          <cell r="AA981"/>
          <cell r="AB981"/>
          <cell r="AC981"/>
          <cell r="AD981"/>
          <cell r="AE981"/>
          <cell r="AF981"/>
          <cell r="AG981"/>
          <cell r="AH981"/>
          <cell r="AI981"/>
          <cell r="AJ981"/>
          <cell r="AK981"/>
          <cell r="AL981"/>
          <cell r="AM981" t="str">
            <v>#¡VALOR!</v>
          </cell>
          <cell r="AN981">
            <v>0</v>
          </cell>
          <cell r="AO981"/>
          <cell r="AP981"/>
          <cell r="AQ981"/>
          <cell r="AR981"/>
          <cell r="AS981"/>
          <cell r="AT981"/>
          <cell r="AU981"/>
          <cell r="AV981"/>
          <cell r="AW981"/>
          <cell r="AX981"/>
          <cell r="AY981"/>
          <cell r="AZ981"/>
          <cell r="BA981"/>
          <cell r="BB981"/>
          <cell r="BC981"/>
          <cell r="BD981"/>
          <cell r="BE981"/>
          <cell r="BF981"/>
          <cell r="BG981"/>
          <cell r="BH981"/>
          <cell r="BI981"/>
          <cell r="BJ981"/>
          <cell r="BK981"/>
          <cell r="BL981"/>
          <cell r="BM981"/>
          <cell r="BN981"/>
          <cell r="BO981"/>
          <cell r="BP981"/>
          <cell r="BQ981"/>
          <cell r="BR981"/>
          <cell r="BS981"/>
          <cell r="BT981"/>
          <cell r="BU981"/>
          <cell r="BV981"/>
          <cell r="BW981"/>
          <cell r="BX981"/>
          <cell r="BY981"/>
          <cell r="BZ981"/>
          <cell r="CA981"/>
          <cell r="CB981"/>
          <cell r="CC981"/>
          <cell r="CD981"/>
          <cell r="CE981"/>
          <cell r="CF981"/>
          <cell r="CG981"/>
          <cell r="CH981"/>
          <cell r="CI981"/>
          <cell r="CJ981"/>
          <cell r="CK981"/>
          <cell r="CL981"/>
          <cell r="CM981"/>
          <cell r="CN981"/>
          <cell r="CO981"/>
          <cell r="CP981"/>
          <cell r="CQ981"/>
          <cell r="CR981"/>
          <cell r="CS981"/>
          <cell r="CT981"/>
          <cell r="CU981"/>
          <cell r="CV981"/>
          <cell r="CW981"/>
          <cell r="CX981"/>
          <cell r="CY981"/>
          <cell r="CZ981"/>
          <cell r="DA981"/>
          <cell r="DB981"/>
          <cell r="DC981"/>
          <cell r="DD981"/>
          <cell r="DE981"/>
          <cell r="DF981"/>
          <cell r="DG981"/>
          <cell r="DH981"/>
          <cell r="DI981"/>
          <cell r="DJ981"/>
          <cell r="DK981"/>
          <cell r="DL981"/>
          <cell r="DM981"/>
          <cell r="DN981"/>
          <cell r="DO981"/>
          <cell r="DP981"/>
          <cell r="DQ981"/>
          <cell r="DR981"/>
          <cell r="DS981"/>
          <cell r="DT981"/>
          <cell r="DU981"/>
          <cell r="DV981"/>
          <cell r="DW981"/>
          <cell r="DX981"/>
          <cell r="DY981"/>
          <cell r="DZ981"/>
          <cell r="EA981"/>
          <cell r="EB981"/>
          <cell r="EC981"/>
          <cell r="ED981"/>
          <cell r="EE981"/>
          <cell r="EF981"/>
          <cell r="EG981"/>
          <cell r="EH981"/>
          <cell r="EI981"/>
          <cell r="EJ981"/>
          <cell r="EK981"/>
          <cell r="EL981"/>
          <cell r="EM981"/>
          <cell r="EN981"/>
          <cell r="EO981"/>
          <cell r="EP981"/>
          <cell r="EQ981"/>
          <cell r="ER981"/>
          <cell r="ES981"/>
          <cell r="ET981"/>
          <cell r="EU981" t="str">
            <v>$ -</v>
          </cell>
          <cell r="EV981"/>
          <cell r="EW981"/>
          <cell r="EX981"/>
          <cell r="EY981"/>
          <cell r="EZ981"/>
          <cell r="FA981"/>
          <cell r="FB981">
            <v>0</v>
          </cell>
          <cell r="FC981" t="str">
            <v>#¡VALOR!</v>
          </cell>
          <cell r="FD981">
            <v>0</v>
          </cell>
          <cell r="FE981" t="str">
            <v>$ 0</v>
          </cell>
          <cell r="FF981" t="str">
            <v>#¡VALOR!</v>
          </cell>
          <cell r="FG981" t="str">
            <v>#¡VALOR!</v>
          </cell>
          <cell r="FH981"/>
          <cell r="FI981"/>
          <cell r="FJ981" t="str">
            <v>#N/D</v>
          </cell>
          <cell r="FK981" t="str">
            <v>#N/D</v>
          </cell>
          <cell r="FL981" t="str">
            <v>$981</v>
          </cell>
          <cell r="FM981" t="str">
            <v>#N/D</v>
          </cell>
          <cell r="FN981" t="str">
            <v>#N/D</v>
          </cell>
          <cell r="FO981" t="str">
            <v>#N/D</v>
          </cell>
          <cell r="FP981" t="str">
            <v>#N/D</v>
          </cell>
          <cell r="FQ981" t="str">
            <v>#¡REF!</v>
          </cell>
          <cell r="FR981" t="str">
            <v>#N/D</v>
          </cell>
          <cell r="FS981"/>
          <cell r="FT981"/>
          <cell r="FU981"/>
          <cell r="FV981">
            <v>0</v>
          </cell>
          <cell r="FW981" t="str">
            <v>#N/D</v>
          </cell>
          <cell r="FX981"/>
          <cell r="FY981"/>
          <cell r="FZ981"/>
          <cell r="GA981"/>
          <cell r="GB981"/>
          <cell r="GC981"/>
        </row>
        <row r="982">
          <cell r="A982"/>
          <cell r="B982"/>
          <cell r="C982">
            <v>2025</v>
          </cell>
          <cell r="D982"/>
          <cell r="E982"/>
          <cell r="F982"/>
          <cell r="G982"/>
          <cell r="H982"/>
          <cell r="I982"/>
          <cell r="J982"/>
          <cell r="K982"/>
          <cell r="L982"/>
          <cell r="M982"/>
          <cell r="N982"/>
          <cell r="O982"/>
          <cell r="P982"/>
          <cell r="Q982"/>
          <cell r="R982"/>
          <cell r="S982"/>
          <cell r="T982"/>
          <cell r="U982"/>
          <cell r="V982"/>
          <cell r="W982"/>
          <cell r="X982"/>
          <cell r="Y982"/>
          <cell r="Z982"/>
          <cell r="AA982"/>
          <cell r="AB982"/>
          <cell r="AC982"/>
          <cell r="AD982"/>
          <cell r="AE982"/>
          <cell r="AF982"/>
          <cell r="AG982"/>
          <cell r="AH982"/>
          <cell r="AI982"/>
          <cell r="AJ982"/>
          <cell r="AK982"/>
          <cell r="AL982"/>
          <cell r="AM982" t="str">
            <v>#¡VALOR!</v>
          </cell>
          <cell r="AN982">
            <v>0</v>
          </cell>
          <cell r="AO982"/>
          <cell r="AP982"/>
          <cell r="AQ982"/>
          <cell r="AR982"/>
          <cell r="AS982"/>
          <cell r="AT982"/>
          <cell r="AU982"/>
          <cell r="AV982"/>
          <cell r="AW982"/>
          <cell r="AX982"/>
          <cell r="AY982"/>
          <cell r="AZ982"/>
          <cell r="BA982"/>
          <cell r="BB982"/>
          <cell r="BC982"/>
          <cell r="BD982"/>
          <cell r="BE982"/>
          <cell r="BF982"/>
          <cell r="BG982"/>
          <cell r="BH982"/>
          <cell r="BI982"/>
          <cell r="BJ982"/>
          <cell r="BK982"/>
          <cell r="BL982"/>
          <cell r="BM982"/>
          <cell r="BN982"/>
          <cell r="BO982"/>
          <cell r="BP982"/>
          <cell r="BQ982"/>
          <cell r="BR982"/>
          <cell r="BS982"/>
          <cell r="BT982"/>
          <cell r="BU982"/>
          <cell r="BV982"/>
          <cell r="BW982"/>
          <cell r="BX982"/>
          <cell r="BY982"/>
          <cell r="BZ982"/>
          <cell r="CA982"/>
          <cell r="CB982"/>
          <cell r="CC982"/>
          <cell r="CD982"/>
          <cell r="CE982"/>
          <cell r="CF982"/>
          <cell r="CG982"/>
          <cell r="CH982"/>
          <cell r="CI982"/>
          <cell r="CJ982"/>
          <cell r="CK982"/>
          <cell r="CL982"/>
          <cell r="CM982"/>
          <cell r="CN982"/>
          <cell r="CO982"/>
          <cell r="CP982"/>
          <cell r="CQ982"/>
          <cell r="CR982"/>
          <cell r="CS982"/>
          <cell r="CT982"/>
          <cell r="CU982"/>
          <cell r="CV982"/>
          <cell r="CW982"/>
          <cell r="CX982"/>
          <cell r="CY982"/>
          <cell r="CZ982"/>
          <cell r="DA982"/>
          <cell r="DB982"/>
          <cell r="DC982"/>
          <cell r="DD982"/>
          <cell r="DE982"/>
          <cell r="DF982"/>
          <cell r="DG982"/>
          <cell r="DH982"/>
          <cell r="DI982"/>
          <cell r="DJ982"/>
          <cell r="DK982"/>
          <cell r="DL982"/>
          <cell r="DM982"/>
          <cell r="DN982"/>
          <cell r="DO982"/>
          <cell r="DP982"/>
          <cell r="DQ982"/>
          <cell r="DR982"/>
          <cell r="DS982"/>
          <cell r="DT982"/>
          <cell r="DU982"/>
          <cell r="DV982"/>
          <cell r="DW982"/>
          <cell r="DX982"/>
          <cell r="DY982"/>
          <cell r="DZ982"/>
          <cell r="EA982"/>
          <cell r="EB982"/>
          <cell r="EC982"/>
          <cell r="ED982"/>
          <cell r="EE982"/>
          <cell r="EF982"/>
          <cell r="EG982"/>
          <cell r="EH982"/>
          <cell r="EI982"/>
          <cell r="EJ982"/>
          <cell r="EK982"/>
          <cell r="EL982"/>
          <cell r="EM982"/>
          <cell r="EN982"/>
          <cell r="EO982"/>
          <cell r="EP982"/>
          <cell r="EQ982"/>
          <cell r="ER982"/>
          <cell r="ES982"/>
          <cell r="ET982"/>
          <cell r="EU982" t="str">
            <v>$ -</v>
          </cell>
          <cell r="EV982"/>
          <cell r="EW982"/>
          <cell r="EX982"/>
          <cell r="EY982"/>
          <cell r="EZ982"/>
          <cell r="FA982"/>
          <cell r="FB982">
            <v>0</v>
          </cell>
          <cell r="FC982" t="str">
            <v>#¡VALOR!</v>
          </cell>
          <cell r="FD982">
            <v>0</v>
          </cell>
          <cell r="FE982" t="str">
            <v>$ 0</v>
          </cell>
          <cell r="FF982" t="str">
            <v>#¡VALOR!</v>
          </cell>
          <cell r="FG982" t="str">
            <v>#¡VALOR!</v>
          </cell>
          <cell r="FH982"/>
          <cell r="FI982"/>
          <cell r="FJ982" t="str">
            <v>#N/D</v>
          </cell>
          <cell r="FK982" t="str">
            <v>#N/D</v>
          </cell>
          <cell r="FL982" t="str">
            <v>$982</v>
          </cell>
          <cell r="FM982" t="str">
            <v>#N/D</v>
          </cell>
          <cell r="FN982" t="str">
            <v>#N/D</v>
          </cell>
          <cell r="FO982" t="str">
            <v>#N/D</v>
          </cell>
          <cell r="FP982" t="str">
            <v>#N/D</v>
          </cell>
          <cell r="FQ982" t="str">
            <v>#¡REF!</v>
          </cell>
          <cell r="FR982" t="str">
            <v>#N/D</v>
          </cell>
          <cell r="FS982"/>
          <cell r="FT982"/>
          <cell r="FU982"/>
          <cell r="FV982">
            <v>0</v>
          </cell>
          <cell r="FW982" t="str">
            <v>#N/D</v>
          </cell>
          <cell r="FX982"/>
          <cell r="FY982"/>
          <cell r="FZ982"/>
          <cell r="GA982"/>
          <cell r="GB982"/>
          <cell r="GC982"/>
        </row>
        <row r="983">
          <cell r="A983"/>
          <cell r="B983"/>
          <cell r="C983">
            <v>2025</v>
          </cell>
          <cell r="D983"/>
          <cell r="E983"/>
          <cell r="F983"/>
          <cell r="G983"/>
          <cell r="H983"/>
          <cell r="I983"/>
          <cell r="J983"/>
          <cell r="K983"/>
          <cell r="L983"/>
          <cell r="M983"/>
          <cell r="N983"/>
          <cell r="O983"/>
          <cell r="P983"/>
          <cell r="Q983"/>
          <cell r="R983"/>
          <cell r="S983"/>
          <cell r="T983"/>
          <cell r="U983"/>
          <cell r="V983"/>
          <cell r="W983"/>
          <cell r="X983"/>
          <cell r="Y983"/>
          <cell r="Z983"/>
          <cell r="AA983"/>
          <cell r="AB983"/>
          <cell r="AC983"/>
          <cell r="AD983"/>
          <cell r="AE983"/>
          <cell r="AF983"/>
          <cell r="AG983"/>
          <cell r="AH983"/>
          <cell r="AI983"/>
          <cell r="AJ983"/>
          <cell r="AK983"/>
          <cell r="AL983"/>
          <cell r="AM983" t="str">
            <v>#¡VALOR!</v>
          </cell>
          <cell r="AN983">
            <v>0</v>
          </cell>
          <cell r="AO983"/>
          <cell r="AP983"/>
          <cell r="AQ983"/>
          <cell r="AR983"/>
          <cell r="AS983"/>
          <cell r="AT983"/>
          <cell r="AU983"/>
          <cell r="AV983"/>
          <cell r="AW983"/>
          <cell r="AX983"/>
          <cell r="AY983"/>
          <cell r="AZ983"/>
          <cell r="BA983"/>
          <cell r="BB983"/>
          <cell r="BC983"/>
          <cell r="BD983"/>
          <cell r="BE983"/>
          <cell r="BF983"/>
          <cell r="BG983"/>
          <cell r="BH983"/>
          <cell r="BI983"/>
          <cell r="BJ983"/>
          <cell r="BK983"/>
          <cell r="BL983"/>
          <cell r="BM983"/>
          <cell r="BN983"/>
          <cell r="BO983"/>
          <cell r="BP983"/>
          <cell r="BQ983"/>
          <cell r="BR983"/>
          <cell r="BS983"/>
          <cell r="BT983"/>
          <cell r="BU983"/>
          <cell r="BV983"/>
          <cell r="BW983"/>
          <cell r="BX983"/>
          <cell r="BY983"/>
          <cell r="BZ983"/>
          <cell r="CA983"/>
          <cell r="CB983"/>
          <cell r="CC983"/>
          <cell r="CD983"/>
          <cell r="CE983"/>
          <cell r="CF983"/>
          <cell r="CG983"/>
          <cell r="CH983"/>
          <cell r="CI983"/>
          <cell r="CJ983"/>
          <cell r="CK983"/>
          <cell r="CL983"/>
          <cell r="CM983"/>
          <cell r="CN983"/>
          <cell r="CO983"/>
          <cell r="CP983"/>
          <cell r="CQ983"/>
          <cell r="CR983"/>
          <cell r="CS983"/>
          <cell r="CT983"/>
          <cell r="CU983"/>
          <cell r="CV983"/>
          <cell r="CW983"/>
          <cell r="CX983"/>
          <cell r="CY983"/>
          <cell r="CZ983"/>
          <cell r="DA983"/>
          <cell r="DB983"/>
          <cell r="DC983"/>
          <cell r="DD983"/>
          <cell r="DE983"/>
          <cell r="DF983"/>
          <cell r="DG983"/>
          <cell r="DH983"/>
          <cell r="DI983"/>
          <cell r="DJ983"/>
          <cell r="DK983"/>
          <cell r="DL983"/>
          <cell r="DM983"/>
          <cell r="DN983"/>
          <cell r="DO983"/>
          <cell r="DP983"/>
          <cell r="DQ983"/>
          <cell r="DR983"/>
          <cell r="DS983"/>
          <cell r="DT983"/>
          <cell r="DU983"/>
          <cell r="DV983"/>
          <cell r="DW983"/>
          <cell r="DX983"/>
          <cell r="DY983"/>
          <cell r="DZ983"/>
          <cell r="EA983"/>
          <cell r="EB983"/>
          <cell r="EC983"/>
          <cell r="ED983"/>
          <cell r="EE983"/>
          <cell r="EF983"/>
          <cell r="EG983"/>
          <cell r="EH983"/>
          <cell r="EI983"/>
          <cell r="EJ983"/>
          <cell r="EK983"/>
          <cell r="EL983"/>
          <cell r="EM983"/>
          <cell r="EN983"/>
          <cell r="EO983"/>
          <cell r="EP983"/>
          <cell r="EQ983"/>
          <cell r="ER983"/>
          <cell r="ES983"/>
          <cell r="ET983"/>
          <cell r="EU983" t="str">
            <v>$ -</v>
          </cell>
          <cell r="EV983"/>
          <cell r="EW983"/>
          <cell r="EX983"/>
          <cell r="EY983"/>
          <cell r="EZ983"/>
          <cell r="FA983"/>
          <cell r="FB983">
            <v>0</v>
          </cell>
          <cell r="FC983" t="str">
            <v>#¡VALOR!</v>
          </cell>
          <cell r="FD983">
            <v>0</v>
          </cell>
          <cell r="FE983" t="str">
            <v>$ 0</v>
          </cell>
          <cell r="FF983" t="str">
            <v>#¡VALOR!</v>
          </cell>
          <cell r="FG983" t="str">
            <v>#¡VALOR!</v>
          </cell>
          <cell r="FH983"/>
          <cell r="FI983"/>
          <cell r="FJ983" t="str">
            <v>#N/D</v>
          </cell>
          <cell r="FK983" t="str">
            <v>#N/D</v>
          </cell>
          <cell r="FL983" t="str">
            <v>$983</v>
          </cell>
          <cell r="FM983" t="str">
            <v>#N/D</v>
          </cell>
          <cell r="FN983" t="str">
            <v>#N/D</v>
          </cell>
          <cell r="FO983" t="str">
            <v>#N/D</v>
          </cell>
          <cell r="FP983" t="str">
            <v>#N/D</v>
          </cell>
          <cell r="FQ983" t="str">
            <v>#¡REF!</v>
          </cell>
          <cell r="FR983" t="str">
            <v>#N/D</v>
          </cell>
          <cell r="FS983"/>
          <cell r="FT983"/>
          <cell r="FU983"/>
          <cell r="FV983">
            <v>0</v>
          </cell>
          <cell r="FW983" t="str">
            <v>#N/D</v>
          </cell>
          <cell r="FX983"/>
          <cell r="FY983"/>
          <cell r="FZ983"/>
          <cell r="GA983"/>
          <cell r="GB983"/>
          <cell r="GC983"/>
        </row>
        <row r="984">
          <cell r="A984"/>
          <cell r="B984"/>
          <cell r="C984">
            <v>2025</v>
          </cell>
          <cell r="D984"/>
          <cell r="E984"/>
          <cell r="F984"/>
          <cell r="G984"/>
          <cell r="H984"/>
          <cell r="I984"/>
          <cell r="J984"/>
          <cell r="K984"/>
          <cell r="L984"/>
          <cell r="M984"/>
          <cell r="N984"/>
          <cell r="O984"/>
          <cell r="P984"/>
          <cell r="Q984"/>
          <cell r="R984"/>
          <cell r="S984"/>
          <cell r="T984"/>
          <cell r="U984"/>
          <cell r="V984"/>
          <cell r="W984"/>
          <cell r="X984"/>
          <cell r="Y984"/>
          <cell r="Z984"/>
          <cell r="AA984"/>
          <cell r="AB984"/>
          <cell r="AC984"/>
          <cell r="AD984"/>
          <cell r="AE984"/>
          <cell r="AF984"/>
          <cell r="AG984"/>
          <cell r="AH984"/>
          <cell r="AI984"/>
          <cell r="AJ984"/>
          <cell r="AK984"/>
          <cell r="AL984"/>
          <cell r="AM984" t="str">
            <v>#¡VALOR!</v>
          </cell>
          <cell r="AN984">
            <v>0</v>
          </cell>
          <cell r="AO984"/>
          <cell r="AP984"/>
          <cell r="AQ984"/>
          <cell r="AR984"/>
          <cell r="AS984"/>
          <cell r="AT984"/>
          <cell r="AU984"/>
          <cell r="AV984"/>
          <cell r="AW984"/>
          <cell r="AX984"/>
          <cell r="AY984"/>
          <cell r="AZ984"/>
          <cell r="BA984"/>
          <cell r="BB984"/>
          <cell r="BC984"/>
          <cell r="BD984"/>
          <cell r="BE984"/>
          <cell r="BF984"/>
          <cell r="BG984"/>
          <cell r="BH984"/>
          <cell r="BI984"/>
          <cell r="BJ984"/>
          <cell r="BK984"/>
          <cell r="BL984"/>
          <cell r="BM984"/>
          <cell r="BN984"/>
          <cell r="BO984"/>
          <cell r="BP984"/>
          <cell r="BQ984"/>
          <cell r="BR984"/>
          <cell r="BS984"/>
          <cell r="BT984"/>
          <cell r="BU984"/>
          <cell r="BV984"/>
          <cell r="BW984"/>
          <cell r="BX984"/>
          <cell r="BY984"/>
          <cell r="BZ984"/>
          <cell r="CA984"/>
          <cell r="CB984"/>
          <cell r="CC984"/>
          <cell r="CD984"/>
          <cell r="CE984"/>
          <cell r="CF984"/>
          <cell r="CG984"/>
          <cell r="CH984"/>
          <cell r="CI984"/>
          <cell r="CJ984"/>
          <cell r="CK984"/>
          <cell r="CL984"/>
          <cell r="CM984"/>
          <cell r="CN984"/>
          <cell r="CO984"/>
          <cell r="CP984"/>
          <cell r="CQ984"/>
          <cell r="CR984"/>
          <cell r="CS984"/>
          <cell r="CT984"/>
          <cell r="CU984"/>
          <cell r="CV984"/>
          <cell r="CW984"/>
          <cell r="CX984"/>
          <cell r="CY984"/>
          <cell r="CZ984"/>
          <cell r="DA984"/>
          <cell r="DB984"/>
          <cell r="DC984"/>
          <cell r="DD984"/>
          <cell r="DE984"/>
          <cell r="DF984"/>
          <cell r="DG984"/>
          <cell r="DH984"/>
          <cell r="DI984"/>
          <cell r="DJ984"/>
          <cell r="DK984"/>
          <cell r="DL984"/>
          <cell r="DM984"/>
          <cell r="DN984"/>
          <cell r="DO984"/>
          <cell r="DP984"/>
          <cell r="DQ984"/>
          <cell r="DR984"/>
          <cell r="DS984"/>
          <cell r="DT984"/>
          <cell r="DU984"/>
          <cell r="DV984"/>
          <cell r="DW984"/>
          <cell r="DX984"/>
          <cell r="DY984"/>
          <cell r="DZ984"/>
          <cell r="EA984"/>
          <cell r="EB984"/>
          <cell r="EC984"/>
          <cell r="ED984"/>
          <cell r="EE984"/>
          <cell r="EF984"/>
          <cell r="EG984"/>
          <cell r="EH984"/>
          <cell r="EI984"/>
          <cell r="EJ984"/>
          <cell r="EK984"/>
          <cell r="EL984"/>
          <cell r="EM984"/>
          <cell r="EN984"/>
          <cell r="EO984"/>
          <cell r="EP984"/>
          <cell r="EQ984"/>
          <cell r="ER984"/>
          <cell r="ES984"/>
          <cell r="ET984"/>
          <cell r="EU984" t="str">
            <v>$ -</v>
          </cell>
          <cell r="EV984"/>
          <cell r="EW984"/>
          <cell r="EX984"/>
          <cell r="EY984"/>
          <cell r="EZ984"/>
          <cell r="FA984"/>
          <cell r="FB984">
            <v>0</v>
          </cell>
          <cell r="FC984" t="str">
            <v>#¡VALOR!</v>
          </cell>
          <cell r="FD984">
            <v>0</v>
          </cell>
          <cell r="FE984" t="str">
            <v>$ 0</v>
          </cell>
          <cell r="FF984" t="str">
            <v>#¡VALOR!</v>
          </cell>
          <cell r="FG984" t="str">
            <v>#¡VALOR!</v>
          </cell>
          <cell r="FH984"/>
          <cell r="FI984"/>
          <cell r="FJ984" t="str">
            <v>#N/D</v>
          </cell>
          <cell r="FK984" t="str">
            <v>#N/D</v>
          </cell>
          <cell r="FL984" t="str">
            <v>$984</v>
          </cell>
          <cell r="FM984" t="str">
            <v>#N/D</v>
          </cell>
          <cell r="FN984" t="str">
            <v>#N/D</v>
          </cell>
          <cell r="FO984" t="str">
            <v>#N/D</v>
          </cell>
          <cell r="FP984" t="str">
            <v>#N/D</v>
          </cell>
          <cell r="FQ984" t="str">
            <v>#¡REF!</v>
          </cell>
          <cell r="FR984" t="str">
            <v>#N/D</v>
          </cell>
          <cell r="FS984"/>
          <cell r="FT984"/>
          <cell r="FU984"/>
          <cell r="FV984">
            <v>0</v>
          </cell>
          <cell r="FW984" t="str">
            <v>#N/D</v>
          </cell>
          <cell r="FX984"/>
          <cell r="FY984"/>
          <cell r="FZ984"/>
          <cell r="GA984"/>
          <cell r="GB984"/>
          <cell r="GC984"/>
        </row>
        <row r="985">
          <cell r="A985"/>
          <cell r="B985"/>
          <cell r="C985">
            <v>2025</v>
          </cell>
          <cell r="D985"/>
          <cell r="E985"/>
          <cell r="F985"/>
          <cell r="G985"/>
          <cell r="H985"/>
          <cell r="I985"/>
          <cell r="J985"/>
          <cell r="K985"/>
          <cell r="L985"/>
          <cell r="M985"/>
          <cell r="N985"/>
          <cell r="O985"/>
          <cell r="P985"/>
          <cell r="Q985"/>
          <cell r="R985"/>
          <cell r="S985"/>
          <cell r="T985"/>
          <cell r="U985"/>
          <cell r="V985"/>
          <cell r="W985"/>
          <cell r="X985"/>
          <cell r="Y985"/>
          <cell r="Z985"/>
          <cell r="AA985"/>
          <cell r="AB985"/>
          <cell r="AC985"/>
          <cell r="AD985"/>
          <cell r="AE985"/>
          <cell r="AF985"/>
          <cell r="AG985"/>
          <cell r="AH985"/>
          <cell r="AI985"/>
          <cell r="AJ985"/>
          <cell r="AK985"/>
          <cell r="AL985"/>
          <cell r="AM985" t="str">
            <v>#¡VALOR!</v>
          </cell>
          <cell r="AN985">
            <v>0</v>
          </cell>
          <cell r="AO985"/>
          <cell r="AP985"/>
          <cell r="AQ985"/>
          <cell r="AR985"/>
          <cell r="AS985"/>
          <cell r="AT985"/>
          <cell r="AU985"/>
          <cell r="AV985"/>
          <cell r="AW985"/>
          <cell r="AX985"/>
          <cell r="AY985"/>
          <cell r="AZ985"/>
          <cell r="BA985"/>
          <cell r="BB985"/>
          <cell r="BC985"/>
          <cell r="BD985"/>
          <cell r="BE985"/>
          <cell r="BF985"/>
          <cell r="BG985"/>
          <cell r="BH985"/>
          <cell r="BI985"/>
          <cell r="BJ985"/>
          <cell r="BK985"/>
          <cell r="BL985"/>
          <cell r="BM985"/>
          <cell r="BN985"/>
          <cell r="BO985"/>
          <cell r="BP985"/>
          <cell r="BQ985"/>
          <cell r="BR985"/>
          <cell r="BS985"/>
          <cell r="BT985"/>
          <cell r="BU985"/>
          <cell r="BV985"/>
          <cell r="BW985"/>
          <cell r="BX985"/>
          <cell r="BY985"/>
          <cell r="BZ985"/>
          <cell r="CA985"/>
          <cell r="CB985"/>
          <cell r="CC985"/>
          <cell r="CD985"/>
          <cell r="CE985"/>
          <cell r="CF985"/>
          <cell r="CG985"/>
          <cell r="CH985"/>
          <cell r="CI985"/>
          <cell r="CJ985"/>
          <cell r="CK985"/>
          <cell r="CL985"/>
          <cell r="CM985"/>
          <cell r="CN985"/>
          <cell r="CO985"/>
          <cell r="CP985"/>
          <cell r="CQ985"/>
          <cell r="CR985"/>
          <cell r="CS985"/>
          <cell r="CT985"/>
          <cell r="CU985"/>
          <cell r="CV985"/>
          <cell r="CW985"/>
          <cell r="CX985"/>
          <cell r="CY985"/>
          <cell r="CZ985"/>
          <cell r="DA985"/>
          <cell r="DB985"/>
          <cell r="DC985"/>
          <cell r="DD985"/>
          <cell r="DE985"/>
          <cell r="DF985"/>
          <cell r="DG985"/>
          <cell r="DH985"/>
          <cell r="DI985"/>
          <cell r="DJ985"/>
          <cell r="DK985"/>
          <cell r="DL985"/>
          <cell r="DM985"/>
          <cell r="DN985"/>
          <cell r="DO985"/>
          <cell r="DP985"/>
          <cell r="DQ985"/>
          <cell r="DR985"/>
          <cell r="DS985"/>
          <cell r="DT985"/>
          <cell r="DU985"/>
          <cell r="DV985"/>
          <cell r="DW985"/>
          <cell r="DX985"/>
          <cell r="DY985"/>
          <cell r="DZ985"/>
          <cell r="EA985"/>
          <cell r="EB985"/>
          <cell r="EC985"/>
          <cell r="ED985"/>
          <cell r="EE985"/>
          <cell r="EF985"/>
          <cell r="EG985"/>
          <cell r="EH985"/>
          <cell r="EI985"/>
          <cell r="EJ985"/>
          <cell r="EK985"/>
          <cell r="EL985"/>
          <cell r="EM985"/>
          <cell r="EN985"/>
          <cell r="EO985"/>
          <cell r="EP985"/>
          <cell r="EQ985"/>
          <cell r="ER985"/>
          <cell r="ES985"/>
          <cell r="ET985"/>
          <cell r="EU985" t="str">
            <v>$ -</v>
          </cell>
          <cell r="EV985"/>
          <cell r="EW985"/>
          <cell r="EX985"/>
          <cell r="EY985"/>
          <cell r="EZ985"/>
          <cell r="FA985"/>
          <cell r="FB985">
            <v>0</v>
          </cell>
          <cell r="FC985" t="str">
            <v>#¡VALOR!</v>
          </cell>
          <cell r="FD985">
            <v>0</v>
          </cell>
          <cell r="FE985" t="str">
            <v>$ 0</v>
          </cell>
          <cell r="FF985" t="str">
            <v>#¡VALOR!</v>
          </cell>
          <cell r="FG985" t="str">
            <v>#¡VALOR!</v>
          </cell>
          <cell r="FH985"/>
          <cell r="FI985"/>
          <cell r="FJ985" t="str">
            <v>#N/D</v>
          </cell>
          <cell r="FK985" t="str">
            <v>#N/D</v>
          </cell>
          <cell r="FL985" t="str">
            <v>$985</v>
          </cell>
          <cell r="FM985" t="str">
            <v>#N/D</v>
          </cell>
          <cell r="FN985" t="str">
            <v>#N/D</v>
          </cell>
          <cell r="FO985" t="str">
            <v>#N/D</v>
          </cell>
          <cell r="FP985" t="str">
            <v>#N/D</v>
          </cell>
          <cell r="FQ985" t="str">
            <v>#¡REF!</v>
          </cell>
          <cell r="FR985" t="str">
            <v>#N/D</v>
          </cell>
          <cell r="FS985"/>
          <cell r="FT985"/>
          <cell r="FU985"/>
          <cell r="FV985">
            <v>0</v>
          </cell>
          <cell r="FW985" t="str">
            <v>#N/D</v>
          </cell>
          <cell r="FX985"/>
          <cell r="FY985"/>
          <cell r="FZ985"/>
          <cell r="GA985"/>
          <cell r="GB985"/>
          <cell r="GC985"/>
        </row>
        <row r="986">
          <cell r="A986"/>
          <cell r="B986"/>
          <cell r="C986">
            <v>2025</v>
          </cell>
          <cell r="D986"/>
          <cell r="E986"/>
          <cell r="F986"/>
          <cell r="G986"/>
          <cell r="H986"/>
          <cell r="I986"/>
          <cell r="J986"/>
          <cell r="K986"/>
          <cell r="L986"/>
          <cell r="M986"/>
          <cell r="N986"/>
          <cell r="O986"/>
          <cell r="P986"/>
          <cell r="Q986"/>
          <cell r="R986"/>
          <cell r="S986"/>
          <cell r="T986"/>
          <cell r="U986"/>
          <cell r="V986"/>
          <cell r="W986"/>
          <cell r="X986"/>
          <cell r="Y986"/>
          <cell r="Z986"/>
          <cell r="AA986"/>
          <cell r="AB986"/>
          <cell r="AC986"/>
          <cell r="AD986"/>
          <cell r="AE986"/>
          <cell r="AF986"/>
          <cell r="AG986"/>
          <cell r="AH986"/>
          <cell r="AI986"/>
          <cell r="AJ986"/>
          <cell r="AK986"/>
          <cell r="AL986"/>
          <cell r="AM986" t="str">
            <v>#¡VALOR!</v>
          </cell>
          <cell r="AN986">
            <v>0</v>
          </cell>
          <cell r="AO986"/>
          <cell r="AP986"/>
          <cell r="AQ986"/>
          <cell r="AR986"/>
          <cell r="AS986"/>
          <cell r="AT986"/>
          <cell r="AU986"/>
          <cell r="AV986"/>
          <cell r="AW986"/>
          <cell r="AX986"/>
          <cell r="AY986"/>
          <cell r="AZ986"/>
          <cell r="BA986"/>
          <cell r="BB986"/>
          <cell r="BC986"/>
          <cell r="BD986"/>
          <cell r="BE986"/>
          <cell r="BF986"/>
          <cell r="BG986"/>
          <cell r="BH986"/>
          <cell r="BI986"/>
          <cell r="BJ986"/>
          <cell r="BK986"/>
          <cell r="BL986"/>
          <cell r="BM986"/>
          <cell r="BN986"/>
          <cell r="BO986"/>
          <cell r="BP986"/>
          <cell r="BQ986"/>
          <cell r="BR986"/>
          <cell r="BS986"/>
          <cell r="BT986"/>
          <cell r="BU986"/>
          <cell r="BV986"/>
          <cell r="BW986"/>
          <cell r="BX986"/>
          <cell r="BY986"/>
          <cell r="BZ986"/>
          <cell r="CA986"/>
          <cell r="CB986"/>
          <cell r="CC986"/>
          <cell r="CD986"/>
          <cell r="CE986"/>
          <cell r="CF986"/>
          <cell r="CG986"/>
          <cell r="CH986"/>
          <cell r="CI986"/>
          <cell r="CJ986"/>
          <cell r="CK986"/>
          <cell r="CL986"/>
          <cell r="CM986"/>
          <cell r="CN986"/>
          <cell r="CO986"/>
          <cell r="CP986"/>
          <cell r="CQ986"/>
          <cell r="CR986"/>
          <cell r="CS986"/>
          <cell r="CT986"/>
          <cell r="CU986"/>
          <cell r="CV986"/>
          <cell r="CW986"/>
          <cell r="CX986"/>
          <cell r="CY986"/>
          <cell r="CZ986"/>
          <cell r="DA986"/>
          <cell r="DB986"/>
          <cell r="DC986"/>
          <cell r="DD986"/>
          <cell r="DE986"/>
          <cell r="DF986"/>
          <cell r="DG986"/>
          <cell r="DH986"/>
          <cell r="DI986"/>
          <cell r="DJ986"/>
          <cell r="DK986"/>
          <cell r="DL986"/>
          <cell r="DM986"/>
          <cell r="DN986"/>
          <cell r="DO986"/>
          <cell r="DP986"/>
          <cell r="DQ986"/>
          <cell r="DR986"/>
          <cell r="DS986"/>
          <cell r="DT986"/>
          <cell r="DU986"/>
          <cell r="DV986"/>
          <cell r="DW986"/>
          <cell r="DX986"/>
          <cell r="DY986"/>
          <cell r="DZ986"/>
          <cell r="EA986"/>
          <cell r="EB986"/>
          <cell r="EC986"/>
          <cell r="ED986"/>
          <cell r="EE986"/>
          <cell r="EF986"/>
          <cell r="EG986"/>
          <cell r="EH986"/>
          <cell r="EI986"/>
          <cell r="EJ986"/>
          <cell r="EK986"/>
          <cell r="EL986"/>
          <cell r="EM986"/>
          <cell r="EN986"/>
          <cell r="EO986"/>
          <cell r="EP986"/>
          <cell r="EQ986"/>
          <cell r="ER986"/>
          <cell r="ES986"/>
          <cell r="ET986"/>
          <cell r="EU986" t="str">
            <v>$ -</v>
          </cell>
          <cell r="EV986"/>
          <cell r="EW986"/>
          <cell r="EX986"/>
          <cell r="EY986"/>
          <cell r="EZ986"/>
          <cell r="FA986"/>
          <cell r="FB986">
            <v>0</v>
          </cell>
          <cell r="FC986" t="str">
            <v>#¡VALOR!</v>
          </cell>
          <cell r="FD986">
            <v>0</v>
          </cell>
          <cell r="FE986" t="str">
            <v>$ 0</v>
          </cell>
          <cell r="FF986" t="str">
            <v>#¡VALOR!</v>
          </cell>
          <cell r="FG986" t="str">
            <v>#¡VALOR!</v>
          </cell>
          <cell r="FH986"/>
          <cell r="FI986"/>
          <cell r="FJ986" t="str">
            <v>#N/D</v>
          </cell>
          <cell r="FK986" t="str">
            <v>#N/D</v>
          </cell>
          <cell r="FL986" t="str">
            <v>$986</v>
          </cell>
          <cell r="FM986" t="str">
            <v>#N/D</v>
          </cell>
          <cell r="FN986" t="str">
            <v>#N/D</v>
          </cell>
          <cell r="FO986" t="str">
            <v>#N/D</v>
          </cell>
          <cell r="FP986" t="str">
            <v>#N/D</v>
          </cell>
          <cell r="FQ986" t="str">
            <v>#¡REF!</v>
          </cell>
          <cell r="FR986" t="str">
            <v>#N/D</v>
          </cell>
          <cell r="FS986"/>
          <cell r="FT986"/>
          <cell r="FU986"/>
          <cell r="FV986">
            <v>0</v>
          </cell>
          <cell r="FW986" t="str">
            <v>#N/D</v>
          </cell>
          <cell r="FX986"/>
          <cell r="FY986"/>
          <cell r="FZ986"/>
          <cell r="GA986"/>
          <cell r="GB986"/>
          <cell r="GC986"/>
        </row>
        <row r="987">
          <cell r="A987"/>
          <cell r="B987"/>
          <cell r="C987">
            <v>2025</v>
          </cell>
          <cell r="D987"/>
          <cell r="E987"/>
          <cell r="F987"/>
          <cell r="G987"/>
          <cell r="H987"/>
          <cell r="I987"/>
          <cell r="J987"/>
          <cell r="K987"/>
          <cell r="L987"/>
          <cell r="M987"/>
          <cell r="N987"/>
          <cell r="O987"/>
          <cell r="P987"/>
          <cell r="Q987"/>
          <cell r="R987"/>
          <cell r="S987"/>
          <cell r="T987"/>
          <cell r="U987"/>
          <cell r="V987"/>
          <cell r="W987"/>
          <cell r="X987"/>
          <cell r="Y987"/>
          <cell r="Z987"/>
          <cell r="AA987"/>
          <cell r="AB987"/>
          <cell r="AC987"/>
          <cell r="AD987"/>
          <cell r="AE987"/>
          <cell r="AF987"/>
          <cell r="AG987"/>
          <cell r="AH987"/>
          <cell r="AI987"/>
          <cell r="AJ987"/>
          <cell r="AK987"/>
          <cell r="AL987"/>
          <cell r="AM987" t="str">
            <v>#¡VALOR!</v>
          </cell>
          <cell r="AN987">
            <v>0</v>
          </cell>
          <cell r="AO987"/>
          <cell r="AP987"/>
          <cell r="AQ987"/>
          <cell r="AR987"/>
          <cell r="AS987"/>
          <cell r="AT987"/>
          <cell r="AU987"/>
          <cell r="AV987"/>
          <cell r="AW987"/>
          <cell r="AX987"/>
          <cell r="AY987"/>
          <cell r="AZ987"/>
          <cell r="BA987"/>
          <cell r="BB987"/>
          <cell r="BC987"/>
          <cell r="BD987"/>
          <cell r="BE987"/>
          <cell r="BF987"/>
          <cell r="BG987"/>
          <cell r="BH987"/>
          <cell r="BI987"/>
          <cell r="BJ987"/>
          <cell r="BK987"/>
          <cell r="BL987"/>
          <cell r="BM987"/>
          <cell r="BN987"/>
          <cell r="BO987"/>
          <cell r="BP987"/>
          <cell r="BQ987"/>
          <cell r="BR987"/>
          <cell r="BS987"/>
          <cell r="BT987"/>
          <cell r="BU987"/>
          <cell r="BV987"/>
          <cell r="BW987"/>
          <cell r="BX987"/>
          <cell r="BY987"/>
          <cell r="BZ987"/>
          <cell r="CA987"/>
          <cell r="CB987"/>
          <cell r="CC987"/>
          <cell r="CD987"/>
          <cell r="CE987"/>
          <cell r="CF987"/>
          <cell r="CG987"/>
          <cell r="CH987"/>
          <cell r="CI987"/>
          <cell r="CJ987"/>
          <cell r="CK987"/>
          <cell r="CL987"/>
          <cell r="CM987"/>
          <cell r="CN987"/>
          <cell r="CO987"/>
          <cell r="CP987"/>
          <cell r="CQ987"/>
          <cell r="CR987"/>
          <cell r="CS987"/>
          <cell r="CT987"/>
          <cell r="CU987"/>
          <cell r="CV987"/>
          <cell r="CW987"/>
          <cell r="CX987"/>
          <cell r="CY987"/>
          <cell r="CZ987"/>
          <cell r="DA987"/>
          <cell r="DB987"/>
          <cell r="DC987"/>
          <cell r="DD987"/>
          <cell r="DE987"/>
          <cell r="DF987"/>
          <cell r="DG987"/>
          <cell r="DH987"/>
          <cell r="DI987"/>
          <cell r="DJ987"/>
          <cell r="DK987"/>
          <cell r="DL987"/>
          <cell r="DM987"/>
          <cell r="DN987"/>
          <cell r="DO987"/>
          <cell r="DP987"/>
          <cell r="DQ987"/>
          <cell r="DR987"/>
          <cell r="DS987"/>
          <cell r="DT987"/>
          <cell r="DU987"/>
          <cell r="DV987"/>
          <cell r="DW987"/>
          <cell r="DX987"/>
          <cell r="DY987"/>
          <cell r="DZ987"/>
          <cell r="EA987"/>
          <cell r="EB987"/>
          <cell r="EC987"/>
          <cell r="ED987"/>
          <cell r="EE987"/>
          <cell r="EF987"/>
          <cell r="EG987"/>
          <cell r="EH987"/>
          <cell r="EI987"/>
          <cell r="EJ987"/>
          <cell r="EK987"/>
          <cell r="EL987"/>
          <cell r="EM987"/>
          <cell r="EN987"/>
          <cell r="EO987"/>
          <cell r="EP987"/>
          <cell r="EQ987"/>
          <cell r="ER987"/>
          <cell r="ES987"/>
          <cell r="ET987"/>
          <cell r="EU987" t="str">
            <v>$ -</v>
          </cell>
          <cell r="EV987"/>
          <cell r="EW987"/>
          <cell r="EX987"/>
          <cell r="EY987"/>
          <cell r="EZ987"/>
          <cell r="FA987"/>
          <cell r="FB987">
            <v>0</v>
          </cell>
          <cell r="FC987" t="str">
            <v>#¡VALOR!</v>
          </cell>
          <cell r="FD987">
            <v>0</v>
          </cell>
          <cell r="FE987" t="str">
            <v>$ 0</v>
          </cell>
          <cell r="FF987" t="str">
            <v>#¡VALOR!</v>
          </cell>
          <cell r="FG987" t="str">
            <v>#¡VALOR!</v>
          </cell>
          <cell r="FH987"/>
          <cell r="FI987"/>
          <cell r="FJ987" t="str">
            <v>#N/D</v>
          </cell>
          <cell r="FK987" t="str">
            <v>#N/D</v>
          </cell>
          <cell r="FL987" t="str">
            <v>$987</v>
          </cell>
          <cell r="FM987" t="str">
            <v>#N/D</v>
          </cell>
          <cell r="FN987" t="str">
            <v>#N/D</v>
          </cell>
          <cell r="FO987" t="str">
            <v>#N/D</v>
          </cell>
          <cell r="FP987" t="str">
            <v>#N/D</v>
          </cell>
          <cell r="FQ987" t="str">
            <v>#¡REF!</v>
          </cell>
          <cell r="FR987" t="str">
            <v>#N/D</v>
          </cell>
          <cell r="FS987"/>
          <cell r="FT987"/>
          <cell r="FU987"/>
          <cell r="FV987">
            <v>0</v>
          </cell>
          <cell r="FW987" t="str">
            <v>#N/D</v>
          </cell>
          <cell r="FX987"/>
          <cell r="FY987"/>
          <cell r="FZ987"/>
          <cell r="GA987"/>
          <cell r="GB987"/>
          <cell r="GC987"/>
        </row>
        <row r="988">
          <cell r="A988"/>
          <cell r="B988"/>
          <cell r="C988">
            <v>2025</v>
          </cell>
          <cell r="D988"/>
          <cell r="E988"/>
          <cell r="F988"/>
          <cell r="G988"/>
          <cell r="H988"/>
          <cell r="I988"/>
          <cell r="J988"/>
          <cell r="K988"/>
          <cell r="L988"/>
          <cell r="M988"/>
          <cell r="N988"/>
          <cell r="O988"/>
          <cell r="P988"/>
          <cell r="Q988"/>
          <cell r="R988"/>
          <cell r="S988"/>
          <cell r="T988"/>
          <cell r="U988"/>
          <cell r="V988"/>
          <cell r="W988"/>
          <cell r="X988"/>
          <cell r="Y988"/>
          <cell r="Z988"/>
          <cell r="AA988"/>
          <cell r="AB988"/>
          <cell r="AC988"/>
          <cell r="AD988"/>
          <cell r="AE988"/>
          <cell r="AF988"/>
          <cell r="AG988"/>
          <cell r="AH988"/>
          <cell r="AI988"/>
          <cell r="AJ988"/>
          <cell r="AK988"/>
          <cell r="AL988"/>
          <cell r="AM988" t="str">
            <v>#¡VALOR!</v>
          </cell>
          <cell r="AN988">
            <v>0</v>
          </cell>
          <cell r="AO988"/>
          <cell r="AP988"/>
          <cell r="AQ988"/>
          <cell r="AR988"/>
          <cell r="AS988"/>
          <cell r="AT988"/>
          <cell r="AU988"/>
          <cell r="AV988"/>
          <cell r="AW988"/>
          <cell r="AX988"/>
          <cell r="AY988"/>
          <cell r="AZ988"/>
          <cell r="BA988"/>
          <cell r="BB988"/>
          <cell r="BC988"/>
          <cell r="BD988"/>
          <cell r="BE988"/>
          <cell r="BF988"/>
          <cell r="BG988"/>
          <cell r="BH988"/>
          <cell r="BI988"/>
          <cell r="BJ988"/>
          <cell r="BK988"/>
          <cell r="BL988"/>
          <cell r="BM988"/>
          <cell r="BN988"/>
          <cell r="BO988"/>
          <cell r="BP988"/>
          <cell r="BQ988"/>
          <cell r="BR988"/>
          <cell r="BS988"/>
          <cell r="BT988"/>
          <cell r="BU988"/>
          <cell r="BV988"/>
          <cell r="BW988"/>
          <cell r="BX988"/>
          <cell r="BY988"/>
          <cell r="BZ988"/>
          <cell r="CA988"/>
          <cell r="CB988"/>
          <cell r="CC988"/>
          <cell r="CD988"/>
          <cell r="CE988"/>
          <cell r="CF988"/>
          <cell r="CG988"/>
          <cell r="CH988"/>
          <cell r="CI988"/>
          <cell r="CJ988"/>
          <cell r="CK988"/>
          <cell r="CL988"/>
          <cell r="CM988"/>
          <cell r="CN988"/>
          <cell r="CO988"/>
          <cell r="CP988"/>
          <cell r="CQ988"/>
          <cell r="CR988"/>
          <cell r="CS988"/>
          <cell r="CT988"/>
          <cell r="CU988"/>
          <cell r="CV988"/>
          <cell r="CW988"/>
          <cell r="CX988"/>
          <cell r="CY988"/>
          <cell r="CZ988"/>
          <cell r="DA988"/>
          <cell r="DB988"/>
          <cell r="DC988"/>
          <cell r="DD988"/>
          <cell r="DE988"/>
          <cell r="DF988"/>
          <cell r="DG988"/>
          <cell r="DH988"/>
          <cell r="DI988"/>
          <cell r="DJ988"/>
          <cell r="DK988"/>
          <cell r="DL988"/>
          <cell r="DM988"/>
          <cell r="DN988"/>
          <cell r="DO988"/>
          <cell r="DP988"/>
          <cell r="DQ988"/>
          <cell r="DR988"/>
          <cell r="DS988"/>
          <cell r="DT988"/>
          <cell r="DU988"/>
          <cell r="DV988"/>
          <cell r="DW988"/>
          <cell r="DX988"/>
          <cell r="DY988"/>
          <cell r="DZ988"/>
          <cell r="EA988"/>
          <cell r="EB988"/>
          <cell r="EC988"/>
          <cell r="ED988"/>
          <cell r="EE988"/>
          <cell r="EF988"/>
          <cell r="EG988"/>
          <cell r="EH988"/>
          <cell r="EI988"/>
          <cell r="EJ988"/>
          <cell r="EK988"/>
          <cell r="EL988"/>
          <cell r="EM988"/>
          <cell r="EN988"/>
          <cell r="EO988"/>
          <cell r="EP988"/>
          <cell r="EQ988"/>
          <cell r="ER988"/>
          <cell r="ES988"/>
          <cell r="ET988"/>
          <cell r="EU988" t="str">
            <v>$ -</v>
          </cell>
          <cell r="EV988"/>
          <cell r="EW988"/>
          <cell r="EX988"/>
          <cell r="EY988"/>
          <cell r="EZ988"/>
          <cell r="FA988"/>
          <cell r="FB988">
            <v>0</v>
          </cell>
          <cell r="FC988" t="str">
            <v>#¡VALOR!</v>
          </cell>
          <cell r="FD988">
            <v>0</v>
          </cell>
          <cell r="FE988" t="str">
            <v>$ 0</v>
          </cell>
          <cell r="FF988" t="str">
            <v>#¡VALOR!</v>
          </cell>
          <cell r="FG988" t="str">
            <v>#¡VALOR!</v>
          </cell>
          <cell r="FH988"/>
          <cell r="FI988"/>
          <cell r="FJ988" t="str">
            <v>#N/D</v>
          </cell>
          <cell r="FK988" t="str">
            <v>#N/D</v>
          </cell>
          <cell r="FL988" t="str">
            <v>$988</v>
          </cell>
          <cell r="FM988" t="str">
            <v>#N/D</v>
          </cell>
          <cell r="FN988" t="str">
            <v>#N/D</v>
          </cell>
          <cell r="FO988" t="str">
            <v>#N/D</v>
          </cell>
          <cell r="FP988" t="str">
            <v>#N/D</v>
          </cell>
          <cell r="FQ988" t="str">
            <v>#¡REF!</v>
          </cell>
          <cell r="FR988" t="str">
            <v>#N/D</v>
          </cell>
          <cell r="FS988"/>
          <cell r="FT988"/>
          <cell r="FU988"/>
          <cell r="FV988">
            <v>0</v>
          </cell>
          <cell r="FW988" t="str">
            <v>#N/D</v>
          </cell>
          <cell r="FX988"/>
          <cell r="FY988"/>
          <cell r="FZ988"/>
          <cell r="GA988"/>
          <cell r="GB988"/>
          <cell r="GC988"/>
        </row>
        <row r="989">
          <cell r="A989"/>
          <cell r="B989"/>
          <cell r="C989">
            <v>2025</v>
          </cell>
          <cell r="D989"/>
          <cell r="E989"/>
          <cell r="F989"/>
          <cell r="G989"/>
          <cell r="H989"/>
          <cell r="I989"/>
          <cell r="J989"/>
          <cell r="K989"/>
          <cell r="L989"/>
          <cell r="M989"/>
          <cell r="N989"/>
          <cell r="O989"/>
          <cell r="P989"/>
          <cell r="Q989"/>
          <cell r="R989"/>
          <cell r="S989"/>
          <cell r="T989"/>
          <cell r="U989"/>
          <cell r="V989"/>
          <cell r="W989"/>
          <cell r="X989"/>
          <cell r="Y989"/>
          <cell r="Z989"/>
          <cell r="AA989"/>
          <cell r="AB989"/>
          <cell r="AC989"/>
          <cell r="AD989"/>
          <cell r="AE989"/>
          <cell r="AF989"/>
          <cell r="AG989"/>
          <cell r="AH989"/>
          <cell r="AI989"/>
          <cell r="AJ989"/>
          <cell r="AK989"/>
          <cell r="AL989"/>
          <cell r="AM989" t="str">
            <v>#¡VALOR!</v>
          </cell>
          <cell r="AN989">
            <v>0</v>
          </cell>
          <cell r="AO989"/>
          <cell r="AP989"/>
          <cell r="AQ989"/>
          <cell r="AR989"/>
          <cell r="AS989"/>
          <cell r="AT989"/>
          <cell r="AU989"/>
          <cell r="AV989"/>
          <cell r="AW989"/>
          <cell r="AX989"/>
          <cell r="AY989"/>
          <cell r="AZ989"/>
          <cell r="BA989"/>
          <cell r="BB989"/>
          <cell r="BC989"/>
          <cell r="BD989"/>
          <cell r="BE989"/>
          <cell r="BF989"/>
          <cell r="BG989"/>
          <cell r="BH989"/>
          <cell r="BI989"/>
          <cell r="BJ989"/>
          <cell r="BK989"/>
          <cell r="BL989"/>
          <cell r="BM989"/>
          <cell r="BN989"/>
          <cell r="BO989"/>
          <cell r="BP989"/>
          <cell r="BQ989"/>
          <cell r="BR989"/>
          <cell r="BS989"/>
          <cell r="BT989"/>
          <cell r="BU989"/>
          <cell r="BV989"/>
          <cell r="BW989"/>
          <cell r="BX989"/>
          <cell r="BY989"/>
          <cell r="BZ989"/>
          <cell r="CA989"/>
          <cell r="CB989"/>
          <cell r="CC989"/>
          <cell r="CD989"/>
          <cell r="CE989"/>
          <cell r="CF989"/>
          <cell r="CG989"/>
          <cell r="CH989"/>
          <cell r="CI989"/>
          <cell r="CJ989"/>
          <cell r="CK989"/>
          <cell r="CL989"/>
          <cell r="CM989"/>
          <cell r="CN989"/>
          <cell r="CO989"/>
          <cell r="CP989"/>
          <cell r="CQ989"/>
          <cell r="CR989"/>
          <cell r="CS989"/>
          <cell r="CT989"/>
          <cell r="CU989"/>
          <cell r="CV989"/>
          <cell r="CW989"/>
          <cell r="CX989"/>
          <cell r="CY989"/>
          <cell r="CZ989"/>
          <cell r="DA989"/>
          <cell r="DB989"/>
          <cell r="DC989"/>
          <cell r="DD989"/>
          <cell r="DE989"/>
          <cell r="DF989"/>
          <cell r="DG989"/>
          <cell r="DH989"/>
          <cell r="DI989"/>
          <cell r="DJ989"/>
          <cell r="DK989"/>
          <cell r="DL989"/>
          <cell r="DM989"/>
          <cell r="DN989"/>
          <cell r="DO989"/>
          <cell r="DP989"/>
          <cell r="DQ989"/>
          <cell r="DR989"/>
          <cell r="DS989"/>
          <cell r="DT989"/>
          <cell r="DU989"/>
          <cell r="DV989"/>
          <cell r="DW989"/>
          <cell r="DX989"/>
          <cell r="DY989"/>
          <cell r="DZ989"/>
          <cell r="EA989"/>
          <cell r="EB989"/>
          <cell r="EC989"/>
          <cell r="ED989"/>
          <cell r="EE989"/>
          <cell r="EF989"/>
          <cell r="EG989"/>
          <cell r="EH989"/>
          <cell r="EI989"/>
          <cell r="EJ989"/>
          <cell r="EK989"/>
          <cell r="EL989"/>
          <cell r="EM989"/>
          <cell r="EN989"/>
          <cell r="EO989"/>
          <cell r="EP989"/>
          <cell r="EQ989"/>
          <cell r="ER989"/>
          <cell r="ES989"/>
          <cell r="ET989"/>
          <cell r="EU989" t="str">
            <v>$ -</v>
          </cell>
          <cell r="EV989"/>
          <cell r="EW989"/>
          <cell r="EX989"/>
          <cell r="EY989"/>
          <cell r="EZ989"/>
          <cell r="FA989"/>
          <cell r="FB989">
            <v>0</v>
          </cell>
          <cell r="FC989" t="str">
            <v>#¡VALOR!</v>
          </cell>
          <cell r="FD989">
            <v>0</v>
          </cell>
          <cell r="FE989" t="str">
            <v>$ 0</v>
          </cell>
          <cell r="FF989" t="str">
            <v>#¡VALOR!</v>
          </cell>
          <cell r="FG989" t="str">
            <v>#¡VALOR!</v>
          </cell>
          <cell r="FH989"/>
          <cell r="FI989"/>
          <cell r="FJ989" t="str">
            <v>#N/D</v>
          </cell>
          <cell r="FK989" t="str">
            <v>#N/D</v>
          </cell>
          <cell r="FL989" t="str">
            <v>$989</v>
          </cell>
          <cell r="FM989" t="str">
            <v>#N/D</v>
          </cell>
          <cell r="FN989" t="str">
            <v>#N/D</v>
          </cell>
          <cell r="FO989" t="str">
            <v>#N/D</v>
          </cell>
          <cell r="FP989" t="str">
            <v>#N/D</v>
          </cell>
          <cell r="FQ989" t="str">
            <v>#¡REF!</v>
          </cell>
          <cell r="FR989" t="str">
            <v>#N/D</v>
          </cell>
          <cell r="FS989"/>
          <cell r="FT989"/>
          <cell r="FU989"/>
          <cell r="FV989">
            <v>0</v>
          </cell>
          <cell r="FW989" t="str">
            <v>#N/D</v>
          </cell>
          <cell r="FX989"/>
          <cell r="FY989"/>
          <cell r="FZ989"/>
          <cell r="GA989"/>
          <cell r="GB989"/>
          <cell r="GC989"/>
        </row>
        <row r="990">
          <cell r="A990"/>
          <cell r="B990"/>
          <cell r="C990">
            <v>2025</v>
          </cell>
          <cell r="D990"/>
          <cell r="E990"/>
          <cell r="F990"/>
          <cell r="G990"/>
          <cell r="H990"/>
          <cell r="I990"/>
          <cell r="J990"/>
          <cell r="K990"/>
          <cell r="L990"/>
          <cell r="M990"/>
          <cell r="N990"/>
          <cell r="O990"/>
          <cell r="P990"/>
          <cell r="Q990"/>
          <cell r="R990"/>
          <cell r="S990"/>
          <cell r="T990"/>
          <cell r="U990"/>
          <cell r="V990"/>
          <cell r="W990"/>
          <cell r="X990"/>
          <cell r="Y990"/>
          <cell r="Z990"/>
          <cell r="AA990"/>
          <cell r="AB990"/>
          <cell r="AC990"/>
          <cell r="AD990"/>
          <cell r="AE990"/>
          <cell r="AF990"/>
          <cell r="AG990"/>
          <cell r="AH990"/>
          <cell r="AI990"/>
          <cell r="AJ990"/>
          <cell r="AK990"/>
          <cell r="AL990"/>
          <cell r="AM990" t="str">
            <v>#¡VALOR!</v>
          </cell>
          <cell r="AN990">
            <v>0</v>
          </cell>
          <cell r="AO990"/>
          <cell r="AP990"/>
          <cell r="AQ990"/>
          <cell r="AR990"/>
          <cell r="AS990"/>
          <cell r="AT990"/>
          <cell r="AU990"/>
          <cell r="AV990"/>
          <cell r="AW990"/>
          <cell r="AX990"/>
          <cell r="AY990"/>
          <cell r="AZ990"/>
          <cell r="BA990"/>
          <cell r="BB990"/>
          <cell r="BC990"/>
          <cell r="BD990"/>
          <cell r="BE990"/>
          <cell r="BF990"/>
          <cell r="BG990"/>
          <cell r="BH990"/>
          <cell r="BI990"/>
          <cell r="BJ990"/>
          <cell r="BK990"/>
          <cell r="BL990"/>
          <cell r="BM990"/>
          <cell r="BN990"/>
          <cell r="BO990"/>
          <cell r="BP990"/>
          <cell r="BQ990"/>
          <cell r="BR990"/>
          <cell r="BS990"/>
          <cell r="BT990"/>
          <cell r="BU990"/>
          <cell r="BV990"/>
          <cell r="BW990"/>
          <cell r="BX990"/>
          <cell r="BY990"/>
          <cell r="BZ990"/>
          <cell r="CA990"/>
          <cell r="CB990"/>
          <cell r="CC990"/>
          <cell r="CD990"/>
          <cell r="CE990"/>
          <cell r="CF990"/>
          <cell r="CG990"/>
          <cell r="CH990"/>
          <cell r="CI990"/>
          <cell r="CJ990"/>
          <cell r="CK990"/>
          <cell r="CL990"/>
          <cell r="CM990"/>
          <cell r="CN990"/>
          <cell r="CO990"/>
          <cell r="CP990"/>
          <cell r="CQ990"/>
          <cell r="CR990"/>
          <cell r="CS990"/>
          <cell r="CT990"/>
          <cell r="CU990"/>
          <cell r="CV990"/>
          <cell r="CW990"/>
          <cell r="CX990"/>
          <cell r="CY990"/>
          <cell r="CZ990"/>
          <cell r="DA990"/>
          <cell r="DB990"/>
          <cell r="DC990"/>
          <cell r="DD990"/>
          <cell r="DE990"/>
          <cell r="DF990"/>
          <cell r="DG990"/>
          <cell r="DH990"/>
          <cell r="DI990"/>
          <cell r="DJ990"/>
          <cell r="DK990"/>
          <cell r="DL990"/>
          <cell r="DM990"/>
          <cell r="DN990"/>
          <cell r="DO990"/>
          <cell r="DP990"/>
          <cell r="DQ990"/>
          <cell r="DR990"/>
          <cell r="DS990"/>
          <cell r="DT990"/>
          <cell r="DU990"/>
          <cell r="DV990"/>
          <cell r="DW990"/>
          <cell r="DX990"/>
          <cell r="DY990"/>
          <cell r="DZ990"/>
          <cell r="EA990"/>
          <cell r="EB990"/>
          <cell r="EC990"/>
          <cell r="ED990"/>
          <cell r="EE990"/>
          <cell r="EF990"/>
          <cell r="EG990"/>
          <cell r="EH990"/>
          <cell r="EI990"/>
          <cell r="EJ990"/>
          <cell r="EK990"/>
          <cell r="EL990"/>
          <cell r="EM990"/>
          <cell r="EN990"/>
          <cell r="EO990"/>
          <cell r="EP990"/>
          <cell r="EQ990"/>
          <cell r="ER990"/>
          <cell r="ES990"/>
          <cell r="ET990"/>
          <cell r="EU990" t="str">
            <v>$ -</v>
          </cell>
          <cell r="EV990"/>
          <cell r="EW990"/>
          <cell r="EX990"/>
          <cell r="EY990"/>
          <cell r="EZ990"/>
          <cell r="FA990"/>
          <cell r="FB990">
            <v>0</v>
          </cell>
          <cell r="FC990" t="str">
            <v>#¡VALOR!</v>
          </cell>
          <cell r="FD990">
            <v>0</v>
          </cell>
          <cell r="FE990" t="str">
            <v>$ 0</v>
          </cell>
          <cell r="FF990" t="str">
            <v>#¡VALOR!</v>
          </cell>
          <cell r="FG990" t="str">
            <v>#¡VALOR!</v>
          </cell>
          <cell r="FH990"/>
          <cell r="FI990"/>
          <cell r="FJ990" t="str">
            <v>#N/D</v>
          </cell>
          <cell r="FK990" t="str">
            <v>#N/D</v>
          </cell>
          <cell r="FL990" t="str">
            <v>$990</v>
          </cell>
          <cell r="FM990" t="str">
            <v>#N/D</v>
          </cell>
          <cell r="FN990" t="str">
            <v>#N/D</v>
          </cell>
          <cell r="FO990" t="str">
            <v>#N/D</v>
          </cell>
          <cell r="FP990" t="str">
            <v>#N/D</v>
          </cell>
          <cell r="FQ990" t="str">
            <v>#¡REF!</v>
          </cell>
          <cell r="FR990" t="str">
            <v>#N/D</v>
          </cell>
          <cell r="FS990"/>
          <cell r="FT990"/>
          <cell r="FU990"/>
          <cell r="FV990">
            <v>0</v>
          </cell>
          <cell r="FW990" t="str">
            <v>#N/D</v>
          </cell>
          <cell r="FX990"/>
          <cell r="FY990"/>
          <cell r="FZ990"/>
          <cell r="GA990"/>
          <cell r="GB990"/>
          <cell r="GC990"/>
        </row>
        <row r="991">
          <cell r="A991"/>
          <cell r="B991"/>
          <cell r="C991">
            <v>2025</v>
          </cell>
          <cell r="D991"/>
          <cell r="E991"/>
          <cell r="F991"/>
          <cell r="G991"/>
          <cell r="H991"/>
          <cell r="I991"/>
          <cell r="J991"/>
          <cell r="K991"/>
          <cell r="L991"/>
          <cell r="M991"/>
          <cell r="N991"/>
          <cell r="O991"/>
          <cell r="P991"/>
          <cell r="Q991"/>
          <cell r="R991"/>
          <cell r="S991"/>
          <cell r="T991"/>
          <cell r="U991"/>
          <cell r="V991"/>
          <cell r="W991"/>
          <cell r="X991"/>
          <cell r="Y991"/>
          <cell r="Z991"/>
          <cell r="AA991"/>
          <cell r="AB991"/>
          <cell r="AC991"/>
          <cell r="AD991"/>
          <cell r="AE991"/>
          <cell r="AF991"/>
          <cell r="AG991"/>
          <cell r="AH991"/>
          <cell r="AI991"/>
          <cell r="AJ991"/>
          <cell r="AK991"/>
          <cell r="AL991"/>
          <cell r="AM991" t="str">
            <v>#¡VALOR!</v>
          </cell>
          <cell r="AN991">
            <v>0</v>
          </cell>
          <cell r="AO991"/>
          <cell r="AP991"/>
          <cell r="AQ991"/>
          <cell r="AR991"/>
          <cell r="AS991"/>
          <cell r="AT991"/>
          <cell r="AU991"/>
          <cell r="AV991"/>
          <cell r="AW991"/>
          <cell r="AX991"/>
          <cell r="AY991"/>
          <cell r="AZ991"/>
          <cell r="BA991"/>
          <cell r="BB991"/>
          <cell r="BC991"/>
          <cell r="BD991"/>
          <cell r="BE991"/>
          <cell r="BF991"/>
          <cell r="BG991"/>
          <cell r="BH991"/>
          <cell r="BI991"/>
          <cell r="BJ991"/>
          <cell r="BK991"/>
          <cell r="BL991"/>
          <cell r="BM991"/>
          <cell r="BN991"/>
          <cell r="BO991"/>
          <cell r="BP991"/>
          <cell r="BQ991"/>
          <cell r="BR991"/>
          <cell r="BS991"/>
          <cell r="BT991"/>
          <cell r="BU991"/>
          <cell r="BV991"/>
          <cell r="BW991"/>
          <cell r="BX991"/>
          <cell r="BY991"/>
          <cell r="BZ991"/>
          <cell r="CA991"/>
          <cell r="CB991"/>
          <cell r="CC991"/>
          <cell r="CD991"/>
          <cell r="CE991"/>
          <cell r="CF991"/>
          <cell r="CG991"/>
          <cell r="CH991"/>
          <cell r="CI991"/>
          <cell r="CJ991"/>
          <cell r="CK991"/>
          <cell r="CL991"/>
          <cell r="CM991"/>
          <cell r="CN991"/>
          <cell r="CO991"/>
          <cell r="CP991"/>
          <cell r="CQ991"/>
          <cell r="CR991"/>
          <cell r="CS991"/>
          <cell r="CT991"/>
          <cell r="CU991"/>
          <cell r="CV991"/>
          <cell r="CW991"/>
          <cell r="CX991"/>
          <cell r="CY991"/>
          <cell r="CZ991"/>
          <cell r="DA991"/>
          <cell r="DB991"/>
          <cell r="DC991"/>
          <cell r="DD991"/>
          <cell r="DE991"/>
          <cell r="DF991"/>
          <cell r="DG991"/>
          <cell r="DH991"/>
          <cell r="DI991"/>
          <cell r="DJ991"/>
          <cell r="DK991"/>
          <cell r="DL991"/>
          <cell r="DM991"/>
          <cell r="DN991"/>
          <cell r="DO991"/>
          <cell r="DP991"/>
          <cell r="DQ991"/>
          <cell r="DR991"/>
          <cell r="DS991"/>
          <cell r="DT991"/>
          <cell r="DU991"/>
          <cell r="DV991"/>
          <cell r="DW991"/>
          <cell r="DX991"/>
          <cell r="DY991"/>
          <cell r="DZ991"/>
          <cell r="EA991"/>
          <cell r="EB991"/>
          <cell r="EC991"/>
          <cell r="ED991"/>
          <cell r="EE991"/>
          <cell r="EF991"/>
          <cell r="EG991"/>
          <cell r="EH991"/>
          <cell r="EI991"/>
          <cell r="EJ991"/>
          <cell r="EK991"/>
          <cell r="EL991"/>
          <cell r="EM991"/>
          <cell r="EN991"/>
          <cell r="EO991"/>
          <cell r="EP991"/>
          <cell r="EQ991"/>
          <cell r="ER991"/>
          <cell r="ES991"/>
          <cell r="ET991"/>
          <cell r="EU991" t="str">
            <v>$ -</v>
          </cell>
          <cell r="EV991"/>
          <cell r="EW991"/>
          <cell r="EX991"/>
          <cell r="EY991"/>
          <cell r="EZ991"/>
          <cell r="FA991"/>
          <cell r="FB991">
            <v>0</v>
          </cell>
          <cell r="FC991" t="str">
            <v>#¡VALOR!</v>
          </cell>
          <cell r="FD991">
            <v>0</v>
          </cell>
          <cell r="FE991" t="str">
            <v>$ 0</v>
          </cell>
          <cell r="FF991" t="str">
            <v>#¡VALOR!</v>
          </cell>
          <cell r="FG991" t="str">
            <v>#¡VALOR!</v>
          </cell>
          <cell r="FH991"/>
          <cell r="FI991"/>
          <cell r="FJ991" t="str">
            <v>#N/D</v>
          </cell>
          <cell r="FK991" t="str">
            <v>#N/D</v>
          </cell>
          <cell r="FL991" t="str">
            <v>$991</v>
          </cell>
          <cell r="FM991" t="str">
            <v>#N/D</v>
          </cell>
          <cell r="FN991" t="str">
            <v>#N/D</v>
          </cell>
          <cell r="FO991" t="str">
            <v>#N/D</v>
          </cell>
          <cell r="FP991" t="str">
            <v>#N/D</v>
          </cell>
          <cell r="FQ991" t="str">
            <v>#¡REF!</v>
          </cell>
          <cell r="FR991" t="str">
            <v>#N/D</v>
          </cell>
          <cell r="FS991"/>
          <cell r="FT991"/>
          <cell r="FU991"/>
          <cell r="FV991">
            <v>0</v>
          </cell>
          <cell r="FW991" t="str">
            <v>#N/D</v>
          </cell>
          <cell r="FX991"/>
          <cell r="FY991"/>
          <cell r="FZ991"/>
          <cell r="GA991"/>
          <cell r="GB991"/>
          <cell r="GC991"/>
        </row>
        <row r="992">
          <cell r="A992"/>
          <cell r="B992"/>
          <cell r="C992">
            <v>2025</v>
          </cell>
          <cell r="D992"/>
          <cell r="E992"/>
          <cell r="F992"/>
          <cell r="G992"/>
          <cell r="H992"/>
          <cell r="I992"/>
          <cell r="J992"/>
          <cell r="K992"/>
          <cell r="L992"/>
          <cell r="M992"/>
          <cell r="N992"/>
          <cell r="O992"/>
          <cell r="P992"/>
          <cell r="Q992"/>
          <cell r="R992"/>
          <cell r="S992"/>
          <cell r="T992"/>
          <cell r="U992"/>
          <cell r="V992"/>
          <cell r="W992"/>
          <cell r="X992"/>
          <cell r="Y992"/>
          <cell r="Z992"/>
          <cell r="AA992"/>
          <cell r="AB992"/>
          <cell r="AC992"/>
          <cell r="AD992"/>
          <cell r="AE992"/>
          <cell r="AF992"/>
          <cell r="AG992"/>
          <cell r="AH992"/>
          <cell r="AI992"/>
          <cell r="AJ992"/>
          <cell r="AK992"/>
          <cell r="AL992"/>
          <cell r="AM992" t="str">
            <v>#¡VALOR!</v>
          </cell>
          <cell r="AN992">
            <v>0</v>
          </cell>
          <cell r="AO992"/>
          <cell r="AP992"/>
          <cell r="AQ992"/>
          <cell r="AR992"/>
          <cell r="AS992"/>
          <cell r="AT992"/>
          <cell r="AU992"/>
          <cell r="AV992"/>
          <cell r="AW992"/>
          <cell r="AX992"/>
          <cell r="AY992"/>
          <cell r="AZ992"/>
          <cell r="BA992"/>
          <cell r="BB992"/>
          <cell r="BC992"/>
          <cell r="BD992"/>
          <cell r="BE992"/>
          <cell r="BF992"/>
          <cell r="BG992"/>
          <cell r="BH992"/>
          <cell r="BI992"/>
          <cell r="BJ992"/>
          <cell r="BK992"/>
          <cell r="BL992"/>
          <cell r="BM992"/>
          <cell r="BN992"/>
          <cell r="BO992"/>
          <cell r="BP992"/>
          <cell r="BQ992"/>
          <cell r="BR992"/>
          <cell r="BS992"/>
          <cell r="BT992"/>
          <cell r="BU992"/>
          <cell r="BV992"/>
          <cell r="BW992"/>
          <cell r="BX992"/>
          <cell r="BY992"/>
          <cell r="BZ992"/>
          <cell r="CA992"/>
          <cell r="CB992"/>
          <cell r="CC992"/>
          <cell r="CD992"/>
          <cell r="CE992"/>
          <cell r="CF992"/>
          <cell r="CG992"/>
          <cell r="CH992"/>
          <cell r="CI992"/>
          <cell r="CJ992"/>
          <cell r="CK992"/>
          <cell r="CL992"/>
          <cell r="CM992"/>
          <cell r="CN992"/>
          <cell r="CO992"/>
          <cell r="CP992"/>
          <cell r="CQ992"/>
          <cell r="CR992"/>
          <cell r="CS992"/>
          <cell r="CT992"/>
          <cell r="CU992"/>
          <cell r="CV992"/>
          <cell r="CW992"/>
          <cell r="CX992"/>
          <cell r="CY992"/>
          <cell r="CZ992"/>
          <cell r="DA992"/>
          <cell r="DB992"/>
          <cell r="DC992"/>
          <cell r="DD992"/>
          <cell r="DE992"/>
          <cell r="DF992"/>
          <cell r="DG992"/>
          <cell r="DH992"/>
          <cell r="DI992"/>
          <cell r="DJ992"/>
          <cell r="DK992"/>
          <cell r="DL992"/>
          <cell r="DM992"/>
          <cell r="DN992"/>
          <cell r="DO992"/>
          <cell r="DP992"/>
          <cell r="DQ992"/>
          <cell r="DR992"/>
          <cell r="DS992"/>
          <cell r="DT992"/>
          <cell r="DU992"/>
          <cell r="DV992"/>
          <cell r="DW992"/>
          <cell r="DX992"/>
          <cell r="DY992"/>
          <cell r="DZ992"/>
          <cell r="EA992"/>
          <cell r="EB992"/>
          <cell r="EC992"/>
          <cell r="ED992"/>
          <cell r="EE992"/>
          <cell r="EF992"/>
          <cell r="EG992"/>
          <cell r="EH992"/>
          <cell r="EI992"/>
          <cell r="EJ992"/>
          <cell r="EK992"/>
          <cell r="EL992"/>
          <cell r="EM992"/>
          <cell r="EN992"/>
          <cell r="EO992"/>
          <cell r="EP992"/>
          <cell r="EQ992"/>
          <cell r="ER992"/>
          <cell r="ES992"/>
          <cell r="ET992"/>
          <cell r="EU992" t="str">
            <v>$ -</v>
          </cell>
          <cell r="EV992"/>
          <cell r="EW992"/>
          <cell r="EX992"/>
          <cell r="EY992"/>
          <cell r="EZ992"/>
          <cell r="FA992"/>
          <cell r="FB992">
            <v>0</v>
          </cell>
          <cell r="FC992" t="str">
            <v>#¡VALOR!</v>
          </cell>
          <cell r="FD992">
            <v>0</v>
          </cell>
          <cell r="FE992" t="str">
            <v>$ 0</v>
          </cell>
          <cell r="FF992" t="str">
            <v>#¡VALOR!</v>
          </cell>
          <cell r="FG992" t="str">
            <v>#¡VALOR!</v>
          </cell>
          <cell r="FH992"/>
          <cell r="FI992"/>
          <cell r="FJ992" t="str">
            <v>#N/D</v>
          </cell>
          <cell r="FK992" t="str">
            <v>#N/D</v>
          </cell>
          <cell r="FL992" t="str">
            <v>$992</v>
          </cell>
          <cell r="FM992" t="str">
            <v>#N/D</v>
          </cell>
          <cell r="FN992" t="str">
            <v>#N/D</v>
          </cell>
          <cell r="FO992" t="str">
            <v>#N/D</v>
          </cell>
          <cell r="FP992" t="str">
            <v>#N/D</v>
          </cell>
          <cell r="FQ992" t="str">
            <v>#¡REF!</v>
          </cell>
          <cell r="FR992" t="str">
            <v>#N/D</v>
          </cell>
          <cell r="FS992"/>
          <cell r="FT992"/>
          <cell r="FU992"/>
          <cell r="FV992">
            <v>0</v>
          </cell>
          <cell r="FW992" t="str">
            <v>#N/D</v>
          </cell>
          <cell r="FX992"/>
          <cell r="FY992"/>
          <cell r="FZ992"/>
          <cell r="GA992"/>
          <cell r="GB992"/>
          <cell r="GC992"/>
        </row>
        <row r="993">
          <cell r="A993"/>
          <cell r="B993"/>
          <cell r="C993">
            <v>2025</v>
          </cell>
          <cell r="D993"/>
          <cell r="E993"/>
          <cell r="F993"/>
          <cell r="G993"/>
          <cell r="H993"/>
          <cell r="I993"/>
          <cell r="J993"/>
          <cell r="K993"/>
          <cell r="L993"/>
          <cell r="M993"/>
          <cell r="N993"/>
          <cell r="O993"/>
          <cell r="P993"/>
          <cell r="Q993"/>
          <cell r="R993"/>
          <cell r="S993"/>
          <cell r="T993"/>
          <cell r="U993"/>
          <cell r="V993"/>
          <cell r="W993"/>
          <cell r="X993"/>
          <cell r="Y993"/>
          <cell r="Z993"/>
          <cell r="AA993"/>
          <cell r="AB993"/>
          <cell r="AC993"/>
          <cell r="AD993"/>
          <cell r="AE993"/>
          <cell r="AF993"/>
          <cell r="AG993"/>
          <cell r="AH993"/>
          <cell r="AI993"/>
          <cell r="AJ993"/>
          <cell r="AK993"/>
          <cell r="AL993"/>
          <cell r="AM993" t="str">
            <v>#¡VALOR!</v>
          </cell>
          <cell r="AN993">
            <v>0</v>
          </cell>
          <cell r="AO993"/>
          <cell r="AP993"/>
          <cell r="AQ993"/>
          <cell r="AR993"/>
          <cell r="AS993"/>
          <cell r="AT993"/>
          <cell r="AU993"/>
          <cell r="AV993"/>
          <cell r="AW993"/>
          <cell r="AX993"/>
          <cell r="AY993"/>
          <cell r="AZ993"/>
          <cell r="BA993"/>
          <cell r="BB993"/>
          <cell r="BC993"/>
          <cell r="BD993"/>
          <cell r="BE993"/>
          <cell r="BF993"/>
          <cell r="BG993"/>
          <cell r="BH993"/>
          <cell r="BI993"/>
          <cell r="BJ993"/>
          <cell r="BK993"/>
          <cell r="BL993"/>
          <cell r="BM993"/>
          <cell r="BN993"/>
          <cell r="BO993"/>
          <cell r="BP993"/>
          <cell r="BQ993"/>
          <cell r="BR993"/>
          <cell r="BS993"/>
          <cell r="BT993"/>
          <cell r="BU993"/>
          <cell r="BV993"/>
          <cell r="BW993"/>
          <cell r="BX993"/>
          <cell r="BY993"/>
          <cell r="BZ993"/>
          <cell r="CA993"/>
          <cell r="CB993"/>
          <cell r="CC993"/>
          <cell r="CD993"/>
          <cell r="CE993"/>
          <cell r="CF993"/>
          <cell r="CG993"/>
          <cell r="CH993"/>
          <cell r="CI993"/>
          <cell r="CJ993"/>
          <cell r="CK993"/>
          <cell r="CL993"/>
          <cell r="CM993"/>
          <cell r="CN993"/>
          <cell r="CO993"/>
          <cell r="CP993"/>
          <cell r="CQ993"/>
          <cell r="CR993"/>
          <cell r="CS993"/>
          <cell r="CT993"/>
          <cell r="CU993"/>
          <cell r="CV993"/>
          <cell r="CW993"/>
          <cell r="CX993"/>
          <cell r="CY993"/>
          <cell r="CZ993"/>
          <cell r="DA993"/>
          <cell r="DB993"/>
          <cell r="DC993"/>
          <cell r="DD993"/>
          <cell r="DE993"/>
          <cell r="DF993"/>
          <cell r="DG993"/>
          <cell r="DH993"/>
          <cell r="DI993"/>
          <cell r="DJ993"/>
          <cell r="DK993"/>
          <cell r="DL993"/>
          <cell r="DM993"/>
          <cell r="DN993"/>
          <cell r="DO993"/>
          <cell r="DP993"/>
          <cell r="DQ993"/>
          <cell r="DR993"/>
          <cell r="DS993"/>
          <cell r="DT993"/>
          <cell r="DU993"/>
          <cell r="DV993"/>
          <cell r="DW993"/>
          <cell r="DX993"/>
          <cell r="DY993"/>
          <cell r="DZ993"/>
          <cell r="EA993"/>
          <cell r="EB993"/>
          <cell r="EC993"/>
          <cell r="ED993"/>
          <cell r="EE993"/>
          <cell r="EF993"/>
          <cell r="EG993"/>
          <cell r="EH993"/>
          <cell r="EI993"/>
          <cell r="EJ993"/>
          <cell r="EK993"/>
          <cell r="EL993"/>
          <cell r="EM993"/>
          <cell r="EN993"/>
          <cell r="EO993"/>
          <cell r="EP993"/>
          <cell r="EQ993"/>
          <cell r="ER993"/>
          <cell r="ES993"/>
          <cell r="ET993"/>
          <cell r="EU993" t="str">
            <v>$ -</v>
          </cell>
          <cell r="EV993"/>
          <cell r="EW993"/>
          <cell r="EX993"/>
          <cell r="EY993"/>
          <cell r="EZ993"/>
          <cell r="FA993"/>
          <cell r="FB993">
            <v>0</v>
          </cell>
          <cell r="FC993" t="str">
            <v>#¡VALOR!</v>
          </cell>
          <cell r="FD993">
            <v>0</v>
          </cell>
          <cell r="FE993" t="str">
            <v>$ 0</v>
          </cell>
          <cell r="FF993" t="str">
            <v>#¡VALOR!</v>
          </cell>
          <cell r="FG993" t="str">
            <v>#¡VALOR!</v>
          </cell>
          <cell r="FH993"/>
          <cell r="FI993"/>
          <cell r="FJ993" t="str">
            <v>#N/D</v>
          </cell>
          <cell r="FK993" t="str">
            <v>#N/D</v>
          </cell>
          <cell r="FL993" t="str">
            <v>$993</v>
          </cell>
          <cell r="FM993" t="str">
            <v>#N/D</v>
          </cell>
          <cell r="FN993" t="str">
            <v>#N/D</v>
          </cell>
          <cell r="FO993" t="str">
            <v>#N/D</v>
          </cell>
          <cell r="FP993" t="str">
            <v>#N/D</v>
          </cell>
          <cell r="FQ993" t="str">
            <v>#¡REF!</v>
          </cell>
          <cell r="FR993" t="str">
            <v>#N/D</v>
          </cell>
          <cell r="FS993"/>
          <cell r="FT993"/>
          <cell r="FU993"/>
          <cell r="FV993">
            <v>0</v>
          </cell>
          <cell r="FW993" t="str">
            <v>#N/D</v>
          </cell>
          <cell r="FX993"/>
          <cell r="FY993"/>
          <cell r="FZ993"/>
          <cell r="GA993"/>
          <cell r="GB993"/>
          <cell r="GC993"/>
        </row>
        <row r="994">
          <cell r="A994"/>
          <cell r="B994"/>
          <cell r="C994">
            <v>2025</v>
          </cell>
          <cell r="D994"/>
          <cell r="E994"/>
          <cell r="F994"/>
          <cell r="G994"/>
          <cell r="H994"/>
          <cell r="I994"/>
          <cell r="J994"/>
          <cell r="K994"/>
          <cell r="L994"/>
          <cell r="M994"/>
          <cell r="N994"/>
          <cell r="O994"/>
          <cell r="P994"/>
          <cell r="Q994"/>
          <cell r="R994"/>
          <cell r="S994"/>
          <cell r="T994"/>
          <cell r="U994"/>
          <cell r="V994"/>
          <cell r="W994"/>
          <cell r="X994"/>
          <cell r="Y994"/>
          <cell r="Z994"/>
          <cell r="AA994"/>
          <cell r="AB994"/>
          <cell r="AC994"/>
          <cell r="AD994"/>
          <cell r="AE994"/>
          <cell r="AF994"/>
          <cell r="AG994"/>
          <cell r="AH994"/>
          <cell r="AI994"/>
          <cell r="AJ994"/>
          <cell r="AK994"/>
          <cell r="AL994"/>
          <cell r="AM994" t="str">
            <v>#¡VALOR!</v>
          </cell>
          <cell r="AN994">
            <v>0</v>
          </cell>
          <cell r="AO994"/>
          <cell r="AP994"/>
          <cell r="AQ994"/>
          <cell r="AR994"/>
          <cell r="AS994"/>
          <cell r="AT994"/>
          <cell r="AU994"/>
          <cell r="AV994"/>
          <cell r="AW994"/>
          <cell r="AX994"/>
          <cell r="AY994"/>
          <cell r="AZ994"/>
          <cell r="BA994"/>
          <cell r="BB994"/>
          <cell r="BC994"/>
          <cell r="BD994"/>
          <cell r="BE994"/>
          <cell r="BF994"/>
          <cell r="BG994"/>
          <cell r="BH994"/>
          <cell r="BI994"/>
          <cell r="BJ994"/>
          <cell r="BK994"/>
          <cell r="BL994"/>
          <cell r="BM994"/>
          <cell r="BN994"/>
          <cell r="BO994"/>
          <cell r="BP994"/>
          <cell r="BQ994"/>
          <cell r="BR994"/>
          <cell r="BS994"/>
          <cell r="BT994"/>
          <cell r="BU994"/>
          <cell r="BV994"/>
          <cell r="BW994"/>
          <cell r="BX994"/>
          <cell r="BY994"/>
          <cell r="BZ994"/>
          <cell r="CA994"/>
          <cell r="CB994"/>
          <cell r="CC994"/>
          <cell r="CD994"/>
          <cell r="CE994"/>
          <cell r="CF994"/>
          <cell r="CG994"/>
          <cell r="CH994"/>
          <cell r="CI994"/>
          <cell r="CJ994"/>
          <cell r="CK994"/>
          <cell r="CL994"/>
          <cell r="CM994"/>
          <cell r="CN994"/>
          <cell r="CO994"/>
          <cell r="CP994"/>
          <cell r="CQ994"/>
          <cell r="CR994"/>
          <cell r="CS994"/>
          <cell r="CT994"/>
          <cell r="CU994"/>
          <cell r="CV994"/>
          <cell r="CW994"/>
          <cell r="CX994"/>
          <cell r="CY994"/>
          <cell r="CZ994"/>
          <cell r="DA994"/>
          <cell r="DB994"/>
          <cell r="DC994"/>
          <cell r="DD994"/>
          <cell r="DE994"/>
          <cell r="DF994"/>
          <cell r="DG994"/>
          <cell r="DH994"/>
          <cell r="DI994"/>
          <cell r="DJ994"/>
          <cell r="DK994"/>
          <cell r="DL994"/>
          <cell r="DM994"/>
          <cell r="DN994"/>
          <cell r="DO994"/>
          <cell r="DP994"/>
          <cell r="DQ994"/>
          <cell r="DR994"/>
          <cell r="DS994"/>
          <cell r="DT994"/>
          <cell r="DU994"/>
          <cell r="DV994"/>
          <cell r="DW994"/>
          <cell r="DX994"/>
          <cell r="DY994"/>
          <cell r="DZ994"/>
          <cell r="EA994"/>
          <cell r="EB994"/>
          <cell r="EC994"/>
          <cell r="ED994"/>
          <cell r="EE994"/>
          <cell r="EF994"/>
          <cell r="EG994"/>
          <cell r="EH994"/>
          <cell r="EI994"/>
          <cell r="EJ994"/>
          <cell r="EK994"/>
          <cell r="EL994"/>
          <cell r="EM994"/>
          <cell r="EN994"/>
          <cell r="EO994"/>
          <cell r="EP994"/>
          <cell r="EQ994"/>
          <cell r="ER994"/>
          <cell r="ES994"/>
          <cell r="ET994"/>
          <cell r="EU994" t="str">
            <v>$ -</v>
          </cell>
          <cell r="EV994"/>
          <cell r="EW994"/>
          <cell r="EX994"/>
          <cell r="EY994"/>
          <cell r="EZ994"/>
          <cell r="FA994"/>
          <cell r="FB994">
            <v>0</v>
          </cell>
          <cell r="FC994" t="str">
            <v>#¡VALOR!</v>
          </cell>
          <cell r="FD994">
            <v>0</v>
          </cell>
          <cell r="FE994" t="str">
            <v>$ 0</v>
          </cell>
          <cell r="FF994" t="str">
            <v>#¡VALOR!</v>
          </cell>
          <cell r="FG994" t="str">
            <v>#¡VALOR!</v>
          </cell>
          <cell r="FH994"/>
          <cell r="FI994"/>
          <cell r="FJ994" t="str">
            <v>#N/D</v>
          </cell>
          <cell r="FK994" t="str">
            <v>#N/D</v>
          </cell>
          <cell r="FL994" t="str">
            <v>$994</v>
          </cell>
          <cell r="FM994" t="str">
            <v>#N/D</v>
          </cell>
          <cell r="FN994" t="str">
            <v>#N/D</v>
          </cell>
          <cell r="FO994" t="str">
            <v>#N/D</v>
          </cell>
          <cell r="FP994" t="str">
            <v>#N/D</v>
          </cell>
          <cell r="FQ994" t="str">
            <v>#¡REF!</v>
          </cell>
          <cell r="FR994" t="str">
            <v>#N/D</v>
          </cell>
          <cell r="FS994"/>
          <cell r="FT994"/>
          <cell r="FU994"/>
          <cell r="FV994">
            <v>0</v>
          </cell>
          <cell r="FW994" t="str">
            <v>#N/D</v>
          </cell>
          <cell r="FX994"/>
          <cell r="FY994"/>
          <cell r="FZ994"/>
          <cell r="GA994"/>
          <cell r="GB994"/>
          <cell r="GC994"/>
        </row>
        <row r="995">
          <cell r="A995"/>
          <cell r="B995"/>
          <cell r="C995">
            <v>2025</v>
          </cell>
          <cell r="D995"/>
          <cell r="E995"/>
          <cell r="F995"/>
          <cell r="G995"/>
          <cell r="H995"/>
          <cell r="I995"/>
          <cell r="J995"/>
          <cell r="K995"/>
          <cell r="L995"/>
          <cell r="M995"/>
          <cell r="N995"/>
          <cell r="O995"/>
          <cell r="P995"/>
          <cell r="Q995"/>
          <cell r="R995"/>
          <cell r="S995"/>
          <cell r="T995"/>
          <cell r="U995"/>
          <cell r="V995"/>
          <cell r="W995"/>
          <cell r="X995"/>
          <cell r="Y995"/>
          <cell r="Z995"/>
          <cell r="AA995"/>
          <cell r="AB995"/>
          <cell r="AC995"/>
          <cell r="AD995"/>
          <cell r="AE995"/>
          <cell r="AF995"/>
          <cell r="AG995"/>
          <cell r="AH995"/>
          <cell r="AI995"/>
          <cell r="AJ995"/>
          <cell r="AK995"/>
          <cell r="AL995"/>
          <cell r="AM995" t="str">
            <v>#¡VALOR!</v>
          </cell>
          <cell r="AN995">
            <v>0</v>
          </cell>
          <cell r="AO995"/>
          <cell r="AP995"/>
          <cell r="AQ995"/>
          <cell r="AR995"/>
          <cell r="AS995"/>
          <cell r="AT995"/>
          <cell r="AU995"/>
          <cell r="AV995"/>
          <cell r="AW995"/>
          <cell r="AX995"/>
          <cell r="AY995"/>
          <cell r="AZ995"/>
          <cell r="BA995"/>
          <cell r="BB995"/>
          <cell r="BC995"/>
          <cell r="BD995"/>
          <cell r="BE995"/>
          <cell r="BF995"/>
          <cell r="BG995"/>
          <cell r="BH995"/>
          <cell r="BI995"/>
          <cell r="BJ995"/>
          <cell r="BK995"/>
          <cell r="BL995"/>
          <cell r="BM995"/>
          <cell r="BN995"/>
          <cell r="BO995"/>
          <cell r="BP995"/>
          <cell r="BQ995"/>
          <cell r="BR995"/>
          <cell r="BS995"/>
          <cell r="BT995"/>
          <cell r="BU995"/>
          <cell r="BV995"/>
          <cell r="BW995"/>
          <cell r="BX995"/>
          <cell r="BY995"/>
          <cell r="BZ995"/>
          <cell r="CA995"/>
          <cell r="CB995"/>
          <cell r="CC995"/>
          <cell r="CD995"/>
          <cell r="CE995"/>
          <cell r="CF995"/>
          <cell r="CG995"/>
          <cell r="CH995"/>
          <cell r="CI995"/>
          <cell r="CJ995"/>
          <cell r="CK995"/>
          <cell r="CL995"/>
          <cell r="CM995"/>
          <cell r="CN995"/>
          <cell r="CO995"/>
          <cell r="CP995"/>
          <cell r="CQ995"/>
          <cell r="CR995"/>
          <cell r="CS995"/>
          <cell r="CT995"/>
          <cell r="CU995"/>
          <cell r="CV995"/>
          <cell r="CW995"/>
          <cell r="CX995"/>
          <cell r="CY995"/>
          <cell r="CZ995"/>
          <cell r="DA995"/>
          <cell r="DB995"/>
          <cell r="DC995"/>
          <cell r="DD995"/>
          <cell r="DE995"/>
          <cell r="DF995"/>
          <cell r="DG995"/>
          <cell r="DH995"/>
          <cell r="DI995"/>
          <cell r="DJ995"/>
          <cell r="DK995"/>
          <cell r="DL995"/>
          <cell r="DM995"/>
          <cell r="DN995"/>
          <cell r="DO995"/>
          <cell r="DP995"/>
          <cell r="DQ995"/>
          <cell r="DR995"/>
          <cell r="DS995"/>
          <cell r="DT995"/>
          <cell r="DU995"/>
          <cell r="DV995"/>
          <cell r="DW995"/>
          <cell r="DX995"/>
          <cell r="DY995"/>
          <cell r="DZ995"/>
          <cell r="EA995"/>
          <cell r="EB995"/>
          <cell r="EC995"/>
          <cell r="ED995"/>
          <cell r="EE995"/>
          <cell r="EF995"/>
          <cell r="EG995"/>
          <cell r="EH995"/>
          <cell r="EI995"/>
          <cell r="EJ995"/>
          <cell r="EK995"/>
          <cell r="EL995"/>
          <cell r="EM995"/>
          <cell r="EN995"/>
          <cell r="EO995"/>
          <cell r="EP995"/>
          <cell r="EQ995"/>
          <cell r="ER995"/>
          <cell r="ES995"/>
          <cell r="ET995"/>
          <cell r="EU995" t="str">
            <v>$ -</v>
          </cell>
          <cell r="EV995"/>
          <cell r="EW995"/>
          <cell r="EX995"/>
          <cell r="EY995"/>
          <cell r="EZ995"/>
          <cell r="FA995"/>
          <cell r="FB995">
            <v>0</v>
          </cell>
          <cell r="FC995" t="str">
            <v>#¡VALOR!</v>
          </cell>
          <cell r="FD995">
            <v>0</v>
          </cell>
          <cell r="FE995" t="str">
            <v>$ 0</v>
          </cell>
          <cell r="FF995" t="str">
            <v>#¡VALOR!</v>
          </cell>
          <cell r="FG995" t="str">
            <v>#¡VALOR!</v>
          </cell>
          <cell r="FH995"/>
          <cell r="FI995"/>
          <cell r="FJ995" t="str">
            <v>#N/D</v>
          </cell>
          <cell r="FK995" t="str">
            <v>#N/D</v>
          </cell>
          <cell r="FL995" t="str">
            <v>$995</v>
          </cell>
          <cell r="FM995" t="str">
            <v>#N/D</v>
          </cell>
          <cell r="FN995" t="str">
            <v>#N/D</v>
          </cell>
          <cell r="FO995" t="str">
            <v>#N/D</v>
          </cell>
          <cell r="FP995" t="str">
            <v>#N/D</v>
          </cell>
          <cell r="FQ995" t="str">
            <v>#¡REF!</v>
          </cell>
          <cell r="FR995" t="str">
            <v>#N/D</v>
          </cell>
          <cell r="FS995"/>
          <cell r="FT995"/>
          <cell r="FU995"/>
          <cell r="FV995">
            <v>0</v>
          </cell>
          <cell r="FW995" t="str">
            <v>#N/D</v>
          </cell>
          <cell r="FX995"/>
          <cell r="FY995"/>
          <cell r="FZ995"/>
          <cell r="GA995"/>
          <cell r="GB995"/>
          <cell r="GC995"/>
        </row>
        <row r="996">
          <cell r="A996"/>
          <cell r="B996"/>
          <cell r="C996">
            <v>2025</v>
          </cell>
          <cell r="D996"/>
          <cell r="E996"/>
          <cell r="F996"/>
          <cell r="G996"/>
          <cell r="H996"/>
          <cell r="I996"/>
          <cell r="J996"/>
          <cell r="K996"/>
          <cell r="L996"/>
          <cell r="M996"/>
          <cell r="N996"/>
          <cell r="O996"/>
          <cell r="P996"/>
          <cell r="Q996"/>
          <cell r="R996"/>
          <cell r="S996"/>
          <cell r="T996"/>
          <cell r="U996"/>
          <cell r="V996"/>
          <cell r="W996"/>
          <cell r="X996"/>
          <cell r="Y996"/>
          <cell r="Z996"/>
          <cell r="AA996"/>
          <cell r="AB996"/>
          <cell r="AC996"/>
          <cell r="AD996"/>
          <cell r="AE996"/>
          <cell r="AF996"/>
          <cell r="AG996"/>
          <cell r="AH996"/>
          <cell r="AI996"/>
          <cell r="AJ996"/>
          <cell r="AK996"/>
          <cell r="AL996"/>
          <cell r="AM996" t="str">
            <v>#¡VALOR!</v>
          </cell>
          <cell r="AN996">
            <v>0</v>
          </cell>
          <cell r="AO996"/>
          <cell r="AP996"/>
          <cell r="AQ996"/>
          <cell r="AR996"/>
          <cell r="AS996"/>
          <cell r="AT996"/>
          <cell r="AU996"/>
          <cell r="AV996"/>
          <cell r="AW996"/>
          <cell r="AX996"/>
          <cell r="AY996"/>
          <cell r="AZ996"/>
          <cell r="BA996"/>
          <cell r="BB996"/>
          <cell r="BC996"/>
          <cell r="BD996"/>
          <cell r="BE996"/>
          <cell r="BF996"/>
          <cell r="BG996"/>
          <cell r="BH996"/>
          <cell r="BI996"/>
          <cell r="BJ996"/>
          <cell r="BK996"/>
          <cell r="BL996"/>
          <cell r="BM996"/>
          <cell r="BN996"/>
          <cell r="BO996"/>
          <cell r="BP996"/>
          <cell r="BQ996"/>
          <cell r="BR996"/>
          <cell r="BS996"/>
          <cell r="BT996"/>
          <cell r="BU996"/>
          <cell r="BV996"/>
          <cell r="BW996"/>
          <cell r="BX996"/>
          <cell r="BY996"/>
          <cell r="BZ996"/>
          <cell r="CA996"/>
          <cell r="CB996"/>
          <cell r="CC996"/>
          <cell r="CD996"/>
          <cell r="CE996"/>
          <cell r="CF996"/>
          <cell r="CG996"/>
          <cell r="CH996"/>
          <cell r="CI996"/>
          <cell r="CJ996"/>
          <cell r="CK996"/>
          <cell r="CL996"/>
          <cell r="CM996"/>
          <cell r="CN996"/>
          <cell r="CO996"/>
          <cell r="CP996"/>
          <cell r="CQ996"/>
          <cell r="CR996"/>
          <cell r="CS996"/>
          <cell r="CT996"/>
          <cell r="CU996"/>
          <cell r="CV996"/>
          <cell r="CW996"/>
          <cell r="CX996"/>
          <cell r="CY996"/>
          <cell r="CZ996"/>
          <cell r="DA996"/>
          <cell r="DB996"/>
          <cell r="DC996"/>
          <cell r="DD996"/>
          <cell r="DE996"/>
          <cell r="DF996"/>
          <cell r="DG996"/>
          <cell r="DH996"/>
          <cell r="DI996"/>
          <cell r="DJ996"/>
          <cell r="DK996"/>
          <cell r="DL996"/>
          <cell r="DM996"/>
          <cell r="DN996"/>
          <cell r="DO996"/>
          <cell r="DP996"/>
          <cell r="DQ996"/>
          <cell r="DR996"/>
          <cell r="DS996"/>
          <cell r="DT996"/>
          <cell r="DU996"/>
          <cell r="DV996"/>
          <cell r="DW996"/>
          <cell r="DX996"/>
          <cell r="DY996"/>
          <cell r="DZ996"/>
          <cell r="EA996"/>
          <cell r="EB996"/>
          <cell r="EC996"/>
          <cell r="ED996"/>
          <cell r="EE996"/>
          <cell r="EF996"/>
          <cell r="EG996"/>
          <cell r="EH996"/>
          <cell r="EI996"/>
          <cell r="EJ996"/>
          <cell r="EK996"/>
          <cell r="EL996"/>
          <cell r="EM996"/>
          <cell r="EN996"/>
          <cell r="EO996"/>
          <cell r="EP996"/>
          <cell r="EQ996"/>
          <cell r="ER996"/>
          <cell r="ES996"/>
          <cell r="ET996"/>
          <cell r="EU996" t="str">
            <v>$ -</v>
          </cell>
          <cell r="EV996"/>
          <cell r="EW996"/>
          <cell r="EX996"/>
          <cell r="EY996"/>
          <cell r="EZ996"/>
          <cell r="FA996"/>
          <cell r="FB996">
            <v>0</v>
          </cell>
          <cell r="FC996" t="str">
            <v>#¡VALOR!</v>
          </cell>
          <cell r="FD996">
            <v>0</v>
          </cell>
          <cell r="FE996" t="str">
            <v>$ 0</v>
          </cell>
          <cell r="FF996" t="str">
            <v>#¡VALOR!</v>
          </cell>
          <cell r="FG996" t="str">
            <v>#¡VALOR!</v>
          </cell>
          <cell r="FH996"/>
          <cell r="FI996"/>
          <cell r="FJ996" t="str">
            <v>#N/D</v>
          </cell>
          <cell r="FK996" t="str">
            <v>#N/D</v>
          </cell>
          <cell r="FL996" t="str">
            <v>$996</v>
          </cell>
          <cell r="FM996" t="str">
            <v>#N/D</v>
          </cell>
          <cell r="FN996" t="str">
            <v>#N/D</v>
          </cell>
          <cell r="FO996" t="str">
            <v>#N/D</v>
          </cell>
          <cell r="FP996" t="str">
            <v>#N/D</v>
          </cell>
          <cell r="FQ996" t="str">
            <v>#¡REF!</v>
          </cell>
          <cell r="FR996" t="str">
            <v>#N/D</v>
          </cell>
          <cell r="FS996"/>
          <cell r="FT996"/>
          <cell r="FU996"/>
          <cell r="FV996">
            <v>0</v>
          </cell>
          <cell r="FW996" t="str">
            <v>#N/D</v>
          </cell>
          <cell r="FX996"/>
          <cell r="FY996"/>
          <cell r="FZ996"/>
          <cell r="GA996"/>
          <cell r="GB996"/>
          <cell r="GC996"/>
        </row>
        <row r="997">
          <cell r="A997"/>
          <cell r="B997"/>
          <cell r="C997">
            <v>2025</v>
          </cell>
          <cell r="D997"/>
          <cell r="E997"/>
          <cell r="F997"/>
          <cell r="G997"/>
          <cell r="H997"/>
          <cell r="I997"/>
          <cell r="J997"/>
          <cell r="K997"/>
          <cell r="L997"/>
          <cell r="M997"/>
          <cell r="N997"/>
          <cell r="O997"/>
          <cell r="P997"/>
          <cell r="Q997"/>
          <cell r="R997"/>
          <cell r="S997"/>
          <cell r="T997"/>
          <cell r="U997"/>
          <cell r="V997"/>
          <cell r="W997"/>
          <cell r="X997"/>
          <cell r="Y997"/>
          <cell r="Z997"/>
          <cell r="AA997"/>
          <cell r="AB997"/>
          <cell r="AC997"/>
          <cell r="AD997"/>
          <cell r="AE997"/>
          <cell r="AF997"/>
          <cell r="AG997"/>
          <cell r="AH997"/>
          <cell r="AI997"/>
          <cell r="AJ997"/>
          <cell r="AK997"/>
          <cell r="AL997"/>
          <cell r="AM997" t="str">
            <v>#¡VALOR!</v>
          </cell>
          <cell r="AN997">
            <v>0</v>
          </cell>
          <cell r="AO997"/>
          <cell r="AP997"/>
          <cell r="AQ997"/>
          <cell r="AR997"/>
          <cell r="AS997"/>
          <cell r="AT997"/>
          <cell r="AU997"/>
          <cell r="AV997"/>
          <cell r="AW997"/>
          <cell r="AX997"/>
          <cell r="AY997"/>
          <cell r="AZ997"/>
          <cell r="BA997"/>
          <cell r="BB997"/>
          <cell r="BC997"/>
          <cell r="BD997"/>
          <cell r="BE997"/>
          <cell r="BF997"/>
          <cell r="BG997"/>
          <cell r="BH997"/>
          <cell r="BI997"/>
          <cell r="BJ997"/>
          <cell r="BK997"/>
          <cell r="BL997"/>
          <cell r="BM997"/>
          <cell r="BN997"/>
          <cell r="BO997"/>
          <cell r="BP997"/>
          <cell r="BQ997"/>
          <cell r="BR997"/>
          <cell r="BS997"/>
          <cell r="BT997"/>
          <cell r="BU997"/>
          <cell r="BV997"/>
          <cell r="BW997"/>
          <cell r="BX997"/>
          <cell r="BY997"/>
          <cell r="BZ997"/>
          <cell r="CA997"/>
          <cell r="CB997"/>
          <cell r="CC997"/>
          <cell r="CD997"/>
          <cell r="CE997"/>
          <cell r="CF997"/>
          <cell r="CG997"/>
          <cell r="CH997"/>
          <cell r="CI997"/>
          <cell r="CJ997"/>
          <cell r="CK997"/>
          <cell r="CL997"/>
          <cell r="CM997"/>
          <cell r="CN997"/>
          <cell r="CO997"/>
          <cell r="CP997"/>
          <cell r="CQ997"/>
          <cell r="CR997"/>
          <cell r="CS997"/>
          <cell r="CT997"/>
          <cell r="CU997"/>
          <cell r="CV997"/>
          <cell r="CW997"/>
          <cell r="CX997"/>
          <cell r="CY997"/>
          <cell r="CZ997"/>
          <cell r="DA997"/>
          <cell r="DB997"/>
          <cell r="DC997"/>
          <cell r="DD997"/>
          <cell r="DE997"/>
          <cell r="DF997"/>
          <cell r="DG997"/>
          <cell r="DH997"/>
          <cell r="DI997"/>
          <cell r="DJ997"/>
          <cell r="DK997"/>
          <cell r="DL997"/>
          <cell r="DM997"/>
          <cell r="DN997"/>
          <cell r="DO997"/>
          <cell r="DP997"/>
          <cell r="DQ997"/>
          <cell r="DR997"/>
          <cell r="DS997"/>
          <cell r="DT997"/>
          <cell r="DU997"/>
          <cell r="DV997"/>
          <cell r="DW997"/>
          <cell r="DX997"/>
          <cell r="DY997"/>
          <cell r="DZ997"/>
          <cell r="EA997"/>
          <cell r="EB997"/>
          <cell r="EC997"/>
          <cell r="ED997"/>
          <cell r="EE997"/>
          <cell r="EF997"/>
          <cell r="EG997"/>
          <cell r="EH997"/>
          <cell r="EI997"/>
          <cell r="EJ997"/>
          <cell r="EK997"/>
          <cell r="EL997"/>
          <cell r="EM997"/>
          <cell r="EN997"/>
          <cell r="EO997"/>
          <cell r="EP997"/>
          <cell r="EQ997"/>
          <cell r="ER997"/>
          <cell r="ES997"/>
          <cell r="ET997"/>
          <cell r="EU997" t="str">
            <v>$ -</v>
          </cell>
          <cell r="EV997"/>
          <cell r="EW997"/>
          <cell r="EX997"/>
          <cell r="EY997"/>
          <cell r="EZ997"/>
          <cell r="FA997"/>
          <cell r="FB997">
            <v>0</v>
          </cell>
          <cell r="FC997" t="str">
            <v>#¡VALOR!</v>
          </cell>
          <cell r="FD997">
            <v>0</v>
          </cell>
          <cell r="FE997" t="str">
            <v>$ 0</v>
          </cell>
          <cell r="FF997" t="str">
            <v>#¡VALOR!</v>
          </cell>
          <cell r="FG997" t="str">
            <v>#¡VALOR!</v>
          </cell>
          <cell r="FH997"/>
          <cell r="FI997"/>
          <cell r="FJ997" t="str">
            <v>#N/D</v>
          </cell>
          <cell r="FK997" t="str">
            <v>#N/D</v>
          </cell>
          <cell r="FL997" t="str">
            <v>$997</v>
          </cell>
          <cell r="FM997" t="str">
            <v>#N/D</v>
          </cell>
          <cell r="FN997" t="str">
            <v>#N/D</v>
          </cell>
          <cell r="FO997" t="str">
            <v>#N/D</v>
          </cell>
          <cell r="FP997" t="str">
            <v>#N/D</v>
          </cell>
          <cell r="FQ997" t="str">
            <v>#¡REF!</v>
          </cell>
          <cell r="FR997" t="str">
            <v>#N/D</v>
          </cell>
          <cell r="FS997"/>
          <cell r="FT997"/>
          <cell r="FU997"/>
          <cell r="FV997">
            <v>0</v>
          </cell>
          <cell r="FW997" t="str">
            <v>#N/D</v>
          </cell>
          <cell r="FX997"/>
          <cell r="FY997"/>
          <cell r="FZ997"/>
          <cell r="GA997"/>
          <cell r="GB997"/>
          <cell r="GC997"/>
        </row>
        <row r="998">
          <cell r="A998"/>
          <cell r="B998"/>
          <cell r="C998">
            <v>2025</v>
          </cell>
          <cell r="D998"/>
          <cell r="E998"/>
          <cell r="F998"/>
          <cell r="G998"/>
          <cell r="H998"/>
          <cell r="I998"/>
          <cell r="J998"/>
          <cell r="K998"/>
          <cell r="L998"/>
          <cell r="M998"/>
          <cell r="N998"/>
          <cell r="O998"/>
          <cell r="P998"/>
          <cell r="Q998"/>
          <cell r="R998"/>
          <cell r="S998"/>
          <cell r="T998"/>
          <cell r="U998"/>
          <cell r="V998"/>
          <cell r="W998"/>
          <cell r="X998"/>
          <cell r="Y998"/>
          <cell r="Z998"/>
          <cell r="AA998"/>
          <cell r="AB998"/>
          <cell r="AC998"/>
          <cell r="AD998"/>
          <cell r="AE998"/>
          <cell r="AF998"/>
          <cell r="AG998"/>
          <cell r="AH998"/>
          <cell r="AI998"/>
          <cell r="AJ998"/>
          <cell r="AK998"/>
          <cell r="AL998"/>
          <cell r="AM998" t="str">
            <v>#¡VALOR!</v>
          </cell>
          <cell r="AN998">
            <v>0</v>
          </cell>
          <cell r="AO998"/>
          <cell r="AP998"/>
          <cell r="AQ998"/>
          <cell r="AR998"/>
          <cell r="AS998"/>
          <cell r="AT998"/>
          <cell r="AU998"/>
          <cell r="AV998"/>
          <cell r="AW998"/>
          <cell r="AX998"/>
          <cell r="AY998"/>
          <cell r="AZ998"/>
          <cell r="BA998"/>
          <cell r="BB998"/>
          <cell r="BC998"/>
          <cell r="BD998"/>
          <cell r="BE998"/>
          <cell r="BF998"/>
          <cell r="BG998"/>
          <cell r="BH998"/>
          <cell r="BI998"/>
          <cell r="BJ998"/>
          <cell r="BK998"/>
          <cell r="BL998"/>
          <cell r="BM998"/>
          <cell r="BN998"/>
          <cell r="BO998"/>
          <cell r="BP998"/>
          <cell r="BQ998"/>
          <cell r="BR998"/>
          <cell r="BS998"/>
          <cell r="BT998"/>
          <cell r="BU998"/>
          <cell r="BV998"/>
          <cell r="BW998"/>
          <cell r="BX998"/>
          <cell r="BY998"/>
          <cell r="BZ998"/>
          <cell r="CA998"/>
          <cell r="CB998"/>
          <cell r="CC998"/>
          <cell r="CD998"/>
          <cell r="CE998"/>
          <cell r="CF998"/>
          <cell r="CG998"/>
          <cell r="CH998"/>
          <cell r="CI998"/>
          <cell r="CJ998"/>
          <cell r="CK998"/>
          <cell r="CL998"/>
          <cell r="CM998"/>
          <cell r="CN998"/>
          <cell r="CO998"/>
          <cell r="CP998"/>
          <cell r="CQ998"/>
          <cell r="CR998"/>
          <cell r="CS998"/>
          <cell r="CT998"/>
          <cell r="CU998"/>
          <cell r="CV998"/>
          <cell r="CW998"/>
          <cell r="CX998"/>
          <cell r="CY998"/>
          <cell r="CZ998"/>
          <cell r="DA998"/>
          <cell r="DB998"/>
          <cell r="DC998"/>
          <cell r="DD998"/>
          <cell r="DE998"/>
          <cell r="DF998"/>
          <cell r="DG998"/>
          <cell r="DH998"/>
          <cell r="DI998"/>
          <cell r="DJ998"/>
          <cell r="DK998"/>
          <cell r="DL998"/>
          <cell r="DM998"/>
          <cell r="DN998"/>
          <cell r="DO998"/>
          <cell r="DP998"/>
          <cell r="DQ998"/>
          <cell r="DR998"/>
          <cell r="DS998"/>
          <cell r="DT998"/>
          <cell r="DU998"/>
          <cell r="DV998"/>
          <cell r="DW998"/>
          <cell r="DX998"/>
          <cell r="DY998"/>
          <cell r="DZ998"/>
          <cell r="EA998"/>
          <cell r="EB998"/>
          <cell r="EC998"/>
          <cell r="ED998"/>
          <cell r="EE998"/>
          <cell r="EF998"/>
          <cell r="EG998"/>
          <cell r="EH998"/>
          <cell r="EI998"/>
          <cell r="EJ998"/>
          <cell r="EK998"/>
          <cell r="EL998"/>
          <cell r="EM998"/>
          <cell r="EN998"/>
          <cell r="EO998"/>
          <cell r="EP998"/>
          <cell r="EQ998"/>
          <cell r="ER998"/>
          <cell r="ES998"/>
          <cell r="ET998"/>
          <cell r="EU998" t="str">
            <v>$ -</v>
          </cell>
          <cell r="EV998"/>
          <cell r="EW998"/>
          <cell r="EX998"/>
          <cell r="EY998"/>
          <cell r="EZ998"/>
          <cell r="FA998"/>
          <cell r="FB998">
            <v>0</v>
          </cell>
          <cell r="FC998" t="str">
            <v>#¡VALOR!</v>
          </cell>
          <cell r="FD998">
            <v>0</v>
          </cell>
          <cell r="FE998" t="str">
            <v>$ 0</v>
          </cell>
          <cell r="FF998" t="str">
            <v>#¡VALOR!</v>
          </cell>
          <cell r="FG998" t="str">
            <v>#¡VALOR!</v>
          </cell>
          <cell r="FH998"/>
          <cell r="FI998"/>
          <cell r="FJ998" t="str">
            <v>#N/D</v>
          </cell>
          <cell r="FK998" t="str">
            <v>#N/D</v>
          </cell>
          <cell r="FL998" t="str">
            <v>$998</v>
          </cell>
          <cell r="FM998" t="str">
            <v>#N/D</v>
          </cell>
          <cell r="FN998" t="str">
            <v>#N/D</v>
          </cell>
          <cell r="FO998" t="str">
            <v>#N/D</v>
          </cell>
          <cell r="FP998" t="str">
            <v>#N/D</v>
          </cell>
          <cell r="FQ998" t="str">
            <v>#¡REF!</v>
          </cell>
          <cell r="FR998" t="str">
            <v>#N/D</v>
          </cell>
          <cell r="FS998"/>
          <cell r="FT998"/>
          <cell r="FU998"/>
          <cell r="FV998">
            <v>0</v>
          </cell>
          <cell r="FW998" t="str">
            <v>#N/D</v>
          </cell>
          <cell r="FX998"/>
          <cell r="FY998"/>
          <cell r="FZ998"/>
          <cell r="GA998"/>
          <cell r="GB998"/>
          <cell r="GC998"/>
        </row>
        <row r="999">
          <cell r="A999"/>
          <cell r="B999"/>
          <cell r="C999">
            <v>2025</v>
          </cell>
          <cell r="D999"/>
          <cell r="E999"/>
          <cell r="F999"/>
          <cell r="G999"/>
          <cell r="H999"/>
          <cell r="I999"/>
          <cell r="J999"/>
          <cell r="K999"/>
          <cell r="L999"/>
          <cell r="M999"/>
          <cell r="N999"/>
          <cell r="O999"/>
          <cell r="P999"/>
          <cell r="Q999"/>
          <cell r="R999"/>
          <cell r="S999"/>
          <cell r="T999"/>
          <cell r="U999"/>
          <cell r="V999"/>
          <cell r="W999"/>
          <cell r="X999"/>
          <cell r="Y999"/>
          <cell r="Z999"/>
          <cell r="AA999"/>
          <cell r="AB999"/>
          <cell r="AC999"/>
          <cell r="AD999"/>
          <cell r="AE999"/>
          <cell r="AF999"/>
          <cell r="AG999"/>
          <cell r="AH999"/>
          <cell r="AI999"/>
          <cell r="AJ999"/>
          <cell r="AK999"/>
          <cell r="AL999"/>
          <cell r="AM999" t="str">
            <v>#¡VALOR!</v>
          </cell>
          <cell r="AN999">
            <v>0</v>
          </cell>
          <cell r="AO999"/>
          <cell r="AP999"/>
          <cell r="AQ999"/>
          <cell r="AR999"/>
          <cell r="AS999"/>
          <cell r="AT999"/>
          <cell r="AU999"/>
          <cell r="AV999"/>
          <cell r="AW999"/>
          <cell r="AX999"/>
          <cell r="AY999"/>
          <cell r="AZ999"/>
          <cell r="BA999"/>
          <cell r="BB999"/>
          <cell r="BC999"/>
          <cell r="BD999"/>
          <cell r="BE999"/>
          <cell r="BF999"/>
          <cell r="BG999"/>
          <cell r="BH999"/>
          <cell r="BI999"/>
          <cell r="BJ999"/>
          <cell r="BK999"/>
          <cell r="BL999"/>
          <cell r="BM999"/>
          <cell r="BN999"/>
          <cell r="BO999"/>
          <cell r="BP999"/>
          <cell r="BQ999"/>
          <cell r="BR999"/>
          <cell r="BS999"/>
          <cell r="BT999"/>
          <cell r="BU999"/>
          <cell r="BV999"/>
          <cell r="BW999"/>
          <cell r="BX999"/>
          <cell r="BY999"/>
          <cell r="BZ999"/>
          <cell r="CA999"/>
          <cell r="CB999"/>
          <cell r="CC999"/>
          <cell r="CD999"/>
          <cell r="CE999"/>
          <cell r="CF999"/>
          <cell r="CG999"/>
          <cell r="CH999"/>
          <cell r="CI999"/>
          <cell r="CJ999"/>
          <cell r="CK999"/>
          <cell r="CL999"/>
          <cell r="CM999"/>
          <cell r="CN999"/>
          <cell r="CO999"/>
          <cell r="CP999"/>
          <cell r="CQ999"/>
          <cell r="CR999"/>
          <cell r="CS999"/>
          <cell r="CT999"/>
          <cell r="CU999"/>
          <cell r="CV999"/>
          <cell r="CW999"/>
          <cell r="CX999"/>
          <cell r="CY999"/>
          <cell r="CZ999"/>
          <cell r="DA999"/>
          <cell r="DB999"/>
          <cell r="DC999"/>
          <cell r="DD999"/>
          <cell r="DE999"/>
          <cell r="DF999"/>
          <cell r="DG999"/>
          <cell r="DH999"/>
          <cell r="DI999"/>
          <cell r="DJ999"/>
          <cell r="DK999"/>
          <cell r="DL999"/>
          <cell r="DM999"/>
          <cell r="DN999"/>
          <cell r="DO999"/>
          <cell r="DP999"/>
          <cell r="DQ999"/>
          <cell r="DR999"/>
          <cell r="DS999"/>
          <cell r="DT999"/>
          <cell r="DU999"/>
          <cell r="DV999"/>
          <cell r="DW999"/>
          <cell r="DX999"/>
          <cell r="DY999"/>
          <cell r="DZ999"/>
          <cell r="EA999"/>
          <cell r="EB999"/>
          <cell r="EC999"/>
          <cell r="ED999"/>
          <cell r="EE999"/>
          <cell r="EF999"/>
          <cell r="EG999"/>
          <cell r="EH999"/>
          <cell r="EI999"/>
          <cell r="EJ999"/>
          <cell r="EK999"/>
          <cell r="EL999"/>
          <cell r="EM999"/>
          <cell r="EN999"/>
          <cell r="EO999"/>
          <cell r="EP999"/>
          <cell r="EQ999"/>
          <cell r="ER999"/>
          <cell r="ES999"/>
          <cell r="ET999"/>
          <cell r="EU999" t="str">
            <v>$ -</v>
          </cell>
          <cell r="EV999"/>
          <cell r="EW999"/>
          <cell r="EX999"/>
          <cell r="EY999"/>
          <cell r="EZ999"/>
          <cell r="FA999"/>
          <cell r="FB999">
            <v>0</v>
          </cell>
          <cell r="FC999" t="str">
            <v>#¡VALOR!</v>
          </cell>
          <cell r="FD999">
            <v>0</v>
          </cell>
          <cell r="FE999" t="str">
            <v>$ 0</v>
          </cell>
          <cell r="FF999" t="str">
            <v>#¡VALOR!</v>
          </cell>
          <cell r="FG999" t="str">
            <v>#¡VALOR!</v>
          </cell>
          <cell r="FH999"/>
          <cell r="FI999"/>
          <cell r="FJ999" t="str">
            <v>#N/D</v>
          </cell>
          <cell r="FK999" t="str">
            <v>#N/D</v>
          </cell>
          <cell r="FL999" t="str">
            <v>$999</v>
          </cell>
          <cell r="FM999" t="str">
            <v>#N/D</v>
          </cell>
          <cell r="FN999" t="str">
            <v>#N/D</v>
          </cell>
          <cell r="FO999" t="str">
            <v>#N/D</v>
          </cell>
          <cell r="FP999" t="str">
            <v>#N/D</v>
          </cell>
          <cell r="FQ999" t="str">
            <v>#¡REF!</v>
          </cell>
          <cell r="FR999" t="str">
            <v>#N/D</v>
          </cell>
          <cell r="FS999"/>
          <cell r="FT999"/>
          <cell r="FU999"/>
          <cell r="FV999">
            <v>0</v>
          </cell>
          <cell r="FW999" t="str">
            <v>#N/D</v>
          </cell>
          <cell r="FX999"/>
          <cell r="FY999"/>
          <cell r="FZ999"/>
          <cell r="GA999"/>
          <cell r="GB999"/>
          <cell r="GC999"/>
        </row>
        <row r="1000">
          <cell r="A1000"/>
          <cell r="B1000"/>
          <cell r="C1000">
            <v>2025</v>
          </cell>
          <cell r="D1000"/>
          <cell r="E1000"/>
          <cell r="F1000"/>
          <cell r="G1000"/>
          <cell r="H1000"/>
          <cell r="I1000"/>
          <cell r="J1000"/>
          <cell r="K1000"/>
          <cell r="L1000"/>
          <cell r="M1000"/>
          <cell r="N1000"/>
          <cell r="O1000"/>
          <cell r="P1000"/>
          <cell r="Q1000"/>
          <cell r="R1000"/>
          <cell r="S1000"/>
          <cell r="T1000"/>
          <cell r="U1000"/>
          <cell r="V1000"/>
          <cell r="W1000"/>
          <cell r="X1000"/>
          <cell r="Y1000"/>
          <cell r="Z1000"/>
          <cell r="AA1000"/>
          <cell r="AB1000"/>
          <cell r="AC1000"/>
          <cell r="AD1000"/>
          <cell r="AE1000"/>
          <cell r="AF1000"/>
          <cell r="AG1000"/>
          <cell r="AH1000"/>
          <cell r="AI1000"/>
          <cell r="AJ1000"/>
          <cell r="AK1000"/>
          <cell r="AL1000"/>
          <cell r="AM1000" t="str">
            <v>#¡VALOR!</v>
          </cell>
          <cell r="AN1000">
            <v>0</v>
          </cell>
          <cell r="AO1000"/>
          <cell r="AP1000"/>
          <cell r="AQ1000"/>
          <cell r="AR1000"/>
          <cell r="AS1000"/>
          <cell r="AT1000"/>
          <cell r="AU1000"/>
          <cell r="AV1000"/>
          <cell r="AW1000"/>
          <cell r="AX1000"/>
          <cell r="AY1000"/>
          <cell r="AZ1000"/>
          <cell r="BA1000"/>
          <cell r="BB1000"/>
          <cell r="BC1000"/>
          <cell r="BD1000"/>
          <cell r="BE1000"/>
          <cell r="BF1000"/>
          <cell r="BG1000"/>
          <cell r="BH1000"/>
          <cell r="BI1000"/>
          <cell r="BJ1000"/>
          <cell r="BK1000"/>
          <cell r="BL1000"/>
          <cell r="BM1000"/>
          <cell r="BN1000"/>
          <cell r="BO1000"/>
          <cell r="BP1000"/>
          <cell r="BQ1000"/>
          <cell r="BR1000"/>
          <cell r="BS1000"/>
          <cell r="BT1000"/>
          <cell r="BU1000"/>
          <cell r="BV1000"/>
          <cell r="BW1000"/>
          <cell r="BX1000"/>
          <cell r="BY1000"/>
          <cell r="BZ1000"/>
          <cell r="CA1000"/>
          <cell r="CB1000"/>
          <cell r="CC1000"/>
          <cell r="CD1000"/>
          <cell r="CE1000"/>
          <cell r="CF1000"/>
          <cell r="CG1000"/>
          <cell r="CH1000"/>
          <cell r="CI1000"/>
          <cell r="CJ1000"/>
          <cell r="CK1000"/>
          <cell r="CL1000"/>
          <cell r="CM1000"/>
          <cell r="CN1000"/>
          <cell r="CO1000"/>
          <cell r="CP1000"/>
          <cell r="CQ1000"/>
          <cell r="CR1000"/>
          <cell r="CS1000"/>
          <cell r="CT1000"/>
          <cell r="CU1000"/>
          <cell r="CV1000"/>
          <cell r="CW1000"/>
          <cell r="CX1000"/>
          <cell r="CY1000"/>
          <cell r="CZ1000"/>
          <cell r="DA1000"/>
          <cell r="DB1000"/>
          <cell r="DC1000"/>
          <cell r="DD1000"/>
          <cell r="DE1000"/>
          <cell r="DF1000"/>
          <cell r="DG1000"/>
          <cell r="DH1000"/>
          <cell r="DI1000"/>
          <cell r="DJ1000"/>
          <cell r="DK1000"/>
          <cell r="DL1000"/>
          <cell r="DM1000"/>
          <cell r="DN1000"/>
          <cell r="DO1000"/>
          <cell r="DP1000"/>
          <cell r="DQ1000"/>
          <cell r="DR1000"/>
          <cell r="DS1000"/>
          <cell r="DT1000"/>
          <cell r="DU1000"/>
          <cell r="DV1000"/>
          <cell r="DW1000"/>
          <cell r="DX1000"/>
          <cell r="DY1000"/>
          <cell r="DZ1000"/>
          <cell r="EA1000"/>
          <cell r="EB1000"/>
          <cell r="EC1000"/>
          <cell r="ED1000"/>
          <cell r="EE1000"/>
          <cell r="EF1000"/>
          <cell r="EG1000"/>
          <cell r="EH1000"/>
          <cell r="EI1000"/>
          <cell r="EJ1000"/>
          <cell r="EK1000"/>
          <cell r="EL1000"/>
          <cell r="EM1000"/>
          <cell r="EN1000"/>
          <cell r="EO1000"/>
          <cell r="EP1000"/>
          <cell r="EQ1000"/>
          <cell r="ER1000"/>
          <cell r="ES1000"/>
          <cell r="ET1000"/>
          <cell r="EU1000" t="str">
            <v>$ -</v>
          </cell>
          <cell r="EV1000"/>
          <cell r="EW1000"/>
          <cell r="EX1000"/>
          <cell r="EY1000"/>
          <cell r="EZ1000"/>
          <cell r="FA1000"/>
          <cell r="FB1000">
            <v>0</v>
          </cell>
          <cell r="FC1000" t="str">
            <v>#¡VALOR!</v>
          </cell>
          <cell r="FD1000">
            <v>0</v>
          </cell>
          <cell r="FE1000" t="str">
            <v>$ 0</v>
          </cell>
          <cell r="FF1000" t="str">
            <v>#¡VALOR!</v>
          </cell>
          <cell r="FG1000" t="str">
            <v>#¡VALOR!</v>
          </cell>
          <cell r="FH1000"/>
          <cell r="FI1000"/>
          <cell r="FJ1000" t="str">
            <v>#N/D</v>
          </cell>
          <cell r="FK1000" t="str">
            <v>#N/D</v>
          </cell>
          <cell r="FL1000" t="str">
            <v>$1.000</v>
          </cell>
          <cell r="FM1000" t="str">
            <v>#N/D</v>
          </cell>
          <cell r="FN1000" t="str">
            <v>#N/D</v>
          </cell>
          <cell r="FO1000" t="str">
            <v>#N/D</v>
          </cell>
          <cell r="FP1000" t="str">
            <v>#N/D</v>
          </cell>
          <cell r="FQ1000" t="str">
            <v>#¡REF!</v>
          </cell>
          <cell r="FR1000" t="str">
            <v>#N/D</v>
          </cell>
          <cell r="FS1000"/>
          <cell r="FT1000"/>
          <cell r="FU1000"/>
          <cell r="FV1000">
            <v>0</v>
          </cell>
          <cell r="FW1000" t="str">
            <v>#N/D</v>
          </cell>
          <cell r="FX1000"/>
          <cell r="FY1000"/>
          <cell r="FZ1000"/>
          <cell r="GA1000"/>
          <cell r="GB1000"/>
          <cell r="GC1000"/>
        </row>
        <row r="1001">
          <cell r="A1001"/>
          <cell r="B1001"/>
          <cell r="C1001">
            <v>2025</v>
          </cell>
          <cell r="D1001"/>
          <cell r="E1001"/>
          <cell r="F1001"/>
          <cell r="G1001"/>
          <cell r="H1001"/>
          <cell r="I1001"/>
          <cell r="J1001"/>
          <cell r="K1001"/>
          <cell r="L1001"/>
          <cell r="M1001"/>
          <cell r="N1001"/>
          <cell r="O1001"/>
          <cell r="P1001"/>
          <cell r="Q1001"/>
          <cell r="R1001"/>
          <cell r="S1001"/>
          <cell r="T1001"/>
          <cell r="U1001"/>
          <cell r="V1001"/>
          <cell r="W1001"/>
          <cell r="X1001"/>
          <cell r="Y1001"/>
          <cell r="Z1001"/>
          <cell r="AA1001"/>
          <cell r="AB1001"/>
          <cell r="AC1001"/>
          <cell r="AD1001"/>
          <cell r="AE1001"/>
          <cell r="AF1001"/>
          <cell r="AG1001"/>
          <cell r="AH1001"/>
          <cell r="AI1001"/>
          <cell r="AJ1001"/>
          <cell r="AK1001"/>
          <cell r="AL1001"/>
          <cell r="AM1001" t="str">
            <v>#¡VALOR!</v>
          </cell>
          <cell r="AN1001">
            <v>0</v>
          </cell>
          <cell r="AO1001"/>
          <cell r="AP1001"/>
          <cell r="AQ1001"/>
          <cell r="AR1001"/>
          <cell r="AS1001"/>
          <cell r="AT1001"/>
          <cell r="AU1001"/>
          <cell r="AV1001"/>
          <cell r="AW1001"/>
          <cell r="AX1001"/>
          <cell r="AY1001"/>
          <cell r="AZ1001"/>
          <cell r="BA1001"/>
          <cell r="BB1001"/>
          <cell r="BC1001"/>
          <cell r="BD1001"/>
          <cell r="BE1001"/>
          <cell r="BF1001"/>
          <cell r="BG1001"/>
          <cell r="BH1001"/>
          <cell r="BI1001"/>
          <cell r="BJ1001"/>
          <cell r="BK1001"/>
          <cell r="BL1001"/>
          <cell r="BM1001"/>
          <cell r="BN1001"/>
          <cell r="BO1001"/>
          <cell r="BP1001"/>
          <cell r="BQ1001"/>
          <cell r="BR1001"/>
          <cell r="BS1001"/>
          <cell r="BT1001"/>
          <cell r="BU1001"/>
          <cell r="BV1001"/>
          <cell r="BW1001"/>
          <cell r="BX1001"/>
          <cell r="BY1001"/>
          <cell r="BZ1001"/>
          <cell r="CA1001"/>
          <cell r="CB1001"/>
          <cell r="CC1001"/>
          <cell r="CD1001"/>
          <cell r="CE1001"/>
          <cell r="CF1001"/>
          <cell r="CG1001"/>
          <cell r="CH1001"/>
          <cell r="CI1001"/>
          <cell r="CJ1001"/>
          <cell r="CK1001"/>
          <cell r="CL1001"/>
          <cell r="CM1001"/>
          <cell r="CN1001"/>
          <cell r="CO1001"/>
          <cell r="CP1001"/>
          <cell r="CQ1001"/>
          <cell r="CR1001"/>
          <cell r="CS1001"/>
          <cell r="CT1001"/>
          <cell r="CU1001"/>
          <cell r="CV1001"/>
          <cell r="CW1001"/>
          <cell r="CX1001"/>
          <cell r="CY1001"/>
          <cell r="CZ1001"/>
          <cell r="DA1001"/>
          <cell r="DB1001"/>
          <cell r="DC1001"/>
          <cell r="DD1001"/>
          <cell r="DE1001"/>
          <cell r="DF1001"/>
          <cell r="DG1001"/>
          <cell r="DH1001"/>
          <cell r="DI1001"/>
          <cell r="DJ1001"/>
          <cell r="DK1001"/>
          <cell r="DL1001"/>
          <cell r="DM1001"/>
          <cell r="DN1001"/>
          <cell r="DO1001"/>
          <cell r="DP1001"/>
          <cell r="DQ1001"/>
          <cell r="DR1001"/>
          <cell r="DS1001"/>
          <cell r="DT1001"/>
          <cell r="DU1001"/>
          <cell r="DV1001"/>
          <cell r="DW1001"/>
          <cell r="DX1001"/>
          <cell r="DY1001"/>
          <cell r="DZ1001"/>
          <cell r="EA1001"/>
          <cell r="EB1001"/>
          <cell r="EC1001"/>
          <cell r="ED1001"/>
          <cell r="EE1001"/>
          <cell r="EF1001"/>
          <cell r="EG1001"/>
          <cell r="EH1001"/>
          <cell r="EI1001"/>
          <cell r="EJ1001"/>
          <cell r="EK1001"/>
          <cell r="EL1001"/>
          <cell r="EM1001"/>
          <cell r="EN1001"/>
          <cell r="EO1001"/>
          <cell r="EP1001"/>
          <cell r="EQ1001"/>
          <cell r="ER1001"/>
          <cell r="ES1001"/>
          <cell r="ET1001"/>
          <cell r="EU1001" t="str">
            <v>$ -</v>
          </cell>
          <cell r="EV1001"/>
          <cell r="EW1001"/>
          <cell r="EX1001"/>
          <cell r="EY1001"/>
          <cell r="EZ1001"/>
          <cell r="FA1001"/>
          <cell r="FB1001">
            <v>0</v>
          </cell>
          <cell r="FC1001" t="str">
            <v>#¡VALOR!</v>
          </cell>
          <cell r="FD1001">
            <v>0</v>
          </cell>
          <cell r="FE1001" t="str">
            <v>$ 0</v>
          </cell>
          <cell r="FF1001" t="str">
            <v>#¡VALOR!</v>
          </cell>
          <cell r="FG1001" t="str">
            <v>#¡VALOR!</v>
          </cell>
          <cell r="FH1001"/>
          <cell r="FI1001"/>
          <cell r="FJ1001" t="str">
            <v>#N/D</v>
          </cell>
          <cell r="FK1001" t="str">
            <v>#N/D</v>
          </cell>
          <cell r="FL1001" t="str">
            <v>$1.001</v>
          </cell>
          <cell r="FM1001" t="str">
            <v>#N/D</v>
          </cell>
          <cell r="FN1001" t="str">
            <v>#N/D</v>
          </cell>
          <cell r="FO1001" t="str">
            <v>#N/D</v>
          </cell>
          <cell r="FP1001" t="str">
            <v>#N/D</v>
          </cell>
          <cell r="FQ1001" t="str">
            <v>#¡REF!</v>
          </cell>
          <cell r="FR1001" t="str">
            <v>#N/D</v>
          </cell>
          <cell r="FS1001"/>
          <cell r="FT1001"/>
          <cell r="FU1001"/>
          <cell r="FV1001">
            <v>0</v>
          </cell>
          <cell r="FW1001" t="str">
            <v>#N/D</v>
          </cell>
          <cell r="FX1001"/>
          <cell r="FY1001"/>
          <cell r="FZ1001"/>
          <cell r="GA1001"/>
          <cell r="GB1001"/>
          <cell r="GC1001"/>
        </row>
        <row r="1002">
          <cell r="A1002"/>
          <cell r="B1002"/>
          <cell r="C1002">
            <v>2025</v>
          </cell>
          <cell r="D1002"/>
          <cell r="E1002"/>
          <cell r="F1002"/>
          <cell r="G1002"/>
          <cell r="H1002"/>
          <cell r="I1002"/>
          <cell r="J1002"/>
          <cell r="K1002"/>
          <cell r="L1002"/>
          <cell r="M1002"/>
          <cell r="N1002"/>
          <cell r="O1002"/>
          <cell r="P1002"/>
          <cell r="Q1002"/>
          <cell r="R1002"/>
          <cell r="S1002"/>
          <cell r="T1002"/>
          <cell r="U1002"/>
          <cell r="V1002"/>
          <cell r="W1002"/>
          <cell r="X1002"/>
          <cell r="Y1002"/>
          <cell r="Z1002"/>
          <cell r="AA1002"/>
          <cell r="AB1002"/>
          <cell r="AC1002"/>
          <cell r="AD1002"/>
          <cell r="AE1002"/>
          <cell r="AF1002"/>
          <cell r="AG1002"/>
          <cell r="AH1002"/>
          <cell r="AI1002"/>
          <cell r="AJ1002"/>
          <cell r="AK1002"/>
          <cell r="AL1002"/>
          <cell r="AM1002" t="str">
            <v>#¡VALOR!</v>
          </cell>
          <cell r="AN1002">
            <v>0</v>
          </cell>
          <cell r="AO1002"/>
          <cell r="AP1002"/>
          <cell r="AQ1002"/>
          <cell r="AR1002"/>
          <cell r="AS1002"/>
          <cell r="AT1002"/>
          <cell r="AU1002"/>
          <cell r="AV1002"/>
          <cell r="AW1002"/>
          <cell r="AX1002"/>
          <cell r="AY1002"/>
          <cell r="AZ1002"/>
          <cell r="BA1002"/>
          <cell r="BB1002"/>
          <cell r="BC1002"/>
          <cell r="BD1002"/>
          <cell r="BE1002"/>
          <cell r="BF1002"/>
          <cell r="BG1002"/>
          <cell r="BH1002"/>
          <cell r="BI1002"/>
          <cell r="BJ1002"/>
          <cell r="BK1002"/>
          <cell r="BL1002"/>
          <cell r="BM1002"/>
          <cell r="BN1002"/>
          <cell r="BO1002"/>
          <cell r="BP1002"/>
          <cell r="BQ1002"/>
          <cell r="BR1002"/>
          <cell r="BS1002"/>
          <cell r="BT1002"/>
          <cell r="BU1002"/>
          <cell r="BV1002"/>
          <cell r="BW1002"/>
          <cell r="BX1002"/>
          <cell r="BY1002"/>
          <cell r="BZ1002"/>
          <cell r="CA1002"/>
          <cell r="CB1002"/>
          <cell r="CC1002"/>
          <cell r="CD1002"/>
          <cell r="CE1002"/>
          <cell r="CF1002"/>
          <cell r="CG1002"/>
          <cell r="CH1002"/>
          <cell r="CI1002"/>
          <cell r="CJ1002"/>
          <cell r="CK1002"/>
          <cell r="CL1002"/>
          <cell r="CM1002"/>
          <cell r="CN1002"/>
          <cell r="CO1002"/>
          <cell r="CP1002"/>
          <cell r="CQ1002"/>
          <cell r="CR1002"/>
          <cell r="CS1002"/>
          <cell r="CT1002"/>
          <cell r="CU1002"/>
          <cell r="CV1002"/>
          <cell r="CW1002"/>
          <cell r="CX1002"/>
          <cell r="CY1002"/>
          <cell r="CZ1002"/>
          <cell r="DA1002"/>
          <cell r="DB1002"/>
          <cell r="DC1002"/>
          <cell r="DD1002"/>
          <cell r="DE1002"/>
          <cell r="DF1002"/>
          <cell r="DG1002"/>
          <cell r="DH1002"/>
          <cell r="DI1002"/>
          <cell r="DJ1002"/>
          <cell r="DK1002"/>
          <cell r="DL1002"/>
          <cell r="DM1002"/>
          <cell r="DN1002"/>
          <cell r="DO1002"/>
          <cell r="DP1002"/>
          <cell r="DQ1002"/>
          <cell r="DR1002"/>
          <cell r="DS1002"/>
          <cell r="DT1002"/>
          <cell r="DU1002"/>
          <cell r="DV1002"/>
          <cell r="DW1002"/>
          <cell r="DX1002"/>
          <cell r="DY1002"/>
          <cell r="DZ1002"/>
          <cell r="EA1002"/>
          <cell r="EB1002"/>
          <cell r="EC1002"/>
          <cell r="ED1002"/>
          <cell r="EE1002"/>
          <cell r="EF1002"/>
          <cell r="EG1002"/>
          <cell r="EH1002"/>
          <cell r="EI1002"/>
          <cell r="EJ1002"/>
          <cell r="EK1002"/>
          <cell r="EL1002"/>
          <cell r="EM1002"/>
          <cell r="EN1002"/>
          <cell r="EO1002"/>
          <cell r="EP1002"/>
          <cell r="EQ1002"/>
          <cell r="ER1002"/>
          <cell r="ES1002"/>
          <cell r="ET1002"/>
          <cell r="EU1002" t="str">
            <v>$ -</v>
          </cell>
          <cell r="EV1002"/>
          <cell r="EW1002"/>
          <cell r="EX1002"/>
          <cell r="EY1002"/>
          <cell r="EZ1002"/>
          <cell r="FA1002"/>
          <cell r="FB1002">
            <v>0</v>
          </cell>
          <cell r="FC1002" t="str">
            <v>#¡VALOR!</v>
          </cell>
          <cell r="FD1002">
            <v>0</v>
          </cell>
          <cell r="FE1002" t="str">
            <v>$ 0</v>
          </cell>
          <cell r="FF1002" t="str">
            <v>#¡VALOR!</v>
          </cell>
          <cell r="FG1002" t="str">
            <v>#¡VALOR!</v>
          </cell>
          <cell r="FH1002"/>
          <cell r="FI1002"/>
          <cell r="FJ1002" t="str">
            <v>#N/D</v>
          </cell>
          <cell r="FK1002" t="str">
            <v>#N/D</v>
          </cell>
          <cell r="FL1002" t="str">
            <v>$1.002</v>
          </cell>
          <cell r="FM1002" t="str">
            <v>#N/D</v>
          </cell>
          <cell r="FN1002" t="str">
            <v>#N/D</v>
          </cell>
          <cell r="FO1002" t="str">
            <v>#N/D</v>
          </cell>
          <cell r="FP1002" t="str">
            <v>#N/D</v>
          </cell>
          <cell r="FQ1002" t="str">
            <v>#¡REF!</v>
          </cell>
          <cell r="FR1002" t="str">
            <v>#N/D</v>
          </cell>
          <cell r="FS1002"/>
          <cell r="FT1002"/>
          <cell r="FU1002"/>
          <cell r="FV1002">
            <v>0</v>
          </cell>
          <cell r="FW1002" t="str">
            <v>#N/D</v>
          </cell>
          <cell r="FX1002"/>
          <cell r="FY1002"/>
          <cell r="FZ1002"/>
          <cell r="GA1002"/>
          <cell r="GB1002"/>
          <cell r="GC1002"/>
        </row>
        <row r="1003">
          <cell r="A1003"/>
          <cell r="B1003"/>
          <cell r="C1003">
            <v>2025</v>
          </cell>
          <cell r="D1003"/>
          <cell r="E1003"/>
          <cell r="F1003"/>
          <cell r="G1003"/>
          <cell r="H1003"/>
          <cell r="I1003"/>
          <cell r="J1003"/>
          <cell r="K1003"/>
          <cell r="L1003"/>
          <cell r="M1003"/>
          <cell r="N1003"/>
          <cell r="O1003"/>
          <cell r="P1003"/>
          <cell r="Q1003"/>
          <cell r="R1003"/>
          <cell r="S1003"/>
          <cell r="T1003"/>
          <cell r="U1003"/>
          <cell r="V1003"/>
          <cell r="W1003"/>
          <cell r="X1003"/>
          <cell r="Y1003"/>
          <cell r="Z1003"/>
          <cell r="AA1003"/>
          <cell r="AB1003"/>
          <cell r="AC1003"/>
          <cell r="AD1003"/>
          <cell r="AE1003"/>
          <cell r="AF1003"/>
          <cell r="AG1003"/>
          <cell r="AH1003"/>
          <cell r="AI1003"/>
          <cell r="AJ1003"/>
          <cell r="AK1003"/>
          <cell r="AL1003"/>
          <cell r="AM1003" t="str">
            <v>#¡VALOR!</v>
          </cell>
          <cell r="AN1003">
            <v>0</v>
          </cell>
          <cell r="AO1003"/>
          <cell r="AP1003"/>
          <cell r="AQ1003"/>
          <cell r="AR1003"/>
          <cell r="AS1003"/>
          <cell r="AT1003"/>
          <cell r="AU1003"/>
          <cell r="AV1003"/>
          <cell r="AW1003"/>
          <cell r="AX1003"/>
          <cell r="AY1003"/>
          <cell r="AZ1003"/>
          <cell r="BA1003"/>
          <cell r="BB1003"/>
          <cell r="BC1003"/>
          <cell r="BD1003"/>
          <cell r="BE1003"/>
          <cell r="BF1003"/>
          <cell r="BG1003"/>
          <cell r="BH1003"/>
          <cell r="BI1003"/>
          <cell r="BJ1003"/>
          <cell r="BK1003"/>
          <cell r="BL1003"/>
          <cell r="BM1003"/>
          <cell r="BN1003"/>
          <cell r="BO1003"/>
          <cell r="BP1003"/>
          <cell r="BQ1003"/>
          <cell r="BR1003"/>
          <cell r="BS1003"/>
          <cell r="BT1003"/>
          <cell r="BU1003"/>
          <cell r="BV1003"/>
          <cell r="BW1003"/>
          <cell r="BX1003"/>
          <cell r="BY1003"/>
          <cell r="BZ1003"/>
          <cell r="CA1003"/>
          <cell r="CB1003"/>
          <cell r="CC1003"/>
          <cell r="CD1003"/>
          <cell r="CE1003"/>
          <cell r="CF1003"/>
          <cell r="CG1003"/>
          <cell r="CH1003"/>
          <cell r="CI1003"/>
          <cell r="CJ1003"/>
          <cell r="CK1003"/>
          <cell r="CL1003"/>
          <cell r="CM1003"/>
          <cell r="CN1003"/>
          <cell r="CO1003"/>
          <cell r="CP1003"/>
          <cell r="CQ1003"/>
          <cell r="CR1003"/>
          <cell r="CS1003"/>
          <cell r="CT1003"/>
          <cell r="CU1003"/>
          <cell r="CV1003"/>
          <cell r="CW1003"/>
          <cell r="CX1003"/>
          <cell r="CY1003"/>
          <cell r="CZ1003"/>
          <cell r="DA1003"/>
          <cell r="DB1003"/>
          <cell r="DC1003"/>
          <cell r="DD1003"/>
          <cell r="DE1003"/>
          <cell r="DF1003"/>
          <cell r="DG1003"/>
          <cell r="DH1003"/>
          <cell r="DI1003"/>
          <cell r="DJ1003"/>
          <cell r="DK1003"/>
          <cell r="DL1003"/>
          <cell r="DM1003"/>
          <cell r="DN1003"/>
          <cell r="DO1003"/>
          <cell r="DP1003"/>
          <cell r="DQ1003"/>
          <cell r="DR1003"/>
          <cell r="DS1003"/>
          <cell r="DT1003"/>
          <cell r="DU1003"/>
          <cell r="DV1003"/>
          <cell r="DW1003"/>
          <cell r="DX1003"/>
          <cell r="DY1003"/>
          <cell r="DZ1003"/>
          <cell r="EA1003"/>
          <cell r="EB1003"/>
          <cell r="EC1003"/>
          <cell r="ED1003"/>
          <cell r="EE1003"/>
          <cell r="EF1003"/>
          <cell r="EG1003"/>
          <cell r="EH1003"/>
          <cell r="EI1003"/>
          <cell r="EJ1003"/>
          <cell r="EK1003"/>
          <cell r="EL1003"/>
          <cell r="EM1003"/>
          <cell r="EN1003"/>
          <cell r="EO1003"/>
          <cell r="EP1003"/>
          <cell r="EQ1003"/>
          <cell r="ER1003"/>
          <cell r="ES1003"/>
          <cell r="ET1003"/>
          <cell r="EU1003" t="str">
            <v>$ -</v>
          </cell>
          <cell r="EV1003"/>
          <cell r="EW1003"/>
          <cell r="EX1003"/>
          <cell r="EY1003"/>
          <cell r="EZ1003"/>
          <cell r="FA1003"/>
          <cell r="FB1003">
            <v>0</v>
          </cell>
          <cell r="FC1003" t="str">
            <v>#¡VALOR!</v>
          </cell>
          <cell r="FD1003">
            <v>0</v>
          </cell>
          <cell r="FE1003" t="str">
            <v>$ 0</v>
          </cell>
          <cell r="FF1003" t="str">
            <v>#¡VALOR!</v>
          </cell>
          <cell r="FG1003" t="str">
            <v>#¡VALOR!</v>
          </cell>
          <cell r="FH1003"/>
          <cell r="FI1003"/>
          <cell r="FJ1003" t="str">
            <v>#N/D</v>
          </cell>
          <cell r="FK1003" t="str">
            <v>#N/D</v>
          </cell>
          <cell r="FL1003" t="str">
            <v>$1.003</v>
          </cell>
          <cell r="FM1003" t="str">
            <v>#N/D</v>
          </cell>
          <cell r="FN1003" t="str">
            <v>#N/D</v>
          </cell>
          <cell r="FO1003" t="str">
            <v>#N/D</v>
          </cell>
          <cell r="FP1003" t="str">
            <v>#N/D</v>
          </cell>
          <cell r="FQ1003" t="str">
            <v>#¡REF!</v>
          </cell>
          <cell r="FR1003" t="str">
            <v>#N/D</v>
          </cell>
          <cell r="FS1003"/>
          <cell r="FT1003"/>
          <cell r="FU1003"/>
          <cell r="FV1003">
            <v>0</v>
          </cell>
          <cell r="FW1003" t="str">
            <v>#N/D</v>
          </cell>
          <cell r="FX1003"/>
          <cell r="FY1003"/>
          <cell r="FZ1003"/>
          <cell r="GA1003"/>
          <cell r="GB1003"/>
          <cell r="GC1003"/>
        </row>
        <row r="1004">
          <cell r="A1004"/>
          <cell r="B1004"/>
          <cell r="C1004">
            <v>2025</v>
          </cell>
          <cell r="D1004"/>
          <cell r="E1004"/>
          <cell r="F1004"/>
          <cell r="G1004"/>
          <cell r="H1004"/>
          <cell r="I1004"/>
          <cell r="J1004"/>
          <cell r="K1004"/>
          <cell r="L1004"/>
          <cell r="M1004"/>
          <cell r="N1004"/>
          <cell r="O1004"/>
          <cell r="P1004"/>
          <cell r="Q1004"/>
          <cell r="R1004"/>
          <cell r="S1004"/>
          <cell r="T1004"/>
          <cell r="U1004"/>
          <cell r="V1004"/>
          <cell r="W1004"/>
          <cell r="X1004"/>
          <cell r="Y1004"/>
          <cell r="Z1004"/>
          <cell r="AA1004"/>
          <cell r="AB1004"/>
          <cell r="AC1004"/>
          <cell r="AD1004"/>
          <cell r="AE1004"/>
          <cell r="AF1004"/>
          <cell r="AG1004"/>
          <cell r="AH1004"/>
          <cell r="AI1004"/>
          <cell r="AJ1004"/>
          <cell r="AK1004"/>
          <cell r="AL1004"/>
          <cell r="AM1004" t="str">
            <v>#¡VALOR!</v>
          </cell>
          <cell r="AN1004">
            <v>0</v>
          </cell>
          <cell r="AO1004"/>
          <cell r="AP1004"/>
          <cell r="AQ1004"/>
          <cell r="AR1004"/>
          <cell r="AS1004"/>
          <cell r="AT1004"/>
          <cell r="AU1004"/>
          <cell r="AV1004"/>
          <cell r="AW1004"/>
          <cell r="AX1004"/>
          <cell r="AY1004"/>
          <cell r="AZ1004"/>
          <cell r="BA1004"/>
          <cell r="BB1004"/>
          <cell r="BC1004"/>
          <cell r="BD1004"/>
          <cell r="BE1004"/>
          <cell r="BF1004"/>
          <cell r="BG1004"/>
          <cell r="BH1004"/>
          <cell r="BI1004"/>
          <cell r="BJ1004"/>
          <cell r="BK1004"/>
          <cell r="BL1004"/>
          <cell r="BM1004"/>
          <cell r="BN1004"/>
          <cell r="BO1004"/>
          <cell r="BP1004"/>
          <cell r="BQ1004"/>
          <cell r="BR1004"/>
          <cell r="BS1004"/>
          <cell r="BT1004"/>
          <cell r="BU1004"/>
          <cell r="BV1004"/>
          <cell r="BW1004"/>
          <cell r="BX1004"/>
          <cell r="BY1004"/>
          <cell r="BZ1004"/>
          <cell r="CA1004"/>
          <cell r="CB1004"/>
          <cell r="CC1004"/>
          <cell r="CD1004"/>
          <cell r="CE1004"/>
          <cell r="CF1004"/>
          <cell r="CG1004"/>
          <cell r="CH1004"/>
          <cell r="CI1004"/>
          <cell r="CJ1004"/>
          <cell r="CK1004"/>
          <cell r="CL1004"/>
          <cell r="CM1004"/>
          <cell r="CN1004"/>
          <cell r="CO1004"/>
          <cell r="CP1004"/>
          <cell r="CQ1004"/>
          <cell r="CR1004"/>
          <cell r="CS1004"/>
          <cell r="CT1004"/>
          <cell r="CU1004"/>
          <cell r="CV1004"/>
          <cell r="CW1004"/>
          <cell r="CX1004"/>
          <cell r="CY1004"/>
          <cell r="CZ1004"/>
          <cell r="DA1004"/>
          <cell r="DB1004"/>
          <cell r="DC1004"/>
          <cell r="DD1004"/>
          <cell r="DE1004"/>
          <cell r="DF1004"/>
          <cell r="DG1004"/>
          <cell r="DH1004"/>
          <cell r="DI1004"/>
          <cell r="DJ1004"/>
          <cell r="DK1004"/>
          <cell r="DL1004"/>
          <cell r="DM1004"/>
          <cell r="DN1004"/>
          <cell r="DO1004"/>
          <cell r="DP1004"/>
          <cell r="DQ1004"/>
          <cell r="DR1004"/>
          <cell r="DS1004"/>
          <cell r="DT1004"/>
          <cell r="DU1004"/>
          <cell r="DV1004"/>
          <cell r="DW1004"/>
          <cell r="DX1004"/>
          <cell r="DY1004"/>
          <cell r="DZ1004"/>
          <cell r="EA1004"/>
          <cell r="EB1004"/>
          <cell r="EC1004"/>
          <cell r="ED1004"/>
          <cell r="EE1004"/>
          <cell r="EF1004"/>
          <cell r="EG1004"/>
          <cell r="EH1004"/>
          <cell r="EI1004"/>
          <cell r="EJ1004"/>
          <cell r="EK1004"/>
          <cell r="EL1004"/>
          <cell r="EM1004"/>
          <cell r="EN1004"/>
          <cell r="EO1004"/>
          <cell r="EP1004"/>
          <cell r="EQ1004"/>
          <cell r="ER1004"/>
          <cell r="ES1004"/>
          <cell r="ET1004"/>
          <cell r="EU1004" t="str">
            <v>$ -</v>
          </cell>
          <cell r="EV1004"/>
          <cell r="EW1004"/>
          <cell r="EX1004"/>
          <cell r="EY1004"/>
          <cell r="EZ1004"/>
          <cell r="FA1004"/>
          <cell r="FB1004">
            <v>0</v>
          </cell>
          <cell r="FC1004" t="str">
            <v>#¡VALOR!</v>
          </cell>
          <cell r="FD1004">
            <v>0</v>
          </cell>
          <cell r="FE1004" t="str">
            <v>$ 0</v>
          </cell>
          <cell r="FF1004" t="str">
            <v>#¡VALOR!</v>
          </cell>
          <cell r="FG1004" t="str">
            <v>#¡VALOR!</v>
          </cell>
          <cell r="FH1004"/>
          <cell r="FI1004"/>
          <cell r="FJ1004" t="str">
            <v>#N/D</v>
          </cell>
          <cell r="FK1004" t="str">
            <v>#N/D</v>
          </cell>
          <cell r="FL1004" t="str">
            <v>$1.004</v>
          </cell>
          <cell r="FM1004" t="str">
            <v>#N/D</v>
          </cell>
          <cell r="FN1004" t="str">
            <v>#N/D</v>
          </cell>
          <cell r="FO1004" t="str">
            <v>#N/D</v>
          </cell>
          <cell r="FP1004" t="str">
            <v>#N/D</v>
          </cell>
          <cell r="FQ1004" t="str">
            <v>#¡REF!</v>
          </cell>
          <cell r="FR1004" t="str">
            <v>#N/D</v>
          </cell>
          <cell r="FS1004"/>
          <cell r="FT1004"/>
          <cell r="FU1004"/>
          <cell r="FV1004">
            <v>0</v>
          </cell>
          <cell r="FW1004" t="str">
            <v>#N/D</v>
          </cell>
          <cell r="FX1004"/>
          <cell r="FY1004"/>
          <cell r="FZ1004"/>
          <cell r="GA1004"/>
          <cell r="GB1004"/>
          <cell r="GC1004"/>
        </row>
        <row r="1005">
          <cell r="A1005"/>
          <cell r="B1005"/>
          <cell r="C1005">
            <v>2025</v>
          </cell>
          <cell r="D1005"/>
          <cell r="E1005"/>
          <cell r="F1005"/>
          <cell r="G1005"/>
          <cell r="H1005"/>
          <cell r="I1005"/>
          <cell r="J1005"/>
          <cell r="K1005"/>
          <cell r="L1005"/>
          <cell r="M1005"/>
          <cell r="N1005"/>
          <cell r="O1005"/>
          <cell r="P1005"/>
          <cell r="Q1005"/>
          <cell r="R1005"/>
          <cell r="S1005"/>
          <cell r="T1005"/>
          <cell r="U1005"/>
          <cell r="V1005"/>
          <cell r="W1005"/>
          <cell r="X1005"/>
          <cell r="Y1005"/>
          <cell r="Z1005"/>
          <cell r="AA1005"/>
          <cell r="AB1005"/>
          <cell r="AC1005"/>
          <cell r="AD1005"/>
          <cell r="AE1005"/>
          <cell r="AF1005"/>
          <cell r="AG1005"/>
          <cell r="AH1005"/>
          <cell r="AI1005"/>
          <cell r="AJ1005"/>
          <cell r="AK1005"/>
          <cell r="AL1005"/>
          <cell r="AM1005" t="str">
            <v>#¡VALOR!</v>
          </cell>
          <cell r="AN1005">
            <v>0</v>
          </cell>
          <cell r="AO1005"/>
          <cell r="AP1005"/>
          <cell r="AQ1005"/>
          <cell r="AR1005"/>
          <cell r="AS1005"/>
          <cell r="AT1005"/>
          <cell r="AU1005"/>
          <cell r="AV1005"/>
          <cell r="AW1005"/>
          <cell r="AX1005"/>
          <cell r="AY1005"/>
          <cell r="AZ1005"/>
          <cell r="BA1005"/>
          <cell r="BB1005"/>
          <cell r="BC1005"/>
          <cell r="BD1005"/>
          <cell r="BE1005"/>
          <cell r="BF1005"/>
          <cell r="BG1005"/>
          <cell r="BH1005"/>
          <cell r="BI1005"/>
          <cell r="BJ1005"/>
          <cell r="BK1005"/>
          <cell r="BL1005"/>
          <cell r="BM1005"/>
          <cell r="BN1005"/>
          <cell r="BO1005"/>
          <cell r="BP1005"/>
          <cell r="BQ1005"/>
          <cell r="BR1005"/>
          <cell r="BS1005"/>
          <cell r="BT1005"/>
          <cell r="BU1005"/>
          <cell r="BV1005"/>
          <cell r="BW1005"/>
          <cell r="BX1005"/>
          <cell r="BY1005"/>
          <cell r="BZ1005"/>
          <cell r="CA1005"/>
          <cell r="CB1005"/>
          <cell r="CC1005"/>
          <cell r="CD1005"/>
          <cell r="CE1005"/>
          <cell r="CF1005"/>
          <cell r="CG1005"/>
          <cell r="CH1005"/>
          <cell r="CI1005"/>
          <cell r="CJ1005"/>
          <cell r="CK1005"/>
          <cell r="CL1005"/>
          <cell r="CM1005"/>
          <cell r="CN1005"/>
          <cell r="CO1005"/>
          <cell r="CP1005"/>
          <cell r="CQ1005"/>
          <cell r="CR1005"/>
          <cell r="CS1005"/>
          <cell r="CT1005"/>
          <cell r="CU1005"/>
          <cell r="CV1005"/>
          <cell r="CW1005"/>
          <cell r="CX1005"/>
          <cell r="CY1005"/>
          <cell r="CZ1005"/>
          <cell r="DA1005"/>
          <cell r="DB1005"/>
          <cell r="DC1005"/>
          <cell r="DD1005"/>
          <cell r="DE1005"/>
          <cell r="DF1005"/>
          <cell r="DG1005"/>
          <cell r="DH1005"/>
          <cell r="DI1005"/>
          <cell r="DJ1005"/>
          <cell r="DK1005"/>
          <cell r="DL1005"/>
          <cell r="DM1005"/>
          <cell r="DN1005"/>
          <cell r="DO1005"/>
          <cell r="DP1005"/>
          <cell r="DQ1005"/>
          <cell r="DR1005"/>
          <cell r="DS1005"/>
          <cell r="DT1005"/>
          <cell r="DU1005"/>
          <cell r="DV1005"/>
          <cell r="DW1005"/>
          <cell r="DX1005"/>
          <cell r="DY1005"/>
          <cell r="DZ1005"/>
          <cell r="EA1005"/>
          <cell r="EB1005"/>
          <cell r="EC1005"/>
          <cell r="ED1005"/>
          <cell r="EE1005"/>
          <cell r="EF1005"/>
          <cell r="EG1005"/>
          <cell r="EH1005"/>
          <cell r="EI1005"/>
          <cell r="EJ1005"/>
          <cell r="EK1005"/>
          <cell r="EL1005"/>
          <cell r="EM1005"/>
          <cell r="EN1005"/>
          <cell r="EO1005"/>
          <cell r="EP1005"/>
          <cell r="EQ1005"/>
          <cell r="ER1005"/>
          <cell r="ES1005"/>
          <cell r="ET1005"/>
          <cell r="EU1005" t="str">
            <v>$ -</v>
          </cell>
          <cell r="EV1005"/>
          <cell r="EW1005"/>
          <cell r="EX1005"/>
          <cell r="EY1005"/>
          <cell r="EZ1005"/>
          <cell r="FA1005"/>
          <cell r="FB1005">
            <v>0</v>
          </cell>
          <cell r="FC1005" t="str">
            <v>#¡VALOR!</v>
          </cell>
          <cell r="FD1005">
            <v>0</v>
          </cell>
          <cell r="FE1005" t="str">
            <v>$ 0</v>
          </cell>
          <cell r="FF1005" t="str">
            <v>#¡VALOR!</v>
          </cell>
          <cell r="FG1005" t="str">
            <v>#¡VALOR!</v>
          </cell>
          <cell r="FH1005"/>
          <cell r="FI1005"/>
          <cell r="FJ1005" t="str">
            <v>#N/D</v>
          </cell>
          <cell r="FK1005" t="str">
            <v>#N/D</v>
          </cell>
          <cell r="FL1005" t="str">
            <v>$1.005</v>
          </cell>
          <cell r="FM1005" t="str">
            <v>#N/D</v>
          </cell>
          <cell r="FN1005" t="str">
            <v>#N/D</v>
          </cell>
          <cell r="FO1005" t="str">
            <v>#N/D</v>
          </cell>
          <cell r="FP1005" t="str">
            <v>#N/D</v>
          </cell>
          <cell r="FQ1005" t="str">
            <v>#¡REF!</v>
          </cell>
          <cell r="FR1005" t="str">
            <v>#N/D</v>
          </cell>
          <cell r="FS1005"/>
          <cell r="FT1005"/>
          <cell r="FU1005"/>
          <cell r="FV1005">
            <v>0</v>
          </cell>
          <cell r="FW1005" t="str">
            <v>#N/D</v>
          </cell>
          <cell r="FX1005"/>
          <cell r="FY1005"/>
          <cell r="FZ1005"/>
          <cell r="GA1005"/>
          <cell r="GB1005"/>
          <cell r="GC1005"/>
        </row>
        <row r="1006">
          <cell r="A1006"/>
          <cell r="B1006"/>
          <cell r="C1006">
            <v>2025</v>
          </cell>
          <cell r="D1006"/>
          <cell r="E1006"/>
          <cell r="F1006"/>
          <cell r="G1006"/>
          <cell r="H1006"/>
          <cell r="I1006"/>
          <cell r="J1006"/>
          <cell r="K1006"/>
          <cell r="L1006"/>
          <cell r="M1006"/>
          <cell r="N1006"/>
          <cell r="O1006"/>
          <cell r="P1006"/>
          <cell r="Q1006"/>
          <cell r="R1006"/>
          <cell r="S1006"/>
          <cell r="T1006"/>
          <cell r="U1006"/>
          <cell r="V1006"/>
          <cell r="W1006"/>
          <cell r="X1006"/>
          <cell r="Y1006"/>
          <cell r="Z1006"/>
          <cell r="AA1006"/>
          <cell r="AB1006"/>
          <cell r="AC1006"/>
          <cell r="AD1006"/>
          <cell r="AE1006"/>
          <cell r="AF1006"/>
          <cell r="AG1006"/>
          <cell r="AH1006"/>
          <cell r="AI1006"/>
          <cell r="AJ1006"/>
          <cell r="AK1006"/>
          <cell r="AL1006"/>
          <cell r="AM1006" t="str">
            <v>#¡VALOR!</v>
          </cell>
          <cell r="AN1006">
            <v>0</v>
          </cell>
          <cell r="AO1006"/>
          <cell r="AP1006"/>
          <cell r="AQ1006"/>
          <cell r="AR1006"/>
          <cell r="AS1006"/>
          <cell r="AT1006"/>
          <cell r="AU1006"/>
          <cell r="AV1006"/>
          <cell r="AW1006"/>
          <cell r="AX1006"/>
          <cell r="AY1006"/>
          <cell r="AZ1006"/>
          <cell r="BA1006"/>
          <cell r="BB1006"/>
          <cell r="BC1006"/>
          <cell r="BD1006"/>
          <cell r="BE1006"/>
          <cell r="BF1006"/>
          <cell r="BG1006"/>
          <cell r="BH1006"/>
          <cell r="BI1006"/>
          <cell r="BJ1006"/>
          <cell r="BK1006"/>
          <cell r="BL1006"/>
          <cell r="BM1006"/>
          <cell r="BN1006"/>
          <cell r="BO1006"/>
          <cell r="BP1006"/>
          <cell r="BQ1006"/>
          <cell r="BR1006"/>
          <cell r="BS1006"/>
          <cell r="BT1006"/>
          <cell r="BU1006"/>
          <cell r="BV1006"/>
          <cell r="BW1006"/>
          <cell r="BX1006"/>
          <cell r="BY1006"/>
          <cell r="BZ1006"/>
          <cell r="CA1006"/>
          <cell r="CB1006"/>
          <cell r="CC1006"/>
          <cell r="CD1006"/>
          <cell r="CE1006"/>
          <cell r="CF1006"/>
          <cell r="CG1006"/>
          <cell r="CH1006"/>
          <cell r="CI1006"/>
          <cell r="CJ1006"/>
          <cell r="CK1006"/>
          <cell r="CL1006"/>
          <cell r="CM1006"/>
          <cell r="CN1006"/>
          <cell r="CO1006"/>
          <cell r="CP1006"/>
          <cell r="CQ1006"/>
          <cell r="CR1006"/>
          <cell r="CS1006"/>
          <cell r="CT1006"/>
          <cell r="CU1006"/>
          <cell r="CV1006"/>
          <cell r="CW1006"/>
          <cell r="CX1006"/>
          <cell r="CY1006"/>
          <cell r="CZ1006"/>
          <cell r="DA1006"/>
          <cell r="DB1006"/>
          <cell r="DC1006"/>
          <cell r="DD1006"/>
          <cell r="DE1006"/>
          <cell r="DF1006"/>
          <cell r="DG1006"/>
          <cell r="DH1006"/>
          <cell r="DI1006"/>
          <cell r="DJ1006"/>
          <cell r="DK1006"/>
          <cell r="DL1006"/>
          <cell r="DM1006"/>
          <cell r="DN1006"/>
          <cell r="DO1006"/>
          <cell r="DP1006"/>
          <cell r="DQ1006"/>
          <cell r="DR1006"/>
          <cell r="DS1006"/>
          <cell r="DT1006"/>
          <cell r="DU1006"/>
          <cell r="DV1006"/>
          <cell r="DW1006"/>
          <cell r="DX1006"/>
          <cell r="DY1006"/>
          <cell r="DZ1006"/>
          <cell r="EA1006"/>
          <cell r="EB1006"/>
          <cell r="EC1006"/>
          <cell r="ED1006"/>
          <cell r="EE1006"/>
          <cell r="EF1006"/>
          <cell r="EG1006"/>
          <cell r="EH1006"/>
          <cell r="EI1006"/>
          <cell r="EJ1006"/>
          <cell r="EK1006"/>
          <cell r="EL1006"/>
          <cell r="EM1006"/>
          <cell r="EN1006"/>
          <cell r="EO1006"/>
          <cell r="EP1006"/>
          <cell r="EQ1006"/>
          <cell r="ER1006"/>
          <cell r="ES1006"/>
          <cell r="ET1006"/>
          <cell r="EU1006" t="str">
            <v>$ -</v>
          </cell>
          <cell r="EV1006"/>
          <cell r="EW1006"/>
          <cell r="EX1006"/>
          <cell r="EY1006"/>
          <cell r="EZ1006"/>
          <cell r="FA1006"/>
          <cell r="FB1006">
            <v>0</v>
          </cell>
          <cell r="FC1006" t="str">
            <v>#¡VALOR!</v>
          </cell>
          <cell r="FD1006">
            <v>0</v>
          </cell>
          <cell r="FE1006" t="str">
            <v>$ 0</v>
          </cell>
          <cell r="FF1006" t="str">
            <v>#¡VALOR!</v>
          </cell>
          <cell r="FG1006" t="str">
            <v>#¡VALOR!</v>
          </cell>
          <cell r="FH1006"/>
          <cell r="FI1006"/>
          <cell r="FJ1006" t="str">
            <v>#N/D</v>
          </cell>
          <cell r="FK1006" t="str">
            <v>#N/D</v>
          </cell>
          <cell r="FL1006" t="str">
            <v>$1.006</v>
          </cell>
          <cell r="FM1006" t="str">
            <v>#N/D</v>
          </cell>
          <cell r="FN1006" t="str">
            <v>#N/D</v>
          </cell>
          <cell r="FO1006" t="str">
            <v>#N/D</v>
          </cell>
          <cell r="FP1006" t="str">
            <v>#N/D</v>
          </cell>
          <cell r="FQ1006" t="str">
            <v>#¡REF!</v>
          </cell>
          <cell r="FR1006" t="str">
            <v>#N/D</v>
          </cell>
          <cell r="FS1006"/>
          <cell r="FT1006"/>
          <cell r="FU1006"/>
          <cell r="FV1006">
            <v>0</v>
          </cell>
          <cell r="FW1006" t="str">
            <v>#N/D</v>
          </cell>
          <cell r="FX1006"/>
          <cell r="FY1006"/>
          <cell r="FZ1006"/>
          <cell r="GA1006"/>
          <cell r="GB1006"/>
          <cell r="GC1006"/>
        </row>
        <row r="1007">
          <cell r="A1007"/>
          <cell r="B1007"/>
          <cell r="C1007">
            <v>2025</v>
          </cell>
          <cell r="D1007"/>
          <cell r="E1007"/>
          <cell r="F1007"/>
          <cell r="G1007"/>
          <cell r="H1007"/>
          <cell r="I1007"/>
          <cell r="J1007"/>
          <cell r="K1007"/>
          <cell r="L1007"/>
          <cell r="M1007"/>
          <cell r="N1007"/>
          <cell r="O1007"/>
          <cell r="P1007"/>
          <cell r="Q1007"/>
          <cell r="R1007"/>
          <cell r="S1007"/>
          <cell r="T1007"/>
          <cell r="U1007"/>
          <cell r="V1007"/>
          <cell r="W1007"/>
          <cell r="X1007"/>
          <cell r="Y1007"/>
          <cell r="Z1007"/>
          <cell r="AA1007"/>
          <cell r="AB1007"/>
          <cell r="AC1007"/>
          <cell r="AD1007"/>
          <cell r="AE1007"/>
          <cell r="AF1007"/>
          <cell r="AG1007"/>
          <cell r="AH1007"/>
          <cell r="AI1007"/>
          <cell r="AJ1007"/>
          <cell r="AK1007"/>
          <cell r="AL1007"/>
          <cell r="AM1007" t="str">
            <v>#¡VALOR!</v>
          </cell>
          <cell r="AN1007">
            <v>0</v>
          </cell>
          <cell r="AO1007"/>
          <cell r="AP1007"/>
          <cell r="AQ1007"/>
          <cell r="AR1007"/>
          <cell r="AS1007"/>
          <cell r="AT1007"/>
          <cell r="AU1007"/>
          <cell r="AV1007"/>
          <cell r="AW1007"/>
          <cell r="AX1007"/>
          <cell r="AY1007"/>
          <cell r="AZ1007"/>
          <cell r="BA1007"/>
          <cell r="BB1007"/>
          <cell r="BC1007"/>
          <cell r="BD1007"/>
          <cell r="BE1007"/>
          <cell r="BF1007"/>
          <cell r="BG1007"/>
          <cell r="BH1007"/>
          <cell r="BI1007"/>
          <cell r="BJ1007"/>
          <cell r="BK1007"/>
          <cell r="BL1007"/>
          <cell r="BM1007"/>
          <cell r="BN1007"/>
          <cell r="BO1007"/>
          <cell r="BP1007"/>
          <cell r="BQ1007"/>
          <cell r="BR1007"/>
          <cell r="BS1007"/>
          <cell r="BT1007"/>
          <cell r="BU1007"/>
          <cell r="BV1007"/>
          <cell r="BW1007"/>
          <cell r="BX1007"/>
          <cell r="BY1007"/>
          <cell r="BZ1007"/>
          <cell r="CA1007"/>
          <cell r="CB1007"/>
          <cell r="CC1007"/>
          <cell r="CD1007"/>
          <cell r="CE1007"/>
          <cell r="CF1007"/>
          <cell r="CG1007"/>
          <cell r="CH1007"/>
          <cell r="CI1007"/>
          <cell r="CJ1007"/>
          <cell r="CK1007"/>
          <cell r="CL1007"/>
          <cell r="CM1007"/>
          <cell r="CN1007"/>
          <cell r="CO1007"/>
          <cell r="CP1007"/>
          <cell r="CQ1007"/>
          <cell r="CR1007"/>
          <cell r="CS1007"/>
          <cell r="CT1007"/>
          <cell r="CU1007"/>
          <cell r="CV1007"/>
          <cell r="CW1007"/>
          <cell r="CX1007"/>
          <cell r="CY1007"/>
          <cell r="CZ1007"/>
          <cell r="DA1007"/>
          <cell r="DB1007"/>
          <cell r="DC1007"/>
          <cell r="DD1007"/>
          <cell r="DE1007"/>
          <cell r="DF1007"/>
          <cell r="DG1007"/>
          <cell r="DH1007"/>
          <cell r="DI1007"/>
          <cell r="DJ1007"/>
          <cell r="DK1007"/>
          <cell r="DL1007"/>
          <cell r="DM1007"/>
          <cell r="DN1007"/>
          <cell r="DO1007"/>
          <cell r="DP1007"/>
          <cell r="DQ1007"/>
          <cell r="DR1007"/>
          <cell r="DS1007"/>
          <cell r="DT1007"/>
          <cell r="DU1007"/>
          <cell r="DV1007"/>
          <cell r="DW1007"/>
          <cell r="DX1007"/>
          <cell r="DY1007"/>
          <cell r="DZ1007"/>
          <cell r="EA1007"/>
          <cell r="EB1007"/>
          <cell r="EC1007"/>
          <cell r="ED1007"/>
          <cell r="EE1007"/>
          <cell r="EF1007"/>
          <cell r="EG1007"/>
          <cell r="EH1007"/>
          <cell r="EI1007"/>
          <cell r="EJ1007"/>
          <cell r="EK1007"/>
          <cell r="EL1007"/>
          <cell r="EM1007"/>
          <cell r="EN1007"/>
          <cell r="EO1007"/>
          <cell r="EP1007"/>
          <cell r="EQ1007"/>
          <cell r="ER1007"/>
          <cell r="ES1007"/>
          <cell r="ET1007"/>
          <cell r="EU1007" t="str">
            <v>$ -</v>
          </cell>
          <cell r="EV1007"/>
          <cell r="EW1007"/>
          <cell r="EX1007"/>
          <cell r="EY1007"/>
          <cell r="EZ1007"/>
          <cell r="FA1007"/>
          <cell r="FB1007">
            <v>0</v>
          </cell>
          <cell r="FC1007" t="str">
            <v>#¡VALOR!</v>
          </cell>
          <cell r="FD1007">
            <v>0</v>
          </cell>
          <cell r="FE1007" t="str">
            <v>$ 0</v>
          </cell>
          <cell r="FF1007" t="str">
            <v>#¡VALOR!</v>
          </cell>
          <cell r="FG1007" t="str">
            <v>#¡VALOR!</v>
          </cell>
          <cell r="FH1007"/>
          <cell r="FI1007"/>
          <cell r="FJ1007" t="str">
            <v>#N/D</v>
          </cell>
          <cell r="FK1007" t="str">
            <v>#N/D</v>
          </cell>
          <cell r="FL1007" t="str">
            <v>$1.007</v>
          </cell>
          <cell r="FM1007" t="str">
            <v>#N/D</v>
          </cell>
          <cell r="FN1007" t="str">
            <v>#N/D</v>
          </cell>
          <cell r="FO1007" t="str">
            <v>#N/D</v>
          </cell>
          <cell r="FP1007" t="str">
            <v>#N/D</v>
          </cell>
          <cell r="FQ1007" t="str">
            <v>#¡REF!</v>
          </cell>
          <cell r="FR1007" t="str">
            <v>#N/D</v>
          </cell>
          <cell r="FS1007"/>
          <cell r="FT1007"/>
          <cell r="FU1007"/>
          <cell r="FV1007">
            <v>0</v>
          </cell>
          <cell r="FW1007" t="str">
            <v>#N/D</v>
          </cell>
          <cell r="FX1007"/>
          <cell r="FY1007"/>
          <cell r="FZ1007"/>
          <cell r="GA1007"/>
          <cell r="GB1007"/>
          <cell r="GC1007"/>
        </row>
        <row r="1008">
          <cell r="A1008"/>
          <cell r="B1008"/>
          <cell r="C1008">
            <v>2025</v>
          </cell>
          <cell r="D1008"/>
          <cell r="E1008"/>
          <cell r="F1008"/>
          <cell r="G1008"/>
          <cell r="H1008"/>
          <cell r="I1008"/>
          <cell r="J1008"/>
          <cell r="K1008"/>
          <cell r="L1008"/>
          <cell r="M1008"/>
          <cell r="N1008"/>
          <cell r="O1008"/>
          <cell r="P1008"/>
          <cell r="Q1008"/>
          <cell r="R1008"/>
          <cell r="S1008"/>
          <cell r="T1008"/>
          <cell r="U1008"/>
          <cell r="V1008"/>
          <cell r="W1008"/>
          <cell r="X1008"/>
          <cell r="Y1008"/>
          <cell r="Z1008"/>
          <cell r="AA1008"/>
          <cell r="AB1008"/>
          <cell r="AC1008"/>
          <cell r="AD1008"/>
          <cell r="AE1008"/>
          <cell r="AF1008"/>
          <cell r="AG1008"/>
          <cell r="AH1008"/>
          <cell r="AI1008"/>
          <cell r="AJ1008"/>
          <cell r="AK1008"/>
          <cell r="AL1008"/>
          <cell r="AM1008" t="str">
            <v>#¡VALOR!</v>
          </cell>
          <cell r="AN1008">
            <v>0</v>
          </cell>
          <cell r="AO1008"/>
          <cell r="AP1008"/>
          <cell r="AQ1008"/>
          <cell r="AR1008"/>
          <cell r="AS1008"/>
          <cell r="AT1008"/>
          <cell r="AU1008"/>
          <cell r="AV1008"/>
          <cell r="AW1008"/>
          <cell r="AX1008"/>
          <cell r="AY1008"/>
          <cell r="AZ1008"/>
          <cell r="BA1008"/>
          <cell r="BB1008"/>
          <cell r="BC1008"/>
          <cell r="BD1008"/>
          <cell r="BE1008"/>
          <cell r="BF1008"/>
          <cell r="BG1008"/>
          <cell r="BH1008"/>
          <cell r="BI1008"/>
          <cell r="BJ1008"/>
          <cell r="BK1008"/>
          <cell r="BL1008"/>
          <cell r="BM1008"/>
          <cell r="BN1008"/>
          <cell r="BO1008"/>
          <cell r="BP1008"/>
          <cell r="BQ1008"/>
          <cell r="BR1008"/>
          <cell r="BS1008"/>
          <cell r="BT1008"/>
          <cell r="BU1008"/>
          <cell r="BV1008"/>
          <cell r="BW1008"/>
          <cell r="BX1008"/>
          <cell r="BY1008"/>
          <cell r="BZ1008"/>
          <cell r="CA1008"/>
          <cell r="CB1008"/>
          <cell r="CC1008"/>
          <cell r="CD1008"/>
          <cell r="CE1008"/>
          <cell r="CF1008"/>
          <cell r="CG1008"/>
          <cell r="CH1008"/>
          <cell r="CI1008"/>
          <cell r="CJ1008"/>
          <cell r="CK1008"/>
          <cell r="CL1008"/>
          <cell r="CM1008"/>
          <cell r="CN1008"/>
          <cell r="CO1008"/>
          <cell r="CP1008"/>
          <cell r="CQ1008"/>
          <cell r="CR1008"/>
          <cell r="CS1008"/>
          <cell r="CT1008"/>
          <cell r="CU1008"/>
          <cell r="CV1008"/>
          <cell r="CW1008"/>
          <cell r="CX1008"/>
          <cell r="CY1008"/>
          <cell r="CZ1008"/>
          <cell r="DA1008"/>
          <cell r="DB1008"/>
          <cell r="DC1008"/>
          <cell r="DD1008"/>
          <cell r="DE1008"/>
          <cell r="DF1008"/>
          <cell r="DG1008"/>
          <cell r="DH1008"/>
          <cell r="DI1008"/>
          <cell r="DJ1008"/>
          <cell r="DK1008"/>
          <cell r="DL1008"/>
          <cell r="DM1008"/>
          <cell r="DN1008"/>
          <cell r="DO1008"/>
          <cell r="DP1008"/>
          <cell r="DQ1008"/>
          <cell r="DR1008"/>
          <cell r="DS1008"/>
          <cell r="DT1008"/>
          <cell r="DU1008"/>
          <cell r="DV1008"/>
          <cell r="DW1008"/>
          <cell r="DX1008"/>
          <cell r="DY1008"/>
          <cell r="DZ1008"/>
          <cell r="EA1008"/>
          <cell r="EB1008"/>
          <cell r="EC1008"/>
          <cell r="ED1008"/>
          <cell r="EE1008"/>
          <cell r="EF1008"/>
          <cell r="EG1008"/>
          <cell r="EH1008"/>
          <cell r="EI1008"/>
          <cell r="EJ1008"/>
          <cell r="EK1008"/>
          <cell r="EL1008"/>
          <cell r="EM1008"/>
          <cell r="EN1008"/>
          <cell r="EO1008"/>
          <cell r="EP1008"/>
          <cell r="EQ1008"/>
          <cell r="ER1008"/>
          <cell r="ES1008"/>
          <cell r="ET1008"/>
          <cell r="EU1008" t="str">
            <v>$ -</v>
          </cell>
          <cell r="EV1008"/>
          <cell r="EW1008"/>
          <cell r="EX1008"/>
          <cell r="EY1008"/>
          <cell r="EZ1008"/>
          <cell r="FA1008"/>
          <cell r="FB1008">
            <v>0</v>
          </cell>
          <cell r="FC1008" t="str">
            <v>#¡VALOR!</v>
          </cell>
          <cell r="FD1008">
            <v>0</v>
          </cell>
          <cell r="FE1008" t="str">
            <v>$ 0</v>
          </cell>
          <cell r="FF1008" t="str">
            <v>#¡VALOR!</v>
          </cell>
          <cell r="FG1008" t="str">
            <v>#¡VALOR!</v>
          </cell>
          <cell r="FH1008"/>
          <cell r="FI1008"/>
          <cell r="FJ1008" t="str">
            <v>#N/D</v>
          </cell>
          <cell r="FK1008" t="str">
            <v>#N/D</v>
          </cell>
          <cell r="FL1008" t="str">
            <v>$1.008</v>
          </cell>
          <cell r="FM1008" t="str">
            <v>#N/D</v>
          </cell>
          <cell r="FN1008" t="str">
            <v>#N/D</v>
          </cell>
          <cell r="FO1008" t="str">
            <v>#N/D</v>
          </cell>
          <cell r="FP1008" t="str">
            <v>#N/D</v>
          </cell>
          <cell r="FQ1008" t="str">
            <v>#¡REF!</v>
          </cell>
          <cell r="FR1008" t="str">
            <v>#N/D</v>
          </cell>
          <cell r="FS1008"/>
          <cell r="FT1008"/>
          <cell r="FU1008"/>
          <cell r="FV1008">
            <v>0</v>
          </cell>
          <cell r="FW1008" t="str">
            <v>#N/D</v>
          </cell>
          <cell r="FX1008"/>
          <cell r="FY1008"/>
          <cell r="FZ1008"/>
          <cell r="GA1008"/>
          <cell r="GB1008"/>
          <cell r="GC1008"/>
        </row>
        <row r="1009">
          <cell r="A1009"/>
          <cell r="B1009"/>
          <cell r="C1009">
            <v>2025</v>
          </cell>
          <cell r="D1009"/>
          <cell r="E1009"/>
          <cell r="F1009"/>
          <cell r="G1009"/>
          <cell r="H1009"/>
          <cell r="I1009"/>
          <cell r="J1009"/>
          <cell r="K1009"/>
          <cell r="L1009"/>
          <cell r="M1009"/>
          <cell r="N1009"/>
          <cell r="O1009"/>
          <cell r="P1009"/>
          <cell r="Q1009"/>
          <cell r="R1009"/>
          <cell r="S1009"/>
          <cell r="T1009"/>
          <cell r="U1009"/>
          <cell r="V1009"/>
          <cell r="W1009"/>
          <cell r="X1009"/>
          <cell r="Y1009"/>
          <cell r="Z1009"/>
          <cell r="AA1009"/>
          <cell r="AB1009"/>
          <cell r="AC1009"/>
          <cell r="AD1009"/>
          <cell r="AE1009"/>
          <cell r="AF1009"/>
          <cell r="AG1009"/>
          <cell r="AH1009"/>
          <cell r="AI1009"/>
          <cell r="AJ1009"/>
          <cell r="AK1009"/>
          <cell r="AL1009"/>
          <cell r="AM1009" t="str">
            <v>#¡VALOR!</v>
          </cell>
          <cell r="AN1009">
            <v>0</v>
          </cell>
          <cell r="AO1009"/>
          <cell r="AP1009"/>
          <cell r="AQ1009"/>
          <cell r="AR1009"/>
          <cell r="AS1009"/>
          <cell r="AT1009"/>
          <cell r="AU1009"/>
          <cell r="AV1009"/>
          <cell r="AW1009"/>
          <cell r="AX1009"/>
          <cell r="AY1009"/>
          <cell r="AZ1009"/>
          <cell r="BA1009"/>
          <cell r="BB1009"/>
          <cell r="BC1009"/>
          <cell r="BD1009"/>
          <cell r="BE1009"/>
          <cell r="BF1009"/>
          <cell r="BG1009"/>
          <cell r="BH1009"/>
          <cell r="BI1009"/>
          <cell r="BJ1009"/>
          <cell r="BK1009"/>
          <cell r="BL1009"/>
          <cell r="BM1009"/>
          <cell r="BN1009"/>
          <cell r="BO1009"/>
          <cell r="BP1009"/>
          <cell r="BQ1009"/>
          <cell r="BR1009"/>
          <cell r="BS1009"/>
          <cell r="BT1009"/>
          <cell r="BU1009"/>
          <cell r="BV1009"/>
          <cell r="BW1009"/>
          <cell r="BX1009"/>
          <cell r="BY1009"/>
          <cell r="BZ1009"/>
          <cell r="CA1009"/>
          <cell r="CB1009"/>
          <cell r="CC1009"/>
          <cell r="CD1009"/>
          <cell r="CE1009"/>
          <cell r="CF1009"/>
          <cell r="CG1009"/>
          <cell r="CH1009"/>
          <cell r="CI1009"/>
          <cell r="CJ1009"/>
          <cell r="CK1009"/>
          <cell r="CL1009"/>
          <cell r="CM1009"/>
          <cell r="CN1009"/>
          <cell r="CO1009"/>
          <cell r="CP1009"/>
          <cell r="CQ1009"/>
          <cell r="CR1009"/>
          <cell r="CS1009"/>
          <cell r="CT1009"/>
          <cell r="CU1009"/>
          <cell r="CV1009"/>
          <cell r="CW1009"/>
          <cell r="CX1009"/>
          <cell r="CY1009"/>
          <cell r="CZ1009"/>
          <cell r="DA1009"/>
          <cell r="DB1009"/>
          <cell r="DC1009"/>
          <cell r="DD1009"/>
          <cell r="DE1009"/>
          <cell r="DF1009"/>
          <cell r="DG1009"/>
          <cell r="DH1009"/>
          <cell r="DI1009"/>
          <cell r="DJ1009"/>
          <cell r="DK1009"/>
          <cell r="DL1009"/>
          <cell r="DM1009"/>
          <cell r="DN1009"/>
          <cell r="DO1009"/>
          <cell r="DP1009"/>
          <cell r="DQ1009"/>
          <cell r="DR1009"/>
          <cell r="DS1009"/>
          <cell r="DT1009"/>
          <cell r="DU1009"/>
          <cell r="DV1009"/>
          <cell r="DW1009"/>
          <cell r="DX1009"/>
          <cell r="DY1009"/>
          <cell r="DZ1009"/>
          <cell r="EA1009"/>
          <cell r="EB1009"/>
          <cell r="EC1009"/>
          <cell r="ED1009"/>
          <cell r="EE1009"/>
          <cell r="EF1009"/>
          <cell r="EG1009"/>
          <cell r="EH1009"/>
          <cell r="EI1009"/>
          <cell r="EJ1009"/>
          <cell r="EK1009"/>
          <cell r="EL1009"/>
          <cell r="EM1009"/>
          <cell r="EN1009"/>
          <cell r="EO1009"/>
          <cell r="EP1009"/>
          <cell r="EQ1009"/>
          <cell r="ER1009"/>
          <cell r="ES1009"/>
          <cell r="ET1009"/>
          <cell r="EU1009" t="str">
            <v>$ -</v>
          </cell>
          <cell r="EV1009"/>
          <cell r="EW1009"/>
          <cell r="EX1009"/>
          <cell r="EY1009"/>
          <cell r="EZ1009"/>
          <cell r="FA1009"/>
          <cell r="FB1009">
            <v>0</v>
          </cell>
          <cell r="FC1009" t="str">
            <v>#¡VALOR!</v>
          </cell>
          <cell r="FD1009">
            <v>0</v>
          </cell>
          <cell r="FE1009" t="str">
            <v>$ 0</v>
          </cell>
          <cell r="FF1009" t="str">
            <v>#¡VALOR!</v>
          </cell>
          <cell r="FG1009" t="str">
            <v>#¡VALOR!</v>
          </cell>
          <cell r="FH1009"/>
          <cell r="FI1009"/>
          <cell r="FJ1009" t="str">
            <v>#N/D</v>
          </cell>
          <cell r="FK1009" t="str">
            <v>#N/D</v>
          </cell>
          <cell r="FL1009" t="str">
            <v>$1.009</v>
          </cell>
          <cell r="FM1009" t="str">
            <v>#N/D</v>
          </cell>
          <cell r="FN1009" t="str">
            <v>#N/D</v>
          </cell>
          <cell r="FO1009" t="str">
            <v>#N/D</v>
          </cell>
          <cell r="FP1009" t="str">
            <v>#N/D</v>
          </cell>
          <cell r="FQ1009" t="str">
            <v>#¡REF!</v>
          </cell>
          <cell r="FR1009" t="str">
            <v>#N/D</v>
          </cell>
          <cell r="FS1009"/>
          <cell r="FT1009"/>
          <cell r="FU1009"/>
          <cell r="FV1009">
            <v>0</v>
          </cell>
          <cell r="FW1009" t="str">
            <v>#N/D</v>
          </cell>
          <cell r="FX1009"/>
          <cell r="FY1009"/>
          <cell r="FZ1009"/>
          <cell r="GA1009"/>
          <cell r="GB1009"/>
          <cell r="GC1009"/>
        </row>
        <row r="1010">
          <cell r="A1010"/>
          <cell r="B1010"/>
          <cell r="C1010">
            <v>2025</v>
          </cell>
          <cell r="D1010"/>
          <cell r="E1010"/>
          <cell r="F1010"/>
          <cell r="G1010"/>
          <cell r="H1010"/>
          <cell r="I1010"/>
          <cell r="J1010"/>
          <cell r="K1010"/>
          <cell r="L1010"/>
          <cell r="M1010"/>
          <cell r="N1010"/>
          <cell r="O1010"/>
          <cell r="P1010"/>
          <cell r="Q1010"/>
          <cell r="R1010"/>
          <cell r="S1010"/>
          <cell r="T1010"/>
          <cell r="U1010"/>
          <cell r="V1010"/>
          <cell r="W1010"/>
          <cell r="X1010"/>
          <cell r="Y1010"/>
          <cell r="Z1010"/>
          <cell r="AA1010"/>
          <cell r="AB1010"/>
          <cell r="AC1010"/>
          <cell r="AD1010"/>
          <cell r="AE1010"/>
          <cell r="AF1010"/>
          <cell r="AG1010"/>
          <cell r="AH1010"/>
          <cell r="AI1010"/>
          <cell r="AJ1010"/>
          <cell r="AK1010"/>
          <cell r="AL1010"/>
          <cell r="AM1010" t="str">
            <v>#¡VALOR!</v>
          </cell>
          <cell r="AN1010">
            <v>0</v>
          </cell>
          <cell r="AO1010"/>
          <cell r="AP1010"/>
          <cell r="AQ1010"/>
          <cell r="AR1010"/>
          <cell r="AS1010"/>
          <cell r="AT1010"/>
          <cell r="AU1010"/>
          <cell r="AV1010"/>
          <cell r="AW1010"/>
          <cell r="AX1010"/>
          <cell r="AY1010"/>
          <cell r="AZ1010"/>
          <cell r="BA1010"/>
          <cell r="BB1010"/>
          <cell r="BC1010"/>
          <cell r="BD1010"/>
          <cell r="BE1010"/>
          <cell r="BF1010"/>
          <cell r="BG1010"/>
          <cell r="BH1010"/>
          <cell r="BI1010"/>
          <cell r="BJ1010"/>
          <cell r="BK1010"/>
          <cell r="BL1010"/>
          <cell r="BM1010"/>
          <cell r="BN1010"/>
          <cell r="BO1010"/>
          <cell r="BP1010"/>
          <cell r="BQ1010"/>
          <cell r="BR1010"/>
          <cell r="BS1010"/>
          <cell r="BT1010"/>
          <cell r="BU1010"/>
          <cell r="BV1010"/>
          <cell r="BW1010"/>
          <cell r="BX1010"/>
          <cell r="BY1010"/>
          <cell r="BZ1010"/>
          <cell r="CA1010"/>
          <cell r="CB1010"/>
          <cell r="CC1010"/>
          <cell r="CD1010"/>
          <cell r="CE1010"/>
          <cell r="CF1010"/>
          <cell r="CG1010"/>
          <cell r="CH1010"/>
          <cell r="CI1010"/>
          <cell r="CJ1010"/>
          <cell r="CK1010"/>
          <cell r="CL1010"/>
          <cell r="CM1010"/>
          <cell r="CN1010"/>
          <cell r="CO1010"/>
          <cell r="CP1010"/>
          <cell r="CQ1010"/>
          <cell r="CR1010"/>
          <cell r="CS1010"/>
          <cell r="CT1010"/>
          <cell r="CU1010"/>
          <cell r="CV1010"/>
          <cell r="CW1010"/>
          <cell r="CX1010"/>
          <cell r="CY1010"/>
          <cell r="CZ1010"/>
          <cell r="DA1010"/>
          <cell r="DB1010"/>
          <cell r="DC1010"/>
          <cell r="DD1010"/>
          <cell r="DE1010"/>
          <cell r="DF1010"/>
          <cell r="DG1010"/>
          <cell r="DH1010"/>
          <cell r="DI1010"/>
          <cell r="DJ1010"/>
          <cell r="DK1010"/>
          <cell r="DL1010"/>
          <cell r="DM1010"/>
          <cell r="DN1010"/>
          <cell r="DO1010"/>
          <cell r="DP1010"/>
          <cell r="DQ1010"/>
          <cell r="DR1010"/>
          <cell r="DS1010"/>
          <cell r="DT1010"/>
          <cell r="DU1010"/>
          <cell r="DV1010"/>
          <cell r="DW1010"/>
          <cell r="DX1010"/>
          <cell r="DY1010"/>
          <cell r="DZ1010"/>
          <cell r="EA1010"/>
          <cell r="EB1010"/>
          <cell r="EC1010"/>
          <cell r="ED1010"/>
          <cell r="EE1010"/>
          <cell r="EF1010"/>
          <cell r="EG1010"/>
          <cell r="EH1010"/>
          <cell r="EI1010"/>
          <cell r="EJ1010"/>
          <cell r="EK1010"/>
          <cell r="EL1010"/>
          <cell r="EM1010"/>
          <cell r="EN1010"/>
          <cell r="EO1010"/>
          <cell r="EP1010"/>
          <cell r="EQ1010"/>
          <cell r="ER1010"/>
          <cell r="ES1010"/>
          <cell r="ET1010"/>
          <cell r="EU1010" t="str">
            <v>$ -</v>
          </cell>
          <cell r="EV1010"/>
          <cell r="EW1010"/>
          <cell r="EX1010"/>
          <cell r="EY1010"/>
          <cell r="EZ1010"/>
          <cell r="FA1010"/>
          <cell r="FB1010">
            <v>0</v>
          </cell>
          <cell r="FC1010" t="str">
            <v>#¡VALOR!</v>
          </cell>
          <cell r="FD1010">
            <v>0</v>
          </cell>
          <cell r="FE1010" t="str">
            <v>$ 0</v>
          </cell>
          <cell r="FF1010" t="str">
            <v>#¡VALOR!</v>
          </cell>
          <cell r="FG1010" t="str">
            <v>#¡VALOR!</v>
          </cell>
          <cell r="FH1010"/>
          <cell r="FI1010"/>
          <cell r="FJ1010" t="str">
            <v>#N/D</v>
          </cell>
          <cell r="FK1010" t="str">
            <v>#N/D</v>
          </cell>
          <cell r="FL1010" t="str">
            <v>$1.010</v>
          </cell>
          <cell r="FM1010" t="str">
            <v>#N/D</v>
          </cell>
          <cell r="FN1010" t="str">
            <v>#N/D</v>
          </cell>
          <cell r="FO1010" t="str">
            <v>#N/D</v>
          </cell>
          <cell r="FP1010" t="str">
            <v>#N/D</v>
          </cell>
          <cell r="FQ1010" t="str">
            <v>#¡REF!</v>
          </cell>
          <cell r="FR1010" t="str">
            <v>#N/D</v>
          </cell>
          <cell r="FS1010"/>
          <cell r="FT1010"/>
          <cell r="FU1010"/>
          <cell r="FV1010">
            <v>0</v>
          </cell>
          <cell r="FW1010" t="str">
            <v>#N/D</v>
          </cell>
          <cell r="FX1010"/>
          <cell r="FY1010"/>
          <cell r="FZ1010"/>
          <cell r="GA1010"/>
          <cell r="GB1010"/>
          <cell r="GC1010"/>
        </row>
        <row r="1011">
          <cell r="A1011"/>
          <cell r="B1011"/>
          <cell r="C1011">
            <v>2025</v>
          </cell>
          <cell r="D1011"/>
          <cell r="E1011"/>
          <cell r="F1011"/>
          <cell r="G1011"/>
          <cell r="H1011"/>
          <cell r="I1011"/>
          <cell r="J1011"/>
          <cell r="K1011"/>
          <cell r="L1011"/>
          <cell r="M1011"/>
          <cell r="N1011"/>
          <cell r="O1011"/>
          <cell r="P1011"/>
          <cell r="Q1011"/>
          <cell r="R1011"/>
          <cell r="S1011"/>
          <cell r="T1011"/>
          <cell r="U1011"/>
          <cell r="V1011"/>
          <cell r="W1011"/>
          <cell r="X1011"/>
          <cell r="Y1011"/>
          <cell r="Z1011"/>
          <cell r="AA1011"/>
          <cell r="AB1011"/>
          <cell r="AC1011"/>
          <cell r="AD1011"/>
          <cell r="AE1011"/>
          <cell r="AF1011"/>
          <cell r="AG1011"/>
          <cell r="AH1011"/>
          <cell r="AI1011"/>
          <cell r="AJ1011"/>
          <cell r="AK1011"/>
          <cell r="AL1011"/>
          <cell r="AM1011" t="str">
            <v>#¡VALOR!</v>
          </cell>
          <cell r="AN1011">
            <v>0</v>
          </cell>
          <cell r="AO1011"/>
          <cell r="AP1011"/>
          <cell r="AQ1011"/>
          <cell r="AR1011"/>
          <cell r="AS1011"/>
          <cell r="AT1011"/>
          <cell r="AU1011"/>
          <cell r="AV1011"/>
          <cell r="AW1011"/>
          <cell r="AX1011"/>
          <cell r="AY1011"/>
          <cell r="AZ1011"/>
          <cell r="BA1011"/>
          <cell r="BB1011"/>
          <cell r="BC1011"/>
          <cell r="BD1011"/>
          <cell r="BE1011"/>
          <cell r="BF1011"/>
          <cell r="BG1011"/>
          <cell r="BH1011"/>
          <cell r="BI1011"/>
          <cell r="BJ1011"/>
          <cell r="BK1011"/>
          <cell r="BL1011"/>
          <cell r="BM1011"/>
          <cell r="BN1011"/>
          <cell r="BO1011"/>
          <cell r="BP1011"/>
          <cell r="BQ1011"/>
          <cell r="BR1011"/>
          <cell r="BS1011"/>
          <cell r="BT1011"/>
          <cell r="BU1011"/>
          <cell r="BV1011"/>
          <cell r="BW1011"/>
          <cell r="BX1011"/>
          <cell r="BY1011"/>
          <cell r="BZ1011"/>
          <cell r="CA1011"/>
          <cell r="CB1011"/>
          <cell r="CC1011"/>
          <cell r="CD1011"/>
          <cell r="CE1011"/>
          <cell r="CF1011"/>
          <cell r="CG1011"/>
          <cell r="CH1011"/>
          <cell r="CI1011"/>
          <cell r="CJ1011"/>
          <cell r="CK1011"/>
          <cell r="CL1011"/>
          <cell r="CM1011"/>
          <cell r="CN1011"/>
          <cell r="CO1011"/>
          <cell r="CP1011"/>
          <cell r="CQ1011"/>
          <cell r="CR1011"/>
          <cell r="CS1011"/>
          <cell r="CT1011"/>
          <cell r="CU1011"/>
          <cell r="CV1011"/>
          <cell r="CW1011"/>
          <cell r="CX1011"/>
          <cell r="CY1011"/>
          <cell r="CZ1011"/>
          <cell r="DA1011"/>
          <cell r="DB1011"/>
          <cell r="DC1011"/>
          <cell r="DD1011"/>
          <cell r="DE1011"/>
          <cell r="DF1011"/>
          <cell r="DG1011"/>
          <cell r="DH1011"/>
          <cell r="DI1011"/>
          <cell r="DJ1011"/>
          <cell r="DK1011"/>
          <cell r="DL1011"/>
          <cell r="DM1011"/>
          <cell r="DN1011"/>
          <cell r="DO1011"/>
          <cell r="DP1011"/>
          <cell r="DQ1011"/>
          <cell r="DR1011"/>
          <cell r="DS1011"/>
          <cell r="DT1011"/>
          <cell r="DU1011"/>
          <cell r="DV1011"/>
          <cell r="DW1011"/>
          <cell r="DX1011"/>
          <cell r="DY1011"/>
          <cell r="DZ1011"/>
          <cell r="EA1011"/>
          <cell r="EB1011"/>
          <cell r="EC1011"/>
          <cell r="ED1011"/>
          <cell r="EE1011"/>
          <cell r="EF1011"/>
          <cell r="EG1011"/>
          <cell r="EH1011"/>
          <cell r="EI1011"/>
          <cell r="EJ1011"/>
          <cell r="EK1011"/>
          <cell r="EL1011"/>
          <cell r="EM1011"/>
          <cell r="EN1011"/>
          <cell r="EO1011"/>
          <cell r="EP1011"/>
          <cell r="EQ1011"/>
          <cell r="ER1011"/>
          <cell r="ES1011"/>
          <cell r="ET1011"/>
          <cell r="EU1011" t="str">
            <v>$ -</v>
          </cell>
          <cell r="EV1011"/>
          <cell r="EW1011"/>
          <cell r="EX1011"/>
          <cell r="EY1011"/>
          <cell r="EZ1011"/>
          <cell r="FA1011"/>
          <cell r="FB1011">
            <v>0</v>
          </cell>
          <cell r="FC1011" t="str">
            <v>#¡VALOR!</v>
          </cell>
          <cell r="FD1011">
            <v>0</v>
          </cell>
          <cell r="FE1011" t="str">
            <v>$ 0</v>
          </cell>
          <cell r="FF1011" t="str">
            <v>#¡VALOR!</v>
          </cell>
          <cell r="FG1011" t="str">
            <v>#¡VALOR!</v>
          </cell>
          <cell r="FH1011"/>
          <cell r="FI1011"/>
          <cell r="FJ1011" t="str">
            <v>#N/D</v>
          </cell>
          <cell r="FK1011" t="str">
            <v>#N/D</v>
          </cell>
          <cell r="FL1011" t="str">
            <v>$1.011</v>
          </cell>
          <cell r="FM1011" t="str">
            <v>#N/D</v>
          </cell>
          <cell r="FN1011" t="str">
            <v>#N/D</v>
          </cell>
          <cell r="FO1011" t="str">
            <v>#N/D</v>
          </cell>
          <cell r="FP1011" t="str">
            <v>#N/D</v>
          </cell>
          <cell r="FQ1011" t="str">
            <v>#¡REF!</v>
          </cell>
          <cell r="FR1011" t="str">
            <v>#N/D</v>
          </cell>
          <cell r="FS1011"/>
          <cell r="FT1011"/>
          <cell r="FU1011"/>
          <cell r="FV1011">
            <v>0</v>
          </cell>
          <cell r="FW1011" t="str">
            <v>#N/D</v>
          </cell>
          <cell r="FX1011"/>
          <cell r="FY1011"/>
          <cell r="FZ1011"/>
          <cell r="GA1011"/>
          <cell r="GB1011"/>
          <cell r="GC1011"/>
        </row>
        <row r="1012">
          <cell r="A1012"/>
          <cell r="B1012"/>
          <cell r="C1012">
            <v>2025</v>
          </cell>
          <cell r="D1012"/>
          <cell r="E1012"/>
          <cell r="F1012"/>
          <cell r="G1012"/>
          <cell r="H1012"/>
          <cell r="I1012"/>
          <cell r="J1012"/>
          <cell r="K1012"/>
          <cell r="L1012"/>
          <cell r="M1012"/>
          <cell r="N1012"/>
          <cell r="O1012"/>
          <cell r="P1012"/>
          <cell r="Q1012"/>
          <cell r="R1012"/>
          <cell r="S1012"/>
          <cell r="T1012"/>
          <cell r="U1012"/>
          <cell r="V1012"/>
          <cell r="W1012"/>
          <cell r="X1012"/>
          <cell r="Y1012"/>
          <cell r="Z1012"/>
          <cell r="AA1012"/>
          <cell r="AB1012"/>
          <cell r="AC1012"/>
          <cell r="AD1012"/>
          <cell r="AE1012"/>
          <cell r="AF1012"/>
          <cell r="AG1012"/>
          <cell r="AH1012"/>
          <cell r="AI1012"/>
          <cell r="AJ1012"/>
          <cell r="AK1012"/>
          <cell r="AL1012"/>
          <cell r="AM1012" t="str">
            <v>#¡VALOR!</v>
          </cell>
          <cell r="AN1012">
            <v>0</v>
          </cell>
          <cell r="AO1012"/>
          <cell r="AP1012"/>
          <cell r="AQ1012"/>
          <cell r="AR1012"/>
          <cell r="AS1012"/>
          <cell r="AT1012"/>
          <cell r="AU1012"/>
          <cell r="AV1012"/>
          <cell r="AW1012"/>
          <cell r="AX1012"/>
          <cell r="AY1012"/>
          <cell r="AZ1012"/>
          <cell r="BA1012"/>
          <cell r="BB1012"/>
          <cell r="BC1012"/>
          <cell r="BD1012"/>
          <cell r="BE1012"/>
          <cell r="BF1012"/>
          <cell r="BG1012"/>
          <cell r="BH1012"/>
          <cell r="BI1012"/>
          <cell r="BJ1012"/>
          <cell r="BK1012"/>
          <cell r="BL1012"/>
          <cell r="BM1012"/>
          <cell r="BN1012"/>
          <cell r="BO1012"/>
          <cell r="BP1012"/>
          <cell r="BQ1012"/>
          <cell r="BR1012"/>
          <cell r="BS1012"/>
          <cell r="BT1012"/>
          <cell r="BU1012"/>
          <cell r="BV1012"/>
          <cell r="BW1012"/>
          <cell r="BX1012"/>
          <cell r="BY1012"/>
          <cell r="BZ1012"/>
          <cell r="CA1012"/>
          <cell r="CB1012"/>
          <cell r="CC1012"/>
          <cell r="CD1012"/>
          <cell r="CE1012"/>
          <cell r="CF1012"/>
          <cell r="CG1012"/>
          <cell r="CH1012"/>
          <cell r="CI1012"/>
          <cell r="CJ1012"/>
          <cell r="CK1012"/>
          <cell r="CL1012"/>
          <cell r="CM1012"/>
          <cell r="CN1012"/>
          <cell r="CO1012"/>
          <cell r="CP1012"/>
          <cell r="CQ1012"/>
          <cell r="CR1012"/>
          <cell r="CS1012"/>
          <cell r="CT1012"/>
          <cell r="CU1012"/>
          <cell r="CV1012"/>
          <cell r="CW1012"/>
          <cell r="CX1012"/>
          <cell r="CY1012"/>
          <cell r="CZ1012"/>
          <cell r="DA1012"/>
          <cell r="DB1012"/>
          <cell r="DC1012"/>
          <cell r="DD1012"/>
          <cell r="DE1012"/>
          <cell r="DF1012"/>
          <cell r="DG1012"/>
          <cell r="DH1012"/>
          <cell r="DI1012"/>
          <cell r="DJ1012"/>
          <cell r="DK1012"/>
          <cell r="DL1012"/>
          <cell r="DM1012"/>
          <cell r="DN1012"/>
          <cell r="DO1012"/>
          <cell r="DP1012"/>
          <cell r="DQ1012"/>
          <cell r="DR1012"/>
          <cell r="DS1012"/>
          <cell r="DT1012"/>
          <cell r="DU1012"/>
          <cell r="DV1012"/>
          <cell r="DW1012"/>
          <cell r="DX1012"/>
          <cell r="DY1012"/>
          <cell r="DZ1012"/>
          <cell r="EA1012"/>
          <cell r="EB1012"/>
          <cell r="EC1012"/>
          <cell r="ED1012"/>
          <cell r="EE1012"/>
          <cell r="EF1012"/>
          <cell r="EG1012"/>
          <cell r="EH1012"/>
          <cell r="EI1012"/>
          <cell r="EJ1012"/>
          <cell r="EK1012"/>
          <cell r="EL1012"/>
          <cell r="EM1012"/>
          <cell r="EN1012"/>
          <cell r="EO1012"/>
          <cell r="EP1012"/>
          <cell r="EQ1012"/>
          <cell r="ER1012"/>
          <cell r="ES1012"/>
          <cell r="ET1012"/>
          <cell r="EU1012" t="str">
            <v>$ -</v>
          </cell>
          <cell r="EV1012"/>
          <cell r="EW1012"/>
          <cell r="EX1012"/>
          <cell r="EY1012"/>
          <cell r="EZ1012"/>
          <cell r="FA1012"/>
          <cell r="FB1012">
            <v>0</v>
          </cell>
          <cell r="FC1012" t="str">
            <v>#¡VALOR!</v>
          </cell>
          <cell r="FD1012">
            <v>0</v>
          </cell>
          <cell r="FE1012" t="str">
            <v>$ 0</v>
          </cell>
          <cell r="FF1012" t="str">
            <v>#¡VALOR!</v>
          </cell>
          <cell r="FG1012" t="str">
            <v>#¡VALOR!</v>
          </cell>
          <cell r="FH1012"/>
          <cell r="FI1012"/>
          <cell r="FJ1012" t="str">
            <v>#N/D</v>
          </cell>
          <cell r="FK1012" t="str">
            <v>#N/D</v>
          </cell>
          <cell r="FL1012" t="str">
            <v>$1.012</v>
          </cell>
          <cell r="FM1012" t="str">
            <v>#N/D</v>
          </cell>
          <cell r="FN1012" t="str">
            <v>#N/D</v>
          </cell>
          <cell r="FO1012" t="str">
            <v>#N/D</v>
          </cell>
          <cell r="FP1012" t="str">
            <v>#N/D</v>
          </cell>
          <cell r="FQ1012" t="str">
            <v>#¡REF!</v>
          </cell>
          <cell r="FR1012" t="str">
            <v>#N/D</v>
          </cell>
          <cell r="FS1012"/>
          <cell r="FT1012"/>
          <cell r="FU1012"/>
          <cell r="FV1012">
            <v>0</v>
          </cell>
          <cell r="FW1012" t="str">
            <v>#N/D</v>
          </cell>
          <cell r="FX1012"/>
          <cell r="FY1012"/>
          <cell r="FZ1012"/>
          <cell r="GA1012"/>
          <cell r="GB1012"/>
          <cell r="GC1012"/>
        </row>
        <row r="1013">
          <cell r="A1013"/>
          <cell r="B1013"/>
          <cell r="C1013">
            <v>2025</v>
          </cell>
          <cell r="D1013"/>
          <cell r="E1013"/>
          <cell r="F1013"/>
          <cell r="G1013"/>
          <cell r="H1013"/>
          <cell r="I1013"/>
          <cell r="J1013"/>
          <cell r="K1013"/>
          <cell r="L1013"/>
          <cell r="M1013"/>
          <cell r="N1013"/>
          <cell r="O1013"/>
          <cell r="P1013"/>
          <cell r="Q1013"/>
          <cell r="R1013"/>
          <cell r="S1013"/>
          <cell r="T1013"/>
          <cell r="U1013"/>
          <cell r="V1013"/>
          <cell r="W1013"/>
          <cell r="X1013"/>
          <cell r="Y1013"/>
          <cell r="Z1013"/>
          <cell r="AA1013"/>
          <cell r="AB1013"/>
          <cell r="AC1013"/>
          <cell r="AD1013"/>
          <cell r="AE1013"/>
          <cell r="AF1013"/>
          <cell r="AG1013"/>
          <cell r="AH1013"/>
          <cell r="AI1013"/>
          <cell r="AJ1013"/>
          <cell r="AK1013"/>
          <cell r="AL1013"/>
          <cell r="AM1013" t="str">
            <v>#¡VALOR!</v>
          </cell>
          <cell r="AN1013">
            <v>0</v>
          </cell>
          <cell r="AO1013"/>
          <cell r="AP1013"/>
          <cell r="AQ1013"/>
          <cell r="AR1013"/>
          <cell r="AS1013"/>
          <cell r="AT1013"/>
          <cell r="AU1013"/>
          <cell r="AV1013"/>
          <cell r="AW1013"/>
          <cell r="AX1013"/>
          <cell r="AY1013"/>
          <cell r="AZ1013"/>
          <cell r="BA1013"/>
          <cell r="BB1013"/>
          <cell r="BC1013"/>
          <cell r="BD1013"/>
          <cell r="BE1013"/>
          <cell r="BF1013"/>
          <cell r="BG1013"/>
          <cell r="BH1013"/>
          <cell r="BI1013"/>
          <cell r="BJ1013"/>
          <cell r="BK1013"/>
          <cell r="BL1013"/>
          <cell r="BM1013"/>
          <cell r="BN1013"/>
          <cell r="BO1013"/>
          <cell r="BP1013"/>
          <cell r="BQ1013"/>
          <cell r="BR1013"/>
          <cell r="BS1013"/>
          <cell r="BT1013"/>
          <cell r="BU1013"/>
          <cell r="BV1013"/>
          <cell r="BW1013"/>
          <cell r="BX1013"/>
          <cell r="BY1013"/>
          <cell r="BZ1013"/>
          <cell r="CA1013"/>
          <cell r="CB1013"/>
          <cell r="CC1013"/>
          <cell r="CD1013"/>
          <cell r="CE1013"/>
          <cell r="CF1013"/>
          <cell r="CG1013"/>
          <cell r="CH1013"/>
          <cell r="CI1013"/>
          <cell r="CJ1013"/>
          <cell r="CK1013"/>
          <cell r="CL1013"/>
          <cell r="CM1013"/>
          <cell r="CN1013"/>
          <cell r="CO1013"/>
          <cell r="CP1013"/>
          <cell r="CQ1013"/>
          <cell r="CR1013"/>
          <cell r="CS1013"/>
          <cell r="CT1013"/>
          <cell r="CU1013"/>
          <cell r="CV1013"/>
          <cell r="CW1013"/>
          <cell r="CX1013"/>
          <cell r="CY1013"/>
          <cell r="CZ1013"/>
          <cell r="DA1013"/>
          <cell r="DB1013"/>
          <cell r="DC1013"/>
          <cell r="DD1013"/>
          <cell r="DE1013"/>
          <cell r="DF1013"/>
          <cell r="DG1013"/>
          <cell r="DH1013"/>
          <cell r="DI1013"/>
          <cell r="DJ1013"/>
          <cell r="DK1013"/>
          <cell r="DL1013"/>
          <cell r="DM1013"/>
          <cell r="DN1013"/>
          <cell r="DO1013"/>
          <cell r="DP1013"/>
          <cell r="DQ1013"/>
          <cell r="DR1013"/>
          <cell r="DS1013"/>
          <cell r="DT1013"/>
          <cell r="DU1013"/>
          <cell r="DV1013"/>
          <cell r="DW1013"/>
          <cell r="DX1013"/>
          <cell r="DY1013"/>
          <cell r="DZ1013"/>
          <cell r="EA1013"/>
          <cell r="EB1013"/>
          <cell r="EC1013"/>
          <cell r="ED1013"/>
          <cell r="EE1013"/>
          <cell r="EF1013"/>
          <cell r="EG1013"/>
          <cell r="EH1013"/>
          <cell r="EI1013"/>
          <cell r="EJ1013"/>
          <cell r="EK1013"/>
          <cell r="EL1013"/>
          <cell r="EM1013"/>
          <cell r="EN1013"/>
          <cell r="EO1013"/>
          <cell r="EP1013"/>
          <cell r="EQ1013"/>
          <cell r="ER1013"/>
          <cell r="ES1013"/>
          <cell r="ET1013"/>
          <cell r="EU1013" t="str">
            <v>$ -</v>
          </cell>
          <cell r="EV1013"/>
          <cell r="EW1013"/>
          <cell r="EX1013"/>
          <cell r="EY1013"/>
          <cell r="EZ1013"/>
          <cell r="FA1013"/>
          <cell r="FB1013">
            <v>0</v>
          </cell>
          <cell r="FC1013" t="str">
            <v>#¡VALOR!</v>
          </cell>
          <cell r="FD1013">
            <v>0</v>
          </cell>
          <cell r="FE1013" t="str">
            <v>$ 0</v>
          </cell>
          <cell r="FF1013" t="str">
            <v>#¡VALOR!</v>
          </cell>
          <cell r="FG1013" t="str">
            <v>#¡VALOR!</v>
          </cell>
          <cell r="FH1013"/>
          <cell r="FI1013"/>
          <cell r="FJ1013" t="str">
            <v>#N/D</v>
          </cell>
          <cell r="FK1013" t="str">
            <v>#N/D</v>
          </cell>
          <cell r="FL1013" t="str">
            <v>$1.013</v>
          </cell>
          <cell r="FM1013" t="str">
            <v>#N/D</v>
          </cell>
          <cell r="FN1013" t="str">
            <v>#N/D</v>
          </cell>
          <cell r="FO1013" t="str">
            <v>#N/D</v>
          </cell>
          <cell r="FP1013" t="str">
            <v>#N/D</v>
          </cell>
          <cell r="FQ1013" t="str">
            <v>#¡REF!</v>
          </cell>
          <cell r="FR1013" t="str">
            <v>#N/D</v>
          </cell>
          <cell r="FS1013"/>
          <cell r="FT1013"/>
          <cell r="FU1013"/>
          <cell r="FV1013">
            <v>0</v>
          </cell>
          <cell r="FW1013" t="str">
            <v>#N/D</v>
          </cell>
          <cell r="FX1013"/>
          <cell r="FY1013"/>
          <cell r="FZ1013"/>
          <cell r="GA1013"/>
          <cell r="GB1013"/>
          <cell r="GC1013"/>
        </row>
        <row r="1014">
          <cell r="A1014"/>
          <cell r="B1014"/>
          <cell r="C1014">
            <v>2025</v>
          </cell>
          <cell r="D1014"/>
          <cell r="E1014"/>
          <cell r="F1014"/>
          <cell r="G1014"/>
          <cell r="H1014"/>
          <cell r="I1014"/>
          <cell r="J1014"/>
          <cell r="K1014"/>
          <cell r="L1014"/>
          <cell r="M1014"/>
          <cell r="N1014"/>
          <cell r="O1014"/>
          <cell r="P1014"/>
          <cell r="Q1014"/>
          <cell r="R1014"/>
          <cell r="S1014"/>
          <cell r="T1014"/>
          <cell r="U1014"/>
          <cell r="V1014"/>
          <cell r="W1014"/>
          <cell r="X1014"/>
          <cell r="Y1014"/>
          <cell r="Z1014"/>
          <cell r="AA1014"/>
          <cell r="AB1014"/>
          <cell r="AC1014"/>
          <cell r="AD1014"/>
          <cell r="AE1014"/>
          <cell r="AF1014"/>
          <cell r="AG1014"/>
          <cell r="AH1014"/>
          <cell r="AI1014"/>
          <cell r="AJ1014"/>
          <cell r="AK1014"/>
          <cell r="AL1014"/>
          <cell r="AM1014" t="str">
            <v>#¡VALOR!</v>
          </cell>
          <cell r="AN1014">
            <v>0</v>
          </cell>
          <cell r="AO1014"/>
          <cell r="AP1014"/>
          <cell r="AQ1014"/>
          <cell r="AR1014"/>
          <cell r="AS1014"/>
          <cell r="AT1014"/>
          <cell r="AU1014"/>
          <cell r="AV1014"/>
          <cell r="AW1014"/>
          <cell r="AX1014"/>
          <cell r="AY1014"/>
          <cell r="AZ1014"/>
          <cell r="BA1014"/>
          <cell r="BB1014"/>
          <cell r="BC1014"/>
          <cell r="BD1014"/>
          <cell r="BE1014"/>
          <cell r="BF1014"/>
          <cell r="BG1014"/>
          <cell r="BH1014"/>
          <cell r="BI1014"/>
          <cell r="BJ1014"/>
          <cell r="BK1014"/>
          <cell r="BL1014"/>
          <cell r="BM1014"/>
          <cell r="BN1014"/>
          <cell r="BO1014"/>
          <cell r="BP1014"/>
          <cell r="BQ1014"/>
          <cell r="BR1014"/>
          <cell r="BS1014"/>
          <cell r="BT1014"/>
          <cell r="BU1014"/>
          <cell r="BV1014"/>
          <cell r="BW1014"/>
          <cell r="BX1014"/>
          <cell r="BY1014"/>
          <cell r="BZ1014"/>
          <cell r="CA1014"/>
          <cell r="CB1014"/>
          <cell r="CC1014"/>
          <cell r="CD1014"/>
          <cell r="CE1014"/>
          <cell r="CF1014"/>
          <cell r="CG1014"/>
          <cell r="CH1014"/>
          <cell r="CI1014"/>
          <cell r="CJ1014"/>
          <cell r="CK1014"/>
          <cell r="CL1014"/>
          <cell r="CM1014"/>
          <cell r="CN1014"/>
          <cell r="CO1014"/>
          <cell r="CP1014"/>
          <cell r="CQ1014"/>
          <cell r="CR1014"/>
          <cell r="CS1014"/>
          <cell r="CT1014"/>
          <cell r="CU1014"/>
          <cell r="CV1014"/>
          <cell r="CW1014"/>
          <cell r="CX1014"/>
          <cell r="CY1014"/>
          <cell r="CZ1014"/>
          <cell r="DA1014"/>
          <cell r="DB1014"/>
          <cell r="DC1014"/>
          <cell r="DD1014"/>
          <cell r="DE1014"/>
          <cell r="DF1014"/>
          <cell r="DG1014"/>
          <cell r="DH1014"/>
          <cell r="DI1014"/>
          <cell r="DJ1014"/>
          <cell r="DK1014"/>
          <cell r="DL1014"/>
          <cell r="DM1014"/>
          <cell r="DN1014"/>
          <cell r="DO1014"/>
          <cell r="DP1014"/>
          <cell r="DQ1014"/>
          <cell r="DR1014"/>
          <cell r="DS1014"/>
          <cell r="DT1014"/>
          <cell r="DU1014"/>
          <cell r="DV1014"/>
          <cell r="DW1014"/>
          <cell r="DX1014"/>
          <cell r="DY1014"/>
          <cell r="DZ1014"/>
          <cell r="EA1014"/>
          <cell r="EB1014"/>
          <cell r="EC1014"/>
          <cell r="ED1014"/>
          <cell r="EE1014"/>
          <cell r="EF1014"/>
          <cell r="EG1014"/>
          <cell r="EH1014"/>
          <cell r="EI1014"/>
          <cell r="EJ1014"/>
          <cell r="EK1014"/>
          <cell r="EL1014"/>
          <cell r="EM1014"/>
          <cell r="EN1014"/>
          <cell r="EO1014"/>
          <cell r="EP1014"/>
          <cell r="EQ1014"/>
          <cell r="ER1014"/>
          <cell r="ES1014"/>
          <cell r="ET1014"/>
          <cell r="EU1014" t="str">
            <v>$ -</v>
          </cell>
          <cell r="EV1014"/>
          <cell r="EW1014"/>
          <cell r="EX1014"/>
          <cell r="EY1014"/>
          <cell r="EZ1014"/>
          <cell r="FA1014"/>
          <cell r="FB1014">
            <v>0</v>
          </cell>
          <cell r="FC1014" t="str">
            <v>#¡VALOR!</v>
          </cell>
          <cell r="FD1014">
            <v>0</v>
          </cell>
          <cell r="FE1014" t="str">
            <v>$ 0</v>
          </cell>
          <cell r="FF1014" t="str">
            <v>#¡VALOR!</v>
          </cell>
          <cell r="FG1014" t="str">
            <v>#¡VALOR!</v>
          </cell>
          <cell r="FH1014"/>
          <cell r="FI1014"/>
          <cell r="FJ1014" t="str">
            <v>#N/D</v>
          </cell>
          <cell r="FK1014" t="str">
            <v>#N/D</v>
          </cell>
          <cell r="FL1014" t="str">
            <v>$1.014</v>
          </cell>
          <cell r="FM1014" t="str">
            <v>#N/D</v>
          </cell>
          <cell r="FN1014" t="str">
            <v>#N/D</v>
          </cell>
          <cell r="FO1014" t="str">
            <v>#N/D</v>
          </cell>
          <cell r="FP1014" t="str">
            <v>#N/D</v>
          </cell>
          <cell r="FQ1014" t="str">
            <v>#¡REF!</v>
          </cell>
          <cell r="FR1014" t="str">
            <v>#N/D</v>
          </cell>
          <cell r="FS1014"/>
          <cell r="FT1014"/>
          <cell r="FU1014"/>
          <cell r="FV1014">
            <v>0</v>
          </cell>
          <cell r="FW1014" t="str">
            <v>#N/D</v>
          </cell>
          <cell r="FX1014"/>
          <cell r="FY1014"/>
          <cell r="FZ1014"/>
          <cell r="GA1014"/>
          <cell r="GB1014"/>
          <cell r="GC1014"/>
        </row>
        <row r="1015">
          <cell r="A1015"/>
          <cell r="B1015"/>
          <cell r="C1015">
            <v>2025</v>
          </cell>
          <cell r="D1015"/>
          <cell r="E1015"/>
          <cell r="F1015"/>
          <cell r="G1015"/>
          <cell r="H1015"/>
          <cell r="I1015"/>
          <cell r="J1015"/>
          <cell r="K1015"/>
          <cell r="L1015"/>
          <cell r="M1015"/>
          <cell r="N1015"/>
          <cell r="O1015"/>
          <cell r="P1015"/>
          <cell r="Q1015"/>
          <cell r="R1015"/>
          <cell r="S1015"/>
          <cell r="T1015"/>
          <cell r="U1015"/>
          <cell r="V1015"/>
          <cell r="W1015"/>
          <cell r="X1015"/>
          <cell r="Y1015"/>
          <cell r="Z1015"/>
          <cell r="AA1015"/>
          <cell r="AB1015"/>
          <cell r="AC1015"/>
          <cell r="AD1015"/>
          <cell r="AE1015"/>
          <cell r="AF1015"/>
          <cell r="AG1015"/>
          <cell r="AH1015"/>
          <cell r="AI1015"/>
          <cell r="AJ1015"/>
          <cell r="AK1015"/>
          <cell r="AL1015"/>
          <cell r="AM1015" t="str">
            <v>#¡VALOR!</v>
          </cell>
          <cell r="AN1015">
            <v>0</v>
          </cell>
          <cell r="AO1015"/>
          <cell r="AP1015"/>
          <cell r="AQ1015"/>
          <cell r="AR1015"/>
          <cell r="AS1015"/>
          <cell r="AT1015"/>
          <cell r="AU1015"/>
          <cell r="AV1015"/>
          <cell r="AW1015"/>
          <cell r="AX1015"/>
          <cell r="AY1015"/>
          <cell r="AZ1015"/>
          <cell r="BA1015"/>
          <cell r="BB1015"/>
          <cell r="BC1015"/>
          <cell r="BD1015"/>
          <cell r="BE1015"/>
          <cell r="BF1015"/>
          <cell r="BG1015"/>
          <cell r="BH1015"/>
          <cell r="BI1015"/>
          <cell r="BJ1015"/>
          <cell r="BK1015"/>
          <cell r="BL1015"/>
          <cell r="BM1015"/>
          <cell r="BN1015"/>
          <cell r="BO1015"/>
          <cell r="BP1015"/>
          <cell r="BQ1015"/>
          <cell r="BR1015"/>
          <cell r="BS1015"/>
          <cell r="BT1015"/>
          <cell r="BU1015"/>
          <cell r="BV1015"/>
          <cell r="BW1015"/>
          <cell r="BX1015"/>
          <cell r="BY1015"/>
          <cell r="BZ1015"/>
          <cell r="CA1015"/>
          <cell r="CB1015"/>
          <cell r="CC1015"/>
          <cell r="CD1015"/>
          <cell r="CE1015"/>
          <cell r="CF1015"/>
          <cell r="CG1015"/>
          <cell r="CH1015"/>
          <cell r="CI1015"/>
          <cell r="CJ1015"/>
          <cell r="CK1015"/>
          <cell r="CL1015"/>
          <cell r="CM1015"/>
          <cell r="CN1015"/>
          <cell r="CO1015"/>
          <cell r="CP1015"/>
          <cell r="CQ1015"/>
          <cell r="CR1015"/>
          <cell r="CS1015"/>
          <cell r="CT1015"/>
          <cell r="CU1015"/>
          <cell r="CV1015"/>
          <cell r="CW1015"/>
          <cell r="CX1015"/>
          <cell r="CY1015"/>
          <cell r="CZ1015"/>
          <cell r="DA1015"/>
          <cell r="DB1015"/>
          <cell r="DC1015"/>
          <cell r="DD1015"/>
          <cell r="DE1015"/>
          <cell r="DF1015"/>
          <cell r="DG1015"/>
          <cell r="DH1015"/>
          <cell r="DI1015"/>
          <cell r="DJ1015"/>
          <cell r="DK1015"/>
          <cell r="DL1015"/>
          <cell r="DM1015"/>
          <cell r="DN1015"/>
          <cell r="DO1015"/>
          <cell r="DP1015"/>
          <cell r="DQ1015"/>
          <cell r="DR1015"/>
          <cell r="DS1015"/>
          <cell r="DT1015"/>
          <cell r="DU1015"/>
          <cell r="DV1015"/>
          <cell r="DW1015"/>
          <cell r="DX1015"/>
          <cell r="DY1015"/>
          <cell r="DZ1015"/>
          <cell r="EA1015"/>
          <cell r="EB1015"/>
          <cell r="EC1015"/>
          <cell r="ED1015"/>
          <cell r="EE1015"/>
          <cell r="EF1015"/>
          <cell r="EG1015"/>
          <cell r="EH1015"/>
          <cell r="EI1015"/>
          <cell r="EJ1015"/>
          <cell r="EK1015"/>
          <cell r="EL1015"/>
          <cell r="EM1015"/>
          <cell r="EN1015"/>
          <cell r="EO1015"/>
          <cell r="EP1015"/>
          <cell r="EQ1015"/>
          <cell r="ER1015"/>
          <cell r="ES1015"/>
          <cell r="ET1015"/>
          <cell r="EU1015" t="str">
            <v>$ -</v>
          </cell>
          <cell r="EV1015"/>
          <cell r="EW1015"/>
          <cell r="EX1015"/>
          <cell r="EY1015"/>
          <cell r="EZ1015"/>
          <cell r="FA1015"/>
          <cell r="FB1015">
            <v>0</v>
          </cell>
          <cell r="FC1015" t="str">
            <v>#¡VALOR!</v>
          </cell>
          <cell r="FD1015">
            <v>0</v>
          </cell>
          <cell r="FE1015" t="str">
            <v>$ 0</v>
          </cell>
          <cell r="FF1015" t="str">
            <v>#¡VALOR!</v>
          </cell>
          <cell r="FG1015" t="str">
            <v>#¡VALOR!</v>
          </cell>
          <cell r="FH1015"/>
          <cell r="FI1015"/>
          <cell r="FJ1015" t="str">
            <v>#N/D</v>
          </cell>
          <cell r="FK1015" t="str">
            <v>#N/D</v>
          </cell>
          <cell r="FL1015" t="str">
            <v>$1.015</v>
          </cell>
          <cell r="FM1015" t="str">
            <v>#N/D</v>
          </cell>
          <cell r="FN1015" t="str">
            <v>#N/D</v>
          </cell>
          <cell r="FO1015" t="str">
            <v>#N/D</v>
          </cell>
          <cell r="FP1015" t="str">
            <v>#N/D</v>
          </cell>
          <cell r="FQ1015" t="str">
            <v>#¡REF!</v>
          </cell>
          <cell r="FR1015" t="str">
            <v>#N/D</v>
          </cell>
          <cell r="FS1015"/>
          <cell r="FT1015"/>
          <cell r="FU1015"/>
          <cell r="FV1015">
            <v>0</v>
          </cell>
          <cell r="FW1015" t="str">
            <v>#N/D</v>
          </cell>
          <cell r="FX1015"/>
          <cell r="FY1015"/>
          <cell r="FZ1015"/>
          <cell r="GA1015"/>
          <cell r="GB1015"/>
          <cell r="GC1015"/>
        </row>
        <row r="1016">
          <cell r="A1016"/>
          <cell r="B1016"/>
          <cell r="C1016">
            <v>2025</v>
          </cell>
          <cell r="D1016"/>
          <cell r="E1016"/>
          <cell r="F1016"/>
          <cell r="G1016"/>
          <cell r="H1016"/>
          <cell r="I1016"/>
          <cell r="J1016"/>
          <cell r="K1016"/>
          <cell r="L1016"/>
          <cell r="M1016"/>
          <cell r="N1016"/>
          <cell r="O1016"/>
          <cell r="P1016"/>
          <cell r="Q1016"/>
          <cell r="R1016"/>
          <cell r="S1016"/>
          <cell r="T1016"/>
          <cell r="U1016"/>
          <cell r="V1016"/>
          <cell r="W1016"/>
          <cell r="X1016"/>
          <cell r="Y1016"/>
          <cell r="Z1016"/>
          <cell r="AA1016"/>
          <cell r="AB1016"/>
          <cell r="AC1016"/>
          <cell r="AD1016"/>
          <cell r="AE1016"/>
          <cell r="AF1016"/>
          <cell r="AG1016"/>
          <cell r="AH1016"/>
          <cell r="AI1016"/>
          <cell r="AJ1016"/>
          <cell r="AK1016"/>
          <cell r="AL1016"/>
          <cell r="AM1016" t="str">
            <v>#¡VALOR!</v>
          </cell>
          <cell r="AN1016">
            <v>0</v>
          </cell>
          <cell r="AO1016"/>
          <cell r="AP1016"/>
          <cell r="AQ1016"/>
          <cell r="AR1016"/>
          <cell r="AS1016"/>
          <cell r="AT1016"/>
          <cell r="AU1016"/>
          <cell r="AV1016"/>
          <cell r="AW1016"/>
          <cell r="AX1016"/>
          <cell r="AY1016"/>
          <cell r="AZ1016"/>
          <cell r="BA1016"/>
          <cell r="BB1016"/>
          <cell r="BC1016"/>
          <cell r="BD1016"/>
          <cell r="BE1016"/>
          <cell r="BF1016"/>
          <cell r="BG1016"/>
          <cell r="BH1016"/>
          <cell r="BI1016"/>
          <cell r="BJ1016"/>
          <cell r="BK1016"/>
          <cell r="BL1016"/>
          <cell r="BM1016"/>
          <cell r="BN1016"/>
          <cell r="BO1016"/>
          <cell r="BP1016"/>
          <cell r="BQ1016"/>
          <cell r="BR1016"/>
          <cell r="BS1016"/>
          <cell r="BT1016"/>
          <cell r="BU1016"/>
          <cell r="BV1016"/>
          <cell r="BW1016"/>
          <cell r="BX1016"/>
          <cell r="BY1016"/>
          <cell r="BZ1016"/>
          <cell r="CA1016"/>
          <cell r="CB1016"/>
          <cell r="CC1016"/>
          <cell r="CD1016"/>
          <cell r="CE1016"/>
          <cell r="CF1016"/>
          <cell r="CG1016"/>
          <cell r="CH1016"/>
          <cell r="CI1016"/>
          <cell r="CJ1016"/>
          <cell r="CK1016"/>
          <cell r="CL1016"/>
          <cell r="CM1016"/>
          <cell r="CN1016"/>
          <cell r="CO1016"/>
          <cell r="CP1016"/>
          <cell r="CQ1016"/>
          <cell r="CR1016"/>
          <cell r="CS1016"/>
          <cell r="CT1016"/>
          <cell r="CU1016"/>
          <cell r="CV1016"/>
          <cell r="CW1016"/>
          <cell r="CX1016"/>
          <cell r="CY1016"/>
          <cell r="CZ1016"/>
          <cell r="DA1016"/>
          <cell r="DB1016"/>
          <cell r="DC1016"/>
          <cell r="DD1016"/>
          <cell r="DE1016"/>
          <cell r="DF1016"/>
          <cell r="DG1016"/>
          <cell r="DH1016"/>
          <cell r="DI1016"/>
          <cell r="DJ1016"/>
          <cell r="DK1016"/>
          <cell r="DL1016"/>
          <cell r="DM1016"/>
          <cell r="DN1016"/>
          <cell r="DO1016"/>
          <cell r="DP1016"/>
          <cell r="DQ1016"/>
          <cell r="DR1016"/>
          <cell r="DS1016"/>
          <cell r="DT1016"/>
          <cell r="DU1016"/>
          <cell r="DV1016"/>
          <cell r="DW1016"/>
          <cell r="DX1016"/>
          <cell r="DY1016"/>
          <cell r="DZ1016"/>
          <cell r="EA1016"/>
          <cell r="EB1016"/>
          <cell r="EC1016"/>
          <cell r="ED1016"/>
          <cell r="EE1016"/>
          <cell r="EF1016"/>
          <cell r="EG1016"/>
          <cell r="EH1016"/>
          <cell r="EI1016"/>
          <cell r="EJ1016"/>
          <cell r="EK1016"/>
          <cell r="EL1016"/>
          <cell r="EM1016"/>
          <cell r="EN1016"/>
          <cell r="EO1016"/>
          <cell r="EP1016"/>
          <cell r="EQ1016"/>
          <cell r="ER1016"/>
          <cell r="ES1016"/>
          <cell r="ET1016"/>
          <cell r="EU1016" t="str">
            <v>$ -</v>
          </cell>
          <cell r="EV1016"/>
          <cell r="EW1016"/>
          <cell r="EX1016"/>
          <cell r="EY1016"/>
          <cell r="EZ1016"/>
          <cell r="FA1016"/>
          <cell r="FB1016">
            <v>0</v>
          </cell>
          <cell r="FC1016" t="str">
            <v>#¡VALOR!</v>
          </cell>
          <cell r="FD1016">
            <v>0</v>
          </cell>
          <cell r="FE1016" t="str">
            <v>$ 0</v>
          </cell>
          <cell r="FF1016" t="str">
            <v>#¡VALOR!</v>
          </cell>
          <cell r="FG1016" t="str">
            <v>#¡VALOR!</v>
          </cell>
          <cell r="FH1016"/>
          <cell r="FI1016"/>
          <cell r="FJ1016" t="str">
            <v>#N/D</v>
          </cell>
          <cell r="FK1016" t="str">
            <v>#N/D</v>
          </cell>
          <cell r="FL1016" t="str">
            <v>$1.016</v>
          </cell>
          <cell r="FM1016" t="str">
            <v>#N/D</v>
          </cell>
          <cell r="FN1016" t="str">
            <v>#N/D</v>
          </cell>
          <cell r="FO1016" t="str">
            <v>#N/D</v>
          </cell>
          <cell r="FP1016" t="str">
            <v>#N/D</v>
          </cell>
          <cell r="FQ1016" t="str">
            <v>#¡REF!</v>
          </cell>
          <cell r="FR1016" t="str">
            <v>#N/D</v>
          </cell>
          <cell r="FS1016"/>
          <cell r="FT1016"/>
          <cell r="FU1016"/>
          <cell r="FV1016">
            <v>0</v>
          </cell>
          <cell r="FW1016" t="str">
            <v>#N/D</v>
          </cell>
          <cell r="FX1016"/>
          <cell r="FY1016"/>
          <cell r="FZ1016"/>
          <cell r="GA1016"/>
          <cell r="GB1016"/>
          <cell r="GC1016"/>
        </row>
        <row r="1017">
          <cell r="A1017"/>
          <cell r="B1017"/>
          <cell r="C1017">
            <v>2025</v>
          </cell>
          <cell r="D1017"/>
          <cell r="E1017"/>
          <cell r="F1017"/>
          <cell r="G1017"/>
          <cell r="H1017"/>
          <cell r="I1017"/>
          <cell r="J1017"/>
          <cell r="K1017"/>
          <cell r="L1017"/>
          <cell r="M1017"/>
          <cell r="N1017"/>
          <cell r="O1017"/>
          <cell r="P1017"/>
          <cell r="Q1017"/>
          <cell r="R1017"/>
          <cell r="S1017"/>
          <cell r="T1017"/>
          <cell r="U1017"/>
          <cell r="V1017"/>
          <cell r="W1017"/>
          <cell r="X1017"/>
          <cell r="Y1017"/>
          <cell r="Z1017"/>
          <cell r="AA1017"/>
          <cell r="AB1017"/>
          <cell r="AC1017"/>
          <cell r="AD1017"/>
          <cell r="AE1017"/>
          <cell r="AF1017"/>
          <cell r="AG1017"/>
          <cell r="AH1017"/>
          <cell r="AI1017"/>
          <cell r="AJ1017"/>
          <cell r="AK1017"/>
          <cell r="AL1017"/>
          <cell r="AM1017" t="str">
            <v>#¡VALOR!</v>
          </cell>
          <cell r="AN1017">
            <v>0</v>
          </cell>
          <cell r="AO1017"/>
          <cell r="AP1017"/>
          <cell r="AQ1017"/>
          <cell r="AR1017"/>
          <cell r="AS1017"/>
          <cell r="AT1017"/>
          <cell r="AU1017"/>
          <cell r="AV1017"/>
          <cell r="AW1017"/>
          <cell r="AX1017"/>
          <cell r="AY1017"/>
          <cell r="AZ1017"/>
          <cell r="BA1017"/>
          <cell r="BB1017"/>
          <cell r="BC1017"/>
          <cell r="BD1017"/>
          <cell r="BE1017"/>
          <cell r="BF1017"/>
          <cell r="BG1017"/>
          <cell r="BH1017"/>
          <cell r="BI1017"/>
          <cell r="BJ1017"/>
          <cell r="BK1017"/>
          <cell r="BL1017"/>
          <cell r="BM1017"/>
          <cell r="BN1017"/>
          <cell r="BO1017"/>
          <cell r="BP1017"/>
          <cell r="BQ1017"/>
          <cell r="BR1017"/>
          <cell r="BS1017"/>
          <cell r="BT1017"/>
          <cell r="BU1017"/>
          <cell r="BV1017"/>
          <cell r="BW1017"/>
          <cell r="BX1017"/>
          <cell r="BY1017"/>
          <cell r="BZ1017"/>
          <cell r="CA1017"/>
          <cell r="CB1017"/>
          <cell r="CC1017"/>
          <cell r="CD1017"/>
          <cell r="CE1017"/>
          <cell r="CF1017"/>
          <cell r="CG1017"/>
          <cell r="CH1017"/>
          <cell r="CI1017"/>
          <cell r="CJ1017"/>
          <cell r="CK1017"/>
          <cell r="CL1017"/>
          <cell r="CM1017"/>
          <cell r="CN1017"/>
          <cell r="CO1017"/>
          <cell r="CP1017"/>
          <cell r="CQ1017"/>
          <cell r="CR1017"/>
          <cell r="CS1017"/>
          <cell r="CT1017"/>
          <cell r="CU1017"/>
          <cell r="CV1017"/>
          <cell r="CW1017"/>
          <cell r="CX1017"/>
          <cell r="CY1017"/>
          <cell r="CZ1017"/>
          <cell r="DA1017"/>
          <cell r="DB1017"/>
          <cell r="DC1017"/>
          <cell r="DD1017"/>
          <cell r="DE1017"/>
          <cell r="DF1017"/>
          <cell r="DG1017"/>
          <cell r="DH1017"/>
          <cell r="DI1017"/>
          <cell r="DJ1017"/>
          <cell r="DK1017"/>
          <cell r="DL1017"/>
          <cell r="DM1017"/>
          <cell r="DN1017"/>
          <cell r="DO1017"/>
          <cell r="DP1017"/>
          <cell r="DQ1017"/>
          <cell r="DR1017"/>
          <cell r="DS1017"/>
          <cell r="DT1017"/>
          <cell r="DU1017"/>
          <cell r="DV1017"/>
          <cell r="DW1017"/>
          <cell r="DX1017"/>
          <cell r="DY1017"/>
          <cell r="DZ1017"/>
          <cell r="EA1017"/>
          <cell r="EB1017"/>
          <cell r="EC1017"/>
          <cell r="ED1017"/>
          <cell r="EE1017"/>
          <cell r="EF1017"/>
          <cell r="EG1017"/>
          <cell r="EH1017"/>
          <cell r="EI1017"/>
          <cell r="EJ1017"/>
          <cell r="EK1017"/>
          <cell r="EL1017"/>
          <cell r="EM1017"/>
          <cell r="EN1017"/>
          <cell r="EO1017"/>
          <cell r="EP1017"/>
          <cell r="EQ1017"/>
          <cell r="ER1017"/>
          <cell r="ES1017"/>
          <cell r="ET1017"/>
          <cell r="EU1017" t="str">
            <v>$ -</v>
          </cell>
          <cell r="EV1017"/>
          <cell r="EW1017"/>
          <cell r="EX1017"/>
          <cell r="EY1017"/>
          <cell r="EZ1017"/>
          <cell r="FA1017"/>
          <cell r="FB1017">
            <v>0</v>
          </cell>
          <cell r="FC1017" t="str">
            <v>#¡VALOR!</v>
          </cell>
          <cell r="FD1017">
            <v>0</v>
          </cell>
          <cell r="FE1017" t="str">
            <v>$ 0</v>
          </cell>
          <cell r="FF1017" t="str">
            <v>#¡VALOR!</v>
          </cell>
          <cell r="FG1017" t="str">
            <v>#¡VALOR!</v>
          </cell>
          <cell r="FH1017"/>
          <cell r="FI1017"/>
          <cell r="FJ1017" t="str">
            <v>#N/D</v>
          </cell>
          <cell r="FK1017" t="str">
            <v>#N/D</v>
          </cell>
          <cell r="FL1017" t="str">
            <v>$1.017</v>
          </cell>
          <cell r="FM1017" t="str">
            <v>#N/D</v>
          </cell>
          <cell r="FN1017" t="str">
            <v>#N/D</v>
          </cell>
          <cell r="FO1017" t="str">
            <v>#N/D</v>
          </cell>
          <cell r="FP1017" t="str">
            <v>#N/D</v>
          </cell>
          <cell r="FQ1017" t="str">
            <v>#¡REF!</v>
          </cell>
          <cell r="FR1017" t="str">
            <v>#N/D</v>
          </cell>
          <cell r="FS1017"/>
          <cell r="FT1017"/>
          <cell r="FU1017"/>
          <cell r="FV1017">
            <v>0</v>
          </cell>
          <cell r="FW1017" t="str">
            <v>#N/D</v>
          </cell>
          <cell r="FX1017"/>
          <cell r="FY1017"/>
          <cell r="FZ1017"/>
          <cell r="GA1017"/>
          <cell r="GB1017"/>
          <cell r="GC1017"/>
        </row>
        <row r="1018">
          <cell r="A1018"/>
          <cell r="B1018"/>
          <cell r="C1018">
            <v>2025</v>
          </cell>
          <cell r="D1018"/>
          <cell r="E1018"/>
          <cell r="F1018"/>
          <cell r="G1018"/>
          <cell r="H1018"/>
          <cell r="I1018"/>
          <cell r="J1018"/>
          <cell r="K1018"/>
          <cell r="L1018"/>
          <cell r="M1018"/>
          <cell r="N1018"/>
          <cell r="O1018"/>
          <cell r="P1018"/>
          <cell r="Q1018"/>
          <cell r="R1018"/>
          <cell r="S1018"/>
          <cell r="T1018"/>
          <cell r="U1018"/>
          <cell r="V1018"/>
          <cell r="W1018"/>
          <cell r="X1018"/>
          <cell r="Y1018"/>
          <cell r="Z1018"/>
          <cell r="AA1018"/>
          <cell r="AB1018"/>
          <cell r="AC1018"/>
          <cell r="AD1018"/>
          <cell r="AE1018"/>
          <cell r="AF1018"/>
          <cell r="AG1018"/>
          <cell r="AH1018"/>
          <cell r="AI1018"/>
          <cell r="AJ1018"/>
          <cell r="AK1018"/>
          <cell r="AL1018"/>
          <cell r="AM1018" t="str">
            <v>#¡VALOR!</v>
          </cell>
          <cell r="AN1018">
            <v>0</v>
          </cell>
          <cell r="AO1018"/>
          <cell r="AP1018"/>
          <cell r="AQ1018"/>
          <cell r="AR1018"/>
          <cell r="AS1018"/>
          <cell r="AT1018"/>
          <cell r="AU1018"/>
          <cell r="AV1018"/>
          <cell r="AW1018"/>
          <cell r="AX1018"/>
          <cell r="AY1018"/>
          <cell r="AZ1018"/>
          <cell r="BA1018"/>
          <cell r="BB1018"/>
          <cell r="BC1018"/>
          <cell r="BD1018"/>
          <cell r="BE1018"/>
          <cell r="BF1018"/>
          <cell r="BG1018"/>
          <cell r="BH1018"/>
          <cell r="BI1018"/>
          <cell r="BJ1018"/>
          <cell r="BK1018"/>
          <cell r="BL1018"/>
          <cell r="BM1018"/>
          <cell r="BN1018"/>
          <cell r="BO1018"/>
          <cell r="BP1018"/>
          <cell r="BQ1018"/>
          <cell r="BR1018"/>
          <cell r="BS1018"/>
          <cell r="BT1018"/>
          <cell r="BU1018"/>
          <cell r="BV1018"/>
          <cell r="BW1018"/>
          <cell r="BX1018"/>
          <cell r="BY1018"/>
          <cell r="BZ1018"/>
          <cell r="CA1018"/>
          <cell r="CB1018"/>
          <cell r="CC1018"/>
          <cell r="CD1018"/>
          <cell r="CE1018"/>
          <cell r="CF1018"/>
          <cell r="CG1018"/>
          <cell r="CH1018"/>
          <cell r="CI1018"/>
          <cell r="CJ1018"/>
          <cell r="CK1018"/>
          <cell r="CL1018"/>
          <cell r="CM1018"/>
          <cell r="CN1018"/>
          <cell r="CO1018"/>
          <cell r="CP1018"/>
          <cell r="CQ1018"/>
          <cell r="CR1018"/>
          <cell r="CS1018"/>
          <cell r="CT1018"/>
          <cell r="CU1018"/>
          <cell r="CV1018"/>
          <cell r="CW1018"/>
          <cell r="CX1018"/>
          <cell r="CY1018"/>
          <cell r="CZ1018"/>
          <cell r="DA1018"/>
          <cell r="DB1018"/>
          <cell r="DC1018"/>
          <cell r="DD1018"/>
          <cell r="DE1018"/>
          <cell r="DF1018"/>
          <cell r="DG1018"/>
          <cell r="DH1018"/>
          <cell r="DI1018"/>
          <cell r="DJ1018"/>
          <cell r="DK1018"/>
          <cell r="DL1018"/>
          <cell r="DM1018"/>
          <cell r="DN1018"/>
          <cell r="DO1018"/>
          <cell r="DP1018"/>
          <cell r="DQ1018"/>
          <cell r="DR1018"/>
          <cell r="DS1018"/>
          <cell r="DT1018"/>
          <cell r="DU1018"/>
          <cell r="DV1018"/>
          <cell r="DW1018"/>
          <cell r="DX1018"/>
          <cell r="DY1018"/>
          <cell r="DZ1018"/>
          <cell r="EA1018"/>
          <cell r="EB1018"/>
          <cell r="EC1018"/>
          <cell r="ED1018"/>
          <cell r="EE1018"/>
          <cell r="EF1018"/>
          <cell r="EG1018"/>
          <cell r="EH1018"/>
          <cell r="EI1018"/>
          <cell r="EJ1018"/>
          <cell r="EK1018"/>
          <cell r="EL1018"/>
          <cell r="EM1018"/>
          <cell r="EN1018"/>
          <cell r="EO1018"/>
          <cell r="EP1018"/>
          <cell r="EQ1018"/>
          <cell r="ER1018"/>
          <cell r="ES1018"/>
          <cell r="ET1018"/>
          <cell r="EU1018" t="str">
            <v>$ -</v>
          </cell>
          <cell r="EV1018"/>
          <cell r="EW1018"/>
          <cell r="EX1018"/>
          <cell r="EY1018"/>
          <cell r="EZ1018"/>
          <cell r="FA1018"/>
          <cell r="FB1018">
            <v>0</v>
          </cell>
          <cell r="FC1018" t="str">
            <v>#¡VALOR!</v>
          </cell>
          <cell r="FD1018">
            <v>0</v>
          </cell>
          <cell r="FE1018" t="str">
            <v>$ 0</v>
          </cell>
          <cell r="FF1018" t="str">
            <v>#¡VALOR!</v>
          </cell>
          <cell r="FG1018" t="str">
            <v>#¡VALOR!</v>
          </cell>
          <cell r="FH1018"/>
          <cell r="FI1018"/>
          <cell r="FJ1018" t="str">
            <v>#N/D</v>
          </cell>
          <cell r="FK1018" t="str">
            <v>#N/D</v>
          </cell>
          <cell r="FL1018" t="str">
            <v>$1.018</v>
          </cell>
          <cell r="FM1018" t="str">
            <v>#N/D</v>
          </cell>
          <cell r="FN1018" t="str">
            <v>#N/D</v>
          </cell>
          <cell r="FO1018" t="str">
            <v>#N/D</v>
          </cell>
          <cell r="FP1018" t="str">
            <v>#N/D</v>
          </cell>
          <cell r="FQ1018" t="str">
            <v>#¡REF!</v>
          </cell>
          <cell r="FR1018" t="str">
            <v>#N/D</v>
          </cell>
          <cell r="FS1018"/>
          <cell r="FT1018"/>
          <cell r="FU1018"/>
          <cell r="FV1018">
            <v>0</v>
          </cell>
          <cell r="FW1018" t="str">
            <v>#N/D</v>
          </cell>
          <cell r="FX1018"/>
          <cell r="FY1018"/>
          <cell r="FZ1018"/>
          <cell r="GA1018"/>
          <cell r="GB1018"/>
          <cell r="GC1018"/>
        </row>
        <row r="1019">
          <cell r="A1019"/>
          <cell r="B1019"/>
          <cell r="C1019">
            <v>2025</v>
          </cell>
          <cell r="D1019"/>
          <cell r="E1019"/>
          <cell r="F1019"/>
          <cell r="G1019"/>
          <cell r="H1019"/>
          <cell r="I1019"/>
          <cell r="J1019"/>
          <cell r="K1019"/>
          <cell r="L1019"/>
          <cell r="M1019"/>
          <cell r="N1019"/>
          <cell r="O1019"/>
          <cell r="P1019"/>
          <cell r="Q1019"/>
          <cell r="R1019"/>
          <cell r="S1019"/>
          <cell r="T1019"/>
          <cell r="U1019"/>
          <cell r="V1019"/>
          <cell r="W1019"/>
          <cell r="X1019"/>
          <cell r="Y1019"/>
          <cell r="Z1019"/>
          <cell r="AA1019"/>
          <cell r="AB1019"/>
          <cell r="AC1019"/>
          <cell r="AD1019"/>
          <cell r="AE1019"/>
          <cell r="AF1019"/>
          <cell r="AG1019"/>
          <cell r="AH1019"/>
          <cell r="AI1019"/>
          <cell r="AJ1019"/>
          <cell r="AK1019"/>
          <cell r="AL1019"/>
          <cell r="AM1019" t="str">
            <v>#¡VALOR!</v>
          </cell>
          <cell r="AN1019">
            <v>0</v>
          </cell>
          <cell r="AO1019"/>
          <cell r="AP1019"/>
          <cell r="AQ1019"/>
          <cell r="AR1019"/>
          <cell r="AS1019"/>
          <cell r="AT1019"/>
          <cell r="AU1019"/>
          <cell r="AV1019"/>
          <cell r="AW1019"/>
          <cell r="AX1019"/>
          <cell r="AY1019"/>
          <cell r="AZ1019"/>
          <cell r="BA1019"/>
          <cell r="BB1019"/>
          <cell r="BC1019"/>
          <cell r="BD1019"/>
          <cell r="BE1019"/>
          <cell r="BF1019"/>
          <cell r="BG1019"/>
          <cell r="BH1019"/>
          <cell r="BI1019"/>
          <cell r="BJ1019"/>
          <cell r="BK1019"/>
          <cell r="BL1019"/>
          <cell r="BM1019"/>
          <cell r="BN1019"/>
          <cell r="BO1019"/>
          <cell r="BP1019"/>
          <cell r="BQ1019"/>
          <cell r="BR1019"/>
          <cell r="BS1019"/>
          <cell r="BT1019"/>
          <cell r="BU1019"/>
          <cell r="BV1019"/>
          <cell r="BW1019"/>
          <cell r="BX1019"/>
          <cell r="BY1019"/>
          <cell r="BZ1019"/>
          <cell r="CA1019"/>
          <cell r="CB1019"/>
          <cell r="CC1019"/>
          <cell r="CD1019"/>
          <cell r="CE1019"/>
          <cell r="CF1019"/>
          <cell r="CG1019"/>
          <cell r="CH1019"/>
          <cell r="CI1019"/>
          <cell r="CJ1019"/>
          <cell r="CK1019"/>
          <cell r="CL1019"/>
          <cell r="CM1019"/>
          <cell r="CN1019"/>
          <cell r="CO1019"/>
          <cell r="CP1019"/>
          <cell r="CQ1019"/>
          <cell r="CR1019"/>
          <cell r="CS1019"/>
          <cell r="CT1019"/>
          <cell r="CU1019"/>
          <cell r="CV1019"/>
          <cell r="CW1019"/>
          <cell r="CX1019"/>
          <cell r="CY1019"/>
          <cell r="CZ1019"/>
          <cell r="DA1019"/>
          <cell r="DB1019"/>
          <cell r="DC1019"/>
          <cell r="DD1019"/>
          <cell r="DE1019"/>
          <cell r="DF1019"/>
          <cell r="DG1019"/>
          <cell r="DH1019"/>
          <cell r="DI1019"/>
          <cell r="DJ1019"/>
          <cell r="DK1019"/>
          <cell r="DL1019"/>
          <cell r="DM1019"/>
          <cell r="DN1019"/>
          <cell r="DO1019"/>
          <cell r="DP1019"/>
          <cell r="DQ1019"/>
          <cell r="DR1019"/>
          <cell r="DS1019"/>
          <cell r="DT1019"/>
          <cell r="DU1019"/>
          <cell r="DV1019"/>
          <cell r="DW1019"/>
          <cell r="DX1019"/>
          <cell r="DY1019"/>
          <cell r="DZ1019"/>
          <cell r="EA1019"/>
          <cell r="EB1019"/>
          <cell r="EC1019"/>
          <cell r="ED1019"/>
          <cell r="EE1019"/>
          <cell r="EF1019"/>
          <cell r="EG1019"/>
          <cell r="EH1019"/>
          <cell r="EI1019"/>
          <cell r="EJ1019"/>
          <cell r="EK1019"/>
          <cell r="EL1019"/>
          <cell r="EM1019"/>
          <cell r="EN1019"/>
          <cell r="EO1019"/>
          <cell r="EP1019"/>
          <cell r="EQ1019"/>
          <cell r="ER1019"/>
          <cell r="ES1019"/>
          <cell r="ET1019"/>
          <cell r="EU1019" t="str">
            <v>$ -</v>
          </cell>
          <cell r="EV1019"/>
          <cell r="EW1019"/>
          <cell r="EX1019"/>
          <cell r="EY1019"/>
          <cell r="EZ1019"/>
          <cell r="FA1019"/>
          <cell r="FB1019">
            <v>0</v>
          </cell>
          <cell r="FC1019" t="str">
            <v>#¡VALOR!</v>
          </cell>
          <cell r="FD1019">
            <v>0</v>
          </cell>
          <cell r="FE1019" t="str">
            <v>$ 0</v>
          </cell>
          <cell r="FF1019" t="str">
            <v>#¡VALOR!</v>
          </cell>
          <cell r="FG1019" t="str">
            <v>#¡VALOR!</v>
          </cell>
          <cell r="FH1019"/>
          <cell r="FI1019"/>
          <cell r="FJ1019" t="str">
            <v>#N/D</v>
          </cell>
          <cell r="FK1019" t="str">
            <v>#N/D</v>
          </cell>
          <cell r="FL1019" t="str">
            <v>$1.019</v>
          </cell>
          <cell r="FM1019" t="str">
            <v>#N/D</v>
          </cell>
          <cell r="FN1019" t="str">
            <v>#N/D</v>
          </cell>
          <cell r="FO1019" t="str">
            <v>#N/D</v>
          </cell>
          <cell r="FP1019" t="str">
            <v>#N/D</v>
          </cell>
          <cell r="FQ1019" t="str">
            <v>#¡REF!</v>
          </cell>
          <cell r="FR1019" t="str">
            <v>#N/D</v>
          </cell>
          <cell r="FS1019"/>
          <cell r="FT1019"/>
          <cell r="FU1019"/>
          <cell r="FV1019">
            <v>0</v>
          </cell>
          <cell r="FW1019" t="str">
            <v>#N/D</v>
          </cell>
          <cell r="FX1019"/>
          <cell r="FY1019"/>
          <cell r="FZ1019"/>
          <cell r="GA1019"/>
          <cell r="GB1019"/>
          <cell r="GC1019"/>
        </row>
        <row r="1020">
          <cell r="A1020"/>
          <cell r="B1020"/>
          <cell r="C1020">
            <v>2025</v>
          </cell>
          <cell r="D1020"/>
          <cell r="E1020"/>
          <cell r="F1020"/>
          <cell r="G1020"/>
          <cell r="H1020"/>
          <cell r="I1020"/>
          <cell r="J1020"/>
          <cell r="K1020"/>
          <cell r="L1020"/>
          <cell r="M1020"/>
          <cell r="N1020"/>
          <cell r="O1020"/>
          <cell r="P1020"/>
          <cell r="Q1020"/>
          <cell r="R1020"/>
          <cell r="S1020"/>
          <cell r="T1020"/>
          <cell r="U1020"/>
          <cell r="V1020"/>
          <cell r="W1020"/>
          <cell r="X1020"/>
          <cell r="Y1020"/>
          <cell r="Z1020"/>
          <cell r="AA1020"/>
          <cell r="AB1020"/>
          <cell r="AC1020"/>
          <cell r="AD1020"/>
          <cell r="AE1020"/>
          <cell r="AF1020"/>
          <cell r="AG1020"/>
          <cell r="AH1020"/>
          <cell r="AI1020"/>
          <cell r="AJ1020"/>
          <cell r="AK1020"/>
          <cell r="AL1020"/>
          <cell r="AM1020" t="str">
            <v>#¡VALOR!</v>
          </cell>
          <cell r="AN1020">
            <v>0</v>
          </cell>
          <cell r="AO1020"/>
          <cell r="AP1020"/>
          <cell r="AQ1020"/>
          <cell r="AR1020"/>
          <cell r="AS1020"/>
          <cell r="AT1020"/>
          <cell r="AU1020"/>
          <cell r="AV1020"/>
          <cell r="AW1020"/>
          <cell r="AX1020"/>
          <cell r="AY1020"/>
          <cell r="AZ1020"/>
          <cell r="BA1020"/>
          <cell r="BB1020"/>
          <cell r="BC1020"/>
          <cell r="BD1020"/>
          <cell r="BE1020"/>
          <cell r="BF1020"/>
          <cell r="BG1020"/>
          <cell r="BH1020"/>
          <cell r="BI1020"/>
          <cell r="BJ1020"/>
          <cell r="BK1020"/>
          <cell r="BL1020"/>
          <cell r="BM1020"/>
          <cell r="BN1020"/>
          <cell r="BO1020"/>
          <cell r="BP1020"/>
          <cell r="BQ1020"/>
          <cell r="BR1020"/>
          <cell r="BS1020"/>
          <cell r="BT1020"/>
          <cell r="BU1020"/>
          <cell r="BV1020"/>
          <cell r="BW1020"/>
          <cell r="BX1020"/>
          <cell r="BY1020"/>
          <cell r="BZ1020"/>
          <cell r="CA1020"/>
          <cell r="CB1020"/>
          <cell r="CC1020"/>
          <cell r="CD1020"/>
          <cell r="CE1020"/>
          <cell r="CF1020"/>
          <cell r="CG1020"/>
          <cell r="CH1020"/>
          <cell r="CI1020"/>
          <cell r="CJ1020"/>
          <cell r="CK1020"/>
          <cell r="CL1020"/>
          <cell r="CM1020"/>
          <cell r="CN1020"/>
          <cell r="CO1020"/>
          <cell r="CP1020"/>
          <cell r="CQ1020"/>
          <cell r="CR1020"/>
          <cell r="CS1020"/>
          <cell r="CT1020"/>
          <cell r="CU1020"/>
          <cell r="CV1020"/>
          <cell r="CW1020"/>
          <cell r="CX1020"/>
          <cell r="CY1020"/>
          <cell r="CZ1020"/>
          <cell r="DA1020"/>
          <cell r="DB1020"/>
          <cell r="DC1020"/>
          <cell r="DD1020"/>
          <cell r="DE1020"/>
          <cell r="DF1020"/>
          <cell r="DG1020"/>
          <cell r="DH1020"/>
          <cell r="DI1020"/>
          <cell r="DJ1020"/>
          <cell r="DK1020"/>
          <cell r="DL1020"/>
          <cell r="DM1020"/>
          <cell r="DN1020"/>
          <cell r="DO1020"/>
          <cell r="DP1020"/>
          <cell r="DQ1020"/>
          <cell r="DR1020"/>
          <cell r="DS1020"/>
          <cell r="DT1020"/>
          <cell r="DU1020"/>
          <cell r="DV1020"/>
          <cell r="DW1020"/>
          <cell r="DX1020"/>
          <cell r="DY1020"/>
          <cell r="DZ1020"/>
          <cell r="EA1020"/>
          <cell r="EB1020"/>
          <cell r="EC1020"/>
          <cell r="ED1020"/>
          <cell r="EE1020"/>
          <cell r="EF1020"/>
          <cell r="EG1020"/>
          <cell r="EH1020"/>
          <cell r="EI1020"/>
          <cell r="EJ1020"/>
          <cell r="EK1020"/>
          <cell r="EL1020"/>
          <cell r="EM1020"/>
          <cell r="EN1020"/>
          <cell r="EO1020"/>
          <cell r="EP1020"/>
          <cell r="EQ1020"/>
          <cell r="ER1020"/>
          <cell r="ES1020"/>
          <cell r="ET1020"/>
          <cell r="EU1020" t="str">
            <v>$ -</v>
          </cell>
          <cell r="EV1020"/>
          <cell r="EW1020"/>
          <cell r="EX1020"/>
          <cell r="EY1020"/>
          <cell r="EZ1020"/>
          <cell r="FA1020"/>
          <cell r="FB1020">
            <v>0</v>
          </cell>
          <cell r="FC1020" t="str">
            <v>#¡VALOR!</v>
          </cell>
          <cell r="FD1020">
            <v>0</v>
          </cell>
          <cell r="FE1020" t="str">
            <v>$ 0</v>
          </cell>
          <cell r="FF1020" t="str">
            <v>#¡VALOR!</v>
          </cell>
          <cell r="FG1020" t="str">
            <v>#¡VALOR!</v>
          </cell>
          <cell r="FH1020"/>
          <cell r="FI1020"/>
          <cell r="FJ1020" t="str">
            <v>#N/D</v>
          </cell>
          <cell r="FK1020" t="str">
            <v>#N/D</v>
          </cell>
          <cell r="FL1020" t="str">
            <v>$1.020</v>
          </cell>
          <cell r="FM1020" t="str">
            <v>#N/D</v>
          </cell>
          <cell r="FN1020" t="str">
            <v>#N/D</v>
          </cell>
          <cell r="FO1020" t="str">
            <v>#N/D</v>
          </cell>
          <cell r="FP1020" t="str">
            <v>#N/D</v>
          </cell>
          <cell r="FQ1020" t="str">
            <v>#¡REF!</v>
          </cell>
          <cell r="FR1020" t="str">
            <v>#N/D</v>
          </cell>
          <cell r="FS1020"/>
          <cell r="FT1020"/>
          <cell r="FU1020"/>
          <cell r="FV1020">
            <v>0</v>
          </cell>
          <cell r="FW1020" t="str">
            <v>#N/D</v>
          </cell>
          <cell r="FX1020"/>
          <cell r="FY1020"/>
          <cell r="FZ1020"/>
          <cell r="GA1020"/>
          <cell r="GB1020"/>
          <cell r="GC1020"/>
        </row>
        <row r="1021">
          <cell r="A1021"/>
          <cell r="B1021"/>
          <cell r="C1021">
            <v>2025</v>
          </cell>
          <cell r="D1021"/>
          <cell r="E1021"/>
          <cell r="F1021"/>
          <cell r="G1021"/>
          <cell r="H1021"/>
          <cell r="I1021"/>
          <cell r="J1021"/>
          <cell r="K1021"/>
          <cell r="L1021"/>
          <cell r="M1021"/>
          <cell r="N1021"/>
          <cell r="O1021"/>
          <cell r="P1021"/>
          <cell r="Q1021"/>
          <cell r="R1021"/>
          <cell r="S1021"/>
          <cell r="T1021"/>
          <cell r="U1021"/>
          <cell r="V1021"/>
          <cell r="W1021"/>
          <cell r="X1021"/>
          <cell r="Y1021"/>
          <cell r="Z1021"/>
          <cell r="AA1021"/>
          <cell r="AB1021"/>
          <cell r="AC1021"/>
          <cell r="AD1021"/>
          <cell r="AE1021"/>
          <cell r="AF1021"/>
          <cell r="AG1021"/>
          <cell r="AH1021"/>
          <cell r="AI1021"/>
          <cell r="AJ1021"/>
          <cell r="AK1021"/>
          <cell r="AL1021"/>
          <cell r="AM1021" t="str">
            <v>#¡VALOR!</v>
          </cell>
          <cell r="AN1021">
            <v>0</v>
          </cell>
          <cell r="AO1021"/>
          <cell r="AP1021"/>
          <cell r="AQ1021"/>
          <cell r="AR1021"/>
          <cell r="AS1021"/>
          <cell r="AT1021"/>
          <cell r="AU1021"/>
          <cell r="AV1021"/>
          <cell r="AW1021"/>
          <cell r="AX1021"/>
          <cell r="AY1021"/>
          <cell r="AZ1021"/>
          <cell r="BA1021"/>
          <cell r="BB1021"/>
          <cell r="BC1021"/>
          <cell r="BD1021"/>
          <cell r="BE1021"/>
          <cell r="BF1021"/>
          <cell r="BG1021"/>
          <cell r="BH1021"/>
          <cell r="BI1021"/>
          <cell r="BJ1021"/>
          <cell r="BK1021"/>
          <cell r="BL1021"/>
          <cell r="BM1021"/>
          <cell r="BN1021"/>
          <cell r="BO1021"/>
          <cell r="BP1021"/>
          <cell r="BQ1021"/>
          <cell r="BR1021"/>
          <cell r="BS1021"/>
          <cell r="BT1021"/>
          <cell r="BU1021"/>
          <cell r="BV1021"/>
          <cell r="BW1021"/>
          <cell r="BX1021"/>
          <cell r="BY1021"/>
          <cell r="BZ1021"/>
          <cell r="CA1021"/>
          <cell r="CB1021"/>
          <cell r="CC1021"/>
          <cell r="CD1021"/>
          <cell r="CE1021"/>
          <cell r="CF1021"/>
          <cell r="CG1021"/>
          <cell r="CH1021"/>
          <cell r="CI1021"/>
          <cell r="CJ1021"/>
          <cell r="CK1021"/>
          <cell r="CL1021"/>
          <cell r="CM1021"/>
          <cell r="CN1021"/>
          <cell r="CO1021"/>
          <cell r="CP1021"/>
          <cell r="CQ1021"/>
          <cell r="CR1021"/>
          <cell r="CS1021"/>
          <cell r="CT1021"/>
          <cell r="CU1021"/>
          <cell r="CV1021"/>
          <cell r="CW1021"/>
          <cell r="CX1021"/>
          <cell r="CY1021"/>
          <cell r="CZ1021"/>
          <cell r="DA1021"/>
          <cell r="DB1021"/>
          <cell r="DC1021"/>
          <cell r="DD1021"/>
          <cell r="DE1021"/>
          <cell r="DF1021"/>
          <cell r="DG1021"/>
          <cell r="DH1021"/>
          <cell r="DI1021"/>
          <cell r="DJ1021"/>
          <cell r="DK1021"/>
          <cell r="DL1021"/>
          <cell r="DM1021"/>
          <cell r="DN1021"/>
          <cell r="DO1021"/>
          <cell r="DP1021"/>
          <cell r="DQ1021"/>
          <cell r="DR1021"/>
          <cell r="DS1021"/>
          <cell r="DT1021"/>
          <cell r="DU1021"/>
          <cell r="DV1021"/>
          <cell r="DW1021"/>
          <cell r="DX1021"/>
          <cell r="DY1021"/>
          <cell r="DZ1021"/>
          <cell r="EA1021"/>
          <cell r="EB1021"/>
          <cell r="EC1021"/>
          <cell r="ED1021"/>
          <cell r="EE1021"/>
          <cell r="EF1021"/>
          <cell r="EG1021"/>
          <cell r="EH1021"/>
          <cell r="EI1021"/>
          <cell r="EJ1021"/>
          <cell r="EK1021"/>
          <cell r="EL1021"/>
          <cell r="EM1021"/>
          <cell r="EN1021"/>
          <cell r="EO1021"/>
          <cell r="EP1021"/>
          <cell r="EQ1021"/>
          <cell r="ER1021"/>
          <cell r="ES1021"/>
          <cell r="ET1021"/>
          <cell r="EU1021" t="str">
            <v>$ -</v>
          </cell>
          <cell r="EV1021"/>
          <cell r="EW1021"/>
          <cell r="EX1021"/>
          <cell r="EY1021"/>
          <cell r="EZ1021"/>
          <cell r="FA1021"/>
          <cell r="FB1021">
            <v>0</v>
          </cell>
          <cell r="FC1021" t="str">
            <v>#¡VALOR!</v>
          </cell>
          <cell r="FD1021">
            <v>0</v>
          </cell>
          <cell r="FE1021" t="str">
            <v>$ 0</v>
          </cell>
          <cell r="FF1021" t="str">
            <v>#¡VALOR!</v>
          </cell>
          <cell r="FG1021" t="str">
            <v>#¡VALOR!</v>
          </cell>
          <cell r="FH1021"/>
          <cell r="FI1021"/>
          <cell r="FJ1021" t="str">
            <v>#N/D</v>
          </cell>
          <cell r="FK1021" t="str">
            <v>#N/D</v>
          </cell>
          <cell r="FL1021" t="str">
            <v>$1.021</v>
          </cell>
          <cell r="FM1021" t="str">
            <v>#N/D</v>
          </cell>
          <cell r="FN1021" t="str">
            <v>#N/D</v>
          </cell>
          <cell r="FO1021" t="str">
            <v>#N/D</v>
          </cell>
          <cell r="FP1021" t="str">
            <v>#N/D</v>
          </cell>
          <cell r="FQ1021" t="str">
            <v>#¡REF!</v>
          </cell>
          <cell r="FR1021" t="str">
            <v>#N/D</v>
          </cell>
          <cell r="FS1021"/>
          <cell r="FT1021"/>
          <cell r="FU1021"/>
          <cell r="FV1021">
            <v>0</v>
          </cell>
          <cell r="FW1021" t="str">
            <v>#N/D</v>
          </cell>
          <cell r="FX1021"/>
          <cell r="FY1021"/>
          <cell r="FZ1021"/>
          <cell r="GA1021"/>
          <cell r="GB1021"/>
          <cell r="GC1021"/>
        </row>
        <row r="1022">
          <cell r="A1022"/>
          <cell r="B1022"/>
          <cell r="C1022">
            <v>2025</v>
          </cell>
          <cell r="D1022"/>
          <cell r="E1022"/>
          <cell r="F1022"/>
          <cell r="G1022"/>
          <cell r="H1022"/>
          <cell r="I1022"/>
          <cell r="J1022"/>
          <cell r="K1022"/>
          <cell r="L1022"/>
          <cell r="M1022"/>
          <cell r="N1022"/>
          <cell r="O1022"/>
          <cell r="P1022"/>
          <cell r="Q1022"/>
          <cell r="R1022"/>
          <cell r="S1022"/>
          <cell r="T1022"/>
          <cell r="U1022"/>
          <cell r="V1022"/>
          <cell r="W1022"/>
          <cell r="X1022"/>
          <cell r="Y1022"/>
          <cell r="Z1022"/>
          <cell r="AA1022"/>
          <cell r="AB1022"/>
          <cell r="AC1022"/>
          <cell r="AD1022"/>
          <cell r="AE1022"/>
          <cell r="AF1022"/>
          <cell r="AG1022"/>
          <cell r="AH1022"/>
          <cell r="AI1022"/>
          <cell r="AJ1022"/>
          <cell r="AK1022"/>
          <cell r="AL1022"/>
          <cell r="AM1022" t="str">
            <v>#¡VALOR!</v>
          </cell>
          <cell r="AN1022">
            <v>0</v>
          </cell>
          <cell r="AO1022"/>
          <cell r="AP1022"/>
          <cell r="AQ1022"/>
          <cell r="AR1022"/>
          <cell r="AS1022"/>
          <cell r="AT1022"/>
          <cell r="AU1022"/>
          <cell r="AV1022"/>
          <cell r="AW1022"/>
          <cell r="AX1022"/>
          <cell r="AY1022"/>
          <cell r="AZ1022"/>
          <cell r="BA1022"/>
          <cell r="BB1022"/>
          <cell r="BC1022"/>
          <cell r="BD1022"/>
          <cell r="BE1022"/>
          <cell r="BF1022"/>
          <cell r="BG1022"/>
          <cell r="BH1022"/>
          <cell r="BI1022"/>
          <cell r="BJ1022"/>
          <cell r="BK1022"/>
          <cell r="BL1022"/>
          <cell r="BM1022"/>
          <cell r="BN1022"/>
          <cell r="BO1022"/>
          <cell r="BP1022"/>
          <cell r="BQ1022"/>
          <cell r="BR1022"/>
          <cell r="BS1022"/>
          <cell r="BT1022"/>
          <cell r="BU1022"/>
          <cell r="BV1022"/>
          <cell r="BW1022"/>
          <cell r="BX1022"/>
          <cell r="BY1022"/>
          <cell r="BZ1022"/>
          <cell r="CA1022"/>
          <cell r="CB1022"/>
          <cell r="CC1022"/>
          <cell r="CD1022"/>
          <cell r="CE1022"/>
          <cell r="CF1022"/>
          <cell r="CG1022"/>
          <cell r="CH1022"/>
          <cell r="CI1022"/>
          <cell r="CJ1022"/>
          <cell r="CK1022"/>
          <cell r="CL1022"/>
          <cell r="CM1022"/>
          <cell r="CN1022"/>
          <cell r="CO1022"/>
          <cell r="CP1022"/>
          <cell r="CQ1022"/>
          <cell r="CR1022"/>
          <cell r="CS1022"/>
          <cell r="CT1022"/>
          <cell r="CU1022"/>
          <cell r="CV1022"/>
          <cell r="CW1022"/>
          <cell r="CX1022"/>
          <cell r="CY1022"/>
          <cell r="CZ1022"/>
          <cell r="DA1022"/>
          <cell r="DB1022"/>
          <cell r="DC1022"/>
          <cell r="DD1022"/>
          <cell r="DE1022"/>
          <cell r="DF1022"/>
          <cell r="DG1022"/>
          <cell r="DH1022"/>
          <cell r="DI1022"/>
          <cell r="DJ1022"/>
          <cell r="DK1022"/>
          <cell r="DL1022"/>
          <cell r="DM1022"/>
          <cell r="DN1022"/>
          <cell r="DO1022"/>
          <cell r="DP1022"/>
          <cell r="DQ1022"/>
          <cell r="DR1022"/>
          <cell r="DS1022"/>
          <cell r="DT1022"/>
          <cell r="DU1022"/>
          <cell r="DV1022"/>
          <cell r="DW1022"/>
          <cell r="DX1022"/>
          <cell r="DY1022"/>
          <cell r="DZ1022"/>
          <cell r="EA1022"/>
          <cell r="EB1022"/>
          <cell r="EC1022"/>
          <cell r="ED1022"/>
          <cell r="EE1022"/>
          <cell r="EF1022"/>
          <cell r="EG1022"/>
          <cell r="EH1022"/>
          <cell r="EI1022"/>
          <cell r="EJ1022"/>
          <cell r="EK1022"/>
          <cell r="EL1022"/>
          <cell r="EM1022"/>
          <cell r="EN1022"/>
          <cell r="EO1022"/>
          <cell r="EP1022"/>
          <cell r="EQ1022"/>
          <cell r="ER1022"/>
          <cell r="ES1022"/>
          <cell r="ET1022"/>
          <cell r="EU1022" t="str">
            <v>$ -</v>
          </cell>
          <cell r="EV1022"/>
          <cell r="EW1022"/>
          <cell r="EX1022"/>
          <cell r="EY1022"/>
          <cell r="EZ1022"/>
          <cell r="FA1022"/>
          <cell r="FB1022">
            <v>0</v>
          </cell>
          <cell r="FC1022" t="str">
            <v>#¡VALOR!</v>
          </cell>
          <cell r="FD1022">
            <v>0</v>
          </cell>
          <cell r="FE1022" t="str">
            <v>$ 0</v>
          </cell>
          <cell r="FF1022" t="str">
            <v>#¡VALOR!</v>
          </cell>
          <cell r="FG1022" t="str">
            <v>#¡VALOR!</v>
          </cell>
          <cell r="FH1022"/>
          <cell r="FI1022"/>
          <cell r="FJ1022" t="str">
            <v>#N/D</v>
          </cell>
          <cell r="FK1022" t="str">
            <v>#N/D</v>
          </cell>
          <cell r="FL1022" t="str">
            <v>$1.022</v>
          </cell>
          <cell r="FM1022" t="str">
            <v>#N/D</v>
          </cell>
          <cell r="FN1022" t="str">
            <v>#N/D</v>
          </cell>
          <cell r="FO1022" t="str">
            <v>#N/D</v>
          </cell>
          <cell r="FP1022" t="str">
            <v>#N/D</v>
          </cell>
          <cell r="FQ1022" t="str">
            <v>#¡REF!</v>
          </cell>
          <cell r="FR1022" t="str">
            <v>#N/D</v>
          </cell>
          <cell r="FS1022"/>
          <cell r="FT1022"/>
          <cell r="FU1022"/>
          <cell r="FV1022">
            <v>0</v>
          </cell>
          <cell r="FW1022" t="str">
            <v>#N/D</v>
          </cell>
          <cell r="FX1022"/>
          <cell r="FY1022"/>
          <cell r="FZ1022"/>
          <cell r="GA1022"/>
          <cell r="GB1022"/>
          <cell r="GC1022"/>
        </row>
        <row r="1023">
          <cell r="A1023"/>
          <cell r="B1023"/>
          <cell r="C1023">
            <v>2025</v>
          </cell>
          <cell r="D1023"/>
          <cell r="E1023"/>
          <cell r="F1023"/>
          <cell r="G1023"/>
          <cell r="H1023"/>
          <cell r="I1023"/>
          <cell r="J1023"/>
          <cell r="K1023"/>
          <cell r="L1023"/>
          <cell r="M1023"/>
          <cell r="N1023"/>
          <cell r="O1023"/>
          <cell r="P1023"/>
          <cell r="Q1023"/>
          <cell r="R1023"/>
          <cell r="S1023"/>
          <cell r="T1023"/>
          <cell r="U1023"/>
          <cell r="V1023"/>
          <cell r="W1023"/>
          <cell r="X1023"/>
          <cell r="Y1023"/>
          <cell r="Z1023"/>
          <cell r="AA1023"/>
          <cell r="AB1023"/>
          <cell r="AC1023"/>
          <cell r="AD1023"/>
          <cell r="AE1023"/>
          <cell r="AF1023"/>
          <cell r="AG1023"/>
          <cell r="AH1023"/>
          <cell r="AI1023"/>
          <cell r="AJ1023"/>
          <cell r="AK1023"/>
          <cell r="AL1023"/>
          <cell r="AM1023" t="str">
            <v>#¡VALOR!</v>
          </cell>
          <cell r="AN1023">
            <v>0</v>
          </cell>
          <cell r="AO1023"/>
          <cell r="AP1023"/>
          <cell r="AQ1023"/>
          <cell r="AR1023"/>
          <cell r="AS1023"/>
          <cell r="AT1023"/>
          <cell r="AU1023"/>
          <cell r="AV1023"/>
          <cell r="AW1023"/>
          <cell r="AX1023"/>
          <cell r="AY1023"/>
          <cell r="AZ1023"/>
          <cell r="BA1023"/>
          <cell r="BB1023"/>
          <cell r="BC1023"/>
          <cell r="BD1023"/>
          <cell r="BE1023"/>
          <cell r="BF1023"/>
          <cell r="BG1023"/>
          <cell r="BH1023"/>
          <cell r="BI1023"/>
          <cell r="BJ1023"/>
          <cell r="BK1023"/>
          <cell r="BL1023"/>
          <cell r="BM1023"/>
          <cell r="BN1023"/>
          <cell r="BO1023"/>
          <cell r="BP1023"/>
          <cell r="BQ1023"/>
          <cell r="BR1023"/>
          <cell r="BS1023"/>
          <cell r="BT1023"/>
          <cell r="BU1023"/>
          <cell r="BV1023"/>
          <cell r="BW1023"/>
          <cell r="BX1023"/>
          <cell r="BY1023"/>
          <cell r="BZ1023"/>
          <cell r="CA1023"/>
          <cell r="CB1023"/>
          <cell r="CC1023"/>
          <cell r="CD1023"/>
          <cell r="CE1023"/>
          <cell r="CF1023"/>
          <cell r="CG1023"/>
          <cell r="CH1023"/>
          <cell r="CI1023"/>
          <cell r="CJ1023"/>
          <cell r="CK1023"/>
          <cell r="CL1023"/>
          <cell r="CM1023"/>
          <cell r="CN1023"/>
          <cell r="CO1023"/>
          <cell r="CP1023"/>
          <cell r="CQ1023"/>
          <cell r="CR1023"/>
          <cell r="CS1023"/>
          <cell r="CT1023"/>
          <cell r="CU1023"/>
          <cell r="CV1023"/>
          <cell r="CW1023"/>
          <cell r="CX1023"/>
          <cell r="CY1023"/>
          <cell r="CZ1023"/>
          <cell r="DA1023"/>
          <cell r="DB1023"/>
          <cell r="DC1023"/>
          <cell r="DD1023"/>
          <cell r="DE1023"/>
          <cell r="DF1023"/>
          <cell r="DG1023"/>
          <cell r="DH1023"/>
          <cell r="DI1023"/>
          <cell r="DJ1023"/>
          <cell r="DK1023"/>
          <cell r="DL1023"/>
          <cell r="DM1023"/>
          <cell r="DN1023"/>
          <cell r="DO1023"/>
          <cell r="DP1023"/>
          <cell r="DQ1023"/>
          <cell r="DR1023"/>
          <cell r="DS1023"/>
          <cell r="DT1023"/>
          <cell r="DU1023"/>
          <cell r="DV1023"/>
          <cell r="DW1023"/>
          <cell r="DX1023"/>
          <cell r="DY1023"/>
          <cell r="DZ1023"/>
          <cell r="EA1023"/>
          <cell r="EB1023"/>
          <cell r="EC1023"/>
          <cell r="ED1023"/>
          <cell r="EE1023"/>
          <cell r="EF1023"/>
          <cell r="EG1023"/>
          <cell r="EH1023"/>
          <cell r="EI1023"/>
          <cell r="EJ1023"/>
          <cell r="EK1023"/>
          <cell r="EL1023"/>
          <cell r="EM1023"/>
          <cell r="EN1023"/>
          <cell r="EO1023"/>
          <cell r="EP1023"/>
          <cell r="EQ1023"/>
          <cell r="ER1023"/>
          <cell r="ES1023"/>
          <cell r="ET1023"/>
          <cell r="EU1023" t="str">
            <v>$ -</v>
          </cell>
          <cell r="EV1023"/>
          <cell r="EW1023"/>
          <cell r="EX1023"/>
          <cell r="EY1023"/>
          <cell r="EZ1023"/>
          <cell r="FA1023"/>
          <cell r="FB1023">
            <v>0</v>
          </cell>
          <cell r="FC1023" t="str">
            <v>#¡VALOR!</v>
          </cell>
          <cell r="FD1023">
            <v>0</v>
          </cell>
          <cell r="FE1023" t="str">
            <v>$ 0</v>
          </cell>
          <cell r="FF1023" t="str">
            <v>#¡VALOR!</v>
          </cell>
          <cell r="FG1023" t="str">
            <v>#¡VALOR!</v>
          </cell>
          <cell r="FH1023"/>
          <cell r="FI1023"/>
          <cell r="FJ1023" t="str">
            <v>#N/D</v>
          </cell>
          <cell r="FK1023" t="str">
            <v>#N/D</v>
          </cell>
          <cell r="FL1023" t="str">
            <v>$1.023</v>
          </cell>
          <cell r="FM1023" t="str">
            <v>#N/D</v>
          </cell>
          <cell r="FN1023" t="str">
            <v>#N/D</v>
          </cell>
          <cell r="FO1023" t="str">
            <v>#N/D</v>
          </cell>
          <cell r="FP1023" t="str">
            <v>#N/D</v>
          </cell>
          <cell r="FQ1023" t="str">
            <v>#¡REF!</v>
          </cell>
          <cell r="FR1023" t="str">
            <v>#N/D</v>
          </cell>
          <cell r="FS1023"/>
          <cell r="FT1023"/>
          <cell r="FU1023"/>
          <cell r="FV1023">
            <v>0</v>
          </cell>
          <cell r="FW1023" t="str">
            <v>#N/D</v>
          </cell>
          <cell r="FX1023"/>
          <cell r="FY1023"/>
          <cell r="FZ1023"/>
          <cell r="GA1023"/>
          <cell r="GB1023"/>
          <cell r="GC1023"/>
        </row>
        <row r="1024">
          <cell r="A1024"/>
          <cell r="B1024"/>
          <cell r="C1024">
            <v>2025</v>
          </cell>
          <cell r="D1024"/>
          <cell r="E1024"/>
          <cell r="F1024"/>
          <cell r="G1024"/>
          <cell r="H1024"/>
          <cell r="I1024"/>
          <cell r="J1024"/>
          <cell r="K1024"/>
          <cell r="L1024"/>
          <cell r="M1024"/>
          <cell r="N1024"/>
          <cell r="O1024"/>
          <cell r="P1024"/>
          <cell r="Q1024"/>
          <cell r="R1024"/>
          <cell r="S1024"/>
          <cell r="T1024"/>
          <cell r="U1024"/>
          <cell r="V1024"/>
          <cell r="W1024"/>
          <cell r="X1024"/>
          <cell r="Y1024"/>
          <cell r="Z1024"/>
          <cell r="AA1024"/>
          <cell r="AB1024"/>
          <cell r="AC1024"/>
          <cell r="AD1024"/>
          <cell r="AE1024"/>
          <cell r="AF1024"/>
          <cell r="AG1024"/>
          <cell r="AH1024"/>
          <cell r="AI1024"/>
          <cell r="AJ1024"/>
          <cell r="AK1024"/>
          <cell r="AL1024"/>
          <cell r="AM1024" t="str">
            <v>#¡VALOR!</v>
          </cell>
          <cell r="AN1024">
            <v>0</v>
          </cell>
          <cell r="AO1024"/>
          <cell r="AP1024"/>
          <cell r="AQ1024"/>
          <cell r="AR1024"/>
          <cell r="AS1024"/>
          <cell r="AT1024"/>
          <cell r="AU1024"/>
          <cell r="AV1024"/>
          <cell r="AW1024"/>
          <cell r="AX1024"/>
          <cell r="AY1024"/>
          <cell r="AZ1024"/>
          <cell r="BA1024"/>
          <cell r="BB1024"/>
          <cell r="BC1024"/>
          <cell r="BD1024"/>
          <cell r="BE1024"/>
          <cell r="BF1024"/>
          <cell r="BG1024"/>
          <cell r="BH1024"/>
          <cell r="BI1024"/>
          <cell r="BJ1024"/>
          <cell r="BK1024"/>
          <cell r="BL1024"/>
          <cell r="BM1024"/>
          <cell r="BN1024"/>
          <cell r="BO1024"/>
          <cell r="BP1024"/>
          <cell r="BQ1024"/>
          <cell r="BR1024"/>
          <cell r="BS1024"/>
          <cell r="BT1024"/>
          <cell r="BU1024"/>
          <cell r="BV1024"/>
          <cell r="BW1024"/>
          <cell r="BX1024"/>
          <cell r="BY1024"/>
          <cell r="BZ1024"/>
          <cell r="CA1024"/>
          <cell r="CB1024"/>
          <cell r="CC1024"/>
          <cell r="CD1024"/>
          <cell r="CE1024"/>
          <cell r="CF1024"/>
          <cell r="CG1024"/>
          <cell r="CH1024"/>
          <cell r="CI1024"/>
          <cell r="CJ1024"/>
          <cell r="CK1024"/>
          <cell r="CL1024"/>
          <cell r="CM1024"/>
          <cell r="CN1024"/>
          <cell r="CO1024"/>
          <cell r="CP1024"/>
          <cell r="CQ1024"/>
          <cell r="CR1024"/>
          <cell r="CS1024"/>
          <cell r="CT1024"/>
          <cell r="CU1024"/>
          <cell r="CV1024"/>
          <cell r="CW1024"/>
          <cell r="CX1024"/>
          <cell r="CY1024"/>
          <cell r="CZ1024"/>
          <cell r="DA1024"/>
          <cell r="DB1024"/>
          <cell r="DC1024"/>
          <cell r="DD1024"/>
          <cell r="DE1024"/>
          <cell r="DF1024"/>
          <cell r="DG1024"/>
          <cell r="DH1024"/>
          <cell r="DI1024"/>
          <cell r="DJ1024"/>
          <cell r="DK1024"/>
          <cell r="DL1024"/>
          <cell r="DM1024"/>
          <cell r="DN1024"/>
          <cell r="DO1024"/>
          <cell r="DP1024"/>
          <cell r="DQ1024"/>
          <cell r="DR1024"/>
          <cell r="DS1024"/>
          <cell r="DT1024"/>
          <cell r="DU1024"/>
          <cell r="DV1024"/>
          <cell r="DW1024"/>
          <cell r="DX1024"/>
          <cell r="DY1024"/>
          <cell r="DZ1024"/>
          <cell r="EA1024"/>
          <cell r="EB1024"/>
          <cell r="EC1024"/>
          <cell r="ED1024"/>
          <cell r="EE1024"/>
          <cell r="EF1024"/>
          <cell r="EG1024"/>
          <cell r="EH1024"/>
          <cell r="EI1024"/>
          <cell r="EJ1024"/>
          <cell r="EK1024"/>
          <cell r="EL1024"/>
          <cell r="EM1024"/>
          <cell r="EN1024"/>
          <cell r="EO1024"/>
          <cell r="EP1024"/>
          <cell r="EQ1024"/>
          <cell r="ER1024"/>
          <cell r="ES1024"/>
          <cell r="ET1024"/>
          <cell r="EU1024" t="str">
            <v>$ -</v>
          </cell>
          <cell r="EV1024"/>
          <cell r="EW1024"/>
          <cell r="EX1024"/>
          <cell r="EY1024"/>
          <cell r="EZ1024"/>
          <cell r="FA1024"/>
          <cell r="FB1024">
            <v>0</v>
          </cell>
          <cell r="FC1024" t="str">
            <v>#¡VALOR!</v>
          </cell>
          <cell r="FD1024">
            <v>0</v>
          </cell>
          <cell r="FE1024" t="str">
            <v>$ 0</v>
          </cell>
          <cell r="FF1024" t="str">
            <v>#¡VALOR!</v>
          </cell>
          <cell r="FG1024" t="str">
            <v>#¡VALOR!</v>
          </cell>
          <cell r="FH1024"/>
          <cell r="FI1024"/>
          <cell r="FJ1024" t="str">
            <v>#N/D</v>
          </cell>
          <cell r="FK1024" t="str">
            <v>#N/D</v>
          </cell>
          <cell r="FL1024" t="str">
            <v>$1.024</v>
          </cell>
          <cell r="FM1024" t="str">
            <v>#N/D</v>
          </cell>
          <cell r="FN1024" t="str">
            <v>#N/D</v>
          </cell>
          <cell r="FO1024" t="str">
            <v>#N/D</v>
          </cell>
          <cell r="FP1024" t="str">
            <v>#N/D</v>
          </cell>
          <cell r="FQ1024" t="str">
            <v>#¡REF!</v>
          </cell>
          <cell r="FR1024" t="str">
            <v>#N/D</v>
          </cell>
          <cell r="FS1024"/>
          <cell r="FT1024"/>
          <cell r="FU1024"/>
          <cell r="FV1024">
            <v>0</v>
          </cell>
          <cell r="FW1024" t="str">
            <v>#N/D</v>
          </cell>
          <cell r="FX1024"/>
          <cell r="FY1024"/>
          <cell r="FZ1024"/>
          <cell r="GA1024"/>
          <cell r="GB1024"/>
          <cell r="GC1024"/>
        </row>
        <row r="1025">
          <cell r="A1025"/>
          <cell r="B1025"/>
          <cell r="C1025">
            <v>2025</v>
          </cell>
          <cell r="D1025"/>
          <cell r="E1025"/>
          <cell r="F1025"/>
          <cell r="G1025"/>
          <cell r="H1025"/>
          <cell r="I1025"/>
          <cell r="J1025"/>
          <cell r="K1025"/>
          <cell r="L1025"/>
          <cell r="M1025"/>
          <cell r="N1025"/>
          <cell r="O1025"/>
          <cell r="P1025"/>
          <cell r="Q1025"/>
          <cell r="R1025"/>
          <cell r="S1025"/>
          <cell r="T1025"/>
          <cell r="U1025"/>
          <cell r="V1025"/>
          <cell r="W1025"/>
          <cell r="X1025"/>
          <cell r="Y1025"/>
          <cell r="Z1025"/>
          <cell r="AA1025"/>
          <cell r="AB1025"/>
          <cell r="AC1025"/>
          <cell r="AD1025"/>
          <cell r="AE1025"/>
          <cell r="AF1025"/>
          <cell r="AG1025"/>
          <cell r="AH1025"/>
          <cell r="AI1025"/>
          <cell r="AJ1025"/>
          <cell r="AK1025"/>
          <cell r="AL1025"/>
          <cell r="AM1025" t="str">
            <v>#¡VALOR!</v>
          </cell>
          <cell r="AN1025">
            <v>0</v>
          </cell>
          <cell r="AO1025"/>
          <cell r="AP1025"/>
          <cell r="AQ1025"/>
          <cell r="AR1025"/>
          <cell r="AS1025"/>
          <cell r="AT1025"/>
          <cell r="AU1025"/>
          <cell r="AV1025"/>
          <cell r="AW1025"/>
          <cell r="AX1025"/>
          <cell r="AY1025"/>
          <cell r="AZ1025"/>
          <cell r="BA1025"/>
          <cell r="BB1025"/>
          <cell r="BC1025"/>
          <cell r="BD1025"/>
          <cell r="BE1025"/>
          <cell r="BF1025"/>
          <cell r="BG1025"/>
          <cell r="BH1025"/>
          <cell r="BI1025"/>
          <cell r="BJ1025"/>
          <cell r="BK1025"/>
          <cell r="BL1025"/>
          <cell r="BM1025"/>
          <cell r="BN1025"/>
          <cell r="BO1025"/>
          <cell r="BP1025"/>
          <cell r="BQ1025"/>
          <cell r="BR1025"/>
          <cell r="BS1025"/>
          <cell r="BT1025"/>
          <cell r="BU1025"/>
          <cell r="BV1025"/>
          <cell r="BW1025"/>
          <cell r="BX1025"/>
          <cell r="BY1025"/>
          <cell r="BZ1025"/>
          <cell r="CA1025"/>
          <cell r="CB1025"/>
          <cell r="CC1025"/>
          <cell r="CD1025"/>
          <cell r="CE1025"/>
          <cell r="CF1025"/>
          <cell r="CG1025"/>
          <cell r="CH1025"/>
          <cell r="CI1025"/>
          <cell r="CJ1025"/>
          <cell r="CK1025"/>
          <cell r="CL1025"/>
          <cell r="CM1025"/>
          <cell r="CN1025"/>
          <cell r="CO1025"/>
          <cell r="CP1025"/>
          <cell r="CQ1025"/>
          <cell r="CR1025"/>
          <cell r="CS1025"/>
          <cell r="CT1025"/>
          <cell r="CU1025"/>
          <cell r="CV1025"/>
          <cell r="CW1025"/>
          <cell r="CX1025"/>
          <cell r="CY1025"/>
          <cell r="CZ1025"/>
          <cell r="DA1025"/>
          <cell r="DB1025"/>
          <cell r="DC1025"/>
          <cell r="DD1025"/>
          <cell r="DE1025"/>
          <cell r="DF1025"/>
          <cell r="DG1025"/>
          <cell r="DH1025"/>
          <cell r="DI1025"/>
          <cell r="DJ1025"/>
          <cell r="DK1025"/>
          <cell r="DL1025"/>
          <cell r="DM1025"/>
          <cell r="DN1025"/>
          <cell r="DO1025"/>
          <cell r="DP1025"/>
          <cell r="DQ1025"/>
          <cell r="DR1025"/>
          <cell r="DS1025"/>
          <cell r="DT1025"/>
          <cell r="DU1025"/>
          <cell r="DV1025"/>
          <cell r="DW1025"/>
          <cell r="DX1025"/>
          <cell r="DY1025"/>
          <cell r="DZ1025"/>
          <cell r="EA1025"/>
          <cell r="EB1025"/>
          <cell r="EC1025"/>
          <cell r="ED1025"/>
          <cell r="EE1025"/>
          <cell r="EF1025"/>
          <cell r="EG1025"/>
          <cell r="EH1025"/>
          <cell r="EI1025"/>
          <cell r="EJ1025"/>
          <cell r="EK1025"/>
          <cell r="EL1025"/>
          <cell r="EM1025"/>
          <cell r="EN1025"/>
          <cell r="EO1025"/>
          <cell r="EP1025"/>
          <cell r="EQ1025"/>
          <cell r="ER1025"/>
          <cell r="ES1025"/>
          <cell r="ET1025"/>
          <cell r="EU1025" t="str">
            <v>$ -</v>
          </cell>
          <cell r="EV1025"/>
          <cell r="EW1025"/>
          <cell r="EX1025"/>
          <cell r="EY1025"/>
          <cell r="EZ1025"/>
          <cell r="FA1025"/>
          <cell r="FB1025">
            <v>0</v>
          </cell>
          <cell r="FC1025" t="str">
            <v>#¡VALOR!</v>
          </cell>
          <cell r="FD1025">
            <v>0</v>
          </cell>
          <cell r="FE1025" t="str">
            <v>$ 0</v>
          </cell>
          <cell r="FF1025" t="str">
            <v>#¡VALOR!</v>
          </cell>
          <cell r="FG1025" t="str">
            <v>#¡VALOR!</v>
          </cell>
          <cell r="FH1025"/>
          <cell r="FI1025"/>
          <cell r="FJ1025" t="str">
            <v>#N/D</v>
          </cell>
          <cell r="FK1025" t="str">
            <v>#N/D</v>
          </cell>
          <cell r="FL1025" t="str">
            <v>$1.025</v>
          </cell>
          <cell r="FM1025" t="str">
            <v>#N/D</v>
          </cell>
          <cell r="FN1025" t="str">
            <v>#N/D</v>
          </cell>
          <cell r="FO1025" t="str">
            <v>#N/D</v>
          </cell>
          <cell r="FP1025" t="str">
            <v>#N/D</v>
          </cell>
          <cell r="FQ1025" t="str">
            <v>#¡REF!</v>
          </cell>
          <cell r="FR1025" t="str">
            <v>#N/D</v>
          </cell>
          <cell r="FS1025"/>
          <cell r="FT1025"/>
          <cell r="FU1025"/>
          <cell r="FV1025">
            <v>0</v>
          </cell>
          <cell r="FW1025" t="str">
            <v>#N/D</v>
          </cell>
          <cell r="FX1025"/>
          <cell r="FY1025"/>
          <cell r="FZ1025"/>
          <cell r="GA1025"/>
          <cell r="GB1025"/>
          <cell r="GC1025"/>
        </row>
        <row r="1026">
          <cell r="A1026"/>
          <cell r="B1026"/>
          <cell r="C1026">
            <v>2025</v>
          </cell>
          <cell r="D1026"/>
          <cell r="E1026"/>
          <cell r="F1026"/>
          <cell r="G1026"/>
          <cell r="H1026"/>
          <cell r="I1026"/>
          <cell r="J1026"/>
          <cell r="K1026"/>
          <cell r="L1026"/>
          <cell r="M1026"/>
          <cell r="N1026"/>
          <cell r="O1026"/>
          <cell r="P1026"/>
          <cell r="Q1026"/>
          <cell r="R1026"/>
          <cell r="S1026"/>
          <cell r="T1026"/>
          <cell r="U1026"/>
          <cell r="V1026"/>
          <cell r="W1026"/>
          <cell r="X1026"/>
          <cell r="Y1026"/>
          <cell r="Z1026"/>
          <cell r="AA1026"/>
          <cell r="AB1026"/>
          <cell r="AC1026"/>
          <cell r="AD1026"/>
          <cell r="AE1026"/>
          <cell r="AF1026"/>
          <cell r="AG1026"/>
          <cell r="AH1026"/>
          <cell r="AI1026"/>
          <cell r="AJ1026"/>
          <cell r="AK1026"/>
          <cell r="AL1026"/>
          <cell r="AM1026" t="str">
            <v>#¡VALOR!</v>
          </cell>
          <cell r="AN1026">
            <v>0</v>
          </cell>
          <cell r="AO1026"/>
          <cell r="AP1026"/>
          <cell r="AQ1026"/>
          <cell r="AR1026"/>
          <cell r="AS1026"/>
          <cell r="AT1026"/>
          <cell r="AU1026"/>
          <cell r="AV1026"/>
          <cell r="AW1026"/>
          <cell r="AX1026"/>
          <cell r="AY1026"/>
          <cell r="AZ1026"/>
          <cell r="BA1026"/>
          <cell r="BB1026"/>
          <cell r="BC1026"/>
          <cell r="BD1026"/>
          <cell r="BE1026"/>
          <cell r="BF1026"/>
          <cell r="BG1026"/>
          <cell r="BH1026"/>
          <cell r="BI1026"/>
          <cell r="BJ1026"/>
          <cell r="BK1026"/>
          <cell r="BL1026"/>
          <cell r="BM1026"/>
          <cell r="BN1026"/>
          <cell r="BO1026"/>
          <cell r="BP1026"/>
          <cell r="BQ1026"/>
          <cell r="BR1026"/>
          <cell r="BS1026"/>
          <cell r="BT1026"/>
          <cell r="BU1026"/>
          <cell r="BV1026"/>
          <cell r="BW1026"/>
          <cell r="BX1026"/>
          <cell r="BY1026"/>
          <cell r="BZ1026"/>
          <cell r="CA1026"/>
          <cell r="CB1026"/>
          <cell r="CC1026"/>
          <cell r="CD1026"/>
          <cell r="CE1026"/>
          <cell r="CF1026"/>
          <cell r="CG1026"/>
          <cell r="CH1026"/>
          <cell r="CI1026"/>
          <cell r="CJ1026"/>
          <cell r="CK1026"/>
          <cell r="CL1026"/>
          <cell r="CM1026"/>
          <cell r="CN1026"/>
          <cell r="CO1026"/>
          <cell r="CP1026"/>
          <cell r="CQ1026"/>
          <cell r="CR1026"/>
          <cell r="CS1026"/>
          <cell r="CT1026"/>
          <cell r="CU1026"/>
          <cell r="CV1026"/>
          <cell r="CW1026"/>
          <cell r="CX1026"/>
          <cell r="CY1026"/>
          <cell r="CZ1026"/>
          <cell r="DA1026"/>
          <cell r="DB1026"/>
          <cell r="DC1026"/>
          <cell r="DD1026"/>
          <cell r="DE1026"/>
          <cell r="DF1026"/>
          <cell r="DG1026"/>
          <cell r="DH1026"/>
          <cell r="DI1026"/>
          <cell r="DJ1026"/>
          <cell r="DK1026"/>
          <cell r="DL1026"/>
          <cell r="DM1026"/>
          <cell r="DN1026"/>
          <cell r="DO1026"/>
          <cell r="DP1026"/>
          <cell r="DQ1026"/>
          <cell r="DR1026"/>
          <cell r="DS1026"/>
          <cell r="DT1026"/>
          <cell r="DU1026"/>
          <cell r="DV1026"/>
          <cell r="DW1026"/>
          <cell r="DX1026"/>
          <cell r="DY1026"/>
          <cell r="DZ1026"/>
          <cell r="EA1026"/>
          <cell r="EB1026"/>
          <cell r="EC1026"/>
          <cell r="ED1026"/>
          <cell r="EE1026"/>
          <cell r="EF1026"/>
          <cell r="EG1026"/>
          <cell r="EH1026"/>
          <cell r="EI1026"/>
          <cell r="EJ1026"/>
          <cell r="EK1026"/>
          <cell r="EL1026"/>
          <cell r="EM1026"/>
          <cell r="EN1026"/>
          <cell r="EO1026"/>
          <cell r="EP1026"/>
          <cell r="EQ1026"/>
          <cell r="ER1026"/>
          <cell r="ES1026"/>
          <cell r="ET1026"/>
          <cell r="EU1026" t="str">
            <v>$ -</v>
          </cell>
          <cell r="EV1026"/>
          <cell r="EW1026"/>
          <cell r="EX1026"/>
          <cell r="EY1026"/>
          <cell r="EZ1026"/>
          <cell r="FA1026"/>
          <cell r="FB1026">
            <v>0</v>
          </cell>
          <cell r="FC1026" t="str">
            <v>#¡VALOR!</v>
          </cell>
          <cell r="FD1026">
            <v>0</v>
          </cell>
          <cell r="FE1026" t="str">
            <v>$ 0</v>
          </cell>
          <cell r="FF1026" t="str">
            <v>#¡VALOR!</v>
          </cell>
          <cell r="FG1026" t="str">
            <v>#¡VALOR!</v>
          </cell>
          <cell r="FH1026"/>
          <cell r="FI1026"/>
          <cell r="FJ1026" t="str">
            <v>#N/D</v>
          </cell>
          <cell r="FK1026" t="str">
            <v>#N/D</v>
          </cell>
          <cell r="FL1026" t="str">
            <v>$1.026</v>
          </cell>
          <cell r="FM1026" t="str">
            <v>#N/D</v>
          </cell>
          <cell r="FN1026" t="str">
            <v>#N/D</v>
          </cell>
          <cell r="FO1026" t="str">
            <v>#N/D</v>
          </cell>
          <cell r="FP1026" t="str">
            <v>#N/D</v>
          </cell>
          <cell r="FQ1026" t="str">
            <v>#¡REF!</v>
          </cell>
          <cell r="FR1026" t="str">
            <v>#N/D</v>
          </cell>
          <cell r="FS1026"/>
          <cell r="FT1026"/>
          <cell r="FU1026"/>
          <cell r="FV1026">
            <v>0</v>
          </cell>
          <cell r="FW1026" t="str">
            <v>#N/D</v>
          </cell>
          <cell r="FX1026"/>
          <cell r="FY1026"/>
          <cell r="FZ1026"/>
          <cell r="GA1026"/>
          <cell r="GB1026"/>
          <cell r="GC1026"/>
        </row>
        <row r="1027">
          <cell r="A1027"/>
          <cell r="B1027"/>
          <cell r="C1027">
            <v>2025</v>
          </cell>
          <cell r="D1027"/>
          <cell r="E1027"/>
          <cell r="F1027"/>
          <cell r="G1027"/>
          <cell r="H1027"/>
          <cell r="I1027"/>
          <cell r="J1027"/>
          <cell r="K1027"/>
          <cell r="L1027"/>
          <cell r="M1027"/>
          <cell r="N1027"/>
          <cell r="O1027"/>
          <cell r="P1027"/>
          <cell r="Q1027"/>
          <cell r="R1027"/>
          <cell r="S1027"/>
          <cell r="T1027"/>
          <cell r="U1027"/>
          <cell r="V1027"/>
          <cell r="W1027"/>
          <cell r="X1027"/>
          <cell r="Y1027"/>
          <cell r="Z1027"/>
          <cell r="AA1027"/>
          <cell r="AB1027"/>
          <cell r="AC1027"/>
          <cell r="AD1027"/>
          <cell r="AE1027"/>
          <cell r="AF1027"/>
          <cell r="AG1027"/>
          <cell r="AH1027"/>
          <cell r="AI1027"/>
          <cell r="AJ1027"/>
          <cell r="AK1027"/>
          <cell r="AL1027"/>
          <cell r="AM1027" t="str">
            <v>#¡VALOR!</v>
          </cell>
          <cell r="AN1027">
            <v>0</v>
          </cell>
          <cell r="AO1027"/>
          <cell r="AP1027"/>
          <cell r="AQ1027"/>
          <cell r="AR1027"/>
          <cell r="AS1027"/>
          <cell r="AT1027"/>
          <cell r="AU1027"/>
          <cell r="AV1027"/>
          <cell r="AW1027"/>
          <cell r="AX1027"/>
          <cell r="AY1027"/>
          <cell r="AZ1027"/>
          <cell r="BA1027"/>
          <cell r="BB1027"/>
          <cell r="BC1027"/>
          <cell r="BD1027"/>
          <cell r="BE1027"/>
          <cell r="BF1027"/>
          <cell r="BG1027"/>
          <cell r="BH1027"/>
          <cell r="BI1027"/>
          <cell r="BJ1027"/>
          <cell r="BK1027"/>
          <cell r="BL1027"/>
          <cell r="BM1027"/>
          <cell r="BN1027"/>
          <cell r="BO1027"/>
          <cell r="BP1027"/>
          <cell r="BQ1027"/>
          <cell r="BR1027"/>
          <cell r="BS1027"/>
          <cell r="BT1027"/>
          <cell r="BU1027"/>
          <cell r="BV1027"/>
          <cell r="BW1027"/>
          <cell r="BX1027"/>
          <cell r="BY1027"/>
          <cell r="BZ1027"/>
          <cell r="CA1027"/>
          <cell r="CB1027"/>
          <cell r="CC1027"/>
          <cell r="CD1027"/>
          <cell r="CE1027"/>
          <cell r="CF1027"/>
          <cell r="CG1027"/>
          <cell r="CH1027"/>
          <cell r="CI1027"/>
          <cell r="CJ1027"/>
          <cell r="CK1027"/>
          <cell r="CL1027"/>
          <cell r="CM1027"/>
          <cell r="CN1027"/>
          <cell r="CO1027"/>
          <cell r="CP1027"/>
          <cell r="CQ1027"/>
          <cell r="CR1027"/>
          <cell r="CS1027"/>
          <cell r="CT1027"/>
          <cell r="CU1027"/>
          <cell r="CV1027"/>
          <cell r="CW1027"/>
          <cell r="CX1027"/>
          <cell r="CY1027"/>
          <cell r="CZ1027"/>
          <cell r="DA1027"/>
          <cell r="DB1027"/>
          <cell r="DC1027"/>
          <cell r="DD1027"/>
          <cell r="DE1027"/>
          <cell r="DF1027"/>
          <cell r="DG1027"/>
          <cell r="DH1027"/>
          <cell r="DI1027"/>
          <cell r="DJ1027"/>
          <cell r="DK1027"/>
          <cell r="DL1027"/>
          <cell r="DM1027"/>
          <cell r="DN1027"/>
          <cell r="DO1027"/>
          <cell r="DP1027"/>
          <cell r="DQ1027"/>
          <cell r="DR1027"/>
          <cell r="DS1027"/>
          <cell r="DT1027"/>
          <cell r="DU1027"/>
          <cell r="DV1027"/>
          <cell r="DW1027"/>
          <cell r="DX1027"/>
          <cell r="DY1027"/>
          <cell r="DZ1027"/>
          <cell r="EA1027"/>
          <cell r="EB1027"/>
          <cell r="EC1027"/>
          <cell r="ED1027"/>
          <cell r="EE1027"/>
          <cell r="EF1027"/>
          <cell r="EG1027"/>
          <cell r="EH1027"/>
          <cell r="EI1027"/>
          <cell r="EJ1027"/>
          <cell r="EK1027"/>
          <cell r="EL1027"/>
          <cell r="EM1027"/>
          <cell r="EN1027"/>
          <cell r="EO1027"/>
          <cell r="EP1027"/>
          <cell r="EQ1027"/>
          <cell r="ER1027"/>
          <cell r="ES1027"/>
          <cell r="ET1027"/>
          <cell r="EU1027" t="str">
            <v>$ -</v>
          </cell>
          <cell r="EV1027"/>
          <cell r="EW1027"/>
          <cell r="EX1027"/>
          <cell r="EY1027"/>
          <cell r="EZ1027"/>
          <cell r="FA1027"/>
          <cell r="FB1027">
            <v>0</v>
          </cell>
          <cell r="FC1027" t="str">
            <v>#¡VALOR!</v>
          </cell>
          <cell r="FD1027">
            <v>0</v>
          </cell>
          <cell r="FE1027" t="str">
            <v>$ 0</v>
          </cell>
          <cell r="FF1027" t="str">
            <v>#¡VALOR!</v>
          </cell>
          <cell r="FG1027" t="str">
            <v>#¡VALOR!</v>
          </cell>
          <cell r="FH1027"/>
          <cell r="FI1027"/>
          <cell r="FJ1027" t="str">
            <v>#N/D</v>
          </cell>
          <cell r="FK1027" t="str">
            <v>#N/D</v>
          </cell>
          <cell r="FL1027" t="str">
            <v>$1.027</v>
          </cell>
          <cell r="FM1027" t="str">
            <v>#N/D</v>
          </cell>
          <cell r="FN1027" t="str">
            <v>#N/D</v>
          </cell>
          <cell r="FO1027" t="str">
            <v>#N/D</v>
          </cell>
          <cell r="FP1027" t="str">
            <v>#N/D</v>
          </cell>
          <cell r="FQ1027" t="str">
            <v>#¡REF!</v>
          </cell>
          <cell r="FR1027" t="str">
            <v>#N/D</v>
          </cell>
          <cell r="FS1027"/>
          <cell r="FT1027"/>
          <cell r="FU1027"/>
          <cell r="FV1027">
            <v>0</v>
          </cell>
          <cell r="FW1027" t="str">
            <v>#N/D</v>
          </cell>
          <cell r="FX1027"/>
          <cell r="FY1027"/>
          <cell r="FZ1027"/>
          <cell r="GA1027"/>
          <cell r="GB1027"/>
          <cell r="GC1027"/>
        </row>
        <row r="1028">
          <cell r="A1028"/>
          <cell r="B1028"/>
          <cell r="C1028">
            <v>2025</v>
          </cell>
          <cell r="D1028"/>
          <cell r="E1028"/>
          <cell r="F1028"/>
          <cell r="G1028"/>
          <cell r="H1028"/>
          <cell r="I1028"/>
          <cell r="J1028"/>
          <cell r="K1028"/>
          <cell r="L1028"/>
          <cell r="M1028"/>
          <cell r="N1028"/>
          <cell r="O1028"/>
          <cell r="P1028"/>
          <cell r="Q1028"/>
          <cell r="R1028"/>
          <cell r="S1028"/>
          <cell r="T1028"/>
          <cell r="U1028"/>
          <cell r="V1028"/>
          <cell r="W1028"/>
          <cell r="X1028"/>
          <cell r="Y1028"/>
          <cell r="Z1028"/>
          <cell r="AA1028"/>
          <cell r="AB1028"/>
          <cell r="AC1028"/>
          <cell r="AD1028"/>
          <cell r="AE1028"/>
          <cell r="AF1028"/>
          <cell r="AG1028"/>
          <cell r="AH1028"/>
          <cell r="AI1028"/>
          <cell r="AJ1028"/>
          <cell r="AK1028"/>
          <cell r="AL1028"/>
          <cell r="AM1028" t="str">
            <v>#¡VALOR!</v>
          </cell>
          <cell r="AN1028">
            <v>0</v>
          </cell>
          <cell r="AO1028"/>
          <cell r="AP1028"/>
          <cell r="AQ1028"/>
          <cell r="AR1028"/>
          <cell r="AS1028"/>
          <cell r="AT1028"/>
          <cell r="AU1028"/>
          <cell r="AV1028"/>
          <cell r="AW1028"/>
          <cell r="AX1028"/>
          <cell r="AY1028"/>
          <cell r="AZ1028"/>
          <cell r="BA1028"/>
          <cell r="BB1028"/>
          <cell r="BC1028"/>
          <cell r="BD1028"/>
          <cell r="BE1028"/>
          <cell r="BF1028"/>
          <cell r="BG1028"/>
          <cell r="BH1028"/>
          <cell r="BI1028"/>
          <cell r="BJ1028"/>
          <cell r="BK1028"/>
          <cell r="BL1028"/>
          <cell r="BM1028"/>
          <cell r="BN1028"/>
          <cell r="BO1028"/>
          <cell r="BP1028"/>
          <cell r="BQ1028"/>
          <cell r="BR1028"/>
          <cell r="BS1028"/>
          <cell r="BT1028"/>
          <cell r="BU1028"/>
          <cell r="BV1028"/>
          <cell r="BW1028"/>
          <cell r="BX1028"/>
          <cell r="BY1028"/>
          <cell r="BZ1028"/>
          <cell r="CA1028"/>
          <cell r="CB1028"/>
          <cell r="CC1028"/>
          <cell r="CD1028"/>
          <cell r="CE1028"/>
          <cell r="CF1028"/>
          <cell r="CG1028"/>
          <cell r="CH1028"/>
          <cell r="CI1028"/>
          <cell r="CJ1028"/>
          <cell r="CK1028"/>
          <cell r="CL1028"/>
          <cell r="CM1028"/>
          <cell r="CN1028"/>
          <cell r="CO1028"/>
          <cell r="CP1028"/>
          <cell r="CQ1028"/>
          <cell r="CR1028"/>
          <cell r="CS1028"/>
          <cell r="CT1028"/>
          <cell r="CU1028"/>
          <cell r="CV1028"/>
          <cell r="CW1028"/>
          <cell r="CX1028"/>
          <cell r="CY1028"/>
          <cell r="CZ1028"/>
          <cell r="DA1028"/>
          <cell r="DB1028"/>
          <cell r="DC1028"/>
          <cell r="DD1028"/>
          <cell r="DE1028"/>
          <cell r="DF1028"/>
          <cell r="DG1028"/>
          <cell r="DH1028"/>
          <cell r="DI1028"/>
          <cell r="DJ1028"/>
          <cell r="DK1028"/>
          <cell r="DL1028"/>
          <cell r="DM1028"/>
          <cell r="DN1028"/>
          <cell r="DO1028"/>
          <cell r="DP1028"/>
          <cell r="DQ1028"/>
          <cell r="DR1028"/>
          <cell r="DS1028"/>
          <cell r="DT1028"/>
          <cell r="DU1028"/>
          <cell r="DV1028"/>
          <cell r="DW1028"/>
          <cell r="DX1028"/>
          <cell r="DY1028"/>
          <cell r="DZ1028"/>
          <cell r="EA1028"/>
          <cell r="EB1028"/>
          <cell r="EC1028"/>
          <cell r="ED1028"/>
          <cell r="EE1028"/>
          <cell r="EF1028"/>
          <cell r="EG1028"/>
          <cell r="EH1028"/>
          <cell r="EI1028"/>
          <cell r="EJ1028"/>
          <cell r="EK1028"/>
          <cell r="EL1028"/>
          <cell r="EM1028"/>
          <cell r="EN1028"/>
          <cell r="EO1028"/>
          <cell r="EP1028"/>
          <cell r="EQ1028"/>
          <cell r="ER1028"/>
          <cell r="ES1028"/>
          <cell r="ET1028"/>
          <cell r="EU1028" t="str">
            <v>$ -</v>
          </cell>
          <cell r="EV1028"/>
          <cell r="EW1028"/>
          <cell r="EX1028"/>
          <cell r="EY1028"/>
          <cell r="EZ1028"/>
          <cell r="FA1028"/>
          <cell r="FB1028">
            <v>0</v>
          </cell>
          <cell r="FC1028" t="str">
            <v>#¡VALOR!</v>
          </cell>
          <cell r="FD1028">
            <v>0</v>
          </cell>
          <cell r="FE1028" t="str">
            <v>$ 0</v>
          </cell>
          <cell r="FF1028" t="str">
            <v>#¡VALOR!</v>
          </cell>
          <cell r="FG1028" t="str">
            <v>#¡VALOR!</v>
          </cell>
          <cell r="FH1028"/>
          <cell r="FI1028"/>
          <cell r="FJ1028" t="str">
            <v>#N/D</v>
          </cell>
          <cell r="FK1028" t="str">
            <v>#N/D</v>
          </cell>
          <cell r="FL1028" t="str">
            <v>$1.028</v>
          </cell>
          <cell r="FM1028" t="str">
            <v>#N/D</v>
          </cell>
          <cell r="FN1028" t="str">
            <v>#N/D</v>
          </cell>
          <cell r="FO1028" t="str">
            <v>#N/D</v>
          </cell>
          <cell r="FP1028" t="str">
            <v>#N/D</v>
          </cell>
          <cell r="FQ1028" t="str">
            <v>#¡REF!</v>
          </cell>
          <cell r="FR1028" t="str">
            <v>#N/D</v>
          </cell>
          <cell r="FS1028"/>
          <cell r="FT1028"/>
          <cell r="FU1028"/>
          <cell r="FV1028">
            <v>0</v>
          </cell>
          <cell r="FW1028" t="str">
            <v>#N/D</v>
          </cell>
          <cell r="FX1028"/>
          <cell r="FY1028"/>
          <cell r="FZ1028"/>
          <cell r="GA1028"/>
          <cell r="GB1028"/>
          <cell r="GC1028"/>
        </row>
        <row r="1029">
          <cell r="A1029"/>
          <cell r="B1029"/>
          <cell r="C1029">
            <v>2025</v>
          </cell>
          <cell r="D1029"/>
          <cell r="E1029"/>
          <cell r="F1029"/>
          <cell r="G1029"/>
          <cell r="H1029"/>
          <cell r="I1029"/>
          <cell r="J1029"/>
          <cell r="K1029"/>
          <cell r="L1029"/>
          <cell r="M1029"/>
          <cell r="N1029"/>
          <cell r="O1029"/>
          <cell r="P1029"/>
          <cell r="Q1029"/>
          <cell r="R1029"/>
          <cell r="S1029"/>
          <cell r="T1029"/>
          <cell r="U1029"/>
          <cell r="V1029"/>
          <cell r="W1029"/>
          <cell r="X1029"/>
          <cell r="Y1029"/>
          <cell r="Z1029"/>
          <cell r="AA1029"/>
          <cell r="AB1029"/>
          <cell r="AC1029"/>
          <cell r="AD1029"/>
          <cell r="AE1029"/>
          <cell r="AF1029"/>
          <cell r="AG1029"/>
          <cell r="AH1029"/>
          <cell r="AI1029"/>
          <cell r="AJ1029"/>
          <cell r="AK1029"/>
          <cell r="AL1029"/>
          <cell r="AM1029" t="str">
            <v>#¡VALOR!</v>
          </cell>
          <cell r="AN1029">
            <v>0</v>
          </cell>
          <cell r="AO1029"/>
          <cell r="AP1029"/>
          <cell r="AQ1029"/>
          <cell r="AR1029"/>
          <cell r="AS1029"/>
          <cell r="AT1029"/>
          <cell r="AU1029"/>
          <cell r="AV1029"/>
          <cell r="AW1029"/>
          <cell r="AX1029"/>
          <cell r="AY1029"/>
          <cell r="AZ1029"/>
          <cell r="BA1029"/>
          <cell r="BB1029"/>
          <cell r="BC1029"/>
          <cell r="BD1029"/>
          <cell r="BE1029"/>
          <cell r="BF1029"/>
          <cell r="BG1029"/>
          <cell r="BH1029"/>
          <cell r="BI1029"/>
          <cell r="BJ1029"/>
          <cell r="BK1029"/>
          <cell r="BL1029"/>
          <cell r="BM1029"/>
          <cell r="BN1029"/>
          <cell r="BO1029"/>
          <cell r="BP1029"/>
          <cell r="BQ1029"/>
          <cell r="BR1029"/>
          <cell r="BS1029"/>
          <cell r="BT1029"/>
          <cell r="BU1029"/>
          <cell r="BV1029"/>
          <cell r="BW1029"/>
          <cell r="BX1029"/>
          <cell r="BY1029"/>
          <cell r="BZ1029"/>
          <cell r="CA1029"/>
          <cell r="CB1029"/>
          <cell r="CC1029"/>
          <cell r="CD1029"/>
          <cell r="CE1029"/>
          <cell r="CF1029"/>
          <cell r="CG1029"/>
          <cell r="CH1029"/>
          <cell r="CI1029"/>
          <cell r="CJ1029"/>
          <cell r="CK1029"/>
          <cell r="CL1029"/>
          <cell r="CM1029"/>
          <cell r="CN1029"/>
          <cell r="CO1029"/>
          <cell r="CP1029"/>
          <cell r="CQ1029"/>
          <cell r="CR1029"/>
          <cell r="CS1029"/>
          <cell r="CT1029"/>
          <cell r="CU1029"/>
          <cell r="CV1029"/>
          <cell r="CW1029"/>
          <cell r="CX1029"/>
          <cell r="CY1029"/>
          <cell r="CZ1029"/>
          <cell r="DA1029"/>
          <cell r="DB1029"/>
          <cell r="DC1029"/>
          <cell r="DD1029"/>
          <cell r="DE1029"/>
          <cell r="DF1029"/>
          <cell r="DG1029"/>
          <cell r="DH1029"/>
          <cell r="DI1029"/>
          <cell r="DJ1029"/>
          <cell r="DK1029"/>
          <cell r="DL1029"/>
          <cell r="DM1029"/>
          <cell r="DN1029"/>
          <cell r="DO1029"/>
          <cell r="DP1029"/>
          <cell r="DQ1029"/>
          <cell r="DR1029"/>
          <cell r="DS1029"/>
          <cell r="DT1029"/>
          <cell r="DU1029"/>
          <cell r="DV1029"/>
          <cell r="DW1029"/>
          <cell r="DX1029"/>
          <cell r="DY1029"/>
          <cell r="DZ1029"/>
          <cell r="EA1029"/>
          <cell r="EB1029"/>
          <cell r="EC1029"/>
          <cell r="ED1029"/>
          <cell r="EE1029"/>
          <cell r="EF1029"/>
          <cell r="EG1029"/>
          <cell r="EH1029"/>
          <cell r="EI1029"/>
          <cell r="EJ1029"/>
          <cell r="EK1029"/>
          <cell r="EL1029"/>
          <cell r="EM1029"/>
          <cell r="EN1029"/>
          <cell r="EO1029"/>
          <cell r="EP1029"/>
          <cell r="EQ1029"/>
          <cell r="ER1029"/>
          <cell r="ES1029"/>
          <cell r="ET1029"/>
          <cell r="EU1029" t="str">
            <v>$ -</v>
          </cell>
          <cell r="EV1029"/>
          <cell r="EW1029"/>
          <cell r="EX1029"/>
          <cell r="EY1029"/>
          <cell r="EZ1029"/>
          <cell r="FA1029"/>
          <cell r="FB1029">
            <v>0</v>
          </cell>
          <cell r="FC1029" t="str">
            <v>#¡VALOR!</v>
          </cell>
          <cell r="FD1029">
            <v>0</v>
          </cell>
          <cell r="FE1029" t="str">
            <v>$ 0</v>
          </cell>
          <cell r="FF1029" t="str">
            <v>#¡VALOR!</v>
          </cell>
          <cell r="FG1029" t="str">
            <v>#¡VALOR!</v>
          </cell>
          <cell r="FH1029"/>
          <cell r="FI1029"/>
          <cell r="FJ1029" t="str">
            <v>#N/D</v>
          </cell>
          <cell r="FK1029" t="str">
            <v>#N/D</v>
          </cell>
          <cell r="FL1029" t="str">
            <v>$1.029</v>
          </cell>
          <cell r="FM1029" t="str">
            <v>#N/D</v>
          </cell>
          <cell r="FN1029" t="str">
            <v>#N/D</v>
          </cell>
          <cell r="FO1029" t="str">
            <v>#N/D</v>
          </cell>
          <cell r="FP1029" t="str">
            <v>#N/D</v>
          </cell>
          <cell r="FQ1029" t="str">
            <v>#¡REF!</v>
          </cell>
          <cell r="FR1029" t="str">
            <v>#N/D</v>
          </cell>
          <cell r="FS1029"/>
          <cell r="FT1029"/>
          <cell r="FU1029"/>
          <cell r="FV1029">
            <v>0</v>
          </cell>
          <cell r="FW1029" t="str">
            <v>#N/D</v>
          </cell>
          <cell r="FX1029"/>
          <cell r="FY1029"/>
          <cell r="FZ1029"/>
          <cell r="GA1029"/>
          <cell r="GB1029"/>
          <cell r="GC1029"/>
        </row>
        <row r="1030">
          <cell r="A1030"/>
          <cell r="B1030"/>
          <cell r="C1030">
            <v>2025</v>
          </cell>
          <cell r="D1030"/>
          <cell r="E1030"/>
          <cell r="F1030"/>
          <cell r="G1030"/>
          <cell r="H1030"/>
          <cell r="I1030"/>
          <cell r="J1030"/>
          <cell r="K1030"/>
          <cell r="L1030"/>
          <cell r="M1030"/>
          <cell r="N1030"/>
          <cell r="O1030"/>
          <cell r="P1030"/>
          <cell r="Q1030"/>
          <cell r="R1030"/>
          <cell r="S1030"/>
          <cell r="T1030"/>
          <cell r="U1030"/>
          <cell r="V1030"/>
          <cell r="W1030"/>
          <cell r="X1030"/>
          <cell r="Y1030"/>
          <cell r="Z1030"/>
          <cell r="AA1030"/>
          <cell r="AB1030"/>
          <cell r="AC1030"/>
          <cell r="AD1030"/>
          <cell r="AE1030"/>
          <cell r="AF1030"/>
          <cell r="AG1030"/>
          <cell r="AH1030"/>
          <cell r="AI1030"/>
          <cell r="AJ1030"/>
          <cell r="AK1030"/>
          <cell r="AL1030"/>
          <cell r="AM1030" t="str">
            <v>#¡VALOR!</v>
          </cell>
          <cell r="AN1030">
            <v>0</v>
          </cell>
          <cell r="AO1030"/>
          <cell r="AP1030"/>
          <cell r="AQ1030"/>
          <cell r="AR1030"/>
          <cell r="AS1030"/>
          <cell r="AT1030"/>
          <cell r="AU1030"/>
          <cell r="AV1030"/>
          <cell r="AW1030"/>
          <cell r="AX1030"/>
          <cell r="AY1030"/>
          <cell r="AZ1030"/>
          <cell r="BA1030"/>
          <cell r="BB1030"/>
          <cell r="BC1030"/>
          <cell r="BD1030"/>
          <cell r="BE1030"/>
          <cell r="BF1030"/>
          <cell r="BG1030"/>
          <cell r="BH1030"/>
          <cell r="BI1030"/>
          <cell r="BJ1030"/>
          <cell r="BK1030"/>
          <cell r="BL1030"/>
          <cell r="BM1030"/>
          <cell r="BN1030"/>
          <cell r="BO1030"/>
          <cell r="BP1030"/>
          <cell r="BQ1030"/>
          <cell r="BR1030"/>
          <cell r="BS1030"/>
          <cell r="BT1030"/>
          <cell r="BU1030"/>
          <cell r="BV1030"/>
          <cell r="BW1030"/>
          <cell r="BX1030"/>
          <cell r="BY1030"/>
          <cell r="BZ1030"/>
          <cell r="CA1030"/>
          <cell r="CB1030"/>
          <cell r="CC1030"/>
          <cell r="CD1030"/>
          <cell r="CE1030"/>
          <cell r="CF1030"/>
          <cell r="CG1030"/>
          <cell r="CH1030"/>
          <cell r="CI1030"/>
          <cell r="CJ1030"/>
          <cell r="CK1030"/>
          <cell r="CL1030"/>
          <cell r="CM1030"/>
          <cell r="CN1030"/>
          <cell r="CO1030"/>
          <cell r="CP1030"/>
          <cell r="CQ1030"/>
          <cell r="CR1030"/>
          <cell r="CS1030"/>
          <cell r="CT1030"/>
          <cell r="CU1030"/>
          <cell r="CV1030"/>
          <cell r="CW1030"/>
          <cell r="CX1030"/>
          <cell r="CY1030"/>
          <cell r="CZ1030"/>
          <cell r="DA1030"/>
          <cell r="DB1030"/>
          <cell r="DC1030"/>
          <cell r="DD1030"/>
          <cell r="DE1030"/>
          <cell r="DF1030"/>
          <cell r="DG1030"/>
          <cell r="DH1030"/>
          <cell r="DI1030"/>
          <cell r="DJ1030"/>
          <cell r="DK1030"/>
          <cell r="DL1030"/>
          <cell r="DM1030"/>
          <cell r="DN1030"/>
          <cell r="DO1030"/>
          <cell r="DP1030"/>
          <cell r="DQ1030"/>
          <cell r="DR1030"/>
          <cell r="DS1030"/>
          <cell r="DT1030"/>
          <cell r="DU1030"/>
          <cell r="DV1030"/>
          <cell r="DW1030"/>
          <cell r="DX1030"/>
          <cell r="DY1030"/>
          <cell r="DZ1030"/>
          <cell r="EA1030"/>
          <cell r="EB1030"/>
          <cell r="EC1030"/>
          <cell r="ED1030"/>
          <cell r="EE1030"/>
          <cell r="EF1030"/>
          <cell r="EG1030"/>
          <cell r="EH1030"/>
          <cell r="EI1030"/>
          <cell r="EJ1030"/>
          <cell r="EK1030"/>
          <cell r="EL1030"/>
          <cell r="EM1030"/>
          <cell r="EN1030"/>
          <cell r="EO1030"/>
          <cell r="EP1030"/>
          <cell r="EQ1030"/>
          <cell r="ER1030"/>
          <cell r="ES1030"/>
          <cell r="ET1030"/>
          <cell r="EU1030" t="str">
            <v>$ -</v>
          </cell>
          <cell r="EV1030"/>
          <cell r="EW1030"/>
          <cell r="EX1030"/>
          <cell r="EY1030"/>
          <cell r="EZ1030"/>
          <cell r="FA1030"/>
          <cell r="FB1030">
            <v>0</v>
          </cell>
          <cell r="FC1030" t="str">
            <v>#¡VALOR!</v>
          </cell>
          <cell r="FD1030">
            <v>0</v>
          </cell>
          <cell r="FE1030" t="str">
            <v>$ 0</v>
          </cell>
          <cell r="FF1030" t="str">
            <v>#¡VALOR!</v>
          </cell>
          <cell r="FG1030" t="str">
            <v>#¡VALOR!</v>
          </cell>
          <cell r="FH1030"/>
          <cell r="FI1030"/>
          <cell r="FJ1030" t="str">
            <v>#N/D</v>
          </cell>
          <cell r="FK1030" t="str">
            <v>#N/D</v>
          </cell>
          <cell r="FL1030" t="str">
            <v>$1.030</v>
          </cell>
          <cell r="FM1030" t="str">
            <v>#N/D</v>
          </cell>
          <cell r="FN1030" t="str">
            <v>#N/D</v>
          </cell>
          <cell r="FO1030" t="str">
            <v>#N/D</v>
          </cell>
          <cell r="FP1030" t="str">
            <v>#N/D</v>
          </cell>
          <cell r="FQ1030" t="str">
            <v>#¡REF!</v>
          </cell>
          <cell r="FR1030" t="str">
            <v>#N/D</v>
          </cell>
          <cell r="FS1030"/>
          <cell r="FT1030"/>
          <cell r="FU1030"/>
          <cell r="FV1030">
            <v>0</v>
          </cell>
          <cell r="FW1030" t="str">
            <v>#N/D</v>
          </cell>
          <cell r="FX1030"/>
          <cell r="FY1030"/>
          <cell r="FZ1030"/>
          <cell r="GA1030"/>
          <cell r="GB1030"/>
          <cell r="GC1030"/>
        </row>
        <row r="1031">
          <cell r="A1031"/>
          <cell r="B1031"/>
          <cell r="C1031">
            <v>2025</v>
          </cell>
          <cell r="D1031"/>
          <cell r="E1031"/>
          <cell r="F1031"/>
          <cell r="G1031"/>
          <cell r="H1031"/>
          <cell r="I1031"/>
          <cell r="J1031"/>
          <cell r="K1031"/>
          <cell r="L1031"/>
          <cell r="M1031"/>
          <cell r="N1031"/>
          <cell r="O1031"/>
          <cell r="P1031"/>
          <cell r="Q1031"/>
          <cell r="R1031"/>
          <cell r="S1031"/>
          <cell r="T1031"/>
          <cell r="U1031"/>
          <cell r="V1031"/>
          <cell r="W1031"/>
          <cell r="X1031"/>
          <cell r="Y1031"/>
          <cell r="Z1031"/>
          <cell r="AA1031"/>
          <cell r="AB1031"/>
          <cell r="AC1031"/>
          <cell r="AD1031"/>
          <cell r="AE1031"/>
          <cell r="AF1031"/>
          <cell r="AG1031"/>
          <cell r="AH1031"/>
          <cell r="AI1031"/>
          <cell r="AJ1031"/>
          <cell r="AK1031"/>
          <cell r="AL1031"/>
          <cell r="AM1031" t="str">
            <v>#¡VALOR!</v>
          </cell>
          <cell r="AN1031">
            <v>0</v>
          </cell>
          <cell r="AO1031"/>
          <cell r="AP1031"/>
          <cell r="AQ1031"/>
          <cell r="AR1031"/>
          <cell r="AS1031"/>
          <cell r="AT1031"/>
          <cell r="AU1031"/>
          <cell r="AV1031"/>
          <cell r="AW1031"/>
          <cell r="AX1031"/>
          <cell r="AY1031"/>
          <cell r="AZ1031"/>
          <cell r="BA1031"/>
          <cell r="BB1031"/>
          <cell r="BC1031"/>
          <cell r="BD1031"/>
          <cell r="BE1031"/>
          <cell r="BF1031"/>
          <cell r="BG1031"/>
          <cell r="BH1031"/>
          <cell r="BI1031"/>
          <cell r="BJ1031"/>
          <cell r="BK1031"/>
          <cell r="BL1031"/>
          <cell r="BM1031"/>
          <cell r="BN1031"/>
          <cell r="BO1031"/>
          <cell r="BP1031"/>
          <cell r="BQ1031"/>
          <cell r="BR1031"/>
          <cell r="BS1031"/>
          <cell r="BT1031"/>
          <cell r="BU1031"/>
          <cell r="BV1031"/>
          <cell r="BW1031"/>
          <cell r="BX1031"/>
          <cell r="BY1031"/>
          <cell r="BZ1031"/>
          <cell r="CA1031"/>
          <cell r="CB1031"/>
          <cell r="CC1031"/>
          <cell r="CD1031"/>
          <cell r="CE1031"/>
          <cell r="CF1031"/>
          <cell r="CG1031"/>
          <cell r="CH1031"/>
          <cell r="CI1031"/>
          <cell r="CJ1031"/>
          <cell r="CK1031"/>
          <cell r="CL1031"/>
          <cell r="CM1031"/>
          <cell r="CN1031"/>
          <cell r="CO1031"/>
          <cell r="CP1031"/>
          <cell r="CQ1031"/>
          <cell r="CR1031"/>
          <cell r="CS1031"/>
          <cell r="CT1031"/>
          <cell r="CU1031"/>
          <cell r="CV1031"/>
          <cell r="CW1031"/>
          <cell r="CX1031"/>
          <cell r="CY1031"/>
          <cell r="CZ1031"/>
          <cell r="DA1031"/>
          <cell r="DB1031"/>
          <cell r="DC1031"/>
          <cell r="DD1031"/>
          <cell r="DE1031"/>
          <cell r="DF1031"/>
          <cell r="DG1031"/>
          <cell r="DH1031"/>
          <cell r="DI1031"/>
          <cell r="DJ1031"/>
          <cell r="DK1031"/>
          <cell r="DL1031"/>
          <cell r="DM1031"/>
          <cell r="DN1031"/>
          <cell r="DO1031"/>
          <cell r="DP1031"/>
          <cell r="DQ1031"/>
          <cell r="DR1031"/>
          <cell r="DS1031"/>
          <cell r="DT1031"/>
          <cell r="DU1031"/>
          <cell r="DV1031"/>
          <cell r="DW1031"/>
          <cell r="DX1031"/>
          <cell r="DY1031"/>
          <cell r="DZ1031"/>
          <cell r="EA1031"/>
          <cell r="EB1031"/>
          <cell r="EC1031"/>
          <cell r="ED1031"/>
          <cell r="EE1031"/>
          <cell r="EF1031"/>
          <cell r="EG1031"/>
          <cell r="EH1031"/>
          <cell r="EI1031"/>
          <cell r="EJ1031"/>
          <cell r="EK1031"/>
          <cell r="EL1031"/>
          <cell r="EM1031"/>
          <cell r="EN1031"/>
          <cell r="EO1031"/>
          <cell r="EP1031"/>
          <cell r="EQ1031"/>
          <cell r="ER1031"/>
          <cell r="ES1031"/>
          <cell r="ET1031"/>
          <cell r="EU1031" t="str">
            <v>$ -</v>
          </cell>
          <cell r="EV1031"/>
          <cell r="EW1031"/>
          <cell r="EX1031"/>
          <cell r="EY1031"/>
          <cell r="EZ1031"/>
          <cell r="FA1031"/>
          <cell r="FB1031">
            <v>0</v>
          </cell>
          <cell r="FC1031" t="str">
            <v>#¡VALOR!</v>
          </cell>
          <cell r="FD1031">
            <v>0</v>
          </cell>
          <cell r="FE1031" t="str">
            <v>$ 0</v>
          </cell>
          <cell r="FF1031" t="str">
            <v>#¡VALOR!</v>
          </cell>
          <cell r="FG1031" t="str">
            <v>#¡VALOR!</v>
          </cell>
          <cell r="FH1031"/>
          <cell r="FI1031"/>
          <cell r="FJ1031" t="str">
            <v>#N/D</v>
          </cell>
          <cell r="FK1031" t="str">
            <v>#N/D</v>
          </cell>
          <cell r="FL1031" t="str">
            <v>$1.031</v>
          </cell>
          <cell r="FM1031" t="str">
            <v>#N/D</v>
          </cell>
          <cell r="FN1031" t="str">
            <v>#N/D</v>
          </cell>
          <cell r="FO1031" t="str">
            <v>#N/D</v>
          </cell>
          <cell r="FP1031" t="str">
            <v>#N/D</v>
          </cell>
          <cell r="FQ1031" t="str">
            <v>#¡REF!</v>
          </cell>
          <cell r="FR1031" t="str">
            <v>#N/D</v>
          </cell>
          <cell r="FS1031"/>
          <cell r="FT1031"/>
          <cell r="FU1031"/>
          <cell r="FV1031">
            <v>0</v>
          </cell>
          <cell r="FW1031" t="str">
            <v>#N/D</v>
          </cell>
          <cell r="FX1031"/>
          <cell r="FY1031"/>
          <cell r="FZ1031"/>
          <cell r="GA1031"/>
          <cell r="GB1031"/>
          <cell r="GC1031"/>
        </row>
        <row r="1032">
          <cell r="A1032"/>
          <cell r="B1032"/>
          <cell r="C1032">
            <v>2025</v>
          </cell>
          <cell r="D1032"/>
          <cell r="E1032"/>
          <cell r="F1032"/>
          <cell r="G1032"/>
          <cell r="H1032"/>
          <cell r="I1032"/>
          <cell r="J1032"/>
          <cell r="K1032"/>
          <cell r="L1032"/>
          <cell r="M1032"/>
          <cell r="N1032"/>
          <cell r="O1032"/>
          <cell r="P1032"/>
          <cell r="Q1032"/>
          <cell r="R1032"/>
          <cell r="S1032"/>
          <cell r="T1032"/>
          <cell r="U1032"/>
          <cell r="V1032"/>
          <cell r="W1032"/>
          <cell r="X1032"/>
          <cell r="Y1032"/>
          <cell r="Z1032"/>
          <cell r="AA1032"/>
          <cell r="AB1032"/>
          <cell r="AC1032"/>
          <cell r="AD1032"/>
          <cell r="AE1032"/>
          <cell r="AF1032"/>
          <cell r="AG1032"/>
          <cell r="AH1032"/>
          <cell r="AI1032"/>
          <cell r="AJ1032"/>
          <cell r="AK1032"/>
          <cell r="AL1032"/>
          <cell r="AM1032" t="str">
            <v>#¡VALOR!</v>
          </cell>
          <cell r="AN1032">
            <v>0</v>
          </cell>
          <cell r="AO1032"/>
          <cell r="AP1032"/>
          <cell r="AQ1032"/>
          <cell r="AR1032"/>
          <cell r="AS1032"/>
          <cell r="AT1032"/>
          <cell r="AU1032"/>
          <cell r="AV1032"/>
          <cell r="AW1032"/>
          <cell r="AX1032"/>
          <cell r="AY1032"/>
          <cell r="AZ1032"/>
          <cell r="BA1032"/>
          <cell r="BB1032"/>
          <cell r="BC1032"/>
          <cell r="BD1032"/>
          <cell r="BE1032"/>
          <cell r="BF1032"/>
          <cell r="BG1032"/>
          <cell r="BH1032"/>
          <cell r="BI1032"/>
          <cell r="BJ1032"/>
          <cell r="BK1032"/>
          <cell r="BL1032"/>
          <cell r="BM1032"/>
          <cell r="BN1032"/>
          <cell r="BO1032"/>
          <cell r="BP1032"/>
          <cell r="BQ1032"/>
          <cell r="BR1032"/>
          <cell r="BS1032"/>
          <cell r="BT1032"/>
          <cell r="BU1032"/>
          <cell r="BV1032"/>
          <cell r="BW1032"/>
          <cell r="BX1032"/>
          <cell r="BY1032"/>
          <cell r="BZ1032"/>
          <cell r="CA1032"/>
          <cell r="CB1032"/>
          <cell r="CC1032"/>
          <cell r="CD1032"/>
          <cell r="CE1032"/>
          <cell r="CF1032"/>
          <cell r="CG1032"/>
          <cell r="CH1032"/>
          <cell r="CI1032"/>
          <cell r="CJ1032"/>
          <cell r="CK1032"/>
          <cell r="CL1032"/>
          <cell r="CM1032"/>
          <cell r="CN1032"/>
          <cell r="CO1032"/>
          <cell r="CP1032"/>
          <cell r="CQ1032"/>
          <cell r="CR1032"/>
          <cell r="CS1032"/>
          <cell r="CT1032"/>
          <cell r="CU1032"/>
          <cell r="CV1032"/>
          <cell r="CW1032"/>
          <cell r="CX1032"/>
          <cell r="CY1032"/>
          <cell r="CZ1032"/>
          <cell r="DA1032"/>
          <cell r="DB1032"/>
          <cell r="DC1032"/>
          <cell r="DD1032"/>
          <cell r="DE1032"/>
          <cell r="DF1032"/>
          <cell r="DG1032"/>
          <cell r="DH1032"/>
          <cell r="DI1032"/>
          <cell r="DJ1032"/>
          <cell r="DK1032"/>
          <cell r="DL1032"/>
          <cell r="DM1032"/>
          <cell r="DN1032"/>
          <cell r="DO1032"/>
          <cell r="DP1032"/>
          <cell r="DQ1032"/>
          <cell r="DR1032"/>
          <cell r="DS1032"/>
          <cell r="DT1032"/>
          <cell r="DU1032"/>
          <cell r="DV1032"/>
          <cell r="DW1032"/>
          <cell r="DX1032"/>
          <cell r="DY1032"/>
          <cell r="DZ1032"/>
          <cell r="EA1032"/>
          <cell r="EB1032"/>
          <cell r="EC1032"/>
          <cell r="ED1032"/>
          <cell r="EE1032"/>
          <cell r="EF1032"/>
          <cell r="EG1032"/>
          <cell r="EH1032"/>
          <cell r="EI1032"/>
          <cell r="EJ1032"/>
          <cell r="EK1032"/>
          <cell r="EL1032"/>
          <cell r="EM1032"/>
          <cell r="EN1032"/>
          <cell r="EO1032"/>
          <cell r="EP1032"/>
          <cell r="EQ1032"/>
          <cell r="ER1032"/>
          <cell r="ES1032"/>
          <cell r="ET1032"/>
          <cell r="EU1032" t="str">
            <v>$ -</v>
          </cell>
          <cell r="EV1032"/>
          <cell r="EW1032"/>
          <cell r="EX1032"/>
          <cell r="EY1032"/>
          <cell r="EZ1032"/>
          <cell r="FA1032"/>
          <cell r="FB1032">
            <v>0</v>
          </cell>
          <cell r="FC1032" t="str">
            <v>#¡VALOR!</v>
          </cell>
          <cell r="FD1032">
            <v>0</v>
          </cell>
          <cell r="FE1032" t="str">
            <v>$ 0</v>
          </cell>
          <cell r="FF1032" t="str">
            <v>#¡VALOR!</v>
          </cell>
          <cell r="FG1032" t="str">
            <v>#¡VALOR!</v>
          </cell>
          <cell r="FH1032"/>
          <cell r="FI1032"/>
          <cell r="FJ1032" t="str">
            <v>#N/D</v>
          </cell>
          <cell r="FK1032" t="str">
            <v>#N/D</v>
          </cell>
          <cell r="FL1032" t="str">
            <v>$1.032</v>
          </cell>
          <cell r="FM1032" t="str">
            <v>#N/D</v>
          </cell>
          <cell r="FN1032" t="str">
            <v>#N/D</v>
          </cell>
          <cell r="FO1032" t="str">
            <v>#N/D</v>
          </cell>
          <cell r="FP1032" t="str">
            <v>#N/D</v>
          </cell>
          <cell r="FQ1032" t="str">
            <v>#¡REF!</v>
          </cell>
          <cell r="FR1032" t="str">
            <v>#N/D</v>
          </cell>
          <cell r="FS1032"/>
          <cell r="FT1032"/>
          <cell r="FU1032"/>
          <cell r="FV1032">
            <v>0</v>
          </cell>
          <cell r="FW1032" t="str">
            <v>#N/D</v>
          </cell>
          <cell r="FX1032"/>
          <cell r="FY1032"/>
          <cell r="FZ1032"/>
          <cell r="GA1032"/>
          <cell r="GB1032"/>
          <cell r="GC1032"/>
        </row>
        <row r="1033">
          <cell r="A1033"/>
          <cell r="B1033"/>
          <cell r="C1033">
            <v>2025</v>
          </cell>
          <cell r="D1033"/>
          <cell r="E1033"/>
          <cell r="F1033"/>
          <cell r="G1033"/>
          <cell r="H1033"/>
          <cell r="I1033"/>
          <cell r="J1033"/>
          <cell r="K1033"/>
          <cell r="L1033"/>
          <cell r="M1033"/>
          <cell r="N1033"/>
          <cell r="O1033"/>
          <cell r="P1033"/>
          <cell r="Q1033"/>
          <cell r="R1033"/>
          <cell r="S1033"/>
          <cell r="T1033"/>
          <cell r="U1033"/>
          <cell r="V1033"/>
          <cell r="W1033"/>
          <cell r="X1033"/>
          <cell r="Y1033"/>
          <cell r="Z1033"/>
          <cell r="AA1033"/>
          <cell r="AB1033"/>
          <cell r="AC1033"/>
          <cell r="AD1033"/>
          <cell r="AE1033"/>
          <cell r="AF1033"/>
          <cell r="AG1033"/>
          <cell r="AH1033"/>
          <cell r="AI1033"/>
          <cell r="AJ1033"/>
          <cell r="AK1033"/>
          <cell r="AL1033"/>
          <cell r="AM1033" t="str">
            <v>#¡VALOR!</v>
          </cell>
          <cell r="AN1033">
            <v>0</v>
          </cell>
          <cell r="AO1033"/>
          <cell r="AP1033"/>
          <cell r="AQ1033"/>
          <cell r="AR1033"/>
          <cell r="AS1033"/>
          <cell r="AT1033"/>
          <cell r="AU1033"/>
          <cell r="AV1033"/>
          <cell r="AW1033"/>
          <cell r="AX1033"/>
          <cell r="AY1033"/>
          <cell r="AZ1033"/>
          <cell r="BA1033"/>
          <cell r="BB1033"/>
          <cell r="BC1033"/>
          <cell r="BD1033"/>
          <cell r="BE1033"/>
          <cell r="BF1033"/>
          <cell r="BG1033"/>
          <cell r="BH1033"/>
          <cell r="BI1033"/>
          <cell r="BJ1033"/>
          <cell r="BK1033"/>
          <cell r="BL1033"/>
          <cell r="BM1033"/>
          <cell r="BN1033"/>
          <cell r="BO1033"/>
          <cell r="BP1033"/>
          <cell r="BQ1033"/>
          <cell r="BR1033"/>
          <cell r="BS1033"/>
          <cell r="BT1033"/>
          <cell r="BU1033"/>
          <cell r="BV1033"/>
          <cell r="BW1033"/>
          <cell r="BX1033"/>
          <cell r="BY1033"/>
          <cell r="BZ1033"/>
          <cell r="CA1033"/>
          <cell r="CB1033"/>
          <cell r="CC1033"/>
          <cell r="CD1033"/>
          <cell r="CE1033"/>
          <cell r="CF1033"/>
          <cell r="CG1033"/>
          <cell r="CH1033"/>
          <cell r="CI1033"/>
          <cell r="CJ1033"/>
          <cell r="CK1033"/>
          <cell r="CL1033"/>
          <cell r="CM1033"/>
          <cell r="CN1033"/>
          <cell r="CO1033"/>
          <cell r="CP1033"/>
          <cell r="CQ1033"/>
          <cell r="CR1033"/>
          <cell r="CS1033"/>
          <cell r="CT1033"/>
          <cell r="CU1033"/>
          <cell r="CV1033"/>
          <cell r="CW1033"/>
          <cell r="CX1033"/>
          <cell r="CY1033"/>
          <cell r="CZ1033"/>
          <cell r="DA1033"/>
          <cell r="DB1033"/>
          <cell r="DC1033"/>
          <cell r="DD1033"/>
          <cell r="DE1033"/>
          <cell r="DF1033"/>
          <cell r="DG1033"/>
          <cell r="DH1033"/>
          <cell r="DI1033"/>
          <cell r="DJ1033"/>
          <cell r="DK1033"/>
          <cell r="DL1033"/>
          <cell r="DM1033"/>
          <cell r="DN1033"/>
          <cell r="DO1033"/>
          <cell r="DP1033"/>
          <cell r="DQ1033"/>
          <cell r="DR1033"/>
          <cell r="DS1033"/>
          <cell r="DT1033"/>
          <cell r="DU1033"/>
          <cell r="DV1033"/>
          <cell r="DW1033"/>
          <cell r="DX1033"/>
          <cell r="DY1033"/>
          <cell r="DZ1033"/>
          <cell r="EA1033"/>
          <cell r="EB1033"/>
          <cell r="EC1033"/>
          <cell r="ED1033"/>
          <cell r="EE1033"/>
          <cell r="EF1033"/>
          <cell r="EG1033"/>
          <cell r="EH1033"/>
          <cell r="EI1033"/>
          <cell r="EJ1033"/>
          <cell r="EK1033"/>
          <cell r="EL1033"/>
          <cell r="EM1033"/>
          <cell r="EN1033"/>
          <cell r="EO1033"/>
          <cell r="EP1033"/>
          <cell r="EQ1033"/>
          <cell r="ER1033"/>
          <cell r="ES1033"/>
          <cell r="ET1033"/>
          <cell r="EU1033" t="str">
            <v>$ -</v>
          </cell>
          <cell r="EV1033"/>
          <cell r="EW1033"/>
          <cell r="EX1033"/>
          <cell r="EY1033"/>
          <cell r="EZ1033"/>
          <cell r="FA1033"/>
          <cell r="FB1033">
            <v>0</v>
          </cell>
          <cell r="FC1033" t="str">
            <v>#¡VALOR!</v>
          </cell>
          <cell r="FD1033">
            <v>0</v>
          </cell>
          <cell r="FE1033" t="str">
            <v>$ 0</v>
          </cell>
          <cell r="FF1033" t="str">
            <v>#¡VALOR!</v>
          </cell>
          <cell r="FG1033" t="str">
            <v>#¡VALOR!</v>
          </cell>
          <cell r="FH1033"/>
          <cell r="FI1033"/>
          <cell r="FJ1033" t="str">
            <v>#N/D</v>
          </cell>
          <cell r="FK1033" t="str">
            <v>#N/D</v>
          </cell>
          <cell r="FL1033" t="str">
            <v>$1.033</v>
          </cell>
          <cell r="FM1033" t="str">
            <v>#N/D</v>
          </cell>
          <cell r="FN1033" t="str">
            <v>#N/D</v>
          </cell>
          <cell r="FO1033" t="str">
            <v>#N/D</v>
          </cell>
          <cell r="FP1033" t="str">
            <v>#N/D</v>
          </cell>
          <cell r="FQ1033" t="str">
            <v>#¡REF!</v>
          </cell>
          <cell r="FR1033" t="str">
            <v>#N/D</v>
          </cell>
          <cell r="FS1033"/>
          <cell r="FT1033"/>
          <cell r="FU1033"/>
          <cell r="FV1033">
            <v>0</v>
          </cell>
          <cell r="FW1033" t="str">
            <v>#N/D</v>
          </cell>
          <cell r="FX1033"/>
          <cell r="FY1033"/>
          <cell r="FZ1033"/>
          <cell r="GA1033"/>
          <cell r="GB1033"/>
          <cell r="GC1033"/>
        </row>
        <row r="1034">
          <cell r="A1034"/>
          <cell r="B1034"/>
          <cell r="C1034">
            <v>2025</v>
          </cell>
          <cell r="D1034"/>
          <cell r="E1034"/>
          <cell r="F1034"/>
          <cell r="G1034"/>
          <cell r="H1034"/>
          <cell r="I1034"/>
          <cell r="J1034"/>
          <cell r="K1034"/>
          <cell r="L1034"/>
          <cell r="M1034"/>
          <cell r="N1034"/>
          <cell r="O1034"/>
          <cell r="P1034"/>
          <cell r="Q1034"/>
          <cell r="R1034"/>
          <cell r="S1034"/>
          <cell r="T1034"/>
          <cell r="U1034"/>
          <cell r="V1034"/>
          <cell r="W1034"/>
          <cell r="X1034"/>
          <cell r="Y1034"/>
          <cell r="Z1034"/>
          <cell r="AA1034"/>
          <cell r="AB1034"/>
          <cell r="AC1034"/>
          <cell r="AD1034"/>
          <cell r="AE1034"/>
          <cell r="AF1034"/>
          <cell r="AG1034"/>
          <cell r="AH1034"/>
          <cell r="AI1034"/>
          <cell r="AJ1034"/>
          <cell r="AK1034"/>
          <cell r="AL1034"/>
          <cell r="AM1034" t="str">
            <v>#¡VALOR!</v>
          </cell>
          <cell r="AN1034">
            <v>0</v>
          </cell>
          <cell r="AO1034"/>
          <cell r="AP1034"/>
          <cell r="AQ1034"/>
          <cell r="AR1034"/>
          <cell r="AS1034"/>
          <cell r="AT1034"/>
          <cell r="AU1034"/>
          <cell r="AV1034"/>
          <cell r="AW1034"/>
          <cell r="AX1034"/>
          <cell r="AY1034"/>
          <cell r="AZ1034"/>
          <cell r="BA1034"/>
          <cell r="BB1034"/>
          <cell r="BC1034"/>
          <cell r="BD1034"/>
          <cell r="BE1034"/>
          <cell r="BF1034"/>
          <cell r="BG1034"/>
          <cell r="BH1034"/>
          <cell r="BI1034"/>
          <cell r="BJ1034"/>
          <cell r="BK1034"/>
          <cell r="BL1034"/>
          <cell r="BM1034"/>
          <cell r="BN1034"/>
          <cell r="BO1034"/>
          <cell r="BP1034"/>
          <cell r="BQ1034"/>
          <cell r="BR1034"/>
          <cell r="BS1034"/>
          <cell r="BT1034"/>
          <cell r="BU1034"/>
          <cell r="BV1034"/>
          <cell r="BW1034"/>
          <cell r="BX1034"/>
          <cell r="BY1034"/>
          <cell r="BZ1034"/>
          <cell r="CA1034"/>
          <cell r="CB1034"/>
          <cell r="CC1034"/>
          <cell r="CD1034"/>
          <cell r="CE1034"/>
          <cell r="CF1034"/>
          <cell r="CG1034"/>
          <cell r="CH1034"/>
          <cell r="CI1034"/>
          <cell r="CJ1034"/>
          <cell r="CK1034"/>
          <cell r="CL1034"/>
          <cell r="CM1034"/>
          <cell r="CN1034"/>
          <cell r="CO1034"/>
          <cell r="CP1034"/>
          <cell r="CQ1034"/>
          <cell r="CR1034"/>
          <cell r="CS1034"/>
          <cell r="CT1034"/>
          <cell r="CU1034"/>
          <cell r="CV1034"/>
          <cell r="CW1034"/>
          <cell r="CX1034"/>
          <cell r="CY1034"/>
          <cell r="CZ1034"/>
          <cell r="DA1034"/>
          <cell r="DB1034"/>
          <cell r="DC1034"/>
          <cell r="DD1034"/>
          <cell r="DE1034"/>
          <cell r="DF1034"/>
          <cell r="DG1034"/>
          <cell r="DH1034"/>
          <cell r="DI1034"/>
          <cell r="DJ1034"/>
          <cell r="DK1034"/>
          <cell r="DL1034"/>
          <cell r="DM1034"/>
          <cell r="DN1034"/>
          <cell r="DO1034"/>
          <cell r="DP1034"/>
          <cell r="DQ1034"/>
          <cell r="DR1034"/>
          <cell r="DS1034"/>
          <cell r="DT1034"/>
          <cell r="DU1034"/>
          <cell r="DV1034"/>
          <cell r="DW1034"/>
          <cell r="DX1034"/>
          <cell r="DY1034"/>
          <cell r="DZ1034"/>
          <cell r="EA1034"/>
          <cell r="EB1034"/>
          <cell r="EC1034"/>
          <cell r="ED1034"/>
          <cell r="EE1034"/>
          <cell r="EF1034"/>
          <cell r="EG1034"/>
          <cell r="EH1034"/>
          <cell r="EI1034"/>
          <cell r="EJ1034"/>
          <cell r="EK1034"/>
          <cell r="EL1034"/>
          <cell r="EM1034"/>
          <cell r="EN1034"/>
          <cell r="EO1034"/>
          <cell r="EP1034"/>
          <cell r="EQ1034"/>
          <cell r="ER1034"/>
          <cell r="ES1034"/>
          <cell r="ET1034"/>
          <cell r="EU1034" t="str">
            <v>$ -</v>
          </cell>
          <cell r="EV1034"/>
          <cell r="EW1034"/>
          <cell r="EX1034"/>
          <cell r="EY1034"/>
          <cell r="EZ1034"/>
          <cell r="FA1034"/>
          <cell r="FB1034">
            <v>0</v>
          </cell>
          <cell r="FC1034" t="str">
            <v>#¡VALOR!</v>
          </cell>
          <cell r="FD1034">
            <v>0</v>
          </cell>
          <cell r="FE1034" t="str">
            <v>$ 0</v>
          </cell>
          <cell r="FF1034" t="str">
            <v>#¡VALOR!</v>
          </cell>
          <cell r="FG1034" t="str">
            <v>#¡VALOR!</v>
          </cell>
          <cell r="FH1034"/>
          <cell r="FI1034"/>
          <cell r="FJ1034" t="str">
            <v>#N/D</v>
          </cell>
          <cell r="FK1034" t="str">
            <v>#N/D</v>
          </cell>
          <cell r="FL1034" t="str">
            <v>$1.034</v>
          </cell>
          <cell r="FM1034" t="str">
            <v>#N/D</v>
          </cell>
          <cell r="FN1034" t="str">
            <v>#N/D</v>
          </cell>
          <cell r="FO1034" t="str">
            <v>#N/D</v>
          </cell>
          <cell r="FP1034" t="str">
            <v>#N/D</v>
          </cell>
          <cell r="FQ1034" t="str">
            <v>#¡REF!</v>
          </cell>
          <cell r="FR1034" t="str">
            <v>#N/D</v>
          </cell>
          <cell r="FS1034"/>
          <cell r="FT1034"/>
          <cell r="FU1034"/>
          <cell r="FV1034">
            <v>0</v>
          </cell>
          <cell r="FW1034" t="str">
            <v>#N/D</v>
          </cell>
          <cell r="FX1034"/>
          <cell r="FY1034"/>
          <cell r="FZ1034"/>
          <cell r="GA1034"/>
          <cell r="GB1034"/>
          <cell r="GC1034"/>
        </row>
        <row r="1035">
          <cell r="A1035"/>
          <cell r="B1035"/>
          <cell r="C1035">
            <v>2025</v>
          </cell>
          <cell r="D1035"/>
          <cell r="E1035"/>
          <cell r="F1035"/>
          <cell r="G1035"/>
          <cell r="H1035"/>
          <cell r="I1035"/>
          <cell r="J1035"/>
          <cell r="K1035"/>
          <cell r="L1035"/>
          <cell r="M1035"/>
          <cell r="N1035"/>
          <cell r="O1035"/>
          <cell r="P1035"/>
          <cell r="Q1035"/>
          <cell r="R1035"/>
          <cell r="S1035"/>
          <cell r="T1035"/>
          <cell r="U1035"/>
          <cell r="V1035"/>
          <cell r="W1035"/>
          <cell r="X1035"/>
          <cell r="Y1035"/>
          <cell r="Z1035"/>
          <cell r="AA1035"/>
          <cell r="AB1035"/>
          <cell r="AC1035"/>
          <cell r="AD1035"/>
          <cell r="AE1035"/>
          <cell r="AF1035"/>
          <cell r="AG1035"/>
          <cell r="AH1035"/>
          <cell r="AI1035"/>
          <cell r="AJ1035"/>
          <cell r="AK1035"/>
          <cell r="AL1035"/>
          <cell r="AM1035" t="str">
            <v>#¡VALOR!</v>
          </cell>
          <cell r="AN1035">
            <v>0</v>
          </cell>
          <cell r="AO1035"/>
          <cell r="AP1035"/>
          <cell r="AQ1035"/>
          <cell r="AR1035"/>
          <cell r="AS1035"/>
          <cell r="AT1035"/>
          <cell r="AU1035"/>
          <cell r="AV1035"/>
          <cell r="AW1035"/>
          <cell r="AX1035"/>
          <cell r="AY1035"/>
          <cell r="AZ1035"/>
          <cell r="BA1035"/>
          <cell r="BB1035"/>
          <cell r="BC1035"/>
          <cell r="BD1035"/>
          <cell r="BE1035"/>
          <cell r="BF1035"/>
          <cell r="BG1035"/>
          <cell r="BH1035"/>
          <cell r="BI1035"/>
          <cell r="BJ1035"/>
          <cell r="BK1035"/>
          <cell r="BL1035"/>
          <cell r="BM1035"/>
          <cell r="BN1035"/>
          <cell r="BO1035"/>
          <cell r="BP1035"/>
          <cell r="BQ1035"/>
          <cell r="BR1035"/>
          <cell r="BS1035"/>
          <cell r="BT1035"/>
          <cell r="BU1035"/>
          <cell r="BV1035"/>
          <cell r="BW1035"/>
          <cell r="BX1035"/>
          <cell r="BY1035"/>
          <cell r="BZ1035"/>
          <cell r="CA1035"/>
          <cell r="CB1035"/>
          <cell r="CC1035"/>
          <cell r="CD1035"/>
          <cell r="CE1035"/>
          <cell r="CF1035"/>
          <cell r="CG1035"/>
          <cell r="CH1035"/>
          <cell r="CI1035"/>
          <cell r="CJ1035"/>
          <cell r="CK1035"/>
          <cell r="CL1035"/>
          <cell r="CM1035"/>
          <cell r="CN1035"/>
          <cell r="CO1035"/>
          <cell r="CP1035"/>
          <cell r="CQ1035"/>
          <cell r="CR1035"/>
          <cell r="CS1035"/>
          <cell r="CT1035"/>
          <cell r="CU1035"/>
          <cell r="CV1035"/>
          <cell r="CW1035"/>
          <cell r="CX1035"/>
          <cell r="CY1035"/>
          <cell r="CZ1035"/>
          <cell r="DA1035"/>
          <cell r="DB1035"/>
          <cell r="DC1035"/>
          <cell r="DD1035"/>
          <cell r="DE1035"/>
          <cell r="DF1035"/>
          <cell r="DG1035"/>
          <cell r="DH1035"/>
          <cell r="DI1035"/>
          <cell r="DJ1035"/>
          <cell r="DK1035"/>
          <cell r="DL1035"/>
          <cell r="DM1035"/>
          <cell r="DN1035"/>
          <cell r="DO1035"/>
          <cell r="DP1035"/>
          <cell r="DQ1035"/>
          <cell r="DR1035"/>
          <cell r="DS1035"/>
          <cell r="DT1035"/>
          <cell r="DU1035"/>
          <cell r="DV1035"/>
          <cell r="DW1035"/>
          <cell r="DX1035"/>
          <cell r="DY1035"/>
          <cell r="DZ1035"/>
          <cell r="EA1035"/>
          <cell r="EB1035"/>
          <cell r="EC1035"/>
          <cell r="ED1035"/>
          <cell r="EE1035"/>
          <cell r="EF1035"/>
          <cell r="EG1035"/>
          <cell r="EH1035"/>
          <cell r="EI1035"/>
          <cell r="EJ1035"/>
          <cell r="EK1035"/>
          <cell r="EL1035"/>
          <cell r="EM1035"/>
          <cell r="EN1035"/>
          <cell r="EO1035"/>
          <cell r="EP1035"/>
          <cell r="EQ1035"/>
          <cell r="ER1035"/>
          <cell r="ES1035"/>
          <cell r="ET1035"/>
          <cell r="EU1035" t="str">
            <v>$ -</v>
          </cell>
          <cell r="EV1035"/>
          <cell r="EW1035"/>
          <cell r="EX1035"/>
          <cell r="EY1035"/>
          <cell r="EZ1035"/>
          <cell r="FA1035"/>
          <cell r="FB1035">
            <v>0</v>
          </cell>
          <cell r="FC1035" t="str">
            <v>#¡VALOR!</v>
          </cell>
          <cell r="FD1035">
            <v>0</v>
          </cell>
          <cell r="FE1035" t="str">
            <v>$ 0</v>
          </cell>
          <cell r="FF1035" t="str">
            <v>#¡VALOR!</v>
          </cell>
          <cell r="FG1035" t="str">
            <v>#¡VALOR!</v>
          </cell>
          <cell r="FH1035"/>
          <cell r="FI1035"/>
          <cell r="FJ1035" t="str">
            <v>#N/D</v>
          </cell>
          <cell r="FK1035" t="str">
            <v>#N/D</v>
          </cell>
          <cell r="FL1035" t="str">
            <v>$1.035</v>
          </cell>
          <cell r="FM1035" t="str">
            <v>#N/D</v>
          </cell>
          <cell r="FN1035" t="str">
            <v>#N/D</v>
          </cell>
          <cell r="FO1035" t="str">
            <v>#N/D</v>
          </cell>
          <cell r="FP1035" t="str">
            <v>#N/D</v>
          </cell>
          <cell r="FQ1035" t="str">
            <v>#¡REF!</v>
          </cell>
          <cell r="FR1035" t="str">
            <v>#N/D</v>
          </cell>
          <cell r="FS1035"/>
          <cell r="FT1035"/>
          <cell r="FU1035"/>
          <cell r="FV1035">
            <v>0</v>
          </cell>
          <cell r="FW1035" t="str">
            <v>#N/D</v>
          </cell>
          <cell r="FX1035"/>
          <cell r="FY1035"/>
          <cell r="FZ1035"/>
          <cell r="GA1035"/>
          <cell r="GB1035"/>
          <cell r="GC1035"/>
        </row>
        <row r="1036">
          <cell r="A1036"/>
          <cell r="B1036"/>
          <cell r="C1036">
            <v>2025</v>
          </cell>
          <cell r="D1036"/>
          <cell r="E1036"/>
          <cell r="F1036"/>
          <cell r="G1036"/>
          <cell r="H1036"/>
          <cell r="I1036"/>
          <cell r="J1036"/>
          <cell r="K1036"/>
          <cell r="L1036"/>
          <cell r="M1036"/>
          <cell r="N1036"/>
          <cell r="O1036"/>
          <cell r="P1036"/>
          <cell r="Q1036"/>
          <cell r="R1036"/>
          <cell r="S1036"/>
          <cell r="T1036"/>
          <cell r="U1036"/>
          <cell r="V1036"/>
          <cell r="W1036"/>
          <cell r="X1036"/>
          <cell r="Y1036"/>
          <cell r="Z1036"/>
          <cell r="AA1036"/>
          <cell r="AB1036"/>
          <cell r="AC1036"/>
          <cell r="AD1036"/>
          <cell r="AE1036"/>
          <cell r="AF1036"/>
          <cell r="AG1036"/>
          <cell r="AH1036"/>
          <cell r="AI1036"/>
          <cell r="AJ1036"/>
          <cell r="AK1036"/>
          <cell r="AL1036"/>
          <cell r="AM1036" t="str">
            <v>#¡VALOR!</v>
          </cell>
          <cell r="AN1036">
            <v>0</v>
          </cell>
          <cell r="AO1036"/>
          <cell r="AP1036"/>
          <cell r="AQ1036"/>
          <cell r="AR1036"/>
          <cell r="AS1036"/>
          <cell r="AT1036"/>
          <cell r="AU1036"/>
          <cell r="AV1036"/>
          <cell r="AW1036"/>
          <cell r="AX1036"/>
          <cell r="AY1036"/>
          <cell r="AZ1036"/>
          <cell r="BA1036"/>
          <cell r="BB1036"/>
          <cell r="BC1036"/>
          <cell r="BD1036"/>
          <cell r="BE1036"/>
          <cell r="BF1036"/>
          <cell r="BG1036"/>
          <cell r="BH1036"/>
          <cell r="BI1036"/>
          <cell r="BJ1036"/>
          <cell r="BK1036"/>
          <cell r="BL1036"/>
          <cell r="BM1036"/>
          <cell r="BN1036"/>
          <cell r="BO1036"/>
          <cell r="BP1036"/>
          <cell r="BQ1036"/>
          <cell r="BR1036"/>
          <cell r="BS1036"/>
          <cell r="BT1036"/>
          <cell r="BU1036"/>
          <cell r="BV1036"/>
          <cell r="BW1036"/>
          <cell r="BX1036"/>
          <cell r="BY1036"/>
          <cell r="BZ1036"/>
          <cell r="CA1036"/>
          <cell r="CB1036"/>
          <cell r="CC1036"/>
          <cell r="CD1036"/>
          <cell r="CE1036"/>
          <cell r="CF1036"/>
          <cell r="CG1036"/>
          <cell r="CH1036"/>
          <cell r="CI1036"/>
          <cell r="CJ1036"/>
          <cell r="CK1036"/>
          <cell r="CL1036"/>
          <cell r="CM1036"/>
          <cell r="CN1036"/>
          <cell r="CO1036"/>
          <cell r="CP1036"/>
          <cell r="CQ1036"/>
          <cell r="CR1036"/>
          <cell r="CS1036"/>
          <cell r="CT1036"/>
          <cell r="CU1036"/>
          <cell r="CV1036"/>
          <cell r="CW1036"/>
          <cell r="CX1036"/>
          <cell r="CY1036"/>
          <cell r="CZ1036"/>
          <cell r="DA1036"/>
          <cell r="DB1036"/>
          <cell r="DC1036"/>
          <cell r="DD1036"/>
          <cell r="DE1036"/>
          <cell r="DF1036"/>
          <cell r="DG1036"/>
          <cell r="DH1036"/>
          <cell r="DI1036"/>
          <cell r="DJ1036"/>
          <cell r="DK1036"/>
          <cell r="DL1036"/>
          <cell r="DM1036"/>
          <cell r="DN1036"/>
          <cell r="DO1036"/>
          <cell r="DP1036"/>
          <cell r="DQ1036"/>
          <cell r="DR1036"/>
          <cell r="DS1036"/>
          <cell r="DT1036"/>
          <cell r="DU1036"/>
          <cell r="DV1036"/>
          <cell r="DW1036"/>
          <cell r="DX1036"/>
          <cell r="DY1036"/>
          <cell r="DZ1036"/>
          <cell r="EA1036"/>
          <cell r="EB1036"/>
          <cell r="EC1036"/>
          <cell r="ED1036"/>
          <cell r="EE1036"/>
          <cell r="EF1036"/>
          <cell r="EG1036"/>
          <cell r="EH1036"/>
          <cell r="EI1036"/>
          <cell r="EJ1036"/>
          <cell r="EK1036"/>
          <cell r="EL1036"/>
          <cell r="EM1036"/>
          <cell r="EN1036"/>
          <cell r="EO1036"/>
          <cell r="EP1036"/>
          <cell r="EQ1036"/>
          <cell r="ER1036"/>
          <cell r="ES1036"/>
          <cell r="ET1036"/>
          <cell r="EU1036" t="str">
            <v>$ -</v>
          </cell>
          <cell r="EV1036"/>
          <cell r="EW1036"/>
          <cell r="EX1036"/>
          <cell r="EY1036"/>
          <cell r="EZ1036"/>
          <cell r="FA1036"/>
          <cell r="FB1036">
            <v>0</v>
          </cell>
          <cell r="FC1036" t="str">
            <v>#¡VALOR!</v>
          </cell>
          <cell r="FD1036">
            <v>0</v>
          </cell>
          <cell r="FE1036" t="str">
            <v>$ 0</v>
          </cell>
          <cell r="FF1036" t="str">
            <v>#¡VALOR!</v>
          </cell>
          <cell r="FG1036" t="str">
            <v>#¡VALOR!</v>
          </cell>
          <cell r="FH1036"/>
          <cell r="FI1036"/>
          <cell r="FJ1036" t="str">
            <v>#N/D</v>
          </cell>
          <cell r="FK1036" t="str">
            <v>#N/D</v>
          </cell>
          <cell r="FL1036" t="str">
            <v>$1.036</v>
          </cell>
          <cell r="FM1036" t="str">
            <v>#N/D</v>
          </cell>
          <cell r="FN1036" t="str">
            <v>#N/D</v>
          </cell>
          <cell r="FO1036" t="str">
            <v>#N/D</v>
          </cell>
          <cell r="FP1036" t="str">
            <v>#N/D</v>
          </cell>
          <cell r="FQ1036" t="str">
            <v>#¡REF!</v>
          </cell>
          <cell r="FR1036" t="str">
            <v>#N/D</v>
          </cell>
          <cell r="FS1036"/>
          <cell r="FT1036"/>
          <cell r="FU1036"/>
          <cell r="FV1036">
            <v>0</v>
          </cell>
          <cell r="FW1036" t="str">
            <v>#N/D</v>
          </cell>
          <cell r="FX1036"/>
          <cell r="FY1036"/>
          <cell r="FZ1036"/>
          <cell r="GA1036"/>
          <cell r="GB1036"/>
          <cell r="GC1036"/>
        </row>
        <row r="1037">
          <cell r="A1037"/>
          <cell r="B1037"/>
          <cell r="C1037">
            <v>2025</v>
          </cell>
          <cell r="D1037"/>
          <cell r="E1037"/>
          <cell r="F1037"/>
          <cell r="G1037"/>
          <cell r="H1037"/>
          <cell r="I1037"/>
          <cell r="J1037"/>
          <cell r="K1037"/>
          <cell r="L1037"/>
          <cell r="M1037"/>
          <cell r="N1037"/>
          <cell r="O1037"/>
          <cell r="P1037"/>
          <cell r="Q1037"/>
          <cell r="R1037"/>
          <cell r="S1037"/>
          <cell r="T1037"/>
          <cell r="U1037"/>
          <cell r="V1037"/>
          <cell r="W1037"/>
          <cell r="X1037"/>
          <cell r="Y1037"/>
          <cell r="Z1037"/>
          <cell r="AA1037"/>
          <cell r="AB1037"/>
          <cell r="AC1037"/>
          <cell r="AD1037"/>
          <cell r="AE1037"/>
          <cell r="AF1037"/>
          <cell r="AG1037"/>
          <cell r="AH1037"/>
          <cell r="AI1037"/>
          <cell r="AJ1037"/>
          <cell r="AK1037"/>
          <cell r="AL1037"/>
          <cell r="AM1037" t="str">
            <v>#¡VALOR!</v>
          </cell>
          <cell r="AN1037">
            <v>0</v>
          </cell>
          <cell r="AO1037"/>
          <cell r="AP1037"/>
          <cell r="AQ1037"/>
          <cell r="AR1037"/>
          <cell r="AS1037"/>
          <cell r="AT1037"/>
          <cell r="AU1037"/>
          <cell r="AV1037"/>
          <cell r="AW1037"/>
          <cell r="AX1037"/>
          <cell r="AY1037"/>
          <cell r="AZ1037"/>
          <cell r="BA1037"/>
          <cell r="BB1037"/>
          <cell r="BC1037"/>
          <cell r="BD1037"/>
          <cell r="BE1037"/>
          <cell r="BF1037"/>
          <cell r="BG1037"/>
          <cell r="BH1037"/>
          <cell r="BI1037"/>
          <cell r="BJ1037"/>
          <cell r="BK1037"/>
          <cell r="BL1037"/>
          <cell r="BM1037"/>
          <cell r="BN1037"/>
          <cell r="BO1037"/>
          <cell r="BP1037"/>
          <cell r="BQ1037"/>
          <cell r="BR1037"/>
          <cell r="BS1037"/>
          <cell r="BT1037"/>
          <cell r="BU1037"/>
          <cell r="BV1037"/>
          <cell r="BW1037"/>
          <cell r="BX1037"/>
          <cell r="BY1037"/>
          <cell r="BZ1037"/>
          <cell r="CA1037"/>
          <cell r="CB1037"/>
          <cell r="CC1037"/>
          <cell r="CD1037"/>
          <cell r="CE1037"/>
          <cell r="CF1037"/>
          <cell r="CG1037"/>
          <cell r="CH1037"/>
          <cell r="CI1037"/>
          <cell r="CJ1037"/>
          <cell r="CK1037"/>
          <cell r="CL1037"/>
          <cell r="CM1037"/>
          <cell r="CN1037"/>
          <cell r="CO1037"/>
          <cell r="CP1037"/>
          <cell r="CQ1037"/>
          <cell r="CR1037"/>
          <cell r="CS1037"/>
          <cell r="CT1037"/>
          <cell r="CU1037"/>
          <cell r="CV1037"/>
          <cell r="CW1037"/>
          <cell r="CX1037"/>
          <cell r="CY1037"/>
          <cell r="CZ1037"/>
          <cell r="DA1037"/>
          <cell r="DB1037"/>
          <cell r="DC1037"/>
          <cell r="DD1037"/>
          <cell r="DE1037"/>
          <cell r="DF1037"/>
          <cell r="DG1037"/>
          <cell r="DH1037"/>
          <cell r="DI1037"/>
          <cell r="DJ1037"/>
          <cell r="DK1037"/>
          <cell r="DL1037"/>
          <cell r="DM1037"/>
          <cell r="DN1037"/>
          <cell r="DO1037"/>
          <cell r="DP1037"/>
          <cell r="DQ1037"/>
          <cell r="DR1037"/>
          <cell r="DS1037"/>
          <cell r="DT1037"/>
          <cell r="DU1037"/>
          <cell r="DV1037"/>
          <cell r="DW1037"/>
          <cell r="DX1037"/>
          <cell r="DY1037"/>
          <cell r="DZ1037"/>
          <cell r="EA1037"/>
          <cell r="EB1037"/>
          <cell r="EC1037"/>
          <cell r="ED1037"/>
          <cell r="EE1037"/>
          <cell r="EF1037"/>
          <cell r="EG1037"/>
          <cell r="EH1037"/>
          <cell r="EI1037"/>
          <cell r="EJ1037"/>
          <cell r="EK1037"/>
          <cell r="EL1037"/>
          <cell r="EM1037"/>
          <cell r="EN1037"/>
          <cell r="EO1037"/>
          <cell r="EP1037"/>
          <cell r="EQ1037"/>
          <cell r="ER1037"/>
          <cell r="ES1037"/>
          <cell r="ET1037"/>
          <cell r="EU1037" t="str">
            <v>$ -</v>
          </cell>
          <cell r="EV1037"/>
          <cell r="EW1037"/>
          <cell r="EX1037"/>
          <cell r="EY1037"/>
          <cell r="EZ1037"/>
          <cell r="FA1037"/>
          <cell r="FB1037">
            <v>0</v>
          </cell>
          <cell r="FC1037" t="str">
            <v>#¡VALOR!</v>
          </cell>
          <cell r="FD1037">
            <v>0</v>
          </cell>
          <cell r="FE1037" t="str">
            <v>$ 0</v>
          </cell>
          <cell r="FF1037" t="str">
            <v>#¡VALOR!</v>
          </cell>
          <cell r="FG1037" t="str">
            <v>#¡VALOR!</v>
          </cell>
          <cell r="FH1037"/>
          <cell r="FI1037"/>
          <cell r="FJ1037" t="str">
            <v>#N/D</v>
          </cell>
          <cell r="FK1037" t="str">
            <v>#N/D</v>
          </cell>
          <cell r="FL1037" t="str">
            <v>$1.037</v>
          </cell>
          <cell r="FM1037" t="str">
            <v>#N/D</v>
          </cell>
          <cell r="FN1037" t="str">
            <v>#N/D</v>
          </cell>
          <cell r="FO1037" t="str">
            <v>#N/D</v>
          </cell>
          <cell r="FP1037" t="str">
            <v>#N/D</v>
          </cell>
          <cell r="FQ1037" t="str">
            <v>#¡REF!</v>
          </cell>
          <cell r="FR1037" t="str">
            <v>#N/D</v>
          </cell>
          <cell r="FS1037"/>
          <cell r="FT1037"/>
          <cell r="FU1037"/>
          <cell r="FV1037">
            <v>0</v>
          </cell>
          <cell r="FW1037" t="str">
            <v>#N/D</v>
          </cell>
          <cell r="FX1037"/>
          <cell r="FY1037"/>
          <cell r="FZ1037"/>
          <cell r="GA1037"/>
          <cell r="GB1037"/>
          <cell r="GC1037"/>
        </row>
        <row r="1038">
          <cell r="A1038"/>
          <cell r="B1038"/>
          <cell r="C1038">
            <v>2025</v>
          </cell>
          <cell r="D1038"/>
          <cell r="E1038"/>
          <cell r="F1038"/>
          <cell r="G1038"/>
          <cell r="H1038"/>
          <cell r="I1038"/>
          <cell r="J1038"/>
          <cell r="K1038"/>
          <cell r="L1038"/>
          <cell r="M1038"/>
          <cell r="N1038"/>
          <cell r="O1038"/>
          <cell r="P1038"/>
          <cell r="Q1038"/>
          <cell r="R1038"/>
          <cell r="S1038"/>
          <cell r="T1038"/>
          <cell r="U1038"/>
          <cell r="V1038"/>
          <cell r="W1038"/>
          <cell r="X1038"/>
          <cell r="Y1038"/>
          <cell r="Z1038"/>
          <cell r="AA1038"/>
          <cell r="AB1038"/>
          <cell r="AC1038"/>
          <cell r="AD1038"/>
          <cell r="AE1038"/>
          <cell r="AF1038"/>
          <cell r="AG1038"/>
          <cell r="AH1038"/>
          <cell r="AI1038"/>
          <cell r="AJ1038"/>
          <cell r="AK1038"/>
          <cell r="AL1038"/>
          <cell r="AM1038" t="str">
            <v>#¡VALOR!</v>
          </cell>
          <cell r="AN1038">
            <v>0</v>
          </cell>
          <cell r="AO1038"/>
          <cell r="AP1038"/>
          <cell r="AQ1038"/>
          <cell r="AR1038"/>
          <cell r="AS1038"/>
          <cell r="AT1038"/>
          <cell r="AU1038"/>
          <cell r="AV1038"/>
          <cell r="AW1038"/>
          <cell r="AX1038"/>
          <cell r="AY1038"/>
          <cell r="AZ1038"/>
          <cell r="BA1038"/>
          <cell r="BB1038"/>
          <cell r="BC1038"/>
          <cell r="BD1038"/>
          <cell r="BE1038"/>
          <cell r="BF1038"/>
          <cell r="BG1038"/>
          <cell r="BH1038"/>
          <cell r="BI1038"/>
          <cell r="BJ1038"/>
          <cell r="BK1038"/>
          <cell r="BL1038"/>
          <cell r="BM1038"/>
          <cell r="BN1038"/>
          <cell r="BO1038"/>
          <cell r="BP1038"/>
          <cell r="BQ1038"/>
          <cell r="BR1038"/>
          <cell r="BS1038"/>
          <cell r="BT1038"/>
          <cell r="BU1038"/>
          <cell r="BV1038"/>
          <cell r="BW1038"/>
          <cell r="BX1038"/>
          <cell r="BY1038"/>
          <cell r="BZ1038"/>
          <cell r="CA1038"/>
          <cell r="CB1038"/>
          <cell r="CC1038"/>
          <cell r="CD1038"/>
          <cell r="CE1038"/>
          <cell r="CF1038"/>
          <cell r="CG1038"/>
          <cell r="CH1038"/>
          <cell r="CI1038"/>
          <cell r="CJ1038"/>
          <cell r="CK1038"/>
          <cell r="CL1038"/>
          <cell r="CM1038"/>
          <cell r="CN1038"/>
          <cell r="CO1038"/>
          <cell r="CP1038"/>
          <cell r="CQ1038"/>
          <cell r="CR1038"/>
          <cell r="CS1038"/>
          <cell r="CT1038"/>
          <cell r="CU1038"/>
          <cell r="CV1038"/>
          <cell r="CW1038"/>
          <cell r="CX1038"/>
          <cell r="CY1038"/>
          <cell r="CZ1038"/>
          <cell r="DA1038"/>
          <cell r="DB1038"/>
          <cell r="DC1038"/>
          <cell r="DD1038"/>
          <cell r="DE1038"/>
          <cell r="DF1038"/>
          <cell r="DG1038"/>
          <cell r="DH1038"/>
          <cell r="DI1038"/>
          <cell r="DJ1038"/>
          <cell r="DK1038"/>
          <cell r="DL1038"/>
          <cell r="DM1038"/>
          <cell r="DN1038"/>
          <cell r="DO1038"/>
          <cell r="DP1038"/>
          <cell r="DQ1038"/>
          <cell r="DR1038"/>
          <cell r="DS1038"/>
          <cell r="DT1038"/>
          <cell r="DU1038"/>
          <cell r="DV1038"/>
          <cell r="DW1038"/>
          <cell r="DX1038"/>
          <cell r="DY1038"/>
          <cell r="DZ1038"/>
          <cell r="EA1038"/>
          <cell r="EB1038"/>
          <cell r="EC1038"/>
          <cell r="ED1038"/>
          <cell r="EE1038"/>
          <cell r="EF1038"/>
          <cell r="EG1038"/>
          <cell r="EH1038"/>
          <cell r="EI1038"/>
          <cell r="EJ1038"/>
          <cell r="EK1038"/>
          <cell r="EL1038"/>
          <cell r="EM1038"/>
          <cell r="EN1038"/>
          <cell r="EO1038"/>
          <cell r="EP1038"/>
          <cell r="EQ1038"/>
          <cell r="ER1038"/>
          <cell r="ES1038"/>
          <cell r="ET1038"/>
          <cell r="EU1038" t="str">
            <v>$ -</v>
          </cell>
          <cell r="EV1038"/>
          <cell r="EW1038"/>
          <cell r="EX1038"/>
          <cell r="EY1038"/>
          <cell r="EZ1038"/>
          <cell r="FA1038"/>
          <cell r="FB1038">
            <v>0</v>
          </cell>
          <cell r="FC1038" t="str">
            <v>#¡VALOR!</v>
          </cell>
          <cell r="FD1038">
            <v>0</v>
          </cell>
          <cell r="FE1038" t="str">
            <v>$ 0</v>
          </cell>
          <cell r="FF1038" t="str">
            <v>#¡VALOR!</v>
          </cell>
          <cell r="FG1038" t="str">
            <v>#¡VALOR!</v>
          </cell>
          <cell r="FH1038"/>
          <cell r="FI1038"/>
          <cell r="FJ1038" t="str">
            <v>#N/D</v>
          </cell>
          <cell r="FK1038" t="str">
            <v>#N/D</v>
          </cell>
          <cell r="FL1038" t="str">
            <v>$1.038</v>
          </cell>
          <cell r="FM1038" t="str">
            <v>#N/D</v>
          </cell>
          <cell r="FN1038" t="str">
            <v>#N/D</v>
          </cell>
          <cell r="FO1038" t="str">
            <v>#N/D</v>
          </cell>
          <cell r="FP1038" t="str">
            <v>#N/D</v>
          </cell>
          <cell r="FQ1038" t="str">
            <v>#¡REF!</v>
          </cell>
          <cell r="FR1038" t="str">
            <v>#N/D</v>
          </cell>
          <cell r="FS1038"/>
          <cell r="FT1038"/>
          <cell r="FU1038"/>
          <cell r="FV1038">
            <v>0</v>
          </cell>
          <cell r="FW1038" t="str">
            <v>#N/D</v>
          </cell>
          <cell r="FX1038"/>
          <cell r="FY1038"/>
          <cell r="FZ1038"/>
          <cell r="GA1038"/>
          <cell r="GB1038"/>
          <cell r="GC1038"/>
        </row>
        <row r="1039">
          <cell r="A1039"/>
          <cell r="B1039"/>
          <cell r="C1039">
            <v>2025</v>
          </cell>
          <cell r="D1039"/>
          <cell r="E1039"/>
          <cell r="F1039"/>
          <cell r="G1039"/>
          <cell r="H1039"/>
          <cell r="I1039"/>
          <cell r="J1039"/>
          <cell r="K1039"/>
          <cell r="L1039"/>
          <cell r="M1039"/>
          <cell r="N1039"/>
          <cell r="O1039"/>
          <cell r="P1039"/>
          <cell r="Q1039"/>
          <cell r="R1039"/>
          <cell r="S1039"/>
          <cell r="T1039"/>
          <cell r="U1039"/>
          <cell r="V1039"/>
          <cell r="W1039"/>
          <cell r="X1039"/>
          <cell r="Y1039"/>
          <cell r="Z1039"/>
          <cell r="AA1039"/>
          <cell r="AB1039"/>
          <cell r="AC1039"/>
          <cell r="AD1039"/>
          <cell r="AE1039"/>
          <cell r="AF1039"/>
          <cell r="AG1039"/>
          <cell r="AH1039"/>
          <cell r="AI1039"/>
          <cell r="AJ1039"/>
          <cell r="AK1039"/>
          <cell r="AL1039"/>
          <cell r="AM1039" t="str">
            <v>#¡VALOR!</v>
          </cell>
          <cell r="AN1039">
            <v>0</v>
          </cell>
          <cell r="AO1039"/>
          <cell r="AP1039"/>
          <cell r="AQ1039"/>
          <cell r="AR1039"/>
          <cell r="AS1039"/>
          <cell r="AT1039"/>
          <cell r="AU1039"/>
          <cell r="AV1039"/>
          <cell r="AW1039"/>
          <cell r="AX1039"/>
          <cell r="AY1039"/>
          <cell r="AZ1039"/>
          <cell r="BA1039"/>
          <cell r="BB1039"/>
          <cell r="BC1039"/>
          <cell r="BD1039"/>
          <cell r="BE1039"/>
          <cell r="BF1039"/>
          <cell r="BG1039"/>
          <cell r="BH1039"/>
          <cell r="BI1039"/>
          <cell r="BJ1039"/>
          <cell r="BK1039"/>
          <cell r="BL1039"/>
          <cell r="BM1039"/>
          <cell r="BN1039"/>
          <cell r="BO1039"/>
          <cell r="BP1039"/>
          <cell r="BQ1039"/>
          <cell r="BR1039"/>
          <cell r="BS1039"/>
          <cell r="BT1039"/>
          <cell r="BU1039"/>
          <cell r="BV1039"/>
          <cell r="BW1039"/>
          <cell r="BX1039"/>
          <cell r="BY1039"/>
          <cell r="BZ1039"/>
          <cell r="CA1039"/>
          <cell r="CB1039"/>
          <cell r="CC1039"/>
          <cell r="CD1039"/>
          <cell r="CE1039"/>
          <cell r="CF1039"/>
          <cell r="CG1039"/>
          <cell r="CH1039"/>
          <cell r="CI1039"/>
          <cell r="CJ1039"/>
          <cell r="CK1039"/>
          <cell r="CL1039"/>
          <cell r="CM1039"/>
          <cell r="CN1039"/>
          <cell r="CO1039"/>
          <cell r="CP1039"/>
          <cell r="CQ1039"/>
          <cell r="CR1039"/>
          <cell r="CS1039"/>
          <cell r="CT1039"/>
          <cell r="CU1039"/>
          <cell r="CV1039"/>
          <cell r="CW1039"/>
          <cell r="CX1039"/>
          <cell r="CY1039"/>
          <cell r="CZ1039"/>
          <cell r="DA1039"/>
          <cell r="DB1039"/>
          <cell r="DC1039"/>
          <cell r="DD1039"/>
          <cell r="DE1039"/>
          <cell r="DF1039"/>
          <cell r="DG1039"/>
          <cell r="DH1039"/>
          <cell r="DI1039"/>
          <cell r="DJ1039"/>
          <cell r="DK1039"/>
          <cell r="DL1039"/>
          <cell r="DM1039"/>
          <cell r="DN1039"/>
          <cell r="DO1039"/>
          <cell r="DP1039"/>
          <cell r="DQ1039"/>
          <cell r="DR1039"/>
          <cell r="DS1039"/>
          <cell r="DT1039"/>
          <cell r="DU1039"/>
          <cell r="DV1039"/>
          <cell r="DW1039"/>
          <cell r="DX1039"/>
          <cell r="DY1039"/>
          <cell r="DZ1039"/>
          <cell r="EA1039"/>
          <cell r="EB1039"/>
          <cell r="EC1039"/>
          <cell r="ED1039"/>
          <cell r="EE1039"/>
          <cell r="EF1039"/>
          <cell r="EG1039"/>
          <cell r="EH1039"/>
          <cell r="EI1039"/>
          <cell r="EJ1039"/>
          <cell r="EK1039"/>
          <cell r="EL1039"/>
          <cell r="EM1039"/>
          <cell r="EN1039"/>
          <cell r="EO1039"/>
          <cell r="EP1039"/>
          <cell r="EQ1039"/>
          <cell r="ER1039"/>
          <cell r="ES1039"/>
          <cell r="ET1039"/>
          <cell r="EU1039" t="str">
            <v>$ -</v>
          </cell>
          <cell r="EV1039"/>
          <cell r="EW1039"/>
          <cell r="EX1039"/>
          <cell r="EY1039"/>
          <cell r="EZ1039"/>
          <cell r="FA1039"/>
          <cell r="FB1039">
            <v>0</v>
          </cell>
          <cell r="FC1039" t="str">
            <v>#¡VALOR!</v>
          </cell>
          <cell r="FD1039">
            <v>0</v>
          </cell>
          <cell r="FE1039" t="str">
            <v>$ 0</v>
          </cell>
          <cell r="FF1039" t="str">
            <v>#¡VALOR!</v>
          </cell>
          <cell r="FG1039" t="str">
            <v>#¡VALOR!</v>
          </cell>
          <cell r="FH1039"/>
          <cell r="FI1039"/>
          <cell r="FJ1039" t="str">
            <v>#N/D</v>
          </cell>
          <cell r="FK1039" t="str">
            <v>#N/D</v>
          </cell>
          <cell r="FL1039" t="str">
            <v>$1.039</v>
          </cell>
          <cell r="FM1039" t="str">
            <v>#N/D</v>
          </cell>
          <cell r="FN1039" t="str">
            <v>#N/D</v>
          </cell>
          <cell r="FO1039" t="str">
            <v>#N/D</v>
          </cell>
          <cell r="FP1039" t="str">
            <v>#N/D</v>
          </cell>
          <cell r="FQ1039" t="str">
            <v>#¡REF!</v>
          </cell>
          <cell r="FR1039" t="str">
            <v>#N/D</v>
          </cell>
          <cell r="FS1039"/>
          <cell r="FT1039"/>
          <cell r="FU1039"/>
          <cell r="FV1039">
            <v>0</v>
          </cell>
          <cell r="FW1039" t="str">
            <v>#N/D</v>
          </cell>
          <cell r="FX1039"/>
          <cell r="FY1039"/>
          <cell r="FZ1039"/>
          <cell r="GA1039"/>
          <cell r="GB1039"/>
          <cell r="GC1039"/>
        </row>
        <row r="1040">
          <cell r="A1040"/>
          <cell r="B1040"/>
          <cell r="C1040">
            <v>2025</v>
          </cell>
          <cell r="D1040"/>
          <cell r="E1040"/>
          <cell r="F1040"/>
          <cell r="G1040"/>
          <cell r="H1040"/>
          <cell r="I1040"/>
          <cell r="J1040"/>
          <cell r="K1040"/>
          <cell r="L1040"/>
          <cell r="M1040"/>
          <cell r="N1040"/>
          <cell r="O1040"/>
          <cell r="P1040"/>
          <cell r="Q1040"/>
          <cell r="R1040"/>
          <cell r="S1040"/>
          <cell r="T1040"/>
          <cell r="U1040"/>
          <cell r="V1040"/>
          <cell r="W1040"/>
          <cell r="X1040"/>
          <cell r="Y1040"/>
          <cell r="Z1040"/>
          <cell r="AA1040"/>
          <cell r="AB1040"/>
          <cell r="AC1040"/>
          <cell r="AD1040"/>
          <cell r="AE1040"/>
          <cell r="AF1040"/>
          <cell r="AG1040"/>
          <cell r="AH1040"/>
          <cell r="AI1040"/>
          <cell r="AJ1040"/>
          <cell r="AK1040"/>
          <cell r="AL1040"/>
          <cell r="AM1040" t="str">
            <v>#¡VALOR!</v>
          </cell>
          <cell r="AN1040">
            <v>0</v>
          </cell>
          <cell r="AO1040"/>
          <cell r="AP1040"/>
          <cell r="AQ1040"/>
          <cell r="AR1040"/>
          <cell r="AS1040"/>
          <cell r="AT1040"/>
          <cell r="AU1040"/>
          <cell r="AV1040"/>
          <cell r="AW1040"/>
          <cell r="AX1040"/>
          <cell r="AY1040"/>
          <cell r="AZ1040"/>
          <cell r="BA1040"/>
          <cell r="BB1040"/>
          <cell r="BC1040"/>
          <cell r="BD1040"/>
          <cell r="BE1040"/>
          <cell r="BF1040"/>
          <cell r="BG1040"/>
          <cell r="BH1040"/>
          <cell r="BI1040"/>
          <cell r="BJ1040"/>
          <cell r="BK1040"/>
          <cell r="BL1040"/>
          <cell r="BM1040"/>
          <cell r="BN1040"/>
          <cell r="BO1040"/>
          <cell r="BP1040"/>
          <cell r="BQ1040"/>
          <cell r="BR1040"/>
          <cell r="BS1040"/>
          <cell r="BT1040"/>
          <cell r="BU1040"/>
          <cell r="BV1040"/>
          <cell r="BW1040"/>
          <cell r="BX1040"/>
          <cell r="BY1040"/>
          <cell r="BZ1040"/>
          <cell r="CA1040"/>
          <cell r="CB1040"/>
          <cell r="CC1040"/>
          <cell r="CD1040"/>
          <cell r="CE1040"/>
          <cell r="CF1040"/>
          <cell r="CG1040"/>
          <cell r="CH1040"/>
          <cell r="CI1040"/>
          <cell r="CJ1040"/>
          <cell r="CK1040"/>
          <cell r="CL1040"/>
          <cell r="CM1040"/>
          <cell r="CN1040"/>
          <cell r="CO1040"/>
          <cell r="CP1040"/>
          <cell r="CQ1040"/>
          <cell r="CR1040"/>
          <cell r="CS1040"/>
          <cell r="CT1040"/>
          <cell r="CU1040"/>
          <cell r="CV1040"/>
          <cell r="CW1040"/>
          <cell r="CX1040"/>
          <cell r="CY1040"/>
          <cell r="CZ1040"/>
          <cell r="DA1040"/>
          <cell r="DB1040"/>
          <cell r="DC1040"/>
          <cell r="DD1040"/>
          <cell r="DE1040"/>
          <cell r="DF1040"/>
          <cell r="DG1040"/>
          <cell r="DH1040"/>
          <cell r="DI1040"/>
          <cell r="DJ1040"/>
          <cell r="DK1040"/>
          <cell r="DL1040"/>
          <cell r="DM1040"/>
          <cell r="DN1040"/>
          <cell r="DO1040"/>
          <cell r="DP1040"/>
          <cell r="DQ1040"/>
          <cell r="DR1040"/>
          <cell r="DS1040"/>
          <cell r="DT1040"/>
          <cell r="DU1040"/>
          <cell r="DV1040"/>
          <cell r="DW1040"/>
          <cell r="DX1040"/>
          <cell r="DY1040"/>
          <cell r="DZ1040"/>
          <cell r="EA1040"/>
          <cell r="EB1040"/>
          <cell r="EC1040"/>
          <cell r="ED1040"/>
          <cell r="EE1040"/>
          <cell r="EF1040"/>
          <cell r="EG1040"/>
          <cell r="EH1040"/>
          <cell r="EI1040"/>
          <cell r="EJ1040"/>
          <cell r="EK1040"/>
          <cell r="EL1040"/>
          <cell r="EM1040"/>
          <cell r="EN1040"/>
          <cell r="EO1040"/>
          <cell r="EP1040"/>
          <cell r="EQ1040"/>
          <cell r="ER1040"/>
          <cell r="ES1040"/>
          <cell r="ET1040"/>
          <cell r="EU1040" t="str">
            <v>$ -</v>
          </cell>
          <cell r="EV1040"/>
          <cell r="EW1040"/>
          <cell r="EX1040"/>
          <cell r="EY1040"/>
          <cell r="EZ1040"/>
          <cell r="FA1040"/>
          <cell r="FB1040">
            <v>0</v>
          </cell>
          <cell r="FC1040" t="str">
            <v>#¡VALOR!</v>
          </cell>
          <cell r="FD1040">
            <v>0</v>
          </cell>
          <cell r="FE1040" t="str">
            <v>$ 0</v>
          </cell>
          <cell r="FF1040" t="str">
            <v>#¡VALOR!</v>
          </cell>
          <cell r="FG1040" t="str">
            <v>#¡VALOR!</v>
          </cell>
          <cell r="FH1040"/>
          <cell r="FI1040"/>
          <cell r="FJ1040" t="str">
            <v>#N/D</v>
          </cell>
          <cell r="FK1040" t="str">
            <v>#N/D</v>
          </cell>
          <cell r="FL1040" t="str">
            <v>$1.040</v>
          </cell>
          <cell r="FM1040" t="str">
            <v>#N/D</v>
          </cell>
          <cell r="FN1040" t="str">
            <v>#N/D</v>
          </cell>
          <cell r="FO1040" t="str">
            <v>#N/D</v>
          </cell>
          <cell r="FP1040" t="str">
            <v>#N/D</v>
          </cell>
          <cell r="FQ1040" t="str">
            <v>#¡REF!</v>
          </cell>
          <cell r="FR1040" t="str">
            <v>#N/D</v>
          </cell>
          <cell r="FS1040"/>
          <cell r="FT1040"/>
          <cell r="FU1040"/>
          <cell r="FV1040">
            <v>0</v>
          </cell>
          <cell r="FW1040" t="str">
            <v>#N/D</v>
          </cell>
          <cell r="FX1040"/>
          <cell r="FY1040"/>
          <cell r="FZ1040"/>
          <cell r="GA1040"/>
          <cell r="GB1040"/>
          <cell r="GC1040"/>
        </row>
        <row r="1041">
          <cell r="A1041"/>
          <cell r="B1041"/>
          <cell r="C1041">
            <v>2025</v>
          </cell>
          <cell r="D1041"/>
          <cell r="E1041"/>
          <cell r="F1041"/>
          <cell r="G1041"/>
          <cell r="H1041"/>
          <cell r="I1041"/>
          <cell r="J1041"/>
          <cell r="K1041"/>
          <cell r="L1041"/>
          <cell r="M1041"/>
          <cell r="N1041"/>
          <cell r="O1041"/>
          <cell r="P1041"/>
          <cell r="Q1041"/>
          <cell r="R1041"/>
          <cell r="S1041"/>
          <cell r="T1041"/>
          <cell r="U1041"/>
          <cell r="V1041"/>
          <cell r="W1041"/>
          <cell r="X1041"/>
          <cell r="Y1041"/>
          <cell r="Z1041"/>
          <cell r="AA1041"/>
          <cell r="AB1041"/>
          <cell r="AC1041"/>
          <cell r="AD1041"/>
          <cell r="AE1041"/>
          <cell r="AF1041"/>
          <cell r="AG1041"/>
          <cell r="AH1041"/>
          <cell r="AI1041"/>
          <cell r="AJ1041"/>
          <cell r="AK1041"/>
          <cell r="AL1041"/>
          <cell r="AM1041" t="str">
            <v>#¡VALOR!</v>
          </cell>
          <cell r="AN1041">
            <v>0</v>
          </cell>
          <cell r="AO1041"/>
          <cell r="AP1041"/>
          <cell r="AQ1041"/>
          <cell r="AR1041"/>
          <cell r="AS1041"/>
          <cell r="AT1041"/>
          <cell r="AU1041"/>
          <cell r="AV1041"/>
          <cell r="AW1041"/>
          <cell r="AX1041"/>
          <cell r="AY1041"/>
          <cell r="AZ1041"/>
          <cell r="BA1041"/>
          <cell r="BB1041"/>
          <cell r="BC1041"/>
          <cell r="BD1041"/>
          <cell r="BE1041"/>
          <cell r="BF1041"/>
          <cell r="BG1041"/>
          <cell r="BH1041"/>
          <cell r="BI1041"/>
          <cell r="BJ1041"/>
          <cell r="BK1041"/>
          <cell r="BL1041"/>
          <cell r="BM1041"/>
          <cell r="BN1041"/>
          <cell r="BO1041"/>
          <cell r="BP1041"/>
          <cell r="BQ1041"/>
          <cell r="BR1041"/>
          <cell r="BS1041"/>
          <cell r="BT1041"/>
          <cell r="BU1041"/>
          <cell r="BV1041"/>
          <cell r="BW1041"/>
          <cell r="BX1041"/>
          <cell r="BY1041"/>
          <cell r="BZ1041"/>
          <cell r="CA1041"/>
          <cell r="CB1041"/>
          <cell r="CC1041"/>
          <cell r="CD1041"/>
          <cell r="CE1041"/>
          <cell r="CF1041"/>
          <cell r="CG1041"/>
          <cell r="CH1041"/>
          <cell r="CI1041"/>
          <cell r="CJ1041"/>
          <cell r="CK1041"/>
          <cell r="CL1041"/>
          <cell r="CM1041"/>
          <cell r="CN1041"/>
          <cell r="CO1041"/>
          <cell r="CP1041"/>
          <cell r="CQ1041"/>
          <cell r="CR1041"/>
          <cell r="CS1041"/>
          <cell r="CT1041"/>
          <cell r="CU1041"/>
          <cell r="CV1041"/>
          <cell r="CW1041"/>
          <cell r="CX1041"/>
          <cell r="CY1041"/>
          <cell r="CZ1041"/>
          <cell r="DA1041"/>
          <cell r="DB1041"/>
          <cell r="DC1041"/>
          <cell r="DD1041"/>
          <cell r="DE1041"/>
          <cell r="DF1041"/>
          <cell r="DG1041"/>
          <cell r="DH1041"/>
          <cell r="DI1041"/>
          <cell r="DJ1041"/>
          <cell r="DK1041"/>
          <cell r="DL1041"/>
          <cell r="DM1041"/>
          <cell r="DN1041"/>
          <cell r="DO1041"/>
          <cell r="DP1041"/>
          <cell r="DQ1041"/>
          <cell r="DR1041"/>
          <cell r="DS1041"/>
          <cell r="DT1041"/>
          <cell r="DU1041"/>
          <cell r="DV1041"/>
          <cell r="DW1041"/>
          <cell r="DX1041"/>
          <cell r="DY1041"/>
          <cell r="DZ1041"/>
          <cell r="EA1041"/>
          <cell r="EB1041"/>
          <cell r="EC1041"/>
          <cell r="ED1041"/>
          <cell r="EE1041"/>
          <cell r="EF1041"/>
          <cell r="EG1041"/>
          <cell r="EH1041"/>
          <cell r="EI1041"/>
          <cell r="EJ1041"/>
          <cell r="EK1041"/>
          <cell r="EL1041"/>
          <cell r="EM1041"/>
          <cell r="EN1041"/>
          <cell r="EO1041"/>
          <cell r="EP1041"/>
          <cell r="EQ1041"/>
          <cell r="ER1041"/>
          <cell r="ES1041"/>
          <cell r="ET1041"/>
          <cell r="EU1041" t="str">
            <v>$ -</v>
          </cell>
          <cell r="EV1041"/>
          <cell r="EW1041"/>
          <cell r="EX1041"/>
          <cell r="EY1041"/>
          <cell r="EZ1041"/>
          <cell r="FA1041"/>
          <cell r="FB1041">
            <v>0</v>
          </cell>
          <cell r="FC1041" t="str">
            <v>#¡VALOR!</v>
          </cell>
          <cell r="FD1041">
            <v>0</v>
          </cell>
          <cell r="FE1041" t="str">
            <v>$ 0</v>
          </cell>
          <cell r="FF1041" t="str">
            <v>#¡VALOR!</v>
          </cell>
          <cell r="FG1041" t="str">
            <v>#¡VALOR!</v>
          </cell>
          <cell r="FH1041"/>
          <cell r="FI1041"/>
          <cell r="FJ1041" t="str">
            <v>#N/D</v>
          </cell>
          <cell r="FK1041" t="str">
            <v>#N/D</v>
          </cell>
          <cell r="FL1041" t="str">
            <v>$1.041</v>
          </cell>
          <cell r="FM1041" t="str">
            <v>#N/D</v>
          </cell>
          <cell r="FN1041" t="str">
            <v>#N/D</v>
          </cell>
          <cell r="FO1041" t="str">
            <v>#N/D</v>
          </cell>
          <cell r="FP1041" t="str">
            <v>#N/D</v>
          </cell>
          <cell r="FQ1041" t="str">
            <v>#¡REF!</v>
          </cell>
          <cell r="FR1041" t="str">
            <v>#N/D</v>
          </cell>
          <cell r="FS1041"/>
          <cell r="FT1041"/>
          <cell r="FU1041"/>
          <cell r="FV1041">
            <v>0</v>
          </cell>
          <cell r="FW1041" t="str">
            <v>#N/D</v>
          </cell>
          <cell r="FX1041"/>
          <cell r="FY1041"/>
          <cell r="FZ1041"/>
          <cell r="GA1041"/>
          <cell r="GB1041"/>
          <cell r="GC1041"/>
        </row>
        <row r="1042">
          <cell r="A1042"/>
          <cell r="B1042"/>
          <cell r="C1042">
            <v>2025</v>
          </cell>
          <cell r="D1042"/>
          <cell r="E1042"/>
          <cell r="F1042"/>
          <cell r="G1042"/>
          <cell r="H1042"/>
          <cell r="I1042"/>
          <cell r="J1042"/>
          <cell r="K1042"/>
          <cell r="L1042"/>
          <cell r="M1042"/>
          <cell r="N1042"/>
          <cell r="O1042"/>
          <cell r="P1042"/>
          <cell r="Q1042"/>
          <cell r="R1042"/>
          <cell r="S1042"/>
          <cell r="T1042"/>
          <cell r="U1042"/>
          <cell r="V1042"/>
          <cell r="W1042"/>
          <cell r="X1042"/>
          <cell r="Y1042"/>
          <cell r="Z1042"/>
          <cell r="AA1042"/>
          <cell r="AB1042"/>
          <cell r="AC1042"/>
          <cell r="AD1042"/>
          <cell r="AE1042"/>
          <cell r="AF1042"/>
          <cell r="AG1042"/>
          <cell r="AH1042"/>
          <cell r="AI1042"/>
          <cell r="AJ1042"/>
          <cell r="AK1042"/>
          <cell r="AL1042"/>
          <cell r="AM1042" t="str">
            <v>#¡VALOR!</v>
          </cell>
          <cell r="AN1042">
            <v>0</v>
          </cell>
          <cell r="AO1042"/>
          <cell r="AP1042"/>
          <cell r="AQ1042"/>
          <cell r="AR1042"/>
          <cell r="AS1042"/>
          <cell r="AT1042"/>
          <cell r="AU1042"/>
          <cell r="AV1042"/>
          <cell r="AW1042"/>
          <cell r="AX1042"/>
          <cell r="AY1042"/>
          <cell r="AZ1042"/>
          <cell r="BA1042"/>
          <cell r="BB1042"/>
          <cell r="BC1042"/>
          <cell r="BD1042"/>
          <cell r="BE1042"/>
          <cell r="BF1042"/>
          <cell r="BG1042"/>
          <cell r="BH1042"/>
          <cell r="BI1042"/>
          <cell r="BJ1042"/>
          <cell r="BK1042"/>
          <cell r="BL1042"/>
          <cell r="BM1042"/>
          <cell r="BN1042"/>
          <cell r="BO1042"/>
          <cell r="BP1042"/>
          <cell r="BQ1042"/>
          <cell r="BR1042"/>
          <cell r="BS1042"/>
          <cell r="BT1042"/>
          <cell r="BU1042"/>
          <cell r="BV1042"/>
          <cell r="BW1042"/>
          <cell r="BX1042"/>
          <cell r="BY1042"/>
          <cell r="BZ1042"/>
          <cell r="CA1042"/>
          <cell r="CB1042"/>
          <cell r="CC1042"/>
          <cell r="CD1042"/>
          <cell r="CE1042"/>
          <cell r="CF1042"/>
          <cell r="CG1042"/>
          <cell r="CH1042"/>
          <cell r="CI1042"/>
          <cell r="CJ1042"/>
          <cell r="CK1042"/>
          <cell r="CL1042"/>
          <cell r="CM1042"/>
          <cell r="CN1042"/>
          <cell r="CO1042"/>
          <cell r="CP1042"/>
          <cell r="CQ1042"/>
          <cell r="CR1042"/>
          <cell r="CS1042"/>
          <cell r="CT1042"/>
          <cell r="CU1042"/>
          <cell r="CV1042"/>
          <cell r="CW1042"/>
          <cell r="CX1042"/>
          <cell r="CY1042"/>
          <cell r="CZ1042"/>
          <cell r="DA1042"/>
          <cell r="DB1042"/>
          <cell r="DC1042"/>
          <cell r="DD1042"/>
          <cell r="DE1042"/>
          <cell r="DF1042"/>
          <cell r="DG1042"/>
          <cell r="DH1042"/>
          <cell r="DI1042"/>
          <cell r="DJ1042"/>
          <cell r="DK1042"/>
          <cell r="DL1042"/>
          <cell r="DM1042"/>
          <cell r="DN1042"/>
          <cell r="DO1042"/>
          <cell r="DP1042"/>
          <cell r="DQ1042"/>
          <cell r="DR1042"/>
          <cell r="DS1042"/>
          <cell r="DT1042"/>
          <cell r="DU1042"/>
          <cell r="DV1042"/>
          <cell r="DW1042"/>
          <cell r="DX1042"/>
          <cell r="DY1042"/>
          <cell r="DZ1042"/>
          <cell r="EA1042"/>
          <cell r="EB1042"/>
          <cell r="EC1042"/>
          <cell r="ED1042"/>
          <cell r="EE1042"/>
          <cell r="EF1042"/>
          <cell r="EG1042"/>
          <cell r="EH1042"/>
          <cell r="EI1042"/>
          <cell r="EJ1042"/>
          <cell r="EK1042"/>
          <cell r="EL1042"/>
          <cell r="EM1042"/>
          <cell r="EN1042"/>
          <cell r="EO1042"/>
          <cell r="EP1042"/>
          <cell r="EQ1042"/>
          <cell r="ER1042"/>
          <cell r="ES1042"/>
          <cell r="ET1042"/>
          <cell r="EU1042" t="str">
            <v>$ -</v>
          </cell>
          <cell r="EV1042"/>
          <cell r="EW1042"/>
          <cell r="EX1042"/>
          <cell r="EY1042"/>
          <cell r="EZ1042"/>
          <cell r="FA1042"/>
          <cell r="FB1042">
            <v>0</v>
          </cell>
          <cell r="FC1042" t="str">
            <v>#¡VALOR!</v>
          </cell>
          <cell r="FD1042">
            <v>0</v>
          </cell>
          <cell r="FE1042" t="str">
            <v>$ 0</v>
          </cell>
          <cell r="FF1042" t="str">
            <v>#¡VALOR!</v>
          </cell>
          <cell r="FG1042" t="str">
            <v>#¡VALOR!</v>
          </cell>
          <cell r="FH1042"/>
          <cell r="FI1042"/>
          <cell r="FJ1042" t="str">
            <v>#N/D</v>
          </cell>
          <cell r="FK1042" t="str">
            <v>#N/D</v>
          </cell>
          <cell r="FL1042" t="str">
            <v>$1.042</v>
          </cell>
          <cell r="FM1042" t="str">
            <v>#N/D</v>
          </cell>
          <cell r="FN1042" t="str">
            <v>#N/D</v>
          </cell>
          <cell r="FO1042" t="str">
            <v>#N/D</v>
          </cell>
          <cell r="FP1042" t="str">
            <v>#N/D</v>
          </cell>
          <cell r="FQ1042" t="str">
            <v>#¡REF!</v>
          </cell>
          <cell r="FR1042" t="str">
            <v>#N/D</v>
          </cell>
          <cell r="FS1042"/>
          <cell r="FT1042"/>
          <cell r="FU1042"/>
          <cell r="FV1042">
            <v>0</v>
          </cell>
          <cell r="FW1042" t="str">
            <v>#N/D</v>
          </cell>
          <cell r="FX1042"/>
          <cell r="FY1042"/>
          <cell r="FZ1042"/>
          <cell r="GA1042"/>
          <cell r="GB1042"/>
          <cell r="GC1042"/>
        </row>
        <row r="1043">
          <cell r="A1043"/>
          <cell r="B1043"/>
          <cell r="C1043">
            <v>2025</v>
          </cell>
          <cell r="D1043"/>
          <cell r="E1043"/>
          <cell r="F1043"/>
          <cell r="G1043"/>
          <cell r="H1043"/>
          <cell r="I1043"/>
          <cell r="J1043"/>
          <cell r="K1043"/>
          <cell r="L1043"/>
          <cell r="M1043"/>
          <cell r="N1043"/>
          <cell r="O1043"/>
          <cell r="P1043"/>
          <cell r="Q1043"/>
          <cell r="R1043"/>
          <cell r="S1043"/>
          <cell r="T1043"/>
          <cell r="U1043"/>
          <cell r="V1043"/>
          <cell r="W1043"/>
          <cell r="X1043"/>
          <cell r="Y1043"/>
          <cell r="Z1043"/>
          <cell r="AA1043"/>
          <cell r="AB1043"/>
          <cell r="AC1043"/>
          <cell r="AD1043"/>
          <cell r="AE1043"/>
          <cell r="AF1043"/>
          <cell r="AG1043"/>
          <cell r="AH1043"/>
          <cell r="AI1043"/>
          <cell r="AJ1043"/>
          <cell r="AK1043"/>
          <cell r="AL1043"/>
          <cell r="AM1043" t="str">
            <v>#¡VALOR!</v>
          </cell>
          <cell r="AN1043">
            <v>0</v>
          </cell>
          <cell r="AO1043"/>
          <cell r="AP1043"/>
          <cell r="AQ1043"/>
          <cell r="AR1043"/>
          <cell r="AS1043"/>
          <cell r="AT1043"/>
          <cell r="AU1043"/>
          <cell r="AV1043"/>
          <cell r="AW1043"/>
          <cell r="AX1043"/>
          <cell r="AY1043"/>
          <cell r="AZ1043"/>
          <cell r="BA1043"/>
          <cell r="BB1043"/>
          <cell r="BC1043"/>
          <cell r="BD1043"/>
          <cell r="BE1043"/>
          <cell r="BF1043"/>
          <cell r="BG1043"/>
          <cell r="BH1043"/>
          <cell r="BI1043"/>
          <cell r="BJ1043"/>
          <cell r="BK1043"/>
          <cell r="BL1043"/>
          <cell r="BM1043"/>
          <cell r="BN1043"/>
          <cell r="BO1043"/>
          <cell r="BP1043"/>
          <cell r="BQ1043"/>
          <cell r="BR1043"/>
          <cell r="BS1043"/>
          <cell r="BT1043"/>
          <cell r="BU1043"/>
          <cell r="BV1043"/>
          <cell r="BW1043"/>
          <cell r="BX1043"/>
          <cell r="BY1043"/>
          <cell r="BZ1043"/>
          <cell r="CA1043"/>
          <cell r="CB1043"/>
          <cell r="CC1043"/>
          <cell r="CD1043"/>
          <cell r="CE1043"/>
          <cell r="CF1043"/>
          <cell r="CG1043"/>
          <cell r="CH1043"/>
          <cell r="CI1043"/>
          <cell r="CJ1043"/>
          <cell r="CK1043"/>
          <cell r="CL1043"/>
          <cell r="CM1043"/>
          <cell r="CN1043"/>
          <cell r="CO1043"/>
          <cell r="CP1043"/>
          <cell r="CQ1043"/>
          <cell r="CR1043"/>
          <cell r="CS1043"/>
          <cell r="CT1043"/>
          <cell r="CU1043"/>
          <cell r="CV1043"/>
          <cell r="CW1043"/>
          <cell r="CX1043"/>
          <cell r="CY1043"/>
          <cell r="CZ1043"/>
          <cell r="DA1043"/>
          <cell r="DB1043"/>
          <cell r="DC1043"/>
          <cell r="DD1043"/>
          <cell r="DE1043"/>
          <cell r="DF1043"/>
          <cell r="DG1043"/>
          <cell r="DH1043"/>
          <cell r="DI1043"/>
          <cell r="DJ1043"/>
          <cell r="DK1043"/>
          <cell r="DL1043"/>
          <cell r="DM1043"/>
          <cell r="DN1043"/>
          <cell r="DO1043"/>
          <cell r="DP1043"/>
          <cell r="DQ1043"/>
          <cell r="DR1043"/>
          <cell r="DS1043"/>
          <cell r="DT1043"/>
          <cell r="DU1043"/>
          <cell r="DV1043"/>
          <cell r="DW1043"/>
          <cell r="DX1043"/>
          <cell r="DY1043"/>
          <cell r="DZ1043"/>
          <cell r="EA1043"/>
          <cell r="EB1043"/>
          <cell r="EC1043"/>
          <cell r="ED1043"/>
          <cell r="EE1043"/>
          <cell r="EF1043"/>
          <cell r="EG1043"/>
          <cell r="EH1043"/>
          <cell r="EI1043"/>
          <cell r="EJ1043"/>
          <cell r="EK1043"/>
          <cell r="EL1043"/>
          <cell r="EM1043"/>
          <cell r="EN1043"/>
          <cell r="EO1043"/>
          <cell r="EP1043"/>
          <cell r="EQ1043"/>
          <cell r="ER1043"/>
          <cell r="ES1043"/>
          <cell r="ET1043"/>
          <cell r="EU1043" t="str">
            <v>$ -</v>
          </cell>
          <cell r="EV1043"/>
          <cell r="EW1043"/>
          <cell r="EX1043"/>
          <cell r="EY1043"/>
          <cell r="EZ1043"/>
          <cell r="FA1043"/>
          <cell r="FB1043">
            <v>0</v>
          </cell>
          <cell r="FC1043" t="str">
            <v>#¡VALOR!</v>
          </cell>
          <cell r="FD1043">
            <v>0</v>
          </cell>
          <cell r="FE1043" t="str">
            <v>$ 0</v>
          </cell>
          <cell r="FF1043" t="str">
            <v>#¡VALOR!</v>
          </cell>
          <cell r="FG1043" t="str">
            <v>#¡VALOR!</v>
          </cell>
          <cell r="FH1043"/>
          <cell r="FI1043"/>
          <cell r="FJ1043" t="str">
            <v>#N/D</v>
          </cell>
          <cell r="FK1043" t="str">
            <v>#N/D</v>
          </cell>
          <cell r="FL1043" t="str">
            <v>$1.043</v>
          </cell>
          <cell r="FM1043" t="str">
            <v>#N/D</v>
          </cell>
          <cell r="FN1043" t="str">
            <v>#N/D</v>
          </cell>
          <cell r="FO1043" t="str">
            <v>#N/D</v>
          </cell>
          <cell r="FP1043" t="str">
            <v>#N/D</v>
          </cell>
          <cell r="FQ1043" t="str">
            <v>#¡REF!</v>
          </cell>
          <cell r="FR1043" t="str">
            <v>#N/D</v>
          </cell>
          <cell r="FS1043"/>
          <cell r="FT1043"/>
          <cell r="FU1043"/>
          <cell r="FV1043">
            <v>0</v>
          </cell>
          <cell r="FW1043" t="str">
            <v>#N/D</v>
          </cell>
          <cell r="FX1043"/>
          <cell r="FY1043"/>
          <cell r="FZ1043"/>
          <cell r="GA1043"/>
          <cell r="GB1043"/>
          <cell r="GC1043"/>
        </row>
        <row r="1044">
          <cell r="A1044"/>
          <cell r="B1044"/>
          <cell r="C1044">
            <v>2025</v>
          </cell>
          <cell r="D1044"/>
          <cell r="E1044"/>
          <cell r="F1044"/>
          <cell r="G1044"/>
          <cell r="H1044"/>
          <cell r="I1044"/>
          <cell r="J1044"/>
          <cell r="K1044"/>
          <cell r="L1044"/>
          <cell r="M1044"/>
          <cell r="N1044"/>
          <cell r="O1044"/>
          <cell r="P1044"/>
          <cell r="Q1044"/>
          <cell r="R1044"/>
          <cell r="S1044"/>
          <cell r="T1044"/>
          <cell r="U1044"/>
          <cell r="V1044"/>
          <cell r="W1044"/>
          <cell r="X1044"/>
          <cell r="Y1044"/>
          <cell r="Z1044"/>
          <cell r="AA1044"/>
          <cell r="AB1044"/>
          <cell r="AC1044"/>
          <cell r="AD1044"/>
          <cell r="AE1044"/>
          <cell r="AF1044"/>
          <cell r="AG1044"/>
          <cell r="AH1044"/>
          <cell r="AI1044"/>
          <cell r="AJ1044"/>
          <cell r="AK1044"/>
          <cell r="AL1044"/>
          <cell r="AM1044" t="str">
            <v>#¡VALOR!</v>
          </cell>
          <cell r="AN1044">
            <v>0</v>
          </cell>
          <cell r="AO1044"/>
          <cell r="AP1044"/>
          <cell r="AQ1044"/>
          <cell r="AR1044"/>
          <cell r="AS1044"/>
          <cell r="AT1044"/>
          <cell r="AU1044"/>
          <cell r="AV1044"/>
          <cell r="AW1044"/>
          <cell r="AX1044"/>
          <cell r="AY1044"/>
          <cell r="AZ1044"/>
          <cell r="BA1044"/>
          <cell r="BB1044"/>
          <cell r="BC1044"/>
          <cell r="BD1044"/>
          <cell r="BE1044"/>
          <cell r="BF1044"/>
          <cell r="BG1044"/>
          <cell r="BH1044"/>
          <cell r="BI1044"/>
          <cell r="BJ1044"/>
          <cell r="BK1044"/>
          <cell r="BL1044"/>
          <cell r="BM1044"/>
          <cell r="BN1044"/>
          <cell r="BO1044"/>
          <cell r="BP1044"/>
          <cell r="BQ1044"/>
          <cell r="BR1044"/>
          <cell r="BS1044"/>
          <cell r="BT1044"/>
          <cell r="BU1044"/>
          <cell r="BV1044"/>
          <cell r="BW1044"/>
          <cell r="BX1044"/>
          <cell r="BY1044"/>
          <cell r="BZ1044"/>
          <cell r="CA1044"/>
          <cell r="CB1044"/>
          <cell r="CC1044"/>
          <cell r="CD1044"/>
          <cell r="CE1044"/>
          <cell r="CF1044"/>
          <cell r="CG1044"/>
          <cell r="CH1044"/>
          <cell r="CI1044"/>
          <cell r="CJ1044"/>
          <cell r="CK1044"/>
          <cell r="CL1044"/>
          <cell r="CM1044"/>
          <cell r="CN1044"/>
          <cell r="CO1044"/>
          <cell r="CP1044"/>
          <cell r="CQ1044"/>
          <cell r="CR1044"/>
          <cell r="CS1044"/>
          <cell r="CT1044"/>
          <cell r="CU1044"/>
          <cell r="CV1044"/>
          <cell r="CW1044"/>
          <cell r="CX1044"/>
          <cell r="CY1044"/>
          <cell r="CZ1044"/>
          <cell r="DA1044"/>
          <cell r="DB1044"/>
          <cell r="DC1044"/>
          <cell r="DD1044"/>
          <cell r="DE1044"/>
          <cell r="DF1044"/>
          <cell r="DG1044"/>
          <cell r="DH1044"/>
          <cell r="DI1044"/>
          <cell r="DJ1044"/>
          <cell r="DK1044"/>
          <cell r="DL1044"/>
          <cell r="DM1044"/>
          <cell r="DN1044"/>
          <cell r="DO1044"/>
          <cell r="DP1044"/>
          <cell r="DQ1044"/>
          <cell r="DR1044"/>
          <cell r="DS1044"/>
          <cell r="DT1044"/>
          <cell r="DU1044"/>
          <cell r="DV1044"/>
          <cell r="DW1044"/>
          <cell r="DX1044"/>
          <cell r="DY1044"/>
          <cell r="DZ1044"/>
          <cell r="EA1044"/>
          <cell r="EB1044"/>
          <cell r="EC1044"/>
          <cell r="ED1044"/>
          <cell r="EE1044"/>
          <cell r="EF1044"/>
          <cell r="EG1044"/>
          <cell r="EH1044"/>
          <cell r="EI1044"/>
          <cell r="EJ1044"/>
          <cell r="EK1044"/>
          <cell r="EL1044"/>
          <cell r="EM1044"/>
          <cell r="EN1044"/>
          <cell r="EO1044"/>
          <cell r="EP1044"/>
          <cell r="EQ1044"/>
          <cell r="ER1044"/>
          <cell r="ES1044"/>
          <cell r="ET1044"/>
          <cell r="EU1044" t="str">
            <v>$ -</v>
          </cell>
          <cell r="EV1044"/>
          <cell r="EW1044"/>
          <cell r="EX1044"/>
          <cell r="EY1044"/>
          <cell r="EZ1044"/>
          <cell r="FA1044"/>
          <cell r="FB1044">
            <v>0</v>
          </cell>
          <cell r="FC1044" t="str">
            <v>#¡VALOR!</v>
          </cell>
          <cell r="FD1044">
            <v>0</v>
          </cell>
          <cell r="FE1044" t="str">
            <v>$ 0</v>
          </cell>
          <cell r="FF1044" t="str">
            <v>#¡VALOR!</v>
          </cell>
          <cell r="FG1044" t="str">
            <v>#¡VALOR!</v>
          </cell>
          <cell r="FH1044"/>
          <cell r="FI1044"/>
          <cell r="FJ1044" t="str">
            <v>#N/D</v>
          </cell>
          <cell r="FK1044" t="str">
            <v>#N/D</v>
          </cell>
          <cell r="FL1044" t="str">
            <v>$1.044</v>
          </cell>
          <cell r="FM1044" t="str">
            <v>#N/D</v>
          </cell>
          <cell r="FN1044" t="str">
            <v>#N/D</v>
          </cell>
          <cell r="FO1044" t="str">
            <v>#N/D</v>
          </cell>
          <cell r="FP1044" t="str">
            <v>#N/D</v>
          </cell>
          <cell r="FQ1044" t="str">
            <v>#¡REF!</v>
          </cell>
          <cell r="FR1044" t="str">
            <v>#N/D</v>
          </cell>
          <cell r="FS1044"/>
          <cell r="FT1044"/>
          <cell r="FU1044"/>
          <cell r="FV1044">
            <v>0</v>
          </cell>
          <cell r="FW1044" t="str">
            <v>#N/D</v>
          </cell>
          <cell r="FX1044"/>
          <cell r="FY1044"/>
          <cell r="FZ1044"/>
          <cell r="GA1044"/>
          <cell r="GB1044"/>
          <cell r="GC1044"/>
        </row>
        <row r="1045">
          <cell r="A1045"/>
          <cell r="B1045"/>
          <cell r="C1045">
            <v>2025</v>
          </cell>
          <cell r="D1045"/>
          <cell r="E1045"/>
          <cell r="F1045"/>
          <cell r="G1045"/>
          <cell r="H1045"/>
          <cell r="I1045"/>
          <cell r="J1045"/>
          <cell r="K1045"/>
          <cell r="L1045"/>
          <cell r="M1045"/>
          <cell r="N1045"/>
          <cell r="O1045"/>
          <cell r="P1045"/>
          <cell r="Q1045"/>
          <cell r="R1045"/>
          <cell r="S1045"/>
          <cell r="T1045"/>
          <cell r="U1045"/>
          <cell r="V1045"/>
          <cell r="W1045"/>
          <cell r="X1045"/>
          <cell r="Y1045"/>
          <cell r="Z1045"/>
          <cell r="AA1045"/>
          <cell r="AB1045"/>
          <cell r="AC1045"/>
          <cell r="AD1045"/>
          <cell r="AE1045"/>
          <cell r="AF1045"/>
          <cell r="AG1045"/>
          <cell r="AH1045"/>
          <cell r="AI1045"/>
          <cell r="AJ1045"/>
          <cell r="AK1045"/>
          <cell r="AL1045"/>
          <cell r="AM1045" t="str">
            <v>#¡VALOR!</v>
          </cell>
          <cell r="AN1045">
            <v>0</v>
          </cell>
          <cell r="AO1045"/>
          <cell r="AP1045"/>
          <cell r="AQ1045"/>
          <cell r="AR1045"/>
          <cell r="AS1045"/>
          <cell r="AT1045"/>
          <cell r="AU1045"/>
          <cell r="AV1045"/>
          <cell r="AW1045"/>
          <cell r="AX1045"/>
          <cell r="AY1045"/>
          <cell r="AZ1045"/>
          <cell r="BA1045"/>
          <cell r="BB1045"/>
          <cell r="BC1045"/>
          <cell r="BD1045"/>
          <cell r="BE1045"/>
          <cell r="BF1045"/>
          <cell r="BG1045"/>
          <cell r="BH1045"/>
          <cell r="BI1045"/>
          <cell r="BJ1045"/>
          <cell r="BK1045"/>
          <cell r="BL1045"/>
          <cell r="BM1045"/>
          <cell r="BN1045"/>
          <cell r="BO1045"/>
          <cell r="BP1045"/>
          <cell r="BQ1045"/>
          <cell r="BR1045"/>
          <cell r="BS1045"/>
          <cell r="BT1045"/>
          <cell r="BU1045"/>
          <cell r="BV1045"/>
          <cell r="BW1045"/>
          <cell r="BX1045"/>
          <cell r="BY1045"/>
          <cell r="BZ1045"/>
          <cell r="CA1045"/>
          <cell r="CB1045"/>
          <cell r="CC1045"/>
          <cell r="CD1045"/>
          <cell r="CE1045"/>
          <cell r="CF1045"/>
          <cell r="CG1045"/>
          <cell r="CH1045"/>
          <cell r="CI1045"/>
          <cell r="CJ1045"/>
          <cell r="CK1045"/>
          <cell r="CL1045"/>
          <cell r="CM1045"/>
          <cell r="CN1045"/>
          <cell r="CO1045"/>
          <cell r="CP1045"/>
          <cell r="CQ1045"/>
          <cell r="CR1045"/>
          <cell r="CS1045"/>
          <cell r="CT1045"/>
          <cell r="CU1045"/>
          <cell r="CV1045"/>
          <cell r="CW1045"/>
          <cell r="CX1045"/>
          <cell r="CY1045"/>
          <cell r="CZ1045"/>
          <cell r="DA1045"/>
          <cell r="DB1045"/>
          <cell r="DC1045"/>
          <cell r="DD1045"/>
          <cell r="DE1045"/>
          <cell r="DF1045"/>
          <cell r="DG1045"/>
          <cell r="DH1045"/>
          <cell r="DI1045"/>
          <cell r="DJ1045"/>
          <cell r="DK1045"/>
          <cell r="DL1045"/>
          <cell r="DM1045"/>
          <cell r="DN1045"/>
          <cell r="DO1045"/>
          <cell r="DP1045"/>
          <cell r="DQ1045"/>
          <cell r="DR1045"/>
          <cell r="DS1045"/>
          <cell r="DT1045"/>
          <cell r="DU1045"/>
          <cell r="DV1045"/>
          <cell r="DW1045"/>
          <cell r="DX1045"/>
          <cell r="DY1045"/>
          <cell r="DZ1045"/>
          <cell r="EA1045"/>
          <cell r="EB1045"/>
          <cell r="EC1045"/>
          <cell r="ED1045"/>
          <cell r="EE1045"/>
          <cell r="EF1045"/>
          <cell r="EG1045"/>
          <cell r="EH1045"/>
          <cell r="EI1045"/>
          <cell r="EJ1045"/>
          <cell r="EK1045"/>
          <cell r="EL1045"/>
          <cell r="EM1045"/>
          <cell r="EN1045"/>
          <cell r="EO1045"/>
          <cell r="EP1045"/>
          <cell r="EQ1045"/>
          <cell r="ER1045"/>
          <cell r="ES1045"/>
          <cell r="ET1045"/>
          <cell r="EU1045" t="str">
            <v>$ -</v>
          </cell>
          <cell r="EV1045"/>
          <cell r="EW1045"/>
          <cell r="EX1045"/>
          <cell r="EY1045"/>
          <cell r="EZ1045"/>
          <cell r="FA1045"/>
          <cell r="FB1045">
            <v>0</v>
          </cell>
          <cell r="FC1045" t="str">
            <v>#¡VALOR!</v>
          </cell>
          <cell r="FD1045">
            <v>0</v>
          </cell>
          <cell r="FE1045" t="str">
            <v>$ 0</v>
          </cell>
          <cell r="FF1045" t="str">
            <v>#¡VALOR!</v>
          </cell>
          <cell r="FG1045" t="str">
            <v>#¡VALOR!</v>
          </cell>
          <cell r="FH1045"/>
          <cell r="FI1045"/>
          <cell r="FJ1045" t="str">
            <v>#N/D</v>
          </cell>
          <cell r="FK1045" t="str">
            <v>#N/D</v>
          </cell>
          <cell r="FL1045" t="str">
            <v>$1.045</v>
          </cell>
          <cell r="FM1045" t="str">
            <v>#N/D</v>
          </cell>
          <cell r="FN1045" t="str">
            <v>#N/D</v>
          </cell>
          <cell r="FO1045" t="str">
            <v>#N/D</v>
          </cell>
          <cell r="FP1045" t="str">
            <v>#N/D</v>
          </cell>
          <cell r="FQ1045" t="str">
            <v>#¡REF!</v>
          </cell>
          <cell r="FR1045" t="str">
            <v>#N/D</v>
          </cell>
          <cell r="FS1045"/>
          <cell r="FT1045"/>
          <cell r="FU1045"/>
          <cell r="FV1045">
            <v>0</v>
          </cell>
          <cell r="FW1045" t="str">
            <v>#N/D</v>
          </cell>
          <cell r="FX1045"/>
          <cell r="FY1045"/>
          <cell r="FZ1045"/>
          <cell r="GA1045"/>
          <cell r="GB1045"/>
          <cell r="GC1045"/>
        </row>
        <row r="1046">
          <cell r="A1046"/>
          <cell r="B1046"/>
          <cell r="C1046">
            <v>2025</v>
          </cell>
          <cell r="D1046"/>
          <cell r="E1046"/>
          <cell r="F1046"/>
          <cell r="G1046"/>
          <cell r="H1046"/>
          <cell r="I1046"/>
          <cell r="J1046"/>
          <cell r="K1046"/>
          <cell r="L1046"/>
          <cell r="M1046"/>
          <cell r="N1046"/>
          <cell r="O1046"/>
          <cell r="P1046"/>
          <cell r="Q1046"/>
          <cell r="R1046"/>
          <cell r="S1046"/>
          <cell r="T1046"/>
          <cell r="U1046"/>
          <cell r="V1046"/>
          <cell r="W1046"/>
          <cell r="X1046"/>
          <cell r="Y1046"/>
          <cell r="Z1046"/>
          <cell r="AA1046"/>
          <cell r="AB1046"/>
          <cell r="AC1046"/>
          <cell r="AD1046"/>
          <cell r="AE1046"/>
          <cell r="AF1046"/>
          <cell r="AG1046"/>
          <cell r="AH1046"/>
          <cell r="AI1046"/>
          <cell r="AJ1046"/>
          <cell r="AK1046"/>
          <cell r="AL1046"/>
          <cell r="AM1046" t="str">
            <v>#¡VALOR!</v>
          </cell>
          <cell r="AN1046">
            <v>0</v>
          </cell>
          <cell r="AO1046"/>
          <cell r="AP1046"/>
          <cell r="AQ1046"/>
          <cell r="AR1046"/>
          <cell r="AS1046"/>
          <cell r="AT1046"/>
          <cell r="AU1046"/>
          <cell r="AV1046"/>
          <cell r="AW1046"/>
          <cell r="AX1046"/>
          <cell r="AY1046"/>
          <cell r="AZ1046"/>
          <cell r="BA1046"/>
          <cell r="BB1046"/>
          <cell r="BC1046"/>
          <cell r="BD1046"/>
          <cell r="BE1046"/>
          <cell r="BF1046"/>
          <cell r="BG1046"/>
          <cell r="BH1046"/>
          <cell r="BI1046"/>
          <cell r="BJ1046"/>
          <cell r="BK1046"/>
          <cell r="BL1046"/>
          <cell r="BM1046"/>
          <cell r="BN1046"/>
          <cell r="BO1046"/>
          <cell r="BP1046"/>
          <cell r="BQ1046"/>
          <cell r="BR1046"/>
          <cell r="BS1046"/>
          <cell r="BT1046"/>
          <cell r="BU1046"/>
          <cell r="BV1046"/>
          <cell r="BW1046"/>
          <cell r="BX1046"/>
          <cell r="BY1046"/>
          <cell r="BZ1046"/>
          <cell r="CA1046"/>
          <cell r="CB1046"/>
          <cell r="CC1046"/>
          <cell r="CD1046"/>
          <cell r="CE1046"/>
          <cell r="CF1046"/>
          <cell r="CG1046"/>
          <cell r="CH1046"/>
          <cell r="CI1046"/>
          <cell r="CJ1046"/>
          <cell r="CK1046"/>
          <cell r="CL1046"/>
          <cell r="CM1046"/>
          <cell r="CN1046"/>
          <cell r="CO1046"/>
          <cell r="CP1046"/>
          <cell r="CQ1046"/>
          <cell r="CR1046"/>
          <cell r="CS1046"/>
          <cell r="CT1046"/>
          <cell r="CU1046"/>
          <cell r="CV1046"/>
          <cell r="CW1046"/>
          <cell r="CX1046"/>
          <cell r="CY1046"/>
          <cell r="CZ1046"/>
          <cell r="DA1046"/>
          <cell r="DB1046"/>
          <cell r="DC1046"/>
          <cell r="DD1046"/>
          <cell r="DE1046"/>
          <cell r="DF1046"/>
          <cell r="DG1046"/>
          <cell r="DH1046"/>
          <cell r="DI1046"/>
          <cell r="DJ1046"/>
          <cell r="DK1046"/>
          <cell r="DL1046"/>
          <cell r="DM1046"/>
          <cell r="DN1046"/>
          <cell r="DO1046"/>
          <cell r="DP1046"/>
          <cell r="DQ1046"/>
          <cell r="DR1046"/>
          <cell r="DS1046"/>
          <cell r="DT1046"/>
          <cell r="DU1046"/>
          <cell r="DV1046"/>
          <cell r="DW1046"/>
          <cell r="DX1046"/>
          <cell r="DY1046"/>
          <cell r="DZ1046"/>
          <cell r="EA1046"/>
          <cell r="EB1046"/>
          <cell r="EC1046"/>
          <cell r="ED1046"/>
          <cell r="EE1046"/>
          <cell r="EF1046"/>
          <cell r="EG1046"/>
          <cell r="EH1046"/>
          <cell r="EI1046"/>
          <cell r="EJ1046"/>
          <cell r="EK1046"/>
          <cell r="EL1046"/>
          <cell r="EM1046"/>
          <cell r="EN1046"/>
          <cell r="EO1046"/>
          <cell r="EP1046"/>
          <cell r="EQ1046"/>
          <cell r="ER1046"/>
          <cell r="ES1046"/>
          <cell r="ET1046"/>
          <cell r="EU1046" t="str">
            <v>$ -</v>
          </cell>
          <cell r="EV1046"/>
          <cell r="EW1046"/>
          <cell r="EX1046"/>
          <cell r="EY1046"/>
          <cell r="EZ1046"/>
          <cell r="FA1046"/>
          <cell r="FB1046">
            <v>0</v>
          </cell>
          <cell r="FC1046" t="str">
            <v>#¡VALOR!</v>
          </cell>
          <cell r="FD1046">
            <v>0</v>
          </cell>
          <cell r="FE1046" t="str">
            <v>$ 0</v>
          </cell>
          <cell r="FF1046" t="str">
            <v>#¡VALOR!</v>
          </cell>
          <cell r="FG1046" t="str">
            <v>#¡VALOR!</v>
          </cell>
          <cell r="FH1046"/>
          <cell r="FI1046"/>
          <cell r="FJ1046" t="str">
            <v>#N/D</v>
          </cell>
          <cell r="FK1046" t="str">
            <v>#N/D</v>
          </cell>
          <cell r="FL1046" t="str">
            <v>$1.046</v>
          </cell>
          <cell r="FM1046" t="str">
            <v>#N/D</v>
          </cell>
          <cell r="FN1046" t="str">
            <v>#N/D</v>
          </cell>
          <cell r="FO1046" t="str">
            <v>#N/D</v>
          </cell>
          <cell r="FP1046" t="str">
            <v>#N/D</v>
          </cell>
          <cell r="FQ1046" t="str">
            <v>#¡REF!</v>
          </cell>
          <cell r="FR1046" t="str">
            <v>#N/D</v>
          </cell>
          <cell r="FS1046"/>
          <cell r="FT1046"/>
          <cell r="FU1046"/>
          <cell r="FV1046">
            <v>0</v>
          </cell>
          <cell r="FW1046" t="str">
            <v>#N/D</v>
          </cell>
          <cell r="FX1046"/>
          <cell r="FY1046"/>
          <cell r="FZ1046"/>
          <cell r="GA1046"/>
          <cell r="GB1046"/>
          <cell r="GC1046"/>
        </row>
        <row r="1047">
          <cell r="A1047"/>
          <cell r="B1047"/>
          <cell r="C1047">
            <v>2025</v>
          </cell>
          <cell r="D1047"/>
          <cell r="E1047"/>
          <cell r="F1047"/>
          <cell r="G1047"/>
          <cell r="H1047"/>
          <cell r="I1047"/>
          <cell r="J1047"/>
          <cell r="K1047"/>
          <cell r="L1047"/>
          <cell r="M1047"/>
          <cell r="N1047"/>
          <cell r="O1047"/>
          <cell r="P1047"/>
          <cell r="Q1047"/>
          <cell r="R1047"/>
          <cell r="S1047"/>
          <cell r="T1047"/>
          <cell r="U1047"/>
          <cell r="V1047"/>
          <cell r="W1047"/>
          <cell r="X1047"/>
          <cell r="Y1047"/>
          <cell r="Z1047"/>
          <cell r="AA1047"/>
          <cell r="AB1047"/>
          <cell r="AC1047"/>
          <cell r="AD1047"/>
          <cell r="AE1047"/>
          <cell r="AF1047"/>
          <cell r="AG1047"/>
          <cell r="AH1047"/>
          <cell r="AI1047"/>
          <cell r="AJ1047"/>
          <cell r="AK1047"/>
          <cell r="AL1047"/>
          <cell r="AM1047" t="str">
            <v>#¡VALOR!</v>
          </cell>
          <cell r="AN1047">
            <v>0</v>
          </cell>
          <cell r="AO1047"/>
          <cell r="AP1047"/>
          <cell r="AQ1047"/>
          <cell r="AR1047"/>
          <cell r="AS1047"/>
          <cell r="AT1047"/>
          <cell r="AU1047"/>
          <cell r="AV1047"/>
          <cell r="AW1047"/>
          <cell r="AX1047"/>
          <cell r="AY1047"/>
          <cell r="AZ1047"/>
          <cell r="BA1047"/>
          <cell r="BB1047"/>
          <cell r="BC1047"/>
          <cell r="BD1047"/>
          <cell r="BE1047"/>
          <cell r="BF1047"/>
          <cell r="BG1047"/>
          <cell r="BH1047"/>
          <cell r="BI1047"/>
          <cell r="BJ1047"/>
          <cell r="BK1047"/>
          <cell r="BL1047"/>
          <cell r="BM1047"/>
          <cell r="BN1047"/>
          <cell r="BO1047"/>
          <cell r="BP1047"/>
          <cell r="BQ1047"/>
          <cell r="BR1047"/>
          <cell r="BS1047"/>
          <cell r="BT1047"/>
          <cell r="BU1047"/>
          <cell r="BV1047"/>
          <cell r="BW1047"/>
          <cell r="BX1047"/>
          <cell r="BY1047"/>
          <cell r="BZ1047"/>
          <cell r="CA1047"/>
          <cell r="CB1047"/>
          <cell r="CC1047"/>
          <cell r="CD1047"/>
          <cell r="CE1047"/>
          <cell r="CF1047"/>
          <cell r="CG1047"/>
          <cell r="CH1047"/>
          <cell r="CI1047"/>
          <cell r="CJ1047"/>
          <cell r="CK1047"/>
          <cell r="CL1047"/>
          <cell r="CM1047"/>
          <cell r="CN1047"/>
          <cell r="CO1047"/>
          <cell r="CP1047"/>
          <cell r="CQ1047"/>
          <cell r="CR1047"/>
          <cell r="CS1047"/>
          <cell r="CT1047"/>
          <cell r="CU1047"/>
          <cell r="CV1047"/>
          <cell r="CW1047"/>
          <cell r="CX1047"/>
          <cell r="CY1047"/>
          <cell r="CZ1047"/>
          <cell r="DA1047"/>
          <cell r="DB1047"/>
          <cell r="DC1047"/>
          <cell r="DD1047"/>
          <cell r="DE1047"/>
          <cell r="DF1047"/>
          <cell r="DG1047"/>
          <cell r="DH1047"/>
          <cell r="DI1047"/>
          <cell r="DJ1047"/>
          <cell r="DK1047"/>
          <cell r="DL1047"/>
          <cell r="DM1047"/>
          <cell r="DN1047"/>
          <cell r="DO1047"/>
          <cell r="DP1047"/>
          <cell r="DQ1047"/>
          <cell r="DR1047"/>
          <cell r="DS1047"/>
          <cell r="DT1047"/>
          <cell r="DU1047"/>
          <cell r="DV1047"/>
          <cell r="DW1047"/>
          <cell r="DX1047"/>
          <cell r="DY1047"/>
          <cell r="DZ1047"/>
          <cell r="EA1047"/>
          <cell r="EB1047"/>
          <cell r="EC1047"/>
          <cell r="ED1047"/>
          <cell r="EE1047"/>
          <cell r="EF1047"/>
          <cell r="EG1047"/>
          <cell r="EH1047"/>
          <cell r="EI1047"/>
          <cell r="EJ1047"/>
          <cell r="EK1047"/>
          <cell r="EL1047"/>
          <cell r="EM1047"/>
          <cell r="EN1047"/>
          <cell r="EO1047"/>
          <cell r="EP1047"/>
          <cell r="EQ1047"/>
          <cell r="ER1047"/>
          <cell r="ES1047"/>
          <cell r="ET1047"/>
          <cell r="EU1047" t="str">
            <v>$ -</v>
          </cell>
          <cell r="EV1047"/>
          <cell r="EW1047"/>
          <cell r="EX1047"/>
          <cell r="EY1047"/>
          <cell r="EZ1047"/>
          <cell r="FA1047"/>
          <cell r="FB1047">
            <v>0</v>
          </cell>
          <cell r="FC1047" t="str">
            <v>#¡VALOR!</v>
          </cell>
          <cell r="FD1047">
            <v>0</v>
          </cell>
          <cell r="FE1047" t="str">
            <v>$ 0</v>
          </cell>
          <cell r="FF1047" t="str">
            <v>#¡VALOR!</v>
          </cell>
          <cell r="FG1047" t="str">
            <v>#¡VALOR!</v>
          </cell>
          <cell r="FH1047"/>
          <cell r="FI1047"/>
          <cell r="FJ1047" t="str">
            <v>#N/D</v>
          </cell>
          <cell r="FK1047" t="str">
            <v>#N/D</v>
          </cell>
          <cell r="FL1047" t="str">
            <v>$1.047</v>
          </cell>
          <cell r="FM1047" t="str">
            <v>#N/D</v>
          </cell>
          <cell r="FN1047" t="str">
            <v>#N/D</v>
          </cell>
          <cell r="FO1047" t="str">
            <v>#N/D</v>
          </cell>
          <cell r="FP1047" t="str">
            <v>#N/D</v>
          </cell>
          <cell r="FQ1047" t="str">
            <v>#¡REF!</v>
          </cell>
          <cell r="FR1047" t="str">
            <v>#N/D</v>
          </cell>
          <cell r="FS1047"/>
          <cell r="FT1047"/>
          <cell r="FU1047"/>
          <cell r="FV1047">
            <v>0</v>
          </cell>
          <cell r="FW1047" t="str">
            <v>#N/D</v>
          </cell>
          <cell r="FX1047"/>
          <cell r="FY1047"/>
          <cell r="FZ1047"/>
          <cell r="GA1047"/>
          <cell r="GB1047"/>
          <cell r="GC1047"/>
        </row>
        <row r="1048">
          <cell r="A1048"/>
          <cell r="B1048"/>
          <cell r="C1048">
            <v>2025</v>
          </cell>
          <cell r="D1048"/>
          <cell r="E1048"/>
          <cell r="F1048"/>
          <cell r="G1048"/>
          <cell r="H1048"/>
          <cell r="I1048"/>
          <cell r="J1048"/>
          <cell r="K1048"/>
          <cell r="L1048"/>
          <cell r="M1048"/>
          <cell r="N1048"/>
          <cell r="O1048"/>
          <cell r="P1048"/>
          <cell r="Q1048"/>
          <cell r="R1048"/>
          <cell r="S1048"/>
          <cell r="T1048"/>
          <cell r="U1048"/>
          <cell r="V1048"/>
          <cell r="W1048"/>
          <cell r="X1048"/>
          <cell r="Y1048"/>
          <cell r="Z1048"/>
          <cell r="AA1048"/>
          <cell r="AB1048"/>
          <cell r="AC1048"/>
          <cell r="AD1048"/>
          <cell r="AE1048"/>
          <cell r="AF1048"/>
          <cell r="AG1048"/>
          <cell r="AH1048"/>
          <cell r="AI1048"/>
          <cell r="AJ1048"/>
          <cell r="AK1048"/>
          <cell r="AL1048"/>
          <cell r="AM1048" t="str">
            <v>#¡VALOR!</v>
          </cell>
          <cell r="AN1048">
            <v>0</v>
          </cell>
          <cell r="AO1048"/>
          <cell r="AP1048"/>
          <cell r="AQ1048"/>
          <cell r="AR1048"/>
          <cell r="AS1048"/>
          <cell r="AT1048"/>
          <cell r="AU1048"/>
          <cell r="AV1048"/>
          <cell r="AW1048"/>
          <cell r="AX1048"/>
          <cell r="AY1048"/>
          <cell r="AZ1048"/>
          <cell r="BA1048"/>
          <cell r="BB1048"/>
          <cell r="BC1048"/>
          <cell r="BD1048"/>
          <cell r="BE1048"/>
          <cell r="BF1048"/>
          <cell r="BG1048"/>
          <cell r="BH1048"/>
          <cell r="BI1048"/>
          <cell r="BJ1048"/>
          <cell r="BK1048"/>
          <cell r="BL1048"/>
          <cell r="BM1048"/>
          <cell r="BN1048"/>
          <cell r="BO1048"/>
          <cell r="BP1048"/>
          <cell r="BQ1048"/>
          <cell r="BR1048"/>
          <cell r="BS1048"/>
          <cell r="BT1048"/>
          <cell r="BU1048"/>
          <cell r="BV1048"/>
          <cell r="BW1048"/>
          <cell r="BX1048"/>
          <cell r="BY1048"/>
          <cell r="BZ1048"/>
          <cell r="CA1048"/>
          <cell r="CB1048"/>
          <cell r="CC1048"/>
          <cell r="CD1048"/>
          <cell r="CE1048"/>
          <cell r="CF1048"/>
          <cell r="CG1048"/>
          <cell r="CH1048"/>
          <cell r="CI1048"/>
          <cell r="CJ1048"/>
          <cell r="CK1048"/>
          <cell r="CL1048"/>
          <cell r="CM1048"/>
          <cell r="CN1048"/>
          <cell r="CO1048"/>
          <cell r="CP1048"/>
          <cell r="CQ1048"/>
          <cell r="CR1048"/>
          <cell r="CS1048"/>
          <cell r="CT1048"/>
          <cell r="CU1048"/>
          <cell r="CV1048"/>
          <cell r="CW1048"/>
          <cell r="CX1048"/>
          <cell r="CY1048"/>
          <cell r="CZ1048"/>
          <cell r="DA1048"/>
          <cell r="DB1048"/>
          <cell r="DC1048"/>
          <cell r="DD1048"/>
          <cell r="DE1048"/>
          <cell r="DF1048"/>
          <cell r="DG1048"/>
          <cell r="DH1048"/>
          <cell r="DI1048"/>
          <cell r="DJ1048"/>
          <cell r="DK1048"/>
          <cell r="DL1048"/>
          <cell r="DM1048"/>
          <cell r="DN1048"/>
          <cell r="DO1048"/>
          <cell r="DP1048"/>
          <cell r="DQ1048"/>
          <cell r="DR1048"/>
          <cell r="DS1048"/>
          <cell r="DT1048"/>
          <cell r="DU1048"/>
          <cell r="DV1048"/>
          <cell r="DW1048"/>
          <cell r="DX1048"/>
          <cell r="DY1048"/>
          <cell r="DZ1048"/>
          <cell r="EA1048"/>
          <cell r="EB1048"/>
          <cell r="EC1048"/>
          <cell r="ED1048"/>
          <cell r="EE1048"/>
          <cell r="EF1048"/>
          <cell r="EG1048"/>
          <cell r="EH1048"/>
          <cell r="EI1048"/>
          <cell r="EJ1048"/>
          <cell r="EK1048"/>
          <cell r="EL1048"/>
          <cell r="EM1048"/>
          <cell r="EN1048"/>
          <cell r="EO1048"/>
          <cell r="EP1048"/>
          <cell r="EQ1048"/>
          <cell r="ER1048"/>
          <cell r="ES1048"/>
          <cell r="ET1048"/>
          <cell r="EU1048" t="str">
            <v>$ -</v>
          </cell>
          <cell r="EV1048"/>
          <cell r="EW1048"/>
          <cell r="EX1048"/>
          <cell r="EY1048"/>
          <cell r="EZ1048"/>
          <cell r="FA1048"/>
          <cell r="FB1048">
            <v>0</v>
          </cell>
          <cell r="FC1048" t="str">
            <v>#¡VALOR!</v>
          </cell>
          <cell r="FD1048">
            <v>0</v>
          </cell>
          <cell r="FE1048" t="str">
            <v>$ 0</v>
          </cell>
          <cell r="FF1048" t="str">
            <v>#¡VALOR!</v>
          </cell>
          <cell r="FG1048" t="str">
            <v>#¡VALOR!</v>
          </cell>
          <cell r="FH1048"/>
          <cell r="FI1048"/>
          <cell r="FJ1048" t="str">
            <v>#N/D</v>
          </cell>
          <cell r="FK1048" t="str">
            <v>#N/D</v>
          </cell>
          <cell r="FL1048" t="str">
            <v>$1.048</v>
          </cell>
          <cell r="FM1048" t="str">
            <v>#N/D</v>
          </cell>
          <cell r="FN1048" t="str">
            <v>#N/D</v>
          </cell>
          <cell r="FO1048" t="str">
            <v>#N/D</v>
          </cell>
          <cell r="FP1048" t="str">
            <v>#N/D</v>
          </cell>
          <cell r="FQ1048" t="str">
            <v>#¡REF!</v>
          </cell>
          <cell r="FR1048" t="str">
            <v>#N/D</v>
          </cell>
          <cell r="FS1048"/>
          <cell r="FT1048"/>
          <cell r="FU1048"/>
          <cell r="FV1048">
            <v>0</v>
          </cell>
          <cell r="FW1048" t="str">
            <v>#N/D</v>
          </cell>
          <cell r="FX1048"/>
          <cell r="FY1048"/>
          <cell r="FZ1048"/>
          <cell r="GA1048"/>
          <cell r="GB1048"/>
          <cell r="GC1048"/>
        </row>
        <row r="1049">
          <cell r="A1049"/>
          <cell r="B1049"/>
          <cell r="C1049">
            <v>2025</v>
          </cell>
          <cell r="D1049"/>
          <cell r="E1049"/>
          <cell r="F1049"/>
          <cell r="G1049"/>
          <cell r="H1049"/>
          <cell r="I1049"/>
          <cell r="J1049"/>
          <cell r="K1049"/>
          <cell r="L1049"/>
          <cell r="M1049"/>
          <cell r="N1049"/>
          <cell r="O1049"/>
          <cell r="P1049"/>
          <cell r="Q1049"/>
          <cell r="R1049"/>
          <cell r="S1049"/>
          <cell r="T1049"/>
          <cell r="U1049"/>
          <cell r="V1049"/>
          <cell r="W1049"/>
          <cell r="X1049"/>
          <cell r="Y1049"/>
          <cell r="Z1049"/>
          <cell r="AA1049"/>
          <cell r="AB1049"/>
          <cell r="AC1049"/>
          <cell r="AD1049"/>
          <cell r="AE1049"/>
          <cell r="AF1049"/>
          <cell r="AG1049"/>
          <cell r="AH1049"/>
          <cell r="AI1049"/>
          <cell r="AJ1049"/>
          <cell r="AK1049"/>
          <cell r="AL1049"/>
          <cell r="AM1049" t="str">
            <v>#¡VALOR!</v>
          </cell>
          <cell r="AN1049">
            <v>0</v>
          </cell>
          <cell r="AO1049"/>
          <cell r="AP1049"/>
          <cell r="AQ1049"/>
          <cell r="AR1049"/>
          <cell r="AS1049"/>
          <cell r="AT1049"/>
          <cell r="AU1049"/>
          <cell r="AV1049"/>
          <cell r="AW1049"/>
          <cell r="AX1049"/>
          <cell r="AY1049"/>
          <cell r="AZ1049"/>
          <cell r="BA1049"/>
          <cell r="BB1049"/>
          <cell r="BC1049"/>
          <cell r="BD1049"/>
          <cell r="BE1049"/>
          <cell r="BF1049"/>
          <cell r="BG1049"/>
          <cell r="BH1049"/>
          <cell r="BI1049"/>
          <cell r="BJ1049"/>
          <cell r="BK1049"/>
          <cell r="BL1049"/>
          <cell r="BM1049"/>
          <cell r="BN1049"/>
          <cell r="BO1049"/>
          <cell r="BP1049"/>
          <cell r="BQ1049"/>
          <cell r="BR1049"/>
          <cell r="BS1049"/>
          <cell r="BT1049"/>
          <cell r="BU1049"/>
          <cell r="BV1049"/>
          <cell r="BW1049"/>
          <cell r="BX1049"/>
          <cell r="BY1049"/>
          <cell r="BZ1049"/>
          <cell r="CA1049"/>
          <cell r="CB1049"/>
          <cell r="CC1049"/>
          <cell r="CD1049"/>
          <cell r="CE1049"/>
          <cell r="CF1049"/>
          <cell r="CG1049"/>
          <cell r="CH1049"/>
          <cell r="CI1049"/>
          <cell r="CJ1049"/>
          <cell r="CK1049"/>
          <cell r="CL1049"/>
          <cell r="CM1049"/>
          <cell r="CN1049"/>
          <cell r="CO1049"/>
          <cell r="CP1049"/>
          <cell r="CQ1049"/>
          <cell r="CR1049"/>
          <cell r="CS1049"/>
          <cell r="CT1049"/>
          <cell r="CU1049"/>
          <cell r="CV1049"/>
          <cell r="CW1049"/>
          <cell r="CX1049"/>
          <cell r="CY1049"/>
          <cell r="CZ1049"/>
          <cell r="DA1049"/>
          <cell r="DB1049"/>
          <cell r="DC1049"/>
          <cell r="DD1049"/>
          <cell r="DE1049"/>
          <cell r="DF1049"/>
          <cell r="DG1049"/>
          <cell r="DH1049"/>
          <cell r="DI1049"/>
          <cell r="DJ1049"/>
          <cell r="DK1049"/>
          <cell r="DL1049"/>
          <cell r="DM1049"/>
          <cell r="DN1049"/>
          <cell r="DO1049"/>
          <cell r="DP1049"/>
          <cell r="DQ1049"/>
          <cell r="DR1049"/>
          <cell r="DS1049"/>
          <cell r="DT1049"/>
          <cell r="DU1049"/>
          <cell r="DV1049"/>
          <cell r="DW1049"/>
          <cell r="DX1049"/>
          <cell r="DY1049"/>
          <cell r="DZ1049"/>
          <cell r="EA1049"/>
          <cell r="EB1049"/>
          <cell r="EC1049"/>
          <cell r="ED1049"/>
          <cell r="EE1049"/>
          <cell r="EF1049"/>
          <cell r="EG1049"/>
          <cell r="EH1049"/>
          <cell r="EI1049"/>
          <cell r="EJ1049"/>
          <cell r="EK1049"/>
          <cell r="EL1049"/>
          <cell r="EM1049"/>
          <cell r="EN1049"/>
          <cell r="EO1049"/>
          <cell r="EP1049"/>
          <cell r="EQ1049"/>
          <cell r="ER1049"/>
          <cell r="ES1049"/>
          <cell r="ET1049"/>
          <cell r="EU1049" t="str">
            <v>$ -</v>
          </cell>
          <cell r="EV1049"/>
          <cell r="EW1049"/>
          <cell r="EX1049"/>
          <cell r="EY1049"/>
          <cell r="EZ1049"/>
          <cell r="FA1049"/>
          <cell r="FB1049">
            <v>0</v>
          </cell>
          <cell r="FC1049" t="str">
            <v>#¡VALOR!</v>
          </cell>
          <cell r="FD1049">
            <v>0</v>
          </cell>
          <cell r="FE1049" t="str">
            <v>$ 0</v>
          </cell>
          <cell r="FF1049" t="str">
            <v>#¡VALOR!</v>
          </cell>
          <cell r="FG1049" t="str">
            <v>#¡VALOR!</v>
          </cell>
          <cell r="FH1049"/>
          <cell r="FI1049"/>
          <cell r="FJ1049" t="str">
            <v>#N/D</v>
          </cell>
          <cell r="FK1049" t="str">
            <v>#N/D</v>
          </cell>
          <cell r="FL1049" t="str">
            <v>$1.049</v>
          </cell>
          <cell r="FM1049" t="str">
            <v>#N/D</v>
          </cell>
          <cell r="FN1049" t="str">
            <v>#N/D</v>
          </cell>
          <cell r="FO1049" t="str">
            <v>#N/D</v>
          </cell>
          <cell r="FP1049" t="str">
            <v>#N/D</v>
          </cell>
          <cell r="FQ1049" t="str">
            <v>#¡REF!</v>
          </cell>
          <cell r="FR1049" t="str">
            <v>#N/D</v>
          </cell>
          <cell r="FS1049"/>
          <cell r="FT1049"/>
          <cell r="FU1049"/>
          <cell r="FV1049">
            <v>0</v>
          </cell>
          <cell r="FW1049" t="str">
            <v>#N/D</v>
          </cell>
          <cell r="FX1049"/>
          <cell r="FY1049"/>
          <cell r="FZ1049"/>
          <cell r="GA1049"/>
          <cell r="GB1049"/>
          <cell r="GC1049"/>
        </row>
        <row r="1050">
          <cell r="A1050"/>
          <cell r="B1050"/>
          <cell r="C1050">
            <v>2025</v>
          </cell>
          <cell r="D1050"/>
          <cell r="E1050"/>
          <cell r="F1050"/>
          <cell r="G1050"/>
          <cell r="H1050"/>
          <cell r="I1050"/>
          <cell r="J1050"/>
          <cell r="K1050"/>
          <cell r="L1050"/>
          <cell r="M1050"/>
          <cell r="N1050"/>
          <cell r="O1050"/>
          <cell r="P1050"/>
          <cell r="Q1050"/>
          <cell r="R1050"/>
          <cell r="S1050"/>
          <cell r="T1050"/>
          <cell r="U1050"/>
          <cell r="V1050"/>
          <cell r="W1050"/>
          <cell r="X1050"/>
          <cell r="Y1050"/>
          <cell r="Z1050"/>
          <cell r="AA1050"/>
          <cell r="AB1050"/>
          <cell r="AC1050"/>
          <cell r="AD1050"/>
          <cell r="AE1050"/>
          <cell r="AF1050"/>
          <cell r="AG1050"/>
          <cell r="AH1050"/>
          <cell r="AI1050"/>
          <cell r="AJ1050"/>
          <cell r="AK1050"/>
          <cell r="AL1050"/>
          <cell r="AM1050" t="str">
            <v>#¡VALOR!</v>
          </cell>
          <cell r="AN1050">
            <v>0</v>
          </cell>
          <cell r="AO1050"/>
          <cell r="AP1050"/>
          <cell r="AQ1050"/>
          <cell r="AR1050"/>
          <cell r="AS1050"/>
          <cell r="AT1050"/>
          <cell r="AU1050"/>
          <cell r="AV1050"/>
          <cell r="AW1050"/>
          <cell r="AX1050"/>
          <cell r="AY1050"/>
          <cell r="AZ1050"/>
          <cell r="BA1050"/>
          <cell r="BB1050"/>
          <cell r="BC1050"/>
          <cell r="BD1050"/>
          <cell r="BE1050"/>
          <cell r="BF1050"/>
          <cell r="BG1050"/>
          <cell r="BH1050"/>
          <cell r="BI1050"/>
          <cell r="BJ1050"/>
          <cell r="BK1050"/>
          <cell r="BL1050"/>
          <cell r="BM1050"/>
          <cell r="BN1050"/>
          <cell r="BO1050"/>
          <cell r="BP1050"/>
          <cell r="BQ1050"/>
          <cell r="BR1050"/>
          <cell r="BS1050"/>
          <cell r="BT1050"/>
          <cell r="BU1050"/>
          <cell r="BV1050"/>
          <cell r="BW1050"/>
          <cell r="BX1050"/>
          <cell r="BY1050"/>
          <cell r="BZ1050"/>
          <cell r="CA1050"/>
          <cell r="CB1050"/>
          <cell r="CC1050"/>
          <cell r="CD1050"/>
          <cell r="CE1050"/>
          <cell r="CF1050"/>
          <cell r="CG1050"/>
          <cell r="CH1050"/>
          <cell r="CI1050"/>
          <cell r="CJ1050"/>
          <cell r="CK1050"/>
          <cell r="CL1050"/>
          <cell r="CM1050"/>
          <cell r="CN1050"/>
          <cell r="CO1050"/>
          <cell r="CP1050"/>
          <cell r="CQ1050"/>
          <cell r="CR1050"/>
          <cell r="CS1050"/>
          <cell r="CT1050"/>
          <cell r="CU1050"/>
          <cell r="CV1050"/>
          <cell r="CW1050"/>
          <cell r="CX1050"/>
          <cell r="CY1050"/>
          <cell r="CZ1050"/>
          <cell r="DA1050"/>
          <cell r="DB1050"/>
          <cell r="DC1050"/>
          <cell r="DD1050"/>
          <cell r="DE1050"/>
          <cell r="DF1050"/>
          <cell r="DG1050"/>
          <cell r="DH1050"/>
          <cell r="DI1050"/>
          <cell r="DJ1050"/>
          <cell r="DK1050"/>
          <cell r="DL1050"/>
          <cell r="DM1050"/>
          <cell r="DN1050"/>
          <cell r="DO1050"/>
          <cell r="DP1050"/>
          <cell r="DQ1050"/>
          <cell r="DR1050"/>
          <cell r="DS1050"/>
          <cell r="DT1050"/>
          <cell r="DU1050"/>
          <cell r="DV1050"/>
          <cell r="DW1050"/>
          <cell r="DX1050"/>
          <cell r="DY1050"/>
          <cell r="DZ1050"/>
          <cell r="EA1050"/>
          <cell r="EB1050"/>
          <cell r="EC1050"/>
          <cell r="ED1050"/>
          <cell r="EE1050"/>
          <cell r="EF1050"/>
          <cell r="EG1050"/>
          <cell r="EH1050"/>
          <cell r="EI1050"/>
          <cell r="EJ1050"/>
          <cell r="EK1050"/>
          <cell r="EL1050"/>
          <cell r="EM1050"/>
          <cell r="EN1050"/>
          <cell r="EO1050"/>
          <cell r="EP1050"/>
          <cell r="EQ1050"/>
          <cell r="ER1050"/>
          <cell r="ES1050"/>
          <cell r="ET1050"/>
          <cell r="EU1050" t="str">
            <v>$ -</v>
          </cell>
          <cell r="EV1050"/>
          <cell r="EW1050"/>
          <cell r="EX1050"/>
          <cell r="EY1050"/>
          <cell r="EZ1050"/>
          <cell r="FA1050"/>
          <cell r="FB1050">
            <v>0</v>
          </cell>
          <cell r="FC1050" t="str">
            <v>#¡VALOR!</v>
          </cell>
          <cell r="FD1050">
            <v>0</v>
          </cell>
          <cell r="FE1050" t="str">
            <v>$ 0</v>
          </cell>
          <cell r="FF1050" t="str">
            <v>#¡VALOR!</v>
          </cell>
          <cell r="FG1050" t="str">
            <v>#¡VALOR!</v>
          </cell>
          <cell r="FH1050"/>
          <cell r="FI1050"/>
          <cell r="FJ1050" t="str">
            <v>#N/D</v>
          </cell>
          <cell r="FK1050" t="str">
            <v>#N/D</v>
          </cell>
          <cell r="FL1050" t="str">
            <v>$1.050</v>
          </cell>
          <cell r="FM1050" t="str">
            <v>#N/D</v>
          </cell>
          <cell r="FN1050" t="str">
            <v>#N/D</v>
          </cell>
          <cell r="FO1050" t="str">
            <v>#N/D</v>
          </cell>
          <cell r="FP1050" t="str">
            <v>#N/D</v>
          </cell>
          <cell r="FQ1050" t="str">
            <v>#¡REF!</v>
          </cell>
          <cell r="FR1050" t="str">
            <v>#N/D</v>
          </cell>
          <cell r="FS1050"/>
          <cell r="FT1050"/>
          <cell r="FU1050"/>
          <cell r="FV1050">
            <v>0</v>
          </cell>
          <cell r="FW1050" t="str">
            <v>#N/D</v>
          </cell>
          <cell r="FX1050"/>
          <cell r="FY1050"/>
          <cell r="FZ1050"/>
          <cell r="GA1050"/>
          <cell r="GB1050"/>
          <cell r="GC1050"/>
        </row>
        <row r="1051">
          <cell r="A1051"/>
          <cell r="B1051"/>
          <cell r="C1051">
            <v>2025</v>
          </cell>
          <cell r="D1051"/>
          <cell r="E1051"/>
          <cell r="F1051"/>
          <cell r="G1051"/>
          <cell r="H1051"/>
          <cell r="I1051"/>
          <cell r="J1051"/>
          <cell r="K1051"/>
          <cell r="L1051"/>
          <cell r="M1051"/>
          <cell r="N1051"/>
          <cell r="O1051"/>
          <cell r="P1051"/>
          <cell r="Q1051"/>
          <cell r="R1051"/>
          <cell r="S1051"/>
          <cell r="T1051"/>
          <cell r="U1051"/>
          <cell r="V1051"/>
          <cell r="W1051"/>
          <cell r="X1051"/>
          <cell r="Y1051"/>
          <cell r="Z1051"/>
          <cell r="AA1051"/>
          <cell r="AB1051"/>
          <cell r="AC1051"/>
          <cell r="AD1051"/>
          <cell r="AE1051"/>
          <cell r="AF1051"/>
          <cell r="AG1051"/>
          <cell r="AH1051"/>
          <cell r="AI1051"/>
          <cell r="AJ1051"/>
          <cell r="AK1051"/>
          <cell r="AL1051"/>
          <cell r="AM1051" t="str">
            <v>#¡VALOR!</v>
          </cell>
          <cell r="AN1051">
            <v>0</v>
          </cell>
          <cell r="AO1051"/>
          <cell r="AP1051"/>
          <cell r="AQ1051"/>
          <cell r="AR1051"/>
          <cell r="AS1051"/>
          <cell r="AT1051"/>
          <cell r="AU1051"/>
          <cell r="AV1051"/>
          <cell r="AW1051"/>
          <cell r="AX1051"/>
          <cell r="AY1051"/>
          <cell r="AZ1051"/>
          <cell r="BA1051"/>
          <cell r="BB1051"/>
          <cell r="BC1051"/>
          <cell r="BD1051"/>
          <cell r="BE1051"/>
          <cell r="BF1051"/>
          <cell r="BG1051"/>
          <cell r="BH1051"/>
          <cell r="BI1051"/>
          <cell r="BJ1051"/>
          <cell r="BK1051"/>
          <cell r="BL1051"/>
          <cell r="BM1051"/>
          <cell r="BN1051"/>
          <cell r="BO1051"/>
          <cell r="BP1051"/>
          <cell r="BQ1051"/>
          <cell r="BR1051"/>
          <cell r="BS1051"/>
          <cell r="BT1051"/>
          <cell r="BU1051"/>
          <cell r="BV1051"/>
          <cell r="BW1051"/>
          <cell r="BX1051"/>
          <cell r="BY1051"/>
          <cell r="BZ1051"/>
          <cell r="CA1051"/>
          <cell r="CB1051"/>
          <cell r="CC1051"/>
          <cell r="CD1051"/>
          <cell r="CE1051"/>
          <cell r="CF1051"/>
          <cell r="CG1051"/>
          <cell r="CH1051"/>
          <cell r="CI1051"/>
          <cell r="CJ1051"/>
          <cell r="CK1051"/>
          <cell r="CL1051"/>
          <cell r="CM1051"/>
          <cell r="CN1051"/>
          <cell r="CO1051"/>
          <cell r="CP1051"/>
          <cell r="CQ1051"/>
          <cell r="CR1051"/>
          <cell r="CS1051"/>
          <cell r="CT1051"/>
          <cell r="CU1051"/>
          <cell r="CV1051"/>
          <cell r="CW1051"/>
          <cell r="CX1051"/>
          <cell r="CY1051"/>
          <cell r="CZ1051"/>
          <cell r="DA1051"/>
          <cell r="DB1051"/>
          <cell r="DC1051"/>
          <cell r="DD1051"/>
          <cell r="DE1051"/>
          <cell r="DF1051"/>
          <cell r="DG1051"/>
          <cell r="DH1051"/>
          <cell r="DI1051"/>
          <cell r="DJ1051"/>
          <cell r="DK1051"/>
          <cell r="DL1051"/>
          <cell r="DM1051"/>
          <cell r="DN1051"/>
          <cell r="DO1051"/>
          <cell r="DP1051"/>
          <cell r="DQ1051"/>
          <cell r="DR1051"/>
          <cell r="DS1051"/>
          <cell r="DT1051"/>
          <cell r="DU1051"/>
          <cell r="DV1051"/>
          <cell r="DW1051"/>
          <cell r="DX1051"/>
          <cell r="DY1051"/>
          <cell r="DZ1051"/>
          <cell r="EA1051"/>
          <cell r="EB1051"/>
          <cell r="EC1051"/>
          <cell r="ED1051"/>
          <cell r="EE1051"/>
          <cell r="EF1051"/>
          <cell r="EG1051"/>
          <cell r="EH1051"/>
          <cell r="EI1051"/>
          <cell r="EJ1051"/>
          <cell r="EK1051"/>
          <cell r="EL1051"/>
          <cell r="EM1051"/>
          <cell r="EN1051"/>
          <cell r="EO1051"/>
          <cell r="EP1051"/>
          <cell r="EQ1051"/>
          <cell r="ER1051"/>
          <cell r="ES1051"/>
          <cell r="ET1051"/>
          <cell r="EU1051" t="str">
            <v>$ -</v>
          </cell>
          <cell r="EV1051"/>
          <cell r="EW1051"/>
          <cell r="EX1051"/>
          <cell r="EY1051"/>
          <cell r="EZ1051"/>
          <cell r="FA1051"/>
          <cell r="FB1051">
            <v>0</v>
          </cell>
          <cell r="FC1051" t="str">
            <v>#¡VALOR!</v>
          </cell>
          <cell r="FD1051">
            <v>0</v>
          </cell>
          <cell r="FE1051" t="str">
            <v>$ 0</v>
          </cell>
          <cell r="FF1051" t="str">
            <v>#¡VALOR!</v>
          </cell>
          <cell r="FG1051" t="str">
            <v>#¡VALOR!</v>
          </cell>
          <cell r="FH1051"/>
          <cell r="FI1051"/>
          <cell r="FJ1051" t="str">
            <v>#N/D</v>
          </cell>
          <cell r="FK1051" t="str">
            <v>#N/D</v>
          </cell>
          <cell r="FL1051" t="str">
            <v>$1.051</v>
          </cell>
          <cell r="FM1051" t="str">
            <v>#N/D</v>
          </cell>
          <cell r="FN1051" t="str">
            <v>#N/D</v>
          </cell>
          <cell r="FO1051" t="str">
            <v>#N/D</v>
          </cell>
          <cell r="FP1051" t="str">
            <v>#N/D</v>
          </cell>
          <cell r="FQ1051" t="str">
            <v>#¡REF!</v>
          </cell>
          <cell r="FR1051" t="str">
            <v>#N/D</v>
          </cell>
          <cell r="FS1051"/>
          <cell r="FT1051"/>
          <cell r="FU1051"/>
          <cell r="FV1051">
            <v>0</v>
          </cell>
          <cell r="FW1051" t="str">
            <v>#N/D</v>
          </cell>
          <cell r="FX1051"/>
          <cell r="FY1051"/>
          <cell r="FZ1051"/>
          <cell r="GA1051"/>
          <cell r="GB1051"/>
          <cell r="GC1051"/>
        </row>
        <row r="1052">
          <cell r="A1052"/>
          <cell r="B1052"/>
          <cell r="C1052">
            <v>2025</v>
          </cell>
          <cell r="D1052"/>
          <cell r="E1052"/>
          <cell r="F1052"/>
          <cell r="G1052"/>
          <cell r="H1052"/>
          <cell r="I1052"/>
          <cell r="J1052"/>
          <cell r="K1052"/>
          <cell r="L1052"/>
          <cell r="M1052"/>
          <cell r="N1052"/>
          <cell r="O1052"/>
          <cell r="P1052"/>
          <cell r="Q1052"/>
          <cell r="R1052"/>
          <cell r="S1052"/>
          <cell r="T1052"/>
          <cell r="U1052"/>
          <cell r="V1052"/>
          <cell r="W1052"/>
          <cell r="X1052"/>
          <cell r="Y1052"/>
          <cell r="Z1052"/>
          <cell r="AA1052"/>
          <cell r="AB1052"/>
          <cell r="AC1052"/>
          <cell r="AD1052"/>
          <cell r="AE1052"/>
          <cell r="AF1052"/>
          <cell r="AG1052"/>
          <cell r="AH1052"/>
          <cell r="AI1052"/>
          <cell r="AJ1052"/>
          <cell r="AK1052"/>
          <cell r="AL1052"/>
          <cell r="AM1052" t="str">
            <v>#¡VALOR!</v>
          </cell>
          <cell r="AN1052">
            <v>0</v>
          </cell>
          <cell r="AO1052"/>
          <cell r="AP1052"/>
          <cell r="AQ1052"/>
          <cell r="AR1052"/>
          <cell r="AS1052"/>
          <cell r="AT1052"/>
          <cell r="AU1052"/>
          <cell r="AV1052"/>
          <cell r="AW1052"/>
          <cell r="AX1052"/>
          <cell r="AY1052"/>
          <cell r="AZ1052"/>
          <cell r="BA1052"/>
          <cell r="BB1052"/>
          <cell r="BC1052"/>
          <cell r="BD1052"/>
          <cell r="BE1052"/>
          <cell r="BF1052"/>
          <cell r="BG1052"/>
          <cell r="BH1052"/>
          <cell r="BI1052"/>
          <cell r="BJ1052"/>
          <cell r="BK1052"/>
          <cell r="BL1052"/>
          <cell r="BM1052"/>
          <cell r="BN1052"/>
          <cell r="BO1052"/>
          <cell r="BP1052"/>
          <cell r="BQ1052"/>
          <cell r="BR1052"/>
          <cell r="BS1052"/>
          <cell r="BT1052"/>
          <cell r="BU1052"/>
          <cell r="BV1052"/>
          <cell r="BW1052"/>
          <cell r="BX1052"/>
          <cell r="BY1052"/>
          <cell r="BZ1052"/>
          <cell r="CA1052"/>
          <cell r="CB1052"/>
          <cell r="CC1052"/>
          <cell r="CD1052"/>
          <cell r="CE1052"/>
          <cell r="CF1052"/>
          <cell r="CG1052"/>
          <cell r="CH1052"/>
          <cell r="CI1052"/>
          <cell r="CJ1052"/>
          <cell r="CK1052"/>
          <cell r="CL1052"/>
          <cell r="CM1052"/>
          <cell r="CN1052"/>
          <cell r="CO1052"/>
          <cell r="CP1052"/>
          <cell r="CQ1052"/>
          <cell r="CR1052"/>
          <cell r="CS1052"/>
          <cell r="CT1052"/>
          <cell r="CU1052"/>
          <cell r="CV1052"/>
          <cell r="CW1052"/>
          <cell r="CX1052"/>
          <cell r="CY1052"/>
          <cell r="CZ1052"/>
          <cell r="DA1052"/>
          <cell r="DB1052"/>
          <cell r="DC1052"/>
          <cell r="DD1052"/>
          <cell r="DE1052"/>
          <cell r="DF1052"/>
          <cell r="DG1052"/>
          <cell r="DH1052"/>
          <cell r="DI1052"/>
          <cell r="DJ1052"/>
          <cell r="DK1052"/>
          <cell r="DL1052"/>
          <cell r="DM1052"/>
          <cell r="DN1052"/>
          <cell r="DO1052"/>
          <cell r="DP1052"/>
          <cell r="DQ1052"/>
          <cell r="DR1052"/>
          <cell r="DS1052"/>
          <cell r="DT1052"/>
          <cell r="DU1052"/>
          <cell r="DV1052"/>
          <cell r="DW1052"/>
          <cell r="DX1052"/>
          <cell r="DY1052"/>
          <cell r="DZ1052"/>
          <cell r="EA1052"/>
          <cell r="EB1052"/>
          <cell r="EC1052"/>
          <cell r="ED1052"/>
          <cell r="EE1052"/>
          <cell r="EF1052"/>
          <cell r="EG1052"/>
          <cell r="EH1052"/>
          <cell r="EI1052"/>
          <cell r="EJ1052"/>
          <cell r="EK1052"/>
          <cell r="EL1052"/>
          <cell r="EM1052"/>
          <cell r="EN1052"/>
          <cell r="EO1052"/>
          <cell r="EP1052"/>
          <cell r="EQ1052"/>
          <cell r="ER1052"/>
          <cell r="ES1052"/>
          <cell r="ET1052"/>
          <cell r="EU1052" t="str">
            <v>$ -</v>
          </cell>
          <cell r="EV1052"/>
          <cell r="EW1052"/>
          <cell r="EX1052"/>
          <cell r="EY1052"/>
          <cell r="EZ1052"/>
          <cell r="FA1052"/>
          <cell r="FB1052">
            <v>0</v>
          </cell>
          <cell r="FC1052" t="str">
            <v>#¡VALOR!</v>
          </cell>
          <cell r="FD1052">
            <v>0</v>
          </cell>
          <cell r="FE1052" t="str">
            <v>$ 0</v>
          </cell>
          <cell r="FF1052" t="str">
            <v>#¡VALOR!</v>
          </cell>
          <cell r="FG1052" t="str">
            <v>#¡VALOR!</v>
          </cell>
          <cell r="FH1052"/>
          <cell r="FI1052"/>
          <cell r="FJ1052" t="str">
            <v>#N/D</v>
          </cell>
          <cell r="FK1052" t="str">
            <v>#N/D</v>
          </cell>
          <cell r="FL1052" t="str">
            <v>$1.052</v>
          </cell>
          <cell r="FM1052" t="str">
            <v>#N/D</v>
          </cell>
          <cell r="FN1052" t="str">
            <v>#N/D</v>
          </cell>
          <cell r="FO1052" t="str">
            <v>#N/D</v>
          </cell>
          <cell r="FP1052" t="str">
            <v>#N/D</v>
          </cell>
          <cell r="FQ1052" t="str">
            <v>#¡REF!</v>
          </cell>
          <cell r="FR1052" t="str">
            <v>#N/D</v>
          </cell>
          <cell r="FS1052"/>
          <cell r="FT1052"/>
          <cell r="FU1052"/>
          <cell r="FV1052">
            <v>0</v>
          </cell>
          <cell r="FW1052" t="str">
            <v>#N/D</v>
          </cell>
          <cell r="FX1052"/>
          <cell r="FY1052"/>
          <cell r="FZ1052"/>
          <cell r="GA1052"/>
          <cell r="GB1052"/>
          <cell r="GC1052"/>
        </row>
        <row r="1053">
          <cell r="A1053"/>
          <cell r="B1053"/>
          <cell r="C1053">
            <v>2025</v>
          </cell>
          <cell r="D1053"/>
          <cell r="E1053"/>
          <cell r="F1053"/>
          <cell r="G1053"/>
          <cell r="H1053"/>
          <cell r="I1053"/>
          <cell r="J1053"/>
          <cell r="K1053"/>
          <cell r="L1053"/>
          <cell r="M1053"/>
          <cell r="N1053"/>
          <cell r="O1053"/>
          <cell r="P1053"/>
          <cell r="Q1053"/>
          <cell r="R1053"/>
          <cell r="S1053"/>
          <cell r="T1053"/>
          <cell r="U1053"/>
          <cell r="V1053"/>
          <cell r="W1053"/>
          <cell r="X1053"/>
          <cell r="Y1053"/>
          <cell r="Z1053"/>
          <cell r="AA1053"/>
          <cell r="AB1053"/>
          <cell r="AC1053"/>
          <cell r="AD1053"/>
          <cell r="AE1053"/>
          <cell r="AF1053"/>
          <cell r="AG1053"/>
          <cell r="AH1053"/>
          <cell r="AI1053"/>
          <cell r="AJ1053"/>
          <cell r="AK1053"/>
          <cell r="AL1053"/>
          <cell r="AM1053" t="str">
            <v>#¡VALOR!</v>
          </cell>
          <cell r="AN1053">
            <v>0</v>
          </cell>
          <cell r="AO1053"/>
          <cell r="AP1053"/>
          <cell r="AQ1053"/>
          <cell r="AR1053"/>
          <cell r="AS1053"/>
          <cell r="AT1053"/>
          <cell r="AU1053"/>
          <cell r="AV1053"/>
          <cell r="AW1053"/>
          <cell r="AX1053"/>
          <cell r="AY1053"/>
          <cell r="AZ1053"/>
          <cell r="BA1053"/>
          <cell r="BB1053"/>
          <cell r="BC1053"/>
          <cell r="BD1053"/>
          <cell r="BE1053"/>
          <cell r="BF1053"/>
          <cell r="BG1053"/>
          <cell r="BH1053"/>
          <cell r="BI1053"/>
          <cell r="BJ1053"/>
          <cell r="BK1053"/>
          <cell r="BL1053"/>
          <cell r="BM1053"/>
          <cell r="BN1053"/>
          <cell r="BO1053"/>
          <cell r="BP1053"/>
          <cell r="BQ1053"/>
          <cell r="BR1053"/>
          <cell r="BS1053"/>
          <cell r="BT1053"/>
          <cell r="BU1053"/>
          <cell r="BV1053"/>
          <cell r="BW1053"/>
          <cell r="BX1053"/>
          <cell r="BY1053"/>
          <cell r="BZ1053"/>
          <cell r="CA1053"/>
          <cell r="CB1053"/>
          <cell r="CC1053"/>
          <cell r="CD1053"/>
          <cell r="CE1053"/>
          <cell r="CF1053"/>
          <cell r="CG1053"/>
          <cell r="CH1053"/>
          <cell r="CI1053"/>
          <cell r="CJ1053"/>
          <cell r="CK1053"/>
          <cell r="CL1053"/>
          <cell r="CM1053"/>
          <cell r="CN1053"/>
          <cell r="CO1053"/>
          <cell r="CP1053"/>
          <cell r="CQ1053"/>
          <cell r="CR1053"/>
          <cell r="CS1053"/>
          <cell r="CT1053"/>
          <cell r="CU1053"/>
          <cell r="CV1053"/>
          <cell r="CW1053"/>
          <cell r="CX1053"/>
          <cell r="CY1053"/>
          <cell r="CZ1053"/>
          <cell r="DA1053"/>
          <cell r="DB1053"/>
          <cell r="DC1053"/>
          <cell r="DD1053"/>
          <cell r="DE1053"/>
          <cell r="DF1053"/>
          <cell r="DG1053"/>
          <cell r="DH1053"/>
          <cell r="DI1053"/>
          <cell r="DJ1053"/>
          <cell r="DK1053"/>
          <cell r="DL1053"/>
          <cell r="DM1053"/>
          <cell r="DN1053"/>
          <cell r="DO1053"/>
          <cell r="DP1053"/>
          <cell r="DQ1053"/>
          <cell r="DR1053"/>
          <cell r="DS1053"/>
          <cell r="DT1053"/>
          <cell r="DU1053"/>
          <cell r="DV1053"/>
          <cell r="DW1053"/>
          <cell r="DX1053"/>
          <cell r="DY1053"/>
          <cell r="DZ1053"/>
          <cell r="EA1053"/>
          <cell r="EB1053"/>
          <cell r="EC1053"/>
          <cell r="ED1053"/>
          <cell r="EE1053"/>
          <cell r="EF1053"/>
          <cell r="EG1053"/>
          <cell r="EH1053"/>
          <cell r="EI1053"/>
          <cell r="EJ1053"/>
          <cell r="EK1053"/>
          <cell r="EL1053"/>
          <cell r="EM1053"/>
          <cell r="EN1053"/>
          <cell r="EO1053"/>
          <cell r="EP1053"/>
          <cell r="EQ1053"/>
          <cell r="ER1053"/>
          <cell r="ES1053"/>
          <cell r="ET1053"/>
          <cell r="EU1053" t="str">
            <v>$ -</v>
          </cell>
          <cell r="EV1053"/>
          <cell r="EW1053"/>
          <cell r="EX1053"/>
          <cell r="EY1053"/>
          <cell r="EZ1053"/>
          <cell r="FA1053"/>
          <cell r="FB1053">
            <v>0</v>
          </cell>
          <cell r="FC1053" t="str">
            <v>#¡VALOR!</v>
          </cell>
          <cell r="FD1053">
            <v>0</v>
          </cell>
          <cell r="FE1053" t="str">
            <v>$ 0</v>
          </cell>
          <cell r="FF1053" t="str">
            <v>#¡VALOR!</v>
          </cell>
          <cell r="FG1053" t="str">
            <v>#¡VALOR!</v>
          </cell>
          <cell r="FH1053"/>
          <cell r="FI1053"/>
          <cell r="FJ1053" t="str">
            <v>#N/D</v>
          </cell>
          <cell r="FK1053" t="str">
            <v>#N/D</v>
          </cell>
          <cell r="FL1053" t="str">
            <v>$1.053</v>
          </cell>
          <cell r="FM1053" t="str">
            <v>#N/D</v>
          </cell>
          <cell r="FN1053" t="str">
            <v>#N/D</v>
          </cell>
          <cell r="FO1053" t="str">
            <v>#N/D</v>
          </cell>
          <cell r="FP1053" t="str">
            <v>#N/D</v>
          </cell>
          <cell r="FQ1053" t="str">
            <v>#¡REF!</v>
          </cell>
          <cell r="FR1053" t="str">
            <v>#N/D</v>
          </cell>
          <cell r="FS1053"/>
          <cell r="FT1053"/>
          <cell r="FU1053"/>
          <cell r="FV1053">
            <v>0</v>
          </cell>
          <cell r="FW1053" t="str">
            <v>#N/D</v>
          </cell>
          <cell r="FX1053"/>
          <cell r="FY1053"/>
          <cell r="FZ1053"/>
          <cell r="GA1053"/>
          <cell r="GB1053"/>
          <cell r="GC1053"/>
        </row>
        <row r="1054">
          <cell r="A1054"/>
          <cell r="B1054"/>
          <cell r="C1054">
            <v>2025</v>
          </cell>
          <cell r="D1054"/>
          <cell r="E1054"/>
          <cell r="F1054"/>
          <cell r="G1054"/>
          <cell r="H1054"/>
          <cell r="I1054"/>
          <cell r="J1054"/>
          <cell r="K1054"/>
          <cell r="L1054"/>
          <cell r="M1054"/>
          <cell r="N1054"/>
          <cell r="O1054"/>
          <cell r="P1054"/>
          <cell r="Q1054"/>
          <cell r="R1054"/>
          <cell r="S1054"/>
          <cell r="T1054"/>
          <cell r="U1054"/>
          <cell r="V1054"/>
          <cell r="W1054"/>
          <cell r="X1054"/>
          <cell r="Y1054"/>
          <cell r="Z1054"/>
          <cell r="AA1054"/>
          <cell r="AB1054"/>
          <cell r="AC1054"/>
          <cell r="AD1054"/>
          <cell r="AE1054"/>
          <cell r="AF1054"/>
          <cell r="AG1054"/>
          <cell r="AH1054"/>
          <cell r="AI1054"/>
          <cell r="AJ1054"/>
          <cell r="AK1054"/>
          <cell r="AL1054"/>
          <cell r="AM1054" t="str">
            <v>#¡VALOR!</v>
          </cell>
          <cell r="AN1054">
            <v>0</v>
          </cell>
          <cell r="AO1054"/>
          <cell r="AP1054"/>
          <cell r="AQ1054"/>
          <cell r="AR1054"/>
          <cell r="AS1054"/>
          <cell r="AT1054"/>
          <cell r="AU1054"/>
          <cell r="AV1054"/>
          <cell r="AW1054"/>
          <cell r="AX1054"/>
          <cell r="AY1054"/>
          <cell r="AZ1054"/>
          <cell r="BA1054"/>
          <cell r="BB1054"/>
          <cell r="BC1054"/>
          <cell r="BD1054"/>
          <cell r="BE1054"/>
          <cell r="BF1054"/>
          <cell r="BG1054"/>
          <cell r="BH1054"/>
          <cell r="BI1054"/>
          <cell r="BJ1054"/>
          <cell r="BK1054"/>
          <cell r="BL1054"/>
          <cell r="BM1054"/>
          <cell r="BN1054"/>
          <cell r="BO1054"/>
          <cell r="BP1054"/>
          <cell r="BQ1054"/>
          <cell r="BR1054"/>
          <cell r="BS1054"/>
          <cell r="BT1054"/>
          <cell r="BU1054"/>
          <cell r="BV1054"/>
          <cell r="BW1054"/>
          <cell r="BX1054"/>
          <cell r="BY1054"/>
          <cell r="BZ1054"/>
          <cell r="CA1054"/>
          <cell r="CB1054"/>
          <cell r="CC1054"/>
          <cell r="CD1054"/>
          <cell r="CE1054"/>
          <cell r="CF1054"/>
          <cell r="CG1054"/>
          <cell r="CH1054"/>
          <cell r="CI1054"/>
          <cell r="CJ1054"/>
          <cell r="CK1054"/>
          <cell r="CL1054"/>
          <cell r="CM1054"/>
          <cell r="CN1054"/>
          <cell r="CO1054"/>
          <cell r="CP1054"/>
          <cell r="CQ1054"/>
          <cell r="CR1054"/>
          <cell r="CS1054"/>
          <cell r="CT1054"/>
          <cell r="CU1054"/>
          <cell r="CV1054"/>
          <cell r="CW1054"/>
          <cell r="CX1054"/>
          <cell r="CY1054"/>
          <cell r="CZ1054"/>
          <cell r="DA1054"/>
          <cell r="DB1054"/>
          <cell r="DC1054"/>
          <cell r="DD1054"/>
          <cell r="DE1054"/>
          <cell r="DF1054"/>
          <cell r="DG1054"/>
          <cell r="DH1054"/>
          <cell r="DI1054"/>
          <cell r="DJ1054"/>
          <cell r="DK1054"/>
          <cell r="DL1054"/>
          <cell r="DM1054"/>
          <cell r="DN1054"/>
          <cell r="DO1054"/>
          <cell r="DP1054"/>
          <cell r="DQ1054"/>
          <cell r="DR1054"/>
          <cell r="DS1054"/>
          <cell r="DT1054"/>
          <cell r="DU1054"/>
          <cell r="DV1054"/>
          <cell r="DW1054"/>
          <cell r="DX1054"/>
          <cell r="DY1054"/>
          <cell r="DZ1054"/>
          <cell r="EA1054"/>
          <cell r="EB1054"/>
          <cell r="EC1054"/>
          <cell r="ED1054"/>
          <cell r="EE1054"/>
          <cell r="EF1054"/>
          <cell r="EG1054"/>
          <cell r="EH1054"/>
          <cell r="EI1054"/>
          <cell r="EJ1054"/>
          <cell r="EK1054"/>
          <cell r="EL1054"/>
          <cell r="EM1054"/>
          <cell r="EN1054"/>
          <cell r="EO1054"/>
          <cell r="EP1054"/>
          <cell r="EQ1054"/>
          <cell r="ER1054"/>
          <cell r="ES1054"/>
          <cell r="ET1054"/>
          <cell r="EU1054" t="str">
            <v>$ -</v>
          </cell>
          <cell r="EV1054"/>
          <cell r="EW1054"/>
          <cell r="EX1054"/>
          <cell r="EY1054"/>
          <cell r="EZ1054"/>
          <cell r="FA1054"/>
          <cell r="FB1054">
            <v>0</v>
          </cell>
          <cell r="FC1054" t="str">
            <v>#¡VALOR!</v>
          </cell>
          <cell r="FD1054">
            <v>0</v>
          </cell>
          <cell r="FE1054" t="str">
            <v>$ 0</v>
          </cell>
          <cell r="FF1054" t="str">
            <v>#¡VALOR!</v>
          </cell>
          <cell r="FG1054" t="str">
            <v>#¡VALOR!</v>
          </cell>
          <cell r="FH1054"/>
          <cell r="FI1054"/>
          <cell r="FJ1054" t="str">
            <v>#N/D</v>
          </cell>
          <cell r="FK1054" t="str">
            <v>#N/D</v>
          </cell>
          <cell r="FL1054" t="str">
            <v>$1.054</v>
          </cell>
          <cell r="FM1054" t="str">
            <v>#N/D</v>
          </cell>
          <cell r="FN1054" t="str">
            <v>#N/D</v>
          </cell>
          <cell r="FO1054" t="str">
            <v>#N/D</v>
          </cell>
          <cell r="FP1054" t="str">
            <v>#N/D</v>
          </cell>
          <cell r="FQ1054" t="str">
            <v>#¡REF!</v>
          </cell>
          <cell r="FR1054" t="str">
            <v>#N/D</v>
          </cell>
          <cell r="FS1054"/>
          <cell r="FT1054"/>
          <cell r="FU1054"/>
          <cell r="FV1054">
            <v>0</v>
          </cell>
          <cell r="FW1054" t="str">
            <v>#N/D</v>
          </cell>
          <cell r="FX1054"/>
          <cell r="FY1054"/>
          <cell r="FZ1054"/>
          <cell r="GA1054"/>
          <cell r="GB1054"/>
          <cell r="GC1054"/>
        </row>
        <row r="1055">
          <cell r="A1055"/>
          <cell r="B1055"/>
          <cell r="C1055">
            <v>2025</v>
          </cell>
          <cell r="D1055"/>
          <cell r="E1055"/>
          <cell r="F1055"/>
          <cell r="G1055"/>
          <cell r="H1055"/>
          <cell r="I1055"/>
          <cell r="J1055"/>
          <cell r="K1055"/>
          <cell r="L1055"/>
          <cell r="M1055"/>
          <cell r="N1055"/>
          <cell r="O1055"/>
          <cell r="P1055"/>
          <cell r="Q1055"/>
          <cell r="R1055"/>
          <cell r="S1055"/>
          <cell r="T1055"/>
          <cell r="U1055"/>
          <cell r="V1055"/>
          <cell r="W1055"/>
          <cell r="X1055"/>
          <cell r="Y1055"/>
          <cell r="Z1055"/>
          <cell r="AA1055"/>
          <cell r="AB1055"/>
          <cell r="AC1055"/>
          <cell r="AD1055"/>
          <cell r="AE1055"/>
          <cell r="AF1055"/>
          <cell r="AG1055"/>
          <cell r="AH1055"/>
          <cell r="AI1055"/>
          <cell r="AJ1055"/>
          <cell r="AK1055"/>
          <cell r="AL1055"/>
          <cell r="AM1055" t="str">
            <v>#¡VALOR!</v>
          </cell>
          <cell r="AN1055">
            <v>0</v>
          </cell>
          <cell r="AO1055"/>
          <cell r="AP1055"/>
          <cell r="AQ1055"/>
          <cell r="AR1055"/>
          <cell r="AS1055"/>
          <cell r="AT1055"/>
          <cell r="AU1055"/>
          <cell r="AV1055"/>
          <cell r="AW1055"/>
          <cell r="AX1055"/>
          <cell r="AY1055"/>
          <cell r="AZ1055"/>
          <cell r="BA1055"/>
          <cell r="BB1055"/>
          <cell r="BC1055"/>
          <cell r="BD1055"/>
          <cell r="BE1055"/>
          <cell r="BF1055"/>
          <cell r="BG1055"/>
          <cell r="BH1055"/>
          <cell r="BI1055"/>
          <cell r="BJ1055"/>
          <cell r="BK1055"/>
          <cell r="BL1055"/>
          <cell r="BM1055"/>
          <cell r="BN1055"/>
          <cell r="BO1055"/>
          <cell r="BP1055"/>
          <cell r="BQ1055"/>
          <cell r="BR1055"/>
          <cell r="BS1055"/>
          <cell r="BT1055"/>
          <cell r="BU1055"/>
          <cell r="BV1055"/>
          <cell r="BW1055"/>
          <cell r="BX1055"/>
          <cell r="BY1055"/>
          <cell r="BZ1055"/>
          <cell r="CA1055"/>
          <cell r="CB1055"/>
          <cell r="CC1055"/>
          <cell r="CD1055"/>
          <cell r="CE1055"/>
          <cell r="CF1055"/>
          <cell r="CG1055"/>
          <cell r="CH1055"/>
          <cell r="CI1055"/>
          <cell r="CJ1055"/>
          <cell r="CK1055"/>
          <cell r="CL1055"/>
          <cell r="CM1055"/>
          <cell r="CN1055"/>
          <cell r="CO1055"/>
          <cell r="CP1055"/>
          <cell r="CQ1055"/>
          <cell r="CR1055"/>
          <cell r="CS1055"/>
          <cell r="CT1055"/>
          <cell r="CU1055"/>
          <cell r="CV1055"/>
          <cell r="CW1055"/>
          <cell r="CX1055"/>
          <cell r="CY1055"/>
          <cell r="CZ1055"/>
          <cell r="DA1055"/>
          <cell r="DB1055"/>
          <cell r="DC1055"/>
          <cell r="DD1055"/>
          <cell r="DE1055"/>
          <cell r="DF1055"/>
          <cell r="DG1055"/>
          <cell r="DH1055"/>
          <cell r="DI1055"/>
          <cell r="DJ1055"/>
          <cell r="DK1055"/>
          <cell r="DL1055"/>
          <cell r="DM1055"/>
          <cell r="DN1055"/>
          <cell r="DO1055"/>
          <cell r="DP1055"/>
          <cell r="DQ1055"/>
          <cell r="DR1055"/>
          <cell r="DS1055"/>
          <cell r="DT1055"/>
          <cell r="DU1055"/>
          <cell r="DV1055"/>
          <cell r="DW1055"/>
          <cell r="DX1055"/>
          <cell r="DY1055"/>
          <cell r="DZ1055"/>
          <cell r="EA1055"/>
          <cell r="EB1055"/>
          <cell r="EC1055"/>
          <cell r="ED1055"/>
          <cell r="EE1055"/>
          <cell r="EF1055"/>
          <cell r="EG1055"/>
          <cell r="EH1055"/>
          <cell r="EI1055"/>
          <cell r="EJ1055"/>
          <cell r="EK1055"/>
          <cell r="EL1055"/>
          <cell r="EM1055"/>
          <cell r="EN1055"/>
          <cell r="EO1055"/>
          <cell r="EP1055"/>
          <cell r="EQ1055"/>
          <cell r="ER1055"/>
          <cell r="ES1055"/>
          <cell r="ET1055"/>
          <cell r="EU1055" t="str">
            <v>$ -</v>
          </cell>
          <cell r="EV1055"/>
          <cell r="EW1055"/>
          <cell r="EX1055"/>
          <cell r="EY1055"/>
          <cell r="EZ1055"/>
          <cell r="FA1055"/>
          <cell r="FB1055">
            <v>0</v>
          </cell>
          <cell r="FC1055" t="str">
            <v>#¡VALOR!</v>
          </cell>
          <cell r="FD1055">
            <v>0</v>
          </cell>
          <cell r="FE1055" t="str">
            <v>$ 0</v>
          </cell>
          <cell r="FF1055" t="str">
            <v>#¡VALOR!</v>
          </cell>
          <cell r="FG1055" t="str">
            <v>#¡VALOR!</v>
          </cell>
          <cell r="FH1055"/>
          <cell r="FI1055"/>
          <cell r="FJ1055" t="str">
            <v>#N/D</v>
          </cell>
          <cell r="FK1055" t="str">
            <v>#N/D</v>
          </cell>
          <cell r="FL1055" t="str">
            <v>$1.055</v>
          </cell>
          <cell r="FM1055" t="str">
            <v>#N/D</v>
          </cell>
          <cell r="FN1055" t="str">
            <v>#N/D</v>
          </cell>
          <cell r="FO1055" t="str">
            <v>#N/D</v>
          </cell>
          <cell r="FP1055" t="str">
            <v>#N/D</v>
          </cell>
          <cell r="FQ1055" t="str">
            <v>#¡REF!</v>
          </cell>
          <cell r="FR1055" t="str">
            <v>#N/D</v>
          </cell>
          <cell r="FS1055"/>
          <cell r="FT1055"/>
          <cell r="FU1055"/>
          <cell r="FV1055">
            <v>0</v>
          </cell>
          <cell r="FW1055" t="str">
            <v>#N/D</v>
          </cell>
          <cell r="FX1055"/>
          <cell r="FY1055"/>
          <cell r="FZ1055"/>
          <cell r="GA1055"/>
          <cell r="GB1055"/>
          <cell r="GC1055"/>
        </row>
        <row r="1056">
          <cell r="A1056"/>
          <cell r="B1056"/>
          <cell r="C1056">
            <v>2025</v>
          </cell>
          <cell r="D1056"/>
          <cell r="E1056"/>
          <cell r="F1056"/>
          <cell r="G1056"/>
          <cell r="H1056"/>
          <cell r="I1056"/>
          <cell r="J1056"/>
          <cell r="K1056"/>
          <cell r="L1056"/>
          <cell r="M1056"/>
          <cell r="N1056"/>
          <cell r="O1056"/>
          <cell r="P1056"/>
          <cell r="Q1056"/>
          <cell r="R1056"/>
          <cell r="S1056"/>
          <cell r="T1056"/>
          <cell r="U1056"/>
          <cell r="V1056"/>
          <cell r="W1056"/>
          <cell r="X1056"/>
          <cell r="Y1056"/>
          <cell r="Z1056"/>
          <cell r="AA1056"/>
          <cell r="AB1056"/>
          <cell r="AC1056"/>
          <cell r="AD1056"/>
          <cell r="AE1056"/>
          <cell r="AF1056"/>
          <cell r="AG1056"/>
          <cell r="AH1056"/>
          <cell r="AI1056"/>
          <cell r="AJ1056"/>
          <cell r="AK1056"/>
          <cell r="AL1056"/>
          <cell r="AM1056" t="str">
            <v>#¡VALOR!</v>
          </cell>
          <cell r="AN1056">
            <v>0</v>
          </cell>
          <cell r="AO1056"/>
          <cell r="AP1056"/>
          <cell r="AQ1056"/>
          <cell r="AR1056"/>
          <cell r="AS1056"/>
          <cell r="AT1056"/>
          <cell r="AU1056"/>
          <cell r="AV1056"/>
          <cell r="AW1056"/>
          <cell r="AX1056"/>
          <cell r="AY1056"/>
          <cell r="AZ1056"/>
          <cell r="BA1056"/>
          <cell r="BB1056"/>
          <cell r="BC1056"/>
          <cell r="BD1056"/>
          <cell r="BE1056"/>
          <cell r="BF1056"/>
          <cell r="BG1056"/>
          <cell r="BH1056"/>
          <cell r="BI1056"/>
          <cell r="BJ1056"/>
          <cell r="BK1056"/>
          <cell r="BL1056"/>
          <cell r="BM1056"/>
          <cell r="BN1056"/>
          <cell r="BO1056"/>
          <cell r="BP1056"/>
          <cell r="BQ1056"/>
          <cell r="BR1056"/>
          <cell r="BS1056"/>
          <cell r="BT1056"/>
          <cell r="BU1056"/>
          <cell r="BV1056"/>
          <cell r="BW1056"/>
          <cell r="BX1056"/>
          <cell r="BY1056"/>
          <cell r="BZ1056"/>
          <cell r="CA1056"/>
          <cell r="CB1056"/>
          <cell r="CC1056"/>
          <cell r="CD1056"/>
          <cell r="CE1056"/>
          <cell r="CF1056"/>
          <cell r="CG1056"/>
          <cell r="CH1056"/>
          <cell r="CI1056"/>
          <cell r="CJ1056"/>
          <cell r="CK1056"/>
          <cell r="CL1056"/>
          <cell r="CM1056"/>
          <cell r="CN1056"/>
          <cell r="CO1056"/>
          <cell r="CP1056"/>
          <cell r="CQ1056"/>
          <cell r="CR1056"/>
          <cell r="CS1056"/>
          <cell r="CT1056"/>
          <cell r="CU1056"/>
          <cell r="CV1056"/>
          <cell r="CW1056"/>
          <cell r="CX1056"/>
          <cell r="CY1056"/>
          <cell r="CZ1056"/>
          <cell r="DA1056"/>
          <cell r="DB1056"/>
          <cell r="DC1056"/>
          <cell r="DD1056"/>
          <cell r="DE1056"/>
          <cell r="DF1056"/>
          <cell r="DG1056"/>
          <cell r="DH1056"/>
          <cell r="DI1056"/>
          <cell r="DJ1056"/>
          <cell r="DK1056"/>
          <cell r="DL1056"/>
          <cell r="DM1056"/>
          <cell r="DN1056"/>
          <cell r="DO1056"/>
          <cell r="DP1056"/>
          <cell r="DQ1056"/>
          <cell r="DR1056"/>
          <cell r="DS1056"/>
          <cell r="DT1056"/>
          <cell r="DU1056"/>
          <cell r="DV1056"/>
          <cell r="DW1056"/>
          <cell r="DX1056"/>
          <cell r="DY1056"/>
          <cell r="DZ1056"/>
          <cell r="EA1056"/>
          <cell r="EB1056"/>
          <cell r="EC1056"/>
          <cell r="ED1056"/>
          <cell r="EE1056"/>
          <cell r="EF1056"/>
          <cell r="EG1056"/>
          <cell r="EH1056"/>
          <cell r="EI1056"/>
          <cell r="EJ1056"/>
          <cell r="EK1056"/>
          <cell r="EL1056"/>
          <cell r="EM1056"/>
          <cell r="EN1056"/>
          <cell r="EO1056"/>
          <cell r="EP1056"/>
          <cell r="EQ1056"/>
          <cell r="ER1056"/>
          <cell r="ES1056"/>
          <cell r="ET1056"/>
          <cell r="EU1056" t="str">
            <v>$ -</v>
          </cell>
          <cell r="EV1056"/>
          <cell r="EW1056"/>
          <cell r="EX1056"/>
          <cell r="EY1056"/>
          <cell r="EZ1056"/>
          <cell r="FA1056"/>
          <cell r="FB1056">
            <v>0</v>
          </cell>
          <cell r="FC1056" t="str">
            <v>#¡VALOR!</v>
          </cell>
          <cell r="FD1056">
            <v>0</v>
          </cell>
          <cell r="FE1056" t="str">
            <v>$ 0</v>
          </cell>
          <cell r="FF1056" t="str">
            <v>#¡VALOR!</v>
          </cell>
          <cell r="FG1056" t="str">
            <v>#¡VALOR!</v>
          </cell>
          <cell r="FH1056"/>
          <cell r="FI1056"/>
          <cell r="FJ1056" t="str">
            <v>#N/D</v>
          </cell>
          <cell r="FK1056" t="str">
            <v>#N/D</v>
          </cell>
          <cell r="FL1056" t="str">
            <v>$1.056</v>
          </cell>
          <cell r="FM1056" t="str">
            <v>#N/D</v>
          </cell>
          <cell r="FN1056" t="str">
            <v>#N/D</v>
          </cell>
          <cell r="FO1056" t="str">
            <v>#N/D</v>
          </cell>
          <cell r="FP1056" t="str">
            <v>#N/D</v>
          </cell>
          <cell r="FQ1056" t="str">
            <v>#¡REF!</v>
          </cell>
          <cell r="FR1056" t="str">
            <v>#N/D</v>
          </cell>
          <cell r="FS1056"/>
          <cell r="FT1056"/>
          <cell r="FU1056"/>
          <cell r="FV1056">
            <v>0</v>
          </cell>
          <cell r="FW1056" t="str">
            <v>#N/D</v>
          </cell>
          <cell r="FX1056"/>
          <cell r="FY1056"/>
          <cell r="FZ1056"/>
          <cell r="GA1056"/>
          <cell r="GB1056"/>
          <cell r="GC1056"/>
        </row>
        <row r="1057">
          <cell r="A1057"/>
          <cell r="B1057"/>
          <cell r="C1057">
            <v>2025</v>
          </cell>
          <cell r="D1057"/>
          <cell r="E1057"/>
          <cell r="F1057"/>
          <cell r="G1057"/>
          <cell r="H1057"/>
          <cell r="I1057"/>
          <cell r="J1057"/>
          <cell r="K1057"/>
          <cell r="L1057"/>
          <cell r="M1057"/>
          <cell r="N1057"/>
          <cell r="O1057"/>
          <cell r="P1057"/>
          <cell r="Q1057"/>
          <cell r="R1057"/>
          <cell r="S1057"/>
          <cell r="T1057"/>
          <cell r="U1057"/>
          <cell r="V1057"/>
          <cell r="W1057"/>
          <cell r="X1057"/>
          <cell r="Y1057"/>
          <cell r="Z1057"/>
          <cell r="AA1057"/>
          <cell r="AB1057"/>
          <cell r="AC1057"/>
          <cell r="AD1057"/>
          <cell r="AE1057"/>
          <cell r="AF1057"/>
          <cell r="AG1057"/>
          <cell r="AH1057"/>
          <cell r="AI1057"/>
          <cell r="AJ1057"/>
          <cell r="AK1057"/>
          <cell r="AL1057"/>
          <cell r="AM1057" t="str">
            <v>#¡VALOR!</v>
          </cell>
          <cell r="AN1057">
            <v>0</v>
          </cell>
          <cell r="AO1057"/>
          <cell r="AP1057"/>
          <cell r="AQ1057"/>
          <cell r="AR1057"/>
          <cell r="AS1057"/>
          <cell r="AT1057"/>
          <cell r="AU1057"/>
          <cell r="AV1057"/>
          <cell r="AW1057"/>
          <cell r="AX1057"/>
          <cell r="AY1057"/>
          <cell r="AZ1057"/>
          <cell r="BA1057"/>
          <cell r="BB1057"/>
          <cell r="BC1057"/>
          <cell r="BD1057"/>
          <cell r="BE1057"/>
          <cell r="BF1057"/>
          <cell r="BG1057"/>
          <cell r="BH1057"/>
          <cell r="BI1057"/>
          <cell r="BJ1057"/>
          <cell r="BK1057"/>
          <cell r="BL1057"/>
          <cell r="BM1057"/>
          <cell r="BN1057"/>
          <cell r="BO1057"/>
          <cell r="BP1057"/>
          <cell r="BQ1057"/>
          <cell r="BR1057"/>
          <cell r="BS1057"/>
          <cell r="BT1057"/>
          <cell r="BU1057"/>
          <cell r="BV1057"/>
          <cell r="BW1057"/>
          <cell r="BX1057"/>
          <cell r="BY1057"/>
          <cell r="BZ1057"/>
          <cell r="CA1057"/>
          <cell r="CB1057"/>
          <cell r="CC1057"/>
          <cell r="CD1057"/>
          <cell r="CE1057"/>
          <cell r="CF1057"/>
          <cell r="CG1057"/>
          <cell r="CH1057"/>
          <cell r="CI1057"/>
          <cell r="CJ1057"/>
          <cell r="CK1057"/>
          <cell r="CL1057"/>
          <cell r="CM1057"/>
          <cell r="CN1057"/>
          <cell r="CO1057"/>
          <cell r="CP1057"/>
          <cell r="CQ1057"/>
          <cell r="CR1057"/>
          <cell r="CS1057"/>
          <cell r="CT1057"/>
          <cell r="CU1057"/>
          <cell r="CV1057"/>
          <cell r="CW1057"/>
          <cell r="CX1057"/>
          <cell r="CY1057"/>
          <cell r="CZ1057"/>
          <cell r="DA1057"/>
          <cell r="DB1057"/>
          <cell r="DC1057"/>
          <cell r="DD1057"/>
          <cell r="DE1057"/>
          <cell r="DF1057"/>
          <cell r="DG1057"/>
          <cell r="DH1057"/>
          <cell r="DI1057"/>
          <cell r="DJ1057"/>
          <cell r="DK1057"/>
          <cell r="DL1057"/>
          <cell r="DM1057"/>
          <cell r="DN1057"/>
          <cell r="DO1057"/>
          <cell r="DP1057"/>
          <cell r="DQ1057"/>
          <cell r="DR1057"/>
          <cell r="DS1057"/>
          <cell r="DT1057"/>
          <cell r="DU1057"/>
          <cell r="DV1057"/>
          <cell r="DW1057"/>
          <cell r="DX1057"/>
          <cell r="DY1057"/>
          <cell r="DZ1057"/>
          <cell r="EA1057"/>
          <cell r="EB1057"/>
          <cell r="EC1057"/>
          <cell r="ED1057"/>
          <cell r="EE1057"/>
          <cell r="EF1057"/>
          <cell r="EG1057"/>
          <cell r="EH1057"/>
          <cell r="EI1057"/>
          <cell r="EJ1057"/>
          <cell r="EK1057"/>
          <cell r="EL1057"/>
          <cell r="EM1057"/>
          <cell r="EN1057"/>
          <cell r="EO1057"/>
          <cell r="EP1057"/>
          <cell r="EQ1057"/>
          <cell r="ER1057"/>
          <cell r="ES1057"/>
          <cell r="ET1057"/>
          <cell r="EU1057" t="str">
            <v>$ -</v>
          </cell>
          <cell r="EV1057"/>
          <cell r="EW1057"/>
          <cell r="EX1057"/>
          <cell r="EY1057"/>
          <cell r="EZ1057"/>
          <cell r="FA1057"/>
          <cell r="FB1057">
            <v>0</v>
          </cell>
          <cell r="FC1057" t="str">
            <v>#¡VALOR!</v>
          </cell>
          <cell r="FD1057">
            <v>0</v>
          </cell>
          <cell r="FE1057" t="str">
            <v>$ 0</v>
          </cell>
          <cell r="FF1057" t="str">
            <v>#¡VALOR!</v>
          </cell>
          <cell r="FG1057" t="str">
            <v>#¡VALOR!</v>
          </cell>
          <cell r="FH1057"/>
          <cell r="FI1057"/>
          <cell r="FJ1057" t="str">
            <v>#N/D</v>
          </cell>
          <cell r="FK1057" t="str">
            <v>#N/D</v>
          </cell>
          <cell r="FL1057" t="str">
            <v>$1.057</v>
          </cell>
          <cell r="FM1057" t="str">
            <v>#N/D</v>
          </cell>
          <cell r="FN1057" t="str">
            <v>#N/D</v>
          </cell>
          <cell r="FO1057" t="str">
            <v>#N/D</v>
          </cell>
          <cell r="FP1057" t="str">
            <v>#N/D</v>
          </cell>
          <cell r="FQ1057" t="str">
            <v>#¡REF!</v>
          </cell>
          <cell r="FR1057" t="str">
            <v>#N/D</v>
          </cell>
          <cell r="FS1057"/>
          <cell r="FT1057"/>
          <cell r="FU1057"/>
          <cell r="FV1057">
            <v>0</v>
          </cell>
          <cell r="FW1057" t="str">
            <v>#N/D</v>
          </cell>
          <cell r="FX1057"/>
          <cell r="FY1057"/>
          <cell r="FZ1057"/>
          <cell r="GA1057"/>
          <cell r="GB1057"/>
          <cell r="GC1057"/>
        </row>
        <row r="1058">
          <cell r="A1058"/>
          <cell r="B1058"/>
          <cell r="C1058">
            <v>2025</v>
          </cell>
          <cell r="D1058"/>
          <cell r="E1058"/>
          <cell r="F1058"/>
          <cell r="G1058"/>
          <cell r="H1058"/>
          <cell r="I1058"/>
          <cell r="J1058"/>
          <cell r="K1058"/>
          <cell r="L1058"/>
          <cell r="M1058"/>
          <cell r="N1058"/>
          <cell r="O1058"/>
          <cell r="P1058"/>
          <cell r="Q1058"/>
          <cell r="R1058"/>
          <cell r="S1058"/>
          <cell r="T1058"/>
          <cell r="U1058"/>
          <cell r="V1058"/>
          <cell r="W1058"/>
          <cell r="X1058"/>
          <cell r="Y1058"/>
          <cell r="Z1058"/>
          <cell r="AA1058"/>
          <cell r="AB1058"/>
          <cell r="AC1058"/>
          <cell r="AD1058"/>
          <cell r="AE1058"/>
          <cell r="AF1058"/>
          <cell r="AG1058"/>
          <cell r="AH1058"/>
          <cell r="AI1058"/>
          <cell r="AJ1058"/>
          <cell r="AK1058"/>
          <cell r="AL1058"/>
          <cell r="AM1058" t="str">
            <v>#¡VALOR!</v>
          </cell>
          <cell r="AN1058">
            <v>0</v>
          </cell>
          <cell r="AO1058"/>
          <cell r="AP1058"/>
          <cell r="AQ1058"/>
          <cell r="AR1058"/>
          <cell r="AS1058"/>
          <cell r="AT1058"/>
          <cell r="AU1058"/>
          <cell r="AV1058"/>
          <cell r="AW1058"/>
          <cell r="AX1058"/>
          <cell r="AY1058"/>
          <cell r="AZ1058"/>
          <cell r="BA1058"/>
          <cell r="BB1058"/>
          <cell r="BC1058"/>
          <cell r="BD1058"/>
          <cell r="BE1058"/>
          <cell r="BF1058"/>
          <cell r="BG1058"/>
          <cell r="BH1058"/>
          <cell r="BI1058"/>
          <cell r="BJ1058"/>
          <cell r="BK1058"/>
          <cell r="BL1058"/>
          <cell r="BM1058"/>
          <cell r="BN1058"/>
          <cell r="BO1058"/>
          <cell r="BP1058"/>
          <cell r="BQ1058"/>
          <cell r="BR1058"/>
          <cell r="BS1058"/>
          <cell r="BT1058"/>
          <cell r="BU1058"/>
          <cell r="BV1058"/>
          <cell r="BW1058"/>
          <cell r="BX1058"/>
          <cell r="BY1058"/>
          <cell r="BZ1058"/>
          <cell r="CA1058"/>
          <cell r="CB1058"/>
          <cell r="CC1058"/>
          <cell r="CD1058"/>
          <cell r="CE1058"/>
          <cell r="CF1058"/>
          <cell r="CG1058"/>
          <cell r="CH1058"/>
          <cell r="CI1058"/>
          <cell r="CJ1058"/>
          <cell r="CK1058"/>
          <cell r="CL1058"/>
          <cell r="CM1058"/>
          <cell r="CN1058"/>
          <cell r="CO1058"/>
          <cell r="CP1058"/>
          <cell r="CQ1058"/>
          <cell r="CR1058"/>
          <cell r="CS1058"/>
          <cell r="CT1058"/>
          <cell r="CU1058"/>
          <cell r="CV1058"/>
          <cell r="CW1058"/>
          <cell r="CX1058"/>
          <cell r="CY1058"/>
          <cell r="CZ1058"/>
          <cell r="DA1058"/>
          <cell r="DB1058"/>
          <cell r="DC1058"/>
          <cell r="DD1058"/>
          <cell r="DE1058"/>
          <cell r="DF1058"/>
          <cell r="DG1058"/>
          <cell r="DH1058"/>
          <cell r="DI1058"/>
          <cell r="DJ1058"/>
          <cell r="DK1058"/>
          <cell r="DL1058"/>
          <cell r="DM1058"/>
          <cell r="DN1058"/>
          <cell r="DO1058"/>
          <cell r="DP1058"/>
          <cell r="DQ1058"/>
          <cell r="DR1058"/>
          <cell r="DS1058"/>
          <cell r="DT1058"/>
          <cell r="DU1058"/>
          <cell r="DV1058"/>
          <cell r="DW1058"/>
          <cell r="DX1058"/>
          <cell r="DY1058"/>
          <cell r="DZ1058"/>
          <cell r="EA1058"/>
          <cell r="EB1058"/>
          <cell r="EC1058"/>
          <cell r="ED1058"/>
          <cell r="EE1058"/>
          <cell r="EF1058"/>
          <cell r="EG1058"/>
          <cell r="EH1058"/>
          <cell r="EI1058"/>
          <cell r="EJ1058"/>
          <cell r="EK1058"/>
          <cell r="EL1058"/>
          <cell r="EM1058"/>
          <cell r="EN1058"/>
          <cell r="EO1058"/>
          <cell r="EP1058"/>
          <cell r="EQ1058"/>
          <cell r="ER1058"/>
          <cell r="ES1058"/>
          <cell r="ET1058"/>
          <cell r="EU1058" t="str">
            <v>$ -</v>
          </cell>
          <cell r="EV1058"/>
          <cell r="EW1058"/>
          <cell r="EX1058"/>
          <cell r="EY1058"/>
          <cell r="EZ1058"/>
          <cell r="FA1058"/>
          <cell r="FB1058">
            <v>0</v>
          </cell>
          <cell r="FC1058" t="str">
            <v>#¡VALOR!</v>
          </cell>
          <cell r="FD1058">
            <v>0</v>
          </cell>
          <cell r="FE1058" t="str">
            <v>$ 0</v>
          </cell>
          <cell r="FF1058" t="str">
            <v>#¡VALOR!</v>
          </cell>
          <cell r="FG1058" t="str">
            <v>#¡VALOR!</v>
          </cell>
          <cell r="FH1058"/>
          <cell r="FI1058"/>
          <cell r="FJ1058" t="str">
            <v>#N/D</v>
          </cell>
          <cell r="FK1058" t="str">
            <v>#N/D</v>
          </cell>
          <cell r="FL1058" t="str">
            <v>$1.058</v>
          </cell>
          <cell r="FM1058" t="str">
            <v>#N/D</v>
          </cell>
          <cell r="FN1058" t="str">
            <v>#N/D</v>
          </cell>
          <cell r="FO1058" t="str">
            <v>#N/D</v>
          </cell>
          <cell r="FP1058" t="str">
            <v>#N/D</v>
          </cell>
          <cell r="FQ1058" t="str">
            <v>#¡REF!</v>
          </cell>
          <cell r="FR1058" t="str">
            <v>#N/D</v>
          </cell>
          <cell r="FS1058"/>
          <cell r="FT1058"/>
          <cell r="FU1058"/>
          <cell r="FV1058">
            <v>0</v>
          </cell>
          <cell r="FW1058" t="str">
            <v>#N/D</v>
          </cell>
          <cell r="FX1058"/>
          <cell r="FY1058"/>
          <cell r="FZ1058"/>
          <cell r="GA1058"/>
          <cell r="GB1058"/>
          <cell r="GC1058"/>
        </row>
        <row r="1059">
          <cell r="A1059"/>
          <cell r="B1059"/>
          <cell r="C1059">
            <v>2025</v>
          </cell>
          <cell r="D1059"/>
          <cell r="E1059"/>
          <cell r="F1059"/>
          <cell r="G1059"/>
          <cell r="H1059"/>
          <cell r="I1059"/>
          <cell r="J1059"/>
          <cell r="K1059"/>
          <cell r="L1059"/>
          <cell r="M1059"/>
          <cell r="N1059"/>
          <cell r="O1059"/>
          <cell r="P1059"/>
          <cell r="Q1059"/>
          <cell r="R1059"/>
          <cell r="S1059"/>
          <cell r="T1059"/>
          <cell r="U1059"/>
          <cell r="V1059"/>
          <cell r="W1059"/>
          <cell r="X1059"/>
          <cell r="Y1059"/>
          <cell r="Z1059"/>
          <cell r="AA1059"/>
          <cell r="AB1059"/>
          <cell r="AC1059"/>
          <cell r="AD1059"/>
          <cell r="AE1059"/>
          <cell r="AF1059"/>
          <cell r="AG1059"/>
          <cell r="AH1059"/>
          <cell r="AI1059"/>
          <cell r="AJ1059"/>
          <cell r="AK1059"/>
          <cell r="AL1059"/>
          <cell r="AM1059" t="str">
            <v>#¡VALOR!</v>
          </cell>
          <cell r="AN1059">
            <v>0</v>
          </cell>
          <cell r="AO1059"/>
          <cell r="AP1059"/>
          <cell r="AQ1059"/>
          <cell r="AR1059"/>
          <cell r="AS1059"/>
          <cell r="AT1059"/>
          <cell r="AU1059"/>
          <cell r="AV1059"/>
          <cell r="AW1059"/>
          <cell r="AX1059"/>
          <cell r="AY1059"/>
          <cell r="AZ1059"/>
          <cell r="BA1059"/>
          <cell r="BB1059"/>
          <cell r="BC1059"/>
          <cell r="BD1059"/>
          <cell r="BE1059"/>
          <cell r="BF1059"/>
          <cell r="BG1059"/>
          <cell r="BH1059"/>
          <cell r="BI1059"/>
          <cell r="BJ1059"/>
          <cell r="BK1059"/>
          <cell r="BL1059"/>
          <cell r="BM1059"/>
          <cell r="BN1059"/>
          <cell r="BO1059"/>
          <cell r="BP1059"/>
          <cell r="BQ1059"/>
          <cell r="BR1059"/>
          <cell r="BS1059"/>
          <cell r="BT1059"/>
          <cell r="BU1059"/>
          <cell r="BV1059"/>
          <cell r="BW1059"/>
          <cell r="BX1059"/>
          <cell r="BY1059"/>
          <cell r="BZ1059"/>
          <cell r="CA1059"/>
          <cell r="CB1059"/>
          <cell r="CC1059"/>
          <cell r="CD1059"/>
          <cell r="CE1059"/>
          <cell r="CF1059"/>
          <cell r="CG1059"/>
          <cell r="CH1059"/>
          <cell r="CI1059"/>
          <cell r="CJ1059"/>
          <cell r="CK1059"/>
          <cell r="CL1059"/>
          <cell r="CM1059"/>
          <cell r="CN1059"/>
          <cell r="CO1059"/>
          <cell r="CP1059"/>
          <cell r="CQ1059"/>
          <cell r="CR1059"/>
          <cell r="CS1059"/>
          <cell r="CT1059"/>
          <cell r="CU1059"/>
          <cell r="CV1059"/>
          <cell r="CW1059"/>
          <cell r="CX1059"/>
          <cell r="CY1059"/>
          <cell r="CZ1059"/>
          <cell r="DA1059"/>
          <cell r="DB1059"/>
          <cell r="DC1059"/>
          <cell r="DD1059"/>
          <cell r="DE1059"/>
          <cell r="DF1059"/>
          <cell r="DG1059"/>
          <cell r="DH1059"/>
          <cell r="DI1059"/>
          <cell r="DJ1059"/>
          <cell r="DK1059"/>
          <cell r="DL1059"/>
          <cell r="DM1059"/>
          <cell r="DN1059"/>
          <cell r="DO1059"/>
          <cell r="DP1059"/>
          <cell r="DQ1059"/>
          <cell r="DR1059"/>
          <cell r="DS1059"/>
          <cell r="DT1059"/>
          <cell r="DU1059"/>
          <cell r="DV1059"/>
          <cell r="DW1059"/>
          <cell r="DX1059"/>
          <cell r="DY1059"/>
          <cell r="DZ1059"/>
          <cell r="EA1059"/>
          <cell r="EB1059"/>
          <cell r="EC1059"/>
          <cell r="ED1059"/>
          <cell r="EE1059"/>
          <cell r="EF1059"/>
          <cell r="EG1059"/>
          <cell r="EH1059"/>
          <cell r="EI1059"/>
          <cell r="EJ1059"/>
          <cell r="EK1059"/>
          <cell r="EL1059"/>
          <cell r="EM1059"/>
          <cell r="EN1059"/>
          <cell r="EO1059"/>
          <cell r="EP1059"/>
          <cell r="EQ1059"/>
          <cell r="ER1059"/>
          <cell r="ES1059"/>
          <cell r="ET1059"/>
          <cell r="EU1059" t="str">
            <v>$ -</v>
          </cell>
          <cell r="EV1059"/>
          <cell r="EW1059"/>
          <cell r="EX1059"/>
          <cell r="EY1059"/>
          <cell r="EZ1059"/>
          <cell r="FA1059"/>
          <cell r="FB1059">
            <v>0</v>
          </cell>
          <cell r="FC1059" t="str">
            <v>#¡VALOR!</v>
          </cell>
          <cell r="FD1059">
            <v>0</v>
          </cell>
          <cell r="FE1059" t="str">
            <v>$ 0</v>
          </cell>
          <cell r="FF1059" t="str">
            <v>#¡VALOR!</v>
          </cell>
          <cell r="FG1059" t="str">
            <v>#¡VALOR!</v>
          </cell>
          <cell r="FH1059"/>
          <cell r="FI1059"/>
          <cell r="FJ1059" t="str">
            <v>#N/D</v>
          </cell>
          <cell r="FK1059" t="str">
            <v>#N/D</v>
          </cell>
          <cell r="FL1059" t="str">
            <v>$1.059</v>
          </cell>
          <cell r="FM1059" t="str">
            <v>#N/D</v>
          </cell>
          <cell r="FN1059" t="str">
            <v>#N/D</v>
          </cell>
          <cell r="FO1059" t="str">
            <v>#N/D</v>
          </cell>
          <cell r="FP1059" t="str">
            <v>#N/D</v>
          </cell>
          <cell r="FQ1059" t="str">
            <v>#¡REF!</v>
          </cell>
          <cell r="FR1059" t="str">
            <v>#N/D</v>
          </cell>
          <cell r="FS1059"/>
          <cell r="FT1059"/>
          <cell r="FU1059"/>
          <cell r="FV1059">
            <v>0</v>
          </cell>
          <cell r="FW1059" t="str">
            <v>#N/D</v>
          </cell>
          <cell r="FX1059"/>
          <cell r="FY1059"/>
          <cell r="FZ1059"/>
          <cell r="GA1059"/>
          <cell r="GB1059"/>
          <cell r="GC1059"/>
        </row>
        <row r="1060">
          <cell r="A1060"/>
          <cell r="B1060"/>
          <cell r="C1060">
            <v>2025</v>
          </cell>
          <cell r="D1060"/>
          <cell r="E1060"/>
          <cell r="F1060"/>
          <cell r="G1060"/>
          <cell r="H1060"/>
          <cell r="I1060"/>
          <cell r="J1060"/>
          <cell r="K1060"/>
          <cell r="L1060"/>
          <cell r="M1060"/>
          <cell r="N1060"/>
          <cell r="O1060"/>
          <cell r="P1060"/>
          <cell r="Q1060"/>
          <cell r="R1060"/>
          <cell r="S1060"/>
          <cell r="T1060"/>
          <cell r="U1060"/>
          <cell r="V1060"/>
          <cell r="W1060"/>
          <cell r="X1060"/>
          <cell r="Y1060"/>
          <cell r="Z1060"/>
          <cell r="AA1060"/>
          <cell r="AB1060"/>
          <cell r="AC1060"/>
          <cell r="AD1060"/>
          <cell r="AE1060"/>
          <cell r="AF1060"/>
          <cell r="AG1060"/>
          <cell r="AH1060"/>
          <cell r="AI1060"/>
          <cell r="AJ1060"/>
          <cell r="AK1060"/>
          <cell r="AL1060"/>
          <cell r="AM1060" t="str">
            <v>#¡VALOR!</v>
          </cell>
          <cell r="AN1060">
            <v>0</v>
          </cell>
          <cell r="AO1060"/>
          <cell r="AP1060"/>
          <cell r="AQ1060"/>
          <cell r="AR1060"/>
          <cell r="AS1060"/>
          <cell r="AT1060"/>
          <cell r="AU1060"/>
          <cell r="AV1060"/>
          <cell r="AW1060"/>
          <cell r="AX1060"/>
          <cell r="AY1060"/>
          <cell r="AZ1060"/>
          <cell r="BA1060"/>
          <cell r="BB1060"/>
          <cell r="BC1060"/>
          <cell r="BD1060"/>
          <cell r="BE1060"/>
          <cell r="BF1060"/>
          <cell r="BG1060"/>
          <cell r="BH1060"/>
          <cell r="BI1060"/>
          <cell r="BJ1060"/>
          <cell r="BK1060"/>
          <cell r="BL1060"/>
          <cell r="BM1060"/>
          <cell r="BN1060"/>
          <cell r="BO1060"/>
          <cell r="BP1060"/>
          <cell r="BQ1060"/>
          <cell r="BR1060"/>
          <cell r="BS1060"/>
          <cell r="BT1060"/>
          <cell r="BU1060"/>
          <cell r="BV1060"/>
          <cell r="BW1060"/>
          <cell r="BX1060"/>
          <cell r="BY1060"/>
          <cell r="BZ1060"/>
          <cell r="CA1060"/>
          <cell r="CB1060"/>
          <cell r="CC1060"/>
          <cell r="CD1060"/>
          <cell r="CE1060"/>
          <cell r="CF1060"/>
          <cell r="CG1060"/>
          <cell r="CH1060"/>
          <cell r="CI1060"/>
          <cell r="CJ1060"/>
          <cell r="CK1060"/>
          <cell r="CL1060"/>
          <cell r="CM1060"/>
          <cell r="CN1060"/>
          <cell r="CO1060"/>
          <cell r="CP1060"/>
          <cell r="CQ1060"/>
          <cell r="CR1060"/>
          <cell r="CS1060"/>
          <cell r="CT1060"/>
          <cell r="CU1060"/>
          <cell r="CV1060"/>
          <cell r="CW1060"/>
          <cell r="CX1060"/>
          <cell r="CY1060"/>
          <cell r="CZ1060"/>
          <cell r="DA1060"/>
          <cell r="DB1060"/>
          <cell r="DC1060"/>
          <cell r="DD1060"/>
          <cell r="DE1060"/>
          <cell r="DF1060"/>
          <cell r="DG1060"/>
          <cell r="DH1060"/>
          <cell r="DI1060"/>
          <cell r="DJ1060"/>
          <cell r="DK1060"/>
          <cell r="DL1060"/>
          <cell r="DM1060"/>
          <cell r="DN1060"/>
          <cell r="DO1060"/>
          <cell r="DP1060"/>
          <cell r="DQ1060"/>
          <cell r="DR1060"/>
          <cell r="DS1060"/>
          <cell r="DT1060"/>
          <cell r="DU1060"/>
          <cell r="DV1060"/>
          <cell r="DW1060"/>
          <cell r="DX1060"/>
          <cell r="DY1060"/>
          <cell r="DZ1060"/>
          <cell r="EA1060"/>
          <cell r="EB1060"/>
          <cell r="EC1060"/>
          <cell r="ED1060"/>
          <cell r="EE1060"/>
          <cell r="EF1060"/>
          <cell r="EG1060"/>
          <cell r="EH1060"/>
          <cell r="EI1060"/>
          <cell r="EJ1060"/>
          <cell r="EK1060"/>
          <cell r="EL1060"/>
          <cell r="EM1060"/>
          <cell r="EN1060"/>
          <cell r="EO1060"/>
          <cell r="EP1060"/>
          <cell r="EQ1060"/>
          <cell r="ER1060"/>
          <cell r="ES1060"/>
          <cell r="ET1060"/>
          <cell r="EU1060" t="str">
            <v>$ -</v>
          </cell>
          <cell r="EV1060"/>
          <cell r="EW1060"/>
          <cell r="EX1060"/>
          <cell r="EY1060"/>
          <cell r="EZ1060"/>
          <cell r="FA1060"/>
          <cell r="FB1060">
            <v>0</v>
          </cell>
          <cell r="FC1060" t="str">
            <v>#¡VALOR!</v>
          </cell>
          <cell r="FD1060">
            <v>0</v>
          </cell>
          <cell r="FE1060" t="str">
            <v>$ 0</v>
          </cell>
          <cell r="FF1060" t="str">
            <v>#¡VALOR!</v>
          </cell>
          <cell r="FG1060" t="str">
            <v>#¡VALOR!</v>
          </cell>
          <cell r="FH1060"/>
          <cell r="FI1060"/>
          <cell r="FJ1060" t="str">
            <v>#N/D</v>
          </cell>
          <cell r="FK1060" t="str">
            <v>#N/D</v>
          </cell>
          <cell r="FL1060" t="str">
            <v>$1.060</v>
          </cell>
          <cell r="FM1060" t="str">
            <v>#N/D</v>
          </cell>
          <cell r="FN1060" t="str">
            <v>#N/D</v>
          </cell>
          <cell r="FO1060" t="str">
            <v>#N/D</v>
          </cell>
          <cell r="FP1060" t="str">
            <v>#N/D</v>
          </cell>
          <cell r="FQ1060" t="str">
            <v>#¡REF!</v>
          </cell>
          <cell r="FR1060" t="str">
            <v>#N/D</v>
          </cell>
          <cell r="FS1060"/>
          <cell r="FT1060"/>
          <cell r="FU1060"/>
          <cell r="FV1060">
            <v>0</v>
          </cell>
          <cell r="FW1060" t="str">
            <v>#N/D</v>
          </cell>
          <cell r="FX1060"/>
          <cell r="FY1060"/>
          <cell r="FZ1060"/>
          <cell r="GA1060"/>
          <cell r="GB1060"/>
          <cell r="GC1060"/>
        </row>
        <row r="1061">
          <cell r="A1061"/>
          <cell r="B1061"/>
          <cell r="C1061">
            <v>2025</v>
          </cell>
          <cell r="D1061"/>
          <cell r="E1061"/>
          <cell r="F1061"/>
          <cell r="G1061"/>
          <cell r="H1061"/>
          <cell r="I1061"/>
          <cell r="J1061"/>
          <cell r="K1061"/>
          <cell r="L1061"/>
          <cell r="M1061"/>
          <cell r="N1061"/>
          <cell r="O1061"/>
          <cell r="P1061"/>
          <cell r="Q1061"/>
          <cell r="R1061"/>
          <cell r="S1061"/>
          <cell r="T1061"/>
          <cell r="U1061"/>
          <cell r="V1061"/>
          <cell r="W1061"/>
          <cell r="X1061"/>
          <cell r="Y1061"/>
          <cell r="Z1061"/>
          <cell r="AA1061"/>
          <cell r="AB1061"/>
          <cell r="AC1061"/>
          <cell r="AD1061"/>
          <cell r="AE1061"/>
          <cell r="AF1061"/>
          <cell r="AG1061"/>
          <cell r="AH1061"/>
          <cell r="AI1061"/>
          <cell r="AJ1061"/>
          <cell r="AK1061"/>
          <cell r="AL1061"/>
          <cell r="AM1061" t="str">
            <v>#¡VALOR!</v>
          </cell>
          <cell r="AN1061">
            <v>0</v>
          </cell>
          <cell r="AO1061"/>
          <cell r="AP1061"/>
          <cell r="AQ1061"/>
          <cell r="AR1061"/>
          <cell r="AS1061"/>
          <cell r="AT1061"/>
          <cell r="AU1061"/>
          <cell r="AV1061"/>
          <cell r="AW1061"/>
          <cell r="AX1061"/>
          <cell r="AY1061"/>
          <cell r="AZ1061"/>
          <cell r="BA1061"/>
          <cell r="BB1061"/>
          <cell r="BC1061"/>
          <cell r="BD1061"/>
          <cell r="BE1061"/>
          <cell r="BF1061"/>
          <cell r="BG1061"/>
          <cell r="BH1061"/>
          <cell r="BI1061"/>
          <cell r="BJ1061"/>
          <cell r="BK1061"/>
          <cell r="BL1061"/>
          <cell r="BM1061"/>
          <cell r="BN1061"/>
          <cell r="BO1061"/>
          <cell r="BP1061"/>
          <cell r="BQ1061"/>
          <cell r="BR1061"/>
          <cell r="BS1061"/>
          <cell r="BT1061"/>
          <cell r="BU1061"/>
          <cell r="BV1061"/>
          <cell r="BW1061"/>
          <cell r="BX1061"/>
          <cell r="BY1061"/>
          <cell r="BZ1061"/>
          <cell r="CA1061"/>
          <cell r="CB1061"/>
          <cell r="CC1061"/>
          <cell r="CD1061"/>
          <cell r="CE1061"/>
          <cell r="CF1061"/>
          <cell r="CG1061"/>
          <cell r="CH1061"/>
          <cell r="CI1061"/>
          <cell r="CJ1061"/>
          <cell r="CK1061"/>
          <cell r="CL1061"/>
          <cell r="CM1061"/>
          <cell r="CN1061"/>
          <cell r="CO1061"/>
          <cell r="CP1061"/>
          <cell r="CQ1061"/>
          <cell r="CR1061"/>
          <cell r="CS1061"/>
          <cell r="CT1061"/>
          <cell r="CU1061"/>
          <cell r="CV1061"/>
          <cell r="CW1061"/>
          <cell r="CX1061"/>
          <cell r="CY1061"/>
          <cell r="CZ1061"/>
          <cell r="DA1061"/>
          <cell r="DB1061"/>
          <cell r="DC1061"/>
          <cell r="DD1061"/>
          <cell r="DE1061"/>
          <cell r="DF1061"/>
          <cell r="DG1061"/>
          <cell r="DH1061"/>
          <cell r="DI1061"/>
          <cell r="DJ1061"/>
          <cell r="DK1061"/>
          <cell r="DL1061"/>
          <cell r="DM1061"/>
          <cell r="DN1061"/>
          <cell r="DO1061"/>
          <cell r="DP1061"/>
          <cell r="DQ1061"/>
          <cell r="DR1061"/>
          <cell r="DS1061"/>
          <cell r="DT1061"/>
          <cell r="DU1061"/>
          <cell r="DV1061"/>
          <cell r="DW1061"/>
          <cell r="DX1061"/>
          <cell r="DY1061"/>
          <cell r="DZ1061"/>
          <cell r="EA1061"/>
          <cell r="EB1061"/>
          <cell r="EC1061"/>
          <cell r="ED1061"/>
          <cell r="EE1061"/>
          <cell r="EF1061"/>
          <cell r="EG1061"/>
          <cell r="EH1061"/>
          <cell r="EI1061"/>
          <cell r="EJ1061"/>
          <cell r="EK1061"/>
          <cell r="EL1061"/>
          <cell r="EM1061"/>
          <cell r="EN1061"/>
          <cell r="EO1061"/>
          <cell r="EP1061"/>
          <cell r="EQ1061"/>
          <cell r="ER1061"/>
          <cell r="ES1061"/>
          <cell r="ET1061"/>
          <cell r="EU1061" t="str">
            <v>$ -</v>
          </cell>
          <cell r="EV1061"/>
          <cell r="EW1061"/>
          <cell r="EX1061"/>
          <cell r="EY1061"/>
          <cell r="EZ1061"/>
          <cell r="FA1061"/>
          <cell r="FB1061">
            <v>0</v>
          </cell>
          <cell r="FC1061" t="str">
            <v>#¡VALOR!</v>
          </cell>
          <cell r="FD1061">
            <v>0</v>
          </cell>
          <cell r="FE1061" t="str">
            <v>$ 0</v>
          </cell>
          <cell r="FF1061" t="str">
            <v>#¡VALOR!</v>
          </cell>
          <cell r="FG1061" t="str">
            <v>#¡VALOR!</v>
          </cell>
          <cell r="FH1061"/>
          <cell r="FI1061"/>
          <cell r="FJ1061" t="str">
            <v>#N/D</v>
          </cell>
          <cell r="FK1061" t="str">
            <v>#N/D</v>
          </cell>
          <cell r="FL1061" t="str">
            <v>$1.061</v>
          </cell>
          <cell r="FM1061" t="str">
            <v>#N/D</v>
          </cell>
          <cell r="FN1061" t="str">
            <v>#N/D</v>
          </cell>
          <cell r="FO1061" t="str">
            <v>#N/D</v>
          </cell>
          <cell r="FP1061" t="str">
            <v>#N/D</v>
          </cell>
          <cell r="FQ1061" t="str">
            <v>#¡REF!</v>
          </cell>
          <cell r="FR1061" t="str">
            <v>#N/D</v>
          </cell>
          <cell r="FS1061"/>
          <cell r="FT1061"/>
          <cell r="FU1061"/>
          <cell r="FV1061">
            <v>0</v>
          </cell>
          <cell r="FW1061" t="str">
            <v>#N/D</v>
          </cell>
          <cell r="FX1061"/>
          <cell r="FY1061"/>
          <cell r="FZ1061"/>
          <cell r="GA1061"/>
          <cell r="GB1061"/>
          <cell r="GC1061"/>
        </row>
        <row r="1062">
          <cell r="A1062"/>
          <cell r="B1062"/>
          <cell r="C1062">
            <v>2025</v>
          </cell>
          <cell r="D1062"/>
          <cell r="E1062"/>
          <cell r="F1062"/>
          <cell r="G1062"/>
          <cell r="H1062"/>
          <cell r="I1062"/>
          <cell r="J1062"/>
          <cell r="K1062"/>
          <cell r="L1062"/>
          <cell r="M1062"/>
          <cell r="N1062"/>
          <cell r="O1062"/>
          <cell r="P1062"/>
          <cell r="Q1062"/>
          <cell r="R1062"/>
          <cell r="S1062"/>
          <cell r="T1062"/>
          <cell r="U1062"/>
          <cell r="V1062"/>
          <cell r="W1062"/>
          <cell r="X1062"/>
          <cell r="Y1062"/>
          <cell r="Z1062"/>
          <cell r="AA1062"/>
          <cell r="AB1062"/>
          <cell r="AC1062"/>
          <cell r="AD1062"/>
          <cell r="AE1062"/>
          <cell r="AF1062"/>
          <cell r="AG1062"/>
          <cell r="AH1062"/>
          <cell r="AI1062"/>
          <cell r="AJ1062"/>
          <cell r="AK1062"/>
          <cell r="AL1062"/>
          <cell r="AM1062" t="str">
            <v>#¡VALOR!</v>
          </cell>
          <cell r="AN1062">
            <v>0</v>
          </cell>
          <cell r="AO1062"/>
          <cell r="AP1062"/>
          <cell r="AQ1062"/>
          <cell r="AR1062"/>
          <cell r="AS1062"/>
          <cell r="AT1062"/>
          <cell r="AU1062"/>
          <cell r="AV1062"/>
          <cell r="AW1062"/>
          <cell r="AX1062"/>
          <cell r="AY1062"/>
          <cell r="AZ1062"/>
          <cell r="BA1062"/>
          <cell r="BB1062"/>
          <cell r="BC1062"/>
          <cell r="BD1062"/>
          <cell r="BE1062"/>
          <cell r="BF1062"/>
          <cell r="BG1062"/>
          <cell r="BH1062"/>
          <cell r="BI1062"/>
          <cell r="BJ1062"/>
          <cell r="BK1062"/>
          <cell r="BL1062"/>
          <cell r="BM1062"/>
          <cell r="BN1062"/>
          <cell r="BO1062"/>
          <cell r="BP1062"/>
          <cell r="BQ1062"/>
          <cell r="BR1062"/>
          <cell r="BS1062"/>
          <cell r="BT1062"/>
          <cell r="BU1062"/>
          <cell r="BV1062"/>
          <cell r="BW1062"/>
          <cell r="BX1062"/>
          <cell r="BY1062"/>
          <cell r="BZ1062"/>
          <cell r="CA1062"/>
          <cell r="CB1062"/>
          <cell r="CC1062"/>
          <cell r="CD1062"/>
          <cell r="CE1062"/>
          <cell r="CF1062"/>
          <cell r="CG1062"/>
          <cell r="CH1062"/>
          <cell r="CI1062"/>
          <cell r="CJ1062"/>
          <cell r="CK1062"/>
          <cell r="CL1062"/>
          <cell r="CM1062"/>
          <cell r="CN1062"/>
          <cell r="CO1062"/>
          <cell r="CP1062"/>
          <cell r="CQ1062"/>
          <cell r="CR1062"/>
          <cell r="CS1062"/>
          <cell r="CT1062"/>
          <cell r="CU1062"/>
          <cell r="CV1062"/>
          <cell r="CW1062"/>
          <cell r="CX1062"/>
          <cell r="CY1062"/>
          <cell r="CZ1062"/>
          <cell r="DA1062"/>
          <cell r="DB1062"/>
          <cell r="DC1062"/>
          <cell r="DD1062"/>
          <cell r="DE1062"/>
          <cell r="DF1062"/>
          <cell r="DG1062"/>
          <cell r="DH1062"/>
          <cell r="DI1062"/>
          <cell r="DJ1062"/>
          <cell r="DK1062"/>
          <cell r="DL1062"/>
          <cell r="DM1062"/>
          <cell r="DN1062"/>
          <cell r="DO1062"/>
          <cell r="DP1062"/>
          <cell r="DQ1062"/>
          <cell r="DR1062"/>
          <cell r="DS1062"/>
          <cell r="DT1062"/>
          <cell r="DU1062"/>
          <cell r="DV1062"/>
          <cell r="DW1062"/>
          <cell r="DX1062"/>
          <cell r="DY1062"/>
          <cell r="DZ1062"/>
          <cell r="EA1062"/>
          <cell r="EB1062"/>
          <cell r="EC1062"/>
          <cell r="ED1062"/>
          <cell r="EE1062"/>
          <cell r="EF1062"/>
          <cell r="EG1062"/>
          <cell r="EH1062"/>
          <cell r="EI1062"/>
          <cell r="EJ1062"/>
          <cell r="EK1062"/>
          <cell r="EL1062"/>
          <cell r="EM1062"/>
          <cell r="EN1062"/>
          <cell r="EO1062"/>
          <cell r="EP1062"/>
          <cell r="EQ1062"/>
          <cell r="ER1062"/>
          <cell r="ES1062"/>
          <cell r="ET1062"/>
          <cell r="EU1062" t="str">
            <v>$ -</v>
          </cell>
          <cell r="EV1062"/>
          <cell r="EW1062"/>
          <cell r="EX1062"/>
          <cell r="EY1062"/>
          <cell r="EZ1062"/>
          <cell r="FA1062"/>
          <cell r="FB1062">
            <v>0</v>
          </cell>
          <cell r="FC1062" t="str">
            <v>#¡VALOR!</v>
          </cell>
          <cell r="FD1062">
            <v>0</v>
          </cell>
          <cell r="FE1062" t="str">
            <v>$ 0</v>
          </cell>
          <cell r="FF1062" t="str">
            <v>#¡VALOR!</v>
          </cell>
          <cell r="FG1062" t="str">
            <v>#¡VALOR!</v>
          </cell>
          <cell r="FH1062"/>
          <cell r="FI1062"/>
          <cell r="FJ1062" t="str">
            <v>#N/D</v>
          </cell>
          <cell r="FK1062" t="str">
            <v>#N/D</v>
          </cell>
          <cell r="FL1062" t="str">
            <v>$1.062</v>
          </cell>
          <cell r="FM1062" t="str">
            <v>#N/D</v>
          </cell>
          <cell r="FN1062" t="str">
            <v>#N/D</v>
          </cell>
          <cell r="FO1062" t="str">
            <v>#N/D</v>
          </cell>
          <cell r="FP1062" t="str">
            <v>#N/D</v>
          </cell>
          <cell r="FQ1062" t="str">
            <v>#¡REF!</v>
          </cell>
          <cell r="FR1062" t="str">
            <v>#N/D</v>
          </cell>
          <cell r="FS1062"/>
          <cell r="FT1062"/>
          <cell r="FU1062"/>
          <cell r="FV1062">
            <v>0</v>
          </cell>
          <cell r="FW1062" t="str">
            <v>#N/D</v>
          </cell>
          <cell r="FX1062"/>
          <cell r="FY1062"/>
          <cell r="FZ1062"/>
          <cell r="GA1062"/>
          <cell r="GB1062"/>
          <cell r="GC1062"/>
        </row>
        <row r="1063">
          <cell r="A1063"/>
          <cell r="B1063"/>
          <cell r="C1063">
            <v>2025</v>
          </cell>
          <cell r="D1063"/>
          <cell r="E1063"/>
          <cell r="F1063"/>
          <cell r="G1063"/>
          <cell r="H1063"/>
          <cell r="I1063"/>
          <cell r="J1063"/>
          <cell r="K1063"/>
          <cell r="L1063"/>
          <cell r="M1063"/>
          <cell r="N1063"/>
          <cell r="O1063"/>
          <cell r="P1063"/>
          <cell r="Q1063"/>
          <cell r="R1063"/>
          <cell r="S1063"/>
          <cell r="T1063"/>
          <cell r="U1063"/>
          <cell r="V1063"/>
          <cell r="W1063"/>
          <cell r="X1063"/>
          <cell r="Y1063"/>
          <cell r="Z1063"/>
          <cell r="AA1063"/>
          <cell r="AB1063"/>
          <cell r="AC1063"/>
          <cell r="AD1063"/>
          <cell r="AE1063"/>
          <cell r="AF1063"/>
          <cell r="AG1063"/>
          <cell r="AH1063"/>
          <cell r="AI1063"/>
          <cell r="AJ1063"/>
          <cell r="AK1063"/>
          <cell r="AL1063"/>
          <cell r="AM1063" t="str">
            <v>#¡VALOR!</v>
          </cell>
          <cell r="AN1063">
            <v>0</v>
          </cell>
          <cell r="AO1063"/>
          <cell r="AP1063"/>
          <cell r="AQ1063"/>
          <cell r="AR1063"/>
          <cell r="AS1063"/>
          <cell r="AT1063"/>
          <cell r="AU1063"/>
          <cell r="AV1063"/>
          <cell r="AW1063"/>
          <cell r="AX1063"/>
          <cell r="AY1063"/>
          <cell r="AZ1063"/>
          <cell r="BA1063"/>
          <cell r="BB1063"/>
          <cell r="BC1063"/>
          <cell r="BD1063"/>
          <cell r="BE1063"/>
          <cell r="BF1063"/>
          <cell r="BG1063"/>
          <cell r="BH1063"/>
          <cell r="BI1063"/>
          <cell r="BJ1063"/>
          <cell r="BK1063"/>
          <cell r="BL1063"/>
          <cell r="BM1063"/>
          <cell r="BN1063"/>
          <cell r="BO1063"/>
          <cell r="BP1063"/>
          <cell r="BQ1063"/>
          <cell r="BR1063"/>
          <cell r="BS1063"/>
          <cell r="BT1063"/>
          <cell r="BU1063"/>
          <cell r="BV1063"/>
          <cell r="BW1063"/>
          <cell r="BX1063"/>
          <cell r="BY1063"/>
          <cell r="BZ1063"/>
          <cell r="CA1063"/>
          <cell r="CB1063"/>
          <cell r="CC1063"/>
          <cell r="CD1063"/>
          <cell r="CE1063"/>
          <cell r="CF1063"/>
          <cell r="CG1063"/>
          <cell r="CH1063"/>
          <cell r="CI1063"/>
          <cell r="CJ1063"/>
          <cell r="CK1063"/>
          <cell r="CL1063"/>
          <cell r="CM1063"/>
          <cell r="CN1063"/>
          <cell r="CO1063"/>
          <cell r="CP1063"/>
          <cell r="CQ1063"/>
          <cell r="CR1063"/>
          <cell r="CS1063"/>
          <cell r="CT1063"/>
          <cell r="CU1063"/>
          <cell r="CV1063"/>
          <cell r="CW1063"/>
          <cell r="CX1063"/>
          <cell r="CY1063"/>
          <cell r="CZ1063"/>
          <cell r="DA1063"/>
          <cell r="DB1063"/>
          <cell r="DC1063"/>
          <cell r="DD1063"/>
          <cell r="DE1063"/>
          <cell r="DF1063"/>
          <cell r="DG1063"/>
          <cell r="DH1063"/>
          <cell r="DI1063"/>
          <cell r="DJ1063"/>
          <cell r="DK1063"/>
          <cell r="DL1063"/>
          <cell r="DM1063"/>
          <cell r="DN1063"/>
          <cell r="DO1063"/>
          <cell r="DP1063"/>
          <cell r="DQ1063"/>
          <cell r="DR1063"/>
          <cell r="DS1063"/>
          <cell r="DT1063"/>
          <cell r="DU1063"/>
          <cell r="DV1063"/>
          <cell r="DW1063"/>
          <cell r="DX1063"/>
          <cell r="DY1063"/>
          <cell r="DZ1063"/>
          <cell r="EA1063"/>
          <cell r="EB1063"/>
          <cell r="EC1063"/>
          <cell r="ED1063"/>
          <cell r="EE1063"/>
          <cell r="EF1063"/>
          <cell r="EG1063"/>
          <cell r="EH1063"/>
          <cell r="EI1063"/>
          <cell r="EJ1063"/>
          <cell r="EK1063"/>
          <cell r="EL1063"/>
          <cell r="EM1063"/>
          <cell r="EN1063"/>
          <cell r="EO1063"/>
          <cell r="EP1063"/>
          <cell r="EQ1063"/>
          <cell r="ER1063"/>
          <cell r="ES1063"/>
          <cell r="ET1063"/>
          <cell r="EU1063" t="str">
            <v>$ -</v>
          </cell>
          <cell r="EV1063"/>
          <cell r="EW1063"/>
          <cell r="EX1063"/>
          <cell r="EY1063"/>
          <cell r="EZ1063"/>
          <cell r="FA1063"/>
          <cell r="FB1063">
            <v>0</v>
          </cell>
          <cell r="FC1063" t="str">
            <v>#¡VALOR!</v>
          </cell>
          <cell r="FD1063">
            <v>0</v>
          </cell>
          <cell r="FE1063" t="str">
            <v>$ 0</v>
          </cell>
          <cell r="FF1063" t="str">
            <v>#¡VALOR!</v>
          </cell>
          <cell r="FG1063" t="str">
            <v>#¡VALOR!</v>
          </cell>
          <cell r="FH1063"/>
          <cell r="FI1063"/>
          <cell r="FJ1063" t="str">
            <v>#N/D</v>
          </cell>
          <cell r="FK1063" t="str">
            <v>#N/D</v>
          </cell>
          <cell r="FL1063" t="str">
            <v>$1.063</v>
          </cell>
          <cell r="FM1063" t="str">
            <v>#N/D</v>
          </cell>
          <cell r="FN1063" t="str">
            <v>#N/D</v>
          </cell>
          <cell r="FO1063" t="str">
            <v>#N/D</v>
          </cell>
          <cell r="FP1063" t="str">
            <v>#N/D</v>
          </cell>
          <cell r="FQ1063" t="str">
            <v>#¡REF!</v>
          </cell>
          <cell r="FR1063" t="str">
            <v>#N/D</v>
          </cell>
          <cell r="FS1063"/>
          <cell r="FT1063"/>
          <cell r="FU1063"/>
          <cell r="FV1063">
            <v>0</v>
          </cell>
          <cell r="FW1063" t="str">
            <v>#N/D</v>
          </cell>
          <cell r="FX1063"/>
          <cell r="FY1063"/>
          <cell r="FZ1063"/>
          <cell r="GA1063"/>
          <cell r="GB1063"/>
          <cell r="GC1063"/>
        </row>
        <row r="1064">
          <cell r="A1064"/>
          <cell r="B1064"/>
          <cell r="C1064">
            <v>2025</v>
          </cell>
          <cell r="D1064"/>
          <cell r="E1064"/>
          <cell r="F1064"/>
          <cell r="G1064"/>
          <cell r="H1064"/>
          <cell r="I1064"/>
          <cell r="J1064"/>
          <cell r="K1064"/>
          <cell r="L1064"/>
          <cell r="M1064"/>
          <cell r="N1064"/>
          <cell r="O1064"/>
          <cell r="P1064"/>
          <cell r="Q1064"/>
          <cell r="R1064"/>
          <cell r="S1064"/>
          <cell r="T1064"/>
          <cell r="U1064"/>
          <cell r="V1064"/>
          <cell r="W1064"/>
          <cell r="X1064"/>
          <cell r="Y1064"/>
          <cell r="Z1064"/>
          <cell r="AA1064"/>
          <cell r="AB1064"/>
          <cell r="AC1064"/>
          <cell r="AD1064"/>
          <cell r="AE1064"/>
          <cell r="AF1064"/>
          <cell r="AG1064"/>
          <cell r="AH1064"/>
          <cell r="AI1064"/>
          <cell r="AJ1064"/>
          <cell r="AK1064"/>
          <cell r="AL1064"/>
          <cell r="AM1064" t="str">
            <v>#¡VALOR!</v>
          </cell>
          <cell r="AN1064">
            <v>0</v>
          </cell>
          <cell r="AO1064"/>
          <cell r="AP1064"/>
          <cell r="AQ1064"/>
          <cell r="AR1064"/>
          <cell r="AS1064"/>
          <cell r="AT1064"/>
          <cell r="AU1064"/>
          <cell r="AV1064"/>
          <cell r="AW1064"/>
          <cell r="AX1064"/>
          <cell r="AY1064"/>
          <cell r="AZ1064"/>
          <cell r="BA1064"/>
          <cell r="BB1064"/>
          <cell r="BC1064"/>
          <cell r="BD1064"/>
          <cell r="BE1064"/>
          <cell r="BF1064"/>
          <cell r="BG1064"/>
          <cell r="BH1064"/>
          <cell r="BI1064"/>
          <cell r="BJ1064"/>
          <cell r="BK1064"/>
          <cell r="BL1064"/>
          <cell r="BM1064"/>
          <cell r="BN1064"/>
          <cell r="BO1064"/>
          <cell r="BP1064"/>
          <cell r="BQ1064"/>
          <cell r="BR1064"/>
          <cell r="BS1064"/>
          <cell r="BT1064"/>
          <cell r="BU1064"/>
          <cell r="BV1064"/>
          <cell r="BW1064"/>
          <cell r="BX1064"/>
          <cell r="BY1064"/>
          <cell r="BZ1064"/>
          <cell r="CA1064"/>
          <cell r="CB1064"/>
          <cell r="CC1064"/>
          <cell r="CD1064"/>
          <cell r="CE1064"/>
          <cell r="CF1064"/>
          <cell r="CG1064"/>
          <cell r="CH1064"/>
          <cell r="CI1064"/>
          <cell r="CJ1064"/>
          <cell r="CK1064"/>
          <cell r="CL1064"/>
          <cell r="CM1064"/>
          <cell r="CN1064"/>
          <cell r="CO1064"/>
          <cell r="CP1064"/>
          <cell r="CQ1064"/>
          <cell r="CR1064"/>
          <cell r="CS1064"/>
          <cell r="CT1064"/>
          <cell r="CU1064"/>
          <cell r="CV1064"/>
          <cell r="CW1064"/>
          <cell r="CX1064"/>
          <cell r="CY1064"/>
          <cell r="CZ1064"/>
          <cell r="DA1064"/>
          <cell r="DB1064"/>
          <cell r="DC1064"/>
          <cell r="DD1064"/>
          <cell r="DE1064"/>
          <cell r="DF1064"/>
          <cell r="DG1064"/>
          <cell r="DH1064"/>
          <cell r="DI1064"/>
          <cell r="DJ1064"/>
          <cell r="DK1064"/>
          <cell r="DL1064"/>
          <cell r="DM1064"/>
          <cell r="DN1064"/>
          <cell r="DO1064"/>
          <cell r="DP1064"/>
          <cell r="DQ1064"/>
          <cell r="DR1064"/>
          <cell r="DS1064"/>
          <cell r="DT1064"/>
          <cell r="DU1064"/>
          <cell r="DV1064"/>
          <cell r="DW1064"/>
          <cell r="DX1064"/>
          <cell r="DY1064"/>
          <cell r="DZ1064"/>
          <cell r="EA1064"/>
          <cell r="EB1064"/>
          <cell r="EC1064"/>
          <cell r="ED1064"/>
          <cell r="EE1064"/>
          <cell r="EF1064"/>
          <cell r="EG1064"/>
          <cell r="EH1064"/>
          <cell r="EI1064"/>
          <cell r="EJ1064"/>
          <cell r="EK1064"/>
          <cell r="EL1064"/>
          <cell r="EM1064"/>
          <cell r="EN1064"/>
          <cell r="EO1064"/>
          <cell r="EP1064"/>
          <cell r="EQ1064"/>
          <cell r="ER1064"/>
          <cell r="ES1064"/>
          <cell r="ET1064"/>
          <cell r="EU1064" t="str">
            <v>$ -</v>
          </cell>
          <cell r="EV1064"/>
          <cell r="EW1064"/>
          <cell r="EX1064"/>
          <cell r="EY1064"/>
          <cell r="EZ1064"/>
          <cell r="FA1064"/>
          <cell r="FB1064">
            <v>0</v>
          </cell>
          <cell r="FC1064" t="str">
            <v>#¡VALOR!</v>
          </cell>
          <cell r="FD1064">
            <v>0</v>
          </cell>
          <cell r="FE1064" t="str">
            <v>$ 0</v>
          </cell>
          <cell r="FF1064" t="str">
            <v>#¡VALOR!</v>
          </cell>
          <cell r="FG1064" t="str">
            <v>#¡VALOR!</v>
          </cell>
          <cell r="FH1064"/>
          <cell r="FI1064"/>
          <cell r="FJ1064" t="str">
            <v>#N/D</v>
          </cell>
          <cell r="FK1064" t="str">
            <v>#N/D</v>
          </cell>
          <cell r="FL1064" t="str">
            <v>$1.064</v>
          </cell>
          <cell r="FM1064" t="str">
            <v>#N/D</v>
          </cell>
          <cell r="FN1064" t="str">
            <v>#N/D</v>
          </cell>
          <cell r="FO1064" t="str">
            <v>#N/D</v>
          </cell>
          <cell r="FP1064" t="str">
            <v>#N/D</v>
          </cell>
          <cell r="FQ1064" t="str">
            <v>#¡REF!</v>
          </cell>
          <cell r="FR1064" t="str">
            <v>#N/D</v>
          </cell>
          <cell r="FS1064"/>
          <cell r="FT1064"/>
          <cell r="FU1064"/>
          <cell r="FV1064">
            <v>0</v>
          </cell>
          <cell r="FW1064" t="str">
            <v>#N/D</v>
          </cell>
          <cell r="FX1064"/>
          <cell r="FY1064"/>
          <cell r="FZ1064"/>
          <cell r="GA1064"/>
          <cell r="GB1064"/>
          <cell r="GC1064"/>
        </row>
        <row r="1065">
          <cell r="A1065"/>
          <cell r="B1065"/>
          <cell r="C1065">
            <v>2025</v>
          </cell>
          <cell r="D1065"/>
          <cell r="E1065"/>
          <cell r="F1065"/>
          <cell r="G1065"/>
          <cell r="H1065"/>
          <cell r="I1065"/>
          <cell r="J1065"/>
          <cell r="K1065"/>
          <cell r="L1065"/>
          <cell r="M1065"/>
          <cell r="N1065"/>
          <cell r="O1065"/>
          <cell r="P1065"/>
          <cell r="Q1065"/>
          <cell r="R1065"/>
          <cell r="S1065"/>
          <cell r="T1065"/>
          <cell r="U1065"/>
          <cell r="V1065"/>
          <cell r="W1065"/>
          <cell r="X1065"/>
          <cell r="Y1065"/>
          <cell r="Z1065"/>
          <cell r="AA1065"/>
          <cell r="AB1065"/>
          <cell r="AC1065"/>
          <cell r="AD1065"/>
          <cell r="AE1065"/>
          <cell r="AF1065"/>
          <cell r="AG1065"/>
          <cell r="AH1065"/>
          <cell r="AI1065"/>
          <cell r="AJ1065"/>
          <cell r="AK1065"/>
          <cell r="AL1065"/>
          <cell r="AM1065" t="str">
            <v>#¡VALOR!</v>
          </cell>
          <cell r="AN1065">
            <v>0</v>
          </cell>
          <cell r="AO1065"/>
          <cell r="AP1065"/>
          <cell r="AQ1065"/>
          <cell r="AR1065"/>
          <cell r="AS1065"/>
          <cell r="AT1065"/>
          <cell r="AU1065"/>
          <cell r="AV1065"/>
          <cell r="AW1065"/>
          <cell r="AX1065"/>
          <cell r="AY1065"/>
          <cell r="AZ1065"/>
          <cell r="BA1065"/>
          <cell r="BB1065"/>
          <cell r="BC1065"/>
          <cell r="BD1065"/>
          <cell r="BE1065"/>
          <cell r="BF1065"/>
          <cell r="BG1065"/>
          <cell r="BH1065"/>
          <cell r="BI1065"/>
          <cell r="BJ1065"/>
          <cell r="BK1065"/>
          <cell r="BL1065"/>
          <cell r="BM1065"/>
          <cell r="BN1065"/>
          <cell r="BO1065"/>
          <cell r="BP1065"/>
          <cell r="BQ1065"/>
          <cell r="BR1065"/>
          <cell r="BS1065"/>
          <cell r="BT1065"/>
          <cell r="BU1065"/>
          <cell r="BV1065"/>
          <cell r="BW1065"/>
          <cell r="BX1065"/>
          <cell r="BY1065"/>
          <cell r="BZ1065"/>
          <cell r="CA1065"/>
          <cell r="CB1065"/>
          <cell r="CC1065"/>
          <cell r="CD1065"/>
          <cell r="CE1065"/>
          <cell r="CF1065"/>
          <cell r="CG1065"/>
          <cell r="CH1065"/>
          <cell r="CI1065"/>
          <cell r="CJ1065"/>
          <cell r="CK1065"/>
          <cell r="CL1065"/>
          <cell r="CM1065"/>
          <cell r="CN1065"/>
          <cell r="CO1065"/>
          <cell r="CP1065"/>
          <cell r="CQ1065"/>
          <cell r="CR1065"/>
          <cell r="CS1065"/>
          <cell r="CT1065"/>
          <cell r="CU1065"/>
          <cell r="CV1065"/>
          <cell r="CW1065"/>
          <cell r="CX1065"/>
          <cell r="CY1065"/>
          <cell r="CZ1065"/>
          <cell r="DA1065"/>
          <cell r="DB1065"/>
          <cell r="DC1065"/>
          <cell r="DD1065"/>
          <cell r="DE1065"/>
          <cell r="DF1065"/>
          <cell r="DG1065"/>
          <cell r="DH1065"/>
          <cell r="DI1065"/>
          <cell r="DJ1065"/>
          <cell r="DK1065"/>
          <cell r="DL1065"/>
          <cell r="DM1065"/>
          <cell r="DN1065"/>
          <cell r="DO1065"/>
          <cell r="DP1065"/>
          <cell r="DQ1065"/>
          <cell r="DR1065"/>
          <cell r="DS1065"/>
          <cell r="DT1065"/>
          <cell r="DU1065"/>
          <cell r="DV1065"/>
          <cell r="DW1065"/>
          <cell r="DX1065"/>
          <cell r="DY1065"/>
          <cell r="DZ1065"/>
          <cell r="EA1065"/>
          <cell r="EB1065"/>
          <cell r="EC1065"/>
          <cell r="ED1065"/>
          <cell r="EE1065"/>
          <cell r="EF1065"/>
          <cell r="EG1065"/>
          <cell r="EH1065"/>
          <cell r="EI1065"/>
          <cell r="EJ1065"/>
          <cell r="EK1065"/>
          <cell r="EL1065"/>
          <cell r="EM1065"/>
          <cell r="EN1065"/>
          <cell r="EO1065"/>
          <cell r="EP1065"/>
          <cell r="EQ1065"/>
          <cell r="ER1065"/>
          <cell r="ES1065"/>
          <cell r="ET1065"/>
          <cell r="EU1065" t="str">
            <v>$ -</v>
          </cell>
          <cell r="EV1065"/>
          <cell r="EW1065"/>
          <cell r="EX1065"/>
          <cell r="EY1065"/>
          <cell r="EZ1065"/>
          <cell r="FA1065"/>
          <cell r="FB1065">
            <v>0</v>
          </cell>
          <cell r="FC1065" t="str">
            <v>#¡VALOR!</v>
          </cell>
          <cell r="FD1065">
            <v>0</v>
          </cell>
          <cell r="FE1065" t="str">
            <v>$ 0</v>
          </cell>
          <cell r="FF1065" t="str">
            <v>#¡VALOR!</v>
          </cell>
          <cell r="FG1065" t="str">
            <v>#¡VALOR!</v>
          </cell>
          <cell r="FH1065"/>
          <cell r="FI1065"/>
          <cell r="FJ1065" t="str">
            <v>#N/D</v>
          </cell>
          <cell r="FK1065" t="str">
            <v>#N/D</v>
          </cell>
          <cell r="FL1065" t="str">
            <v>$1.065</v>
          </cell>
          <cell r="FM1065" t="str">
            <v>#N/D</v>
          </cell>
          <cell r="FN1065" t="str">
            <v>#N/D</v>
          </cell>
          <cell r="FO1065" t="str">
            <v>#N/D</v>
          </cell>
          <cell r="FP1065" t="str">
            <v>#N/D</v>
          </cell>
          <cell r="FQ1065" t="str">
            <v>#¡REF!</v>
          </cell>
          <cell r="FR1065" t="str">
            <v>#N/D</v>
          </cell>
          <cell r="FS1065"/>
          <cell r="FT1065"/>
          <cell r="FU1065"/>
          <cell r="FV1065">
            <v>0</v>
          </cell>
          <cell r="FW1065" t="str">
            <v>#N/D</v>
          </cell>
          <cell r="FX1065"/>
          <cell r="FY1065"/>
          <cell r="FZ1065"/>
          <cell r="GA1065"/>
          <cell r="GB1065"/>
          <cell r="GC1065"/>
        </row>
        <row r="1066">
          <cell r="A1066"/>
          <cell r="B1066"/>
          <cell r="C1066">
            <v>2025</v>
          </cell>
          <cell r="D1066"/>
          <cell r="E1066"/>
          <cell r="F1066"/>
          <cell r="G1066"/>
          <cell r="H1066"/>
          <cell r="I1066"/>
          <cell r="J1066"/>
          <cell r="K1066"/>
          <cell r="L1066"/>
          <cell r="M1066"/>
          <cell r="N1066"/>
          <cell r="O1066"/>
          <cell r="P1066"/>
          <cell r="Q1066"/>
          <cell r="R1066"/>
          <cell r="S1066"/>
          <cell r="T1066"/>
          <cell r="U1066"/>
          <cell r="V1066"/>
          <cell r="W1066"/>
          <cell r="X1066"/>
          <cell r="Y1066"/>
          <cell r="Z1066"/>
          <cell r="AA1066"/>
          <cell r="AB1066"/>
          <cell r="AC1066"/>
          <cell r="AD1066"/>
          <cell r="AE1066"/>
          <cell r="AF1066"/>
          <cell r="AG1066"/>
          <cell r="AH1066"/>
          <cell r="AI1066"/>
          <cell r="AJ1066"/>
          <cell r="AK1066"/>
          <cell r="AL1066"/>
          <cell r="AM1066" t="str">
            <v>#¡VALOR!</v>
          </cell>
          <cell r="AN1066">
            <v>0</v>
          </cell>
          <cell r="AO1066"/>
          <cell r="AP1066"/>
          <cell r="AQ1066"/>
          <cell r="AR1066"/>
          <cell r="AS1066"/>
          <cell r="AT1066"/>
          <cell r="AU1066"/>
          <cell r="AV1066"/>
          <cell r="AW1066"/>
          <cell r="AX1066"/>
          <cell r="AY1066"/>
          <cell r="AZ1066"/>
          <cell r="BA1066"/>
          <cell r="BB1066"/>
          <cell r="BC1066"/>
          <cell r="BD1066"/>
          <cell r="BE1066"/>
          <cell r="BF1066"/>
          <cell r="BG1066"/>
          <cell r="BH1066"/>
          <cell r="BI1066"/>
          <cell r="BJ1066"/>
          <cell r="BK1066"/>
          <cell r="BL1066"/>
          <cell r="BM1066"/>
          <cell r="BN1066"/>
          <cell r="BO1066"/>
          <cell r="BP1066"/>
          <cell r="BQ1066"/>
          <cell r="BR1066"/>
          <cell r="BS1066"/>
          <cell r="BT1066"/>
          <cell r="BU1066"/>
          <cell r="BV1066"/>
          <cell r="BW1066"/>
          <cell r="BX1066"/>
          <cell r="BY1066"/>
          <cell r="BZ1066"/>
          <cell r="CA1066"/>
          <cell r="CB1066"/>
          <cell r="CC1066"/>
          <cell r="CD1066"/>
          <cell r="CE1066"/>
          <cell r="CF1066"/>
          <cell r="CG1066"/>
          <cell r="CH1066"/>
          <cell r="CI1066"/>
          <cell r="CJ1066"/>
          <cell r="CK1066"/>
          <cell r="CL1066"/>
          <cell r="CM1066"/>
          <cell r="CN1066"/>
          <cell r="CO1066"/>
          <cell r="CP1066"/>
          <cell r="CQ1066"/>
          <cell r="CR1066"/>
          <cell r="CS1066"/>
          <cell r="CT1066"/>
          <cell r="CU1066"/>
          <cell r="CV1066"/>
          <cell r="CW1066"/>
          <cell r="CX1066"/>
          <cell r="CY1066"/>
          <cell r="CZ1066"/>
          <cell r="DA1066"/>
          <cell r="DB1066"/>
          <cell r="DC1066"/>
          <cell r="DD1066"/>
          <cell r="DE1066"/>
          <cell r="DF1066"/>
          <cell r="DG1066"/>
          <cell r="DH1066"/>
          <cell r="DI1066"/>
          <cell r="DJ1066"/>
          <cell r="DK1066"/>
          <cell r="DL1066"/>
          <cell r="DM1066"/>
          <cell r="DN1066"/>
          <cell r="DO1066"/>
          <cell r="DP1066"/>
          <cell r="DQ1066"/>
          <cell r="DR1066"/>
          <cell r="DS1066"/>
          <cell r="DT1066"/>
          <cell r="DU1066"/>
          <cell r="DV1066"/>
          <cell r="DW1066"/>
          <cell r="DX1066"/>
          <cell r="DY1066"/>
          <cell r="DZ1066"/>
          <cell r="EA1066"/>
          <cell r="EB1066"/>
          <cell r="EC1066"/>
          <cell r="ED1066"/>
          <cell r="EE1066"/>
          <cell r="EF1066"/>
          <cell r="EG1066"/>
          <cell r="EH1066"/>
          <cell r="EI1066"/>
          <cell r="EJ1066"/>
          <cell r="EK1066"/>
          <cell r="EL1066"/>
          <cell r="EM1066"/>
          <cell r="EN1066"/>
          <cell r="EO1066"/>
          <cell r="EP1066"/>
          <cell r="EQ1066"/>
          <cell r="ER1066"/>
          <cell r="ES1066"/>
          <cell r="ET1066"/>
          <cell r="EU1066" t="str">
            <v>$ -</v>
          </cell>
          <cell r="EV1066"/>
          <cell r="EW1066"/>
          <cell r="EX1066"/>
          <cell r="EY1066"/>
          <cell r="EZ1066"/>
          <cell r="FA1066"/>
          <cell r="FB1066">
            <v>0</v>
          </cell>
          <cell r="FC1066" t="str">
            <v>#¡VALOR!</v>
          </cell>
          <cell r="FD1066">
            <v>0</v>
          </cell>
          <cell r="FE1066" t="str">
            <v>$ 0</v>
          </cell>
          <cell r="FF1066" t="str">
            <v>#¡VALOR!</v>
          </cell>
          <cell r="FG1066" t="str">
            <v>#¡VALOR!</v>
          </cell>
          <cell r="FH1066"/>
          <cell r="FI1066"/>
          <cell r="FJ1066" t="str">
            <v>#N/D</v>
          </cell>
          <cell r="FK1066" t="str">
            <v>#N/D</v>
          </cell>
          <cell r="FL1066" t="str">
            <v>$1.066</v>
          </cell>
          <cell r="FM1066" t="str">
            <v>#N/D</v>
          </cell>
          <cell r="FN1066" t="str">
            <v>#N/D</v>
          </cell>
          <cell r="FO1066" t="str">
            <v>#N/D</v>
          </cell>
          <cell r="FP1066" t="str">
            <v>#N/D</v>
          </cell>
          <cell r="FQ1066" t="str">
            <v>#¡REF!</v>
          </cell>
          <cell r="FR1066" t="str">
            <v>#N/D</v>
          </cell>
          <cell r="FS1066"/>
          <cell r="FT1066"/>
          <cell r="FU1066"/>
          <cell r="FV1066">
            <v>0</v>
          </cell>
          <cell r="FW1066" t="str">
            <v>#N/D</v>
          </cell>
          <cell r="FX1066"/>
          <cell r="FY1066"/>
          <cell r="FZ1066"/>
          <cell r="GA1066"/>
          <cell r="GB1066"/>
          <cell r="GC1066"/>
        </row>
        <row r="1067">
          <cell r="A1067"/>
          <cell r="B1067"/>
          <cell r="C1067">
            <v>2025</v>
          </cell>
          <cell r="D1067"/>
          <cell r="E1067"/>
          <cell r="F1067"/>
          <cell r="G1067"/>
          <cell r="H1067"/>
          <cell r="I1067"/>
          <cell r="J1067"/>
          <cell r="K1067"/>
          <cell r="L1067"/>
          <cell r="M1067"/>
          <cell r="N1067"/>
          <cell r="O1067"/>
          <cell r="P1067"/>
          <cell r="Q1067"/>
          <cell r="R1067"/>
          <cell r="S1067"/>
          <cell r="T1067"/>
          <cell r="U1067"/>
          <cell r="V1067"/>
          <cell r="W1067"/>
          <cell r="X1067"/>
          <cell r="Y1067"/>
          <cell r="Z1067"/>
          <cell r="AA1067"/>
          <cell r="AB1067"/>
          <cell r="AC1067"/>
          <cell r="AD1067"/>
          <cell r="AE1067"/>
          <cell r="AF1067"/>
          <cell r="AG1067"/>
          <cell r="AH1067"/>
          <cell r="AI1067"/>
          <cell r="AJ1067"/>
          <cell r="AK1067"/>
          <cell r="AL1067"/>
          <cell r="AM1067" t="str">
            <v>#¡VALOR!</v>
          </cell>
          <cell r="AN1067">
            <v>0</v>
          </cell>
          <cell r="AO1067"/>
          <cell r="AP1067"/>
          <cell r="AQ1067"/>
          <cell r="AR1067"/>
          <cell r="AS1067"/>
          <cell r="AT1067"/>
          <cell r="AU1067"/>
          <cell r="AV1067"/>
          <cell r="AW1067"/>
          <cell r="AX1067"/>
          <cell r="AY1067"/>
          <cell r="AZ1067"/>
          <cell r="BA1067"/>
          <cell r="BB1067"/>
          <cell r="BC1067"/>
          <cell r="BD1067"/>
          <cell r="BE1067"/>
          <cell r="BF1067"/>
          <cell r="BG1067"/>
          <cell r="BH1067"/>
          <cell r="BI1067"/>
          <cell r="BJ1067"/>
          <cell r="BK1067"/>
          <cell r="BL1067"/>
          <cell r="BM1067"/>
          <cell r="BN1067"/>
          <cell r="BO1067"/>
          <cell r="BP1067"/>
          <cell r="BQ1067"/>
          <cell r="BR1067"/>
          <cell r="BS1067"/>
          <cell r="BT1067"/>
          <cell r="BU1067"/>
          <cell r="BV1067"/>
          <cell r="BW1067"/>
          <cell r="BX1067"/>
          <cell r="BY1067"/>
          <cell r="BZ1067"/>
          <cell r="CA1067"/>
          <cell r="CB1067"/>
          <cell r="CC1067"/>
          <cell r="CD1067"/>
          <cell r="CE1067"/>
          <cell r="CF1067"/>
          <cell r="CG1067"/>
          <cell r="CH1067"/>
          <cell r="CI1067"/>
          <cell r="CJ1067"/>
          <cell r="CK1067"/>
          <cell r="CL1067"/>
          <cell r="CM1067"/>
          <cell r="CN1067"/>
          <cell r="CO1067"/>
          <cell r="CP1067"/>
          <cell r="CQ1067"/>
          <cell r="CR1067"/>
          <cell r="CS1067"/>
          <cell r="CT1067"/>
          <cell r="CU1067"/>
          <cell r="CV1067"/>
          <cell r="CW1067"/>
          <cell r="CX1067"/>
          <cell r="CY1067"/>
          <cell r="CZ1067"/>
          <cell r="DA1067"/>
          <cell r="DB1067"/>
          <cell r="DC1067"/>
          <cell r="DD1067"/>
          <cell r="DE1067"/>
          <cell r="DF1067"/>
          <cell r="DG1067"/>
          <cell r="DH1067"/>
          <cell r="DI1067"/>
          <cell r="DJ1067"/>
          <cell r="DK1067"/>
          <cell r="DL1067"/>
          <cell r="DM1067"/>
          <cell r="DN1067"/>
          <cell r="DO1067"/>
          <cell r="DP1067"/>
          <cell r="DQ1067"/>
          <cell r="DR1067"/>
          <cell r="DS1067"/>
          <cell r="DT1067"/>
          <cell r="DU1067"/>
          <cell r="DV1067"/>
          <cell r="DW1067"/>
          <cell r="DX1067"/>
          <cell r="DY1067"/>
          <cell r="DZ1067"/>
          <cell r="EA1067"/>
          <cell r="EB1067"/>
          <cell r="EC1067"/>
          <cell r="ED1067"/>
          <cell r="EE1067"/>
          <cell r="EF1067"/>
          <cell r="EG1067"/>
          <cell r="EH1067"/>
          <cell r="EI1067"/>
          <cell r="EJ1067"/>
          <cell r="EK1067"/>
          <cell r="EL1067"/>
          <cell r="EM1067"/>
          <cell r="EN1067"/>
          <cell r="EO1067"/>
          <cell r="EP1067"/>
          <cell r="EQ1067"/>
          <cell r="ER1067"/>
          <cell r="ES1067"/>
          <cell r="ET1067"/>
          <cell r="EU1067" t="str">
            <v>$ -</v>
          </cell>
          <cell r="EV1067"/>
          <cell r="EW1067"/>
          <cell r="EX1067"/>
          <cell r="EY1067"/>
          <cell r="EZ1067"/>
          <cell r="FA1067"/>
          <cell r="FB1067">
            <v>0</v>
          </cell>
          <cell r="FC1067" t="str">
            <v>#¡VALOR!</v>
          </cell>
          <cell r="FD1067">
            <v>0</v>
          </cell>
          <cell r="FE1067" t="str">
            <v>$ 0</v>
          </cell>
          <cell r="FF1067" t="str">
            <v>#¡VALOR!</v>
          </cell>
          <cell r="FG1067" t="str">
            <v>#¡VALOR!</v>
          </cell>
          <cell r="FH1067"/>
          <cell r="FI1067"/>
          <cell r="FJ1067" t="str">
            <v>#N/D</v>
          </cell>
          <cell r="FK1067" t="str">
            <v>#N/D</v>
          </cell>
          <cell r="FL1067" t="str">
            <v>$1.067</v>
          </cell>
          <cell r="FM1067" t="str">
            <v>#N/D</v>
          </cell>
          <cell r="FN1067" t="str">
            <v>#N/D</v>
          </cell>
          <cell r="FO1067" t="str">
            <v>#N/D</v>
          </cell>
          <cell r="FP1067" t="str">
            <v>#N/D</v>
          </cell>
          <cell r="FQ1067" t="str">
            <v>#¡REF!</v>
          </cell>
          <cell r="FR1067" t="str">
            <v>#N/D</v>
          </cell>
          <cell r="FS1067"/>
          <cell r="FT1067"/>
          <cell r="FU1067"/>
          <cell r="FV1067">
            <v>0</v>
          </cell>
          <cell r="FW1067" t="str">
            <v>#N/D</v>
          </cell>
          <cell r="FX1067"/>
          <cell r="FY1067"/>
          <cell r="FZ1067"/>
          <cell r="GA1067"/>
          <cell r="GB1067"/>
          <cell r="GC1067"/>
        </row>
        <row r="1068">
          <cell r="A1068"/>
          <cell r="B1068"/>
          <cell r="C1068">
            <v>2025</v>
          </cell>
          <cell r="D1068"/>
          <cell r="E1068"/>
          <cell r="F1068"/>
          <cell r="G1068"/>
          <cell r="H1068"/>
          <cell r="I1068"/>
          <cell r="J1068"/>
          <cell r="K1068"/>
          <cell r="L1068"/>
          <cell r="M1068"/>
          <cell r="N1068"/>
          <cell r="O1068"/>
          <cell r="P1068"/>
          <cell r="Q1068"/>
          <cell r="R1068"/>
          <cell r="S1068"/>
          <cell r="T1068"/>
          <cell r="U1068"/>
          <cell r="V1068"/>
          <cell r="W1068"/>
          <cell r="X1068"/>
          <cell r="Y1068"/>
          <cell r="Z1068"/>
          <cell r="AA1068"/>
          <cell r="AB1068"/>
          <cell r="AC1068"/>
          <cell r="AD1068"/>
          <cell r="AE1068"/>
          <cell r="AF1068"/>
          <cell r="AG1068"/>
          <cell r="AH1068"/>
          <cell r="AI1068"/>
          <cell r="AJ1068"/>
          <cell r="AK1068"/>
          <cell r="AL1068"/>
          <cell r="AM1068" t="str">
            <v>#¡VALOR!</v>
          </cell>
          <cell r="AN1068">
            <v>0</v>
          </cell>
          <cell r="AO1068"/>
          <cell r="AP1068"/>
          <cell r="AQ1068"/>
          <cell r="AR1068"/>
          <cell r="AS1068"/>
          <cell r="AT1068"/>
          <cell r="AU1068"/>
          <cell r="AV1068"/>
          <cell r="AW1068"/>
          <cell r="AX1068"/>
          <cell r="AY1068"/>
          <cell r="AZ1068"/>
          <cell r="BA1068"/>
          <cell r="BB1068"/>
          <cell r="BC1068"/>
          <cell r="BD1068"/>
          <cell r="BE1068"/>
          <cell r="BF1068"/>
          <cell r="BG1068"/>
          <cell r="BH1068"/>
          <cell r="BI1068"/>
          <cell r="BJ1068"/>
          <cell r="BK1068"/>
          <cell r="BL1068"/>
          <cell r="BM1068"/>
          <cell r="BN1068"/>
          <cell r="BO1068"/>
          <cell r="BP1068"/>
          <cell r="BQ1068"/>
          <cell r="BR1068"/>
          <cell r="BS1068"/>
          <cell r="BT1068"/>
          <cell r="BU1068"/>
          <cell r="BV1068"/>
          <cell r="BW1068"/>
          <cell r="BX1068"/>
          <cell r="BY1068"/>
          <cell r="BZ1068"/>
          <cell r="CA1068"/>
          <cell r="CB1068"/>
          <cell r="CC1068"/>
          <cell r="CD1068"/>
          <cell r="CE1068"/>
          <cell r="CF1068"/>
          <cell r="CG1068"/>
          <cell r="CH1068"/>
          <cell r="CI1068"/>
          <cell r="CJ1068"/>
          <cell r="CK1068"/>
          <cell r="CL1068"/>
          <cell r="CM1068"/>
          <cell r="CN1068"/>
          <cell r="CO1068"/>
          <cell r="CP1068"/>
          <cell r="CQ1068"/>
          <cell r="CR1068"/>
          <cell r="CS1068"/>
          <cell r="CT1068"/>
          <cell r="CU1068"/>
          <cell r="CV1068"/>
          <cell r="CW1068"/>
          <cell r="CX1068"/>
          <cell r="CY1068"/>
          <cell r="CZ1068"/>
          <cell r="DA1068"/>
          <cell r="DB1068"/>
          <cell r="DC1068"/>
          <cell r="DD1068"/>
          <cell r="DE1068"/>
          <cell r="DF1068"/>
          <cell r="DG1068"/>
          <cell r="DH1068"/>
          <cell r="DI1068"/>
          <cell r="DJ1068"/>
          <cell r="DK1068"/>
          <cell r="DL1068"/>
          <cell r="DM1068"/>
          <cell r="DN1068"/>
          <cell r="DO1068"/>
          <cell r="DP1068"/>
          <cell r="DQ1068"/>
          <cell r="DR1068"/>
          <cell r="DS1068"/>
          <cell r="DT1068"/>
          <cell r="DU1068"/>
          <cell r="DV1068"/>
          <cell r="DW1068"/>
          <cell r="DX1068"/>
          <cell r="DY1068"/>
          <cell r="DZ1068"/>
          <cell r="EA1068"/>
          <cell r="EB1068"/>
          <cell r="EC1068"/>
          <cell r="ED1068"/>
          <cell r="EE1068"/>
          <cell r="EF1068"/>
          <cell r="EG1068"/>
          <cell r="EH1068"/>
          <cell r="EI1068"/>
          <cell r="EJ1068"/>
          <cell r="EK1068"/>
          <cell r="EL1068"/>
          <cell r="EM1068"/>
          <cell r="EN1068"/>
          <cell r="EO1068"/>
          <cell r="EP1068"/>
          <cell r="EQ1068"/>
          <cell r="ER1068"/>
          <cell r="ES1068"/>
          <cell r="ET1068"/>
          <cell r="EU1068" t="str">
            <v>$ -</v>
          </cell>
          <cell r="EV1068"/>
          <cell r="EW1068"/>
          <cell r="EX1068"/>
          <cell r="EY1068"/>
          <cell r="EZ1068"/>
          <cell r="FA1068"/>
          <cell r="FB1068">
            <v>0</v>
          </cell>
          <cell r="FC1068" t="str">
            <v>#¡VALOR!</v>
          </cell>
          <cell r="FD1068">
            <v>0</v>
          </cell>
          <cell r="FE1068" t="str">
            <v>$ 0</v>
          </cell>
          <cell r="FF1068" t="str">
            <v>#¡VALOR!</v>
          </cell>
          <cell r="FG1068" t="str">
            <v>#¡VALOR!</v>
          </cell>
          <cell r="FH1068"/>
          <cell r="FI1068"/>
          <cell r="FJ1068" t="str">
            <v>#N/D</v>
          </cell>
          <cell r="FK1068" t="str">
            <v>#N/D</v>
          </cell>
          <cell r="FL1068" t="str">
            <v>$1.068</v>
          </cell>
          <cell r="FM1068" t="str">
            <v>#N/D</v>
          </cell>
          <cell r="FN1068" t="str">
            <v>#N/D</v>
          </cell>
          <cell r="FO1068" t="str">
            <v>#N/D</v>
          </cell>
          <cell r="FP1068" t="str">
            <v>#N/D</v>
          </cell>
          <cell r="FQ1068" t="str">
            <v>#¡REF!</v>
          </cell>
          <cell r="FR1068" t="str">
            <v>#N/D</v>
          </cell>
          <cell r="FS1068"/>
          <cell r="FT1068"/>
          <cell r="FU1068"/>
          <cell r="FV1068">
            <v>0</v>
          </cell>
          <cell r="FW1068" t="str">
            <v>#N/D</v>
          </cell>
          <cell r="FX1068"/>
          <cell r="FY1068"/>
          <cell r="FZ1068"/>
          <cell r="GA1068"/>
          <cell r="GB1068"/>
          <cell r="GC1068"/>
        </row>
        <row r="1069">
          <cell r="A1069"/>
          <cell r="B1069"/>
          <cell r="C1069">
            <v>2025</v>
          </cell>
          <cell r="D1069"/>
          <cell r="E1069"/>
          <cell r="F1069"/>
          <cell r="G1069"/>
          <cell r="H1069"/>
          <cell r="I1069"/>
          <cell r="J1069"/>
          <cell r="K1069"/>
          <cell r="L1069"/>
          <cell r="M1069"/>
          <cell r="N1069"/>
          <cell r="O1069"/>
          <cell r="P1069"/>
          <cell r="Q1069"/>
          <cell r="R1069"/>
          <cell r="S1069"/>
          <cell r="T1069"/>
          <cell r="U1069"/>
          <cell r="V1069"/>
          <cell r="W1069"/>
          <cell r="X1069"/>
          <cell r="Y1069"/>
          <cell r="Z1069"/>
          <cell r="AA1069"/>
          <cell r="AB1069"/>
          <cell r="AC1069"/>
          <cell r="AD1069"/>
          <cell r="AE1069"/>
          <cell r="AF1069"/>
          <cell r="AG1069"/>
          <cell r="AH1069"/>
          <cell r="AI1069"/>
          <cell r="AJ1069"/>
          <cell r="AK1069"/>
          <cell r="AL1069"/>
          <cell r="AM1069" t="str">
            <v>#¡VALOR!</v>
          </cell>
          <cell r="AN1069">
            <v>0</v>
          </cell>
          <cell r="AO1069"/>
          <cell r="AP1069"/>
          <cell r="AQ1069"/>
          <cell r="AR1069"/>
          <cell r="AS1069"/>
          <cell r="AT1069"/>
          <cell r="AU1069"/>
          <cell r="AV1069"/>
          <cell r="AW1069"/>
          <cell r="AX1069"/>
          <cell r="AY1069"/>
          <cell r="AZ1069"/>
          <cell r="BA1069"/>
          <cell r="BB1069"/>
          <cell r="BC1069"/>
          <cell r="BD1069"/>
          <cell r="BE1069"/>
          <cell r="BF1069"/>
          <cell r="BG1069"/>
          <cell r="BH1069"/>
          <cell r="BI1069"/>
          <cell r="BJ1069"/>
          <cell r="BK1069"/>
          <cell r="BL1069"/>
          <cell r="BM1069"/>
          <cell r="BN1069"/>
          <cell r="BO1069"/>
          <cell r="BP1069"/>
          <cell r="BQ1069"/>
          <cell r="BR1069"/>
          <cell r="BS1069"/>
          <cell r="BT1069"/>
          <cell r="BU1069"/>
          <cell r="BV1069"/>
          <cell r="BW1069"/>
          <cell r="BX1069"/>
          <cell r="BY1069"/>
          <cell r="BZ1069"/>
          <cell r="CA1069"/>
          <cell r="CB1069"/>
          <cell r="CC1069"/>
          <cell r="CD1069"/>
          <cell r="CE1069"/>
          <cell r="CF1069"/>
          <cell r="CG1069"/>
          <cell r="CH1069"/>
          <cell r="CI1069"/>
          <cell r="CJ1069"/>
          <cell r="CK1069"/>
          <cell r="CL1069"/>
          <cell r="CM1069"/>
          <cell r="CN1069"/>
          <cell r="CO1069"/>
          <cell r="CP1069"/>
          <cell r="CQ1069"/>
          <cell r="CR1069"/>
          <cell r="CS1069"/>
          <cell r="CT1069"/>
          <cell r="CU1069"/>
          <cell r="CV1069"/>
          <cell r="CW1069"/>
          <cell r="CX1069"/>
          <cell r="CY1069"/>
          <cell r="CZ1069"/>
          <cell r="DA1069"/>
          <cell r="DB1069"/>
          <cell r="DC1069"/>
          <cell r="DD1069"/>
          <cell r="DE1069"/>
          <cell r="DF1069"/>
          <cell r="DG1069"/>
          <cell r="DH1069"/>
          <cell r="DI1069"/>
          <cell r="DJ1069"/>
          <cell r="DK1069"/>
          <cell r="DL1069"/>
          <cell r="DM1069"/>
          <cell r="DN1069"/>
          <cell r="DO1069"/>
          <cell r="DP1069"/>
          <cell r="DQ1069"/>
          <cell r="DR1069"/>
          <cell r="DS1069"/>
          <cell r="DT1069"/>
          <cell r="DU1069"/>
          <cell r="DV1069"/>
          <cell r="DW1069"/>
          <cell r="DX1069"/>
          <cell r="DY1069"/>
          <cell r="DZ1069"/>
          <cell r="EA1069"/>
          <cell r="EB1069"/>
          <cell r="EC1069"/>
          <cell r="ED1069"/>
          <cell r="EE1069"/>
          <cell r="EF1069"/>
          <cell r="EG1069"/>
          <cell r="EH1069"/>
          <cell r="EI1069"/>
          <cell r="EJ1069"/>
          <cell r="EK1069"/>
          <cell r="EL1069"/>
          <cell r="EM1069"/>
          <cell r="EN1069"/>
          <cell r="EO1069"/>
          <cell r="EP1069"/>
          <cell r="EQ1069"/>
          <cell r="ER1069"/>
          <cell r="ES1069"/>
          <cell r="ET1069"/>
          <cell r="EU1069" t="str">
            <v>$ -</v>
          </cell>
          <cell r="EV1069"/>
          <cell r="EW1069"/>
          <cell r="EX1069"/>
          <cell r="EY1069"/>
          <cell r="EZ1069"/>
          <cell r="FA1069"/>
          <cell r="FB1069">
            <v>0</v>
          </cell>
          <cell r="FC1069" t="str">
            <v>#¡VALOR!</v>
          </cell>
          <cell r="FD1069">
            <v>0</v>
          </cell>
          <cell r="FE1069" t="str">
            <v>$ 0</v>
          </cell>
          <cell r="FF1069" t="str">
            <v>#¡VALOR!</v>
          </cell>
          <cell r="FG1069" t="str">
            <v>#¡VALOR!</v>
          </cell>
          <cell r="FH1069"/>
          <cell r="FI1069"/>
          <cell r="FJ1069" t="str">
            <v>#N/D</v>
          </cell>
          <cell r="FK1069" t="str">
            <v>#N/D</v>
          </cell>
          <cell r="FL1069" t="str">
            <v>$1.069</v>
          </cell>
          <cell r="FM1069" t="str">
            <v>#N/D</v>
          </cell>
          <cell r="FN1069" t="str">
            <v>#N/D</v>
          </cell>
          <cell r="FO1069" t="str">
            <v>#N/D</v>
          </cell>
          <cell r="FP1069" t="str">
            <v>#N/D</v>
          </cell>
          <cell r="FQ1069" t="str">
            <v>#¡REF!</v>
          </cell>
          <cell r="FR1069" t="str">
            <v>#N/D</v>
          </cell>
          <cell r="FS1069"/>
          <cell r="FT1069"/>
          <cell r="FU1069"/>
          <cell r="FV1069">
            <v>0</v>
          </cell>
          <cell r="FW1069" t="str">
            <v>#N/D</v>
          </cell>
          <cell r="FX1069"/>
          <cell r="FY1069"/>
          <cell r="FZ1069"/>
          <cell r="GA1069"/>
          <cell r="GB1069"/>
          <cell r="GC1069"/>
        </row>
        <row r="1070">
          <cell r="A1070"/>
          <cell r="B1070"/>
          <cell r="C1070">
            <v>2025</v>
          </cell>
          <cell r="D1070"/>
          <cell r="E1070"/>
          <cell r="F1070"/>
          <cell r="G1070"/>
          <cell r="H1070"/>
          <cell r="I1070"/>
          <cell r="J1070"/>
          <cell r="K1070"/>
          <cell r="L1070"/>
          <cell r="M1070"/>
          <cell r="N1070"/>
          <cell r="O1070"/>
          <cell r="P1070"/>
          <cell r="Q1070"/>
          <cell r="R1070"/>
          <cell r="S1070"/>
          <cell r="T1070"/>
          <cell r="U1070"/>
          <cell r="V1070"/>
          <cell r="W1070"/>
          <cell r="X1070"/>
          <cell r="Y1070"/>
          <cell r="Z1070"/>
          <cell r="AA1070"/>
          <cell r="AB1070"/>
          <cell r="AC1070"/>
          <cell r="AD1070"/>
          <cell r="AE1070"/>
          <cell r="AF1070"/>
          <cell r="AG1070"/>
          <cell r="AH1070"/>
          <cell r="AI1070"/>
          <cell r="AJ1070"/>
          <cell r="AK1070"/>
          <cell r="AL1070"/>
          <cell r="AM1070" t="str">
            <v>#¡VALOR!</v>
          </cell>
          <cell r="AN1070">
            <v>0</v>
          </cell>
          <cell r="AO1070"/>
          <cell r="AP1070"/>
          <cell r="AQ1070"/>
          <cell r="AR1070"/>
          <cell r="AS1070"/>
          <cell r="AT1070"/>
          <cell r="AU1070"/>
          <cell r="AV1070"/>
          <cell r="AW1070"/>
          <cell r="AX1070"/>
          <cell r="AY1070"/>
          <cell r="AZ1070"/>
          <cell r="BA1070"/>
          <cell r="BB1070"/>
          <cell r="BC1070"/>
          <cell r="BD1070"/>
          <cell r="BE1070"/>
          <cell r="BF1070"/>
          <cell r="BG1070"/>
          <cell r="BH1070"/>
          <cell r="BI1070"/>
          <cell r="BJ1070"/>
          <cell r="BK1070"/>
          <cell r="BL1070"/>
          <cell r="BM1070"/>
          <cell r="BN1070"/>
          <cell r="BO1070"/>
          <cell r="BP1070"/>
          <cell r="BQ1070"/>
          <cell r="BR1070"/>
          <cell r="BS1070"/>
          <cell r="BT1070"/>
          <cell r="BU1070"/>
          <cell r="BV1070"/>
          <cell r="BW1070"/>
          <cell r="BX1070"/>
          <cell r="BY1070"/>
          <cell r="BZ1070"/>
          <cell r="CA1070"/>
          <cell r="CB1070"/>
          <cell r="CC1070"/>
          <cell r="CD1070"/>
          <cell r="CE1070"/>
          <cell r="CF1070"/>
          <cell r="CG1070"/>
          <cell r="CH1070"/>
          <cell r="CI1070"/>
          <cell r="CJ1070"/>
          <cell r="CK1070"/>
          <cell r="CL1070"/>
          <cell r="CM1070"/>
          <cell r="CN1070"/>
          <cell r="CO1070"/>
          <cell r="CP1070"/>
          <cell r="CQ1070"/>
          <cell r="CR1070"/>
          <cell r="CS1070"/>
          <cell r="CT1070"/>
          <cell r="CU1070"/>
          <cell r="CV1070"/>
          <cell r="CW1070"/>
          <cell r="CX1070"/>
          <cell r="CY1070"/>
          <cell r="CZ1070"/>
          <cell r="DA1070"/>
          <cell r="DB1070"/>
          <cell r="DC1070"/>
          <cell r="DD1070"/>
          <cell r="DE1070"/>
          <cell r="DF1070"/>
          <cell r="DG1070"/>
          <cell r="DH1070"/>
          <cell r="DI1070"/>
          <cell r="DJ1070"/>
          <cell r="DK1070"/>
          <cell r="DL1070"/>
          <cell r="DM1070"/>
          <cell r="DN1070"/>
          <cell r="DO1070"/>
          <cell r="DP1070"/>
          <cell r="DQ1070"/>
          <cell r="DR1070"/>
          <cell r="DS1070"/>
          <cell r="DT1070"/>
          <cell r="DU1070"/>
          <cell r="DV1070"/>
          <cell r="DW1070"/>
          <cell r="DX1070"/>
          <cell r="DY1070"/>
          <cell r="DZ1070"/>
          <cell r="EA1070"/>
          <cell r="EB1070"/>
          <cell r="EC1070"/>
          <cell r="ED1070"/>
          <cell r="EE1070"/>
          <cell r="EF1070"/>
          <cell r="EG1070"/>
          <cell r="EH1070"/>
          <cell r="EI1070"/>
          <cell r="EJ1070"/>
          <cell r="EK1070"/>
          <cell r="EL1070"/>
          <cell r="EM1070"/>
          <cell r="EN1070"/>
          <cell r="EO1070"/>
          <cell r="EP1070"/>
          <cell r="EQ1070"/>
          <cell r="ER1070"/>
          <cell r="ES1070"/>
          <cell r="ET1070"/>
          <cell r="EU1070" t="str">
            <v>$ -</v>
          </cell>
          <cell r="EV1070"/>
          <cell r="EW1070"/>
          <cell r="EX1070"/>
          <cell r="EY1070"/>
          <cell r="EZ1070"/>
          <cell r="FA1070"/>
          <cell r="FB1070">
            <v>0</v>
          </cell>
          <cell r="FC1070" t="str">
            <v>#¡VALOR!</v>
          </cell>
          <cell r="FD1070">
            <v>0</v>
          </cell>
          <cell r="FE1070" t="str">
            <v>$ 0</v>
          </cell>
          <cell r="FF1070" t="str">
            <v>#¡VALOR!</v>
          </cell>
          <cell r="FG1070" t="str">
            <v>#¡VALOR!</v>
          </cell>
          <cell r="FH1070"/>
          <cell r="FI1070"/>
          <cell r="FJ1070" t="str">
            <v>#N/D</v>
          </cell>
          <cell r="FK1070" t="str">
            <v>#N/D</v>
          </cell>
          <cell r="FL1070" t="str">
            <v>$1.070</v>
          </cell>
          <cell r="FM1070" t="str">
            <v>#N/D</v>
          </cell>
          <cell r="FN1070" t="str">
            <v>#N/D</v>
          </cell>
          <cell r="FO1070" t="str">
            <v>#N/D</v>
          </cell>
          <cell r="FP1070" t="str">
            <v>#N/D</v>
          </cell>
          <cell r="FQ1070" t="str">
            <v>#¡REF!</v>
          </cell>
          <cell r="FR1070" t="str">
            <v>#N/D</v>
          </cell>
          <cell r="FS1070"/>
          <cell r="FT1070"/>
          <cell r="FU1070"/>
          <cell r="FV1070">
            <v>0</v>
          </cell>
          <cell r="FW1070" t="str">
            <v>#N/D</v>
          </cell>
          <cell r="FX1070"/>
          <cell r="FY1070"/>
          <cell r="FZ1070"/>
          <cell r="GA1070"/>
          <cell r="GB1070"/>
          <cell r="GC1070"/>
        </row>
        <row r="1071">
          <cell r="A1071"/>
          <cell r="B1071"/>
          <cell r="C1071">
            <v>2025</v>
          </cell>
          <cell r="D1071"/>
          <cell r="E1071"/>
          <cell r="F1071"/>
          <cell r="G1071"/>
          <cell r="H1071"/>
          <cell r="I1071"/>
          <cell r="J1071"/>
          <cell r="K1071"/>
          <cell r="L1071"/>
          <cell r="M1071"/>
          <cell r="N1071"/>
          <cell r="O1071"/>
          <cell r="P1071"/>
          <cell r="Q1071"/>
          <cell r="R1071"/>
          <cell r="S1071"/>
          <cell r="T1071"/>
          <cell r="U1071"/>
          <cell r="V1071"/>
          <cell r="W1071"/>
          <cell r="X1071"/>
          <cell r="Y1071"/>
          <cell r="Z1071"/>
          <cell r="AA1071"/>
          <cell r="AB1071"/>
          <cell r="AC1071"/>
          <cell r="AD1071"/>
          <cell r="AE1071"/>
          <cell r="AF1071"/>
          <cell r="AG1071"/>
          <cell r="AH1071"/>
          <cell r="AI1071"/>
          <cell r="AJ1071"/>
          <cell r="AK1071"/>
          <cell r="AL1071"/>
          <cell r="AM1071" t="str">
            <v>#¡VALOR!</v>
          </cell>
          <cell r="AN1071">
            <v>0</v>
          </cell>
          <cell r="AO1071"/>
          <cell r="AP1071"/>
          <cell r="AQ1071"/>
          <cell r="AR1071"/>
          <cell r="AS1071"/>
          <cell r="AT1071"/>
          <cell r="AU1071"/>
          <cell r="AV1071"/>
          <cell r="AW1071"/>
          <cell r="AX1071"/>
          <cell r="AY1071"/>
          <cell r="AZ1071"/>
          <cell r="BA1071"/>
          <cell r="BB1071"/>
          <cell r="BC1071"/>
          <cell r="BD1071"/>
          <cell r="BE1071"/>
          <cell r="BF1071"/>
          <cell r="BG1071"/>
          <cell r="BH1071"/>
          <cell r="BI1071"/>
          <cell r="BJ1071"/>
          <cell r="BK1071"/>
          <cell r="BL1071"/>
          <cell r="BM1071"/>
          <cell r="BN1071"/>
          <cell r="BO1071"/>
          <cell r="BP1071"/>
          <cell r="BQ1071"/>
          <cell r="BR1071"/>
          <cell r="BS1071"/>
          <cell r="BT1071"/>
          <cell r="BU1071"/>
          <cell r="BV1071"/>
          <cell r="BW1071"/>
          <cell r="BX1071"/>
          <cell r="BY1071"/>
          <cell r="BZ1071"/>
          <cell r="CA1071"/>
          <cell r="CB1071"/>
          <cell r="CC1071"/>
          <cell r="CD1071"/>
          <cell r="CE1071"/>
          <cell r="CF1071"/>
          <cell r="CG1071"/>
          <cell r="CH1071"/>
          <cell r="CI1071"/>
          <cell r="CJ1071"/>
          <cell r="CK1071"/>
          <cell r="CL1071"/>
          <cell r="CM1071"/>
          <cell r="CN1071"/>
          <cell r="CO1071"/>
          <cell r="CP1071"/>
          <cell r="CQ1071"/>
          <cell r="CR1071"/>
          <cell r="CS1071"/>
          <cell r="CT1071"/>
          <cell r="CU1071"/>
          <cell r="CV1071"/>
          <cell r="CW1071"/>
          <cell r="CX1071"/>
          <cell r="CY1071"/>
          <cell r="CZ1071"/>
          <cell r="DA1071"/>
          <cell r="DB1071"/>
          <cell r="DC1071"/>
          <cell r="DD1071"/>
          <cell r="DE1071"/>
          <cell r="DF1071"/>
          <cell r="DG1071"/>
          <cell r="DH1071"/>
          <cell r="DI1071"/>
          <cell r="DJ1071"/>
          <cell r="DK1071"/>
          <cell r="DL1071"/>
          <cell r="DM1071"/>
          <cell r="DN1071"/>
          <cell r="DO1071"/>
          <cell r="DP1071"/>
          <cell r="DQ1071"/>
          <cell r="DR1071"/>
          <cell r="DS1071"/>
          <cell r="DT1071"/>
          <cell r="DU1071"/>
          <cell r="DV1071"/>
          <cell r="DW1071"/>
          <cell r="DX1071"/>
          <cell r="DY1071"/>
          <cell r="DZ1071"/>
          <cell r="EA1071"/>
          <cell r="EB1071"/>
          <cell r="EC1071"/>
          <cell r="ED1071"/>
          <cell r="EE1071"/>
          <cell r="EF1071"/>
          <cell r="EG1071"/>
          <cell r="EH1071"/>
          <cell r="EI1071"/>
          <cell r="EJ1071"/>
          <cell r="EK1071"/>
          <cell r="EL1071"/>
          <cell r="EM1071"/>
          <cell r="EN1071"/>
          <cell r="EO1071"/>
          <cell r="EP1071"/>
          <cell r="EQ1071"/>
          <cell r="ER1071"/>
          <cell r="ES1071"/>
          <cell r="ET1071"/>
          <cell r="EU1071" t="str">
            <v>$ -</v>
          </cell>
          <cell r="EV1071"/>
          <cell r="EW1071"/>
          <cell r="EX1071"/>
          <cell r="EY1071"/>
          <cell r="EZ1071"/>
          <cell r="FA1071"/>
          <cell r="FB1071">
            <v>0</v>
          </cell>
          <cell r="FC1071" t="str">
            <v>#¡VALOR!</v>
          </cell>
          <cell r="FD1071">
            <v>0</v>
          </cell>
          <cell r="FE1071" t="str">
            <v>$ 0</v>
          </cell>
          <cell r="FF1071" t="str">
            <v>#¡VALOR!</v>
          </cell>
          <cell r="FG1071" t="str">
            <v>#¡VALOR!</v>
          </cell>
          <cell r="FH1071"/>
          <cell r="FI1071"/>
          <cell r="FJ1071" t="str">
            <v>#N/D</v>
          </cell>
          <cell r="FK1071" t="str">
            <v>#N/D</v>
          </cell>
          <cell r="FL1071" t="str">
            <v>$1.071</v>
          </cell>
          <cell r="FM1071" t="str">
            <v>#N/D</v>
          </cell>
          <cell r="FN1071" t="str">
            <v>#N/D</v>
          </cell>
          <cell r="FO1071" t="str">
            <v>#N/D</v>
          </cell>
          <cell r="FP1071" t="str">
            <v>#N/D</v>
          </cell>
          <cell r="FQ1071" t="str">
            <v>#¡REF!</v>
          </cell>
          <cell r="FR1071" t="str">
            <v>#N/D</v>
          </cell>
          <cell r="FS1071"/>
          <cell r="FT1071"/>
          <cell r="FU1071"/>
          <cell r="FV1071">
            <v>0</v>
          </cell>
          <cell r="FW1071" t="str">
            <v>#N/D</v>
          </cell>
          <cell r="FX1071"/>
          <cell r="FY1071"/>
          <cell r="FZ1071"/>
          <cell r="GA1071"/>
          <cell r="GB1071"/>
          <cell r="GC1071"/>
        </row>
        <row r="1072">
          <cell r="A1072"/>
          <cell r="B1072"/>
          <cell r="C1072">
            <v>2025</v>
          </cell>
          <cell r="D1072"/>
          <cell r="E1072"/>
          <cell r="F1072"/>
          <cell r="G1072"/>
          <cell r="H1072"/>
          <cell r="I1072"/>
          <cell r="J1072"/>
          <cell r="K1072"/>
          <cell r="L1072"/>
          <cell r="M1072"/>
          <cell r="N1072"/>
          <cell r="O1072"/>
          <cell r="P1072"/>
          <cell r="Q1072"/>
          <cell r="R1072"/>
          <cell r="S1072"/>
          <cell r="T1072"/>
          <cell r="U1072"/>
          <cell r="V1072"/>
          <cell r="W1072"/>
          <cell r="X1072"/>
          <cell r="Y1072"/>
          <cell r="Z1072"/>
          <cell r="AA1072"/>
          <cell r="AB1072"/>
          <cell r="AC1072"/>
          <cell r="AD1072"/>
          <cell r="AE1072"/>
          <cell r="AF1072"/>
          <cell r="AG1072"/>
          <cell r="AH1072"/>
          <cell r="AI1072"/>
          <cell r="AJ1072"/>
          <cell r="AK1072"/>
          <cell r="AL1072"/>
          <cell r="AM1072" t="str">
            <v>#¡VALOR!</v>
          </cell>
          <cell r="AN1072">
            <v>0</v>
          </cell>
          <cell r="AO1072"/>
          <cell r="AP1072"/>
          <cell r="AQ1072"/>
          <cell r="AR1072"/>
          <cell r="AS1072"/>
          <cell r="AT1072"/>
          <cell r="AU1072"/>
          <cell r="AV1072"/>
          <cell r="AW1072"/>
          <cell r="AX1072"/>
          <cell r="AY1072"/>
          <cell r="AZ1072"/>
          <cell r="BA1072"/>
          <cell r="BB1072"/>
          <cell r="BC1072"/>
          <cell r="BD1072"/>
          <cell r="BE1072"/>
          <cell r="BF1072"/>
          <cell r="BG1072"/>
          <cell r="BH1072"/>
          <cell r="BI1072"/>
          <cell r="BJ1072"/>
          <cell r="BK1072"/>
          <cell r="BL1072"/>
          <cell r="BM1072"/>
          <cell r="BN1072"/>
          <cell r="BO1072"/>
          <cell r="BP1072"/>
          <cell r="BQ1072"/>
          <cell r="BR1072"/>
          <cell r="BS1072"/>
          <cell r="BT1072"/>
          <cell r="BU1072"/>
          <cell r="BV1072"/>
          <cell r="BW1072"/>
          <cell r="BX1072"/>
          <cell r="BY1072"/>
          <cell r="BZ1072"/>
          <cell r="CA1072"/>
          <cell r="CB1072"/>
          <cell r="CC1072"/>
          <cell r="CD1072"/>
          <cell r="CE1072"/>
          <cell r="CF1072"/>
          <cell r="CG1072"/>
          <cell r="CH1072"/>
          <cell r="CI1072"/>
          <cell r="CJ1072"/>
          <cell r="CK1072"/>
          <cell r="CL1072"/>
          <cell r="CM1072"/>
          <cell r="CN1072"/>
          <cell r="CO1072"/>
          <cell r="CP1072"/>
          <cell r="CQ1072"/>
          <cell r="CR1072"/>
          <cell r="CS1072"/>
          <cell r="CT1072"/>
          <cell r="CU1072"/>
          <cell r="CV1072"/>
          <cell r="CW1072"/>
          <cell r="CX1072"/>
          <cell r="CY1072"/>
          <cell r="CZ1072"/>
          <cell r="DA1072"/>
          <cell r="DB1072"/>
          <cell r="DC1072"/>
          <cell r="DD1072"/>
          <cell r="DE1072"/>
          <cell r="DF1072"/>
          <cell r="DG1072"/>
          <cell r="DH1072"/>
          <cell r="DI1072"/>
          <cell r="DJ1072"/>
          <cell r="DK1072"/>
          <cell r="DL1072"/>
          <cell r="DM1072"/>
          <cell r="DN1072"/>
          <cell r="DO1072"/>
          <cell r="DP1072"/>
          <cell r="DQ1072"/>
          <cell r="DR1072"/>
          <cell r="DS1072"/>
          <cell r="DT1072"/>
          <cell r="DU1072"/>
          <cell r="DV1072"/>
          <cell r="DW1072"/>
          <cell r="DX1072"/>
          <cell r="DY1072"/>
          <cell r="DZ1072"/>
          <cell r="EA1072"/>
          <cell r="EB1072"/>
          <cell r="EC1072"/>
          <cell r="ED1072"/>
          <cell r="EE1072"/>
          <cell r="EF1072"/>
          <cell r="EG1072"/>
          <cell r="EH1072"/>
          <cell r="EI1072"/>
          <cell r="EJ1072"/>
          <cell r="EK1072"/>
          <cell r="EL1072"/>
          <cell r="EM1072"/>
          <cell r="EN1072"/>
          <cell r="EO1072"/>
          <cell r="EP1072"/>
          <cell r="EQ1072"/>
          <cell r="ER1072"/>
          <cell r="ES1072"/>
          <cell r="ET1072"/>
          <cell r="EU1072" t="str">
            <v>$ -</v>
          </cell>
          <cell r="EV1072"/>
          <cell r="EW1072"/>
          <cell r="EX1072"/>
          <cell r="EY1072"/>
          <cell r="EZ1072"/>
          <cell r="FA1072"/>
          <cell r="FB1072">
            <v>0</v>
          </cell>
          <cell r="FC1072" t="str">
            <v>#¡VALOR!</v>
          </cell>
          <cell r="FD1072">
            <v>0</v>
          </cell>
          <cell r="FE1072" t="str">
            <v>$ 0</v>
          </cell>
          <cell r="FF1072" t="str">
            <v>#¡VALOR!</v>
          </cell>
          <cell r="FG1072" t="str">
            <v>#¡VALOR!</v>
          </cell>
          <cell r="FH1072"/>
          <cell r="FI1072"/>
          <cell r="FJ1072" t="str">
            <v>#N/D</v>
          </cell>
          <cell r="FK1072" t="str">
            <v>#N/D</v>
          </cell>
          <cell r="FL1072" t="str">
            <v>$1.072</v>
          </cell>
          <cell r="FM1072" t="str">
            <v>#N/D</v>
          </cell>
          <cell r="FN1072" t="str">
            <v>#N/D</v>
          </cell>
          <cell r="FO1072" t="str">
            <v>#N/D</v>
          </cell>
          <cell r="FP1072" t="str">
            <v>#N/D</v>
          </cell>
          <cell r="FQ1072" t="str">
            <v>#¡REF!</v>
          </cell>
          <cell r="FR1072" t="str">
            <v>#N/D</v>
          </cell>
          <cell r="FS1072"/>
          <cell r="FT1072"/>
          <cell r="FU1072"/>
          <cell r="FV1072">
            <v>0</v>
          </cell>
          <cell r="FW1072" t="str">
            <v>#N/D</v>
          </cell>
          <cell r="FX1072"/>
          <cell r="FY1072"/>
          <cell r="FZ1072"/>
          <cell r="GA1072"/>
          <cell r="GB1072"/>
          <cell r="GC1072"/>
        </row>
        <row r="1073">
          <cell r="A1073"/>
          <cell r="B1073"/>
          <cell r="C1073">
            <v>2025</v>
          </cell>
          <cell r="D1073"/>
          <cell r="E1073"/>
          <cell r="F1073"/>
          <cell r="G1073"/>
          <cell r="H1073"/>
          <cell r="I1073"/>
          <cell r="J1073"/>
          <cell r="K1073"/>
          <cell r="L1073"/>
          <cell r="M1073"/>
          <cell r="N1073"/>
          <cell r="O1073"/>
          <cell r="P1073"/>
          <cell r="Q1073"/>
          <cell r="R1073"/>
          <cell r="S1073"/>
          <cell r="T1073"/>
          <cell r="U1073"/>
          <cell r="V1073"/>
          <cell r="W1073"/>
          <cell r="X1073"/>
          <cell r="Y1073"/>
          <cell r="Z1073"/>
          <cell r="AA1073"/>
          <cell r="AB1073"/>
          <cell r="AC1073"/>
          <cell r="AD1073"/>
          <cell r="AE1073"/>
          <cell r="AF1073"/>
          <cell r="AG1073"/>
          <cell r="AH1073"/>
          <cell r="AI1073"/>
          <cell r="AJ1073"/>
          <cell r="AK1073"/>
          <cell r="AL1073"/>
          <cell r="AM1073" t="str">
            <v>#¡VALOR!</v>
          </cell>
          <cell r="AN1073">
            <v>0</v>
          </cell>
          <cell r="AO1073"/>
          <cell r="AP1073"/>
          <cell r="AQ1073"/>
          <cell r="AR1073"/>
          <cell r="AS1073"/>
          <cell r="AT1073"/>
          <cell r="AU1073"/>
          <cell r="AV1073"/>
          <cell r="AW1073"/>
          <cell r="AX1073"/>
          <cell r="AY1073"/>
          <cell r="AZ1073"/>
          <cell r="BA1073"/>
          <cell r="BB1073"/>
          <cell r="BC1073"/>
          <cell r="BD1073"/>
          <cell r="BE1073"/>
          <cell r="BF1073"/>
          <cell r="BG1073"/>
          <cell r="BH1073"/>
          <cell r="BI1073"/>
          <cell r="BJ1073"/>
          <cell r="BK1073"/>
          <cell r="BL1073"/>
          <cell r="BM1073"/>
          <cell r="BN1073"/>
          <cell r="BO1073"/>
          <cell r="BP1073"/>
          <cell r="BQ1073"/>
          <cell r="BR1073"/>
          <cell r="BS1073"/>
          <cell r="BT1073"/>
          <cell r="BU1073"/>
          <cell r="BV1073"/>
          <cell r="BW1073"/>
          <cell r="BX1073"/>
          <cell r="BY1073"/>
          <cell r="BZ1073"/>
          <cell r="CA1073"/>
          <cell r="CB1073"/>
          <cell r="CC1073"/>
          <cell r="CD1073"/>
          <cell r="CE1073"/>
          <cell r="CF1073"/>
          <cell r="CG1073"/>
          <cell r="CH1073"/>
          <cell r="CI1073"/>
          <cell r="CJ1073"/>
          <cell r="CK1073"/>
          <cell r="CL1073"/>
          <cell r="CM1073"/>
          <cell r="CN1073"/>
          <cell r="CO1073"/>
          <cell r="CP1073"/>
          <cell r="CQ1073"/>
          <cell r="CR1073"/>
          <cell r="CS1073"/>
          <cell r="CT1073"/>
          <cell r="CU1073"/>
          <cell r="CV1073"/>
          <cell r="CW1073"/>
          <cell r="CX1073"/>
          <cell r="CY1073"/>
          <cell r="CZ1073"/>
          <cell r="DA1073"/>
          <cell r="DB1073"/>
          <cell r="DC1073"/>
          <cell r="DD1073"/>
          <cell r="DE1073"/>
          <cell r="DF1073"/>
          <cell r="DG1073"/>
          <cell r="DH1073"/>
          <cell r="DI1073"/>
          <cell r="DJ1073"/>
          <cell r="DK1073"/>
          <cell r="DL1073"/>
          <cell r="DM1073"/>
          <cell r="DN1073"/>
          <cell r="DO1073"/>
          <cell r="DP1073"/>
          <cell r="DQ1073"/>
          <cell r="DR1073"/>
          <cell r="DS1073"/>
          <cell r="DT1073"/>
          <cell r="DU1073"/>
          <cell r="DV1073"/>
          <cell r="DW1073"/>
          <cell r="DX1073"/>
          <cell r="DY1073"/>
          <cell r="DZ1073"/>
          <cell r="EA1073"/>
          <cell r="EB1073"/>
          <cell r="EC1073"/>
          <cell r="ED1073"/>
          <cell r="EE1073"/>
          <cell r="EF1073"/>
          <cell r="EG1073"/>
          <cell r="EH1073"/>
          <cell r="EI1073"/>
          <cell r="EJ1073"/>
          <cell r="EK1073"/>
          <cell r="EL1073"/>
          <cell r="EM1073"/>
          <cell r="EN1073"/>
          <cell r="EO1073"/>
          <cell r="EP1073"/>
          <cell r="EQ1073"/>
          <cell r="ER1073"/>
          <cell r="ES1073"/>
          <cell r="ET1073"/>
          <cell r="EU1073" t="str">
            <v>$ -</v>
          </cell>
          <cell r="EV1073"/>
          <cell r="EW1073"/>
          <cell r="EX1073"/>
          <cell r="EY1073"/>
          <cell r="EZ1073"/>
          <cell r="FA1073"/>
          <cell r="FB1073">
            <v>0</v>
          </cell>
          <cell r="FC1073" t="str">
            <v>#¡VALOR!</v>
          </cell>
          <cell r="FD1073">
            <v>0</v>
          </cell>
          <cell r="FE1073" t="str">
            <v>$ 0</v>
          </cell>
          <cell r="FF1073" t="str">
            <v>#¡VALOR!</v>
          </cell>
          <cell r="FG1073" t="str">
            <v>#¡VALOR!</v>
          </cell>
          <cell r="FH1073"/>
          <cell r="FI1073"/>
          <cell r="FJ1073" t="str">
            <v>#N/D</v>
          </cell>
          <cell r="FK1073" t="str">
            <v>#N/D</v>
          </cell>
          <cell r="FL1073" t="str">
            <v>$1.073</v>
          </cell>
          <cell r="FM1073" t="str">
            <v>#N/D</v>
          </cell>
          <cell r="FN1073" t="str">
            <v>#N/D</v>
          </cell>
          <cell r="FO1073" t="str">
            <v>#N/D</v>
          </cell>
          <cell r="FP1073" t="str">
            <v>#N/D</v>
          </cell>
          <cell r="FQ1073" t="str">
            <v>#¡REF!</v>
          </cell>
          <cell r="FR1073" t="str">
            <v>#N/D</v>
          </cell>
          <cell r="FS1073"/>
          <cell r="FT1073"/>
          <cell r="FU1073"/>
          <cell r="FV1073">
            <v>0</v>
          </cell>
          <cell r="FW1073" t="str">
            <v>#N/D</v>
          </cell>
          <cell r="FX1073"/>
          <cell r="FY1073"/>
          <cell r="FZ1073"/>
          <cell r="GA1073"/>
          <cell r="GB1073"/>
          <cell r="GC1073"/>
        </row>
        <row r="1074">
          <cell r="A1074"/>
          <cell r="B1074"/>
          <cell r="C1074">
            <v>2025</v>
          </cell>
          <cell r="D1074"/>
          <cell r="E1074"/>
          <cell r="F1074"/>
          <cell r="G1074"/>
          <cell r="H1074"/>
          <cell r="I1074"/>
          <cell r="J1074"/>
          <cell r="K1074"/>
          <cell r="L1074"/>
          <cell r="M1074"/>
          <cell r="N1074"/>
          <cell r="O1074"/>
          <cell r="P1074"/>
          <cell r="Q1074"/>
          <cell r="R1074"/>
          <cell r="S1074"/>
          <cell r="T1074"/>
          <cell r="U1074"/>
          <cell r="V1074"/>
          <cell r="W1074"/>
          <cell r="X1074"/>
          <cell r="Y1074"/>
          <cell r="Z1074"/>
          <cell r="AA1074"/>
          <cell r="AB1074"/>
          <cell r="AC1074"/>
          <cell r="AD1074"/>
          <cell r="AE1074"/>
          <cell r="AF1074"/>
          <cell r="AG1074"/>
          <cell r="AH1074"/>
          <cell r="AI1074"/>
          <cell r="AJ1074"/>
          <cell r="AK1074"/>
          <cell r="AL1074"/>
          <cell r="AM1074" t="str">
            <v>#¡VALOR!</v>
          </cell>
          <cell r="AN1074">
            <v>0</v>
          </cell>
          <cell r="AO1074"/>
          <cell r="AP1074"/>
          <cell r="AQ1074"/>
          <cell r="AR1074"/>
          <cell r="AS1074"/>
          <cell r="AT1074"/>
          <cell r="AU1074"/>
          <cell r="AV1074"/>
          <cell r="AW1074"/>
          <cell r="AX1074"/>
          <cell r="AY1074"/>
          <cell r="AZ1074"/>
          <cell r="BA1074"/>
          <cell r="BB1074"/>
          <cell r="BC1074"/>
          <cell r="BD1074"/>
          <cell r="BE1074"/>
          <cell r="BF1074"/>
          <cell r="BG1074"/>
          <cell r="BH1074"/>
          <cell r="BI1074"/>
          <cell r="BJ1074"/>
          <cell r="BK1074"/>
          <cell r="BL1074"/>
          <cell r="BM1074"/>
          <cell r="BN1074"/>
          <cell r="BO1074"/>
          <cell r="BP1074"/>
          <cell r="BQ1074"/>
          <cell r="BR1074"/>
          <cell r="BS1074"/>
          <cell r="BT1074"/>
          <cell r="BU1074"/>
          <cell r="BV1074"/>
          <cell r="BW1074"/>
          <cell r="BX1074"/>
          <cell r="BY1074"/>
          <cell r="BZ1074"/>
          <cell r="CA1074"/>
          <cell r="CB1074"/>
          <cell r="CC1074"/>
          <cell r="CD1074"/>
          <cell r="CE1074"/>
          <cell r="CF1074"/>
          <cell r="CG1074"/>
          <cell r="CH1074"/>
          <cell r="CI1074"/>
          <cell r="CJ1074"/>
          <cell r="CK1074"/>
          <cell r="CL1074"/>
          <cell r="CM1074"/>
          <cell r="CN1074"/>
          <cell r="CO1074"/>
          <cell r="CP1074"/>
          <cell r="CQ1074"/>
          <cell r="CR1074"/>
          <cell r="CS1074"/>
          <cell r="CT1074"/>
          <cell r="CU1074"/>
          <cell r="CV1074"/>
          <cell r="CW1074"/>
          <cell r="CX1074"/>
          <cell r="CY1074"/>
          <cell r="CZ1074"/>
          <cell r="DA1074"/>
          <cell r="DB1074"/>
          <cell r="DC1074"/>
          <cell r="DD1074"/>
          <cell r="DE1074"/>
          <cell r="DF1074"/>
          <cell r="DG1074"/>
          <cell r="DH1074"/>
          <cell r="DI1074"/>
          <cell r="DJ1074"/>
          <cell r="DK1074"/>
          <cell r="DL1074"/>
          <cell r="DM1074"/>
          <cell r="DN1074"/>
          <cell r="DO1074"/>
          <cell r="DP1074"/>
          <cell r="DQ1074"/>
          <cell r="DR1074"/>
          <cell r="DS1074"/>
          <cell r="DT1074"/>
          <cell r="DU1074"/>
          <cell r="DV1074"/>
          <cell r="DW1074"/>
          <cell r="DX1074"/>
          <cell r="DY1074"/>
          <cell r="DZ1074"/>
          <cell r="EA1074"/>
          <cell r="EB1074"/>
          <cell r="EC1074"/>
          <cell r="ED1074"/>
          <cell r="EE1074"/>
          <cell r="EF1074"/>
          <cell r="EG1074"/>
          <cell r="EH1074"/>
          <cell r="EI1074"/>
          <cell r="EJ1074"/>
          <cell r="EK1074"/>
          <cell r="EL1074"/>
          <cell r="EM1074"/>
          <cell r="EN1074"/>
          <cell r="EO1074"/>
          <cell r="EP1074"/>
          <cell r="EQ1074"/>
          <cell r="ER1074"/>
          <cell r="ES1074"/>
          <cell r="ET1074"/>
          <cell r="EU1074" t="str">
            <v>$ -</v>
          </cell>
          <cell r="EV1074"/>
          <cell r="EW1074"/>
          <cell r="EX1074"/>
          <cell r="EY1074"/>
          <cell r="EZ1074"/>
          <cell r="FA1074"/>
          <cell r="FB1074">
            <v>0</v>
          </cell>
          <cell r="FC1074" t="str">
            <v>#¡VALOR!</v>
          </cell>
          <cell r="FD1074">
            <v>0</v>
          </cell>
          <cell r="FE1074" t="str">
            <v>$ 0</v>
          </cell>
          <cell r="FF1074" t="str">
            <v>#¡VALOR!</v>
          </cell>
          <cell r="FG1074" t="str">
            <v>#¡VALOR!</v>
          </cell>
          <cell r="FH1074"/>
          <cell r="FI1074"/>
          <cell r="FJ1074" t="str">
            <v>#N/D</v>
          </cell>
          <cell r="FK1074" t="str">
            <v>#N/D</v>
          </cell>
          <cell r="FL1074" t="str">
            <v>$1.074</v>
          </cell>
          <cell r="FM1074" t="str">
            <v>#N/D</v>
          </cell>
          <cell r="FN1074" t="str">
            <v>#N/D</v>
          </cell>
          <cell r="FO1074" t="str">
            <v>#N/D</v>
          </cell>
          <cell r="FP1074" t="str">
            <v>#N/D</v>
          </cell>
          <cell r="FQ1074" t="str">
            <v>#¡REF!</v>
          </cell>
          <cell r="FR1074" t="str">
            <v>#N/D</v>
          </cell>
          <cell r="FS1074"/>
          <cell r="FT1074"/>
          <cell r="FU1074"/>
          <cell r="FV1074">
            <v>0</v>
          </cell>
          <cell r="FW1074" t="str">
            <v>#N/D</v>
          </cell>
          <cell r="FX1074"/>
          <cell r="FY1074"/>
          <cell r="FZ1074"/>
          <cell r="GA1074"/>
          <cell r="GB1074"/>
          <cell r="GC1074"/>
        </row>
        <row r="1075">
          <cell r="A1075"/>
          <cell r="B1075"/>
          <cell r="C1075">
            <v>2025</v>
          </cell>
          <cell r="D1075"/>
          <cell r="E1075"/>
          <cell r="F1075"/>
          <cell r="G1075"/>
          <cell r="H1075"/>
          <cell r="I1075"/>
          <cell r="J1075"/>
          <cell r="K1075"/>
          <cell r="L1075"/>
          <cell r="M1075"/>
          <cell r="N1075"/>
          <cell r="O1075"/>
          <cell r="P1075"/>
          <cell r="Q1075"/>
          <cell r="R1075"/>
          <cell r="S1075"/>
          <cell r="T1075"/>
          <cell r="U1075"/>
          <cell r="V1075"/>
          <cell r="W1075"/>
          <cell r="X1075"/>
          <cell r="Y1075"/>
          <cell r="Z1075"/>
          <cell r="AA1075"/>
          <cell r="AB1075"/>
          <cell r="AC1075"/>
          <cell r="AD1075"/>
          <cell r="AE1075"/>
          <cell r="AF1075"/>
          <cell r="AG1075"/>
          <cell r="AH1075"/>
          <cell r="AI1075"/>
          <cell r="AJ1075"/>
          <cell r="AK1075"/>
          <cell r="AL1075"/>
          <cell r="AM1075" t="str">
            <v>#¡VALOR!</v>
          </cell>
          <cell r="AN1075">
            <v>0</v>
          </cell>
          <cell r="AO1075"/>
          <cell r="AP1075"/>
          <cell r="AQ1075"/>
          <cell r="AR1075"/>
          <cell r="AS1075"/>
          <cell r="AT1075"/>
          <cell r="AU1075"/>
          <cell r="AV1075"/>
          <cell r="AW1075"/>
          <cell r="AX1075"/>
          <cell r="AY1075"/>
          <cell r="AZ1075"/>
          <cell r="BA1075"/>
          <cell r="BB1075"/>
          <cell r="BC1075"/>
          <cell r="BD1075"/>
          <cell r="BE1075"/>
          <cell r="BF1075"/>
          <cell r="BG1075"/>
          <cell r="BH1075"/>
          <cell r="BI1075"/>
          <cell r="BJ1075"/>
          <cell r="BK1075"/>
          <cell r="BL1075"/>
          <cell r="BM1075"/>
          <cell r="BN1075"/>
          <cell r="BO1075"/>
          <cell r="BP1075"/>
          <cell r="BQ1075"/>
          <cell r="BR1075"/>
          <cell r="BS1075"/>
          <cell r="BT1075"/>
          <cell r="BU1075"/>
          <cell r="BV1075"/>
          <cell r="BW1075"/>
          <cell r="BX1075"/>
          <cell r="BY1075"/>
          <cell r="BZ1075"/>
          <cell r="CA1075"/>
          <cell r="CB1075"/>
          <cell r="CC1075"/>
          <cell r="CD1075"/>
          <cell r="CE1075"/>
          <cell r="CF1075"/>
          <cell r="CG1075"/>
          <cell r="CH1075"/>
          <cell r="CI1075"/>
          <cell r="CJ1075"/>
          <cell r="CK1075"/>
          <cell r="CL1075"/>
          <cell r="CM1075"/>
          <cell r="CN1075"/>
          <cell r="CO1075"/>
          <cell r="CP1075"/>
          <cell r="CQ1075"/>
          <cell r="CR1075"/>
          <cell r="CS1075"/>
          <cell r="CT1075"/>
          <cell r="CU1075"/>
          <cell r="CV1075"/>
          <cell r="CW1075"/>
          <cell r="CX1075"/>
          <cell r="CY1075"/>
          <cell r="CZ1075"/>
          <cell r="DA1075"/>
          <cell r="DB1075"/>
          <cell r="DC1075"/>
          <cell r="DD1075"/>
          <cell r="DE1075"/>
          <cell r="DF1075"/>
          <cell r="DG1075"/>
          <cell r="DH1075"/>
          <cell r="DI1075"/>
          <cell r="DJ1075"/>
          <cell r="DK1075"/>
          <cell r="DL1075"/>
          <cell r="DM1075"/>
          <cell r="DN1075"/>
          <cell r="DO1075"/>
          <cell r="DP1075"/>
          <cell r="DQ1075"/>
          <cell r="DR1075"/>
          <cell r="DS1075"/>
          <cell r="DT1075"/>
          <cell r="DU1075"/>
          <cell r="DV1075"/>
          <cell r="DW1075"/>
          <cell r="DX1075"/>
          <cell r="DY1075"/>
          <cell r="DZ1075"/>
          <cell r="EA1075"/>
          <cell r="EB1075"/>
          <cell r="EC1075"/>
          <cell r="ED1075"/>
          <cell r="EE1075"/>
          <cell r="EF1075"/>
          <cell r="EG1075"/>
          <cell r="EH1075"/>
          <cell r="EI1075"/>
          <cell r="EJ1075"/>
          <cell r="EK1075"/>
          <cell r="EL1075"/>
          <cell r="EM1075"/>
          <cell r="EN1075"/>
          <cell r="EO1075"/>
          <cell r="EP1075"/>
          <cell r="EQ1075"/>
          <cell r="ER1075"/>
          <cell r="ES1075"/>
          <cell r="ET1075"/>
          <cell r="EU1075" t="str">
            <v>$ -</v>
          </cell>
          <cell r="EV1075"/>
          <cell r="EW1075"/>
          <cell r="EX1075"/>
          <cell r="EY1075"/>
          <cell r="EZ1075"/>
          <cell r="FA1075"/>
          <cell r="FB1075">
            <v>0</v>
          </cell>
          <cell r="FC1075" t="str">
            <v>#¡VALOR!</v>
          </cell>
          <cell r="FD1075">
            <v>0</v>
          </cell>
          <cell r="FE1075" t="str">
            <v>$ 0</v>
          </cell>
          <cell r="FF1075" t="str">
            <v>#¡VALOR!</v>
          </cell>
          <cell r="FG1075" t="str">
            <v>#¡VALOR!</v>
          </cell>
          <cell r="FH1075"/>
          <cell r="FI1075"/>
          <cell r="FJ1075" t="str">
            <v>#N/D</v>
          </cell>
          <cell r="FK1075" t="str">
            <v>#N/D</v>
          </cell>
          <cell r="FL1075" t="str">
            <v>$1.075</v>
          </cell>
          <cell r="FM1075" t="str">
            <v>#N/D</v>
          </cell>
          <cell r="FN1075" t="str">
            <v>#N/D</v>
          </cell>
          <cell r="FO1075" t="str">
            <v>#N/D</v>
          </cell>
          <cell r="FP1075" t="str">
            <v>#N/D</v>
          </cell>
          <cell r="FQ1075" t="str">
            <v>#¡REF!</v>
          </cell>
          <cell r="FR1075" t="str">
            <v>#N/D</v>
          </cell>
          <cell r="FS1075"/>
          <cell r="FT1075"/>
          <cell r="FU1075"/>
          <cell r="FV1075">
            <v>0</v>
          </cell>
          <cell r="FW1075" t="str">
            <v>#N/D</v>
          </cell>
          <cell r="FX1075"/>
          <cell r="FY1075"/>
          <cell r="FZ1075"/>
          <cell r="GA1075"/>
          <cell r="GB1075"/>
          <cell r="GC1075"/>
        </row>
        <row r="1076">
          <cell r="A1076"/>
          <cell r="B1076"/>
          <cell r="C1076">
            <v>2025</v>
          </cell>
          <cell r="D1076"/>
          <cell r="E1076"/>
          <cell r="F1076"/>
          <cell r="G1076"/>
          <cell r="H1076"/>
          <cell r="I1076"/>
          <cell r="J1076"/>
          <cell r="K1076"/>
          <cell r="L1076"/>
          <cell r="M1076"/>
          <cell r="N1076"/>
          <cell r="O1076"/>
          <cell r="P1076"/>
          <cell r="Q1076"/>
          <cell r="R1076"/>
          <cell r="S1076"/>
          <cell r="T1076"/>
          <cell r="U1076"/>
          <cell r="V1076"/>
          <cell r="W1076"/>
          <cell r="X1076"/>
          <cell r="Y1076"/>
          <cell r="Z1076"/>
          <cell r="AA1076"/>
          <cell r="AB1076"/>
          <cell r="AC1076"/>
          <cell r="AD1076"/>
          <cell r="AE1076"/>
          <cell r="AF1076"/>
          <cell r="AG1076"/>
          <cell r="AH1076"/>
          <cell r="AI1076"/>
          <cell r="AJ1076"/>
          <cell r="AK1076"/>
          <cell r="AL1076"/>
          <cell r="AM1076" t="str">
            <v>#¡VALOR!</v>
          </cell>
          <cell r="AN1076">
            <v>0</v>
          </cell>
          <cell r="AO1076"/>
          <cell r="AP1076"/>
          <cell r="AQ1076"/>
          <cell r="AR1076"/>
          <cell r="AS1076"/>
          <cell r="AT1076"/>
          <cell r="AU1076"/>
          <cell r="AV1076"/>
          <cell r="AW1076"/>
          <cell r="AX1076"/>
          <cell r="AY1076"/>
          <cell r="AZ1076"/>
          <cell r="BA1076"/>
          <cell r="BB1076"/>
          <cell r="BC1076"/>
          <cell r="BD1076"/>
          <cell r="BE1076"/>
          <cell r="BF1076"/>
          <cell r="BG1076"/>
          <cell r="BH1076"/>
          <cell r="BI1076"/>
          <cell r="BJ1076"/>
          <cell r="BK1076"/>
          <cell r="BL1076"/>
          <cell r="BM1076"/>
          <cell r="BN1076"/>
          <cell r="BO1076"/>
          <cell r="BP1076"/>
          <cell r="BQ1076"/>
          <cell r="BR1076"/>
          <cell r="BS1076"/>
          <cell r="BT1076"/>
          <cell r="BU1076"/>
          <cell r="BV1076"/>
          <cell r="BW1076"/>
          <cell r="BX1076"/>
          <cell r="BY1076"/>
          <cell r="BZ1076"/>
          <cell r="CA1076"/>
          <cell r="CB1076"/>
          <cell r="CC1076"/>
          <cell r="CD1076"/>
          <cell r="CE1076"/>
          <cell r="CF1076"/>
          <cell r="CG1076"/>
          <cell r="CH1076"/>
          <cell r="CI1076"/>
          <cell r="CJ1076"/>
          <cell r="CK1076"/>
          <cell r="CL1076"/>
          <cell r="CM1076"/>
          <cell r="CN1076"/>
          <cell r="CO1076"/>
          <cell r="CP1076"/>
          <cell r="CQ1076"/>
          <cell r="CR1076"/>
          <cell r="CS1076"/>
          <cell r="CT1076"/>
          <cell r="CU1076"/>
          <cell r="CV1076"/>
          <cell r="CW1076"/>
          <cell r="CX1076"/>
          <cell r="CY1076"/>
          <cell r="CZ1076"/>
          <cell r="DA1076"/>
          <cell r="DB1076"/>
          <cell r="DC1076"/>
          <cell r="DD1076"/>
          <cell r="DE1076"/>
          <cell r="DF1076"/>
          <cell r="DG1076"/>
          <cell r="DH1076"/>
          <cell r="DI1076"/>
          <cell r="DJ1076"/>
          <cell r="DK1076"/>
          <cell r="DL1076"/>
          <cell r="DM1076"/>
          <cell r="DN1076"/>
          <cell r="DO1076"/>
          <cell r="DP1076"/>
          <cell r="DQ1076"/>
          <cell r="DR1076"/>
          <cell r="DS1076"/>
          <cell r="DT1076"/>
          <cell r="DU1076"/>
          <cell r="DV1076"/>
          <cell r="DW1076"/>
          <cell r="DX1076"/>
          <cell r="DY1076"/>
          <cell r="DZ1076"/>
          <cell r="EA1076"/>
          <cell r="EB1076"/>
          <cell r="EC1076"/>
          <cell r="ED1076"/>
          <cell r="EE1076"/>
          <cell r="EF1076"/>
          <cell r="EG1076"/>
          <cell r="EH1076"/>
          <cell r="EI1076"/>
          <cell r="EJ1076"/>
          <cell r="EK1076"/>
          <cell r="EL1076"/>
          <cell r="EM1076"/>
          <cell r="EN1076"/>
          <cell r="EO1076"/>
          <cell r="EP1076"/>
          <cell r="EQ1076"/>
          <cell r="ER1076"/>
          <cell r="ES1076"/>
          <cell r="ET1076"/>
          <cell r="EU1076" t="str">
            <v>$ -</v>
          </cell>
          <cell r="EV1076"/>
          <cell r="EW1076"/>
          <cell r="EX1076"/>
          <cell r="EY1076"/>
          <cell r="EZ1076"/>
          <cell r="FA1076"/>
          <cell r="FB1076">
            <v>0</v>
          </cell>
          <cell r="FC1076" t="str">
            <v>#¡VALOR!</v>
          </cell>
          <cell r="FD1076">
            <v>0</v>
          </cell>
          <cell r="FE1076" t="str">
            <v>$ 0</v>
          </cell>
          <cell r="FF1076" t="str">
            <v>#¡VALOR!</v>
          </cell>
          <cell r="FG1076" t="str">
            <v>#¡VALOR!</v>
          </cell>
          <cell r="FH1076"/>
          <cell r="FI1076"/>
          <cell r="FJ1076" t="str">
            <v>#N/D</v>
          </cell>
          <cell r="FK1076" t="str">
            <v>#N/D</v>
          </cell>
          <cell r="FL1076" t="str">
            <v>$1.076</v>
          </cell>
          <cell r="FM1076" t="str">
            <v>#N/D</v>
          </cell>
          <cell r="FN1076" t="str">
            <v>#N/D</v>
          </cell>
          <cell r="FO1076" t="str">
            <v>#N/D</v>
          </cell>
          <cell r="FP1076" t="str">
            <v>#N/D</v>
          </cell>
          <cell r="FQ1076" t="str">
            <v>#¡REF!</v>
          </cell>
          <cell r="FR1076" t="str">
            <v>#N/D</v>
          </cell>
          <cell r="FS1076"/>
          <cell r="FT1076"/>
          <cell r="FU1076"/>
          <cell r="FV1076">
            <v>0</v>
          </cell>
          <cell r="FW1076" t="str">
            <v>#N/D</v>
          </cell>
          <cell r="FX1076"/>
          <cell r="FY1076"/>
          <cell r="FZ1076"/>
          <cell r="GA1076"/>
          <cell r="GB1076"/>
          <cell r="GC1076"/>
        </row>
        <row r="1077">
          <cell r="A1077"/>
          <cell r="B1077"/>
          <cell r="C1077">
            <v>2025</v>
          </cell>
          <cell r="D1077"/>
          <cell r="E1077"/>
          <cell r="F1077"/>
          <cell r="G1077"/>
          <cell r="H1077"/>
          <cell r="I1077"/>
          <cell r="J1077"/>
          <cell r="K1077"/>
          <cell r="L1077"/>
          <cell r="M1077"/>
          <cell r="N1077"/>
          <cell r="O1077"/>
          <cell r="P1077"/>
          <cell r="Q1077"/>
          <cell r="R1077"/>
          <cell r="S1077"/>
          <cell r="T1077"/>
          <cell r="U1077"/>
          <cell r="V1077"/>
          <cell r="W1077"/>
          <cell r="X1077"/>
          <cell r="Y1077"/>
          <cell r="Z1077"/>
          <cell r="AA1077"/>
          <cell r="AB1077"/>
          <cell r="AC1077"/>
          <cell r="AD1077"/>
          <cell r="AE1077"/>
          <cell r="AF1077"/>
          <cell r="AG1077"/>
          <cell r="AH1077"/>
          <cell r="AI1077"/>
          <cell r="AJ1077"/>
          <cell r="AK1077"/>
          <cell r="AL1077"/>
          <cell r="AM1077" t="str">
            <v>#¡VALOR!</v>
          </cell>
          <cell r="AN1077">
            <v>0</v>
          </cell>
          <cell r="AO1077"/>
          <cell r="AP1077"/>
          <cell r="AQ1077"/>
          <cell r="AR1077"/>
          <cell r="AS1077"/>
          <cell r="AT1077"/>
          <cell r="AU1077"/>
          <cell r="AV1077"/>
          <cell r="AW1077"/>
          <cell r="AX1077"/>
          <cell r="AY1077"/>
          <cell r="AZ1077"/>
          <cell r="BA1077"/>
          <cell r="BB1077"/>
          <cell r="BC1077"/>
          <cell r="BD1077"/>
          <cell r="BE1077"/>
          <cell r="BF1077"/>
          <cell r="BG1077"/>
          <cell r="BH1077"/>
          <cell r="BI1077"/>
          <cell r="BJ1077"/>
          <cell r="BK1077"/>
          <cell r="BL1077"/>
          <cell r="BM1077"/>
          <cell r="BN1077"/>
          <cell r="BO1077"/>
          <cell r="BP1077"/>
          <cell r="BQ1077"/>
          <cell r="BR1077"/>
          <cell r="BS1077"/>
          <cell r="BT1077"/>
          <cell r="BU1077"/>
          <cell r="BV1077"/>
          <cell r="BW1077"/>
          <cell r="BX1077"/>
          <cell r="BY1077"/>
          <cell r="BZ1077"/>
          <cell r="CA1077"/>
          <cell r="CB1077"/>
          <cell r="CC1077"/>
          <cell r="CD1077"/>
          <cell r="CE1077"/>
          <cell r="CF1077"/>
          <cell r="CG1077"/>
          <cell r="CH1077"/>
          <cell r="CI1077"/>
          <cell r="CJ1077"/>
          <cell r="CK1077"/>
          <cell r="CL1077"/>
          <cell r="CM1077"/>
          <cell r="CN1077"/>
          <cell r="CO1077"/>
          <cell r="CP1077"/>
          <cell r="CQ1077"/>
          <cell r="CR1077"/>
          <cell r="CS1077"/>
          <cell r="CT1077"/>
          <cell r="CU1077"/>
          <cell r="CV1077"/>
          <cell r="CW1077"/>
          <cell r="CX1077"/>
          <cell r="CY1077"/>
          <cell r="CZ1077"/>
          <cell r="DA1077"/>
          <cell r="DB1077"/>
          <cell r="DC1077"/>
          <cell r="DD1077"/>
          <cell r="DE1077"/>
          <cell r="DF1077"/>
          <cell r="DG1077"/>
          <cell r="DH1077"/>
          <cell r="DI1077"/>
          <cell r="DJ1077"/>
          <cell r="DK1077"/>
          <cell r="DL1077"/>
          <cell r="DM1077"/>
          <cell r="DN1077"/>
          <cell r="DO1077"/>
          <cell r="DP1077"/>
          <cell r="DQ1077"/>
          <cell r="DR1077"/>
          <cell r="DS1077"/>
          <cell r="DT1077"/>
          <cell r="DU1077"/>
          <cell r="DV1077"/>
          <cell r="DW1077"/>
          <cell r="DX1077"/>
          <cell r="DY1077"/>
          <cell r="DZ1077"/>
          <cell r="EA1077"/>
          <cell r="EB1077"/>
          <cell r="EC1077"/>
          <cell r="ED1077"/>
          <cell r="EE1077"/>
          <cell r="EF1077"/>
          <cell r="EG1077"/>
          <cell r="EH1077"/>
          <cell r="EI1077"/>
          <cell r="EJ1077"/>
          <cell r="EK1077"/>
          <cell r="EL1077"/>
          <cell r="EM1077"/>
          <cell r="EN1077"/>
          <cell r="EO1077"/>
          <cell r="EP1077"/>
          <cell r="EQ1077"/>
          <cell r="ER1077"/>
          <cell r="ES1077"/>
          <cell r="ET1077"/>
          <cell r="EU1077" t="str">
            <v>$ -</v>
          </cell>
          <cell r="EV1077"/>
          <cell r="EW1077"/>
          <cell r="EX1077"/>
          <cell r="EY1077"/>
          <cell r="EZ1077"/>
          <cell r="FA1077"/>
          <cell r="FB1077">
            <v>0</v>
          </cell>
          <cell r="FC1077" t="str">
            <v>#¡VALOR!</v>
          </cell>
          <cell r="FD1077">
            <v>0</v>
          </cell>
          <cell r="FE1077" t="str">
            <v>$ 0</v>
          </cell>
          <cell r="FF1077" t="str">
            <v>#¡VALOR!</v>
          </cell>
          <cell r="FG1077" t="str">
            <v>#¡VALOR!</v>
          </cell>
          <cell r="FH1077"/>
          <cell r="FI1077"/>
          <cell r="FJ1077" t="str">
            <v>#N/D</v>
          </cell>
          <cell r="FK1077" t="str">
            <v>#N/D</v>
          </cell>
          <cell r="FL1077" t="str">
            <v>$1.077</v>
          </cell>
          <cell r="FM1077" t="str">
            <v>#N/D</v>
          </cell>
          <cell r="FN1077" t="str">
            <v>#N/D</v>
          </cell>
          <cell r="FO1077" t="str">
            <v>#N/D</v>
          </cell>
          <cell r="FP1077" t="str">
            <v>#N/D</v>
          </cell>
          <cell r="FQ1077" t="str">
            <v>#¡REF!</v>
          </cell>
          <cell r="FR1077" t="str">
            <v>#N/D</v>
          </cell>
          <cell r="FS1077"/>
          <cell r="FT1077"/>
          <cell r="FU1077"/>
          <cell r="FV1077">
            <v>0</v>
          </cell>
          <cell r="FW1077" t="str">
            <v>#N/D</v>
          </cell>
          <cell r="FX1077"/>
          <cell r="FY1077"/>
          <cell r="FZ1077"/>
          <cell r="GA1077"/>
          <cell r="GB1077"/>
          <cell r="GC1077"/>
        </row>
        <row r="1078">
          <cell r="A1078"/>
          <cell r="B1078"/>
          <cell r="C1078">
            <v>2025</v>
          </cell>
          <cell r="D1078"/>
          <cell r="E1078"/>
          <cell r="F1078"/>
          <cell r="G1078"/>
          <cell r="H1078"/>
          <cell r="I1078"/>
          <cell r="J1078"/>
          <cell r="K1078"/>
          <cell r="L1078"/>
          <cell r="M1078"/>
          <cell r="N1078"/>
          <cell r="O1078"/>
          <cell r="P1078"/>
          <cell r="Q1078"/>
          <cell r="R1078"/>
          <cell r="S1078"/>
          <cell r="T1078"/>
          <cell r="U1078"/>
          <cell r="V1078"/>
          <cell r="W1078"/>
          <cell r="X1078"/>
          <cell r="Y1078"/>
          <cell r="Z1078"/>
          <cell r="AA1078"/>
          <cell r="AB1078"/>
          <cell r="AC1078"/>
          <cell r="AD1078"/>
          <cell r="AE1078"/>
          <cell r="AF1078"/>
          <cell r="AG1078"/>
          <cell r="AH1078"/>
          <cell r="AI1078"/>
          <cell r="AJ1078"/>
          <cell r="AK1078"/>
          <cell r="AL1078"/>
          <cell r="AM1078" t="str">
            <v>#¡VALOR!</v>
          </cell>
          <cell r="AN1078">
            <v>0</v>
          </cell>
          <cell r="AO1078"/>
          <cell r="AP1078"/>
          <cell r="AQ1078"/>
          <cell r="AR1078"/>
          <cell r="AS1078"/>
          <cell r="AT1078"/>
          <cell r="AU1078"/>
          <cell r="AV1078"/>
          <cell r="AW1078"/>
          <cell r="AX1078"/>
          <cell r="AY1078"/>
          <cell r="AZ1078"/>
          <cell r="BA1078"/>
          <cell r="BB1078"/>
          <cell r="BC1078"/>
          <cell r="BD1078"/>
          <cell r="BE1078"/>
          <cell r="BF1078"/>
          <cell r="BG1078"/>
          <cell r="BH1078"/>
          <cell r="BI1078"/>
          <cell r="BJ1078"/>
          <cell r="BK1078"/>
          <cell r="BL1078"/>
          <cell r="BM1078"/>
          <cell r="BN1078"/>
          <cell r="BO1078"/>
          <cell r="BP1078"/>
          <cell r="BQ1078"/>
          <cell r="BR1078"/>
          <cell r="BS1078"/>
          <cell r="BT1078"/>
          <cell r="BU1078"/>
          <cell r="BV1078"/>
          <cell r="BW1078"/>
          <cell r="BX1078"/>
          <cell r="BY1078"/>
          <cell r="BZ1078"/>
          <cell r="CA1078"/>
          <cell r="CB1078"/>
          <cell r="CC1078"/>
          <cell r="CD1078"/>
          <cell r="CE1078"/>
          <cell r="CF1078"/>
          <cell r="CG1078"/>
          <cell r="CH1078"/>
          <cell r="CI1078"/>
          <cell r="CJ1078"/>
          <cell r="CK1078"/>
          <cell r="CL1078"/>
          <cell r="CM1078"/>
          <cell r="CN1078"/>
          <cell r="CO1078"/>
          <cell r="CP1078"/>
          <cell r="CQ1078"/>
          <cell r="CR1078"/>
          <cell r="CS1078"/>
          <cell r="CT1078"/>
          <cell r="CU1078"/>
          <cell r="CV1078"/>
          <cell r="CW1078"/>
          <cell r="CX1078"/>
          <cell r="CY1078"/>
          <cell r="CZ1078"/>
          <cell r="DA1078"/>
          <cell r="DB1078"/>
          <cell r="DC1078"/>
          <cell r="DD1078"/>
          <cell r="DE1078"/>
          <cell r="DF1078"/>
          <cell r="DG1078"/>
          <cell r="DH1078"/>
          <cell r="DI1078"/>
          <cell r="DJ1078"/>
          <cell r="DK1078"/>
          <cell r="DL1078"/>
          <cell r="DM1078"/>
          <cell r="DN1078"/>
          <cell r="DO1078"/>
          <cell r="DP1078"/>
          <cell r="DQ1078"/>
          <cell r="DR1078"/>
          <cell r="DS1078"/>
          <cell r="DT1078"/>
          <cell r="DU1078"/>
          <cell r="DV1078"/>
          <cell r="DW1078"/>
          <cell r="DX1078"/>
          <cell r="DY1078"/>
          <cell r="DZ1078"/>
          <cell r="EA1078"/>
          <cell r="EB1078"/>
          <cell r="EC1078"/>
          <cell r="ED1078"/>
          <cell r="EE1078"/>
          <cell r="EF1078"/>
          <cell r="EG1078"/>
          <cell r="EH1078"/>
          <cell r="EI1078"/>
          <cell r="EJ1078"/>
          <cell r="EK1078"/>
          <cell r="EL1078"/>
          <cell r="EM1078"/>
          <cell r="EN1078"/>
          <cell r="EO1078"/>
          <cell r="EP1078"/>
          <cell r="EQ1078"/>
          <cell r="ER1078"/>
          <cell r="ES1078"/>
          <cell r="ET1078"/>
          <cell r="EU1078" t="str">
            <v>$ -</v>
          </cell>
          <cell r="EV1078"/>
          <cell r="EW1078"/>
          <cell r="EX1078"/>
          <cell r="EY1078"/>
          <cell r="EZ1078"/>
          <cell r="FA1078"/>
          <cell r="FB1078">
            <v>0</v>
          </cell>
          <cell r="FC1078" t="str">
            <v>#¡VALOR!</v>
          </cell>
          <cell r="FD1078">
            <v>0</v>
          </cell>
          <cell r="FE1078" t="str">
            <v>$ 0</v>
          </cell>
          <cell r="FF1078" t="str">
            <v>#¡VALOR!</v>
          </cell>
          <cell r="FG1078" t="str">
            <v>#¡VALOR!</v>
          </cell>
          <cell r="FH1078"/>
          <cell r="FI1078"/>
          <cell r="FJ1078" t="str">
            <v>#N/D</v>
          </cell>
          <cell r="FK1078" t="str">
            <v>#N/D</v>
          </cell>
          <cell r="FL1078" t="str">
            <v>$1.078</v>
          </cell>
          <cell r="FM1078" t="str">
            <v>#N/D</v>
          </cell>
          <cell r="FN1078" t="str">
            <v>#N/D</v>
          </cell>
          <cell r="FO1078" t="str">
            <v>#N/D</v>
          </cell>
          <cell r="FP1078" t="str">
            <v>#N/D</v>
          </cell>
          <cell r="FQ1078" t="str">
            <v>#¡REF!</v>
          </cell>
          <cell r="FR1078" t="str">
            <v>#N/D</v>
          </cell>
          <cell r="FS1078"/>
          <cell r="FT1078"/>
          <cell r="FU1078"/>
          <cell r="FV1078">
            <v>0</v>
          </cell>
          <cell r="FW1078" t="str">
            <v>#N/D</v>
          </cell>
          <cell r="FX1078"/>
          <cell r="FY1078"/>
          <cell r="FZ1078"/>
          <cell r="GA1078"/>
          <cell r="GB1078"/>
          <cell r="GC1078"/>
        </row>
        <row r="1079">
          <cell r="A1079"/>
          <cell r="B1079"/>
          <cell r="C1079">
            <v>2025</v>
          </cell>
          <cell r="D1079"/>
          <cell r="E1079"/>
          <cell r="F1079"/>
          <cell r="G1079"/>
          <cell r="H1079"/>
          <cell r="I1079"/>
          <cell r="J1079"/>
          <cell r="K1079"/>
          <cell r="L1079"/>
          <cell r="M1079"/>
          <cell r="N1079"/>
          <cell r="O1079"/>
          <cell r="P1079"/>
          <cell r="Q1079"/>
          <cell r="R1079"/>
          <cell r="S1079"/>
          <cell r="T1079"/>
          <cell r="U1079"/>
          <cell r="V1079"/>
          <cell r="W1079"/>
          <cell r="X1079"/>
          <cell r="Y1079"/>
          <cell r="Z1079"/>
          <cell r="AA1079"/>
          <cell r="AB1079"/>
          <cell r="AC1079"/>
          <cell r="AD1079"/>
          <cell r="AE1079"/>
          <cell r="AF1079"/>
          <cell r="AG1079"/>
          <cell r="AH1079"/>
          <cell r="AI1079"/>
          <cell r="AJ1079"/>
          <cell r="AK1079"/>
          <cell r="AL1079"/>
          <cell r="AM1079" t="str">
            <v>#¡VALOR!</v>
          </cell>
          <cell r="AN1079">
            <v>0</v>
          </cell>
          <cell r="AO1079"/>
          <cell r="AP1079"/>
          <cell r="AQ1079"/>
          <cell r="AR1079"/>
          <cell r="AS1079"/>
          <cell r="AT1079"/>
          <cell r="AU1079"/>
          <cell r="AV1079"/>
          <cell r="AW1079"/>
          <cell r="AX1079"/>
          <cell r="AY1079"/>
          <cell r="AZ1079"/>
          <cell r="BA1079"/>
          <cell r="BB1079"/>
          <cell r="BC1079"/>
          <cell r="BD1079"/>
          <cell r="BE1079"/>
          <cell r="BF1079"/>
          <cell r="BG1079"/>
          <cell r="BH1079"/>
          <cell r="BI1079"/>
          <cell r="BJ1079"/>
          <cell r="BK1079"/>
          <cell r="BL1079"/>
          <cell r="BM1079"/>
          <cell r="BN1079"/>
          <cell r="BO1079"/>
          <cell r="BP1079"/>
          <cell r="BQ1079"/>
          <cell r="BR1079"/>
          <cell r="BS1079"/>
          <cell r="BT1079"/>
          <cell r="BU1079"/>
          <cell r="BV1079"/>
          <cell r="BW1079"/>
          <cell r="BX1079"/>
          <cell r="BY1079"/>
          <cell r="BZ1079"/>
          <cell r="CA1079"/>
          <cell r="CB1079"/>
          <cell r="CC1079"/>
          <cell r="CD1079"/>
          <cell r="CE1079"/>
          <cell r="CF1079"/>
          <cell r="CG1079"/>
          <cell r="CH1079"/>
          <cell r="CI1079"/>
          <cell r="CJ1079"/>
          <cell r="CK1079"/>
          <cell r="CL1079"/>
          <cell r="CM1079"/>
          <cell r="CN1079"/>
          <cell r="CO1079"/>
          <cell r="CP1079"/>
          <cell r="CQ1079"/>
          <cell r="CR1079"/>
          <cell r="CS1079"/>
          <cell r="CT1079"/>
          <cell r="CU1079"/>
          <cell r="CV1079"/>
          <cell r="CW1079"/>
          <cell r="CX1079"/>
          <cell r="CY1079"/>
          <cell r="CZ1079"/>
          <cell r="DA1079"/>
          <cell r="DB1079"/>
          <cell r="DC1079"/>
          <cell r="DD1079"/>
          <cell r="DE1079"/>
          <cell r="DF1079"/>
          <cell r="DG1079"/>
          <cell r="DH1079"/>
          <cell r="DI1079"/>
          <cell r="DJ1079"/>
          <cell r="DK1079"/>
          <cell r="DL1079"/>
          <cell r="DM1079"/>
          <cell r="DN1079"/>
          <cell r="DO1079"/>
          <cell r="DP1079"/>
          <cell r="DQ1079"/>
          <cell r="DR1079"/>
          <cell r="DS1079"/>
          <cell r="DT1079"/>
          <cell r="DU1079"/>
          <cell r="DV1079"/>
          <cell r="DW1079"/>
          <cell r="DX1079"/>
          <cell r="DY1079"/>
          <cell r="DZ1079"/>
          <cell r="EA1079"/>
          <cell r="EB1079"/>
          <cell r="EC1079"/>
          <cell r="ED1079"/>
          <cell r="EE1079"/>
          <cell r="EF1079"/>
          <cell r="EG1079"/>
          <cell r="EH1079"/>
          <cell r="EI1079"/>
          <cell r="EJ1079"/>
          <cell r="EK1079"/>
          <cell r="EL1079"/>
          <cell r="EM1079"/>
          <cell r="EN1079"/>
          <cell r="EO1079"/>
          <cell r="EP1079"/>
          <cell r="EQ1079"/>
          <cell r="ER1079"/>
          <cell r="ES1079"/>
          <cell r="ET1079"/>
          <cell r="EU1079" t="str">
            <v>$ -</v>
          </cell>
          <cell r="EV1079"/>
          <cell r="EW1079"/>
          <cell r="EX1079"/>
          <cell r="EY1079"/>
          <cell r="EZ1079"/>
          <cell r="FA1079"/>
          <cell r="FB1079">
            <v>0</v>
          </cell>
          <cell r="FC1079" t="str">
            <v>#¡VALOR!</v>
          </cell>
          <cell r="FD1079">
            <v>0</v>
          </cell>
          <cell r="FE1079" t="str">
            <v>$ 0</v>
          </cell>
          <cell r="FF1079" t="str">
            <v>#¡VALOR!</v>
          </cell>
          <cell r="FG1079" t="str">
            <v>#¡VALOR!</v>
          </cell>
          <cell r="FH1079"/>
          <cell r="FI1079"/>
          <cell r="FJ1079" t="str">
            <v>#N/D</v>
          </cell>
          <cell r="FK1079" t="str">
            <v>#N/D</v>
          </cell>
          <cell r="FL1079" t="str">
            <v>$1.079</v>
          </cell>
          <cell r="FM1079" t="str">
            <v>#N/D</v>
          </cell>
          <cell r="FN1079" t="str">
            <v>#N/D</v>
          </cell>
          <cell r="FO1079" t="str">
            <v>#N/D</v>
          </cell>
          <cell r="FP1079" t="str">
            <v>#N/D</v>
          </cell>
          <cell r="FQ1079" t="str">
            <v>#¡REF!</v>
          </cell>
          <cell r="FR1079" t="str">
            <v>#N/D</v>
          </cell>
          <cell r="FS1079"/>
          <cell r="FT1079"/>
          <cell r="FU1079"/>
          <cell r="FV1079">
            <v>0</v>
          </cell>
          <cell r="FW1079" t="str">
            <v>#N/D</v>
          </cell>
          <cell r="FX1079"/>
          <cell r="FY1079"/>
          <cell r="FZ1079"/>
          <cell r="GA1079"/>
          <cell r="GB1079"/>
          <cell r="GC1079"/>
        </row>
        <row r="1080">
          <cell r="A1080"/>
          <cell r="B1080"/>
          <cell r="C1080">
            <v>2025</v>
          </cell>
          <cell r="D1080"/>
          <cell r="E1080"/>
          <cell r="F1080"/>
          <cell r="G1080"/>
          <cell r="H1080"/>
          <cell r="I1080"/>
          <cell r="J1080"/>
          <cell r="K1080"/>
          <cell r="L1080"/>
          <cell r="M1080"/>
          <cell r="N1080"/>
          <cell r="O1080"/>
          <cell r="P1080"/>
          <cell r="Q1080"/>
          <cell r="R1080"/>
          <cell r="S1080"/>
          <cell r="T1080"/>
          <cell r="U1080"/>
          <cell r="V1080"/>
          <cell r="W1080"/>
          <cell r="X1080"/>
          <cell r="Y1080"/>
          <cell r="Z1080"/>
          <cell r="AA1080"/>
          <cell r="AB1080"/>
          <cell r="AC1080"/>
          <cell r="AD1080"/>
          <cell r="AE1080"/>
          <cell r="AF1080"/>
          <cell r="AG1080"/>
          <cell r="AH1080"/>
          <cell r="AI1080"/>
          <cell r="AJ1080"/>
          <cell r="AK1080"/>
          <cell r="AL1080"/>
          <cell r="AM1080" t="str">
            <v>#¡VALOR!</v>
          </cell>
          <cell r="AN1080">
            <v>0</v>
          </cell>
          <cell r="AO1080"/>
          <cell r="AP1080"/>
          <cell r="AQ1080"/>
          <cell r="AR1080"/>
          <cell r="AS1080"/>
          <cell r="AT1080"/>
          <cell r="AU1080"/>
          <cell r="AV1080"/>
          <cell r="AW1080"/>
          <cell r="AX1080"/>
          <cell r="AY1080"/>
          <cell r="AZ1080"/>
          <cell r="BA1080"/>
          <cell r="BB1080"/>
          <cell r="BC1080"/>
          <cell r="BD1080"/>
          <cell r="BE1080"/>
          <cell r="BF1080"/>
          <cell r="BG1080"/>
          <cell r="BH1080"/>
          <cell r="BI1080"/>
          <cell r="BJ1080"/>
          <cell r="BK1080"/>
          <cell r="BL1080"/>
          <cell r="BM1080"/>
          <cell r="BN1080"/>
          <cell r="BO1080"/>
          <cell r="BP1080"/>
          <cell r="BQ1080"/>
          <cell r="BR1080"/>
          <cell r="BS1080"/>
          <cell r="BT1080"/>
          <cell r="BU1080"/>
          <cell r="BV1080"/>
          <cell r="BW1080"/>
          <cell r="BX1080"/>
          <cell r="BY1080"/>
          <cell r="BZ1080"/>
          <cell r="CA1080"/>
          <cell r="CB1080"/>
          <cell r="CC1080"/>
          <cell r="CD1080"/>
          <cell r="CE1080"/>
          <cell r="CF1080"/>
          <cell r="CG1080"/>
          <cell r="CH1080"/>
          <cell r="CI1080"/>
          <cell r="CJ1080"/>
          <cell r="CK1080"/>
          <cell r="CL1080"/>
          <cell r="CM1080"/>
          <cell r="CN1080"/>
          <cell r="CO1080"/>
          <cell r="CP1080"/>
          <cell r="CQ1080"/>
          <cell r="CR1080"/>
          <cell r="CS1080"/>
          <cell r="CT1080"/>
          <cell r="CU1080"/>
          <cell r="CV1080"/>
          <cell r="CW1080"/>
          <cell r="CX1080"/>
          <cell r="CY1080"/>
          <cell r="CZ1080"/>
          <cell r="DA1080"/>
          <cell r="DB1080"/>
          <cell r="DC1080"/>
          <cell r="DD1080"/>
          <cell r="DE1080"/>
          <cell r="DF1080"/>
          <cell r="DG1080"/>
          <cell r="DH1080"/>
          <cell r="DI1080"/>
          <cell r="DJ1080"/>
          <cell r="DK1080"/>
          <cell r="DL1080"/>
          <cell r="DM1080"/>
          <cell r="DN1080"/>
          <cell r="DO1080"/>
          <cell r="DP1080"/>
          <cell r="DQ1080"/>
          <cell r="DR1080"/>
          <cell r="DS1080"/>
          <cell r="DT1080"/>
          <cell r="DU1080"/>
          <cell r="DV1080"/>
          <cell r="DW1080"/>
          <cell r="DX1080"/>
          <cell r="DY1080"/>
          <cell r="DZ1080"/>
          <cell r="EA1080"/>
          <cell r="EB1080"/>
          <cell r="EC1080"/>
          <cell r="ED1080"/>
          <cell r="EE1080"/>
          <cell r="EF1080"/>
          <cell r="EG1080"/>
          <cell r="EH1080"/>
          <cell r="EI1080"/>
          <cell r="EJ1080"/>
          <cell r="EK1080"/>
          <cell r="EL1080"/>
          <cell r="EM1080"/>
          <cell r="EN1080"/>
          <cell r="EO1080"/>
          <cell r="EP1080"/>
          <cell r="EQ1080"/>
          <cell r="ER1080"/>
          <cell r="ES1080"/>
          <cell r="ET1080"/>
          <cell r="EU1080" t="str">
            <v>$ -</v>
          </cell>
          <cell r="EV1080"/>
          <cell r="EW1080"/>
          <cell r="EX1080"/>
          <cell r="EY1080"/>
          <cell r="EZ1080"/>
          <cell r="FA1080"/>
          <cell r="FB1080">
            <v>0</v>
          </cell>
          <cell r="FC1080" t="str">
            <v>#¡VALOR!</v>
          </cell>
          <cell r="FD1080">
            <v>0</v>
          </cell>
          <cell r="FE1080" t="str">
            <v>$ 0</v>
          </cell>
          <cell r="FF1080" t="str">
            <v>#¡VALOR!</v>
          </cell>
          <cell r="FG1080" t="str">
            <v>#¡VALOR!</v>
          </cell>
          <cell r="FH1080"/>
          <cell r="FI1080"/>
          <cell r="FJ1080" t="str">
            <v>#N/D</v>
          </cell>
          <cell r="FK1080" t="str">
            <v>#N/D</v>
          </cell>
          <cell r="FL1080" t="str">
            <v>$1.080</v>
          </cell>
          <cell r="FM1080" t="str">
            <v>#N/D</v>
          </cell>
          <cell r="FN1080" t="str">
            <v>#N/D</v>
          </cell>
          <cell r="FO1080" t="str">
            <v>#N/D</v>
          </cell>
          <cell r="FP1080" t="str">
            <v>#N/D</v>
          </cell>
          <cell r="FQ1080" t="str">
            <v>#¡REF!</v>
          </cell>
          <cell r="FR1080" t="str">
            <v>#N/D</v>
          </cell>
          <cell r="FS1080"/>
          <cell r="FT1080"/>
          <cell r="FU1080"/>
          <cell r="FV1080">
            <v>0</v>
          </cell>
          <cell r="FW1080" t="str">
            <v>#N/D</v>
          </cell>
          <cell r="FX1080"/>
          <cell r="FY1080"/>
          <cell r="FZ1080"/>
          <cell r="GA1080"/>
          <cell r="GB1080"/>
          <cell r="GC1080"/>
        </row>
        <row r="1081">
          <cell r="A1081"/>
          <cell r="B1081"/>
          <cell r="C1081">
            <v>2025</v>
          </cell>
          <cell r="D1081"/>
          <cell r="E1081"/>
          <cell r="F1081"/>
          <cell r="G1081"/>
          <cell r="H1081"/>
          <cell r="I1081"/>
          <cell r="J1081"/>
          <cell r="K1081"/>
          <cell r="L1081"/>
          <cell r="M1081"/>
          <cell r="N1081"/>
          <cell r="O1081"/>
          <cell r="P1081"/>
          <cell r="Q1081"/>
          <cell r="R1081"/>
          <cell r="S1081"/>
          <cell r="T1081"/>
          <cell r="U1081"/>
          <cell r="V1081"/>
          <cell r="W1081"/>
          <cell r="X1081"/>
          <cell r="Y1081"/>
          <cell r="Z1081"/>
          <cell r="AA1081"/>
          <cell r="AB1081"/>
          <cell r="AC1081"/>
          <cell r="AD1081"/>
          <cell r="AE1081"/>
          <cell r="AF1081"/>
          <cell r="AG1081"/>
          <cell r="AH1081"/>
          <cell r="AI1081"/>
          <cell r="AJ1081"/>
          <cell r="AK1081"/>
          <cell r="AL1081"/>
          <cell r="AM1081" t="str">
            <v>#¡VALOR!</v>
          </cell>
          <cell r="AN1081">
            <v>0</v>
          </cell>
          <cell r="AO1081"/>
          <cell r="AP1081"/>
          <cell r="AQ1081"/>
          <cell r="AR1081"/>
          <cell r="AS1081"/>
          <cell r="AT1081"/>
          <cell r="AU1081"/>
          <cell r="AV1081"/>
          <cell r="AW1081"/>
          <cell r="AX1081"/>
          <cell r="AY1081"/>
          <cell r="AZ1081"/>
          <cell r="BA1081"/>
          <cell r="BB1081"/>
          <cell r="BC1081"/>
          <cell r="BD1081"/>
          <cell r="BE1081"/>
          <cell r="BF1081"/>
          <cell r="BG1081"/>
          <cell r="BH1081"/>
          <cell r="BI1081"/>
          <cell r="BJ1081"/>
          <cell r="BK1081"/>
          <cell r="BL1081"/>
          <cell r="BM1081"/>
          <cell r="BN1081"/>
          <cell r="BO1081"/>
          <cell r="BP1081"/>
          <cell r="BQ1081"/>
          <cell r="BR1081"/>
          <cell r="BS1081"/>
          <cell r="BT1081"/>
          <cell r="BU1081"/>
          <cell r="BV1081"/>
          <cell r="BW1081"/>
          <cell r="BX1081"/>
          <cell r="BY1081"/>
          <cell r="BZ1081"/>
          <cell r="CA1081"/>
          <cell r="CB1081"/>
          <cell r="CC1081"/>
          <cell r="CD1081"/>
          <cell r="CE1081"/>
          <cell r="CF1081"/>
          <cell r="CG1081"/>
          <cell r="CH1081"/>
          <cell r="CI1081"/>
          <cell r="CJ1081"/>
          <cell r="CK1081"/>
          <cell r="CL1081"/>
          <cell r="CM1081"/>
          <cell r="CN1081"/>
          <cell r="CO1081"/>
          <cell r="CP1081"/>
          <cell r="CQ1081"/>
          <cell r="CR1081"/>
          <cell r="CS1081"/>
          <cell r="CT1081"/>
          <cell r="CU1081"/>
          <cell r="CV1081"/>
          <cell r="CW1081"/>
          <cell r="CX1081"/>
          <cell r="CY1081"/>
          <cell r="CZ1081"/>
          <cell r="DA1081"/>
          <cell r="DB1081"/>
          <cell r="DC1081"/>
          <cell r="DD1081"/>
          <cell r="DE1081"/>
          <cell r="DF1081"/>
          <cell r="DG1081"/>
          <cell r="DH1081"/>
          <cell r="DI1081"/>
          <cell r="DJ1081"/>
          <cell r="DK1081"/>
          <cell r="DL1081"/>
          <cell r="DM1081"/>
          <cell r="DN1081"/>
          <cell r="DO1081"/>
          <cell r="DP1081"/>
          <cell r="DQ1081"/>
          <cell r="DR1081"/>
          <cell r="DS1081"/>
          <cell r="DT1081"/>
          <cell r="DU1081"/>
          <cell r="DV1081"/>
          <cell r="DW1081"/>
          <cell r="DX1081"/>
          <cell r="DY1081"/>
          <cell r="DZ1081"/>
          <cell r="EA1081"/>
          <cell r="EB1081"/>
          <cell r="EC1081"/>
          <cell r="ED1081"/>
          <cell r="EE1081"/>
          <cell r="EF1081"/>
          <cell r="EG1081"/>
          <cell r="EH1081"/>
          <cell r="EI1081"/>
          <cell r="EJ1081"/>
          <cell r="EK1081"/>
          <cell r="EL1081"/>
          <cell r="EM1081"/>
          <cell r="EN1081"/>
          <cell r="EO1081"/>
          <cell r="EP1081"/>
          <cell r="EQ1081"/>
          <cell r="ER1081"/>
          <cell r="ES1081"/>
          <cell r="ET1081"/>
          <cell r="EU1081" t="str">
            <v>$ -</v>
          </cell>
          <cell r="EV1081"/>
          <cell r="EW1081"/>
          <cell r="EX1081"/>
          <cell r="EY1081"/>
          <cell r="EZ1081"/>
          <cell r="FA1081"/>
          <cell r="FB1081">
            <v>0</v>
          </cell>
          <cell r="FC1081" t="str">
            <v>#¡VALOR!</v>
          </cell>
          <cell r="FD1081">
            <v>0</v>
          </cell>
          <cell r="FE1081" t="str">
            <v>$ 0</v>
          </cell>
          <cell r="FF1081" t="str">
            <v>#¡VALOR!</v>
          </cell>
          <cell r="FG1081" t="str">
            <v>#¡VALOR!</v>
          </cell>
          <cell r="FH1081"/>
          <cell r="FI1081"/>
          <cell r="FJ1081" t="str">
            <v>#N/D</v>
          </cell>
          <cell r="FK1081" t="str">
            <v>#N/D</v>
          </cell>
          <cell r="FL1081" t="str">
            <v>$1.081</v>
          </cell>
          <cell r="FM1081" t="str">
            <v>#N/D</v>
          </cell>
          <cell r="FN1081" t="str">
            <v>#N/D</v>
          </cell>
          <cell r="FO1081" t="str">
            <v>#N/D</v>
          </cell>
          <cell r="FP1081" t="str">
            <v>#N/D</v>
          </cell>
          <cell r="FQ1081" t="str">
            <v>#¡REF!</v>
          </cell>
          <cell r="FR1081" t="str">
            <v>#N/D</v>
          </cell>
          <cell r="FS1081"/>
          <cell r="FT1081"/>
          <cell r="FU1081"/>
          <cell r="FV1081">
            <v>0</v>
          </cell>
          <cell r="FW1081" t="str">
            <v>#N/D</v>
          </cell>
          <cell r="FX1081"/>
          <cell r="FY1081"/>
          <cell r="FZ1081"/>
          <cell r="GA1081"/>
          <cell r="GB1081"/>
          <cell r="GC1081"/>
        </row>
        <row r="1082">
          <cell r="A1082"/>
          <cell r="B1082"/>
          <cell r="C1082">
            <v>2025</v>
          </cell>
          <cell r="D1082"/>
          <cell r="E1082"/>
          <cell r="F1082"/>
          <cell r="G1082"/>
          <cell r="H1082"/>
          <cell r="I1082"/>
          <cell r="J1082"/>
          <cell r="K1082"/>
          <cell r="L1082"/>
          <cell r="M1082"/>
          <cell r="N1082"/>
          <cell r="O1082"/>
          <cell r="P1082"/>
          <cell r="Q1082"/>
          <cell r="R1082"/>
          <cell r="S1082"/>
          <cell r="T1082"/>
          <cell r="U1082"/>
          <cell r="V1082"/>
          <cell r="W1082"/>
          <cell r="X1082"/>
          <cell r="Y1082"/>
          <cell r="Z1082"/>
          <cell r="AA1082"/>
          <cell r="AB1082"/>
          <cell r="AC1082"/>
          <cell r="AD1082"/>
          <cell r="AE1082"/>
          <cell r="AF1082"/>
          <cell r="AG1082"/>
          <cell r="AH1082"/>
          <cell r="AI1082"/>
          <cell r="AJ1082"/>
          <cell r="AK1082"/>
          <cell r="AL1082"/>
          <cell r="AM1082" t="str">
            <v>#¡VALOR!</v>
          </cell>
          <cell r="AN1082">
            <v>0</v>
          </cell>
          <cell r="AO1082"/>
          <cell r="AP1082"/>
          <cell r="AQ1082"/>
          <cell r="AR1082"/>
          <cell r="AS1082"/>
          <cell r="AT1082"/>
          <cell r="AU1082"/>
          <cell r="AV1082"/>
          <cell r="AW1082"/>
          <cell r="AX1082"/>
          <cell r="AY1082"/>
          <cell r="AZ1082"/>
          <cell r="BA1082"/>
          <cell r="BB1082"/>
          <cell r="BC1082"/>
          <cell r="BD1082"/>
          <cell r="BE1082"/>
          <cell r="BF1082"/>
          <cell r="BG1082"/>
          <cell r="BH1082"/>
          <cell r="BI1082"/>
          <cell r="BJ1082"/>
          <cell r="BK1082"/>
          <cell r="BL1082"/>
          <cell r="BM1082"/>
          <cell r="BN1082"/>
          <cell r="BO1082"/>
          <cell r="BP1082"/>
          <cell r="BQ1082"/>
          <cell r="BR1082"/>
          <cell r="BS1082"/>
          <cell r="BT1082"/>
          <cell r="BU1082"/>
          <cell r="BV1082"/>
          <cell r="BW1082"/>
          <cell r="BX1082"/>
          <cell r="BY1082"/>
          <cell r="BZ1082"/>
          <cell r="CA1082"/>
          <cell r="CB1082"/>
          <cell r="CC1082"/>
          <cell r="CD1082"/>
          <cell r="CE1082"/>
          <cell r="CF1082"/>
          <cell r="CG1082"/>
          <cell r="CH1082"/>
          <cell r="CI1082"/>
          <cell r="CJ1082"/>
          <cell r="CK1082"/>
          <cell r="CL1082"/>
          <cell r="CM1082"/>
          <cell r="CN1082"/>
          <cell r="CO1082"/>
          <cell r="CP1082"/>
          <cell r="CQ1082"/>
          <cell r="CR1082"/>
          <cell r="CS1082"/>
          <cell r="CT1082"/>
          <cell r="CU1082"/>
          <cell r="CV1082"/>
          <cell r="CW1082"/>
          <cell r="CX1082"/>
          <cell r="CY1082"/>
          <cell r="CZ1082"/>
          <cell r="DA1082"/>
          <cell r="DB1082"/>
          <cell r="DC1082"/>
          <cell r="DD1082"/>
          <cell r="DE1082"/>
          <cell r="DF1082"/>
          <cell r="DG1082"/>
          <cell r="DH1082"/>
          <cell r="DI1082"/>
          <cell r="DJ1082"/>
          <cell r="DK1082"/>
          <cell r="DL1082"/>
          <cell r="DM1082"/>
          <cell r="DN1082"/>
          <cell r="DO1082"/>
          <cell r="DP1082"/>
          <cell r="DQ1082"/>
          <cell r="DR1082"/>
          <cell r="DS1082"/>
          <cell r="DT1082"/>
          <cell r="DU1082"/>
          <cell r="DV1082"/>
          <cell r="DW1082"/>
          <cell r="DX1082"/>
          <cell r="DY1082"/>
          <cell r="DZ1082"/>
          <cell r="EA1082"/>
          <cell r="EB1082"/>
          <cell r="EC1082"/>
          <cell r="ED1082"/>
          <cell r="EE1082"/>
          <cell r="EF1082"/>
          <cell r="EG1082"/>
          <cell r="EH1082"/>
          <cell r="EI1082"/>
          <cell r="EJ1082"/>
          <cell r="EK1082"/>
          <cell r="EL1082"/>
          <cell r="EM1082"/>
          <cell r="EN1082"/>
          <cell r="EO1082"/>
          <cell r="EP1082"/>
          <cell r="EQ1082"/>
          <cell r="ER1082"/>
          <cell r="ES1082"/>
          <cell r="ET1082"/>
          <cell r="EU1082" t="str">
            <v>$ -</v>
          </cell>
          <cell r="EV1082"/>
          <cell r="EW1082"/>
          <cell r="EX1082"/>
          <cell r="EY1082"/>
          <cell r="EZ1082"/>
          <cell r="FA1082"/>
          <cell r="FB1082">
            <v>0</v>
          </cell>
          <cell r="FC1082" t="str">
            <v>#¡VALOR!</v>
          </cell>
          <cell r="FD1082">
            <v>0</v>
          </cell>
          <cell r="FE1082" t="str">
            <v>$ 0</v>
          </cell>
          <cell r="FF1082" t="str">
            <v>#¡VALOR!</v>
          </cell>
          <cell r="FG1082" t="str">
            <v>#¡VALOR!</v>
          </cell>
          <cell r="FH1082"/>
          <cell r="FI1082"/>
          <cell r="FJ1082" t="str">
            <v>#N/D</v>
          </cell>
          <cell r="FK1082" t="str">
            <v>#N/D</v>
          </cell>
          <cell r="FL1082" t="str">
            <v>$1.082</v>
          </cell>
          <cell r="FM1082" t="str">
            <v>#N/D</v>
          </cell>
          <cell r="FN1082" t="str">
            <v>#N/D</v>
          </cell>
          <cell r="FO1082" t="str">
            <v>#N/D</v>
          </cell>
          <cell r="FP1082" t="str">
            <v>#N/D</v>
          </cell>
          <cell r="FQ1082" t="str">
            <v>#¡REF!</v>
          </cell>
          <cell r="FR1082" t="str">
            <v>#N/D</v>
          </cell>
          <cell r="FS1082"/>
          <cell r="FT1082"/>
          <cell r="FU1082"/>
          <cell r="FV1082">
            <v>0</v>
          </cell>
          <cell r="FW1082" t="str">
            <v>#N/D</v>
          </cell>
          <cell r="FX1082"/>
          <cell r="FY1082"/>
          <cell r="FZ1082"/>
          <cell r="GA1082"/>
          <cell r="GB1082"/>
          <cell r="GC1082"/>
        </row>
        <row r="1083">
          <cell r="A1083"/>
          <cell r="B1083"/>
          <cell r="C1083">
            <v>2025</v>
          </cell>
          <cell r="D1083"/>
          <cell r="E1083"/>
          <cell r="F1083"/>
          <cell r="G1083"/>
          <cell r="H1083"/>
          <cell r="I1083"/>
          <cell r="J1083"/>
          <cell r="K1083"/>
          <cell r="L1083"/>
          <cell r="M1083"/>
          <cell r="N1083"/>
          <cell r="O1083"/>
          <cell r="P1083"/>
          <cell r="Q1083"/>
          <cell r="R1083"/>
          <cell r="S1083"/>
          <cell r="T1083"/>
          <cell r="U1083"/>
          <cell r="V1083"/>
          <cell r="W1083"/>
          <cell r="X1083"/>
          <cell r="Y1083"/>
          <cell r="Z1083"/>
          <cell r="AA1083"/>
          <cell r="AB1083"/>
          <cell r="AC1083"/>
          <cell r="AD1083"/>
          <cell r="AE1083"/>
          <cell r="AF1083"/>
          <cell r="AG1083"/>
          <cell r="AH1083"/>
          <cell r="AI1083"/>
          <cell r="AJ1083"/>
          <cell r="AK1083"/>
          <cell r="AL1083"/>
          <cell r="AM1083" t="str">
            <v>#¡VALOR!</v>
          </cell>
          <cell r="AN1083">
            <v>0</v>
          </cell>
          <cell r="AO1083"/>
          <cell r="AP1083"/>
          <cell r="AQ1083"/>
          <cell r="AR1083"/>
          <cell r="AS1083"/>
          <cell r="AT1083"/>
          <cell r="AU1083"/>
          <cell r="AV1083"/>
          <cell r="AW1083"/>
          <cell r="AX1083"/>
          <cell r="AY1083"/>
          <cell r="AZ1083"/>
          <cell r="BA1083"/>
          <cell r="BB1083"/>
          <cell r="BC1083"/>
          <cell r="BD1083"/>
          <cell r="BE1083"/>
          <cell r="BF1083"/>
          <cell r="BG1083"/>
          <cell r="BH1083"/>
          <cell r="BI1083"/>
          <cell r="BJ1083"/>
          <cell r="BK1083"/>
          <cell r="BL1083"/>
          <cell r="BM1083"/>
          <cell r="BN1083"/>
          <cell r="BO1083"/>
          <cell r="BP1083"/>
          <cell r="BQ1083"/>
          <cell r="BR1083"/>
          <cell r="BS1083"/>
          <cell r="BT1083"/>
          <cell r="BU1083"/>
          <cell r="BV1083"/>
          <cell r="BW1083"/>
          <cell r="BX1083"/>
          <cell r="BY1083"/>
          <cell r="BZ1083"/>
          <cell r="CA1083"/>
          <cell r="CB1083"/>
          <cell r="CC1083"/>
          <cell r="CD1083"/>
          <cell r="CE1083"/>
          <cell r="CF1083"/>
          <cell r="CG1083"/>
          <cell r="CH1083"/>
          <cell r="CI1083"/>
          <cell r="CJ1083"/>
          <cell r="CK1083"/>
          <cell r="CL1083"/>
          <cell r="CM1083"/>
          <cell r="CN1083"/>
          <cell r="CO1083"/>
          <cell r="CP1083"/>
          <cell r="CQ1083"/>
          <cell r="CR1083"/>
          <cell r="CS1083"/>
          <cell r="CT1083"/>
          <cell r="CU1083"/>
          <cell r="CV1083"/>
          <cell r="CW1083"/>
          <cell r="CX1083"/>
          <cell r="CY1083"/>
          <cell r="CZ1083"/>
          <cell r="DA1083"/>
          <cell r="DB1083"/>
          <cell r="DC1083"/>
          <cell r="DD1083"/>
          <cell r="DE1083"/>
          <cell r="DF1083"/>
          <cell r="DG1083"/>
          <cell r="DH1083"/>
          <cell r="DI1083"/>
          <cell r="DJ1083"/>
          <cell r="DK1083"/>
          <cell r="DL1083"/>
          <cell r="DM1083"/>
          <cell r="DN1083"/>
          <cell r="DO1083"/>
          <cell r="DP1083"/>
          <cell r="DQ1083"/>
          <cell r="DR1083"/>
          <cell r="DS1083"/>
          <cell r="DT1083"/>
          <cell r="DU1083"/>
          <cell r="DV1083"/>
          <cell r="DW1083"/>
          <cell r="DX1083"/>
          <cell r="DY1083"/>
          <cell r="DZ1083"/>
          <cell r="EA1083"/>
          <cell r="EB1083"/>
          <cell r="EC1083"/>
          <cell r="ED1083"/>
          <cell r="EE1083"/>
          <cell r="EF1083"/>
          <cell r="EG1083"/>
          <cell r="EH1083"/>
          <cell r="EI1083"/>
          <cell r="EJ1083"/>
          <cell r="EK1083"/>
          <cell r="EL1083"/>
          <cell r="EM1083"/>
          <cell r="EN1083"/>
          <cell r="EO1083"/>
          <cell r="EP1083"/>
          <cell r="EQ1083"/>
          <cell r="ER1083"/>
          <cell r="ES1083"/>
          <cell r="ET1083"/>
          <cell r="EU1083" t="str">
            <v>$ -</v>
          </cell>
          <cell r="EV1083"/>
          <cell r="EW1083"/>
          <cell r="EX1083"/>
          <cell r="EY1083"/>
          <cell r="EZ1083"/>
          <cell r="FA1083"/>
          <cell r="FB1083">
            <v>0</v>
          </cell>
          <cell r="FC1083" t="str">
            <v>#¡VALOR!</v>
          </cell>
          <cell r="FD1083">
            <v>0</v>
          </cell>
          <cell r="FE1083" t="str">
            <v>$ 0</v>
          </cell>
          <cell r="FF1083" t="str">
            <v>#¡VALOR!</v>
          </cell>
          <cell r="FG1083" t="str">
            <v>#¡VALOR!</v>
          </cell>
          <cell r="FH1083"/>
          <cell r="FI1083"/>
          <cell r="FJ1083" t="str">
            <v>#N/D</v>
          </cell>
          <cell r="FK1083" t="str">
            <v>#N/D</v>
          </cell>
          <cell r="FL1083" t="str">
            <v>$1.083</v>
          </cell>
          <cell r="FM1083" t="str">
            <v>#N/D</v>
          </cell>
          <cell r="FN1083" t="str">
            <v>#N/D</v>
          </cell>
          <cell r="FO1083" t="str">
            <v>#N/D</v>
          </cell>
          <cell r="FP1083" t="str">
            <v>#N/D</v>
          </cell>
          <cell r="FQ1083" t="str">
            <v>#¡REF!</v>
          </cell>
          <cell r="FR1083" t="str">
            <v>#N/D</v>
          </cell>
          <cell r="FS1083"/>
          <cell r="FT1083"/>
          <cell r="FU1083"/>
          <cell r="FV1083">
            <v>0</v>
          </cell>
          <cell r="FW1083" t="str">
            <v>#N/D</v>
          </cell>
          <cell r="FX1083"/>
          <cell r="FY1083"/>
          <cell r="FZ1083"/>
          <cell r="GA1083"/>
          <cell r="GB1083"/>
          <cell r="GC1083"/>
        </row>
        <row r="1084">
          <cell r="A1084"/>
          <cell r="B1084"/>
          <cell r="C1084">
            <v>2025</v>
          </cell>
          <cell r="D1084"/>
          <cell r="E1084"/>
          <cell r="F1084"/>
          <cell r="G1084"/>
          <cell r="H1084"/>
          <cell r="I1084"/>
          <cell r="J1084"/>
          <cell r="K1084"/>
          <cell r="L1084"/>
          <cell r="M1084"/>
          <cell r="N1084"/>
          <cell r="O1084"/>
          <cell r="P1084"/>
          <cell r="Q1084"/>
          <cell r="R1084"/>
          <cell r="S1084"/>
          <cell r="T1084"/>
          <cell r="U1084"/>
          <cell r="V1084"/>
          <cell r="W1084"/>
          <cell r="X1084"/>
          <cell r="Y1084"/>
          <cell r="Z1084"/>
          <cell r="AA1084"/>
          <cell r="AB1084"/>
          <cell r="AC1084"/>
          <cell r="AD1084"/>
          <cell r="AE1084"/>
          <cell r="AF1084"/>
          <cell r="AG1084"/>
          <cell r="AH1084"/>
          <cell r="AI1084"/>
          <cell r="AJ1084"/>
          <cell r="AK1084"/>
          <cell r="AL1084"/>
          <cell r="AM1084" t="str">
            <v>#¡VALOR!</v>
          </cell>
          <cell r="AN1084">
            <v>0</v>
          </cell>
          <cell r="AO1084"/>
          <cell r="AP1084"/>
          <cell r="AQ1084"/>
          <cell r="AR1084"/>
          <cell r="AS1084"/>
          <cell r="AT1084"/>
          <cell r="AU1084"/>
          <cell r="AV1084"/>
          <cell r="AW1084"/>
          <cell r="AX1084"/>
          <cell r="AY1084"/>
          <cell r="AZ1084"/>
          <cell r="BA1084"/>
          <cell r="BB1084"/>
          <cell r="BC1084"/>
          <cell r="BD1084"/>
          <cell r="BE1084"/>
          <cell r="BF1084"/>
          <cell r="BG1084"/>
          <cell r="BH1084"/>
          <cell r="BI1084"/>
          <cell r="BJ1084"/>
          <cell r="BK1084"/>
          <cell r="BL1084"/>
          <cell r="BM1084"/>
          <cell r="BN1084"/>
          <cell r="BO1084"/>
          <cell r="BP1084"/>
          <cell r="BQ1084"/>
          <cell r="BR1084"/>
          <cell r="BS1084"/>
          <cell r="BT1084"/>
          <cell r="BU1084"/>
          <cell r="BV1084"/>
          <cell r="BW1084"/>
          <cell r="BX1084"/>
          <cell r="BY1084"/>
          <cell r="BZ1084"/>
          <cell r="CA1084"/>
          <cell r="CB1084"/>
          <cell r="CC1084"/>
          <cell r="CD1084"/>
          <cell r="CE1084"/>
          <cell r="CF1084"/>
          <cell r="CG1084"/>
          <cell r="CH1084"/>
          <cell r="CI1084"/>
          <cell r="CJ1084"/>
          <cell r="CK1084"/>
          <cell r="CL1084"/>
          <cell r="CM1084"/>
          <cell r="CN1084"/>
          <cell r="CO1084"/>
          <cell r="CP1084"/>
          <cell r="CQ1084"/>
          <cell r="CR1084"/>
          <cell r="CS1084"/>
          <cell r="CT1084"/>
          <cell r="CU1084"/>
          <cell r="CV1084"/>
          <cell r="CW1084"/>
          <cell r="CX1084"/>
          <cell r="CY1084"/>
          <cell r="CZ1084"/>
          <cell r="DA1084"/>
          <cell r="DB1084"/>
          <cell r="DC1084"/>
          <cell r="DD1084"/>
          <cell r="DE1084"/>
          <cell r="DF1084"/>
          <cell r="DG1084"/>
          <cell r="DH1084"/>
          <cell r="DI1084"/>
          <cell r="DJ1084"/>
          <cell r="DK1084"/>
          <cell r="DL1084"/>
          <cell r="DM1084"/>
          <cell r="DN1084"/>
          <cell r="DO1084"/>
          <cell r="DP1084"/>
          <cell r="DQ1084"/>
          <cell r="DR1084"/>
          <cell r="DS1084"/>
          <cell r="DT1084"/>
          <cell r="DU1084"/>
          <cell r="DV1084"/>
          <cell r="DW1084"/>
          <cell r="DX1084"/>
          <cell r="DY1084"/>
          <cell r="DZ1084"/>
          <cell r="EA1084"/>
          <cell r="EB1084"/>
          <cell r="EC1084"/>
          <cell r="ED1084"/>
          <cell r="EE1084"/>
          <cell r="EF1084"/>
          <cell r="EG1084"/>
          <cell r="EH1084"/>
          <cell r="EI1084"/>
          <cell r="EJ1084"/>
          <cell r="EK1084"/>
          <cell r="EL1084"/>
          <cell r="EM1084"/>
          <cell r="EN1084"/>
          <cell r="EO1084"/>
          <cell r="EP1084"/>
          <cell r="EQ1084"/>
          <cell r="ER1084"/>
          <cell r="ES1084"/>
          <cell r="ET1084"/>
          <cell r="EU1084" t="str">
            <v>$ -</v>
          </cell>
          <cell r="EV1084"/>
          <cell r="EW1084"/>
          <cell r="EX1084"/>
          <cell r="EY1084"/>
          <cell r="EZ1084"/>
          <cell r="FA1084"/>
          <cell r="FB1084">
            <v>0</v>
          </cell>
          <cell r="FC1084" t="str">
            <v>#¡VALOR!</v>
          </cell>
          <cell r="FD1084">
            <v>0</v>
          </cell>
          <cell r="FE1084" t="str">
            <v>$ 0</v>
          </cell>
          <cell r="FF1084" t="str">
            <v>#¡VALOR!</v>
          </cell>
          <cell r="FG1084" t="str">
            <v>#¡VALOR!</v>
          </cell>
          <cell r="FH1084"/>
          <cell r="FI1084"/>
          <cell r="FJ1084" t="str">
            <v>#N/D</v>
          </cell>
          <cell r="FK1084" t="str">
            <v>#N/D</v>
          </cell>
          <cell r="FL1084" t="str">
            <v>$1.084</v>
          </cell>
          <cell r="FM1084" t="str">
            <v>#N/D</v>
          </cell>
          <cell r="FN1084" t="str">
            <v>#N/D</v>
          </cell>
          <cell r="FO1084" t="str">
            <v>#N/D</v>
          </cell>
          <cell r="FP1084" t="str">
            <v>#N/D</v>
          </cell>
          <cell r="FQ1084" t="str">
            <v>#¡REF!</v>
          </cell>
          <cell r="FR1084" t="str">
            <v>#N/D</v>
          </cell>
          <cell r="FS1084"/>
          <cell r="FT1084"/>
          <cell r="FU1084"/>
          <cell r="FV1084">
            <v>0</v>
          </cell>
          <cell r="FW1084" t="str">
            <v>#N/D</v>
          </cell>
          <cell r="FX1084"/>
          <cell r="FY1084"/>
          <cell r="FZ1084"/>
          <cell r="GA1084"/>
          <cell r="GB1084"/>
          <cell r="GC1084"/>
        </row>
        <row r="1085">
          <cell r="A1085"/>
          <cell r="B1085"/>
          <cell r="C1085">
            <v>2025</v>
          </cell>
          <cell r="D1085"/>
          <cell r="E1085"/>
          <cell r="F1085"/>
          <cell r="G1085"/>
          <cell r="H1085"/>
          <cell r="I1085"/>
          <cell r="J1085"/>
          <cell r="K1085"/>
          <cell r="L1085"/>
          <cell r="M1085"/>
          <cell r="N1085"/>
          <cell r="O1085"/>
          <cell r="P1085"/>
          <cell r="Q1085"/>
          <cell r="R1085"/>
          <cell r="S1085"/>
          <cell r="T1085"/>
          <cell r="U1085"/>
          <cell r="V1085"/>
          <cell r="W1085"/>
          <cell r="X1085"/>
          <cell r="Y1085"/>
          <cell r="Z1085"/>
          <cell r="AA1085"/>
          <cell r="AB1085"/>
          <cell r="AC1085"/>
          <cell r="AD1085"/>
          <cell r="AE1085"/>
          <cell r="AF1085"/>
          <cell r="AG1085"/>
          <cell r="AH1085"/>
          <cell r="AI1085"/>
          <cell r="AJ1085"/>
          <cell r="AK1085"/>
          <cell r="AL1085"/>
          <cell r="AM1085" t="str">
            <v>#¡VALOR!</v>
          </cell>
          <cell r="AN1085">
            <v>0</v>
          </cell>
          <cell r="AO1085"/>
          <cell r="AP1085"/>
          <cell r="AQ1085"/>
          <cell r="AR1085"/>
          <cell r="AS1085"/>
          <cell r="AT1085"/>
          <cell r="AU1085"/>
          <cell r="AV1085"/>
          <cell r="AW1085"/>
          <cell r="AX1085"/>
          <cell r="AY1085"/>
          <cell r="AZ1085"/>
          <cell r="BA1085"/>
          <cell r="BB1085"/>
          <cell r="BC1085"/>
          <cell r="BD1085"/>
          <cell r="BE1085"/>
          <cell r="BF1085"/>
          <cell r="BG1085"/>
          <cell r="BH1085"/>
          <cell r="BI1085"/>
          <cell r="BJ1085"/>
          <cell r="BK1085"/>
          <cell r="BL1085"/>
          <cell r="BM1085"/>
          <cell r="BN1085"/>
          <cell r="BO1085"/>
          <cell r="BP1085"/>
          <cell r="BQ1085"/>
          <cell r="BR1085"/>
          <cell r="BS1085"/>
          <cell r="BT1085"/>
          <cell r="BU1085"/>
          <cell r="BV1085"/>
          <cell r="BW1085"/>
          <cell r="BX1085"/>
          <cell r="BY1085"/>
          <cell r="BZ1085"/>
          <cell r="CA1085"/>
          <cell r="CB1085"/>
          <cell r="CC1085"/>
          <cell r="CD1085"/>
          <cell r="CE1085"/>
          <cell r="CF1085"/>
          <cell r="CG1085"/>
          <cell r="CH1085"/>
          <cell r="CI1085"/>
          <cell r="CJ1085"/>
          <cell r="CK1085"/>
          <cell r="CL1085"/>
          <cell r="CM1085"/>
          <cell r="CN1085"/>
          <cell r="CO1085"/>
          <cell r="CP1085"/>
          <cell r="CQ1085"/>
          <cell r="CR1085"/>
          <cell r="CS1085"/>
          <cell r="CT1085"/>
          <cell r="CU1085"/>
          <cell r="CV1085"/>
          <cell r="CW1085"/>
          <cell r="CX1085"/>
          <cell r="CY1085"/>
          <cell r="CZ1085"/>
          <cell r="DA1085"/>
          <cell r="DB1085"/>
          <cell r="DC1085"/>
          <cell r="DD1085"/>
          <cell r="DE1085"/>
          <cell r="DF1085"/>
          <cell r="DG1085"/>
          <cell r="DH1085"/>
          <cell r="DI1085"/>
          <cell r="DJ1085"/>
          <cell r="DK1085"/>
          <cell r="DL1085"/>
          <cell r="DM1085"/>
          <cell r="DN1085"/>
          <cell r="DO1085"/>
          <cell r="DP1085"/>
          <cell r="DQ1085"/>
          <cell r="DR1085"/>
          <cell r="DS1085"/>
          <cell r="DT1085"/>
          <cell r="DU1085"/>
          <cell r="DV1085"/>
          <cell r="DW1085"/>
          <cell r="DX1085"/>
          <cell r="DY1085"/>
          <cell r="DZ1085"/>
          <cell r="EA1085"/>
          <cell r="EB1085"/>
          <cell r="EC1085"/>
          <cell r="ED1085"/>
          <cell r="EE1085"/>
          <cell r="EF1085"/>
          <cell r="EG1085"/>
          <cell r="EH1085"/>
          <cell r="EI1085"/>
          <cell r="EJ1085"/>
          <cell r="EK1085"/>
          <cell r="EL1085"/>
          <cell r="EM1085"/>
          <cell r="EN1085"/>
          <cell r="EO1085"/>
          <cell r="EP1085"/>
          <cell r="EQ1085"/>
          <cell r="ER1085"/>
          <cell r="ES1085"/>
          <cell r="ET1085"/>
          <cell r="EU1085" t="str">
            <v>$ -</v>
          </cell>
          <cell r="EV1085"/>
          <cell r="EW1085"/>
          <cell r="EX1085"/>
          <cell r="EY1085"/>
          <cell r="EZ1085"/>
          <cell r="FA1085"/>
          <cell r="FB1085">
            <v>0</v>
          </cell>
          <cell r="FC1085" t="str">
            <v>#¡VALOR!</v>
          </cell>
          <cell r="FD1085">
            <v>0</v>
          </cell>
          <cell r="FE1085" t="str">
            <v>$ 0</v>
          </cell>
          <cell r="FF1085" t="str">
            <v>#¡VALOR!</v>
          </cell>
          <cell r="FG1085" t="str">
            <v>#¡VALOR!</v>
          </cell>
          <cell r="FH1085"/>
          <cell r="FI1085"/>
          <cell r="FJ1085" t="str">
            <v>#N/D</v>
          </cell>
          <cell r="FK1085" t="str">
            <v>#N/D</v>
          </cell>
          <cell r="FL1085" t="str">
            <v>$1.085</v>
          </cell>
          <cell r="FM1085" t="str">
            <v>#N/D</v>
          </cell>
          <cell r="FN1085" t="str">
            <v>#N/D</v>
          </cell>
          <cell r="FO1085" t="str">
            <v>#N/D</v>
          </cell>
          <cell r="FP1085" t="str">
            <v>#N/D</v>
          </cell>
          <cell r="FQ1085" t="str">
            <v>#¡REF!</v>
          </cell>
          <cell r="FR1085" t="str">
            <v>#N/D</v>
          </cell>
          <cell r="FS1085"/>
          <cell r="FT1085"/>
          <cell r="FU1085"/>
          <cell r="FV1085">
            <v>0</v>
          </cell>
          <cell r="FW1085" t="str">
            <v>#N/D</v>
          </cell>
          <cell r="FX1085"/>
          <cell r="FY1085"/>
          <cell r="FZ1085"/>
          <cell r="GA1085"/>
          <cell r="GB1085"/>
          <cell r="GC1085"/>
        </row>
        <row r="1086">
          <cell r="A1086"/>
          <cell r="B1086"/>
          <cell r="C1086">
            <v>2025</v>
          </cell>
          <cell r="D1086"/>
          <cell r="E1086"/>
          <cell r="F1086"/>
          <cell r="G1086"/>
          <cell r="H1086"/>
          <cell r="I1086"/>
          <cell r="J1086"/>
          <cell r="K1086"/>
          <cell r="L1086"/>
          <cell r="M1086"/>
          <cell r="N1086"/>
          <cell r="O1086"/>
          <cell r="P1086"/>
          <cell r="Q1086"/>
          <cell r="R1086"/>
          <cell r="S1086"/>
          <cell r="T1086"/>
          <cell r="U1086"/>
          <cell r="V1086"/>
          <cell r="W1086"/>
          <cell r="X1086"/>
          <cell r="Y1086"/>
          <cell r="Z1086"/>
          <cell r="AA1086"/>
          <cell r="AB1086"/>
          <cell r="AC1086"/>
          <cell r="AD1086"/>
          <cell r="AE1086"/>
          <cell r="AF1086"/>
          <cell r="AG1086"/>
          <cell r="AH1086"/>
          <cell r="AI1086"/>
          <cell r="AJ1086"/>
          <cell r="AK1086"/>
          <cell r="AL1086"/>
          <cell r="AM1086" t="str">
            <v>#¡VALOR!</v>
          </cell>
          <cell r="AN1086">
            <v>0</v>
          </cell>
          <cell r="AO1086"/>
          <cell r="AP1086"/>
          <cell r="AQ1086"/>
          <cell r="AR1086"/>
          <cell r="AS1086"/>
          <cell r="AT1086"/>
          <cell r="AU1086"/>
          <cell r="AV1086"/>
          <cell r="AW1086"/>
          <cell r="AX1086"/>
          <cell r="AY1086"/>
          <cell r="AZ1086"/>
          <cell r="BA1086"/>
          <cell r="BB1086"/>
          <cell r="BC1086"/>
          <cell r="BD1086"/>
          <cell r="BE1086"/>
          <cell r="BF1086"/>
          <cell r="BG1086"/>
          <cell r="BH1086"/>
          <cell r="BI1086"/>
          <cell r="BJ1086"/>
          <cell r="BK1086"/>
          <cell r="BL1086"/>
          <cell r="BM1086"/>
          <cell r="BN1086"/>
          <cell r="BO1086"/>
          <cell r="BP1086"/>
          <cell r="BQ1086"/>
          <cell r="BR1086"/>
          <cell r="BS1086"/>
          <cell r="BT1086"/>
          <cell r="BU1086"/>
          <cell r="BV1086"/>
          <cell r="BW1086"/>
          <cell r="BX1086"/>
          <cell r="BY1086"/>
          <cell r="BZ1086"/>
          <cell r="CA1086"/>
          <cell r="CB1086"/>
          <cell r="CC1086"/>
          <cell r="CD1086"/>
          <cell r="CE1086"/>
          <cell r="CF1086"/>
          <cell r="CG1086"/>
          <cell r="CH1086"/>
          <cell r="CI1086"/>
          <cell r="CJ1086"/>
          <cell r="CK1086"/>
          <cell r="CL1086"/>
          <cell r="CM1086"/>
          <cell r="CN1086"/>
          <cell r="CO1086"/>
          <cell r="CP1086"/>
          <cell r="CQ1086"/>
          <cell r="CR1086"/>
          <cell r="CS1086"/>
          <cell r="CT1086"/>
          <cell r="CU1086"/>
          <cell r="CV1086"/>
          <cell r="CW1086"/>
          <cell r="CX1086"/>
          <cell r="CY1086"/>
          <cell r="CZ1086"/>
          <cell r="DA1086"/>
          <cell r="DB1086"/>
          <cell r="DC1086"/>
          <cell r="DD1086"/>
          <cell r="DE1086"/>
          <cell r="DF1086"/>
          <cell r="DG1086"/>
          <cell r="DH1086"/>
          <cell r="DI1086"/>
          <cell r="DJ1086"/>
          <cell r="DK1086"/>
          <cell r="DL1086"/>
          <cell r="DM1086"/>
          <cell r="DN1086"/>
          <cell r="DO1086"/>
          <cell r="DP1086"/>
          <cell r="DQ1086"/>
          <cell r="DR1086"/>
          <cell r="DS1086"/>
          <cell r="DT1086"/>
          <cell r="DU1086"/>
          <cell r="DV1086"/>
          <cell r="DW1086"/>
          <cell r="DX1086"/>
          <cell r="DY1086"/>
          <cell r="DZ1086"/>
          <cell r="EA1086"/>
          <cell r="EB1086"/>
          <cell r="EC1086"/>
          <cell r="ED1086"/>
          <cell r="EE1086"/>
          <cell r="EF1086"/>
          <cell r="EG1086"/>
          <cell r="EH1086"/>
          <cell r="EI1086"/>
          <cell r="EJ1086"/>
          <cell r="EK1086"/>
          <cell r="EL1086"/>
          <cell r="EM1086"/>
          <cell r="EN1086"/>
          <cell r="EO1086"/>
          <cell r="EP1086"/>
          <cell r="EQ1086"/>
          <cell r="ER1086"/>
          <cell r="ES1086"/>
          <cell r="ET1086"/>
          <cell r="EU1086" t="str">
            <v>$ -</v>
          </cell>
          <cell r="EV1086"/>
          <cell r="EW1086"/>
          <cell r="EX1086"/>
          <cell r="EY1086"/>
          <cell r="EZ1086"/>
          <cell r="FA1086"/>
          <cell r="FB1086">
            <v>0</v>
          </cell>
          <cell r="FC1086" t="str">
            <v>#¡VALOR!</v>
          </cell>
          <cell r="FD1086">
            <v>0</v>
          </cell>
          <cell r="FE1086" t="str">
            <v>$ 0</v>
          </cell>
          <cell r="FF1086" t="str">
            <v>#¡VALOR!</v>
          </cell>
          <cell r="FG1086" t="str">
            <v>#¡VALOR!</v>
          </cell>
          <cell r="FH1086"/>
          <cell r="FI1086"/>
          <cell r="FJ1086" t="str">
            <v>#N/D</v>
          </cell>
          <cell r="FK1086" t="str">
            <v>#N/D</v>
          </cell>
          <cell r="FL1086" t="str">
            <v>$1.086</v>
          </cell>
          <cell r="FM1086" t="str">
            <v>#N/D</v>
          </cell>
          <cell r="FN1086" t="str">
            <v>#N/D</v>
          </cell>
          <cell r="FO1086" t="str">
            <v>#N/D</v>
          </cell>
          <cell r="FP1086" t="str">
            <v>#N/D</v>
          </cell>
          <cell r="FQ1086" t="str">
            <v>#¡REF!</v>
          </cell>
          <cell r="FR1086" t="str">
            <v>#N/D</v>
          </cell>
          <cell r="FS1086"/>
          <cell r="FT1086"/>
          <cell r="FU1086"/>
          <cell r="FV1086">
            <v>0</v>
          </cell>
          <cell r="FW1086" t="str">
            <v>#N/D</v>
          </cell>
          <cell r="FX1086"/>
          <cell r="FY1086"/>
          <cell r="FZ1086"/>
          <cell r="GA1086"/>
          <cell r="GB1086"/>
          <cell r="GC1086"/>
        </row>
        <row r="1087">
          <cell r="A1087"/>
          <cell r="B1087"/>
          <cell r="C1087">
            <v>2025</v>
          </cell>
          <cell r="D1087"/>
          <cell r="E1087"/>
          <cell r="F1087"/>
          <cell r="G1087"/>
          <cell r="H1087"/>
          <cell r="I1087"/>
          <cell r="J1087"/>
          <cell r="K1087"/>
          <cell r="L1087"/>
          <cell r="M1087"/>
          <cell r="N1087"/>
          <cell r="O1087"/>
          <cell r="P1087"/>
          <cell r="Q1087"/>
          <cell r="R1087"/>
          <cell r="S1087"/>
          <cell r="T1087"/>
          <cell r="U1087"/>
          <cell r="V1087"/>
          <cell r="W1087"/>
          <cell r="X1087"/>
          <cell r="Y1087"/>
          <cell r="Z1087"/>
          <cell r="AA1087"/>
          <cell r="AB1087"/>
          <cell r="AC1087"/>
          <cell r="AD1087"/>
          <cell r="AE1087"/>
          <cell r="AF1087"/>
          <cell r="AG1087"/>
          <cell r="AH1087"/>
          <cell r="AI1087"/>
          <cell r="AJ1087"/>
          <cell r="AK1087"/>
          <cell r="AL1087"/>
          <cell r="AM1087" t="str">
            <v>#¡VALOR!</v>
          </cell>
          <cell r="AN1087">
            <v>0</v>
          </cell>
          <cell r="AO1087"/>
          <cell r="AP1087"/>
          <cell r="AQ1087"/>
          <cell r="AR1087"/>
          <cell r="AS1087"/>
          <cell r="AT1087"/>
          <cell r="AU1087"/>
          <cell r="AV1087"/>
          <cell r="AW1087"/>
          <cell r="AX1087"/>
          <cell r="AY1087"/>
          <cell r="AZ1087"/>
          <cell r="BA1087"/>
          <cell r="BB1087"/>
          <cell r="BC1087"/>
          <cell r="BD1087"/>
          <cell r="BE1087"/>
          <cell r="BF1087"/>
          <cell r="BG1087"/>
          <cell r="BH1087"/>
          <cell r="BI1087"/>
          <cell r="BJ1087"/>
          <cell r="BK1087"/>
          <cell r="BL1087"/>
          <cell r="BM1087"/>
          <cell r="BN1087"/>
          <cell r="BO1087"/>
          <cell r="BP1087"/>
          <cell r="BQ1087"/>
          <cell r="BR1087"/>
          <cell r="BS1087"/>
          <cell r="BT1087"/>
          <cell r="BU1087"/>
          <cell r="BV1087"/>
          <cell r="BW1087"/>
          <cell r="BX1087"/>
          <cell r="BY1087"/>
          <cell r="BZ1087"/>
          <cell r="CA1087"/>
          <cell r="CB1087"/>
          <cell r="CC1087"/>
          <cell r="CD1087"/>
          <cell r="CE1087"/>
          <cell r="CF1087"/>
          <cell r="CG1087"/>
          <cell r="CH1087"/>
          <cell r="CI1087"/>
          <cell r="CJ1087"/>
          <cell r="CK1087"/>
          <cell r="CL1087"/>
          <cell r="CM1087"/>
          <cell r="CN1087"/>
          <cell r="CO1087"/>
          <cell r="CP1087"/>
          <cell r="CQ1087"/>
          <cell r="CR1087"/>
          <cell r="CS1087"/>
          <cell r="CT1087"/>
          <cell r="CU1087"/>
          <cell r="CV1087"/>
          <cell r="CW1087"/>
          <cell r="CX1087"/>
          <cell r="CY1087"/>
          <cell r="CZ1087"/>
          <cell r="DA1087"/>
          <cell r="DB1087"/>
          <cell r="DC1087"/>
          <cell r="DD1087"/>
          <cell r="DE1087"/>
          <cell r="DF1087"/>
          <cell r="DG1087"/>
          <cell r="DH1087"/>
          <cell r="DI1087"/>
          <cell r="DJ1087"/>
          <cell r="DK1087"/>
          <cell r="DL1087"/>
          <cell r="DM1087"/>
          <cell r="DN1087"/>
          <cell r="DO1087"/>
          <cell r="DP1087"/>
          <cell r="DQ1087"/>
          <cell r="DR1087"/>
          <cell r="DS1087"/>
          <cell r="DT1087"/>
          <cell r="DU1087"/>
          <cell r="DV1087"/>
          <cell r="DW1087"/>
          <cell r="DX1087"/>
          <cell r="DY1087"/>
          <cell r="DZ1087"/>
          <cell r="EA1087"/>
          <cell r="EB1087"/>
          <cell r="EC1087"/>
          <cell r="ED1087"/>
          <cell r="EE1087"/>
          <cell r="EF1087"/>
          <cell r="EG1087"/>
          <cell r="EH1087"/>
          <cell r="EI1087"/>
          <cell r="EJ1087"/>
          <cell r="EK1087"/>
          <cell r="EL1087"/>
          <cell r="EM1087"/>
          <cell r="EN1087"/>
          <cell r="EO1087"/>
          <cell r="EP1087"/>
          <cell r="EQ1087"/>
          <cell r="ER1087"/>
          <cell r="ES1087"/>
          <cell r="ET1087"/>
          <cell r="EU1087" t="str">
            <v>$ -</v>
          </cell>
          <cell r="EV1087"/>
          <cell r="EW1087"/>
          <cell r="EX1087"/>
          <cell r="EY1087"/>
          <cell r="EZ1087"/>
          <cell r="FA1087"/>
          <cell r="FB1087">
            <v>0</v>
          </cell>
          <cell r="FC1087" t="str">
            <v>#¡VALOR!</v>
          </cell>
          <cell r="FD1087">
            <v>0</v>
          </cell>
          <cell r="FE1087" t="str">
            <v>$ 0</v>
          </cell>
          <cell r="FF1087" t="str">
            <v>#¡VALOR!</v>
          </cell>
          <cell r="FG1087" t="str">
            <v>#¡VALOR!</v>
          </cell>
          <cell r="FH1087"/>
          <cell r="FI1087"/>
          <cell r="FJ1087" t="str">
            <v>#N/D</v>
          </cell>
          <cell r="FK1087" t="str">
            <v>#N/D</v>
          </cell>
          <cell r="FL1087" t="str">
            <v>$1.087</v>
          </cell>
          <cell r="FM1087" t="str">
            <v>#N/D</v>
          </cell>
          <cell r="FN1087" t="str">
            <v>#N/D</v>
          </cell>
          <cell r="FO1087" t="str">
            <v>#N/D</v>
          </cell>
          <cell r="FP1087" t="str">
            <v>#N/D</v>
          </cell>
          <cell r="FQ1087" t="str">
            <v>#¡REF!</v>
          </cell>
          <cell r="FR1087" t="str">
            <v>#N/D</v>
          </cell>
          <cell r="FS1087"/>
          <cell r="FT1087"/>
          <cell r="FU1087"/>
          <cell r="FV1087">
            <v>0</v>
          </cell>
          <cell r="FW1087" t="str">
            <v>#N/D</v>
          </cell>
          <cell r="FX1087"/>
          <cell r="FY1087"/>
          <cell r="FZ1087"/>
          <cell r="GA1087"/>
          <cell r="GB1087"/>
          <cell r="GC1087"/>
        </row>
        <row r="1088">
          <cell r="A1088"/>
          <cell r="B1088"/>
          <cell r="C1088">
            <v>2025</v>
          </cell>
          <cell r="D1088"/>
          <cell r="E1088"/>
          <cell r="F1088"/>
          <cell r="G1088"/>
          <cell r="H1088"/>
          <cell r="I1088"/>
          <cell r="J1088"/>
          <cell r="K1088"/>
          <cell r="L1088"/>
          <cell r="M1088"/>
          <cell r="N1088"/>
          <cell r="O1088"/>
          <cell r="P1088"/>
          <cell r="Q1088"/>
          <cell r="R1088"/>
          <cell r="S1088"/>
          <cell r="T1088"/>
          <cell r="U1088"/>
          <cell r="V1088"/>
          <cell r="W1088"/>
          <cell r="X1088"/>
          <cell r="Y1088"/>
          <cell r="Z1088"/>
          <cell r="AA1088"/>
          <cell r="AB1088"/>
          <cell r="AC1088"/>
          <cell r="AD1088"/>
          <cell r="AE1088"/>
          <cell r="AF1088"/>
          <cell r="AG1088"/>
          <cell r="AH1088"/>
          <cell r="AI1088"/>
          <cell r="AJ1088"/>
          <cell r="AK1088"/>
          <cell r="AL1088"/>
          <cell r="AM1088" t="str">
            <v>#¡VALOR!</v>
          </cell>
          <cell r="AN1088">
            <v>0</v>
          </cell>
          <cell r="AO1088"/>
          <cell r="AP1088"/>
          <cell r="AQ1088"/>
          <cell r="AR1088"/>
          <cell r="AS1088"/>
          <cell r="AT1088"/>
          <cell r="AU1088"/>
          <cell r="AV1088"/>
          <cell r="AW1088"/>
          <cell r="AX1088"/>
          <cell r="AY1088"/>
          <cell r="AZ1088"/>
          <cell r="BA1088"/>
          <cell r="BB1088"/>
          <cell r="BC1088"/>
          <cell r="BD1088"/>
          <cell r="BE1088"/>
          <cell r="BF1088"/>
          <cell r="BG1088"/>
          <cell r="BH1088"/>
          <cell r="BI1088"/>
          <cell r="BJ1088"/>
          <cell r="BK1088"/>
          <cell r="BL1088"/>
          <cell r="BM1088"/>
          <cell r="BN1088"/>
          <cell r="BO1088"/>
          <cell r="BP1088"/>
          <cell r="BQ1088"/>
          <cell r="BR1088"/>
          <cell r="BS1088"/>
          <cell r="BT1088"/>
          <cell r="BU1088"/>
          <cell r="BV1088"/>
          <cell r="BW1088"/>
          <cell r="BX1088"/>
          <cell r="BY1088"/>
          <cell r="BZ1088"/>
          <cell r="CA1088"/>
          <cell r="CB1088"/>
          <cell r="CC1088"/>
          <cell r="CD1088"/>
          <cell r="CE1088"/>
          <cell r="CF1088"/>
          <cell r="CG1088"/>
          <cell r="CH1088"/>
          <cell r="CI1088"/>
          <cell r="CJ1088"/>
          <cell r="CK1088"/>
          <cell r="CL1088"/>
          <cell r="CM1088"/>
          <cell r="CN1088"/>
          <cell r="CO1088"/>
          <cell r="CP1088"/>
          <cell r="CQ1088"/>
          <cell r="CR1088"/>
          <cell r="CS1088"/>
          <cell r="CT1088"/>
          <cell r="CU1088"/>
          <cell r="CV1088"/>
          <cell r="CW1088"/>
          <cell r="CX1088"/>
          <cell r="CY1088"/>
          <cell r="CZ1088"/>
          <cell r="DA1088"/>
          <cell r="DB1088"/>
          <cell r="DC1088"/>
          <cell r="DD1088"/>
          <cell r="DE1088"/>
          <cell r="DF1088"/>
          <cell r="DG1088"/>
          <cell r="DH1088"/>
          <cell r="DI1088"/>
          <cell r="DJ1088"/>
          <cell r="DK1088"/>
          <cell r="DL1088"/>
          <cell r="DM1088"/>
          <cell r="DN1088"/>
          <cell r="DO1088"/>
          <cell r="DP1088"/>
          <cell r="DQ1088"/>
          <cell r="DR1088"/>
          <cell r="DS1088"/>
          <cell r="DT1088"/>
          <cell r="DU1088"/>
          <cell r="DV1088"/>
          <cell r="DW1088"/>
          <cell r="DX1088"/>
          <cell r="DY1088"/>
          <cell r="DZ1088"/>
          <cell r="EA1088"/>
          <cell r="EB1088"/>
          <cell r="EC1088"/>
          <cell r="ED1088"/>
          <cell r="EE1088"/>
          <cell r="EF1088"/>
          <cell r="EG1088"/>
          <cell r="EH1088"/>
          <cell r="EI1088"/>
          <cell r="EJ1088"/>
          <cell r="EK1088"/>
          <cell r="EL1088"/>
          <cell r="EM1088"/>
          <cell r="EN1088"/>
          <cell r="EO1088"/>
          <cell r="EP1088"/>
          <cell r="EQ1088"/>
          <cell r="ER1088"/>
          <cell r="ES1088"/>
          <cell r="ET1088"/>
          <cell r="EU1088" t="str">
            <v>$ -</v>
          </cell>
          <cell r="EV1088"/>
          <cell r="EW1088"/>
          <cell r="EX1088"/>
          <cell r="EY1088"/>
          <cell r="EZ1088"/>
          <cell r="FA1088"/>
          <cell r="FB1088">
            <v>0</v>
          </cell>
          <cell r="FC1088" t="str">
            <v>#¡VALOR!</v>
          </cell>
          <cell r="FD1088">
            <v>0</v>
          </cell>
          <cell r="FE1088" t="str">
            <v>$ 0</v>
          </cell>
          <cell r="FF1088" t="str">
            <v>#¡VALOR!</v>
          </cell>
          <cell r="FG1088" t="str">
            <v>#¡VALOR!</v>
          </cell>
          <cell r="FH1088"/>
          <cell r="FI1088"/>
          <cell r="FJ1088" t="str">
            <v>#N/D</v>
          </cell>
          <cell r="FK1088" t="str">
            <v>#N/D</v>
          </cell>
          <cell r="FL1088" t="str">
            <v>$1.088</v>
          </cell>
          <cell r="FM1088" t="str">
            <v>#N/D</v>
          </cell>
          <cell r="FN1088" t="str">
            <v>#N/D</v>
          </cell>
          <cell r="FO1088" t="str">
            <v>#N/D</v>
          </cell>
          <cell r="FP1088" t="str">
            <v>#N/D</v>
          </cell>
          <cell r="FQ1088" t="str">
            <v>#¡REF!</v>
          </cell>
          <cell r="FR1088" t="str">
            <v>#N/D</v>
          </cell>
          <cell r="FS1088"/>
          <cell r="FT1088"/>
          <cell r="FU1088"/>
          <cell r="FV1088">
            <v>0</v>
          </cell>
          <cell r="FW1088" t="str">
            <v>#N/D</v>
          </cell>
          <cell r="FX1088"/>
          <cell r="FY1088"/>
          <cell r="FZ1088"/>
          <cell r="GA1088"/>
          <cell r="GB1088"/>
          <cell r="GC1088"/>
        </row>
        <row r="1089">
          <cell r="A1089"/>
          <cell r="B1089"/>
          <cell r="C1089">
            <v>2025</v>
          </cell>
          <cell r="D1089"/>
          <cell r="E1089"/>
          <cell r="F1089"/>
          <cell r="G1089"/>
          <cell r="H1089"/>
          <cell r="I1089"/>
          <cell r="J1089"/>
          <cell r="K1089"/>
          <cell r="L1089"/>
          <cell r="M1089"/>
          <cell r="N1089"/>
          <cell r="O1089"/>
          <cell r="P1089"/>
          <cell r="Q1089"/>
          <cell r="R1089"/>
          <cell r="S1089"/>
          <cell r="T1089"/>
          <cell r="U1089"/>
          <cell r="V1089"/>
          <cell r="W1089"/>
          <cell r="X1089"/>
          <cell r="Y1089"/>
          <cell r="Z1089"/>
          <cell r="AA1089"/>
          <cell r="AB1089"/>
          <cell r="AC1089"/>
          <cell r="AD1089"/>
          <cell r="AE1089"/>
          <cell r="AF1089"/>
          <cell r="AG1089"/>
          <cell r="AH1089"/>
          <cell r="AI1089"/>
          <cell r="AJ1089"/>
          <cell r="AK1089"/>
          <cell r="AL1089"/>
          <cell r="AM1089" t="str">
            <v>#¡VALOR!</v>
          </cell>
          <cell r="AN1089">
            <v>0</v>
          </cell>
          <cell r="AO1089"/>
          <cell r="AP1089"/>
          <cell r="AQ1089"/>
          <cell r="AR1089"/>
          <cell r="AS1089"/>
          <cell r="AT1089"/>
          <cell r="AU1089"/>
          <cell r="AV1089"/>
          <cell r="AW1089"/>
          <cell r="AX1089"/>
          <cell r="AY1089"/>
          <cell r="AZ1089"/>
          <cell r="BA1089"/>
          <cell r="BB1089"/>
          <cell r="BC1089"/>
          <cell r="BD1089"/>
          <cell r="BE1089"/>
          <cell r="BF1089"/>
          <cell r="BG1089"/>
          <cell r="BH1089"/>
          <cell r="BI1089"/>
          <cell r="BJ1089"/>
          <cell r="BK1089"/>
          <cell r="BL1089"/>
          <cell r="BM1089"/>
          <cell r="BN1089"/>
          <cell r="BO1089"/>
          <cell r="BP1089"/>
          <cell r="BQ1089"/>
          <cell r="BR1089"/>
          <cell r="BS1089"/>
          <cell r="BT1089"/>
          <cell r="BU1089"/>
          <cell r="BV1089"/>
          <cell r="BW1089"/>
          <cell r="BX1089"/>
          <cell r="BY1089"/>
          <cell r="BZ1089"/>
          <cell r="CA1089"/>
          <cell r="CB1089"/>
          <cell r="CC1089"/>
          <cell r="CD1089"/>
          <cell r="CE1089"/>
          <cell r="CF1089"/>
          <cell r="CG1089"/>
          <cell r="CH1089"/>
          <cell r="CI1089"/>
          <cell r="CJ1089"/>
          <cell r="CK1089"/>
          <cell r="CL1089"/>
          <cell r="CM1089"/>
          <cell r="CN1089"/>
          <cell r="CO1089"/>
          <cell r="CP1089"/>
          <cell r="CQ1089"/>
          <cell r="CR1089"/>
          <cell r="CS1089"/>
          <cell r="CT1089"/>
          <cell r="CU1089"/>
          <cell r="CV1089"/>
          <cell r="CW1089"/>
          <cell r="CX1089"/>
          <cell r="CY1089"/>
          <cell r="CZ1089"/>
          <cell r="DA1089"/>
          <cell r="DB1089"/>
          <cell r="DC1089"/>
          <cell r="DD1089"/>
          <cell r="DE1089"/>
          <cell r="DF1089"/>
          <cell r="DG1089"/>
          <cell r="DH1089"/>
          <cell r="DI1089"/>
          <cell r="DJ1089"/>
          <cell r="DK1089"/>
          <cell r="DL1089"/>
          <cell r="DM1089"/>
          <cell r="DN1089"/>
          <cell r="DO1089"/>
          <cell r="DP1089"/>
          <cell r="DQ1089"/>
          <cell r="DR1089"/>
          <cell r="DS1089"/>
          <cell r="DT1089"/>
          <cell r="DU1089"/>
          <cell r="DV1089"/>
          <cell r="DW1089"/>
          <cell r="DX1089"/>
          <cell r="DY1089"/>
          <cell r="DZ1089"/>
          <cell r="EA1089"/>
          <cell r="EB1089"/>
          <cell r="EC1089"/>
          <cell r="ED1089"/>
          <cell r="EE1089"/>
          <cell r="EF1089"/>
          <cell r="EG1089"/>
          <cell r="EH1089"/>
          <cell r="EI1089"/>
          <cell r="EJ1089"/>
          <cell r="EK1089"/>
          <cell r="EL1089"/>
          <cell r="EM1089"/>
          <cell r="EN1089"/>
          <cell r="EO1089"/>
          <cell r="EP1089"/>
          <cell r="EQ1089"/>
          <cell r="ER1089"/>
          <cell r="ES1089"/>
          <cell r="ET1089"/>
          <cell r="EU1089" t="str">
            <v>$ -</v>
          </cell>
          <cell r="EV1089"/>
          <cell r="EW1089"/>
          <cell r="EX1089"/>
          <cell r="EY1089"/>
          <cell r="EZ1089"/>
          <cell r="FA1089"/>
          <cell r="FB1089">
            <v>0</v>
          </cell>
          <cell r="FC1089" t="str">
            <v>#¡VALOR!</v>
          </cell>
          <cell r="FD1089">
            <v>0</v>
          </cell>
          <cell r="FE1089" t="str">
            <v>$ 0</v>
          </cell>
          <cell r="FF1089" t="str">
            <v>#¡VALOR!</v>
          </cell>
          <cell r="FG1089" t="str">
            <v>#¡VALOR!</v>
          </cell>
          <cell r="FH1089"/>
          <cell r="FI1089"/>
          <cell r="FJ1089" t="str">
            <v>#N/D</v>
          </cell>
          <cell r="FK1089" t="str">
            <v>#N/D</v>
          </cell>
          <cell r="FL1089" t="str">
            <v>$1.089</v>
          </cell>
          <cell r="FM1089" t="str">
            <v>#N/D</v>
          </cell>
          <cell r="FN1089" t="str">
            <v>#N/D</v>
          </cell>
          <cell r="FO1089" t="str">
            <v>#N/D</v>
          </cell>
          <cell r="FP1089" t="str">
            <v>#N/D</v>
          </cell>
          <cell r="FQ1089" t="str">
            <v>#¡REF!</v>
          </cell>
          <cell r="FR1089" t="str">
            <v>#N/D</v>
          </cell>
          <cell r="FS1089"/>
          <cell r="FT1089"/>
          <cell r="FU1089"/>
          <cell r="FV1089">
            <v>0</v>
          </cell>
          <cell r="FW1089" t="str">
            <v>#N/D</v>
          </cell>
          <cell r="FX1089"/>
          <cell r="FY1089"/>
          <cell r="FZ1089"/>
          <cell r="GA1089"/>
          <cell r="GB1089"/>
          <cell r="GC1089"/>
        </row>
        <row r="1090">
          <cell r="A1090"/>
          <cell r="B1090"/>
          <cell r="C1090">
            <v>2025</v>
          </cell>
          <cell r="D1090"/>
          <cell r="E1090"/>
          <cell r="F1090"/>
          <cell r="G1090"/>
          <cell r="H1090"/>
          <cell r="I1090"/>
          <cell r="J1090"/>
          <cell r="K1090"/>
          <cell r="L1090"/>
          <cell r="M1090"/>
          <cell r="N1090"/>
          <cell r="O1090"/>
          <cell r="P1090"/>
          <cell r="Q1090"/>
          <cell r="R1090"/>
          <cell r="S1090"/>
          <cell r="T1090"/>
          <cell r="U1090"/>
          <cell r="V1090"/>
          <cell r="W1090"/>
          <cell r="X1090"/>
          <cell r="Y1090"/>
          <cell r="Z1090"/>
          <cell r="AA1090"/>
          <cell r="AB1090"/>
          <cell r="AC1090"/>
          <cell r="AD1090"/>
          <cell r="AE1090"/>
          <cell r="AF1090"/>
          <cell r="AG1090"/>
          <cell r="AH1090"/>
          <cell r="AI1090"/>
          <cell r="AJ1090"/>
          <cell r="AK1090"/>
          <cell r="AL1090"/>
          <cell r="AM1090" t="str">
            <v>#¡VALOR!</v>
          </cell>
          <cell r="AN1090">
            <v>0</v>
          </cell>
          <cell r="AO1090"/>
          <cell r="AP1090"/>
          <cell r="AQ1090"/>
          <cell r="AR1090"/>
          <cell r="AS1090"/>
          <cell r="AT1090"/>
          <cell r="AU1090"/>
          <cell r="AV1090"/>
          <cell r="AW1090"/>
          <cell r="AX1090"/>
          <cell r="AY1090"/>
          <cell r="AZ1090"/>
          <cell r="BA1090"/>
          <cell r="BB1090"/>
          <cell r="BC1090"/>
          <cell r="BD1090"/>
          <cell r="BE1090"/>
          <cell r="BF1090"/>
          <cell r="BG1090"/>
          <cell r="BH1090"/>
          <cell r="BI1090"/>
          <cell r="BJ1090"/>
          <cell r="BK1090"/>
          <cell r="BL1090"/>
          <cell r="BM1090"/>
          <cell r="BN1090"/>
          <cell r="BO1090"/>
          <cell r="BP1090"/>
          <cell r="BQ1090"/>
          <cell r="BR1090"/>
          <cell r="BS1090"/>
          <cell r="BT1090"/>
          <cell r="BU1090"/>
          <cell r="BV1090"/>
          <cell r="BW1090"/>
          <cell r="BX1090"/>
          <cell r="BY1090"/>
          <cell r="BZ1090"/>
          <cell r="CA1090"/>
          <cell r="CB1090"/>
          <cell r="CC1090"/>
          <cell r="CD1090"/>
          <cell r="CE1090"/>
          <cell r="CF1090"/>
          <cell r="CG1090"/>
          <cell r="CH1090"/>
          <cell r="CI1090"/>
          <cell r="CJ1090"/>
          <cell r="CK1090"/>
          <cell r="CL1090"/>
          <cell r="CM1090"/>
          <cell r="CN1090"/>
          <cell r="CO1090"/>
          <cell r="CP1090"/>
          <cell r="CQ1090"/>
          <cell r="CR1090"/>
          <cell r="CS1090"/>
          <cell r="CT1090"/>
          <cell r="CU1090"/>
          <cell r="CV1090"/>
          <cell r="CW1090"/>
          <cell r="CX1090"/>
          <cell r="CY1090"/>
          <cell r="CZ1090"/>
          <cell r="DA1090"/>
          <cell r="DB1090"/>
          <cell r="DC1090"/>
          <cell r="DD1090"/>
          <cell r="DE1090"/>
          <cell r="DF1090"/>
          <cell r="DG1090"/>
          <cell r="DH1090"/>
          <cell r="DI1090"/>
          <cell r="DJ1090"/>
          <cell r="DK1090"/>
          <cell r="DL1090"/>
          <cell r="DM1090"/>
          <cell r="DN1090"/>
          <cell r="DO1090"/>
          <cell r="DP1090"/>
          <cell r="DQ1090"/>
          <cell r="DR1090"/>
          <cell r="DS1090"/>
          <cell r="DT1090"/>
          <cell r="DU1090"/>
          <cell r="DV1090"/>
          <cell r="DW1090"/>
          <cell r="DX1090"/>
          <cell r="DY1090"/>
          <cell r="DZ1090"/>
          <cell r="EA1090"/>
          <cell r="EB1090"/>
          <cell r="EC1090"/>
          <cell r="ED1090"/>
          <cell r="EE1090"/>
          <cell r="EF1090"/>
          <cell r="EG1090"/>
          <cell r="EH1090"/>
          <cell r="EI1090"/>
          <cell r="EJ1090"/>
          <cell r="EK1090"/>
          <cell r="EL1090"/>
          <cell r="EM1090"/>
          <cell r="EN1090"/>
          <cell r="EO1090"/>
          <cell r="EP1090"/>
          <cell r="EQ1090"/>
          <cell r="ER1090"/>
          <cell r="ES1090"/>
          <cell r="ET1090"/>
          <cell r="EU1090" t="str">
            <v>$ -</v>
          </cell>
          <cell r="EV1090"/>
          <cell r="EW1090"/>
          <cell r="EX1090"/>
          <cell r="EY1090"/>
          <cell r="EZ1090"/>
          <cell r="FA1090"/>
          <cell r="FB1090">
            <v>0</v>
          </cell>
          <cell r="FC1090" t="str">
            <v>#¡VALOR!</v>
          </cell>
          <cell r="FD1090">
            <v>0</v>
          </cell>
          <cell r="FE1090" t="str">
            <v>$ 0</v>
          </cell>
          <cell r="FF1090" t="str">
            <v>#¡VALOR!</v>
          </cell>
          <cell r="FG1090" t="str">
            <v>#¡VALOR!</v>
          </cell>
          <cell r="FH1090"/>
          <cell r="FI1090"/>
          <cell r="FJ1090" t="str">
            <v>#N/D</v>
          </cell>
          <cell r="FK1090" t="str">
            <v>#N/D</v>
          </cell>
          <cell r="FL1090" t="str">
            <v>$1.090</v>
          </cell>
          <cell r="FM1090" t="str">
            <v>#N/D</v>
          </cell>
          <cell r="FN1090" t="str">
            <v>#N/D</v>
          </cell>
          <cell r="FO1090" t="str">
            <v>#N/D</v>
          </cell>
          <cell r="FP1090" t="str">
            <v>#N/D</v>
          </cell>
          <cell r="FQ1090" t="str">
            <v>#¡REF!</v>
          </cell>
          <cell r="FR1090" t="str">
            <v>#N/D</v>
          </cell>
          <cell r="FS1090"/>
          <cell r="FT1090"/>
          <cell r="FU1090"/>
          <cell r="FV1090">
            <v>0</v>
          </cell>
          <cell r="FW1090" t="str">
            <v>#N/D</v>
          </cell>
          <cell r="FX1090"/>
          <cell r="FY1090"/>
          <cell r="FZ1090"/>
          <cell r="GA1090"/>
          <cell r="GB1090"/>
          <cell r="GC1090"/>
        </row>
        <row r="1091">
          <cell r="A1091"/>
          <cell r="B1091"/>
          <cell r="C1091">
            <v>2025</v>
          </cell>
          <cell r="D1091"/>
          <cell r="E1091"/>
          <cell r="F1091"/>
          <cell r="G1091"/>
          <cell r="H1091"/>
          <cell r="I1091"/>
          <cell r="J1091"/>
          <cell r="K1091"/>
          <cell r="L1091"/>
          <cell r="M1091"/>
          <cell r="N1091"/>
          <cell r="O1091"/>
          <cell r="P1091"/>
          <cell r="Q1091"/>
          <cell r="R1091"/>
          <cell r="S1091"/>
          <cell r="T1091"/>
          <cell r="U1091"/>
          <cell r="V1091"/>
          <cell r="W1091"/>
          <cell r="X1091"/>
          <cell r="Y1091"/>
          <cell r="Z1091"/>
          <cell r="AA1091"/>
          <cell r="AB1091"/>
          <cell r="AC1091"/>
          <cell r="AD1091"/>
          <cell r="AE1091"/>
          <cell r="AF1091"/>
          <cell r="AG1091"/>
          <cell r="AH1091"/>
          <cell r="AI1091"/>
          <cell r="AJ1091"/>
          <cell r="AK1091"/>
          <cell r="AL1091"/>
          <cell r="AM1091" t="str">
            <v>#¡VALOR!</v>
          </cell>
          <cell r="AN1091">
            <v>0</v>
          </cell>
          <cell r="AO1091"/>
          <cell r="AP1091"/>
          <cell r="AQ1091"/>
          <cell r="AR1091"/>
          <cell r="AS1091"/>
          <cell r="AT1091"/>
          <cell r="AU1091"/>
          <cell r="AV1091"/>
          <cell r="AW1091"/>
          <cell r="AX1091"/>
          <cell r="AY1091"/>
          <cell r="AZ1091"/>
          <cell r="BA1091"/>
          <cell r="BB1091"/>
          <cell r="BC1091"/>
          <cell r="BD1091"/>
          <cell r="BE1091"/>
          <cell r="BF1091"/>
          <cell r="BG1091"/>
          <cell r="BH1091"/>
          <cell r="BI1091"/>
          <cell r="BJ1091"/>
          <cell r="BK1091"/>
          <cell r="BL1091"/>
          <cell r="BM1091"/>
          <cell r="BN1091"/>
          <cell r="BO1091"/>
          <cell r="BP1091"/>
          <cell r="BQ1091"/>
          <cell r="BR1091"/>
          <cell r="BS1091"/>
          <cell r="BT1091"/>
          <cell r="BU1091"/>
          <cell r="BV1091"/>
          <cell r="BW1091"/>
          <cell r="BX1091"/>
          <cell r="BY1091"/>
          <cell r="BZ1091"/>
          <cell r="CA1091"/>
          <cell r="CB1091"/>
          <cell r="CC1091"/>
          <cell r="CD1091"/>
          <cell r="CE1091"/>
          <cell r="CF1091"/>
          <cell r="CG1091"/>
          <cell r="CH1091"/>
          <cell r="CI1091"/>
          <cell r="CJ1091"/>
          <cell r="CK1091"/>
          <cell r="CL1091"/>
          <cell r="CM1091"/>
          <cell r="CN1091"/>
          <cell r="CO1091"/>
          <cell r="CP1091"/>
          <cell r="CQ1091"/>
          <cell r="CR1091"/>
          <cell r="CS1091"/>
          <cell r="CT1091"/>
          <cell r="CU1091"/>
          <cell r="CV1091"/>
          <cell r="CW1091"/>
          <cell r="CX1091"/>
          <cell r="CY1091"/>
          <cell r="CZ1091"/>
          <cell r="DA1091"/>
          <cell r="DB1091"/>
          <cell r="DC1091"/>
          <cell r="DD1091"/>
          <cell r="DE1091"/>
          <cell r="DF1091"/>
          <cell r="DG1091"/>
          <cell r="DH1091"/>
          <cell r="DI1091"/>
          <cell r="DJ1091"/>
          <cell r="DK1091"/>
          <cell r="DL1091"/>
          <cell r="DM1091"/>
          <cell r="DN1091"/>
          <cell r="DO1091"/>
          <cell r="DP1091"/>
          <cell r="DQ1091"/>
          <cell r="DR1091"/>
          <cell r="DS1091"/>
          <cell r="DT1091"/>
          <cell r="DU1091"/>
          <cell r="DV1091"/>
          <cell r="DW1091"/>
          <cell r="DX1091"/>
          <cell r="DY1091"/>
          <cell r="DZ1091"/>
          <cell r="EA1091"/>
          <cell r="EB1091"/>
          <cell r="EC1091"/>
          <cell r="ED1091"/>
          <cell r="EE1091"/>
          <cell r="EF1091"/>
          <cell r="EG1091"/>
          <cell r="EH1091"/>
          <cell r="EI1091"/>
          <cell r="EJ1091"/>
          <cell r="EK1091"/>
          <cell r="EL1091"/>
          <cell r="EM1091"/>
          <cell r="EN1091"/>
          <cell r="EO1091"/>
          <cell r="EP1091"/>
          <cell r="EQ1091"/>
          <cell r="ER1091"/>
          <cell r="ES1091"/>
          <cell r="ET1091"/>
          <cell r="EU1091" t="str">
            <v>$ -</v>
          </cell>
          <cell r="EV1091"/>
          <cell r="EW1091"/>
          <cell r="EX1091"/>
          <cell r="EY1091"/>
          <cell r="EZ1091"/>
          <cell r="FA1091"/>
          <cell r="FB1091">
            <v>0</v>
          </cell>
          <cell r="FC1091" t="str">
            <v>#¡VALOR!</v>
          </cell>
          <cell r="FD1091">
            <v>0</v>
          </cell>
          <cell r="FE1091" t="str">
            <v>$ 0</v>
          </cell>
          <cell r="FF1091" t="str">
            <v>#¡VALOR!</v>
          </cell>
          <cell r="FG1091" t="str">
            <v>#¡VALOR!</v>
          </cell>
          <cell r="FH1091"/>
          <cell r="FI1091"/>
          <cell r="FJ1091" t="str">
            <v>#N/D</v>
          </cell>
          <cell r="FK1091" t="str">
            <v>#N/D</v>
          </cell>
          <cell r="FL1091" t="str">
            <v>$1.091</v>
          </cell>
          <cell r="FM1091" t="str">
            <v>#N/D</v>
          </cell>
          <cell r="FN1091" t="str">
            <v>#N/D</v>
          </cell>
          <cell r="FO1091" t="str">
            <v>#N/D</v>
          </cell>
          <cell r="FP1091" t="str">
            <v>#N/D</v>
          </cell>
          <cell r="FQ1091" t="str">
            <v>#¡REF!</v>
          </cell>
          <cell r="FR1091" t="str">
            <v>#N/D</v>
          </cell>
          <cell r="FS1091"/>
          <cell r="FT1091"/>
          <cell r="FU1091"/>
          <cell r="FV1091">
            <v>0</v>
          </cell>
          <cell r="FW1091" t="str">
            <v>#N/D</v>
          </cell>
          <cell r="FX1091"/>
          <cell r="FY1091"/>
          <cell r="FZ1091"/>
          <cell r="GA1091"/>
          <cell r="GB1091"/>
          <cell r="GC1091"/>
        </row>
        <row r="1092">
          <cell r="A1092"/>
          <cell r="B1092"/>
          <cell r="C1092">
            <v>2025</v>
          </cell>
          <cell r="D1092"/>
          <cell r="E1092"/>
          <cell r="F1092"/>
          <cell r="G1092"/>
          <cell r="H1092"/>
          <cell r="I1092"/>
          <cell r="J1092"/>
          <cell r="K1092"/>
          <cell r="L1092"/>
          <cell r="M1092"/>
          <cell r="N1092"/>
          <cell r="O1092"/>
          <cell r="P1092"/>
          <cell r="Q1092"/>
          <cell r="R1092"/>
          <cell r="S1092"/>
          <cell r="T1092"/>
          <cell r="U1092"/>
          <cell r="V1092"/>
          <cell r="W1092"/>
          <cell r="X1092"/>
          <cell r="Y1092"/>
          <cell r="Z1092"/>
          <cell r="AA1092"/>
          <cell r="AB1092"/>
          <cell r="AC1092"/>
          <cell r="AD1092"/>
          <cell r="AE1092"/>
          <cell r="AF1092"/>
          <cell r="AG1092"/>
          <cell r="AH1092"/>
          <cell r="AI1092"/>
          <cell r="AJ1092"/>
          <cell r="AK1092"/>
          <cell r="AL1092"/>
          <cell r="AM1092" t="str">
            <v>#¡VALOR!</v>
          </cell>
          <cell r="AN1092">
            <v>0</v>
          </cell>
          <cell r="AO1092"/>
          <cell r="AP1092"/>
          <cell r="AQ1092"/>
          <cell r="AR1092"/>
          <cell r="AS1092"/>
          <cell r="AT1092"/>
          <cell r="AU1092"/>
          <cell r="AV1092"/>
          <cell r="AW1092"/>
          <cell r="AX1092"/>
          <cell r="AY1092"/>
          <cell r="AZ1092"/>
          <cell r="BA1092"/>
          <cell r="BB1092"/>
          <cell r="BC1092"/>
          <cell r="BD1092"/>
          <cell r="BE1092"/>
          <cell r="BF1092"/>
          <cell r="BG1092"/>
          <cell r="BH1092"/>
          <cell r="BI1092"/>
          <cell r="BJ1092"/>
          <cell r="BK1092"/>
          <cell r="BL1092"/>
          <cell r="BM1092"/>
          <cell r="BN1092"/>
          <cell r="BO1092"/>
          <cell r="BP1092"/>
          <cell r="BQ1092"/>
          <cell r="BR1092"/>
          <cell r="BS1092"/>
          <cell r="BT1092"/>
          <cell r="BU1092"/>
          <cell r="BV1092"/>
          <cell r="BW1092"/>
          <cell r="BX1092"/>
          <cell r="BY1092"/>
          <cell r="BZ1092"/>
          <cell r="CA1092"/>
          <cell r="CB1092"/>
          <cell r="CC1092"/>
          <cell r="CD1092"/>
          <cell r="CE1092"/>
          <cell r="CF1092"/>
          <cell r="CG1092"/>
          <cell r="CH1092"/>
          <cell r="CI1092"/>
          <cell r="CJ1092"/>
          <cell r="CK1092"/>
          <cell r="CL1092"/>
          <cell r="CM1092"/>
          <cell r="CN1092"/>
          <cell r="CO1092"/>
          <cell r="CP1092"/>
          <cell r="CQ1092"/>
          <cell r="CR1092"/>
          <cell r="CS1092"/>
          <cell r="CT1092"/>
          <cell r="CU1092"/>
          <cell r="CV1092"/>
          <cell r="CW1092"/>
          <cell r="CX1092"/>
          <cell r="CY1092"/>
          <cell r="CZ1092"/>
          <cell r="DA1092"/>
          <cell r="DB1092"/>
          <cell r="DC1092"/>
          <cell r="DD1092"/>
          <cell r="DE1092"/>
          <cell r="DF1092"/>
          <cell r="DG1092"/>
          <cell r="DH1092"/>
          <cell r="DI1092"/>
          <cell r="DJ1092"/>
          <cell r="DK1092"/>
          <cell r="DL1092"/>
          <cell r="DM1092"/>
          <cell r="DN1092"/>
          <cell r="DO1092"/>
          <cell r="DP1092"/>
          <cell r="DQ1092"/>
          <cell r="DR1092"/>
          <cell r="DS1092"/>
          <cell r="DT1092"/>
          <cell r="DU1092"/>
          <cell r="DV1092"/>
          <cell r="DW1092"/>
          <cell r="DX1092"/>
          <cell r="DY1092"/>
          <cell r="DZ1092"/>
          <cell r="EA1092"/>
          <cell r="EB1092"/>
          <cell r="EC1092"/>
          <cell r="ED1092"/>
          <cell r="EE1092"/>
          <cell r="EF1092"/>
          <cell r="EG1092"/>
          <cell r="EH1092"/>
          <cell r="EI1092"/>
          <cell r="EJ1092"/>
          <cell r="EK1092"/>
          <cell r="EL1092"/>
          <cell r="EM1092"/>
          <cell r="EN1092"/>
          <cell r="EO1092"/>
          <cell r="EP1092"/>
          <cell r="EQ1092"/>
          <cell r="ER1092"/>
          <cell r="ES1092"/>
          <cell r="ET1092"/>
          <cell r="EU1092" t="str">
            <v>$ -</v>
          </cell>
          <cell r="EV1092"/>
          <cell r="EW1092"/>
          <cell r="EX1092"/>
          <cell r="EY1092"/>
          <cell r="EZ1092"/>
          <cell r="FA1092"/>
          <cell r="FB1092">
            <v>0</v>
          </cell>
          <cell r="FC1092" t="str">
            <v>#¡VALOR!</v>
          </cell>
          <cell r="FD1092">
            <v>0</v>
          </cell>
          <cell r="FE1092" t="str">
            <v>$ 0</v>
          </cell>
          <cell r="FF1092" t="str">
            <v>#¡VALOR!</v>
          </cell>
          <cell r="FG1092" t="str">
            <v>#¡VALOR!</v>
          </cell>
          <cell r="FH1092"/>
          <cell r="FI1092"/>
          <cell r="FJ1092" t="str">
            <v>#N/D</v>
          </cell>
          <cell r="FK1092" t="str">
            <v>#N/D</v>
          </cell>
          <cell r="FL1092" t="str">
            <v>$1.092</v>
          </cell>
          <cell r="FM1092" t="str">
            <v>#N/D</v>
          </cell>
          <cell r="FN1092" t="str">
            <v>#N/D</v>
          </cell>
          <cell r="FO1092" t="str">
            <v>#N/D</v>
          </cell>
          <cell r="FP1092" t="str">
            <v>#N/D</v>
          </cell>
          <cell r="FQ1092" t="str">
            <v>#¡REF!</v>
          </cell>
          <cell r="FR1092" t="str">
            <v>#N/D</v>
          </cell>
          <cell r="FS1092"/>
          <cell r="FT1092"/>
          <cell r="FU1092"/>
          <cell r="FV1092">
            <v>0</v>
          </cell>
          <cell r="FW1092" t="str">
            <v>#N/D</v>
          </cell>
          <cell r="FX1092"/>
          <cell r="FY1092"/>
          <cell r="FZ1092"/>
          <cell r="GA1092"/>
          <cell r="GB1092"/>
          <cell r="GC1092"/>
        </row>
        <row r="1093">
          <cell r="A1093"/>
          <cell r="B1093"/>
          <cell r="C1093">
            <v>2025</v>
          </cell>
          <cell r="D1093"/>
          <cell r="E1093"/>
          <cell r="F1093"/>
          <cell r="G1093"/>
          <cell r="H1093"/>
          <cell r="I1093"/>
          <cell r="J1093"/>
          <cell r="K1093"/>
          <cell r="L1093"/>
          <cell r="M1093"/>
          <cell r="N1093"/>
          <cell r="O1093"/>
          <cell r="P1093"/>
          <cell r="Q1093"/>
          <cell r="R1093"/>
          <cell r="S1093"/>
          <cell r="T1093"/>
          <cell r="U1093"/>
          <cell r="V1093"/>
          <cell r="W1093"/>
          <cell r="X1093"/>
          <cell r="Y1093"/>
          <cell r="Z1093"/>
          <cell r="AA1093"/>
          <cell r="AB1093"/>
          <cell r="AC1093"/>
          <cell r="AD1093"/>
          <cell r="AE1093"/>
          <cell r="AF1093"/>
          <cell r="AG1093"/>
          <cell r="AH1093"/>
          <cell r="AI1093"/>
          <cell r="AJ1093"/>
          <cell r="AK1093"/>
          <cell r="AL1093"/>
          <cell r="AM1093" t="str">
            <v>#¡VALOR!</v>
          </cell>
          <cell r="AN1093">
            <v>0</v>
          </cell>
          <cell r="AO1093"/>
          <cell r="AP1093"/>
          <cell r="AQ1093"/>
          <cell r="AR1093"/>
          <cell r="AS1093"/>
          <cell r="AT1093"/>
          <cell r="AU1093"/>
          <cell r="AV1093"/>
          <cell r="AW1093"/>
          <cell r="AX1093"/>
          <cell r="AY1093"/>
          <cell r="AZ1093"/>
          <cell r="BA1093"/>
          <cell r="BB1093"/>
          <cell r="BC1093"/>
          <cell r="BD1093"/>
          <cell r="BE1093"/>
          <cell r="BF1093"/>
          <cell r="BG1093"/>
          <cell r="BH1093"/>
          <cell r="BI1093"/>
          <cell r="BJ1093"/>
          <cell r="BK1093"/>
          <cell r="BL1093"/>
          <cell r="BM1093"/>
          <cell r="BN1093"/>
          <cell r="BO1093"/>
          <cell r="BP1093"/>
          <cell r="BQ1093"/>
          <cell r="BR1093"/>
          <cell r="BS1093"/>
          <cell r="BT1093"/>
          <cell r="BU1093"/>
          <cell r="BV1093"/>
          <cell r="BW1093"/>
          <cell r="BX1093"/>
          <cell r="BY1093"/>
          <cell r="BZ1093"/>
          <cell r="CA1093"/>
          <cell r="CB1093"/>
          <cell r="CC1093"/>
          <cell r="CD1093"/>
          <cell r="CE1093"/>
          <cell r="CF1093"/>
          <cell r="CG1093"/>
          <cell r="CH1093"/>
          <cell r="CI1093"/>
          <cell r="CJ1093"/>
          <cell r="CK1093"/>
          <cell r="CL1093"/>
          <cell r="CM1093"/>
          <cell r="CN1093"/>
          <cell r="CO1093"/>
          <cell r="CP1093"/>
          <cell r="CQ1093"/>
          <cell r="CR1093"/>
          <cell r="CS1093"/>
          <cell r="CT1093"/>
          <cell r="CU1093"/>
          <cell r="CV1093"/>
          <cell r="CW1093"/>
          <cell r="CX1093"/>
          <cell r="CY1093"/>
          <cell r="CZ1093"/>
          <cell r="DA1093"/>
          <cell r="DB1093"/>
          <cell r="DC1093"/>
          <cell r="DD1093"/>
          <cell r="DE1093"/>
          <cell r="DF1093"/>
          <cell r="DG1093"/>
          <cell r="DH1093"/>
          <cell r="DI1093"/>
          <cell r="DJ1093"/>
          <cell r="DK1093"/>
          <cell r="DL1093"/>
          <cell r="DM1093"/>
          <cell r="DN1093"/>
          <cell r="DO1093"/>
          <cell r="DP1093"/>
          <cell r="DQ1093"/>
          <cell r="DR1093"/>
          <cell r="DS1093"/>
          <cell r="DT1093"/>
          <cell r="DU1093"/>
          <cell r="DV1093"/>
          <cell r="DW1093"/>
          <cell r="DX1093"/>
          <cell r="DY1093"/>
          <cell r="DZ1093"/>
          <cell r="EA1093"/>
          <cell r="EB1093"/>
          <cell r="EC1093"/>
          <cell r="ED1093"/>
          <cell r="EE1093"/>
          <cell r="EF1093"/>
          <cell r="EG1093"/>
          <cell r="EH1093"/>
          <cell r="EI1093"/>
          <cell r="EJ1093"/>
          <cell r="EK1093"/>
          <cell r="EL1093"/>
          <cell r="EM1093"/>
          <cell r="EN1093"/>
          <cell r="EO1093"/>
          <cell r="EP1093"/>
          <cell r="EQ1093"/>
          <cell r="ER1093"/>
          <cell r="ES1093"/>
          <cell r="ET1093"/>
          <cell r="EU1093" t="str">
            <v>$ -</v>
          </cell>
          <cell r="EV1093"/>
          <cell r="EW1093"/>
          <cell r="EX1093"/>
          <cell r="EY1093"/>
          <cell r="EZ1093"/>
          <cell r="FA1093"/>
          <cell r="FB1093">
            <v>0</v>
          </cell>
          <cell r="FC1093" t="str">
            <v>#¡VALOR!</v>
          </cell>
          <cell r="FD1093">
            <v>0</v>
          </cell>
          <cell r="FE1093" t="str">
            <v>$ 0</v>
          </cell>
          <cell r="FF1093" t="str">
            <v>#¡VALOR!</v>
          </cell>
          <cell r="FG1093" t="str">
            <v>#¡VALOR!</v>
          </cell>
          <cell r="FH1093"/>
          <cell r="FI1093"/>
          <cell r="FJ1093" t="str">
            <v>#N/D</v>
          </cell>
          <cell r="FK1093" t="str">
            <v>#N/D</v>
          </cell>
          <cell r="FL1093" t="str">
            <v>$1.093</v>
          </cell>
          <cell r="FM1093" t="str">
            <v>#N/D</v>
          </cell>
          <cell r="FN1093" t="str">
            <v>#N/D</v>
          </cell>
          <cell r="FO1093" t="str">
            <v>#N/D</v>
          </cell>
          <cell r="FP1093" t="str">
            <v>#N/D</v>
          </cell>
          <cell r="FQ1093" t="str">
            <v>#¡REF!</v>
          </cell>
          <cell r="FR1093" t="str">
            <v>#N/D</v>
          </cell>
          <cell r="FS1093"/>
          <cell r="FT1093"/>
          <cell r="FU1093"/>
          <cell r="FV1093">
            <v>0</v>
          </cell>
          <cell r="FW1093" t="str">
            <v>#N/D</v>
          </cell>
          <cell r="FX1093"/>
          <cell r="FY1093"/>
          <cell r="FZ1093"/>
          <cell r="GA1093"/>
          <cell r="GB1093"/>
          <cell r="GC1093"/>
        </row>
        <row r="1094">
          <cell r="A1094"/>
          <cell r="B1094"/>
          <cell r="C1094">
            <v>2025</v>
          </cell>
          <cell r="D1094"/>
          <cell r="E1094"/>
          <cell r="F1094"/>
          <cell r="G1094"/>
          <cell r="H1094"/>
          <cell r="I1094"/>
          <cell r="J1094"/>
          <cell r="K1094"/>
          <cell r="L1094"/>
          <cell r="M1094"/>
          <cell r="N1094"/>
          <cell r="O1094"/>
          <cell r="P1094"/>
          <cell r="Q1094"/>
          <cell r="R1094"/>
          <cell r="S1094"/>
          <cell r="T1094"/>
          <cell r="U1094"/>
          <cell r="V1094"/>
          <cell r="W1094"/>
          <cell r="X1094"/>
          <cell r="Y1094"/>
          <cell r="Z1094"/>
          <cell r="AA1094"/>
          <cell r="AB1094"/>
          <cell r="AC1094"/>
          <cell r="AD1094"/>
          <cell r="AE1094"/>
          <cell r="AF1094"/>
          <cell r="AG1094"/>
          <cell r="AH1094"/>
          <cell r="AI1094"/>
          <cell r="AJ1094"/>
          <cell r="AK1094"/>
          <cell r="AL1094"/>
          <cell r="AM1094" t="str">
            <v>#¡VALOR!</v>
          </cell>
          <cell r="AN1094">
            <v>0</v>
          </cell>
          <cell r="AO1094"/>
          <cell r="AP1094"/>
          <cell r="AQ1094"/>
          <cell r="AR1094"/>
          <cell r="AS1094"/>
          <cell r="AT1094"/>
          <cell r="AU1094"/>
          <cell r="AV1094"/>
          <cell r="AW1094"/>
          <cell r="AX1094"/>
          <cell r="AY1094"/>
          <cell r="AZ1094"/>
          <cell r="BA1094"/>
          <cell r="BB1094"/>
          <cell r="BC1094"/>
          <cell r="BD1094"/>
          <cell r="BE1094"/>
          <cell r="BF1094"/>
          <cell r="BG1094"/>
          <cell r="BH1094"/>
          <cell r="BI1094"/>
          <cell r="BJ1094"/>
          <cell r="BK1094"/>
          <cell r="BL1094"/>
          <cell r="BM1094"/>
          <cell r="BN1094"/>
          <cell r="BO1094"/>
          <cell r="BP1094"/>
          <cell r="BQ1094"/>
          <cell r="BR1094"/>
          <cell r="BS1094"/>
          <cell r="BT1094"/>
          <cell r="BU1094"/>
          <cell r="BV1094"/>
          <cell r="BW1094"/>
          <cell r="BX1094"/>
          <cell r="BY1094"/>
          <cell r="BZ1094"/>
          <cell r="CA1094"/>
          <cell r="CB1094"/>
          <cell r="CC1094"/>
          <cell r="CD1094"/>
          <cell r="CE1094"/>
          <cell r="CF1094"/>
          <cell r="CG1094"/>
          <cell r="CH1094"/>
          <cell r="CI1094"/>
          <cell r="CJ1094"/>
          <cell r="CK1094"/>
          <cell r="CL1094"/>
          <cell r="CM1094"/>
          <cell r="CN1094"/>
          <cell r="CO1094"/>
          <cell r="CP1094"/>
          <cell r="CQ1094"/>
          <cell r="CR1094"/>
          <cell r="CS1094"/>
          <cell r="CT1094"/>
          <cell r="CU1094"/>
          <cell r="CV1094"/>
          <cell r="CW1094"/>
          <cell r="CX1094"/>
          <cell r="CY1094"/>
          <cell r="CZ1094"/>
          <cell r="DA1094"/>
          <cell r="DB1094"/>
          <cell r="DC1094"/>
          <cell r="DD1094"/>
          <cell r="DE1094"/>
          <cell r="DF1094"/>
          <cell r="DG1094"/>
          <cell r="DH1094"/>
          <cell r="DI1094"/>
          <cell r="DJ1094"/>
          <cell r="DK1094"/>
          <cell r="DL1094"/>
          <cell r="DM1094"/>
          <cell r="DN1094"/>
          <cell r="DO1094"/>
          <cell r="DP1094"/>
          <cell r="DQ1094"/>
          <cell r="DR1094"/>
          <cell r="DS1094"/>
          <cell r="DT1094"/>
          <cell r="DU1094"/>
          <cell r="DV1094"/>
          <cell r="DW1094"/>
          <cell r="DX1094"/>
          <cell r="DY1094"/>
          <cell r="DZ1094"/>
          <cell r="EA1094"/>
          <cell r="EB1094"/>
          <cell r="EC1094"/>
          <cell r="ED1094"/>
          <cell r="EE1094"/>
          <cell r="EF1094"/>
          <cell r="EG1094"/>
          <cell r="EH1094"/>
          <cell r="EI1094"/>
          <cell r="EJ1094"/>
          <cell r="EK1094"/>
          <cell r="EL1094"/>
          <cell r="EM1094"/>
          <cell r="EN1094"/>
          <cell r="EO1094"/>
          <cell r="EP1094"/>
          <cell r="EQ1094"/>
          <cell r="ER1094"/>
          <cell r="ES1094"/>
          <cell r="ET1094"/>
          <cell r="EU1094" t="str">
            <v>$ -</v>
          </cell>
          <cell r="EV1094"/>
          <cell r="EW1094"/>
          <cell r="EX1094"/>
          <cell r="EY1094"/>
          <cell r="EZ1094"/>
          <cell r="FA1094"/>
          <cell r="FB1094">
            <v>0</v>
          </cell>
          <cell r="FC1094" t="str">
            <v>#¡VALOR!</v>
          </cell>
          <cell r="FD1094">
            <v>0</v>
          </cell>
          <cell r="FE1094" t="str">
            <v>$ 0</v>
          </cell>
          <cell r="FF1094" t="str">
            <v>#¡VALOR!</v>
          </cell>
          <cell r="FG1094" t="str">
            <v>#¡VALOR!</v>
          </cell>
          <cell r="FH1094"/>
          <cell r="FI1094"/>
          <cell r="FJ1094" t="str">
            <v>#N/D</v>
          </cell>
          <cell r="FK1094" t="str">
            <v>#N/D</v>
          </cell>
          <cell r="FL1094" t="str">
            <v>$1.094</v>
          </cell>
          <cell r="FM1094" t="str">
            <v>#N/D</v>
          </cell>
          <cell r="FN1094" t="str">
            <v>#N/D</v>
          </cell>
          <cell r="FO1094" t="str">
            <v>#N/D</v>
          </cell>
          <cell r="FP1094" t="str">
            <v>#N/D</v>
          </cell>
          <cell r="FQ1094" t="str">
            <v>#¡REF!</v>
          </cell>
          <cell r="FR1094" t="str">
            <v>#N/D</v>
          </cell>
          <cell r="FS1094"/>
          <cell r="FT1094"/>
          <cell r="FU1094"/>
          <cell r="FV1094">
            <v>0</v>
          </cell>
          <cell r="FW1094" t="str">
            <v>#N/D</v>
          </cell>
          <cell r="FX1094"/>
          <cell r="FY1094"/>
          <cell r="FZ1094"/>
          <cell r="GA1094"/>
          <cell r="GB1094"/>
          <cell r="GC1094"/>
        </row>
        <row r="1095">
          <cell r="A1095"/>
          <cell r="B1095"/>
          <cell r="C1095">
            <v>2025</v>
          </cell>
          <cell r="D1095"/>
          <cell r="E1095"/>
          <cell r="F1095"/>
          <cell r="G1095"/>
          <cell r="H1095"/>
          <cell r="I1095"/>
          <cell r="J1095"/>
          <cell r="K1095"/>
          <cell r="L1095"/>
          <cell r="M1095"/>
          <cell r="N1095"/>
          <cell r="O1095"/>
          <cell r="P1095"/>
          <cell r="Q1095"/>
          <cell r="R1095"/>
          <cell r="S1095"/>
          <cell r="T1095"/>
          <cell r="U1095"/>
          <cell r="V1095"/>
          <cell r="W1095"/>
          <cell r="X1095"/>
          <cell r="Y1095"/>
          <cell r="Z1095"/>
          <cell r="AA1095"/>
          <cell r="AB1095"/>
          <cell r="AC1095"/>
          <cell r="AD1095"/>
          <cell r="AE1095"/>
          <cell r="AF1095"/>
          <cell r="AG1095"/>
          <cell r="AH1095"/>
          <cell r="AI1095"/>
          <cell r="AJ1095"/>
          <cell r="AK1095"/>
          <cell r="AL1095"/>
          <cell r="AM1095" t="str">
            <v>#¡VALOR!</v>
          </cell>
          <cell r="AN1095">
            <v>0</v>
          </cell>
          <cell r="AO1095"/>
          <cell r="AP1095"/>
          <cell r="AQ1095"/>
          <cell r="AR1095"/>
          <cell r="AS1095"/>
          <cell r="AT1095"/>
          <cell r="AU1095"/>
          <cell r="AV1095"/>
          <cell r="AW1095"/>
          <cell r="AX1095"/>
          <cell r="AY1095"/>
          <cell r="AZ1095"/>
          <cell r="BA1095"/>
          <cell r="BB1095"/>
          <cell r="BC1095"/>
          <cell r="BD1095"/>
          <cell r="BE1095"/>
          <cell r="BF1095"/>
          <cell r="BG1095"/>
          <cell r="BH1095"/>
          <cell r="BI1095"/>
          <cell r="BJ1095"/>
          <cell r="BK1095"/>
          <cell r="BL1095"/>
          <cell r="BM1095"/>
          <cell r="BN1095"/>
          <cell r="BO1095"/>
          <cell r="BP1095"/>
          <cell r="BQ1095"/>
          <cell r="BR1095"/>
          <cell r="BS1095"/>
          <cell r="BT1095"/>
          <cell r="BU1095"/>
          <cell r="BV1095"/>
          <cell r="BW1095"/>
          <cell r="BX1095"/>
          <cell r="BY1095"/>
          <cell r="BZ1095"/>
          <cell r="CA1095"/>
          <cell r="CB1095"/>
          <cell r="CC1095"/>
          <cell r="CD1095"/>
          <cell r="CE1095"/>
          <cell r="CF1095"/>
          <cell r="CG1095"/>
          <cell r="CH1095"/>
          <cell r="CI1095"/>
          <cell r="CJ1095"/>
          <cell r="CK1095"/>
          <cell r="CL1095"/>
          <cell r="CM1095"/>
          <cell r="CN1095"/>
          <cell r="CO1095"/>
          <cell r="CP1095"/>
          <cell r="CQ1095"/>
          <cell r="CR1095"/>
          <cell r="CS1095"/>
          <cell r="CT1095"/>
          <cell r="CU1095"/>
          <cell r="CV1095"/>
          <cell r="CW1095"/>
          <cell r="CX1095"/>
          <cell r="CY1095"/>
          <cell r="CZ1095"/>
          <cell r="DA1095"/>
          <cell r="DB1095"/>
          <cell r="DC1095"/>
          <cell r="DD1095"/>
          <cell r="DE1095"/>
          <cell r="DF1095"/>
          <cell r="DG1095"/>
          <cell r="DH1095"/>
          <cell r="DI1095"/>
          <cell r="DJ1095"/>
          <cell r="DK1095"/>
          <cell r="DL1095"/>
          <cell r="DM1095"/>
          <cell r="DN1095"/>
          <cell r="DO1095"/>
          <cell r="DP1095"/>
          <cell r="DQ1095"/>
          <cell r="DR1095"/>
          <cell r="DS1095"/>
          <cell r="DT1095"/>
          <cell r="DU1095"/>
          <cell r="DV1095"/>
          <cell r="DW1095"/>
          <cell r="DX1095"/>
          <cell r="DY1095"/>
          <cell r="DZ1095"/>
          <cell r="EA1095"/>
          <cell r="EB1095"/>
          <cell r="EC1095"/>
          <cell r="ED1095"/>
          <cell r="EE1095"/>
          <cell r="EF1095"/>
          <cell r="EG1095"/>
          <cell r="EH1095"/>
          <cell r="EI1095"/>
          <cell r="EJ1095"/>
          <cell r="EK1095"/>
          <cell r="EL1095"/>
          <cell r="EM1095"/>
          <cell r="EN1095"/>
          <cell r="EO1095"/>
          <cell r="EP1095"/>
          <cell r="EQ1095"/>
          <cell r="ER1095"/>
          <cell r="ES1095"/>
          <cell r="ET1095"/>
          <cell r="EU1095" t="str">
            <v>$ -</v>
          </cell>
          <cell r="EV1095"/>
          <cell r="EW1095"/>
          <cell r="EX1095"/>
          <cell r="EY1095"/>
          <cell r="EZ1095"/>
          <cell r="FA1095"/>
          <cell r="FB1095">
            <v>0</v>
          </cell>
          <cell r="FC1095" t="str">
            <v>#¡VALOR!</v>
          </cell>
          <cell r="FD1095">
            <v>0</v>
          </cell>
          <cell r="FE1095" t="str">
            <v>$ 0</v>
          </cell>
          <cell r="FF1095" t="str">
            <v>#¡VALOR!</v>
          </cell>
          <cell r="FG1095" t="str">
            <v>#¡VALOR!</v>
          </cell>
          <cell r="FH1095"/>
          <cell r="FI1095"/>
          <cell r="FJ1095" t="str">
            <v>#N/D</v>
          </cell>
          <cell r="FK1095" t="str">
            <v>#N/D</v>
          </cell>
          <cell r="FL1095" t="str">
            <v>$1.095</v>
          </cell>
          <cell r="FM1095" t="str">
            <v>#N/D</v>
          </cell>
          <cell r="FN1095" t="str">
            <v>#N/D</v>
          </cell>
          <cell r="FO1095" t="str">
            <v>#N/D</v>
          </cell>
          <cell r="FP1095" t="str">
            <v>#N/D</v>
          </cell>
          <cell r="FQ1095" t="str">
            <v>#¡REF!</v>
          </cell>
          <cell r="FR1095" t="str">
            <v>#N/D</v>
          </cell>
          <cell r="FS1095"/>
          <cell r="FT1095"/>
          <cell r="FU1095"/>
          <cell r="FV1095">
            <v>0</v>
          </cell>
          <cell r="FW1095" t="str">
            <v>#N/D</v>
          </cell>
          <cell r="FX1095"/>
          <cell r="FY1095"/>
          <cell r="FZ1095"/>
          <cell r="GA1095"/>
          <cell r="GB1095"/>
          <cell r="GC1095"/>
        </row>
        <row r="1096">
          <cell r="A1096"/>
          <cell r="B1096"/>
          <cell r="C1096">
            <v>2025</v>
          </cell>
          <cell r="D1096"/>
          <cell r="E1096"/>
          <cell r="F1096"/>
          <cell r="G1096"/>
          <cell r="H1096"/>
          <cell r="I1096"/>
          <cell r="J1096"/>
          <cell r="K1096"/>
          <cell r="L1096"/>
          <cell r="M1096"/>
          <cell r="N1096"/>
          <cell r="O1096"/>
          <cell r="P1096"/>
          <cell r="Q1096"/>
          <cell r="R1096"/>
          <cell r="S1096"/>
          <cell r="T1096"/>
          <cell r="U1096"/>
          <cell r="V1096"/>
          <cell r="W1096"/>
          <cell r="X1096"/>
          <cell r="Y1096"/>
          <cell r="Z1096"/>
          <cell r="AA1096"/>
          <cell r="AB1096"/>
          <cell r="AC1096"/>
          <cell r="AD1096"/>
          <cell r="AE1096"/>
          <cell r="AF1096"/>
          <cell r="AG1096"/>
          <cell r="AH1096"/>
          <cell r="AI1096"/>
          <cell r="AJ1096"/>
          <cell r="AK1096"/>
          <cell r="AL1096"/>
          <cell r="AM1096" t="str">
            <v>#¡VALOR!</v>
          </cell>
          <cell r="AN1096">
            <v>0</v>
          </cell>
          <cell r="AO1096"/>
          <cell r="AP1096"/>
          <cell r="AQ1096"/>
          <cell r="AR1096"/>
          <cell r="AS1096"/>
          <cell r="AT1096"/>
          <cell r="AU1096"/>
          <cell r="AV1096"/>
          <cell r="AW1096"/>
          <cell r="AX1096"/>
          <cell r="AY1096"/>
          <cell r="AZ1096"/>
          <cell r="BA1096"/>
          <cell r="BB1096"/>
          <cell r="BC1096"/>
          <cell r="BD1096"/>
          <cell r="BE1096"/>
          <cell r="BF1096"/>
          <cell r="BG1096"/>
          <cell r="BH1096"/>
          <cell r="BI1096"/>
          <cell r="BJ1096"/>
          <cell r="BK1096"/>
          <cell r="BL1096"/>
          <cell r="BM1096"/>
          <cell r="BN1096"/>
          <cell r="BO1096"/>
          <cell r="BP1096"/>
          <cell r="BQ1096"/>
          <cell r="BR1096"/>
          <cell r="BS1096"/>
          <cell r="BT1096"/>
          <cell r="BU1096"/>
          <cell r="BV1096"/>
          <cell r="BW1096"/>
          <cell r="BX1096"/>
          <cell r="BY1096"/>
          <cell r="BZ1096"/>
          <cell r="CA1096"/>
          <cell r="CB1096"/>
          <cell r="CC1096"/>
          <cell r="CD1096"/>
          <cell r="CE1096"/>
          <cell r="CF1096"/>
          <cell r="CG1096"/>
          <cell r="CH1096"/>
          <cell r="CI1096"/>
          <cell r="CJ1096"/>
          <cell r="CK1096"/>
          <cell r="CL1096"/>
          <cell r="CM1096"/>
          <cell r="CN1096"/>
          <cell r="CO1096"/>
          <cell r="CP1096"/>
          <cell r="CQ1096"/>
          <cell r="CR1096"/>
          <cell r="CS1096"/>
          <cell r="CT1096"/>
          <cell r="CU1096"/>
          <cell r="CV1096"/>
          <cell r="CW1096"/>
          <cell r="CX1096"/>
          <cell r="CY1096"/>
          <cell r="CZ1096"/>
          <cell r="DA1096"/>
          <cell r="DB1096"/>
          <cell r="DC1096"/>
          <cell r="DD1096"/>
          <cell r="DE1096"/>
          <cell r="DF1096"/>
          <cell r="DG1096"/>
          <cell r="DH1096"/>
          <cell r="DI1096"/>
          <cell r="DJ1096"/>
          <cell r="DK1096"/>
          <cell r="DL1096"/>
          <cell r="DM1096"/>
          <cell r="DN1096"/>
          <cell r="DO1096"/>
          <cell r="DP1096"/>
          <cell r="DQ1096"/>
          <cell r="DR1096"/>
          <cell r="DS1096"/>
          <cell r="DT1096"/>
          <cell r="DU1096"/>
          <cell r="DV1096"/>
          <cell r="DW1096"/>
          <cell r="DX1096"/>
          <cell r="DY1096"/>
          <cell r="DZ1096"/>
          <cell r="EA1096"/>
          <cell r="EB1096"/>
          <cell r="EC1096"/>
          <cell r="ED1096"/>
          <cell r="EE1096"/>
          <cell r="EF1096"/>
          <cell r="EG1096"/>
          <cell r="EH1096"/>
          <cell r="EI1096"/>
          <cell r="EJ1096"/>
          <cell r="EK1096"/>
          <cell r="EL1096"/>
          <cell r="EM1096"/>
          <cell r="EN1096"/>
          <cell r="EO1096"/>
          <cell r="EP1096"/>
          <cell r="EQ1096"/>
          <cell r="ER1096"/>
          <cell r="ES1096"/>
          <cell r="ET1096"/>
          <cell r="EU1096" t="str">
            <v>$ -</v>
          </cell>
          <cell r="EV1096"/>
          <cell r="EW1096"/>
          <cell r="EX1096"/>
          <cell r="EY1096"/>
          <cell r="EZ1096"/>
          <cell r="FA1096"/>
          <cell r="FB1096">
            <v>0</v>
          </cell>
          <cell r="FC1096" t="str">
            <v>#¡VALOR!</v>
          </cell>
          <cell r="FD1096">
            <v>0</v>
          </cell>
          <cell r="FE1096" t="str">
            <v>$ 0</v>
          </cell>
          <cell r="FF1096" t="str">
            <v>#¡VALOR!</v>
          </cell>
          <cell r="FG1096" t="str">
            <v>#¡VALOR!</v>
          </cell>
          <cell r="FH1096"/>
          <cell r="FI1096"/>
          <cell r="FJ1096" t="str">
            <v>#N/D</v>
          </cell>
          <cell r="FK1096" t="str">
            <v>#N/D</v>
          </cell>
          <cell r="FL1096" t="str">
            <v>$1.096</v>
          </cell>
          <cell r="FM1096" t="str">
            <v>#N/D</v>
          </cell>
          <cell r="FN1096" t="str">
            <v>#N/D</v>
          </cell>
          <cell r="FO1096" t="str">
            <v>#N/D</v>
          </cell>
          <cell r="FP1096" t="str">
            <v>#N/D</v>
          </cell>
          <cell r="FQ1096" t="str">
            <v>#¡REF!</v>
          </cell>
          <cell r="FR1096" t="str">
            <v>#N/D</v>
          </cell>
          <cell r="FS1096"/>
          <cell r="FT1096"/>
          <cell r="FU1096"/>
          <cell r="FV1096">
            <v>0</v>
          </cell>
          <cell r="FW1096" t="str">
            <v>#N/D</v>
          </cell>
          <cell r="FX1096"/>
          <cell r="FY1096"/>
          <cell r="FZ1096"/>
          <cell r="GA1096"/>
          <cell r="GB1096"/>
          <cell r="GC1096"/>
        </row>
        <row r="1097">
          <cell r="A1097"/>
          <cell r="B1097"/>
          <cell r="C1097">
            <v>2025</v>
          </cell>
          <cell r="D1097"/>
          <cell r="E1097"/>
          <cell r="F1097"/>
          <cell r="G1097"/>
          <cell r="H1097"/>
          <cell r="I1097"/>
          <cell r="J1097"/>
          <cell r="K1097"/>
          <cell r="L1097"/>
          <cell r="M1097"/>
          <cell r="N1097"/>
          <cell r="O1097"/>
          <cell r="P1097"/>
          <cell r="Q1097"/>
          <cell r="R1097"/>
          <cell r="S1097"/>
          <cell r="T1097"/>
          <cell r="U1097"/>
          <cell r="V1097"/>
          <cell r="W1097"/>
          <cell r="X1097"/>
          <cell r="Y1097"/>
          <cell r="Z1097"/>
          <cell r="AA1097"/>
          <cell r="AB1097"/>
          <cell r="AC1097"/>
          <cell r="AD1097"/>
          <cell r="AE1097"/>
          <cell r="AF1097"/>
          <cell r="AG1097"/>
          <cell r="AH1097"/>
          <cell r="AI1097"/>
          <cell r="AJ1097"/>
          <cell r="AK1097"/>
          <cell r="AL1097"/>
          <cell r="AM1097" t="str">
            <v>#¡VALOR!</v>
          </cell>
          <cell r="AN1097">
            <v>0</v>
          </cell>
          <cell r="AO1097"/>
          <cell r="AP1097"/>
          <cell r="AQ1097"/>
          <cell r="AR1097"/>
          <cell r="AS1097"/>
          <cell r="AT1097"/>
          <cell r="AU1097"/>
          <cell r="AV1097"/>
          <cell r="AW1097"/>
          <cell r="AX1097"/>
          <cell r="AY1097"/>
          <cell r="AZ1097"/>
          <cell r="BA1097"/>
          <cell r="BB1097"/>
          <cell r="BC1097"/>
          <cell r="BD1097"/>
          <cell r="BE1097"/>
          <cell r="BF1097"/>
          <cell r="BG1097"/>
          <cell r="BH1097"/>
          <cell r="BI1097"/>
          <cell r="BJ1097"/>
          <cell r="BK1097"/>
          <cell r="BL1097"/>
          <cell r="BM1097"/>
          <cell r="BN1097"/>
          <cell r="BO1097"/>
          <cell r="BP1097"/>
          <cell r="BQ1097"/>
          <cell r="BR1097"/>
          <cell r="BS1097"/>
          <cell r="BT1097"/>
          <cell r="BU1097"/>
          <cell r="BV1097"/>
          <cell r="BW1097"/>
          <cell r="BX1097"/>
          <cell r="BY1097"/>
          <cell r="BZ1097"/>
          <cell r="CA1097"/>
          <cell r="CB1097"/>
          <cell r="CC1097"/>
          <cell r="CD1097"/>
          <cell r="CE1097"/>
          <cell r="CF1097"/>
          <cell r="CG1097"/>
          <cell r="CH1097"/>
          <cell r="CI1097"/>
          <cell r="CJ1097"/>
          <cell r="CK1097"/>
          <cell r="CL1097"/>
          <cell r="CM1097"/>
          <cell r="CN1097"/>
          <cell r="CO1097"/>
          <cell r="CP1097"/>
          <cell r="CQ1097"/>
          <cell r="CR1097"/>
          <cell r="CS1097"/>
          <cell r="CT1097"/>
          <cell r="CU1097"/>
          <cell r="CV1097"/>
          <cell r="CW1097"/>
          <cell r="CX1097"/>
          <cell r="CY1097"/>
          <cell r="CZ1097"/>
          <cell r="DA1097"/>
          <cell r="DB1097"/>
          <cell r="DC1097"/>
          <cell r="DD1097"/>
          <cell r="DE1097"/>
          <cell r="DF1097"/>
          <cell r="DG1097"/>
          <cell r="DH1097"/>
          <cell r="DI1097"/>
          <cell r="DJ1097"/>
          <cell r="DK1097"/>
          <cell r="DL1097"/>
          <cell r="DM1097"/>
          <cell r="DN1097"/>
          <cell r="DO1097"/>
          <cell r="DP1097"/>
          <cell r="DQ1097"/>
          <cell r="DR1097"/>
          <cell r="DS1097"/>
          <cell r="DT1097"/>
          <cell r="DU1097"/>
          <cell r="DV1097"/>
          <cell r="DW1097"/>
          <cell r="DX1097"/>
          <cell r="DY1097"/>
          <cell r="DZ1097"/>
          <cell r="EA1097"/>
          <cell r="EB1097"/>
          <cell r="EC1097"/>
          <cell r="ED1097"/>
          <cell r="EE1097"/>
          <cell r="EF1097"/>
          <cell r="EG1097"/>
          <cell r="EH1097"/>
          <cell r="EI1097"/>
          <cell r="EJ1097"/>
          <cell r="EK1097"/>
          <cell r="EL1097"/>
          <cell r="EM1097"/>
          <cell r="EN1097"/>
          <cell r="EO1097"/>
          <cell r="EP1097"/>
          <cell r="EQ1097"/>
          <cell r="ER1097"/>
          <cell r="ES1097"/>
          <cell r="ET1097"/>
          <cell r="EU1097" t="str">
            <v>$ -</v>
          </cell>
          <cell r="EV1097"/>
          <cell r="EW1097"/>
          <cell r="EX1097"/>
          <cell r="EY1097"/>
          <cell r="EZ1097"/>
          <cell r="FA1097"/>
          <cell r="FB1097">
            <v>0</v>
          </cell>
          <cell r="FC1097" t="str">
            <v>#¡VALOR!</v>
          </cell>
          <cell r="FD1097">
            <v>0</v>
          </cell>
          <cell r="FE1097" t="str">
            <v>$ 0</v>
          </cell>
          <cell r="FF1097" t="str">
            <v>#¡VALOR!</v>
          </cell>
          <cell r="FG1097" t="str">
            <v>#¡VALOR!</v>
          </cell>
          <cell r="FH1097"/>
          <cell r="FI1097"/>
          <cell r="FJ1097" t="str">
            <v>#N/D</v>
          </cell>
          <cell r="FK1097" t="str">
            <v>#N/D</v>
          </cell>
          <cell r="FL1097" t="str">
            <v>$1.097</v>
          </cell>
          <cell r="FM1097" t="str">
            <v>#N/D</v>
          </cell>
          <cell r="FN1097" t="str">
            <v>#N/D</v>
          </cell>
          <cell r="FO1097" t="str">
            <v>#N/D</v>
          </cell>
          <cell r="FP1097" t="str">
            <v>#N/D</v>
          </cell>
          <cell r="FQ1097" t="str">
            <v>#¡REF!</v>
          </cell>
          <cell r="FR1097" t="str">
            <v>#N/D</v>
          </cell>
          <cell r="FS1097"/>
          <cell r="FT1097"/>
          <cell r="FU1097"/>
          <cell r="FV1097">
            <v>0</v>
          </cell>
          <cell r="FW1097" t="str">
            <v>#N/D</v>
          </cell>
          <cell r="FX1097"/>
          <cell r="FY1097"/>
          <cell r="FZ1097"/>
          <cell r="GA1097"/>
          <cell r="GB1097"/>
          <cell r="GC1097"/>
        </row>
        <row r="1098">
          <cell r="A1098"/>
          <cell r="B1098"/>
          <cell r="C1098">
            <v>2025</v>
          </cell>
          <cell r="D1098"/>
          <cell r="E1098"/>
          <cell r="F1098"/>
          <cell r="G1098"/>
          <cell r="H1098"/>
          <cell r="I1098"/>
          <cell r="J1098"/>
          <cell r="K1098"/>
          <cell r="L1098"/>
          <cell r="M1098"/>
          <cell r="N1098"/>
          <cell r="O1098"/>
          <cell r="P1098"/>
          <cell r="Q1098"/>
          <cell r="R1098"/>
          <cell r="S1098"/>
          <cell r="T1098"/>
          <cell r="U1098"/>
          <cell r="V1098"/>
          <cell r="W1098"/>
          <cell r="X1098"/>
          <cell r="Y1098"/>
          <cell r="Z1098"/>
          <cell r="AA1098"/>
          <cell r="AB1098"/>
          <cell r="AC1098"/>
          <cell r="AD1098"/>
          <cell r="AE1098"/>
          <cell r="AF1098"/>
          <cell r="AG1098"/>
          <cell r="AH1098"/>
          <cell r="AI1098"/>
          <cell r="AJ1098"/>
          <cell r="AK1098"/>
          <cell r="AL1098"/>
          <cell r="AM1098" t="str">
            <v>#¡VALOR!</v>
          </cell>
          <cell r="AN1098">
            <v>0</v>
          </cell>
          <cell r="AO1098"/>
          <cell r="AP1098"/>
          <cell r="AQ1098"/>
          <cell r="AR1098"/>
          <cell r="AS1098"/>
          <cell r="AT1098"/>
          <cell r="AU1098"/>
          <cell r="AV1098"/>
          <cell r="AW1098"/>
          <cell r="AX1098"/>
          <cell r="AY1098"/>
          <cell r="AZ1098"/>
          <cell r="BA1098"/>
          <cell r="BB1098"/>
          <cell r="BC1098"/>
          <cell r="BD1098"/>
          <cell r="BE1098"/>
          <cell r="BF1098"/>
          <cell r="BG1098"/>
          <cell r="BH1098"/>
          <cell r="BI1098"/>
          <cell r="BJ1098"/>
          <cell r="BK1098"/>
          <cell r="BL1098"/>
          <cell r="BM1098"/>
          <cell r="BN1098"/>
          <cell r="BO1098"/>
          <cell r="BP1098"/>
          <cell r="BQ1098"/>
          <cell r="BR1098"/>
          <cell r="BS1098"/>
          <cell r="BT1098"/>
          <cell r="BU1098"/>
          <cell r="BV1098"/>
          <cell r="BW1098"/>
          <cell r="BX1098"/>
          <cell r="BY1098"/>
          <cell r="BZ1098"/>
          <cell r="CA1098"/>
          <cell r="CB1098"/>
          <cell r="CC1098"/>
          <cell r="CD1098"/>
          <cell r="CE1098"/>
          <cell r="CF1098"/>
          <cell r="CG1098"/>
          <cell r="CH1098"/>
          <cell r="CI1098"/>
          <cell r="CJ1098"/>
          <cell r="CK1098"/>
          <cell r="CL1098"/>
          <cell r="CM1098"/>
          <cell r="CN1098"/>
          <cell r="CO1098"/>
          <cell r="CP1098"/>
          <cell r="CQ1098"/>
          <cell r="CR1098"/>
          <cell r="CS1098"/>
          <cell r="CT1098"/>
          <cell r="CU1098"/>
          <cell r="CV1098"/>
          <cell r="CW1098"/>
          <cell r="CX1098"/>
          <cell r="CY1098"/>
          <cell r="CZ1098"/>
          <cell r="DA1098"/>
          <cell r="DB1098"/>
          <cell r="DC1098"/>
          <cell r="DD1098"/>
          <cell r="DE1098"/>
          <cell r="DF1098"/>
          <cell r="DG1098"/>
          <cell r="DH1098"/>
          <cell r="DI1098"/>
          <cell r="DJ1098"/>
          <cell r="DK1098"/>
          <cell r="DL1098"/>
          <cell r="DM1098"/>
          <cell r="DN1098"/>
          <cell r="DO1098"/>
          <cell r="DP1098"/>
          <cell r="DQ1098"/>
          <cell r="DR1098"/>
          <cell r="DS1098"/>
          <cell r="DT1098"/>
          <cell r="DU1098"/>
          <cell r="DV1098"/>
          <cell r="DW1098"/>
          <cell r="DX1098"/>
          <cell r="DY1098"/>
          <cell r="DZ1098"/>
          <cell r="EA1098"/>
          <cell r="EB1098"/>
          <cell r="EC1098"/>
          <cell r="ED1098"/>
          <cell r="EE1098"/>
          <cell r="EF1098"/>
          <cell r="EG1098"/>
          <cell r="EH1098"/>
          <cell r="EI1098"/>
          <cell r="EJ1098"/>
          <cell r="EK1098"/>
          <cell r="EL1098"/>
          <cell r="EM1098"/>
          <cell r="EN1098"/>
          <cell r="EO1098"/>
          <cell r="EP1098"/>
          <cell r="EQ1098"/>
          <cell r="ER1098"/>
          <cell r="ES1098"/>
          <cell r="ET1098"/>
          <cell r="EU1098" t="str">
            <v>$ -</v>
          </cell>
          <cell r="EV1098"/>
          <cell r="EW1098"/>
          <cell r="EX1098"/>
          <cell r="EY1098"/>
          <cell r="EZ1098"/>
          <cell r="FA1098"/>
          <cell r="FB1098">
            <v>0</v>
          </cell>
          <cell r="FC1098" t="str">
            <v>#¡VALOR!</v>
          </cell>
          <cell r="FD1098">
            <v>0</v>
          </cell>
          <cell r="FE1098" t="str">
            <v>$ 0</v>
          </cell>
          <cell r="FF1098" t="str">
            <v>#¡VALOR!</v>
          </cell>
          <cell r="FG1098" t="str">
            <v>#¡VALOR!</v>
          </cell>
          <cell r="FH1098"/>
          <cell r="FI1098"/>
          <cell r="FJ1098" t="str">
            <v>#N/D</v>
          </cell>
          <cell r="FK1098" t="str">
            <v>#N/D</v>
          </cell>
          <cell r="FL1098" t="str">
            <v>$1.098</v>
          </cell>
          <cell r="FM1098" t="str">
            <v>#N/D</v>
          </cell>
          <cell r="FN1098" t="str">
            <v>#N/D</v>
          </cell>
          <cell r="FO1098" t="str">
            <v>#N/D</v>
          </cell>
          <cell r="FP1098" t="str">
            <v>#N/D</v>
          </cell>
          <cell r="FQ1098" t="str">
            <v>#¡REF!</v>
          </cell>
          <cell r="FR1098" t="str">
            <v>#N/D</v>
          </cell>
          <cell r="FS1098"/>
          <cell r="FT1098"/>
          <cell r="FU1098"/>
          <cell r="FV1098">
            <v>0</v>
          </cell>
          <cell r="FW1098" t="str">
            <v>#N/D</v>
          </cell>
          <cell r="FX1098"/>
          <cell r="FY1098"/>
          <cell r="FZ1098"/>
          <cell r="GA1098"/>
          <cell r="GB1098"/>
          <cell r="GC1098"/>
        </row>
        <row r="1099">
          <cell r="A1099"/>
          <cell r="B1099"/>
          <cell r="C1099">
            <v>2025</v>
          </cell>
          <cell r="D1099"/>
          <cell r="E1099"/>
          <cell r="F1099"/>
          <cell r="G1099"/>
          <cell r="H1099"/>
          <cell r="I1099"/>
          <cell r="J1099"/>
          <cell r="K1099"/>
          <cell r="L1099"/>
          <cell r="M1099"/>
          <cell r="N1099"/>
          <cell r="O1099"/>
          <cell r="P1099"/>
          <cell r="Q1099"/>
          <cell r="R1099"/>
          <cell r="S1099"/>
          <cell r="T1099"/>
          <cell r="U1099"/>
          <cell r="V1099"/>
          <cell r="W1099"/>
          <cell r="X1099"/>
          <cell r="Y1099"/>
          <cell r="Z1099"/>
          <cell r="AA1099"/>
          <cell r="AB1099"/>
          <cell r="AC1099"/>
          <cell r="AD1099"/>
          <cell r="AE1099"/>
          <cell r="AF1099"/>
          <cell r="AG1099"/>
          <cell r="AH1099"/>
          <cell r="AI1099"/>
          <cell r="AJ1099"/>
          <cell r="AK1099"/>
          <cell r="AL1099"/>
          <cell r="AM1099" t="str">
            <v>#¡VALOR!</v>
          </cell>
          <cell r="AN1099">
            <v>0</v>
          </cell>
          <cell r="AO1099"/>
          <cell r="AP1099"/>
          <cell r="AQ1099"/>
          <cell r="AR1099"/>
          <cell r="AS1099"/>
          <cell r="AT1099"/>
          <cell r="AU1099"/>
          <cell r="AV1099"/>
          <cell r="AW1099"/>
          <cell r="AX1099"/>
          <cell r="AY1099"/>
          <cell r="AZ1099"/>
          <cell r="BA1099"/>
          <cell r="BB1099"/>
          <cell r="BC1099"/>
          <cell r="BD1099"/>
          <cell r="BE1099"/>
          <cell r="BF1099"/>
          <cell r="BG1099"/>
          <cell r="BH1099"/>
          <cell r="BI1099"/>
          <cell r="BJ1099"/>
          <cell r="BK1099"/>
          <cell r="BL1099"/>
          <cell r="BM1099"/>
          <cell r="BN1099"/>
          <cell r="BO1099"/>
          <cell r="BP1099"/>
          <cell r="BQ1099"/>
          <cell r="BR1099"/>
          <cell r="BS1099"/>
          <cell r="BT1099"/>
          <cell r="BU1099"/>
          <cell r="BV1099"/>
          <cell r="BW1099"/>
          <cell r="BX1099"/>
          <cell r="BY1099"/>
          <cell r="BZ1099"/>
          <cell r="CA1099"/>
          <cell r="CB1099"/>
          <cell r="CC1099"/>
          <cell r="CD1099"/>
          <cell r="CE1099"/>
          <cell r="CF1099"/>
          <cell r="CG1099"/>
          <cell r="CH1099"/>
          <cell r="CI1099"/>
          <cell r="CJ1099"/>
          <cell r="CK1099"/>
          <cell r="CL1099"/>
          <cell r="CM1099"/>
          <cell r="CN1099"/>
          <cell r="CO1099"/>
          <cell r="CP1099"/>
          <cell r="CQ1099"/>
          <cell r="CR1099"/>
          <cell r="CS1099"/>
          <cell r="CT1099"/>
          <cell r="CU1099"/>
          <cell r="CV1099"/>
          <cell r="CW1099"/>
          <cell r="CX1099"/>
          <cell r="CY1099"/>
          <cell r="CZ1099"/>
          <cell r="DA1099"/>
          <cell r="DB1099"/>
          <cell r="DC1099"/>
          <cell r="DD1099"/>
          <cell r="DE1099"/>
          <cell r="DF1099"/>
          <cell r="DG1099"/>
          <cell r="DH1099"/>
          <cell r="DI1099"/>
          <cell r="DJ1099"/>
          <cell r="DK1099"/>
          <cell r="DL1099"/>
          <cell r="DM1099"/>
          <cell r="DN1099"/>
          <cell r="DO1099"/>
          <cell r="DP1099"/>
          <cell r="DQ1099"/>
          <cell r="DR1099"/>
          <cell r="DS1099"/>
          <cell r="DT1099"/>
          <cell r="DU1099"/>
          <cell r="DV1099"/>
          <cell r="DW1099"/>
          <cell r="DX1099"/>
          <cell r="DY1099"/>
          <cell r="DZ1099"/>
          <cell r="EA1099"/>
          <cell r="EB1099"/>
          <cell r="EC1099"/>
          <cell r="ED1099"/>
          <cell r="EE1099"/>
          <cell r="EF1099"/>
          <cell r="EG1099"/>
          <cell r="EH1099"/>
          <cell r="EI1099"/>
          <cell r="EJ1099"/>
          <cell r="EK1099"/>
          <cell r="EL1099"/>
          <cell r="EM1099"/>
          <cell r="EN1099"/>
          <cell r="EO1099"/>
          <cell r="EP1099"/>
          <cell r="EQ1099"/>
          <cell r="ER1099"/>
          <cell r="ES1099"/>
          <cell r="ET1099"/>
          <cell r="EU1099" t="str">
            <v>$ -</v>
          </cell>
          <cell r="EV1099"/>
          <cell r="EW1099"/>
          <cell r="EX1099"/>
          <cell r="EY1099"/>
          <cell r="EZ1099"/>
          <cell r="FA1099"/>
          <cell r="FB1099">
            <v>0</v>
          </cell>
          <cell r="FC1099" t="str">
            <v>#¡VALOR!</v>
          </cell>
          <cell r="FD1099">
            <v>0</v>
          </cell>
          <cell r="FE1099" t="str">
            <v>$ 0</v>
          </cell>
          <cell r="FF1099" t="str">
            <v>#¡VALOR!</v>
          </cell>
          <cell r="FG1099" t="str">
            <v>#¡VALOR!</v>
          </cell>
          <cell r="FH1099"/>
          <cell r="FI1099"/>
          <cell r="FJ1099" t="str">
            <v>#N/D</v>
          </cell>
          <cell r="FK1099" t="str">
            <v>#N/D</v>
          </cell>
          <cell r="FL1099" t="str">
            <v>$1.099</v>
          </cell>
          <cell r="FM1099" t="str">
            <v>#N/D</v>
          </cell>
          <cell r="FN1099" t="str">
            <v>#N/D</v>
          </cell>
          <cell r="FO1099" t="str">
            <v>#N/D</v>
          </cell>
          <cell r="FP1099" t="str">
            <v>#N/D</v>
          </cell>
          <cell r="FQ1099" t="str">
            <v>#¡REF!</v>
          </cell>
          <cell r="FR1099" t="str">
            <v>#N/D</v>
          </cell>
          <cell r="FS1099"/>
          <cell r="FT1099"/>
          <cell r="FU1099"/>
          <cell r="FV1099">
            <v>0</v>
          </cell>
          <cell r="FW1099" t="str">
            <v>#N/D</v>
          </cell>
          <cell r="FX1099"/>
          <cell r="FY1099"/>
          <cell r="FZ1099"/>
          <cell r="GA1099"/>
          <cell r="GB1099"/>
          <cell r="GC1099"/>
        </row>
        <row r="1100">
          <cell r="A1100"/>
          <cell r="B1100"/>
          <cell r="C1100">
            <v>2025</v>
          </cell>
          <cell r="D1100"/>
          <cell r="E1100"/>
          <cell r="F1100"/>
          <cell r="G1100"/>
          <cell r="H1100"/>
          <cell r="I1100"/>
          <cell r="J1100"/>
          <cell r="K1100"/>
          <cell r="L1100"/>
          <cell r="M1100"/>
          <cell r="N1100"/>
          <cell r="O1100"/>
          <cell r="P1100"/>
          <cell r="Q1100"/>
          <cell r="R1100"/>
          <cell r="S1100"/>
          <cell r="T1100"/>
          <cell r="U1100"/>
          <cell r="V1100"/>
          <cell r="W1100"/>
          <cell r="X1100"/>
          <cell r="Y1100"/>
          <cell r="Z1100"/>
          <cell r="AA1100"/>
          <cell r="AB1100"/>
          <cell r="AC1100"/>
          <cell r="AD1100"/>
          <cell r="AE1100"/>
          <cell r="AF1100"/>
          <cell r="AG1100"/>
          <cell r="AH1100"/>
          <cell r="AI1100"/>
          <cell r="AJ1100"/>
          <cell r="AK1100"/>
          <cell r="AL1100"/>
          <cell r="AM1100" t="str">
            <v>#¡VALOR!</v>
          </cell>
          <cell r="AN1100">
            <v>0</v>
          </cell>
          <cell r="AO1100"/>
          <cell r="AP1100"/>
          <cell r="AQ1100"/>
          <cell r="AR1100"/>
          <cell r="AS1100"/>
          <cell r="AT1100"/>
          <cell r="AU1100"/>
          <cell r="AV1100"/>
          <cell r="AW1100"/>
          <cell r="AX1100"/>
          <cell r="AY1100"/>
          <cell r="AZ1100"/>
          <cell r="BA1100"/>
          <cell r="BB1100"/>
          <cell r="BC1100"/>
          <cell r="BD1100"/>
          <cell r="BE1100"/>
          <cell r="BF1100"/>
          <cell r="BG1100"/>
          <cell r="BH1100"/>
          <cell r="BI1100"/>
          <cell r="BJ1100"/>
          <cell r="BK1100"/>
          <cell r="BL1100"/>
          <cell r="BM1100"/>
          <cell r="BN1100"/>
          <cell r="BO1100"/>
          <cell r="BP1100"/>
          <cell r="BQ1100"/>
          <cell r="BR1100"/>
          <cell r="BS1100"/>
          <cell r="BT1100"/>
          <cell r="BU1100"/>
          <cell r="BV1100"/>
          <cell r="BW1100"/>
          <cell r="BX1100"/>
          <cell r="BY1100"/>
          <cell r="BZ1100"/>
          <cell r="CA1100"/>
          <cell r="CB1100"/>
          <cell r="CC1100"/>
          <cell r="CD1100"/>
          <cell r="CE1100"/>
          <cell r="CF1100"/>
          <cell r="CG1100"/>
          <cell r="CH1100"/>
          <cell r="CI1100"/>
          <cell r="CJ1100"/>
          <cell r="CK1100"/>
          <cell r="CL1100"/>
          <cell r="CM1100"/>
          <cell r="CN1100"/>
          <cell r="CO1100"/>
          <cell r="CP1100"/>
          <cell r="CQ1100"/>
          <cell r="CR1100"/>
          <cell r="CS1100"/>
          <cell r="CT1100"/>
          <cell r="CU1100"/>
          <cell r="CV1100"/>
          <cell r="CW1100"/>
          <cell r="CX1100"/>
          <cell r="CY1100"/>
          <cell r="CZ1100"/>
          <cell r="DA1100"/>
          <cell r="DB1100"/>
          <cell r="DC1100"/>
          <cell r="DD1100"/>
          <cell r="DE1100"/>
          <cell r="DF1100"/>
          <cell r="DG1100"/>
          <cell r="DH1100"/>
          <cell r="DI1100"/>
          <cell r="DJ1100"/>
          <cell r="DK1100"/>
          <cell r="DL1100"/>
          <cell r="DM1100"/>
          <cell r="DN1100"/>
          <cell r="DO1100"/>
          <cell r="DP1100"/>
          <cell r="DQ1100"/>
          <cell r="DR1100"/>
          <cell r="DS1100"/>
          <cell r="DT1100"/>
          <cell r="DU1100"/>
          <cell r="DV1100"/>
          <cell r="DW1100"/>
          <cell r="DX1100"/>
          <cell r="DY1100"/>
          <cell r="DZ1100"/>
          <cell r="EA1100"/>
          <cell r="EB1100"/>
          <cell r="EC1100"/>
          <cell r="ED1100"/>
          <cell r="EE1100"/>
          <cell r="EF1100"/>
          <cell r="EG1100"/>
          <cell r="EH1100"/>
          <cell r="EI1100"/>
          <cell r="EJ1100"/>
          <cell r="EK1100"/>
          <cell r="EL1100"/>
          <cell r="EM1100"/>
          <cell r="EN1100"/>
          <cell r="EO1100"/>
          <cell r="EP1100"/>
          <cell r="EQ1100"/>
          <cell r="ER1100"/>
          <cell r="ES1100"/>
          <cell r="ET1100"/>
          <cell r="EU1100" t="str">
            <v>$ -</v>
          </cell>
          <cell r="EV1100"/>
          <cell r="EW1100"/>
          <cell r="EX1100"/>
          <cell r="EY1100"/>
          <cell r="EZ1100"/>
          <cell r="FA1100"/>
          <cell r="FB1100">
            <v>0</v>
          </cell>
          <cell r="FC1100" t="str">
            <v>#¡VALOR!</v>
          </cell>
          <cell r="FD1100">
            <v>0</v>
          </cell>
          <cell r="FE1100" t="str">
            <v>$ 0</v>
          </cell>
          <cell r="FF1100" t="str">
            <v>#¡VALOR!</v>
          </cell>
          <cell r="FG1100" t="str">
            <v>#¡VALOR!</v>
          </cell>
          <cell r="FH1100"/>
          <cell r="FI1100"/>
          <cell r="FJ1100" t="str">
            <v>#N/D</v>
          </cell>
          <cell r="FK1100" t="str">
            <v>#N/D</v>
          </cell>
          <cell r="FL1100" t="str">
            <v>$1.100</v>
          </cell>
          <cell r="FM1100" t="str">
            <v>#N/D</v>
          </cell>
          <cell r="FN1100" t="str">
            <v>#N/D</v>
          </cell>
          <cell r="FO1100" t="str">
            <v>#N/D</v>
          </cell>
          <cell r="FP1100" t="str">
            <v>#N/D</v>
          </cell>
          <cell r="FQ1100" t="str">
            <v>#¡REF!</v>
          </cell>
          <cell r="FR1100" t="str">
            <v>#N/D</v>
          </cell>
          <cell r="FS1100"/>
          <cell r="FT1100"/>
          <cell r="FU1100"/>
          <cell r="FV1100">
            <v>0</v>
          </cell>
          <cell r="FW1100" t="str">
            <v>#N/D</v>
          </cell>
          <cell r="FX1100"/>
          <cell r="FY1100"/>
          <cell r="FZ1100"/>
          <cell r="GA1100"/>
          <cell r="GB1100"/>
          <cell r="GC1100"/>
        </row>
        <row r="1101">
          <cell r="A1101"/>
          <cell r="B1101"/>
          <cell r="C1101">
            <v>2025</v>
          </cell>
          <cell r="D1101"/>
          <cell r="E1101"/>
          <cell r="F1101"/>
          <cell r="G1101"/>
          <cell r="H1101"/>
          <cell r="I1101"/>
          <cell r="J1101"/>
          <cell r="K1101"/>
          <cell r="L1101"/>
          <cell r="M1101"/>
          <cell r="N1101"/>
          <cell r="O1101"/>
          <cell r="P1101"/>
          <cell r="Q1101"/>
          <cell r="R1101"/>
          <cell r="S1101"/>
          <cell r="T1101"/>
          <cell r="U1101"/>
          <cell r="V1101"/>
          <cell r="W1101"/>
          <cell r="X1101"/>
          <cell r="Y1101"/>
          <cell r="Z1101"/>
          <cell r="AA1101"/>
          <cell r="AB1101"/>
          <cell r="AC1101"/>
          <cell r="AD1101"/>
          <cell r="AE1101"/>
          <cell r="AF1101"/>
          <cell r="AG1101"/>
          <cell r="AH1101"/>
          <cell r="AI1101"/>
          <cell r="AJ1101"/>
          <cell r="AK1101"/>
          <cell r="AL1101"/>
          <cell r="AM1101" t="str">
            <v>#¡VALOR!</v>
          </cell>
          <cell r="AN1101">
            <v>0</v>
          </cell>
          <cell r="AO1101"/>
          <cell r="AP1101"/>
          <cell r="AQ1101"/>
          <cell r="AR1101"/>
          <cell r="AS1101"/>
          <cell r="AT1101"/>
          <cell r="AU1101"/>
          <cell r="AV1101"/>
          <cell r="AW1101"/>
          <cell r="AX1101"/>
          <cell r="AY1101"/>
          <cell r="AZ1101"/>
          <cell r="BA1101"/>
          <cell r="BB1101"/>
          <cell r="BC1101"/>
          <cell r="BD1101"/>
          <cell r="BE1101"/>
          <cell r="BF1101"/>
          <cell r="BG1101"/>
          <cell r="BH1101"/>
          <cell r="BI1101"/>
          <cell r="BJ1101"/>
          <cell r="BK1101"/>
          <cell r="BL1101"/>
          <cell r="BM1101"/>
          <cell r="BN1101"/>
          <cell r="BO1101"/>
          <cell r="BP1101"/>
          <cell r="BQ1101"/>
          <cell r="BR1101"/>
          <cell r="BS1101"/>
          <cell r="BT1101"/>
          <cell r="BU1101"/>
          <cell r="BV1101"/>
          <cell r="BW1101"/>
          <cell r="BX1101"/>
          <cell r="BY1101"/>
          <cell r="BZ1101"/>
          <cell r="CA1101"/>
          <cell r="CB1101"/>
          <cell r="CC1101"/>
          <cell r="CD1101"/>
          <cell r="CE1101"/>
          <cell r="CF1101"/>
          <cell r="CG1101"/>
          <cell r="CH1101"/>
          <cell r="CI1101"/>
          <cell r="CJ1101"/>
          <cell r="CK1101"/>
          <cell r="CL1101"/>
          <cell r="CM1101"/>
          <cell r="CN1101"/>
          <cell r="CO1101"/>
          <cell r="CP1101"/>
          <cell r="CQ1101"/>
          <cell r="CR1101"/>
          <cell r="CS1101"/>
          <cell r="CT1101"/>
          <cell r="CU1101"/>
          <cell r="CV1101"/>
          <cell r="CW1101"/>
          <cell r="CX1101"/>
          <cell r="CY1101"/>
          <cell r="CZ1101"/>
          <cell r="DA1101"/>
          <cell r="DB1101"/>
          <cell r="DC1101"/>
          <cell r="DD1101"/>
          <cell r="DE1101"/>
          <cell r="DF1101"/>
          <cell r="DG1101"/>
          <cell r="DH1101"/>
          <cell r="DI1101"/>
          <cell r="DJ1101"/>
          <cell r="DK1101"/>
          <cell r="DL1101"/>
          <cell r="DM1101"/>
          <cell r="DN1101"/>
          <cell r="DO1101"/>
          <cell r="DP1101"/>
          <cell r="DQ1101"/>
          <cell r="DR1101"/>
          <cell r="DS1101"/>
          <cell r="DT1101"/>
          <cell r="DU1101"/>
          <cell r="DV1101"/>
          <cell r="DW1101"/>
          <cell r="DX1101"/>
          <cell r="DY1101"/>
          <cell r="DZ1101"/>
          <cell r="EA1101"/>
          <cell r="EB1101"/>
          <cell r="EC1101"/>
          <cell r="ED1101"/>
          <cell r="EE1101"/>
          <cell r="EF1101"/>
          <cell r="EG1101"/>
          <cell r="EH1101"/>
          <cell r="EI1101"/>
          <cell r="EJ1101"/>
          <cell r="EK1101"/>
          <cell r="EL1101"/>
          <cell r="EM1101"/>
          <cell r="EN1101"/>
          <cell r="EO1101"/>
          <cell r="EP1101"/>
          <cell r="EQ1101"/>
          <cell r="ER1101"/>
          <cell r="ES1101"/>
          <cell r="ET1101"/>
          <cell r="EU1101" t="str">
            <v>$ -</v>
          </cell>
          <cell r="EV1101"/>
          <cell r="EW1101"/>
          <cell r="EX1101"/>
          <cell r="EY1101"/>
          <cell r="EZ1101"/>
          <cell r="FA1101"/>
          <cell r="FB1101">
            <v>0</v>
          </cell>
          <cell r="FC1101" t="str">
            <v>#¡VALOR!</v>
          </cell>
          <cell r="FD1101">
            <v>0</v>
          </cell>
          <cell r="FE1101" t="str">
            <v>$ 0</v>
          </cell>
          <cell r="FF1101" t="str">
            <v>#¡VALOR!</v>
          </cell>
          <cell r="FG1101" t="str">
            <v>#¡VALOR!</v>
          </cell>
          <cell r="FH1101"/>
          <cell r="FI1101"/>
          <cell r="FJ1101" t="str">
            <v>#N/D</v>
          </cell>
          <cell r="FK1101" t="str">
            <v>#N/D</v>
          </cell>
          <cell r="FL1101" t="str">
            <v>$1.101</v>
          </cell>
          <cell r="FM1101" t="str">
            <v>#N/D</v>
          </cell>
          <cell r="FN1101" t="str">
            <v>#N/D</v>
          </cell>
          <cell r="FO1101" t="str">
            <v>#N/D</v>
          </cell>
          <cell r="FP1101" t="str">
            <v>#N/D</v>
          </cell>
          <cell r="FQ1101" t="str">
            <v>#¡REF!</v>
          </cell>
          <cell r="FR1101" t="str">
            <v>#N/D</v>
          </cell>
          <cell r="FS1101"/>
          <cell r="FT1101"/>
          <cell r="FU1101"/>
          <cell r="FV1101">
            <v>0</v>
          </cell>
          <cell r="FW1101" t="str">
            <v>#N/D</v>
          </cell>
          <cell r="FX1101"/>
          <cell r="FY1101"/>
          <cell r="FZ1101"/>
          <cell r="GA1101"/>
          <cell r="GB1101"/>
          <cell r="GC1101"/>
        </row>
        <row r="1102">
          <cell r="A1102"/>
          <cell r="B1102"/>
          <cell r="C1102">
            <v>2025</v>
          </cell>
          <cell r="D1102"/>
          <cell r="E1102"/>
          <cell r="F1102"/>
          <cell r="G1102"/>
          <cell r="H1102"/>
          <cell r="I1102"/>
          <cell r="J1102"/>
          <cell r="K1102"/>
          <cell r="L1102"/>
          <cell r="M1102"/>
          <cell r="N1102"/>
          <cell r="O1102"/>
          <cell r="P1102"/>
          <cell r="Q1102"/>
          <cell r="R1102"/>
          <cell r="S1102"/>
          <cell r="T1102"/>
          <cell r="U1102"/>
          <cell r="V1102"/>
          <cell r="W1102"/>
          <cell r="X1102"/>
          <cell r="Y1102"/>
          <cell r="Z1102"/>
          <cell r="AA1102"/>
          <cell r="AB1102"/>
          <cell r="AC1102"/>
          <cell r="AD1102"/>
          <cell r="AE1102"/>
          <cell r="AF1102"/>
          <cell r="AG1102"/>
          <cell r="AH1102"/>
          <cell r="AI1102"/>
          <cell r="AJ1102"/>
          <cell r="AK1102"/>
          <cell r="AL1102"/>
          <cell r="AM1102" t="str">
            <v>#¡VALOR!</v>
          </cell>
          <cell r="AN1102">
            <v>0</v>
          </cell>
          <cell r="AO1102"/>
          <cell r="AP1102"/>
          <cell r="AQ1102"/>
          <cell r="AR1102"/>
          <cell r="AS1102"/>
          <cell r="AT1102"/>
          <cell r="AU1102"/>
          <cell r="AV1102"/>
          <cell r="AW1102"/>
          <cell r="AX1102"/>
          <cell r="AY1102"/>
          <cell r="AZ1102"/>
          <cell r="BA1102"/>
          <cell r="BB1102"/>
          <cell r="BC1102"/>
          <cell r="BD1102"/>
          <cell r="BE1102"/>
          <cell r="BF1102"/>
          <cell r="BG1102"/>
          <cell r="BH1102"/>
          <cell r="BI1102"/>
          <cell r="BJ1102"/>
          <cell r="BK1102"/>
          <cell r="BL1102"/>
          <cell r="BM1102"/>
          <cell r="BN1102"/>
          <cell r="BO1102"/>
          <cell r="BP1102"/>
          <cell r="BQ1102"/>
          <cell r="BR1102"/>
          <cell r="BS1102"/>
          <cell r="BT1102"/>
          <cell r="BU1102"/>
          <cell r="BV1102"/>
          <cell r="BW1102"/>
          <cell r="BX1102"/>
          <cell r="BY1102"/>
          <cell r="BZ1102"/>
          <cell r="CA1102"/>
          <cell r="CB1102"/>
          <cell r="CC1102"/>
          <cell r="CD1102"/>
          <cell r="CE1102"/>
          <cell r="CF1102"/>
          <cell r="CG1102"/>
          <cell r="CH1102"/>
          <cell r="CI1102"/>
          <cell r="CJ1102"/>
          <cell r="CK1102"/>
          <cell r="CL1102"/>
          <cell r="CM1102"/>
          <cell r="CN1102"/>
          <cell r="CO1102"/>
          <cell r="CP1102"/>
          <cell r="CQ1102"/>
          <cell r="CR1102"/>
          <cell r="CS1102"/>
          <cell r="CT1102"/>
          <cell r="CU1102"/>
          <cell r="CV1102"/>
          <cell r="CW1102"/>
          <cell r="CX1102"/>
          <cell r="CY1102"/>
          <cell r="CZ1102"/>
          <cell r="DA1102"/>
          <cell r="DB1102"/>
          <cell r="DC1102"/>
          <cell r="DD1102"/>
          <cell r="DE1102"/>
          <cell r="DF1102"/>
          <cell r="DG1102"/>
          <cell r="DH1102"/>
          <cell r="DI1102"/>
          <cell r="DJ1102"/>
          <cell r="DK1102"/>
          <cell r="DL1102"/>
          <cell r="DM1102"/>
          <cell r="DN1102"/>
          <cell r="DO1102"/>
          <cell r="DP1102"/>
          <cell r="DQ1102"/>
          <cell r="DR1102"/>
          <cell r="DS1102"/>
          <cell r="DT1102"/>
          <cell r="DU1102"/>
          <cell r="DV1102"/>
          <cell r="DW1102"/>
          <cell r="DX1102"/>
          <cell r="DY1102"/>
          <cell r="DZ1102"/>
          <cell r="EA1102"/>
          <cell r="EB1102"/>
          <cell r="EC1102"/>
          <cell r="ED1102"/>
          <cell r="EE1102"/>
          <cell r="EF1102"/>
          <cell r="EG1102"/>
          <cell r="EH1102"/>
          <cell r="EI1102"/>
          <cell r="EJ1102"/>
          <cell r="EK1102"/>
          <cell r="EL1102"/>
          <cell r="EM1102"/>
          <cell r="EN1102"/>
          <cell r="EO1102"/>
          <cell r="EP1102"/>
          <cell r="EQ1102"/>
          <cell r="ER1102"/>
          <cell r="ES1102"/>
          <cell r="ET1102"/>
          <cell r="EU1102" t="str">
            <v>$ -</v>
          </cell>
          <cell r="EV1102"/>
          <cell r="EW1102"/>
          <cell r="EX1102"/>
          <cell r="EY1102"/>
          <cell r="EZ1102"/>
          <cell r="FA1102"/>
          <cell r="FB1102">
            <v>0</v>
          </cell>
          <cell r="FC1102" t="str">
            <v>#¡VALOR!</v>
          </cell>
          <cell r="FD1102">
            <v>0</v>
          </cell>
          <cell r="FE1102" t="str">
            <v>$ 0</v>
          </cell>
          <cell r="FF1102" t="str">
            <v>#¡VALOR!</v>
          </cell>
          <cell r="FG1102" t="str">
            <v>#¡VALOR!</v>
          </cell>
          <cell r="FH1102"/>
          <cell r="FI1102"/>
          <cell r="FJ1102" t="str">
            <v>#N/D</v>
          </cell>
          <cell r="FK1102" t="str">
            <v>#N/D</v>
          </cell>
          <cell r="FL1102" t="str">
            <v>$1.102</v>
          </cell>
          <cell r="FM1102" t="str">
            <v>#N/D</v>
          </cell>
          <cell r="FN1102" t="str">
            <v>#N/D</v>
          </cell>
          <cell r="FO1102" t="str">
            <v>#N/D</v>
          </cell>
          <cell r="FP1102" t="str">
            <v>#N/D</v>
          </cell>
          <cell r="FQ1102" t="str">
            <v>#¡REF!</v>
          </cell>
          <cell r="FR1102" t="str">
            <v>#N/D</v>
          </cell>
          <cell r="FS1102"/>
          <cell r="FT1102"/>
          <cell r="FU1102"/>
          <cell r="FV1102">
            <v>0</v>
          </cell>
          <cell r="FW1102" t="str">
            <v>#N/D</v>
          </cell>
          <cell r="FX1102"/>
          <cell r="FY1102"/>
          <cell r="FZ1102"/>
          <cell r="GA1102"/>
          <cell r="GB1102"/>
          <cell r="GC1102"/>
        </row>
        <row r="1103">
          <cell r="A1103"/>
          <cell r="B1103"/>
          <cell r="C1103">
            <v>2025</v>
          </cell>
          <cell r="D1103"/>
          <cell r="E1103"/>
          <cell r="F1103"/>
          <cell r="G1103"/>
          <cell r="H1103"/>
          <cell r="I1103"/>
          <cell r="J1103"/>
          <cell r="K1103"/>
          <cell r="L1103"/>
          <cell r="M1103"/>
          <cell r="N1103"/>
          <cell r="O1103"/>
          <cell r="P1103"/>
          <cell r="Q1103"/>
          <cell r="R1103"/>
          <cell r="S1103"/>
          <cell r="T1103"/>
          <cell r="U1103"/>
          <cell r="V1103"/>
          <cell r="W1103"/>
          <cell r="X1103"/>
          <cell r="Y1103"/>
          <cell r="Z1103"/>
          <cell r="AA1103"/>
          <cell r="AB1103"/>
          <cell r="AC1103"/>
          <cell r="AD1103"/>
          <cell r="AE1103"/>
          <cell r="AF1103"/>
          <cell r="AG1103"/>
          <cell r="AH1103"/>
          <cell r="AI1103"/>
          <cell r="AJ1103"/>
          <cell r="AK1103"/>
          <cell r="AL1103"/>
          <cell r="AM1103" t="str">
            <v>#¡VALOR!</v>
          </cell>
          <cell r="AN1103">
            <v>0</v>
          </cell>
          <cell r="AO1103"/>
          <cell r="AP1103"/>
          <cell r="AQ1103"/>
          <cell r="AR1103"/>
          <cell r="AS1103"/>
          <cell r="AT1103"/>
          <cell r="AU1103"/>
          <cell r="AV1103"/>
          <cell r="AW1103"/>
          <cell r="AX1103"/>
          <cell r="AY1103"/>
          <cell r="AZ1103"/>
          <cell r="BA1103"/>
          <cell r="BB1103"/>
          <cell r="BC1103"/>
          <cell r="BD1103"/>
          <cell r="BE1103"/>
          <cell r="BF1103"/>
          <cell r="BG1103"/>
          <cell r="BH1103"/>
          <cell r="BI1103"/>
          <cell r="BJ1103"/>
          <cell r="BK1103"/>
          <cell r="BL1103"/>
          <cell r="BM1103"/>
          <cell r="BN1103"/>
          <cell r="BO1103"/>
          <cell r="BP1103"/>
          <cell r="BQ1103"/>
          <cell r="BR1103"/>
          <cell r="BS1103"/>
          <cell r="BT1103"/>
          <cell r="BU1103"/>
          <cell r="BV1103"/>
          <cell r="BW1103"/>
          <cell r="BX1103"/>
          <cell r="BY1103"/>
          <cell r="BZ1103"/>
          <cell r="CA1103"/>
          <cell r="CB1103"/>
          <cell r="CC1103"/>
          <cell r="CD1103"/>
          <cell r="CE1103"/>
          <cell r="CF1103"/>
          <cell r="CG1103"/>
          <cell r="CH1103"/>
          <cell r="CI1103"/>
          <cell r="CJ1103"/>
          <cell r="CK1103"/>
          <cell r="CL1103"/>
          <cell r="CM1103"/>
          <cell r="CN1103"/>
          <cell r="CO1103"/>
          <cell r="CP1103"/>
          <cell r="CQ1103"/>
          <cell r="CR1103"/>
          <cell r="CS1103"/>
          <cell r="CT1103"/>
          <cell r="CU1103"/>
          <cell r="CV1103"/>
          <cell r="CW1103"/>
          <cell r="CX1103"/>
          <cell r="CY1103"/>
          <cell r="CZ1103"/>
          <cell r="DA1103"/>
          <cell r="DB1103"/>
          <cell r="DC1103"/>
          <cell r="DD1103"/>
          <cell r="DE1103"/>
          <cell r="DF1103"/>
          <cell r="DG1103"/>
          <cell r="DH1103"/>
          <cell r="DI1103"/>
          <cell r="DJ1103"/>
          <cell r="DK1103"/>
          <cell r="DL1103"/>
          <cell r="DM1103"/>
          <cell r="DN1103"/>
          <cell r="DO1103"/>
          <cell r="DP1103"/>
          <cell r="DQ1103"/>
          <cell r="DR1103"/>
          <cell r="DS1103"/>
          <cell r="DT1103"/>
          <cell r="DU1103"/>
          <cell r="DV1103"/>
          <cell r="DW1103"/>
          <cell r="DX1103"/>
          <cell r="DY1103"/>
          <cell r="DZ1103"/>
          <cell r="EA1103"/>
          <cell r="EB1103"/>
          <cell r="EC1103"/>
          <cell r="ED1103"/>
          <cell r="EE1103"/>
          <cell r="EF1103"/>
          <cell r="EG1103"/>
          <cell r="EH1103"/>
          <cell r="EI1103"/>
          <cell r="EJ1103"/>
          <cell r="EK1103"/>
          <cell r="EL1103"/>
          <cell r="EM1103"/>
          <cell r="EN1103"/>
          <cell r="EO1103"/>
          <cell r="EP1103"/>
          <cell r="EQ1103"/>
          <cell r="ER1103"/>
          <cell r="ES1103"/>
          <cell r="ET1103"/>
          <cell r="EU1103" t="str">
            <v>$ -</v>
          </cell>
          <cell r="EV1103"/>
          <cell r="EW1103"/>
          <cell r="EX1103"/>
          <cell r="EY1103"/>
          <cell r="EZ1103"/>
          <cell r="FA1103"/>
          <cell r="FB1103">
            <v>0</v>
          </cell>
          <cell r="FC1103" t="str">
            <v>#¡VALOR!</v>
          </cell>
          <cell r="FD1103">
            <v>0</v>
          </cell>
          <cell r="FE1103" t="str">
            <v>$ 0</v>
          </cell>
          <cell r="FF1103" t="str">
            <v>#¡VALOR!</v>
          </cell>
          <cell r="FG1103" t="str">
            <v>#¡VALOR!</v>
          </cell>
          <cell r="FH1103"/>
          <cell r="FI1103"/>
          <cell r="FJ1103" t="str">
            <v>#N/D</v>
          </cell>
          <cell r="FK1103" t="str">
            <v>#N/D</v>
          </cell>
          <cell r="FL1103" t="str">
            <v>$1.103</v>
          </cell>
          <cell r="FM1103" t="str">
            <v>#N/D</v>
          </cell>
          <cell r="FN1103" t="str">
            <v>#N/D</v>
          </cell>
          <cell r="FO1103" t="str">
            <v>#N/D</v>
          </cell>
          <cell r="FP1103" t="str">
            <v>#N/D</v>
          </cell>
          <cell r="FQ1103" t="str">
            <v>#¡REF!</v>
          </cell>
          <cell r="FR1103" t="str">
            <v>#N/D</v>
          </cell>
          <cell r="FS1103"/>
          <cell r="FT1103"/>
          <cell r="FU1103"/>
          <cell r="FV1103">
            <v>0</v>
          </cell>
          <cell r="FW1103" t="str">
            <v>#N/D</v>
          </cell>
          <cell r="FX1103"/>
          <cell r="FY1103"/>
          <cell r="FZ1103"/>
          <cell r="GA1103"/>
          <cell r="GB1103"/>
          <cell r="GC1103"/>
        </row>
        <row r="1104">
          <cell r="A1104"/>
          <cell r="B1104"/>
          <cell r="C1104">
            <v>2025</v>
          </cell>
          <cell r="D1104"/>
          <cell r="E1104"/>
          <cell r="F1104"/>
          <cell r="G1104"/>
          <cell r="H1104"/>
          <cell r="I1104"/>
          <cell r="J1104"/>
          <cell r="K1104"/>
          <cell r="L1104"/>
          <cell r="M1104"/>
          <cell r="N1104"/>
          <cell r="O1104"/>
          <cell r="P1104"/>
          <cell r="Q1104"/>
          <cell r="R1104"/>
          <cell r="S1104"/>
          <cell r="T1104"/>
          <cell r="U1104"/>
          <cell r="V1104"/>
          <cell r="W1104"/>
          <cell r="X1104"/>
          <cell r="Y1104"/>
          <cell r="Z1104"/>
          <cell r="AA1104"/>
          <cell r="AB1104"/>
          <cell r="AC1104"/>
          <cell r="AD1104"/>
          <cell r="AE1104"/>
          <cell r="AF1104"/>
          <cell r="AG1104"/>
          <cell r="AH1104"/>
          <cell r="AI1104"/>
          <cell r="AJ1104"/>
          <cell r="AK1104"/>
          <cell r="AL1104"/>
          <cell r="AM1104" t="str">
            <v>#¡VALOR!</v>
          </cell>
          <cell r="AN1104">
            <v>0</v>
          </cell>
          <cell r="AO1104"/>
          <cell r="AP1104"/>
          <cell r="AQ1104"/>
          <cell r="AR1104"/>
          <cell r="AS1104"/>
          <cell r="AT1104"/>
          <cell r="AU1104"/>
          <cell r="AV1104"/>
          <cell r="AW1104"/>
          <cell r="AX1104"/>
          <cell r="AY1104"/>
          <cell r="AZ1104"/>
          <cell r="BA1104"/>
          <cell r="BB1104"/>
          <cell r="BC1104"/>
          <cell r="BD1104"/>
          <cell r="BE1104"/>
          <cell r="BF1104"/>
          <cell r="BG1104"/>
          <cell r="BH1104"/>
          <cell r="BI1104"/>
          <cell r="BJ1104"/>
          <cell r="BK1104"/>
          <cell r="BL1104"/>
          <cell r="BM1104"/>
          <cell r="BN1104"/>
          <cell r="BO1104"/>
          <cell r="BP1104"/>
          <cell r="BQ1104"/>
          <cell r="BR1104"/>
          <cell r="BS1104"/>
          <cell r="BT1104"/>
          <cell r="BU1104"/>
          <cell r="BV1104"/>
          <cell r="BW1104"/>
          <cell r="BX1104"/>
          <cell r="BY1104"/>
          <cell r="BZ1104"/>
          <cell r="CA1104"/>
          <cell r="CB1104"/>
          <cell r="CC1104"/>
          <cell r="CD1104"/>
          <cell r="CE1104"/>
          <cell r="CF1104"/>
          <cell r="CG1104"/>
          <cell r="CH1104"/>
          <cell r="CI1104"/>
          <cell r="CJ1104"/>
          <cell r="CK1104"/>
          <cell r="CL1104"/>
          <cell r="CM1104"/>
          <cell r="CN1104"/>
          <cell r="CO1104"/>
          <cell r="CP1104"/>
          <cell r="CQ1104"/>
          <cell r="CR1104"/>
          <cell r="CS1104"/>
          <cell r="CT1104"/>
          <cell r="CU1104"/>
          <cell r="CV1104"/>
          <cell r="CW1104"/>
          <cell r="CX1104"/>
          <cell r="CY1104"/>
          <cell r="CZ1104"/>
          <cell r="DA1104"/>
          <cell r="DB1104"/>
          <cell r="DC1104"/>
          <cell r="DD1104"/>
          <cell r="DE1104"/>
          <cell r="DF1104"/>
          <cell r="DG1104"/>
          <cell r="DH1104"/>
          <cell r="DI1104"/>
          <cell r="DJ1104"/>
          <cell r="DK1104"/>
          <cell r="DL1104"/>
          <cell r="DM1104"/>
          <cell r="DN1104"/>
          <cell r="DO1104"/>
          <cell r="DP1104"/>
          <cell r="DQ1104"/>
          <cell r="DR1104"/>
          <cell r="DS1104"/>
          <cell r="DT1104"/>
          <cell r="DU1104"/>
          <cell r="DV1104"/>
          <cell r="DW1104"/>
          <cell r="DX1104"/>
          <cell r="DY1104"/>
          <cell r="DZ1104"/>
          <cell r="EA1104"/>
          <cell r="EB1104"/>
          <cell r="EC1104"/>
          <cell r="ED1104"/>
          <cell r="EE1104"/>
          <cell r="EF1104"/>
          <cell r="EG1104"/>
          <cell r="EH1104"/>
          <cell r="EI1104"/>
          <cell r="EJ1104"/>
          <cell r="EK1104"/>
          <cell r="EL1104"/>
          <cell r="EM1104"/>
          <cell r="EN1104"/>
          <cell r="EO1104"/>
          <cell r="EP1104"/>
          <cell r="EQ1104"/>
          <cell r="ER1104"/>
          <cell r="ES1104"/>
          <cell r="ET1104"/>
          <cell r="EU1104" t="str">
            <v>$ -</v>
          </cell>
          <cell r="EV1104"/>
          <cell r="EW1104"/>
          <cell r="EX1104"/>
          <cell r="EY1104"/>
          <cell r="EZ1104"/>
          <cell r="FA1104"/>
          <cell r="FB1104">
            <v>0</v>
          </cell>
          <cell r="FC1104" t="str">
            <v>#¡VALOR!</v>
          </cell>
          <cell r="FD1104">
            <v>0</v>
          </cell>
          <cell r="FE1104" t="str">
            <v>$ 0</v>
          </cell>
          <cell r="FF1104" t="str">
            <v>#¡VALOR!</v>
          </cell>
          <cell r="FG1104" t="str">
            <v>#¡VALOR!</v>
          </cell>
          <cell r="FH1104"/>
          <cell r="FI1104"/>
          <cell r="FJ1104" t="str">
            <v>#N/D</v>
          </cell>
          <cell r="FK1104" t="str">
            <v>#N/D</v>
          </cell>
          <cell r="FL1104" t="str">
            <v>$1.104</v>
          </cell>
          <cell r="FM1104" t="str">
            <v>#N/D</v>
          </cell>
          <cell r="FN1104" t="str">
            <v>#N/D</v>
          </cell>
          <cell r="FO1104" t="str">
            <v>#N/D</v>
          </cell>
          <cell r="FP1104" t="str">
            <v>#N/D</v>
          </cell>
          <cell r="FQ1104" t="str">
            <v>#¡REF!</v>
          </cell>
          <cell r="FR1104" t="str">
            <v>#N/D</v>
          </cell>
          <cell r="FS1104"/>
          <cell r="FT1104"/>
          <cell r="FU1104"/>
          <cell r="FV1104">
            <v>0</v>
          </cell>
          <cell r="FW1104" t="str">
            <v>#N/D</v>
          </cell>
          <cell r="FX1104"/>
          <cell r="FY1104"/>
          <cell r="FZ1104"/>
          <cell r="GA1104"/>
          <cell r="GB1104"/>
          <cell r="GC1104"/>
        </row>
        <row r="1105">
          <cell r="A1105"/>
          <cell r="B1105"/>
          <cell r="C1105">
            <v>2025</v>
          </cell>
          <cell r="D1105"/>
          <cell r="E1105"/>
          <cell r="F1105"/>
          <cell r="G1105"/>
          <cell r="H1105"/>
          <cell r="I1105"/>
          <cell r="J1105"/>
          <cell r="K1105"/>
          <cell r="L1105"/>
          <cell r="M1105"/>
          <cell r="N1105"/>
          <cell r="O1105"/>
          <cell r="P1105"/>
          <cell r="Q1105"/>
          <cell r="R1105"/>
          <cell r="S1105"/>
          <cell r="T1105"/>
          <cell r="U1105"/>
          <cell r="V1105"/>
          <cell r="W1105"/>
          <cell r="X1105"/>
          <cell r="Y1105"/>
          <cell r="Z1105"/>
          <cell r="AA1105"/>
          <cell r="AB1105"/>
          <cell r="AC1105"/>
          <cell r="AD1105"/>
          <cell r="AE1105"/>
          <cell r="AF1105"/>
          <cell r="AG1105"/>
          <cell r="AH1105"/>
          <cell r="AI1105"/>
          <cell r="AJ1105"/>
          <cell r="AK1105"/>
          <cell r="AL1105"/>
          <cell r="AM1105" t="str">
            <v>#¡VALOR!</v>
          </cell>
          <cell r="AN1105">
            <v>0</v>
          </cell>
          <cell r="AO1105"/>
          <cell r="AP1105"/>
          <cell r="AQ1105"/>
          <cell r="AR1105"/>
          <cell r="AS1105"/>
          <cell r="AT1105"/>
          <cell r="AU1105"/>
          <cell r="AV1105"/>
          <cell r="AW1105"/>
          <cell r="AX1105"/>
          <cell r="AY1105"/>
          <cell r="AZ1105"/>
          <cell r="BA1105"/>
          <cell r="BB1105"/>
          <cell r="BC1105"/>
          <cell r="BD1105"/>
          <cell r="BE1105"/>
          <cell r="BF1105"/>
          <cell r="BG1105"/>
          <cell r="BH1105"/>
          <cell r="BI1105"/>
          <cell r="BJ1105"/>
          <cell r="BK1105"/>
          <cell r="BL1105"/>
          <cell r="BM1105"/>
          <cell r="BN1105"/>
          <cell r="BO1105"/>
          <cell r="BP1105"/>
          <cell r="BQ1105"/>
          <cell r="BR1105"/>
          <cell r="BS1105"/>
          <cell r="BT1105"/>
          <cell r="BU1105"/>
          <cell r="BV1105"/>
          <cell r="BW1105"/>
          <cell r="BX1105"/>
          <cell r="BY1105"/>
          <cell r="BZ1105"/>
          <cell r="CA1105"/>
          <cell r="CB1105"/>
          <cell r="CC1105"/>
          <cell r="CD1105"/>
          <cell r="CE1105"/>
          <cell r="CF1105"/>
          <cell r="CG1105"/>
          <cell r="CH1105"/>
          <cell r="CI1105"/>
          <cell r="CJ1105"/>
          <cell r="CK1105"/>
          <cell r="CL1105"/>
          <cell r="CM1105"/>
          <cell r="CN1105"/>
          <cell r="CO1105"/>
          <cell r="CP1105"/>
          <cell r="CQ1105"/>
          <cell r="CR1105"/>
          <cell r="CS1105"/>
          <cell r="CT1105"/>
          <cell r="CU1105"/>
          <cell r="CV1105"/>
          <cell r="CW1105"/>
          <cell r="CX1105"/>
          <cell r="CY1105"/>
          <cell r="CZ1105"/>
          <cell r="DA1105"/>
          <cell r="DB1105"/>
          <cell r="DC1105"/>
          <cell r="DD1105"/>
          <cell r="DE1105"/>
          <cell r="DF1105"/>
          <cell r="DG1105"/>
          <cell r="DH1105"/>
          <cell r="DI1105"/>
          <cell r="DJ1105"/>
          <cell r="DK1105"/>
          <cell r="DL1105"/>
          <cell r="DM1105"/>
          <cell r="DN1105"/>
          <cell r="DO1105"/>
          <cell r="DP1105"/>
          <cell r="DQ1105"/>
          <cell r="DR1105"/>
          <cell r="DS1105"/>
          <cell r="DT1105"/>
          <cell r="DU1105"/>
          <cell r="DV1105"/>
          <cell r="DW1105"/>
          <cell r="DX1105"/>
          <cell r="DY1105"/>
          <cell r="DZ1105"/>
          <cell r="EA1105"/>
          <cell r="EB1105"/>
          <cell r="EC1105"/>
          <cell r="ED1105"/>
          <cell r="EE1105"/>
          <cell r="EF1105"/>
          <cell r="EG1105"/>
          <cell r="EH1105"/>
          <cell r="EI1105"/>
          <cell r="EJ1105"/>
          <cell r="EK1105"/>
          <cell r="EL1105"/>
          <cell r="EM1105"/>
          <cell r="EN1105"/>
          <cell r="EO1105"/>
          <cell r="EP1105"/>
          <cell r="EQ1105"/>
          <cell r="ER1105"/>
          <cell r="ES1105"/>
          <cell r="ET1105"/>
          <cell r="EU1105" t="str">
            <v>$ -</v>
          </cell>
          <cell r="EV1105"/>
          <cell r="EW1105"/>
          <cell r="EX1105"/>
          <cell r="EY1105"/>
          <cell r="EZ1105"/>
          <cell r="FA1105"/>
          <cell r="FB1105">
            <v>0</v>
          </cell>
          <cell r="FC1105" t="str">
            <v>#¡VALOR!</v>
          </cell>
          <cell r="FD1105">
            <v>0</v>
          </cell>
          <cell r="FE1105" t="str">
            <v>$ 0</v>
          </cell>
          <cell r="FF1105" t="str">
            <v>#¡VALOR!</v>
          </cell>
          <cell r="FG1105" t="str">
            <v>#¡VALOR!</v>
          </cell>
          <cell r="FH1105"/>
          <cell r="FI1105"/>
          <cell r="FJ1105" t="str">
            <v>#N/D</v>
          </cell>
          <cell r="FK1105" t="str">
            <v>#N/D</v>
          </cell>
          <cell r="FL1105" t="str">
            <v>$1.105</v>
          </cell>
          <cell r="FM1105" t="str">
            <v>#N/D</v>
          </cell>
          <cell r="FN1105" t="str">
            <v>#N/D</v>
          </cell>
          <cell r="FO1105" t="str">
            <v>#N/D</v>
          </cell>
          <cell r="FP1105" t="str">
            <v>#N/D</v>
          </cell>
          <cell r="FQ1105" t="str">
            <v>#¡REF!</v>
          </cell>
          <cell r="FR1105" t="str">
            <v>#N/D</v>
          </cell>
          <cell r="FS1105"/>
          <cell r="FT1105"/>
          <cell r="FU1105"/>
          <cell r="FV1105">
            <v>0</v>
          </cell>
          <cell r="FW1105" t="str">
            <v>#N/D</v>
          </cell>
          <cell r="FX1105"/>
          <cell r="FY1105"/>
          <cell r="FZ1105"/>
          <cell r="GA1105"/>
          <cell r="GB1105"/>
          <cell r="GC1105"/>
        </row>
        <row r="1106">
          <cell r="A1106"/>
          <cell r="B1106"/>
          <cell r="C1106">
            <v>2025</v>
          </cell>
          <cell r="D1106"/>
          <cell r="E1106"/>
          <cell r="F1106"/>
          <cell r="G1106"/>
          <cell r="H1106"/>
          <cell r="I1106"/>
          <cell r="J1106"/>
          <cell r="K1106"/>
          <cell r="L1106"/>
          <cell r="M1106"/>
          <cell r="N1106"/>
          <cell r="O1106"/>
          <cell r="P1106"/>
          <cell r="Q1106"/>
          <cell r="R1106"/>
          <cell r="S1106"/>
          <cell r="T1106"/>
          <cell r="U1106"/>
          <cell r="V1106"/>
          <cell r="W1106"/>
          <cell r="X1106"/>
          <cell r="Y1106"/>
          <cell r="Z1106"/>
          <cell r="AA1106"/>
          <cell r="AB1106"/>
          <cell r="AC1106"/>
          <cell r="AD1106"/>
          <cell r="AE1106"/>
          <cell r="AF1106"/>
          <cell r="AG1106"/>
          <cell r="AH1106"/>
          <cell r="AI1106"/>
          <cell r="AJ1106"/>
          <cell r="AK1106"/>
          <cell r="AL1106"/>
          <cell r="AM1106" t="str">
            <v>#¡VALOR!</v>
          </cell>
          <cell r="AN1106">
            <v>0</v>
          </cell>
          <cell r="AO1106"/>
          <cell r="AP1106"/>
          <cell r="AQ1106"/>
          <cell r="AR1106"/>
          <cell r="AS1106"/>
          <cell r="AT1106"/>
          <cell r="AU1106"/>
          <cell r="AV1106"/>
          <cell r="AW1106"/>
          <cell r="AX1106"/>
          <cell r="AY1106"/>
          <cell r="AZ1106"/>
          <cell r="BA1106"/>
          <cell r="BB1106"/>
          <cell r="BC1106"/>
          <cell r="BD1106"/>
          <cell r="BE1106"/>
          <cell r="BF1106"/>
          <cell r="BG1106"/>
          <cell r="BH1106"/>
          <cell r="BI1106"/>
          <cell r="BJ1106"/>
          <cell r="BK1106"/>
          <cell r="BL1106"/>
          <cell r="BM1106"/>
          <cell r="BN1106"/>
          <cell r="BO1106"/>
          <cell r="BP1106"/>
          <cell r="BQ1106"/>
          <cell r="BR1106"/>
          <cell r="BS1106"/>
          <cell r="BT1106"/>
          <cell r="BU1106"/>
          <cell r="BV1106"/>
          <cell r="BW1106"/>
          <cell r="BX1106"/>
          <cell r="BY1106"/>
          <cell r="BZ1106"/>
          <cell r="CA1106"/>
          <cell r="CB1106"/>
          <cell r="CC1106"/>
          <cell r="CD1106"/>
          <cell r="CE1106"/>
          <cell r="CF1106"/>
          <cell r="CG1106"/>
          <cell r="CH1106"/>
          <cell r="CI1106"/>
          <cell r="CJ1106"/>
          <cell r="CK1106"/>
          <cell r="CL1106"/>
          <cell r="CM1106"/>
          <cell r="CN1106"/>
          <cell r="CO1106"/>
          <cell r="CP1106"/>
          <cell r="CQ1106"/>
          <cell r="CR1106"/>
          <cell r="CS1106"/>
          <cell r="CT1106"/>
          <cell r="CU1106"/>
          <cell r="CV1106"/>
          <cell r="CW1106"/>
          <cell r="CX1106"/>
          <cell r="CY1106"/>
          <cell r="CZ1106"/>
          <cell r="DA1106"/>
          <cell r="DB1106"/>
          <cell r="DC1106"/>
          <cell r="DD1106"/>
          <cell r="DE1106"/>
          <cell r="DF1106"/>
          <cell r="DG1106"/>
          <cell r="DH1106"/>
          <cell r="DI1106"/>
          <cell r="DJ1106"/>
          <cell r="DK1106"/>
          <cell r="DL1106"/>
          <cell r="DM1106"/>
          <cell r="DN1106"/>
          <cell r="DO1106"/>
          <cell r="DP1106"/>
          <cell r="DQ1106"/>
          <cell r="DR1106"/>
          <cell r="DS1106"/>
          <cell r="DT1106"/>
          <cell r="DU1106"/>
          <cell r="DV1106"/>
          <cell r="DW1106"/>
          <cell r="DX1106"/>
          <cell r="DY1106"/>
          <cell r="DZ1106"/>
          <cell r="EA1106"/>
          <cell r="EB1106"/>
          <cell r="EC1106"/>
          <cell r="ED1106"/>
          <cell r="EE1106"/>
          <cell r="EF1106"/>
          <cell r="EG1106"/>
          <cell r="EH1106"/>
          <cell r="EI1106"/>
          <cell r="EJ1106"/>
          <cell r="EK1106"/>
          <cell r="EL1106"/>
          <cell r="EM1106"/>
          <cell r="EN1106"/>
          <cell r="EO1106"/>
          <cell r="EP1106"/>
          <cell r="EQ1106"/>
          <cell r="ER1106"/>
          <cell r="ES1106"/>
          <cell r="ET1106"/>
          <cell r="EU1106" t="str">
            <v>$ -</v>
          </cell>
          <cell r="EV1106"/>
          <cell r="EW1106"/>
          <cell r="EX1106"/>
          <cell r="EY1106"/>
          <cell r="EZ1106"/>
          <cell r="FA1106"/>
          <cell r="FB1106">
            <v>0</v>
          </cell>
          <cell r="FC1106" t="str">
            <v>#¡VALOR!</v>
          </cell>
          <cell r="FD1106">
            <v>0</v>
          </cell>
          <cell r="FE1106" t="str">
            <v>$ 0</v>
          </cell>
          <cell r="FF1106" t="str">
            <v>#¡VALOR!</v>
          </cell>
          <cell r="FG1106" t="str">
            <v>#¡VALOR!</v>
          </cell>
          <cell r="FH1106"/>
          <cell r="FI1106"/>
          <cell r="FJ1106" t="str">
            <v>#N/D</v>
          </cell>
          <cell r="FK1106" t="str">
            <v>#N/D</v>
          </cell>
          <cell r="FL1106" t="str">
            <v>$1.106</v>
          </cell>
          <cell r="FM1106" t="str">
            <v>#N/D</v>
          </cell>
          <cell r="FN1106" t="str">
            <v>#N/D</v>
          </cell>
          <cell r="FO1106" t="str">
            <v>#N/D</v>
          </cell>
          <cell r="FP1106" t="str">
            <v>#N/D</v>
          </cell>
          <cell r="FQ1106" t="str">
            <v>#¡REF!</v>
          </cell>
          <cell r="FR1106" t="str">
            <v>#N/D</v>
          </cell>
          <cell r="FS1106"/>
          <cell r="FT1106"/>
          <cell r="FU1106"/>
          <cell r="FV1106">
            <v>0</v>
          </cell>
          <cell r="FW1106" t="str">
            <v>#N/D</v>
          </cell>
          <cell r="FX1106"/>
          <cell r="FY1106"/>
          <cell r="FZ1106"/>
          <cell r="GA1106"/>
          <cell r="GB1106"/>
          <cell r="GC1106"/>
        </row>
        <row r="1107">
          <cell r="A1107"/>
          <cell r="B1107"/>
          <cell r="C1107">
            <v>2025</v>
          </cell>
          <cell r="D1107"/>
          <cell r="E1107"/>
          <cell r="F1107"/>
          <cell r="G1107"/>
          <cell r="H1107"/>
          <cell r="I1107"/>
          <cell r="J1107"/>
          <cell r="K1107"/>
          <cell r="L1107"/>
          <cell r="M1107"/>
          <cell r="N1107"/>
          <cell r="O1107"/>
          <cell r="P1107"/>
          <cell r="Q1107"/>
          <cell r="R1107"/>
          <cell r="S1107"/>
          <cell r="T1107"/>
          <cell r="U1107"/>
          <cell r="V1107"/>
          <cell r="W1107"/>
          <cell r="X1107"/>
          <cell r="Y1107"/>
          <cell r="Z1107"/>
          <cell r="AA1107"/>
          <cell r="AB1107"/>
          <cell r="AC1107"/>
          <cell r="AD1107"/>
          <cell r="AE1107"/>
          <cell r="AF1107"/>
          <cell r="AG1107"/>
          <cell r="AH1107"/>
          <cell r="AI1107"/>
          <cell r="AJ1107"/>
          <cell r="AK1107"/>
          <cell r="AL1107"/>
          <cell r="AM1107" t="str">
            <v>#¡VALOR!</v>
          </cell>
          <cell r="AN1107">
            <v>0</v>
          </cell>
          <cell r="AO1107"/>
          <cell r="AP1107"/>
          <cell r="AQ1107"/>
          <cell r="AR1107"/>
          <cell r="AS1107"/>
          <cell r="AT1107"/>
          <cell r="AU1107"/>
          <cell r="AV1107"/>
          <cell r="AW1107"/>
          <cell r="AX1107"/>
          <cell r="AY1107"/>
          <cell r="AZ1107"/>
          <cell r="BA1107"/>
          <cell r="BB1107"/>
          <cell r="BC1107"/>
          <cell r="BD1107"/>
          <cell r="BE1107"/>
          <cell r="BF1107"/>
          <cell r="BG1107"/>
          <cell r="BH1107"/>
          <cell r="BI1107"/>
          <cell r="BJ1107"/>
          <cell r="BK1107"/>
          <cell r="BL1107"/>
          <cell r="BM1107"/>
          <cell r="BN1107"/>
          <cell r="BO1107"/>
          <cell r="BP1107"/>
          <cell r="BQ1107"/>
          <cell r="BR1107"/>
          <cell r="BS1107"/>
          <cell r="BT1107"/>
          <cell r="BU1107"/>
          <cell r="BV1107"/>
          <cell r="BW1107"/>
          <cell r="BX1107"/>
          <cell r="BY1107"/>
          <cell r="BZ1107"/>
          <cell r="CA1107"/>
          <cell r="CB1107"/>
          <cell r="CC1107"/>
          <cell r="CD1107"/>
          <cell r="CE1107"/>
          <cell r="CF1107"/>
          <cell r="CG1107"/>
          <cell r="CH1107"/>
          <cell r="CI1107"/>
          <cell r="CJ1107"/>
          <cell r="CK1107"/>
          <cell r="CL1107"/>
          <cell r="CM1107"/>
          <cell r="CN1107"/>
          <cell r="CO1107"/>
          <cell r="CP1107"/>
          <cell r="CQ1107"/>
          <cell r="CR1107"/>
          <cell r="CS1107"/>
          <cell r="CT1107"/>
          <cell r="CU1107"/>
          <cell r="CV1107"/>
          <cell r="CW1107"/>
          <cell r="CX1107"/>
          <cell r="CY1107"/>
          <cell r="CZ1107"/>
          <cell r="DA1107"/>
          <cell r="DB1107"/>
          <cell r="DC1107"/>
          <cell r="DD1107"/>
          <cell r="DE1107"/>
          <cell r="DF1107"/>
          <cell r="DG1107"/>
          <cell r="DH1107"/>
          <cell r="DI1107"/>
          <cell r="DJ1107"/>
          <cell r="DK1107"/>
          <cell r="DL1107"/>
          <cell r="DM1107"/>
          <cell r="DN1107"/>
          <cell r="DO1107"/>
          <cell r="DP1107"/>
          <cell r="DQ1107"/>
          <cell r="DR1107"/>
          <cell r="DS1107"/>
          <cell r="DT1107"/>
          <cell r="DU1107"/>
          <cell r="DV1107"/>
          <cell r="DW1107"/>
          <cell r="DX1107"/>
          <cell r="DY1107"/>
          <cell r="DZ1107"/>
          <cell r="EA1107"/>
          <cell r="EB1107"/>
          <cell r="EC1107"/>
          <cell r="ED1107"/>
          <cell r="EE1107"/>
          <cell r="EF1107"/>
          <cell r="EG1107"/>
          <cell r="EH1107"/>
          <cell r="EI1107"/>
          <cell r="EJ1107"/>
          <cell r="EK1107"/>
          <cell r="EL1107"/>
          <cell r="EM1107"/>
          <cell r="EN1107"/>
          <cell r="EO1107"/>
          <cell r="EP1107"/>
          <cell r="EQ1107"/>
          <cell r="ER1107"/>
          <cell r="ES1107"/>
          <cell r="ET1107"/>
          <cell r="EU1107" t="str">
            <v>$ -</v>
          </cell>
          <cell r="EV1107"/>
          <cell r="EW1107"/>
          <cell r="EX1107"/>
          <cell r="EY1107"/>
          <cell r="EZ1107"/>
          <cell r="FA1107"/>
          <cell r="FB1107">
            <v>0</v>
          </cell>
          <cell r="FC1107" t="str">
            <v>#¡VALOR!</v>
          </cell>
          <cell r="FD1107">
            <v>0</v>
          </cell>
          <cell r="FE1107" t="str">
            <v>$ 0</v>
          </cell>
          <cell r="FF1107" t="str">
            <v>#¡VALOR!</v>
          </cell>
          <cell r="FG1107" t="str">
            <v>#¡VALOR!</v>
          </cell>
          <cell r="FH1107"/>
          <cell r="FI1107"/>
          <cell r="FJ1107" t="str">
            <v>#N/D</v>
          </cell>
          <cell r="FK1107" t="str">
            <v>#N/D</v>
          </cell>
          <cell r="FL1107" t="str">
            <v>$1.107</v>
          </cell>
          <cell r="FM1107" t="str">
            <v>#N/D</v>
          </cell>
          <cell r="FN1107" t="str">
            <v>#N/D</v>
          </cell>
          <cell r="FO1107" t="str">
            <v>#N/D</v>
          </cell>
          <cell r="FP1107" t="str">
            <v>#N/D</v>
          </cell>
          <cell r="FQ1107" t="str">
            <v>#¡REF!</v>
          </cell>
          <cell r="FR1107" t="str">
            <v>#N/D</v>
          </cell>
          <cell r="FS1107"/>
          <cell r="FT1107"/>
          <cell r="FU1107"/>
          <cell r="FV1107">
            <v>0</v>
          </cell>
          <cell r="FW1107" t="str">
            <v>#N/D</v>
          </cell>
          <cell r="FX1107"/>
          <cell r="FY1107"/>
          <cell r="FZ1107"/>
          <cell r="GA1107"/>
          <cell r="GB1107"/>
          <cell r="GC1107"/>
        </row>
        <row r="1108">
          <cell r="A1108"/>
          <cell r="B1108"/>
          <cell r="C1108">
            <v>2025</v>
          </cell>
          <cell r="D1108"/>
          <cell r="E1108"/>
          <cell r="F1108"/>
          <cell r="G1108"/>
          <cell r="H1108"/>
          <cell r="I1108"/>
          <cell r="J1108"/>
          <cell r="K1108"/>
          <cell r="L1108"/>
          <cell r="M1108"/>
          <cell r="N1108"/>
          <cell r="O1108"/>
          <cell r="P1108"/>
          <cell r="Q1108"/>
          <cell r="R1108"/>
          <cell r="S1108"/>
          <cell r="T1108"/>
          <cell r="U1108"/>
          <cell r="V1108"/>
          <cell r="W1108"/>
          <cell r="X1108"/>
          <cell r="Y1108"/>
          <cell r="Z1108"/>
          <cell r="AA1108"/>
          <cell r="AB1108"/>
          <cell r="AC1108"/>
          <cell r="AD1108"/>
          <cell r="AE1108"/>
          <cell r="AF1108"/>
          <cell r="AG1108"/>
          <cell r="AH1108"/>
          <cell r="AI1108"/>
          <cell r="AJ1108"/>
          <cell r="AK1108"/>
          <cell r="AL1108"/>
          <cell r="AM1108" t="str">
            <v>#¡VALOR!</v>
          </cell>
          <cell r="AN1108">
            <v>0</v>
          </cell>
          <cell r="AO1108"/>
          <cell r="AP1108"/>
          <cell r="AQ1108"/>
          <cell r="AR1108"/>
          <cell r="AS1108"/>
          <cell r="AT1108"/>
          <cell r="AU1108"/>
          <cell r="AV1108"/>
          <cell r="AW1108"/>
          <cell r="AX1108"/>
          <cell r="AY1108"/>
          <cell r="AZ1108"/>
          <cell r="BA1108"/>
          <cell r="BB1108"/>
          <cell r="BC1108"/>
          <cell r="BD1108"/>
          <cell r="BE1108"/>
          <cell r="BF1108"/>
          <cell r="BG1108"/>
          <cell r="BH1108"/>
          <cell r="BI1108"/>
          <cell r="BJ1108"/>
          <cell r="BK1108"/>
          <cell r="BL1108"/>
          <cell r="BM1108"/>
          <cell r="BN1108"/>
          <cell r="BO1108"/>
          <cell r="BP1108"/>
          <cell r="BQ1108"/>
          <cell r="BR1108"/>
          <cell r="BS1108"/>
          <cell r="BT1108"/>
          <cell r="BU1108"/>
          <cell r="BV1108"/>
          <cell r="BW1108"/>
          <cell r="BX1108"/>
          <cell r="BY1108"/>
          <cell r="BZ1108"/>
          <cell r="CA1108"/>
          <cell r="CB1108"/>
          <cell r="CC1108"/>
          <cell r="CD1108"/>
          <cell r="CE1108"/>
          <cell r="CF1108"/>
          <cell r="CG1108"/>
          <cell r="CH1108"/>
          <cell r="CI1108"/>
          <cell r="CJ1108"/>
          <cell r="CK1108"/>
          <cell r="CL1108"/>
          <cell r="CM1108"/>
          <cell r="CN1108"/>
          <cell r="CO1108"/>
          <cell r="CP1108"/>
          <cell r="CQ1108"/>
          <cell r="CR1108"/>
          <cell r="CS1108"/>
          <cell r="CT1108"/>
          <cell r="CU1108"/>
          <cell r="CV1108"/>
          <cell r="CW1108"/>
          <cell r="CX1108"/>
          <cell r="CY1108"/>
          <cell r="CZ1108"/>
          <cell r="DA1108"/>
          <cell r="DB1108"/>
          <cell r="DC1108"/>
          <cell r="DD1108"/>
          <cell r="DE1108"/>
          <cell r="DF1108"/>
          <cell r="DG1108"/>
          <cell r="DH1108"/>
          <cell r="DI1108"/>
          <cell r="DJ1108"/>
          <cell r="DK1108"/>
          <cell r="DL1108"/>
          <cell r="DM1108"/>
          <cell r="DN1108"/>
          <cell r="DO1108"/>
          <cell r="DP1108"/>
          <cell r="DQ1108"/>
          <cell r="DR1108"/>
          <cell r="DS1108"/>
          <cell r="DT1108"/>
          <cell r="DU1108"/>
          <cell r="DV1108"/>
          <cell r="DW1108"/>
          <cell r="DX1108"/>
          <cell r="DY1108"/>
          <cell r="DZ1108"/>
          <cell r="EA1108"/>
          <cell r="EB1108"/>
          <cell r="EC1108"/>
          <cell r="ED1108"/>
          <cell r="EE1108"/>
          <cell r="EF1108"/>
          <cell r="EG1108"/>
          <cell r="EH1108"/>
          <cell r="EI1108"/>
          <cell r="EJ1108"/>
          <cell r="EK1108"/>
          <cell r="EL1108"/>
          <cell r="EM1108"/>
          <cell r="EN1108"/>
          <cell r="EO1108"/>
          <cell r="EP1108"/>
          <cell r="EQ1108"/>
          <cell r="ER1108"/>
          <cell r="ES1108"/>
          <cell r="ET1108"/>
          <cell r="EU1108" t="str">
            <v>$ -</v>
          </cell>
          <cell r="EV1108"/>
          <cell r="EW1108"/>
          <cell r="EX1108"/>
          <cell r="EY1108"/>
          <cell r="EZ1108"/>
          <cell r="FA1108"/>
          <cell r="FB1108">
            <v>0</v>
          </cell>
          <cell r="FC1108" t="str">
            <v>#¡VALOR!</v>
          </cell>
          <cell r="FD1108">
            <v>0</v>
          </cell>
          <cell r="FE1108" t="str">
            <v>$ 0</v>
          </cell>
          <cell r="FF1108" t="str">
            <v>#¡VALOR!</v>
          </cell>
          <cell r="FG1108" t="str">
            <v>#¡VALOR!</v>
          </cell>
          <cell r="FH1108"/>
          <cell r="FI1108"/>
          <cell r="FJ1108" t="str">
            <v>#N/D</v>
          </cell>
          <cell r="FK1108" t="str">
            <v>#N/D</v>
          </cell>
          <cell r="FL1108" t="str">
            <v>$1.108</v>
          </cell>
          <cell r="FM1108" t="str">
            <v>#N/D</v>
          </cell>
          <cell r="FN1108" t="str">
            <v>#N/D</v>
          </cell>
          <cell r="FO1108" t="str">
            <v>#N/D</v>
          </cell>
          <cell r="FP1108" t="str">
            <v>#N/D</v>
          </cell>
          <cell r="FQ1108" t="str">
            <v>#¡REF!</v>
          </cell>
          <cell r="FR1108" t="str">
            <v>#N/D</v>
          </cell>
          <cell r="FS1108"/>
          <cell r="FT1108"/>
          <cell r="FU1108"/>
          <cell r="FV1108">
            <v>0</v>
          </cell>
          <cell r="FW1108" t="str">
            <v>#N/D</v>
          </cell>
          <cell r="FX1108"/>
          <cell r="FY1108"/>
          <cell r="FZ1108"/>
          <cell r="GA1108"/>
          <cell r="GB1108"/>
          <cell r="GC1108"/>
        </row>
        <row r="1109">
          <cell r="A1109"/>
          <cell r="B1109"/>
          <cell r="C1109">
            <v>2025</v>
          </cell>
          <cell r="D1109"/>
          <cell r="E1109"/>
          <cell r="F1109"/>
          <cell r="G1109"/>
          <cell r="H1109"/>
          <cell r="I1109"/>
          <cell r="J1109"/>
          <cell r="K1109"/>
          <cell r="L1109"/>
          <cell r="M1109"/>
          <cell r="N1109"/>
          <cell r="O1109"/>
          <cell r="P1109"/>
          <cell r="Q1109"/>
          <cell r="R1109"/>
          <cell r="S1109"/>
          <cell r="T1109"/>
          <cell r="U1109"/>
          <cell r="V1109"/>
          <cell r="W1109"/>
          <cell r="X1109"/>
          <cell r="Y1109"/>
          <cell r="Z1109"/>
          <cell r="AA1109"/>
          <cell r="AB1109"/>
          <cell r="AC1109"/>
          <cell r="AD1109"/>
          <cell r="AE1109"/>
          <cell r="AF1109"/>
          <cell r="AG1109"/>
          <cell r="AH1109"/>
          <cell r="AI1109"/>
          <cell r="AJ1109"/>
          <cell r="AK1109"/>
          <cell r="AL1109"/>
          <cell r="AM1109" t="str">
            <v>#¡VALOR!</v>
          </cell>
          <cell r="AN1109">
            <v>0</v>
          </cell>
          <cell r="AO1109"/>
          <cell r="AP1109"/>
          <cell r="AQ1109"/>
          <cell r="AR1109"/>
          <cell r="AS1109"/>
          <cell r="AT1109"/>
          <cell r="AU1109"/>
          <cell r="AV1109"/>
          <cell r="AW1109"/>
          <cell r="AX1109"/>
          <cell r="AY1109"/>
          <cell r="AZ1109"/>
          <cell r="BA1109"/>
          <cell r="BB1109"/>
          <cell r="BC1109"/>
          <cell r="BD1109"/>
          <cell r="BE1109"/>
          <cell r="BF1109"/>
          <cell r="BG1109"/>
          <cell r="BH1109"/>
          <cell r="BI1109"/>
          <cell r="BJ1109"/>
          <cell r="BK1109"/>
          <cell r="BL1109"/>
          <cell r="BM1109"/>
          <cell r="BN1109"/>
          <cell r="BO1109"/>
          <cell r="BP1109"/>
          <cell r="BQ1109"/>
          <cell r="BR1109"/>
          <cell r="BS1109"/>
          <cell r="BT1109"/>
          <cell r="BU1109"/>
          <cell r="BV1109"/>
          <cell r="BW1109"/>
          <cell r="BX1109"/>
          <cell r="BY1109"/>
          <cell r="BZ1109"/>
          <cell r="CA1109"/>
          <cell r="CB1109"/>
          <cell r="CC1109"/>
          <cell r="CD1109"/>
          <cell r="CE1109"/>
          <cell r="CF1109"/>
          <cell r="CG1109"/>
          <cell r="CH1109"/>
          <cell r="CI1109"/>
          <cell r="CJ1109"/>
          <cell r="CK1109"/>
          <cell r="CL1109"/>
          <cell r="CM1109"/>
          <cell r="CN1109"/>
          <cell r="CO1109"/>
          <cell r="CP1109"/>
          <cell r="CQ1109"/>
          <cell r="CR1109"/>
          <cell r="CS1109"/>
          <cell r="CT1109"/>
          <cell r="CU1109"/>
          <cell r="CV1109"/>
          <cell r="CW1109"/>
          <cell r="CX1109"/>
          <cell r="CY1109"/>
          <cell r="CZ1109"/>
          <cell r="DA1109"/>
          <cell r="DB1109"/>
          <cell r="DC1109"/>
          <cell r="DD1109"/>
          <cell r="DE1109"/>
          <cell r="DF1109"/>
          <cell r="DG1109"/>
          <cell r="DH1109"/>
          <cell r="DI1109"/>
          <cell r="DJ1109"/>
          <cell r="DK1109"/>
          <cell r="DL1109"/>
          <cell r="DM1109"/>
          <cell r="DN1109"/>
          <cell r="DO1109"/>
          <cell r="DP1109"/>
          <cell r="DQ1109"/>
          <cell r="DR1109"/>
          <cell r="DS1109"/>
          <cell r="DT1109"/>
          <cell r="DU1109"/>
          <cell r="DV1109"/>
          <cell r="DW1109"/>
          <cell r="DX1109"/>
          <cell r="DY1109"/>
          <cell r="DZ1109"/>
          <cell r="EA1109"/>
          <cell r="EB1109"/>
          <cell r="EC1109"/>
          <cell r="ED1109"/>
          <cell r="EE1109"/>
          <cell r="EF1109"/>
          <cell r="EG1109"/>
          <cell r="EH1109"/>
          <cell r="EI1109"/>
          <cell r="EJ1109"/>
          <cell r="EK1109"/>
          <cell r="EL1109"/>
          <cell r="EM1109"/>
          <cell r="EN1109"/>
          <cell r="EO1109"/>
          <cell r="EP1109"/>
          <cell r="EQ1109"/>
          <cell r="ER1109"/>
          <cell r="ES1109"/>
          <cell r="ET1109"/>
          <cell r="EU1109" t="str">
            <v>$ -</v>
          </cell>
          <cell r="EV1109"/>
          <cell r="EW1109"/>
          <cell r="EX1109"/>
          <cell r="EY1109"/>
          <cell r="EZ1109"/>
          <cell r="FA1109"/>
          <cell r="FB1109">
            <v>0</v>
          </cell>
          <cell r="FC1109" t="str">
            <v>#¡VALOR!</v>
          </cell>
          <cell r="FD1109">
            <v>0</v>
          </cell>
          <cell r="FE1109" t="str">
            <v>$ 0</v>
          </cell>
          <cell r="FF1109" t="str">
            <v>#¡VALOR!</v>
          </cell>
          <cell r="FG1109" t="str">
            <v>#¡VALOR!</v>
          </cell>
          <cell r="FH1109"/>
          <cell r="FI1109"/>
          <cell r="FJ1109" t="str">
            <v>#N/D</v>
          </cell>
          <cell r="FK1109" t="str">
            <v>#N/D</v>
          </cell>
          <cell r="FL1109" t="str">
            <v>$1.109</v>
          </cell>
          <cell r="FM1109" t="str">
            <v>#N/D</v>
          </cell>
          <cell r="FN1109" t="str">
            <v>#N/D</v>
          </cell>
          <cell r="FO1109" t="str">
            <v>#N/D</v>
          </cell>
          <cell r="FP1109" t="str">
            <v>#N/D</v>
          </cell>
          <cell r="FQ1109" t="str">
            <v>#¡REF!</v>
          </cell>
          <cell r="FR1109" t="str">
            <v>#N/D</v>
          </cell>
          <cell r="FS1109"/>
          <cell r="FT1109"/>
          <cell r="FU1109"/>
          <cell r="FV1109">
            <v>0</v>
          </cell>
          <cell r="FW1109" t="str">
            <v>#N/D</v>
          </cell>
          <cell r="FX1109"/>
          <cell r="FY1109"/>
          <cell r="FZ1109"/>
          <cell r="GA1109"/>
          <cell r="GB1109"/>
          <cell r="GC1109"/>
        </row>
        <row r="1110">
          <cell r="A1110"/>
          <cell r="B1110"/>
          <cell r="C1110">
            <v>2025</v>
          </cell>
          <cell r="D1110"/>
          <cell r="E1110"/>
          <cell r="F1110"/>
          <cell r="G1110"/>
          <cell r="H1110"/>
          <cell r="I1110"/>
          <cell r="J1110"/>
          <cell r="K1110"/>
          <cell r="L1110"/>
          <cell r="M1110"/>
          <cell r="N1110"/>
          <cell r="O1110"/>
          <cell r="P1110"/>
          <cell r="Q1110"/>
          <cell r="R1110"/>
          <cell r="S1110"/>
          <cell r="T1110"/>
          <cell r="U1110"/>
          <cell r="V1110"/>
          <cell r="W1110"/>
          <cell r="X1110"/>
          <cell r="Y1110"/>
          <cell r="Z1110"/>
          <cell r="AA1110"/>
          <cell r="AB1110"/>
          <cell r="AC1110"/>
          <cell r="AD1110"/>
          <cell r="AE1110"/>
          <cell r="AF1110"/>
          <cell r="AG1110"/>
          <cell r="AH1110"/>
          <cell r="AI1110"/>
          <cell r="AJ1110"/>
          <cell r="AK1110"/>
          <cell r="AL1110"/>
          <cell r="AM1110" t="str">
            <v>#¡VALOR!</v>
          </cell>
          <cell r="AN1110">
            <v>0</v>
          </cell>
          <cell r="AO1110"/>
          <cell r="AP1110"/>
          <cell r="AQ1110"/>
          <cell r="AR1110"/>
          <cell r="AS1110"/>
          <cell r="AT1110"/>
          <cell r="AU1110"/>
          <cell r="AV1110"/>
          <cell r="AW1110"/>
          <cell r="AX1110"/>
          <cell r="AY1110"/>
          <cell r="AZ1110"/>
          <cell r="BA1110"/>
          <cell r="BB1110"/>
          <cell r="BC1110"/>
          <cell r="BD1110"/>
          <cell r="BE1110"/>
          <cell r="BF1110"/>
          <cell r="BG1110"/>
          <cell r="BH1110"/>
          <cell r="BI1110"/>
          <cell r="BJ1110"/>
          <cell r="BK1110"/>
          <cell r="BL1110"/>
          <cell r="BM1110"/>
          <cell r="BN1110"/>
          <cell r="BO1110"/>
          <cell r="BP1110"/>
          <cell r="BQ1110"/>
          <cell r="BR1110"/>
          <cell r="BS1110"/>
          <cell r="BT1110"/>
          <cell r="BU1110"/>
          <cell r="BV1110"/>
          <cell r="BW1110"/>
          <cell r="BX1110"/>
          <cell r="BY1110"/>
          <cell r="BZ1110"/>
          <cell r="CA1110"/>
          <cell r="CB1110"/>
          <cell r="CC1110"/>
          <cell r="CD1110"/>
          <cell r="CE1110"/>
          <cell r="CF1110"/>
          <cell r="CG1110"/>
          <cell r="CH1110"/>
          <cell r="CI1110"/>
          <cell r="CJ1110"/>
          <cell r="CK1110"/>
          <cell r="CL1110"/>
          <cell r="CM1110"/>
          <cell r="CN1110"/>
          <cell r="CO1110"/>
          <cell r="CP1110"/>
          <cell r="CQ1110"/>
          <cell r="CR1110"/>
          <cell r="CS1110"/>
          <cell r="CT1110"/>
          <cell r="CU1110"/>
          <cell r="CV1110"/>
          <cell r="CW1110"/>
          <cell r="CX1110"/>
          <cell r="CY1110"/>
          <cell r="CZ1110"/>
          <cell r="DA1110"/>
          <cell r="DB1110"/>
          <cell r="DC1110"/>
          <cell r="DD1110"/>
          <cell r="DE1110"/>
          <cell r="DF1110"/>
          <cell r="DG1110"/>
          <cell r="DH1110"/>
          <cell r="DI1110"/>
          <cell r="DJ1110"/>
          <cell r="DK1110"/>
          <cell r="DL1110"/>
          <cell r="DM1110"/>
          <cell r="DN1110"/>
          <cell r="DO1110"/>
          <cell r="DP1110"/>
          <cell r="DQ1110"/>
          <cell r="DR1110"/>
          <cell r="DS1110"/>
          <cell r="DT1110"/>
          <cell r="DU1110"/>
          <cell r="DV1110"/>
          <cell r="DW1110"/>
          <cell r="DX1110"/>
          <cell r="DY1110"/>
          <cell r="DZ1110"/>
          <cell r="EA1110"/>
          <cell r="EB1110"/>
          <cell r="EC1110"/>
          <cell r="ED1110"/>
          <cell r="EE1110"/>
          <cell r="EF1110"/>
          <cell r="EG1110"/>
          <cell r="EH1110"/>
          <cell r="EI1110"/>
          <cell r="EJ1110"/>
          <cell r="EK1110"/>
          <cell r="EL1110"/>
          <cell r="EM1110"/>
          <cell r="EN1110"/>
          <cell r="EO1110"/>
          <cell r="EP1110"/>
          <cell r="EQ1110"/>
          <cell r="ER1110"/>
          <cell r="ES1110"/>
          <cell r="ET1110"/>
          <cell r="EU1110" t="str">
            <v>$ -</v>
          </cell>
          <cell r="EV1110"/>
          <cell r="EW1110"/>
          <cell r="EX1110"/>
          <cell r="EY1110"/>
          <cell r="EZ1110"/>
          <cell r="FA1110"/>
          <cell r="FB1110">
            <v>0</v>
          </cell>
          <cell r="FC1110" t="str">
            <v>#¡VALOR!</v>
          </cell>
          <cell r="FD1110">
            <v>0</v>
          </cell>
          <cell r="FE1110" t="str">
            <v>$ 0</v>
          </cell>
          <cell r="FF1110" t="str">
            <v>#¡VALOR!</v>
          </cell>
          <cell r="FG1110" t="str">
            <v>#¡VALOR!</v>
          </cell>
          <cell r="FH1110"/>
          <cell r="FI1110"/>
          <cell r="FJ1110" t="str">
            <v>#N/D</v>
          </cell>
          <cell r="FK1110" t="str">
            <v>#N/D</v>
          </cell>
          <cell r="FL1110" t="str">
            <v>$1.110</v>
          </cell>
          <cell r="FM1110" t="str">
            <v>#N/D</v>
          </cell>
          <cell r="FN1110" t="str">
            <v>#N/D</v>
          </cell>
          <cell r="FO1110" t="str">
            <v>#N/D</v>
          </cell>
          <cell r="FP1110" t="str">
            <v>#N/D</v>
          </cell>
          <cell r="FQ1110" t="str">
            <v>#¡REF!</v>
          </cell>
          <cell r="FR1110" t="str">
            <v>#N/D</v>
          </cell>
          <cell r="FS1110"/>
          <cell r="FT1110"/>
          <cell r="FU1110"/>
          <cell r="FV1110">
            <v>0</v>
          </cell>
          <cell r="FW1110" t="str">
            <v>#N/D</v>
          </cell>
          <cell r="FX1110"/>
          <cell r="FY1110"/>
          <cell r="FZ1110"/>
          <cell r="GA1110"/>
          <cell r="GB1110"/>
          <cell r="GC1110"/>
        </row>
        <row r="1111">
          <cell r="A1111"/>
          <cell r="B1111"/>
          <cell r="C1111">
            <v>2025</v>
          </cell>
          <cell r="D1111"/>
          <cell r="E1111"/>
          <cell r="F1111"/>
          <cell r="G1111"/>
          <cell r="H1111"/>
          <cell r="I1111"/>
          <cell r="J1111"/>
          <cell r="K1111"/>
          <cell r="L1111"/>
          <cell r="M1111"/>
          <cell r="N1111"/>
          <cell r="O1111"/>
          <cell r="P1111"/>
          <cell r="Q1111"/>
          <cell r="R1111"/>
          <cell r="S1111"/>
          <cell r="T1111"/>
          <cell r="U1111"/>
          <cell r="V1111"/>
          <cell r="W1111"/>
          <cell r="X1111"/>
          <cell r="Y1111"/>
          <cell r="Z1111"/>
          <cell r="AA1111"/>
          <cell r="AB1111"/>
          <cell r="AC1111"/>
          <cell r="AD1111"/>
          <cell r="AE1111"/>
          <cell r="AF1111"/>
          <cell r="AG1111"/>
          <cell r="AH1111"/>
          <cell r="AI1111"/>
          <cell r="AJ1111"/>
          <cell r="AK1111"/>
          <cell r="AL1111"/>
          <cell r="AM1111" t="str">
            <v>#¡VALOR!</v>
          </cell>
          <cell r="AN1111">
            <v>0</v>
          </cell>
          <cell r="AO1111"/>
          <cell r="AP1111"/>
          <cell r="AQ1111"/>
          <cell r="AR1111"/>
          <cell r="AS1111"/>
          <cell r="AT1111"/>
          <cell r="AU1111"/>
          <cell r="AV1111"/>
          <cell r="AW1111"/>
          <cell r="AX1111"/>
          <cell r="AY1111"/>
          <cell r="AZ1111"/>
          <cell r="BA1111"/>
          <cell r="BB1111"/>
          <cell r="BC1111"/>
          <cell r="BD1111"/>
          <cell r="BE1111"/>
          <cell r="BF1111"/>
          <cell r="BG1111"/>
          <cell r="BH1111"/>
          <cell r="BI1111"/>
          <cell r="BJ1111"/>
          <cell r="BK1111"/>
          <cell r="BL1111"/>
          <cell r="BM1111"/>
          <cell r="BN1111"/>
          <cell r="BO1111"/>
          <cell r="BP1111"/>
          <cell r="BQ1111"/>
          <cell r="BR1111"/>
          <cell r="BS1111"/>
          <cell r="BT1111"/>
          <cell r="BU1111"/>
          <cell r="BV1111"/>
          <cell r="BW1111"/>
          <cell r="BX1111"/>
          <cell r="BY1111"/>
          <cell r="BZ1111"/>
          <cell r="CA1111"/>
          <cell r="CB1111"/>
          <cell r="CC1111"/>
          <cell r="CD1111"/>
          <cell r="CE1111"/>
          <cell r="CF1111"/>
          <cell r="CG1111"/>
          <cell r="CH1111"/>
          <cell r="CI1111"/>
          <cell r="CJ1111"/>
          <cell r="CK1111"/>
          <cell r="CL1111"/>
          <cell r="CM1111"/>
          <cell r="CN1111"/>
          <cell r="CO1111"/>
          <cell r="CP1111"/>
          <cell r="CQ1111"/>
          <cell r="CR1111"/>
          <cell r="CS1111"/>
          <cell r="CT1111"/>
          <cell r="CU1111"/>
          <cell r="CV1111"/>
          <cell r="CW1111"/>
          <cell r="CX1111"/>
          <cell r="CY1111"/>
          <cell r="CZ1111"/>
          <cell r="DA1111"/>
          <cell r="DB1111"/>
          <cell r="DC1111"/>
          <cell r="DD1111"/>
          <cell r="DE1111"/>
          <cell r="DF1111"/>
          <cell r="DG1111"/>
          <cell r="DH1111"/>
          <cell r="DI1111"/>
          <cell r="DJ1111"/>
          <cell r="DK1111"/>
          <cell r="DL1111"/>
          <cell r="DM1111"/>
          <cell r="DN1111"/>
          <cell r="DO1111"/>
          <cell r="DP1111"/>
          <cell r="DQ1111"/>
          <cell r="DR1111"/>
          <cell r="DS1111"/>
          <cell r="DT1111"/>
          <cell r="DU1111"/>
          <cell r="DV1111"/>
          <cell r="DW1111"/>
          <cell r="DX1111"/>
          <cell r="DY1111"/>
          <cell r="DZ1111"/>
          <cell r="EA1111"/>
          <cell r="EB1111"/>
          <cell r="EC1111"/>
          <cell r="ED1111"/>
          <cell r="EE1111"/>
          <cell r="EF1111"/>
          <cell r="EG1111"/>
          <cell r="EH1111"/>
          <cell r="EI1111"/>
          <cell r="EJ1111"/>
          <cell r="EK1111"/>
          <cell r="EL1111"/>
          <cell r="EM1111"/>
          <cell r="EN1111"/>
          <cell r="EO1111"/>
          <cell r="EP1111"/>
          <cell r="EQ1111"/>
          <cell r="ER1111"/>
          <cell r="ES1111"/>
          <cell r="ET1111"/>
          <cell r="EU1111" t="str">
            <v>$ -</v>
          </cell>
          <cell r="EV1111"/>
          <cell r="EW1111"/>
          <cell r="EX1111"/>
          <cell r="EY1111"/>
          <cell r="EZ1111"/>
          <cell r="FA1111"/>
          <cell r="FB1111">
            <v>0</v>
          </cell>
          <cell r="FC1111" t="str">
            <v>#¡VALOR!</v>
          </cell>
          <cell r="FD1111">
            <v>0</v>
          </cell>
          <cell r="FE1111" t="str">
            <v>$ 0</v>
          </cell>
          <cell r="FF1111" t="str">
            <v>#¡VALOR!</v>
          </cell>
          <cell r="FG1111" t="str">
            <v>#¡VALOR!</v>
          </cell>
          <cell r="FH1111"/>
          <cell r="FI1111"/>
          <cell r="FJ1111" t="str">
            <v>#N/D</v>
          </cell>
          <cell r="FK1111" t="str">
            <v>#N/D</v>
          </cell>
          <cell r="FL1111" t="str">
            <v>$1.111</v>
          </cell>
          <cell r="FM1111" t="str">
            <v>#N/D</v>
          </cell>
          <cell r="FN1111" t="str">
            <v>#N/D</v>
          </cell>
          <cell r="FO1111" t="str">
            <v>#N/D</v>
          </cell>
          <cell r="FP1111" t="str">
            <v>#N/D</v>
          </cell>
          <cell r="FQ1111" t="str">
            <v>#¡REF!</v>
          </cell>
          <cell r="FR1111" t="str">
            <v>#N/D</v>
          </cell>
          <cell r="FS1111"/>
          <cell r="FT1111"/>
          <cell r="FU1111"/>
          <cell r="FV1111">
            <v>0</v>
          </cell>
          <cell r="FW1111" t="str">
            <v>#N/D</v>
          </cell>
          <cell r="FX1111"/>
          <cell r="FY1111"/>
          <cell r="FZ1111"/>
          <cell r="GA1111"/>
          <cell r="GB1111"/>
          <cell r="GC1111"/>
        </row>
        <row r="1112">
          <cell r="A1112"/>
          <cell r="B1112"/>
          <cell r="C1112">
            <v>2025</v>
          </cell>
          <cell r="D1112"/>
          <cell r="E1112"/>
          <cell r="F1112"/>
          <cell r="G1112"/>
          <cell r="H1112"/>
          <cell r="I1112"/>
          <cell r="J1112"/>
          <cell r="K1112"/>
          <cell r="L1112"/>
          <cell r="M1112"/>
          <cell r="N1112"/>
          <cell r="O1112"/>
          <cell r="P1112"/>
          <cell r="Q1112"/>
          <cell r="R1112"/>
          <cell r="S1112"/>
          <cell r="T1112"/>
          <cell r="U1112"/>
          <cell r="V1112"/>
          <cell r="W1112"/>
          <cell r="X1112"/>
          <cell r="Y1112"/>
          <cell r="Z1112"/>
          <cell r="AA1112"/>
          <cell r="AB1112"/>
          <cell r="AC1112"/>
          <cell r="AD1112"/>
          <cell r="AE1112"/>
          <cell r="AF1112"/>
          <cell r="AG1112"/>
          <cell r="AH1112"/>
          <cell r="AI1112"/>
          <cell r="AJ1112"/>
          <cell r="AK1112"/>
          <cell r="AL1112"/>
          <cell r="AM1112" t="str">
            <v>#¡VALOR!</v>
          </cell>
          <cell r="AN1112">
            <v>0</v>
          </cell>
          <cell r="AO1112"/>
          <cell r="AP1112"/>
          <cell r="AQ1112"/>
          <cell r="AR1112"/>
          <cell r="AS1112"/>
          <cell r="AT1112"/>
          <cell r="AU1112"/>
          <cell r="AV1112"/>
          <cell r="AW1112"/>
          <cell r="AX1112"/>
          <cell r="AY1112"/>
          <cell r="AZ1112"/>
          <cell r="BA1112"/>
          <cell r="BB1112"/>
          <cell r="BC1112"/>
          <cell r="BD1112"/>
          <cell r="BE1112"/>
          <cell r="BF1112"/>
          <cell r="BG1112"/>
          <cell r="BH1112"/>
          <cell r="BI1112"/>
          <cell r="BJ1112"/>
          <cell r="BK1112"/>
          <cell r="BL1112"/>
          <cell r="BM1112"/>
          <cell r="BN1112"/>
          <cell r="BO1112"/>
          <cell r="BP1112"/>
          <cell r="BQ1112"/>
          <cell r="BR1112"/>
          <cell r="BS1112"/>
          <cell r="BT1112"/>
          <cell r="BU1112"/>
          <cell r="BV1112"/>
          <cell r="BW1112"/>
          <cell r="BX1112"/>
          <cell r="BY1112"/>
          <cell r="BZ1112"/>
          <cell r="CA1112"/>
          <cell r="CB1112"/>
          <cell r="CC1112"/>
          <cell r="CD1112"/>
          <cell r="CE1112"/>
          <cell r="CF1112"/>
          <cell r="CG1112"/>
          <cell r="CH1112"/>
          <cell r="CI1112"/>
          <cell r="CJ1112"/>
          <cell r="CK1112"/>
          <cell r="CL1112"/>
          <cell r="CM1112"/>
          <cell r="CN1112"/>
          <cell r="CO1112"/>
          <cell r="CP1112"/>
          <cell r="CQ1112"/>
          <cell r="CR1112"/>
          <cell r="CS1112"/>
          <cell r="CT1112"/>
          <cell r="CU1112"/>
          <cell r="CV1112"/>
          <cell r="CW1112"/>
          <cell r="CX1112"/>
          <cell r="CY1112"/>
          <cell r="CZ1112"/>
          <cell r="DA1112"/>
          <cell r="DB1112"/>
          <cell r="DC1112"/>
          <cell r="DD1112"/>
          <cell r="DE1112"/>
          <cell r="DF1112"/>
          <cell r="DG1112"/>
          <cell r="DH1112"/>
          <cell r="DI1112"/>
          <cell r="DJ1112"/>
          <cell r="DK1112"/>
          <cell r="DL1112"/>
          <cell r="DM1112"/>
          <cell r="DN1112"/>
          <cell r="DO1112"/>
          <cell r="DP1112"/>
          <cell r="DQ1112"/>
          <cell r="DR1112"/>
          <cell r="DS1112"/>
          <cell r="DT1112"/>
          <cell r="DU1112"/>
          <cell r="DV1112"/>
          <cell r="DW1112"/>
          <cell r="DX1112"/>
          <cell r="DY1112"/>
          <cell r="DZ1112"/>
          <cell r="EA1112"/>
          <cell r="EB1112"/>
          <cell r="EC1112"/>
          <cell r="ED1112"/>
          <cell r="EE1112"/>
          <cell r="EF1112"/>
          <cell r="EG1112"/>
          <cell r="EH1112"/>
          <cell r="EI1112"/>
          <cell r="EJ1112"/>
          <cell r="EK1112"/>
          <cell r="EL1112"/>
          <cell r="EM1112"/>
          <cell r="EN1112"/>
          <cell r="EO1112"/>
          <cell r="EP1112"/>
          <cell r="EQ1112"/>
          <cell r="ER1112"/>
          <cell r="ES1112"/>
          <cell r="ET1112"/>
          <cell r="EU1112" t="str">
            <v>$ -</v>
          </cell>
          <cell r="EV1112"/>
          <cell r="EW1112"/>
          <cell r="EX1112"/>
          <cell r="EY1112"/>
          <cell r="EZ1112"/>
          <cell r="FA1112"/>
          <cell r="FB1112">
            <v>0</v>
          </cell>
          <cell r="FC1112" t="str">
            <v>#¡VALOR!</v>
          </cell>
          <cell r="FD1112">
            <v>0</v>
          </cell>
          <cell r="FE1112" t="str">
            <v>$ 0</v>
          </cell>
          <cell r="FF1112" t="str">
            <v>#¡VALOR!</v>
          </cell>
          <cell r="FG1112" t="str">
            <v>#¡VALOR!</v>
          </cell>
          <cell r="FH1112"/>
          <cell r="FI1112"/>
          <cell r="FJ1112" t="str">
            <v>#N/D</v>
          </cell>
          <cell r="FK1112" t="str">
            <v>#N/D</v>
          </cell>
          <cell r="FL1112" t="str">
            <v>$1.112</v>
          </cell>
          <cell r="FM1112" t="str">
            <v>#N/D</v>
          </cell>
          <cell r="FN1112" t="str">
            <v>#N/D</v>
          </cell>
          <cell r="FO1112" t="str">
            <v>#N/D</v>
          </cell>
          <cell r="FP1112" t="str">
            <v>#N/D</v>
          </cell>
          <cell r="FQ1112" t="str">
            <v>#¡REF!</v>
          </cell>
          <cell r="FR1112" t="str">
            <v>#N/D</v>
          </cell>
          <cell r="FS1112"/>
          <cell r="FT1112"/>
          <cell r="FU1112"/>
          <cell r="FV1112">
            <v>0</v>
          </cell>
          <cell r="FW1112" t="str">
            <v>#N/D</v>
          </cell>
          <cell r="FX1112"/>
          <cell r="FY1112"/>
          <cell r="FZ1112"/>
          <cell r="GA1112"/>
          <cell r="GB1112"/>
          <cell r="GC1112"/>
        </row>
        <row r="1113">
          <cell r="A1113"/>
          <cell r="B1113"/>
          <cell r="C1113">
            <v>2025</v>
          </cell>
          <cell r="D1113"/>
          <cell r="E1113"/>
          <cell r="F1113"/>
          <cell r="G1113"/>
          <cell r="H1113"/>
          <cell r="I1113"/>
          <cell r="J1113"/>
          <cell r="K1113"/>
          <cell r="L1113"/>
          <cell r="M1113"/>
          <cell r="N1113"/>
          <cell r="O1113"/>
          <cell r="P1113"/>
          <cell r="Q1113"/>
          <cell r="R1113"/>
          <cell r="S1113"/>
          <cell r="T1113"/>
          <cell r="U1113"/>
          <cell r="V1113"/>
          <cell r="W1113"/>
          <cell r="X1113"/>
          <cell r="Y1113"/>
          <cell r="Z1113"/>
          <cell r="AA1113"/>
          <cell r="AB1113"/>
          <cell r="AC1113"/>
          <cell r="AD1113"/>
          <cell r="AE1113"/>
          <cell r="AF1113"/>
          <cell r="AG1113"/>
          <cell r="AH1113"/>
          <cell r="AI1113"/>
          <cell r="AJ1113"/>
          <cell r="AK1113"/>
          <cell r="AL1113"/>
          <cell r="AM1113" t="str">
            <v>#¡VALOR!</v>
          </cell>
          <cell r="AN1113">
            <v>0</v>
          </cell>
          <cell r="AO1113"/>
          <cell r="AP1113"/>
          <cell r="AQ1113"/>
          <cell r="AR1113"/>
          <cell r="AS1113"/>
          <cell r="AT1113"/>
          <cell r="AU1113"/>
          <cell r="AV1113"/>
          <cell r="AW1113"/>
          <cell r="AX1113"/>
          <cell r="AY1113"/>
          <cell r="AZ1113"/>
          <cell r="BA1113"/>
          <cell r="BB1113"/>
          <cell r="BC1113"/>
          <cell r="BD1113"/>
          <cell r="BE1113"/>
          <cell r="BF1113"/>
          <cell r="BG1113"/>
          <cell r="BH1113"/>
          <cell r="BI1113"/>
          <cell r="BJ1113"/>
          <cell r="BK1113"/>
          <cell r="BL1113"/>
          <cell r="BM1113"/>
          <cell r="BN1113"/>
          <cell r="BO1113"/>
          <cell r="BP1113"/>
          <cell r="BQ1113"/>
          <cell r="BR1113"/>
          <cell r="BS1113"/>
          <cell r="BT1113"/>
          <cell r="BU1113"/>
          <cell r="BV1113"/>
          <cell r="BW1113"/>
          <cell r="BX1113"/>
          <cell r="BY1113"/>
          <cell r="BZ1113"/>
          <cell r="CA1113"/>
          <cell r="CB1113"/>
          <cell r="CC1113"/>
          <cell r="CD1113"/>
          <cell r="CE1113"/>
          <cell r="CF1113"/>
          <cell r="CG1113"/>
          <cell r="CH1113"/>
          <cell r="CI1113"/>
          <cell r="CJ1113"/>
          <cell r="CK1113"/>
          <cell r="CL1113"/>
          <cell r="CM1113"/>
          <cell r="CN1113"/>
          <cell r="CO1113"/>
          <cell r="CP1113"/>
          <cell r="CQ1113"/>
          <cell r="CR1113"/>
          <cell r="CS1113"/>
          <cell r="CT1113"/>
          <cell r="CU1113"/>
          <cell r="CV1113"/>
          <cell r="CW1113"/>
          <cell r="CX1113"/>
          <cell r="CY1113"/>
          <cell r="CZ1113"/>
          <cell r="DA1113"/>
          <cell r="DB1113"/>
          <cell r="DC1113"/>
          <cell r="DD1113"/>
          <cell r="DE1113"/>
          <cell r="DF1113"/>
          <cell r="DG1113"/>
          <cell r="DH1113"/>
          <cell r="DI1113"/>
          <cell r="DJ1113"/>
          <cell r="DK1113"/>
          <cell r="DL1113"/>
          <cell r="DM1113"/>
          <cell r="DN1113"/>
          <cell r="DO1113"/>
          <cell r="DP1113"/>
          <cell r="DQ1113"/>
          <cell r="DR1113"/>
          <cell r="DS1113"/>
          <cell r="DT1113"/>
          <cell r="DU1113"/>
          <cell r="DV1113"/>
          <cell r="DW1113"/>
          <cell r="DX1113"/>
          <cell r="DY1113"/>
          <cell r="DZ1113"/>
          <cell r="EA1113"/>
          <cell r="EB1113"/>
          <cell r="EC1113"/>
          <cell r="ED1113"/>
          <cell r="EE1113"/>
          <cell r="EF1113"/>
          <cell r="EG1113"/>
          <cell r="EH1113"/>
          <cell r="EI1113"/>
          <cell r="EJ1113"/>
          <cell r="EK1113"/>
          <cell r="EL1113"/>
          <cell r="EM1113"/>
          <cell r="EN1113"/>
          <cell r="EO1113"/>
          <cell r="EP1113"/>
          <cell r="EQ1113"/>
          <cell r="ER1113"/>
          <cell r="ES1113"/>
          <cell r="ET1113"/>
          <cell r="EU1113" t="str">
            <v>$ -</v>
          </cell>
          <cell r="EV1113"/>
          <cell r="EW1113"/>
          <cell r="EX1113"/>
          <cell r="EY1113"/>
          <cell r="EZ1113"/>
          <cell r="FA1113"/>
          <cell r="FB1113">
            <v>0</v>
          </cell>
          <cell r="FC1113" t="str">
            <v>#¡VALOR!</v>
          </cell>
          <cell r="FD1113">
            <v>0</v>
          </cell>
          <cell r="FE1113" t="str">
            <v>$ 0</v>
          </cell>
          <cell r="FF1113" t="str">
            <v>#¡VALOR!</v>
          </cell>
          <cell r="FG1113" t="str">
            <v>#¡VALOR!</v>
          </cell>
          <cell r="FH1113"/>
          <cell r="FI1113"/>
          <cell r="FJ1113" t="str">
            <v>#N/D</v>
          </cell>
          <cell r="FK1113" t="str">
            <v>#N/D</v>
          </cell>
          <cell r="FL1113" t="str">
            <v>$1.113</v>
          </cell>
          <cell r="FM1113" t="str">
            <v>#N/D</v>
          </cell>
          <cell r="FN1113" t="str">
            <v>#N/D</v>
          </cell>
          <cell r="FO1113" t="str">
            <v>#N/D</v>
          </cell>
          <cell r="FP1113" t="str">
            <v>#N/D</v>
          </cell>
          <cell r="FQ1113" t="str">
            <v>#¡REF!</v>
          </cell>
          <cell r="FR1113" t="str">
            <v>#N/D</v>
          </cell>
          <cell r="FS1113"/>
          <cell r="FT1113"/>
          <cell r="FU1113"/>
          <cell r="FV1113">
            <v>0</v>
          </cell>
          <cell r="FW1113" t="str">
            <v>#N/D</v>
          </cell>
          <cell r="FX1113"/>
          <cell r="FY1113"/>
          <cell r="FZ1113"/>
          <cell r="GA1113"/>
          <cell r="GB1113"/>
          <cell r="GC1113"/>
        </row>
        <row r="1114">
          <cell r="A1114"/>
          <cell r="B1114"/>
          <cell r="C1114">
            <v>2025</v>
          </cell>
          <cell r="D1114"/>
          <cell r="E1114"/>
          <cell r="F1114"/>
          <cell r="G1114"/>
          <cell r="H1114"/>
          <cell r="I1114"/>
          <cell r="J1114"/>
          <cell r="K1114"/>
          <cell r="L1114"/>
          <cell r="M1114"/>
          <cell r="N1114"/>
          <cell r="O1114"/>
          <cell r="P1114"/>
          <cell r="Q1114"/>
          <cell r="R1114"/>
          <cell r="S1114"/>
          <cell r="T1114"/>
          <cell r="U1114"/>
          <cell r="V1114"/>
          <cell r="W1114"/>
          <cell r="X1114"/>
          <cell r="Y1114"/>
          <cell r="Z1114"/>
          <cell r="AA1114"/>
          <cell r="AB1114"/>
          <cell r="AC1114"/>
          <cell r="AD1114"/>
          <cell r="AE1114"/>
          <cell r="AF1114"/>
          <cell r="AG1114"/>
          <cell r="AH1114"/>
          <cell r="AI1114"/>
          <cell r="AJ1114"/>
          <cell r="AK1114"/>
          <cell r="AL1114"/>
          <cell r="AM1114" t="str">
            <v>#¡VALOR!</v>
          </cell>
          <cell r="AN1114">
            <v>0</v>
          </cell>
          <cell r="AO1114"/>
          <cell r="AP1114"/>
          <cell r="AQ1114"/>
          <cell r="AR1114"/>
          <cell r="AS1114"/>
          <cell r="AT1114"/>
          <cell r="AU1114"/>
          <cell r="AV1114"/>
          <cell r="AW1114"/>
          <cell r="AX1114"/>
          <cell r="AY1114"/>
          <cell r="AZ1114"/>
          <cell r="BA1114"/>
          <cell r="BB1114"/>
          <cell r="BC1114"/>
          <cell r="BD1114"/>
          <cell r="BE1114"/>
          <cell r="BF1114"/>
          <cell r="BG1114"/>
          <cell r="BH1114"/>
          <cell r="BI1114"/>
          <cell r="BJ1114"/>
          <cell r="BK1114"/>
          <cell r="BL1114"/>
          <cell r="BM1114"/>
          <cell r="BN1114"/>
          <cell r="BO1114"/>
          <cell r="BP1114"/>
          <cell r="BQ1114"/>
          <cell r="BR1114"/>
          <cell r="BS1114"/>
          <cell r="BT1114"/>
          <cell r="BU1114"/>
          <cell r="BV1114"/>
          <cell r="BW1114"/>
          <cell r="BX1114"/>
          <cell r="BY1114"/>
          <cell r="BZ1114"/>
          <cell r="CA1114"/>
          <cell r="CB1114"/>
          <cell r="CC1114"/>
          <cell r="CD1114"/>
          <cell r="CE1114"/>
          <cell r="CF1114"/>
          <cell r="CG1114"/>
          <cell r="CH1114"/>
          <cell r="CI1114"/>
          <cell r="CJ1114"/>
          <cell r="CK1114"/>
          <cell r="CL1114"/>
          <cell r="CM1114"/>
          <cell r="CN1114"/>
          <cell r="CO1114"/>
          <cell r="CP1114"/>
          <cell r="CQ1114"/>
          <cell r="CR1114"/>
          <cell r="CS1114"/>
          <cell r="CT1114"/>
          <cell r="CU1114"/>
          <cell r="CV1114"/>
          <cell r="CW1114"/>
          <cell r="CX1114"/>
          <cell r="CY1114"/>
          <cell r="CZ1114"/>
          <cell r="DA1114"/>
          <cell r="DB1114"/>
          <cell r="DC1114"/>
          <cell r="DD1114"/>
          <cell r="DE1114"/>
          <cell r="DF1114"/>
          <cell r="DG1114"/>
          <cell r="DH1114"/>
          <cell r="DI1114"/>
          <cell r="DJ1114"/>
          <cell r="DK1114"/>
          <cell r="DL1114"/>
          <cell r="DM1114"/>
          <cell r="DN1114"/>
          <cell r="DO1114"/>
          <cell r="DP1114"/>
          <cell r="DQ1114"/>
          <cell r="DR1114"/>
          <cell r="DS1114"/>
          <cell r="DT1114"/>
          <cell r="DU1114"/>
          <cell r="DV1114"/>
          <cell r="DW1114"/>
          <cell r="DX1114"/>
          <cell r="DY1114"/>
          <cell r="DZ1114"/>
          <cell r="EA1114"/>
          <cell r="EB1114"/>
          <cell r="EC1114"/>
          <cell r="ED1114"/>
          <cell r="EE1114"/>
          <cell r="EF1114"/>
          <cell r="EG1114"/>
          <cell r="EH1114"/>
          <cell r="EI1114"/>
          <cell r="EJ1114"/>
          <cell r="EK1114"/>
          <cell r="EL1114"/>
          <cell r="EM1114"/>
          <cell r="EN1114"/>
          <cell r="EO1114"/>
          <cell r="EP1114"/>
          <cell r="EQ1114"/>
          <cell r="ER1114"/>
          <cell r="ES1114"/>
          <cell r="ET1114"/>
          <cell r="EU1114" t="str">
            <v>$ -</v>
          </cell>
          <cell r="EV1114"/>
          <cell r="EW1114"/>
          <cell r="EX1114"/>
          <cell r="EY1114"/>
          <cell r="EZ1114"/>
          <cell r="FA1114"/>
          <cell r="FB1114">
            <v>0</v>
          </cell>
          <cell r="FC1114" t="str">
            <v>#¡VALOR!</v>
          </cell>
          <cell r="FD1114">
            <v>0</v>
          </cell>
          <cell r="FE1114" t="str">
            <v>$ 0</v>
          </cell>
          <cell r="FF1114" t="str">
            <v>#¡VALOR!</v>
          </cell>
          <cell r="FG1114" t="str">
            <v>#¡VALOR!</v>
          </cell>
          <cell r="FH1114"/>
          <cell r="FI1114"/>
          <cell r="FJ1114" t="str">
            <v>#N/D</v>
          </cell>
          <cell r="FK1114" t="str">
            <v>#N/D</v>
          </cell>
          <cell r="FL1114" t="str">
            <v>$1.114</v>
          </cell>
          <cell r="FM1114" t="str">
            <v>#N/D</v>
          </cell>
          <cell r="FN1114" t="str">
            <v>#N/D</v>
          </cell>
          <cell r="FO1114" t="str">
            <v>#N/D</v>
          </cell>
          <cell r="FP1114" t="str">
            <v>#N/D</v>
          </cell>
          <cell r="FQ1114" t="str">
            <v>#¡REF!</v>
          </cell>
          <cell r="FR1114" t="str">
            <v>#N/D</v>
          </cell>
          <cell r="FS1114"/>
          <cell r="FT1114"/>
          <cell r="FU1114"/>
          <cell r="FV1114">
            <v>0</v>
          </cell>
          <cell r="FW1114" t="str">
            <v>#N/D</v>
          </cell>
          <cell r="FX1114"/>
          <cell r="FY1114"/>
          <cell r="FZ1114"/>
          <cell r="GA1114"/>
          <cell r="GB1114"/>
          <cell r="GC1114"/>
        </row>
        <row r="1115">
          <cell r="A1115"/>
          <cell r="B1115"/>
          <cell r="C1115">
            <v>2025</v>
          </cell>
          <cell r="D1115"/>
          <cell r="E1115"/>
          <cell r="F1115"/>
          <cell r="G1115"/>
          <cell r="H1115"/>
          <cell r="I1115"/>
          <cell r="J1115"/>
          <cell r="K1115"/>
          <cell r="L1115"/>
          <cell r="M1115"/>
          <cell r="N1115"/>
          <cell r="O1115"/>
          <cell r="P1115"/>
          <cell r="Q1115"/>
          <cell r="R1115"/>
          <cell r="S1115"/>
          <cell r="T1115"/>
          <cell r="U1115"/>
          <cell r="V1115"/>
          <cell r="W1115"/>
          <cell r="X1115"/>
          <cell r="Y1115"/>
          <cell r="Z1115"/>
          <cell r="AA1115"/>
          <cell r="AB1115"/>
          <cell r="AC1115"/>
          <cell r="AD1115"/>
          <cell r="AE1115"/>
          <cell r="AF1115"/>
          <cell r="AG1115"/>
          <cell r="AH1115"/>
          <cell r="AI1115"/>
          <cell r="AJ1115"/>
          <cell r="AK1115"/>
          <cell r="AL1115"/>
          <cell r="AM1115" t="str">
            <v>#¡VALOR!</v>
          </cell>
          <cell r="AN1115">
            <v>0</v>
          </cell>
          <cell r="AO1115"/>
          <cell r="AP1115"/>
          <cell r="AQ1115"/>
          <cell r="AR1115"/>
          <cell r="AS1115"/>
          <cell r="AT1115"/>
          <cell r="AU1115"/>
          <cell r="AV1115"/>
          <cell r="AW1115"/>
          <cell r="AX1115"/>
          <cell r="AY1115"/>
          <cell r="AZ1115"/>
          <cell r="BA1115"/>
          <cell r="BB1115"/>
          <cell r="BC1115"/>
          <cell r="BD1115"/>
          <cell r="BE1115"/>
          <cell r="BF1115"/>
          <cell r="BG1115"/>
          <cell r="BH1115"/>
          <cell r="BI1115"/>
          <cell r="BJ1115"/>
          <cell r="BK1115"/>
          <cell r="BL1115"/>
          <cell r="BM1115"/>
          <cell r="BN1115"/>
          <cell r="BO1115"/>
          <cell r="BP1115"/>
          <cell r="BQ1115"/>
          <cell r="BR1115"/>
          <cell r="BS1115"/>
          <cell r="BT1115"/>
          <cell r="BU1115"/>
          <cell r="BV1115"/>
          <cell r="BW1115"/>
          <cell r="BX1115"/>
          <cell r="BY1115"/>
          <cell r="BZ1115"/>
          <cell r="CA1115"/>
          <cell r="CB1115"/>
          <cell r="CC1115"/>
          <cell r="CD1115"/>
          <cell r="CE1115"/>
          <cell r="CF1115"/>
          <cell r="CG1115"/>
          <cell r="CH1115"/>
          <cell r="CI1115"/>
          <cell r="CJ1115"/>
          <cell r="CK1115"/>
          <cell r="CL1115"/>
          <cell r="CM1115"/>
          <cell r="CN1115"/>
          <cell r="CO1115"/>
          <cell r="CP1115"/>
          <cell r="CQ1115"/>
          <cell r="CR1115"/>
          <cell r="CS1115"/>
          <cell r="CT1115"/>
          <cell r="CU1115"/>
          <cell r="CV1115"/>
          <cell r="CW1115"/>
          <cell r="CX1115"/>
          <cell r="CY1115"/>
          <cell r="CZ1115"/>
          <cell r="DA1115"/>
          <cell r="DB1115"/>
          <cell r="DC1115"/>
          <cell r="DD1115"/>
          <cell r="DE1115"/>
          <cell r="DF1115"/>
          <cell r="DG1115"/>
          <cell r="DH1115"/>
          <cell r="DI1115"/>
          <cell r="DJ1115"/>
          <cell r="DK1115"/>
          <cell r="DL1115"/>
          <cell r="DM1115"/>
          <cell r="DN1115"/>
          <cell r="DO1115"/>
          <cell r="DP1115"/>
          <cell r="DQ1115"/>
          <cell r="DR1115"/>
          <cell r="DS1115"/>
          <cell r="DT1115"/>
          <cell r="DU1115"/>
          <cell r="DV1115"/>
          <cell r="DW1115"/>
          <cell r="DX1115"/>
          <cell r="DY1115"/>
          <cell r="DZ1115"/>
          <cell r="EA1115"/>
          <cell r="EB1115"/>
          <cell r="EC1115"/>
          <cell r="ED1115"/>
          <cell r="EE1115"/>
          <cell r="EF1115"/>
          <cell r="EG1115"/>
          <cell r="EH1115"/>
          <cell r="EI1115"/>
          <cell r="EJ1115"/>
          <cell r="EK1115"/>
          <cell r="EL1115"/>
          <cell r="EM1115"/>
          <cell r="EN1115"/>
          <cell r="EO1115"/>
          <cell r="EP1115"/>
          <cell r="EQ1115"/>
          <cell r="ER1115"/>
          <cell r="ES1115"/>
          <cell r="ET1115"/>
          <cell r="EU1115" t="str">
            <v>$ -</v>
          </cell>
          <cell r="EV1115"/>
          <cell r="EW1115"/>
          <cell r="EX1115"/>
          <cell r="EY1115"/>
          <cell r="EZ1115"/>
          <cell r="FA1115"/>
          <cell r="FB1115">
            <v>0</v>
          </cell>
          <cell r="FC1115" t="str">
            <v>#¡VALOR!</v>
          </cell>
          <cell r="FD1115">
            <v>0</v>
          </cell>
          <cell r="FE1115" t="str">
            <v>$ 0</v>
          </cell>
          <cell r="FF1115" t="str">
            <v>#¡VALOR!</v>
          </cell>
          <cell r="FG1115" t="str">
            <v>#¡VALOR!</v>
          </cell>
          <cell r="FH1115"/>
          <cell r="FI1115"/>
          <cell r="FJ1115" t="str">
            <v>#N/D</v>
          </cell>
          <cell r="FK1115" t="str">
            <v>#N/D</v>
          </cell>
          <cell r="FL1115" t="str">
            <v>$1.115</v>
          </cell>
          <cell r="FM1115" t="str">
            <v>#N/D</v>
          </cell>
          <cell r="FN1115" t="str">
            <v>#N/D</v>
          </cell>
          <cell r="FO1115" t="str">
            <v>#N/D</v>
          </cell>
          <cell r="FP1115" t="str">
            <v>#N/D</v>
          </cell>
          <cell r="FQ1115" t="str">
            <v>#¡REF!</v>
          </cell>
          <cell r="FR1115" t="str">
            <v>#N/D</v>
          </cell>
          <cell r="FS1115"/>
          <cell r="FT1115"/>
          <cell r="FU1115"/>
          <cell r="FV1115">
            <v>0</v>
          </cell>
          <cell r="FW1115" t="str">
            <v>#N/D</v>
          </cell>
          <cell r="FX1115"/>
          <cell r="FY1115"/>
          <cell r="FZ1115"/>
          <cell r="GA1115"/>
          <cell r="GB1115"/>
          <cell r="GC1115"/>
        </row>
        <row r="1116">
          <cell r="A1116"/>
          <cell r="B1116"/>
          <cell r="C1116">
            <v>2025</v>
          </cell>
          <cell r="D1116"/>
          <cell r="E1116"/>
          <cell r="F1116"/>
          <cell r="G1116"/>
          <cell r="H1116"/>
          <cell r="I1116"/>
          <cell r="J1116"/>
          <cell r="K1116"/>
          <cell r="L1116"/>
          <cell r="M1116"/>
          <cell r="N1116"/>
          <cell r="O1116"/>
          <cell r="P1116"/>
          <cell r="Q1116"/>
          <cell r="R1116"/>
          <cell r="S1116"/>
          <cell r="T1116"/>
          <cell r="U1116"/>
          <cell r="V1116"/>
          <cell r="W1116"/>
          <cell r="X1116"/>
          <cell r="Y1116"/>
          <cell r="Z1116"/>
          <cell r="AA1116"/>
          <cell r="AB1116"/>
          <cell r="AC1116"/>
          <cell r="AD1116"/>
          <cell r="AE1116"/>
          <cell r="AF1116"/>
          <cell r="AG1116"/>
          <cell r="AH1116"/>
          <cell r="AI1116"/>
          <cell r="AJ1116"/>
          <cell r="AK1116"/>
          <cell r="AL1116"/>
          <cell r="AM1116" t="str">
            <v>#¡VALOR!</v>
          </cell>
          <cell r="AN1116">
            <v>0</v>
          </cell>
          <cell r="AO1116"/>
          <cell r="AP1116"/>
          <cell r="AQ1116"/>
          <cell r="AR1116"/>
          <cell r="AS1116"/>
          <cell r="AT1116"/>
          <cell r="AU1116"/>
          <cell r="AV1116"/>
          <cell r="AW1116"/>
          <cell r="AX1116"/>
          <cell r="AY1116"/>
          <cell r="AZ1116"/>
          <cell r="BA1116"/>
          <cell r="BB1116"/>
          <cell r="BC1116"/>
          <cell r="BD1116"/>
          <cell r="BE1116"/>
          <cell r="BF1116"/>
          <cell r="BG1116"/>
          <cell r="BH1116"/>
          <cell r="BI1116"/>
          <cell r="BJ1116"/>
          <cell r="BK1116"/>
          <cell r="BL1116"/>
          <cell r="BM1116"/>
          <cell r="BN1116"/>
          <cell r="BO1116"/>
          <cell r="BP1116"/>
          <cell r="BQ1116"/>
          <cell r="BR1116"/>
          <cell r="BS1116"/>
          <cell r="BT1116"/>
          <cell r="BU1116"/>
          <cell r="BV1116"/>
          <cell r="BW1116"/>
          <cell r="BX1116"/>
          <cell r="BY1116"/>
          <cell r="BZ1116"/>
          <cell r="CA1116"/>
          <cell r="CB1116"/>
          <cell r="CC1116"/>
          <cell r="CD1116"/>
          <cell r="CE1116"/>
          <cell r="CF1116"/>
          <cell r="CG1116"/>
          <cell r="CH1116"/>
          <cell r="CI1116"/>
          <cell r="CJ1116"/>
          <cell r="CK1116"/>
          <cell r="CL1116"/>
          <cell r="CM1116"/>
          <cell r="CN1116"/>
          <cell r="CO1116"/>
          <cell r="CP1116"/>
          <cell r="CQ1116"/>
          <cell r="CR1116"/>
          <cell r="CS1116"/>
          <cell r="CT1116"/>
          <cell r="CU1116"/>
          <cell r="CV1116"/>
          <cell r="CW1116"/>
          <cell r="CX1116"/>
          <cell r="CY1116"/>
          <cell r="CZ1116"/>
          <cell r="DA1116"/>
          <cell r="DB1116"/>
          <cell r="DC1116"/>
          <cell r="DD1116"/>
          <cell r="DE1116"/>
          <cell r="DF1116"/>
          <cell r="DG1116"/>
          <cell r="DH1116"/>
          <cell r="DI1116"/>
          <cell r="DJ1116"/>
          <cell r="DK1116"/>
          <cell r="DL1116"/>
          <cell r="DM1116"/>
          <cell r="DN1116"/>
          <cell r="DO1116"/>
          <cell r="DP1116"/>
          <cell r="DQ1116"/>
          <cell r="DR1116"/>
          <cell r="DS1116"/>
          <cell r="DT1116"/>
          <cell r="DU1116"/>
          <cell r="DV1116"/>
          <cell r="DW1116"/>
          <cell r="DX1116"/>
          <cell r="DY1116"/>
          <cell r="DZ1116"/>
          <cell r="EA1116"/>
          <cell r="EB1116"/>
          <cell r="EC1116"/>
          <cell r="ED1116"/>
          <cell r="EE1116"/>
          <cell r="EF1116"/>
          <cell r="EG1116"/>
          <cell r="EH1116"/>
          <cell r="EI1116"/>
          <cell r="EJ1116"/>
          <cell r="EK1116"/>
          <cell r="EL1116"/>
          <cell r="EM1116"/>
          <cell r="EN1116"/>
          <cell r="EO1116"/>
          <cell r="EP1116"/>
          <cell r="EQ1116"/>
          <cell r="ER1116"/>
          <cell r="ES1116"/>
          <cell r="ET1116"/>
          <cell r="EU1116" t="str">
            <v>$ -</v>
          </cell>
          <cell r="EV1116"/>
          <cell r="EW1116"/>
          <cell r="EX1116"/>
          <cell r="EY1116"/>
          <cell r="EZ1116"/>
          <cell r="FA1116"/>
          <cell r="FB1116">
            <v>0</v>
          </cell>
          <cell r="FC1116" t="str">
            <v>#¡VALOR!</v>
          </cell>
          <cell r="FD1116">
            <v>0</v>
          </cell>
          <cell r="FE1116" t="str">
            <v>$ 0</v>
          </cell>
          <cell r="FF1116" t="str">
            <v>#¡VALOR!</v>
          </cell>
          <cell r="FG1116" t="str">
            <v>#¡VALOR!</v>
          </cell>
          <cell r="FH1116"/>
          <cell r="FI1116"/>
          <cell r="FJ1116" t="str">
            <v>#N/D</v>
          </cell>
          <cell r="FK1116" t="str">
            <v>#N/D</v>
          </cell>
          <cell r="FL1116" t="str">
            <v>$1.116</v>
          </cell>
          <cell r="FM1116" t="str">
            <v>#N/D</v>
          </cell>
          <cell r="FN1116" t="str">
            <v>#N/D</v>
          </cell>
          <cell r="FO1116" t="str">
            <v>#N/D</v>
          </cell>
          <cell r="FP1116" t="str">
            <v>#N/D</v>
          </cell>
          <cell r="FQ1116" t="str">
            <v>#¡REF!</v>
          </cell>
          <cell r="FR1116" t="str">
            <v>#N/D</v>
          </cell>
          <cell r="FS1116"/>
          <cell r="FT1116"/>
          <cell r="FU1116"/>
          <cell r="FV1116">
            <v>0</v>
          </cell>
          <cell r="FW1116" t="str">
            <v>#N/D</v>
          </cell>
          <cell r="FX1116"/>
          <cell r="FY1116"/>
          <cell r="FZ1116"/>
          <cell r="GA1116"/>
          <cell r="GB1116"/>
          <cell r="GC1116"/>
        </row>
        <row r="1117">
          <cell r="A1117"/>
          <cell r="B1117"/>
          <cell r="C1117">
            <v>2025</v>
          </cell>
          <cell r="D1117"/>
          <cell r="E1117"/>
          <cell r="F1117"/>
          <cell r="G1117"/>
          <cell r="H1117"/>
          <cell r="I1117"/>
          <cell r="J1117"/>
          <cell r="K1117"/>
          <cell r="L1117"/>
          <cell r="M1117"/>
          <cell r="N1117"/>
          <cell r="O1117"/>
          <cell r="P1117"/>
          <cell r="Q1117"/>
          <cell r="R1117"/>
          <cell r="S1117"/>
          <cell r="T1117"/>
          <cell r="U1117"/>
          <cell r="V1117"/>
          <cell r="W1117"/>
          <cell r="X1117"/>
          <cell r="Y1117"/>
          <cell r="Z1117"/>
          <cell r="AA1117"/>
          <cell r="AB1117"/>
          <cell r="AC1117"/>
          <cell r="AD1117"/>
          <cell r="AE1117"/>
          <cell r="AF1117"/>
          <cell r="AG1117"/>
          <cell r="AH1117"/>
          <cell r="AI1117"/>
          <cell r="AJ1117"/>
          <cell r="AK1117"/>
          <cell r="AL1117"/>
          <cell r="AM1117" t="str">
            <v>#¡VALOR!</v>
          </cell>
          <cell r="AN1117">
            <v>0</v>
          </cell>
          <cell r="AO1117"/>
          <cell r="AP1117"/>
          <cell r="AQ1117"/>
          <cell r="AR1117"/>
          <cell r="AS1117"/>
          <cell r="AT1117"/>
          <cell r="AU1117"/>
          <cell r="AV1117"/>
          <cell r="AW1117"/>
          <cell r="AX1117"/>
          <cell r="AY1117"/>
          <cell r="AZ1117"/>
          <cell r="BA1117"/>
          <cell r="BB1117"/>
          <cell r="BC1117"/>
          <cell r="BD1117"/>
          <cell r="BE1117"/>
          <cell r="BF1117"/>
          <cell r="BG1117"/>
          <cell r="BH1117"/>
          <cell r="BI1117"/>
          <cell r="BJ1117"/>
          <cell r="BK1117"/>
          <cell r="BL1117"/>
          <cell r="BM1117"/>
          <cell r="BN1117"/>
          <cell r="BO1117"/>
          <cell r="BP1117"/>
          <cell r="BQ1117"/>
          <cell r="BR1117"/>
          <cell r="BS1117"/>
          <cell r="BT1117"/>
          <cell r="BU1117"/>
          <cell r="BV1117"/>
          <cell r="BW1117"/>
          <cell r="BX1117"/>
          <cell r="BY1117"/>
          <cell r="BZ1117"/>
          <cell r="CA1117"/>
          <cell r="CB1117"/>
          <cell r="CC1117"/>
          <cell r="CD1117"/>
          <cell r="CE1117"/>
          <cell r="CF1117"/>
          <cell r="CG1117"/>
          <cell r="CH1117"/>
          <cell r="CI1117"/>
          <cell r="CJ1117"/>
          <cell r="CK1117"/>
          <cell r="CL1117"/>
          <cell r="CM1117"/>
          <cell r="CN1117"/>
          <cell r="CO1117"/>
          <cell r="CP1117"/>
          <cell r="CQ1117"/>
          <cell r="CR1117"/>
          <cell r="CS1117"/>
          <cell r="CT1117"/>
          <cell r="CU1117"/>
          <cell r="CV1117"/>
          <cell r="CW1117"/>
          <cell r="CX1117"/>
          <cell r="CY1117"/>
          <cell r="CZ1117"/>
          <cell r="DA1117"/>
          <cell r="DB1117"/>
          <cell r="DC1117"/>
          <cell r="DD1117"/>
          <cell r="DE1117"/>
          <cell r="DF1117"/>
          <cell r="DG1117"/>
          <cell r="DH1117"/>
          <cell r="DI1117"/>
          <cell r="DJ1117"/>
          <cell r="DK1117"/>
          <cell r="DL1117"/>
          <cell r="DM1117"/>
          <cell r="DN1117"/>
          <cell r="DO1117"/>
          <cell r="DP1117"/>
          <cell r="DQ1117"/>
          <cell r="DR1117"/>
          <cell r="DS1117"/>
          <cell r="DT1117"/>
          <cell r="DU1117"/>
          <cell r="DV1117"/>
          <cell r="DW1117"/>
          <cell r="DX1117"/>
          <cell r="DY1117"/>
          <cell r="DZ1117"/>
          <cell r="EA1117"/>
          <cell r="EB1117"/>
          <cell r="EC1117"/>
          <cell r="ED1117"/>
          <cell r="EE1117"/>
          <cell r="EF1117"/>
          <cell r="EG1117"/>
          <cell r="EH1117"/>
          <cell r="EI1117"/>
          <cell r="EJ1117"/>
          <cell r="EK1117"/>
          <cell r="EL1117"/>
          <cell r="EM1117"/>
          <cell r="EN1117"/>
          <cell r="EO1117"/>
          <cell r="EP1117"/>
          <cell r="EQ1117"/>
          <cell r="ER1117"/>
          <cell r="ES1117"/>
          <cell r="ET1117"/>
          <cell r="EU1117" t="str">
            <v>$ -</v>
          </cell>
          <cell r="EV1117"/>
          <cell r="EW1117"/>
          <cell r="EX1117"/>
          <cell r="EY1117"/>
          <cell r="EZ1117"/>
          <cell r="FA1117"/>
          <cell r="FB1117">
            <v>0</v>
          </cell>
          <cell r="FC1117" t="str">
            <v>#¡VALOR!</v>
          </cell>
          <cell r="FD1117">
            <v>0</v>
          </cell>
          <cell r="FE1117" t="str">
            <v>$ 0</v>
          </cell>
          <cell r="FF1117" t="str">
            <v>#¡VALOR!</v>
          </cell>
          <cell r="FG1117" t="str">
            <v>#¡VALOR!</v>
          </cell>
          <cell r="FH1117"/>
          <cell r="FI1117"/>
          <cell r="FJ1117" t="str">
            <v>#N/D</v>
          </cell>
          <cell r="FK1117" t="str">
            <v>#N/D</v>
          </cell>
          <cell r="FL1117" t="str">
            <v>$1.117</v>
          </cell>
          <cell r="FM1117" t="str">
            <v>#N/D</v>
          </cell>
          <cell r="FN1117" t="str">
            <v>#N/D</v>
          </cell>
          <cell r="FO1117" t="str">
            <v>#N/D</v>
          </cell>
          <cell r="FP1117" t="str">
            <v>#N/D</v>
          </cell>
          <cell r="FQ1117" t="str">
            <v>#¡REF!</v>
          </cell>
          <cell r="FR1117" t="str">
            <v>#N/D</v>
          </cell>
          <cell r="FS1117"/>
          <cell r="FT1117"/>
          <cell r="FU1117"/>
          <cell r="FV1117">
            <v>0</v>
          </cell>
          <cell r="FW1117" t="str">
            <v>#N/D</v>
          </cell>
          <cell r="FX1117"/>
          <cell r="FY1117"/>
          <cell r="FZ1117"/>
          <cell r="GA1117"/>
          <cell r="GB1117"/>
          <cell r="GC1117"/>
        </row>
        <row r="1118">
          <cell r="A1118"/>
          <cell r="B1118"/>
          <cell r="C1118">
            <v>2025</v>
          </cell>
          <cell r="D1118"/>
          <cell r="E1118"/>
          <cell r="F1118"/>
          <cell r="G1118"/>
          <cell r="H1118"/>
          <cell r="I1118"/>
          <cell r="J1118"/>
          <cell r="K1118"/>
          <cell r="L1118"/>
          <cell r="M1118"/>
          <cell r="N1118"/>
          <cell r="O1118"/>
          <cell r="P1118"/>
          <cell r="Q1118"/>
          <cell r="R1118"/>
          <cell r="S1118"/>
          <cell r="T1118"/>
          <cell r="U1118"/>
          <cell r="V1118"/>
          <cell r="W1118"/>
          <cell r="X1118"/>
          <cell r="Y1118"/>
          <cell r="Z1118"/>
          <cell r="AA1118"/>
          <cell r="AB1118"/>
          <cell r="AC1118"/>
          <cell r="AD1118"/>
          <cell r="AE1118"/>
          <cell r="AF1118"/>
          <cell r="AG1118"/>
          <cell r="AH1118"/>
          <cell r="AI1118"/>
          <cell r="AJ1118"/>
          <cell r="AK1118"/>
          <cell r="AL1118"/>
          <cell r="AM1118" t="str">
            <v>#¡VALOR!</v>
          </cell>
          <cell r="AN1118">
            <v>0</v>
          </cell>
          <cell r="AO1118"/>
          <cell r="AP1118"/>
          <cell r="AQ1118"/>
          <cell r="AR1118"/>
          <cell r="AS1118"/>
          <cell r="AT1118"/>
          <cell r="AU1118"/>
          <cell r="AV1118"/>
          <cell r="AW1118"/>
          <cell r="AX1118"/>
          <cell r="AY1118"/>
          <cell r="AZ1118"/>
          <cell r="BA1118"/>
          <cell r="BB1118"/>
          <cell r="BC1118"/>
          <cell r="BD1118"/>
          <cell r="BE1118"/>
          <cell r="BF1118"/>
          <cell r="BG1118"/>
          <cell r="BH1118"/>
          <cell r="BI1118"/>
          <cell r="BJ1118"/>
          <cell r="BK1118"/>
          <cell r="BL1118"/>
          <cell r="BM1118"/>
          <cell r="BN1118"/>
          <cell r="BO1118"/>
          <cell r="BP1118"/>
          <cell r="BQ1118"/>
          <cell r="BR1118"/>
          <cell r="BS1118"/>
          <cell r="BT1118"/>
          <cell r="BU1118"/>
          <cell r="BV1118"/>
          <cell r="BW1118"/>
          <cell r="BX1118"/>
          <cell r="BY1118"/>
          <cell r="BZ1118"/>
          <cell r="CA1118"/>
          <cell r="CB1118"/>
          <cell r="CC1118"/>
          <cell r="CD1118"/>
          <cell r="CE1118"/>
          <cell r="CF1118"/>
          <cell r="CG1118"/>
          <cell r="CH1118"/>
          <cell r="CI1118"/>
          <cell r="CJ1118"/>
          <cell r="CK1118"/>
          <cell r="CL1118"/>
          <cell r="CM1118"/>
          <cell r="CN1118"/>
          <cell r="CO1118"/>
          <cell r="CP1118"/>
          <cell r="CQ1118"/>
          <cell r="CR1118"/>
          <cell r="CS1118"/>
          <cell r="CT1118"/>
          <cell r="CU1118"/>
          <cell r="CV1118"/>
          <cell r="CW1118"/>
          <cell r="CX1118"/>
          <cell r="CY1118"/>
          <cell r="CZ1118"/>
          <cell r="DA1118"/>
          <cell r="DB1118"/>
          <cell r="DC1118"/>
          <cell r="DD1118"/>
          <cell r="DE1118"/>
          <cell r="DF1118"/>
          <cell r="DG1118"/>
          <cell r="DH1118"/>
          <cell r="DI1118"/>
          <cell r="DJ1118"/>
          <cell r="DK1118"/>
          <cell r="DL1118"/>
          <cell r="DM1118"/>
          <cell r="DN1118"/>
          <cell r="DO1118"/>
          <cell r="DP1118"/>
          <cell r="DQ1118"/>
          <cell r="DR1118"/>
          <cell r="DS1118"/>
          <cell r="DT1118"/>
          <cell r="DU1118"/>
          <cell r="DV1118"/>
          <cell r="DW1118"/>
          <cell r="DX1118"/>
          <cell r="DY1118"/>
          <cell r="DZ1118"/>
          <cell r="EA1118"/>
          <cell r="EB1118"/>
          <cell r="EC1118"/>
          <cell r="ED1118"/>
          <cell r="EE1118"/>
          <cell r="EF1118"/>
          <cell r="EG1118"/>
          <cell r="EH1118"/>
          <cell r="EI1118"/>
          <cell r="EJ1118"/>
          <cell r="EK1118"/>
          <cell r="EL1118"/>
          <cell r="EM1118"/>
          <cell r="EN1118"/>
          <cell r="EO1118"/>
          <cell r="EP1118"/>
          <cell r="EQ1118"/>
          <cell r="ER1118"/>
          <cell r="ES1118"/>
          <cell r="ET1118"/>
          <cell r="EU1118" t="str">
            <v>$ -</v>
          </cell>
          <cell r="EV1118"/>
          <cell r="EW1118"/>
          <cell r="EX1118"/>
          <cell r="EY1118"/>
          <cell r="EZ1118"/>
          <cell r="FA1118"/>
          <cell r="FB1118">
            <v>0</v>
          </cell>
          <cell r="FC1118" t="str">
            <v>#¡VALOR!</v>
          </cell>
          <cell r="FD1118">
            <v>0</v>
          </cell>
          <cell r="FE1118" t="str">
            <v>$ 0</v>
          </cell>
          <cell r="FF1118" t="str">
            <v>#¡VALOR!</v>
          </cell>
          <cell r="FG1118" t="str">
            <v>#¡VALOR!</v>
          </cell>
          <cell r="FH1118"/>
          <cell r="FI1118"/>
          <cell r="FJ1118" t="str">
            <v>#N/D</v>
          </cell>
          <cell r="FK1118" t="str">
            <v>#N/D</v>
          </cell>
          <cell r="FL1118" t="str">
            <v>$1.118</v>
          </cell>
          <cell r="FM1118" t="str">
            <v>#N/D</v>
          </cell>
          <cell r="FN1118" t="str">
            <v>#N/D</v>
          </cell>
          <cell r="FO1118" t="str">
            <v>#N/D</v>
          </cell>
          <cell r="FP1118" t="str">
            <v>#N/D</v>
          </cell>
          <cell r="FQ1118" t="str">
            <v>#¡REF!</v>
          </cell>
          <cell r="FR1118" t="str">
            <v>#N/D</v>
          </cell>
          <cell r="FS1118"/>
          <cell r="FT1118"/>
          <cell r="FU1118"/>
          <cell r="FV1118">
            <v>0</v>
          </cell>
          <cell r="FW1118" t="str">
            <v>#N/D</v>
          </cell>
          <cell r="FX1118"/>
          <cell r="FY1118"/>
          <cell r="FZ1118"/>
          <cell r="GA1118"/>
          <cell r="GB1118"/>
          <cell r="GC1118"/>
        </row>
        <row r="1119">
          <cell r="A1119"/>
          <cell r="B1119"/>
          <cell r="C1119">
            <v>2025</v>
          </cell>
          <cell r="D1119"/>
          <cell r="E1119"/>
          <cell r="F1119"/>
          <cell r="G1119"/>
          <cell r="H1119"/>
          <cell r="I1119"/>
          <cell r="J1119"/>
          <cell r="K1119"/>
          <cell r="L1119"/>
          <cell r="M1119"/>
          <cell r="N1119"/>
          <cell r="O1119"/>
          <cell r="P1119"/>
          <cell r="Q1119"/>
          <cell r="R1119"/>
          <cell r="S1119"/>
          <cell r="T1119"/>
          <cell r="U1119"/>
          <cell r="V1119"/>
          <cell r="W1119"/>
          <cell r="X1119"/>
          <cell r="Y1119"/>
          <cell r="Z1119"/>
          <cell r="AA1119"/>
          <cell r="AB1119"/>
          <cell r="AC1119"/>
          <cell r="AD1119"/>
          <cell r="AE1119"/>
          <cell r="AF1119"/>
          <cell r="AG1119"/>
          <cell r="AH1119"/>
          <cell r="AI1119"/>
          <cell r="AJ1119"/>
          <cell r="AK1119"/>
          <cell r="AL1119"/>
          <cell r="AM1119" t="str">
            <v>#¡VALOR!</v>
          </cell>
          <cell r="AN1119">
            <v>0</v>
          </cell>
          <cell r="AO1119"/>
          <cell r="AP1119"/>
          <cell r="AQ1119"/>
          <cell r="AR1119"/>
          <cell r="AS1119"/>
          <cell r="AT1119"/>
          <cell r="AU1119"/>
          <cell r="AV1119"/>
          <cell r="AW1119"/>
          <cell r="AX1119"/>
          <cell r="AY1119"/>
          <cell r="AZ1119"/>
          <cell r="BA1119"/>
          <cell r="BB1119"/>
          <cell r="BC1119"/>
          <cell r="BD1119"/>
          <cell r="BE1119"/>
          <cell r="BF1119"/>
          <cell r="BG1119"/>
          <cell r="BH1119"/>
          <cell r="BI1119"/>
          <cell r="BJ1119"/>
          <cell r="BK1119"/>
          <cell r="BL1119"/>
          <cell r="BM1119"/>
          <cell r="BN1119"/>
          <cell r="BO1119"/>
          <cell r="BP1119"/>
          <cell r="BQ1119"/>
          <cell r="BR1119"/>
          <cell r="BS1119"/>
          <cell r="BT1119"/>
          <cell r="BU1119"/>
          <cell r="BV1119"/>
          <cell r="BW1119"/>
          <cell r="BX1119"/>
          <cell r="BY1119"/>
          <cell r="BZ1119"/>
          <cell r="CA1119"/>
          <cell r="CB1119"/>
          <cell r="CC1119"/>
          <cell r="CD1119"/>
          <cell r="CE1119"/>
          <cell r="CF1119"/>
          <cell r="CG1119"/>
          <cell r="CH1119"/>
          <cell r="CI1119"/>
          <cell r="CJ1119"/>
          <cell r="CK1119"/>
          <cell r="CL1119"/>
          <cell r="CM1119"/>
          <cell r="CN1119"/>
          <cell r="CO1119"/>
          <cell r="CP1119"/>
          <cell r="CQ1119"/>
          <cell r="CR1119"/>
          <cell r="CS1119"/>
          <cell r="CT1119"/>
          <cell r="CU1119"/>
          <cell r="CV1119"/>
          <cell r="CW1119"/>
          <cell r="CX1119"/>
          <cell r="CY1119"/>
          <cell r="CZ1119"/>
          <cell r="DA1119"/>
          <cell r="DB1119"/>
          <cell r="DC1119"/>
          <cell r="DD1119"/>
          <cell r="DE1119"/>
          <cell r="DF1119"/>
          <cell r="DG1119"/>
          <cell r="DH1119"/>
          <cell r="DI1119"/>
          <cell r="DJ1119"/>
          <cell r="DK1119"/>
          <cell r="DL1119"/>
          <cell r="DM1119"/>
          <cell r="DN1119"/>
          <cell r="DO1119"/>
          <cell r="DP1119"/>
          <cell r="DQ1119"/>
          <cell r="DR1119"/>
          <cell r="DS1119"/>
          <cell r="DT1119"/>
          <cell r="DU1119"/>
          <cell r="DV1119"/>
          <cell r="DW1119"/>
          <cell r="DX1119"/>
          <cell r="DY1119"/>
          <cell r="DZ1119"/>
          <cell r="EA1119"/>
          <cell r="EB1119"/>
          <cell r="EC1119"/>
          <cell r="ED1119"/>
          <cell r="EE1119"/>
          <cell r="EF1119"/>
          <cell r="EG1119"/>
          <cell r="EH1119"/>
          <cell r="EI1119"/>
          <cell r="EJ1119"/>
          <cell r="EK1119"/>
          <cell r="EL1119"/>
          <cell r="EM1119"/>
          <cell r="EN1119"/>
          <cell r="EO1119"/>
          <cell r="EP1119"/>
          <cell r="EQ1119"/>
          <cell r="ER1119"/>
          <cell r="ES1119"/>
          <cell r="ET1119"/>
          <cell r="EU1119" t="str">
            <v>$ -</v>
          </cell>
          <cell r="EV1119"/>
          <cell r="EW1119"/>
          <cell r="EX1119"/>
          <cell r="EY1119"/>
          <cell r="EZ1119"/>
          <cell r="FA1119"/>
          <cell r="FB1119">
            <v>0</v>
          </cell>
          <cell r="FC1119" t="str">
            <v>#¡VALOR!</v>
          </cell>
          <cell r="FD1119">
            <v>0</v>
          </cell>
          <cell r="FE1119" t="str">
            <v>$ 0</v>
          </cell>
          <cell r="FF1119" t="str">
            <v>#¡VALOR!</v>
          </cell>
          <cell r="FG1119" t="str">
            <v>#¡VALOR!</v>
          </cell>
          <cell r="FH1119"/>
          <cell r="FI1119"/>
          <cell r="FJ1119" t="str">
            <v>#N/D</v>
          </cell>
          <cell r="FK1119" t="str">
            <v>#N/D</v>
          </cell>
          <cell r="FL1119" t="str">
            <v>$1.119</v>
          </cell>
          <cell r="FM1119" t="str">
            <v>#N/D</v>
          </cell>
          <cell r="FN1119" t="str">
            <v>#N/D</v>
          </cell>
          <cell r="FO1119" t="str">
            <v>#N/D</v>
          </cell>
          <cell r="FP1119" t="str">
            <v>#N/D</v>
          </cell>
          <cell r="FQ1119" t="str">
            <v>#¡REF!</v>
          </cell>
          <cell r="FR1119" t="str">
            <v>#N/D</v>
          </cell>
          <cell r="FS1119"/>
          <cell r="FT1119"/>
          <cell r="FU1119"/>
          <cell r="FV1119">
            <v>0</v>
          </cell>
          <cell r="FW1119" t="str">
            <v>#N/D</v>
          </cell>
          <cell r="FX1119"/>
          <cell r="FY1119"/>
          <cell r="FZ1119"/>
          <cell r="GA1119"/>
          <cell r="GB1119"/>
          <cell r="GC1119"/>
        </row>
        <row r="1120">
          <cell r="A1120"/>
          <cell r="B1120"/>
          <cell r="C1120">
            <v>2025</v>
          </cell>
          <cell r="D1120"/>
          <cell r="E1120"/>
          <cell r="F1120"/>
          <cell r="G1120"/>
          <cell r="H1120"/>
          <cell r="I1120"/>
          <cell r="J1120"/>
          <cell r="K1120"/>
          <cell r="L1120"/>
          <cell r="M1120"/>
          <cell r="N1120"/>
          <cell r="O1120"/>
          <cell r="P1120"/>
          <cell r="Q1120"/>
          <cell r="R1120"/>
          <cell r="S1120"/>
          <cell r="T1120"/>
          <cell r="U1120"/>
          <cell r="V1120"/>
          <cell r="W1120"/>
          <cell r="X1120"/>
          <cell r="Y1120"/>
          <cell r="Z1120"/>
          <cell r="AA1120"/>
          <cell r="AB1120"/>
          <cell r="AC1120"/>
          <cell r="AD1120"/>
          <cell r="AE1120"/>
          <cell r="AF1120"/>
          <cell r="AG1120"/>
          <cell r="AH1120"/>
          <cell r="AI1120"/>
          <cell r="AJ1120"/>
          <cell r="AK1120"/>
          <cell r="AL1120"/>
          <cell r="AM1120" t="str">
            <v>#¡VALOR!</v>
          </cell>
          <cell r="AN1120">
            <v>0</v>
          </cell>
          <cell r="AO1120"/>
          <cell r="AP1120"/>
          <cell r="AQ1120"/>
          <cell r="AR1120"/>
          <cell r="AS1120"/>
          <cell r="AT1120"/>
          <cell r="AU1120"/>
          <cell r="AV1120"/>
          <cell r="AW1120"/>
          <cell r="AX1120"/>
          <cell r="AY1120"/>
          <cell r="AZ1120"/>
          <cell r="BA1120"/>
          <cell r="BB1120"/>
          <cell r="BC1120"/>
          <cell r="BD1120"/>
          <cell r="BE1120"/>
          <cell r="BF1120"/>
          <cell r="BG1120"/>
          <cell r="BH1120"/>
          <cell r="BI1120"/>
          <cell r="BJ1120"/>
          <cell r="BK1120"/>
          <cell r="BL1120"/>
          <cell r="BM1120"/>
          <cell r="BN1120"/>
          <cell r="BO1120"/>
          <cell r="BP1120"/>
          <cell r="BQ1120"/>
          <cell r="BR1120"/>
          <cell r="BS1120"/>
          <cell r="BT1120"/>
          <cell r="BU1120"/>
          <cell r="BV1120"/>
          <cell r="BW1120"/>
          <cell r="BX1120"/>
          <cell r="BY1120"/>
          <cell r="BZ1120"/>
          <cell r="CA1120"/>
          <cell r="CB1120"/>
          <cell r="CC1120"/>
          <cell r="CD1120"/>
          <cell r="CE1120"/>
          <cell r="CF1120"/>
          <cell r="CG1120"/>
          <cell r="CH1120"/>
          <cell r="CI1120"/>
          <cell r="CJ1120"/>
          <cell r="CK1120"/>
          <cell r="CL1120"/>
          <cell r="CM1120"/>
          <cell r="CN1120"/>
          <cell r="CO1120"/>
          <cell r="CP1120"/>
          <cell r="CQ1120"/>
          <cell r="CR1120"/>
          <cell r="CS1120"/>
          <cell r="CT1120"/>
          <cell r="CU1120"/>
          <cell r="CV1120"/>
          <cell r="CW1120"/>
          <cell r="CX1120"/>
          <cell r="CY1120"/>
          <cell r="CZ1120"/>
          <cell r="DA1120"/>
          <cell r="DB1120"/>
          <cell r="DC1120"/>
          <cell r="DD1120"/>
          <cell r="DE1120"/>
          <cell r="DF1120"/>
          <cell r="DG1120"/>
          <cell r="DH1120"/>
          <cell r="DI1120"/>
          <cell r="DJ1120"/>
          <cell r="DK1120"/>
          <cell r="DL1120"/>
          <cell r="DM1120"/>
          <cell r="DN1120"/>
          <cell r="DO1120"/>
          <cell r="DP1120"/>
          <cell r="DQ1120"/>
          <cell r="DR1120"/>
          <cell r="DS1120"/>
          <cell r="DT1120"/>
          <cell r="DU1120"/>
          <cell r="DV1120"/>
          <cell r="DW1120"/>
          <cell r="DX1120"/>
          <cell r="DY1120"/>
          <cell r="DZ1120"/>
          <cell r="EA1120"/>
          <cell r="EB1120"/>
          <cell r="EC1120"/>
          <cell r="ED1120"/>
          <cell r="EE1120"/>
          <cell r="EF1120"/>
          <cell r="EG1120"/>
          <cell r="EH1120"/>
          <cell r="EI1120"/>
          <cell r="EJ1120"/>
          <cell r="EK1120"/>
          <cell r="EL1120"/>
          <cell r="EM1120"/>
          <cell r="EN1120"/>
          <cell r="EO1120"/>
          <cell r="EP1120"/>
          <cell r="EQ1120"/>
          <cell r="ER1120"/>
          <cell r="ES1120"/>
          <cell r="ET1120"/>
          <cell r="EU1120" t="str">
            <v>$ -</v>
          </cell>
          <cell r="EV1120"/>
          <cell r="EW1120"/>
          <cell r="EX1120"/>
          <cell r="EY1120"/>
          <cell r="EZ1120"/>
          <cell r="FA1120"/>
          <cell r="FB1120">
            <v>0</v>
          </cell>
          <cell r="FC1120" t="str">
            <v>#¡VALOR!</v>
          </cell>
          <cell r="FD1120">
            <v>0</v>
          </cell>
          <cell r="FE1120" t="str">
            <v>$ 0</v>
          </cell>
          <cell r="FF1120" t="str">
            <v>#¡VALOR!</v>
          </cell>
          <cell r="FG1120" t="str">
            <v>#¡VALOR!</v>
          </cell>
          <cell r="FH1120"/>
          <cell r="FI1120"/>
          <cell r="FJ1120" t="str">
            <v>#N/D</v>
          </cell>
          <cell r="FK1120" t="str">
            <v>#N/D</v>
          </cell>
          <cell r="FL1120" t="str">
            <v>$1.120</v>
          </cell>
          <cell r="FM1120" t="str">
            <v>#N/D</v>
          </cell>
          <cell r="FN1120" t="str">
            <v>#N/D</v>
          </cell>
          <cell r="FO1120" t="str">
            <v>#N/D</v>
          </cell>
          <cell r="FP1120" t="str">
            <v>#N/D</v>
          </cell>
          <cell r="FQ1120" t="str">
            <v>#¡REF!</v>
          </cell>
          <cell r="FR1120" t="str">
            <v>#N/D</v>
          </cell>
          <cell r="FS1120"/>
          <cell r="FT1120"/>
          <cell r="FU1120"/>
          <cell r="FV1120">
            <v>0</v>
          </cell>
          <cell r="FW1120" t="str">
            <v>#N/D</v>
          </cell>
          <cell r="FX1120"/>
          <cell r="FY1120"/>
          <cell r="FZ1120"/>
          <cell r="GA1120"/>
          <cell r="GB1120"/>
          <cell r="GC1120"/>
        </row>
        <row r="1121">
          <cell r="A1121"/>
          <cell r="B1121"/>
          <cell r="C1121">
            <v>2025</v>
          </cell>
          <cell r="D1121"/>
          <cell r="E1121"/>
          <cell r="F1121"/>
          <cell r="G1121"/>
          <cell r="H1121"/>
          <cell r="I1121"/>
          <cell r="J1121"/>
          <cell r="K1121"/>
          <cell r="L1121"/>
          <cell r="M1121"/>
          <cell r="N1121"/>
          <cell r="O1121"/>
          <cell r="P1121"/>
          <cell r="Q1121"/>
          <cell r="R1121"/>
          <cell r="S1121"/>
          <cell r="T1121"/>
          <cell r="U1121"/>
          <cell r="V1121"/>
          <cell r="W1121"/>
          <cell r="X1121"/>
          <cell r="Y1121"/>
          <cell r="Z1121"/>
          <cell r="AA1121"/>
          <cell r="AB1121"/>
          <cell r="AC1121"/>
          <cell r="AD1121"/>
          <cell r="AE1121"/>
          <cell r="AF1121"/>
          <cell r="AG1121"/>
          <cell r="AH1121"/>
          <cell r="AI1121"/>
          <cell r="AJ1121"/>
          <cell r="AK1121"/>
          <cell r="AL1121"/>
          <cell r="AM1121" t="str">
            <v>#¡VALOR!</v>
          </cell>
          <cell r="AN1121">
            <v>0</v>
          </cell>
          <cell r="AO1121"/>
          <cell r="AP1121"/>
          <cell r="AQ1121"/>
          <cell r="AR1121"/>
          <cell r="AS1121"/>
          <cell r="AT1121"/>
          <cell r="AU1121"/>
          <cell r="AV1121"/>
          <cell r="AW1121"/>
          <cell r="AX1121"/>
          <cell r="AY1121"/>
          <cell r="AZ1121"/>
          <cell r="BA1121"/>
          <cell r="BB1121"/>
          <cell r="BC1121"/>
          <cell r="BD1121"/>
          <cell r="BE1121"/>
          <cell r="BF1121"/>
          <cell r="BG1121"/>
          <cell r="BH1121"/>
          <cell r="BI1121"/>
          <cell r="BJ1121"/>
          <cell r="BK1121"/>
          <cell r="BL1121"/>
          <cell r="BM1121"/>
          <cell r="BN1121"/>
          <cell r="BO1121"/>
          <cell r="BP1121"/>
          <cell r="BQ1121"/>
          <cell r="BR1121"/>
          <cell r="BS1121"/>
          <cell r="BT1121"/>
          <cell r="BU1121"/>
          <cell r="BV1121"/>
          <cell r="BW1121"/>
          <cell r="BX1121"/>
          <cell r="BY1121"/>
          <cell r="BZ1121"/>
          <cell r="CA1121"/>
          <cell r="CB1121"/>
          <cell r="CC1121"/>
          <cell r="CD1121"/>
          <cell r="CE1121"/>
          <cell r="CF1121"/>
          <cell r="CG1121"/>
          <cell r="CH1121"/>
          <cell r="CI1121"/>
          <cell r="CJ1121"/>
          <cell r="CK1121"/>
          <cell r="CL1121"/>
          <cell r="CM1121"/>
          <cell r="CN1121"/>
          <cell r="CO1121"/>
          <cell r="CP1121"/>
          <cell r="CQ1121"/>
          <cell r="CR1121"/>
          <cell r="CS1121"/>
          <cell r="CT1121"/>
          <cell r="CU1121"/>
          <cell r="CV1121"/>
          <cell r="CW1121"/>
          <cell r="CX1121"/>
          <cell r="CY1121"/>
          <cell r="CZ1121"/>
          <cell r="DA1121"/>
          <cell r="DB1121"/>
          <cell r="DC1121"/>
          <cell r="DD1121"/>
          <cell r="DE1121"/>
          <cell r="DF1121"/>
          <cell r="DG1121"/>
          <cell r="DH1121"/>
          <cell r="DI1121"/>
          <cell r="DJ1121"/>
          <cell r="DK1121"/>
          <cell r="DL1121"/>
          <cell r="DM1121"/>
          <cell r="DN1121"/>
          <cell r="DO1121"/>
          <cell r="DP1121"/>
          <cell r="DQ1121"/>
          <cell r="DR1121"/>
          <cell r="DS1121"/>
          <cell r="DT1121"/>
          <cell r="DU1121"/>
          <cell r="DV1121"/>
          <cell r="DW1121"/>
          <cell r="DX1121"/>
          <cell r="DY1121"/>
          <cell r="DZ1121"/>
          <cell r="EA1121"/>
          <cell r="EB1121"/>
          <cell r="EC1121"/>
          <cell r="ED1121"/>
          <cell r="EE1121"/>
          <cell r="EF1121"/>
          <cell r="EG1121"/>
          <cell r="EH1121"/>
          <cell r="EI1121"/>
          <cell r="EJ1121"/>
          <cell r="EK1121"/>
          <cell r="EL1121"/>
          <cell r="EM1121"/>
          <cell r="EN1121"/>
          <cell r="EO1121"/>
          <cell r="EP1121"/>
          <cell r="EQ1121"/>
          <cell r="ER1121"/>
          <cell r="ES1121"/>
          <cell r="ET1121"/>
          <cell r="EU1121" t="str">
            <v>$ -</v>
          </cell>
          <cell r="EV1121"/>
          <cell r="EW1121"/>
          <cell r="EX1121"/>
          <cell r="EY1121"/>
          <cell r="EZ1121"/>
          <cell r="FA1121"/>
          <cell r="FB1121">
            <v>0</v>
          </cell>
          <cell r="FC1121" t="str">
            <v>#¡VALOR!</v>
          </cell>
          <cell r="FD1121">
            <v>0</v>
          </cell>
          <cell r="FE1121" t="str">
            <v>$ 0</v>
          </cell>
          <cell r="FF1121" t="str">
            <v>#¡VALOR!</v>
          </cell>
          <cell r="FG1121" t="str">
            <v>#¡VALOR!</v>
          </cell>
          <cell r="FH1121"/>
          <cell r="FI1121"/>
          <cell r="FJ1121" t="str">
            <v>#N/D</v>
          </cell>
          <cell r="FK1121" t="str">
            <v>#N/D</v>
          </cell>
          <cell r="FL1121" t="str">
            <v>$1.121</v>
          </cell>
          <cell r="FM1121" t="str">
            <v>#N/D</v>
          </cell>
          <cell r="FN1121" t="str">
            <v>#N/D</v>
          </cell>
          <cell r="FO1121" t="str">
            <v>#N/D</v>
          </cell>
          <cell r="FP1121" t="str">
            <v>#N/D</v>
          </cell>
          <cell r="FQ1121" t="str">
            <v>#¡REF!</v>
          </cell>
          <cell r="FR1121" t="str">
            <v>#N/D</v>
          </cell>
          <cell r="FS1121"/>
          <cell r="FT1121"/>
          <cell r="FU1121"/>
          <cell r="FV1121">
            <v>0</v>
          </cell>
          <cell r="FW1121" t="str">
            <v>#N/D</v>
          </cell>
          <cell r="FX1121"/>
          <cell r="FY1121"/>
          <cell r="FZ1121"/>
          <cell r="GA1121"/>
          <cell r="GB1121"/>
          <cell r="GC1121"/>
        </row>
        <row r="1122">
          <cell r="A1122"/>
          <cell r="B1122"/>
          <cell r="C1122">
            <v>2025</v>
          </cell>
          <cell r="D1122"/>
          <cell r="E1122"/>
          <cell r="F1122"/>
          <cell r="G1122"/>
          <cell r="H1122"/>
          <cell r="I1122"/>
          <cell r="J1122"/>
          <cell r="K1122"/>
          <cell r="L1122"/>
          <cell r="M1122"/>
          <cell r="N1122"/>
          <cell r="O1122"/>
          <cell r="P1122"/>
          <cell r="Q1122"/>
          <cell r="R1122"/>
          <cell r="S1122"/>
          <cell r="T1122"/>
          <cell r="U1122"/>
          <cell r="V1122"/>
          <cell r="W1122"/>
          <cell r="X1122"/>
          <cell r="Y1122"/>
          <cell r="Z1122"/>
          <cell r="AA1122"/>
          <cell r="AB1122"/>
          <cell r="AC1122"/>
          <cell r="AD1122"/>
          <cell r="AE1122"/>
          <cell r="AF1122"/>
          <cell r="AG1122"/>
          <cell r="AH1122"/>
          <cell r="AI1122"/>
          <cell r="AJ1122"/>
          <cell r="AK1122"/>
          <cell r="AL1122"/>
          <cell r="AM1122" t="str">
            <v>#¡VALOR!</v>
          </cell>
          <cell r="AN1122">
            <v>0</v>
          </cell>
          <cell r="AO1122"/>
          <cell r="AP1122"/>
          <cell r="AQ1122"/>
          <cell r="AR1122"/>
          <cell r="AS1122"/>
          <cell r="AT1122"/>
          <cell r="AU1122"/>
          <cell r="AV1122"/>
          <cell r="AW1122"/>
          <cell r="AX1122"/>
          <cell r="AY1122"/>
          <cell r="AZ1122"/>
          <cell r="BA1122"/>
          <cell r="BB1122"/>
          <cell r="BC1122"/>
          <cell r="BD1122"/>
          <cell r="BE1122"/>
          <cell r="BF1122"/>
          <cell r="BG1122"/>
          <cell r="BH1122"/>
          <cell r="BI1122"/>
          <cell r="BJ1122"/>
          <cell r="BK1122"/>
          <cell r="BL1122"/>
          <cell r="BM1122"/>
          <cell r="BN1122"/>
          <cell r="BO1122"/>
          <cell r="BP1122"/>
          <cell r="BQ1122"/>
          <cell r="BR1122"/>
          <cell r="BS1122"/>
          <cell r="BT1122"/>
          <cell r="BU1122"/>
          <cell r="BV1122"/>
          <cell r="BW1122"/>
          <cell r="BX1122"/>
          <cell r="BY1122"/>
          <cell r="BZ1122"/>
          <cell r="CA1122"/>
          <cell r="CB1122"/>
          <cell r="CC1122"/>
          <cell r="CD1122"/>
          <cell r="CE1122"/>
          <cell r="CF1122"/>
          <cell r="CG1122"/>
          <cell r="CH1122"/>
          <cell r="CI1122"/>
          <cell r="CJ1122"/>
          <cell r="CK1122"/>
          <cell r="CL1122"/>
          <cell r="CM1122"/>
          <cell r="CN1122"/>
          <cell r="CO1122"/>
          <cell r="CP1122"/>
          <cell r="CQ1122"/>
          <cell r="CR1122"/>
          <cell r="CS1122"/>
          <cell r="CT1122"/>
          <cell r="CU1122"/>
          <cell r="CV1122"/>
          <cell r="CW1122"/>
          <cell r="CX1122"/>
          <cell r="CY1122"/>
          <cell r="CZ1122"/>
          <cell r="DA1122"/>
          <cell r="DB1122"/>
          <cell r="DC1122"/>
          <cell r="DD1122"/>
          <cell r="DE1122"/>
          <cell r="DF1122"/>
          <cell r="DG1122"/>
          <cell r="DH1122"/>
          <cell r="DI1122"/>
          <cell r="DJ1122"/>
          <cell r="DK1122"/>
          <cell r="DL1122"/>
          <cell r="DM1122"/>
          <cell r="DN1122"/>
          <cell r="DO1122"/>
          <cell r="DP1122"/>
          <cell r="DQ1122"/>
          <cell r="DR1122"/>
          <cell r="DS1122"/>
          <cell r="DT1122"/>
          <cell r="DU1122"/>
          <cell r="DV1122"/>
          <cell r="DW1122"/>
          <cell r="DX1122"/>
          <cell r="DY1122"/>
          <cell r="DZ1122"/>
          <cell r="EA1122"/>
          <cell r="EB1122"/>
          <cell r="EC1122"/>
          <cell r="ED1122"/>
          <cell r="EE1122"/>
          <cell r="EF1122"/>
          <cell r="EG1122"/>
          <cell r="EH1122"/>
          <cell r="EI1122"/>
          <cell r="EJ1122"/>
          <cell r="EK1122"/>
          <cell r="EL1122"/>
          <cell r="EM1122"/>
          <cell r="EN1122"/>
          <cell r="EO1122"/>
          <cell r="EP1122"/>
          <cell r="EQ1122"/>
          <cell r="ER1122"/>
          <cell r="ES1122"/>
          <cell r="ET1122"/>
          <cell r="EU1122" t="str">
            <v>$ -</v>
          </cell>
          <cell r="EV1122"/>
          <cell r="EW1122"/>
          <cell r="EX1122"/>
          <cell r="EY1122"/>
          <cell r="EZ1122"/>
          <cell r="FA1122"/>
          <cell r="FB1122">
            <v>0</v>
          </cell>
          <cell r="FC1122" t="str">
            <v>#¡VALOR!</v>
          </cell>
          <cell r="FD1122">
            <v>0</v>
          </cell>
          <cell r="FE1122" t="str">
            <v>$ 0</v>
          </cell>
          <cell r="FF1122" t="str">
            <v>#¡VALOR!</v>
          </cell>
          <cell r="FG1122" t="str">
            <v>#¡VALOR!</v>
          </cell>
          <cell r="FH1122"/>
          <cell r="FI1122"/>
          <cell r="FJ1122" t="str">
            <v>#N/D</v>
          </cell>
          <cell r="FK1122" t="str">
            <v>#N/D</v>
          </cell>
          <cell r="FL1122" t="str">
            <v>$1.122</v>
          </cell>
          <cell r="FM1122" t="str">
            <v>#N/D</v>
          </cell>
          <cell r="FN1122" t="str">
            <v>#N/D</v>
          </cell>
          <cell r="FO1122" t="str">
            <v>#N/D</v>
          </cell>
          <cell r="FP1122" t="str">
            <v>#N/D</v>
          </cell>
          <cell r="FQ1122" t="str">
            <v>#¡REF!</v>
          </cell>
          <cell r="FR1122" t="str">
            <v>#N/D</v>
          </cell>
          <cell r="FS1122"/>
          <cell r="FT1122"/>
          <cell r="FU1122"/>
          <cell r="FV1122">
            <v>0</v>
          </cell>
          <cell r="FW1122" t="str">
            <v>#N/D</v>
          </cell>
          <cell r="FX1122"/>
          <cell r="FY1122"/>
          <cell r="FZ1122"/>
          <cell r="GA1122"/>
          <cell r="GB1122"/>
          <cell r="GC1122"/>
        </row>
        <row r="1123">
          <cell r="A1123"/>
          <cell r="B1123"/>
          <cell r="C1123">
            <v>2025</v>
          </cell>
          <cell r="D1123"/>
          <cell r="E1123"/>
          <cell r="F1123"/>
          <cell r="G1123"/>
          <cell r="H1123"/>
          <cell r="I1123"/>
          <cell r="J1123"/>
          <cell r="K1123"/>
          <cell r="L1123"/>
          <cell r="M1123"/>
          <cell r="N1123"/>
          <cell r="O1123"/>
          <cell r="P1123"/>
          <cell r="Q1123"/>
          <cell r="R1123"/>
          <cell r="S1123"/>
          <cell r="T1123"/>
          <cell r="U1123"/>
          <cell r="V1123"/>
          <cell r="W1123"/>
          <cell r="X1123"/>
          <cell r="Y1123"/>
          <cell r="Z1123"/>
          <cell r="AA1123"/>
          <cell r="AB1123"/>
          <cell r="AC1123"/>
          <cell r="AD1123"/>
          <cell r="AE1123"/>
          <cell r="AF1123"/>
          <cell r="AG1123"/>
          <cell r="AH1123"/>
          <cell r="AI1123"/>
          <cell r="AJ1123"/>
          <cell r="AK1123"/>
          <cell r="AL1123"/>
          <cell r="AM1123" t="str">
            <v>#¡VALOR!</v>
          </cell>
          <cell r="AN1123">
            <v>0</v>
          </cell>
          <cell r="AO1123"/>
          <cell r="AP1123"/>
          <cell r="AQ1123"/>
          <cell r="AR1123"/>
          <cell r="AS1123"/>
          <cell r="AT1123"/>
          <cell r="AU1123"/>
          <cell r="AV1123"/>
          <cell r="AW1123"/>
          <cell r="AX1123"/>
          <cell r="AY1123"/>
          <cell r="AZ1123"/>
          <cell r="BA1123"/>
          <cell r="BB1123"/>
          <cell r="BC1123"/>
          <cell r="BD1123"/>
          <cell r="BE1123"/>
          <cell r="BF1123"/>
          <cell r="BG1123"/>
          <cell r="BH1123"/>
          <cell r="BI1123"/>
          <cell r="BJ1123"/>
          <cell r="BK1123"/>
          <cell r="BL1123"/>
          <cell r="BM1123"/>
          <cell r="BN1123"/>
          <cell r="BO1123"/>
          <cell r="BP1123"/>
          <cell r="BQ1123"/>
          <cell r="BR1123"/>
          <cell r="BS1123"/>
          <cell r="BT1123"/>
          <cell r="BU1123"/>
          <cell r="BV1123"/>
          <cell r="BW1123"/>
          <cell r="BX1123"/>
          <cell r="BY1123"/>
          <cell r="BZ1123"/>
          <cell r="CA1123"/>
          <cell r="CB1123"/>
          <cell r="CC1123"/>
          <cell r="CD1123"/>
          <cell r="CE1123"/>
          <cell r="CF1123"/>
          <cell r="CG1123"/>
          <cell r="CH1123"/>
          <cell r="CI1123"/>
          <cell r="CJ1123"/>
          <cell r="CK1123"/>
          <cell r="CL1123"/>
          <cell r="CM1123"/>
          <cell r="CN1123"/>
          <cell r="CO1123"/>
          <cell r="CP1123"/>
          <cell r="CQ1123"/>
          <cell r="CR1123"/>
          <cell r="CS1123"/>
          <cell r="CT1123"/>
          <cell r="CU1123"/>
          <cell r="CV1123"/>
          <cell r="CW1123"/>
          <cell r="CX1123"/>
          <cell r="CY1123"/>
          <cell r="CZ1123"/>
          <cell r="DA1123"/>
          <cell r="DB1123"/>
          <cell r="DC1123"/>
          <cell r="DD1123"/>
          <cell r="DE1123"/>
          <cell r="DF1123"/>
          <cell r="DG1123"/>
          <cell r="DH1123"/>
          <cell r="DI1123"/>
          <cell r="DJ1123"/>
          <cell r="DK1123"/>
          <cell r="DL1123"/>
          <cell r="DM1123"/>
          <cell r="DN1123"/>
          <cell r="DO1123"/>
          <cell r="DP1123"/>
          <cell r="DQ1123"/>
          <cell r="DR1123"/>
          <cell r="DS1123"/>
          <cell r="DT1123"/>
          <cell r="DU1123"/>
          <cell r="DV1123"/>
          <cell r="DW1123"/>
          <cell r="DX1123"/>
          <cell r="DY1123"/>
          <cell r="DZ1123"/>
          <cell r="EA1123"/>
          <cell r="EB1123"/>
          <cell r="EC1123"/>
          <cell r="ED1123"/>
          <cell r="EE1123"/>
          <cell r="EF1123"/>
          <cell r="EG1123"/>
          <cell r="EH1123"/>
          <cell r="EI1123"/>
          <cell r="EJ1123"/>
          <cell r="EK1123"/>
          <cell r="EL1123"/>
          <cell r="EM1123"/>
          <cell r="EN1123"/>
          <cell r="EO1123"/>
          <cell r="EP1123"/>
          <cell r="EQ1123"/>
          <cell r="ER1123"/>
          <cell r="ES1123"/>
          <cell r="ET1123"/>
          <cell r="EU1123" t="str">
            <v>$ -</v>
          </cell>
          <cell r="EV1123"/>
          <cell r="EW1123"/>
          <cell r="EX1123"/>
          <cell r="EY1123"/>
          <cell r="EZ1123"/>
          <cell r="FA1123"/>
          <cell r="FB1123">
            <v>0</v>
          </cell>
          <cell r="FC1123" t="str">
            <v>#¡VALOR!</v>
          </cell>
          <cell r="FD1123">
            <v>0</v>
          </cell>
          <cell r="FE1123" t="str">
            <v>$ 0</v>
          </cell>
          <cell r="FF1123" t="str">
            <v>#¡VALOR!</v>
          </cell>
          <cell r="FG1123" t="str">
            <v>#¡VALOR!</v>
          </cell>
          <cell r="FH1123"/>
          <cell r="FI1123"/>
          <cell r="FJ1123" t="str">
            <v>#N/D</v>
          </cell>
          <cell r="FK1123" t="str">
            <v>#N/D</v>
          </cell>
          <cell r="FL1123" t="str">
            <v>$1.123</v>
          </cell>
          <cell r="FM1123" t="str">
            <v>#N/D</v>
          </cell>
          <cell r="FN1123" t="str">
            <v>#N/D</v>
          </cell>
          <cell r="FO1123" t="str">
            <v>#N/D</v>
          </cell>
          <cell r="FP1123" t="str">
            <v>#N/D</v>
          </cell>
          <cell r="FQ1123" t="str">
            <v>#¡REF!</v>
          </cell>
          <cell r="FR1123" t="str">
            <v>#N/D</v>
          </cell>
          <cell r="FS1123"/>
          <cell r="FT1123"/>
          <cell r="FU1123"/>
          <cell r="FV1123">
            <v>0</v>
          </cell>
          <cell r="FW1123" t="str">
            <v>#N/D</v>
          </cell>
          <cell r="FX1123"/>
          <cell r="FY1123"/>
          <cell r="FZ1123"/>
          <cell r="GA1123"/>
          <cell r="GB1123"/>
          <cell r="GC1123"/>
        </row>
        <row r="1124">
          <cell r="A1124"/>
          <cell r="B1124"/>
          <cell r="C1124">
            <v>2025</v>
          </cell>
          <cell r="D1124"/>
          <cell r="E1124"/>
          <cell r="F1124"/>
          <cell r="G1124"/>
          <cell r="H1124"/>
          <cell r="I1124"/>
          <cell r="J1124"/>
          <cell r="K1124"/>
          <cell r="L1124"/>
          <cell r="M1124"/>
          <cell r="N1124"/>
          <cell r="O1124"/>
          <cell r="P1124"/>
          <cell r="Q1124"/>
          <cell r="R1124"/>
          <cell r="S1124"/>
          <cell r="T1124"/>
          <cell r="U1124"/>
          <cell r="V1124"/>
          <cell r="W1124"/>
          <cell r="X1124"/>
          <cell r="Y1124"/>
          <cell r="Z1124"/>
          <cell r="AA1124"/>
          <cell r="AB1124"/>
          <cell r="AC1124"/>
          <cell r="AD1124"/>
          <cell r="AE1124"/>
          <cell r="AF1124"/>
          <cell r="AG1124"/>
          <cell r="AH1124"/>
          <cell r="AI1124"/>
          <cell r="AJ1124"/>
          <cell r="AK1124"/>
          <cell r="AL1124"/>
          <cell r="AM1124" t="str">
            <v>#¡VALOR!</v>
          </cell>
          <cell r="AN1124">
            <v>0</v>
          </cell>
          <cell r="AO1124"/>
          <cell r="AP1124"/>
          <cell r="AQ1124"/>
          <cell r="AR1124"/>
          <cell r="AS1124"/>
          <cell r="AT1124"/>
          <cell r="AU1124"/>
          <cell r="AV1124"/>
          <cell r="AW1124"/>
          <cell r="AX1124"/>
          <cell r="AY1124"/>
          <cell r="AZ1124"/>
          <cell r="BA1124"/>
          <cell r="BB1124"/>
          <cell r="BC1124"/>
          <cell r="BD1124"/>
          <cell r="BE1124"/>
          <cell r="BF1124"/>
          <cell r="BG1124"/>
          <cell r="BH1124"/>
          <cell r="BI1124"/>
          <cell r="BJ1124"/>
          <cell r="BK1124"/>
          <cell r="BL1124"/>
          <cell r="BM1124"/>
          <cell r="BN1124"/>
          <cell r="BO1124"/>
          <cell r="BP1124"/>
          <cell r="BQ1124"/>
          <cell r="BR1124"/>
          <cell r="BS1124"/>
          <cell r="BT1124"/>
          <cell r="BU1124"/>
          <cell r="BV1124"/>
          <cell r="BW1124"/>
          <cell r="BX1124"/>
          <cell r="BY1124"/>
          <cell r="BZ1124"/>
          <cell r="CA1124"/>
          <cell r="CB1124"/>
          <cell r="CC1124"/>
          <cell r="CD1124"/>
          <cell r="CE1124"/>
          <cell r="CF1124"/>
          <cell r="CG1124"/>
          <cell r="CH1124"/>
          <cell r="CI1124"/>
          <cell r="CJ1124"/>
          <cell r="CK1124"/>
          <cell r="CL1124"/>
          <cell r="CM1124"/>
          <cell r="CN1124"/>
          <cell r="CO1124"/>
          <cell r="CP1124"/>
          <cell r="CQ1124"/>
          <cell r="CR1124"/>
          <cell r="CS1124"/>
          <cell r="CT1124"/>
          <cell r="CU1124"/>
          <cell r="CV1124"/>
          <cell r="CW1124"/>
          <cell r="CX1124"/>
          <cell r="CY1124"/>
          <cell r="CZ1124"/>
          <cell r="DA1124"/>
          <cell r="DB1124"/>
          <cell r="DC1124"/>
          <cell r="DD1124"/>
          <cell r="DE1124"/>
          <cell r="DF1124"/>
          <cell r="DG1124"/>
          <cell r="DH1124"/>
          <cell r="DI1124"/>
          <cell r="DJ1124"/>
          <cell r="DK1124"/>
          <cell r="DL1124"/>
          <cell r="DM1124"/>
          <cell r="DN1124"/>
          <cell r="DO1124"/>
          <cell r="DP1124"/>
          <cell r="DQ1124"/>
          <cell r="DR1124"/>
          <cell r="DS1124"/>
          <cell r="DT1124"/>
          <cell r="DU1124"/>
          <cell r="DV1124"/>
          <cell r="DW1124"/>
          <cell r="DX1124"/>
          <cell r="DY1124"/>
          <cell r="DZ1124"/>
          <cell r="EA1124"/>
          <cell r="EB1124"/>
          <cell r="EC1124"/>
          <cell r="ED1124"/>
          <cell r="EE1124"/>
          <cell r="EF1124"/>
          <cell r="EG1124"/>
          <cell r="EH1124"/>
          <cell r="EI1124"/>
          <cell r="EJ1124"/>
          <cell r="EK1124"/>
          <cell r="EL1124"/>
          <cell r="EM1124"/>
          <cell r="EN1124"/>
          <cell r="EO1124"/>
          <cell r="EP1124"/>
          <cell r="EQ1124"/>
          <cell r="ER1124"/>
          <cell r="ES1124"/>
          <cell r="ET1124"/>
          <cell r="EU1124" t="str">
            <v>$ -</v>
          </cell>
          <cell r="EV1124"/>
          <cell r="EW1124"/>
          <cell r="EX1124"/>
          <cell r="EY1124"/>
          <cell r="EZ1124"/>
          <cell r="FA1124"/>
          <cell r="FB1124">
            <v>0</v>
          </cell>
          <cell r="FC1124" t="str">
            <v>#¡VALOR!</v>
          </cell>
          <cell r="FD1124">
            <v>0</v>
          </cell>
          <cell r="FE1124" t="str">
            <v>$ 0</v>
          </cell>
          <cell r="FF1124" t="str">
            <v>#¡VALOR!</v>
          </cell>
          <cell r="FG1124" t="str">
            <v>#¡VALOR!</v>
          </cell>
          <cell r="FH1124"/>
          <cell r="FI1124"/>
          <cell r="FJ1124" t="str">
            <v>#N/D</v>
          </cell>
          <cell r="FK1124" t="str">
            <v>#N/D</v>
          </cell>
          <cell r="FL1124" t="str">
            <v>$1.124</v>
          </cell>
          <cell r="FM1124" t="str">
            <v>#N/D</v>
          </cell>
          <cell r="FN1124" t="str">
            <v>#N/D</v>
          </cell>
          <cell r="FO1124" t="str">
            <v>#N/D</v>
          </cell>
          <cell r="FP1124" t="str">
            <v>#N/D</v>
          </cell>
          <cell r="FQ1124" t="str">
            <v>#¡REF!</v>
          </cell>
          <cell r="FR1124" t="str">
            <v>#N/D</v>
          </cell>
          <cell r="FS1124"/>
          <cell r="FT1124"/>
          <cell r="FU1124"/>
          <cell r="FV1124">
            <v>0</v>
          </cell>
          <cell r="FW1124" t="str">
            <v>#N/D</v>
          </cell>
          <cell r="FX1124"/>
          <cell r="FY1124"/>
          <cell r="FZ1124"/>
          <cell r="GA1124"/>
          <cell r="GB1124"/>
          <cell r="GC1124"/>
        </row>
        <row r="1125">
          <cell r="A1125"/>
          <cell r="B1125"/>
          <cell r="C1125">
            <v>2025</v>
          </cell>
          <cell r="D1125"/>
          <cell r="E1125"/>
          <cell r="F1125"/>
          <cell r="G1125"/>
          <cell r="H1125"/>
          <cell r="I1125"/>
          <cell r="J1125"/>
          <cell r="K1125"/>
          <cell r="L1125"/>
          <cell r="M1125"/>
          <cell r="N1125"/>
          <cell r="O1125"/>
          <cell r="P1125"/>
          <cell r="Q1125"/>
          <cell r="R1125"/>
          <cell r="S1125"/>
          <cell r="T1125"/>
          <cell r="U1125"/>
          <cell r="V1125"/>
          <cell r="W1125"/>
          <cell r="X1125"/>
          <cell r="Y1125"/>
          <cell r="Z1125"/>
          <cell r="AA1125"/>
          <cell r="AB1125"/>
          <cell r="AC1125"/>
          <cell r="AD1125"/>
          <cell r="AE1125"/>
          <cell r="AF1125"/>
          <cell r="AG1125"/>
          <cell r="AH1125"/>
          <cell r="AI1125"/>
          <cell r="AJ1125"/>
          <cell r="AK1125"/>
          <cell r="AL1125"/>
          <cell r="AM1125" t="str">
            <v>#¡VALOR!</v>
          </cell>
          <cell r="AN1125">
            <v>0</v>
          </cell>
          <cell r="AO1125"/>
          <cell r="AP1125"/>
          <cell r="AQ1125"/>
          <cell r="AR1125"/>
          <cell r="AS1125"/>
          <cell r="AT1125"/>
          <cell r="AU1125"/>
          <cell r="AV1125"/>
          <cell r="AW1125"/>
          <cell r="AX1125"/>
          <cell r="AY1125"/>
          <cell r="AZ1125"/>
          <cell r="BA1125"/>
          <cell r="BB1125"/>
          <cell r="BC1125"/>
          <cell r="BD1125"/>
          <cell r="BE1125"/>
          <cell r="BF1125"/>
          <cell r="BG1125"/>
          <cell r="BH1125"/>
          <cell r="BI1125"/>
          <cell r="BJ1125"/>
          <cell r="BK1125"/>
          <cell r="BL1125"/>
          <cell r="BM1125"/>
          <cell r="BN1125"/>
          <cell r="BO1125"/>
          <cell r="BP1125"/>
          <cell r="BQ1125"/>
          <cell r="BR1125"/>
          <cell r="BS1125"/>
          <cell r="BT1125"/>
          <cell r="BU1125"/>
          <cell r="BV1125"/>
          <cell r="BW1125"/>
          <cell r="BX1125"/>
          <cell r="BY1125"/>
          <cell r="BZ1125"/>
          <cell r="CA1125"/>
          <cell r="CB1125"/>
          <cell r="CC1125"/>
          <cell r="CD1125"/>
          <cell r="CE1125"/>
          <cell r="CF1125"/>
          <cell r="CG1125"/>
          <cell r="CH1125"/>
          <cell r="CI1125"/>
          <cell r="CJ1125"/>
          <cell r="CK1125"/>
          <cell r="CL1125"/>
          <cell r="CM1125"/>
          <cell r="CN1125"/>
          <cell r="CO1125"/>
          <cell r="CP1125"/>
          <cell r="CQ1125"/>
          <cell r="CR1125"/>
          <cell r="CS1125"/>
          <cell r="CT1125"/>
          <cell r="CU1125"/>
          <cell r="CV1125"/>
          <cell r="CW1125"/>
          <cell r="CX1125"/>
          <cell r="CY1125"/>
          <cell r="CZ1125"/>
          <cell r="DA1125"/>
          <cell r="DB1125"/>
          <cell r="DC1125"/>
          <cell r="DD1125"/>
          <cell r="DE1125"/>
          <cell r="DF1125"/>
          <cell r="DG1125"/>
          <cell r="DH1125"/>
          <cell r="DI1125"/>
          <cell r="DJ1125"/>
          <cell r="DK1125"/>
          <cell r="DL1125"/>
          <cell r="DM1125"/>
          <cell r="DN1125"/>
          <cell r="DO1125"/>
          <cell r="DP1125"/>
          <cell r="DQ1125"/>
          <cell r="DR1125"/>
          <cell r="DS1125"/>
          <cell r="DT1125"/>
          <cell r="DU1125"/>
          <cell r="DV1125"/>
          <cell r="DW1125"/>
          <cell r="DX1125"/>
          <cell r="DY1125"/>
          <cell r="DZ1125"/>
          <cell r="EA1125"/>
          <cell r="EB1125"/>
          <cell r="EC1125"/>
          <cell r="ED1125"/>
          <cell r="EE1125"/>
          <cell r="EF1125"/>
          <cell r="EG1125"/>
          <cell r="EH1125"/>
          <cell r="EI1125"/>
          <cell r="EJ1125"/>
          <cell r="EK1125"/>
          <cell r="EL1125"/>
          <cell r="EM1125"/>
          <cell r="EN1125"/>
          <cell r="EO1125"/>
          <cell r="EP1125"/>
          <cell r="EQ1125"/>
          <cell r="ER1125"/>
          <cell r="ES1125"/>
          <cell r="ET1125"/>
          <cell r="EU1125" t="str">
            <v>$ -</v>
          </cell>
          <cell r="EV1125"/>
          <cell r="EW1125"/>
          <cell r="EX1125"/>
          <cell r="EY1125"/>
          <cell r="EZ1125"/>
          <cell r="FA1125"/>
          <cell r="FB1125">
            <v>0</v>
          </cell>
          <cell r="FC1125" t="str">
            <v>#¡VALOR!</v>
          </cell>
          <cell r="FD1125">
            <v>0</v>
          </cell>
          <cell r="FE1125" t="str">
            <v>$ 0</v>
          </cell>
          <cell r="FF1125" t="str">
            <v>#¡VALOR!</v>
          </cell>
          <cell r="FG1125" t="str">
            <v>#¡VALOR!</v>
          </cell>
          <cell r="FH1125"/>
          <cell r="FI1125"/>
          <cell r="FJ1125" t="str">
            <v>#N/D</v>
          </cell>
          <cell r="FK1125" t="str">
            <v>#N/D</v>
          </cell>
          <cell r="FL1125" t="str">
            <v>$1.125</v>
          </cell>
          <cell r="FM1125" t="str">
            <v>#N/D</v>
          </cell>
          <cell r="FN1125" t="str">
            <v>#N/D</v>
          </cell>
          <cell r="FO1125" t="str">
            <v>#N/D</v>
          </cell>
          <cell r="FP1125" t="str">
            <v>#N/D</v>
          </cell>
          <cell r="FQ1125" t="str">
            <v>#¡REF!</v>
          </cell>
          <cell r="FR1125" t="str">
            <v>#N/D</v>
          </cell>
          <cell r="FS1125"/>
          <cell r="FT1125"/>
          <cell r="FU1125"/>
          <cell r="FV1125">
            <v>0</v>
          </cell>
          <cell r="FW1125" t="str">
            <v>#N/D</v>
          </cell>
          <cell r="FX1125"/>
          <cell r="FY1125"/>
          <cell r="FZ1125"/>
          <cell r="GA1125"/>
          <cell r="GB1125"/>
          <cell r="GC1125"/>
        </row>
        <row r="1126">
          <cell r="A1126"/>
          <cell r="B1126"/>
          <cell r="C1126">
            <v>2025</v>
          </cell>
          <cell r="D1126"/>
          <cell r="E1126"/>
          <cell r="F1126"/>
          <cell r="G1126"/>
          <cell r="H1126"/>
          <cell r="I1126"/>
          <cell r="J1126"/>
          <cell r="K1126"/>
          <cell r="L1126"/>
          <cell r="M1126"/>
          <cell r="N1126"/>
          <cell r="O1126"/>
          <cell r="P1126"/>
          <cell r="Q1126"/>
          <cell r="R1126"/>
          <cell r="S1126"/>
          <cell r="T1126"/>
          <cell r="U1126"/>
          <cell r="V1126"/>
          <cell r="W1126"/>
          <cell r="X1126"/>
          <cell r="Y1126"/>
          <cell r="Z1126"/>
          <cell r="AA1126"/>
          <cell r="AB1126"/>
          <cell r="AC1126"/>
          <cell r="AD1126"/>
          <cell r="AE1126"/>
          <cell r="AF1126"/>
          <cell r="AG1126"/>
          <cell r="AH1126"/>
          <cell r="AI1126"/>
          <cell r="AJ1126"/>
          <cell r="AK1126"/>
          <cell r="AL1126"/>
          <cell r="AM1126" t="str">
            <v>#¡VALOR!</v>
          </cell>
          <cell r="AN1126">
            <v>0</v>
          </cell>
          <cell r="AO1126"/>
          <cell r="AP1126"/>
          <cell r="AQ1126"/>
          <cell r="AR1126"/>
          <cell r="AS1126"/>
          <cell r="AT1126"/>
          <cell r="AU1126"/>
          <cell r="AV1126"/>
          <cell r="AW1126"/>
          <cell r="AX1126"/>
          <cell r="AY1126"/>
          <cell r="AZ1126"/>
          <cell r="BA1126"/>
          <cell r="BB1126"/>
          <cell r="BC1126"/>
          <cell r="BD1126"/>
          <cell r="BE1126"/>
          <cell r="BF1126"/>
          <cell r="BG1126"/>
          <cell r="BH1126"/>
          <cell r="BI1126"/>
          <cell r="BJ1126"/>
          <cell r="BK1126"/>
          <cell r="BL1126"/>
          <cell r="BM1126"/>
          <cell r="BN1126"/>
          <cell r="BO1126"/>
          <cell r="BP1126"/>
          <cell r="BQ1126"/>
          <cell r="BR1126"/>
          <cell r="BS1126"/>
          <cell r="BT1126"/>
          <cell r="BU1126"/>
          <cell r="BV1126"/>
          <cell r="BW1126"/>
          <cell r="BX1126"/>
          <cell r="BY1126"/>
          <cell r="BZ1126"/>
          <cell r="CA1126"/>
          <cell r="CB1126"/>
          <cell r="CC1126"/>
          <cell r="CD1126"/>
          <cell r="CE1126"/>
          <cell r="CF1126"/>
          <cell r="CG1126"/>
          <cell r="CH1126"/>
          <cell r="CI1126"/>
          <cell r="CJ1126"/>
          <cell r="CK1126"/>
          <cell r="CL1126"/>
          <cell r="CM1126"/>
          <cell r="CN1126"/>
          <cell r="CO1126"/>
          <cell r="CP1126"/>
          <cell r="CQ1126"/>
          <cell r="CR1126"/>
          <cell r="CS1126"/>
          <cell r="CT1126"/>
          <cell r="CU1126"/>
          <cell r="CV1126"/>
          <cell r="CW1126"/>
          <cell r="CX1126"/>
          <cell r="CY1126"/>
          <cell r="CZ1126"/>
          <cell r="DA1126"/>
          <cell r="DB1126"/>
          <cell r="DC1126"/>
          <cell r="DD1126"/>
          <cell r="DE1126"/>
          <cell r="DF1126"/>
          <cell r="DG1126"/>
          <cell r="DH1126"/>
          <cell r="DI1126"/>
          <cell r="DJ1126"/>
          <cell r="DK1126"/>
          <cell r="DL1126"/>
          <cell r="DM1126"/>
          <cell r="DN1126"/>
          <cell r="DO1126"/>
          <cell r="DP1126"/>
          <cell r="DQ1126"/>
          <cell r="DR1126"/>
          <cell r="DS1126"/>
          <cell r="DT1126"/>
          <cell r="DU1126"/>
          <cell r="DV1126"/>
          <cell r="DW1126"/>
          <cell r="DX1126"/>
          <cell r="DY1126"/>
          <cell r="DZ1126"/>
          <cell r="EA1126"/>
          <cell r="EB1126"/>
          <cell r="EC1126"/>
          <cell r="ED1126"/>
          <cell r="EE1126"/>
          <cell r="EF1126"/>
          <cell r="EG1126"/>
          <cell r="EH1126"/>
          <cell r="EI1126"/>
          <cell r="EJ1126"/>
          <cell r="EK1126"/>
          <cell r="EL1126"/>
          <cell r="EM1126"/>
          <cell r="EN1126"/>
          <cell r="EO1126"/>
          <cell r="EP1126"/>
          <cell r="EQ1126"/>
          <cell r="ER1126"/>
          <cell r="ES1126"/>
          <cell r="ET1126"/>
          <cell r="EU1126" t="str">
            <v>$ -</v>
          </cell>
          <cell r="EV1126"/>
          <cell r="EW1126"/>
          <cell r="EX1126"/>
          <cell r="EY1126"/>
          <cell r="EZ1126"/>
          <cell r="FA1126"/>
          <cell r="FB1126">
            <v>0</v>
          </cell>
          <cell r="FC1126" t="str">
            <v>#¡VALOR!</v>
          </cell>
          <cell r="FD1126">
            <v>0</v>
          </cell>
          <cell r="FE1126" t="str">
            <v>$ 0</v>
          </cell>
          <cell r="FF1126" t="str">
            <v>#¡VALOR!</v>
          </cell>
          <cell r="FG1126" t="str">
            <v>#¡VALOR!</v>
          </cell>
          <cell r="FH1126"/>
          <cell r="FI1126"/>
          <cell r="FJ1126" t="str">
            <v>#N/D</v>
          </cell>
          <cell r="FK1126" t="str">
            <v>#N/D</v>
          </cell>
          <cell r="FL1126" t="str">
            <v>$1.126</v>
          </cell>
          <cell r="FM1126" t="str">
            <v>#N/D</v>
          </cell>
          <cell r="FN1126" t="str">
            <v>#N/D</v>
          </cell>
          <cell r="FO1126" t="str">
            <v>#N/D</v>
          </cell>
          <cell r="FP1126" t="str">
            <v>#N/D</v>
          </cell>
          <cell r="FQ1126" t="str">
            <v>#¡REF!</v>
          </cell>
          <cell r="FR1126" t="str">
            <v>#N/D</v>
          </cell>
          <cell r="FS1126"/>
          <cell r="FT1126"/>
          <cell r="FU1126"/>
          <cell r="FV1126">
            <v>0</v>
          </cell>
          <cell r="FW1126" t="str">
            <v>#N/D</v>
          </cell>
          <cell r="FX1126"/>
          <cell r="FY1126"/>
          <cell r="FZ1126"/>
          <cell r="GA1126"/>
          <cell r="GB1126"/>
          <cell r="GC1126"/>
        </row>
        <row r="1127">
          <cell r="A1127"/>
          <cell r="B1127"/>
          <cell r="C1127">
            <v>2025</v>
          </cell>
          <cell r="D1127"/>
          <cell r="E1127"/>
          <cell r="F1127"/>
          <cell r="G1127"/>
          <cell r="H1127"/>
          <cell r="I1127"/>
          <cell r="J1127"/>
          <cell r="K1127"/>
          <cell r="L1127"/>
          <cell r="M1127"/>
          <cell r="N1127"/>
          <cell r="O1127"/>
          <cell r="P1127"/>
          <cell r="Q1127"/>
          <cell r="R1127"/>
          <cell r="S1127"/>
          <cell r="T1127"/>
          <cell r="U1127"/>
          <cell r="V1127"/>
          <cell r="W1127"/>
          <cell r="X1127"/>
          <cell r="Y1127"/>
          <cell r="Z1127"/>
          <cell r="AA1127"/>
          <cell r="AB1127"/>
          <cell r="AC1127"/>
          <cell r="AD1127"/>
          <cell r="AE1127"/>
          <cell r="AF1127"/>
          <cell r="AG1127"/>
          <cell r="AH1127"/>
          <cell r="AI1127"/>
          <cell r="AJ1127"/>
          <cell r="AK1127"/>
          <cell r="AL1127"/>
          <cell r="AM1127" t="str">
            <v>#¡VALOR!</v>
          </cell>
          <cell r="AN1127">
            <v>0</v>
          </cell>
          <cell r="AO1127"/>
          <cell r="AP1127"/>
          <cell r="AQ1127"/>
          <cell r="AR1127"/>
          <cell r="AS1127"/>
          <cell r="AT1127"/>
          <cell r="AU1127"/>
          <cell r="AV1127"/>
          <cell r="AW1127"/>
          <cell r="AX1127"/>
          <cell r="AY1127"/>
          <cell r="AZ1127"/>
          <cell r="BA1127"/>
          <cell r="BB1127"/>
          <cell r="BC1127"/>
          <cell r="BD1127"/>
          <cell r="BE1127"/>
          <cell r="BF1127"/>
          <cell r="BG1127"/>
          <cell r="BH1127"/>
          <cell r="BI1127"/>
          <cell r="BJ1127"/>
          <cell r="BK1127"/>
          <cell r="BL1127"/>
          <cell r="BM1127"/>
          <cell r="BN1127"/>
          <cell r="BO1127"/>
          <cell r="BP1127"/>
          <cell r="BQ1127"/>
          <cell r="BR1127"/>
          <cell r="BS1127"/>
          <cell r="BT1127"/>
          <cell r="BU1127"/>
          <cell r="BV1127"/>
          <cell r="BW1127"/>
          <cell r="BX1127"/>
          <cell r="BY1127"/>
          <cell r="BZ1127"/>
          <cell r="CA1127"/>
          <cell r="CB1127"/>
          <cell r="CC1127"/>
          <cell r="CD1127"/>
          <cell r="CE1127"/>
          <cell r="CF1127"/>
          <cell r="CG1127"/>
          <cell r="CH1127"/>
          <cell r="CI1127"/>
          <cell r="CJ1127"/>
          <cell r="CK1127"/>
          <cell r="CL1127"/>
          <cell r="CM1127"/>
          <cell r="CN1127"/>
          <cell r="CO1127"/>
          <cell r="CP1127"/>
          <cell r="CQ1127"/>
          <cell r="CR1127"/>
          <cell r="CS1127"/>
          <cell r="CT1127"/>
          <cell r="CU1127"/>
          <cell r="CV1127"/>
          <cell r="CW1127"/>
          <cell r="CX1127"/>
          <cell r="CY1127"/>
          <cell r="CZ1127"/>
          <cell r="DA1127"/>
          <cell r="DB1127"/>
          <cell r="DC1127"/>
          <cell r="DD1127"/>
          <cell r="DE1127"/>
          <cell r="DF1127"/>
          <cell r="DG1127"/>
          <cell r="DH1127"/>
          <cell r="DI1127"/>
          <cell r="DJ1127"/>
          <cell r="DK1127"/>
          <cell r="DL1127"/>
          <cell r="DM1127"/>
          <cell r="DN1127"/>
          <cell r="DO1127"/>
          <cell r="DP1127"/>
          <cell r="DQ1127"/>
          <cell r="DR1127"/>
          <cell r="DS1127"/>
          <cell r="DT1127"/>
          <cell r="DU1127"/>
          <cell r="DV1127"/>
          <cell r="DW1127"/>
          <cell r="DX1127"/>
          <cell r="DY1127"/>
          <cell r="DZ1127"/>
          <cell r="EA1127"/>
          <cell r="EB1127"/>
          <cell r="EC1127"/>
          <cell r="ED1127"/>
          <cell r="EE1127"/>
          <cell r="EF1127"/>
          <cell r="EG1127"/>
          <cell r="EH1127"/>
          <cell r="EI1127"/>
          <cell r="EJ1127"/>
          <cell r="EK1127"/>
          <cell r="EL1127"/>
          <cell r="EM1127"/>
          <cell r="EN1127"/>
          <cell r="EO1127"/>
          <cell r="EP1127"/>
          <cell r="EQ1127"/>
          <cell r="ER1127"/>
          <cell r="ES1127"/>
          <cell r="ET1127"/>
          <cell r="EU1127" t="str">
            <v>$ -</v>
          </cell>
          <cell r="EV1127"/>
          <cell r="EW1127"/>
          <cell r="EX1127"/>
          <cell r="EY1127"/>
          <cell r="EZ1127"/>
          <cell r="FA1127"/>
          <cell r="FB1127">
            <v>0</v>
          </cell>
          <cell r="FC1127" t="str">
            <v>#¡VALOR!</v>
          </cell>
          <cell r="FD1127">
            <v>0</v>
          </cell>
          <cell r="FE1127" t="str">
            <v>$ 0</v>
          </cell>
          <cell r="FF1127" t="str">
            <v>#¡VALOR!</v>
          </cell>
          <cell r="FG1127" t="str">
            <v>#¡VALOR!</v>
          </cell>
          <cell r="FH1127"/>
          <cell r="FI1127"/>
          <cell r="FJ1127" t="str">
            <v>#N/D</v>
          </cell>
          <cell r="FK1127" t="str">
            <v>#N/D</v>
          </cell>
          <cell r="FL1127" t="str">
            <v>$1.127</v>
          </cell>
          <cell r="FM1127" t="str">
            <v>#N/D</v>
          </cell>
          <cell r="FN1127" t="str">
            <v>#N/D</v>
          </cell>
          <cell r="FO1127" t="str">
            <v>#N/D</v>
          </cell>
          <cell r="FP1127" t="str">
            <v>#N/D</v>
          </cell>
          <cell r="FQ1127" t="str">
            <v>#¡REF!</v>
          </cell>
          <cell r="FR1127" t="str">
            <v>#N/D</v>
          </cell>
          <cell r="FS1127"/>
          <cell r="FT1127"/>
          <cell r="FU1127"/>
          <cell r="FV1127">
            <v>0</v>
          </cell>
          <cell r="FW1127" t="str">
            <v>#N/D</v>
          </cell>
          <cell r="FX1127"/>
          <cell r="FY1127"/>
          <cell r="FZ1127"/>
          <cell r="GA1127"/>
          <cell r="GB1127"/>
          <cell r="GC1127"/>
        </row>
        <row r="1128">
          <cell r="A1128"/>
          <cell r="B1128"/>
          <cell r="C1128">
            <v>2025</v>
          </cell>
          <cell r="D1128"/>
          <cell r="E1128"/>
          <cell r="F1128"/>
          <cell r="G1128"/>
          <cell r="H1128"/>
          <cell r="I1128"/>
          <cell r="J1128"/>
          <cell r="K1128"/>
          <cell r="L1128"/>
          <cell r="M1128"/>
          <cell r="N1128"/>
          <cell r="O1128"/>
          <cell r="P1128"/>
          <cell r="Q1128"/>
          <cell r="R1128"/>
          <cell r="S1128"/>
          <cell r="T1128"/>
          <cell r="U1128"/>
          <cell r="V1128"/>
          <cell r="W1128"/>
          <cell r="X1128"/>
          <cell r="Y1128"/>
          <cell r="Z1128"/>
          <cell r="AA1128"/>
          <cell r="AB1128"/>
          <cell r="AC1128"/>
          <cell r="AD1128"/>
          <cell r="AE1128"/>
          <cell r="AF1128"/>
          <cell r="AG1128"/>
          <cell r="AH1128"/>
          <cell r="AI1128"/>
          <cell r="AJ1128"/>
          <cell r="AK1128"/>
          <cell r="AL1128"/>
          <cell r="AM1128" t="str">
            <v>#¡VALOR!</v>
          </cell>
          <cell r="AN1128">
            <v>0</v>
          </cell>
          <cell r="AO1128"/>
          <cell r="AP1128"/>
          <cell r="AQ1128"/>
          <cell r="AR1128"/>
          <cell r="AS1128"/>
          <cell r="AT1128"/>
          <cell r="AU1128"/>
          <cell r="AV1128"/>
          <cell r="AW1128"/>
          <cell r="AX1128"/>
          <cell r="AY1128"/>
          <cell r="AZ1128"/>
          <cell r="BA1128"/>
          <cell r="BB1128"/>
          <cell r="BC1128"/>
          <cell r="BD1128"/>
          <cell r="BE1128"/>
          <cell r="BF1128"/>
          <cell r="BG1128"/>
          <cell r="BH1128"/>
          <cell r="BI1128"/>
          <cell r="BJ1128"/>
          <cell r="BK1128"/>
          <cell r="BL1128"/>
          <cell r="BM1128"/>
          <cell r="BN1128"/>
          <cell r="BO1128"/>
          <cell r="BP1128"/>
          <cell r="BQ1128"/>
          <cell r="BR1128"/>
          <cell r="BS1128"/>
          <cell r="BT1128"/>
          <cell r="BU1128"/>
          <cell r="BV1128"/>
          <cell r="BW1128"/>
          <cell r="BX1128"/>
          <cell r="BY1128"/>
          <cell r="BZ1128"/>
          <cell r="CA1128"/>
          <cell r="CB1128"/>
          <cell r="CC1128"/>
          <cell r="CD1128"/>
          <cell r="CE1128"/>
          <cell r="CF1128"/>
          <cell r="CG1128"/>
          <cell r="CH1128"/>
          <cell r="CI1128"/>
          <cell r="CJ1128"/>
          <cell r="CK1128"/>
          <cell r="CL1128"/>
          <cell r="CM1128"/>
          <cell r="CN1128"/>
          <cell r="CO1128"/>
          <cell r="CP1128"/>
          <cell r="CQ1128"/>
          <cell r="CR1128"/>
          <cell r="CS1128"/>
          <cell r="CT1128"/>
          <cell r="CU1128"/>
          <cell r="CV1128"/>
          <cell r="CW1128"/>
          <cell r="CX1128"/>
          <cell r="CY1128"/>
          <cell r="CZ1128"/>
          <cell r="DA1128"/>
          <cell r="DB1128"/>
          <cell r="DC1128"/>
          <cell r="DD1128"/>
          <cell r="DE1128"/>
          <cell r="DF1128"/>
          <cell r="DG1128"/>
          <cell r="DH1128"/>
          <cell r="DI1128"/>
          <cell r="DJ1128"/>
          <cell r="DK1128"/>
          <cell r="DL1128"/>
          <cell r="DM1128"/>
          <cell r="DN1128"/>
          <cell r="DO1128"/>
          <cell r="DP1128"/>
          <cell r="DQ1128"/>
          <cell r="DR1128"/>
          <cell r="DS1128"/>
          <cell r="DT1128"/>
          <cell r="DU1128"/>
          <cell r="DV1128"/>
          <cell r="DW1128"/>
          <cell r="DX1128"/>
          <cell r="DY1128"/>
          <cell r="DZ1128"/>
          <cell r="EA1128"/>
          <cell r="EB1128"/>
          <cell r="EC1128"/>
          <cell r="ED1128"/>
          <cell r="EE1128"/>
          <cell r="EF1128"/>
          <cell r="EG1128"/>
          <cell r="EH1128"/>
          <cell r="EI1128"/>
          <cell r="EJ1128"/>
          <cell r="EK1128"/>
          <cell r="EL1128"/>
          <cell r="EM1128"/>
          <cell r="EN1128"/>
          <cell r="EO1128"/>
          <cell r="EP1128"/>
          <cell r="EQ1128"/>
          <cell r="ER1128"/>
          <cell r="ES1128"/>
          <cell r="ET1128"/>
          <cell r="EU1128" t="str">
            <v>$ -</v>
          </cell>
          <cell r="EV1128"/>
          <cell r="EW1128"/>
          <cell r="EX1128"/>
          <cell r="EY1128"/>
          <cell r="EZ1128"/>
          <cell r="FA1128"/>
          <cell r="FB1128">
            <v>0</v>
          </cell>
          <cell r="FC1128" t="str">
            <v>#¡VALOR!</v>
          </cell>
          <cell r="FD1128">
            <v>0</v>
          </cell>
          <cell r="FE1128" t="str">
            <v>$ 0</v>
          </cell>
          <cell r="FF1128" t="str">
            <v>#¡VALOR!</v>
          </cell>
          <cell r="FG1128" t="str">
            <v>#¡VALOR!</v>
          </cell>
          <cell r="FH1128"/>
          <cell r="FI1128"/>
          <cell r="FJ1128" t="str">
            <v>#N/D</v>
          </cell>
          <cell r="FK1128" t="str">
            <v>#N/D</v>
          </cell>
          <cell r="FL1128" t="str">
            <v>$1.128</v>
          </cell>
          <cell r="FM1128" t="str">
            <v>#N/D</v>
          </cell>
          <cell r="FN1128" t="str">
            <v>#N/D</v>
          </cell>
          <cell r="FO1128" t="str">
            <v>#N/D</v>
          </cell>
          <cell r="FP1128" t="str">
            <v>#N/D</v>
          </cell>
          <cell r="FQ1128" t="str">
            <v>#¡REF!</v>
          </cell>
          <cell r="FR1128" t="str">
            <v>#N/D</v>
          </cell>
          <cell r="FS1128"/>
          <cell r="FT1128"/>
          <cell r="FU1128"/>
          <cell r="FV1128">
            <v>0</v>
          </cell>
          <cell r="FW1128" t="str">
            <v>#N/D</v>
          </cell>
          <cell r="FX1128"/>
          <cell r="FY1128"/>
          <cell r="FZ1128"/>
          <cell r="GA1128"/>
          <cell r="GB1128"/>
          <cell r="GC1128"/>
        </row>
        <row r="1129">
          <cell r="A1129"/>
          <cell r="B1129"/>
          <cell r="C1129">
            <v>2025</v>
          </cell>
          <cell r="D1129"/>
          <cell r="E1129"/>
          <cell r="F1129"/>
          <cell r="G1129"/>
          <cell r="H1129"/>
          <cell r="I1129"/>
          <cell r="J1129"/>
          <cell r="K1129"/>
          <cell r="L1129"/>
          <cell r="M1129"/>
          <cell r="N1129"/>
          <cell r="O1129"/>
          <cell r="P1129"/>
          <cell r="Q1129"/>
          <cell r="R1129"/>
          <cell r="S1129"/>
          <cell r="T1129"/>
          <cell r="U1129"/>
          <cell r="V1129"/>
          <cell r="W1129"/>
          <cell r="X1129"/>
          <cell r="Y1129"/>
          <cell r="Z1129"/>
          <cell r="AA1129"/>
          <cell r="AB1129"/>
          <cell r="AC1129"/>
          <cell r="AD1129"/>
          <cell r="AE1129"/>
          <cell r="AF1129"/>
          <cell r="AG1129"/>
          <cell r="AH1129"/>
          <cell r="AI1129"/>
          <cell r="AJ1129"/>
          <cell r="AK1129"/>
          <cell r="AL1129"/>
          <cell r="AM1129" t="str">
            <v>#¡VALOR!</v>
          </cell>
          <cell r="AN1129">
            <v>0</v>
          </cell>
          <cell r="AO1129"/>
          <cell r="AP1129"/>
          <cell r="AQ1129"/>
          <cell r="AR1129"/>
          <cell r="AS1129"/>
          <cell r="AT1129"/>
          <cell r="AU1129"/>
          <cell r="AV1129"/>
          <cell r="AW1129"/>
          <cell r="AX1129"/>
          <cell r="AY1129"/>
          <cell r="AZ1129"/>
          <cell r="BA1129"/>
          <cell r="BB1129"/>
          <cell r="BC1129"/>
          <cell r="BD1129"/>
          <cell r="BE1129"/>
          <cell r="BF1129"/>
          <cell r="BG1129"/>
          <cell r="BH1129"/>
          <cell r="BI1129"/>
          <cell r="BJ1129"/>
          <cell r="BK1129"/>
          <cell r="BL1129"/>
          <cell r="BM1129"/>
          <cell r="BN1129"/>
          <cell r="BO1129"/>
          <cell r="BP1129"/>
          <cell r="BQ1129"/>
          <cell r="BR1129"/>
          <cell r="BS1129"/>
          <cell r="BT1129"/>
          <cell r="BU1129"/>
          <cell r="BV1129"/>
          <cell r="BW1129"/>
          <cell r="BX1129"/>
          <cell r="BY1129"/>
          <cell r="BZ1129"/>
          <cell r="CA1129"/>
          <cell r="CB1129"/>
          <cell r="CC1129"/>
          <cell r="CD1129"/>
          <cell r="CE1129"/>
          <cell r="CF1129"/>
          <cell r="CG1129"/>
          <cell r="CH1129"/>
          <cell r="CI1129"/>
          <cell r="CJ1129"/>
          <cell r="CK1129"/>
          <cell r="CL1129"/>
          <cell r="CM1129"/>
          <cell r="CN1129"/>
          <cell r="CO1129"/>
          <cell r="CP1129"/>
          <cell r="CQ1129"/>
          <cell r="CR1129"/>
          <cell r="CS1129"/>
          <cell r="CT1129"/>
          <cell r="CU1129"/>
          <cell r="CV1129"/>
          <cell r="CW1129"/>
          <cell r="CX1129"/>
          <cell r="CY1129"/>
          <cell r="CZ1129"/>
          <cell r="DA1129"/>
          <cell r="DB1129"/>
          <cell r="DC1129"/>
          <cell r="DD1129"/>
          <cell r="DE1129"/>
          <cell r="DF1129"/>
          <cell r="DG1129"/>
          <cell r="DH1129"/>
          <cell r="DI1129"/>
          <cell r="DJ1129"/>
          <cell r="DK1129"/>
          <cell r="DL1129"/>
          <cell r="DM1129"/>
          <cell r="DN1129"/>
          <cell r="DO1129"/>
          <cell r="DP1129"/>
          <cell r="DQ1129"/>
          <cell r="DR1129"/>
          <cell r="DS1129"/>
          <cell r="DT1129"/>
          <cell r="DU1129"/>
          <cell r="DV1129"/>
          <cell r="DW1129"/>
          <cell r="DX1129"/>
          <cell r="DY1129"/>
          <cell r="DZ1129"/>
          <cell r="EA1129"/>
          <cell r="EB1129"/>
          <cell r="EC1129"/>
          <cell r="ED1129"/>
          <cell r="EE1129"/>
          <cell r="EF1129"/>
          <cell r="EG1129"/>
          <cell r="EH1129"/>
          <cell r="EI1129"/>
          <cell r="EJ1129"/>
          <cell r="EK1129"/>
          <cell r="EL1129"/>
          <cell r="EM1129"/>
          <cell r="EN1129"/>
          <cell r="EO1129"/>
          <cell r="EP1129"/>
          <cell r="EQ1129"/>
          <cell r="ER1129"/>
          <cell r="ES1129"/>
          <cell r="ET1129"/>
          <cell r="EU1129" t="str">
            <v>$ -</v>
          </cell>
          <cell r="EV1129"/>
          <cell r="EW1129"/>
          <cell r="EX1129"/>
          <cell r="EY1129"/>
          <cell r="EZ1129"/>
          <cell r="FA1129"/>
          <cell r="FB1129">
            <v>0</v>
          </cell>
          <cell r="FC1129" t="str">
            <v>#¡VALOR!</v>
          </cell>
          <cell r="FD1129">
            <v>0</v>
          </cell>
          <cell r="FE1129" t="str">
            <v>$ 0</v>
          </cell>
          <cell r="FF1129" t="str">
            <v>#¡VALOR!</v>
          </cell>
          <cell r="FG1129" t="str">
            <v>#¡VALOR!</v>
          </cell>
          <cell r="FH1129"/>
          <cell r="FI1129"/>
          <cell r="FJ1129" t="str">
            <v>#N/D</v>
          </cell>
          <cell r="FK1129" t="str">
            <v>#N/D</v>
          </cell>
          <cell r="FL1129" t="str">
            <v>$1.129</v>
          </cell>
          <cell r="FM1129" t="str">
            <v>#N/D</v>
          </cell>
          <cell r="FN1129" t="str">
            <v>#N/D</v>
          </cell>
          <cell r="FO1129" t="str">
            <v>#N/D</v>
          </cell>
          <cell r="FP1129" t="str">
            <v>#N/D</v>
          </cell>
          <cell r="FQ1129" t="str">
            <v>#¡REF!</v>
          </cell>
          <cell r="FR1129" t="str">
            <v>#N/D</v>
          </cell>
          <cell r="FS1129"/>
          <cell r="FT1129"/>
          <cell r="FU1129"/>
          <cell r="FV1129">
            <v>0</v>
          </cell>
          <cell r="FW1129" t="str">
            <v>#N/D</v>
          </cell>
          <cell r="FX1129"/>
          <cell r="FY1129"/>
          <cell r="FZ1129"/>
          <cell r="GA1129"/>
          <cell r="GB1129"/>
          <cell r="GC1129"/>
        </row>
        <row r="1130">
          <cell r="A1130"/>
          <cell r="B1130"/>
          <cell r="C1130">
            <v>2025</v>
          </cell>
          <cell r="D1130"/>
          <cell r="E1130"/>
          <cell r="F1130"/>
          <cell r="G1130"/>
          <cell r="H1130"/>
          <cell r="I1130"/>
          <cell r="J1130"/>
          <cell r="K1130"/>
          <cell r="L1130"/>
          <cell r="M1130"/>
          <cell r="N1130"/>
          <cell r="O1130"/>
          <cell r="P1130"/>
          <cell r="Q1130"/>
          <cell r="R1130"/>
          <cell r="S1130"/>
          <cell r="T1130"/>
          <cell r="U1130"/>
          <cell r="V1130"/>
          <cell r="W1130"/>
          <cell r="X1130"/>
          <cell r="Y1130"/>
          <cell r="Z1130"/>
          <cell r="AA1130"/>
          <cell r="AB1130"/>
          <cell r="AC1130"/>
          <cell r="AD1130"/>
          <cell r="AE1130"/>
          <cell r="AF1130"/>
          <cell r="AG1130"/>
          <cell r="AH1130"/>
          <cell r="AI1130"/>
          <cell r="AJ1130"/>
          <cell r="AK1130"/>
          <cell r="AL1130"/>
          <cell r="AM1130" t="str">
            <v>#¡VALOR!</v>
          </cell>
          <cell r="AN1130">
            <v>0</v>
          </cell>
          <cell r="AO1130"/>
          <cell r="AP1130"/>
          <cell r="AQ1130"/>
          <cell r="AR1130"/>
          <cell r="AS1130"/>
          <cell r="AT1130"/>
          <cell r="AU1130"/>
          <cell r="AV1130"/>
          <cell r="AW1130"/>
          <cell r="AX1130"/>
          <cell r="AY1130"/>
          <cell r="AZ1130"/>
          <cell r="BA1130"/>
          <cell r="BB1130"/>
          <cell r="BC1130"/>
          <cell r="BD1130"/>
          <cell r="BE1130"/>
          <cell r="BF1130"/>
          <cell r="BG1130"/>
          <cell r="BH1130"/>
          <cell r="BI1130"/>
          <cell r="BJ1130"/>
          <cell r="BK1130"/>
          <cell r="BL1130"/>
          <cell r="BM1130"/>
          <cell r="BN1130"/>
          <cell r="BO1130"/>
          <cell r="BP1130"/>
          <cell r="BQ1130"/>
          <cell r="BR1130"/>
          <cell r="BS1130"/>
          <cell r="BT1130"/>
          <cell r="BU1130"/>
          <cell r="BV1130"/>
          <cell r="BW1130"/>
          <cell r="BX1130"/>
          <cell r="BY1130"/>
          <cell r="BZ1130"/>
          <cell r="CA1130"/>
          <cell r="CB1130"/>
          <cell r="CC1130"/>
          <cell r="CD1130"/>
          <cell r="CE1130"/>
          <cell r="CF1130"/>
          <cell r="CG1130"/>
          <cell r="CH1130"/>
          <cell r="CI1130"/>
          <cell r="CJ1130"/>
          <cell r="CK1130"/>
          <cell r="CL1130"/>
          <cell r="CM1130"/>
          <cell r="CN1130"/>
          <cell r="CO1130"/>
          <cell r="CP1130"/>
          <cell r="CQ1130"/>
          <cell r="CR1130"/>
          <cell r="CS1130"/>
          <cell r="CT1130"/>
          <cell r="CU1130"/>
          <cell r="CV1130"/>
          <cell r="CW1130"/>
          <cell r="CX1130"/>
          <cell r="CY1130"/>
          <cell r="CZ1130"/>
          <cell r="DA1130"/>
          <cell r="DB1130"/>
          <cell r="DC1130"/>
          <cell r="DD1130"/>
          <cell r="DE1130"/>
          <cell r="DF1130"/>
          <cell r="DG1130"/>
          <cell r="DH1130"/>
          <cell r="DI1130"/>
          <cell r="DJ1130"/>
          <cell r="DK1130"/>
          <cell r="DL1130"/>
          <cell r="DM1130"/>
          <cell r="DN1130"/>
          <cell r="DO1130"/>
          <cell r="DP1130"/>
          <cell r="DQ1130"/>
          <cell r="DR1130"/>
          <cell r="DS1130"/>
          <cell r="DT1130"/>
          <cell r="DU1130"/>
          <cell r="DV1130"/>
          <cell r="DW1130"/>
          <cell r="DX1130"/>
          <cell r="DY1130"/>
          <cell r="DZ1130"/>
          <cell r="EA1130"/>
          <cell r="EB1130"/>
          <cell r="EC1130"/>
          <cell r="ED1130"/>
          <cell r="EE1130"/>
          <cell r="EF1130"/>
          <cell r="EG1130"/>
          <cell r="EH1130"/>
          <cell r="EI1130"/>
          <cell r="EJ1130"/>
          <cell r="EK1130"/>
          <cell r="EL1130"/>
          <cell r="EM1130"/>
          <cell r="EN1130"/>
          <cell r="EO1130"/>
          <cell r="EP1130"/>
          <cell r="EQ1130"/>
          <cell r="ER1130"/>
          <cell r="ES1130"/>
          <cell r="ET1130"/>
          <cell r="EU1130" t="str">
            <v>$ -</v>
          </cell>
          <cell r="EV1130"/>
          <cell r="EW1130"/>
          <cell r="EX1130"/>
          <cell r="EY1130"/>
          <cell r="EZ1130"/>
          <cell r="FA1130"/>
          <cell r="FB1130">
            <v>0</v>
          </cell>
          <cell r="FC1130" t="str">
            <v>#¡VALOR!</v>
          </cell>
          <cell r="FD1130">
            <v>0</v>
          </cell>
          <cell r="FE1130" t="str">
            <v>$ 0</v>
          </cell>
          <cell r="FF1130" t="str">
            <v>#¡VALOR!</v>
          </cell>
          <cell r="FG1130" t="str">
            <v>#¡VALOR!</v>
          </cell>
          <cell r="FH1130"/>
          <cell r="FI1130"/>
          <cell r="FJ1130" t="str">
            <v>#N/D</v>
          </cell>
          <cell r="FK1130" t="str">
            <v>#N/D</v>
          </cell>
          <cell r="FL1130" t="str">
            <v>$1.130</v>
          </cell>
          <cell r="FM1130" t="str">
            <v>#N/D</v>
          </cell>
          <cell r="FN1130" t="str">
            <v>#N/D</v>
          </cell>
          <cell r="FO1130" t="str">
            <v>#N/D</v>
          </cell>
          <cell r="FP1130" t="str">
            <v>#N/D</v>
          </cell>
          <cell r="FQ1130" t="str">
            <v>#¡REF!</v>
          </cell>
          <cell r="FR1130" t="str">
            <v>#N/D</v>
          </cell>
          <cell r="FS1130"/>
          <cell r="FT1130"/>
          <cell r="FU1130"/>
          <cell r="FV1130">
            <v>0</v>
          </cell>
          <cell r="FW1130" t="str">
            <v>#N/D</v>
          </cell>
          <cell r="FX1130"/>
          <cell r="FY1130"/>
          <cell r="FZ1130"/>
          <cell r="GA1130"/>
          <cell r="GB1130"/>
          <cell r="GC1130"/>
        </row>
        <row r="1131">
          <cell r="A1131"/>
          <cell r="B1131"/>
          <cell r="C1131">
            <v>2025</v>
          </cell>
          <cell r="D1131"/>
          <cell r="E1131"/>
          <cell r="F1131"/>
          <cell r="G1131"/>
          <cell r="H1131"/>
          <cell r="I1131"/>
          <cell r="J1131"/>
          <cell r="K1131"/>
          <cell r="L1131"/>
          <cell r="M1131"/>
          <cell r="N1131"/>
          <cell r="O1131"/>
          <cell r="P1131"/>
          <cell r="Q1131"/>
          <cell r="R1131"/>
          <cell r="S1131"/>
          <cell r="T1131"/>
          <cell r="U1131"/>
          <cell r="V1131"/>
          <cell r="W1131"/>
          <cell r="X1131"/>
          <cell r="Y1131"/>
          <cell r="Z1131"/>
          <cell r="AA1131"/>
          <cell r="AB1131"/>
          <cell r="AC1131"/>
          <cell r="AD1131"/>
          <cell r="AE1131"/>
          <cell r="AF1131"/>
          <cell r="AG1131"/>
          <cell r="AH1131"/>
          <cell r="AI1131"/>
          <cell r="AJ1131"/>
          <cell r="AK1131"/>
          <cell r="AL1131"/>
          <cell r="AM1131" t="str">
            <v>#¡VALOR!</v>
          </cell>
          <cell r="AN1131">
            <v>0</v>
          </cell>
          <cell r="AO1131"/>
          <cell r="AP1131"/>
          <cell r="AQ1131"/>
          <cell r="AR1131"/>
          <cell r="AS1131"/>
          <cell r="AT1131"/>
          <cell r="AU1131"/>
          <cell r="AV1131"/>
          <cell r="AW1131"/>
          <cell r="AX1131"/>
          <cell r="AY1131"/>
          <cell r="AZ1131"/>
          <cell r="BA1131"/>
          <cell r="BB1131"/>
          <cell r="BC1131"/>
          <cell r="BD1131"/>
          <cell r="BE1131"/>
          <cell r="BF1131"/>
          <cell r="BG1131"/>
          <cell r="BH1131"/>
          <cell r="BI1131"/>
          <cell r="BJ1131"/>
          <cell r="BK1131"/>
          <cell r="BL1131"/>
          <cell r="BM1131"/>
          <cell r="BN1131"/>
          <cell r="BO1131"/>
          <cell r="BP1131"/>
          <cell r="BQ1131"/>
          <cell r="BR1131"/>
          <cell r="BS1131"/>
          <cell r="BT1131"/>
          <cell r="BU1131"/>
          <cell r="BV1131"/>
          <cell r="BW1131"/>
          <cell r="BX1131"/>
          <cell r="BY1131"/>
          <cell r="BZ1131"/>
          <cell r="CA1131"/>
          <cell r="CB1131"/>
          <cell r="CC1131"/>
          <cell r="CD1131"/>
          <cell r="CE1131"/>
          <cell r="CF1131"/>
          <cell r="CG1131"/>
          <cell r="CH1131"/>
          <cell r="CI1131"/>
          <cell r="CJ1131"/>
          <cell r="CK1131"/>
          <cell r="CL1131"/>
          <cell r="CM1131"/>
          <cell r="CN1131"/>
          <cell r="CO1131"/>
          <cell r="CP1131"/>
          <cell r="CQ1131"/>
          <cell r="CR1131"/>
          <cell r="CS1131"/>
          <cell r="CT1131"/>
          <cell r="CU1131"/>
          <cell r="CV1131"/>
          <cell r="CW1131"/>
          <cell r="CX1131"/>
          <cell r="CY1131"/>
          <cell r="CZ1131"/>
          <cell r="DA1131"/>
          <cell r="DB1131"/>
          <cell r="DC1131"/>
          <cell r="DD1131"/>
          <cell r="DE1131"/>
          <cell r="DF1131"/>
          <cell r="DG1131"/>
          <cell r="DH1131"/>
          <cell r="DI1131"/>
          <cell r="DJ1131"/>
          <cell r="DK1131"/>
          <cell r="DL1131"/>
          <cell r="DM1131"/>
          <cell r="DN1131"/>
          <cell r="DO1131"/>
          <cell r="DP1131"/>
          <cell r="DQ1131"/>
          <cell r="DR1131"/>
          <cell r="DS1131"/>
          <cell r="DT1131"/>
          <cell r="DU1131"/>
          <cell r="DV1131"/>
          <cell r="DW1131"/>
          <cell r="DX1131"/>
          <cell r="DY1131"/>
          <cell r="DZ1131"/>
          <cell r="EA1131"/>
          <cell r="EB1131"/>
          <cell r="EC1131"/>
          <cell r="ED1131"/>
          <cell r="EE1131"/>
          <cell r="EF1131"/>
          <cell r="EG1131"/>
          <cell r="EH1131"/>
          <cell r="EI1131"/>
          <cell r="EJ1131"/>
          <cell r="EK1131"/>
          <cell r="EL1131"/>
          <cell r="EM1131"/>
          <cell r="EN1131"/>
          <cell r="EO1131"/>
          <cell r="EP1131"/>
          <cell r="EQ1131"/>
          <cell r="ER1131"/>
          <cell r="ES1131"/>
          <cell r="ET1131"/>
          <cell r="EU1131" t="str">
            <v>$ -</v>
          </cell>
          <cell r="EV1131"/>
          <cell r="EW1131"/>
          <cell r="EX1131"/>
          <cell r="EY1131"/>
          <cell r="EZ1131"/>
          <cell r="FA1131"/>
          <cell r="FB1131">
            <v>0</v>
          </cell>
          <cell r="FC1131" t="str">
            <v>#¡VALOR!</v>
          </cell>
          <cell r="FD1131">
            <v>0</v>
          </cell>
          <cell r="FE1131" t="str">
            <v>$ 0</v>
          </cell>
          <cell r="FF1131" t="str">
            <v>#¡VALOR!</v>
          </cell>
          <cell r="FG1131" t="str">
            <v>#¡VALOR!</v>
          </cell>
          <cell r="FH1131"/>
          <cell r="FI1131"/>
          <cell r="FJ1131" t="str">
            <v>#N/D</v>
          </cell>
          <cell r="FK1131" t="str">
            <v>#N/D</v>
          </cell>
          <cell r="FL1131" t="str">
            <v>$1.131</v>
          </cell>
          <cell r="FM1131" t="str">
            <v>#N/D</v>
          </cell>
          <cell r="FN1131" t="str">
            <v>#N/D</v>
          </cell>
          <cell r="FO1131" t="str">
            <v>#N/D</v>
          </cell>
          <cell r="FP1131" t="str">
            <v>#N/D</v>
          </cell>
          <cell r="FQ1131" t="str">
            <v>#¡REF!</v>
          </cell>
          <cell r="FR1131" t="str">
            <v>#N/D</v>
          </cell>
          <cell r="FS1131"/>
          <cell r="FT1131"/>
          <cell r="FU1131"/>
          <cell r="FV1131">
            <v>0</v>
          </cell>
          <cell r="FW1131" t="str">
            <v>#N/D</v>
          </cell>
          <cell r="FX1131"/>
          <cell r="FY1131"/>
          <cell r="FZ1131"/>
          <cell r="GA1131"/>
          <cell r="GB1131"/>
          <cell r="GC1131"/>
        </row>
        <row r="1132">
          <cell r="A1132"/>
          <cell r="B1132"/>
          <cell r="C1132">
            <v>2025</v>
          </cell>
          <cell r="D1132"/>
          <cell r="E1132"/>
          <cell r="F1132"/>
          <cell r="G1132"/>
          <cell r="H1132"/>
          <cell r="I1132"/>
          <cell r="J1132"/>
          <cell r="K1132"/>
          <cell r="L1132"/>
          <cell r="M1132"/>
          <cell r="N1132"/>
          <cell r="O1132"/>
          <cell r="P1132"/>
          <cell r="Q1132"/>
          <cell r="R1132"/>
          <cell r="S1132"/>
          <cell r="T1132"/>
          <cell r="U1132"/>
          <cell r="V1132"/>
          <cell r="W1132"/>
          <cell r="X1132"/>
          <cell r="Y1132"/>
          <cell r="Z1132"/>
          <cell r="AA1132"/>
          <cell r="AB1132"/>
          <cell r="AC1132"/>
          <cell r="AD1132"/>
          <cell r="AE1132"/>
          <cell r="AF1132"/>
          <cell r="AG1132"/>
          <cell r="AH1132"/>
          <cell r="AI1132"/>
          <cell r="AJ1132"/>
          <cell r="AK1132"/>
          <cell r="AL1132"/>
          <cell r="AM1132" t="str">
            <v>#¡VALOR!</v>
          </cell>
          <cell r="AN1132">
            <v>0</v>
          </cell>
          <cell r="AO1132"/>
          <cell r="AP1132"/>
          <cell r="AQ1132"/>
          <cell r="AR1132"/>
          <cell r="AS1132"/>
          <cell r="AT1132"/>
          <cell r="AU1132"/>
          <cell r="AV1132"/>
          <cell r="AW1132"/>
          <cell r="AX1132"/>
          <cell r="AY1132"/>
          <cell r="AZ1132"/>
          <cell r="BA1132"/>
          <cell r="BB1132"/>
          <cell r="BC1132"/>
          <cell r="BD1132"/>
          <cell r="BE1132"/>
          <cell r="BF1132"/>
          <cell r="BG1132"/>
          <cell r="BH1132"/>
          <cell r="BI1132"/>
          <cell r="BJ1132"/>
          <cell r="BK1132"/>
          <cell r="BL1132"/>
          <cell r="BM1132"/>
          <cell r="BN1132"/>
          <cell r="BO1132"/>
          <cell r="BP1132"/>
          <cell r="BQ1132"/>
          <cell r="BR1132"/>
          <cell r="BS1132"/>
          <cell r="BT1132"/>
          <cell r="BU1132"/>
          <cell r="BV1132"/>
          <cell r="BW1132"/>
          <cell r="BX1132"/>
          <cell r="BY1132"/>
          <cell r="BZ1132"/>
          <cell r="CA1132"/>
          <cell r="CB1132"/>
          <cell r="CC1132"/>
          <cell r="CD1132"/>
          <cell r="CE1132"/>
          <cell r="CF1132"/>
          <cell r="CG1132"/>
          <cell r="CH1132"/>
          <cell r="CI1132"/>
          <cell r="CJ1132"/>
          <cell r="CK1132"/>
          <cell r="CL1132"/>
          <cell r="CM1132"/>
          <cell r="CN1132"/>
          <cell r="CO1132"/>
          <cell r="CP1132"/>
          <cell r="CQ1132"/>
          <cell r="CR1132"/>
          <cell r="CS1132"/>
          <cell r="CT1132"/>
          <cell r="CU1132"/>
          <cell r="CV1132"/>
          <cell r="CW1132"/>
          <cell r="CX1132"/>
          <cell r="CY1132"/>
          <cell r="CZ1132"/>
          <cell r="DA1132"/>
          <cell r="DB1132"/>
          <cell r="DC1132"/>
          <cell r="DD1132"/>
          <cell r="DE1132"/>
          <cell r="DF1132"/>
          <cell r="DG1132"/>
          <cell r="DH1132"/>
          <cell r="DI1132"/>
          <cell r="DJ1132"/>
          <cell r="DK1132"/>
          <cell r="DL1132"/>
          <cell r="DM1132"/>
          <cell r="DN1132"/>
          <cell r="DO1132"/>
          <cell r="DP1132"/>
          <cell r="DQ1132"/>
          <cell r="DR1132"/>
          <cell r="DS1132"/>
          <cell r="DT1132"/>
          <cell r="DU1132"/>
          <cell r="DV1132"/>
          <cell r="DW1132"/>
          <cell r="DX1132"/>
          <cell r="DY1132"/>
          <cell r="DZ1132"/>
          <cell r="EA1132"/>
          <cell r="EB1132"/>
          <cell r="EC1132"/>
          <cell r="ED1132"/>
          <cell r="EE1132"/>
          <cell r="EF1132"/>
          <cell r="EG1132"/>
          <cell r="EH1132"/>
          <cell r="EI1132"/>
          <cell r="EJ1132"/>
          <cell r="EK1132"/>
          <cell r="EL1132"/>
          <cell r="EM1132"/>
          <cell r="EN1132"/>
          <cell r="EO1132"/>
          <cell r="EP1132"/>
          <cell r="EQ1132"/>
          <cell r="ER1132"/>
          <cell r="ES1132"/>
          <cell r="ET1132"/>
          <cell r="EU1132" t="str">
            <v>$ -</v>
          </cell>
          <cell r="EV1132"/>
          <cell r="EW1132"/>
          <cell r="EX1132"/>
          <cell r="EY1132"/>
          <cell r="EZ1132"/>
          <cell r="FA1132"/>
          <cell r="FB1132">
            <v>0</v>
          </cell>
          <cell r="FC1132" t="str">
            <v>#¡VALOR!</v>
          </cell>
          <cell r="FD1132">
            <v>0</v>
          </cell>
          <cell r="FE1132" t="str">
            <v>$ 0</v>
          </cell>
          <cell r="FF1132" t="str">
            <v>#¡VALOR!</v>
          </cell>
          <cell r="FG1132" t="str">
            <v>#¡VALOR!</v>
          </cell>
          <cell r="FH1132"/>
          <cell r="FI1132"/>
          <cell r="FJ1132" t="str">
            <v>#N/D</v>
          </cell>
          <cell r="FK1132" t="str">
            <v>#N/D</v>
          </cell>
          <cell r="FL1132" t="str">
            <v>$1.132</v>
          </cell>
          <cell r="FM1132" t="str">
            <v>#N/D</v>
          </cell>
          <cell r="FN1132" t="str">
            <v>#N/D</v>
          </cell>
          <cell r="FO1132" t="str">
            <v>#N/D</v>
          </cell>
          <cell r="FP1132" t="str">
            <v>#N/D</v>
          </cell>
          <cell r="FQ1132" t="str">
            <v>#¡REF!</v>
          </cell>
          <cell r="FR1132" t="str">
            <v>#N/D</v>
          </cell>
          <cell r="FS1132"/>
          <cell r="FT1132"/>
          <cell r="FU1132"/>
          <cell r="FV1132">
            <v>0</v>
          </cell>
          <cell r="FW1132" t="str">
            <v>#N/D</v>
          </cell>
          <cell r="FX1132"/>
          <cell r="FY1132"/>
          <cell r="FZ1132"/>
          <cell r="GA1132"/>
          <cell r="GB1132"/>
          <cell r="GC1132"/>
        </row>
        <row r="1133">
          <cell r="A1133"/>
          <cell r="B1133"/>
          <cell r="C1133">
            <v>2025</v>
          </cell>
          <cell r="D1133"/>
          <cell r="E1133"/>
          <cell r="F1133"/>
          <cell r="G1133"/>
          <cell r="H1133"/>
          <cell r="I1133"/>
          <cell r="J1133"/>
          <cell r="K1133"/>
          <cell r="L1133"/>
          <cell r="M1133"/>
          <cell r="N1133"/>
          <cell r="O1133"/>
          <cell r="P1133"/>
          <cell r="Q1133"/>
          <cell r="R1133"/>
          <cell r="S1133"/>
          <cell r="T1133"/>
          <cell r="U1133"/>
          <cell r="V1133"/>
          <cell r="W1133"/>
          <cell r="X1133"/>
          <cell r="Y1133"/>
          <cell r="Z1133"/>
          <cell r="AA1133"/>
          <cell r="AB1133"/>
          <cell r="AC1133"/>
          <cell r="AD1133"/>
          <cell r="AE1133"/>
          <cell r="AF1133"/>
          <cell r="AG1133"/>
          <cell r="AH1133"/>
          <cell r="AI1133"/>
          <cell r="AJ1133"/>
          <cell r="AK1133"/>
          <cell r="AL1133"/>
          <cell r="AM1133" t="str">
            <v>#¡VALOR!</v>
          </cell>
          <cell r="AN1133">
            <v>0</v>
          </cell>
          <cell r="AO1133"/>
          <cell r="AP1133"/>
          <cell r="AQ1133"/>
          <cell r="AR1133"/>
          <cell r="AS1133"/>
          <cell r="AT1133"/>
          <cell r="AU1133"/>
          <cell r="AV1133"/>
          <cell r="AW1133"/>
          <cell r="AX1133"/>
          <cell r="AY1133"/>
          <cell r="AZ1133"/>
          <cell r="BA1133"/>
          <cell r="BB1133"/>
          <cell r="BC1133"/>
          <cell r="BD1133"/>
          <cell r="BE1133"/>
          <cell r="BF1133"/>
          <cell r="BG1133"/>
          <cell r="BH1133"/>
          <cell r="BI1133"/>
          <cell r="BJ1133"/>
          <cell r="BK1133"/>
          <cell r="BL1133"/>
          <cell r="BM1133"/>
          <cell r="BN1133"/>
          <cell r="BO1133"/>
          <cell r="BP1133"/>
          <cell r="BQ1133"/>
          <cell r="BR1133"/>
          <cell r="BS1133"/>
          <cell r="BT1133"/>
          <cell r="BU1133"/>
          <cell r="BV1133"/>
          <cell r="BW1133"/>
          <cell r="BX1133"/>
          <cell r="BY1133"/>
          <cell r="BZ1133"/>
          <cell r="CA1133"/>
          <cell r="CB1133"/>
          <cell r="CC1133"/>
          <cell r="CD1133"/>
          <cell r="CE1133"/>
          <cell r="CF1133"/>
          <cell r="CG1133"/>
          <cell r="CH1133"/>
          <cell r="CI1133"/>
          <cell r="CJ1133"/>
          <cell r="CK1133"/>
          <cell r="CL1133"/>
          <cell r="CM1133"/>
          <cell r="CN1133"/>
          <cell r="CO1133"/>
          <cell r="CP1133"/>
          <cell r="CQ1133"/>
          <cell r="CR1133"/>
          <cell r="CS1133"/>
          <cell r="CT1133"/>
          <cell r="CU1133"/>
          <cell r="CV1133"/>
          <cell r="CW1133"/>
          <cell r="CX1133"/>
          <cell r="CY1133"/>
          <cell r="CZ1133"/>
          <cell r="DA1133"/>
          <cell r="DB1133"/>
          <cell r="DC1133"/>
          <cell r="DD1133"/>
          <cell r="DE1133"/>
          <cell r="DF1133"/>
          <cell r="DG1133"/>
          <cell r="DH1133"/>
          <cell r="DI1133"/>
          <cell r="DJ1133"/>
          <cell r="DK1133"/>
          <cell r="DL1133"/>
          <cell r="DM1133"/>
          <cell r="DN1133"/>
          <cell r="DO1133"/>
          <cell r="DP1133"/>
          <cell r="DQ1133"/>
          <cell r="DR1133"/>
          <cell r="DS1133"/>
          <cell r="DT1133"/>
          <cell r="DU1133"/>
          <cell r="DV1133"/>
          <cell r="DW1133"/>
          <cell r="DX1133"/>
          <cell r="DY1133"/>
          <cell r="DZ1133"/>
          <cell r="EA1133"/>
          <cell r="EB1133"/>
          <cell r="EC1133"/>
          <cell r="ED1133"/>
          <cell r="EE1133"/>
          <cell r="EF1133"/>
          <cell r="EG1133"/>
          <cell r="EH1133"/>
          <cell r="EI1133"/>
          <cell r="EJ1133"/>
          <cell r="EK1133"/>
          <cell r="EL1133"/>
          <cell r="EM1133"/>
          <cell r="EN1133"/>
          <cell r="EO1133"/>
          <cell r="EP1133"/>
          <cell r="EQ1133"/>
          <cell r="ER1133"/>
          <cell r="ES1133"/>
          <cell r="ET1133"/>
          <cell r="EU1133" t="str">
            <v>$ -</v>
          </cell>
          <cell r="EV1133"/>
          <cell r="EW1133"/>
          <cell r="EX1133"/>
          <cell r="EY1133"/>
          <cell r="EZ1133"/>
          <cell r="FA1133"/>
          <cell r="FB1133">
            <v>0</v>
          </cell>
          <cell r="FC1133" t="str">
            <v>#¡VALOR!</v>
          </cell>
          <cell r="FD1133">
            <v>0</v>
          </cell>
          <cell r="FE1133" t="str">
            <v>$ 0</v>
          </cell>
          <cell r="FF1133" t="str">
            <v>#¡VALOR!</v>
          </cell>
          <cell r="FG1133" t="str">
            <v>#¡VALOR!</v>
          </cell>
          <cell r="FH1133"/>
          <cell r="FI1133"/>
          <cell r="FJ1133" t="str">
            <v>#N/D</v>
          </cell>
          <cell r="FK1133" t="str">
            <v>#N/D</v>
          </cell>
          <cell r="FL1133" t="str">
            <v>$1.133</v>
          </cell>
          <cell r="FM1133" t="str">
            <v>#N/D</v>
          </cell>
          <cell r="FN1133" t="str">
            <v>#N/D</v>
          </cell>
          <cell r="FO1133" t="str">
            <v>#N/D</v>
          </cell>
          <cell r="FP1133" t="str">
            <v>#N/D</v>
          </cell>
          <cell r="FQ1133" t="str">
            <v>#¡REF!</v>
          </cell>
          <cell r="FR1133" t="str">
            <v>#N/D</v>
          </cell>
          <cell r="FS1133"/>
          <cell r="FT1133"/>
          <cell r="FU1133"/>
          <cell r="FV1133">
            <v>0</v>
          </cell>
          <cell r="FW1133" t="str">
            <v>#N/D</v>
          </cell>
          <cell r="FX1133"/>
          <cell r="FY1133"/>
          <cell r="FZ1133"/>
          <cell r="GA1133"/>
          <cell r="GB1133"/>
          <cell r="GC1133"/>
        </row>
        <row r="1134">
          <cell r="A1134"/>
          <cell r="B1134"/>
          <cell r="C1134">
            <v>2025</v>
          </cell>
          <cell r="D1134"/>
          <cell r="E1134"/>
          <cell r="F1134"/>
          <cell r="G1134"/>
          <cell r="H1134"/>
          <cell r="I1134"/>
          <cell r="J1134"/>
          <cell r="K1134"/>
          <cell r="L1134"/>
          <cell r="M1134"/>
          <cell r="N1134"/>
          <cell r="O1134"/>
          <cell r="P1134"/>
          <cell r="Q1134"/>
          <cell r="R1134"/>
          <cell r="S1134"/>
          <cell r="T1134"/>
          <cell r="U1134"/>
          <cell r="V1134"/>
          <cell r="W1134"/>
          <cell r="X1134"/>
          <cell r="Y1134"/>
          <cell r="Z1134"/>
          <cell r="AA1134"/>
          <cell r="AB1134"/>
          <cell r="AC1134"/>
          <cell r="AD1134"/>
          <cell r="AE1134"/>
          <cell r="AF1134"/>
          <cell r="AG1134"/>
          <cell r="AH1134"/>
          <cell r="AI1134"/>
          <cell r="AJ1134"/>
          <cell r="AK1134"/>
          <cell r="AL1134"/>
          <cell r="AM1134" t="str">
            <v>#¡VALOR!</v>
          </cell>
          <cell r="AN1134">
            <v>0</v>
          </cell>
          <cell r="AO1134"/>
          <cell r="AP1134"/>
          <cell r="AQ1134"/>
          <cell r="AR1134"/>
          <cell r="AS1134"/>
          <cell r="AT1134"/>
          <cell r="AU1134"/>
          <cell r="AV1134"/>
          <cell r="AW1134"/>
          <cell r="AX1134"/>
          <cell r="AY1134"/>
          <cell r="AZ1134"/>
          <cell r="BA1134"/>
          <cell r="BB1134"/>
          <cell r="BC1134"/>
          <cell r="BD1134"/>
          <cell r="BE1134"/>
          <cell r="BF1134"/>
          <cell r="BG1134"/>
          <cell r="BH1134"/>
          <cell r="BI1134"/>
          <cell r="BJ1134"/>
          <cell r="BK1134"/>
          <cell r="BL1134"/>
          <cell r="BM1134"/>
          <cell r="BN1134"/>
          <cell r="BO1134"/>
          <cell r="BP1134"/>
          <cell r="BQ1134"/>
          <cell r="BR1134"/>
          <cell r="BS1134"/>
          <cell r="BT1134"/>
          <cell r="BU1134"/>
          <cell r="BV1134"/>
          <cell r="BW1134"/>
          <cell r="BX1134"/>
          <cell r="BY1134"/>
          <cell r="BZ1134"/>
          <cell r="CA1134"/>
          <cell r="CB1134"/>
          <cell r="CC1134"/>
          <cell r="CD1134"/>
          <cell r="CE1134"/>
          <cell r="CF1134"/>
          <cell r="CG1134"/>
          <cell r="CH1134"/>
          <cell r="CI1134"/>
          <cell r="CJ1134"/>
          <cell r="CK1134"/>
          <cell r="CL1134"/>
          <cell r="CM1134"/>
          <cell r="CN1134"/>
          <cell r="CO1134"/>
          <cell r="CP1134"/>
          <cell r="CQ1134"/>
          <cell r="CR1134"/>
          <cell r="CS1134"/>
          <cell r="CT1134"/>
          <cell r="CU1134"/>
          <cell r="CV1134"/>
          <cell r="CW1134"/>
          <cell r="CX1134"/>
          <cell r="CY1134"/>
          <cell r="CZ1134"/>
          <cell r="DA1134"/>
          <cell r="DB1134"/>
          <cell r="DC1134"/>
          <cell r="DD1134"/>
          <cell r="DE1134"/>
          <cell r="DF1134"/>
          <cell r="DG1134"/>
          <cell r="DH1134"/>
          <cell r="DI1134"/>
          <cell r="DJ1134"/>
          <cell r="DK1134"/>
          <cell r="DL1134"/>
          <cell r="DM1134"/>
          <cell r="DN1134"/>
          <cell r="DO1134"/>
          <cell r="DP1134"/>
          <cell r="DQ1134"/>
          <cell r="DR1134"/>
          <cell r="DS1134"/>
          <cell r="DT1134"/>
          <cell r="DU1134"/>
          <cell r="DV1134"/>
          <cell r="DW1134"/>
          <cell r="DX1134"/>
          <cell r="DY1134"/>
          <cell r="DZ1134"/>
          <cell r="EA1134"/>
          <cell r="EB1134"/>
          <cell r="EC1134"/>
          <cell r="ED1134"/>
          <cell r="EE1134"/>
          <cell r="EF1134"/>
          <cell r="EG1134"/>
          <cell r="EH1134"/>
          <cell r="EI1134"/>
          <cell r="EJ1134"/>
          <cell r="EK1134"/>
          <cell r="EL1134"/>
          <cell r="EM1134"/>
          <cell r="EN1134"/>
          <cell r="EO1134"/>
          <cell r="EP1134"/>
          <cell r="EQ1134"/>
          <cell r="ER1134"/>
          <cell r="ES1134"/>
          <cell r="ET1134"/>
          <cell r="EU1134" t="str">
            <v>$ -</v>
          </cell>
          <cell r="EV1134"/>
          <cell r="EW1134"/>
          <cell r="EX1134"/>
          <cell r="EY1134"/>
          <cell r="EZ1134"/>
          <cell r="FA1134"/>
          <cell r="FB1134">
            <v>0</v>
          </cell>
          <cell r="FC1134" t="str">
            <v>#¡VALOR!</v>
          </cell>
          <cell r="FD1134">
            <v>0</v>
          </cell>
          <cell r="FE1134" t="str">
            <v>$ 0</v>
          </cell>
          <cell r="FF1134" t="str">
            <v>#¡VALOR!</v>
          </cell>
          <cell r="FG1134" t="str">
            <v>#¡VALOR!</v>
          </cell>
          <cell r="FH1134"/>
          <cell r="FI1134"/>
          <cell r="FJ1134" t="str">
            <v>#N/D</v>
          </cell>
          <cell r="FK1134" t="str">
            <v>#N/D</v>
          </cell>
          <cell r="FL1134" t="str">
            <v>$1.134</v>
          </cell>
          <cell r="FM1134" t="str">
            <v>#N/D</v>
          </cell>
          <cell r="FN1134" t="str">
            <v>#N/D</v>
          </cell>
          <cell r="FO1134" t="str">
            <v>#N/D</v>
          </cell>
          <cell r="FP1134" t="str">
            <v>#N/D</v>
          </cell>
          <cell r="FQ1134" t="str">
            <v>#¡REF!</v>
          </cell>
          <cell r="FR1134" t="str">
            <v>#N/D</v>
          </cell>
          <cell r="FS1134"/>
          <cell r="FT1134"/>
          <cell r="FU1134"/>
          <cell r="FV1134">
            <v>0</v>
          </cell>
          <cell r="FW1134" t="str">
            <v>#N/D</v>
          </cell>
          <cell r="FX1134"/>
          <cell r="FY1134"/>
          <cell r="FZ1134"/>
          <cell r="GA1134"/>
          <cell r="GB1134"/>
          <cell r="GC1134"/>
        </row>
        <row r="1135">
          <cell r="A1135"/>
          <cell r="B1135"/>
          <cell r="C1135">
            <v>2025</v>
          </cell>
          <cell r="D1135"/>
          <cell r="E1135"/>
          <cell r="F1135"/>
          <cell r="G1135"/>
          <cell r="H1135"/>
          <cell r="I1135"/>
          <cell r="J1135"/>
          <cell r="K1135"/>
          <cell r="L1135"/>
          <cell r="M1135"/>
          <cell r="N1135"/>
          <cell r="O1135"/>
          <cell r="P1135"/>
          <cell r="Q1135"/>
          <cell r="R1135"/>
          <cell r="S1135"/>
          <cell r="T1135"/>
          <cell r="U1135"/>
          <cell r="V1135"/>
          <cell r="W1135"/>
          <cell r="X1135"/>
          <cell r="Y1135"/>
          <cell r="Z1135"/>
          <cell r="AA1135"/>
          <cell r="AB1135"/>
          <cell r="AC1135"/>
          <cell r="AD1135"/>
          <cell r="AE1135"/>
          <cell r="AF1135"/>
          <cell r="AG1135"/>
          <cell r="AH1135"/>
          <cell r="AI1135"/>
          <cell r="AJ1135"/>
          <cell r="AK1135"/>
          <cell r="AL1135"/>
          <cell r="AM1135" t="str">
            <v>#¡VALOR!</v>
          </cell>
          <cell r="AN1135">
            <v>0</v>
          </cell>
          <cell r="AO1135"/>
          <cell r="AP1135"/>
          <cell r="AQ1135"/>
          <cell r="AR1135"/>
          <cell r="AS1135"/>
          <cell r="AT1135"/>
          <cell r="AU1135"/>
          <cell r="AV1135"/>
          <cell r="AW1135"/>
          <cell r="AX1135"/>
          <cell r="AY1135"/>
          <cell r="AZ1135"/>
          <cell r="BA1135"/>
          <cell r="BB1135"/>
          <cell r="BC1135"/>
          <cell r="BD1135"/>
          <cell r="BE1135"/>
          <cell r="BF1135"/>
          <cell r="BG1135"/>
          <cell r="BH1135"/>
          <cell r="BI1135"/>
          <cell r="BJ1135"/>
          <cell r="BK1135"/>
          <cell r="BL1135"/>
          <cell r="BM1135"/>
          <cell r="BN1135"/>
          <cell r="BO1135"/>
          <cell r="BP1135"/>
          <cell r="BQ1135"/>
          <cell r="BR1135"/>
          <cell r="BS1135"/>
          <cell r="BT1135"/>
          <cell r="BU1135"/>
          <cell r="BV1135"/>
          <cell r="BW1135"/>
          <cell r="BX1135"/>
          <cell r="BY1135"/>
          <cell r="BZ1135"/>
          <cell r="CA1135"/>
          <cell r="CB1135"/>
          <cell r="CC1135"/>
          <cell r="CD1135"/>
          <cell r="CE1135"/>
          <cell r="CF1135"/>
          <cell r="CG1135"/>
          <cell r="CH1135"/>
          <cell r="CI1135"/>
          <cell r="CJ1135"/>
          <cell r="CK1135"/>
          <cell r="CL1135"/>
          <cell r="CM1135"/>
          <cell r="CN1135"/>
          <cell r="CO1135"/>
          <cell r="CP1135"/>
          <cell r="CQ1135"/>
          <cell r="CR1135"/>
          <cell r="CS1135"/>
          <cell r="CT1135"/>
          <cell r="CU1135"/>
          <cell r="CV1135"/>
          <cell r="CW1135"/>
          <cell r="CX1135"/>
          <cell r="CY1135"/>
          <cell r="CZ1135"/>
          <cell r="DA1135"/>
          <cell r="DB1135"/>
          <cell r="DC1135"/>
          <cell r="DD1135"/>
          <cell r="DE1135"/>
          <cell r="DF1135"/>
          <cell r="DG1135"/>
          <cell r="DH1135"/>
          <cell r="DI1135"/>
          <cell r="DJ1135"/>
          <cell r="DK1135"/>
          <cell r="DL1135"/>
          <cell r="DM1135"/>
          <cell r="DN1135"/>
          <cell r="DO1135"/>
          <cell r="DP1135"/>
          <cell r="DQ1135"/>
          <cell r="DR1135"/>
          <cell r="DS1135"/>
          <cell r="DT1135"/>
          <cell r="DU1135"/>
          <cell r="DV1135"/>
          <cell r="DW1135"/>
          <cell r="DX1135"/>
          <cell r="DY1135"/>
          <cell r="DZ1135"/>
          <cell r="EA1135"/>
          <cell r="EB1135"/>
          <cell r="EC1135"/>
          <cell r="ED1135"/>
          <cell r="EE1135"/>
          <cell r="EF1135"/>
          <cell r="EG1135"/>
          <cell r="EH1135"/>
          <cell r="EI1135"/>
          <cell r="EJ1135"/>
          <cell r="EK1135"/>
          <cell r="EL1135"/>
          <cell r="EM1135"/>
          <cell r="EN1135"/>
          <cell r="EO1135"/>
          <cell r="EP1135"/>
          <cell r="EQ1135"/>
          <cell r="ER1135"/>
          <cell r="ES1135"/>
          <cell r="ET1135"/>
          <cell r="EU1135" t="str">
            <v>$ -</v>
          </cell>
          <cell r="EV1135"/>
          <cell r="EW1135"/>
          <cell r="EX1135"/>
          <cell r="EY1135"/>
          <cell r="EZ1135"/>
          <cell r="FA1135"/>
          <cell r="FB1135">
            <v>0</v>
          </cell>
          <cell r="FC1135" t="str">
            <v>#¡VALOR!</v>
          </cell>
          <cell r="FD1135">
            <v>0</v>
          </cell>
          <cell r="FE1135" t="str">
            <v>$ 0</v>
          </cell>
          <cell r="FF1135" t="str">
            <v>#¡VALOR!</v>
          </cell>
          <cell r="FG1135" t="str">
            <v>#¡VALOR!</v>
          </cell>
          <cell r="FH1135"/>
          <cell r="FI1135"/>
          <cell r="FJ1135" t="str">
            <v>#N/D</v>
          </cell>
          <cell r="FK1135" t="str">
            <v>#N/D</v>
          </cell>
          <cell r="FL1135" t="str">
            <v>$1.135</v>
          </cell>
          <cell r="FM1135" t="str">
            <v>#N/D</v>
          </cell>
          <cell r="FN1135" t="str">
            <v>#N/D</v>
          </cell>
          <cell r="FO1135" t="str">
            <v>#N/D</v>
          </cell>
          <cell r="FP1135" t="str">
            <v>#N/D</v>
          </cell>
          <cell r="FQ1135" t="str">
            <v>#¡REF!</v>
          </cell>
          <cell r="FR1135" t="str">
            <v>#N/D</v>
          </cell>
          <cell r="FS1135"/>
          <cell r="FT1135"/>
          <cell r="FU1135"/>
          <cell r="FV1135">
            <v>0</v>
          </cell>
          <cell r="FW1135" t="str">
            <v>#N/D</v>
          </cell>
          <cell r="FX1135"/>
          <cell r="FY1135"/>
          <cell r="FZ1135"/>
          <cell r="GA1135"/>
          <cell r="GB1135"/>
          <cell r="GC1135"/>
        </row>
        <row r="1136">
          <cell r="A1136"/>
          <cell r="B1136"/>
          <cell r="C1136">
            <v>2025</v>
          </cell>
          <cell r="D1136"/>
          <cell r="E1136"/>
          <cell r="F1136"/>
          <cell r="G1136"/>
          <cell r="H1136"/>
          <cell r="I1136"/>
          <cell r="J1136"/>
          <cell r="K1136"/>
          <cell r="L1136"/>
          <cell r="M1136"/>
          <cell r="N1136"/>
          <cell r="O1136"/>
          <cell r="P1136"/>
          <cell r="Q1136"/>
          <cell r="R1136"/>
          <cell r="S1136"/>
          <cell r="T1136"/>
          <cell r="U1136"/>
          <cell r="V1136"/>
          <cell r="W1136"/>
          <cell r="X1136"/>
          <cell r="Y1136"/>
          <cell r="Z1136"/>
          <cell r="AA1136"/>
          <cell r="AB1136"/>
          <cell r="AC1136"/>
          <cell r="AD1136"/>
          <cell r="AE1136"/>
          <cell r="AF1136"/>
          <cell r="AG1136"/>
          <cell r="AH1136"/>
          <cell r="AI1136"/>
          <cell r="AJ1136"/>
          <cell r="AK1136"/>
          <cell r="AL1136"/>
          <cell r="AM1136" t="str">
            <v>#¡VALOR!</v>
          </cell>
          <cell r="AN1136">
            <v>0</v>
          </cell>
          <cell r="AO1136"/>
          <cell r="AP1136"/>
          <cell r="AQ1136"/>
          <cell r="AR1136"/>
          <cell r="AS1136"/>
          <cell r="AT1136"/>
          <cell r="AU1136"/>
          <cell r="AV1136"/>
          <cell r="AW1136"/>
          <cell r="AX1136"/>
          <cell r="AY1136"/>
          <cell r="AZ1136"/>
          <cell r="BA1136"/>
          <cell r="BB1136"/>
          <cell r="BC1136"/>
          <cell r="BD1136"/>
          <cell r="BE1136"/>
          <cell r="BF1136"/>
          <cell r="BG1136"/>
          <cell r="BH1136"/>
          <cell r="BI1136"/>
          <cell r="BJ1136"/>
          <cell r="BK1136"/>
          <cell r="BL1136"/>
          <cell r="BM1136"/>
          <cell r="BN1136"/>
          <cell r="BO1136"/>
          <cell r="BP1136"/>
          <cell r="BQ1136"/>
          <cell r="BR1136"/>
          <cell r="BS1136"/>
          <cell r="BT1136"/>
          <cell r="BU1136"/>
          <cell r="BV1136"/>
          <cell r="BW1136"/>
          <cell r="BX1136"/>
          <cell r="BY1136"/>
          <cell r="BZ1136"/>
          <cell r="CA1136"/>
          <cell r="CB1136"/>
          <cell r="CC1136"/>
          <cell r="CD1136"/>
          <cell r="CE1136"/>
          <cell r="CF1136"/>
          <cell r="CG1136"/>
          <cell r="CH1136"/>
          <cell r="CI1136"/>
          <cell r="CJ1136"/>
          <cell r="CK1136"/>
          <cell r="CL1136"/>
          <cell r="CM1136"/>
          <cell r="CN1136"/>
          <cell r="CO1136"/>
          <cell r="CP1136"/>
          <cell r="CQ1136"/>
          <cell r="CR1136"/>
          <cell r="CS1136"/>
          <cell r="CT1136"/>
          <cell r="CU1136"/>
          <cell r="CV1136"/>
          <cell r="CW1136"/>
          <cell r="CX1136"/>
          <cell r="CY1136"/>
          <cell r="CZ1136"/>
          <cell r="DA1136"/>
          <cell r="DB1136"/>
          <cell r="DC1136"/>
          <cell r="DD1136"/>
          <cell r="DE1136"/>
          <cell r="DF1136"/>
          <cell r="DG1136"/>
          <cell r="DH1136"/>
          <cell r="DI1136"/>
          <cell r="DJ1136"/>
          <cell r="DK1136"/>
          <cell r="DL1136"/>
          <cell r="DM1136"/>
          <cell r="DN1136"/>
          <cell r="DO1136"/>
          <cell r="DP1136"/>
          <cell r="DQ1136"/>
          <cell r="DR1136"/>
          <cell r="DS1136"/>
          <cell r="DT1136"/>
          <cell r="DU1136"/>
          <cell r="DV1136"/>
          <cell r="DW1136"/>
          <cell r="DX1136"/>
          <cell r="DY1136"/>
          <cell r="DZ1136"/>
          <cell r="EA1136"/>
          <cell r="EB1136"/>
          <cell r="EC1136"/>
          <cell r="ED1136"/>
          <cell r="EE1136"/>
          <cell r="EF1136"/>
          <cell r="EG1136"/>
          <cell r="EH1136"/>
          <cell r="EI1136"/>
          <cell r="EJ1136"/>
          <cell r="EK1136"/>
          <cell r="EL1136"/>
          <cell r="EM1136"/>
          <cell r="EN1136"/>
          <cell r="EO1136"/>
          <cell r="EP1136"/>
          <cell r="EQ1136"/>
          <cell r="ER1136"/>
          <cell r="ES1136"/>
          <cell r="ET1136"/>
          <cell r="EU1136" t="str">
            <v>$ -</v>
          </cell>
          <cell r="EV1136"/>
          <cell r="EW1136"/>
          <cell r="EX1136"/>
          <cell r="EY1136"/>
          <cell r="EZ1136"/>
          <cell r="FA1136"/>
          <cell r="FB1136">
            <v>0</v>
          </cell>
          <cell r="FC1136" t="str">
            <v>#¡VALOR!</v>
          </cell>
          <cell r="FD1136">
            <v>0</v>
          </cell>
          <cell r="FE1136" t="str">
            <v>$ 0</v>
          </cell>
          <cell r="FF1136" t="str">
            <v>#¡VALOR!</v>
          </cell>
          <cell r="FG1136" t="str">
            <v>#¡VALOR!</v>
          </cell>
          <cell r="FH1136"/>
          <cell r="FI1136"/>
          <cell r="FJ1136" t="str">
            <v>#N/D</v>
          </cell>
          <cell r="FK1136" t="str">
            <v>#N/D</v>
          </cell>
          <cell r="FL1136" t="str">
            <v>$1.136</v>
          </cell>
          <cell r="FM1136" t="str">
            <v>#N/D</v>
          </cell>
          <cell r="FN1136" t="str">
            <v>#N/D</v>
          </cell>
          <cell r="FO1136" t="str">
            <v>#N/D</v>
          </cell>
          <cell r="FP1136" t="str">
            <v>#N/D</v>
          </cell>
          <cell r="FQ1136" t="str">
            <v>#¡REF!</v>
          </cell>
          <cell r="FR1136" t="str">
            <v>#N/D</v>
          </cell>
          <cell r="FS1136"/>
          <cell r="FT1136"/>
          <cell r="FU1136"/>
          <cell r="FV1136">
            <v>0</v>
          </cell>
          <cell r="FW1136" t="str">
            <v>#N/D</v>
          </cell>
          <cell r="FX1136"/>
          <cell r="FY1136"/>
          <cell r="FZ1136"/>
          <cell r="GA1136"/>
          <cell r="GB1136"/>
          <cell r="GC1136"/>
        </row>
        <row r="1137">
          <cell r="A1137"/>
          <cell r="B1137"/>
          <cell r="C1137">
            <v>2025</v>
          </cell>
          <cell r="D1137"/>
          <cell r="E1137"/>
          <cell r="F1137"/>
          <cell r="G1137"/>
          <cell r="H1137"/>
          <cell r="I1137"/>
          <cell r="J1137"/>
          <cell r="K1137"/>
          <cell r="L1137"/>
          <cell r="M1137"/>
          <cell r="N1137"/>
          <cell r="O1137"/>
          <cell r="P1137"/>
          <cell r="Q1137"/>
          <cell r="R1137"/>
          <cell r="S1137"/>
          <cell r="T1137"/>
          <cell r="U1137"/>
          <cell r="V1137"/>
          <cell r="W1137"/>
          <cell r="X1137"/>
          <cell r="Y1137"/>
          <cell r="Z1137"/>
          <cell r="AA1137"/>
          <cell r="AB1137"/>
          <cell r="AC1137"/>
          <cell r="AD1137"/>
          <cell r="AE1137"/>
          <cell r="AF1137"/>
          <cell r="AG1137"/>
          <cell r="AH1137"/>
          <cell r="AI1137"/>
          <cell r="AJ1137"/>
          <cell r="AK1137"/>
          <cell r="AL1137"/>
          <cell r="AM1137" t="str">
            <v>#¡VALOR!</v>
          </cell>
          <cell r="AN1137">
            <v>0</v>
          </cell>
          <cell r="AO1137"/>
          <cell r="AP1137"/>
          <cell r="AQ1137"/>
          <cell r="AR1137"/>
          <cell r="AS1137"/>
          <cell r="AT1137"/>
          <cell r="AU1137"/>
          <cell r="AV1137"/>
          <cell r="AW1137"/>
          <cell r="AX1137"/>
          <cell r="AY1137"/>
          <cell r="AZ1137"/>
          <cell r="BA1137"/>
          <cell r="BB1137"/>
          <cell r="BC1137"/>
          <cell r="BD1137"/>
          <cell r="BE1137"/>
          <cell r="BF1137"/>
          <cell r="BG1137"/>
          <cell r="BH1137"/>
          <cell r="BI1137"/>
          <cell r="BJ1137"/>
          <cell r="BK1137"/>
          <cell r="BL1137"/>
          <cell r="BM1137"/>
          <cell r="BN1137"/>
          <cell r="BO1137"/>
          <cell r="BP1137"/>
          <cell r="BQ1137"/>
          <cell r="BR1137"/>
          <cell r="BS1137"/>
          <cell r="BT1137"/>
          <cell r="BU1137"/>
          <cell r="BV1137"/>
          <cell r="BW1137"/>
          <cell r="BX1137"/>
          <cell r="BY1137"/>
          <cell r="BZ1137"/>
          <cell r="CA1137"/>
          <cell r="CB1137"/>
          <cell r="CC1137"/>
          <cell r="CD1137"/>
          <cell r="CE1137"/>
          <cell r="CF1137"/>
          <cell r="CG1137"/>
          <cell r="CH1137"/>
          <cell r="CI1137"/>
          <cell r="CJ1137"/>
          <cell r="CK1137"/>
          <cell r="CL1137"/>
          <cell r="CM1137"/>
          <cell r="CN1137"/>
          <cell r="CO1137"/>
          <cell r="CP1137"/>
          <cell r="CQ1137"/>
          <cell r="CR1137"/>
          <cell r="CS1137"/>
          <cell r="CT1137"/>
          <cell r="CU1137"/>
          <cell r="CV1137"/>
          <cell r="CW1137"/>
          <cell r="CX1137"/>
          <cell r="CY1137"/>
          <cell r="CZ1137"/>
          <cell r="DA1137"/>
          <cell r="DB1137"/>
          <cell r="DC1137"/>
          <cell r="DD1137"/>
          <cell r="DE1137"/>
          <cell r="DF1137"/>
          <cell r="DG1137"/>
          <cell r="DH1137"/>
          <cell r="DI1137"/>
          <cell r="DJ1137"/>
          <cell r="DK1137"/>
          <cell r="DL1137"/>
          <cell r="DM1137"/>
          <cell r="DN1137"/>
          <cell r="DO1137"/>
          <cell r="DP1137"/>
          <cell r="DQ1137"/>
          <cell r="DR1137"/>
          <cell r="DS1137"/>
          <cell r="DT1137"/>
          <cell r="DU1137"/>
          <cell r="DV1137"/>
          <cell r="DW1137"/>
          <cell r="DX1137"/>
          <cell r="DY1137"/>
          <cell r="DZ1137"/>
          <cell r="EA1137"/>
          <cell r="EB1137"/>
          <cell r="EC1137"/>
          <cell r="ED1137"/>
          <cell r="EE1137"/>
          <cell r="EF1137"/>
          <cell r="EG1137"/>
          <cell r="EH1137"/>
          <cell r="EI1137"/>
          <cell r="EJ1137"/>
          <cell r="EK1137"/>
          <cell r="EL1137"/>
          <cell r="EM1137"/>
          <cell r="EN1137"/>
          <cell r="EO1137"/>
          <cell r="EP1137"/>
          <cell r="EQ1137"/>
          <cell r="ER1137"/>
          <cell r="ES1137"/>
          <cell r="ET1137"/>
          <cell r="EU1137" t="str">
            <v>$ -</v>
          </cell>
          <cell r="EV1137"/>
          <cell r="EW1137"/>
          <cell r="EX1137"/>
          <cell r="EY1137"/>
          <cell r="EZ1137"/>
          <cell r="FA1137"/>
          <cell r="FB1137">
            <v>0</v>
          </cell>
          <cell r="FC1137" t="str">
            <v>#¡VALOR!</v>
          </cell>
          <cell r="FD1137">
            <v>0</v>
          </cell>
          <cell r="FE1137" t="str">
            <v>$ 0</v>
          </cell>
          <cell r="FF1137" t="str">
            <v>#¡VALOR!</v>
          </cell>
          <cell r="FG1137" t="str">
            <v>#¡VALOR!</v>
          </cell>
          <cell r="FH1137"/>
          <cell r="FI1137"/>
          <cell r="FJ1137" t="str">
            <v>#N/D</v>
          </cell>
          <cell r="FK1137" t="str">
            <v>#N/D</v>
          </cell>
          <cell r="FL1137" t="str">
            <v>$1.137</v>
          </cell>
          <cell r="FM1137" t="str">
            <v>#N/D</v>
          </cell>
          <cell r="FN1137" t="str">
            <v>#N/D</v>
          </cell>
          <cell r="FO1137" t="str">
            <v>#N/D</v>
          </cell>
          <cell r="FP1137" t="str">
            <v>#N/D</v>
          </cell>
          <cell r="FQ1137" t="str">
            <v>#¡REF!</v>
          </cell>
          <cell r="FR1137" t="str">
            <v>#N/D</v>
          </cell>
          <cell r="FS1137"/>
          <cell r="FT1137"/>
          <cell r="FU1137"/>
          <cell r="FV1137">
            <v>0</v>
          </cell>
          <cell r="FW1137" t="str">
            <v>#N/D</v>
          </cell>
          <cell r="FX1137"/>
          <cell r="FY1137"/>
          <cell r="FZ1137"/>
          <cell r="GA1137"/>
          <cell r="GB1137"/>
          <cell r="GC1137"/>
        </row>
        <row r="1138">
          <cell r="A1138"/>
          <cell r="B1138"/>
          <cell r="C1138">
            <v>2025</v>
          </cell>
          <cell r="D1138"/>
          <cell r="E1138"/>
          <cell r="F1138"/>
          <cell r="G1138"/>
          <cell r="H1138"/>
          <cell r="I1138"/>
          <cell r="J1138"/>
          <cell r="K1138"/>
          <cell r="L1138"/>
          <cell r="M1138"/>
          <cell r="N1138"/>
          <cell r="O1138"/>
          <cell r="P1138"/>
          <cell r="Q1138"/>
          <cell r="R1138"/>
          <cell r="S1138"/>
          <cell r="T1138"/>
          <cell r="U1138"/>
          <cell r="V1138"/>
          <cell r="W1138"/>
          <cell r="X1138"/>
          <cell r="Y1138"/>
          <cell r="Z1138"/>
          <cell r="AA1138"/>
          <cell r="AB1138"/>
          <cell r="AC1138"/>
          <cell r="AD1138"/>
          <cell r="AE1138"/>
          <cell r="AF1138"/>
          <cell r="AG1138"/>
          <cell r="AH1138"/>
          <cell r="AI1138"/>
          <cell r="AJ1138"/>
          <cell r="AK1138"/>
          <cell r="AL1138"/>
          <cell r="AM1138" t="str">
            <v>#¡VALOR!</v>
          </cell>
          <cell r="AN1138">
            <v>0</v>
          </cell>
          <cell r="AO1138"/>
          <cell r="AP1138"/>
          <cell r="AQ1138"/>
          <cell r="AR1138"/>
          <cell r="AS1138"/>
          <cell r="AT1138"/>
          <cell r="AU1138"/>
          <cell r="AV1138"/>
          <cell r="AW1138"/>
          <cell r="AX1138"/>
          <cell r="AY1138"/>
          <cell r="AZ1138"/>
          <cell r="BA1138"/>
          <cell r="BB1138"/>
          <cell r="BC1138"/>
          <cell r="BD1138"/>
          <cell r="BE1138"/>
          <cell r="BF1138"/>
          <cell r="BG1138"/>
          <cell r="BH1138"/>
          <cell r="BI1138"/>
          <cell r="BJ1138"/>
          <cell r="BK1138"/>
          <cell r="BL1138"/>
          <cell r="BM1138"/>
          <cell r="BN1138"/>
          <cell r="BO1138"/>
          <cell r="BP1138"/>
          <cell r="BQ1138"/>
          <cell r="BR1138"/>
          <cell r="BS1138"/>
          <cell r="BT1138"/>
          <cell r="BU1138"/>
          <cell r="BV1138"/>
          <cell r="BW1138"/>
          <cell r="BX1138"/>
          <cell r="BY1138"/>
          <cell r="BZ1138"/>
          <cell r="CA1138"/>
          <cell r="CB1138"/>
          <cell r="CC1138"/>
          <cell r="CD1138"/>
          <cell r="CE1138"/>
          <cell r="CF1138"/>
          <cell r="CG1138"/>
          <cell r="CH1138"/>
          <cell r="CI1138"/>
          <cell r="CJ1138"/>
          <cell r="CK1138"/>
          <cell r="CL1138"/>
          <cell r="CM1138"/>
          <cell r="CN1138"/>
          <cell r="CO1138"/>
          <cell r="CP1138"/>
          <cell r="CQ1138"/>
          <cell r="CR1138"/>
          <cell r="CS1138"/>
          <cell r="CT1138"/>
          <cell r="CU1138"/>
          <cell r="CV1138"/>
          <cell r="CW1138"/>
          <cell r="CX1138"/>
          <cell r="CY1138"/>
          <cell r="CZ1138"/>
          <cell r="DA1138"/>
          <cell r="DB1138"/>
          <cell r="DC1138"/>
          <cell r="DD1138"/>
          <cell r="DE1138"/>
          <cell r="DF1138"/>
          <cell r="DG1138"/>
          <cell r="DH1138"/>
          <cell r="DI1138"/>
          <cell r="DJ1138"/>
          <cell r="DK1138"/>
          <cell r="DL1138"/>
          <cell r="DM1138"/>
          <cell r="DN1138"/>
          <cell r="DO1138"/>
          <cell r="DP1138"/>
          <cell r="DQ1138"/>
          <cell r="DR1138"/>
          <cell r="DS1138"/>
          <cell r="DT1138"/>
          <cell r="DU1138"/>
          <cell r="DV1138"/>
          <cell r="DW1138"/>
          <cell r="DX1138"/>
          <cell r="DY1138"/>
          <cell r="DZ1138"/>
          <cell r="EA1138"/>
          <cell r="EB1138"/>
          <cell r="EC1138"/>
          <cell r="ED1138"/>
          <cell r="EE1138"/>
          <cell r="EF1138"/>
          <cell r="EG1138"/>
          <cell r="EH1138"/>
          <cell r="EI1138"/>
          <cell r="EJ1138"/>
          <cell r="EK1138"/>
          <cell r="EL1138"/>
          <cell r="EM1138"/>
          <cell r="EN1138"/>
          <cell r="EO1138"/>
          <cell r="EP1138"/>
          <cell r="EQ1138"/>
          <cell r="ER1138"/>
          <cell r="ES1138"/>
          <cell r="ET1138"/>
          <cell r="EU1138" t="str">
            <v>$ -</v>
          </cell>
          <cell r="EV1138"/>
          <cell r="EW1138"/>
          <cell r="EX1138"/>
          <cell r="EY1138"/>
          <cell r="EZ1138"/>
          <cell r="FA1138"/>
          <cell r="FB1138">
            <v>0</v>
          </cell>
          <cell r="FC1138" t="str">
            <v>#¡VALOR!</v>
          </cell>
          <cell r="FD1138">
            <v>0</v>
          </cell>
          <cell r="FE1138" t="str">
            <v>$ 0</v>
          </cell>
          <cell r="FF1138" t="str">
            <v>#¡VALOR!</v>
          </cell>
          <cell r="FG1138" t="str">
            <v>#¡VALOR!</v>
          </cell>
          <cell r="FH1138"/>
          <cell r="FI1138"/>
          <cell r="FJ1138" t="str">
            <v>#N/D</v>
          </cell>
          <cell r="FK1138" t="str">
            <v>#N/D</v>
          </cell>
          <cell r="FL1138" t="str">
            <v>$1.138</v>
          </cell>
          <cell r="FM1138" t="str">
            <v>#N/D</v>
          </cell>
          <cell r="FN1138" t="str">
            <v>#N/D</v>
          </cell>
          <cell r="FO1138" t="str">
            <v>#N/D</v>
          </cell>
          <cell r="FP1138" t="str">
            <v>#N/D</v>
          </cell>
          <cell r="FQ1138" t="str">
            <v>#¡REF!</v>
          </cell>
          <cell r="FR1138" t="str">
            <v>#N/D</v>
          </cell>
          <cell r="FS1138"/>
          <cell r="FT1138"/>
          <cell r="FU1138"/>
          <cell r="FV1138">
            <v>0</v>
          </cell>
          <cell r="FW1138" t="str">
            <v>#N/D</v>
          </cell>
          <cell r="FX1138"/>
          <cell r="FY1138"/>
          <cell r="FZ1138"/>
          <cell r="GA1138"/>
          <cell r="GB1138"/>
          <cell r="GC1138"/>
        </row>
        <row r="1139">
          <cell r="A1139"/>
          <cell r="B1139"/>
          <cell r="C1139">
            <v>2025</v>
          </cell>
          <cell r="D1139"/>
          <cell r="E1139"/>
          <cell r="F1139"/>
          <cell r="G1139"/>
          <cell r="H1139"/>
          <cell r="I1139"/>
          <cell r="J1139"/>
          <cell r="K1139"/>
          <cell r="L1139"/>
          <cell r="M1139"/>
          <cell r="N1139"/>
          <cell r="O1139"/>
          <cell r="P1139"/>
          <cell r="Q1139"/>
          <cell r="R1139"/>
          <cell r="S1139"/>
          <cell r="T1139"/>
          <cell r="U1139"/>
          <cell r="V1139"/>
          <cell r="W1139"/>
          <cell r="X1139"/>
          <cell r="Y1139"/>
          <cell r="Z1139"/>
          <cell r="AA1139"/>
          <cell r="AB1139"/>
          <cell r="AC1139"/>
          <cell r="AD1139"/>
          <cell r="AE1139"/>
          <cell r="AF1139"/>
          <cell r="AG1139"/>
          <cell r="AH1139"/>
          <cell r="AI1139"/>
          <cell r="AJ1139"/>
          <cell r="AK1139"/>
          <cell r="AL1139"/>
          <cell r="AM1139" t="str">
            <v>#¡VALOR!</v>
          </cell>
          <cell r="AN1139">
            <v>0</v>
          </cell>
          <cell r="AO1139"/>
          <cell r="AP1139"/>
          <cell r="AQ1139"/>
          <cell r="AR1139"/>
          <cell r="AS1139"/>
          <cell r="AT1139"/>
          <cell r="AU1139"/>
          <cell r="AV1139"/>
          <cell r="AW1139"/>
          <cell r="AX1139"/>
          <cell r="AY1139"/>
          <cell r="AZ1139"/>
          <cell r="BA1139"/>
          <cell r="BB1139"/>
          <cell r="BC1139"/>
          <cell r="BD1139"/>
          <cell r="BE1139"/>
          <cell r="BF1139"/>
          <cell r="BG1139"/>
          <cell r="BH1139"/>
          <cell r="BI1139"/>
          <cell r="BJ1139"/>
          <cell r="BK1139"/>
          <cell r="BL1139"/>
          <cell r="BM1139"/>
          <cell r="BN1139"/>
          <cell r="BO1139"/>
          <cell r="BP1139"/>
          <cell r="BQ1139"/>
          <cell r="BR1139"/>
          <cell r="BS1139"/>
          <cell r="BT1139"/>
          <cell r="BU1139"/>
          <cell r="BV1139"/>
          <cell r="BW1139"/>
          <cell r="BX1139"/>
          <cell r="BY1139"/>
          <cell r="BZ1139"/>
          <cell r="CA1139"/>
          <cell r="CB1139"/>
          <cell r="CC1139"/>
          <cell r="CD1139"/>
          <cell r="CE1139"/>
          <cell r="CF1139"/>
          <cell r="CG1139"/>
          <cell r="CH1139"/>
          <cell r="CI1139"/>
          <cell r="CJ1139"/>
          <cell r="CK1139"/>
          <cell r="CL1139"/>
          <cell r="CM1139"/>
          <cell r="CN1139"/>
          <cell r="CO1139"/>
          <cell r="CP1139"/>
          <cell r="CQ1139"/>
          <cell r="CR1139"/>
          <cell r="CS1139"/>
          <cell r="CT1139"/>
          <cell r="CU1139"/>
          <cell r="CV1139"/>
          <cell r="CW1139"/>
          <cell r="CX1139"/>
          <cell r="CY1139"/>
          <cell r="CZ1139"/>
          <cell r="DA1139"/>
          <cell r="DB1139"/>
          <cell r="DC1139"/>
          <cell r="DD1139"/>
          <cell r="DE1139"/>
          <cell r="DF1139"/>
          <cell r="DG1139"/>
          <cell r="DH1139"/>
          <cell r="DI1139"/>
          <cell r="DJ1139"/>
          <cell r="DK1139"/>
          <cell r="DL1139"/>
          <cell r="DM1139"/>
          <cell r="DN1139"/>
          <cell r="DO1139"/>
          <cell r="DP1139"/>
          <cell r="DQ1139"/>
          <cell r="DR1139"/>
          <cell r="DS1139"/>
          <cell r="DT1139"/>
          <cell r="DU1139"/>
          <cell r="DV1139"/>
          <cell r="DW1139"/>
          <cell r="DX1139"/>
          <cell r="DY1139"/>
          <cell r="DZ1139"/>
          <cell r="EA1139"/>
          <cell r="EB1139"/>
          <cell r="EC1139"/>
          <cell r="ED1139"/>
          <cell r="EE1139"/>
          <cell r="EF1139"/>
          <cell r="EG1139"/>
          <cell r="EH1139"/>
          <cell r="EI1139"/>
          <cell r="EJ1139"/>
          <cell r="EK1139"/>
          <cell r="EL1139"/>
          <cell r="EM1139"/>
          <cell r="EN1139"/>
          <cell r="EO1139"/>
          <cell r="EP1139"/>
          <cell r="EQ1139"/>
          <cell r="ER1139"/>
          <cell r="ES1139"/>
          <cell r="ET1139"/>
          <cell r="EU1139" t="str">
            <v>$ -</v>
          </cell>
          <cell r="EV1139"/>
          <cell r="EW1139"/>
          <cell r="EX1139"/>
          <cell r="EY1139"/>
          <cell r="EZ1139"/>
          <cell r="FA1139"/>
          <cell r="FB1139">
            <v>0</v>
          </cell>
          <cell r="FC1139" t="str">
            <v>#¡VALOR!</v>
          </cell>
          <cell r="FD1139">
            <v>0</v>
          </cell>
          <cell r="FE1139" t="str">
            <v>$ 0</v>
          </cell>
          <cell r="FF1139" t="str">
            <v>#¡VALOR!</v>
          </cell>
          <cell r="FG1139" t="str">
            <v>#¡VALOR!</v>
          </cell>
          <cell r="FH1139"/>
          <cell r="FI1139"/>
          <cell r="FJ1139" t="str">
            <v>#N/D</v>
          </cell>
          <cell r="FK1139" t="str">
            <v>#N/D</v>
          </cell>
          <cell r="FL1139" t="str">
            <v>$1.139</v>
          </cell>
          <cell r="FM1139" t="str">
            <v>#N/D</v>
          </cell>
          <cell r="FN1139" t="str">
            <v>#N/D</v>
          </cell>
          <cell r="FO1139" t="str">
            <v>#N/D</v>
          </cell>
          <cell r="FP1139" t="str">
            <v>#N/D</v>
          </cell>
          <cell r="FQ1139" t="str">
            <v>#¡REF!</v>
          </cell>
          <cell r="FR1139" t="str">
            <v>#N/D</v>
          </cell>
          <cell r="FS1139"/>
          <cell r="FT1139"/>
          <cell r="FU1139"/>
          <cell r="FV1139">
            <v>0</v>
          </cell>
          <cell r="FW1139" t="str">
            <v>#N/D</v>
          </cell>
          <cell r="FX1139"/>
          <cell r="FY1139"/>
          <cell r="FZ1139"/>
          <cell r="GA1139"/>
          <cell r="GB1139"/>
          <cell r="GC1139"/>
        </row>
        <row r="1140">
          <cell r="A1140"/>
          <cell r="B1140"/>
          <cell r="C1140">
            <v>2025</v>
          </cell>
          <cell r="D1140"/>
          <cell r="E1140"/>
          <cell r="F1140"/>
          <cell r="G1140"/>
          <cell r="H1140"/>
          <cell r="I1140"/>
          <cell r="J1140"/>
          <cell r="K1140"/>
          <cell r="L1140"/>
          <cell r="M1140"/>
          <cell r="N1140"/>
          <cell r="O1140"/>
          <cell r="P1140"/>
          <cell r="Q1140"/>
          <cell r="R1140"/>
          <cell r="S1140"/>
          <cell r="T1140"/>
          <cell r="U1140"/>
          <cell r="V1140"/>
          <cell r="W1140"/>
          <cell r="X1140"/>
          <cell r="Y1140"/>
          <cell r="Z1140"/>
          <cell r="AA1140"/>
          <cell r="AB1140"/>
          <cell r="AC1140"/>
          <cell r="AD1140"/>
          <cell r="AE1140"/>
          <cell r="AF1140"/>
          <cell r="AG1140"/>
          <cell r="AH1140"/>
          <cell r="AI1140"/>
          <cell r="AJ1140"/>
          <cell r="AK1140"/>
          <cell r="AL1140"/>
          <cell r="AM1140" t="str">
            <v>#¡VALOR!</v>
          </cell>
          <cell r="AN1140">
            <v>0</v>
          </cell>
          <cell r="AO1140"/>
          <cell r="AP1140"/>
          <cell r="AQ1140"/>
          <cell r="AR1140"/>
          <cell r="AS1140"/>
          <cell r="AT1140"/>
          <cell r="AU1140"/>
          <cell r="AV1140"/>
          <cell r="AW1140"/>
          <cell r="AX1140"/>
          <cell r="AY1140"/>
          <cell r="AZ1140"/>
          <cell r="BA1140"/>
          <cell r="BB1140"/>
          <cell r="BC1140"/>
          <cell r="BD1140"/>
          <cell r="BE1140"/>
          <cell r="BF1140"/>
          <cell r="BG1140"/>
          <cell r="BH1140"/>
          <cell r="BI1140"/>
          <cell r="BJ1140"/>
          <cell r="BK1140"/>
          <cell r="BL1140"/>
          <cell r="BM1140"/>
          <cell r="BN1140"/>
          <cell r="BO1140"/>
          <cell r="BP1140"/>
          <cell r="BQ1140"/>
          <cell r="BR1140"/>
          <cell r="BS1140"/>
          <cell r="BT1140"/>
          <cell r="BU1140"/>
          <cell r="BV1140"/>
          <cell r="BW1140"/>
          <cell r="BX1140"/>
          <cell r="BY1140"/>
          <cell r="BZ1140"/>
          <cell r="CA1140"/>
          <cell r="CB1140"/>
          <cell r="CC1140"/>
          <cell r="CD1140"/>
          <cell r="CE1140"/>
          <cell r="CF1140"/>
          <cell r="CG1140"/>
          <cell r="CH1140"/>
          <cell r="CI1140"/>
          <cell r="CJ1140"/>
          <cell r="CK1140"/>
          <cell r="CL1140"/>
          <cell r="CM1140"/>
          <cell r="CN1140"/>
          <cell r="CO1140"/>
          <cell r="CP1140"/>
          <cell r="CQ1140"/>
          <cell r="CR1140"/>
          <cell r="CS1140"/>
          <cell r="CT1140"/>
          <cell r="CU1140"/>
          <cell r="CV1140"/>
          <cell r="CW1140"/>
          <cell r="CX1140"/>
          <cell r="CY1140"/>
          <cell r="CZ1140"/>
          <cell r="DA1140"/>
          <cell r="DB1140"/>
          <cell r="DC1140"/>
          <cell r="DD1140"/>
          <cell r="DE1140"/>
          <cell r="DF1140"/>
          <cell r="DG1140"/>
          <cell r="DH1140"/>
          <cell r="DI1140"/>
          <cell r="DJ1140"/>
          <cell r="DK1140"/>
          <cell r="DL1140"/>
          <cell r="DM1140"/>
          <cell r="DN1140"/>
          <cell r="DO1140"/>
          <cell r="DP1140"/>
          <cell r="DQ1140"/>
          <cell r="DR1140"/>
          <cell r="DS1140"/>
          <cell r="DT1140"/>
          <cell r="DU1140"/>
          <cell r="DV1140"/>
          <cell r="DW1140"/>
          <cell r="DX1140"/>
          <cell r="DY1140"/>
          <cell r="DZ1140"/>
          <cell r="EA1140"/>
          <cell r="EB1140"/>
          <cell r="EC1140"/>
          <cell r="ED1140"/>
          <cell r="EE1140"/>
          <cell r="EF1140"/>
          <cell r="EG1140"/>
          <cell r="EH1140"/>
          <cell r="EI1140"/>
          <cell r="EJ1140"/>
          <cell r="EK1140"/>
          <cell r="EL1140"/>
          <cell r="EM1140"/>
          <cell r="EN1140"/>
          <cell r="EO1140"/>
          <cell r="EP1140"/>
          <cell r="EQ1140"/>
          <cell r="ER1140"/>
          <cell r="ES1140"/>
          <cell r="ET1140"/>
          <cell r="EU1140" t="str">
            <v>$ -</v>
          </cell>
          <cell r="EV1140"/>
          <cell r="EW1140"/>
          <cell r="EX1140"/>
          <cell r="EY1140"/>
          <cell r="EZ1140"/>
          <cell r="FA1140"/>
          <cell r="FB1140">
            <v>0</v>
          </cell>
          <cell r="FC1140" t="str">
            <v>#¡VALOR!</v>
          </cell>
          <cell r="FD1140">
            <v>0</v>
          </cell>
          <cell r="FE1140" t="str">
            <v>$ 0</v>
          </cell>
          <cell r="FF1140" t="str">
            <v>#¡VALOR!</v>
          </cell>
          <cell r="FG1140" t="str">
            <v>#¡VALOR!</v>
          </cell>
          <cell r="FH1140"/>
          <cell r="FI1140"/>
          <cell r="FJ1140" t="str">
            <v>#N/D</v>
          </cell>
          <cell r="FK1140" t="str">
            <v>#N/D</v>
          </cell>
          <cell r="FL1140" t="str">
            <v>$1.140</v>
          </cell>
          <cell r="FM1140" t="str">
            <v>#N/D</v>
          </cell>
          <cell r="FN1140" t="str">
            <v>#N/D</v>
          </cell>
          <cell r="FO1140" t="str">
            <v>#N/D</v>
          </cell>
          <cell r="FP1140" t="str">
            <v>#N/D</v>
          </cell>
          <cell r="FQ1140" t="str">
            <v>#¡REF!</v>
          </cell>
          <cell r="FR1140" t="str">
            <v>#N/D</v>
          </cell>
          <cell r="FS1140"/>
          <cell r="FT1140"/>
          <cell r="FU1140"/>
          <cell r="FV1140">
            <v>0</v>
          </cell>
          <cell r="FW1140" t="str">
            <v>#N/D</v>
          </cell>
          <cell r="FX1140"/>
          <cell r="FY1140"/>
          <cell r="FZ1140"/>
          <cell r="GA1140"/>
          <cell r="GB1140"/>
          <cell r="GC1140"/>
        </row>
        <row r="1141">
          <cell r="A1141"/>
          <cell r="B1141"/>
          <cell r="C1141">
            <v>2025</v>
          </cell>
          <cell r="D1141"/>
          <cell r="E1141"/>
          <cell r="F1141"/>
          <cell r="G1141"/>
          <cell r="H1141"/>
          <cell r="I1141"/>
          <cell r="J1141"/>
          <cell r="K1141"/>
          <cell r="L1141"/>
          <cell r="M1141"/>
          <cell r="N1141"/>
          <cell r="O1141"/>
          <cell r="P1141"/>
          <cell r="Q1141"/>
          <cell r="R1141"/>
          <cell r="S1141"/>
          <cell r="T1141"/>
          <cell r="U1141"/>
          <cell r="V1141"/>
          <cell r="W1141"/>
          <cell r="X1141"/>
          <cell r="Y1141"/>
          <cell r="Z1141"/>
          <cell r="AA1141"/>
          <cell r="AB1141"/>
          <cell r="AC1141"/>
          <cell r="AD1141"/>
          <cell r="AE1141"/>
          <cell r="AF1141"/>
          <cell r="AG1141"/>
          <cell r="AH1141"/>
          <cell r="AI1141"/>
          <cell r="AJ1141"/>
          <cell r="AK1141"/>
          <cell r="AL1141"/>
          <cell r="AM1141" t="str">
            <v>#¡VALOR!</v>
          </cell>
          <cell r="AN1141">
            <v>0</v>
          </cell>
          <cell r="AO1141"/>
          <cell r="AP1141"/>
          <cell r="AQ1141"/>
          <cell r="AR1141"/>
          <cell r="AS1141"/>
          <cell r="AT1141"/>
          <cell r="AU1141"/>
          <cell r="AV1141"/>
          <cell r="AW1141"/>
          <cell r="AX1141"/>
          <cell r="AY1141"/>
          <cell r="AZ1141"/>
          <cell r="BA1141"/>
          <cell r="BB1141"/>
          <cell r="BC1141"/>
          <cell r="BD1141"/>
          <cell r="BE1141"/>
          <cell r="BF1141"/>
          <cell r="BG1141"/>
          <cell r="BH1141"/>
          <cell r="BI1141"/>
          <cell r="BJ1141"/>
          <cell r="BK1141"/>
          <cell r="BL1141"/>
          <cell r="BM1141"/>
          <cell r="BN1141"/>
          <cell r="BO1141"/>
          <cell r="BP1141"/>
          <cell r="BQ1141"/>
          <cell r="BR1141"/>
          <cell r="BS1141"/>
          <cell r="BT1141"/>
          <cell r="BU1141"/>
          <cell r="BV1141"/>
          <cell r="BW1141"/>
          <cell r="BX1141"/>
          <cell r="BY1141"/>
          <cell r="BZ1141"/>
          <cell r="CA1141"/>
          <cell r="CB1141"/>
          <cell r="CC1141"/>
          <cell r="CD1141"/>
          <cell r="CE1141"/>
          <cell r="CF1141"/>
          <cell r="CG1141"/>
          <cell r="CH1141"/>
          <cell r="CI1141"/>
          <cell r="CJ1141"/>
          <cell r="CK1141"/>
          <cell r="CL1141"/>
          <cell r="CM1141"/>
          <cell r="CN1141"/>
          <cell r="CO1141"/>
          <cell r="CP1141"/>
          <cell r="CQ1141"/>
          <cell r="CR1141"/>
          <cell r="CS1141"/>
          <cell r="CT1141"/>
          <cell r="CU1141"/>
          <cell r="CV1141"/>
          <cell r="CW1141"/>
          <cell r="CX1141"/>
          <cell r="CY1141"/>
          <cell r="CZ1141"/>
          <cell r="DA1141"/>
          <cell r="DB1141"/>
          <cell r="DC1141"/>
          <cell r="DD1141"/>
          <cell r="DE1141"/>
          <cell r="DF1141"/>
          <cell r="DG1141"/>
          <cell r="DH1141"/>
          <cell r="DI1141"/>
          <cell r="DJ1141"/>
          <cell r="DK1141"/>
          <cell r="DL1141"/>
          <cell r="DM1141"/>
          <cell r="DN1141"/>
          <cell r="DO1141"/>
          <cell r="DP1141"/>
          <cell r="DQ1141"/>
          <cell r="DR1141"/>
          <cell r="DS1141"/>
          <cell r="DT1141"/>
          <cell r="DU1141"/>
          <cell r="DV1141"/>
          <cell r="DW1141"/>
          <cell r="DX1141"/>
          <cell r="DY1141"/>
          <cell r="DZ1141"/>
          <cell r="EA1141"/>
          <cell r="EB1141"/>
          <cell r="EC1141"/>
          <cell r="ED1141"/>
          <cell r="EE1141"/>
          <cell r="EF1141"/>
          <cell r="EG1141"/>
          <cell r="EH1141"/>
          <cell r="EI1141"/>
          <cell r="EJ1141"/>
          <cell r="EK1141"/>
          <cell r="EL1141"/>
          <cell r="EM1141"/>
          <cell r="EN1141"/>
          <cell r="EO1141"/>
          <cell r="EP1141"/>
          <cell r="EQ1141"/>
          <cell r="ER1141"/>
          <cell r="ES1141"/>
          <cell r="ET1141"/>
          <cell r="EU1141" t="str">
            <v>$ -</v>
          </cell>
          <cell r="EV1141"/>
          <cell r="EW1141"/>
          <cell r="EX1141"/>
          <cell r="EY1141"/>
          <cell r="EZ1141"/>
          <cell r="FA1141"/>
          <cell r="FB1141">
            <v>0</v>
          </cell>
          <cell r="FC1141" t="str">
            <v>#¡VALOR!</v>
          </cell>
          <cell r="FD1141">
            <v>0</v>
          </cell>
          <cell r="FE1141" t="str">
            <v>$ 0</v>
          </cell>
          <cell r="FF1141" t="str">
            <v>#¡VALOR!</v>
          </cell>
          <cell r="FG1141" t="str">
            <v>#¡VALOR!</v>
          </cell>
          <cell r="FH1141"/>
          <cell r="FI1141"/>
          <cell r="FJ1141" t="str">
            <v>#N/D</v>
          </cell>
          <cell r="FK1141" t="str">
            <v>#N/D</v>
          </cell>
          <cell r="FL1141" t="str">
            <v>$1.141</v>
          </cell>
          <cell r="FM1141" t="str">
            <v>#N/D</v>
          </cell>
          <cell r="FN1141" t="str">
            <v>#N/D</v>
          </cell>
          <cell r="FO1141" t="str">
            <v>#N/D</v>
          </cell>
          <cell r="FP1141" t="str">
            <v>#N/D</v>
          </cell>
          <cell r="FQ1141" t="str">
            <v>#¡REF!</v>
          </cell>
          <cell r="FR1141" t="str">
            <v>#N/D</v>
          </cell>
          <cell r="FS1141"/>
          <cell r="FT1141"/>
          <cell r="FU1141"/>
          <cell r="FV1141">
            <v>0</v>
          </cell>
          <cell r="FW1141" t="str">
            <v>#N/D</v>
          </cell>
          <cell r="FX1141"/>
          <cell r="FY1141"/>
          <cell r="FZ1141"/>
          <cell r="GA1141"/>
          <cell r="GB1141"/>
          <cell r="GC1141"/>
        </row>
        <row r="1142">
          <cell r="A1142"/>
          <cell r="B1142"/>
          <cell r="C1142">
            <v>2025</v>
          </cell>
          <cell r="D1142"/>
          <cell r="E1142"/>
          <cell r="F1142"/>
          <cell r="G1142"/>
          <cell r="H1142"/>
          <cell r="I1142"/>
          <cell r="J1142"/>
          <cell r="K1142"/>
          <cell r="L1142"/>
          <cell r="M1142"/>
          <cell r="N1142"/>
          <cell r="O1142"/>
          <cell r="P1142"/>
          <cell r="Q1142"/>
          <cell r="R1142"/>
          <cell r="S1142"/>
          <cell r="T1142"/>
          <cell r="U1142"/>
          <cell r="V1142"/>
          <cell r="W1142"/>
          <cell r="X1142"/>
          <cell r="Y1142"/>
          <cell r="Z1142"/>
          <cell r="AA1142"/>
          <cell r="AB1142"/>
          <cell r="AC1142"/>
          <cell r="AD1142"/>
          <cell r="AE1142"/>
          <cell r="AF1142"/>
          <cell r="AG1142"/>
          <cell r="AH1142"/>
          <cell r="AI1142"/>
          <cell r="AJ1142"/>
          <cell r="AK1142"/>
          <cell r="AL1142"/>
          <cell r="AM1142" t="str">
            <v>#¡VALOR!</v>
          </cell>
          <cell r="AN1142">
            <v>0</v>
          </cell>
          <cell r="AO1142"/>
          <cell r="AP1142"/>
          <cell r="AQ1142"/>
          <cell r="AR1142"/>
          <cell r="AS1142"/>
          <cell r="AT1142"/>
          <cell r="AU1142"/>
          <cell r="AV1142"/>
          <cell r="AW1142"/>
          <cell r="AX1142"/>
          <cell r="AY1142"/>
          <cell r="AZ1142"/>
          <cell r="BA1142"/>
          <cell r="BB1142"/>
          <cell r="BC1142"/>
          <cell r="BD1142"/>
          <cell r="BE1142"/>
          <cell r="BF1142"/>
          <cell r="BG1142"/>
          <cell r="BH1142"/>
          <cell r="BI1142"/>
          <cell r="BJ1142"/>
          <cell r="BK1142"/>
          <cell r="BL1142"/>
          <cell r="BM1142"/>
          <cell r="BN1142"/>
          <cell r="BO1142"/>
          <cell r="BP1142"/>
          <cell r="BQ1142"/>
          <cell r="BR1142"/>
          <cell r="BS1142"/>
          <cell r="BT1142"/>
          <cell r="BU1142"/>
          <cell r="BV1142"/>
          <cell r="BW1142"/>
          <cell r="BX1142"/>
          <cell r="BY1142"/>
          <cell r="BZ1142"/>
          <cell r="CA1142"/>
          <cell r="CB1142"/>
          <cell r="CC1142"/>
          <cell r="CD1142"/>
          <cell r="CE1142"/>
          <cell r="CF1142"/>
          <cell r="CG1142"/>
          <cell r="CH1142"/>
          <cell r="CI1142"/>
          <cell r="CJ1142"/>
          <cell r="CK1142"/>
          <cell r="CL1142"/>
          <cell r="CM1142"/>
          <cell r="CN1142"/>
          <cell r="CO1142"/>
          <cell r="CP1142"/>
          <cell r="CQ1142"/>
          <cell r="CR1142"/>
          <cell r="CS1142"/>
          <cell r="CT1142"/>
          <cell r="CU1142"/>
          <cell r="CV1142"/>
          <cell r="CW1142"/>
          <cell r="CX1142"/>
          <cell r="CY1142"/>
          <cell r="CZ1142"/>
          <cell r="DA1142"/>
          <cell r="DB1142"/>
          <cell r="DC1142"/>
          <cell r="DD1142"/>
          <cell r="DE1142"/>
          <cell r="DF1142"/>
          <cell r="DG1142"/>
          <cell r="DH1142"/>
          <cell r="DI1142"/>
          <cell r="DJ1142"/>
          <cell r="DK1142"/>
          <cell r="DL1142"/>
          <cell r="DM1142"/>
          <cell r="DN1142"/>
          <cell r="DO1142"/>
          <cell r="DP1142"/>
          <cell r="DQ1142"/>
          <cell r="DR1142"/>
          <cell r="DS1142"/>
          <cell r="DT1142"/>
          <cell r="DU1142"/>
          <cell r="DV1142"/>
          <cell r="DW1142"/>
          <cell r="DX1142"/>
          <cell r="DY1142"/>
          <cell r="DZ1142"/>
          <cell r="EA1142"/>
          <cell r="EB1142"/>
          <cell r="EC1142"/>
          <cell r="ED1142"/>
          <cell r="EE1142"/>
          <cell r="EF1142"/>
          <cell r="EG1142"/>
          <cell r="EH1142"/>
          <cell r="EI1142"/>
          <cell r="EJ1142"/>
          <cell r="EK1142"/>
          <cell r="EL1142"/>
          <cell r="EM1142"/>
          <cell r="EN1142"/>
          <cell r="EO1142"/>
          <cell r="EP1142"/>
          <cell r="EQ1142"/>
          <cell r="ER1142"/>
          <cell r="ES1142"/>
          <cell r="ET1142"/>
          <cell r="EU1142" t="str">
            <v>$ -</v>
          </cell>
          <cell r="EV1142"/>
          <cell r="EW1142"/>
          <cell r="EX1142"/>
          <cell r="EY1142"/>
          <cell r="EZ1142"/>
          <cell r="FA1142"/>
          <cell r="FB1142">
            <v>0</v>
          </cell>
          <cell r="FC1142" t="str">
            <v>#¡VALOR!</v>
          </cell>
          <cell r="FD1142">
            <v>0</v>
          </cell>
          <cell r="FE1142" t="str">
            <v>$ 0</v>
          </cell>
          <cell r="FF1142" t="str">
            <v>#¡VALOR!</v>
          </cell>
          <cell r="FG1142" t="str">
            <v>#¡VALOR!</v>
          </cell>
          <cell r="FH1142"/>
          <cell r="FI1142"/>
          <cell r="FJ1142" t="str">
            <v>#N/D</v>
          </cell>
          <cell r="FK1142" t="str">
            <v>#N/D</v>
          </cell>
          <cell r="FL1142" t="str">
            <v>$1.142</v>
          </cell>
          <cell r="FM1142" t="str">
            <v>#N/D</v>
          </cell>
          <cell r="FN1142" t="str">
            <v>#N/D</v>
          </cell>
          <cell r="FO1142" t="str">
            <v>#N/D</v>
          </cell>
          <cell r="FP1142" t="str">
            <v>#N/D</v>
          </cell>
          <cell r="FQ1142" t="str">
            <v>#¡REF!</v>
          </cell>
          <cell r="FR1142" t="str">
            <v>#N/D</v>
          </cell>
          <cell r="FS1142"/>
          <cell r="FT1142"/>
          <cell r="FU1142"/>
          <cell r="FV1142">
            <v>0</v>
          </cell>
          <cell r="FW1142" t="str">
            <v>#N/D</v>
          </cell>
          <cell r="FX1142"/>
          <cell r="FY1142"/>
          <cell r="FZ1142"/>
          <cell r="GA1142"/>
          <cell r="GB1142"/>
          <cell r="GC1142"/>
        </row>
        <row r="1143">
          <cell r="A1143"/>
          <cell r="B1143"/>
          <cell r="C1143">
            <v>2025</v>
          </cell>
          <cell r="D1143"/>
          <cell r="E1143"/>
          <cell r="F1143"/>
          <cell r="G1143"/>
          <cell r="H1143"/>
          <cell r="I1143"/>
          <cell r="J1143"/>
          <cell r="K1143"/>
          <cell r="L1143"/>
          <cell r="M1143"/>
          <cell r="N1143"/>
          <cell r="O1143"/>
          <cell r="P1143"/>
          <cell r="Q1143"/>
          <cell r="R1143"/>
          <cell r="S1143"/>
          <cell r="T1143"/>
          <cell r="U1143"/>
          <cell r="V1143"/>
          <cell r="W1143"/>
          <cell r="X1143"/>
          <cell r="Y1143"/>
          <cell r="Z1143"/>
          <cell r="AA1143"/>
          <cell r="AB1143"/>
          <cell r="AC1143"/>
          <cell r="AD1143"/>
          <cell r="AE1143"/>
          <cell r="AF1143"/>
          <cell r="AG1143"/>
          <cell r="AH1143"/>
          <cell r="AI1143"/>
          <cell r="AJ1143"/>
          <cell r="AK1143"/>
          <cell r="AL1143"/>
          <cell r="AM1143" t="str">
            <v>#¡VALOR!</v>
          </cell>
          <cell r="AN1143">
            <v>0</v>
          </cell>
          <cell r="AO1143"/>
          <cell r="AP1143"/>
          <cell r="AQ1143"/>
          <cell r="AR1143"/>
          <cell r="AS1143"/>
          <cell r="AT1143"/>
          <cell r="AU1143"/>
          <cell r="AV1143"/>
          <cell r="AW1143"/>
          <cell r="AX1143"/>
          <cell r="AY1143"/>
          <cell r="AZ1143"/>
          <cell r="BA1143"/>
          <cell r="BB1143"/>
          <cell r="BC1143"/>
          <cell r="BD1143"/>
          <cell r="BE1143"/>
          <cell r="BF1143"/>
          <cell r="BG1143"/>
          <cell r="BH1143"/>
          <cell r="BI1143"/>
          <cell r="BJ1143"/>
          <cell r="BK1143"/>
          <cell r="BL1143"/>
          <cell r="BM1143"/>
          <cell r="BN1143"/>
          <cell r="BO1143"/>
          <cell r="BP1143"/>
          <cell r="BQ1143"/>
          <cell r="BR1143"/>
          <cell r="BS1143"/>
          <cell r="BT1143"/>
          <cell r="BU1143"/>
          <cell r="BV1143"/>
          <cell r="BW1143"/>
          <cell r="BX1143"/>
          <cell r="BY1143"/>
          <cell r="BZ1143"/>
          <cell r="CA1143"/>
          <cell r="CB1143"/>
          <cell r="CC1143"/>
          <cell r="CD1143"/>
          <cell r="CE1143"/>
          <cell r="CF1143"/>
          <cell r="CG1143"/>
          <cell r="CH1143"/>
          <cell r="CI1143"/>
          <cell r="CJ1143"/>
          <cell r="CK1143"/>
          <cell r="CL1143"/>
          <cell r="CM1143"/>
          <cell r="CN1143"/>
          <cell r="CO1143"/>
          <cell r="CP1143"/>
          <cell r="CQ1143"/>
          <cell r="CR1143"/>
          <cell r="CS1143"/>
          <cell r="CT1143"/>
          <cell r="CU1143"/>
          <cell r="CV1143"/>
          <cell r="CW1143"/>
          <cell r="CX1143"/>
          <cell r="CY1143"/>
          <cell r="CZ1143"/>
          <cell r="DA1143"/>
          <cell r="DB1143"/>
          <cell r="DC1143"/>
          <cell r="DD1143"/>
          <cell r="DE1143"/>
          <cell r="DF1143"/>
          <cell r="DG1143"/>
          <cell r="DH1143"/>
          <cell r="DI1143"/>
          <cell r="DJ1143"/>
          <cell r="DK1143"/>
          <cell r="DL1143"/>
          <cell r="DM1143"/>
          <cell r="DN1143"/>
          <cell r="DO1143"/>
          <cell r="DP1143"/>
          <cell r="DQ1143"/>
          <cell r="DR1143"/>
          <cell r="DS1143"/>
          <cell r="DT1143"/>
          <cell r="DU1143"/>
          <cell r="DV1143"/>
          <cell r="DW1143"/>
          <cell r="DX1143"/>
          <cell r="DY1143"/>
          <cell r="DZ1143"/>
          <cell r="EA1143"/>
          <cell r="EB1143"/>
          <cell r="EC1143"/>
          <cell r="ED1143"/>
          <cell r="EE1143"/>
          <cell r="EF1143"/>
          <cell r="EG1143"/>
          <cell r="EH1143"/>
          <cell r="EI1143"/>
          <cell r="EJ1143"/>
          <cell r="EK1143"/>
          <cell r="EL1143"/>
          <cell r="EM1143"/>
          <cell r="EN1143"/>
          <cell r="EO1143"/>
          <cell r="EP1143"/>
          <cell r="EQ1143"/>
          <cell r="ER1143"/>
          <cell r="ES1143"/>
          <cell r="ET1143"/>
          <cell r="EU1143" t="str">
            <v>$ -</v>
          </cell>
          <cell r="EV1143"/>
          <cell r="EW1143"/>
          <cell r="EX1143"/>
          <cell r="EY1143"/>
          <cell r="EZ1143"/>
          <cell r="FA1143"/>
          <cell r="FB1143">
            <v>0</v>
          </cell>
          <cell r="FC1143" t="str">
            <v>#¡VALOR!</v>
          </cell>
          <cell r="FD1143">
            <v>0</v>
          </cell>
          <cell r="FE1143" t="str">
            <v>$ 0</v>
          </cell>
          <cell r="FF1143" t="str">
            <v>#¡VALOR!</v>
          </cell>
          <cell r="FG1143" t="str">
            <v>#¡VALOR!</v>
          </cell>
          <cell r="FH1143"/>
          <cell r="FI1143"/>
          <cell r="FJ1143" t="str">
            <v>#N/D</v>
          </cell>
          <cell r="FK1143" t="str">
            <v>#N/D</v>
          </cell>
          <cell r="FL1143" t="str">
            <v>$1.143</v>
          </cell>
          <cell r="FM1143" t="str">
            <v>#N/D</v>
          </cell>
          <cell r="FN1143" t="str">
            <v>#N/D</v>
          </cell>
          <cell r="FO1143" t="str">
            <v>#N/D</v>
          </cell>
          <cell r="FP1143" t="str">
            <v>#N/D</v>
          </cell>
          <cell r="FQ1143" t="str">
            <v>#¡REF!</v>
          </cell>
          <cell r="FR1143" t="str">
            <v>#N/D</v>
          </cell>
          <cell r="FS1143"/>
          <cell r="FT1143"/>
          <cell r="FU1143"/>
          <cell r="FV1143">
            <v>0</v>
          </cell>
          <cell r="FW1143" t="str">
            <v>#N/D</v>
          </cell>
          <cell r="FX1143"/>
          <cell r="FY1143"/>
          <cell r="FZ1143"/>
          <cell r="GA1143"/>
          <cell r="GB1143"/>
          <cell r="GC1143"/>
        </row>
        <row r="1144">
          <cell r="A1144"/>
          <cell r="B1144"/>
          <cell r="C1144">
            <v>2025</v>
          </cell>
          <cell r="D1144"/>
          <cell r="E1144"/>
          <cell r="F1144"/>
          <cell r="G1144"/>
          <cell r="H1144"/>
          <cell r="I1144"/>
          <cell r="J1144"/>
          <cell r="K1144"/>
          <cell r="L1144"/>
          <cell r="M1144"/>
          <cell r="N1144"/>
          <cell r="O1144"/>
          <cell r="P1144"/>
          <cell r="Q1144"/>
          <cell r="R1144"/>
          <cell r="S1144"/>
          <cell r="T1144"/>
          <cell r="U1144"/>
          <cell r="V1144"/>
          <cell r="W1144"/>
          <cell r="X1144"/>
          <cell r="Y1144"/>
          <cell r="Z1144"/>
          <cell r="AA1144"/>
          <cell r="AB1144"/>
          <cell r="AC1144"/>
          <cell r="AD1144"/>
          <cell r="AE1144"/>
          <cell r="AF1144"/>
          <cell r="AG1144"/>
          <cell r="AH1144"/>
          <cell r="AI1144"/>
          <cell r="AJ1144"/>
          <cell r="AK1144"/>
          <cell r="AL1144"/>
          <cell r="AM1144" t="str">
            <v>#¡VALOR!</v>
          </cell>
          <cell r="AN1144">
            <v>0</v>
          </cell>
          <cell r="AO1144"/>
          <cell r="AP1144"/>
          <cell r="AQ1144"/>
          <cell r="AR1144"/>
          <cell r="AS1144"/>
          <cell r="AT1144"/>
          <cell r="AU1144"/>
          <cell r="AV1144"/>
          <cell r="AW1144"/>
          <cell r="AX1144"/>
          <cell r="AY1144"/>
          <cell r="AZ1144"/>
          <cell r="BA1144"/>
          <cell r="BB1144"/>
          <cell r="BC1144"/>
          <cell r="BD1144"/>
          <cell r="BE1144"/>
          <cell r="BF1144"/>
          <cell r="BG1144"/>
          <cell r="BH1144"/>
          <cell r="BI1144"/>
          <cell r="BJ1144"/>
          <cell r="BK1144"/>
          <cell r="BL1144"/>
          <cell r="BM1144"/>
          <cell r="BN1144"/>
          <cell r="BO1144"/>
          <cell r="BP1144"/>
          <cell r="BQ1144"/>
          <cell r="BR1144"/>
          <cell r="BS1144"/>
          <cell r="BT1144"/>
          <cell r="BU1144"/>
          <cell r="BV1144"/>
          <cell r="BW1144"/>
          <cell r="BX1144"/>
          <cell r="BY1144"/>
          <cell r="BZ1144"/>
          <cell r="CA1144"/>
          <cell r="CB1144"/>
          <cell r="CC1144"/>
          <cell r="CD1144"/>
          <cell r="CE1144"/>
          <cell r="CF1144"/>
          <cell r="CG1144"/>
          <cell r="CH1144"/>
          <cell r="CI1144"/>
          <cell r="CJ1144"/>
          <cell r="CK1144"/>
          <cell r="CL1144"/>
          <cell r="CM1144"/>
          <cell r="CN1144"/>
          <cell r="CO1144"/>
          <cell r="CP1144"/>
          <cell r="CQ1144"/>
          <cell r="CR1144"/>
          <cell r="CS1144"/>
          <cell r="CT1144"/>
          <cell r="CU1144"/>
          <cell r="CV1144"/>
          <cell r="CW1144"/>
          <cell r="CX1144"/>
          <cell r="CY1144"/>
          <cell r="CZ1144"/>
          <cell r="DA1144"/>
          <cell r="DB1144"/>
          <cell r="DC1144"/>
          <cell r="DD1144"/>
          <cell r="DE1144"/>
          <cell r="DF1144"/>
          <cell r="DG1144"/>
          <cell r="DH1144"/>
          <cell r="DI1144"/>
          <cell r="DJ1144"/>
          <cell r="DK1144"/>
          <cell r="DL1144"/>
          <cell r="DM1144"/>
          <cell r="DN1144"/>
          <cell r="DO1144"/>
          <cell r="DP1144"/>
          <cell r="DQ1144"/>
          <cell r="DR1144"/>
          <cell r="DS1144"/>
          <cell r="DT1144"/>
          <cell r="DU1144"/>
          <cell r="DV1144"/>
          <cell r="DW1144"/>
          <cell r="DX1144"/>
          <cell r="DY1144"/>
          <cell r="DZ1144"/>
          <cell r="EA1144"/>
          <cell r="EB1144"/>
          <cell r="EC1144"/>
          <cell r="ED1144"/>
          <cell r="EE1144"/>
          <cell r="EF1144"/>
          <cell r="EG1144"/>
          <cell r="EH1144"/>
          <cell r="EI1144"/>
          <cell r="EJ1144"/>
          <cell r="EK1144"/>
          <cell r="EL1144"/>
          <cell r="EM1144"/>
          <cell r="EN1144"/>
          <cell r="EO1144"/>
          <cell r="EP1144"/>
          <cell r="EQ1144"/>
          <cell r="ER1144"/>
          <cell r="ES1144"/>
          <cell r="ET1144"/>
          <cell r="EU1144" t="str">
            <v>$ -</v>
          </cell>
          <cell r="EV1144"/>
          <cell r="EW1144"/>
          <cell r="EX1144"/>
          <cell r="EY1144"/>
          <cell r="EZ1144"/>
          <cell r="FA1144"/>
          <cell r="FB1144">
            <v>0</v>
          </cell>
          <cell r="FC1144" t="str">
            <v>#¡VALOR!</v>
          </cell>
          <cell r="FD1144">
            <v>0</v>
          </cell>
          <cell r="FE1144" t="str">
            <v>$ 0</v>
          </cell>
          <cell r="FF1144" t="str">
            <v>#¡VALOR!</v>
          </cell>
          <cell r="FG1144" t="str">
            <v>#¡VALOR!</v>
          </cell>
          <cell r="FH1144"/>
          <cell r="FI1144"/>
          <cell r="FJ1144" t="str">
            <v>#N/D</v>
          </cell>
          <cell r="FK1144" t="str">
            <v>#N/D</v>
          </cell>
          <cell r="FL1144" t="str">
            <v>$1.144</v>
          </cell>
          <cell r="FM1144" t="str">
            <v>#N/D</v>
          </cell>
          <cell r="FN1144" t="str">
            <v>#N/D</v>
          </cell>
          <cell r="FO1144" t="str">
            <v>#N/D</v>
          </cell>
          <cell r="FP1144" t="str">
            <v>#N/D</v>
          </cell>
          <cell r="FQ1144" t="str">
            <v>#¡REF!</v>
          </cell>
          <cell r="FR1144" t="str">
            <v>#N/D</v>
          </cell>
          <cell r="FS1144"/>
          <cell r="FT1144"/>
          <cell r="FU1144"/>
          <cell r="FV1144">
            <v>0</v>
          </cell>
          <cell r="FW1144" t="str">
            <v>#N/D</v>
          </cell>
          <cell r="FX1144"/>
          <cell r="FY1144"/>
          <cell r="FZ1144"/>
          <cell r="GA1144"/>
          <cell r="GB1144"/>
          <cell r="GC1144"/>
        </row>
        <row r="1145">
          <cell r="A1145"/>
          <cell r="B1145"/>
          <cell r="C1145">
            <v>2025</v>
          </cell>
          <cell r="D1145"/>
          <cell r="E1145"/>
          <cell r="F1145"/>
          <cell r="G1145"/>
          <cell r="H1145"/>
          <cell r="I1145"/>
          <cell r="J1145"/>
          <cell r="K1145"/>
          <cell r="L1145"/>
          <cell r="M1145"/>
          <cell r="N1145"/>
          <cell r="O1145"/>
          <cell r="P1145"/>
          <cell r="Q1145"/>
          <cell r="R1145"/>
          <cell r="S1145"/>
          <cell r="T1145"/>
          <cell r="U1145"/>
          <cell r="V1145"/>
          <cell r="W1145"/>
          <cell r="X1145"/>
          <cell r="Y1145"/>
          <cell r="Z1145"/>
          <cell r="AA1145"/>
          <cell r="AB1145"/>
          <cell r="AC1145"/>
          <cell r="AD1145"/>
          <cell r="AE1145"/>
          <cell r="AF1145"/>
          <cell r="AG1145"/>
          <cell r="AH1145"/>
          <cell r="AI1145"/>
          <cell r="AJ1145"/>
          <cell r="AK1145"/>
          <cell r="AL1145"/>
          <cell r="AM1145" t="str">
            <v>#¡VALOR!</v>
          </cell>
          <cell r="AN1145">
            <v>0</v>
          </cell>
          <cell r="AO1145"/>
          <cell r="AP1145"/>
          <cell r="AQ1145"/>
          <cell r="AR1145"/>
          <cell r="AS1145"/>
          <cell r="AT1145"/>
          <cell r="AU1145"/>
          <cell r="AV1145"/>
          <cell r="AW1145"/>
          <cell r="AX1145"/>
          <cell r="AY1145"/>
          <cell r="AZ1145"/>
          <cell r="BA1145"/>
          <cell r="BB1145"/>
          <cell r="BC1145"/>
          <cell r="BD1145"/>
          <cell r="BE1145"/>
          <cell r="BF1145"/>
          <cell r="BG1145"/>
          <cell r="BH1145"/>
          <cell r="BI1145"/>
          <cell r="BJ1145"/>
          <cell r="BK1145"/>
          <cell r="BL1145"/>
          <cell r="BM1145"/>
          <cell r="BN1145"/>
          <cell r="BO1145"/>
          <cell r="BP1145"/>
          <cell r="BQ1145"/>
          <cell r="BR1145"/>
          <cell r="BS1145"/>
          <cell r="BT1145"/>
          <cell r="BU1145"/>
          <cell r="BV1145"/>
          <cell r="BW1145"/>
          <cell r="BX1145"/>
          <cell r="BY1145"/>
          <cell r="BZ1145"/>
          <cell r="CA1145"/>
          <cell r="CB1145"/>
          <cell r="CC1145"/>
          <cell r="CD1145"/>
          <cell r="CE1145"/>
          <cell r="CF1145"/>
          <cell r="CG1145"/>
          <cell r="CH1145"/>
          <cell r="CI1145"/>
          <cell r="CJ1145"/>
          <cell r="CK1145"/>
          <cell r="CL1145"/>
          <cell r="CM1145"/>
          <cell r="CN1145"/>
          <cell r="CO1145"/>
          <cell r="CP1145"/>
          <cell r="CQ1145"/>
          <cell r="CR1145"/>
          <cell r="CS1145"/>
          <cell r="CT1145"/>
          <cell r="CU1145"/>
          <cell r="CV1145"/>
          <cell r="CW1145"/>
          <cell r="CX1145"/>
          <cell r="CY1145"/>
          <cell r="CZ1145"/>
          <cell r="DA1145"/>
          <cell r="DB1145"/>
          <cell r="DC1145"/>
          <cell r="DD1145"/>
          <cell r="DE1145"/>
          <cell r="DF1145"/>
          <cell r="DG1145"/>
          <cell r="DH1145"/>
          <cell r="DI1145"/>
          <cell r="DJ1145"/>
          <cell r="DK1145"/>
          <cell r="DL1145"/>
          <cell r="DM1145"/>
          <cell r="DN1145"/>
          <cell r="DO1145"/>
          <cell r="DP1145"/>
          <cell r="DQ1145"/>
          <cell r="DR1145"/>
          <cell r="DS1145"/>
          <cell r="DT1145"/>
          <cell r="DU1145"/>
          <cell r="DV1145"/>
          <cell r="DW1145"/>
          <cell r="DX1145"/>
          <cell r="DY1145"/>
          <cell r="DZ1145"/>
          <cell r="EA1145"/>
          <cell r="EB1145"/>
          <cell r="EC1145"/>
          <cell r="ED1145"/>
          <cell r="EE1145"/>
          <cell r="EF1145"/>
          <cell r="EG1145"/>
          <cell r="EH1145"/>
          <cell r="EI1145"/>
          <cell r="EJ1145"/>
          <cell r="EK1145"/>
          <cell r="EL1145"/>
          <cell r="EM1145"/>
          <cell r="EN1145"/>
          <cell r="EO1145"/>
          <cell r="EP1145"/>
          <cell r="EQ1145"/>
          <cell r="ER1145"/>
          <cell r="ES1145"/>
          <cell r="ET1145"/>
          <cell r="EU1145" t="str">
            <v>$ -</v>
          </cell>
          <cell r="EV1145"/>
          <cell r="EW1145"/>
          <cell r="EX1145"/>
          <cell r="EY1145"/>
          <cell r="EZ1145"/>
          <cell r="FA1145"/>
          <cell r="FB1145">
            <v>0</v>
          </cell>
          <cell r="FC1145" t="str">
            <v>#¡VALOR!</v>
          </cell>
          <cell r="FD1145">
            <v>0</v>
          </cell>
          <cell r="FE1145" t="str">
            <v>$ 0</v>
          </cell>
          <cell r="FF1145" t="str">
            <v>#¡VALOR!</v>
          </cell>
          <cell r="FG1145" t="str">
            <v>#¡VALOR!</v>
          </cell>
          <cell r="FH1145"/>
          <cell r="FI1145"/>
          <cell r="FJ1145" t="str">
            <v>#N/D</v>
          </cell>
          <cell r="FK1145" t="str">
            <v>#N/D</v>
          </cell>
          <cell r="FL1145" t="str">
            <v>$1.145</v>
          </cell>
          <cell r="FM1145" t="str">
            <v>#N/D</v>
          </cell>
          <cell r="FN1145" t="str">
            <v>#N/D</v>
          </cell>
          <cell r="FO1145" t="str">
            <v>#N/D</v>
          </cell>
          <cell r="FP1145" t="str">
            <v>#N/D</v>
          </cell>
          <cell r="FQ1145" t="str">
            <v>#¡REF!</v>
          </cell>
          <cell r="FR1145" t="str">
            <v>#N/D</v>
          </cell>
          <cell r="FS1145"/>
          <cell r="FT1145"/>
          <cell r="FU1145"/>
          <cell r="FV1145">
            <v>0</v>
          </cell>
          <cell r="FW1145" t="str">
            <v>#N/D</v>
          </cell>
          <cell r="FX1145"/>
          <cell r="FY1145"/>
          <cell r="FZ1145"/>
          <cell r="GA1145"/>
          <cell r="GB1145"/>
          <cell r="GC1145"/>
        </row>
        <row r="1146">
          <cell r="A1146"/>
          <cell r="B1146"/>
          <cell r="C1146">
            <v>2025</v>
          </cell>
          <cell r="D1146"/>
          <cell r="E1146"/>
          <cell r="F1146"/>
          <cell r="G1146"/>
          <cell r="H1146"/>
          <cell r="I1146"/>
          <cell r="J1146"/>
          <cell r="K1146"/>
          <cell r="L1146"/>
          <cell r="M1146"/>
          <cell r="N1146"/>
          <cell r="O1146"/>
          <cell r="P1146"/>
          <cell r="Q1146"/>
          <cell r="R1146"/>
          <cell r="S1146"/>
          <cell r="T1146"/>
          <cell r="U1146"/>
          <cell r="V1146"/>
          <cell r="W1146"/>
          <cell r="X1146"/>
          <cell r="Y1146"/>
          <cell r="Z1146"/>
          <cell r="AA1146"/>
          <cell r="AB1146"/>
          <cell r="AC1146"/>
          <cell r="AD1146"/>
          <cell r="AE1146"/>
          <cell r="AF1146"/>
          <cell r="AG1146"/>
          <cell r="AH1146"/>
          <cell r="AI1146"/>
          <cell r="AJ1146"/>
          <cell r="AK1146"/>
          <cell r="AL1146"/>
          <cell r="AM1146" t="str">
            <v>#¡VALOR!</v>
          </cell>
          <cell r="AN1146">
            <v>0</v>
          </cell>
          <cell r="AO1146"/>
          <cell r="AP1146"/>
          <cell r="AQ1146"/>
          <cell r="AR1146"/>
          <cell r="AS1146"/>
          <cell r="AT1146"/>
          <cell r="AU1146"/>
          <cell r="AV1146"/>
          <cell r="AW1146"/>
          <cell r="AX1146"/>
          <cell r="AY1146"/>
          <cell r="AZ1146"/>
          <cell r="BA1146"/>
          <cell r="BB1146"/>
          <cell r="BC1146"/>
          <cell r="BD1146"/>
          <cell r="BE1146"/>
          <cell r="BF1146"/>
          <cell r="BG1146"/>
          <cell r="BH1146"/>
          <cell r="BI1146"/>
          <cell r="BJ1146"/>
          <cell r="BK1146"/>
          <cell r="BL1146"/>
          <cell r="BM1146"/>
          <cell r="BN1146"/>
          <cell r="BO1146"/>
          <cell r="BP1146"/>
          <cell r="BQ1146"/>
          <cell r="BR1146"/>
          <cell r="BS1146"/>
          <cell r="BT1146"/>
          <cell r="BU1146"/>
          <cell r="BV1146"/>
          <cell r="BW1146"/>
          <cell r="BX1146"/>
          <cell r="BY1146"/>
          <cell r="BZ1146"/>
          <cell r="CA1146"/>
          <cell r="CB1146"/>
          <cell r="CC1146"/>
          <cell r="CD1146"/>
          <cell r="CE1146"/>
          <cell r="CF1146"/>
          <cell r="CG1146"/>
          <cell r="CH1146"/>
          <cell r="CI1146"/>
          <cell r="CJ1146"/>
          <cell r="CK1146"/>
          <cell r="CL1146"/>
          <cell r="CM1146"/>
          <cell r="CN1146"/>
          <cell r="CO1146"/>
          <cell r="CP1146"/>
          <cell r="CQ1146"/>
          <cell r="CR1146"/>
          <cell r="CS1146"/>
          <cell r="CT1146"/>
          <cell r="CU1146"/>
          <cell r="CV1146"/>
          <cell r="CW1146"/>
          <cell r="CX1146"/>
          <cell r="CY1146"/>
          <cell r="CZ1146"/>
          <cell r="DA1146"/>
          <cell r="DB1146"/>
          <cell r="DC1146"/>
          <cell r="DD1146"/>
          <cell r="DE1146"/>
          <cell r="DF1146"/>
          <cell r="DG1146"/>
          <cell r="DH1146"/>
          <cell r="DI1146"/>
          <cell r="DJ1146"/>
          <cell r="DK1146"/>
          <cell r="DL1146"/>
          <cell r="DM1146"/>
          <cell r="DN1146"/>
          <cell r="DO1146"/>
          <cell r="DP1146"/>
          <cell r="DQ1146"/>
          <cell r="DR1146"/>
          <cell r="DS1146"/>
          <cell r="DT1146"/>
          <cell r="DU1146"/>
          <cell r="DV1146"/>
          <cell r="DW1146"/>
          <cell r="DX1146"/>
          <cell r="DY1146"/>
          <cell r="DZ1146"/>
          <cell r="EA1146"/>
          <cell r="EB1146"/>
          <cell r="EC1146"/>
          <cell r="ED1146"/>
          <cell r="EE1146"/>
          <cell r="EF1146"/>
          <cell r="EG1146"/>
          <cell r="EH1146"/>
          <cell r="EI1146"/>
          <cell r="EJ1146"/>
          <cell r="EK1146"/>
          <cell r="EL1146"/>
          <cell r="EM1146"/>
          <cell r="EN1146"/>
          <cell r="EO1146"/>
          <cell r="EP1146"/>
          <cell r="EQ1146"/>
          <cell r="ER1146"/>
          <cell r="ES1146"/>
          <cell r="ET1146"/>
          <cell r="EU1146" t="str">
            <v>$ -</v>
          </cell>
          <cell r="EV1146"/>
          <cell r="EW1146"/>
          <cell r="EX1146"/>
          <cell r="EY1146"/>
          <cell r="EZ1146"/>
          <cell r="FA1146"/>
          <cell r="FB1146">
            <v>0</v>
          </cell>
          <cell r="FC1146" t="str">
            <v>#¡VALOR!</v>
          </cell>
          <cell r="FD1146">
            <v>0</v>
          </cell>
          <cell r="FE1146" t="str">
            <v>$ 0</v>
          </cell>
          <cell r="FF1146" t="str">
            <v>#¡VALOR!</v>
          </cell>
          <cell r="FG1146" t="str">
            <v>#¡VALOR!</v>
          </cell>
          <cell r="FH1146"/>
          <cell r="FI1146"/>
          <cell r="FJ1146" t="str">
            <v>#N/D</v>
          </cell>
          <cell r="FK1146" t="str">
            <v>#N/D</v>
          </cell>
          <cell r="FL1146" t="str">
            <v>$1.146</v>
          </cell>
          <cell r="FM1146" t="str">
            <v>#N/D</v>
          </cell>
          <cell r="FN1146" t="str">
            <v>#N/D</v>
          </cell>
          <cell r="FO1146" t="str">
            <v>#N/D</v>
          </cell>
          <cell r="FP1146" t="str">
            <v>#N/D</v>
          </cell>
          <cell r="FQ1146" t="str">
            <v>#¡REF!</v>
          </cell>
          <cell r="FR1146" t="str">
            <v>#N/D</v>
          </cell>
          <cell r="FS1146"/>
          <cell r="FT1146"/>
          <cell r="FU1146"/>
          <cell r="FV1146">
            <v>0</v>
          </cell>
          <cell r="FW1146" t="str">
            <v>#N/D</v>
          </cell>
          <cell r="FX1146"/>
          <cell r="FY1146"/>
          <cell r="FZ1146"/>
          <cell r="GA1146"/>
          <cell r="GB1146"/>
          <cell r="GC1146"/>
        </row>
        <row r="1147">
          <cell r="A1147"/>
          <cell r="B1147"/>
          <cell r="C1147">
            <v>2025</v>
          </cell>
          <cell r="D1147"/>
          <cell r="E1147"/>
          <cell r="F1147"/>
          <cell r="G1147"/>
          <cell r="H1147"/>
          <cell r="I1147"/>
          <cell r="J1147"/>
          <cell r="K1147"/>
          <cell r="L1147"/>
          <cell r="M1147"/>
          <cell r="N1147"/>
          <cell r="O1147"/>
          <cell r="P1147"/>
          <cell r="Q1147"/>
          <cell r="R1147"/>
          <cell r="S1147"/>
          <cell r="T1147"/>
          <cell r="U1147"/>
          <cell r="V1147"/>
          <cell r="W1147"/>
          <cell r="X1147"/>
          <cell r="Y1147"/>
          <cell r="Z1147"/>
          <cell r="AA1147"/>
          <cell r="AB1147"/>
          <cell r="AC1147"/>
          <cell r="AD1147"/>
          <cell r="AE1147"/>
          <cell r="AF1147"/>
          <cell r="AG1147"/>
          <cell r="AH1147"/>
          <cell r="AI1147"/>
          <cell r="AJ1147"/>
          <cell r="AK1147"/>
          <cell r="AL1147"/>
          <cell r="AM1147" t="str">
            <v>#¡VALOR!</v>
          </cell>
          <cell r="AN1147">
            <v>0</v>
          </cell>
          <cell r="AO1147"/>
          <cell r="AP1147"/>
          <cell r="AQ1147"/>
          <cell r="AR1147"/>
          <cell r="AS1147"/>
          <cell r="AT1147"/>
          <cell r="AU1147"/>
          <cell r="AV1147"/>
          <cell r="AW1147"/>
          <cell r="AX1147"/>
          <cell r="AY1147"/>
          <cell r="AZ1147"/>
          <cell r="BA1147"/>
          <cell r="BB1147"/>
          <cell r="BC1147"/>
          <cell r="BD1147"/>
          <cell r="BE1147"/>
          <cell r="BF1147"/>
          <cell r="BG1147"/>
          <cell r="BH1147"/>
          <cell r="BI1147"/>
          <cell r="BJ1147"/>
          <cell r="BK1147"/>
          <cell r="BL1147"/>
          <cell r="BM1147"/>
          <cell r="BN1147"/>
          <cell r="BO1147"/>
          <cell r="BP1147"/>
          <cell r="BQ1147"/>
          <cell r="BR1147"/>
          <cell r="BS1147"/>
          <cell r="BT1147"/>
          <cell r="BU1147"/>
          <cell r="BV1147"/>
          <cell r="BW1147"/>
          <cell r="BX1147"/>
          <cell r="BY1147"/>
          <cell r="BZ1147"/>
          <cell r="CA1147"/>
          <cell r="CB1147"/>
          <cell r="CC1147"/>
          <cell r="CD1147"/>
          <cell r="CE1147"/>
          <cell r="CF1147"/>
          <cell r="CG1147"/>
          <cell r="CH1147"/>
          <cell r="CI1147"/>
          <cell r="CJ1147"/>
          <cell r="CK1147"/>
          <cell r="CL1147"/>
          <cell r="CM1147"/>
          <cell r="CN1147"/>
          <cell r="CO1147"/>
          <cell r="CP1147"/>
          <cell r="CQ1147"/>
          <cell r="CR1147"/>
          <cell r="CS1147"/>
          <cell r="CT1147"/>
          <cell r="CU1147"/>
          <cell r="CV1147"/>
          <cell r="CW1147"/>
          <cell r="CX1147"/>
          <cell r="CY1147"/>
          <cell r="CZ1147"/>
          <cell r="DA1147"/>
          <cell r="DB1147"/>
          <cell r="DC1147"/>
          <cell r="DD1147"/>
          <cell r="DE1147"/>
          <cell r="DF1147"/>
          <cell r="DG1147"/>
          <cell r="DH1147"/>
          <cell r="DI1147"/>
          <cell r="DJ1147"/>
          <cell r="DK1147"/>
          <cell r="DL1147"/>
          <cell r="DM1147"/>
          <cell r="DN1147"/>
          <cell r="DO1147"/>
          <cell r="DP1147"/>
          <cell r="DQ1147"/>
          <cell r="DR1147"/>
          <cell r="DS1147"/>
          <cell r="DT1147"/>
          <cell r="DU1147"/>
          <cell r="DV1147"/>
          <cell r="DW1147"/>
          <cell r="DX1147"/>
          <cell r="DY1147"/>
          <cell r="DZ1147"/>
          <cell r="EA1147"/>
          <cell r="EB1147"/>
          <cell r="EC1147"/>
          <cell r="ED1147"/>
          <cell r="EE1147"/>
          <cell r="EF1147"/>
          <cell r="EG1147"/>
          <cell r="EH1147"/>
          <cell r="EI1147"/>
          <cell r="EJ1147"/>
          <cell r="EK1147"/>
          <cell r="EL1147"/>
          <cell r="EM1147"/>
          <cell r="EN1147"/>
          <cell r="EO1147"/>
          <cell r="EP1147"/>
          <cell r="EQ1147"/>
          <cell r="ER1147"/>
          <cell r="ES1147"/>
          <cell r="ET1147"/>
          <cell r="EU1147" t="str">
            <v>$ -</v>
          </cell>
          <cell r="EV1147"/>
          <cell r="EW1147"/>
          <cell r="EX1147"/>
          <cell r="EY1147"/>
          <cell r="EZ1147"/>
          <cell r="FA1147"/>
          <cell r="FB1147">
            <v>0</v>
          </cell>
          <cell r="FC1147" t="str">
            <v>#¡VALOR!</v>
          </cell>
          <cell r="FD1147">
            <v>0</v>
          </cell>
          <cell r="FE1147" t="str">
            <v>$ 0</v>
          </cell>
          <cell r="FF1147" t="str">
            <v>#¡VALOR!</v>
          </cell>
          <cell r="FG1147" t="str">
            <v>#¡VALOR!</v>
          </cell>
          <cell r="FH1147"/>
          <cell r="FI1147"/>
          <cell r="FJ1147" t="str">
            <v>#N/D</v>
          </cell>
          <cell r="FK1147" t="str">
            <v>#N/D</v>
          </cell>
          <cell r="FL1147" t="str">
            <v>$1.147</v>
          </cell>
          <cell r="FM1147" t="str">
            <v>#N/D</v>
          </cell>
          <cell r="FN1147" t="str">
            <v>#N/D</v>
          </cell>
          <cell r="FO1147" t="str">
            <v>#N/D</v>
          </cell>
          <cell r="FP1147" t="str">
            <v>#N/D</v>
          </cell>
          <cell r="FQ1147" t="str">
            <v>#¡REF!</v>
          </cell>
          <cell r="FR1147" t="str">
            <v>#N/D</v>
          </cell>
          <cell r="FS1147"/>
          <cell r="FT1147"/>
          <cell r="FU1147"/>
          <cell r="FV1147">
            <v>0</v>
          </cell>
          <cell r="FW1147" t="str">
            <v>#N/D</v>
          </cell>
          <cell r="FX1147"/>
          <cell r="FY1147"/>
          <cell r="FZ1147"/>
          <cell r="GA1147"/>
          <cell r="GB1147"/>
          <cell r="GC1147"/>
        </row>
        <row r="1148">
          <cell r="A1148"/>
          <cell r="B1148"/>
          <cell r="C1148">
            <v>2025</v>
          </cell>
          <cell r="D1148"/>
          <cell r="E1148"/>
          <cell r="F1148"/>
          <cell r="G1148"/>
          <cell r="H1148"/>
          <cell r="I1148"/>
          <cell r="J1148"/>
          <cell r="K1148"/>
          <cell r="L1148"/>
          <cell r="M1148"/>
          <cell r="N1148"/>
          <cell r="O1148"/>
          <cell r="P1148"/>
          <cell r="Q1148"/>
          <cell r="R1148"/>
          <cell r="S1148"/>
          <cell r="T1148"/>
          <cell r="U1148"/>
          <cell r="V1148"/>
          <cell r="W1148"/>
          <cell r="X1148"/>
          <cell r="Y1148"/>
          <cell r="Z1148"/>
          <cell r="AA1148"/>
          <cell r="AB1148"/>
          <cell r="AC1148"/>
          <cell r="AD1148"/>
          <cell r="AE1148"/>
          <cell r="AF1148"/>
          <cell r="AG1148"/>
          <cell r="AH1148"/>
          <cell r="AI1148"/>
          <cell r="AJ1148"/>
          <cell r="AK1148"/>
          <cell r="AL1148"/>
          <cell r="AM1148" t="str">
            <v>#¡VALOR!</v>
          </cell>
          <cell r="AN1148">
            <v>0</v>
          </cell>
          <cell r="AO1148"/>
          <cell r="AP1148"/>
          <cell r="AQ1148"/>
          <cell r="AR1148"/>
          <cell r="AS1148"/>
          <cell r="AT1148"/>
          <cell r="AU1148"/>
          <cell r="AV1148"/>
          <cell r="AW1148"/>
          <cell r="AX1148"/>
          <cell r="AY1148"/>
          <cell r="AZ1148"/>
          <cell r="BA1148"/>
          <cell r="BB1148"/>
          <cell r="BC1148"/>
          <cell r="BD1148"/>
          <cell r="BE1148"/>
          <cell r="BF1148"/>
          <cell r="BG1148"/>
          <cell r="BH1148"/>
          <cell r="BI1148"/>
          <cell r="BJ1148"/>
          <cell r="BK1148"/>
          <cell r="BL1148"/>
          <cell r="BM1148"/>
          <cell r="BN1148"/>
          <cell r="BO1148"/>
          <cell r="BP1148"/>
          <cell r="BQ1148"/>
          <cell r="BR1148"/>
          <cell r="BS1148"/>
          <cell r="BT1148"/>
          <cell r="BU1148"/>
          <cell r="BV1148"/>
          <cell r="BW1148"/>
          <cell r="BX1148"/>
          <cell r="BY1148"/>
          <cell r="BZ1148"/>
          <cell r="CA1148"/>
          <cell r="CB1148"/>
          <cell r="CC1148"/>
          <cell r="CD1148"/>
          <cell r="CE1148"/>
          <cell r="CF1148"/>
          <cell r="CG1148"/>
          <cell r="CH1148"/>
          <cell r="CI1148"/>
          <cell r="CJ1148"/>
          <cell r="CK1148"/>
          <cell r="CL1148"/>
          <cell r="CM1148"/>
          <cell r="CN1148"/>
          <cell r="CO1148"/>
          <cell r="CP1148"/>
          <cell r="CQ1148"/>
          <cell r="CR1148"/>
          <cell r="CS1148"/>
          <cell r="CT1148"/>
          <cell r="CU1148"/>
          <cell r="CV1148"/>
          <cell r="CW1148"/>
          <cell r="CX1148"/>
          <cell r="CY1148"/>
          <cell r="CZ1148"/>
          <cell r="DA1148"/>
          <cell r="DB1148"/>
          <cell r="DC1148"/>
          <cell r="DD1148"/>
          <cell r="DE1148"/>
          <cell r="DF1148"/>
          <cell r="DG1148"/>
          <cell r="DH1148"/>
          <cell r="DI1148"/>
          <cell r="DJ1148"/>
          <cell r="DK1148"/>
          <cell r="DL1148"/>
          <cell r="DM1148"/>
          <cell r="DN1148"/>
          <cell r="DO1148"/>
          <cell r="DP1148"/>
          <cell r="DQ1148"/>
          <cell r="DR1148"/>
          <cell r="DS1148"/>
          <cell r="DT1148"/>
          <cell r="DU1148"/>
          <cell r="DV1148"/>
          <cell r="DW1148"/>
          <cell r="DX1148"/>
          <cell r="DY1148"/>
          <cell r="DZ1148"/>
          <cell r="EA1148"/>
          <cell r="EB1148"/>
          <cell r="EC1148"/>
          <cell r="ED1148"/>
          <cell r="EE1148"/>
          <cell r="EF1148"/>
          <cell r="EG1148"/>
          <cell r="EH1148"/>
          <cell r="EI1148"/>
          <cell r="EJ1148"/>
          <cell r="EK1148"/>
          <cell r="EL1148"/>
          <cell r="EM1148"/>
          <cell r="EN1148"/>
          <cell r="EO1148"/>
          <cell r="EP1148"/>
          <cell r="EQ1148"/>
          <cell r="ER1148"/>
          <cell r="ES1148"/>
          <cell r="ET1148"/>
          <cell r="EU1148" t="str">
            <v>$ -</v>
          </cell>
          <cell r="EV1148"/>
          <cell r="EW1148"/>
          <cell r="EX1148"/>
          <cell r="EY1148"/>
          <cell r="EZ1148"/>
          <cell r="FA1148"/>
          <cell r="FB1148">
            <v>0</v>
          </cell>
          <cell r="FC1148" t="str">
            <v>#¡VALOR!</v>
          </cell>
          <cell r="FD1148">
            <v>0</v>
          </cell>
          <cell r="FE1148" t="str">
            <v>$ 0</v>
          </cell>
          <cell r="FF1148" t="str">
            <v>#¡VALOR!</v>
          </cell>
          <cell r="FG1148" t="str">
            <v>#¡VALOR!</v>
          </cell>
          <cell r="FH1148"/>
          <cell r="FI1148"/>
          <cell r="FJ1148" t="str">
            <v>#N/D</v>
          </cell>
          <cell r="FK1148" t="str">
            <v>#N/D</v>
          </cell>
          <cell r="FL1148" t="str">
            <v>$1.148</v>
          </cell>
          <cell r="FM1148" t="str">
            <v>#N/D</v>
          </cell>
          <cell r="FN1148" t="str">
            <v>#N/D</v>
          </cell>
          <cell r="FO1148" t="str">
            <v>#N/D</v>
          </cell>
          <cell r="FP1148" t="str">
            <v>#N/D</v>
          </cell>
          <cell r="FQ1148" t="str">
            <v>#¡REF!</v>
          </cell>
          <cell r="FR1148" t="str">
            <v>#N/D</v>
          </cell>
          <cell r="FS1148"/>
          <cell r="FT1148"/>
          <cell r="FU1148"/>
          <cell r="FV1148">
            <v>0</v>
          </cell>
          <cell r="FW1148" t="str">
            <v>#N/D</v>
          </cell>
          <cell r="FX1148"/>
          <cell r="FY1148"/>
          <cell r="FZ1148"/>
          <cell r="GA1148"/>
          <cell r="GB1148"/>
          <cell r="GC1148"/>
        </row>
        <row r="1149">
          <cell r="A1149"/>
          <cell r="B1149"/>
          <cell r="C1149">
            <v>2025</v>
          </cell>
          <cell r="D1149"/>
          <cell r="E1149"/>
          <cell r="F1149"/>
          <cell r="G1149"/>
          <cell r="H1149"/>
          <cell r="I1149"/>
          <cell r="J1149"/>
          <cell r="K1149"/>
          <cell r="L1149"/>
          <cell r="M1149"/>
          <cell r="N1149"/>
          <cell r="O1149"/>
          <cell r="P1149"/>
          <cell r="Q1149"/>
          <cell r="R1149"/>
          <cell r="S1149"/>
          <cell r="T1149"/>
          <cell r="U1149"/>
          <cell r="V1149"/>
          <cell r="W1149"/>
          <cell r="X1149"/>
          <cell r="Y1149"/>
          <cell r="Z1149"/>
          <cell r="AA1149"/>
          <cell r="AB1149"/>
          <cell r="AC1149"/>
          <cell r="AD1149"/>
          <cell r="AE1149"/>
          <cell r="AF1149"/>
          <cell r="AG1149"/>
          <cell r="AH1149"/>
          <cell r="AI1149"/>
          <cell r="AJ1149"/>
          <cell r="AK1149"/>
          <cell r="AL1149"/>
          <cell r="AM1149" t="str">
            <v>#¡VALOR!</v>
          </cell>
          <cell r="AN1149">
            <v>0</v>
          </cell>
          <cell r="AO1149"/>
          <cell r="AP1149"/>
          <cell r="AQ1149"/>
          <cell r="AR1149"/>
          <cell r="AS1149"/>
          <cell r="AT1149"/>
          <cell r="AU1149"/>
          <cell r="AV1149"/>
          <cell r="AW1149"/>
          <cell r="AX1149"/>
          <cell r="AY1149"/>
          <cell r="AZ1149"/>
          <cell r="BA1149"/>
          <cell r="BB1149"/>
          <cell r="BC1149"/>
          <cell r="BD1149"/>
          <cell r="BE1149"/>
          <cell r="BF1149"/>
          <cell r="BG1149"/>
          <cell r="BH1149"/>
          <cell r="BI1149"/>
          <cell r="BJ1149"/>
          <cell r="BK1149"/>
          <cell r="BL1149"/>
          <cell r="BM1149"/>
          <cell r="BN1149"/>
          <cell r="BO1149"/>
          <cell r="BP1149"/>
          <cell r="BQ1149"/>
          <cell r="BR1149"/>
          <cell r="BS1149"/>
          <cell r="BT1149"/>
          <cell r="BU1149"/>
          <cell r="BV1149"/>
          <cell r="BW1149"/>
          <cell r="BX1149"/>
          <cell r="BY1149"/>
          <cell r="BZ1149"/>
          <cell r="CA1149"/>
          <cell r="CB1149"/>
          <cell r="CC1149"/>
          <cell r="CD1149"/>
          <cell r="CE1149"/>
          <cell r="CF1149"/>
          <cell r="CG1149"/>
          <cell r="CH1149"/>
          <cell r="CI1149"/>
          <cell r="CJ1149"/>
          <cell r="CK1149"/>
          <cell r="CL1149"/>
          <cell r="CM1149"/>
          <cell r="CN1149"/>
          <cell r="CO1149"/>
          <cell r="CP1149"/>
          <cell r="CQ1149"/>
          <cell r="CR1149"/>
          <cell r="CS1149"/>
          <cell r="CT1149"/>
          <cell r="CU1149"/>
          <cell r="CV1149"/>
          <cell r="CW1149"/>
          <cell r="CX1149"/>
          <cell r="CY1149"/>
          <cell r="CZ1149"/>
          <cell r="DA1149"/>
          <cell r="DB1149"/>
          <cell r="DC1149"/>
          <cell r="DD1149"/>
          <cell r="DE1149"/>
          <cell r="DF1149"/>
          <cell r="DG1149"/>
          <cell r="DH1149"/>
          <cell r="DI1149"/>
          <cell r="DJ1149"/>
          <cell r="DK1149"/>
          <cell r="DL1149"/>
          <cell r="DM1149"/>
          <cell r="DN1149"/>
          <cell r="DO1149"/>
          <cell r="DP1149"/>
          <cell r="DQ1149"/>
          <cell r="DR1149"/>
          <cell r="DS1149"/>
          <cell r="DT1149"/>
          <cell r="DU1149"/>
          <cell r="DV1149"/>
          <cell r="DW1149"/>
          <cell r="DX1149"/>
          <cell r="DY1149"/>
          <cell r="DZ1149"/>
          <cell r="EA1149"/>
          <cell r="EB1149"/>
          <cell r="EC1149"/>
          <cell r="ED1149"/>
          <cell r="EE1149"/>
          <cell r="EF1149"/>
          <cell r="EG1149"/>
          <cell r="EH1149"/>
          <cell r="EI1149"/>
          <cell r="EJ1149"/>
          <cell r="EK1149"/>
          <cell r="EL1149"/>
          <cell r="EM1149"/>
          <cell r="EN1149"/>
          <cell r="EO1149"/>
          <cell r="EP1149"/>
          <cell r="EQ1149"/>
          <cell r="ER1149"/>
          <cell r="ES1149"/>
          <cell r="ET1149"/>
          <cell r="EU1149" t="str">
            <v>$ -</v>
          </cell>
          <cell r="EV1149"/>
          <cell r="EW1149"/>
          <cell r="EX1149"/>
          <cell r="EY1149"/>
          <cell r="EZ1149"/>
          <cell r="FA1149"/>
          <cell r="FB1149">
            <v>0</v>
          </cell>
          <cell r="FC1149" t="str">
            <v>#¡VALOR!</v>
          </cell>
          <cell r="FD1149">
            <v>0</v>
          </cell>
          <cell r="FE1149" t="str">
            <v>$ 0</v>
          </cell>
          <cell r="FF1149" t="str">
            <v>#¡VALOR!</v>
          </cell>
          <cell r="FG1149" t="str">
            <v>#¡VALOR!</v>
          </cell>
          <cell r="FH1149"/>
          <cell r="FI1149"/>
          <cell r="FJ1149" t="str">
            <v>#N/D</v>
          </cell>
          <cell r="FK1149" t="str">
            <v>#N/D</v>
          </cell>
          <cell r="FL1149" t="str">
            <v>$1.149</v>
          </cell>
          <cell r="FM1149" t="str">
            <v>#N/D</v>
          </cell>
          <cell r="FN1149" t="str">
            <v>#N/D</v>
          </cell>
          <cell r="FO1149" t="str">
            <v>#N/D</v>
          </cell>
          <cell r="FP1149" t="str">
            <v>#N/D</v>
          </cell>
          <cell r="FQ1149" t="str">
            <v>#¡REF!</v>
          </cell>
          <cell r="FR1149" t="str">
            <v>#N/D</v>
          </cell>
          <cell r="FS1149"/>
          <cell r="FT1149"/>
          <cell r="FU1149"/>
          <cell r="FV1149">
            <v>0</v>
          </cell>
          <cell r="FW1149" t="str">
            <v>#N/D</v>
          </cell>
          <cell r="FX1149"/>
          <cell r="FY1149"/>
          <cell r="FZ1149"/>
          <cell r="GA1149"/>
          <cell r="GB1149"/>
          <cell r="GC1149"/>
        </row>
        <row r="1150">
          <cell r="A1150"/>
          <cell r="B1150"/>
          <cell r="C1150">
            <v>2025</v>
          </cell>
          <cell r="D1150"/>
          <cell r="E1150"/>
          <cell r="F1150"/>
          <cell r="G1150"/>
          <cell r="H1150"/>
          <cell r="I1150"/>
          <cell r="J1150"/>
          <cell r="K1150"/>
          <cell r="L1150"/>
          <cell r="M1150"/>
          <cell r="N1150"/>
          <cell r="O1150"/>
          <cell r="P1150"/>
          <cell r="Q1150"/>
          <cell r="R1150"/>
          <cell r="S1150"/>
          <cell r="T1150"/>
          <cell r="U1150"/>
          <cell r="V1150"/>
          <cell r="W1150"/>
          <cell r="X1150"/>
          <cell r="Y1150"/>
          <cell r="Z1150"/>
          <cell r="AA1150"/>
          <cell r="AB1150"/>
          <cell r="AC1150"/>
          <cell r="AD1150"/>
          <cell r="AE1150"/>
          <cell r="AF1150"/>
          <cell r="AG1150"/>
          <cell r="AH1150"/>
          <cell r="AI1150"/>
          <cell r="AJ1150"/>
          <cell r="AK1150"/>
          <cell r="AL1150"/>
          <cell r="AM1150" t="str">
            <v>#¡VALOR!</v>
          </cell>
          <cell r="AN1150">
            <v>0</v>
          </cell>
          <cell r="AO1150"/>
          <cell r="AP1150"/>
          <cell r="AQ1150"/>
          <cell r="AR1150"/>
          <cell r="AS1150"/>
          <cell r="AT1150"/>
          <cell r="AU1150"/>
          <cell r="AV1150"/>
          <cell r="AW1150"/>
          <cell r="AX1150"/>
          <cell r="AY1150"/>
          <cell r="AZ1150"/>
          <cell r="BA1150"/>
          <cell r="BB1150"/>
          <cell r="BC1150"/>
          <cell r="BD1150"/>
          <cell r="BE1150"/>
          <cell r="BF1150"/>
          <cell r="BG1150"/>
          <cell r="BH1150"/>
          <cell r="BI1150"/>
          <cell r="BJ1150"/>
          <cell r="BK1150"/>
          <cell r="BL1150"/>
          <cell r="BM1150"/>
          <cell r="BN1150"/>
          <cell r="BO1150"/>
          <cell r="BP1150"/>
          <cell r="BQ1150"/>
          <cell r="BR1150"/>
          <cell r="BS1150"/>
          <cell r="BT1150"/>
          <cell r="BU1150"/>
          <cell r="BV1150"/>
          <cell r="BW1150"/>
          <cell r="BX1150"/>
          <cell r="BY1150"/>
          <cell r="BZ1150"/>
          <cell r="CA1150"/>
          <cell r="CB1150"/>
          <cell r="CC1150"/>
          <cell r="CD1150"/>
          <cell r="CE1150"/>
          <cell r="CF1150"/>
          <cell r="CG1150"/>
          <cell r="CH1150"/>
          <cell r="CI1150"/>
          <cell r="CJ1150"/>
          <cell r="CK1150"/>
          <cell r="CL1150"/>
          <cell r="CM1150"/>
          <cell r="CN1150"/>
          <cell r="CO1150"/>
          <cell r="CP1150"/>
          <cell r="CQ1150"/>
          <cell r="CR1150"/>
          <cell r="CS1150"/>
          <cell r="CT1150"/>
          <cell r="CU1150"/>
          <cell r="CV1150"/>
          <cell r="CW1150"/>
          <cell r="CX1150"/>
          <cell r="CY1150"/>
          <cell r="CZ1150"/>
          <cell r="DA1150"/>
          <cell r="DB1150"/>
          <cell r="DC1150"/>
          <cell r="DD1150"/>
          <cell r="DE1150"/>
          <cell r="DF1150"/>
          <cell r="DG1150"/>
          <cell r="DH1150"/>
          <cell r="DI1150"/>
          <cell r="DJ1150"/>
          <cell r="DK1150"/>
          <cell r="DL1150"/>
          <cell r="DM1150"/>
          <cell r="DN1150"/>
          <cell r="DO1150"/>
          <cell r="DP1150"/>
          <cell r="DQ1150"/>
          <cell r="DR1150"/>
          <cell r="DS1150"/>
          <cell r="DT1150"/>
          <cell r="DU1150"/>
          <cell r="DV1150"/>
          <cell r="DW1150"/>
          <cell r="DX1150"/>
          <cell r="DY1150"/>
          <cell r="DZ1150"/>
          <cell r="EA1150"/>
          <cell r="EB1150"/>
          <cell r="EC1150"/>
          <cell r="ED1150"/>
          <cell r="EE1150"/>
          <cell r="EF1150"/>
          <cell r="EG1150"/>
          <cell r="EH1150"/>
          <cell r="EI1150"/>
          <cell r="EJ1150"/>
          <cell r="EK1150"/>
          <cell r="EL1150"/>
          <cell r="EM1150"/>
          <cell r="EN1150"/>
          <cell r="EO1150"/>
          <cell r="EP1150"/>
          <cell r="EQ1150"/>
          <cell r="ER1150"/>
          <cell r="ES1150"/>
          <cell r="ET1150"/>
          <cell r="EU1150" t="str">
            <v>$ -</v>
          </cell>
          <cell r="EV1150"/>
          <cell r="EW1150"/>
          <cell r="EX1150"/>
          <cell r="EY1150"/>
          <cell r="EZ1150"/>
          <cell r="FA1150"/>
          <cell r="FB1150">
            <v>0</v>
          </cell>
          <cell r="FC1150" t="str">
            <v>#¡VALOR!</v>
          </cell>
          <cell r="FD1150">
            <v>0</v>
          </cell>
          <cell r="FE1150" t="str">
            <v>$ 0</v>
          </cell>
          <cell r="FF1150" t="str">
            <v>#¡VALOR!</v>
          </cell>
          <cell r="FG1150" t="str">
            <v>#¡VALOR!</v>
          </cell>
          <cell r="FH1150"/>
          <cell r="FI1150"/>
          <cell r="FJ1150" t="str">
            <v>#N/D</v>
          </cell>
          <cell r="FK1150" t="str">
            <v>#N/D</v>
          </cell>
          <cell r="FL1150" t="str">
            <v>$1.150</v>
          </cell>
          <cell r="FM1150" t="str">
            <v>#N/D</v>
          </cell>
          <cell r="FN1150" t="str">
            <v>#N/D</v>
          </cell>
          <cell r="FO1150" t="str">
            <v>#N/D</v>
          </cell>
          <cell r="FP1150" t="str">
            <v>#N/D</v>
          </cell>
          <cell r="FQ1150" t="str">
            <v>#¡REF!</v>
          </cell>
          <cell r="FR1150" t="str">
            <v>#N/D</v>
          </cell>
          <cell r="FS1150"/>
          <cell r="FT1150"/>
          <cell r="FU1150"/>
          <cell r="FV1150">
            <v>0</v>
          </cell>
          <cell r="FW1150" t="str">
            <v>#N/D</v>
          </cell>
          <cell r="FX1150"/>
          <cell r="FY1150"/>
          <cell r="FZ1150"/>
          <cell r="GA1150"/>
          <cell r="GB1150"/>
          <cell r="GC1150"/>
        </row>
        <row r="1151">
          <cell r="A1151"/>
          <cell r="B1151"/>
          <cell r="C1151">
            <v>2025</v>
          </cell>
          <cell r="D1151"/>
          <cell r="E1151"/>
          <cell r="F1151"/>
          <cell r="G1151"/>
          <cell r="H1151"/>
          <cell r="I1151"/>
          <cell r="J1151"/>
          <cell r="K1151"/>
          <cell r="L1151"/>
          <cell r="M1151"/>
          <cell r="N1151"/>
          <cell r="O1151"/>
          <cell r="P1151"/>
          <cell r="Q1151"/>
          <cell r="R1151"/>
          <cell r="S1151"/>
          <cell r="T1151"/>
          <cell r="U1151"/>
          <cell r="V1151"/>
          <cell r="W1151"/>
          <cell r="X1151"/>
          <cell r="Y1151"/>
          <cell r="Z1151"/>
          <cell r="AA1151"/>
          <cell r="AB1151"/>
          <cell r="AC1151"/>
          <cell r="AD1151"/>
          <cell r="AE1151"/>
          <cell r="AF1151"/>
          <cell r="AG1151"/>
          <cell r="AH1151"/>
          <cell r="AI1151"/>
          <cell r="AJ1151"/>
          <cell r="AK1151"/>
          <cell r="AL1151"/>
          <cell r="AM1151" t="str">
            <v>#¡VALOR!</v>
          </cell>
          <cell r="AN1151">
            <v>0</v>
          </cell>
          <cell r="AO1151"/>
          <cell r="AP1151"/>
          <cell r="AQ1151"/>
          <cell r="AR1151"/>
          <cell r="AS1151"/>
          <cell r="AT1151"/>
          <cell r="AU1151"/>
          <cell r="AV1151"/>
          <cell r="AW1151"/>
          <cell r="AX1151"/>
          <cell r="AY1151"/>
          <cell r="AZ1151"/>
          <cell r="BA1151"/>
          <cell r="BB1151"/>
          <cell r="BC1151"/>
          <cell r="BD1151"/>
          <cell r="BE1151"/>
          <cell r="BF1151"/>
          <cell r="BG1151"/>
          <cell r="BH1151"/>
          <cell r="BI1151"/>
          <cell r="BJ1151"/>
          <cell r="BK1151"/>
          <cell r="BL1151"/>
          <cell r="BM1151"/>
          <cell r="BN1151"/>
          <cell r="BO1151"/>
          <cell r="BP1151"/>
          <cell r="BQ1151"/>
          <cell r="BR1151"/>
          <cell r="BS1151"/>
          <cell r="BT1151"/>
          <cell r="BU1151"/>
          <cell r="BV1151"/>
          <cell r="BW1151"/>
          <cell r="BX1151"/>
          <cell r="BY1151"/>
          <cell r="BZ1151"/>
          <cell r="CA1151"/>
          <cell r="CB1151"/>
          <cell r="CC1151"/>
          <cell r="CD1151"/>
          <cell r="CE1151"/>
          <cell r="CF1151"/>
          <cell r="CG1151"/>
          <cell r="CH1151"/>
          <cell r="CI1151"/>
          <cell r="CJ1151"/>
          <cell r="CK1151"/>
          <cell r="CL1151"/>
          <cell r="CM1151"/>
          <cell r="CN1151"/>
          <cell r="CO1151"/>
          <cell r="CP1151"/>
          <cell r="CQ1151"/>
          <cell r="CR1151"/>
          <cell r="CS1151"/>
          <cell r="CT1151"/>
          <cell r="CU1151"/>
          <cell r="CV1151"/>
          <cell r="CW1151"/>
          <cell r="CX1151"/>
          <cell r="CY1151"/>
          <cell r="CZ1151"/>
          <cell r="DA1151"/>
          <cell r="DB1151"/>
          <cell r="DC1151"/>
          <cell r="DD1151"/>
          <cell r="DE1151"/>
          <cell r="DF1151"/>
          <cell r="DG1151"/>
          <cell r="DH1151"/>
          <cell r="DI1151"/>
          <cell r="DJ1151"/>
          <cell r="DK1151"/>
          <cell r="DL1151"/>
          <cell r="DM1151"/>
          <cell r="DN1151"/>
          <cell r="DO1151"/>
          <cell r="DP1151"/>
          <cell r="DQ1151"/>
          <cell r="DR1151"/>
          <cell r="DS1151"/>
          <cell r="DT1151"/>
          <cell r="DU1151"/>
          <cell r="DV1151"/>
          <cell r="DW1151"/>
          <cell r="DX1151"/>
          <cell r="DY1151"/>
          <cell r="DZ1151"/>
          <cell r="EA1151"/>
          <cell r="EB1151"/>
          <cell r="EC1151"/>
          <cell r="ED1151"/>
          <cell r="EE1151"/>
          <cell r="EF1151"/>
          <cell r="EG1151"/>
          <cell r="EH1151"/>
          <cell r="EI1151"/>
          <cell r="EJ1151"/>
          <cell r="EK1151"/>
          <cell r="EL1151"/>
          <cell r="EM1151"/>
          <cell r="EN1151"/>
          <cell r="EO1151"/>
          <cell r="EP1151"/>
          <cell r="EQ1151"/>
          <cell r="ER1151"/>
          <cell r="ES1151"/>
          <cell r="ET1151"/>
          <cell r="EU1151" t="str">
            <v>$ -</v>
          </cell>
          <cell r="EV1151"/>
          <cell r="EW1151"/>
          <cell r="EX1151"/>
          <cell r="EY1151"/>
          <cell r="EZ1151"/>
          <cell r="FA1151"/>
          <cell r="FB1151">
            <v>0</v>
          </cell>
          <cell r="FC1151" t="str">
            <v>#¡VALOR!</v>
          </cell>
          <cell r="FD1151">
            <v>0</v>
          </cell>
          <cell r="FE1151" t="str">
            <v>$ 0</v>
          </cell>
          <cell r="FF1151" t="str">
            <v>#¡VALOR!</v>
          </cell>
          <cell r="FG1151" t="str">
            <v>#¡VALOR!</v>
          </cell>
          <cell r="FH1151"/>
          <cell r="FI1151"/>
          <cell r="FJ1151" t="str">
            <v>#N/D</v>
          </cell>
          <cell r="FK1151" t="str">
            <v>#N/D</v>
          </cell>
          <cell r="FL1151" t="str">
            <v>$1.151</v>
          </cell>
          <cell r="FM1151" t="str">
            <v>#N/D</v>
          </cell>
          <cell r="FN1151" t="str">
            <v>#N/D</v>
          </cell>
          <cell r="FO1151" t="str">
            <v>#N/D</v>
          </cell>
          <cell r="FP1151" t="str">
            <v>#N/D</v>
          </cell>
          <cell r="FQ1151" t="str">
            <v>#¡REF!</v>
          </cell>
          <cell r="FR1151" t="str">
            <v>#N/D</v>
          </cell>
          <cell r="FS1151"/>
          <cell r="FT1151"/>
          <cell r="FU1151"/>
          <cell r="FV1151">
            <v>0</v>
          </cell>
          <cell r="FW1151" t="str">
            <v>#N/D</v>
          </cell>
          <cell r="FX1151"/>
          <cell r="FY1151"/>
          <cell r="FZ1151"/>
          <cell r="GA1151"/>
          <cell r="GB1151"/>
          <cell r="GC1151"/>
        </row>
        <row r="1152">
          <cell r="A1152"/>
          <cell r="B1152"/>
          <cell r="C1152">
            <v>2025</v>
          </cell>
          <cell r="D1152"/>
          <cell r="E1152"/>
          <cell r="F1152"/>
          <cell r="G1152"/>
          <cell r="H1152"/>
          <cell r="I1152"/>
          <cell r="J1152"/>
          <cell r="K1152"/>
          <cell r="L1152"/>
          <cell r="M1152"/>
          <cell r="N1152"/>
          <cell r="O1152"/>
          <cell r="P1152"/>
          <cell r="Q1152"/>
          <cell r="R1152"/>
          <cell r="S1152"/>
          <cell r="T1152"/>
          <cell r="U1152"/>
          <cell r="V1152"/>
          <cell r="W1152"/>
          <cell r="X1152"/>
          <cell r="Y1152"/>
          <cell r="Z1152"/>
          <cell r="AA1152"/>
          <cell r="AB1152"/>
          <cell r="AC1152"/>
          <cell r="AD1152"/>
          <cell r="AE1152"/>
          <cell r="AF1152"/>
          <cell r="AG1152"/>
          <cell r="AH1152"/>
          <cell r="AI1152"/>
          <cell r="AJ1152"/>
          <cell r="AK1152"/>
          <cell r="AL1152"/>
          <cell r="AM1152" t="str">
            <v>#¡VALOR!</v>
          </cell>
          <cell r="AN1152">
            <v>0</v>
          </cell>
          <cell r="AO1152"/>
          <cell r="AP1152"/>
          <cell r="AQ1152"/>
          <cell r="AR1152"/>
          <cell r="AS1152"/>
          <cell r="AT1152"/>
          <cell r="AU1152"/>
          <cell r="AV1152"/>
          <cell r="AW1152"/>
          <cell r="AX1152"/>
          <cell r="AY1152"/>
          <cell r="AZ1152"/>
          <cell r="BA1152"/>
          <cell r="BB1152"/>
          <cell r="BC1152"/>
          <cell r="BD1152"/>
          <cell r="BE1152"/>
          <cell r="BF1152"/>
          <cell r="BG1152"/>
          <cell r="BH1152"/>
          <cell r="BI1152"/>
          <cell r="BJ1152"/>
          <cell r="BK1152"/>
          <cell r="BL1152"/>
          <cell r="BM1152"/>
          <cell r="BN1152"/>
          <cell r="BO1152"/>
          <cell r="BP1152"/>
          <cell r="BQ1152"/>
          <cell r="BR1152"/>
          <cell r="BS1152"/>
          <cell r="BT1152"/>
          <cell r="BU1152"/>
          <cell r="BV1152"/>
          <cell r="BW1152"/>
          <cell r="BX1152"/>
          <cell r="BY1152"/>
          <cell r="BZ1152"/>
          <cell r="CA1152"/>
          <cell r="CB1152"/>
          <cell r="CC1152"/>
          <cell r="CD1152"/>
          <cell r="CE1152"/>
          <cell r="CF1152"/>
          <cell r="CG1152"/>
          <cell r="CH1152"/>
          <cell r="CI1152"/>
          <cell r="CJ1152"/>
          <cell r="CK1152"/>
          <cell r="CL1152"/>
          <cell r="CM1152"/>
          <cell r="CN1152"/>
          <cell r="CO1152"/>
          <cell r="CP1152"/>
          <cell r="CQ1152"/>
          <cell r="CR1152"/>
          <cell r="CS1152"/>
          <cell r="CT1152"/>
          <cell r="CU1152"/>
          <cell r="CV1152"/>
          <cell r="CW1152"/>
          <cell r="CX1152"/>
          <cell r="CY1152"/>
          <cell r="CZ1152"/>
          <cell r="DA1152"/>
          <cell r="DB1152"/>
          <cell r="DC1152"/>
          <cell r="DD1152"/>
          <cell r="DE1152"/>
          <cell r="DF1152"/>
          <cell r="DG1152"/>
          <cell r="DH1152"/>
          <cell r="DI1152"/>
          <cell r="DJ1152"/>
          <cell r="DK1152"/>
          <cell r="DL1152"/>
          <cell r="DM1152"/>
          <cell r="DN1152"/>
          <cell r="DO1152"/>
          <cell r="DP1152"/>
          <cell r="DQ1152"/>
          <cell r="DR1152"/>
          <cell r="DS1152"/>
          <cell r="DT1152"/>
          <cell r="DU1152"/>
          <cell r="DV1152"/>
          <cell r="DW1152"/>
          <cell r="DX1152"/>
          <cell r="DY1152"/>
          <cell r="DZ1152"/>
          <cell r="EA1152"/>
          <cell r="EB1152"/>
          <cell r="EC1152"/>
          <cell r="ED1152"/>
          <cell r="EE1152"/>
          <cell r="EF1152"/>
          <cell r="EG1152"/>
          <cell r="EH1152"/>
          <cell r="EI1152"/>
          <cell r="EJ1152"/>
          <cell r="EK1152"/>
          <cell r="EL1152"/>
          <cell r="EM1152"/>
          <cell r="EN1152"/>
          <cell r="EO1152"/>
          <cell r="EP1152"/>
          <cell r="EQ1152"/>
          <cell r="ER1152"/>
          <cell r="ES1152"/>
          <cell r="ET1152"/>
          <cell r="EU1152" t="str">
            <v>$ -</v>
          </cell>
          <cell r="EV1152"/>
          <cell r="EW1152"/>
          <cell r="EX1152"/>
          <cell r="EY1152"/>
          <cell r="EZ1152"/>
          <cell r="FA1152"/>
          <cell r="FB1152">
            <v>0</v>
          </cell>
          <cell r="FC1152" t="str">
            <v>#¡VALOR!</v>
          </cell>
          <cell r="FD1152">
            <v>0</v>
          </cell>
          <cell r="FE1152" t="str">
            <v>$ 0</v>
          </cell>
          <cell r="FF1152" t="str">
            <v>#¡VALOR!</v>
          </cell>
          <cell r="FG1152" t="str">
            <v>#¡VALOR!</v>
          </cell>
          <cell r="FH1152"/>
          <cell r="FI1152"/>
          <cell r="FJ1152" t="str">
            <v>#N/D</v>
          </cell>
          <cell r="FK1152" t="str">
            <v>#N/D</v>
          </cell>
          <cell r="FL1152" t="str">
            <v>$1.152</v>
          </cell>
          <cell r="FM1152" t="str">
            <v>#N/D</v>
          </cell>
          <cell r="FN1152" t="str">
            <v>#N/D</v>
          </cell>
          <cell r="FO1152" t="str">
            <v>#N/D</v>
          </cell>
          <cell r="FP1152" t="str">
            <v>#N/D</v>
          </cell>
          <cell r="FQ1152" t="str">
            <v>#¡REF!</v>
          </cell>
          <cell r="FR1152" t="str">
            <v>#N/D</v>
          </cell>
          <cell r="FS1152"/>
          <cell r="FT1152"/>
          <cell r="FU1152"/>
          <cell r="FV1152">
            <v>0</v>
          </cell>
          <cell r="FW1152" t="str">
            <v>#N/D</v>
          </cell>
          <cell r="FX1152"/>
          <cell r="FY1152"/>
          <cell r="FZ1152"/>
          <cell r="GA1152"/>
          <cell r="GB1152"/>
          <cell r="GC1152"/>
        </row>
        <row r="1153">
          <cell r="A1153"/>
          <cell r="B1153"/>
          <cell r="C1153">
            <v>2025</v>
          </cell>
          <cell r="D1153"/>
          <cell r="E1153"/>
          <cell r="F1153"/>
          <cell r="G1153"/>
          <cell r="H1153"/>
          <cell r="I1153"/>
          <cell r="J1153"/>
          <cell r="K1153"/>
          <cell r="L1153"/>
          <cell r="M1153"/>
          <cell r="N1153"/>
          <cell r="O1153"/>
          <cell r="P1153"/>
          <cell r="Q1153"/>
          <cell r="R1153"/>
          <cell r="S1153"/>
          <cell r="T1153"/>
          <cell r="U1153"/>
          <cell r="V1153"/>
          <cell r="W1153"/>
          <cell r="X1153"/>
          <cell r="Y1153"/>
          <cell r="Z1153"/>
          <cell r="AA1153"/>
          <cell r="AB1153"/>
          <cell r="AC1153"/>
          <cell r="AD1153"/>
          <cell r="AE1153"/>
          <cell r="AF1153"/>
          <cell r="AG1153"/>
          <cell r="AH1153"/>
          <cell r="AI1153"/>
          <cell r="AJ1153"/>
          <cell r="AK1153"/>
          <cell r="AL1153"/>
          <cell r="AM1153" t="str">
            <v>#¡VALOR!</v>
          </cell>
          <cell r="AN1153">
            <v>0</v>
          </cell>
          <cell r="AO1153"/>
          <cell r="AP1153"/>
          <cell r="AQ1153"/>
          <cell r="AR1153"/>
          <cell r="AS1153"/>
          <cell r="AT1153"/>
          <cell r="AU1153"/>
          <cell r="AV1153"/>
          <cell r="AW1153"/>
          <cell r="AX1153"/>
          <cell r="AY1153"/>
          <cell r="AZ1153"/>
          <cell r="BA1153"/>
          <cell r="BB1153"/>
          <cell r="BC1153"/>
          <cell r="BD1153"/>
          <cell r="BE1153"/>
          <cell r="BF1153"/>
          <cell r="BG1153"/>
          <cell r="BH1153"/>
          <cell r="BI1153"/>
          <cell r="BJ1153"/>
          <cell r="BK1153"/>
          <cell r="BL1153"/>
          <cell r="BM1153"/>
          <cell r="BN1153"/>
          <cell r="BO1153"/>
          <cell r="BP1153"/>
          <cell r="BQ1153"/>
          <cell r="BR1153"/>
          <cell r="BS1153"/>
          <cell r="BT1153"/>
          <cell r="BU1153"/>
          <cell r="BV1153"/>
          <cell r="BW1153"/>
          <cell r="BX1153"/>
          <cell r="BY1153"/>
          <cell r="BZ1153"/>
          <cell r="CA1153"/>
          <cell r="CB1153"/>
          <cell r="CC1153"/>
          <cell r="CD1153"/>
          <cell r="CE1153"/>
          <cell r="CF1153"/>
          <cell r="CG1153"/>
          <cell r="CH1153"/>
          <cell r="CI1153"/>
          <cell r="CJ1153"/>
          <cell r="CK1153"/>
          <cell r="CL1153"/>
          <cell r="CM1153"/>
          <cell r="CN1153"/>
          <cell r="CO1153"/>
          <cell r="CP1153"/>
          <cell r="CQ1153"/>
          <cell r="CR1153"/>
          <cell r="CS1153"/>
          <cell r="CT1153"/>
          <cell r="CU1153"/>
          <cell r="CV1153"/>
          <cell r="CW1153"/>
          <cell r="CX1153"/>
          <cell r="CY1153"/>
          <cell r="CZ1153"/>
          <cell r="DA1153"/>
          <cell r="DB1153"/>
          <cell r="DC1153"/>
          <cell r="DD1153"/>
          <cell r="DE1153"/>
          <cell r="DF1153"/>
          <cell r="DG1153"/>
          <cell r="DH1153"/>
          <cell r="DI1153"/>
          <cell r="DJ1153"/>
          <cell r="DK1153"/>
          <cell r="DL1153"/>
          <cell r="DM1153"/>
          <cell r="DN1153"/>
          <cell r="DO1153"/>
          <cell r="DP1153"/>
          <cell r="DQ1153"/>
          <cell r="DR1153"/>
          <cell r="DS1153"/>
          <cell r="DT1153"/>
          <cell r="DU1153"/>
          <cell r="DV1153"/>
          <cell r="DW1153"/>
          <cell r="DX1153"/>
          <cell r="DY1153"/>
          <cell r="DZ1153"/>
          <cell r="EA1153"/>
          <cell r="EB1153"/>
          <cell r="EC1153"/>
          <cell r="ED1153"/>
          <cell r="EE1153"/>
          <cell r="EF1153"/>
          <cell r="EG1153"/>
          <cell r="EH1153"/>
          <cell r="EI1153"/>
          <cell r="EJ1153"/>
          <cell r="EK1153"/>
          <cell r="EL1153"/>
          <cell r="EM1153"/>
          <cell r="EN1153"/>
          <cell r="EO1153"/>
          <cell r="EP1153"/>
          <cell r="EQ1153"/>
          <cell r="ER1153"/>
          <cell r="ES1153"/>
          <cell r="ET1153"/>
          <cell r="EU1153" t="str">
            <v>$ -</v>
          </cell>
          <cell r="EV1153"/>
          <cell r="EW1153"/>
          <cell r="EX1153"/>
          <cell r="EY1153"/>
          <cell r="EZ1153"/>
          <cell r="FA1153"/>
          <cell r="FB1153">
            <v>0</v>
          </cell>
          <cell r="FC1153" t="str">
            <v>#¡VALOR!</v>
          </cell>
          <cell r="FD1153">
            <v>0</v>
          </cell>
          <cell r="FE1153" t="str">
            <v>$ 0</v>
          </cell>
          <cell r="FF1153" t="str">
            <v>#¡VALOR!</v>
          </cell>
          <cell r="FG1153" t="str">
            <v>#¡VALOR!</v>
          </cell>
          <cell r="FH1153"/>
          <cell r="FI1153"/>
          <cell r="FJ1153" t="str">
            <v>#N/D</v>
          </cell>
          <cell r="FK1153" t="str">
            <v>#N/D</v>
          </cell>
          <cell r="FL1153" t="str">
            <v>$1.153</v>
          </cell>
          <cell r="FM1153" t="str">
            <v>#N/D</v>
          </cell>
          <cell r="FN1153" t="str">
            <v>#N/D</v>
          </cell>
          <cell r="FO1153" t="str">
            <v>#N/D</v>
          </cell>
          <cell r="FP1153" t="str">
            <v>#N/D</v>
          </cell>
          <cell r="FQ1153" t="str">
            <v>#¡REF!</v>
          </cell>
          <cell r="FR1153" t="str">
            <v>#N/D</v>
          </cell>
          <cell r="FS1153"/>
          <cell r="FT1153"/>
          <cell r="FU1153"/>
          <cell r="FV1153">
            <v>0</v>
          </cell>
          <cell r="FW1153" t="str">
            <v>#N/D</v>
          </cell>
          <cell r="FX1153"/>
          <cell r="FY1153"/>
          <cell r="FZ1153"/>
          <cell r="GA1153"/>
          <cell r="GB1153"/>
          <cell r="GC1153"/>
        </row>
        <row r="1154">
          <cell r="A1154"/>
          <cell r="B1154"/>
          <cell r="C1154">
            <v>2025</v>
          </cell>
          <cell r="D1154"/>
          <cell r="E1154"/>
          <cell r="F1154"/>
          <cell r="G1154"/>
          <cell r="H1154"/>
          <cell r="I1154"/>
          <cell r="J1154"/>
          <cell r="K1154"/>
          <cell r="L1154"/>
          <cell r="M1154"/>
          <cell r="N1154"/>
          <cell r="O1154"/>
          <cell r="P1154"/>
          <cell r="Q1154"/>
          <cell r="R1154"/>
          <cell r="S1154"/>
          <cell r="T1154"/>
          <cell r="U1154"/>
          <cell r="V1154"/>
          <cell r="W1154"/>
          <cell r="X1154"/>
          <cell r="Y1154"/>
          <cell r="Z1154"/>
          <cell r="AA1154"/>
          <cell r="AB1154"/>
          <cell r="AC1154"/>
          <cell r="AD1154"/>
          <cell r="AE1154"/>
          <cell r="AF1154"/>
          <cell r="AG1154"/>
          <cell r="AH1154"/>
          <cell r="AI1154"/>
          <cell r="AJ1154"/>
          <cell r="AK1154"/>
          <cell r="AL1154"/>
          <cell r="AM1154" t="str">
            <v>#¡VALOR!</v>
          </cell>
          <cell r="AN1154">
            <v>0</v>
          </cell>
          <cell r="AO1154"/>
          <cell r="AP1154"/>
          <cell r="AQ1154"/>
          <cell r="AR1154"/>
          <cell r="AS1154"/>
          <cell r="AT1154"/>
          <cell r="AU1154"/>
          <cell r="AV1154"/>
          <cell r="AW1154"/>
          <cell r="AX1154"/>
          <cell r="AY1154"/>
          <cell r="AZ1154"/>
          <cell r="BA1154"/>
          <cell r="BB1154"/>
          <cell r="BC1154"/>
          <cell r="BD1154"/>
          <cell r="BE1154"/>
          <cell r="BF1154"/>
          <cell r="BG1154"/>
          <cell r="BH1154"/>
          <cell r="BI1154"/>
          <cell r="BJ1154"/>
          <cell r="BK1154"/>
          <cell r="BL1154"/>
          <cell r="BM1154"/>
          <cell r="BN1154"/>
          <cell r="BO1154"/>
          <cell r="BP1154"/>
          <cell r="BQ1154"/>
          <cell r="BR1154"/>
          <cell r="BS1154"/>
          <cell r="BT1154"/>
          <cell r="BU1154"/>
          <cell r="BV1154"/>
          <cell r="BW1154"/>
          <cell r="BX1154"/>
          <cell r="BY1154"/>
          <cell r="BZ1154"/>
          <cell r="CA1154"/>
          <cell r="CB1154"/>
          <cell r="CC1154"/>
          <cell r="CD1154"/>
          <cell r="CE1154"/>
          <cell r="CF1154"/>
          <cell r="CG1154"/>
          <cell r="CH1154"/>
          <cell r="CI1154"/>
          <cell r="CJ1154"/>
          <cell r="CK1154"/>
          <cell r="CL1154"/>
          <cell r="CM1154"/>
          <cell r="CN1154"/>
          <cell r="CO1154"/>
          <cell r="CP1154"/>
          <cell r="CQ1154"/>
          <cell r="CR1154"/>
          <cell r="CS1154"/>
          <cell r="CT1154"/>
          <cell r="CU1154"/>
          <cell r="CV1154"/>
          <cell r="CW1154"/>
          <cell r="CX1154"/>
          <cell r="CY1154"/>
          <cell r="CZ1154"/>
          <cell r="DA1154"/>
          <cell r="DB1154"/>
          <cell r="DC1154"/>
          <cell r="DD1154"/>
          <cell r="DE1154"/>
          <cell r="DF1154"/>
          <cell r="DG1154"/>
          <cell r="DH1154"/>
          <cell r="DI1154"/>
          <cell r="DJ1154"/>
          <cell r="DK1154"/>
          <cell r="DL1154"/>
          <cell r="DM1154"/>
          <cell r="DN1154"/>
          <cell r="DO1154"/>
          <cell r="DP1154"/>
          <cell r="DQ1154"/>
          <cell r="DR1154"/>
          <cell r="DS1154"/>
          <cell r="DT1154"/>
          <cell r="DU1154"/>
          <cell r="DV1154"/>
          <cell r="DW1154"/>
          <cell r="DX1154"/>
          <cell r="DY1154"/>
          <cell r="DZ1154"/>
          <cell r="EA1154"/>
          <cell r="EB1154"/>
          <cell r="EC1154"/>
          <cell r="ED1154"/>
          <cell r="EE1154"/>
          <cell r="EF1154"/>
          <cell r="EG1154"/>
          <cell r="EH1154"/>
          <cell r="EI1154"/>
          <cell r="EJ1154"/>
          <cell r="EK1154"/>
          <cell r="EL1154"/>
          <cell r="EM1154"/>
          <cell r="EN1154"/>
          <cell r="EO1154"/>
          <cell r="EP1154"/>
          <cell r="EQ1154"/>
          <cell r="ER1154"/>
          <cell r="ES1154"/>
          <cell r="ET1154"/>
          <cell r="EU1154" t="str">
            <v>$ -</v>
          </cell>
          <cell r="EV1154"/>
          <cell r="EW1154"/>
          <cell r="EX1154"/>
          <cell r="EY1154"/>
          <cell r="EZ1154"/>
          <cell r="FA1154"/>
          <cell r="FB1154">
            <v>0</v>
          </cell>
          <cell r="FC1154" t="str">
            <v>#¡VALOR!</v>
          </cell>
          <cell r="FD1154">
            <v>0</v>
          </cell>
          <cell r="FE1154" t="str">
            <v>$ 0</v>
          </cell>
          <cell r="FF1154" t="str">
            <v>#¡VALOR!</v>
          </cell>
          <cell r="FG1154" t="str">
            <v>#¡VALOR!</v>
          </cell>
          <cell r="FH1154"/>
          <cell r="FI1154"/>
          <cell r="FJ1154" t="str">
            <v>#N/D</v>
          </cell>
          <cell r="FK1154" t="str">
            <v>#N/D</v>
          </cell>
          <cell r="FL1154" t="str">
            <v>$1.154</v>
          </cell>
          <cell r="FM1154" t="str">
            <v>#N/D</v>
          </cell>
          <cell r="FN1154" t="str">
            <v>#N/D</v>
          </cell>
          <cell r="FO1154" t="str">
            <v>#N/D</v>
          </cell>
          <cell r="FP1154" t="str">
            <v>#N/D</v>
          </cell>
          <cell r="FQ1154" t="str">
            <v>#¡REF!</v>
          </cell>
          <cell r="FR1154" t="str">
            <v>#N/D</v>
          </cell>
          <cell r="FS1154"/>
          <cell r="FT1154"/>
          <cell r="FU1154"/>
          <cell r="FV1154">
            <v>0</v>
          </cell>
          <cell r="FW1154" t="str">
            <v>#N/D</v>
          </cell>
          <cell r="FX1154"/>
          <cell r="FY1154"/>
          <cell r="FZ1154"/>
          <cell r="GA1154"/>
          <cell r="GB1154"/>
          <cell r="GC1154"/>
        </row>
        <row r="1155">
          <cell r="A1155"/>
          <cell r="B1155"/>
          <cell r="C1155">
            <v>2025</v>
          </cell>
          <cell r="D1155"/>
          <cell r="E1155"/>
          <cell r="F1155"/>
          <cell r="G1155"/>
          <cell r="H1155"/>
          <cell r="I1155"/>
          <cell r="J1155"/>
          <cell r="K1155"/>
          <cell r="L1155"/>
          <cell r="M1155"/>
          <cell r="N1155"/>
          <cell r="O1155"/>
          <cell r="P1155"/>
          <cell r="Q1155"/>
          <cell r="R1155"/>
          <cell r="S1155"/>
          <cell r="T1155"/>
          <cell r="U1155"/>
          <cell r="V1155"/>
          <cell r="W1155"/>
          <cell r="X1155"/>
          <cell r="Y1155"/>
          <cell r="Z1155"/>
          <cell r="AA1155"/>
          <cell r="AB1155"/>
          <cell r="AC1155"/>
          <cell r="AD1155"/>
          <cell r="AE1155"/>
          <cell r="AF1155"/>
          <cell r="AG1155"/>
          <cell r="AH1155"/>
          <cell r="AI1155"/>
          <cell r="AJ1155"/>
          <cell r="AK1155"/>
          <cell r="AL1155"/>
          <cell r="AM1155" t="str">
            <v>#¡VALOR!</v>
          </cell>
          <cell r="AN1155">
            <v>0</v>
          </cell>
          <cell r="AO1155"/>
          <cell r="AP1155"/>
          <cell r="AQ1155"/>
          <cell r="AR1155"/>
          <cell r="AS1155"/>
          <cell r="AT1155"/>
          <cell r="AU1155"/>
          <cell r="AV1155"/>
          <cell r="AW1155"/>
          <cell r="AX1155"/>
          <cell r="AY1155"/>
          <cell r="AZ1155"/>
          <cell r="BA1155"/>
          <cell r="BB1155"/>
          <cell r="BC1155"/>
          <cell r="BD1155"/>
          <cell r="BE1155"/>
          <cell r="BF1155"/>
          <cell r="BG1155"/>
          <cell r="BH1155"/>
          <cell r="BI1155"/>
          <cell r="BJ1155"/>
          <cell r="BK1155"/>
          <cell r="BL1155"/>
          <cell r="BM1155"/>
          <cell r="BN1155"/>
          <cell r="BO1155"/>
          <cell r="BP1155"/>
          <cell r="BQ1155"/>
          <cell r="BR1155"/>
          <cell r="BS1155"/>
          <cell r="BT1155"/>
          <cell r="BU1155"/>
          <cell r="BV1155"/>
          <cell r="BW1155"/>
          <cell r="BX1155"/>
          <cell r="BY1155"/>
          <cell r="BZ1155"/>
          <cell r="CA1155"/>
          <cell r="CB1155"/>
          <cell r="CC1155"/>
          <cell r="CD1155"/>
          <cell r="CE1155"/>
          <cell r="CF1155"/>
          <cell r="CG1155"/>
          <cell r="CH1155"/>
          <cell r="CI1155"/>
          <cell r="CJ1155"/>
          <cell r="CK1155"/>
          <cell r="CL1155"/>
          <cell r="CM1155"/>
          <cell r="CN1155"/>
          <cell r="CO1155"/>
          <cell r="CP1155"/>
          <cell r="CQ1155"/>
          <cell r="CR1155"/>
          <cell r="CS1155"/>
          <cell r="CT1155"/>
          <cell r="CU1155"/>
          <cell r="CV1155"/>
          <cell r="CW1155"/>
          <cell r="CX1155"/>
          <cell r="CY1155"/>
          <cell r="CZ1155"/>
          <cell r="DA1155"/>
          <cell r="DB1155"/>
          <cell r="DC1155"/>
          <cell r="DD1155"/>
          <cell r="DE1155"/>
          <cell r="DF1155"/>
          <cell r="DG1155"/>
          <cell r="DH1155"/>
          <cell r="DI1155"/>
          <cell r="DJ1155"/>
          <cell r="DK1155"/>
          <cell r="DL1155"/>
          <cell r="DM1155"/>
          <cell r="DN1155"/>
          <cell r="DO1155"/>
          <cell r="DP1155"/>
          <cell r="DQ1155"/>
          <cell r="DR1155"/>
          <cell r="DS1155"/>
          <cell r="DT1155"/>
          <cell r="DU1155"/>
          <cell r="DV1155"/>
          <cell r="DW1155"/>
          <cell r="DX1155"/>
          <cell r="DY1155"/>
          <cell r="DZ1155"/>
          <cell r="EA1155"/>
          <cell r="EB1155"/>
          <cell r="EC1155"/>
          <cell r="ED1155"/>
          <cell r="EE1155"/>
          <cell r="EF1155"/>
          <cell r="EG1155"/>
          <cell r="EH1155"/>
          <cell r="EI1155"/>
          <cell r="EJ1155"/>
          <cell r="EK1155"/>
          <cell r="EL1155"/>
          <cell r="EM1155"/>
          <cell r="EN1155"/>
          <cell r="EO1155"/>
          <cell r="EP1155"/>
          <cell r="EQ1155"/>
          <cell r="ER1155"/>
          <cell r="ES1155"/>
          <cell r="ET1155"/>
          <cell r="EU1155" t="str">
            <v>$ -</v>
          </cell>
          <cell r="EV1155"/>
          <cell r="EW1155"/>
          <cell r="EX1155"/>
          <cell r="EY1155"/>
          <cell r="EZ1155"/>
          <cell r="FA1155"/>
          <cell r="FB1155">
            <v>0</v>
          </cell>
          <cell r="FC1155" t="str">
            <v>#¡VALOR!</v>
          </cell>
          <cell r="FD1155">
            <v>0</v>
          </cell>
          <cell r="FE1155" t="str">
            <v>$ 0</v>
          </cell>
          <cell r="FF1155" t="str">
            <v>#¡VALOR!</v>
          </cell>
          <cell r="FG1155" t="str">
            <v>#¡VALOR!</v>
          </cell>
          <cell r="FH1155"/>
          <cell r="FI1155"/>
          <cell r="FJ1155" t="str">
            <v>#N/D</v>
          </cell>
          <cell r="FK1155" t="str">
            <v>#N/D</v>
          </cell>
          <cell r="FL1155" t="str">
            <v>$1.155</v>
          </cell>
          <cell r="FM1155" t="str">
            <v>#N/D</v>
          </cell>
          <cell r="FN1155" t="str">
            <v>#N/D</v>
          </cell>
          <cell r="FO1155" t="str">
            <v>#N/D</v>
          </cell>
          <cell r="FP1155" t="str">
            <v>#N/D</v>
          </cell>
          <cell r="FQ1155" t="str">
            <v>#¡REF!</v>
          </cell>
          <cell r="FR1155" t="str">
            <v>#N/D</v>
          </cell>
          <cell r="FS1155"/>
          <cell r="FT1155"/>
          <cell r="FU1155"/>
          <cell r="FV1155">
            <v>0</v>
          </cell>
          <cell r="FW1155" t="str">
            <v>#N/D</v>
          </cell>
          <cell r="FX1155"/>
          <cell r="FY1155"/>
          <cell r="FZ1155"/>
          <cell r="GA1155"/>
          <cell r="GB1155"/>
          <cell r="GC1155"/>
        </row>
        <row r="1156">
          <cell r="A1156"/>
          <cell r="B1156"/>
          <cell r="C1156">
            <v>2025</v>
          </cell>
          <cell r="D1156"/>
          <cell r="E1156"/>
          <cell r="F1156"/>
          <cell r="G1156"/>
          <cell r="H1156"/>
          <cell r="I1156"/>
          <cell r="J1156"/>
          <cell r="K1156"/>
          <cell r="L1156"/>
          <cell r="M1156"/>
          <cell r="N1156"/>
          <cell r="O1156"/>
          <cell r="P1156"/>
          <cell r="Q1156"/>
          <cell r="R1156"/>
          <cell r="S1156"/>
          <cell r="T1156"/>
          <cell r="U1156"/>
          <cell r="V1156"/>
          <cell r="W1156"/>
          <cell r="X1156"/>
          <cell r="Y1156"/>
          <cell r="Z1156"/>
          <cell r="AA1156"/>
          <cell r="AB1156"/>
          <cell r="AC1156"/>
          <cell r="AD1156"/>
          <cell r="AE1156"/>
          <cell r="AF1156"/>
          <cell r="AG1156"/>
          <cell r="AH1156"/>
          <cell r="AI1156"/>
          <cell r="AJ1156"/>
          <cell r="AK1156"/>
          <cell r="AL1156"/>
          <cell r="AM1156" t="str">
            <v>#¡VALOR!</v>
          </cell>
          <cell r="AN1156">
            <v>0</v>
          </cell>
          <cell r="AO1156"/>
          <cell r="AP1156"/>
          <cell r="AQ1156"/>
          <cell r="AR1156"/>
          <cell r="AS1156"/>
          <cell r="AT1156"/>
          <cell r="AU1156"/>
          <cell r="AV1156"/>
          <cell r="AW1156"/>
          <cell r="AX1156"/>
          <cell r="AY1156"/>
          <cell r="AZ1156"/>
          <cell r="BA1156"/>
          <cell r="BB1156"/>
          <cell r="BC1156"/>
          <cell r="BD1156"/>
          <cell r="BE1156"/>
          <cell r="BF1156"/>
          <cell r="BG1156"/>
          <cell r="BH1156"/>
          <cell r="BI1156"/>
          <cell r="BJ1156"/>
          <cell r="BK1156"/>
          <cell r="BL1156"/>
          <cell r="BM1156"/>
          <cell r="BN1156"/>
          <cell r="BO1156"/>
          <cell r="BP1156"/>
          <cell r="BQ1156"/>
          <cell r="BR1156"/>
          <cell r="BS1156"/>
          <cell r="BT1156"/>
          <cell r="BU1156"/>
          <cell r="BV1156"/>
          <cell r="BW1156"/>
          <cell r="BX1156"/>
          <cell r="BY1156"/>
          <cell r="BZ1156"/>
          <cell r="CA1156"/>
          <cell r="CB1156"/>
          <cell r="CC1156"/>
          <cell r="CD1156"/>
          <cell r="CE1156"/>
          <cell r="CF1156"/>
          <cell r="CG1156"/>
          <cell r="CH1156"/>
          <cell r="CI1156"/>
          <cell r="CJ1156"/>
          <cell r="CK1156"/>
          <cell r="CL1156"/>
          <cell r="CM1156"/>
          <cell r="CN1156"/>
          <cell r="CO1156"/>
          <cell r="CP1156"/>
          <cell r="CQ1156"/>
          <cell r="CR1156"/>
          <cell r="CS1156"/>
          <cell r="CT1156"/>
          <cell r="CU1156"/>
          <cell r="CV1156"/>
          <cell r="CW1156"/>
          <cell r="CX1156"/>
          <cell r="CY1156"/>
          <cell r="CZ1156"/>
          <cell r="DA1156"/>
          <cell r="DB1156"/>
          <cell r="DC1156"/>
          <cell r="DD1156"/>
          <cell r="DE1156"/>
          <cell r="DF1156"/>
          <cell r="DG1156"/>
          <cell r="DH1156"/>
          <cell r="DI1156"/>
          <cell r="DJ1156"/>
          <cell r="DK1156"/>
          <cell r="DL1156"/>
          <cell r="DM1156"/>
          <cell r="DN1156"/>
          <cell r="DO1156"/>
          <cell r="DP1156"/>
          <cell r="DQ1156"/>
          <cell r="DR1156"/>
          <cell r="DS1156"/>
          <cell r="DT1156"/>
          <cell r="DU1156"/>
          <cell r="DV1156"/>
          <cell r="DW1156"/>
          <cell r="DX1156"/>
          <cell r="DY1156"/>
          <cell r="DZ1156"/>
          <cell r="EA1156"/>
          <cell r="EB1156"/>
          <cell r="EC1156"/>
          <cell r="ED1156"/>
          <cell r="EE1156"/>
          <cell r="EF1156"/>
          <cell r="EG1156"/>
          <cell r="EH1156"/>
          <cell r="EI1156"/>
          <cell r="EJ1156"/>
          <cell r="EK1156"/>
          <cell r="EL1156"/>
          <cell r="EM1156"/>
          <cell r="EN1156"/>
          <cell r="EO1156"/>
          <cell r="EP1156"/>
          <cell r="EQ1156"/>
          <cell r="ER1156"/>
          <cell r="ES1156"/>
          <cell r="ET1156"/>
          <cell r="EU1156" t="str">
            <v>$ -</v>
          </cell>
          <cell r="EV1156"/>
          <cell r="EW1156"/>
          <cell r="EX1156"/>
          <cell r="EY1156"/>
          <cell r="EZ1156"/>
          <cell r="FA1156"/>
          <cell r="FB1156">
            <v>0</v>
          </cell>
          <cell r="FC1156" t="str">
            <v>#¡VALOR!</v>
          </cell>
          <cell r="FD1156">
            <v>0</v>
          </cell>
          <cell r="FE1156" t="str">
            <v>$ 0</v>
          </cell>
          <cell r="FF1156" t="str">
            <v>#¡VALOR!</v>
          </cell>
          <cell r="FG1156" t="str">
            <v>#¡VALOR!</v>
          </cell>
          <cell r="FH1156"/>
          <cell r="FI1156"/>
          <cell r="FJ1156" t="str">
            <v>#N/D</v>
          </cell>
          <cell r="FK1156" t="str">
            <v>#N/D</v>
          </cell>
          <cell r="FL1156" t="str">
            <v>$1.156</v>
          </cell>
          <cell r="FM1156" t="str">
            <v>#N/D</v>
          </cell>
          <cell r="FN1156" t="str">
            <v>#N/D</v>
          </cell>
          <cell r="FO1156" t="str">
            <v>#N/D</v>
          </cell>
          <cell r="FP1156" t="str">
            <v>#N/D</v>
          </cell>
          <cell r="FQ1156" t="str">
            <v>#¡REF!</v>
          </cell>
          <cell r="FR1156" t="str">
            <v>#N/D</v>
          </cell>
          <cell r="FS1156"/>
          <cell r="FT1156"/>
          <cell r="FU1156"/>
          <cell r="FV1156">
            <v>0</v>
          </cell>
          <cell r="FW1156" t="str">
            <v>#N/D</v>
          </cell>
          <cell r="FX1156"/>
          <cell r="FY1156"/>
          <cell r="FZ1156"/>
          <cell r="GA1156"/>
          <cell r="GB1156"/>
          <cell r="GC1156"/>
        </row>
        <row r="1157">
          <cell r="A1157"/>
          <cell r="B1157"/>
          <cell r="C1157">
            <v>2025</v>
          </cell>
          <cell r="D1157"/>
          <cell r="E1157"/>
          <cell r="F1157"/>
          <cell r="G1157"/>
          <cell r="H1157"/>
          <cell r="I1157"/>
          <cell r="J1157"/>
          <cell r="K1157"/>
          <cell r="L1157"/>
          <cell r="M1157"/>
          <cell r="N1157"/>
          <cell r="O1157"/>
          <cell r="P1157"/>
          <cell r="Q1157"/>
          <cell r="R1157"/>
          <cell r="S1157"/>
          <cell r="T1157"/>
          <cell r="U1157"/>
          <cell r="V1157"/>
          <cell r="W1157"/>
          <cell r="X1157"/>
          <cell r="Y1157"/>
          <cell r="Z1157"/>
          <cell r="AA1157"/>
          <cell r="AB1157"/>
          <cell r="AC1157"/>
          <cell r="AD1157"/>
          <cell r="AE1157"/>
          <cell r="AF1157"/>
          <cell r="AG1157"/>
          <cell r="AH1157"/>
          <cell r="AI1157"/>
          <cell r="AJ1157"/>
          <cell r="AK1157"/>
          <cell r="AL1157"/>
          <cell r="AM1157" t="str">
            <v>#¡VALOR!</v>
          </cell>
          <cell r="AN1157">
            <v>0</v>
          </cell>
          <cell r="AO1157"/>
          <cell r="AP1157"/>
          <cell r="AQ1157"/>
          <cell r="AR1157"/>
          <cell r="AS1157"/>
          <cell r="AT1157"/>
          <cell r="AU1157"/>
          <cell r="AV1157"/>
          <cell r="AW1157"/>
          <cell r="AX1157"/>
          <cell r="AY1157"/>
          <cell r="AZ1157"/>
          <cell r="BA1157"/>
          <cell r="BB1157"/>
          <cell r="BC1157"/>
          <cell r="BD1157"/>
          <cell r="BE1157"/>
          <cell r="BF1157"/>
          <cell r="BG1157"/>
          <cell r="BH1157"/>
          <cell r="BI1157"/>
          <cell r="BJ1157"/>
          <cell r="BK1157"/>
          <cell r="BL1157"/>
          <cell r="BM1157"/>
          <cell r="BN1157"/>
          <cell r="BO1157"/>
          <cell r="BP1157"/>
          <cell r="BQ1157"/>
          <cell r="BR1157"/>
          <cell r="BS1157"/>
          <cell r="BT1157"/>
          <cell r="BU1157"/>
          <cell r="BV1157"/>
          <cell r="BW1157"/>
          <cell r="BX1157"/>
          <cell r="BY1157"/>
          <cell r="BZ1157"/>
          <cell r="CA1157"/>
          <cell r="CB1157"/>
          <cell r="CC1157"/>
          <cell r="CD1157"/>
          <cell r="CE1157"/>
          <cell r="CF1157"/>
          <cell r="CG1157"/>
          <cell r="CH1157"/>
          <cell r="CI1157"/>
          <cell r="CJ1157"/>
          <cell r="CK1157"/>
          <cell r="CL1157"/>
          <cell r="CM1157"/>
          <cell r="CN1157"/>
          <cell r="CO1157"/>
          <cell r="CP1157"/>
          <cell r="CQ1157"/>
          <cell r="CR1157"/>
          <cell r="CS1157"/>
          <cell r="CT1157"/>
          <cell r="CU1157"/>
          <cell r="CV1157"/>
          <cell r="CW1157"/>
          <cell r="CX1157"/>
          <cell r="CY1157"/>
          <cell r="CZ1157"/>
          <cell r="DA1157"/>
          <cell r="DB1157"/>
          <cell r="DC1157"/>
          <cell r="DD1157"/>
          <cell r="DE1157"/>
          <cell r="DF1157"/>
          <cell r="DG1157"/>
          <cell r="DH1157"/>
          <cell r="DI1157"/>
          <cell r="DJ1157"/>
          <cell r="DK1157"/>
          <cell r="DL1157"/>
          <cell r="DM1157"/>
          <cell r="DN1157"/>
          <cell r="DO1157"/>
          <cell r="DP1157"/>
          <cell r="DQ1157"/>
          <cell r="DR1157"/>
          <cell r="DS1157"/>
          <cell r="DT1157"/>
          <cell r="DU1157"/>
          <cell r="DV1157"/>
          <cell r="DW1157"/>
          <cell r="DX1157"/>
          <cell r="DY1157"/>
          <cell r="DZ1157"/>
          <cell r="EA1157"/>
          <cell r="EB1157"/>
          <cell r="EC1157"/>
          <cell r="ED1157"/>
          <cell r="EE1157"/>
          <cell r="EF1157"/>
          <cell r="EG1157"/>
          <cell r="EH1157"/>
          <cell r="EI1157"/>
          <cell r="EJ1157"/>
          <cell r="EK1157"/>
          <cell r="EL1157"/>
          <cell r="EM1157"/>
          <cell r="EN1157"/>
          <cell r="EO1157"/>
          <cell r="EP1157"/>
          <cell r="EQ1157"/>
          <cell r="ER1157"/>
          <cell r="ES1157"/>
          <cell r="ET1157"/>
          <cell r="EU1157" t="str">
            <v>$ -</v>
          </cell>
          <cell r="EV1157"/>
          <cell r="EW1157"/>
          <cell r="EX1157"/>
          <cell r="EY1157"/>
          <cell r="EZ1157"/>
          <cell r="FA1157"/>
          <cell r="FB1157">
            <v>0</v>
          </cell>
          <cell r="FC1157" t="str">
            <v>#¡VALOR!</v>
          </cell>
          <cell r="FD1157">
            <v>0</v>
          </cell>
          <cell r="FE1157" t="str">
            <v>$ 0</v>
          </cell>
          <cell r="FF1157" t="str">
            <v>#¡VALOR!</v>
          </cell>
          <cell r="FG1157" t="str">
            <v>#¡VALOR!</v>
          </cell>
          <cell r="FH1157"/>
          <cell r="FI1157"/>
          <cell r="FJ1157" t="str">
            <v>#N/D</v>
          </cell>
          <cell r="FK1157" t="str">
            <v>#N/D</v>
          </cell>
          <cell r="FL1157" t="str">
            <v>$1.157</v>
          </cell>
          <cell r="FM1157" t="str">
            <v>#N/D</v>
          </cell>
          <cell r="FN1157" t="str">
            <v>#N/D</v>
          </cell>
          <cell r="FO1157" t="str">
            <v>#N/D</v>
          </cell>
          <cell r="FP1157" t="str">
            <v>#N/D</v>
          </cell>
          <cell r="FQ1157" t="str">
            <v>#¡REF!</v>
          </cell>
          <cell r="FR1157" t="str">
            <v>#N/D</v>
          </cell>
          <cell r="FS1157"/>
          <cell r="FT1157"/>
          <cell r="FU1157"/>
          <cell r="FV1157">
            <v>0</v>
          </cell>
          <cell r="FW1157" t="str">
            <v>#N/D</v>
          </cell>
          <cell r="FX1157"/>
          <cell r="FY1157"/>
          <cell r="FZ1157"/>
          <cell r="GA1157"/>
          <cell r="GB1157"/>
          <cell r="GC1157"/>
        </row>
        <row r="1158">
          <cell r="A1158"/>
          <cell r="B1158"/>
          <cell r="C1158">
            <v>2025</v>
          </cell>
          <cell r="D1158"/>
          <cell r="E1158"/>
          <cell r="F1158"/>
          <cell r="G1158"/>
          <cell r="H1158"/>
          <cell r="I1158"/>
          <cell r="J1158"/>
          <cell r="K1158"/>
          <cell r="L1158"/>
          <cell r="M1158"/>
          <cell r="N1158"/>
          <cell r="O1158"/>
          <cell r="P1158"/>
          <cell r="Q1158"/>
          <cell r="R1158"/>
          <cell r="S1158"/>
          <cell r="T1158"/>
          <cell r="U1158"/>
          <cell r="V1158"/>
          <cell r="W1158"/>
          <cell r="X1158"/>
          <cell r="Y1158"/>
          <cell r="Z1158"/>
          <cell r="AA1158"/>
          <cell r="AB1158"/>
          <cell r="AC1158"/>
          <cell r="AD1158"/>
          <cell r="AE1158"/>
          <cell r="AF1158"/>
          <cell r="AG1158"/>
          <cell r="AH1158"/>
          <cell r="AI1158"/>
          <cell r="AJ1158"/>
          <cell r="AK1158"/>
          <cell r="AL1158"/>
          <cell r="AM1158" t="str">
            <v>#¡VALOR!</v>
          </cell>
          <cell r="AN1158">
            <v>0</v>
          </cell>
          <cell r="AO1158"/>
          <cell r="AP1158"/>
          <cell r="AQ1158"/>
          <cell r="AR1158"/>
          <cell r="AS1158"/>
          <cell r="AT1158"/>
          <cell r="AU1158"/>
          <cell r="AV1158"/>
          <cell r="AW1158"/>
          <cell r="AX1158"/>
          <cell r="AY1158"/>
          <cell r="AZ1158"/>
          <cell r="BA1158"/>
          <cell r="BB1158"/>
          <cell r="BC1158"/>
          <cell r="BD1158"/>
          <cell r="BE1158"/>
          <cell r="BF1158"/>
          <cell r="BG1158"/>
          <cell r="BH1158"/>
          <cell r="BI1158"/>
          <cell r="BJ1158"/>
          <cell r="BK1158"/>
          <cell r="BL1158"/>
          <cell r="BM1158"/>
          <cell r="BN1158"/>
          <cell r="BO1158"/>
          <cell r="BP1158"/>
          <cell r="BQ1158"/>
          <cell r="BR1158"/>
          <cell r="BS1158"/>
          <cell r="BT1158"/>
          <cell r="BU1158"/>
          <cell r="BV1158"/>
          <cell r="BW1158"/>
          <cell r="BX1158"/>
          <cell r="BY1158"/>
          <cell r="BZ1158"/>
          <cell r="CA1158"/>
          <cell r="CB1158"/>
          <cell r="CC1158"/>
          <cell r="CD1158"/>
          <cell r="CE1158"/>
          <cell r="CF1158"/>
          <cell r="CG1158"/>
          <cell r="CH1158"/>
          <cell r="CI1158"/>
          <cell r="CJ1158"/>
          <cell r="CK1158"/>
          <cell r="CL1158"/>
          <cell r="CM1158"/>
          <cell r="CN1158"/>
          <cell r="CO1158"/>
          <cell r="CP1158"/>
          <cell r="CQ1158"/>
          <cell r="CR1158"/>
          <cell r="CS1158"/>
          <cell r="CT1158"/>
          <cell r="CU1158"/>
          <cell r="CV1158"/>
          <cell r="CW1158"/>
          <cell r="CX1158"/>
          <cell r="CY1158"/>
          <cell r="CZ1158"/>
          <cell r="DA1158"/>
          <cell r="DB1158"/>
          <cell r="DC1158"/>
          <cell r="DD1158"/>
          <cell r="DE1158"/>
          <cell r="DF1158"/>
          <cell r="DG1158"/>
          <cell r="DH1158"/>
          <cell r="DI1158"/>
          <cell r="DJ1158"/>
          <cell r="DK1158"/>
          <cell r="DL1158"/>
          <cell r="DM1158"/>
          <cell r="DN1158"/>
          <cell r="DO1158"/>
          <cell r="DP1158"/>
          <cell r="DQ1158"/>
          <cell r="DR1158"/>
          <cell r="DS1158"/>
          <cell r="DT1158"/>
          <cell r="DU1158"/>
          <cell r="DV1158"/>
          <cell r="DW1158"/>
          <cell r="DX1158"/>
          <cell r="DY1158"/>
          <cell r="DZ1158"/>
          <cell r="EA1158"/>
          <cell r="EB1158"/>
          <cell r="EC1158"/>
          <cell r="ED1158"/>
          <cell r="EE1158"/>
          <cell r="EF1158"/>
          <cell r="EG1158"/>
          <cell r="EH1158"/>
          <cell r="EI1158"/>
          <cell r="EJ1158"/>
          <cell r="EK1158"/>
          <cell r="EL1158"/>
          <cell r="EM1158"/>
          <cell r="EN1158"/>
          <cell r="EO1158"/>
          <cell r="EP1158"/>
          <cell r="EQ1158"/>
          <cell r="ER1158"/>
          <cell r="ES1158"/>
          <cell r="ET1158"/>
          <cell r="EU1158" t="str">
            <v>$ -</v>
          </cell>
          <cell r="EV1158"/>
          <cell r="EW1158"/>
          <cell r="EX1158"/>
          <cell r="EY1158"/>
          <cell r="EZ1158"/>
          <cell r="FA1158"/>
          <cell r="FB1158">
            <v>0</v>
          </cell>
          <cell r="FC1158" t="str">
            <v>#¡VALOR!</v>
          </cell>
          <cell r="FD1158">
            <v>0</v>
          </cell>
          <cell r="FE1158" t="str">
            <v>$ 0</v>
          </cell>
          <cell r="FF1158" t="str">
            <v>#¡VALOR!</v>
          </cell>
          <cell r="FG1158" t="str">
            <v>#¡VALOR!</v>
          </cell>
          <cell r="FH1158"/>
          <cell r="FI1158"/>
          <cell r="FJ1158" t="str">
            <v>#N/D</v>
          </cell>
          <cell r="FK1158" t="str">
            <v>#N/D</v>
          </cell>
          <cell r="FL1158" t="str">
            <v>$1.158</v>
          </cell>
          <cell r="FM1158" t="str">
            <v>#N/D</v>
          </cell>
          <cell r="FN1158" t="str">
            <v>#N/D</v>
          </cell>
          <cell r="FO1158" t="str">
            <v>#N/D</v>
          </cell>
          <cell r="FP1158" t="str">
            <v>#N/D</v>
          </cell>
          <cell r="FQ1158" t="str">
            <v>#¡REF!</v>
          </cell>
          <cell r="FR1158" t="str">
            <v>#N/D</v>
          </cell>
          <cell r="FS1158"/>
          <cell r="FT1158"/>
          <cell r="FU1158"/>
          <cell r="FV1158">
            <v>0</v>
          </cell>
          <cell r="FW1158" t="str">
            <v>#N/D</v>
          </cell>
          <cell r="FX1158"/>
          <cell r="FY1158"/>
          <cell r="FZ1158"/>
          <cell r="GA1158"/>
          <cell r="GB1158"/>
          <cell r="GC1158"/>
        </row>
        <row r="1159">
          <cell r="A1159"/>
          <cell r="B1159"/>
          <cell r="C1159">
            <v>2025</v>
          </cell>
          <cell r="D1159"/>
          <cell r="E1159"/>
          <cell r="F1159"/>
          <cell r="G1159"/>
          <cell r="H1159"/>
          <cell r="I1159"/>
          <cell r="J1159"/>
          <cell r="K1159"/>
          <cell r="L1159"/>
          <cell r="M1159"/>
          <cell r="N1159"/>
          <cell r="O1159"/>
          <cell r="P1159"/>
          <cell r="Q1159"/>
          <cell r="R1159"/>
          <cell r="S1159"/>
          <cell r="T1159"/>
          <cell r="U1159"/>
          <cell r="V1159"/>
          <cell r="W1159"/>
          <cell r="X1159"/>
          <cell r="Y1159"/>
          <cell r="Z1159"/>
          <cell r="AA1159"/>
          <cell r="AB1159"/>
          <cell r="AC1159"/>
          <cell r="AD1159"/>
          <cell r="AE1159"/>
          <cell r="AF1159"/>
          <cell r="AG1159"/>
          <cell r="AH1159"/>
          <cell r="AI1159"/>
          <cell r="AJ1159"/>
          <cell r="AK1159"/>
          <cell r="AL1159"/>
          <cell r="AM1159" t="str">
            <v>#¡VALOR!</v>
          </cell>
          <cell r="AN1159">
            <v>0</v>
          </cell>
          <cell r="AO1159"/>
          <cell r="AP1159"/>
          <cell r="AQ1159"/>
          <cell r="AR1159"/>
          <cell r="AS1159"/>
          <cell r="AT1159"/>
          <cell r="AU1159"/>
          <cell r="AV1159"/>
          <cell r="AW1159"/>
          <cell r="AX1159"/>
          <cell r="AY1159"/>
          <cell r="AZ1159"/>
          <cell r="BA1159"/>
          <cell r="BB1159"/>
          <cell r="BC1159"/>
          <cell r="BD1159"/>
          <cell r="BE1159"/>
          <cell r="BF1159"/>
          <cell r="BG1159"/>
          <cell r="BH1159"/>
          <cell r="BI1159"/>
          <cell r="BJ1159"/>
          <cell r="BK1159"/>
          <cell r="BL1159"/>
          <cell r="BM1159"/>
          <cell r="BN1159"/>
          <cell r="BO1159"/>
          <cell r="BP1159"/>
          <cell r="BQ1159"/>
          <cell r="BR1159"/>
          <cell r="BS1159"/>
          <cell r="BT1159"/>
          <cell r="BU1159"/>
          <cell r="BV1159"/>
          <cell r="BW1159"/>
          <cell r="BX1159"/>
          <cell r="BY1159"/>
          <cell r="BZ1159"/>
          <cell r="CA1159"/>
          <cell r="CB1159"/>
          <cell r="CC1159"/>
          <cell r="CD1159"/>
          <cell r="CE1159"/>
          <cell r="CF1159"/>
          <cell r="CG1159"/>
          <cell r="CH1159"/>
          <cell r="CI1159"/>
          <cell r="CJ1159"/>
          <cell r="CK1159"/>
          <cell r="CL1159"/>
          <cell r="CM1159"/>
          <cell r="CN1159"/>
          <cell r="CO1159"/>
          <cell r="CP1159"/>
          <cell r="CQ1159"/>
          <cell r="CR1159"/>
          <cell r="CS1159"/>
          <cell r="CT1159"/>
          <cell r="CU1159"/>
          <cell r="CV1159"/>
          <cell r="CW1159"/>
          <cell r="CX1159"/>
          <cell r="CY1159"/>
          <cell r="CZ1159"/>
          <cell r="DA1159"/>
          <cell r="DB1159"/>
          <cell r="DC1159"/>
          <cell r="DD1159"/>
          <cell r="DE1159"/>
          <cell r="DF1159"/>
          <cell r="DG1159"/>
          <cell r="DH1159"/>
          <cell r="DI1159"/>
          <cell r="DJ1159"/>
          <cell r="DK1159"/>
          <cell r="DL1159"/>
          <cell r="DM1159"/>
          <cell r="DN1159"/>
          <cell r="DO1159"/>
          <cell r="DP1159"/>
          <cell r="DQ1159"/>
          <cell r="DR1159"/>
          <cell r="DS1159"/>
          <cell r="DT1159"/>
          <cell r="DU1159"/>
          <cell r="DV1159"/>
          <cell r="DW1159"/>
          <cell r="DX1159"/>
          <cell r="DY1159"/>
          <cell r="DZ1159"/>
          <cell r="EA1159"/>
          <cell r="EB1159"/>
          <cell r="EC1159"/>
          <cell r="ED1159"/>
          <cell r="EE1159"/>
          <cell r="EF1159"/>
          <cell r="EG1159"/>
          <cell r="EH1159"/>
          <cell r="EI1159"/>
          <cell r="EJ1159"/>
          <cell r="EK1159"/>
          <cell r="EL1159"/>
          <cell r="EM1159"/>
          <cell r="EN1159"/>
          <cell r="EO1159"/>
          <cell r="EP1159"/>
          <cell r="EQ1159"/>
          <cell r="ER1159"/>
          <cell r="ES1159"/>
          <cell r="ET1159"/>
          <cell r="EU1159" t="str">
            <v>$ -</v>
          </cell>
          <cell r="EV1159"/>
          <cell r="EW1159"/>
          <cell r="EX1159"/>
          <cell r="EY1159"/>
          <cell r="EZ1159"/>
          <cell r="FA1159"/>
          <cell r="FB1159">
            <v>0</v>
          </cell>
          <cell r="FC1159" t="str">
            <v>#¡VALOR!</v>
          </cell>
          <cell r="FD1159">
            <v>0</v>
          </cell>
          <cell r="FE1159" t="str">
            <v>$ 0</v>
          </cell>
          <cell r="FF1159" t="str">
            <v>#¡VALOR!</v>
          </cell>
          <cell r="FG1159" t="str">
            <v>#¡VALOR!</v>
          </cell>
          <cell r="FH1159"/>
          <cell r="FI1159"/>
          <cell r="FJ1159" t="str">
            <v>#N/D</v>
          </cell>
          <cell r="FK1159" t="str">
            <v>#N/D</v>
          </cell>
          <cell r="FL1159" t="str">
            <v>$1.159</v>
          </cell>
          <cell r="FM1159" t="str">
            <v>#N/D</v>
          </cell>
          <cell r="FN1159" t="str">
            <v>#N/D</v>
          </cell>
          <cell r="FO1159" t="str">
            <v>#N/D</v>
          </cell>
          <cell r="FP1159" t="str">
            <v>#N/D</v>
          </cell>
          <cell r="FQ1159" t="str">
            <v>#¡REF!</v>
          </cell>
          <cell r="FR1159" t="str">
            <v>#N/D</v>
          </cell>
          <cell r="FS1159"/>
          <cell r="FT1159"/>
          <cell r="FU1159"/>
          <cell r="FV1159">
            <v>0</v>
          </cell>
          <cell r="FW1159" t="str">
            <v>#N/D</v>
          </cell>
          <cell r="FX1159"/>
          <cell r="FY1159"/>
          <cell r="FZ1159"/>
          <cell r="GA1159"/>
          <cell r="GB1159"/>
          <cell r="GC1159"/>
        </row>
        <row r="1160">
          <cell r="A1160"/>
          <cell r="B1160"/>
          <cell r="C1160">
            <v>2025</v>
          </cell>
          <cell r="D1160"/>
          <cell r="E1160"/>
          <cell r="F1160"/>
          <cell r="G1160"/>
          <cell r="H1160"/>
          <cell r="I1160"/>
          <cell r="J1160"/>
          <cell r="K1160"/>
          <cell r="L1160"/>
          <cell r="M1160"/>
          <cell r="N1160"/>
          <cell r="O1160"/>
          <cell r="P1160"/>
          <cell r="Q1160"/>
          <cell r="R1160"/>
          <cell r="S1160"/>
          <cell r="T1160"/>
          <cell r="U1160"/>
          <cell r="V1160"/>
          <cell r="W1160"/>
          <cell r="X1160"/>
          <cell r="Y1160"/>
          <cell r="Z1160"/>
          <cell r="AA1160"/>
          <cell r="AB1160"/>
          <cell r="AC1160"/>
          <cell r="AD1160"/>
          <cell r="AE1160"/>
          <cell r="AF1160"/>
          <cell r="AG1160"/>
          <cell r="AH1160"/>
          <cell r="AI1160"/>
          <cell r="AJ1160"/>
          <cell r="AK1160"/>
          <cell r="AL1160"/>
          <cell r="AM1160" t="str">
            <v>#¡VALOR!</v>
          </cell>
          <cell r="AN1160">
            <v>0</v>
          </cell>
          <cell r="AO1160"/>
          <cell r="AP1160"/>
          <cell r="AQ1160"/>
          <cell r="AR1160"/>
          <cell r="AS1160"/>
          <cell r="AT1160"/>
          <cell r="AU1160"/>
          <cell r="AV1160"/>
          <cell r="AW1160"/>
          <cell r="AX1160"/>
          <cell r="AY1160"/>
          <cell r="AZ1160"/>
          <cell r="BA1160"/>
          <cell r="BB1160"/>
          <cell r="BC1160"/>
          <cell r="BD1160"/>
          <cell r="BE1160"/>
          <cell r="BF1160"/>
          <cell r="BG1160"/>
          <cell r="BH1160"/>
          <cell r="BI1160"/>
          <cell r="BJ1160"/>
          <cell r="BK1160"/>
          <cell r="BL1160"/>
          <cell r="BM1160"/>
          <cell r="BN1160"/>
          <cell r="BO1160"/>
          <cell r="BP1160"/>
          <cell r="BQ1160"/>
          <cell r="BR1160"/>
          <cell r="BS1160"/>
          <cell r="BT1160"/>
          <cell r="BU1160"/>
          <cell r="BV1160"/>
          <cell r="BW1160"/>
          <cell r="BX1160"/>
          <cell r="BY1160"/>
          <cell r="BZ1160"/>
          <cell r="CA1160"/>
          <cell r="CB1160"/>
          <cell r="CC1160"/>
          <cell r="CD1160"/>
          <cell r="CE1160"/>
          <cell r="CF1160"/>
          <cell r="CG1160"/>
          <cell r="CH1160"/>
          <cell r="CI1160"/>
          <cell r="CJ1160"/>
          <cell r="CK1160"/>
          <cell r="CL1160"/>
          <cell r="CM1160"/>
          <cell r="CN1160"/>
          <cell r="CO1160"/>
          <cell r="CP1160"/>
          <cell r="CQ1160"/>
          <cell r="CR1160"/>
          <cell r="CS1160"/>
          <cell r="CT1160"/>
          <cell r="CU1160"/>
          <cell r="CV1160"/>
          <cell r="CW1160"/>
          <cell r="CX1160"/>
          <cell r="CY1160"/>
          <cell r="CZ1160"/>
          <cell r="DA1160"/>
          <cell r="DB1160"/>
          <cell r="DC1160"/>
          <cell r="DD1160"/>
          <cell r="DE1160"/>
          <cell r="DF1160"/>
          <cell r="DG1160"/>
          <cell r="DH1160"/>
          <cell r="DI1160"/>
          <cell r="DJ1160"/>
          <cell r="DK1160"/>
          <cell r="DL1160"/>
          <cell r="DM1160"/>
          <cell r="DN1160"/>
          <cell r="DO1160"/>
          <cell r="DP1160"/>
          <cell r="DQ1160"/>
          <cell r="DR1160"/>
          <cell r="DS1160"/>
          <cell r="DT1160"/>
          <cell r="DU1160"/>
          <cell r="DV1160"/>
          <cell r="DW1160"/>
          <cell r="DX1160"/>
          <cell r="DY1160"/>
          <cell r="DZ1160"/>
          <cell r="EA1160"/>
          <cell r="EB1160"/>
          <cell r="EC1160"/>
          <cell r="ED1160"/>
          <cell r="EE1160"/>
          <cell r="EF1160"/>
          <cell r="EG1160"/>
          <cell r="EH1160"/>
          <cell r="EI1160"/>
          <cell r="EJ1160"/>
          <cell r="EK1160"/>
          <cell r="EL1160"/>
          <cell r="EM1160"/>
          <cell r="EN1160"/>
          <cell r="EO1160"/>
          <cell r="EP1160"/>
          <cell r="EQ1160"/>
          <cell r="ER1160"/>
          <cell r="ES1160"/>
          <cell r="ET1160"/>
          <cell r="EU1160" t="str">
            <v>$ -</v>
          </cell>
          <cell r="EV1160"/>
          <cell r="EW1160"/>
          <cell r="EX1160"/>
          <cell r="EY1160"/>
          <cell r="EZ1160"/>
          <cell r="FA1160"/>
          <cell r="FB1160">
            <v>0</v>
          </cell>
          <cell r="FC1160" t="str">
            <v>#¡VALOR!</v>
          </cell>
          <cell r="FD1160">
            <v>0</v>
          </cell>
          <cell r="FE1160" t="str">
            <v>$ 0</v>
          </cell>
          <cell r="FF1160" t="str">
            <v>#¡VALOR!</v>
          </cell>
          <cell r="FG1160" t="str">
            <v>#¡VALOR!</v>
          </cell>
          <cell r="FH1160"/>
          <cell r="FI1160"/>
          <cell r="FJ1160" t="str">
            <v>#N/D</v>
          </cell>
          <cell r="FK1160" t="str">
            <v>#N/D</v>
          </cell>
          <cell r="FL1160" t="str">
            <v>$1.160</v>
          </cell>
          <cell r="FM1160" t="str">
            <v>#N/D</v>
          </cell>
          <cell r="FN1160" t="str">
            <v>#N/D</v>
          </cell>
          <cell r="FO1160" t="str">
            <v>#N/D</v>
          </cell>
          <cell r="FP1160" t="str">
            <v>#N/D</v>
          </cell>
          <cell r="FQ1160" t="str">
            <v>#¡REF!</v>
          </cell>
          <cell r="FR1160" t="str">
            <v>#N/D</v>
          </cell>
          <cell r="FS1160"/>
          <cell r="FT1160"/>
          <cell r="FU1160"/>
          <cell r="FV1160">
            <v>0</v>
          </cell>
          <cell r="FW1160" t="str">
            <v>#N/D</v>
          </cell>
          <cell r="FX1160"/>
          <cell r="FY1160"/>
          <cell r="FZ1160"/>
          <cell r="GA1160"/>
          <cell r="GB1160"/>
          <cell r="GC1160"/>
        </row>
        <row r="1161">
          <cell r="A1161"/>
          <cell r="B1161"/>
          <cell r="C1161">
            <v>2025</v>
          </cell>
          <cell r="D1161"/>
          <cell r="E1161"/>
          <cell r="F1161"/>
          <cell r="G1161"/>
          <cell r="H1161"/>
          <cell r="I1161"/>
          <cell r="J1161"/>
          <cell r="K1161"/>
          <cell r="L1161"/>
          <cell r="M1161"/>
          <cell r="N1161"/>
          <cell r="O1161"/>
          <cell r="P1161"/>
          <cell r="Q1161"/>
          <cell r="R1161"/>
          <cell r="S1161"/>
          <cell r="T1161"/>
          <cell r="U1161"/>
          <cell r="V1161"/>
          <cell r="W1161"/>
          <cell r="X1161"/>
          <cell r="Y1161"/>
          <cell r="Z1161"/>
          <cell r="AA1161"/>
          <cell r="AB1161"/>
          <cell r="AC1161"/>
          <cell r="AD1161"/>
          <cell r="AE1161"/>
          <cell r="AF1161"/>
          <cell r="AG1161"/>
          <cell r="AH1161"/>
          <cell r="AI1161"/>
          <cell r="AJ1161"/>
          <cell r="AK1161"/>
          <cell r="AL1161"/>
          <cell r="AM1161" t="str">
            <v>#¡VALOR!</v>
          </cell>
          <cell r="AN1161">
            <v>0</v>
          </cell>
          <cell r="AO1161"/>
          <cell r="AP1161"/>
          <cell r="AQ1161"/>
          <cell r="AR1161"/>
          <cell r="AS1161"/>
          <cell r="AT1161"/>
          <cell r="AU1161"/>
          <cell r="AV1161"/>
          <cell r="AW1161"/>
          <cell r="AX1161"/>
          <cell r="AY1161"/>
          <cell r="AZ1161"/>
          <cell r="BA1161"/>
          <cell r="BB1161"/>
          <cell r="BC1161"/>
          <cell r="BD1161"/>
          <cell r="BE1161"/>
          <cell r="BF1161"/>
          <cell r="BG1161"/>
          <cell r="BH1161"/>
          <cell r="BI1161"/>
          <cell r="BJ1161"/>
          <cell r="BK1161"/>
          <cell r="BL1161"/>
          <cell r="BM1161"/>
          <cell r="BN1161"/>
          <cell r="BO1161"/>
          <cell r="BP1161"/>
          <cell r="BQ1161"/>
          <cell r="BR1161"/>
          <cell r="BS1161"/>
          <cell r="BT1161"/>
          <cell r="BU1161"/>
          <cell r="BV1161"/>
          <cell r="BW1161"/>
          <cell r="BX1161"/>
          <cell r="BY1161"/>
          <cell r="BZ1161"/>
          <cell r="CA1161"/>
          <cell r="CB1161"/>
          <cell r="CC1161"/>
          <cell r="CD1161"/>
          <cell r="CE1161"/>
          <cell r="CF1161"/>
          <cell r="CG1161"/>
          <cell r="CH1161"/>
          <cell r="CI1161"/>
          <cell r="CJ1161"/>
          <cell r="CK1161"/>
          <cell r="CL1161"/>
          <cell r="CM1161"/>
          <cell r="CN1161"/>
          <cell r="CO1161"/>
          <cell r="CP1161"/>
          <cell r="CQ1161"/>
          <cell r="CR1161"/>
          <cell r="CS1161"/>
          <cell r="CT1161"/>
          <cell r="CU1161"/>
          <cell r="CV1161"/>
          <cell r="CW1161"/>
          <cell r="CX1161"/>
          <cell r="CY1161"/>
          <cell r="CZ1161"/>
          <cell r="DA1161"/>
          <cell r="DB1161"/>
          <cell r="DC1161"/>
          <cell r="DD1161"/>
          <cell r="DE1161"/>
          <cell r="DF1161"/>
          <cell r="DG1161"/>
          <cell r="DH1161"/>
          <cell r="DI1161"/>
          <cell r="DJ1161"/>
          <cell r="DK1161"/>
          <cell r="DL1161"/>
          <cell r="DM1161"/>
          <cell r="DN1161"/>
          <cell r="DO1161"/>
          <cell r="DP1161"/>
          <cell r="DQ1161"/>
          <cell r="DR1161"/>
          <cell r="DS1161"/>
          <cell r="DT1161"/>
          <cell r="DU1161"/>
          <cell r="DV1161"/>
          <cell r="DW1161"/>
          <cell r="DX1161"/>
          <cell r="DY1161"/>
          <cell r="DZ1161"/>
          <cell r="EA1161"/>
          <cell r="EB1161"/>
          <cell r="EC1161"/>
          <cell r="ED1161"/>
          <cell r="EE1161"/>
          <cell r="EF1161"/>
          <cell r="EG1161"/>
          <cell r="EH1161"/>
          <cell r="EI1161"/>
          <cell r="EJ1161"/>
          <cell r="EK1161"/>
          <cell r="EL1161"/>
          <cell r="EM1161"/>
          <cell r="EN1161"/>
          <cell r="EO1161"/>
          <cell r="EP1161"/>
          <cell r="EQ1161"/>
          <cell r="ER1161"/>
          <cell r="ES1161"/>
          <cell r="ET1161"/>
          <cell r="EU1161" t="str">
            <v>$ -</v>
          </cell>
          <cell r="EV1161"/>
          <cell r="EW1161"/>
          <cell r="EX1161"/>
          <cell r="EY1161"/>
          <cell r="EZ1161"/>
          <cell r="FA1161"/>
          <cell r="FB1161">
            <v>0</v>
          </cell>
          <cell r="FC1161" t="str">
            <v>#¡VALOR!</v>
          </cell>
          <cell r="FD1161">
            <v>0</v>
          </cell>
          <cell r="FE1161" t="str">
            <v>$ 0</v>
          </cell>
          <cell r="FF1161" t="str">
            <v>#¡VALOR!</v>
          </cell>
          <cell r="FG1161" t="str">
            <v>#¡VALOR!</v>
          </cell>
          <cell r="FH1161"/>
          <cell r="FI1161"/>
          <cell r="FJ1161" t="str">
            <v>#N/D</v>
          </cell>
          <cell r="FK1161" t="str">
            <v>#N/D</v>
          </cell>
          <cell r="FL1161" t="str">
            <v>$1.161</v>
          </cell>
          <cell r="FM1161" t="str">
            <v>#N/D</v>
          </cell>
          <cell r="FN1161" t="str">
            <v>#N/D</v>
          </cell>
          <cell r="FO1161" t="str">
            <v>#N/D</v>
          </cell>
          <cell r="FP1161" t="str">
            <v>#N/D</v>
          </cell>
          <cell r="FQ1161" t="str">
            <v>#¡REF!</v>
          </cell>
          <cell r="FR1161" t="str">
            <v>#N/D</v>
          </cell>
          <cell r="FS1161"/>
          <cell r="FT1161"/>
          <cell r="FU1161"/>
          <cell r="FV1161">
            <v>0</v>
          </cell>
          <cell r="FW1161" t="str">
            <v>#N/D</v>
          </cell>
          <cell r="FX1161"/>
          <cell r="FY1161"/>
          <cell r="FZ1161"/>
          <cell r="GA1161"/>
          <cell r="GB1161"/>
          <cell r="GC1161"/>
        </row>
        <row r="1162">
          <cell r="A1162"/>
          <cell r="B1162"/>
          <cell r="C1162">
            <v>2025</v>
          </cell>
          <cell r="D1162"/>
          <cell r="E1162"/>
          <cell r="F1162"/>
          <cell r="G1162"/>
          <cell r="H1162"/>
          <cell r="I1162"/>
          <cell r="J1162"/>
          <cell r="K1162"/>
          <cell r="L1162"/>
          <cell r="M1162"/>
          <cell r="N1162"/>
          <cell r="O1162"/>
          <cell r="P1162"/>
          <cell r="Q1162"/>
          <cell r="R1162"/>
          <cell r="S1162"/>
          <cell r="T1162"/>
          <cell r="U1162"/>
          <cell r="V1162"/>
          <cell r="W1162"/>
          <cell r="X1162"/>
          <cell r="Y1162"/>
          <cell r="Z1162"/>
          <cell r="AA1162"/>
          <cell r="AB1162"/>
          <cell r="AC1162"/>
          <cell r="AD1162"/>
          <cell r="AE1162"/>
          <cell r="AF1162"/>
          <cell r="AG1162"/>
          <cell r="AH1162"/>
          <cell r="AI1162"/>
          <cell r="AJ1162"/>
          <cell r="AK1162"/>
          <cell r="AL1162"/>
          <cell r="AM1162" t="str">
            <v>#¡VALOR!</v>
          </cell>
          <cell r="AN1162">
            <v>0</v>
          </cell>
          <cell r="AO1162"/>
          <cell r="AP1162"/>
          <cell r="AQ1162"/>
          <cell r="AR1162"/>
          <cell r="AS1162"/>
          <cell r="AT1162"/>
          <cell r="AU1162"/>
          <cell r="AV1162"/>
          <cell r="AW1162"/>
          <cell r="AX1162"/>
          <cell r="AY1162"/>
          <cell r="AZ1162"/>
          <cell r="BA1162"/>
          <cell r="BB1162"/>
          <cell r="BC1162"/>
          <cell r="BD1162"/>
          <cell r="BE1162"/>
          <cell r="BF1162"/>
          <cell r="BG1162"/>
          <cell r="BH1162"/>
          <cell r="BI1162"/>
          <cell r="BJ1162"/>
          <cell r="BK1162"/>
          <cell r="BL1162"/>
          <cell r="BM1162"/>
          <cell r="BN1162"/>
          <cell r="BO1162"/>
          <cell r="BP1162"/>
          <cell r="BQ1162"/>
          <cell r="BR1162"/>
          <cell r="BS1162"/>
          <cell r="BT1162"/>
          <cell r="BU1162"/>
          <cell r="BV1162"/>
          <cell r="BW1162"/>
          <cell r="BX1162"/>
          <cell r="BY1162"/>
          <cell r="BZ1162"/>
          <cell r="CA1162"/>
          <cell r="CB1162"/>
          <cell r="CC1162"/>
          <cell r="CD1162"/>
          <cell r="CE1162"/>
          <cell r="CF1162"/>
          <cell r="CG1162"/>
          <cell r="CH1162"/>
          <cell r="CI1162"/>
          <cell r="CJ1162"/>
          <cell r="CK1162"/>
          <cell r="CL1162"/>
          <cell r="CM1162"/>
          <cell r="CN1162"/>
          <cell r="CO1162"/>
          <cell r="CP1162"/>
          <cell r="CQ1162"/>
          <cell r="CR1162"/>
          <cell r="CS1162"/>
          <cell r="CT1162"/>
          <cell r="CU1162"/>
          <cell r="CV1162"/>
          <cell r="CW1162"/>
          <cell r="CX1162"/>
          <cell r="CY1162"/>
          <cell r="CZ1162"/>
          <cell r="DA1162"/>
          <cell r="DB1162"/>
          <cell r="DC1162"/>
          <cell r="DD1162"/>
          <cell r="DE1162"/>
          <cell r="DF1162"/>
          <cell r="DG1162"/>
          <cell r="DH1162"/>
          <cell r="DI1162"/>
          <cell r="DJ1162"/>
          <cell r="DK1162"/>
          <cell r="DL1162"/>
          <cell r="DM1162"/>
          <cell r="DN1162"/>
          <cell r="DO1162"/>
          <cell r="DP1162"/>
          <cell r="DQ1162"/>
          <cell r="DR1162"/>
          <cell r="DS1162"/>
          <cell r="DT1162"/>
          <cell r="DU1162"/>
          <cell r="DV1162"/>
          <cell r="DW1162"/>
          <cell r="DX1162"/>
          <cell r="DY1162"/>
          <cell r="DZ1162"/>
          <cell r="EA1162"/>
          <cell r="EB1162"/>
          <cell r="EC1162"/>
          <cell r="ED1162"/>
          <cell r="EE1162"/>
          <cell r="EF1162"/>
          <cell r="EG1162"/>
          <cell r="EH1162"/>
          <cell r="EI1162"/>
          <cell r="EJ1162"/>
          <cell r="EK1162"/>
          <cell r="EL1162"/>
          <cell r="EM1162"/>
          <cell r="EN1162"/>
          <cell r="EO1162"/>
          <cell r="EP1162"/>
          <cell r="EQ1162"/>
          <cell r="ER1162"/>
          <cell r="ES1162"/>
          <cell r="ET1162"/>
          <cell r="EU1162" t="str">
            <v>$ -</v>
          </cell>
          <cell r="EV1162"/>
          <cell r="EW1162"/>
          <cell r="EX1162"/>
          <cell r="EY1162"/>
          <cell r="EZ1162"/>
          <cell r="FA1162"/>
          <cell r="FB1162">
            <v>0</v>
          </cell>
          <cell r="FC1162" t="str">
            <v>#¡VALOR!</v>
          </cell>
          <cell r="FD1162">
            <v>0</v>
          </cell>
          <cell r="FE1162" t="str">
            <v>$ 0</v>
          </cell>
          <cell r="FF1162" t="str">
            <v>#¡VALOR!</v>
          </cell>
          <cell r="FG1162" t="str">
            <v>#¡VALOR!</v>
          </cell>
          <cell r="FH1162"/>
          <cell r="FI1162"/>
          <cell r="FJ1162" t="str">
            <v>#N/D</v>
          </cell>
          <cell r="FK1162" t="str">
            <v>#N/D</v>
          </cell>
          <cell r="FL1162" t="str">
            <v>$1.162</v>
          </cell>
          <cell r="FM1162" t="str">
            <v>#N/D</v>
          </cell>
          <cell r="FN1162" t="str">
            <v>#N/D</v>
          </cell>
          <cell r="FO1162" t="str">
            <v>#N/D</v>
          </cell>
          <cell r="FP1162" t="str">
            <v>#N/D</v>
          </cell>
          <cell r="FQ1162" t="str">
            <v>#¡REF!</v>
          </cell>
          <cell r="FR1162" t="str">
            <v>#N/D</v>
          </cell>
          <cell r="FS1162"/>
          <cell r="FT1162"/>
          <cell r="FU1162"/>
          <cell r="FV1162">
            <v>0</v>
          </cell>
          <cell r="FW1162" t="str">
            <v>#N/D</v>
          </cell>
          <cell r="FX1162"/>
          <cell r="FY1162"/>
          <cell r="FZ1162"/>
          <cell r="GA1162"/>
          <cell r="GB1162"/>
          <cell r="GC1162"/>
        </row>
        <row r="1163">
          <cell r="A1163"/>
          <cell r="B1163"/>
          <cell r="C1163">
            <v>2025</v>
          </cell>
          <cell r="D1163"/>
          <cell r="E1163"/>
          <cell r="F1163"/>
          <cell r="G1163"/>
          <cell r="H1163"/>
          <cell r="I1163"/>
          <cell r="J1163"/>
          <cell r="K1163"/>
          <cell r="L1163"/>
          <cell r="M1163"/>
          <cell r="N1163"/>
          <cell r="O1163"/>
          <cell r="P1163"/>
          <cell r="Q1163"/>
          <cell r="R1163"/>
          <cell r="S1163"/>
          <cell r="T1163"/>
          <cell r="U1163"/>
          <cell r="V1163"/>
          <cell r="W1163"/>
          <cell r="X1163"/>
          <cell r="Y1163"/>
          <cell r="Z1163"/>
          <cell r="AA1163"/>
          <cell r="AB1163"/>
          <cell r="AC1163"/>
          <cell r="AD1163"/>
          <cell r="AE1163"/>
          <cell r="AF1163"/>
          <cell r="AG1163"/>
          <cell r="AH1163"/>
          <cell r="AI1163"/>
          <cell r="AJ1163"/>
          <cell r="AK1163"/>
          <cell r="AL1163"/>
          <cell r="AM1163" t="str">
            <v>#¡VALOR!</v>
          </cell>
          <cell r="AN1163">
            <v>0</v>
          </cell>
          <cell r="AO1163"/>
          <cell r="AP1163"/>
          <cell r="AQ1163"/>
          <cell r="AR1163"/>
          <cell r="AS1163"/>
          <cell r="AT1163"/>
          <cell r="AU1163"/>
          <cell r="AV1163"/>
          <cell r="AW1163"/>
          <cell r="AX1163"/>
          <cell r="AY1163"/>
          <cell r="AZ1163"/>
          <cell r="BA1163"/>
          <cell r="BB1163"/>
          <cell r="BC1163"/>
          <cell r="BD1163"/>
          <cell r="BE1163"/>
          <cell r="BF1163"/>
          <cell r="BG1163"/>
          <cell r="BH1163"/>
          <cell r="BI1163"/>
          <cell r="BJ1163"/>
          <cell r="BK1163"/>
          <cell r="BL1163"/>
          <cell r="BM1163"/>
          <cell r="BN1163"/>
          <cell r="BO1163"/>
          <cell r="BP1163"/>
          <cell r="BQ1163"/>
          <cell r="BR1163"/>
          <cell r="BS1163"/>
          <cell r="BT1163"/>
          <cell r="BU1163"/>
          <cell r="BV1163"/>
          <cell r="BW1163"/>
          <cell r="BX1163"/>
          <cell r="BY1163"/>
          <cell r="BZ1163"/>
          <cell r="CA1163"/>
          <cell r="CB1163"/>
          <cell r="CC1163"/>
          <cell r="CD1163"/>
          <cell r="CE1163"/>
          <cell r="CF1163"/>
          <cell r="CG1163"/>
          <cell r="CH1163"/>
          <cell r="CI1163"/>
          <cell r="CJ1163"/>
          <cell r="CK1163"/>
          <cell r="CL1163"/>
          <cell r="CM1163"/>
          <cell r="CN1163"/>
          <cell r="CO1163"/>
          <cell r="CP1163"/>
          <cell r="CQ1163"/>
          <cell r="CR1163"/>
          <cell r="CS1163"/>
          <cell r="CT1163"/>
          <cell r="CU1163"/>
          <cell r="CV1163"/>
          <cell r="CW1163"/>
          <cell r="CX1163"/>
          <cell r="CY1163"/>
          <cell r="CZ1163"/>
          <cell r="DA1163"/>
          <cell r="DB1163"/>
          <cell r="DC1163"/>
          <cell r="DD1163"/>
          <cell r="DE1163"/>
          <cell r="DF1163"/>
          <cell r="DG1163"/>
          <cell r="DH1163"/>
          <cell r="DI1163"/>
          <cell r="DJ1163"/>
          <cell r="DK1163"/>
          <cell r="DL1163"/>
          <cell r="DM1163"/>
          <cell r="DN1163"/>
          <cell r="DO1163"/>
          <cell r="DP1163"/>
          <cell r="DQ1163"/>
          <cell r="DR1163"/>
          <cell r="DS1163"/>
          <cell r="DT1163"/>
          <cell r="DU1163"/>
          <cell r="DV1163"/>
          <cell r="DW1163"/>
          <cell r="DX1163"/>
          <cell r="DY1163"/>
          <cell r="DZ1163"/>
          <cell r="EA1163"/>
          <cell r="EB1163"/>
          <cell r="EC1163"/>
          <cell r="ED1163"/>
          <cell r="EE1163"/>
          <cell r="EF1163"/>
          <cell r="EG1163"/>
          <cell r="EH1163"/>
          <cell r="EI1163"/>
          <cell r="EJ1163"/>
          <cell r="EK1163"/>
          <cell r="EL1163"/>
          <cell r="EM1163"/>
          <cell r="EN1163"/>
          <cell r="EO1163"/>
          <cell r="EP1163"/>
          <cell r="EQ1163"/>
          <cell r="ER1163"/>
          <cell r="ES1163"/>
          <cell r="ET1163"/>
          <cell r="EU1163" t="str">
            <v>$ -</v>
          </cell>
          <cell r="EV1163"/>
          <cell r="EW1163"/>
          <cell r="EX1163"/>
          <cell r="EY1163"/>
          <cell r="EZ1163"/>
          <cell r="FA1163"/>
          <cell r="FB1163">
            <v>0</v>
          </cell>
          <cell r="FC1163" t="str">
            <v>#¡VALOR!</v>
          </cell>
          <cell r="FD1163">
            <v>0</v>
          </cell>
          <cell r="FE1163" t="str">
            <v>$ 0</v>
          </cell>
          <cell r="FF1163" t="str">
            <v>#¡VALOR!</v>
          </cell>
          <cell r="FG1163" t="str">
            <v>#¡VALOR!</v>
          </cell>
          <cell r="FH1163"/>
          <cell r="FI1163"/>
          <cell r="FJ1163" t="str">
            <v>#N/D</v>
          </cell>
          <cell r="FK1163" t="str">
            <v>#N/D</v>
          </cell>
          <cell r="FL1163" t="str">
            <v>$1.163</v>
          </cell>
          <cell r="FM1163" t="str">
            <v>#N/D</v>
          </cell>
          <cell r="FN1163" t="str">
            <v>#N/D</v>
          </cell>
          <cell r="FO1163" t="str">
            <v>#N/D</v>
          </cell>
          <cell r="FP1163" t="str">
            <v>#N/D</v>
          </cell>
          <cell r="FQ1163" t="str">
            <v>#¡REF!</v>
          </cell>
          <cell r="FR1163" t="str">
            <v>#N/D</v>
          </cell>
          <cell r="FS1163"/>
          <cell r="FT1163"/>
          <cell r="FU1163"/>
          <cell r="FV1163">
            <v>0</v>
          </cell>
          <cell r="FW1163" t="str">
            <v>#N/D</v>
          </cell>
          <cell r="FX1163"/>
          <cell r="FY1163"/>
          <cell r="FZ1163"/>
          <cell r="GA1163"/>
          <cell r="GB1163"/>
          <cell r="GC1163"/>
        </row>
        <row r="1164">
          <cell r="A1164"/>
          <cell r="B1164"/>
          <cell r="C1164">
            <v>2025</v>
          </cell>
          <cell r="D1164"/>
          <cell r="E1164"/>
          <cell r="F1164"/>
          <cell r="G1164"/>
          <cell r="H1164"/>
          <cell r="I1164"/>
          <cell r="J1164"/>
          <cell r="K1164"/>
          <cell r="L1164"/>
          <cell r="M1164"/>
          <cell r="N1164"/>
          <cell r="O1164"/>
          <cell r="P1164"/>
          <cell r="Q1164"/>
          <cell r="R1164"/>
          <cell r="S1164"/>
          <cell r="T1164"/>
          <cell r="U1164"/>
          <cell r="V1164"/>
          <cell r="W1164"/>
          <cell r="X1164"/>
          <cell r="Y1164"/>
          <cell r="Z1164"/>
          <cell r="AA1164"/>
          <cell r="AB1164"/>
          <cell r="AC1164"/>
          <cell r="AD1164"/>
          <cell r="AE1164"/>
          <cell r="AF1164"/>
          <cell r="AG1164"/>
          <cell r="AH1164"/>
          <cell r="AI1164"/>
          <cell r="AJ1164"/>
          <cell r="AK1164"/>
          <cell r="AL1164"/>
          <cell r="AM1164" t="str">
            <v>#¡VALOR!</v>
          </cell>
          <cell r="AN1164">
            <v>0</v>
          </cell>
          <cell r="AO1164"/>
          <cell r="AP1164"/>
          <cell r="AQ1164"/>
          <cell r="AR1164"/>
          <cell r="AS1164"/>
          <cell r="AT1164"/>
          <cell r="AU1164"/>
          <cell r="AV1164"/>
          <cell r="AW1164"/>
          <cell r="AX1164"/>
          <cell r="AY1164"/>
          <cell r="AZ1164"/>
          <cell r="BA1164"/>
          <cell r="BB1164"/>
          <cell r="BC1164"/>
          <cell r="BD1164"/>
          <cell r="BE1164"/>
          <cell r="BF1164"/>
          <cell r="BG1164"/>
          <cell r="BH1164"/>
          <cell r="BI1164"/>
          <cell r="BJ1164"/>
          <cell r="BK1164"/>
          <cell r="BL1164"/>
          <cell r="BM1164"/>
          <cell r="BN1164"/>
          <cell r="BO1164"/>
          <cell r="BP1164"/>
          <cell r="BQ1164"/>
          <cell r="BR1164"/>
          <cell r="BS1164"/>
          <cell r="BT1164"/>
          <cell r="BU1164"/>
          <cell r="BV1164"/>
          <cell r="BW1164"/>
          <cell r="BX1164"/>
          <cell r="BY1164"/>
          <cell r="BZ1164"/>
          <cell r="CA1164"/>
          <cell r="CB1164"/>
          <cell r="CC1164"/>
          <cell r="CD1164"/>
          <cell r="CE1164"/>
          <cell r="CF1164"/>
          <cell r="CG1164"/>
          <cell r="CH1164"/>
          <cell r="CI1164"/>
          <cell r="CJ1164"/>
          <cell r="CK1164"/>
          <cell r="CL1164"/>
          <cell r="CM1164"/>
          <cell r="CN1164"/>
          <cell r="CO1164"/>
          <cell r="CP1164"/>
          <cell r="CQ1164"/>
          <cell r="CR1164"/>
          <cell r="CS1164"/>
          <cell r="CT1164"/>
          <cell r="CU1164"/>
          <cell r="CV1164"/>
          <cell r="CW1164"/>
          <cell r="CX1164"/>
          <cell r="CY1164"/>
          <cell r="CZ1164"/>
          <cell r="DA1164"/>
          <cell r="DB1164"/>
          <cell r="DC1164"/>
          <cell r="DD1164"/>
          <cell r="DE1164"/>
          <cell r="DF1164"/>
          <cell r="DG1164"/>
          <cell r="DH1164"/>
          <cell r="DI1164"/>
          <cell r="DJ1164"/>
          <cell r="DK1164"/>
          <cell r="DL1164"/>
          <cell r="DM1164"/>
          <cell r="DN1164"/>
          <cell r="DO1164"/>
          <cell r="DP1164"/>
          <cell r="DQ1164"/>
          <cell r="DR1164"/>
          <cell r="DS1164"/>
          <cell r="DT1164"/>
          <cell r="DU1164"/>
          <cell r="DV1164"/>
          <cell r="DW1164"/>
          <cell r="DX1164"/>
          <cell r="DY1164"/>
          <cell r="DZ1164"/>
          <cell r="EA1164"/>
          <cell r="EB1164"/>
          <cell r="EC1164"/>
          <cell r="ED1164"/>
          <cell r="EE1164"/>
          <cell r="EF1164"/>
          <cell r="EG1164"/>
          <cell r="EH1164"/>
          <cell r="EI1164"/>
          <cell r="EJ1164"/>
          <cell r="EK1164"/>
          <cell r="EL1164"/>
          <cell r="EM1164"/>
          <cell r="EN1164"/>
          <cell r="EO1164"/>
          <cell r="EP1164"/>
          <cell r="EQ1164"/>
          <cell r="ER1164"/>
          <cell r="ES1164"/>
          <cell r="ET1164"/>
          <cell r="EU1164" t="str">
            <v>$ -</v>
          </cell>
          <cell r="EV1164"/>
          <cell r="EW1164"/>
          <cell r="EX1164"/>
          <cell r="EY1164"/>
          <cell r="EZ1164"/>
          <cell r="FA1164"/>
          <cell r="FB1164">
            <v>0</v>
          </cell>
          <cell r="FC1164" t="str">
            <v>#¡VALOR!</v>
          </cell>
          <cell r="FD1164">
            <v>0</v>
          </cell>
          <cell r="FE1164" t="str">
            <v>$ 0</v>
          </cell>
          <cell r="FF1164" t="str">
            <v>#¡VALOR!</v>
          </cell>
          <cell r="FG1164" t="str">
            <v>#¡VALOR!</v>
          </cell>
          <cell r="FH1164"/>
          <cell r="FI1164"/>
          <cell r="FJ1164" t="str">
            <v>#N/D</v>
          </cell>
          <cell r="FK1164" t="str">
            <v>#N/D</v>
          </cell>
          <cell r="FL1164" t="str">
            <v>$1.164</v>
          </cell>
          <cell r="FM1164" t="str">
            <v>#N/D</v>
          </cell>
          <cell r="FN1164" t="str">
            <v>#N/D</v>
          </cell>
          <cell r="FO1164" t="str">
            <v>#N/D</v>
          </cell>
          <cell r="FP1164" t="str">
            <v>#N/D</v>
          </cell>
          <cell r="FQ1164" t="str">
            <v>#¡REF!</v>
          </cell>
          <cell r="FR1164" t="str">
            <v>#N/D</v>
          </cell>
          <cell r="FS1164"/>
          <cell r="FT1164"/>
          <cell r="FU1164"/>
          <cell r="FV1164">
            <v>0</v>
          </cell>
          <cell r="FW1164" t="str">
            <v>#N/D</v>
          </cell>
          <cell r="FX1164"/>
          <cell r="FY1164"/>
          <cell r="FZ1164"/>
          <cell r="GA1164"/>
          <cell r="GB1164"/>
          <cell r="GC1164"/>
        </row>
        <row r="1165">
          <cell r="A1165"/>
          <cell r="B1165"/>
          <cell r="C1165">
            <v>2025</v>
          </cell>
          <cell r="D1165"/>
          <cell r="E1165"/>
          <cell r="F1165"/>
          <cell r="G1165"/>
          <cell r="H1165"/>
          <cell r="I1165"/>
          <cell r="J1165"/>
          <cell r="K1165"/>
          <cell r="L1165"/>
          <cell r="M1165"/>
          <cell r="N1165"/>
          <cell r="O1165"/>
          <cell r="P1165"/>
          <cell r="Q1165"/>
          <cell r="R1165"/>
          <cell r="S1165"/>
          <cell r="T1165"/>
          <cell r="U1165"/>
          <cell r="V1165"/>
          <cell r="W1165"/>
          <cell r="X1165"/>
          <cell r="Y1165"/>
          <cell r="Z1165"/>
          <cell r="AA1165"/>
          <cell r="AB1165"/>
          <cell r="AC1165"/>
          <cell r="AD1165"/>
          <cell r="AE1165"/>
          <cell r="AF1165"/>
          <cell r="AG1165"/>
          <cell r="AH1165"/>
          <cell r="AI1165"/>
          <cell r="AJ1165"/>
          <cell r="AK1165"/>
          <cell r="AL1165"/>
          <cell r="AM1165" t="str">
            <v>#¡VALOR!</v>
          </cell>
          <cell r="AN1165">
            <v>0</v>
          </cell>
          <cell r="AO1165"/>
          <cell r="AP1165"/>
          <cell r="AQ1165"/>
          <cell r="AR1165"/>
          <cell r="AS1165"/>
          <cell r="AT1165"/>
          <cell r="AU1165"/>
          <cell r="AV1165"/>
          <cell r="AW1165"/>
          <cell r="AX1165"/>
          <cell r="AY1165"/>
          <cell r="AZ1165"/>
          <cell r="BA1165"/>
          <cell r="BB1165"/>
          <cell r="BC1165"/>
          <cell r="BD1165"/>
          <cell r="BE1165"/>
          <cell r="BF1165"/>
          <cell r="BG1165"/>
          <cell r="BH1165"/>
          <cell r="BI1165"/>
          <cell r="BJ1165"/>
          <cell r="BK1165"/>
          <cell r="BL1165"/>
          <cell r="BM1165"/>
          <cell r="BN1165"/>
          <cell r="BO1165"/>
          <cell r="BP1165"/>
          <cell r="BQ1165"/>
          <cell r="BR1165"/>
          <cell r="BS1165"/>
          <cell r="BT1165"/>
          <cell r="BU1165"/>
          <cell r="BV1165"/>
          <cell r="BW1165"/>
          <cell r="BX1165"/>
          <cell r="BY1165"/>
          <cell r="BZ1165"/>
          <cell r="CA1165"/>
          <cell r="CB1165"/>
          <cell r="CC1165"/>
          <cell r="CD1165"/>
          <cell r="CE1165"/>
          <cell r="CF1165"/>
          <cell r="CG1165"/>
          <cell r="CH1165"/>
          <cell r="CI1165"/>
          <cell r="CJ1165"/>
          <cell r="CK1165"/>
          <cell r="CL1165"/>
          <cell r="CM1165"/>
          <cell r="CN1165"/>
          <cell r="CO1165"/>
          <cell r="CP1165"/>
          <cell r="CQ1165"/>
          <cell r="CR1165"/>
          <cell r="CS1165"/>
          <cell r="CT1165"/>
          <cell r="CU1165"/>
          <cell r="CV1165"/>
          <cell r="CW1165"/>
          <cell r="CX1165"/>
          <cell r="CY1165"/>
          <cell r="CZ1165"/>
          <cell r="DA1165"/>
          <cell r="DB1165"/>
          <cell r="DC1165"/>
          <cell r="DD1165"/>
          <cell r="DE1165"/>
          <cell r="DF1165"/>
          <cell r="DG1165"/>
          <cell r="DH1165"/>
          <cell r="DI1165"/>
          <cell r="DJ1165"/>
          <cell r="DK1165"/>
          <cell r="DL1165"/>
          <cell r="DM1165"/>
          <cell r="DN1165"/>
          <cell r="DO1165"/>
          <cell r="DP1165"/>
          <cell r="DQ1165"/>
          <cell r="DR1165"/>
          <cell r="DS1165"/>
          <cell r="DT1165"/>
          <cell r="DU1165"/>
          <cell r="DV1165"/>
          <cell r="DW1165"/>
          <cell r="DX1165"/>
          <cell r="DY1165"/>
          <cell r="DZ1165"/>
          <cell r="EA1165"/>
          <cell r="EB1165"/>
          <cell r="EC1165"/>
          <cell r="ED1165"/>
          <cell r="EE1165"/>
          <cell r="EF1165"/>
          <cell r="EG1165"/>
          <cell r="EH1165"/>
          <cell r="EI1165"/>
          <cell r="EJ1165"/>
          <cell r="EK1165"/>
          <cell r="EL1165"/>
          <cell r="EM1165"/>
          <cell r="EN1165"/>
          <cell r="EO1165"/>
          <cell r="EP1165"/>
          <cell r="EQ1165"/>
          <cell r="ER1165"/>
          <cell r="ES1165"/>
          <cell r="ET1165"/>
          <cell r="EU1165" t="str">
            <v>$ -</v>
          </cell>
          <cell r="EV1165"/>
          <cell r="EW1165"/>
          <cell r="EX1165"/>
          <cell r="EY1165"/>
          <cell r="EZ1165"/>
          <cell r="FA1165"/>
          <cell r="FB1165">
            <v>0</v>
          </cell>
          <cell r="FC1165" t="str">
            <v>#¡VALOR!</v>
          </cell>
          <cell r="FD1165">
            <v>0</v>
          </cell>
          <cell r="FE1165" t="str">
            <v>$ 0</v>
          </cell>
          <cell r="FF1165" t="str">
            <v>#¡VALOR!</v>
          </cell>
          <cell r="FG1165" t="str">
            <v>#¡VALOR!</v>
          </cell>
          <cell r="FH1165"/>
          <cell r="FI1165"/>
          <cell r="FJ1165" t="str">
            <v>#N/D</v>
          </cell>
          <cell r="FK1165" t="str">
            <v>#N/D</v>
          </cell>
          <cell r="FL1165" t="str">
            <v>$1.165</v>
          </cell>
          <cell r="FM1165" t="str">
            <v>#N/D</v>
          </cell>
          <cell r="FN1165" t="str">
            <v>#N/D</v>
          </cell>
          <cell r="FO1165" t="str">
            <v>#N/D</v>
          </cell>
          <cell r="FP1165" t="str">
            <v>#N/D</v>
          </cell>
          <cell r="FQ1165" t="str">
            <v>#¡REF!</v>
          </cell>
          <cell r="FR1165" t="str">
            <v>#N/D</v>
          </cell>
          <cell r="FS1165"/>
          <cell r="FT1165"/>
          <cell r="FU1165"/>
          <cell r="FV1165">
            <v>0</v>
          </cell>
          <cell r="FW1165" t="str">
            <v>#N/D</v>
          </cell>
          <cell r="FX1165"/>
          <cell r="FY1165"/>
          <cell r="FZ1165"/>
          <cell r="GA1165"/>
          <cell r="GB1165"/>
          <cell r="GC1165"/>
        </row>
        <row r="1166">
          <cell r="A1166"/>
          <cell r="B1166"/>
          <cell r="C1166">
            <v>2025</v>
          </cell>
          <cell r="D1166"/>
          <cell r="E1166"/>
          <cell r="F1166"/>
          <cell r="G1166"/>
          <cell r="H1166"/>
          <cell r="I1166"/>
          <cell r="J1166"/>
          <cell r="K1166"/>
          <cell r="L1166"/>
          <cell r="M1166"/>
          <cell r="N1166"/>
          <cell r="O1166"/>
          <cell r="P1166"/>
          <cell r="Q1166"/>
          <cell r="R1166"/>
          <cell r="S1166"/>
          <cell r="T1166"/>
          <cell r="U1166"/>
          <cell r="V1166"/>
          <cell r="W1166"/>
          <cell r="X1166"/>
          <cell r="Y1166"/>
          <cell r="Z1166"/>
          <cell r="AA1166"/>
          <cell r="AB1166"/>
          <cell r="AC1166"/>
          <cell r="AD1166"/>
          <cell r="AE1166"/>
          <cell r="AF1166"/>
          <cell r="AG1166"/>
          <cell r="AH1166"/>
          <cell r="AI1166"/>
          <cell r="AJ1166"/>
          <cell r="AK1166"/>
          <cell r="AL1166"/>
          <cell r="AM1166" t="str">
            <v>#¡VALOR!</v>
          </cell>
          <cell r="AN1166">
            <v>0</v>
          </cell>
          <cell r="AO1166"/>
          <cell r="AP1166"/>
          <cell r="AQ1166"/>
          <cell r="AR1166"/>
          <cell r="AS1166"/>
          <cell r="AT1166"/>
          <cell r="AU1166"/>
          <cell r="AV1166"/>
          <cell r="AW1166"/>
          <cell r="AX1166"/>
          <cell r="AY1166"/>
          <cell r="AZ1166"/>
          <cell r="BA1166"/>
          <cell r="BB1166"/>
          <cell r="BC1166"/>
          <cell r="BD1166"/>
          <cell r="BE1166"/>
          <cell r="BF1166"/>
          <cell r="BG1166"/>
          <cell r="BH1166"/>
          <cell r="BI1166"/>
          <cell r="BJ1166"/>
          <cell r="BK1166"/>
          <cell r="BL1166"/>
          <cell r="BM1166"/>
          <cell r="BN1166"/>
          <cell r="BO1166"/>
          <cell r="BP1166"/>
          <cell r="BQ1166"/>
          <cell r="BR1166"/>
          <cell r="BS1166"/>
          <cell r="BT1166"/>
          <cell r="BU1166"/>
          <cell r="BV1166"/>
          <cell r="BW1166"/>
          <cell r="BX1166"/>
          <cell r="BY1166"/>
          <cell r="BZ1166"/>
          <cell r="CA1166"/>
          <cell r="CB1166"/>
          <cell r="CC1166"/>
          <cell r="CD1166"/>
          <cell r="CE1166"/>
          <cell r="CF1166"/>
          <cell r="CG1166"/>
          <cell r="CH1166"/>
          <cell r="CI1166"/>
          <cell r="CJ1166"/>
          <cell r="CK1166"/>
          <cell r="CL1166"/>
          <cell r="CM1166"/>
          <cell r="CN1166"/>
          <cell r="CO1166"/>
          <cell r="CP1166"/>
          <cell r="CQ1166"/>
          <cell r="CR1166"/>
          <cell r="CS1166"/>
          <cell r="CT1166"/>
          <cell r="CU1166"/>
          <cell r="CV1166"/>
          <cell r="CW1166"/>
          <cell r="CX1166"/>
          <cell r="CY1166"/>
          <cell r="CZ1166"/>
          <cell r="DA1166"/>
          <cell r="DB1166"/>
          <cell r="DC1166"/>
          <cell r="DD1166"/>
          <cell r="DE1166"/>
          <cell r="DF1166"/>
          <cell r="DG1166"/>
          <cell r="DH1166"/>
          <cell r="DI1166"/>
          <cell r="DJ1166"/>
          <cell r="DK1166"/>
          <cell r="DL1166"/>
          <cell r="DM1166"/>
          <cell r="DN1166"/>
          <cell r="DO1166"/>
          <cell r="DP1166"/>
          <cell r="DQ1166"/>
          <cell r="DR1166"/>
          <cell r="DS1166"/>
          <cell r="DT1166"/>
          <cell r="DU1166"/>
          <cell r="DV1166"/>
          <cell r="DW1166"/>
          <cell r="DX1166"/>
          <cell r="DY1166"/>
          <cell r="DZ1166"/>
          <cell r="EA1166"/>
          <cell r="EB1166"/>
          <cell r="EC1166"/>
          <cell r="ED1166"/>
          <cell r="EE1166"/>
          <cell r="EF1166"/>
          <cell r="EG1166"/>
          <cell r="EH1166"/>
          <cell r="EI1166"/>
          <cell r="EJ1166"/>
          <cell r="EK1166"/>
          <cell r="EL1166"/>
          <cell r="EM1166"/>
          <cell r="EN1166"/>
          <cell r="EO1166"/>
          <cell r="EP1166"/>
          <cell r="EQ1166"/>
          <cell r="ER1166"/>
          <cell r="ES1166"/>
          <cell r="ET1166"/>
          <cell r="EU1166" t="str">
            <v>$ -</v>
          </cell>
          <cell r="EV1166"/>
          <cell r="EW1166"/>
          <cell r="EX1166"/>
          <cell r="EY1166"/>
          <cell r="EZ1166"/>
          <cell r="FA1166"/>
          <cell r="FB1166">
            <v>0</v>
          </cell>
          <cell r="FC1166" t="str">
            <v>#¡VALOR!</v>
          </cell>
          <cell r="FD1166">
            <v>0</v>
          </cell>
          <cell r="FE1166" t="str">
            <v>$ 0</v>
          </cell>
          <cell r="FF1166" t="str">
            <v>#¡VALOR!</v>
          </cell>
          <cell r="FG1166" t="str">
            <v>#¡VALOR!</v>
          </cell>
          <cell r="FH1166"/>
          <cell r="FI1166"/>
          <cell r="FJ1166" t="str">
            <v>#N/D</v>
          </cell>
          <cell r="FK1166" t="str">
            <v>#N/D</v>
          </cell>
          <cell r="FL1166" t="str">
            <v>$1.166</v>
          </cell>
          <cell r="FM1166" t="str">
            <v>#N/D</v>
          </cell>
          <cell r="FN1166" t="str">
            <v>#N/D</v>
          </cell>
          <cell r="FO1166" t="str">
            <v>#N/D</v>
          </cell>
          <cell r="FP1166" t="str">
            <v>#N/D</v>
          </cell>
          <cell r="FQ1166" t="str">
            <v>#¡REF!</v>
          </cell>
          <cell r="FR1166" t="str">
            <v>#N/D</v>
          </cell>
          <cell r="FS1166"/>
          <cell r="FT1166"/>
          <cell r="FU1166"/>
          <cell r="FV1166">
            <v>0</v>
          </cell>
          <cell r="FW1166" t="str">
            <v>#N/D</v>
          </cell>
          <cell r="FX1166"/>
          <cell r="FY1166"/>
          <cell r="FZ1166"/>
          <cell r="GA1166"/>
          <cell r="GB1166"/>
          <cell r="GC1166"/>
        </row>
        <row r="1167">
          <cell r="A1167"/>
          <cell r="B1167"/>
          <cell r="C1167">
            <v>2025</v>
          </cell>
          <cell r="D1167"/>
          <cell r="E1167"/>
          <cell r="F1167"/>
          <cell r="G1167"/>
          <cell r="H1167"/>
          <cell r="I1167"/>
          <cell r="J1167"/>
          <cell r="K1167"/>
          <cell r="L1167"/>
          <cell r="M1167"/>
          <cell r="N1167"/>
          <cell r="O1167"/>
          <cell r="P1167"/>
          <cell r="Q1167"/>
          <cell r="R1167"/>
          <cell r="S1167"/>
          <cell r="T1167"/>
          <cell r="U1167"/>
          <cell r="V1167"/>
          <cell r="W1167"/>
          <cell r="X1167"/>
          <cell r="Y1167"/>
          <cell r="Z1167"/>
          <cell r="AA1167"/>
          <cell r="AB1167"/>
          <cell r="AC1167"/>
          <cell r="AD1167"/>
          <cell r="AE1167"/>
          <cell r="AF1167"/>
          <cell r="AG1167"/>
          <cell r="AH1167"/>
          <cell r="AI1167"/>
          <cell r="AJ1167"/>
          <cell r="AK1167"/>
          <cell r="AL1167"/>
          <cell r="AM1167" t="str">
            <v>#¡VALOR!</v>
          </cell>
          <cell r="AN1167">
            <v>0</v>
          </cell>
          <cell r="AO1167"/>
          <cell r="AP1167"/>
          <cell r="AQ1167"/>
          <cell r="AR1167"/>
          <cell r="AS1167"/>
          <cell r="AT1167"/>
          <cell r="AU1167"/>
          <cell r="AV1167"/>
          <cell r="AW1167"/>
          <cell r="AX1167"/>
          <cell r="AY1167"/>
          <cell r="AZ1167"/>
          <cell r="BA1167"/>
          <cell r="BB1167"/>
          <cell r="BC1167"/>
          <cell r="BD1167"/>
          <cell r="BE1167"/>
          <cell r="BF1167"/>
          <cell r="BG1167"/>
          <cell r="BH1167"/>
          <cell r="BI1167"/>
          <cell r="BJ1167"/>
          <cell r="BK1167"/>
          <cell r="BL1167"/>
          <cell r="BM1167"/>
          <cell r="BN1167"/>
          <cell r="BO1167"/>
          <cell r="BP1167"/>
          <cell r="BQ1167"/>
          <cell r="BR1167"/>
          <cell r="BS1167"/>
          <cell r="BT1167"/>
          <cell r="BU1167"/>
          <cell r="BV1167"/>
          <cell r="BW1167"/>
          <cell r="BX1167"/>
          <cell r="BY1167"/>
          <cell r="BZ1167"/>
          <cell r="CA1167"/>
          <cell r="CB1167"/>
          <cell r="CC1167"/>
          <cell r="CD1167"/>
          <cell r="CE1167"/>
          <cell r="CF1167"/>
          <cell r="CG1167"/>
          <cell r="CH1167"/>
          <cell r="CI1167"/>
          <cell r="CJ1167"/>
          <cell r="CK1167"/>
          <cell r="CL1167"/>
          <cell r="CM1167"/>
          <cell r="CN1167"/>
          <cell r="CO1167"/>
          <cell r="CP1167"/>
          <cell r="CQ1167"/>
          <cell r="CR1167"/>
          <cell r="CS1167"/>
          <cell r="CT1167"/>
          <cell r="CU1167"/>
          <cell r="CV1167"/>
          <cell r="CW1167"/>
          <cell r="CX1167"/>
          <cell r="CY1167"/>
          <cell r="CZ1167"/>
          <cell r="DA1167"/>
          <cell r="DB1167"/>
          <cell r="DC1167"/>
          <cell r="DD1167"/>
          <cell r="DE1167"/>
          <cell r="DF1167"/>
          <cell r="DG1167"/>
          <cell r="DH1167"/>
          <cell r="DI1167"/>
          <cell r="DJ1167"/>
          <cell r="DK1167"/>
          <cell r="DL1167"/>
          <cell r="DM1167"/>
          <cell r="DN1167"/>
          <cell r="DO1167"/>
          <cell r="DP1167"/>
          <cell r="DQ1167"/>
          <cell r="DR1167"/>
          <cell r="DS1167"/>
          <cell r="DT1167"/>
          <cell r="DU1167"/>
          <cell r="DV1167"/>
          <cell r="DW1167"/>
          <cell r="DX1167"/>
          <cell r="DY1167"/>
          <cell r="DZ1167"/>
          <cell r="EA1167"/>
          <cell r="EB1167"/>
          <cell r="EC1167"/>
          <cell r="ED1167"/>
          <cell r="EE1167"/>
          <cell r="EF1167"/>
          <cell r="EG1167"/>
          <cell r="EH1167"/>
          <cell r="EI1167"/>
          <cell r="EJ1167"/>
          <cell r="EK1167"/>
          <cell r="EL1167"/>
          <cell r="EM1167"/>
          <cell r="EN1167"/>
          <cell r="EO1167"/>
          <cell r="EP1167"/>
          <cell r="EQ1167"/>
          <cell r="ER1167"/>
          <cell r="ES1167"/>
          <cell r="ET1167"/>
          <cell r="EU1167" t="str">
            <v>$ -</v>
          </cell>
          <cell r="EV1167"/>
          <cell r="EW1167"/>
          <cell r="EX1167"/>
          <cell r="EY1167"/>
          <cell r="EZ1167"/>
          <cell r="FA1167"/>
          <cell r="FB1167">
            <v>0</v>
          </cell>
          <cell r="FC1167" t="str">
            <v>#¡VALOR!</v>
          </cell>
          <cell r="FD1167">
            <v>0</v>
          </cell>
          <cell r="FE1167" t="str">
            <v>$ 0</v>
          </cell>
          <cell r="FF1167" t="str">
            <v>#¡VALOR!</v>
          </cell>
          <cell r="FG1167" t="str">
            <v>#¡VALOR!</v>
          </cell>
          <cell r="FH1167"/>
          <cell r="FI1167"/>
          <cell r="FJ1167" t="str">
            <v>#N/D</v>
          </cell>
          <cell r="FK1167" t="str">
            <v>#N/D</v>
          </cell>
          <cell r="FL1167" t="str">
            <v>$1.167</v>
          </cell>
          <cell r="FM1167" t="str">
            <v>#N/D</v>
          </cell>
          <cell r="FN1167" t="str">
            <v>#N/D</v>
          </cell>
          <cell r="FO1167" t="str">
            <v>#N/D</v>
          </cell>
          <cell r="FP1167" t="str">
            <v>#N/D</v>
          </cell>
          <cell r="FQ1167" t="str">
            <v>#¡REF!</v>
          </cell>
          <cell r="FR1167" t="str">
            <v>#N/D</v>
          </cell>
          <cell r="FS1167"/>
          <cell r="FT1167"/>
          <cell r="FU1167"/>
          <cell r="FV1167">
            <v>0</v>
          </cell>
          <cell r="FW1167" t="str">
            <v>#N/D</v>
          </cell>
          <cell r="FX1167"/>
          <cell r="FY1167"/>
          <cell r="FZ1167"/>
          <cell r="GA1167"/>
          <cell r="GB1167"/>
          <cell r="GC1167"/>
        </row>
        <row r="1168">
          <cell r="A1168"/>
          <cell r="B1168"/>
          <cell r="C1168">
            <v>2025</v>
          </cell>
          <cell r="D1168"/>
          <cell r="E1168"/>
          <cell r="F1168"/>
          <cell r="G1168"/>
          <cell r="H1168"/>
          <cell r="I1168"/>
          <cell r="J1168"/>
          <cell r="K1168"/>
          <cell r="L1168"/>
          <cell r="M1168"/>
          <cell r="N1168"/>
          <cell r="O1168"/>
          <cell r="P1168"/>
          <cell r="Q1168"/>
          <cell r="R1168"/>
          <cell r="S1168"/>
          <cell r="T1168"/>
          <cell r="U1168"/>
          <cell r="V1168"/>
          <cell r="W1168"/>
          <cell r="X1168"/>
          <cell r="Y1168"/>
          <cell r="Z1168"/>
          <cell r="AA1168"/>
          <cell r="AB1168"/>
          <cell r="AC1168"/>
          <cell r="AD1168"/>
          <cell r="AE1168"/>
          <cell r="AF1168"/>
          <cell r="AG1168"/>
          <cell r="AH1168"/>
          <cell r="AI1168"/>
          <cell r="AJ1168"/>
          <cell r="AK1168"/>
          <cell r="AL1168"/>
          <cell r="AM1168" t="str">
            <v>#¡VALOR!</v>
          </cell>
          <cell r="AN1168">
            <v>0</v>
          </cell>
          <cell r="AO1168"/>
          <cell r="AP1168"/>
          <cell r="AQ1168"/>
          <cell r="AR1168"/>
          <cell r="AS1168"/>
          <cell r="AT1168"/>
          <cell r="AU1168"/>
          <cell r="AV1168"/>
          <cell r="AW1168"/>
          <cell r="AX1168"/>
          <cell r="AY1168"/>
          <cell r="AZ1168"/>
          <cell r="BA1168"/>
          <cell r="BB1168"/>
          <cell r="BC1168"/>
          <cell r="BD1168"/>
          <cell r="BE1168"/>
          <cell r="BF1168"/>
          <cell r="BG1168"/>
          <cell r="BH1168"/>
          <cell r="BI1168"/>
          <cell r="BJ1168"/>
          <cell r="BK1168"/>
          <cell r="BL1168"/>
          <cell r="BM1168"/>
          <cell r="BN1168"/>
          <cell r="BO1168"/>
          <cell r="BP1168"/>
          <cell r="BQ1168"/>
          <cell r="BR1168"/>
          <cell r="BS1168"/>
          <cell r="BT1168"/>
          <cell r="BU1168"/>
          <cell r="BV1168"/>
          <cell r="BW1168"/>
          <cell r="BX1168"/>
          <cell r="BY1168"/>
          <cell r="BZ1168"/>
          <cell r="CA1168"/>
          <cell r="CB1168"/>
          <cell r="CC1168"/>
          <cell r="CD1168"/>
          <cell r="CE1168"/>
          <cell r="CF1168"/>
          <cell r="CG1168"/>
          <cell r="CH1168"/>
          <cell r="CI1168"/>
          <cell r="CJ1168"/>
          <cell r="CK1168"/>
          <cell r="CL1168"/>
          <cell r="CM1168"/>
          <cell r="CN1168"/>
          <cell r="CO1168"/>
          <cell r="CP1168"/>
          <cell r="CQ1168"/>
          <cell r="CR1168"/>
          <cell r="CS1168"/>
          <cell r="CT1168"/>
          <cell r="CU1168"/>
          <cell r="CV1168"/>
          <cell r="CW1168"/>
          <cell r="CX1168"/>
          <cell r="CY1168"/>
          <cell r="CZ1168"/>
          <cell r="DA1168"/>
          <cell r="DB1168"/>
          <cell r="DC1168"/>
          <cell r="DD1168"/>
          <cell r="DE1168"/>
          <cell r="DF1168"/>
          <cell r="DG1168"/>
          <cell r="DH1168"/>
          <cell r="DI1168"/>
          <cell r="DJ1168"/>
          <cell r="DK1168"/>
          <cell r="DL1168"/>
          <cell r="DM1168"/>
          <cell r="DN1168"/>
          <cell r="DO1168"/>
          <cell r="DP1168"/>
          <cell r="DQ1168"/>
          <cell r="DR1168"/>
          <cell r="DS1168"/>
          <cell r="DT1168"/>
          <cell r="DU1168"/>
          <cell r="DV1168"/>
          <cell r="DW1168"/>
          <cell r="DX1168"/>
          <cell r="DY1168"/>
          <cell r="DZ1168"/>
          <cell r="EA1168"/>
          <cell r="EB1168"/>
          <cell r="EC1168"/>
          <cell r="ED1168"/>
          <cell r="EE1168"/>
          <cell r="EF1168"/>
          <cell r="EG1168"/>
          <cell r="EH1168"/>
          <cell r="EI1168"/>
          <cell r="EJ1168"/>
          <cell r="EK1168"/>
          <cell r="EL1168"/>
          <cell r="EM1168"/>
          <cell r="EN1168"/>
          <cell r="EO1168"/>
          <cell r="EP1168"/>
          <cell r="EQ1168"/>
          <cell r="ER1168"/>
          <cell r="ES1168"/>
          <cell r="ET1168"/>
          <cell r="EU1168" t="str">
            <v>$ -</v>
          </cell>
          <cell r="EV1168"/>
          <cell r="EW1168"/>
          <cell r="EX1168"/>
          <cell r="EY1168"/>
          <cell r="EZ1168"/>
          <cell r="FA1168"/>
          <cell r="FB1168">
            <v>0</v>
          </cell>
          <cell r="FC1168" t="str">
            <v>#¡VALOR!</v>
          </cell>
          <cell r="FD1168">
            <v>0</v>
          </cell>
          <cell r="FE1168" t="str">
            <v>$ 0</v>
          </cell>
          <cell r="FF1168" t="str">
            <v>#¡VALOR!</v>
          </cell>
          <cell r="FG1168" t="str">
            <v>#¡VALOR!</v>
          </cell>
          <cell r="FH1168"/>
          <cell r="FI1168"/>
          <cell r="FJ1168" t="str">
            <v>#N/D</v>
          </cell>
          <cell r="FK1168" t="str">
            <v>#N/D</v>
          </cell>
          <cell r="FL1168" t="str">
            <v>$1.168</v>
          </cell>
          <cell r="FM1168" t="str">
            <v>#N/D</v>
          </cell>
          <cell r="FN1168" t="str">
            <v>#N/D</v>
          </cell>
          <cell r="FO1168" t="str">
            <v>#N/D</v>
          </cell>
          <cell r="FP1168" t="str">
            <v>#N/D</v>
          </cell>
          <cell r="FQ1168" t="str">
            <v>#¡REF!</v>
          </cell>
          <cell r="FR1168" t="str">
            <v>#N/D</v>
          </cell>
          <cell r="FS1168"/>
          <cell r="FT1168"/>
          <cell r="FU1168"/>
          <cell r="FV1168">
            <v>0</v>
          </cell>
          <cell r="FW1168" t="str">
            <v>#N/D</v>
          </cell>
          <cell r="FX1168"/>
          <cell r="FY1168"/>
          <cell r="FZ1168"/>
          <cell r="GA1168"/>
          <cell r="GB1168"/>
          <cell r="GC1168"/>
        </row>
        <row r="1169">
          <cell r="A1169"/>
          <cell r="B1169"/>
          <cell r="C1169">
            <v>2025</v>
          </cell>
          <cell r="D1169"/>
          <cell r="E1169"/>
          <cell r="F1169"/>
          <cell r="G1169"/>
          <cell r="H1169"/>
          <cell r="I1169"/>
          <cell r="J1169"/>
          <cell r="K1169"/>
          <cell r="L1169"/>
          <cell r="M1169"/>
          <cell r="N1169"/>
          <cell r="O1169"/>
          <cell r="P1169"/>
          <cell r="Q1169"/>
          <cell r="R1169"/>
          <cell r="S1169"/>
          <cell r="T1169"/>
          <cell r="U1169"/>
          <cell r="V1169"/>
          <cell r="W1169"/>
          <cell r="X1169"/>
          <cell r="Y1169"/>
          <cell r="Z1169"/>
          <cell r="AA1169"/>
          <cell r="AB1169"/>
          <cell r="AC1169"/>
          <cell r="AD1169"/>
          <cell r="AE1169"/>
          <cell r="AF1169"/>
          <cell r="AG1169"/>
          <cell r="AH1169"/>
          <cell r="AI1169"/>
          <cell r="AJ1169"/>
          <cell r="AK1169"/>
          <cell r="AL1169"/>
          <cell r="AM1169" t="str">
            <v>#¡VALOR!</v>
          </cell>
          <cell r="AN1169">
            <v>0</v>
          </cell>
          <cell r="AO1169"/>
          <cell r="AP1169"/>
          <cell r="AQ1169"/>
          <cell r="AR1169"/>
          <cell r="AS1169"/>
          <cell r="AT1169"/>
          <cell r="AU1169"/>
          <cell r="AV1169"/>
          <cell r="AW1169"/>
          <cell r="AX1169"/>
          <cell r="AY1169"/>
          <cell r="AZ1169"/>
          <cell r="BA1169"/>
          <cell r="BB1169"/>
          <cell r="BC1169"/>
          <cell r="BD1169"/>
          <cell r="BE1169"/>
          <cell r="BF1169"/>
          <cell r="BG1169"/>
          <cell r="BH1169"/>
          <cell r="BI1169"/>
          <cell r="BJ1169"/>
          <cell r="BK1169"/>
          <cell r="BL1169"/>
          <cell r="BM1169"/>
          <cell r="BN1169"/>
          <cell r="BO1169"/>
          <cell r="BP1169"/>
          <cell r="BQ1169"/>
          <cell r="BR1169"/>
          <cell r="BS1169"/>
          <cell r="BT1169"/>
          <cell r="BU1169"/>
          <cell r="BV1169"/>
          <cell r="BW1169"/>
          <cell r="BX1169"/>
          <cell r="BY1169"/>
          <cell r="BZ1169"/>
          <cell r="CA1169"/>
          <cell r="CB1169"/>
          <cell r="CC1169"/>
          <cell r="CD1169"/>
          <cell r="CE1169"/>
          <cell r="CF1169"/>
          <cell r="CG1169"/>
          <cell r="CH1169"/>
          <cell r="CI1169"/>
          <cell r="CJ1169"/>
          <cell r="CK1169"/>
          <cell r="CL1169"/>
          <cell r="CM1169"/>
          <cell r="CN1169"/>
          <cell r="CO1169"/>
          <cell r="CP1169"/>
          <cell r="CQ1169"/>
          <cell r="CR1169"/>
          <cell r="CS1169"/>
          <cell r="CT1169"/>
          <cell r="CU1169"/>
          <cell r="CV1169"/>
          <cell r="CW1169"/>
          <cell r="CX1169"/>
          <cell r="CY1169"/>
          <cell r="CZ1169"/>
          <cell r="DA1169"/>
          <cell r="DB1169"/>
          <cell r="DC1169"/>
          <cell r="DD1169"/>
          <cell r="DE1169"/>
          <cell r="DF1169"/>
          <cell r="DG1169"/>
          <cell r="DH1169"/>
          <cell r="DI1169"/>
          <cell r="DJ1169"/>
          <cell r="DK1169"/>
          <cell r="DL1169"/>
          <cell r="DM1169"/>
          <cell r="DN1169"/>
          <cell r="DO1169"/>
          <cell r="DP1169"/>
          <cell r="DQ1169"/>
          <cell r="DR1169"/>
          <cell r="DS1169"/>
          <cell r="DT1169"/>
          <cell r="DU1169"/>
          <cell r="DV1169"/>
          <cell r="DW1169"/>
          <cell r="DX1169"/>
          <cell r="DY1169"/>
          <cell r="DZ1169"/>
          <cell r="EA1169"/>
          <cell r="EB1169"/>
          <cell r="EC1169"/>
          <cell r="ED1169"/>
          <cell r="EE1169"/>
          <cell r="EF1169"/>
          <cell r="EG1169"/>
          <cell r="EH1169"/>
          <cell r="EI1169"/>
          <cell r="EJ1169"/>
          <cell r="EK1169"/>
          <cell r="EL1169"/>
          <cell r="EM1169"/>
          <cell r="EN1169"/>
          <cell r="EO1169"/>
          <cell r="EP1169"/>
          <cell r="EQ1169"/>
          <cell r="ER1169"/>
          <cell r="ES1169"/>
          <cell r="ET1169"/>
          <cell r="EU1169" t="str">
            <v>$ -</v>
          </cell>
          <cell r="EV1169"/>
          <cell r="EW1169"/>
          <cell r="EX1169"/>
          <cell r="EY1169"/>
          <cell r="EZ1169"/>
          <cell r="FA1169"/>
          <cell r="FB1169">
            <v>0</v>
          </cell>
          <cell r="FC1169" t="str">
            <v>#¡VALOR!</v>
          </cell>
          <cell r="FD1169">
            <v>0</v>
          </cell>
          <cell r="FE1169" t="str">
            <v>$ 0</v>
          </cell>
          <cell r="FF1169" t="str">
            <v>#¡VALOR!</v>
          </cell>
          <cell r="FG1169" t="str">
            <v>#¡VALOR!</v>
          </cell>
          <cell r="FH1169"/>
          <cell r="FI1169"/>
          <cell r="FJ1169" t="str">
            <v>#N/D</v>
          </cell>
          <cell r="FK1169" t="str">
            <v>#N/D</v>
          </cell>
          <cell r="FL1169" t="str">
            <v>$1.169</v>
          </cell>
          <cell r="FM1169" t="str">
            <v>#N/D</v>
          </cell>
          <cell r="FN1169" t="str">
            <v>#N/D</v>
          </cell>
          <cell r="FO1169" t="str">
            <v>#N/D</v>
          </cell>
          <cell r="FP1169" t="str">
            <v>#N/D</v>
          </cell>
          <cell r="FQ1169" t="str">
            <v>#¡REF!</v>
          </cell>
          <cell r="FR1169" t="str">
            <v>#N/D</v>
          </cell>
          <cell r="FS1169"/>
          <cell r="FT1169"/>
          <cell r="FU1169"/>
          <cell r="FV1169">
            <v>0</v>
          </cell>
          <cell r="FW1169" t="str">
            <v>#N/D</v>
          </cell>
          <cell r="FX1169"/>
          <cell r="FY1169"/>
          <cell r="FZ1169"/>
          <cell r="GA1169"/>
          <cell r="GB1169"/>
          <cell r="GC1169"/>
        </row>
        <row r="1170">
          <cell r="A1170"/>
          <cell r="B1170"/>
          <cell r="C1170">
            <v>2025</v>
          </cell>
          <cell r="D1170"/>
          <cell r="E1170"/>
          <cell r="F1170"/>
          <cell r="G1170"/>
          <cell r="H1170"/>
          <cell r="I1170"/>
          <cell r="J1170"/>
          <cell r="K1170"/>
          <cell r="L1170"/>
          <cell r="M1170"/>
          <cell r="N1170"/>
          <cell r="O1170"/>
          <cell r="P1170"/>
          <cell r="Q1170"/>
          <cell r="R1170"/>
          <cell r="S1170"/>
          <cell r="T1170"/>
          <cell r="U1170"/>
          <cell r="V1170"/>
          <cell r="W1170"/>
          <cell r="X1170"/>
          <cell r="Y1170"/>
          <cell r="Z1170"/>
          <cell r="AA1170"/>
          <cell r="AB1170"/>
          <cell r="AC1170"/>
          <cell r="AD1170"/>
          <cell r="AE1170"/>
          <cell r="AF1170"/>
          <cell r="AG1170"/>
          <cell r="AH1170"/>
          <cell r="AI1170"/>
          <cell r="AJ1170"/>
          <cell r="AK1170"/>
          <cell r="AL1170"/>
          <cell r="AM1170" t="str">
            <v>#¡VALOR!</v>
          </cell>
          <cell r="AN1170">
            <v>0</v>
          </cell>
          <cell r="AO1170"/>
          <cell r="AP1170"/>
          <cell r="AQ1170"/>
          <cell r="AR1170"/>
          <cell r="AS1170"/>
          <cell r="AT1170"/>
          <cell r="AU1170"/>
          <cell r="AV1170"/>
          <cell r="AW1170"/>
          <cell r="AX1170"/>
          <cell r="AY1170"/>
          <cell r="AZ1170"/>
          <cell r="BA1170"/>
          <cell r="BB1170"/>
          <cell r="BC1170"/>
          <cell r="BD1170"/>
          <cell r="BE1170"/>
          <cell r="BF1170"/>
          <cell r="BG1170"/>
          <cell r="BH1170"/>
          <cell r="BI1170"/>
          <cell r="BJ1170"/>
          <cell r="BK1170"/>
          <cell r="BL1170"/>
          <cell r="BM1170"/>
          <cell r="BN1170"/>
          <cell r="BO1170"/>
          <cell r="BP1170"/>
          <cell r="BQ1170"/>
          <cell r="BR1170"/>
          <cell r="BS1170"/>
          <cell r="BT1170"/>
          <cell r="BU1170"/>
          <cell r="BV1170"/>
          <cell r="BW1170"/>
          <cell r="BX1170"/>
          <cell r="BY1170"/>
          <cell r="BZ1170"/>
          <cell r="CA1170"/>
          <cell r="CB1170"/>
          <cell r="CC1170"/>
          <cell r="CD1170"/>
          <cell r="CE1170"/>
          <cell r="CF1170"/>
          <cell r="CG1170"/>
          <cell r="CH1170"/>
          <cell r="CI1170"/>
          <cell r="CJ1170"/>
          <cell r="CK1170"/>
          <cell r="CL1170"/>
          <cell r="CM1170"/>
          <cell r="CN1170"/>
          <cell r="CO1170"/>
          <cell r="CP1170"/>
          <cell r="CQ1170"/>
          <cell r="CR1170"/>
          <cell r="CS1170"/>
          <cell r="CT1170"/>
          <cell r="CU1170"/>
          <cell r="CV1170"/>
          <cell r="CW1170"/>
          <cell r="CX1170"/>
          <cell r="CY1170"/>
          <cell r="CZ1170"/>
          <cell r="DA1170"/>
          <cell r="DB1170"/>
          <cell r="DC1170"/>
          <cell r="DD1170"/>
          <cell r="DE1170"/>
          <cell r="DF1170"/>
          <cell r="DG1170"/>
          <cell r="DH1170"/>
          <cell r="DI1170"/>
          <cell r="DJ1170"/>
          <cell r="DK1170"/>
          <cell r="DL1170"/>
          <cell r="DM1170"/>
          <cell r="DN1170"/>
          <cell r="DO1170"/>
          <cell r="DP1170"/>
          <cell r="DQ1170"/>
          <cell r="DR1170"/>
          <cell r="DS1170"/>
          <cell r="DT1170"/>
          <cell r="DU1170"/>
          <cell r="DV1170"/>
          <cell r="DW1170"/>
          <cell r="DX1170"/>
          <cell r="DY1170"/>
          <cell r="DZ1170"/>
          <cell r="EA1170"/>
          <cell r="EB1170"/>
          <cell r="EC1170"/>
          <cell r="ED1170"/>
          <cell r="EE1170"/>
          <cell r="EF1170"/>
          <cell r="EG1170"/>
          <cell r="EH1170"/>
          <cell r="EI1170"/>
          <cell r="EJ1170"/>
          <cell r="EK1170"/>
          <cell r="EL1170"/>
          <cell r="EM1170"/>
          <cell r="EN1170"/>
          <cell r="EO1170"/>
          <cell r="EP1170"/>
          <cell r="EQ1170"/>
          <cell r="ER1170"/>
          <cell r="ES1170"/>
          <cell r="ET1170"/>
          <cell r="EU1170" t="str">
            <v>$ -</v>
          </cell>
          <cell r="EV1170"/>
          <cell r="EW1170"/>
          <cell r="EX1170"/>
          <cell r="EY1170"/>
          <cell r="EZ1170"/>
          <cell r="FA1170"/>
          <cell r="FB1170">
            <v>0</v>
          </cell>
          <cell r="FC1170" t="str">
            <v>#¡VALOR!</v>
          </cell>
          <cell r="FD1170">
            <v>0</v>
          </cell>
          <cell r="FE1170" t="str">
            <v>$ 0</v>
          </cell>
          <cell r="FF1170" t="str">
            <v>#¡VALOR!</v>
          </cell>
          <cell r="FG1170" t="str">
            <v>#¡VALOR!</v>
          </cell>
          <cell r="FH1170"/>
          <cell r="FI1170"/>
          <cell r="FJ1170" t="str">
            <v>#N/D</v>
          </cell>
          <cell r="FK1170" t="str">
            <v>#N/D</v>
          </cell>
          <cell r="FL1170" t="str">
            <v>$1.170</v>
          </cell>
          <cell r="FM1170" t="str">
            <v>#N/D</v>
          </cell>
          <cell r="FN1170" t="str">
            <v>#N/D</v>
          </cell>
          <cell r="FO1170" t="str">
            <v>#N/D</v>
          </cell>
          <cell r="FP1170" t="str">
            <v>#N/D</v>
          </cell>
          <cell r="FQ1170" t="str">
            <v>#¡REF!</v>
          </cell>
          <cell r="FR1170" t="str">
            <v>#N/D</v>
          </cell>
          <cell r="FS1170"/>
          <cell r="FT1170"/>
          <cell r="FU1170"/>
          <cell r="FV1170">
            <v>0</v>
          </cell>
          <cell r="FW1170" t="str">
            <v>#N/D</v>
          </cell>
          <cell r="FX1170"/>
          <cell r="FY1170"/>
          <cell r="FZ1170"/>
          <cell r="GA1170"/>
          <cell r="GB1170"/>
          <cell r="GC1170"/>
        </row>
        <row r="1171">
          <cell r="A1171"/>
          <cell r="B1171"/>
          <cell r="C1171">
            <v>2025</v>
          </cell>
          <cell r="D1171"/>
          <cell r="E1171"/>
          <cell r="F1171"/>
          <cell r="G1171"/>
          <cell r="H1171"/>
          <cell r="I1171"/>
          <cell r="J1171"/>
          <cell r="K1171"/>
          <cell r="L1171"/>
          <cell r="M1171"/>
          <cell r="N1171"/>
          <cell r="O1171"/>
          <cell r="P1171"/>
          <cell r="Q1171"/>
          <cell r="R1171"/>
          <cell r="S1171"/>
          <cell r="T1171"/>
          <cell r="U1171"/>
          <cell r="V1171"/>
          <cell r="W1171"/>
          <cell r="X1171"/>
          <cell r="Y1171"/>
          <cell r="Z1171"/>
          <cell r="AA1171"/>
          <cell r="AB1171"/>
          <cell r="AC1171"/>
          <cell r="AD1171"/>
          <cell r="AE1171"/>
          <cell r="AF1171"/>
          <cell r="AG1171"/>
          <cell r="AH1171"/>
          <cell r="AI1171"/>
          <cell r="AJ1171"/>
          <cell r="AK1171"/>
          <cell r="AL1171"/>
          <cell r="AM1171" t="str">
            <v>#¡VALOR!</v>
          </cell>
          <cell r="AN1171">
            <v>0</v>
          </cell>
          <cell r="AO1171"/>
          <cell r="AP1171"/>
          <cell r="AQ1171"/>
          <cell r="AR1171"/>
          <cell r="AS1171"/>
          <cell r="AT1171"/>
          <cell r="AU1171"/>
          <cell r="AV1171"/>
          <cell r="AW1171"/>
          <cell r="AX1171"/>
          <cell r="AY1171"/>
          <cell r="AZ1171"/>
          <cell r="BA1171"/>
          <cell r="BB1171"/>
          <cell r="BC1171"/>
          <cell r="BD1171"/>
          <cell r="BE1171"/>
          <cell r="BF1171"/>
          <cell r="BG1171"/>
          <cell r="BH1171"/>
          <cell r="BI1171"/>
          <cell r="BJ1171"/>
          <cell r="BK1171"/>
          <cell r="BL1171"/>
          <cell r="BM1171"/>
          <cell r="BN1171"/>
          <cell r="BO1171"/>
          <cell r="BP1171"/>
          <cell r="BQ1171"/>
          <cell r="BR1171"/>
          <cell r="BS1171"/>
          <cell r="BT1171"/>
          <cell r="BU1171"/>
          <cell r="BV1171"/>
          <cell r="BW1171"/>
          <cell r="BX1171"/>
          <cell r="BY1171"/>
          <cell r="BZ1171"/>
          <cell r="CA1171"/>
          <cell r="CB1171"/>
          <cell r="CC1171"/>
          <cell r="CD1171"/>
          <cell r="CE1171"/>
          <cell r="CF1171"/>
          <cell r="CG1171"/>
          <cell r="CH1171"/>
          <cell r="CI1171"/>
          <cell r="CJ1171"/>
          <cell r="CK1171"/>
          <cell r="CL1171"/>
          <cell r="CM1171"/>
          <cell r="CN1171"/>
          <cell r="CO1171"/>
          <cell r="CP1171"/>
          <cell r="CQ1171"/>
          <cell r="CR1171"/>
          <cell r="CS1171"/>
          <cell r="CT1171"/>
          <cell r="CU1171"/>
          <cell r="CV1171"/>
          <cell r="CW1171"/>
          <cell r="CX1171"/>
          <cell r="CY1171"/>
          <cell r="CZ1171"/>
          <cell r="DA1171"/>
          <cell r="DB1171"/>
          <cell r="DC1171"/>
          <cell r="DD1171"/>
          <cell r="DE1171"/>
          <cell r="DF1171"/>
          <cell r="DG1171"/>
          <cell r="DH1171"/>
          <cell r="DI1171"/>
          <cell r="DJ1171"/>
          <cell r="DK1171"/>
          <cell r="DL1171"/>
          <cell r="DM1171"/>
          <cell r="DN1171"/>
          <cell r="DO1171"/>
          <cell r="DP1171"/>
          <cell r="DQ1171"/>
          <cell r="DR1171"/>
          <cell r="DS1171"/>
          <cell r="DT1171"/>
          <cell r="DU1171"/>
          <cell r="DV1171"/>
          <cell r="DW1171"/>
          <cell r="DX1171"/>
          <cell r="DY1171"/>
          <cell r="DZ1171"/>
          <cell r="EA1171"/>
          <cell r="EB1171"/>
          <cell r="EC1171"/>
          <cell r="ED1171"/>
          <cell r="EE1171"/>
          <cell r="EF1171"/>
          <cell r="EG1171"/>
          <cell r="EH1171"/>
          <cell r="EI1171"/>
          <cell r="EJ1171"/>
          <cell r="EK1171"/>
          <cell r="EL1171"/>
          <cell r="EM1171"/>
          <cell r="EN1171"/>
          <cell r="EO1171"/>
          <cell r="EP1171"/>
          <cell r="EQ1171"/>
          <cell r="ER1171"/>
          <cell r="ES1171"/>
          <cell r="ET1171"/>
          <cell r="EU1171" t="str">
            <v>$ -</v>
          </cell>
          <cell r="EV1171"/>
          <cell r="EW1171"/>
          <cell r="EX1171"/>
          <cell r="EY1171"/>
          <cell r="EZ1171"/>
          <cell r="FA1171"/>
          <cell r="FB1171">
            <v>0</v>
          </cell>
          <cell r="FC1171" t="str">
            <v>#¡VALOR!</v>
          </cell>
          <cell r="FD1171">
            <v>0</v>
          </cell>
          <cell r="FE1171" t="str">
            <v>$ 0</v>
          </cell>
          <cell r="FF1171" t="str">
            <v>#¡VALOR!</v>
          </cell>
          <cell r="FG1171" t="str">
            <v>#¡VALOR!</v>
          </cell>
          <cell r="FH1171"/>
          <cell r="FI1171"/>
          <cell r="FJ1171" t="str">
            <v>#N/D</v>
          </cell>
          <cell r="FK1171" t="str">
            <v>#N/D</v>
          </cell>
          <cell r="FL1171" t="str">
            <v>$1.171</v>
          </cell>
          <cell r="FM1171" t="str">
            <v>#N/D</v>
          </cell>
          <cell r="FN1171" t="str">
            <v>#N/D</v>
          </cell>
          <cell r="FO1171" t="str">
            <v>#N/D</v>
          </cell>
          <cell r="FP1171" t="str">
            <v>#N/D</v>
          </cell>
          <cell r="FQ1171" t="str">
            <v>#¡REF!</v>
          </cell>
          <cell r="FR1171" t="str">
            <v>#N/D</v>
          </cell>
          <cell r="FS1171"/>
          <cell r="FT1171"/>
          <cell r="FU1171"/>
          <cell r="FV1171">
            <v>0</v>
          </cell>
          <cell r="FW1171" t="str">
            <v>#N/D</v>
          </cell>
          <cell r="FX1171"/>
          <cell r="FY1171"/>
          <cell r="FZ1171"/>
          <cell r="GA1171"/>
          <cell r="GB1171"/>
          <cell r="GC1171"/>
        </row>
        <row r="1172">
          <cell r="A1172"/>
          <cell r="B1172"/>
          <cell r="C1172">
            <v>2025</v>
          </cell>
          <cell r="D1172"/>
          <cell r="E1172"/>
          <cell r="F1172"/>
          <cell r="G1172"/>
          <cell r="H1172"/>
          <cell r="I1172"/>
          <cell r="J1172"/>
          <cell r="K1172"/>
          <cell r="L1172"/>
          <cell r="M1172"/>
          <cell r="N1172"/>
          <cell r="O1172"/>
          <cell r="P1172"/>
          <cell r="Q1172"/>
          <cell r="R1172"/>
          <cell r="S1172"/>
          <cell r="T1172"/>
          <cell r="U1172"/>
          <cell r="V1172"/>
          <cell r="W1172"/>
          <cell r="X1172"/>
          <cell r="Y1172"/>
          <cell r="Z1172"/>
          <cell r="AA1172"/>
          <cell r="AB1172"/>
          <cell r="AC1172"/>
          <cell r="AD1172"/>
          <cell r="AE1172"/>
          <cell r="AF1172"/>
          <cell r="AG1172"/>
          <cell r="AH1172"/>
          <cell r="AI1172"/>
          <cell r="AJ1172"/>
          <cell r="AK1172"/>
          <cell r="AL1172"/>
          <cell r="AM1172" t="str">
            <v>#¡VALOR!</v>
          </cell>
          <cell r="AN1172">
            <v>0</v>
          </cell>
          <cell r="AO1172"/>
          <cell r="AP1172"/>
          <cell r="AQ1172"/>
          <cell r="AR1172"/>
          <cell r="AS1172"/>
          <cell r="AT1172"/>
          <cell r="AU1172"/>
          <cell r="AV1172"/>
          <cell r="AW1172"/>
          <cell r="AX1172"/>
          <cell r="AY1172"/>
          <cell r="AZ1172"/>
          <cell r="BA1172"/>
          <cell r="BB1172"/>
          <cell r="BC1172"/>
          <cell r="BD1172"/>
          <cell r="BE1172"/>
          <cell r="BF1172"/>
          <cell r="BG1172"/>
          <cell r="BH1172"/>
          <cell r="BI1172"/>
          <cell r="BJ1172"/>
          <cell r="BK1172"/>
          <cell r="BL1172"/>
          <cell r="BM1172"/>
          <cell r="BN1172"/>
          <cell r="BO1172"/>
          <cell r="BP1172"/>
          <cell r="BQ1172"/>
          <cell r="BR1172"/>
          <cell r="BS1172"/>
          <cell r="BT1172"/>
          <cell r="BU1172"/>
          <cell r="BV1172"/>
          <cell r="BW1172"/>
          <cell r="BX1172"/>
          <cell r="BY1172"/>
          <cell r="BZ1172"/>
          <cell r="CA1172"/>
          <cell r="CB1172"/>
          <cell r="CC1172"/>
          <cell r="CD1172"/>
          <cell r="CE1172"/>
          <cell r="CF1172"/>
          <cell r="CG1172"/>
          <cell r="CH1172"/>
          <cell r="CI1172"/>
          <cell r="CJ1172"/>
          <cell r="CK1172"/>
          <cell r="CL1172"/>
          <cell r="CM1172"/>
          <cell r="CN1172"/>
          <cell r="CO1172"/>
          <cell r="CP1172"/>
          <cell r="CQ1172"/>
          <cell r="CR1172"/>
          <cell r="CS1172"/>
          <cell r="CT1172"/>
          <cell r="CU1172"/>
          <cell r="CV1172"/>
          <cell r="CW1172"/>
          <cell r="CX1172"/>
          <cell r="CY1172"/>
          <cell r="CZ1172"/>
          <cell r="DA1172"/>
          <cell r="DB1172"/>
          <cell r="DC1172"/>
          <cell r="DD1172"/>
          <cell r="DE1172"/>
          <cell r="DF1172"/>
          <cell r="DG1172"/>
          <cell r="DH1172"/>
          <cell r="DI1172"/>
          <cell r="DJ1172"/>
          <cell r="DK1172"/>
          <cell r="DL1172"/>
          <cell r="DM1172"/>
          <cell r="DN1172"/>
          <cell r="DO1172"/>
          <cell r="DP1172"/>
          <cell r="DQ1172"/>
          <cell r="DR1172"/>
          <cell r="DS1172"/>
          <cell r="DT1172"/>
          <cell r="DU1172"/>
          <cell r="DV1172"/>
          <cell r="DW1172"/>
          <cell r="DX1172"/>
          <cell r="DY1172"/>
          <cell r="DZ1172"/>
          <cell r="EA1172"/>
          <cell r="EB1172"/>
          <cell r="EC1172"/>
          <cell r="ED1172"/>
          <cell r="EE1172"/>
          <cell r="EF1172"/>
          <cell r="EG1172"/>
          <cell r="EH1172"/>
          <cell r="EI1172"/>
          <cell r="EJ1172"/>
          <cell r="EK1172"/>
          <cell r="EL1172"/>
          <cell r="EM1172"/>
          <cell r="EN1172"/>
          <cell r="EO1172"/>
          <cell r="EP1172"/>
          <cell r="EQ1172"/>
          <cell r="ER1172"/>
          <cell r="ES1172"/>
          <cell r="ET1172"/>
          <cell r="EU1172" t="str">
            <v>$ -</v>
          </cell>
          <cell r="EV1172"/>
          <cell r="EW1172"/>
          <cell r="EX1172"/>
          <cell r="EY1172"/>
          <cell r="EZ1172"/>
          <cell r="FA1172"/>
          <cell r="FB1172">
            <v>0</v>
          </cell>
          <cell r="FC1172" t="str">
            <v>#¡VALOR!</v>
          </cell>
          <cell r="FD1172">
            <v>0</v>
          </cell>
          <cell r="FE1172" t="str">
            <v>$ 0</v>
          </cell>
          <cell r="FF1172" t="str">
            <v>#¡VALOR!</v>
          </cell>
          <cell r="FG1172" t="str">
            <v>#¡VALOR!</v>
          </cell>
          <cell r="FH1172"/>
          <cell r="FI1172"/>
          <cell r="FJ1172" t="str">
            <v>#N/D</v>
          </cell>
          <cell r="FK1172" t="str">
            <v>#N/D</v>
          </cell>
          <cell r="FL1172" t="str">
            <v>$1.172</v>
          </cell>
          <cell r="FM1172" t="str">
            <v>#N/D</v>
          </cell>
          <cell r="FN1172" t="str">
            <v>#N/D</v>
          </cell>
          <cell r="FO1172" t="str">
            <v>#N/D</v>
          </cell>
          <cell r="FP1172" t="str">
            <v>#N/D</v>
          </cell>
          <cell r="FQ1172" t="str">
            <v>#¡REF!</v>
          </cell>
          <cell r="FR1172" t="str">
            <v>#N/D</v>
          </cell>
          <cell r="FS1172"/>
          <cell r="FT1172"/>
          <cell r="FU1172"/>
          <cell r="FV1172">
            <v>0</v>
          </cell>
          <cell r="FW1172" t="str">
            <v>#N/D</v>
          </cell>
          <cell r="FX1172"/>
          <cell r="FY1172"/>
          <cell r="FZ1172"/>
          <cell r="GA1172"/>
          <cell r="GB1172"/>
          <cell r="GC1172"/>
        </row>
        <row r="1173">
          <cell r="A1173"/>
          <cell r="B1173"/>
          <cell r="C1173">
            <v>2025</v>
          </cell>
          <cell r="D1173"/>
          <cell r="E1173"/>
          <cell r="F1173"/>
          <cell r="G1173"/>
          <cell r="H1173"/>
          <cell r="I1173"/>
          <cell r="J1173"/>
          <cell r="K1173"/>
          <cell r="L1173"/>
          <cell r="M1173"/>
          <cell r="N1173"/>
          <cell r="O1173"/>
          <cell r="P1173"/>
          <cell r="Q1173"/>
          <cell r="R1173"/>
          <cell r="S1173"/>
          <cell r="T1173"/>
          <cell r="U1173"/>
          <cell r="V1173"/>
          <cell r="W1173"/>
          <cell r="X1173"/>
          <cell r="Y1173"/>
          <cell r="Z1173"/>
          <cell r="AA1173"/>
          <cell r="AB1173"/>
          <cell r="AC1173"/>
          <cell r="AD1173"/>
          <cell r="AE1173"/>
          <cell r="AF1173"/>
          <cell r="AG1173"/>
          <cell r="AH1173"/>
          <cell r="AI1173"/>
          <cell r="AJ1173"/>
          <cell r="AK1173"/>
          <cell r="AL1173"/>
          <cell r="AM1173" t="str">
            <v>#¡VALOR!</v>
          </cell>
          <cell r="AN1173">
            <v>0</v>
          </cell>
          <cell r="AO1173"/>
          <cell r="AP1173"/>
          <cell r="AQ1173"/>
          <cell r="AR1173"/>
          <cell r="AS1173"/>
          <cell r="AT1173"/>
          <cell r="AU1173"/>
          <cell r="AV1173"/>
          <cell r="AW1173"/>
          <cell r="AX1173"/>
          <cell r="AY1173"/>
          <cell r="AZ1173"/>
          <cell r="BA1173"/>
          <cell r="BB1173"/>
          <cell r="BC1173"/>
          <cell r="BD1173"/>
          <cell r="BE1173"/>
          <cell r="BF1173"/>
          <cell r="BG1173"/>
          <cell r="BH1173"/>
          <cell r="BI1173"/>
          <cell r="BJ1173"/>
          <cell r="BK1173"/>
          <cell r="BL1173"/>
          <cell r="BM1173"/>
          <cell r="BN1173"/>
          <cell r="BO1173"/>
          <cell r="BP1173"/>
          <cell r="BQ1173"/>
          <cell r="BR1173"/>
          <cell r="BS1173"/>
          <cell r="BT1173"/>
          <cell r="BU1173"/>
          <cell r="BV1173"/>
          <cell r="BW1173"/>
          <cell r="BX1173"/>
          <cell r="BY1173"/>
          <cell r="BZ1173"/>
          <cell r="CA1173"/>
          <cell r="CB1173"/>
          <cell r="CC1173"/>
          <cell r="CD1173"/>
          <cell r="CE1173"/>
          <cell r="CF1173"/>
          <cell r="CG1173"/>
          <cell r="CH1173"/>
          <cell r="CI1173"/>
          <cell r="CJ1173"/>
          <cell r="CK1173"/>
          <cell r="CL1173"/>
          <cell r="CM1173"/>
          <cell r="CN1173"/>
          <cell r="CO1173"/>
          <cell r="CP1173"/>
          <cell r="CQ1173"/>
          <cell r="CR1173"/>
          <cell r="CS1173"/>
          <cell r="CT1173"/>
          <cell r="CU1173"/>
          <cell r="CV1173"/>
          <cell r="CW1173"/>
          <cell r="CX1173"/>
          <cell r="CY1173"/>
          <cell r="CZ1173"/>
          <cell r="DA1173"/>
          <cell r="DB1173"/>
          <cell r="DC1173"/>
          <cell r="DD1173"/>
          <cell r="DE1173"/>
          <cell r="DF1173"/>
          <cell r="DG1173"/>
          <cell r="DH1173"/>
          <cell r="DI1173"/>
          <cell r="DJ1173"/>
          <cell r="DK1173"/>
          <cell r="DL1173"/>
          <cell r="DM1173"/>
          <cell r="DN1173"/>
          <cell r="DO1173"/>
          <cell r="DP1173"/>
          <cell r="DQ1173"/>
          <cell r="DR1173"/>
          <cell r="DS1173"/>
          <cell r="DT1173"/>
          <cell r="DU1173"/>
          <cell r="DV1173"/>
          <cell r="DW1173"/>
          <cell r="DX1173"/>
          <cell r="DY1173"/>
          <cell r="DZ1173"/>
          <cell r="EA1173"/>
          <cell r="EB1173"/>
          <cell r="EC1173"/>
          <cell r="ED1173"/>
          <cell r="EE1173"/>
          <cell r="EF1173"/>
          <cell r="EG1173"/>
          <cell r="EH1173"/>
          <cell r="EI1173"/>
          <cell r="EJ1173"/>
          <cell r="EK1173"/>
          <cell r="EL1173"/>
          <cell r="EM1173"/>
          <cell r="EN1173"/>
          <cell r="EO1173"/>
          <cell r="EP1173"/>
          <cell r="EQ1173"/>
          <cell r="ER1173"/>
          <cell r="ES1173"/>
          <cell r="ET1173"/>
          <cell r="EU1173" t="str">
            <v>$ -</v>
          </cell>
          <cell r="EV1173"/>
          <cell r="EW1173"/>
          <cell r="EX1173"/>
          <cell r="EY1173"/>
          <cell r="EZ1173"/>
          <cell r="FA1173"/>
          <cell r="FB1173">
            <v>0</v>
          </cell>
          <cell r="FC1173" t="str">
            <v>#¡VALOR!</v>
          </cell>
          <cell r="FD1173">
            <v>0</v>
          </cell>
          <cell r="FE1173" t="str">
            <v>$ 0</v>
          </cell>
          <cell r="FF1173" t="str">
            <v>#¡VALOR!</v>
          </cell>
          <cell r="FG1173" t="str">
            <v>#¡VALOR!</v>
          </cell>
          <cell r="FH1173"/>
          <cell r="FI1173"/>
          <cell r="FJ1173" t="str">
            <v>#N/D</v>
          </cell>
          <cell r="FK1173" t="str">
            <v>#N/D</v>
          </cell>
          <cell r="FL1173" t="str">
            <v>$1.173</v>
          </cell>
          <cell r="FM1173" t="str">
            <v>#N/D</v>
          </cell>
          <cell r="FN1173" t="str">
            <v>#N/D</v>
          </cell>
          <cell r="FO1173" t="str">
            <v>#N/D</v>
          </cell>
          <cell r="FP1173" t="str">
            <v>#N/D</v>
          </cell>
          <cell r="FQ1173" t="str">
            <v>#¡REF!</v>
          </cell>
          <cell r="FR1173" t="str">
            <v>#N/D</v>
          </cell>
          <cell r="FS1173"/>
          <cell r="FT1173"/>
          <cell r="FU1173"/>
          <cell r="FV1173">
            <v>0</v>
          </cell>
          <cell r="FW1173" t="str">
            <v>#N/D</v>
          </cell>
          <cell r="FX1173"/>
          <cell r="FY1173"/>
          <cell r="FZ1173"/>
          <cell r="GA1173"/>
          <cell r="GB1173"/>
          <cell r="GC1173"/>
        </row>
        <row r="1174">
          <cell r="A1174"/>
          <cell r="B1174"/>
          <cell r="C1174">
            <v>2025</v>
          </cell>
          <cell r="D1174"/>
          <cell r="E1174"/>
          <cell r="F1174"/>
          <cell r="G1174"/>
          <cell r="H1174"/>
          <cell r="I1174"/>
          <cell r="J1174"/>
          <cell r="K1174"/>
          <cell r="L1174"/>
          <cell r="M1174"/>
          <cell r="N1174"/>
          <cell r="O1174"/>
          <cell r="P1174"/>
          <cell r="Q1174"/>
          <cell r="R1174"/>
          <cell r="S1174"/>
          <cell r="T1174"/>
          <cell r="U1174"/>
          <cell r="V1174"/>
          <cell r="W1174"/>
          <cell r="X1174"/>
          <cell r="Y1174"/>
          <cell r="Z1174"/>
          <cell r="AA1174"/>
          <cell r="AB1174"/>
          <cell r="AC1174"/>
          <cell r="AD1174"/>
          <cell r="AE1174"/>
          <cell r="AF1174"/>
          <cell r="AG1174"/>
          <cell r="AH1174"/>
          <cell r="AI1174"/>
          <cell r="AJ1174"/>
          <cell r="AK1174"/>
          <cell r="AL1174"/>
          <cell r="AM1174" t="str">
            <v>#¡VALOR!</v>
          </cell>
          <cell r="AN1174">
            <v>0</v>
          </cell>
          <cell r="AO1174"/>
          <cell r="AP1174"/>
          <cell r="AQ1174"/>
          <cell r="AR1174"/>
          <cell r="AS1174"/>
          <cell r="AT1174"/>
          <cell r="AU1174"/>
          <cell r="AV1174"/>
          <cell r="AW1174"/>
          <cell r="AX1174"/>
          <cell r="AY1174"/>
          <cell r="AZ1174"/>
          <cell r="BA1174"/>
          <cell r="BB1174"/>
          <cell r="BC1174"/>
          <cell r="BD1174"/>
          <cell r="BE1174"/>
          <cell r="BF1174"/>
          <cell r="BG1174"/>
          <cell r="BH1174"/>
          <cell r="BI1174"/>
          <cell r="BJ1174"/>
          <cell r="BK1174"/>
          <cell r="BL1174"/>
          <cell r="BM1174"/>
          <cell r="BN1174"/>
          <cell r="BO1174"/>
          <cell r="BP1174"/>
          <cell r="BQ1174"/>
          <cell r="BR1174"/>
          <cell r="BS1174"/>
          <cell r="BT1174"/>
          <cell r="BU1174"/>
          <cell r="BV1174"/>
          <cell r="BW1174"/>
          <cell r="BX1174"/>
          <cell r="BY1174"/>
          <cell r="BZ1174"/>
          <cell r="CA1174"/>
          <cell r="CB1174"/>
          <cell r="CC1174"/>
          <cell r="CD1174"/>
          <cell r="CE1174"/>
          <cell r="CF1174"/>
          <cell r="CG1174"/>
          <cell r="CH1174"/>
          <cell r="CI1174"/>
          <cell r="CJ1174"/>
          <cell r="CK1174"/>
          <cell r="CL1174"/>
          <cell r="CM1174"/>
          <cell r="CN1174"/>
          <cell r="CO1174"/>
          <cell r="CP1174"/>
          <cell r="CQ1174"/>
          <cell r="CR1174"/>
          <cell r="CS1174"/>
          <cell r="CT1174"/>
          <cell r="CU1174"/>
          <cell r="CV1174"/>
          <cell r="CW1174"/>
          <cell r="CX1174"/>
          <cell r="CY1174"/>
          <cell r="CZ1174"/>
          <cell r="DA1174"/>
          <cell r="DB1174"/>
          <cell r="DC1174"/>
          <cell r="DD1174"/>
          <cell r="DE1174"/>
          <cell r="DF1174"/>
          <cell r="DG1174"/>
          <cell r="DH1174"/>
          <cell r="DI1174"/>
          <cell r="DJ1174"/>
          <cell r="DK1174"/>
          <cell r="DL1174"/>
          <cell r="DM1174"/>
          <cell r="DN1174"/>
          <cell r="DO1174"/>
          <cell r="DP1174"/>
          <cell r="DQ1174"/>
          <cell r="DR1174"/>
          <cell r="DS1174"/>
          <cell r="DT1174"/>
          <cell r="DU1174"/>
          <cell r="DV1174"/>
          <cell r="DW1174"/>
          <cell r="DX1174"/>
          <cell r="DY1174"/>
          <cell r="DZ1174"/>
          <cell r="EA1174"/>
          <cell r="EB1174"/>
          <cell r="EC1174"/>
          <cell r="ED1174"/>
          <cell r="EE1174"/>
          <cell r="EF1174"/>
          <cell r="EG1174"/>
          <cell r="EH1174"/>
          <cell r="EI1174"/>
          <cell r="EJ1174"/>
          <cell r="EK1174"/>
          <cell r="EL1174"/>
          <cell r="EM1174"/>
          <cell r="EN1174"/>
          <cell r="EO1174"/>
          <cell r="EP1174"/>
          <cell r="EQ1174"/>
          <cell r="ER1174"/>
          <cell r="ES1174"/>
          <cell r="ET1174"/>
          <cell r="EU1174" t="str">
            <v>$ -</v>
          </cell>
          <cell r="EV1174"/>
          <cell r="EW1174"/>
          <cell r="EX1174"/>
          <cell r="EY1174"/>
          <cell r="EZ1174"/>
          <cell r="FA1174"/>
          <cell r="FB1174">
            <v>0</v>
          </cell>
          <cell r="FC1174" t="str">
            <v>#¡VALOR!</v>
          </cell>
          <cell r="FD1174">
            <v>0</v>
          </cell>
          <cell r="FE1174" t="str">
            <v>$ 0</v>
          </cell>
          <cell r="FF1174" t="str">
            <v>#¡VALOR!</v>
          </cell>
          <cell r="FG1174" t="str">
            <v>#¡VALOR!</v>
          </cell>
          <cell r="FH1174"/>
          <cell r="FI1174"/>
          <cell r="FJ1174" t="str">
            <v>#N/D</v>
          </cell>
          <cell r="FK1174" t="str">
            <v>#N/D</v>
          </cell>
          <cell r="FL1174" t="str">
            <v>$1.174</v>
          </cell>
          <cell r="FM1174" t="str">
            <v>#N/D</v>
          </cell>
          <cell r="FN1174" t="str">
            <v>#N/D</v>
          </cell>
          <cell r="FO1174" t="str">
            <v>#N/D</v>
          </cell>
          <cell r="FP1174" t="str">
            <v>#N/D</v>
          </cell>
          <cell r="FQ1174" t="str">
            <v>#¡REF!</v>
          </cell>
          <cell r="FR1174" t="str">
            <v>#N/D</v>
          </cell>
          <cell r="FS1174"/>
          <cell r="FT1174"/>
          <cell r="FU1174"/>
          <cell r="FV1174">
            <v>0</v>
          </cell>
          <cell r="FW1174" t="str">
            <v>#N/D</v>
          </cell>
          <cell r="FX1174"/>
          <cell r="FY1174"/>
          <cell r="FZ1174"/>
          <cell r="GA1174"/>
          <cell r="GB1174"/>
          <cell r="GC1174"/>
        </row>
        <row r="1175">
          <cell r="A1175"/>
          <cell r="B1175"/>
          <cell r="C1175">
            <v>2025</v>
          </cell>
          <cell r="D1175"/>
          <cell r="E1175"/>
          <cell r="F1175"/>
          <cell r="G1175"/>
          <cell r="H1175"/>
          <cell r="I1175"/>
          <cell r="J1175"/>
          <cell r="K1175"/>
          <cell r="L1175"/>
          <cell r="M1175"/>
          <cell r="N1175"/>
          <cell r="O1175"/>
          <cell r="P1175"/>
          <cell r="Q1175"/>
          <cell r="R1175"/>
          <cell r="S1175"/>
          <cell r="T1175"/>
          <cell r="U1175"/>
          <cell r="V1175"/>
          <cell r="W1175"/>
          <cell r="X1175"/>
          <cell r="Y1175"/>
          <cell r="Z1175"/>
          <cell r="AA1175"/>
          <cell r="AB1175"/>
          <cell r="AC1175"/>
          <cell r="AD1175"/>
          <cell r="AE1175"/>
          <cell r="AF1175"/>
          <cell r="AG1175"/>
          <cell r="AH1175"/>
          <cell r="AI1175"/>
          <cell r="AJ1175"/>
          <cell r="AK1175"/>
          <cell r="AL1175"/>
          <cell r="AM1175" t="str">
            <v>#¡VALOR!</v>
          </cell>
          <cell r="AN1175">
            <v>0</v>
          </cell>
          <cell r="AO1175"/>
          <cell r="AP1175"/>
          <cell r="AQ1175"/>
          <cell r="AR1175"/>
          <cell r="AS1175"/>
          <cell r="AT1175"/>
          <cell r="AU1175"/>
          <cell r="AV1175"/>
          <cell r="AW1175"/>
          <cell r="AX1175"/>
          <cell r="AY1175"/>
          <cell r="AZ1175"/>
          <cell r="BA1175"/>
          <cell r="BB1175"/>
          <cell r="BC1175"/>
          <cell r="BD1175"/>
          <cell r="BE1175"/>
          <cell r="BF1175"/>
          <cell r="BG1175"/>
          <cell r="BH1175"/>
          <cell r="BI1175"/>
          <cell r="BJ1175"/>
          <cell r="BK1175"/>
          <cell r="BL1175"/>
          <cell r="BM1175"/>
          <cell r="BN1175"/>
          <cell r="BO1175"/>
          <cell r="BP1175"/>
          <cell r="BQ1175"/>
          <cell r="BR1175"/>
          <cell r="BS1175"/>
          <cell r="BT1175"/>
          <cell r="BU1175"/>
          <cell r="BV1175"/>
          <cell r="BW1175"/>
          <cell r="BX1175"/>
          <cell r="BY1175"/>
          <cell r="BZ1175"/>
          <cell r="CA1175"/>
          <cell r="CB1175"/>
          <cell r="CC1175"/>
          <cell r="CD1175"/>
          <cell r="CE1175"/>
          <cell r="CF1175"/>
          <cell r="CG1175"/>
          <cell r="CH1175"/>
          <cell r="CI1175"/>
          <cell r="CJ1175"/>
          <cell r="CK1175"/>
          <cell r="CL1175"/>
          <cell r="CM1175"/>
          <cell r="CN1175"/>
          <cell r="CO1175"/>
          <cell r="CP1175"/>
          <cell r="CQ1175"/>
          <cell r="CR1175"/>
          <cell r="CS1175"/>
          <cell r="CT1175"/>
          <cell r="CU1175"/>
          <cell r="CV1175"/>
          <cell r="CW1175"/>
          <cell r="CX1175"/>
          <cell r="CY1175"/>
          <cell r="CZ1175"/>
          <cell r="DA1175"/>
          <cell r="DB1175"/>
          <cell r="DC1175"/>
          <cell r="DD1175"/>
          <cell r="DE1175"/>
          <cell r="DF1175"/>
          <cell r="DG1175"/>
          <cell r="DH1175"/>
          <cell r="DI1175"/>
          <cell r="DJ1175"/>
          <cell r="DK1175"/>
          <cell r="DL1175"/>
          <cell r="DM1175"/>
          <cell r="DN1175"/>
          <cell r="DO1175"/>
          <cell r="DP1175"/>
          <cell r="DQ1175"/>
          <cell r="DR1175"/>
          <cell r="DS1175"/>
          <cell r="DT1175"/>
          <cell r="DU1175"/>
          <cell r="DV1175"/>
          <cell r="DW1175"/>
          <cell r="DX1175"/>
          <cell r="DY1175"/>
          <cell r="DZ1175"/>
          <cell r="EA1175"/>
          <cell r="EB1175"/>
          <cell r="EC1175"/>
          <cell r="ED1175"/>
          <cell r="EE1175"/>
          <cell r="EF1175"/>
          <cell r="EG1175"/>
          <cell r="EH1175"/>
          <cell r="EI1175"/>
          <cell r="EJ1175"/>
          <cell r="EK1175"/>
          <cell r="EL1175"/>
          <cell r="EM1175"/>
          <cell r="EN1175"/>
          <cell r="EO1175"/>
          <cell r="EP1175"/>
          <cell r="EQ1175"/>
          <cell r="ER1175"/>
          <cell r="ES1175"/>
          <cell r="ET1175"/>
          <cell r="EU1175" t="str">
            <v>$ -</v>
          </cell>
          <cell r="EV1175"/>
          <cell r="EW1175"/>
          <cell r="EX1175"/>
          <cell r="EY1175"/>
          <cell r="EZ1175"/>
          <cell r="FA1175"/>
          <cell r="FB1175">
            <v>0</v>
          </cell>
          <cell r="FC1175" t="str">
            <v>#¡VALOR!</v>
          </cell>
          <cell r="FD1175">
            <v>0</v>
          </cell>
          <cell r="FE1175" t="str">
            <v>$ 0</v>
          </cell>
          <cell r="FF1175" t="str">
            <v>#¡VALOR!</v>
          </cell>
          <cell r="FG1175" t="str">
            <v>#¡VALOR!</v>
          </cell>
          <cell r="FH1175"/>
          <cell r="FI1175"/>
          <cell r="FJ1175" t="str">
            <v>#N/D</v>
          </cell>
          <cell r="FK1175" t="str">
            <v>#N/D</v>
          </cell>
          <cell r="FL1175" t="str">
            <v>$1.175</v>
          </cell>
          <cell r="FM1175" t="str">
            <v>#N/D</v>
          </cell>
          <cell r="FN1175" t="str">
            <v>#N/D</v>
          </cell>
          <cell r="FO1175" t="str">
            <v>#N/D</v>
          </cell>
          <cell r="FP1175" t="str">
            <v>#N/D</v>
          </cell>
          <cell r="FQ1175" t="str">
            <v>#¡REF!</v>
          </cell>
          <cell r="FR1175" t="str">
            <v>#N/D</v>
          </cell>
          <cell r="FS1175"/>
          <cell r="FT1175"/>
          <cell r="FU1175"/>
          <cell r="FV1175">
            <v>0</v>
          </cell>
          <cell r="FW1175" t="str">
            <v>#N/D</v>
          </cell>
          <cell r="FX1175"/>
          <cell r="FY1175"/>
          <cell r="FZ1175"/>
          <cell r="GA1175"/>
          <cell r="GB1175"/>
          <cell r="GC1175"/>
        </row>
        <row r="1176">
          <cell r="A1176"/>
          <cell r="B1176"/>
          <cell r="C1176">
            <v>2025</v>
          </cell>
          <cell r="D1176"/>
          <cell r="E1176"/>
          <cell r="F1176"/>
          <cell r="G1176"/>
          <cell r="H1176"/>
          <cell r="I1176"/>
          <cell r="J1176"/>
          <cell r="K1176"/>
          <cell r="L1176"/>
          <cell r="M1176"/>
          <cell r="N1176"/>
          <cell r="O1176"/>
          <cell r="P1176"/>
          <cell r="Q1176"/>
          <cell r="R1176"/>
          <cell r="S1176"/>
          <cell r="T1176"/>
          <cell r="U1176"/>
          <cell r="V1176"/>
          <cell r="W1176"/>
          <cell r="X1176"/>
          <cell r="Y1176"/>
          <cell r="Z1176"/>
          <cell r="AA1176"/>
          <cell r="AB1176"/>
          <cell r="AC1176"/>
          <cell r="AD1176"/>
          <cell r="AE1176"/>
          <cell r="AF1176"/>
          <cell r="AG1176"/>
          <cell r="AH1176"/>
          <cell r="AI1176"/>
          <cell r="AJ1176"/>
          <cell r="AK1176"/>
          <cell r="AL1176"/>
          <cell r="AM1176" t="str">
            <v>#¡VALOR!</v>
          </cell>
          <cell r="AN1176">
            <v>0</v>
          </cell>
          <cell r="AO1176"/>
          <cell r="AP1176"/>
          <cell r="AQ1176"/>
          <cell r="AR1176"/>
          <cell r="AS1176"/>
          <cell r="AT1176"/>
          <cell r="AU1176"/>
          <cell r="AV1176"/>
          <cell r="AW1176"/>
          <cell r="AX1176"/>
          <cell r="AY1176"/>
          <cell r="AZ1176"/>
          <cell r="BA1176"/>
          <cell r="BB1176"/>
          <cell r="BC1176"/>
          <cell r="BD1176"/>
          <cell r="BE1176"/>
          <cell r="BF1176"/>
          <cell r="BG1176"/>
          <cell r="BH1176"/>
          <cell r="BI1176"/>
          <cell r="BJ1176"/>
          <cell r="BK1176"/>
          <cell r="BL1176"/>
          <cell r="BM1176"/>
          <cell r="BN1176"/>
          <cell r="BO1176"/>
          <cell r="BP1176"/>
          <cell r="BQ1176"/>
          <cell r="BR1176"/>
          <cell r="BS1176"/>
          <cell r="BT1176"/>
          <cell r="BU1176"/>
          <cell r="BV1176"/>
          <cell r="BW1176"/>
          <cell r="BX1176"/>
          <cell r="BY1176"/>
          <cell r="BZ1176"/>
          <cell r="CA1176"/>
          <cell r="CB1176"/>
          <cell r="CC1176"/>
          <cell r="CD1176"/>
          <cell r="CE1176"/>
          <cell r="CF1176"/>
          <cell r="CG1176"/>
          <cell r="CH1176"/>
          <cell r="CI1176"/>
          <cell r="CJ1176"/>
          <cell r="CK1176"/>
          <cell r="CL1176"/>
          <cell r="CM1176"/>
          <cell r="CN1176"/>
          <cell r="CO1176"/>
          <cell r="CP1176"/>
          <cell r="CQ1176"/>
          <cell r="CR1176"/>
          <cell r="CS1176"/>
          <cell r="CT1176"/>
          <cell r="CU1176"/>
          <cell r="CV1176"/>
          <cell r="CW1176"/>
          <cell r="CX1176"/>
          <cell r="CY1176"/>
          <cell r="CZ1176"/>
          <cell r="DA1176"/>
          <cell r="DB1176"/>
          <cell r="DC1176"/>
          <cell r="DD1176"/>
          <cell r="DE1176"/>
          <cell r="DF1176"/>
          <cell r="DG1176"/>
          <cell r="DH1176"/>
          <cell r="DI1176"/>
          <cell r="DJ1176"/>
          <cell r="DK1176"/>
          <cell r="DL1176"/>
          <cell r="DM1176"/>
          <cell r="DN1176"/>
          <cell r="DO1176"/>
          <cell r="DP1176"/>
          <cell r="DQ1176"/>
          <cell r="DR1176"/>
          <cell r="DS1176"/>
          <cell r="DT1176"/>
          <cell r="DU1176"/>
          <cell r="DV1176"/>
          <cell r="DW1176"/>
          <cell r="DX1176"/>
          <cell r="DY1176"/>
          <cell r="DZ1176"/>
          <cell r="EA1176"/>
          <cell r="EB1176"/>
          <cell r="EC1176"/>
          <cell r="ED1176"/>
          <cell r="EE1176"/>
          <cell r="EF1176"/>
          <cell r="EG1176"/>
          <cell r="EH1176"/>
          <cell r="EI1176"/>
          <cell r="EJ1176"/>
          <cell r="EK1176"/>
          <cell r="EL1176"/>
          <cell r="EM1176"/>
          <cell r="EN1176"/>
          <cell r="EO1176"/>
          <cell r="EP1176"/>
          <cell r="EQ1176"/>
          <cell r="ER1176"/>
          <cell r="ES1176"/>
          <cell r="ET1176"/>
          <cell r="EU1176" t="str">
            <v>$ -</v>
          </cell>
          <cell r="EV1176"/>
          <cell r="EW1176"/>
          <cell r="EX1176"/>
          <cell r="EY1176"/>
          <cell r="EZ1176"/>
          <cell r="FA1176"/>
          <cell r="FB1176">
            <v>0</v>
          </cell>
          <cell r="FC1176" t="str">
            <v>#¡VALOR!</v>
          </cell>
          <cell r="FD1176">
            <v>0</v>
          </cell>
          <cell r="FE1176" t="str">
            <v>$ 0</v>
          </cell>
          <cell r="FF1176" t="str">
            <v>#¡VALOR!</v>
          </cell>
          <cell r="FG1176" t="str">
            <v>#¡VALOR!</v>
          </cell>
          <cell r="FH1176"/>
          <cell r="FI1176"/>
          <cell r="FJ1176" t="str">
            <v>#N/D</v>
          </cell>
          <cell r="FK1176" t="str">
            <v>#N/D</v>
          </cell>
          <cell r="FL1176" t="str">
            <v>$1.176</v>
          </cell>
          <cell r="FM1176" t="str">
            <v>#N/D</v>
          </cell>
          <cell r="FN1176" t="str">
            <v>#N/D</v>
          </cell>
          <cell r="FO1176" t="str">
            <v>#N/D</v>
          </cell>
          <cell r="FP1176" t="str">
            <v>#N/D</v>
          </cell>
          <cell r="FQ1176" t="str">
            <v>#¡REF!</v>
          </cell>
          <cell r="FR1176" t="str">
            <v>#N/D</v>
          </cell>
          <cell r="FS1176"/>
          <cell r="FT1176"/>
          <cell r="FU1176"/>
          <cell r="FV1176">
            <v>0</v>
          </cell>
          <cell r="FW1176" t="str">
            <v>#N/D</v>
          </cell>
          <cell r="FX1176"/>
          <cell r="FY1176"/>
          <cell r="FZ1176"/>
          <cell r="GA1176"/>
          <cell r="GB1176"/>
          <cell r="GC1176"/>
        </row>
        <row r="1177">
          <cell r="A1177"/>
          <cell r="B1177"/>
          <cell r="C1177">
            <v>2025</v>
          </cell>
          <cell r="D1177"/>
          <cell r="E1177"/>
          <cell r="F1177"/>
          <cell r="G1177"/>
          <cell r="H1177"/>
          <cell r="I1177"/>
          <cell r="J1177"/>
          <cell r="K1177"/>
          <cell r="L1177"/>
          <cell r="M1177"/>
          <cell r="N1177"/>
          <cell r="O1177"/>
          <cell r="P1177"/>
          <cell r="Q1177"/>
          <cell r="R1177"/>
          <cell r="S1177"/>
          <cell r="T1177"/>
          <cell r="U1177"/>
          <cell r="V1177"/>
          <cell r="W1177"/>
          <cell r="X1177"/>
          <cell r="Y1177"/>
          <cell r="Z1177"/>
          <cell r="AA1177"/>
          <cell r="AB1177"/>
          <cell r="AC1177"/>
          <cell r="AD1177"/>
          <cell r="AE1177"/>
          <cell r="AF1177"/>
          <cell r="AG1177"/>
          <cell r="AH1177"/>
          <cell r="AI1177"/>
          <cell r="AJ1177"/>
          <cell r="AK1177"/>
          <cell r="AL1177"/>
          <cell r="AM1177" t="str">
            <v>#¡VALOR!</v>
          </cell>
          <cell r="AN1177">
            <v>0</v>
          </cell>
          <cell r="AO1177"/>
          <cell r="AP1177"/>
          <cell r="AQ1177"/>
          <cell r="AR1177"/>
          <cell r="AS1177"/>
          <cell r="AT1177"/>
          <cell r="AU1177"/>
          <cell r="AV1177"/>
          <cell r="AW1177"/>
          <cell r="AX1177"/>
          <cell r="AY1177"/>
          <cell r="AZ1177"/>
          <cell r="BA1177"/>
          <cell r="BB1177"/>
          <cell r="BC1177"/>
          <cell r="BD1177"/>
          <cell r="BE1177"/>
          <cell r="BF1177"/>
          <cell r="BG1177"/>
          <cell r="BH1177"/>
          <cell r="BI1177"/>
          <cell r="BJ1177"/>
          <cell r="BK1177"/>
          <cell r="BL1177"/>
          <cell r="BM1177"/>
          <cell r="BN1177"/>
          <cell r="BO1177"/>
          <cell r="BP1177"/>
          <cell r="BQ1177"/>
          <cell r="BR1177"/>
          <cell r="BS1177"/>
          <cell r="BT1177"/>
          <cell r="BU1177"/>
          <cell r="BV1177"/>
          <cell r="BW1177"/>
          <cell r="BX1177"/>
          <cell r="BY1177"/>
          <cell r="BZ1177"/>
          <cell r="CA1177"/>
          <cell r="CB1177"/>
          <cell r="CC1177"/>
          <cell r="CD1177"/>
          <cell r="CE1177"/>
          <cell r="CF1177"/>
          <cell r="CG1177"/>
          <cell r="CH1177"/>
          <cell r="CI1177"/>
          <cell r="CJ1177"/>
          <cell r="CK1177"/>
          <cell r="CL1177"/>
          <cell r="CM1177"/>
          <cell r="CN1177"/>
          <cell r="CO1177"/>
          <cell r="CP1177"/>
          <cell r="CQ1177"/>
          <cell r="CR1177"/>
          <cell r="CS1177"/>
          <cell r="CT1177"/>
          <cell r="CU1177"/>
          <cell r="CV1177"/>
          <cell r="CW1177"/>
          <cell r="CX1177"/>
          <cell r="CY1177"/>
          <cell r="CZ1177"/>
          <cell r="DA1177"/>
          <cell r="DB1177"/>
          <cell r="DC1177"/>
          <cell r="DD1177"/>
          <cell r="DE1177"/>
          <cell r="DF1177"/>
          <cell r="DG1177"/>
          <cell r="DH1177"/>
          <cell r="DI1177"/>
          <cell r="DJ1177"/>
          <cell r="DK1177"/>
          <cell r="DL1177"/>
          <cell r="DM1177"/>
          <cell r="DN1177"/>
          <cell r="DO1177"/>
          <cell r="DP1177"/>
          <cell r="DQ1177"/>
          <cell r="DR1177"/>
          <cell r="DS1177"/>
          <cell r="DT1177"/>
          <cell r="DU1177"/>
          <cell r="DV1177"/>
          <cell r="DW1177"/>
          <cell r="DX1177"/>
          <cell r="DY1177"/>
          <cell r="DZ1177"/>
          <cell r="EA1177"/>
          <cell r="EB1177"/>
          <cell r="EC1177"/>
          <cell r="ED1177"/>
          <cell r="EE1177"/>
          <cell r="EF1177"/>
          <cell r="EG1177"/>
          <cell r="EH1177"/>
          <cell r="EI1177"/>
          <cell r="EJ1177"/>
          <cell r="EK1177"/>
          <cell r="EL1177"/>
          <cell r="EM1177"/>
          <cell r="EN1177"/>
          <cell r="EO1177"/>
          <cell r="EP1177"/>
          <cell r="EQ1177"/>
          <cell r="ER1177"/>
          <cell r="ES1177"/>
          <cell r="ET1177"/>
          <cell r="EU1177" t="str">
            <v>$ -</v>
          </cell>
          <cell r="EV1177"/>
          <cell r="EW1177"/>
          <cell r="EX1177"/>
          <cell r="EY1177"/>
          <cell r="EZ1177"/>
          <cell r="FA1177"/>
          <cell r="FB1177">
            <v>0</v>
          </cell>
          <cell r="FC1177" t="str">
            <v>#¡VALOR!</v>
          </cell>
          <cell r="FD1177">
            <v>0</v>
          </cell>
          <cell r="FE1177" t="str">
            <v>$ 0</v>
          </cell>
          <cell r="FF1177" t="str">
            <v>#¡VALOR!</v>
          </cell>
          <cell r="FG1177" t="str">
            <v>#¡VALOR!</v>
          </cell>
          <cell r="FH1177"/>
          <cell r="FI1177"/>
          <cell r="FJ1177" t="str">
            <v>#N/D</v>
          </cell>
          <cell r="FK1177" t="str">
            <v>#N/D</v>
          </cell>
          <cell r="FL1177" t="str">
            <v>$1.177</v>
          </cell>
          <cell r="FM1177" t="str">
            <v>#N/D</v>
          </cell>
          <cell r="FN1177" t="str">
            <v>#N/D</v>
          </cell>
          <cell r="FO1177" t="str">
            <v>#N/D</v>
          </cell>
          <cell r="FP1177" t="str">
            <v>#N/D</v>
          </cell>
          <cell r="FQ1177" t="str">
            <v>#¡REF!</v>
          </cell>
          <cell r="FR1177" t="str">
            <v>#N/D</v>
          </cell>
          <cell r="FS1177"/>
          <cell r="FT1177"/>
          <cell r="FU1177"/>
          <cell r="FV1177">
            <v>0</v>
          </cell>
          <cell r="FW1177" t="str">
            <v>#N/D</v>
          </cell>
          <cell r="FX1177"/>
          <cell r="FY1177"/>
          <cell r="FZ1177"/>
          <cell r="GA1177"/>
          <cell r="GB1177"/>
          <cell r="GC1177"/>
        </row>
        <row r="1178">
          <cell r="A1178"/>
          <cell r="B1178"/>
          <cell r="C1178">
            <v>2025</v>
          </cell>
          <cell r="D1178"/>
          <cell r="E1178"/>
          <cell r="F1178"/>
          <cell r="G1178"/>
          <cell r="H1178"/>
          <cell r="I1178"/>
          <cell r="J1178"/>
          <cell r="K1178"/>
          <cell r="L1178"/>
          <cell r="M1178"/>
          <cell r="N1178"/>
          <cell r="O1178"/>
          <cell r="P1178"/>
          <cell r="Q1178"/>
          <cell r="R1178"/>
          <cell r="S1178"/>
          <cell r="T1178"/>
          <cell r="U1178"/>
          <cell r="V1178"/>
          <cell r="W1178"/>
          <cell r="X1178"/>
          <cell r="Y1178"/>
          <cell r="Z1178"/>
          <cell r="AA1178"/>
          <cell r="AB1178"/>
          <cell r="AC1178"/>
          <cell r="AD1178"/>
          <cell r="AE1178"/>
          <cell r="AF1178"/>
          <cell r="AG1178"/>
          <cell r="AH1178"/>
          <cell r="AI1178"/>
          <cell r="AJ1178"/>
          <cell r="AK1178"/>
          <cell r="AL1178"/>
          <cell r="AM1178" t="str">
            <v>#¡VALOR!</v>
          </cell>
          <cell r="AN1178">
            <v>0</v>
          </cell>
          <cell r="AO1178"/>
          <cell r="AP1178"/>
          <cell r="AQ1178"/>
          <cell r="AR1178"/>
          <cell r="AS1178"/>
          <cell r="AT1178"/>
          <cell r="AU1178"/>
          <cell r="AV1178"/>
          <cell r="AW1178"/>
          <cell r="AX1178"/>
          <cell r="AY1178"/>
          <cell r="AZ1178"/>
          <cell r="BA1178"/>
          <cell r="BB1178"/>
          <cell r="BC1178"/>
          <cell r="BD1178"/>
          <cell r="BE1178"/>
          <cell r="BF1178"/>
          <cell r="BG1178"/>
          <cell r="BH1178"/>
          <cell r="BI1178"/>
          <cell r="BJ1178"/>
          <cell r="BK1178"/>
          <cell r="BL1178"/>
          <cell r="BM1178"/>
          <cell r="BN1178"/>
          <cell r="BO1178"/>
          <cell r="BP1178"/>
          <cell r="BQ1178"/>
          <cell r="BR1178"/>
          <cell r="BS1178"/>
          <cell r="BT1178"/>
          <cell r="BU1178"/>
          <cell r="BV1178"/>
          <cell r="BW1178"/>
          <cell r="BX1178"/>
          <cell r="BY1178"/>
          <cell r="BZ1178"/>
          <cell r="CA1178"/>
          <cell r="CB1178"/>
          <cell r="CC1178"/>
          <cell r="CD1178"/>
          <cell r="CE1178"/>
          <cell r="CF1178"/>
          <cell r="CG1178"/>
          <cell r="CH1178"/>
          <cell r="CI1178"/>
          <cell r="CJ1178"/>
          <cell r="CK1178"/>
          <cell r="CL1178"/>
          <cell r="CM1178"/>
          <cell r="CN1178"/>
          <cell r="CO1178"/>
          <cell r="CP1178"/>
          <cell r="CQ1178"/>
          <cell r="CR1178"/>
          <cell r="CS1178"/>
          <cell r="CT1178"/>
          <cell r="CU1178"/>
          <cell r="CV1178"/>
          <cell r="CW1178"/>
          <cell r="CX1178"/>
          <cell r="CY1178"/>
          <cell r="CZ1178"/>
          <cell r="DA1178"/>
          <cell r="DB1178"/>
          <cell r="DC1178"/>
          <cell r="DD1178"/>
          <cell r="DE1178"/>
          <cell r="DF1178"/>
          <cell r="DG1178"/>
          <cell r="DH1178"/>
          <cell r="DI1178"/>
          <cell r="DJ1178"/>
          <cell r="DK1178"/>
          <cell r="DL1178"/>
          <cell r="DM1178"/>
          <cell r="DN1178"/>
          <cell r="DO1178"/>
          <cell r="DP1178"/>
          <cell r="DQ1178"/>
          <cell r="DR1178"/>
          <cell r="DS1178"/>
          <cell r="DT1178"/>
          <cell r="DU1178"/>
          <cell r="DV1178"/>
          <cell r="DW1178"/>
          <cell r="DX1178"/>
          <cell r="DY1178"/>
          <cell r="DZ1178"/>
          <cell r="EA1178"/>
          <cell r="EB1178"/>
          <cell r="EC1178"/>
          <cell r="ED1178"/>
          <cell r="EE1178"/>
          <cell r="EF1178"/>
          <cell r="EG1178"/>
          <cell r="EH1178"/>
          <cell r="EI1178"/>
          <cell r="EJ1178"/>
          <cell r="EK1178"/>
          <cell r="EL1178"/>
          <cell r="EM1178"/>
          <cell r="EN1178"/>
          <cell r="EO1178"/>
          <cell r="EP1178"/>
          <cell r="EQ1178"/>
          <cell r="ER1178"/>
          <cell r="ES1178"/>
          <cell r="ET1178"/>
          <cell r="EU1178" t="str">
            <v>$ -</v>
          </cell>
          <cell r="EV1178"/>
          <cell r="EW1178"/>
          <cell r="EX1178"/>
          <cell r="EY1178"/>
          <cell r="EZ1178"/>
          <cell r="FA1178"/>
          <cell r="FB1178">
            <v>0</v>
          </cell>
          <cell r="FC1178" t="str">
            <v>#¡VALOR!</v>
          </cell>
          <cell r="FD1178">
            <v>0</v>
          </cell>
          <cell r="FE1178" t="str">
            <v>$ 0</v>
          </cell>
          <cell r="FF1178" t="str">
            <v>#¡VALOR!</v>
          </cell>
          <cell r="FG1178" t="str">
            <v>#¡VALOR!</v>
          </cell>
          <cell r="FH1178"/>
          <cell r="FI1178"/>
          <cell r="FJ1178" t="str">
            <v>#N/D</v>
          </cell>
          <cell r="FK1178" t="str">
            <v>#N/D</v>
          </cell>
          <cell r="FL1178" t="str">
            <v>$1.178</v>
          </cell>
          <cell r="FM1178" t="str">
            <v>#N/D</v>
          </cell>
          <cell r="FN1178" t="str">
            <v>#N/D</v>
          </cell>
          <cell r="FO1178" t="str">
            <v>#N/D</v>
          </cell>
          <cell r="FP1178" t="str">
            <v>#N/D</v>
          </cell>
          <cell r="FQ1178" t="str">
            <v>#¡REF!</v>
          </cell>
          <cell r="FR1178" t="str">
            <v>#N/D</v>
          </cell>
          <cell r="FS1178"/>
          <cell r="FT1178"/>
          <cell r="FU1178"/>
          <cell r="FV1178">
            <v>0</v>
          </cell>
          <cell r="FW1178" t="str">
            <v>#N/D</v>
          </cell>
          <cell r="FX1178"/>
          <cell r="FY1178"/>
          <cell r="FZ1178"/>
          <cell r="GA1178"/>
          <cell r="GB1178"/>
          <cell r="GC1178"/>
        </row>
        <row r="1179">
          <cell r="A1179"/>
          <cell r="B1179"/>
          <cell r="C1179">
            <v>2025</v>
          </cell>
          <cell r="D1179"/>
          <cell r="E1179"/>
          <cell r="F1179"/>
          <cell r="G1179"/>
          <cell r="H1179"/>
          <cell r="I1179"/>
          <cell r="J1179"/>
          <cell r="K1179"/>
          <cell r="L1179"/>
          <cell r="M1179"/>
          <cell r="N1179"/>
          <cell r="O1179"/>
          <cell r="P1179"/>
          <cell r="Q1179"/>
          <cell r="R1179"/>
          <cell r="S1179"/>
          <cell r="T1179"/>
          <cell r="U1179"/>
          <cell r="V1179"/>
          <cell r="W1179"/>
          <cell r="X1179"/>
          <cell r="Y1179"/>
          <cell r="Z1179"/>
          <cell r="AA1179"/>
          <cell r="AB1179"/>
          <cell r="AC1179"/>
          <cell r="AD1179"/>
          <cell r="AE1179"/>
          <cell r="AF1179"/>
          <cell r="AG1179"/>
          <cell r="AH1179"/>
          <cell r="AI1179"/>
          <cell r="AJ1179"/>
          <cell r="AK1179"/>
          <cell r="AL1179"/>
          <cell r="AM1179" t="str">
            <v>#¡VALOR!</v>
          </cell>
          <cell r="AN1179">
            <v>0</v>
          </cell>
          <cell r="AO1179"/>
          <cell r="AP1179"/>
          <cell r="AQ1179"/>
          <cell r="AR1179"/>
          <cell r="AS1179"/>
          <cell r="AT1179"/>
          <cell r="AU1179"/>
          <cell r="AV1179"/>
          <cell r="AW1179"/>
          <cell r="AX1179"/>
          <cell r="AY1179"/>
          <cell r="AZ1179"/>
          <cell r="BA1179"/>
          <cell r="BB1179"/>
          <cell r="BC1179"/>
          <cell r="BD1179"/>
          <cell r="BE1179"/>
          <cell r="BF1179"/>
          <cell r="BG1179"/>
          <cell r="BH1179"/>
          <cell r="BI1179"/>
          <cell r="BJ1179"/>
          <cell r="BK1179"/>
          <cell r="BL1179"/>
          <cell r="BM1179"/>
          <cell r="BN1179"/>
          <cell r="BO1179"/>
          <cell r="BP1179"/>
          <cell r="BQ1179"/>
          <cell r="BR1179"/>
          <cell r="BS1179"/>
          <cell r="BT1179"/>
          <cell r="BU1179"/>
          <cell r="BV1179"/>
          <cell r="BW1179"/>
          <cell r="BX1179"/>
          <cell r="BY1179"/>
          <cell r="BZ1179"/>
          <cell r="CA1179"/>
          <cell r="CB1179"/>
          <cell r="CC1179"/>
          <cell r="CD1179"/>
          <cell r="CE1179"/>
          <cell r="CF1179"/>
          <cell r="CG1179"/>
          <cell r="CH1179"/>
          <cell r="CI1179"/>
          <cell r="CJ1179"/>
          <cell r="CK1179"/>
          <cell r="CL1179"/>
          <cell r="CM1179"/>
          <cell r="CN1179"/>
          <cell r="CO1179"/>
          <cell r="CP1179"/>
          <cell r="CQ1179"/>
          <cell r="CR1179"/>
          <cell r="CS1179"/>
          <cell r="CT1179"/>
          <cell r="CU1179"/>
          <cell r="CV1179"/>
          <cell r="CW1179"/>
          <cell r="CX1179"/>
          <cell r="CY1179"/>
          <cell r="CZ1179"/>
          <cell r="DA1179"/>
          <cell r="DB1179"/>
          <cell r="DC1179"/>
          <cell r="DD1179"/>
          <cell r="DE1179"/>
          <cell r="DF1179"/>
          <cell r="DG1179"/>
          <cell r="DH1179"/>
          <cell r="DI1179"/>
          <cell r="DJ1179"/>
          <cell r="DK1179"/>
          <cell r="DL1179"/>
          <cell r="DM1179"/>
          <cell r="DN1179"/>
          <cell r="DO1179"/>
          <cell r="DP1179"/>
          <cell r="DQ1179"/>
          <cell r="DR1179"/>
          <cell r="DS1179"/>
          <cell r="DT1179"/>
          <cell r="DU1179"/>
          <cell r="DV1179"/>
          <cell r="DW1179"/>
          <cell r="DX1179"/>
          <cell r="DY1179"/>
          <cell r="DZ1179"/>
          <cell r="EA1179"/>
          <cell r="EB1179"/>
          <cell r="EC1179"/>
          <cell r="ED1179"/>
          <cell r="EE1179"/>
          <cell r="EF1179"/>
          <cell r="EG1179"/>
          <cell r="EH1179"/>
          <cell r="EI1179"/>
          <cell r="EJ1179"/>
          <cell r="EK1179"/>
          <cell r="EL1179"/>
          <cell r="EM1179"/>
          <cell r="EN1179"/>
          <cell r="EO1179"/>
          <cell r="EP1179"/>
          <cell r="EQ1179"/>
          <cell r="ER1179"/>
          <cell r="ES1179"/>
          <cell r="ET1179"/>
          <cell r="EU1179" t="str">
            <v>$ -</v>
          </cell>
          <cell r="EV1179"/>
          <cell r="EW1179"/>
          <cell r="EX1179"/>
          <cell r="EY1179"/>
          <cell r="EZ1179"/>
          <cell r="FA1179"/>
          <cell r="FB1179">
            <v>0</v>
          </cell>
          <cell r="FC1179" t="str">
            <v>#¡VALOR!</v>
          </cell>
          <cell r="FD1179">
            <v>0</v>
          </cell>
          <cell r="FE1179" t="str">
            <v>$ 0</v>
          </cell>
          <cell r="FF1179" t="str">
            <v>#¡VALOR!</v>
          </cell>
          <cell r="FG1179" t="str">
            <v>#¡VALOR!</v>
          </cell>
          <cell r="FH1179"/>
          <cell r="FI1179"/>
          <cell r="FJ1179" t="str">
            <v>#N/D</v>
          </cell>
          <cell r="FK1179" t="str">
            <v>#N/D</v>
          </cell>
          <cell r="FL1179" t="str">
            <v>$1.179</v>
          </cell>
          <cell r="FM1179" t="str">
            <v>#N/D</v>
          </cell>
          <cell r="FN1179" t="str">
            <v>#N/D</v>
          </cell>
          <cell r="FO1179" t="str">
            <v>#N/D</v>
          </cell>
          <cell r="FP1179" t="str">
            <v>#N/D</v>
          </cell>
          <cell r="FQ1179" t="str">
            <v>#¡REF!</v>
          </cell>
          <cell r="FR1179" t="str">
            <v>#N/D</v>
          </cell>
          <cell r="FS1179"/>
          <cell r="FT1179"/>
          <cell r="FU1179"/>
          <cell r="FV1179">
            <v>0</v>
          </cell>
          <cell r="FW1179" t="str">
            <v>#N/D</v>
          </cell>
          <cell r="FX1179"/>
          <cell r="FY1179"/>
          <cell r="FZ1179"/>
          <cell r="GA1179"/>
          <cell r="GB1179"/>
          <cell r="GC1179"/>
        </row>
        <row r="1180">
          <cell r="A1180"/>
          <cell r="B1180"/>
          <cell r="C1180">
            <v>2025</v>
          </cell>
          <cell r="D1180"/>
          <cell r="E1180"/>
          <cell r="F1180"/>
          <cell r="G1180"/>
          <cell r="H1180"/>
          <cell r="I1180"/>
          <cell r="J1180"/>
          <cell r="K1180"/>
          <cell r="L1180"/>
          <cell r="M1180"/>
          <cell r="N1180"/>
          <cell r="O1180"/>
          <cell r="P1180"/>
          <cell r="Q1180"/>
          <cell r="R1180"/>
          <cell r="S1180"/>
          <cell r="T1180"/>
          <cell r="U1180"/>
          <cell r="V1180"/>
          <cell r="W1180"/>
          <cell r="X1180"/>
          <cell r="Y1180"/>
          <cell r="Z1180"/>
          <cell r="AA1180"/>
          <cell r="AB1180"/>
          <cell r="AC1180"/>
          <cell r="AD1180"/>
          <cell r="AE1180"/>
          <cell r="AF1180"/>
          <cell r="AG1180"/>
          <cell r="AH1180"/>
          <cell r="AI1180"/>
          <cell r="AJ1180"/>
          <cell r="AK1180"/>
          <cell r="AL1180"/>
          <cell r="AM1180" t="str">
            <v>#¡VALOR!</v>
          </cell>
          <cell r="AN1180">
            <v>0</v>
          </cell>
          <cell r="AO1180"/>
          <cell r="AP1180"/>
          <cell r="AQ1180"/>
          <cell r="AR1180"/>
          <cell r="AS1180"/>
          <cell r="AT1180"/>
          <cell r="AU1180"/>
          <cell r="AV1180"/>
          <cell r="AW1180"/>
          <cell r="AX1180"/>
          <cell r="AY1180"/>
          <cell r="AZ1180"/>
          <cell r="BA1180"/>
          <cell r="BB1180"/>
          <cell r="BC1180"/>
          <cell r="BD1180"/>
          <cell r="BE1180"/>
          <cell r="BF1180"/>
          <cell r="BG1180"/>
          <cell r="BH1180"/>
          <cell r="BI1180"/>
          <cell r="BJ1180"/>
          <cell r="BK1180"/>
          <cell r="BL1180"/>
          <cell r="BM1180"/>
          <cell r="BN1180"/>
          <cell r="BO1180"/>
          <cell r="BP1180"/>
          <cell r="BQ1180"/>
          <cell r="BR1180"/>
          <cell r="BS1180"/>
          <cell r="BT1180"/>
          <cell r="BU1180"/>
          <cell r="BV1180"/>
          <cell r="BW1180"/>
          <cell r="BX1180"/>
          <cell r="BY1180"/>
          <cell r="BZ1180"/>
          <cell r="CA1180"/>
          <cell r="CB1180"/>
          <cell r="CC1180"/>
          <cell r="CD1180"/>
          <cell r="CE1180"/>
          <cell r="CF1180"/>
          <cell r="CG1180"/>
          <cell r="CH1180"/>
          <cell r="CI1180"/>
          <cell r="CJ1180"/>
          <cell r="CK1180"/>
          <cell r="CL1180"/>
          <cell r="CM1180"/>
          <cell r="CN1180"/>
          <cell r="CO1180"/>
          <cell r="CP1180"/>
          <cell r="CQ1180"/>
          <cell r="CR1180"/>
          <cell r="CS1180"/>
          <cell r="CT1180"/>
          <cell r="CU1180"/>
          <cell r="CV1180"/>
          <cell r="CW1180"/>
          <cell r="CX1180"/>
          <cell r="CY1180"/>
          <cell r="CZ1180"/>
          <cell r="DA1180"/>
          <cell r="DB1180"/>
          <cell r="DC1180"/>
          <cell r="DD1180"/>
          <cell r="DE1180"/>
          <cell r="DF1180"/>
          <cell r="DG1180"/>
          <cell r="DH1180"/>
          <cell r="DI1180"/>
          <cell r="DJ1180"/>
          <cell r="DK1180"/>
          <cell r="DL1180"/>
          <cell r="DM1180"/>
          <cell r="DN1180"/>
          <cell r="DO1180"/>
          <cell r="DP1180"/>
          <cell r="DQ1180"/>
          <cell r="DR1180"/>
          <cell r="DS1180"/>
          <cell r="DT1180"/>
          <cell r="DU1180"/>
          <cell r="DV1180"/>
          <cell r="DW1180"/>
          <cell r="DX1180"/>
          <cell r="DY1180"/>
          <cell r="DZ1180"/>
          <cell r="EA1180"/>
          <cell r="EB1180"/>
          <cell r="EC1180"/>
          <cell r="ED1180"/>
          <cell r="EE1180"/>
          <cell r="EF1180"/>
          <cell r="EG1180"/>
          <cell r="EH1180"/>
          <cell r="EI1180"/>
          <cell r="EJ1180"/>
          <cell r="EK1180"/>
          <cell r="EL1180"/>
          <cell r="EM1180"/>
          <cell r="EN1180"/>
          <cell r="EO1180"/>
          <cell r="EP1180"/>
          <cell r="EQ1180"/>
          <cell r="ER1180"/>
          <cell r="ES1180"/>
          <cell r="ET1180"/>
          <cell r="EU1180" t="str">
            <v>$ -</v>
          </cell>
          <cell r="EV1180"/>
          <cell r="EW1180"/>
          <cell r="EX1180"/>
          <cell r="EY1180"/>
          <cell r="EZ1180"/>
          <cell r="FA1180"/>
          <cell r="FB1180">
            <v>0</v>
          </cell>
          <cell r="FC1180" t="str">
            <v>#¡VALOR!</v>
          </cell>
          <cell r="FD1180">
            <v>0</v>
          </cell>
          <cell r="FE1180" t="str">
            <v>$ 0</v>
          </cell>
          <cell r="FF1180" t="str">
            <v>#¡VALOR!</v>
          </cell>
          <cell r="FG1180" t="str">
            <v>#¡VALOR!</v>
          </cell>
          <cell r="FH1180"/>
          <cell r="FI1180"/>
          <cell r="FJ1180" t="str">
            <v>#N/D</v>
          </cell>
          <cell r="FK1180" t="str">
            <v>#N/D</v>
          </cell>
          <cell r="FL1180" t="str">
            <v>$1.180</v>
          </cell>
          <cell r="FM1180" t="str">
            <v>#N/D</v>
          </cell>
          <cell r="FN1180" t="str">
            <v>#N/D</v>
          </cell>
          <cell r="FO1180" t="str">
            <v>#N/D</v>
          </cell>
          <cell r="FP1180" t="str">
            <v>#N/D</v>
          </cell>
          <cell r="FQ1180" t="str">
            <v>#¡REF!</v>
          </cell>
          <cell r="FR1180" t="str">
            <v>#N/D</v>
          </cell>
          <cell r="FS1180"/>
          <cell r="FT1180"/>
          <cell r="FU1180"/>
          <cell r="FV1180">
            <v>0</v>
          </cell>
          <cell r="FW1180" t="str">
            <v>#N/D</v>
          </cell>
          <cell r="FX1180"/>
          <cell r="FY1180"/>
          <cell r="FZ1180"/>
          <cell r="GA1180"/>
          <cell r="GB1180"/>
          <cell r="GC1180"/>
        </row>
        <row r="1181">
          <cell r="A1181"/>
          <cell r="B1181"/>
          <cell r="C1181">
            <v>2025</v>
          </cell>
          <cell r="D1181"/>
          <cell r="E1181"/>
          <cell r="F1181"/>
          <cell r="G1181"/>
          <cell r="H1181"/>
          <cell r="I1181"/>
          <cell r="J1181"/>
          <cell r="K1181"/>
          <cell r="L1181"/>
          <cell r="M1181"/>
          <cell r="N1181"/>
          <cell r="O1181"/>
          <cell r="P1181"/>
          <cell r="Q1181"/>
          <cell r="R1181"/>
          <cell r="S1181"/>
          <cell r="T1181"/>
          <cell r="U1181"/>
          <cell r="V1181"/>
          <cell r="W1181"/>
          <cell r="X1181"/>
          <cell r="Y1181"/>
          <cell r="Z1181"/>
          <cell r="AA1181"/>
          <cell r="AB1181"/>
          <cell r="AC1181"/>
          <cell r="AD1181"/>
          <cell r="AE1181"/>
          <cell r="AF1181"/>
          <cell r="AG1181"/>
          <cell r="AH1181"/>
          <cell r="AI1181"/>
          <cell r="AJ1181"/>
          <cell r="AK1181"/>
          <cell r="AL1181"/>
          <cell r="AM1181" t="str">
            <v>#¡VALOR!</v>
          </cell>
          <cell r="AN1181">
            <v>0</v>
          </cell>
          <cell r="AO1181"/>
          <cell r="AP1181"/>
          <cell r="AQ1181"/>
          <cell r="AR1181"/>
          <cell r="AS1181"/>
          <cell r="AT1181"/>
          <cell r="AU1181"/>
          <cell r="AV1181"/>
          <cell r="AW1181"/>
          <cell r="AX1181"/>
          <cell r="AY1181"/>
          <cell r="AZ1181"/>
          <cell r="BA1181"/>
          <cell r="BB1181"/>
          <cell r="BC1181"/>
          <cell r="BD1181"/>
          <cell r="BE1181"/>
          <cell r="BF1181"/>
          <cell r="BG1181"/>
          <cell r="BH1181"/>
          <cell r="BI1181"/>
          <cell r="BJ1181"/>
          <cell r="BK1181"/>
          <cell r="BL1181"/>
          <cell r="BM1181"/>
          <cell r="BN1181"/>
          <cell r="BO1181"/>
          <cell r="BP1181"/>
          <cell r="BQ1181"/>
          <cell r="BR1181"/>
          <cell r="BS1181"/>
          <cell r="BT1181"/>
          <cell r="BU1181"/>
          <cell r="BV1181"/>
          <cell r="BW1181"/>
          <cell r="BX1181"/>
          <cell r="BY1181"/>
          <cell r="BZ1181"/>
          <cell r="CA1181"/>
          <cell r="CB1181"/>
          <cell r="CC1181"/>
          <cell r="CD1181"/>
          <cell r="CE1181"/>
          <cell r="CF1181"/>
          <cell r="CG1181"/>
          <cell r="CH1181"/>
          <cell r="CI1181"/>
          <cell r="CJ1181"/>
          <cell r="CK1181"/>
          <cell r="CL1181"/>
          <cell r="CM1181"/>
          <cell r="CN1181"/>
          <cell r="CO1181"/>
          <cell r="CP1181"/>
          <cell r="CQ1181"/>
          <cell r="CR1181"/>
          <cell r="CS1181"/>
          <cell r="CT1181"/>
          <cell r="CU1181"/>
          <cell r="CV1181"/>
          <cell r="CW1181"/>
          <cell r="CX1181"/>
          <cell r="CY1181"/>
          <cell r="CZ1181"/>
          <cell r="DA1181"/>
          <cell r="DB1181"/>
          <cell r="DC1181"/>
          <cell r="DD1181"/>
          <cell r="DE1181"/>
          <cell r="DF1181"/>
          <cell r="DG1181"/>
          <cell r="DH1181"/>
          <cell r="DI1181"/>
          <cell r="DJ1181"/>
          <cell r="DK1181"/>
          <cell r="DL1181"/>
          <cell r="DM1181"/>
          <cell r="DN1181"/>
          <cell r="DO1181"/>
          <cell r="DP1181"/>
          <cell r="DQ1181"/>
          <cell r="DR1181"/>
          <cell r="DS1181"/>
          <cell r="DT1181"/>
          <cell r="DU1181"/>
          <cell r="DV1181"/>
          <cell r="DW1181"/>
          <cell r="DX1181"/>
          <cell r="DY1181"/>
          <cell r="DZ1181"/>
          <cell r="EA1181"/>
          <cell r="EB1181"/>
          <cell r="EC1181"/>
          <cell r="ED1181"/>
          <cell r="EE1181"/>
          <cell r="EF1181"/>
          <cell r="EG1181"/>
          <cell r="EH1181"/>
          <cell r="EI1181"/>
          <cell r="EJ1181"/>
          <cell r="EK1181"/>
          <cell r="EL1181"/>
          <cell r="EM1181"/>
          <cell r="EN1181"/>
          <cell r="EO1181"/>
          <cell r="EP1181"/>
          <cell r="EQ1181"/>
          <cell r="ER1181"/>
          <cell r="ES1181"/>
          <cell r="ET1181"/>
          <cell r="EU1181" t="str">
            <v>$ -</v>
          </cell>
          <cell r="EV1181"/>
          <cell r="EW1181"/>
          <cell r="EX1181"/>
          <cell r="EY1181"/>
          <cell r="EZ1181"/>
          <cell r="FA1181"/>
          <cell r="FB1181">
            <v>0</v>
          </cell>
          <cell r="FC1181" t="str">
            <v>#¡VALOR!</v>
          </cell>
          <cell r="FD1181">
            <v>0</v>
          </cell>
          <cell r="FE1181" t="str">
            <v>$ 0</v>
          </cell>
          <cell r="FF1181" t="str">
            <v>#¡VALOR!</v>
          </cell>
          <cell r="FG1181" t="str">
            <v>#¡VALOR!</v>
          </cell>
          <cell r="FH1181"/>
          <cell r="FI1181"/>
          <cell r="FJ1181" t="str">
            <v>#N/D</v>
          </cell>
          <cell r="FK1181" t="str">
            <v>#N/D</v>
          </cell>
          <cell r="FL1181" t="str">
            <v>$1.181</v>
          </cell>
          <cell r="FM1181" t="str">
            <v>#N/D</v>
          </cell>
          <cell r="FN1181" t="str">
            <v>#N/D</v>
          </cell>
          <cell r="FO1181" t="str">
            <v>#N/D</v>
          </cell>
          <cell r="FP1181" t="str">
            <v>#N/D</v>
          </cell>
          <cell r="FQ1181" t="str">
            <v>#¡REF!</v>
          </cell>
          <cell r="FR1181" t="str">
            <v>#N/D</v>
          </cell>
          <cell r="FS1181"/>
          <cell r="FT1181"/>
          <cell r="FU1181"/>
          <cell r="FV1181">
            <v>0</v>
          </cell>
          <cell r="FW1181" t="str">
            <v>#N/D</v>
          </cell>
          <cell r="FX1181"/>
          <cell r="FY1181"/>
          <cell r="FZ1181"/>
          <cell r="GA1181"/>
          <cell r="GB1181"/>
          <cell r="GC1181"/>
        </row>
        <row r="1182">
          <cell r="A1182"/>
          <cell r="B1182"/>
          <cell r="C1182">
            <v>2025</v>
          </cell>
          <cell r="D1182"/>
          <cell r="E1182"/>
          <cell r="F1182"/>
          <cell r="G1182"/>
          <cell r="H1182"/>
          <cell r="I1182"/>
          <cell r="J1182"/>
          <cell r="K1182"/>
          <cell r="L1182"/>
          <cell r="M1182"/>
          <cell r="N1182"/>
          <cell r="O1182"/>
          <cell r="P1182"/>
          <cell r="Q1182"/>
          <cell r="R1182"/>
          <cell r="S1182"/>
          <cell r="T1182"/>
          <cell r="U1182"/>
          <cell r="V1182"/>
          <cell r="W1182"/>
          <cell r="X1182"/>
          <cell r="Y1182"/>
          <cell r="Z1182"/>
          <cell r="AA1182"/>
          <cell r="AB1182"/>
          <cell r="AC1182"/>
          <cell r="AD1182"/>
          <cell r="AE1182"/>
          <cell r="AF1182"/>
          <cell r="AG1182"/>
          <cell r="AH1182"/>
          <cell r="AI1182"/>
          <cell r="AJ1182"/>
          <cell r="AK1182"/>
          <cell r="AL1182"/>
          <cell r="AM1182" t="str">
            <v>#¡VALOR!</v>
          </cell>
          <cell r="AN1182">
            <v>0</v>
          </cell>
          <cell r="AO1182"/>
          <cell r="AP1182"/>
          <cell r="AQ1182"/>
          <cell r="AR1182"/>
          <cell r="AS1182"/>
          <cell r="AT1182"/>
          <cell r="AU1182"/>
          <cell r="AV1182"/>
          <cell r="AW1182"/>
          <cell r="AX1182"/>
          <cell r="AY1182"/>
          <cell r="AZ1182"/>
          <cell r="BA1182"/>
          <cell r="BB1182"/>
          <cell r="BC1182"/>
          <cell r="BD1182"/>
          <cell r="BE1182"/>
          <cell r="BF1182"/>
          <cell r="BG1182"/>
          <cell r="BH1182"/>
          <cell r="BI1182"/>
          <cell r="BJ1182"/>
          <cell r="BK1182"/>
          <cell r="BL1182"/>
          <cell r="BM1182"/>
          <cell r="BN1182"/>
          <cell r="BO1182"/>
          <cell r="BP1182"/>
          <cell r="BQ1182"/>
          <cell r="BR1182"/>
          <cell r="BS1182"/>
          <cell r="BT1182"/>
          <cell r="BU1182"/>
          <cell r="BV1182"/>
          <cell r="BW1182"/>
          <cell r="BX1182"/>
          <cell r="BY1182"/>
          <cell r="BZ1182"/>
          <cell r="CA1182"/>
          <cell r="CB1182"/>
          <cell r="CC1182"/>
          <cell r="CD1182"/>
          <cell r="CE1182"/>
          <cell r="CF1182"/>
          <cell r="CG1182"/>
          <cell r="CH1182"/>
          <cell r="CI1182"/>
          <cell r="CJ1182"/>
          <cell r="CK1182"/>
          <cell r="CL1182"/>
          <cell r="CM1182"/>
          <cell r="CN1182"/>
          <cell r="CO1182"/>
          <cell r="CP1182"/>
          <cell r="CQ1182"/>
          <cell r="CR1182"/>
          <cell r="CS1182"/>
          <cell r="CT1182"/>
          <cell r="CU1182"/>
          <cell r="CV1182"/>
          <cell r="CW1182"/>
          <cell r="CX1182"/>
          <cell r="CY1182"/>
          <cell r="CZ1182"/>
          <cell r="DA1182"/>
          <cell r="DB1182"/>
          <cell r="DC1182"/>
          <cell r="DD1182"/>
          <cell r="DE1182"/>
          <cell r="DF1182"/>
          <cell r="DG1182"/>
          <cell r="DH1182"/>
          <cell r="DI1182"/>
          <cell r="DJ1182"/>
          <cell r="DK1182"/>
          <cell r="DL1182"/>
          <cell r="DM1182"/>
          <cell r="DN1182"/>
          <cell r="DO1182"/>
          <cell r="DP1182"/>
          <cell r="DQ1182"/>
          <cell r="DR1182"/>
          <cell r="DS1182"/>
          <cell r="DT1182"/>
          <cell r="DU1182"/>
          <cell r="DV1182"/>
          <cell r="DW1182"/>
          <cell r="DX1182"/>
          <cell r="DY1182"/>
          <cell r="DZ1182"/>
          <cell r="EA1182"/>
          <cell r="EB1182"/>
          <cell r="EC1182"/>
          <cell r="ED1182"/>
          <cell r="EE1182"/>
          <cell r="EF1182"/>
          <cell r="EG1182"/>
          <cell r="EH1182"/>
          <cell r="EI1182"/>
          <cell r="EJ1182"/>
          <cell r="EK1182"/>
          <cell r="EL1182"/>
          <cell r="EM1182"/>
          <cell r="EN1182"/>
          <cell r="EO1182"/>
          <cell r="EP1182"/>
          <cell r="EQ1182"/>
          <cell r="ER1182"/>
          <cell r="ES1182"/>
          <cell r="ET1182"/>
          <cell r="EU1182" t="str">
            <v>$ -</v>
          </cell>
          <cell r="EV1182"/>
          <cell r="EW1182"/>
          <cell r="EX1182"/>
          <cell r="EY1182"/>
          <cell r="EZ1182"/>
          <cell r="FA1182"/>
          <cell r="FB1182">
            <v>0</v>
          </cell>
          <cell r="FC1182" t="str">
            <v>#¡VALOR!</v>
          </cell>
          <cell r="FD1182">
            <v>0</v>
          </cell>
          <cell r="FE1182" t="str">
            <v>$ 0</v>
          </cell>
          <cell r="FF1182" t="str">
            <v>#¡VALOR!</v>
          </cell>
          <cell r="FG1182" t="str">
            <v>#¡VALOR!</v>
          </cell>
          <cell r="FH1182"/>
          <cell r="FI1182"/>
          <cell r="FJ1182" t="str">
            <v>#N/D</v>
          </cell>
          <cell r="FK1182" t="str">
            <v>#N/D</v>
          </cell>
          <cell r="FL1182" t="str">
            <v>$1.182</v>
          </cell>
          <cell r="FM1182" t="str">
            <v>#N/D</v>
          </cell>
          <cell r="FN1182" t="str">
            <v>#N/D</v>
          </cell>
          <cell r="FO1182" t="str">
            <v>#N/D</v>
          </cell>
          <cell r="FP1182" t="str">
            <v>#N/D</v>
          </cell>
          <cell r="FQ1182" t="str">
            <v>#¡REF!</v>
          </cell>
          <cell r="FR1182" t="str">
            <v>#N/D</v>
          </cell>
          <cell r="FS1182"/>
          <cell r="FT1182"/>
          <cell r="FU1182"/>
          <cell r="FV1182">
            <v>0</v>
          </cell>
          <cell r="FW1182" t="str">
            <v>#N/D</v>
          </cell>
          <cell r="FX1182"/>
          <cell r="FY1182"/>
          <cell r="FZ1182"/>
          <cell r="GA1182"/>
          <cell r="GB1182"/>
          <cell r="GC1182"/>
        </row>
        <row r="1183">
          <cell r="A1183"/>
          <cell r="B1183"/>
          <cell r="C1183">
            <v>2025</v>
          </cell>
          <cell r="D1183"/>
          <cell r="E1183"/>
          <cell r="F1183"/>
          <cell r="G1183"/>
          <cell r="H1183"/>
          <cell r="I1183"/>
          <cell r="J1183"/>
          <cell r="K1183"/>
          <cell r="L1183"/>
          <cell r="M1183"/>
          <cell r="N1183"/>
          <cell r="O1183"/>
          <cell r="P1183"/>
          <cell r="Q1183"/>
          <cell r="R1183"/>
          <cell r="S1183"/>
          <cell r="T1183"/>
          <cell r="U1183"/>
          <cell r="V1183"/>
          <cell r="W1183"/>
          <cell r="X1183"/>
          <cell r="Y1183"/>
          <cell r="Z1183"/>
          <cell r="AA1183"/>
          <cell r="AB1183"/>
          <cell r="AC1183"/>
          <cell r="AD1183"/>
          <cell r="AE1183"/>
          <cell r="AF1183"/>
          <cell r="AG1183"/>
          <cell r="AH1183"/>
          <cell r="AI1183"/>
          <cell r="AJ1183"/>
          <cell r="AK1183"/>
          <cell r="AL1183"/>
          <cell r="AM1183" t="str">
            <v>#¡VALOR!</v>
          </cell>
          <cell r="AN1183">
            <v>0</v>
          </cell>
          <cell r="AO1183"/>
          <cell r="AP1183"/>
          <cell r="AQ1183"/>
          <cell r="AR1183"/>
          <cell r="AS1183"/>
          <cell r="AT1183"/>
          <cell r="AU1183"/>
          <cell r="AV1183"/>
          <cell r="AW1183"/>
          <cell r="AX1183"/>
          <cell r="AY1183"/>
          <cell r="AZ1183"/>
          <cell r="BA1183"/>
          <cell r="BB1183"/>
          <cell r="BC1183"/>
          <cell r="BD1183"/>
          <cell r="BE1183"/>
          <cell r="BF1183"/>
          <cell r="BG1183"/>
          <cell r="BH1183"/>
          <cell r="BI1183"/>
          <cell r="BJ1183"/>
          <cell r="BK1183"/>
          <cell r="BL1183"/>
          <cell r="BM1183"/>
          <cell r="BN1183"/>
          <cell r="BO1183"/>
          <cell r="BP1183"/>
          <cell r="BQ1183"/>
          <cell r="BR1183"/>
          <cell r="BS1183"/>
          <cell r="BT1183"/>
          <cell r="BU1183"/>
          <cell r="BV1183"/>
          <cell r="BW1183"/>
          <cell r="BX1183"/>
          <cell r="BY1183"/>
          <cell r="BZ1183"/>
          <cell r="CA1183"/>
          <cell r="CB1183"/>
          <cell r="CC1183"/>
          <cell r="CD1183"/>
          <cell r="CE1183"/>
          <cell r="CF1183"/>
          <cell r="CG1183"/>
          <cell r="CH1183"/>
          <cell r="CI1183"/>
          <cell r="CJ1183"/>
          <cell r="CK1183"/>
          <cell r="CL1183"/>
          <cell r="CM1183"/>
          <cell r="CN1183"/>
          <cell r="CO1183"/>
          <cell r="CP1183"/>
          <cell r="CQ1183"/>
          <cell r="CR1183"/>
          <cell r="CS1183"/>
          <cell r="CT1183"/>
          <cell r="CU1183"/>
          <cell r="CV1183"/>
          <cell r="CW1183"/>
          <cell r="CX1183"/>
          <cell r="CY1183"/>
          <cell r="CZ1183"/>
          <cell r="DA1183"/>
          <cell r="DB1183"/>
          <cell r="DC1183"/>
          <cell r="DD1183"/>
          <cell r="DE1183"/>
          <cell r="DF1183"/>
          <cell r="DG1183"/>
          <cell r="DH1183"/>
          <cell r="DI1183"/>
          <cell r="DJ1183"/>
          <cell r="DK1183"/>
          <cell r="DL1183"/>
          <cell r="DM1183"/>
          <cell r="DN1183"/>
          <cell r="DO1183"/>
          <cell r="DP1183"/>
          <cell r="DQ1183"/>
          <cell r="DR1183"/>
          <cell r="DS1183"/>
          <cell r="DT1183"/>
          <cell r="DU1183"/>
          <cell r="DV1183"/>
          <cell r="DW1183"/>
          <cell r="DX1183"/>
          <cell r="DY1183"/>
          <cell r="DZ1183"/>
          <cell r="EA1183"/>
          <cell r="EB1183"/>
          <cell r="EC1183"/>
          <cell r="ED1183"/>
          <cell r="EE1183"/>
          <cell r="EF1183"/>
          <cell r="EG1183"/>
          <cell r="EH1183"/>
          <cell r="EI1183"/>
          <cell r="EJ1183"/>
          <cell r="EK1183"/>
          <cell r="EL1183"/>
          <cell r="EM1183"/>
          <cell r="EN1183"/>
          <cell r="EO1183"/>
          <cell r="EP1183"/>
          <cell r="EQ1183"/>
          <cell r="ER1183"/>
          <cell r="ES1183"/>
          <cell r="ET1183"/>
          <cell r="EU1183" t="str">
            <v>$ -</v>
          </cell>
          <cell r="EV1183"/>
          <cell r="EW1183"/>
          <cell r="EX1183"/>
          <cell r="EY1183"/>
          <cell r="EZ1183"/>
          <cell r="FA1183"/>
          <cell r="FB1183">
            <v>0</v>
          </cell>
          <cell r="FC1183" t="str">
            <v>#¡VALOR!</v>
          </cell>
          <cell r="FD1183">
            <v>0</v>
          </cell>
          <cell r="FE1183" t="str">
            <v>$ 0</v>
          </cell>
          <cell r="FF1183" t="str">
            <v>#¡VALOR!</v>
          </cell>
          <cell r="FG1183" t="str">
            <v>#¡VALOR!</v>
          </cell>
          <cell r="FH1183"/>
          <cell r="FI1183"/>
          <cell r="FJ1183" t="str">
            <v>#N/D</v>
          </cell>
          <cell r="FK1183" t="str">
            <v>#N/D</v>
          </cell>
          <cell r="FL1183" t="str">
            <v>$1.183</v>
          </cell>
          <cell r="FM1183" t="str">
            <v>#N/D</v>
          </cell>
          <cell r="FN1183" t="str">
            <v>#N/D</v>
          </cell>
          <cell r="FO1183" t="str">
            <v>#N/D</v>
          </cell>
          <cell r="FP1183" t="str">
            <v>#N/D</v>
          </cell>
          <cell r="FQ1183" t="str">
            <v>#¡REF!</v>
          </cell>
          <cell r="FR1183" t="str">
            <v>#N/D</v>
          </cell>
          <cell r="FS1183"/>
          <cell r="FT1183"/>
          <cell r="FU1183"/>
          <cell r="FV1183">
            <v>0</v>
          </cell>
          <cell r="FW1183" t="str">
            <v>#N/D</v>
          </cell>
          <cell r="FX1183"/>
          <cell r="FY1183"/>
          <cell r="FZ1183"/>
          <cell r="GA1183"/>
          <cell r="GB1183"/>
          <cell r="GC1183"/>
        </row>
        <row r="1184">
          <cell r="A1184"/>
          <cell r="B1184"/>
          <cell r="C1184">
            <v>2025</v>
          </cell>
          <cell r="D1184"/>
          <cell r="E1184"/>
          <cell r="F1184"/>
          <cell r="G1184"/>
          <cell r="H1184"/>
          <cell r="I1184"/>
          <cell r="J1184"/>
          <cell r="K1184"/>
          <cell r="L1184"/>
          <cell r="M1184"/>
          <cell r="N1184"/>
          <cell r="O1184"/>
          <cell r="P1184"/>
          <cell r="Q1184"/>
          <cell r="R1184"/>
          <cell r="S1184"/>
          <cell r="T1184"/>
          <cell r="U1184"/>
          <cell r="V1184"/>
          <cell r="W1184"/>
          <cell r="X1184"/>
          <cell r="Y1184"/>
          <cell r="Z1184"/>
          <cell r="AA1184"/>
          <cell r="AB1184"/>
          <cell r="AC1184"/>
          <cell r="AD1184"/>
          <cell r="AE1184"/>
          <cell r="AF1184"/>
          <cell r="AG1184"/>
          <cell r="AH1184"/>
          <cell r="AI1184"/>
          <cell r="AJ1184"/>
          <cell r="AK1184"/>
          <cell r="AL1184"/>
          <cell r="AM1184" t="str">
            <v>#¡VALOR!</v>
          </cell>
          <cell r="AN1184">
            <v>0</v>
          </cell>
          <cell r="AO1184"/>
          <cell r="AP1184"/>
          <cell r="AQ1184"/>
          <cell r="AR1184"/>
          <cell r="AS1184"/>
          <cell r="AT1184"/>
          <cell r="AU1184"/>
          <cell r="AV1184"/>
          <cell r="AW1184"/>
          <cell r="AX1184"/>
          <cell r="AY1184"/>
          <cell r="AZ1184"/>
          <cell r="BA1184"/>
          <cell r="BB1184"/>
          <cell r="BC1184"/>
          <cell r="BD1184"/>
          <cell r="BE1184"/>
          <cell r="BF1184"/>
          <cell r="BG1184"/>
          <cell r="BH1184"/>
          <cell r="BI1184"/>
          <cell r="BJ1184"/>
          <cell r="BK1184"/>
          <cell r="BL1184"/>
          <cell r="BM1184"/>
          <cell r="BN1184"/>
          <cell r="BO1184"/>
          <cell r="BP1184"/>
          <cell r="BQ1184"/>
          <cell r="BR1184"/>
          <cell r="BS1184"/>
          <cell r="BT1184"/>
          <cell r="BU1184"/>
          <cell r="BV1184"/>
          <cell r="BW1184"/>
          <cell r="BX1184"/>
          <cell r="BY1184"/>
          <cell r="BZ1184"/>
          <cell r="CA1184"/>
          <cell r="CB1184"/>
          <cell r="CC1184"/>
          <cell r="CD1184"/>
          <cell r="CE1184"/>
          <cell r="CF1184"/>
          <cell r="CG1184"/>
          <cell r="CH1184"/>
          <cell r="CI1184"/>
          <cell r="CJ1184"/>
          <cell r="CK1184"/>
          <cell r="CL1184"/>
          <cell r="CM1184"/>
          <cell r="CN1184"/>
          <cell r="CO1184"/>
          <cell r="CP1184"/>
          <cell r="CQ1184"/>
          <cell r="CR1184"/>
          <cell r="CS1184"/>
          <cell r="CT1184"/>
          <cell r="CU1184"/>
          <cell r="CV1184"/>
          <cell r="CW1184"/>
          <cell r="CX1184"/>
          <cell r="CY1184"/>
          <cell r="CZ1184"/>
          <cell r="DA1184"/>
          <cell r="DB1184"/>
          <cell r="DC1184"/>
          <cell r="DD1184"/>
          <cell r="DE1184"/>
          <cell r="DF1184"/>
          <cell r="DG1184"/>
          <cell r="DH1184"/>
          <cell r="DI1184"/>
          <cell r="DJ1184"/>
          <cell r="DK1184"/>
          <cell r="DL1184"/>
          <cell r="DM1184"/>
          <cell r="DN1184"/>
          <cell r="DO1184"/>
          <cell r="DP1184"/>
          <cell r="DQ1184"/>
          <cell r="DR1184"/>
          <cell r="DS1184"/>
          <cell r="DT1184"/>
          <cell r="DU1184"/>
          <cell r="DV1184"/>
          <cell r="DW1184"/>
          <cell r="DX1184"/>
          <cell r="DY1184"/>
          <cell r="DZ1184"/>
          <cell r="EA1184"/>
          <cell r="EB1184"/>
          <cell r="EC1184"/>
          <cell r="ED1184"/>
          <cell r="EE1184"/>
          <cell r="EF1184"/>
          <cell r="EG1184"/>
          <cell r="EH1184"/>
          <cell r="EI1184"/>
          <cell r="EJ1184"/>
          <cell r="EK1184"/>
          <cell r="EL1184"/>
          <cell r="EM1184"/>
          <cell r="EN1184"/>
          <cell r="EO1184"/>
          <cell r="EP1184"/>
          <cell r="EQ1184"/>
          <cell r="ER1184"/>
          <cell r="ES1184"/>
          <cell r="ET1184"/>
          <cell r="EU1184" t="str">
            <v>$ -</v>
          </cell>
          <cell r="EV1184"/>
          <cell r="EW1184"/>
          <cell r="EX1184"/>
          <cell r="EY1184"/>
          <cell r="EZ1184"/>
          <cell r="FA1184"/>
          <cell r="FB1184">
            <v>0</v>
          </cell>
          <cell r="FC1184" t="str">
            <v>#¡VALOR!</v>
          </cell>
          <cell r="FD1184">
            <v>0</v>
          </cell>
          <cell r="FE1184" t="str">
            <v>$ 0</v>
          </cell>
          <cell r="FF1184" t="str">
            <v>#¡VALOR!</v>
          </cell>
          <cell r="FG1184" t="str">
            <v>#¡VALOR!</v>
          </cell>
          <cell r="FH1184"/>
          <cell r="FI1184"/>
          <cell r="FJ1184" t="str">
            <v>#N/D</v>
          </cell>
          <cell r="FK1184" t="str">
            <v>#N/D</v>
          </cell>
          <cell r="FL1184" t="str">
            <v>$1.184</v>
          </cell>
          <cell r="FM1184" t="str">
            <v>#N/D</v>
          </cell>
          <cell r="FN1184" t="str">
            <v>#N/D</v>
          </cell>
          <cell r="FO1184" t="str">
            <v>#N/D</v>
          </cell>
          <cell r="FP1184" t="str">
            <v>#N/D</v>
          </cell>
          <cell r="FQ1184" t="str">
            <v>#¡REF!</v>
          </cell>
          <cell r="FR1184" t="str">
            <v>#N/D</v>
          </cell>
          <cell r="FS1184"/>
          <cell r="FT1184"/>
          <cell r="FU1184"/>
          <cell r="FV1184">
            <v>0</v>
          </cell>
          <cell r="FW1184" t="str">
            <v>#N/D</v>
          </cell>
          <cell r="FX1184"/>
          <cell r="FY1184"/>
          <cell r="FZ1184"/>
          <cell r="GA1184"/>
          <cell r="GB1184"/>
          <cell r="GC1184"/>
        </row>
        <row r="1185">
          <cell r="A1185"/>
          <cell r="B1185"/>
          <cell r="C1185">
            <v>2025</v>
          </cell>
          <cell r="D1185"/>
          <cell r="E1185"/>
          <cell r="F1185"/>
          <cell r="G1185"/>
          <cell r="H1185"/>
          <cell r="I1185"/>
          <cell r="J1185"/>
          <cell r="K1185"/>
          <cell r="L1185"/>
          <cell r="M1185"/>
          <cell r="N1185"/>
          <cell r="O1185"/>
          <cell r="P1185"/>
          <cell r="Q1185"/>
          <cell r="R1185"/>
          <cell r="S1185"/>
          <cell r="T1185"/>
          <cell r="U1185"/>
          <cell r="V1185"/>
          <cell r="W1185"/>
          <cell r="X1185"/>
          <cell r="Y1185"/>
          <cell r="Z1185"/>
          <cell r="AA1185"/>
          <cell r="AB1185"/>
          <cell r="AC1185"/>
          <cell r="AD1185"/>
          <cell r="AE1185"/>
          <cell r="AF1185"/>
          <cell r="AG1185"/>
          <cell r="AH1185"/>
          <cell r="AI1185"/>
          <cell r="AJ1185"/>
          <cell r="AK1185"/>
          <cell r="AL1185"/>
          <cell r="AM1185" t="str">
            <v>#¡VALOR!</v>
          </cell>
          <cell r="AN1185">
            <v>0</v>
          </cell>
          <cell r="AO1185"/>
          <cell r="AP1185"/>
          <cell r="AQ1185"/>
          <cell r="AR1185"/>
          <cell r="AS1185"/>
          <cell r="AT1185"/>
          <cell r="AU1185"/>
          <cell r="AV1185"/>
          <cell r="AW1185"/>
          <cell r="AX1185"/>
          <cell r="AY1185"/>
          <cell r="AZ1185"/>
          <cell r="BA1185"/>
          <cell r="BB1185"/>
          <cell r="BC1185"/>
          <cell r="BD1185"/>
          <cell r="BE1185"/>
          <cell r="BF1185"/>
          <cell r="BG1185"/>
          <cell r="BH1185"/>
          <cell r="BI1185"/>
          <cell r="BJ1185"/>
          <cell r="BK1185"/>
          <cell r="BL1185"/>
          <cell r="BM1185"/>
          <cell r="BN1185"/>
          <cell r="BO1185"/>
          <cell r="BP1185"/>
          <cell r="BQ1185"/>
          <cell r="BR1185"/>
          <cell r="BS1185"/>
          <cell r="BT1185"/>
          <cell r="BU1185"/>
          <cell r="BV1185"/>
          <cell r="BW1185"/>
          <cell r="BX1185"/>
          <cell r="BY1185"/>
          <cell r="BZ1185"/>
          <cell r="CA1185"/>
          <cell r="CB1185"/>
          <cell r="CC1185"/>
          <cell r="CD1185"/>
          <cell r="CE1185"/>
          <cell r="CF1185"/>
          <cell r="CG1185"/>
          <cell r="CH1185"/>
          <cell r="CI1185"/>
          <cell r="CJ1185"/>
          <cell r="CK1185"/>
          <cell r="CL1185"/>
          <cell r="CM1185"/>
          <cell r="CN1185"/>
          <cell r="CO1185"/>
          <cell r="CP1185"/>
          <cell r="CQ1185"/>
          <cell r="CR1185"/>
          <cell r="CS1185"/>
          <cell r="CT1185"/>
          <cell r="CU1185"/>
          <cell r="CV1185"/>
          <cell r="CW1185"/>
          <cell r="CX1185"/>
          <cell r="CY1185"/>
          <cell r="CZ1185"/>
          <cell r="DA1185"/>
          <cell r="DB1185"/>
          <cell r="DC1185"/>
          <cell r="DD1185"/>
          <cell r="DE1185"/>
          <cell r="DF1185"/>
          <cell r="DG1185"/>
          <cell r="DH1185"/>
          <cell r="DI1185"/>
          <cell r="DJ1185"/>
          <cell r="DK1185"/>
          <cell r="DL1185"/>
          <cell r="DM1185"/>
          <cell r="DN1185"/>
          <cell r="DO1185"/>
          <cell r="DP1185"/>
          <cell r="DQ1185"/>
          <cell r="DR1185"/>
          <cell r="DS1185"/>
          <cell r="DT1185"/>
          <cell r="DU1185"/>
          <cell r="DV1185"/>
          <cell r="DW1185"/>
          <cell r="DX1185"/>
          <cell r="DY1185"/>
          <cell r="DZ1185"/>
          <cell r="EA1185"/>
          <cell r="EB1185"/>
          <cell r="EC1185"/>
          <cell r="ED1185"/>
          <cell r="EE1185"/>
          <cell r="EF1185"/>
          <cell r="EG1185"/>
          <cell r="EH1185"/>
          <cell r="EI1185"/>
          <cell r="EJ1185"/>
          <cell r="EK1185"/>
          <cell r="EL1185"/>
          <cell r="EM1185"/>
          <cell r="EN1185"/>
          <cell r="EO1185"/>
          <cell r="EP1185"/>
          <cell r="EQ1185"/>
          <cell r="ER1185"/>
          <cell r="ES1185"/>
          <cell r="ET1185"/>
          <cell r="EU1185" t="str">
            <v>$ -</v>
          </cell>
          <cell r="EV1185"/>
          <cell r="EW1185"/>
          <cell r="EX1185"/>
          <cell r="EY1185"/>
          <cell r="EZ1185"/>
          <cell r="FA1185"/>
          <cell r="FB1185">
            <v>0</v>
          </cell>
          <cell r="FC1185" t="str">
            <v>#¡VALOR!</v>
          </cell>
          <cell r="FD1185">
            <v>0</v>
          </cell>
          <cell r="FE1185" t="str">
            <v>$ 0</v>
          </cell>
          <cell r="FF1185" t="str">
            <v>#¡VALOR!</v>
          </cell>
          <cell r="FG1185" t="str">
            <v>#¡VALOR!</v>
          </cell>
          <cell r="FH1185"/>
          <cell r="FI1185"/>
          <cell r="FJ1185" t="str">
            <v>#N/D</v>
          </cell>
          <cell r="FK1185" t="str">
            <v>#N/D</v>
          </cell>
          <cell r="FL1185" t="str">
            <v>$1.185</v>
          </cell>
          <cell r="FM1185" t="str">
            <v>#N/D</v>
          </cell>
          <cell r="FN1185" t="str">
            <v>#N/D</v>
          </cell>
          <cell r="FO1185" t="str">
            <v>#N/D</v>
          </cell>
          <cell r="FP1185" t="str">
            <v>#N/D</v>
          </cell>
          <cell r="FQ1185" t="str">
            <v>#¡REF!</v>
          </cell>
          <cell r="FR1185" t="str">
            <v>#N/D</v>
          </cell>
          <cell r="FS1185"/>
          <cell r="FT1185"/>
          <cell r="FU1185"/>
          <cell r="FV1185">
            <v>0</v>
          </cell>
          <cell r="FW1185" t="str">
            <v>#N/D</v>
          </cell>
          <cell r="FX1185"/>
          <cell r="FY1185"/>
          <cell r="FZ1185"/>
          <cell r="GA1185"/>
          <cell r="GB1185"/>
          <cell r="GC1185"/>
        </row>
        <row r="1186">
          <cell r="A1186"/>
          <cell r="B1186"/>
          <cell r="C1186">
            <v>2025</v>
          </cell>
          <cell r="D1186"/>
          <cell r="E1186"/>
          <cell r="F1186"/>
          <cell r="G1186"/>
          <cell r="H1186"/>
          <cell r="I1186"/>
          <cell r="J1186"/>
          <cell r="K1186"/>
          <cell r="L1186"/>
          <cell r="M1186"/>
          <cell r="N1186"/>
          <cell r="O1186"/>
          <cell r="P1186"/>
          <cell r="Q1186"/>
          <cell r="R1186"/>
          <cell r="S1186"/>
          <cell r="T1186"/>
          <cell r="U1186"/>
          <cell r="V1186"/>
          <cell r="W1186"/>
          <cell r="X1186"/>
          <cell r="Y1186"/>
          <cell r="Z1186"/>
          <cell r="AA1186"/>
          <cell r="AB1186"/>
          <cell r="AC1186"/>
          <cell r="AD1186"/>
          <cell r="AE1186"/>
          <cell r="AF1186"/>
          <cell r="AG1186"/>
          <cell r="AH1186"/>
          <cell r="AI1186"/>
          <cell r="AJ1186"/>
          <cell r="AK1186"/>
          <cell r="AL1186"/>
          <cell r="AM1186" t="str">
            <v>#¡VALOR!</v>
          </cell>
          <cell r="AN1186">
            <v>0</v>
          </cell>
          <cell r="AO1186"/>
          <cell r="AP1186"/>
          <cell r="AQ1186"/>
          <cell r="AR1186"/>
          <cell r="AS1186"/>
          <cell r="AT1186"/>
          <cell r="AU1186"/>
          <cell r="AV1186"/>
          <cell r="AW1186"/>
          <cell r="AX1186"/>
          <cell r="AY1186"/>
          <cell r="AZ1186"/>
          <cell r="BA1186"/>
          <cell r="BB1186"/>
          <cell r="BC1186"/>
          <cell r="BD1186"/>
          <cell r="BE1186"/>
          <cell r="BF1186"/>
          <cell r="BG1186"/>
          <cell r="BH1186"/>
          <cell r="BI1186"/>
          <cell r="BJ1186"/>
          <cell r="BK1186"/>
          <cell r="BL1186"/>
          <cell r="BM1186"/>
          <cell r="BN1186"/>
          <cell r="BO1186"/>
          <cell r="BP1186"/>
          <cell r="BQ1186"/>
          <cell r="BR1186"/>
          <cell r="BS1186"/>
          <cell r="BT1186"/>
          <cell r="BU1186"/>
          <cell r="BV1186"/>
          <cell r="BW1186"/>
          <cell r="BX1186"/>
          <cell r="BY1186"/>
          <cell r="BZ1186"/>
          <cell r="CA1186"/>
          <cell r="CB1186"/>
          <cell r="CC1186"/>
          <cell r="CD1186"/>
          <cell r="CE1186"/>
          <cell r="CF1186"/>
          <cell r="CG1186"/>
          <cell r="CH1186"/>
          <cell r="CI1186"/>
          <cell r="CJ1186"/>
          <cell r="CK1186"/>
          <cell r="CL1186"/>
          <cell r="CM1186"/>
          <cell r="CN1186"/>
          <cell r="CO1186"/>
          <cell r="CP1186"/>
          <cell r="CQ1186"/>
          <cell r="CR1186"/>
          <cell r="CS1186"/>
          <cell r="CT1186"/>
          <cell r="CU1186"/>
          <cell r="CV1186"/>
          <cell r="CW1186"/>
          <cell r="CX1186"/>
          <cell r="CY1186"/>
          <cell r="CZ1186"/>
          <cell r="DA1186"/>
          <cell r="DB1186"/>
          <cell r="DC1186"/>
          <cell r="DD1186"/>
          <cell r="DE1186"/>
          <cell r="DF1186"/>
          <cell r="DG1186"/>
          <cell r="DH1186"/>
          <cell r="DI1186"/>
          <cell r="DJ1186"/>
          <cell r="DK1186"/>
          <cell r="DL1186"/>
          <cell r="DM1186"/>
          <cell r="DN1186"/>
          <cell r="DO1186"/>
          <cell r="DP1186"/>
          <cell r="DQ1186"/>
          <cell r="DR1186"/>
          <cell r="DS1186"/>
          <cell r="DT1186"/>
          <cell r="DU1186"/>
          <cell r="DV1186"/>
          <cell r="DW1186"/>
          <cell r="DX1186"/>
          <cell r="DY1186"/>
          <cell r="DZ1186"/>
          <cell r="EA1186"/>
          <cell r="EB1186"/>
          <cell r="EC1186"/>
          <cell r="ED1186"/>
          <cell r="EE1186"/>
          <cell r="EF1186"/>
          <cell r="EG1186"/>
          <cell r="EH1186"/>
          <cell r="EI1186"/>
          <cell r="EJ1186"/>
          <cell r="EK1186"/>
          <cell r="EL1186"/>
          <cell r="EM1186"/>
          <cell r="EN1186"/>
          <cell r="EO1186"/>
          <cell r="EP1186"/>
          <cell r="EQ1186"/>
          <cell r="ER1186"/>
          <cell r="ES1186"/>
          <cell r="ET1186"/>
          <cell r="EU1186" t="str">
            <v>$ -</v>
          </cell>
          <cell r="EV1186"/>
          <cell r="EW1186"/>
          <cell r="EX1186"/>
          <cell r="EY1186"/>
          <cell r="EZ1186"/>
          <cell r="FA1186"/>
          <cell r="FB1186">
            <v>0</v>
          </cell>
          <cell r="FC1186" t="str">
            <v>#¡VALOR!</v>
          </cell>
          <cell r="FD1186">
            <v>0</v>
          </cell>
          <cell r="FE1186" t="str">
            <v>$ 0</v>
          </cell>
          <cell r="FF1186" t="str">
            <v>#¡VALOR!</v>
          </cell>
          <cell r="FG1186" t="str">
            <v>#¡VALOR!</v>
          </cell>
          <cell r="FH1186"/>
          <cell r="FI1186"/>
          <cell r="FJ1186" t="str">
            <v>#N/D</v>
          </cell>
          <cell r="FK1186" t="str">
            <v>#N/D</v>
          </cell>
          <cell r="FL1186" t="str">
            <v>$1.186</v>
          </cell>
          <cell r="FM1186" t="str">
            <v>#N/D</v>
          </cell>
          <cell r="FN1186" t="str">
            <v>#N/D</v>
          </cell>
          <cell r="FO1186" t="str">
            <v>#N/D</v>
          </cell>
          <cell r="FP1186" t="str">
            <v>#N/D</v>
          </cell>
          <cell r="FQ1186" t="str">
            <v>#¡REF!</v>
          </cell>
          <cell r="FR1186" t="str">
            <v>#N/D</v>
          </cell>
          <cell r="FS1186"/>
          <cell r="FT1186"/>
          <cell r="FU1186"/>
          <cell r="FV1186">
            <v>0</v>
          </cell>
          <cell r="FW1186" t="str">
            <v>#N/D</v>
          </cell>
          <cell r="FX1186"/>
          <cell r="FY1186"/>
          <cell r="FZ1186"/>
          <cell r="GA1186"/>
          <cell r="GB1186"/>
          <cell r="GC1186"/>
        </row>
        <row r="1187">
          <cell r="A1187"/>
          <cell r="B1187"/>
          <cell r="C1187">
            <v>2025</v>
          </cell>
          <cell r="D1187"/>
          <cell r="E1187"/>
          <cell r="F1187"/>
          <cell r="G1187"/>
          <cell r="H1187"/>
          <cell r="I1187"/>
          <cell r="J1187"/>
          <cell r="K1187"/>
          <cell r="L1187"/>
          <cell r="M1187"/>
          <cell r="N1187"/>
          <cell r="O1187"/>
          <cell r="P1187"/>
          <cell r="Q1187"/>
          <cell r="R1187"/>
          <cell r="S1187"/>
          <cell r="T1187"/>
          <cell r="U1187"/>
          <cell r="V1187"/>
          <cell r="W1187"/>
          <cell r="X1187"/>
          <cell r="Y1187"/>
          <cell r="Z1187"/>
          <cell r="AA1187"/>
          <cell r="AB1187"/>
          <cell r="AC1187"/>
          <cell r="AD1187"/>
          <cell r="AE1187"/>
          <cell r="AF1187"/>
          <cell r="AG1187"/>
          <cell r="AH1187"/>
          <cell r="AI1187"/>
          <cell r="AJ1187"/>
          <cell r="AK1187"/>
          <cell r="AL1187"/>
          <cell r="AM1187" t="str">
            <v>#¡VALOR!</v>
          </cell>
          <cell r="AN1187">
            <v>0</v>
          </cell>
          <cell r="AO1187"/>
          <cell r="AP1187"/>
          <cell r="AQ1187"/>
          <cell r="AR1187"/>
          <cell r="AS1187"/>
          <cell r="AT1187"/>
          <cell r="AU1187"/>
          <cell r="AV1187"/>
          <cell r="AW1187"/>
          <cell r="AX1187"/>
          <cell r="AY1187"/>
          <cell r="AZ1187"/>
          <cell r="BA1187"/>
          <cell r="BB1187"/>
          <cell r="BC1187"/>
          <cell r="BD1187"/>
          <cell r="BE1187"/>
          <cell r="BF1187"/>
          <cell r="BG1187"/>
          <cell r="BH1187"/>
          <cell r="BI1187"/>
          <cell r="BJ1187"/>
          <cell r="BK1187"/>
          <cell r="BL1187"/>
          <cell r="BM1187"/>
          <cell r="BN1187"/>
          <cell r="BO1187"/>
          <cell r="BP1187"/>
          <cell r="BQ1187"/>
          <cell r="BR1187"/>
          <cell r="BS1187"/>
          <cell r="BT1187"/>
          <cell r="BU1187"/>
          <cell r="BV1187"/>
          <cell r="BW1187"/>
          <cell r="BX1187"/>
          <cell r="BY1187"/>
          <cell r="BZ1187"/>
          <cell r="CA1187"/>
          <cell r="CB1187"/>
          <cell r="CC1187"/>
          <cell r="CD1187"/>
          <cell r="CE1187"/>
          <cell r="CF1187"/>
          <cell r="CG1187"/>
          <cell r="CH1187"/>
          <cell r="CI1187"/>
          <cell r="CJ1187"/>
          <cell r="CK1187"/>
          <cell r="CL1187"/>
          <cell r="CM1187"/>
          <cell r="CN1187"/>
          <cell r="CO1187"/>
          <cell r="CP1187"/>
          <cell r="CQ1187"/>
          <cell r="CR1187"/>
          <cell r="CS1187"/>
          <cell r="CT1187"/>
          <cell r="CU1187"/>
          <cell r="CV1187"/>
          <cell r="CW1187"/>
          <cell r="CX1187"/>
          <cell r="CY1187"/>
          <cell r="CZ1187"/>
          <cell r="DA1187"/>
          <cell r="DB1187"/>
          <cell r="DC1187"/>
          <cell r="DD1187"/>
          <cell r="DE1187"/>
          <cell r="DF1187"/>
          <cell r="DG1187"/>
          <cell r="DH1187"/>
          <cell r="DI1187"/>
          <cell r="DJ1187"/>
          <cell r="DK1187"/>
          <cell r="DL1187"/>
          <cell r="DM1187"/>
          <cell r="DN1187"/>
          <cell r="DO1187"/>
          <cell r="DP1187"/>
          <cell r="DQ1187"/>
          <cell r="DR1187"/>
          <cell r="DS1187"/>
          <cell r="DT1187"/>
          <cell r="DU1187"/>
          <cell r="DV1187"/>
          <cell r="DW1187"/>
          <cell r="DX1187"/>
          <cell r="DY1187"/>
          <cell r="DZ1187"/>
          <cell r="EA1187"/>
          <cell r="EB1187"/>
          <cell r="EC1187"/>
          <cell r="ED1187"/>
          <cell r="EE1187"/>
          <cell r="EF1187"/>
          <cell r="EG1187"/>
          <cell r="EH1187"/>
          <cell r="EI1187"/>
          <cell r="EJ1187"/>
          <cell r="EK1187"/>
          <cell r="EL1187"/>
          <cell r="EM1187"/>
          <cell r="EN1187"/>
          <cell r="EO1187"/>
          <cell r="EP1187"/>
          <cell r="EQ1187"/>
          <cell r="ER1187"/>
          <cell r="ES1187"/>
          <cell r="ET1187"/>
          <cell r="EU1187" t="str">
            <v>$ -</v>
          </cell>
          <cell r="EV1187"/>
          <cell r="EW1187"/>
          <cell r="EX1187"/>
          <cell r="EY1187"/>
          <cell r="EZ1187"/>
          <cell r="FA1187"/>
          <cell r="FB1187">
            <v>0</v>
          </cell>
          <cell r="FC1187" t="str">
            <v>#¡VALOR!</v>
          </cell>
          <cell r="FD1187">
            <v>0</v>
          </cell>
          <cell r="FE1187" t="str">
            <v>$ 0</v>
          </cell>
          <cell r="FF1187" t="str">
            <v>#¡VALOR!</v>
          </cell>
          <cell r="FG1187" t="str">
            <v>#¡VALOR!</v>
          </cell>
          <cell r="FH1187"/>
          <cell r="FI1187"/>
          <cell r="FJ1187" t="str">
            <v>#N/D</v>
          </cell>
          <cell r="FK1187" t="str">
            <v>#N/D</v>
          </cell>
          <cell r="FL1187" t="str">
            <v>$1.187</v>
          </cell>
          <cell r="FM1187" t="str">
            <v>#N/D</v>
          </cell>
          <cell r="FN1187" t="str">
            <v>#N/D</v>
          </cell>
          <cell r="FO1187" t="str">
            <v>#N/D</v>
          </cell>
          <cell r="FP1187" t="str">
            <v>#N/D</v>
          </cell>
          <cell r="FQ1187" t="str">
            <v>#¡REF!</v>
          </cell>
          <cell r="FR1187" t="str">
            <v>#N/D</v>
          </cell>
          <cell r="FS1187"/>
          <cell r="FT1187"/>
          <cell r="FU1187"/>
          <cell r="FV1187">
            <v>0</v>
          </cell>
          <cell r="FW1187" t="str">
            <v>#N/D</v>
          </cell>
          <cell r="FX1187"/>
          <cell r="FY1187"/>
          <cell r="FZ1187"/>
          <cell r="GA1187"/>
          <cell r="GB1187"/>
          <cell r="GC1187"/>
        </row>
        <row r="1188">
          <cell r="A1188"/>
          <cell r="B1188"/>
          <cell r="C1188">
            <v>2025</v>
          </cell>
          <cell r="D1188"/>
          <cell r="E1188"/>
          <cell r="F1188"/>
          <cell r="G1188"/>
          <cell r="H1188"/>
          <cell r="I1188"/>
          <cell r="J1188"/>
          <cell r="K1188"/>
          <cell r="L1188"/>
          <cell r="M1188"/>
          <cell r="N1188"/>
          <cell r="O1188"/>
          <cell r="P1188"/>
          <cell r="Q1188"/>
          <cell r="R1188"/>
          <cell r="S1188"/>
          <cell r="T1188"/>
          <cell r="U1188"/>
          <cell r="V1188"/>
          <cell r="W1188"/>
          <cell r="X1188"/>
          <cell r="Y1188"/>
          <cell r="Z1188"/>
          <cell r="AA1188"/>
          <cell r="AB1188"/>
          <cell r="AC1188"/>
          <cell r="AD1188"/>
          <cell r="AE1188"/>
          <cell r="AF1188"/>
          <cell r="AG1188"/>
          <cell r="AH1188"/>
          <cell r="AI1188"/>
          <cell r="AJ1188"/>
          <cell r="AK1188"/>
          <cell r="AL1188"/>
          <cell r="AM1188" t="str">
            <v>#¡VALOR!</v>
          </cell>
          <cell r="AN1188">
            <v>0</v>
          </cell>
          <cell r="AO1188"/>
          <cell r="AP1188"/>
          <cell r="AQ1188"/>
          <cell r="AR1188"/>
          <cell r="AS1188"/>
          <cell r="AT1188"/>
          <cell r="AU1188"/>
          <cell r="AV1188"/>
          <cell r="AW1188"/>
          <cell r="AX1188"/>
          <cell r="AY1188"/>
          <cell r="AZ1188"/>
          <cell r="BA1188"/>
          <cell r="BB1188"/>
          <cell r="BC1188"/>
          <cell r="BD1188"/>
          <cell r="BE1188"/>
          <cell r="BF1188"/>
          <cell r="BG1188"/>
          <cell r="BH1188"/>
          <cell r="BI1188"/>
          <cell r="BJ1188"/>
          <cell r="BK1188"/>
          <cell r="BL1188"/>
          <cell r="BM1188"/>
          <cell r="BN1188"/>
          <cell r="BO1188"/>
          <cell r="BP1188"/>
          <cell r="BQ1188"/>
          <cell r="BR1188"/>
          <cell r="BS1188"/>
          <cell r="BT1188"/>
          <cell r="BU1188"/>
          <cell r="BV1188"/>
          <cell r="BW1188"/>
          <cell r="BX1188"/>
          <cell r="BY1188"/>
          <cell r="BZ1188"/>
          <cell r="CA1188"/>
          <cell r="CB1188"/>
          <cell r="CC1188"/>
          <cell r="CD1188"/>
          <cell r="CE1188"/>
          <cell r="CF1188"/>
          <cell r="CG1188"/>
          <cell r="CH1188"/>
          <cell r="CI1188"/>
          <cell r="CJ1188"/>
          <cell r="CK1188"/>
          <cell r="CL1188"/>
          <cell r="CM1188"/>
          <cell r="CN1188"/>
          <cell r="CO1188"/>
          <cell r="CP1188"/>
          <cell r="CQ1188"/>
          <cell r="CR1188"/>
          <cell r="CS1188"/>
          <cell r="CT1188"/>
          <cell r="CU1188"/>
          <cell r="CV1188"/>
          <cell r="CW1188"/>
          <cell r="CX1188"/>
          <cell r="CY1188"/>
          <cell r="CZ1188"/>
          <cell r="DA1188"/>
          <cell r="DB1188"/>
          <cell r="DC1188"/>
          <cell r="DD1188"/>
          <cell r="DE1188"/>
          <cell r="DF1188"/>
          <cell r="DG1188"/>
          <cell r="DH1188"/>
          <cell r="DI1188"/>
          <cell r="DJ1188"/>
          <cell r="DK1188"/>
          <cell r="DL1188"/>
          <cell r="DM1188"/>
          <cell r="DN1188"/>
          <cell r="DO1188"/>
          <cell r="DP1188"/>
          <cell r="DQ1188"/>
          <cell r="DR1188"/>
          <cell r="DS1188"/>
          <cell r="DT1188"/>
          <cell r="DU1188"/>
          <cell r="DV1188"/>
          <cell r="DW1188"/>
          <cell r="DX1188"/>
          <cell r="DY1188"/>
          <cell r="DZ1188"/>
          <cell r="EA1188"/>
          <cell r="EB1188"/>
          <cell r="EC1188"/>
          <cell r="ED1188"/>
          <cell r="EE1188"/>
          <cell r="EF1188"/>
          <cell r="EG1188"/>
          <cell r="EH1188"/>
          <cell r="EI1188"/>
          <cell r="EJ1188"/>
          <cell r="EK1188"/>
          <cell r="EL1188"/>
          <cell r="EM1188"/>
          <cell r="EN1188"/>
          <cell r="EO1188"/>
          <cell r="EP1188"/>
          <cell r="EQ1188"/>
          <cell r="ER1188"/>
          <cell r="ES1188"/>
          <cell r="ET1188"/>
          <cell r="EU1188" t="str">
            <v>$ -</v>
          </cell>
          <cell r="EV1188"/>
          <cell r="EW1188"/>
          <cell r="EX1188"/>
          <cell r="EY1188"/>
          <cell r="EZ1188"/>
          <cell r="FA1188"/>
          <cell r="FB1188">
            <v>0</v>
          </cell>
          <cell r="FC1188" t="str">
            <v>#¡VALOR!</v>
          </cell>
          <cell r="FD1188">
            <v>0</v>
          </cell>
          <cell r="FE1188" t="str">
            <v>$ 0</v>
          </cell>
          <cell r="FF1188" t="str">
            <v>#¡VALOR!</v>
          </cell>
          <cell r="FG1188" t="str">
            <v>#¡VALOR!</v>
          </cell>
          <cell r="FH1188"/>
          <cell r="FI1188"/>
          <cell r="FJ1188" t="str">
            <v>#N/D</v>
          </cell>
          <cell r="FK1188" t="str">
            <v>#N/D</v>
          </cell>
          <cell r="FL1188" t="str">
            <v>$1.188</v>
          </cell>
          <cell r="FM1188" t="str">
            <v>#N/D</v>
          </cell>
          <cell r="FN1188" t="str">
            <v>#N/D</v>
          </cell>
          <cell r="FO1188" t="str">
            <v>#N/D</v>
          </cell>
          <cell r="FP1188" t="str">
            <v>#N/D</v>
          </cell>
          <cell r="FQ1188" t="str">
            <v>#¡REF!</v>
          </cell>
          <cell r="FR1188" t="str">
            <v>#N/D</v>
          </cell>
          <cell r="FS1188"/>
          <cell r="FT1188"/>
          <cell r="FU1188"/>
          <cell r="FV1188">
            <v>0</v>
          </cell>
          <cell r="FW1188" t="str">
            <v>#N/D</v>
          </cell>
          <cell r="FX1188"/>
          <cell r="FY1188"/>
          <cell r="FZ1188"/>
          <cell r="GA1188"/>
          <cell r="GB1188"/>
          <cell r="GC1188"/>
        </row>
        <row r="1189">
          <cell r="A1189"/>
          <cell r="B1189"/>
          <cell r="C1189">
            <v>2025</v>
          </cell>
          <cell r="D1189"/>
          <cell r="E1189"/>
          <cell r="F1189"/>
          <cell r="G1189"/>
          <cell r="H1189"/>
          <cell r="I1189"/>
          <cell r="J1189"/>
          <cell r="K1189"/>
          <cell r="L1189"/>
          <cell r="M1189"/>
          <cell r="N1189"/>
          <cell r="O1189"/>
          <cell r="P1189"/>
          <cell r="Q1189"/>
          <cell r="R1189"/>
          <cell r="S1189"/>
          <cell r="T1189"/>
          <cell r="U1189"/>
          <cell r="V1189"/>
          <cell r="W1189"/>
          <cell r="X1189"/>
          <cell r="Y1189"/>
          <cell r="Z1189"/>
          <cell r="AA1189"/>
          <cell r="AB1189"/>
          <cell r="AC1189"/>
          <cell r="AD1189"/>
          <cell r="AE1189"/>
          <cell r="AF1189"/>
          <cell r="AG1189"/>
          <cell r="AH1189"/>
          <cell r="AI1189"/>
          <cell r="AJ1189"/>
          <cell r="AK1189"/>
          <cell r="AL1189"/>
          <cell r="AM1189" t="str">
            <v>#¡VALOR!</v>
          </cell>
          <cell r="AN1189">
            <v>0</v>
          </cell>
          <cell r="AO1189"/>
          <cell r="AP1189"/>
          <cell r="AQ1189"/>
          <cell r="AR1189"/>
          <cell r="AS1189"/>
          <cell r="AT1189"/>
          <cell r="AU1189"/>
          <cell r="AV1189"/>
          <cell r="AW1189"/>
          <cell r="AX1189"/>
          <cell r="AY1189"/>
          <cell r="AZ1189"/>
          <cell r="BA1189"/>
          <cell r="BB1189"/>
          <cell r="BC1189"/>
          <cell r="BD1189"/>
          <cell r="BE1189"/>
          <cell r="BF1189"/>
          <cell r="BG1189"/>
          <cell r="BH1189"/>
          <cell r="BI1189"/>
          <cell r="BJ1189"/>
          <cell r="BK1189"/>
          <cell r="BL1189"/>
          <cell r="BM1189"/>
          <cell r="BN1189"/>
          <cell r="BO1189"/>
          <cell r="BP1189"/>
          <cell r="BQ1189"/>
          <cell r="BR1189"/>
          <cell r="BS1189"/>
          <cell r="BT1189"/>
          <cell r="BU1189"/>
          <cell r="BV1189"/>
          <cell r="BW1189"/>
          <cell r="BX1189"/>
          <cell r="BY1189"/>
          <cell r="BZ1189"/>
          <cell r="CA1189"/>
          <cell r="CB1189"/>
          <cell r="CC1189"/>
          <cell r="CD1189"/>
          <cell r="CE1189"/>
          <cell r="CF1189"/>
          <cell r="CG1189"/>
          <cell r="CH1189"/>
          <cell r="CI1189"/>
          <cell r="CJ1189"/>
          <cell r="CK1189"/>
          <cell r="CL1189"/>
          <cell r="CM1189"/>
          <cell r="CN1189"/>
          <cell r="CO1189"/>
          <cell r="CP1189"/>
          <cell r="CQ1189"/>
          <cell r="CR1189"/>
          <cell r="CS1189"/>
          <cell r="CT1189"/>
          <cell r="CU1189"/>
          <cell r="CV1189"/>
          <cell r="CW1189"/>
          <cell r="CX1189"/>
          <cell r="CY1189"/>
          <cell r="CZ1189"/>
          <cell r="DA1189"/>
          <cell r="DB1189"/>
          <cell r="DC1189"/>
          <cell r="DD1189"/>
          <cell r="DE1189"/>
          <cell r="DF1189"/>
          <cell r="DG1189"/>
          <cell r="DH1189"/>
          <cell r="DI1189"/>
          <cell r="DJ1189"/>
          <cell r="DK1189"/>
          <cell r="DL1189"/>
          <cell r="DM1189"/>
          <cell r="DN1189"/>
          <cell r="DO1189"/>
          <cell r="DP1189"/>
          <cell r="DQ1189"/>
          <cell r="DR1189"/>
          <cell r="DS1189"/>
          <cell r="DT1189"/>
          <cell r="DU1189"/>
          <cell r="DV1189"/>
          <cell r="DW1189"/>
          <cell r="DX1189"/>
          <cell r="DY1189"/>
          <cell r="DZ1189"/>
          <cell r="EA1189"/>
          <cell r="EB1189"/>
          <cell r="EC1189"/>
          <cell r="ED1189"/>
          <cell r="EE1189"/>
          <cell r="EF1189"/>
          <cell r="EG1189"/>
          <cell r="EH1189"/>
          <cell r="EI1189"/>
          <cell r="EJ1189"/>
          <cell r="EK1189"/>
          <cell r="EL1189"/>
          <cell r="EM1189"/>
          <cell r="EN1189"/>
          <cell r="EO1189"/>
          <cell r="EP1189"/>
          <cell r="EQ1189"/>
          <cell r="ER1189"/>
          <cell r="ES1189"/>
          <cell r="ET1189"/>
          <cell r="EU1189" t="str">
            <v>$ -</v>
          </cell>
          <cell r="EV1189"/>
          <cell r="EW1189"/>
          <cell r="EX1189"/>
          <cell r="EY1189"/>
          <cell r="EZ1189"/>
          <cell r="FA1189"/>
          <cell r="FB1189">
            <v>0</v>
          </cell>
          <cell r="FC1189" t="str">
            <v>#¡VALOR!</v>
          </cell>
          <cell r="FD1189">
            <v>0</v>
          </cell>
          <cell r="FE1189" t="str">
            <v>$ 0</v>
          </cell>
          <cell r="FF1189" t="str">
            <v>#¡VALOR!</v>
          </cell>
          <cell r="FG1189" t="str">
            <v>#¡VALOR!</v>
          </cell>
          <cell r="FH1189"/>
          <cell r="FI1189"/>
          <cell r="FJ1189" t="str">
            <v>#N/D</v>
          </cell>
          <cell r="FK1189" t="str">
            <v>#N/D</v>
          </cell>
          <cell r="FL1189" t="str">
            <v>$1.189</v>
          </cell>
          <cell r="FM1189" t="str">
            <v>#N/D</v>
          </cell>
          <cell r="FN1189" t="str">
            <v>#N/D</v>
          </cell>
          <cell r="FO1189" t="str">
            <v>#N/D</v>
          </cell>
          <cell r="FP1189" t="str">
            <v>#N/D</v>
          </cell>
          <cell r="FQ1189" t="str">
            <v>#¡REF!</v>
          </cell>
          <cell r="FR1189" t="str">
            <v>#N/D</v>
          </cell>
          <cell r="FS1189"/>
          <cell r="FT1189"/>
          <cell r="FU1189"/>
          <cell r="FV1189">
            <v>0</v>
          </cell>
          <cell r="FW1189" t="str">
            <v>#N/D</v>
          </cell>
          <cell r="FX1189"/>
          <cell r="FY1189"/>
          <cell r="FZ1189"/>
          <cell r="GA1189"/>
          <cell r="GB1189"/>
          <cell r="GC1189"/>
        </row>
        <row r="1190">
          <cell r="A1190"/>
          <cell r="B1190"/>
          <cell r="C1190">
            <v>2025</v>
          </cell>
          <cell r="D1190"/>
          <cell r="E1190"/>
          <cell r="F1190"/>
          <cell r="G1190"/>
          <cell r="H1190"/>
          <cell r="I1190"/>
          <cell r="J1190"/>
          <cell r="K1190"/>
          <cell r="L1190"/>
          <cell r="M1190"/>
          <cell r="N1190"/>
          <cell r="O1190"/>
          <cell r="P1190"/>
          <cell r="Q1190"/>
          <cell r="R1190"/>
          <cell r="S1190"/>
          <cell r="T1190"/>
          <cell r="U1190"/>
          <cell r="V1190"/>
          <cell r="W1190"/>
          <cell r="X1190"/>
          <cell r="Y1190"/>
          <cell r="Z1190"/>
          <cell r="AA1190"/>
          <cell r="AB1190"/>
          <cell r="AC1190"/>
          <cell r="AD1190"/>
          <cell r="AE1190"/>
          <cell r="AF1190"/>
          <cell r="AG1190"/>
          <cell r="AH1190"/>
          <cell r="AI1190"/>
          <cell r="AJ1190"/>
          <cell r="AK1190"/>
          <cell r="AL1190"/>
          <cell r="AM1190" t="str">
            <v>#¡VALOR!</v>
          </cell>
          <cell r="AN1190">
            <v>0</v>
          </cell>
          <cell r="AO1190"/>
          <cell r="AP1190"/>
          <cell r="AQ1190"/>
          <cell r="AR1190"/>
          <cell r="AS1190"/>
          <cell r="AT1190"/>
          <cell r="AU1190"/>
          <cell r="AV1190"/>
          <cell r="AW1190"/>
          <cell r="AX1190"/>
          <cell r="AY1190"/>
          <cell r="AZ1190"/>
          <cell r="BA1190"/>
          <cell r="BB1190"/>
          <cell r="BC1190"/>
          <cell r="BD1190"/>
          <cell r="BE1190"/>
          <cell r="BF1190"/>
          <cell r="BG1190"/>
          <cell r="BH1190"/>
          <cell r="BI1190"/>
          <cell r="BJ1190"/>
          <cell r="BK1190"/>
          <cell r="BL1190"/>
          <cell r="BM1190"/>
          <cell r="BN1190"/>
          <cell r="BO1190"/>
          <cell r="BP1190"/>
          <cell r="BQ1190"/>
          <cell r="BR1190"/>
          <cell r="BS1190"/>
          <cell r="BT1190"/>
          <cell r="BU1190"/>
          <cell r="BV1190"/>
          <cell r="BW1190"/>
          <cell r="BX1190"/>
          <cell r="BY1190"/>
          <cell r="BZ1190"/>
          <cell r="CA1190"/>
          <cell r="CB1190"/>
          <cell r="CC1190"/>
          <cell r="CD1190"/>
          <cell r="CE1190"/>
          <cell r="CF1190"/>
          <cell r="CG1190"/>
          <cell r="CH1190"/>
          <cell r="CI1190"/>
          <cell r="CJ1190"/>
          <cell r="CK1190"/>
          <cell r="CL1190"/>
          <cell r="CM1190"/>
          <cell r="CN1190"/>
          <cell r="CO1190"/>
          <cell r="CP1190"/>
          <cell r="CQ1190"/>
          <cell r="CR1190"/>
          <cell r="CS1190"/>
          <cell r="CT1190"/>
          <cell r="CU1190"/>
          <cell r="CV1190"/>
          <cell r="CW1190"/>
          <cell r="CX1190"/>
          <cell r="CY1190"/>
          <cell r="CZ1190"/>
          <cell r="DA1190"/>
          <cell r="DB1190"/>
          <cell r="DC1190"/>
          <cell r="DD1190"/>
          <cell r="DE1190"/>
          <cell r="DF1190"/>
          <cell r="DG1190"/>
          <cell r="DH1190"/>
          <cell r="DI1190"/>
          <cell r="DJ1190"/>
          <cell r="DK1190"/>
          <cell r="DL1190"/>
          <cell r="DM1190"/>
          <cell r="DN1190"/>
          <cell r="DO1190"/>
          <cell r="DP1190"/>
          <cell r="DQ1190"/>
          <cell r="DR1190"/>
          <cell r="DS1190"/>
          <cell r="DT1190"/>
          <cell r="DU1190"/>
          <cell r="DV1190"/>
          <cell r="DW1190"/>
          <cell r="DX1190"/>
          <cell r="DY1190"/>
          <cell r="DZ1190"/>
          <cell r="EA1190"/>
          <cell r="EB1190"/>
          <cell r="EC1190"/>
          <cell r="ED1190"/>
          <cell r="EE1190"/>
          <cell r="EF1190"/>
          <cell r="EG1190"/>
          <cell r="EH1190"/>
          <cell r="EI1190"/>
          <cell r="EJ1190"/>
          <cell r="EK1190"/>
          <cell r="EL1190"/>
          <cell r="EM1190"/>
          <cell r="EN1190"/>
          <cell r="EO1190"/>
          <cell r="EP1190"/>
          <cell r="EQ1190"/>
          <cell r="ER1190"/>
          <cell r="ES1190"/>
          <cell r="ET1190"/>
          <cell r="EU1190" t="str">
            <v>$ -</v>
          </cell>
          <cell r="EV1190"/>
          <cell r="EW1190"/>
          <cell r="EX1190"/>
          <cell r="EY1190"/>
          <cell r="EZ1190"/>
          <cell r="FA1190"/>
          <cell r="FB1190">
            <v>0</v>
          </cell>
          <cell r="FC1190" t="str">
            <v>#¡VALOR!</v>
          </cell>
          <cell r="FD1190">
            <v>0</v>
          </cell>
          <cell r="FE1190" t="str">
            <v>$ 0</v>
          </cell>
          <cell r="FF1190" t="str">
            <v>#¡VALOR!</v>
          </cell>
          <cell r="FG1190" t="str">
            <v>#¡VALOR!</v>
          </cell>
          <cell r="FH1190"/>
          <cell r="FI1190"/>
          <cell r="FJ1190" t="str">
            <v>#N/D</v>
          </cell>
          <cell r="FK1190" t="str">
            <v>#N/D</v>
          </cell>
          <cell r="FL1190" t="str">
            <v>$1.190</v>
          </cell>
          <cell r="FM1190" t="str">
            <v>#N/D</v>
          </cell>
          <cell r="FN1190" t="str">
            <v>#N/D</v>
          </cell>
          <cell r="FO1190" t="str">
            <v>#N/D</v>
          </cell>
          <cell r="FP1190" t="str">
            <v>#N/D</v>
          </cell>
          <cell r="FQ1190" t="str">
            <v>#¡REF!</v>
          </cell>
          <cell r="FR1190" t="str">
            <v>#N/D</v>
          </cell>
          <cell r="FS1190"/>
          <cell r="FT1190"/>
          <cell r="FU1190"/>
          <cell r="FV1190">
            <v>0</v>
          </cell>
          <cell r="FW1190" t="str">
            <v>#N/D</v>
          </cell>
          <cell r="FX1190"/>
          <cell r="FY1190"/>
          <cell r="FZ1190"/>
          <cell r="GA1190"/>
          <cell r="GB1190"/>
          <cell r="GC1190"/>
        </row>
        <row r="1191">
          <cell r="A1191"/>
          <cell r="B1191"/>
          <cell r="C1191">
            <v>2025</v>
          </cell>
          <cell r="D1191"/>
          <cell r="E1191"/>
          <cell r="F1191"/>
          <cell r="G1191"/>
          <cell r="H1191"/>
          <cell r="I1191"/>
          <cell r="J1191"/>
          <cell r="K1191"/>
          <cell r="L1191"/>
          <cell r="M1191"/>
          <cell r="N1191"/>
          <cell r="O1191"/>
          <cell r="P1191"/>
          <cell r="Q1191"/>
          <cell r="R1191"/>
          <cell r="S1191"/>
          <cell r="T1191"/>
          <cell r="U1191"/>
          <cell r="V1191"/>
          <cell r="W1191"/>
          <cell r="X1191"/>
          <cell r="Y1191"/>
          <cell r="Z1191"/>
          <cell r="AA1191"/>
          <cell r="AB1191"/>
          <cell r="AC1191"/>
          <cell r="AD1191"/>
          <cell r="AE1191"/>
          <cell r="AF1191"/>
          <cell r="AG1191"/>
          <cell r="AH1191"/>
          <cell r="AI1191"/>
          <cell r="AJ1191"/>
          <cell r="AK1191"/>
          <cell r="AL1191"/>
          <cell r="AM1191" t="str">
            <v>#¡VALOR!</v>
          </cell>
          <cell r="AN1191">
            <v>0</v>
          </cell>
          <cell r="AO1191"/>
          <cell r="AP1191"/>
          <cell r="AQ1191"/>
          <cell r="AR1191"/>
          <cell r="AS1191"/>
          <cell r="AT1191"/>
          <cell r="AU1191"/>
          <cell r="AV1191"/>
          <cell r="AW1191"/>
          <cell r="AX1191"/>
          <cell r="AY1191"/>
          <cell r="AZ1191"/>
          <cell r="BA1191"/>
          <cell r="BB1191"/>
          <cell r="BC1191"/>
          <cell r="BD1191"/>
          <cell r="BE1191"/>
          <cell r="BF1191"/>
          <cell r="BG1191"/>
          <cell r="BH1191"/>
          <cell r="BI1191"/>
          <cell r="BJ1191"/>
          <cell r="BK1191"/>
          <cell r="BL1191"/>
          <cell r="BM1191"/>
          <cell r="BN1191"/>
          <cell r="BO1191"/>
          <cell r="BP1191"/>
          <cell r="BQ1191"/>
          <cell r="BR1191"/>
          <cell r="BS1191"/>
          <cell r="BT1191"/>
          <cell r="BU1191"/>
          <cell r="BV1191"/>
          <cell r="BW1191"/>
          <cell r="BX1191"/>
          <cell r="BY1191"/>
          <cell r="BZ1191"/>
          <cell r="CA1191"/>
          <cell r="CB1191"/>
          <cell r="CC1191"/>
          <cell r="CD1191"/>
          <cell r="CE1191"/>
          <cell r="CF1191"/>
          <cell r="CG1191"/>
          <cell r="CH1191"/>
          <cell r="CI1191"/>
          <cell r="CJ1191"/>
          <cell r="CK1191"/>
          <cell r="CL1191"/>
          <cell r="CM1191"/>
          <cell r="CN1191"/>
          <cell r="CO1191"/>
          <cell r="CP1191"/>
          <cell r="CQ1191"/>
          <cell r="CR1191"/>
          <cell r="CS1191"/>
          <cell r="CT1191"/>
          <cell r="CU1191"/>
          <cell r="CV1191"/>
          <cell r="CW1191"/>
          <cell r="CX1191"/>
          <cell r="CY1191"/>
          <cell r="CZ1191"/>
          <cell r="DA1191"/>
          <cell r="DB1191"/>
          <cell r="DC1191"/>
          <cell r="DD1191"/>
          <cell r="DE1191"/>
          <cell r="DF1191"/>
          <cell r="DG1191"/>
          <cell r="DH1191"/>
          <cell r="DI1191"/>
          <cell r="DJ1191"/>
          <cell r="DK1191"/>
          <cell r="DL1191"/>
          <cell r="DM1191"/>
          <cell r="DN1191"/>
          <cell r="DO1191"/>
          <cell r="DP1191"/>
          <cell r="DQ1191"/>
          <cell r="DR1191"/>
          <cell r="DS1191"/>
          <cell r="DT1191"/>
          <cell r="DU1191"/>
          <cell r="DV1191"/>
          <cell r="DW1191"/>
          <cell r="DX1191"/>
          <cell r="DY1191"/>
          <cell r="DZ1191"/>
          <cell r="EA1191"/>
          <cell r="EB1191"/>
          <cell r="EC1191"/>
          <cell r="ED1191"/>
          <cell r="EE1191"/>
          <cell r="EF1191"/>
          <cell r="EG1191"/>
          <cell r="EH1191"/>
          <cell r="EI1191"/>
          <cell r="EJ1191"/>
          <cell r="EK1191"/>
          <cell r="EL1191"/>
          <cell r="EM1191"/>
          <cell r="EN1191"/>
          <cell r="EO1191"/>
          <cell r="EP1191"/>
          <cell r="EQ1191"/>
          <cell r="ER1191"/>
          <cell r="ES1191"/>
          <cell r="ET1191"/>
          <cell r="EU1191" t="str">
            <v>$ -</v>
          </cell>
          <cell r="EV1191"/>
          <cell r="EW1191"/>
          <cell r="EX1191"/>
          <cell r="EY1191"/>
          <cell r="EZ1191"/>
          <cell r="FA1191"/>
          <cell r="FB1191">
            <v>0</v>
          </cell>
          <cell r="FC1191" t="str">
            <v>#¡VALOR!</v>
          </cell>
          <cell r="FD1191">
            <v>0</v>
          </cell>
          <cell r="FE1191" t="str">
            <v>$ 0</v>
          </cell>
          <cell r="FF1191" t="str">
            <v>#¡VALOR!</v>
          </cell>
          <cell r="FG1191" t="str">
            <v>#¡VALOR!</v>
          </cell>
          <cell r="FH1191"/>
          <cell r="FI1191"/>
          <cell r="FJ1191" t="str">
            <v>#N/D</v>
          </cell>
          <cell r="FK1191" t="str">
            <v>#N/D</v>
          </cell>
          <cell r="FL1191" t="str">
            <v>$1.191</v>
          </cell>
          <cell r="FM1191" t="str">
            <v>#N/D</v>
          </cell>
          <cell r="FN1191" t="str">
            <v>#N/D</v>
          </cell>
          <cell r="FO1191" t="str">
            <v>#N/D</v>
          </cell>
          <cell r="FP1191" t="str">
            <v>#N/D</v>
          </cell>
          <cell r="FQ1191" t="str">
            <v>#¡REF!</v>
          </cell>
          <cell r="FR1191" t="str">
            <v>#N/D</v>
          </cell>
          <cell r="FS1191"/>
          <cell r="FT1191"/>
          <cell r="FU1191"/>
          <cell r="FV1191">
            <v>0</v>
          </cell>
          <cell r="FW1191" t="str">
            <v>#N/D</v>
          </cell>
          <cell r="FX1191"/>
          <cell r="FY1191"/>
          <cell r="FZ1191"/>
          <cell r="GA1191"/>
          <cell r="GB1191"/>
          <cell r="GC1191"/>
        </row>
        <row r="1192">
          <cell r="A1192"/>
          <cell r="B1192"/>
          <cell r="C1192">
            <v>2025</v>
          </cell>
          <cell r="D1192"/>
          <cell r="E1192"/>
          <cell r="F1192"/>
          <cell r="G1192"/>
          <cell r="H1192"/>
          <cell r="I1192"/>
          <cell r="J1192"/>
          <cell r="K1192"/>
          <cell r="L1192"/>
          <cell r="M1192"/>
          <cell r="N1192"/>
          <cell r="O1192"/>
          <cell r="P1192"/>
          <cell r="Q1192"/>
          <cell r="R1192"/>
          <cell r="S1192"/>
          <cell r="T1192"/>
          <cell r="U1192"/>
          <cell r="V1192"/>
          <cell r="W1192"/>
          <cell r="X1192"/>
          <cell r="Y1192"/>
          <cell r="Z1192"/>
          <cell r="AA1192"/>
          <cell r="AB1192"/>
          <cell r="AC1192"/>
          <cell r="AD1192"/>
          <cell r="AE1192"/>
          <cell r="AF1192"/>
          <cell r="AG1192"/>
          <cell r="AH1192"/>
          <cell r="AI1192"/>
          <cell r="AJ1192"/>
          <cell r="AK1192"/>
          <cell r="AL1192"/>
          <cell r="AM1192" t="str">
            <v>#¡VALOR!</v>
          </cell>
          <cell r="AN1192">
            <v>0</v>
          </cell>
          <cell r="AO1192"/>
          <cell r="AP1192"/>
          <cell r="AQ1192"/>
          <cell r="AR1192"/>
          <cell r="AS1192"/>
          <cell r="AT1192"/>
          <cell r="AU1192"/>
          <cell r="AV1192"/>
          <cell r="AW1192"/>
          <cell r="AX1192"/>
          <cell r="AY1192"/>
          <cell r="AZ1192"/>
          <cell r="BA1192"/>
          <cell r="BB1192"/>
          <cell r="BC1192"/>
          <cell r="BD1192"/>
          <cell r="BE1192"/>
          <cell r="BF1192"/>
          <cell r="BG1192"/>
          <cell r="BH1192"/>
          <cell r="BI1192"/>
          <cell r="BJ1192"/>
          <cell r="BK1192"/>
          <cell r="BL1192"/>
          <cell r="BM1192"/>
          <cell r="BN1192"/>
          <cell r="BO1192"/>
          <cell r="BP1192"/>
          <cell r="BQ1192"/>
          <cell r="BR1192"/>
          <cell r="BS1192"/>
          <cell r="BT1192"/>
          <cell r="BU1192"/>
          <cell r="BV1192"/>
          <cell r="BW1192"/>
          <cell r="BX1192"/>
          <cell r="BY1192"/>
          <cell r="BZ1192"/>
          <cell r="CA1192"/>
          <cell r="CB1192"/>
          <cell r="CC1192"/>
          <cell r="CD1192"/>
          <cell r="CE1192"/>
          <cell r="CF1192"/>
          <cell r="CG1192"/>
          <cell r="CH1192"/>
          <cell r="CI1192"/>
          <cell r="CJ1192"/>
          <cell r="CK1192"/>
          <cell r="CL1192"/>
          <cell r="CM1192"/>
          <cell r="CN1192"/>
          <cell r="CO1192"/>
          <cell r="CP1192"/>
          <cell r="CQ1192"/>
          <cell r="CR1192"/>
          <cell r="CS1192"/>
          <cell r="CT1192"/>
          <cell r="CU1192"/>
          <cell r="CV1192"/>
          <cell r="CW1192"/>
          <cell r="CX1192"/>
          <cell r="CY1192"/>
          <cell r="CZ1192"/>
          <cell r="DA1192"/>
          <cell r="DB1192"/>
          <cell r="DC1192"/>
          <cell r="DD1192"/>
          <cell r="DE1192"/>
          <cell r="DF1192"/>
          <cell r="DG1192"/>
          <cell r="DH1192"/>
          <cell r="DI1192"/>
          <cell r="DJ1192"/>
          <cell r="DK1192"/>
          <cell r="DL1192"/>
          <cell r="DM1192"/>
          <cell r="DN1192"/>
          <cell r="DO1192"/>
          <cell r="DP1192"/>
          <cell r="DQ1192"/>
          <cell r="DR1192"/>
          <cell r="DS1192"/>
          <cell r="DT1192"/>
          <cell r="DU1192"/>
          <cell r="DV1192"/>
          <cell r="DW1192"/>
          <cell r="DX1192"/>
          <cell r="DY1192"/>
          <cell r="DZ1192"/>
          <cell r="EA1192"/>
          <cell r="EB1192"/>
          <cell r="EC1192"/>
          <cell r="ED1192"/>
          <cell r="EE1192"/>
          <cell r="EF1192"/>
          <cell r="EG1192"/>
          <cell r="EH1192"/>
          <cell r="EI1192"/>
          <cell r="EJ1192"/>
          <cell r="EK1192"/>
          <cell r="EL1192"/>
          <cell r="EM1192"/>
          <cell r="EN1192"/>
          <cell r="EO1192"/>
          <cell r="EP1192"/>
          <cell r="EQ1192"/>
          <cell r="ER1192"/>
          <cell r="ES1192"/>
          <cell r="ET1192"/>
          <cell r="EU1192" t="str">
            <v>$ -</v>
          </cell>
          <cell r="EV1192"/>
          <cell r="EW1192"/>
          <cell r="EX1192"/>
          <cell r="EY1192"/>
          <cell r="EZ1192"/>
          <cell r="FA1192"/>
          <cell r="FB1192">
            <v>0</v>
          </cell>
          <cell r="FC1192" t="str">
            <v>#¡VALOR!</v>
          </cell>
          <cell r="FD1192">
            <v>0</v>
          </cell>
          <cell r="FE1192" t="str">
            <v>$ 0</v>
          </cell>
          <cell r="FF1192" t="str">
            <v>#¡VALOR!</v>
          </cell>
          <cell r="FG1192" t="str">
            <v>#¡VALOR!</v>
          </cell>
          <cell r="FH1192"/>
          <cell r="FI1192"/>
          <cell r="FJ1192" t="str">
            <v>#N/D</v>
          </cell>
          <cell r="FK1192" t="str">
            <v>#N/D</v>
          </cell>
          <cell r="FL1192" t="str">
            <v>$1.192</v>
          </cell>
          <cell r="FM1192" t="str">
            <v>#N/D</v>
          </cell>
          <cell r="FN1192" t="str">
            <v>#N/D</v>
          </cell>
          <cell r="FO1192" t="str">
            <v>#N/D</v>
          </cell>
          <cell r="FP1192" t="str">
            <v>#N/D</v>
          </cell>
          <cell r="FQ1192" t="str">
            <v>#¡REF!</v>
          </cell>
          <cell r="FR1192" t="str">
            <v>#N/D</v>
          </cell>
          <cell r="FS1192"/>
          <cell r="FT1192"/>
          <cell r="FU1192"/>
          <cell r="FV1192">
            <v>0</v>
          </cell>
          <cell r="FW1192" t="str">
            <v>#N/D</v>
          </cell>
          <cell r="FX1192"/>
          <cell r="FY1192"/>
          <cell r="FZ1192"/>
          <cell r="GA1192"/>
          <cell r="GB1192"/>
          <cell r="GC1192"/>
        </row>
        <row r="1193">
          <cell r="A1193"/>
          <cell r="B1193"/>
          <cell r="C1193">
            <v>2025</v>
          </cell>
          <cell r="D1193"/>
          <cell r="E1193"/>
          <cell r="F1193"/>
          <cell r="G1193"/>
          <cell r="H1193"/>
          <cell r="I1193"/>
          <cell r="J1193"/>
          <cell r="K1193"/>
          <cell r="L1193"/>
          <cell r="M1193"/>
          <cell r="N1193"/>
          <cell r="O1193"/>
          <cell r="P1193"/>
          <cell r="Q1193"/>
          <cell r="R1193"/>
          <cell r="S1193"/>
          <cell r="T1193"/>
          <cell r="U1193"/>
          <cell r="V1193"/>
          <cell r="W1193"/>
          <cell r="X1193"/>
          <cell r="Y1193"/>
          <cell r="Z1193"/>
          <cell r="AA1193"/>
          <cell r="AB1193"/>
          <cell r="AC1193"/>
          <cell r="AD1193"/>
          <cell r="AE1193"/>
          <cell r="AF1193"/>
          <cell r="AG1193"/>
          <cell r="AH1193"/>
          <cell r="AI1193"/>
          <cell r="AJ1193"/>
          <cell r="AK1193"/>
          <cell r="AL1193"/>
          <cell r="AM1193" t="str">
            <v>#¡VALOR!</v>
          </cell>
          <cell r="AN1193">
            <v>0</v>
          </cell>
          <cell r="AO1193"/>
          <cell r="AP1193"/>
          <cell r="AQ1193"/>
          <cell r="AR1193"/>
          <cell r="AS1193"/>
          <cell r="AT1193"/>
          <cell r="AU1193"/>
          <cell r="AV1193"/>
          <cell r="AW1193"/>
          <cell r="AX1193"/>
          <cell r="AY1193"/>
          <cell r="AZ1193"/>
          <cell r="BA1193"/>
          <cell r="BB1193"/>
          <cell r="BC1193"/>
          <cell r="BD1193"/>
          <cell r="BE1193"/>
          <cell r="BF1193"/>
          <cell r="BG1193"/>
          <cell r="BH1193"/>
          <cell r="BI1193"/>
          <cell r="BJ1193"/>
          <cell r="BK1193"/>
          <cell r="BL1193"/>
          <cell r="BM1193"/>
          <cell r="BN1193"/>
          <cell r="BO1193"/>
          <cell r="BP1193"/>
          <cell r="BQ1193"/>
          <cell r="BR1193"/>
          <cell r="BS1193"/>
          <cell r="BT1193"/>
          <cell r="BU1193"/>
          <cell r="BV1193"/>
          <cell r="BW1193"/>
          <cell r="BX1193"/>
          <cell r="BY1193"/>
          <cell r="BZ1193"/>
          <cell r="CA1193"/>
          <cell r="CB1193"/>
          <cell r="CC1193"/>
          <cell r="CD1193"/>
          <cell r="CE1193"/>
          <cell r="CF1193"/>
          <cell r="CG1193"/>
          <cell r="CH1193"/>
          <cell r="CI1193"/>
          <cell r="CJ1193"/>
          <cell r="CK1193"/>
          <cell r="CL1193"/>
          <cell r="CM1193"/>
          <cell r="CN1193"/>
          <cell r="CO1193"/>
          <cell r="CP1193"/>
          <cell r="CQ1193"/>
          <cell r="CR1193"/>
          <cell r="CS1193"/>
          <cell r="CT1193"/>
          <cell r="CU1193"/>
          <cell r="CV1193"/>
          <cell r="CW1193"/>
          <cell r="CX1193"/>
          <cell r="CY1193"/>
          <cell r="CZ1193"/>
          <cell r="DA1193"/>
          <cell r="DB1193"/>
          <cell r="DC1193"/>
          <cell r="DD1193"/>
          <cell r="DE1193"/>
          <cell r="DF1193"/>
          <cell r="DG1193"/>
          <cell r="DH1193"/>
          <cell r="DI1193"/>
          <cell r="DJ1193"/>
          <cell r="DK1193"/>
          <cell r="DL1193"/>
          <cell r="DM1193"/>
          <cell r="DN1193"/>
          <cell r="DO1193"/>
          <cell r="DP1193"/>
          <cell r="DQ1193"/>
          <cell r="DR1193"/>
          <cell r="DS1193"/>
          <cell r="DT1193"/>
          <cell r="DU1193"/>
          <cell r="DV1193"/>
          <cell r="DW1193"/>
          <cell r="DX1193"/>
          <cell r="DY1193"/>
          <cell r="DZ1193"/>
          <cell r="EA1193"/>
          <cell r="EB1193"/>
          <cell r="EC1193"/>
          <cell r="ED1193"/>
          <cell r="EE1193"/>
          <cell r="EF1193"/>
          <cell r="EG1193"/>
          <cell r="EH1193"/>
          <cell r="EI1193"/>
          <cell r="EJ1193"/>
          <cell r="EK1193"/>
          <cell r="EL1193"/>
          <cell r="EM1193"/>
          <cell r="EN1193"/>
          <cell r="EO1193"/>
          <cell r="EP1193"/>
          <cell r="EQ1193"/>
          <cell r="ER1193"/>
          <cell r="ES1193"/>
          <cell r="ET1193"/>
          <cell r="EU1193" t="str">
            <v>$ -</v>
          </cell>
          <cell r="EV1193"/>
          <cell r="EW1193"/>
          <cell r="EX1193"/>
          <cell r="EY1193"/>
          <cell r="EZ1193"/>
          <cell r="FA1193"/>
          <cell r="FB1193">
            <v>0</v>
          </cell>
          <cell r="FC1193" t="str">
            <v>#¡VALOR!</v>
          </cell>
          <cell r="FD1193">
            <v>0</v>
          </cell>
          <cell r="FE1193" t="str">
            <v>$ 0</v>
          </cell>
          <cell r="FF1193" t="str">
            <v>#¡VALOR!</v>
          </cell>
          <cell r="FG1193" t="str">
            <v>#¡VALOR!</v>
          </cell>
          <cell r="FH1193"/>
          <cell r="FI1193"/>
          <cell r="FJ1193" t="str">
            <v>#N/D</v>
          </cell>
          <cell r="FK1193" t="str">
            <v>#N/D</v>
          </cell>
          <cell r="FL1193" t="str">
            <v>$1.193</v>
          </cell>
          <cell r="FM1193" t="str">
            <v>#N/D</v>
          </cell>
          <cell r="FN1193" t="str">
            <v>#N/D</v>
          </cell>
          <cell r="FO1193" t="str">
            <v>#N/D</v>
          </cell>
          <cell r="FP1193" t="str">
            <v>#N/D</v>
          </cell>
          <cell r="FQ1193" t="str">
            <v>#¡REF!</v>
          </cell>
          <cell r="FR1193" t="str">
            <v>#N/D</v>
          </cell>
          <cell r="FS1193"/>
          <cell r="FT1193"/>
          <cell r="FU1193"/>
          <cell r="FV1193">
            <v>0</v>
          </cell>
          <cell r="FW1193" t="str">
            <v>#N/D</v>
          </cell>
          <cell r="FX1193"/>
          <cell r="FY1193"/>
          <cell r="FZ1193"/>
          <cell r="GA1193"/>
          <cell r="GB1193"/>
          <cell r="GC1193"/>
        </row>
        <row r="1194">
          <cell r="A1194"/>
          <cell r="B1194"/>
          <cell r="C1194">
            <v>2025</v>
          </cell>
          <cell r="D1194"/>
          <cell r="E1194"/>
          <cell r="F1194"/>
          <cell r="G1194"/>
          <cell r="H1194"/>
          <cell r="I1194"/>
          <cell r="J1194"/>
          <cell r="K1194"/>
          <cell r="L1194"/>
          <cell r="M1194"/>
          <cell r="N1194"/>
          <cell r="O1194"/>
          <cell r="P1194"/>
          <cell r="Q1194"/>
          <cell r="R1194"/>
          <cell r="S1194"/>
          <cell r="T1194"/>
          <cell r="U1194"/>
          <cell r="V1194"/>
          <cell r="W1194"/>
          <cell r="X1194"/>
          <cell r="Y1194"/>
          <cell r="Z1194"/>
          <cell r="AA1194"/>
          <cell r="AB1194"/>
          <cell r="AC1194"/>
          <cell r="AD1194"/>
          <cell r="AE1194"/>
          <cell r="AF1194"/>
          <cell r="AG1194"/>
          <cell r="AH1194"/>
          <cell r="AI1194"/>
          <cell r="AJ1194"/>
          <cell r="AK1194"/>
          <cell r="AL1194"/>
          <cell r="AM1194" t="str">
            <v>#¡VALOR!</v>
          </cell>
          <cell r="AN1194">
            <v>0</v>
          </cell>
          <cell r="AO1194"/>
          <cell r="AP1194"/>
          <cell r="AQ1194"/>
          <cell r="AR1194"/>
          <cell r="AS1194"/>
          <cell r="AT1194"/>
          <cell r="AU1194"/>
          <cell r="AV1194"/>
          <cell r="AW1194"/>
          <cell r="AX1194"/>
          <cell r="AY1194"/>
          <cell r="AZ1194"/>
          <cell r="BA1194"/>
          <cell r="BB1194"/>
          <cell r="BC1194"/>
          <cell r="BD1194"/>
          <cell r="BE1194"/>
          <cell r="BF1194"/>
          <cell r="BG1194"/>
          <cell r="BH1194"/>
          <cell r="BI1194"/>
          <cell r="BJ1194"/>
          <cell r="BK1194"/>
          <cell r="BL1194"/>
          <cell r="BM1194"/>
          <cell r="BN1194"/>
          <cell r="BO1194"/>
          <cell r="BP1194"/>
          <cell r="BQ1194"/>
          <cell r="BR1194"/>
          <cell r="BS1194"/>
          <cell r="BT1194"/>
          <cell r="BU1194"/>
          <cell r="BV1194"/>
          <cell r="BW1194"/>
          <cell r="BX1194"/>
          <cell r="BY1194"/>
          <cell r="BZ1194"/>
          <cell r="CA1194"/>
          <cell r="CB1194"/>
          <cell r="CC1194"/>
          <cell r="CD1194"/>
          <cell r="CE1194"/>
          <cell r="CF1194"/>
          <cell r="CG1194"/>
          <cell r="CH1194"/>
          <cell r="CI1194"/>
          <cell r="CJ1194"/>
          <cell r="CK1194"/>
          <cell r="CL1194"/>
          <cell r="CM1194"/>
          <cell r="CN1194"/>
          <cell r="CO1194"/>
          <cell r="CP1194"/>
          <cell r="CQ1194"/>
          <cell r="CR1194"/>
          <cell r="CS1194"/>
          <cell r="CT1194"/>
          <cell r="CU1194"/>
          <cell r="CV1194"/>
          <cell r="CW1194"/>
          <cell r="CX1194"/>
          <cell r="CY1194"/>
          <cell r="CZ1194"/>
          <cell r="DA1194"/>
          <cell r="DB1194"/>
          <cell r="DC1194"/>
          <cell r="DD1194"/>
          <cell r="DE1194"/>
          <cell r="DF1194"/>
          <cell r="DG1194"/>
          <cell r="DH1194"/>
          <cell r="DI1194"/>
          <cell r="DJ1194"/>
          <cell r="DK1194"/>
          <cell r="DL1194"/>
          <cell r="DM1194"/>
          <cell r="DN1194"/>
          <cell r="DO1194"/>
          <cell r="DP1194"/>
          <cell r="DQ1194"/>
          <cell r="DR1194"/>
          <cell r="DS1194"/>
          <cell r="DT1194"/>
          <cell r="DU1194"/>
          <cell r="DV1194"/>
          <cell r="DW1194"/>
          <cell r="DX1194"/>
          <cell r="DY1194"/>
          <cell r="DZ1194"/>
          <cell r="EA1194"/>
          <cell r="EB1194"/>
          <cell r="EC1194"/>
          <cell r="ED1194"/>
          <cell r="EE1194"/>
          <cell r="EF1194"/>
          <cell r="EG1194"/>
          <cell r="EH1194"/>
          <cell r="EI1194"/>
          <cell r="EJ1194"/>
          <cell r="EK1194"/>
          <cell r="EL1194"/>
          <cell r="EM1194"/>
          <cell r="EN1194"/>
          <cell r="EO1194"/>
          <cell r="EP1194"/>
          <cell r="EQ1194"/>
          <cell r="ER1194"/>
          <cell r="ES1194"/>
          <cell r="ET1194"/>
          <cell r="EU1194" t="str">
            <v>$ -</v>
          </cell>
          <cell r="EV1194"/>
          <cell r="EW1194"/>
          <cell r="EX1194"/>
          <cell r="EY1194"/>
          <cell r="EZ1194"/>
          <cell r="FA1194"/>
          <cell r="FB1194">
            <v>0</v>
          </cell>
          <cell r="FC1194" t="str">
            <v>#¡VALOR!</v>
          </cell>
          <cell r="FD1194">
            <v>0</v>
          </cell>
          <cell r="FE1194" t="str">
            <v>$ 0</v>
          </cell>
          <cell r="FF1194" t="str">
            <v>#¡VALOR!</v>
          </cell>
          <cell r="FG1194" t="str">
            <v>#¡VALOR!</v>
          </cell>
          <cell r="FH1194"/>
          <cell r="FI1194"/>
          <cell r="FJ1194" t="str">
            <v>#N/D</v>
          </cell>
          <cell r="FK1194" t="str">
            <v>#N/D</v>
          </cell>
          <cell r="FL1194" t="str">
            <v>$1.194</v>
          </cell>
          <cell r="FM1194" t="str">
            <v>#N/D</v>
          </cell>
          <cell r="FN1194" t="str">
            <v>#N/D</v>
          </cell>
          <cell r="FO1194" t="str">
            <v>#N/D</v>
          </cell>
          <cell r="FP1194" t="str">
            <v>#N/D</v>
          </cell>
          <cell r="FQ1194" t="str">
            <v>#¡REF!</v>
          </cell>
          <cell r="FR1194" t="str">
            <v>#N/D</v>
          </cell>
          <cell r="FS1194"/>
          <cell r="FT1194"/>
          <cell r="FU1194"/>
          <cell r="FV1194">
            <v>0</v>
          </cell>
          <cell r="FW1194" t="str">
            <v>#N/D</v>
          </cell>
          <cell r="FX1194"/>
          <cell r="FY1194"/>
          <cell r="FZ1194"/>
          <cell r="GA1194"/>
          <cell r="GB1194"/>
          <cell r="GC1194"/>
        </row>
        <row r="1195">
          <cell r="A1195"/>
          <cell r="B1195"/>
          <cell r="C1195">
            <v>2025</v>
          </cell>
          <cell r="D1195"/>
          <cell r="E1195"/>
          <cell r="F1195"/>
          <cell r="G1195"/>
          <cell r="H1195"/>
          <cell r="I1195"/>
          <cell r="J1195"/>
          <cell r="K1195"/>
          <cell r="L1195"/>
          <cell r="M1195"/>
          <cell r="N1195"/>
          <cell r="O1195"/>
          <cell r="P1195"/>
          <cell r="Q1195"/>
          <cell r="R1195"/>
          <cell r="S1195"/>
          <cell r="T1195"/>
          <cell r="U1195"/>
          <cell r="V1195"/>
          <cell r="W1195"/>
          <cell r="X1195"/>
          <cell r="Y1195"/>
          <cell r="Z1195"/>
          <cell r="AA1195"/>
          <cell r="AB1195"/>
          <cell r="AC1195"/>
          <cell r="AD1195"/>
          <cell r="AE1195"/>
          <cell r="AF1195"/>
          <cell r="AG1195"/>
          <cell r="AH1195"/>
          <cell r="AI1195"/>
          <cell r="AJ1195"/>
          <cell r="AK1195"/>
          <cell r="AL1195"/>
          <cell r="AM1195" t="str">
            <v>#¡VALOR!</v>
          </cell>
          <cell r="AN1195">
            <v>0</v>
          </cell>
          <cell r="AO1195"/>
          <cell r="AP1195"/>
          <cell r="AQ1195"/>
          <cell r="AR1195"/>
          <cell r="AS1195"/>
          <cell r="AT1195"/>
          <cell r="AU1195"/>
          <cell r="AV1195"/>
          <cell r="AW1195"/>
          <cell r="AX1195"/>
          <cell r="AY1195"/>
          <cell r="AZ1195"/>
          <cell r="BA1195"/>
          <cell r="BB1195"/>
          <cell r="BC1195"/>
          <cell r="BD1195"/>
          <cell r="BE1195"/>
          <cell r="BF1195"/>
          <cell r="BG1195"/>
          <cell r="BH1195"/>
          <cell r="BI1195"/>
          <cell r="BJ1195"/>
          <cell r="BK1195"/>
          <cell r="BL1195"/>
          <cell r="BM1195"/>
          <cell r="BN1195"/>
          <cell r="BO1195"/>
          <cell r="BP1195"/>
          <cell r="BQ1195"/>
          <cell r="BR1195"/>
          <cell r="BS1195"/>
          <cell r="BT1195"/>
          <cell r="BU1195"/>
          <cell r="BV1195"/>
          <cell r="BW1195"/>
          <cell r="BX1195"/>
          <cell r="BY1195"/>
          <cell r="BZ1195"/>
          <cell r="CA1195"/>
          <cell r="CB1195"/>
          <cell r="CC1195"/>
          <cell r="CD1195"/>
          <cell r="CE1195"/>
          <cell r="CF1195"/>
          <cell r="CG1195"/>
          <cell r="CH1195"/>
          <cell r="CI1195"/>
          <cell r="CJ1195"/>
          <cell r="CK1195"/>
          <cell r="CL1195"/>
          <cell r="CM1195"/>
          <cell r="CN1195"/>
          <cell r="CO1195"/>
          <cell r="CP1195"/>
          <cell r="CQ1195"/>
          <cell r="CR1195"/>
          <cell r="CS1195"/>
          <cell r="CT1195"/>
          <cell r="CU1195"/>
          <cell r="CV1195"/>
          <cell r="CW1195"/>
          <cell r="CX1195"/>
          <cell r="CY1195"/>
          <cell r="CZ1195"/>
          <cell r="DA1195"/>
          <cell r="DB1195"/>
          <cell r="DC1195"/>
          <cell r="DD1195"/>
          <cell r="DE1195"/>
          <cell r="DF1195"/>
          <cell r="DG1195"/>
          <cell r="DH1195"/>
          <cell r="DI1195"/>
          <cell r="DJ1195"/>
          <cell r="DK1195"/>
          <cell r="DL1195"/>
          <cell r="DM1195"/>
          <cell r="DN1195"/>
          <cell r="DO1195"/>
          <cell r="DP1195"/>
          <cell r="DQ1195"/>
          <cell r="DR1195"/>
          <cell r="DS1195"/>
          <cell r="DT1195"/>
          <cell r="DU1195"/>
          <cell r="DV1195"/>
          <cell r="DW1195"/>
          <cell r="DX1195"/>
          <cell r="DY1195"/>
          <cell r="DZ1195"/>
          <cell r="EA1195"/>
          <cell r="EB1195"/>
          <cell r="EC1195"/>
          <cell r="ED1195"/>
          <cell r="EE1195"/>
          <cell r="EF1195"/>
          <cell r="EG1195"/>
          <cell r="EH1195"/>
          <cell r="EI1195"/>
          <cell r="EJ1195"/>
          <cell r="EK1195"/>
          <cell r="EL1195"/>
          <cell r="EM1195"/>
          <cell r="EN1195"/>
          <cell r="EO1195"/>
          <cell r="EP1195"/>
          <cell r="EQ1195"/>
          <cell r="ER1195"/>
          <cell r="ES1195"/>
          <cell r="ET1195"/>
          <cell r="EU1195" t="str">
            <v>$ -</v>
          </cell>
          <cell r="EV1195"/>
          <cell r="EW1195"/>
          <cell r="EX1195"/>
          <cell r="EY1195"/>
          <cell r="EZ1195"/>
          <cell r="FA1195"/>
          <cell r="FB1195">
            <v>0</v>
          </cell>
          <cell r="FC1195" t="str">
            <v>#¡VALOR!</v>
          </cell>
          <cell r="FD1195">
            <v>0</v>
          </cell>
          <cell r="FE1195" t="str">
            <v>$ 0</v>
          </cell>
          <cell r="FF1195" t="str">
            <v>#¡VALOR!</v>
          </cell>
          <cell r="FG1195" t="str">
            <v>#¡VALOR!</v>
          </cell>
          <cell r="FH1195"/>
          <cell r="FI1195"/>
          <cell r="FJ1195" t="str">
            <v>#N/D</v>
          </cell>
          <cell r="FK1195" t="str">
            <v>#N/D</v>
          </cell>
          <cell r="FL1195" t="str">
            <v>$1.195</v>
          </cell>
          <cell r="FM1195" t="str">
            <v>#N/D</v>
          </cell>
          <cell r="FN1195" t="str">
            <v>#N/D</v>
          </cell>
          <cell r="FO1195" t="str">
            <v>#N/D</v>
          </cell>
          <cell r="FP1195" t="str">
            <v>#N/D</v>
          </cell>
          <cell r="FQ1195" t="str">
            <v>#¡REF!</v>
          </cell>
          <cell r="FR1195" t="str">
            <v>#N/D</v>
          </cell>
          <cell r="FS1195"/>
          <cell r="FT1195"/>
          <cell r="FU1195"/>
          <cell r="FV1195">
            <v>0</v>
          </cell>
          <cell r="FW1195" t="str">
            <v>#N/D</v>
          </cell>
          <cell r="FX1195"/>
          <cell r="FY1195"/>
          <cell r="FZ1195"/>
          <cell r="GA1195"/>
          <cell r="GB1195"/>
          <cell r="GC1195"/>
        </row>
        <row r="1196">
          <cell r="A1196"/>
          <cell r="B1196"/>
          <cell r="C1196">
            <v>2025</v>
          </cell>
          <cell r="D1196"/>
          <cell r="E1196"/>
          <cell r="F1196"/>
          <cell r="G1196"/>
          <cell r="H1196"/>
          <cell r="I1196"/>
          <cell r="J1196"/>
          <cell r="K1196"/>
          <cell r="L1196"/>
          <cell r="M1196"/>
          <cell r="N1196"/>
          <cell r="O1196"/>
          <cell r="P1196"/>
          <cell r="Q1196"/>
          <cell r="R1196"/>
          <cell r="S1196"/>
          <cell r="T1196"/>
          <cell r="U1196"/>
          <cell r="V1196"/>
          <cell r="W1196"/>
          <cell r="X1196"/>
          <cell r="Y1196"/>
          <cell r="Z1196"/>
          <cell r="AA1196"/>
          <cell r="AB1196"/>
          <cell r="AC1196"/>
          <cell r="AD1196"/>
          <cell r="AE1196"/>
          <cell r="AF1196"/>
          <cell r="AG1196"/>
          <cell r="AH1196"/>
          <cell r="AI1196"/>
          <cell r="AJ1196"/>
          <cell r="AK1196"/>
          <cell r="AL1196"/>
          <cell r="AM1196" t="str">
            <v>#¡VALOR!</v>
          </cell>
          <cell r="AN1196">
            <v>0</v>
          </cell>
          <cell r="AO1196"/>
          <cell r="AP1196"/>
          <cell r="AQ1196"/>
          <cell r="AR1196"/>
          <cell r="AS1196"/>
          <cell r="AT1196"/>
          <cell r="AU1196"/>
          <cell r="AV1196"/>
          <cell r="AW1196"/>
          <cell r="AX1196"/>
          <cell r="AY1196"/>
          <cell r="AZ1196"/>
          <cell r="BA1196"/>
          <cell r="BB1196"/>
          <cell r="BC1196"/>
          <cell r="BD1196"/>
          <cell r="BE1196"/>
          <cell r="BF1196"/>
          <cell r="BG1196"/>
          <cell r="BH1196"/>
          <cell r="BI1196"/>
          <cell r="BJ1196"/>
          <cell r="BK1196"/>
          <cell r="BL1196"/>
          <cell r="BM1196"/>
          <cell r="BN1196"/>
          <cell r="BO1196"/>
          <cell r="BP1196"/>
          <cell r="BQ1196"/>
          <cell r="BR1196"/>
          <cell r="BS1196"/>
          <cell r="BT1196"/>
          <cell r="BU1196"/>
          <cell r="BV1196"/>
          <cell r="BW1196"/>
          <cell r="BX1196"/>
          <cell r="BY1196"/>
          <cell r="BZ1196"/>
          <cell r="CA1196"/>
          <cell r="CB1196"/>
          <cell r="CC1196"/>
          <cell r="CD1196"/>
          <cell r="CE1196"/>
          <cell r="CF1196"/>
          <cell r="CG1196"/>
          <cell r="CH1196"/>
          <cell r="CI1196"/>
          <cell r="CJ1196"/>
          <cell r="CK1196"/>
          <cell r="CL1196"/>
          <cell r="CM1196"/>
          <cell r="CN1196"/>
          <cell r="CO1196"/>
          <cell r="CP1196"/>
          <cell r="CQ1196"/>
          <cell r="CR1196"/>
          <cell r="CS1196"/>
          <cell r="CT1196"/>
          <cell r="CU1196"/>
          <cell r="CV1196"/>
          <cell r="CW1196"/>
          <cell r="CX1196"/>
          <cell r="CY1196"/>
          <cell r="CZ1196"/>
          <cell r="DA1196"/>
          <cell r="DB1196"/>
          <cell r="DC1196"/>
          <cell r="DD1196"/>
          <cell r="DE1196"/>
          <cell r="DF1196"/>
          <cell r="DG1196"/>
          <cell r="DH1196"/>
          <cell r="DI1196"/>
          <cell r="DJ1196"/>
          <cell r="DK1196"/>
          <cell r="DL1196"/>
          <cell r="DM1196"/>
          <cell r="DN1196"/>
          <cell r="DO1196"/>
          <cell r="DP1196"/>
          <cell r="DQ1196"/>
          <cell r="DR1196"/>
          <cell r="DS1196"/>
          <cell r="DT1196"/>
          <cell r="DU1196"/>
          <cell r="DV1196"/>
          <cell r="DW1196"/>
          <cell r="DX1196"/>
          <cell r="DY1196"/>
          <cell r="DZ1196"/>
          <cell r="EA1196"/>
          <cell r="EB1196"/>
          <cell r="EC1196"/>
          <cell r="ED1196"/>
          <cell r="EE1196"/>
          <cell r="EF1196"/>
          <cell r="EG1196"/>
          <cell r="EH1196"/>
          <cell r="EI1196"/>
          <cell r="EJ1196"/>
          <cell r="EK1196"/>
          <cell r="EL1196"/>
          <cell r="EM1196"/>
          <cell r="EN1196"/>
          <cell r="EO1196"/>
          <cell r="EP1196"/>
          <cell r="EQ1196"/>
          <cell r="ER1196"/>
          <cell r="ES1196"/>
          <cell r="ET1196"/>
          <cell r="EU1196" t="str">
            <v>$ -</v>
          </cell>
          <cell r="EV1196"/>
          <cell r="EW1196"/>
          <cell r="EX1196"/>
          <cell r="EY1196"/>
          <cell r="EZ1196"/>
          <cell r="FA1196"/>
          <cell r="FB1196">
            <v>0</v>
          </cell>
          <cell r="FC1196" t="str">
            <v>#¡VALOR!</v>
          </cell>
          <cell r="FD1196">
            <v>0</v>
          </cell>
          <cell r="FE1196" t="str">
            <v>$ 0</v>
          </cell>
          <cell r="FF1196" t="str">
            <v>#¡VALOR!</v>
          </cell>
          <cell r="FG1196" t="str">
            <v>#¡VALOR!</v>
          </cell>
          <cell r="FH1196"/>
          <cell r="FI1196"/>
          <cell r="FJ1196" t="str">
            <v>#N/D</v>
          </cell>
          <cell r="FK1196" t="str">
            <v>#N/D</v>
          </cell>
          <cell r="FL1196" t="str">
            <v>$1.196</v>
          </cell>
          <cell r="FM1196" t="str">
            <v>#N/D</v>
          </cell>
          <cell r="FN1196" t="str">
            <v>#N/D</v>
          </cell>
          <cell r="FO1196" t="str">
            <v>#N/D</v>
          </cell>
          <cell r="FP1196" t="str">
            <v>#N/D</v>
          </cell>
          <cell r="FQ1196" t="str">
            <v>#¡REF!</v>
          </cell>
          <cell r="FR1196" t="str">
            <v>#N/D</v>
          </cell>
          <cell r="FS1196"/>
          <cell r="FT1196"/>
          <cell r="FU1196"/>
          <cell r="FV1196">
            <v>0</v>
          </cell>
          <cell r="FW1196" t="str">
            <v>#N/D</v>
          </cell>
          <cell r="FX1196"/>
          <cell r="FY1196"/>
          <cell r="FZ1196"/>
          <cell r="GA1196"/>
          <cell r="GB1196"/>
          <cell r="GC1196"/>
        </row>
        <row r="1197">
          <cell r="A1197"/>
          <cell r="B1197"/>
          <cell r="C1197">
            <v>2025</v>
          </cell>
          <cell r="D1197"/>
          <cell r="E1197"/>
          <cell r="F1197"/>
          <cell r="G1197"/>
          <cell r="H1197"/>
          <cell r="I1197"/>
          <cell r="J1197"/>
          <cell r="K1197"/>
          <cell r="L1197"/>
          <cell r="M1197"/>
          <cell r="N1197"/>
          <cell r="O1197"/>
          <cell r="P1197"/>
          <cell r="Q1197"/>
          <cell r="R1197"/>
          <cell r="S1197"/>
          <cell r="T1197"/>
          <cell r="U1197"/>
          <cell r="V1197"/>
          <cell r="W1197"/>
          <cell r="X1197"/>
          <cell r="Y1197"/>
          <cell r="Z1197"/>
          <cell r="AA1197"/>
          <cell r="AB1197"/>
          <cell r="AC1197"/>
          <cell r="AD1197"/>
          <cell r="AE1197"/>
          <cell r="AF1197"/>
          <cell r="AG1197"/>
          <cell r="AH1197"/>
          <cell r="AI1197"/>
          <cell r="AJ1197"/>
          <cell r="AK1197"/>
          <cell r="AL1197"/>
          <cell r="AM1197" t="str">
            <v>#¡VALOR!</v>
          </cell>
          <cell r="AN1197">
            <v>0</v>
          </cell>
          <cell r="AO1197"/>
          <cell r="AP1197"/>
          <cell r="AQ1197"/>
          <cell r="AR1197"/>
          <cell r="AS1197"/>
          <cell r="AT1197"/>
          <cell r="AU1197"/>
          <cell r="AV1197"/>
          <cell r="AW1197"/>
          <cell r="AX1197"/>
          <cell r="AY1197"/>
          <cell r="AZ1197"/>
          <cell r="BA1197"/>
          <cell r="BB1197"/>
          <cell r="BC1197"/>
          <cell r="BD1197"/>
          <cell r="BE1197"/>
          <cell r="BF1197"/>
          <cell r="BG1197"/>
          <cell r="BH1197"/>
          <cell r="BI1197"/>
          <cell r="BJ1197"/>
          <cell r="BK1197"/>
          <cell r="BL1197"/>
          <cell r="BM1197"/>
          <cell r="BN1197"/>
          <cell r="BO1197"/>
          <cell r="BP1197"/>
          <cell r="BQ1197"/>
          <cell r="BR1197"/>
          <cell r="BS1197"/>
          <cell r="BT1197"/>
          <cell r="BU1197"/>
          <cell r="BV1197"/>
          <cell r="BW1197"/>
          <cell r="BX1197"/>
          <cell r="BY1197"/>
          <cell r="BZ1197"/>
          <cell r="CA1197"/>
          <cell r="CB1197"/>
          <cell r="CC1197"/>
          <cell r="CD1197"/>
          <cell r="CE1197"/>
          <cell r="CF1197"/>
          <cell r="CG1197"/>
          <cell r="CH1197"/>
          <cell r="CI1197"/>
          <cell r="CJ1197"/>
          <cell r="CK1197"/>
          <cell r="CL1197"/>
          <cell r="CM1197"/>
          <cell r="CN1197"/>
          <cell r="CO1197"/>
          <cell r="CP1197"/>
          <cell r="CQ1197"/>
          <cell r="CR1197"/>
          <cell r="CS1197"/>
          <cell r="CT1197"/>
          <cell r="CU1197"/>
          <cell r="CV1197"/>
          <cell r="CW1197"/>
          <cell r="CX1197"/>
          <cell r="CY1197"/>
          <cell r="CZ1197"/>
          <cell r="DA1197"/>
          <cell r="DB1197"/>
          <cell r="DC1197"/>
          <cell r="DD1197"/>
          <cell r="DE1197"/>
          <cell r="DF1197"/>
          <cell r="DG1197"/>
          <cell r="DH1197"/>
          <cell r="DI1197"/>
          <cell r="DJ1197"/>
          <cell r="DK1197"/>
          <cell r="DL1197"/>
          <cell r="DM1197"/>
          <cell r="DN1197"/>
          <cell r="DO1197"/>
          <cell r="DP1197"/>
          <cell r="DQ1197"/>
          <cell r="DR1197"/>
          <cell r="DS1197"/>
          <cell r="DT1197"/>
          <cell r="DU1197"/>
          <cell r="DV1197"/>
          <cell r="DW1197"/>
          <cell r="DX1197"/>
          <cell r="DY1197"/>
          <cell r="DZ1197"/>
          <cell r="EA1197"/>
          <cell r="EB1197"/>
          <cell r="EC1197"/>
          <cell r="ED1197"/>
          <cell r="EE1197"/>
          <cell r="EF1197"/>
          <cell r="EG1197"/>
          <cell r="EH1197"/>
          <cell r="EI1197"/>
          <cell r="EJ1197"/>
          <cell r="EK1197"/>
          <cell r="EL1197"/>
          <cell r="EM1197"/>
          <cell r="EN1197"/>
          <cell r="EO1197"/>
          <cell r="EP1197"/>
          <cell r="EQ1197"/>
          <cell r="ER1197"/>
          <cell r="ES1197"/>
          <cell r="ET1197"/>
          <cell r="EU1197" t="str">
            <v>$ -</v>
          </cell>
          <cell r="EV1197"/>
          <cell r="EW1197"/>
          <cell r="EX1197"/>
          <cell r="EY1197"/>
          <cell r="EZ1197"/>
          <cell r="FA1197"/>
          <cell r="FB1197">
            <v>0</v>
          </cell>
          <cell r="FC1197" t="str">
            <v>#¡VALOR!</v>
          </cell>
          <cell r="FD1197">
            <v>0</v>
          </cell>
          <cell r="FE1197" t="str">
            <v>$ 0</v>
          </cell>
          <cell r="FF1197" t="str">
            <v>#¡VALOR!</v>
          </cell>
          <cell r="FG1197" t="str">
            <v>#¡VALOR!</v>
          </cell>
          <cell r="FH1197"/>
          <cell r="FI1197"/>
          <cell r="FJ1197" t="str">
            <v>#N/D</v>
          </cell>
          <cell r="FK1197" t="str">
            <v>#N/D</v>
          </cell>
          <cell r="FL1197" t="str">
            <v>$1.197</v>
          </cell>
          <cell r="FM1197" t="str">
            <v>#N/D</v>
          </cell>
          <cell r="FN1197" t="str">
            <v>#N/D</v>
          </cell>
          <cell r="FO1197" t="str">
            <v>#N/D</v>
          </cell>
          <cell r="FP1197" t="str">
            <v>#N/D</v>
          </cell>
          <cell r="FQ1197" t="str">
            <v>#¡REF!</v>
          </cell>
          <cell r="FR1197" t="str">
            <v>#N/D</v>
          </cell>
          <cell r="FS1197"/>
          <cell r="FT1197"/>
          <cell r="FU1197"/>
          <cell r="FV1197">
            <v>0</v>
          </cell>
          <cell r="FW1197" t="str">
            <v>#N/D</v>
          </cell>
          <cell r="FX1197"/>
          <cell r="FY1197"/>
          <cell r="FZ1197"/>
          <cell r="GA1197"/>
          <cell r="GB1197"/>
          <cell r="GC1197"/>
        </row>
        <row r="1198">
          <cell r="A1198"/>
          <cell r="B1198"/>
          <cell r="C1198">
            <v>2025</v>
          </cell>
          <cell r="D1198"/>
          <cell r="E1198"/>
          <cell r="F1198"/>
          <cell r="G1198"/>
          <cell r="H1198"/>
          <cell r="I1198"/>
          <cell r="J1198"/>
          <cell r="K1198"/>
          <cell r="L1198"/>
          <cell r="M1198"/>
          <cell r="N1198"/>
          <cell r="O1198"/>
          <cell r="P1198"/>
          <cell r="Q1198"/>
          <cell r="R1198"/>
          <cell r="S1198"/>
          <cell r="T1198"/>
          <cell r="U1198"/>
          <cell r="V1198"/>
          <cell r="W1198"/>
          <cell r="X1198"/>
          <cell r="Y1198"/>
          <cell r="Z1198"/>
          <cell r="AA1198"/>
          <cell r="AB1198"/>
          <cell r="AC1198"/>
          <cell r="AD1198"/>
          <cell r="AE1198"/>
          <cell r="AF1198"/>
          <cell r="AG1198"/>
          <cell r="AH1198"/>
          <cell r="AI1198"/>
          <cell r="AJ1198"/>
          <cell r="AK1198"/>
          <cell r="AL1198"/>
          <cell r="AM1198" t="str">
            <v>#¡VALOR!</v>
          </cell>
          <cell r="AN1198">
            <v>0</v>
          </cell>
          <cell r="AO1198"/>
          <cell r="AP1198"/>
          <cell r="AQ1198"/>
          <cell r="AR1198"/>
          <cell r="AS1198"/>
          <cell r="AT1198"/>
          <cell r="AU1198"/>
          <cell r="AV1198"/>
          <cell r="AW1198"/>
          <cell r="AX1198"/>
          <cell r="AY1198"/>
          <cell r="AZ1198"/>
          <cell r="BA1198"/>
          <cell r="BB1198"/>
          <cell r="BC1198"/>
          <cell r="BD1198"/>
          <cell r="BE1198"/>
          <cell r="BF1198"/>
          <cell r="BG1198"/>
          <cell r="BH1198"/>
          <cell r="BI1198"/>
          <cell r="BJ1198"/>
          <cell r="BK1198"/>
          <cell r="BL1198"/>
          <cell r="BM1198"/>
          <cell r="BN1198"/>
          <cell r="BO1198"/>
          <cell r="BP1198"/>
          <cell r="BQ1198"/>
          <cell r="BR1198"/>
          <cell r="BS1198"/>
          <cell r="BT1198"/>
          <cell r="BU1198"/>
          <cell r="BV1198"/>
          <cell r="BW1198"/>
          <cell r="BX1198"/>
          <cell r="BY1198"/>
          <cell r="BZ1198"/>
          <cell r="CA1198"/>
          <cell r="CB1198"/>
          <cell r="CC1198"/>
          <cell r="CD1198"/>
          <cell r="CE1198"/>
          <cell r="CF1198"/>
          <cell r="CG1198"/>
          <cell r="CH1198"/>
          <cell r="CI1198"/>
          <cell r="CJ1198"/>
          <cell r="CK1198"/>
          <cell r="CL1198"/>
          <cell r="CM1198"/>
          <cell r="CN1198"/>
          <cell r="CO1198"/>
          <cell r="CP1198"/>
          <cell r="CQ1198"/>
          <cell r="CR1198"/>
          <cell r="CS1198"/>
          <cell r="CT1198"/>
          <cell r="CU1198"/>
          <cell r="CV1198"/>
          <cell r="CW1198"/>
          <cell r="CX1198"/>
          <cell r="CY1198"/>
          <cell r="CZ1198"/>
          <cell r="DA1198"/>
          <cell r="DB1198"/>
          <cell r="DC1198"/>
          <cell r="DD1198"/>
          <cell r="DE1198"/>
          <cell r="DF1198"/>
          <cell r="DG1198"/>
          <cell r="DH1198"/>
          <cell r="DI1198"/>
          <cell r="DJ1198"/>
          <cell r="DK1198"/>
          <cell r="DL1198"/>
          <cell r="DM1198"/>
          <cell r="DN1198"/>
          <cell r="DO1198"/>
          <cell r="DP1198"/>
          <cell r="DQ1198"/>
          <cell r="DR1198"/>
          <cell r="DS1198"/>
          <cell r="DT1198"/>
          <cell r="DU1198"/>
          <cell r="DV1198"/>
          <cell r="DW1198"/>
          <cell r="DX1198"/>
          <cell r="DY1198"/>
          <cell r="DZ1198"/>
          <cell r="EA1198"/>
          <cell r="EB1198"/>
          <cell r="EC1198"/>
          <cell r="ED1198"/>
          <cell r="EE1198"/>
          <cell r="EF1198"/>
          <cell r="EG1198"/>
          <cell r="EH1198"/>
          <cell r="EI1198"/>
          <cell r="EJ1198"/>
          <cell r="EK1198"/>
          <cell r="EL1198"/>
          <cell r="EM1198"/>
          <cell r="EN1198"/>
          <cell r="EO1198"/>
          <cell r="EP1198"/>
          <cell r="EQ1198"/>
          <cell r="ER1198"/>
          <cell r="ES1198"/>
          <cell r="ET1198"/>
          <cell r="EU1198" t="str">
            <v>$ -</v>
          </cell>
          <cell r="EV1198"/>
          <cell r="EW1198"/>
          <cell r="EX1198"/>
          <cell r="EY1198"/>
          <cell r="EZ1198"/>
          <cell r="FA1198"/>
          <cell r="FB1198">
            <v>0</v>
          </cell>
          <cell r="FC1198" t="str">
            <v>#¡VALOR!</v>
          </cell>
          <cell r="FD1198">
            <v>0</v>
          </cell>
          <cell r="FE1198" t="str">
            <v>$ 0</v>
          </cell>
          <cell r="FF1198" t="str">
            <v>#¡VALOR!</v>
          </cell>
          <cell r="FG1198" t="str">
            <v>#¡VALOR!</v>
          </cell>
          <cell r="FH1198"/>
          <cell r="FI1198"/>
          <cell r="FJ1198" t="str">
            <v>#N/D</v>
          </cell>
          <cell r="FK1198" t="str">
            <v>#N/D</v>
          </cell>
          <cell r="FL1198" t="str">
            <v>$1.198</v>
          </cell>
          <cell r="FM1198" t="str">
            <v>#N/D</v>
          </cell>
          <cell r="FN1198" t="str">
            <v>#N/D</v>
          </cell>
          <cell r="FO1198" t="str">
            <v>#N/D</v>
          </cell>
          <cell r="FP1198" t="str">
            <v>#N/D</v>
          </cell>
          <cell r="FQ1198" t="str">
            <v>#¡REF!</v>
          </cell>
          <cell r="FR1198" t="str">
            <v>#N/D</v>
          </cell>
          <cell r="FS1198"/>
          <cell r="FT1198"/>
          <cell r="FU1198"/>
          <cell r="FV1198">
            <v>0</v>
          </cell>
          <cell r="FW1198" t="str">
            <v>#N/D</v>
          </cell>
          <cell r="FX1198"/>
          <cell r="FY1198"/>
          <cell r="FZ1198"/>
          <cell r="GA1198"/>
          <cell r="GB1198"/>
          <cell r="GC1198"/>
        </row>
        <row r="1199">
          <cell r="A1199"/>
          <cell r="B1199"/>
          <cell r="C1199">
            <v>2025</v>
          </cell>
          <cell r="D1199"/>
          <cell r="E1199"/>
          <cell r="F1199"/>
          <cell r="G1199"/>
          <cell r="H1199"/>
          <cell r="I1199"/>
          <cell r="J1199"/>
          <cell r="K1199"/>
          <cell r="L1199"/>
          <cell r="M1199"/>
          <cell r="N1199"/>
          <cell r="O1199"/>
          <cell r="P1199"/>
          <cell r="Q1199"/>
          <cell r="R1199"/>
          <cell r="S1199"/>
          <cell r="T1199"/>
          <cell r="U1199"/>
          <cell r="V1199"/>
          <cell r="W1199"/>
          <cell r="X1199"/>
          <cell r="Y1199"/>
          <cell r="Z1199"/>
          <cell r="AA1199"/>
          <cell r="AB1199"/>
          <cell r="AC1199"/>
          <cell r="AD1199"/>
          <cell r="AE1199"/>
          <cell r="AF1199"/>
          <cell r="AG1199"/>
          <cell r="AH1199"/>
          <cell r="AI1199"/>
          <cell r="AJ1199"/>
          <cell r="AK1199"/>
          <cell r="AL1199"/>
          <cell r="AM1199" t="str">
            <v>#¡VALOR!</v>
          </cell>
          <cell r="AN1199">
            <v>0</v>
          </cell>
          <cell r="AO1199"/>
          <cell r="AP1199"/>
          <cell r="AQ1199"/>
          <cell r="AR1199"/>
          <cell r="AS1199"/>
          <cell r="AT1199"/>
          <cell r="AU1199"/>
          <cell r="AV1199"/>
          <cell r="AW1199"/>
          <cell r="AX1199"/>
          <cell r="AY1199"/>
          <cell r="AZ1199"/>
          <cell r="BA1199"/>
          <cell r="BB1199"/>
          <cell r="BC1199"/>
          <cell r="BD1199"/>
          <cell r="BE1199"/>
          <cell r="BF1199"/>
          <cell r="BG1199"/>
          <cell r="BH1199"/>
          <cell r="BI1199"/>
          <cell r="BJ1199"/>
          <cell r="BK1199"/>
          <cell r="BL1199"/>
          <cell r="BM1199"/>
          <cell r="BN1199"/>
          <cell r="BO1199"/>
          <cell r="BP1199"/>
          <cell r="BQ1199"/>
          <cell r="BR1199"/>
          <cell r="BS1199"/>
          <cell r="BT1199"/>
          <cell r="BU1199"/>
          <cell r="BV1199"/>
          <cell r="BW1199"/>
          <cell r="BX1199"/>
          <cell r="BY1199"/>
          <cell r="BZ1199"/>
          <cell r="CA1199"/>
          <cell r="CB1199"/>
          <cell r="CC1199"/>
          <cell r="CD1199"/>
          <cell r="CE1199"/>
          <cell r="CF1199"/>
          <cell r="CG1199"/>
          <cell r="CH1199"/>
          <cell r="CI1199"/>
          <cell r="CJ1199"/>
          <cell r="CK1199"/>
          <cell r="CL1199"/>
          <cell r="CM1199"/>
          <cell r="CN1199"/>
          <cell r="CO1199"/>
          <cell r="CP1199"/>
          <cell r="CQ1199"/>
          <cell r="CR1199"/>
          <cell r="CS1199"/>
          <cell r="CT1199"/>
          <cell r="CU1199"/>
          <cell r="CV1199"/>
          <cell r="CW1199"/>
          <cell r="CX1199"/>
          <cell r="CY1199"/>
          <cell r="CZ1199"/>
          <cell r="DA1199"/>
          <cell r="DB1199"/>
          <cell r="DC1199"/>
          <cell r="DD1199"/>
          <cell r="DE1199"/>
          <cell r="DF1199"/>
          <cell r="DG1199"/>
          <cell r="DH1199"/>
          <cell r="DI1199"/>
          <cell r="DJ1199"/>
          <cell r="DK1199"/>
          <cell r="DL1199"/>
          <cell r="DM1199"/>
          <cell r="DN1199"/>
          <cell r="DO1199"/>
          <cell r="DP1199"/>
          <cell r="DQ1199"/>
          <cell r="DR1199"/>
          <cell r="DS1199"/>
          <cell r="DT1199"/>
          <cell r="DU1199"/>
          <cell r="DV1199"/>
          <cell r="DW1199"/>
          <cell r="DX1199"/>
          <cell r="DY1199"/>
          <cell r="DZ1199"/>
          <cell r="EA1199"/>
          <cell r="EB1199"/>
          <cell r="EC1199"/>
          <cell r="ED1199"/>
          <cell r="EE1199"/>
          <cell r="EF1199"/>
          <cell r="EG1199"/>
          <cell r="EH1199"/>
          <cell r="EI1199"/>
          <cell r="EJ1199"/>
          <cell r="EK1199"/>
          <cell r="EL1199"/>
          <cell r="EM1199"/>
          <cell r="EN1199"/>
          <cell r="EO1199"/>
          <cell r="EP1199"/>
          <cell r="EQ1199"/>
          <cell r="ER1199"/>
          <cell r="ES1199"/>
          <cell r="ET1199"/>
          <cell r="EU1199" t="str">
            <v>$ -</v>
          </cell>
          <cell r="EV1199"/>
          <cell r="EW1199"/>
          <cell r="EX1199"/>
          <cell r="EY1199"/>
          <cell r="EZ1199"/>
          <cell r="FA1199"/>
          <cell r="FB1199">
            <v>0</v>
          </cell>
          <cell r="FC1199" t="str">
            <v>#¡VALOR!</v>
          </cell>
          <cell r="FD1199">
            <v>0</v>
          </cell>
          <cell r="FE1199" t="str">
            <v>$ 0</v>
          </cell>
          <cell r="FF1199" t="str">
            <v>#¡VALOR!</v>
          </cell>
          <cell r="FG1199" t="str">
            <v>#¡VALOR!</v>
          </cell>
          <cell r="FH1199"/>
          <cell r="FI1199"/>
          <cell r="FJ1199" t="str">
            <v>#N/D</v>
          </cell>
          <cell r="FK1199" t="str">
            <v>#N/D</v>
          </cell>
          <cell r="FL1199" t="str">
            <v>$1.199</v>
          </cell>
          <cell r="FM1199" t="str">
            <v>#N/D</v>
          </cell>
          <cell r="FN1199" t="str">
            <v>#N/D</v>
          </cell>
          <cell r="FO1199" t="str">
            <v>#N/D</v>
          </cell>
          <cell r="FP1199" t="str">
            <v>#N/D</v>
          </cell>
          <cell r="FQ1199" t="str">
            <v>#¡REF!</v>
          </cell>
          <cell r="FR1199" t="str">
            <v>#N/D</v>
          </cell>
          <cell r="FS1199"/>
          <cell r="FT1199"/>
          <cell r="FU1199"/>
          <cell r="FV1199">
            <v>0</v>
          </cell>
          <cell r="FW1199" t="str">
            <v>#N/D</v>
          </cell>
          <cell r="FX1199"/>
          <cell r="FY1199"/>
          <cell r="FZ1199"/>
          <cell r="GA1199"/>
          <cell r="GB1199"/>
          <cell r="GC1199"/>
        </row>
        <row r="1200">
          <cell r="A1200"/>
          <cell r="B1200"/>
          <cell r="C1200">
            <v>2025</v>
          </cell>
          <cell r="D1200"/>
          <cell r="E1200"/>
          <cell r="F1200"/>
          <cell r="G1200"/>
          <cell r="H1200"/>
          <cell r="I1200"/>
          <cell r="J1200"/>
          <cell r="K1200"/>
          <cell r="L1200"/>
          <cell r="M1200"/>
          <cell r="N1200"/>
          <cell r="O1200"/>
          <cell r="P1200"/>
          <cell r="Q1200"/>
          <cell r="R1200"/>
          <cell r="S1200"/>
          <cell r="T1200"/>
          <cell r="U1200"/>
          <cell r="V1200"/>
          <cell r="W1200"/>
          <cell r="X1200"/>
          <cell r="Y1200"/>
          <cell r="Z1200"/>
          <cell r="AA1200"/>
          <cell r="AB1200"/>
          <cell r="AC1200"/>
          <cell r="AD1200"/>
          <cell r="AE1200"/>
          <cell r="AF1200"/>
          <cell r="AG1200"/>
          <cell r="AH1200"/>
          <cell r="AI1200"/>
          <cell r="AJ1200"/>
          <cell r="AK1200"/>
          <cell r="AL1200"/>
          <cell r="AM1200" t="str">
            <v>#¡VALOR!</v>
          </cell>
          <cell r="AN1200">
            <v>0</v>
          </cell>
          <cell r="AO1200"/>
          <cell r="AP1200"/>
          <cell r="AQ1200"/>
          <cell r="AR1200"/>
          <cell r="AS1200"/>
          <cell r="AT1200"/>
          <cell r="AU1200"/>
          <cell r="AV1200"/>
          <cell r="AW1200"/>
          <cell r="AX1200"/>
          <cell r="AY1200"/>
          <cell r="AZ1200"/>
          <cell r="BA1200"/>
          <cell r="BB1200"/>
          <cell r="BC1200"/>
          <cell r="BD1200"/>
          <cell r="BE1200"/>
          <cell r="BF1200"/>
          <cell r="BG1200"/>
          <cell r="BH1200"/>
          <cell r="BI1200"/>
          <cell r="BJ1200"/>
          <cell r="BK1200"/>
          <cell r="BL1200"/>
          <cell r="BM1200"/>
          <cell r="BN1200"/>
          <cell r="BO1200"/>
          <cell r="BP1200"/>
          <cell r="BQ1200"/>
          <cell r="BR1200"/>
          <cell r="BS1200"/>
          <cell r="BT1200"/>
          <cell r="BU1200"/>
          <cell r="BV1200"/>
          <cell r="BW1200"/>
          <cell r="BX1200"/>
          <cell r="BY1200"/>
          <cell r="BZ1200"/>
          <cell r="CA1200"/>
          <cell r="CB1200"/>
          <cell r="CC1200"/>
          <cell r="CD1200"/>
          <cell r="CE1200"/>
          <cell r="CF1200"/>
          <cell r="CG1200"/>
          <cell r="CH1200"/>
          <cell r="CI1200"/>
          <cell r="CJ1200"/>
          <cell r="CK1200"/>
          <cell r="CL1200"/>
          <cell r="CM1200"/>
          <cell r="CN1200"/>
          <cell r="CO1200"/>
          <cell r="CP1200"/>
          <cell r="CQ1200"/>
          <cell r="CR1200"/>
          <cell r="CS1200"/>
          <cell r="CT1200"/>
          <cell r="CU1200"/>
          <cell r="CV1200"/>
          <cell r="CW1200"/>
          <cell r="CX1200"/>
          <cell r="CY1200"/>
          <cell r="CZ1200"/>
          <cell r="DA1200"/>
          <cell r="DB1200"/>
          <cell r="DC1200"/>
          <cell r="DD1200"/>
          <cell r="DE1200"/>
          <cell r="DF1200"/>
          <cell r="DG1200"/>
          <cell r="DH1200"/>
          <cell r="DI1200"/>
          <cell r="DJ1200"/>
          <cell r="DK1200"/>
          <cell r="DL1200"/>
          <cell r="DM1200"/>
          <cell r="DN1200"/>
          <cell r="DO1200"/>
          <cell r="DP1200"/>
          <cell r="DQ1200"/>
          <cell r="DR1200"/>
          <cell r="DS1200"/>
          <cell r="DT1200"/>
          <cell r="DU1200"/>
          <cell r="DV1200"/>
          <cell r="DW1200"/>
          <cell r="DX1200"/>
          <cell r="DY1200"/>
          <cell r="DZ1200"/>
          <cell r="EA1200"/>
          <cell r="EB1200"/>
          <cell r="EC1200"/>
          <cell r="ED1200"/>
          <cell r="EE1200"/>
          <cell r="EF1200"/>
          <cell r="EG1200"/>
          <cell r="EH1200"/>
          <cell r="EI1200"/>
          <cell r="EJ1200"/>
          <cell r="EK1200"/>
          <cell r="EL1200"/>
          <cell r="EM1200"/>
          <cell r="EN1200"/>
          <cell r="EO1200"/>
          <cell r="EP1200"/>
          <cell r="EQ1200"/>
          <cell r="ER1200"/>
          <cell r="ES1200"/>
          <cell r="ET1200"/>
          <cell r="EU1200" t="str">
            <v>$ -</v>
          </cell>
          <cell r="EV1200"/>
          <cell r="EW1200"/>
          <cell r="EX1200"/>
          <cell r="EY1200"/>
          <cell r="EZ1200"/>
          <cell r="FA1200"/>
          <cell r="FB1200">
            <v>0</v>
          </cell>
          <cell r="FC1200" t="str">
            <v>#¡VALOR!</v>
          </cell>
          <cell r="FD1200">
            <v>0</v>
          </cell>
          <cell r="FE1200" t="str">
            <v>$ 0</v>
          </cell>
          <cell r="FF1200" t="str">
            <v>#¡VALOR!</v>
          </cell>
          <cell r="FG1200" t="str">
            <v>#¡VALOR!</v>
          </cell>
          <cell r="FH1200"/>
          <cell r="FI1200"/>
          <cell r="FJ1200" t="str">
            <v>#N/D</v>
          </cell>
          <cell r="FK1200" t="str">
            <v>#N/D</v>
          </cell>
          <cell r="FL1200" t="str">
            <v>$1.200</v>
          </cell>
          <cell r="FM1200" t="str">
            <v>#N/D</v>
          </cell>
          <cell r="FN1200" t="str">
            <v>#N/D</v>
          </cell>
          <cell r="FO1200" t="str">
            <v>#N/D</v>
          </cell>
          <cell r="FP1200" t="str">
            <v>#N/D</v>
          </cell>
          <cell r="FQ1200" t="str">
            <v>#¡REF!</v>
          </cell>
          <cell r="FR1200" t="str">
            <v>#N/D</v>
          </cell>
          <cell r="FS1200"/>
          <cell r="FT1200"/>
          <cell r="FU1200"/>
          <cell r="FV1200">
            <v>0</v>
          </cell>
          <cell r="FW1200" t="str">
            <v>#N/D</v>
          </cell>
          <cell r="FX1200"/>
          <cell r="FY1200"/>
          <cell r="FZ1200"/>
          <cell r="GA1200"/>
          <cell r="GB1200"/>
          <cell r="GC1200"/>
        </row>
        <row r="1201">
          <cell r="A1201"/>
          <cell r="B1201"/>
          <cell r="C1201">
            <v>2025</v>
          </cell>
          <cell r="D1201"/>
          <cell r="E1201"/>
          <cell r="F1201"/>
          <cell r="G1201"/>
          <cell r="H1201"/>
          <cell r="I1201"/>
          <cell r="J1201"/>
          <cell r="K1201"/>
          <cell r="L1201"/>
          <cell r="M1201"/>
          <cell r="N1201"/>
          <cell r="O1201"/>
          <cell r="P1201"/>
          <cell r="Q1201"/>
          <cell r="R1201"/>
          <cell r="S1201"/>
          <cell r="T1201"/>
          <cell r="U1201"/>
          <cell r="V1201"/>
          <cell r="W1201"/>
          <cell r="X1201"/>
          <cell r="Y1201"/>
          <cell r="Z1201"/>
          <cell r="AA1201"/>
          <cell r="AB1201"/>
          <cell r="AC1201"/>
          <cell r="AD1201"/>
          <cell r="AE1201"/>
          <cell r="AF1201"/>
          <cell r="AG1201"/>
          <cell r="AH1201"/>
          <cell r="AI1201"/>
          <cell r="AJ1201"/>
          <cell r="AK1201"/>
          <cell r="AL1201"/>
          <cell r="AM1201" t="str">
            <v>#¡VALOR!</v>
          </cell>
          <cell r="AN1201">
            <v>0</v>
          </cell>
          <cell r="AO1201"/>
          <cell r="AP1201"/>
          <cell r="AQ1201"/>
          <cell r="AR1201"/>
          <cell r="AS1201"/>
          <cell r="AT1201"/>
          <cell r="AU1201"/>
          <cell r="AV1201"/>
          <cell r="AW1201"/>
          <cell r="AX1201"/>
          <cell r="AY1201"/>
          <cell r="AZ1201"/>
          <cell r="BA1201"/>
          <cell r="BB1201"/>
          <cell r="BC1201"/>
          <cell r="BD1201"/>
          <cell r="BE1201"/>
          <cell r="BF1201"/>
          <cell r="BG1201"/>
          <cell r="BH1201"/>
          <cell r="BI1201"/>
          <cell r="BJ1201"/>
          <cell r="BK1201"/>
          <cell r="BL1201"/>
          <cell r="BM1201"/>
          <cell r="BN1201"/>
          <cell r="BO1201"/>
          <cell r="BP1201"/>
          <cell r="BQ1201"/>
          <cell r="BR1201"/>
          <cell r="BS1201"/>
          <cell r="BT1201"/>
          <cell r="BU1201"/>
          <cell r="BV1201"/>
          <cell r="BW1201"/>
          <cell r="BX1201"/>
          <cell r="BY1201"/>
          <cell r="BZ1201"/>
          <cell r="CA1201"/>
          <cell r="CB1201"/>
          <cell r="CC1201"/>
          <cell r="CD1201"/>
          <cell r="CE1201"/>
          <cell r="CF1201"/>
          <cell r="CG1201"/>
          <cell r="CH1201"/>
          <cell r="CI1201"/>
          <cell r="CJ1201"/>
          <cell r="CK1201"/>
          <cell r="CL1201"/>
          <cell r="CM1201"/>
          <cell r="CN1201"/>
          <cell r="CO1201"/>
          <cell r="CP1201"/>
          <cell r="CQ1201"/>
          <cell r="CR1201"/>
          <cell r="CS1201"/>
          <cell r="CT1201"/>
          <cell r="CU1201"/>
          <cell r="CV1201"/>
          <cell r="CW1201"/>
          <cell r="CX1201"/>
          <cell r="CY1201"/>
          <cell r="CZ1201"/>
          <cell r="DA1201"/>
          <cell r="DB1201"/>
          <cell r="DC1201"/>
          <cell r="DD1201"/>
          <cell r="DE1201"/>
          <cell r="DF1201"/>
          <cell r="DG1201"/>
          <cell r="DH1201"/>
          <cell r="DI1201"/>
          <cell r="DJ1201"/>
          <cell r="DK1201"/>
          <cell r="DL1201"/>
          <cell r="DM1201"/>
          <cell r="DN1201"/>
          <cell r="DO1201"/>
          <cell r="DP1201"/>
          <cell r="DQ1201"/>
          <cell r="DR1201"/>
          <cell r="DS1201"/>
          <cell r="DT1201"/>
          <cell r="DU1201"/>
          <cell r="DV1201"/>
          <cell r="DW1201"/>
          <cell r="DX1201"/>
          <cell r="DY1201"/>
          <cell r="DZ1201"/>
          <cell r="EA1201"/>
          <cell r="EB1201"/>
          <cell r="EC1201"/>
          <cell r="ED1201"/>
          <cell r="EE1201"/>
          <cell r="EF1201"/>
          <cell r="EG1201"/>
          <cell r="EH1201"/>
          <cell r="EI1201"/>
          <cell r="EJ1201"/>
          <cell r="EK1201"/>
          <cell r="EL1201"/>
          <cell r="EM1201"/>
          <cell r="EN1201"/>
          <cell r="EO1201"/>
          <cell r="EP1201"/>
          <cell r="EQ1201"/>
          <cell r="ER1201"/>
          <cell r="ES1201"/>
          <cell r="ET1201"/>
          <cell r="EU1201" t="str">
            <v>$ -</v>
          </cell>
          <cell r="EV1201"/>
          <cell r="EW1201"/>
          <cell r="EX1201"/>
          <cell r="EY1201"/>
          <cell r="EZ1201"/>
          <cell r="FA1201"/>
          <cell r="FB1201">
            <v>0</v>
          </cell>
          <cell r="FC1201" t="str">
            <v>#¡VALOR!</v>
          </cell>
          <cell r="FD1201">
            <v>0</v>
          </cell>
          <cell r="FE1201" t="str">
            <v>$ 0</v>
          </cell>
          <cell r="FF1201" t="str">
            <v>#¡VALOR!</v>
          </cell>
          <cell r="FG1201" t="str">
            <v>#¡VALOR!</v>
          </cell>
          <cell r="FH1201"/>
          <cell r="FI1201"/>
          <cell r="FJ1201" t="str">
            <v>#N/D</v>
          </cell>
          <cell r="FK1201" t="str">
            <v>#N/D</v>
          </cell>
          <cell r="FL1201" t="str">
            <v>$1.201</v>
          </cell>
          <cell r="FM1201" t="str">
            <v>#N/D</v>
          </cell>
          <cell r="FN1201" t="str">
            <v>#N/D</v>
          </cell>
          <cell r="FO1201" t="str">
            <v>#N/D</v>
          </cell>
          <cell r="FP1201" t="str">
            <v>#N/D</v>
          </cell>
          <cell r="FQ1201" t="str">
            <v>#¡REF!</v>
          </cell>
          <cell r="FR1201" t="str">
            <v>#N/D</v>
          </cell>
          <cell r="FS1201"/>
          <cell r="FT1201"/>
          <cell r="FU1201"/>
          <cell r="FV1201">
            <v>0</v>
          </cell>
          <cell r="FW1201" t="str">
            <v>#N/D</v>
          </cell>
          <cell r="FX1201"/>
          <cell r="FY1201"/>
          <cell r="FZ1201"/>
          <cell r="GA1201"/>
          <cell r="GB1201"/>
          <cell r="GC1201"/>
        </row>
        <row r="1202">
          <cell r="A1202"/>
          <cell r="B1202"/>
          <cell r="C1202">
            <v>2025</v>
          </cell>
          <cell r="D1202"/>
          <cell r="E1202"/>
          <cell r="F1202"/>
          <cell r="G1202"/>
          <cell r="H1202"/>
          <cell r="I1202"/>
          <cell r="J1202"/>
          <cell r="K1202"/>
          <cell r="L1202"/>
          <cell r="M1202"/>
          <cell r="N1202"/>
          <cell r="O1202"/>
          <cell r="P1202"/>
          <cell r="Q1202"/>
          <cell r="R1202"/>
          <cell r="S1202"/>
          <cell r="T1202"/>
          <cell r="U1202"/>
          <cell r="V1202"/>
          <cell r="W1202"/>
          <cell r="X1202"/>
          <cell r="Y1202"/>
          <cell r="Z1202"/>
          <cell r="AA1202"/>
          <cell r="AB1202"/>
          <cell r="AC1202"/>
          <cell r="AD1202"/>
          <cell r="AE1202"/>
          <cell r="AF1202"/>
          <cell r="AG1202"/>
          <cell r="AH1202"/>
          <cell r="AI1202"/>
          <cell r="AJ1202"/>
          <cell r="AK1202"/>
          <cell r="AL1202"/>
          <cell r="AM1202" t="str">
            <v>#¡VALOR!</v>
          </cell>
          <cell r="AN1202">
            <v>0</v>
          </cell>
          <cell r="AO1202"/>
          <cell r="AP1202"/>
          <cell r="AQ1202"/>
          <cell r="AR1202"/>
          <cell r="AS1202"/>
          <cell r="AT1202"/>
          <cell r="AU1202"/>
          <cell r="AV1202"/>
          <cell r="AW1202"/>
          <cell r="AX1202"/>
          <cell r="AY1202"/>
          <cell r="AZ1202"/>
          <cell r="BA1202"/>
          <cell r="BB1202"/>
          <cell r="BC1202"/>
          <cell r="BD1202"/>
          <cell r="BE1202"/>
          <cell r="BF1202"/>
          <cell r="BG1202"/>
          <cell r="BH1202"/>
          <cell r="BI1202"/>
          <cell r="BJ1202"/>
          <cell r="BK1202"/>
          <cell r="BL1202"/>
          <cell r="BM1202"/>
          <cell r="BN1202"/>
          <cell r="BO1202"/>
          <cell r="BP1202"/>
          <cell r="BQ1202"/>
          <cell r="BR1202"/>
          <cell r="BS1202"/>
          <cell r="BT1202"/>
          <cell r="BU1202"/>
          <cell r="BV1202"/>
          <cell r="BW1202"/>
          <cell r="BX1202"/>
          <cell r="BY1202"/>
          <cell r="BZ1202"/>
          <cell r="CA1202"/>
          <cell r="CB1202"/>
          <cell r="CC1202"/>
          <cell r="CD1202"/>
          <cell r="CE1202"/>
          <cell r="CF1202"/>
          <cell r="CG1202"/>
          <cell r="CH1202"/>
          <cell r="CI1202"/>
          <cell r="CJ1202"/>
          <cell r="CK1202"/>
          <cell r="CL1202"/>
          <cell r="CM1202"/>
          <cell r="CN1202"/>
          <cell r="CO1202"/>
          <cell r="CP1202"/>
          <cell r="CQ1202"/>
          <cell r="CR1202"/>
          <cell r="CS1202"/>
          <cell r="CT1202"/>
          <cell r="CU1202"/>
          <cell r="CV1202"/>
          <cell r="CW1202"/>
          <cell r="CX1202"/>
          <cell r="CY1202"/>
          <cell r="CZ1202"/>
          <cell r="DA1202"/>
          <cell r="DB1202"/>
          <cell r="DC1202"/>
          <cell r="DD1202"/>
          <cell r="DE1202"/>
          <cell r="DF1202"/>
          <cell r="DG1202"/>
          <cell r="DH1202"/>
          <cell r="DI1202"/>
          <cell r="DJ1202"/>
          <cell r="DK1202"/>
          <cell r="DL1202"/>
          <cell r="DM1202"/>
          <cell r="DN1202"/>
          <cell r="DO1202"/>
          <cell r="DP1202"/>
          <cell r="DQ1202"/>
          <cell r="DR1202"/>
          <cell r="DS1202"/>
          <cell r="DT1202"/>
          <cell r="DU1202"/>
          <cell r="DV1202"/>
          <cell r="DW1202"/>
          <cell r="DX1202"/>
          <cell r="DY1202"/>
          <cell r="DZ1202"/>
          <cell r="EA1202"/>
          <cell r="EB1202"/>
          <cell r="EC1202"/>
          <cell r="ED1202"/>
          <cell r="EE1202"/>
          <cell r="EF1202"/>
          <cell r="EG1202"/>
          <cell r="EH1202"/>
          <cell r="EI1202"/>
          <cell r="EJ1202"/>
          <cell r="EK1202"/>
          <cell r="EL1202"/>
          <cell r="EM1202"/>
          <cell r="EN1202"/>
          <cell r="EO1202"/>
          <cell r="EP1202"/>
          <cell r="EQ1202"/>
          <cell r="ER1202"/>
          <cell r="ES1202"/>
          <cell r="ET1202"/>
          <cell r="EU1202" t="str">
            <v>$ -</v>
          </cell>
          <cell r="EV1202"/>
          <cell r="EW1202"/>
          <cell r="EX1202"/>
          <cell r="EY1202"/>
          <cell r="EZ1202"/>
          <cell r="FA1202"/>
          <cell r="FB1202">
            <v>0</v>
          </cell>
          <cell r="FC1202" t="str">
            <v>#¡VALOR!</v>
          </cell>
          <cell r="FD1202">
            <v>0</v>
          </cell>
          <cell r="FE1202" t="str">
            <v>$ 0</v>
          </cell>
          <cell r="FF1202" t="str">
            <v>#¡VALOR!</v>
          </cell>
          <cell r="FG1202" t="str">
            <v>#¡VALOR!</v>
          </cell>
          <cell r="FH1202"/>
          <cell r="FI1202"/>
          <cell r="FJ1202" t="str">
            <v>#N/D</v>
          </cell>
          <cell r="FK1202" t="str">
            <v>#N/D</v>
          </cell>
          <cell r="FL1202" t="str">
            <v>$1.202</v>
          </cell>
          <cell r="FM1202" t="str">
            <v>#N/D</v>
          </cell>
          <cell r="FN1202" t="str">
            <v>#N/D</v>
          </cell>
          <cell r="FO1202" t="str">
            <v>#N/D</v>
          </cell>
          <cell r="FP1202" t="str">
            <v>#N/D</v>
          </cell>
          <cell r="FQ1202" t="str">
            <v>#¡REF!</v>
          </cell>
          <cell r="FR1202" t="str">
            <v>#N/D</v>
          </cell>
          <cell r="FS1202"/>
          <cell r="FT1202"/>
          <cell r="FU1202"/>
          <cell r="FV1202">
            <v>0</v>
          </cell>
          <cell r="FW1202" t="str">
            <v>#N/D</v>
          </cell>
          <cell r="FX1202"/>
          <cell r="FY1202"/>
          <cell r="FZ1202"/>
          <cell r="GA1202"/>
          <cell r="GB1202"/>
          <cell r="GC1202"/>
        </row>
        <row r="1203">
          <cell r="A1203"/>
          <cell r="B1203"/>
          <cell r="C1203">
            <v>2025</v>
          </cell>
          <cell r="D1203"/>
          <cell r="E1203"/>
          <cell r="F1203"/>
          <cell r="G1203"/>
          <cell r="H1203"/>
          <cell r="I1203"/>
          <cell r="J1203"/>
          <cell r="K1203"/>
          <cell r="L1203"/>
          <cell r="M1203"/>
          <cell r="N1203"/>
          <cell r="O1203"/>
          <cell r="P1203"/>
          <cell r="Q1203"/>
          <cell r="R1203"/>
          <cell r="S1203"/>
          <cell r="T1203"/>
          <cell r="U1203"/>
          <cell r="V1203"/>
          <cell r="W1203"/>
          <cell r="X1203"/>
          <cell r="Y1203"/>
          <cell r="Z1203"/>
          <cell r="AA1203"/>
          <cell r="AB1203"/>
          <cell r="AC1203"/>
          <cell r="AD1203"/>
          <cell r="AE1203"/>
          <cell r="AF1203"/>
          <cell r="AG1203"/>
          <cell r="AH1203"/>
          <cell r="AI1203"/>
          <cell r="AJ1203"/>
          <cell r="AK1203"/>
          <cell r="AL1203"/>
          <cell r="AM1203" t="str">
            <v>#¡VALOR!</v>
          </cell>
          <cell r="AN1203">
            <v>0</v>
          </cell>
          <cell r="AO1203"/>
          <cell r="AP1203"/>
          <cell r="AQ1203"/>
          <cell r="AR1203"/>
          <cell r="AS1203"/>
          <cell r="AT1203"/>
          <cell r="AU1203"/>
          <cell r="AV1203"/>
          <cell r="AW1203"/>
          <cell r="AX1203"/>
          <cell r="AY1203"/>
          <cell r="AZ1203"/>
          <cell r="BA1203"/>
          <cell r="BB1203"/>
          <cell r="BC1203"/>
          <cell r="BD1203"/>
          <cell r="BE1203"/>
          <cell r="BF1203"/>
          <cell r="BG1203"/>
          <cell r="BH1203"/>
          <cell r="BI1203"/>
          <cell r="BJ1203"/>
          <cell r="BK1203"/>
          <cell r="BL1203"/>
          <cell r="BM1203"/>
          <cell r="BN1203"/>
          <cell r="BO1203"/>
          <cell r="BP1203"/>
          <cell r="BQ1203"/>
          <cell r="BR1203"/>
          <cell r="BS1203"/>
          <cell r="BT1203"/>
          <cell r="BU1203"/>
          <cell r="BV1203"/>
          <cell r="BW1203"/>
          <cell r="BX1203"/>
          <cell r="BY1203"/>
          <cell r="BZ1203"/>
          <cell r="CA1203"/>
          <cell r="CB1203"/>
          <cell r="CC1203"/>
          <cell r="CD1203"/>
          <cell r="CE1203"/>
          <cell r="CF1203"/>
          <cell r="CG1203"/>
          <cell r="CH1203"/>
          <cell r="CI1203"/>
          <cell r="CJ1203"/>
          <cell r="CK1203"/>
          <cell r="CL1203"/>
          <cell r="CM1203"/>
          <cell r="CN1203"/>
          <cell r="CO1203"/>
          <cell r="CP1203"/>
          <cell r="CQ1203"/>
          <cell r="CR1203"/>
          <cell r="CS1203"/>
          <cell r="CT1203"/>
          <cell r="CU1203"/>
          <cell r="CV1203"/>
          <cell r="CW1203"/>
          <cell r="CX1203"/>
          <cell r="CY1203"/>
          <cell r="CZ1203"/>
          <cell r="DA1203"/>
          <cell r="DB1203"/>
          <cell r="DC1203"/>
          <cell r="DD1203"/>
          <cell r="DE1203"/>
          <cell r="DF1203"/>
          <cell r="DG1203"/>
          <cell r="DH1203"/>
          <cell r="DI1203"/>
          <cell r="DJ1203"/>
          <cell r="DK1203"/>
          <cell r="DL1203"/>
          <cell r="DM1203"/>
          <cell r="DN1203"/>
          <cell r="DO1203"/>
          <cell r="DP1203"/>
          <cell r="DQ1203"/>
          <cell r="DR1203"/>
          <cell r="DS1203"/>
          <cell r="DT1203"/>
          <cell r="DU1203"/>
          <cell r="DV1203"/>
          <cell r="DW1203"/>
          <cell r="DX1203"/>
          <cell r="DY1203"/>
          <cell r="DZ1203"/>
          <cell r="EA1203"/>
          <cell r="EB1203"/>
          <cell r="EC1203"/>
          <cell r="ED1203"/>
          <cell r="EE1203"/>
          <cell r="EF1203"/>
          <cell r="EG1203"/>
          <cell r="EH1203"/>
          <cell r="EI1203"/>
          <cell r="EJ1203"/>
          <cell r="EK1203"/>
          <cell r="EL1203"/>
          <cell r="EM1203"/>
          <cell r="EN1203"/>
          <cell r="EO1203"/>
          <cell r="EP1203"/>
          <cell r="EQ1203"/>
          <cell r="ER1203"/>
          <cell r="ES1203"/>
          <cell r="ET1203"/>
          <cell r="EU1203" t="str">
            <v>$ -</v>
          </cell>
          <cell r="EV1203"/>
          <cell r="EW1203"/>
          <cell r="EX1203"/>
          <cell r="EY1203"/>
          <cell r="EZ1203"/>
          <cell r="FA1203"/>
          <cell r="FB1203">
            <v>0</v>
          </cell>
          <cell r="FC1203" t="str">
            <v>#¡VALOR!</v>
          </cell>
          <cell r="FD1203">
            <v>0</v>
          </cell>
          <cell r="FE1203" t="str">
            <v>$ 0</v>
          </cell>
          <cell r="FF1203" t="str">
            <v>#¡VALOR!</v>
          </cell>
          <cell r="FG1203" t="str">
            <v>#¡VALOR!</v>
          </cell>
          <cell r="FH1203"/>
          <cell r="FI1203"/>
          <cell r="FJ1203" t="str">
            <v>#N/D</v>
          </cell>
          <cell r="FK1203" t="str">
            <v>#N/D</v>
          </cell>
          <cell r="FL1203" t="str">
            <v>$1.203</v>
          </cell>
          <cell r="FM1203" t="str">
            <v>#N/D</v>
          </cell>
          <cell r="FN1203" t="str">
            <v>#N/D</v>
          </cell>
          <cell r="FO1203" t="str">
            <v>#N/D</v>
          </cell>
          <cell r="FP1203" t="str">
            <v>#N/D</v>
          </cell>
          <cell r="FQ1203" t="str">
            <v>#¡REF!</v>
          </cell>
          <cell r="FR1203" t="str">
            <v>#N/D</v>
          </cell>
          <cell r="FS1203"/>
          <cell r="FT1203"/>
          <cell r="FU1203"/>
          <cell r="FV1203">
            <v>0</v>
          </cell>
          <cell r="FW1203" t="str">
            <v>#N/D</v>
          </cell>
          <cell r="FX1203"/>
          <cell r="FY1203"/>
          <cell r="FZ1203"/>
          <cell r="GA1203"/>
          <cell r="GB1203"/>
          <cell r="GC1203"/>
        </row>
        <row r="1204">
          <cell r="A1204"/>
          <cell r="B1204"/>
          <cell r="C1204">
            <v>2025</v>
          </cell>
          <cell r="D1204"/>
          <cell r="E1204"/>
          <cell r="F1204"/>
          <cell r="G1204"/>
          <cell r="H1204"/>
          <cell r="I1204"/>
          <cell r="J1204"/>
          <cell r="K1204"/>
          <cell r="L1204"/>
          <cell r="M1204"/>
          <cell r="N1204"/>
          <cell r="O1204"/>
          <cell r="P1204"/>
          <cell r="Q1204"/>
          <cell r="R1204"/>
          <cell r="S1204"/>
          <cell r="T1204"/>
          <cell r="U1204"/>
          <cell r="V1204"/>
          <cell r="W1204"/>
          <cell r="X1204"/>
          <cell r="Y1204"/>
          <cell r="Z1204"/>
          <cell r="AA1204"/>
          <cell r="AB1204"/>
          <cell r="AC1204"/>
          <cell r="AD1204"/>
          <cell r="AE1204"/>
          <cell r="AF1204"/>
          <cell r="AG1204"/>
          <cell r="AH1204"/>
          <cell r="AI1204"/>
          <cell r="AJ1204"/>
          <cell r="AK1204"/>
          <cell r="AL1204"/>
          <cell r="AM1204" t="str">
            <v>#¡VALOR!</v>
          </cell>
          <cell r="AN1204">
            <v>0</v>
          </cell>
          <cell r="AO1204"/>
          <cell r="AP1204"/>
          <cell r="AQ1204"/>
          <cell r="AR1204"/>
          <cell r="AS1204"/>
          <cell r="AT1204"/>
          <cell r="AU1204"/>
          <cell r="AV1204"/>
          <cell r="AW1204"/>
          <cell r="AX1204"/>
          <cell r="AY1204"/>
          <cell r="AZ1204"/>
          <cell r="BA1204"/>
          <cell r="BB1204"/>
          <cell r="BC1204"/>
          <cell r="BD1204"/>
          <cell r="BE1204"/>
          <cell r="BF1204"/>
          <cell r="BG1204"/>
          <cell r="BH1204"/>
          <cell r="BI1204"/>
          <cell r="BJ1204"/>
          <cell r="BK1204"/>
          <cell r="BL1204"/>
          <cell r="BM1204"/>
          <cell r="BN1204"/>
          <cell r="BO1204"/>
          <cell r="BP1204"/>
          <cell r="BQ1204"/>
          <cell r="BR1204"/>
          <cell r="BS1204"/>
          <cell r="BT1204"/>
          <cell r="BU1204"/>
          <cell r="BV1204"/>
          <cell r="BW1204"/>
          <cell r="BX1204"/>
          <cell r="BY1204"/>
          <cell r="BZ1204"/>
          <cell r="CA1204"/>
          <cell r="CB1204"/>
          <cell r="CC1204"/>
          <cell r="CD1204"/>
          <cell r="CE1204"/>
          <cell r="CF1204"/>
          <cell r="CG1204"/>
          <cell r="CH1204"/>
          <cell r="CI1204"/>
          <cell r="CJ1204"/>
          <cell r="CK1204"/>
          <cell r="CL1204"/>
          <cell r="CM1204"/>
          <cell r="CN1204"/>
          <cell r="CO1204"/>
          <cell r="CP1204"/>
          <cell r="CQ1204"/>
          <cell r="CR1204"/>
          <cell r="CS1204"/>
          <cell r="CT1204"/>
          <cell r="CU1204"/>
          <cell r="CV1204"/>
          <cell r="CW1204"/>
          <cell r="CX1204"/>
          <cell r="CY1204"/>
          <cell r="CZ1204"/>
          <cell r="DA1204"/>
          <cell r="DB1204"/>
          <cell r="DC1204"/>
          <cell r="DD1204"/>
          <cell r="DE1204"/>
          <cell r="DF1204"/>
          <cell r="DG1204"/>
          <cell r="DH1204"/>
          <cell r="DI1204"/>
          <cell r="DJ1204"/>
          <cell r="DK1204"/>
          <cell r="DL1204"/>
          <cell r="DM1204"/>
          <cell r="DN1204"/>
          <cell r="DO1204"/>
          <cell r="DP1204"/>
          <cell r="DQ1204"/>
          <cell r="DR1204"/>
          <cell r="DS1204"/>
          <cell r="DT1204"/>
          <cell r="DU1204"/>
          <cell r="DV1204"/>
          <cell r="DW1204"/>
          <cell r="DX1204"/>
          <cell r="DY1204"/>
          <cell r="DZ1204"/>
          <cell r="EA1204"/>
          <cell r="EB1204"/>
          <cell r="EC1204"/>
          <cell r="ED1204"/>
          <cell r="EE1204"/>
          <cell r="EF1204"/>
          <cell r="EG1204"/>
          <cell r="EH1204"/>
          <cell r="EI1204"/>
          <cell r="EJ1204"/>
          <cell r="EK1204"/>
          <cell r="EL1204"/>
          <cell r="EM1204"/>
          <cell r="EN1204"/>
          <cell r="EO1204"/>
          <cell r="EP1204"/>
          <cell r="EQ1204"/>
          <cell r="ER1204"/>
          <cell r="ES1204"/>
          <cell r="ET1204"/>
          <cell r="EU1204" t="str">
            <v>$ -</v>
          </cell>
          <cell r="EV1204"/>
          <cell r="EW1204"/>
          <cell r="EX1204"/>
          <cell r="EY1204"/>
          <cell r="EZ1204"/>
          <cell r="FA1204"/>
          <cell r="FB1204">
            <v>0</v>
          </cell>
          <cell r="FC1204" t="str">
            <v>#¡VALOR!</v>
          </cell>
          <cell r="FD1204">
            <v>0</v>
          </cell>
          <cell r="FE1204" t="str">
            <v>$ 0</v>
          </cell>
          <cell r="FF1204" t="str">
            <v>#¡VALOR!</v>
          </cell>
          <cell r="FG1204" t="str">
            <v>#¡VALOR!</v>
          </cell>
          <cell r="FH1204"/>
          <cell r="FI1204"/>
          <cell r="FJ1204" t="str">
            <v>#N/D</v>
          </cell>
          <cell r="FK1204" t="str">
            <v>#N/D</v>
          </cell>
          <cell r="FL1204" t="str">
            <v>$1.204</v>
          </cell>
          <cell r="FM1204" t="str">
            <v>#N/D</v>
          </cell>
          <cell r="FN1204" t="str">
            <v>#N/D</v>
          </cell>
          <cell r="FO1204" t="str">
            <v>#N/D</v>
          </cell>
          <cell r="FP1204" t="str">
            <v>#N/D</v>
          </cell>
          <cell r="FQ1204" t="str">
            <v>#¡REF!</v>
          </cell>
          <cell r="FR1204" t="str">
            <v>#N/D</v>
          </cell>
          <cell r="FS1204"/>
          <cell r="FT1204"/>
          <cell r="FU1204"/>
          <cell r="FV1204">
            <v>0</v>
          </cell>
          <cell r="FW1204" t="str">
            <v>#N/D</v>
          </cell>
          <cell r="FX1204"/>
          <cell r="FY1204"/>
          <cell r="FZ1204"/>
          <cell r="GA1204"/>
          <cell r="GB1204"/>
          <cell r="GC1204"/>
        </row>
        <row r="1205">
          <cell r="A1205"/>
          <cell r="B1205"/>
          <cell r="C1205">
            <v>2025</v>
          </cell>
          <cell r="D1205"/>
          <cell r="E1205"/>
          <cell r="F1205"/>
          <cell r="G1205"/>
          <cell r="H1205"/>
          <cell r="I1205"/>
          <cell r="J1205"/>
          <cell r="K1205"/>
          <cell r="L1205"/>
          <cell r="M1205"/>
          <cell r="N1205"/>
          <cell r="O1205"/>
          <cell r="P1205"/>
          <cell r="Q1205"/>
          <cell r="R1205"/>
          <cell r="S1205"/>
          <cell r="T1205"/>
          <cell r="U1205"/>
          <cell r="V1205"/>
          <cell r="W1205"/>
          <cell r="X1205"/>
          <cell r="Y1205"/>
          <cell r="Z1205"/>
          <cell r="AA1205"/>
          <cell r="AB1205"/>
          <cell r="AC1205"/>
          <cell r="AD1205"/>
          <cell r="AE1205"/>
          <cell r="AF1205"/>
          <cell r="AG1205"/>
          <cell r="AH1205"/>
          <cell r="AI1205"/>
          <cell r="AJ1205"/>
          <cell r="AK1205"/>
          <cell r="AL1205"/>
          <cell r="AM1205" t="str">
            <v>#¡VALOR!</v>
          </cell>
          <cell r="AN1205">
            <v>0</v>
          </cell>
          <cell r="AO1205"/>
          <cell r="AP1205"/>
          <cell r="AQ1205"/>
          <cell r="AR1205"/>
          <cell r="AS1205"/>
          <cell r="AT1205"/>
          <cell r="AU1205"/>
          <cell r="AV1205"/>
          <cell r="AW1205"/>
          <cell r="AX1205"/>
          <cell r="AY1205"/>
          <cell r="AZ1205"/>
          <cell r="BA1205"/>
          <cell r="BB1205"/>
          <cell r="BC1205"/>
          <cell r="BD1205"/>
          <cell r="BE1205"/>
          <cell r="BF1205"/>
          <cell r="BG1205"/>
          <cell r="BH1205"/>
          <cell r="BI1205"/>
          <cell r="BJ1205"/>
          <cell r="BK1205"/>
          <cell r="BL1205"/>
          <cell r="BM1205"/>
          <cell r="BN1205"/>
          <cell r="BO1205"/>
          <cell r="BP1205"/>
          <cell r="BQ1205"/>
          <cell r="BR1205"/>
          <cell r="BS1205"/>
          <cell r="BT1205"/>
          <cell r="BU1205"/>
          <cell r="BV1205"/>
          <cell r="BW1205"/>
          <cell r="BX1205"/>
          <cell r="BY1205"/>
          <cell r="BZ1205"/>
          <cell r="CA1205"/>
          <cell r="CB1205"/>
          <cell r="CC1205"/>
          <cell r="CD1205"/>
          <cell r="CE1205"/>
          <cell r="CF1205"/>
          <cell r="CG1205"/>
          <cell r="CH1205"/>
          <cell r="CI1205"/>
          <cell r="CJ1205"/>
          <cell r="CK1205"/>
          <cell r="CL1205"/>
          <cell r="CM1205"/>
          <cell r="CN1205"/>
          <cell r="CO1205"/>
          <cell r="CP1205"/>
          <cell r="CQ1205"/>
          <cell r="CR1205"/>
          <cell r="CS1205"/>
          <cell r="CT1205"/>
          <cell r="CU1205"/>
          <cell r="CV1205"/>
          <cell r="CW1205"/>
          <cell r="CX1205"/>
          <cell r="CY1205"/>
          <cell r="CZ1205"/>
          <cell r="DA1205"/>
          <cell r="DB1205"/>
          <cell r="DC1205"/>
          <cell r="DD1205"/>
          <cell r="DE1205"/>
          <cell r="DF1205"/>
          <cell r="DG1205"/>
          <cell r="DH1205"/>
          <cell r="DI1205"/>
          <cell r="DJ1205"/>
          <cell r="DK1205"/>
          <cell r="DL1205"/>
          <cell r="DM1205"/>
          <cell r="DN1205"/>
          <cell r="DO1205"/>
          <cell r="DP1205"/>
          <cell r="DQ1205"/>
          <cell r="DR1205"/>
          <cell r="DS1205"/>
          <cell r="DT1205"/>
          <cell r="DU1205"/>
          <cell r="DV1205"/>
          <cell r="DW1205"/>
          <cell r="DX1205"/>
          <cell r="DY1205"/>
          <cell r="DZ1205"/>
          <cell r="EA1205"/>
          <cell r="EB1205"/>
          <cell r="EC1205"/>
          <cell r="ED1205"/>
          <cell r="EE1205"/>
          <cell r="EF1205"/>
          <cell r="EG1205"/>
          <cell r="EH1205"/>
          <cell r="EI1205"/>
          <cell r="EJ1205"/>
          <cell r="EK1205"/>
          <cell r="EL1205"/>
          <cell r="EM1205"/>
          <cell r="EN1205"/>
          <cell r="EO1205"/>
          <cell r="EP1205"/>
          <cell r="EQ1205"/>
          <cell r="ER1205"/>
          <cell r="ES1205"/>
          <cell r="ET1205"/>
          <cell r="EU1205" t="str">
            <v>$ -</v>
          </cell>
          <cell r="EV1205"/>
          <cell r="EW1205"/>
          <cell r="EX1205"/>
          <cell r="EY1205"/>
          <cell r="EZ1205"/>
          <cell r="FA1205"/>
          <cell r="FB1205">
            <v>0</v>
          </cell>
          <cell r="FC1205" t="str">
            <v>#¡VALOR!</v>
          </cell>
          <cell r="FD1205">
            <v>0</v>
          </cell>
          <cell r="FE1205" t="str">
            <v>$ 0</v>
          </cell>
          <cell r="FF1205" t="str">
            <v>#¡VALOR!</v>
          </cell>
          <cell r="FG1205" t="str">
            <v>#¡VALOR!</v>
          </cell>
          <cell r="FH1205"/>
          <cell r="FI1205"/>
          <cell r="FJ1205" t="str">
            <v>#N/D</v>
          </cell>
          <cell r="FK1205" t="str">
            <v>#N/D</v>
          </cell>
          <cell r="FL1205" t="str">
            <v>$1.205</v>
          </cell>
          <cell r="FM1205" t="str">
            <v>#N/D</v>
          </cell>
          <cell r="FN1205" t="str">
            <v>#N/D</v>
          </cell>
          <cell r="FO1205" t="str">
            <v>#N/D</v>
          </cell>
          <cell r="FP1205" t="str">
            <v>#N/D</v>
          </cell>
          <cell r="FQ1205" t="str">
            <v>#¡REF!</v>
          </cell>
          <cell r="FR1205" t="str">
            <v>#N/D</v>
          </cell>
          <cell r="FS1205"/>
          <cell r="FT1205"/>
          <cell r="FU1205"/>
          <cell r="FV1205">
            <v>0</v>
          </cell>
          <cell r="FW1205" t="str">
            <v>#N/D</v>
          </cell>
          <cell r="FX1205"/>
          <cell r="FY1205"/>
          <cell r="FZ1205"/>
          <cell r="GA1205"/>
          <cell r="GB1205"/>
          <cell r="GC1205"/>
        </row>
        <row r="1206">
          <cell r="A1206"/>
          <cell r="B1206"/>
          <cell r="C1206">
            <v>2025</v>
          </cell>
          <cell r="D1206"/>
          <cell r="E1206"/>
          <cell r="F1206"/>
          <cell r="G1206"/>
          <cell r="H1206"/>
          <cell r="I1206"/>
          <cell r="J1206"/>
          <cell r="K1206"/>
          <cell r="L1206"/>
          <cell r="M1206"/>
          <cell r="N1206"/>
          <cell r="O1206"/>
          <cell r="P1206"/>
          <cell r="Q1206"/>
          <cell r="R1206"/>
          <cell r="S1206"/>
          <cell r="T1206"/>
          <cell r="U1206"/>
          <cell r="V1206"/>
          <cell r="W1206"/>
          <cell r="X1206"/>
          <cell r="Y1206"/>
          <cell r="Z1206"/>
          <cell r="AA1206"/>
          <cell r="AB1206"/>
          <cell r="AC1206"/>
          <cell r="AD1206"/>
          <cell r="AE1206"/>
          <cell r="AF1206"/>
          <cell r="AG1206"/>
          <cell r="AH1206"/>
          <cell r="AI1206"/>
          <cell r="AJ1206"/>
          <cell r="AK1206"/>
          <cell r="AL1206"/>
          <cell r="AM1206" t="str">
            <v>#¡VALOR!</v>
          </cell>
          <cell r="AN1206">
            <v>0</v>
          </cell>
          <cell r="AO1206"/>
          <cell r="AP1206"/>
          <cell r="AQ1206"/>
          <cell r="AR1206"/>
          <cell r="AS1206"/>
          <cell r="AT1206"/>
          <cell r="AU1206"/>
          <cell r="AV1206"/>
          <cell r="AW1206"/>
          <cell r="AX1206"/>
          <cell r="AY1206"/>
          <cell r="AZ1206"/>
          <cell r="BA1206"/>
          <cell r="BB1206"/>
          <cell r="BC1206"/>
          <cell r="BD1206"/>
          <cell r="BE1206"/>
          <cell r="BF1206"/>
          <cell r="BG1206"/>
          <cell r="BH1206"/>
          <cell r="BI1206"/>
          <cell r="BJ1206"/>
          <cell r="BK1206"/>
          <cell r="BL1206"/>
          <cell r="BM1206"/>
          <cell r="BN1206"/>
          <cell r="BO1206"/>
          <cell r="BP1206"/>
          <cell r="BQ1206"/>
          <cell r="BR1206"/>
          <cell r="BS1206"/>
          <cell r="BT1206"/>
          <cell r="BU1206"/>
          <cell r="BV1206"/>
          <cell r="BW1206"/>
          <cell r="BX1206"/>
          <cell r="BY1206"/>
          <cell r="BZ1206"/>
          <cell r="CA1206"/>
          <cell r="CB1206"/>
          <cell r="CC1206"/>
          <cell r="CD1206"/>
          <cell r="CE1206"/>
          <cell r="CF1206"/>
          <cell r="CG1206"/>
          <cell r="CH1206"/>
          <cell r="CI1206"/>
          <cell r="CJ1206"/>
          <cell r="CK1206"/>
          <cell r="CL1206"/>
          <cell r="CM1206"/>
          <cell r="CN1206"/>
          <cell r="CO1206"/>
          <cell r="CP1206"/>
          <cell r="CQ1206"/>
          <cell r="CR1206"/>
          <cell r="CS1206"/>
          <cell r="CT1206"/>
          <cell r="CU1206"/>
          <cell r="CV1206"/>
          <cell r="CW1206"/>
          <cell r="CX1206"/>
          <cell r="CY1206"/>
          <cell r="CZ1206"/>
          <cell r="DA1206"/>
          <cell r="DB1206"/>
          <cell r="DC1206"/>
          <cell r="DD1206"/>
          <cell r="DE1206"/>
          <cell r="DF1206"/>
          <cell r="DG1206"/>
          <cell r="DH1206"/>
          <cell r="DI1206"/>
          <cell r="DJ1206"/>
          <cell r="DK1206"/>
          <cell r="DL1206"/>
          <cell r="DM1206"/>
          <cell r="DN1206"/>
          <cell r="DO1206"/>
          <cell r="DP1206"/>
          <cell r="DQ1206"/>
          <cell r="DR1206"/>
          <cell r="DS1206"/>
          <cell r="DT1206"/>
          <cell r="DU1206"/>
          <cell r="DV1206"/>
          <cell r="DW1206"/>
          <cell r="DX1206"/>
          <cell r="DY1206"/>
          <cell r="DZ1206"/>
          <cell r="EA1206"/>
          <cell r="EB1206"/>
          <cell r="EC1206"/>
          <cell r="ED1206"/>
          <cell r="EE1206"/>
          <cell r="EF1206"/>
          <cell r="EG1206"/>
          <cell r="EH1206"/>
          <cell r="EI1206"/>
          <cell r="EJ1206"/>
          <cell r="EK1206"/>
          <cell r="EL1206"/>
          <cell r="EM1206"/>
          <cell r="EN1206"/>
          <cell r="EO1206"/>
          <cell r="EP1206"/>
          <cell r="EQ1206"/>
          <cell r="ER1206"/>
          <cell r="ES1206"/>
          <cell r="ET1206"/>
          <cell r="EU1206" t="str">
            <v>$ -</v>
          </cell>
          <cell r="EV1206"/>
          <cell r="EW1206"/>
          <cell r="EX1206"/>
          <cell r="EY1206"/>
          <cell r="EZ1206"/>
          <cell r="FA1206"/>
          <cell r="FB1206">
            <v>0</v>
          </cell>
          <cell r="FC1206" t="str">
            <v>#¡VALOR!</v>
          </cell>
          <cell r="FD1206">
            <v>0</v>
          </cell>
          <cell r="FE1206" t="str">
            <v>$ 0</v>
          </cell>
          <cell r="FF1206" t="str">
            <v>#¡VALOR!</v>
          </cell>
          <cell r="FG1206" t="str">
            <v>#¡VALOR!</v>
          </cell>
          <cell r="FH1206"/>
          <cell r="FI1206"/>
          <cell r="FJ1206" t="str">
            <v>#N/D</v>
          </cell>
          <cell r="FK1206" t="str">
            <v>#N/D</v>
          </cell>
          <cell r="FL1206" t="str">
            <v>$1.206</v>
          </cell>
          <cell r="FM1206" t="str">
            <v>#N/D</v>
          </cell>
          <cell r="FN1206" t="str">
            <v>#N/D</v>
          </cell>
          <cell r="FO1206" t="str">
            <v>#N/D</v>
          </cell>
          <cell r="FP1206" t="str">
            <v>#N/D</v>
          </cell>
          <cell r="FQ1206" t="str">
            <v>#¡REF!</v>
          </cell>
          <cell r="FR1206" t="str">
            <v>#N/D</v>
          </cell>
          <cell r="FS1206"/>
          <cell r="FT1206"/>
          <cell r="FU1206"/>
          <cell r="FV1206">
            <v>0</v>
          </cell>
          <cell r="FW1206" t="str">
            <v>#N/D</v>
          </cell>
          <cell r="FX1206"/>
          <cell r="FY1206"/>
          <cell r="FZ1206"/>
          <cell r="GA1206"/>
          <cell r="GB1206"/>
          <cell r="GC1206"/>
        </row>
        <row r="1207">
          <cell r="A1207"/>
          <cell r="B1207"/>
          <cell r="C1207">
            <v>2025</v>
          </cell>
          <cell r="D1207"/>
          <cell r="E1207"/>
          <cell r="F1207"/>
          <cell r="G1207"/>
          <cell r="H1207"/>
          <cell r="I1207"/>
          <cell r="J1207"/>
          <cell r="K1207"/>
          <cell r="L1207"/>
          <cell r="M1207"/>
          <cell r="N1207"/>
          <cell r="O1207"/>
          <cell r="P1207"/>
          <cell r="Q1207"/>
          <cell r="R1207"/>
          <cell r="S1207"/>
          <cell r="T1207"/>
          <cell r="U1207"/>
          <cell r="V1207"/>
          <cell r="W1207"/>
          <cell r="X1207"/>
          <cell r="Y1207"/>
          <cell r="Z1207"/>
          <cell r="AA1207"/>
          <cell r="AB1207"/>
          <cell r="AC1207"/>
          <cell r="AD1207"/>
          <cell r="AE1207"/>
          <cell r="AF1207"/>
          <cell r="AG1207"/>
          <cell r="AH1207"/>
          <cell r="AI1207"/>
          <cell r="AJ1207"/>
          <cell r="AK1207"/>
          <cell r="AL1207"/>
          <cell r="AM1207" t="str">
            <v>#¡VALOR!</v>
          </cell>
          <cell r="AN1207">
            <v>0</v>
          </cell>
          <cell r="AO1207"/>
          <cell r="AP1207"/>
          <cell r="AQ1207"/>
          <cell r="AR1207"/>
          <cell r="AS1207"/>
          <cell r="AT1207"/>
          <cell r="AU1207"/>
          <cell r="AV1207"/>
          <cell r="AW1207"/>
          <cell r="AX1207"/>
          <cell r="AY1207"/>
          <cell r="AZ1207"/>
          <cell r="BA1207"/>
          <cell r="BB1207"/>
          <cell r="BC1207"/>
          <cell r="BD1207"/>
          <cell r="BE1207"/>
          <cell r="BF1207"/>
          <cell r="BG1207"/>
          <cell r="BH1207"/>
          <cell r="BI1207"/>
          <cell r="BJ1207"/>
          <cell r="BK1207"/>
          <cell r="BL1207"/>
          <cell r="BM1207"/>
          <cell r="BN1207"/>
          <cell r="BO1207"/>
          <cell r="BP1207"/>
          <cell r="BQ1207"/>
          <cell r="BR1207"/>
          <cell r="BS1207"/>
          <cell r="BT1207"/>
          <cell r="BU1207"/>
          <cell r="BV1207"/>
          <cell r="BW1207"/>
          <cell r="BX1207"/>
          <cell r="BY1207"/>
          <cell r="BZ1207"/>
          <cell r="CA1207"/>
          <cell r="CB1207"/>
          <cell r="CC1207"/>
          <cell r="CD1207"/>
          <cell r="CE1207"/>
          <cell r="CF1207"/>
          <cell r="CG1207"/>
          <cell r="CH1207"/>
          <cell r="CI1207"/>
          <cell r="CJ1207"/>
          <cell r="CK1207"/>
          <cell r="CL1207"/>
          <cell r="CM1207"/>
          <cell r="CN1207"/>
          <cell r="CO1207"/>
          <cell r="CP1207"/>
          <cell r="CQ1207"/>
          <cell r="CR1207"/>
          <cell r="CS1207"/>
          <cell r="CT1207"/>
          <cell r="CU1207"/>
          <cell r="CV1207"/>
          <cell r="CW1207"/>
          <cell r="CX1207"/>
          <cell r="CY1207"/>
          <cell r="CZ1207"/>
          <cell r="DA1207"/>
          <cell r="DB1207"/>
          <cell r="DC1207"/>
          <cell r="DD1207"/>
          <cell r="DE1207"/>
          <cell r="DF1207"/>
          <cell r="DG1207"/>
          <cell r="DH1207"/>
          <cell r="DI1207"/>
          <cell r="DJ1207"/>
          <cell r="DK1207"/>
          <cell r="DL1207"/>
          <cell r="DM1207"/>
          <cell r="DN1207"/>
          <cell r="DO1207"/>
          <cell r="DP1207"/>
          <cell r="DQ1207"/>
          <cell r="DR1207"/>
          <cell r="DS1207"/>
          <cell r="DT1207"/>
          <cell r="DU1207"/>
          <cell r="DV1207"/>
          <cell r="DW1207"/>
          <cell r="DX1207"/>
          <cell r="DY1207"/>
          <cell r="DZ1207"/>
          <cell r="EA1207"/>
          <cell r="EB1207"/>
          <cell r="EC1207"/>
          <cell r="ED1207"/>
          <cell r="EE1207"/>
          <cell r="EF1207"/>
          <cell r="EG1207"/>
          <cell r="EH1207"/>
          <cell r="EI1207"/>
          <cell r="EJ1207"/>
          <cell r="EK1207"/>
          <cell r="EL1207"/>
          <cell r="EM1207"/>
          <cell r="EN1207"/>
          <cell r="EO1207"/>
          <cell r="EP1207"/>
          <cell r="EQ1207"/>
          <cell r="ER1207"/>
          <cell r="ES1207"/>
          <cell r="ET1207"/>
          <cell r="EU1207" t="str">
            <v>$ -</v>
          </cell>
          <cell r="EV1207"/>
          <cell r="EW1207"/>
          <cell r="EX1207"/>
          <cell r="EY1207"/>
          <cell r="EZ1207"/>
          <cell r="FA1207"/>
          <cell r="FB1207">
            <v>0</v>
          </cell>
          <cell r="FC1207" t="str">
            <v>#¡VALOR!</v>
          </cell>
          <cell r="FD1207">
            <v>0</v>
          </cell>
          <cell r="FE1207" t="str">
            <v>$ 0</v>
          </cell>
          <cell r="FF1207" t="str">
            <v>#¡VALOR!</v>
          </cell>
          <cell r="FG1207" t="str">
            <v>#¡VALOR!</v>
          </cell>
          <cell r="FH1207"/>
          <cell r="FI1207"/>
          <cell r="FJ1207" t="str">
            <v>#N/D</v>
          </cell>
          <cell r="FK1207" t="str">
            <v>#N/D</v>
          </cell>
          <cell r="FL1207" t="str">
            <v>$1.207</v>
          </cell>
          <cell r="FM1207" t="str">
            <v>#N/D</v>
          </cell>
          <cell r="FN1207" t="str">
            <v>#N/D</v>
          </cell>
          <cell r="FO1207" t="str">
            <v>#N/D</v>
          </cell>
          <cell r="FP1207" t="str">
            <v>#N/D</v>
          </cell>
          <cell r="FQ1207" t="str">
            <v>#¡REF!</v>
          </cell>
          <cell r="FR1207" t="str">
            <v>#N/D</v>
          </cell>
          <cell r="FS1207"/>
          <cell r="FT1207"/>
          <cell r="FU1207"/>
          <cell r="FV1207">
            <v>0</v>
          </cell>
          <cell r="FW1207" t="str">
            <v>#N/D</v>
          </cell>
          <cell r="FX1207"/>
          <cell r="FY1207"/>
          <cell r="FZ1207"/>
          <cell r="GA1207"/>
          <cell r="GB1207"/>
          <cell r="GC1207"/>
        </row>
        <row r="1208">
          <cell r="A1208"/>
          <cell r="B1208"/>
          <cell r="C1208">
            <v>2025</v>
          </cell>
          <cell r="D1208"/>
          <cell r="E1208"/>
          <cell r="F1208"/>
          <cell r="G1208"/>
          <cell r="H1208"/>
          <cell r="I1208"/>
          <cell r="J1208"/>
          <cell r="K1208"/>
          <cell r="L1208"/>
          <cell r="M1208"/>
          <cell r="N1208"/>
          <cell r="O1208"/>
          <cell r="P1208"/>
          <cell r="Q1208"/>
          <cell r="R1208"/>
          <cell r="S1208"/>
          <cell r="T1208"/>
          <cell r="U1208"/>
          <cell r="V1208"/>
          <cell r="W1208"/>
          <cell r="X1208"/>
          <cell r="Y1208"/>
          <cell r="Z1208"/>
          <cell r="AA1208"/>
          <cell r="AB1208"/>
          <cell r="AC1208"/>
          <cell r="AD1208"/>
          <cell r="AE1208"/>
          <cell r="AF1208"/>
          <cell r="AG1208"/>
          <cell r="AH1208"/>
          <cell r="AI1208"/>
          <cell r="AJ1208"/>
          <cell r="AK1208"/>
          <cell r="AL1208"/>
          <cell r="AM1208" t="str">
            <v>#¡VALOR!</v>
          </cell>
          <cell r="AN1208">
            <v>0</v>
          </cell>
          <cell r="AO1208"/>
          <cell r="AP1208"/>
          <cell r="AQ1208"/>
          <cell r="AR1208"/>
          <cell r="AS1208"/>
          <cell r="AT1208"/>
          <cell r="AU1208"/>
          <cell r="AV1208"/>
          <cell r="AW1208"/>
          <cell r="AX1208"/>
          <cell r="AY1208"/>
          <cell r="AZ1208"/>
          <cell r="BA1208"/>
          <cell r="BB1208"/>
          <cell r="BC1208"/>
          <cell r="BD1208"/>
          <cell r="BE1208"/>
          <cell r="BF1208"/>
          <cell r="BG1208"/>
          <cell r="BH1208"/>
          <cell r="BI1208"/>
          <cell r="BJ1208"/>
          <cell r="BK1208"/>
          <cell r="BL1208"/>
          <cell r="BM1208"/>
          <cell r="BN1208"/>
          <cell r="BO1208"/>
          <cell r="BP1208"/>
          <cell r="BQ1208"/>
          <cell r="BR1208"/>
          <cell r="BS1208"/>
          <cell r="BT1208"/>
          <cell r="BU1208"/>
          <cell r="BV1208"/>
          <cell r="BW1208"/>
          <cell r="BX1208"/>
          <cell r="BY1208"/>
          <cell r="BZ1208"/>
          <cell r="CA1208"/>
          <cell r="CB1208"/>
          <cell r="CC1208"/>
          <cell r="CD1208"/>
          <cell r="CE1208"/>
          <cell r="CF1208"/>
          <cell r="CG1208"/>
          <cell r="CH1208"/>
          <cell r="CI1208"/>
          <cell r="CJ1208"/>
          <cell r="CK1208"/>
          <cell r="CL1208"/>
          <cell r="CM1208"/>
          <cell r="CN1208"/>
          <cell r="CO1208"/>
          <cell r="CP1208"/>
          <cell r="CQ1208"/>
          <cell r="CR1208"/>
          <cell r="CS1208"/>
          <cell r="CT1208"/>
          <cell r="CU1208"/>
          <cell r="CV1208"/>
          <cell r="CW1208"/>
          <cell r="CX1208"/>
          <cell r="CY1208"/>
          <cell r="CZ1208"/>
          <cell r="DA1208"/>
          <cell r="DB1208"/>
          <cell r="DC1208"/>
          <cell r="DD1208"/>
          <cell r="DE1208"/>
          <cell r="DF1208"/>
          <cell r="DG1208"/>
          <cell r="DH1208"/>
          <cell r="DI1208"/>
          <cell r="DJ1208"/>
          <cell r="DK1208"/>
          <cell r="DL1208"/>
          <cell r="DM1208"/>
          <cell r="DN1208"/>
          <cell r="DO1208"/>
          <cell r="DP1208"/>
          <cell r="DQ1208"/>
          <cell r="DR1208"/>
          <cell r="DS1208"/>
          <cell r="DT1208"/>
          <cell r="DU1208"/>
          <cell r="DV1208"/>
          <cell r="DW1208"/>
          <cell r="DX1208"/>
          <cell r="DY1208"/>
          <cell r="DZ1208"/>
          <cell r="EA1208"/>
          <cell r="EB1208"/>
          <cell r="EC1208"/>
          <cell r="ED1208"/>
          <cell r="EE1208"/>
          <cell r="EF1208"/>
          <cell r="EG1208"/>
          <cell r="EH1208"/>
          <cell r="EI1208"/>
          <cell r="EJ1208"/>
          <cell r="EK1208"/>
          <cell r="EL1208"/>
          <cell r="EM1208"/>
          <cell r="EN1208"/>
          <cell r="EO1208"/>
          <cell r="EP1208"/>
          <cell r="EQ1208"/>
          <cell r="ER1208"/>
          <cell r="ES1208"/>
          <cell r="ET1208"/>
          <cell r="EU1208" t="str">
            <v>$ -</v>
          </cell>
          <cell r="EV1208"/>
          <cell r="EW1208"/>
          <cell r="EX1208"/>
          <cell r="EY1208"/>
          <cell r="EZ1208"/>
          <cell r="FA1208"/>
          <cell r="FB1208">
            <v>0</v>
          </cell>
          <cell r="FC1208" t="str">
            <v>#¡VALOR!</v>
          </cell>
          <cell r="FD1208">
            <v>0</v>
          </cell>
          <cell r="FE1208" t="str">
            <v>$ 0</v>
          </cell>
          <cell r="FF1208" t="str">
            <v>#¡VALOR!</v>
          </cell>
          <cell r="FG1208" t="str">
            <v>#¡VALOR!</v>
          </cell>
          <cell r="FH1208"/>
          <cell r="FI1208"/>
          <cell r="FJ1208" t="str">
            <v>#N/D</v>
          </cell>
          <cell r="FK1208" t="str">
            <v>#N/D</v>
          </cell>
          <cell r="FL1208" t="str">
            <v>$1.208</v>
          </cell>
          <cell r="FM1208" t="str">
            <v>#N/D</v>
          </cell>
          <cell r="FN1208" t="str">
            <v>#N/D</v>
          </cell>
          <cell r="FO1208" t="str">
            <v>#N/D</v>
          </cell>
          <cell r="FP1208" t="str">
            <v>#N/D</v>
          </cell>
          <cell r="FQ1208" t="str">
            <v>#¡REF!</v>
          </cell>
          <cell r="FR1208" t="str">
            <v>#N/D</v>
          </cell>
          <cell r="FS1208"/>
          <cell r="FT1208"/>
          <cell r="FU1208"/>
          <cell r="FV1208">
            <v>0</v>
          </cell>
          <cell r="FW1208" t="str">
            <v>#N/D</v>
          </cell>
          <cell r="FX1208"/>
          <cell r="FY1208"/>
          <cell r="FZ1208"/>
          <cell r="GA1208"/>
          <cell r="GB1208"/>
          <cell r="GC1208"/>
        </row>
        <row r="1209">
          <cell r="A1209"/>
          <cell r="B1209"/>
          <cell r="C1209">
            <v>2025</v>
          </cell>
          <cell r="D1209"/>
          <cell r="E1209"/>
          <cell r="F1209"/>
          <cell r="G1209"/>
          <cell r="H1209"/>
          <cell r="I1209"/>
          <cell r="J1209"/>
          <cell r="K1209"/>
          <cell r="L1209"/>
          <cell r="M1209"/>
          <cell r="N1209"/>
          <cell r="O1209"/>
          <cell r="P1209"/>
          <cell r="Q1209"/>
          <cell r="R1209"/>
          <cell r="S1209"/>
          <cell r="T1209"/>
          <cell r="U1209"/>
          <cell r="V1209"/>
          <cell r="W1209"/>
          <cell r="X1209"/>
          <cell r="Y1209"/>
          <cell r="Z1209"/>
          <cell r="AA1209"/>
          <cell r="AB1209"/>
          <cell r="AC1209"/>
          <cell r="AD1209"/>
          <cell r="AE1209"/>
          <cell r="AF1209"/>
          <cell r="AG1209"/>
          <cell r="AH1209"/>
          <cell r="AI1209"/>
          <cell r="AJ1209"/>
          <cell r="AK1209"/>
          <cell r="AL1209"/>
          <cell r="AM1209" t="str">
            <v>#¡VALOR!</v>
          </cell>
          <cell r="AN1209">
            <v>0</v>
          </cell>
          <cell r="AO1209"/>
          <cell r="AP1209"/>
          <cell r="AQ1209"/>
          <cell r="AR1209"/>
          <cell r="AS1209"/>
          <cell r="AT1209"/>
          <cell r="AU1209"/>
          <cell r="AV1209"/>
          <cell r="AW1209"/>
          <cell r="AX1209"/>
          <cell r="AY1209"/>
          <cell r="AZ1209"/>
          <cell r="BA1209"/>
          <cell r="BB1209"/>
          <cell r="BC1209"/>
          <cell r="BD1209"/>
          <cell r="BE1209"/>
          <cell r="BF1209"/>
          <cell r="BG1209"/>
          <cell r="BH1209"/>
          <cell r="BI1209"/>
          <cell r="BJ1209"/>
          <cell r="BK1209"/>
          <cell r="BL1209"/>
          <cell r="BM1209"/>
          <cell r="BN1209"/>
          <cell r="BO1209"/>
          <cell r="BP1209"/>
          <cell r="BQ1209"/>
          <cell r="BR1209"/>
          <cell r="BS1209"/>
          <cell r="BT1209"/>
          <cell r="BU1209"/>
          <cell r="BV1209"/>
          <cell r="BW1209"/>
          <cell r="BX1209"/>
          <cell r="BY1209"/>
          <cell r="BZ1209"/>
          <cell r="CA1209"/>
          <cell r="CB1209"/>
          <cell r="CC1209"/>
          <cell r="CD1209"/>
          <cell r="CE1209"/>
          <cell r="CF1209"/>
          <cell r="CG1209"/>
          <cell r="CH1209"/>
          <cell r="CI1209"/>
          <cell r="CJ1209"/>
          <cell r="CK1209"/>
          <cell r="CL1209"/>
          <cell r="CM1209"/>
          <cell r="CN1209"/>
          <cell r="CO1209"/>
          <cell r="CP1209"/>
          <cell r="CQ1209"/>
          <cell r="CR1209"/>
          <cell r="CS1209"/>
          <cell r="CT1209"/>
          <cell r="CU1209"/>
          <cell r="CV1209"/>
          <cell r="CW1209"/>
          <cell r="CX1209"/>
          <cell r="CY1209"/>
          <cell r="CZ1209"/>
          <cell r="DA1209"/>
          <cell r="DB1209"/>
          <cell r="DC1209"/>
          <cell r="DD1209"/>
          <cell r="DE1209"/>
          <cell r="DF1209"/>
          <cell r="DG1209"/>
          <cell r="DH1209"/>
          <cell r="DI1209"/>
          <cell r="DJ1209"/>
          <cell r="DK1209"/>
          <cell r="DL1209"/>
          <cell r="DM1209"/>
          <cell r="DN1209"/>
          <cell r="DO1209"/>
          <cell r="DP1209"/>
          <cell r="DQ1209"/>
          <cell r="DR1209"/>
          <cell r="DS1209"/>
          <cell r="DT1209"/>
          <cell r="DU1209"/>
          <cell r="DV1209"/>
          <cell r="DW1209"/>
          <cell r="DX1209"/>
          <cell r="DY1209"/>
          <cell r="DZ1209"/>
          <cell r="EA1209"/>
          <cell r="EB1209"/>
          <cell r="EC1209"/>
          <cell r="ED1209"/>
          <cell r="EE1209"/>
          <cell r="EF1209"/>
          <cell r="EG1209"/>
          <cell r="EH1209"/>
          <cell r="EI1209"/>
          <cell r="EJ1209"/>
          <cell r="EK1209"/>
          <cell r="EL1209"/>
          <cell r="EM1209"/>
          <cell r="EN1209"/>
          <cell r="EO1209"/>
          <cell r="EP1209"/>
          <cell r="EQ1209"/>
          <cell r="ER1209"/>
          <cell r="ES1209"/>
          <cell r="ET1209"/>
          <cell r="EU1209" t="str">
            <v>$ -</v>
          </cell>
          <cell r="EV1209"/>
          <cell r="EW1209"/>
          <cell r="EX1209"/>
          <cell r="EY1209"/>
          <cell r="EZ1209"/>
          <cell r="FA1209"/>
          <cell r="FB1209">
            <v>0</v>
          </cell>
          <cell r="FC1209" t="str">
            <v>#¡VALOR!</v>
          </cell>
          <cell r="FD1209">
            <v>0</v>
          </cell>
          <cell r="FE1209" t="str">
            <v>$ 0</v>
          </cell>
          <cell r="FF1209" t="str">
            <v>#¡VALOR!</v>
          </cell>
          <cell r="FG1209" t="str">
            <v>#¡VALOR!</v>
          </cell>
          <cell r="FH1209"/>
          <cell r="FI1209"/>
          <cell r="FJ1209" t="str">
            <v>#N/D</v>
          </cell>
          <cell r="FK1209" t="str">
            <v>#N/D</v>
          </cell>
          <cell r="FL1209" t="str">
            <v>$1.209</v>
          </cell>
          <cell r="FM1209" t="str">
            <v>#N/D</v>
          </cell>
          <cell r="FN1209" t="str">
            <v>#N/D</v>
          </cell>
          <cell r="FO1209" t="str">
            <v>#N/D</v>
          </cell>
          <cell r="FP1209" t="str">
            <v>#N/D</v>
          </cell>
          <cell r="FQ1209" t="str">
            <v>#¡REF!</v>
          </cell>
          <cell r="FR1209" t="str">
            <v>#N/D</v>
          </cell>
          <cell r="FS1209"/>
          <cell r="FT1209"/>
          <cell r="FU1209"/>
          <cell r="FV1209">
            <v>0</v>
          </cell>
          <cell r="FW1209" t="str">
            <v>#N/D</v>
          </cell>
          <cell r="FX1209"/>
          <cell r="FY1209"/>
          <cell r="FZ1209"/>
          <cell r="GA1209"/>
          <cell r="GB1209"/>
          <cell r="GC1209"/>
        </row>
        <row r="1210">
          <cell r="A1210"/>
          <cell r="B1210"/>
          <cell r="C1210">
            <v>2025</v>
          </cell>
          <cell r="D1210"/>
          <cell r="E1210"/>
          <cell r="F1210"/>
          <cell r="G1210"/>
          <cell r="H1210"/>
          <cell r="I1210"/>
          <cell r="J1210"/>
          <cell r="K1210"/>
          <cell r="L1210"/>
          <cell r="M1210"/>
          <cell r="N1210"/>
          <cell r="O1210"/>
          <cell r="P1210"/>
          <cell r="Q1210"/>
          <cell r="R1210"/>
          <cell r="S1210"/>
          <cell r="T1210"/>
          <cell r="U1210"/>
          <cell r="V1210"/>
          <cell r="W1210"/>
          <cell r="X1210"/>
          <cell r="Y1210"/>
          <cell r="Z1210"/>
          <cell r="AA1210"/>
          <cell r="AB1210"/>
          <cell r="AC1210"/>
          <cell r="AD1210"/>
          <cell r="AE1210"/>
          <cell r="AF1210"/>
          <cell r="AG1210"/>
          <cell r="AH1210"/>
          <cell r="AI1210"/>
          <cell r="AJ1210"/>
          <cell r="AK1210"/>
          <cell r="AL1210"/>
          <cell r="AM1210" t="str">
            <v>#¡VALOR!</v>
          </cell>
          <cell r="AN1210">
            <v>0</v>
          </cell>
          <cell r="AO1210"/>
          <cell r="AP1210"/>
          <cell r="AQ1210"/>
          <cell r="AR1210"/>
          <cell r="AS1210"/>
          <cell r="AT1210"/>
          <cell r="AU1210"/>
          <cell r="AV1210"/>
          <cell r="AW1210"/>
          <cell r="AX1210"/>
          <cell r="AY1210"/>
          <cell r="AZ1210"/>
          <cell r="BA1210"/>
          <cell r="BB1210"/>
          <cell r="BC1210"/>
          <cell r="BD1210"/>
          <cell r="BE1210"/>
          <cell r="BF1210"/>
          <cell r="BG1210"/>
          <cell r="BH1210"/>
          <cell r="BI1210"/>
          <cell r="BJ1210"/>
          <cell r="BK1210"/>
          <cell r="BL1210"/>
          <cell r="BM1210"/>
          <cell r="BN1210"/>
          <cell r="BO1210"/>
          <cell r="BP1210"/>
          <cell r="BQ1210"/>
          <cell r="BR1210"/>
          <cell r="BS1210"/>
          <cell r="BT1210"/>
          <cell r="BU1210"/>
          <cell r="BV1210"/>
          <cell r="BW1210"/>
          <cell r="BX1210"/>
          <cell r="BY1210"/>
          <cell r="BZ1210"/>
          <cell r="CA1210"/>
          <cell r="CB1210"/>
          <cell r="CC1210"/>
          <cell r="CD1210"/>
          <cell r="CE1210"/>
          <cell r="CF1210"/>
          <cell r="CG1210"/>
          <cell r="CH1210"/>
          <cell r="CI1210"/>
          <cell r="CJ1210"/>
          <cell r="CK1210"/>
          <cell r="CL1210"/>
          <cell r="CM1210"/>
          <cell r="CN1210"/>
          <cell r="CO1210"/>
          <cell r="CP1210"/>
          <cell r="CQ1210"/>
          <cell r="CR1210"/>
          <cell r="CS1210"/>
          <cell r="CT1210"/>
          <cell r="CU1210"/>
          <cell r="CV1210"/>
          <cell r="CW1210"/>
          <cell r="CX1210"/>
          <cell r="CY1210"/>
          <cell r="CZ1210"/>
          <cell r="DA1210"/>
          <cell r="DB1210"/>
          <cell r="DC1210"/>
          <cell r="DD1210"/>
          <cell r="DE1210"/>
          <cell r="DF1210"/>
          <cell r="DG1210"/>
          <cell r="DH1210"/>
          <cell r="DI1210"/>
          <cell r="DJ1210"/>
          <cell r="DK1210"/>
          <cell r="DL1210"/>
          <cell r="DM1210"/>
          <cell r="DN1210"/>
          <cell r="DO1210"/>
          <cell r="DP1210"/>
          <cell r="DQ1210"/>
          <cell r="DR1210"/>
          <cell r="DS1210"/>
          <cell r="DT1210"/>
          <cell r="DU1210"/>
          <cell r="DV1210"/>
          <cell r="DW1210"/>
          <cell r="DX1210"/>
          <cell r="DY1210"/>
          <cell r="DZ1210"/>
          <cell r="EA1210"/>
          <cell r="EB1210"/>
          <cell r="EC1210"/>
          <cell r="ED1210"/>
          <cell r="EE1210"/>
          <cell r="EF1210"/>
          <cell r="EG1210"/>
          <cell r="EH1210"/>
          <cell r="EI1210"/>
          <cell r="EJ1210"/>
          <cell r="EK1210"/>
          <cell r="EL1210"/>
          <cell r="EM1210"/>
          <cell r="EN1210"/>
          <cell r="EO1210"/>
          <cell r="EP1210"/>
          <cell r="EQ1210"/>
          <cell r="ER1210"/>
          <cell r="ES1210"/>
          <cell r="ET1210"/>
          <cell r="EU1210" t="str">
            <v>$ -</v>
          </cell>
          <cell r="EV1210"/>
          <cell r="EW1210"/>
          <cell r="EX1210"/>
          <cell r="EY1210"/>
          <cell r="EZ1210"/>
          <cell r="FA1210"/>
          <cell r="FB1210">
            <v>0</v>
          </cell>
          <cell r="FC1210" t="str">
            <v>#¡VALOR!</v>
          </cell>
          <cell r="FD1210">
            <v>0</v>
          </cell>
          <cell r="FE1210" t="str">
            <v>$ 0</v>
          </cell>
          <cell r="FF1210" t="str">
            <v>#¡VALOR!</v>
          </cell>
          <cell r="FG1210" t="str">
            <v>#¡VALOR!</v>
          </cell>
          <cell r="FH1210"/>
          <cell r="FI1210"/>
          <cell r="FJ1210" t="str">
            <v>#N/D</v>
          </cell>
          <cell r="FK1210" t="str">
            <v>#N/D</v>
          </cell>
          <cell r="FL1210" t="str">
            <v>$1.210</v>
          </cell>
          <cell r="FM1210" t="str">
            <v>#N/D</v>
          </cell>
          <cell r="FN1210" t="str">
            <v>#N/D</v>
          </cell>
          <cell r="FO1210" t="str">
            <v>#N/D</v>
          </cell>
          <cell r="FP1210" t="str">
            <v>#N/D</v>
          </cell>
          <cell r="FQ1210" t="str">
            <v>#¡REF!</v>
          </cell>
          <cell r="FR1210" t="str">
            <v>#N/D</v>
          </cell>
          <cell r="FS1210"/>
          <cell r="FT1210"/>
          <cell r="FU1210"/>
          <cell r="FV1210">
            <v>0</v>
          </cell>
          <cell r="FW1210" t="str">
            <v>#N/D</v>
          </cell>
          <cell r="FX1210"/>
          <cell r="FY1210"/>
          <cell r="FZ1210"/>
          <cell r="GA1210"/>
          <cell r="GB1210"/>
          <cell r="GC1210"/>
        </row>
        <row r="1211">
          <cell r="A1211"/>
          <cell r="B1211"/>
          <cell r="C1211">
            <v>2025</v>
          </cell>
          <cell r="D1211"/>
          <cell r="E1211"/>
          <cell r="F1211"/>
          <cell r="G1211"/>
          <cell r="H1211"/>
          <cell r="I1211"/>
          <cell r="J1211"/>
          <cell r="K1211"/>
          <cell r="L1211"/>
          <cell r="M1211"/>
          <cell r="N1211"/>
          <cell r="O1211"/>
          <cell r="P1211"/>
          <cell r="Q1211"/>
          <cell r="R1211"/>
          <cell r="S1211"/>
          <cell r="T1211"/>
          <cell r="U1211"/>
          <cell r="V1211"/>
          <cell r="W1211"/>
          <cell r="X1211"/>
          <cell r="Y1211"/>
          <cell r="Z1211"/>
          <cell r="AA1211"/>
          <cell r="AB1211"/>
          <cell r="AC1211"/>
          <cell r="AD1211"/>
          <cell r="AE1211"/>
          <cell r="AF1211"/>
          <cell r="AG1211"/>
          <cell r="AH1211"/>
          <cell r="AI1211"/>
          <cell r="AJ1211"/>
          <cell r="AK1211"/>
          <cell r="AL1211"/>
          <cell r="AM1211" t="str">
            <v>#¡VALOR!</v>
          </cell>
          <cell r="AN1211">
            <v>0</v>
          </cell>
          <cell r="AO1211"/>
          <cell r="AP1211"/>
          <cell r="AQ1211"/>
          <cell r="AR1211"/>
          <cell r="AS1211"/>
          <cell r="AT1211"/>
          <cell r="AU1211"/>
          <cell r="AV1211"/>
          <cell r="AW1211"/>
          <cell r="AX1211"/>
          <cell r="AY1211"/>
          <cell r="AZ1211"/>
          <cell r="BA1211"/>
          <cell r="BB1211"/>
          <cell r="BC1211"/>
          <cell r="BD1211"/>
          <cell r="BE1211"/>
          <cell r="BF1211"/>
          <cell r="BG1211"/>
          <cell r="BH1211"/>
          <cell r="BI1211"/>
          <cell r="BJ1211"/>
          <cell r="BK1211"/>
          <cell r="BL1211"/>
          <cell r="BM1211"/>
          <cell r="BN1211"/>
          <cell r="BO1211"/>
          <cell r="BP1211"/>
          <cell r="BQ1211"/>
          <cell r="BR1211"/>
          <cell r="BS1211"/>
          <cell r="BT1211"/>
          <cell r="BU1211"/>
          <cell r="BV1211"/>
          <cell r="BW1211"/>
          <cell r="BX1211"/>
          <cell r="BY1211"/>
          <cell r="BZ1211"/>
          <cell r="CA1211"/>
          <cell r="CB1211"/>
          <cell r="CC1211"/>
          <cell r="CD1211"/>
          <cell r="CE1211"/>
          <cell r="CF1211"/>
          <cell r="CG1211"/>
          <cell r="CH1211"/>
          <cell r="CI1211"/>
          <cell r="CJ1211"/>
          <cell r="CK1211"/>
          <cell r="CL1211"/>
          <cell r="CM1211"/>
          <cell r="CN1211"/>
          <cell r="CO1211"/>
          <cell r="CP1211"/>
          <cell r="CQ1211"/>
          <cell r="CR1211"/>
          <cell r="CS1211"/>
          <cell r="CT1211"/>
          <cell r="CU1211"/>
          <cell r="CV1211"/>
          <cell r="CW1211"/>
          <cell r="CX1211"/>
          <cell r="CY1211"/>
          <cell r="CZ1211"/>
          <cell r="DA1211"/>
          <cell r="DB1211"/>
          <cell r="DC1211"/>
          <cell r="DD1211"/>
          <cell r="DE1211"/>
          <cell r="DF1211"/>
          <cell r="DG1211"/>
          <cell r="DH1211"/>
          <cell r="DI1211"/>
          <cell r="DJ1211"/>
          <cell r="DK1211"/>
          <cell r="DL1211"/>
          <cell r="DM1211"/>
          <cell r="DN1211"/>
          <cell r="DO1211"/>
          <cell r="DP1211"/>
          <cell r="DQ1211"/>
          <cell r="DR1211"/>
          <cell r="DS1211"/>
          <cell r="DT1211"/>
          <cell r="DU1211"/>
          <cell r="DV1211"/>
          <cell r="DW1211"/>
          <cell r="DX1211"/>
          <cell r="DY1211"/>
          <cell r="DZ1211"/>
          <cell r="EA1211"/>
          <cell r="EB1211"/>
          <cell r="EC1211"/>
          <cell r="ED1211"/>
          <cell r="EE1211"/>
          <cell r="EF1211"/>
          <cell r="EG1211"/>
          <cell r="EH1211"/>
          <cell r="EI1211"/>
          <cell r="EJ1211"/>
          <cell r="EK1211"/>
          <cell r="EL1211"/>
          <cell r="EM1211"/>
          <cell r="EN1211"/>
          <cell r="EO1211"/>
          <cell r="EP1211"/>
          <cell r="EQ1211"/>
          <cell r="ER1211"/>
          <cell r="ES1211"/>
          <cell r="ET1211"/>
          <cell r="EU1211" t="str">
            <v>$ -</v>
          </cell>
          <cell r="EV1211"/>
          <cell r="EW1211"/>
          <cell r="EX1211"/>
          <cell r="EY1211"/>
          <cell r="EZ1211"/>
          <cell r="FA1211"/>
          <cell r="FB1211">
            <v>0</v>
          </cell>
          <cell r="FC1211" t="str">
            <v>#¡VALOR!</v>
          </cell>
          <cell r="FD1211">
            <v>0</v>
          </cell>
          <cell r="FE1211" t="str">
            <v>$ 0</v>
          </cell>
          <cell r="FF1211" t="str">
            <v>#¡VALOR!</v>
          </cell>
          <cell r="FG1211" t="str">
            <v>#¡VALOR!</v>
          </cell>
          <cell r="FH1211"/>
          <cell r="FI1211"/>
          <cell r="FJ1211" t="str">
            <v>#N/D</v>
          </cell>
          <cell r="FK1211" t="str">
            <v>#N/D</v>
          </cell>
          <cell r="FL1211" t="str">
            <v>$1.211</v>
          </cell>
          <cell r="FM1211" t="str">
            <v>#N/D</v>
          </cell>
          <cell r="FN1211" t="str">
            <v>#N/D</v>
          </cell>
          <cell r="FO1211" t="str">
            <v>#N/D</v>
          </cell>
          <cell r="FP1211" t="str">
            <v>#N/D</v>
          </cell>
          <cell r="FQ1211" t="str">
            <v>#¡REF!</v>
          </cell>
          <cell r="FR1211" t="str">
            <v>#N/D</v>
          </cell>
          <cell r="FS1211"/>
          <cell r="FT1211"/>
          <cell r="FU1211"/>
          <cell r="FV1211">
            <v>0</v>
          </cell>
          <cell r="FW1211" t="str">
            <v>#N/D</v>
          </cell>
          <cell r="FX1211"/>
          <cell r="FY1211"/>
          <cell r="FZ1211"/>
          <cell r="GA1211"/>
          <cell r="GB1211"/>
          <cell r="GC1211"/>
        </row>
        <row r="1212">
          <cell r="A1212"/>
          <cell r="B1212"/>
          <cell r="C1212">
            <v>2025</v>
          </cell>
          <cell r="D1212"/>
          <cell r="E1212"/>
          <cell r="F1212"/>
          <cell r="G1212"/>
          <cell r="H1212"/>
          <cell r="I1212"/>
          <cell r="J1212"/>
          <cell r="K1212"/>
          <cell r="L1212"/>
          <cell r="M1212"/>
          <cell r="N1212"/>
          <cell r="O1212"/>
          <cell r="P1212"/>
          <cell r="Q1212"/>
          <cell r="R1212"/>
          <cell r="S1212"/>
          <cell r="T1212"/>
          <cell r="U1212"/>
          <cell r="V1212"/>
          <cell r="W1212"/>
          <cell r="X1212"/>
          <cell r="Y1212"/>
          <cell r="Z1212"/>
          <cell r="AA1212"/>
          <cell r="AB1212"/>
          <cell r="AC1212"/>
          <cell r="AD1212"/>
          <cell r="AE1212"/>
          <cell r="AF1212"/>
          <cell r="AG1212"/>
          <cell r="AH1212"/>
          <cell r="AI1212"/>
          <cell r="AJ1212"/>
          <cell r="AK1212"/>
          <cell r="AL1212"/>
          <cell r="AM1212" t="str">
            <v>#¡VALOR!</v>
          </cell>
          <cell r="AN1212">
            <v>0</v>
          </cell>
          <cell r="AO1212"/>
          <cell r="AP1212"/>
          <cell r="AQ1212"/>
          <cell r="AR1212"/>
          <cell r="AS1212"/>
          <cell r="AT1212"/>
          <cell r="AU1212"/>
          <cell r="AV1212"/>
          <cell r="AW1212"/>
          <cell r="AX1212"/>
          <cell r="AY1212"/>
          <cell r="AZ1212"/>
          <cell r="BA1212"/>
          <cell r="BB1212"/>
          <cell r="BC1212"/>
          <cell r="BD1212"/>
          <cell r="BE1212"/>
          <cell r="BF1212"/>
          <cell r="BG1212"/>
          <cell r="BH1212"/>
          <cell r="BI1212"/>
          <cell r="BJ1212"/>
          <cell r="BK1212"/>
          <cell r="BL1212"/>
          <cell r="BM1212"/>
          <cell r="BN1212"/>
          <cell r="BO1212"/>
          <cell r="BP1212"/>
          <cell r="BQ1212"/>
          <cell r="BR1212"/>
          <cell r="BS1212"/>
          <cell r="BT1212"/>
          <cell r="BU1212"/>
          <cell r="BV1212"/>
          <cell r="BW1212"/>
          <cell r="BX1212"/>
          <cell r="BY1212"/>
          <cell r="BZ1212"/>
          <cell r="CA1212"/>
          <cell r="CB1212"/>
          <cell r="CC1212"/>
          <cell r="CD1212"/>
          <cell r="CE1212"/>
          <cell r="CF1212"/>
          <cell r="CG1212"/>
          <cell r="CH1212"/>
          <cell r="CI1212"/>
          <cell r="CJ1212"/>
          <cell r="CK1212"/>
          <cell r="CL1212"/>
          <cell r="CM1212"/>
          <cell r="CN1212"/>
          <cell r="CO1212"/>
          <cell r="CP1212"/>
          <cell r="CQ1212"/>
          <cell r="CR1212"/>
          <cell r="CS1212"/>
          <cell r="CT1212"/>
          <cell r="CU1212"/>
          <cell r="CV1212"/>
          <cell r="CW1212"/>
          <cell r="CX1212"/>
          <cell r="CY1212"/>
          <cell r="CZ1212"/>
          <cell r="DA1212"/>
          <cell r="DB1212"/>
          <cell r="DC1212"/>
          <cell r="DD1212"/>
          <cell r="DE1212"/>
          <cell r="DF1212"/>
          <cell r="DG1212"/>
          <cell r="DH1212"/>
          <cell r="DI1212"/>
          <cell r="DJ1212"/>
          <cell r="DK1212"/>
          <cell r="DL1212"/>
          <cell r="DM1212"/>
          <cell r="DN1212"/>
          <cell r="DO1212"/>
          <cell r="DP1212"/>
          <cell r="DQ1212"/>
          <cell r="DR1212"/>
          <cell r="DS1212"/>
          <cell r="DT1212"/>
          <cell r="DU1212"/>
          <cell r="DV1212"/>
          <cell r="DW1212"/>
          <cell r="DX1212"/>
          <cell r="DY1212"/>
          <cell r="DZ1212"/>
          <cell r="EA1212"/>
          <cell r="EB1212"/>
          <cell r="EC1212"/>
          <cell r="ED1212"/>
          <cell r="EE1212"/>
          <cell r="EF1212"/>
          <cell r="EG1212"/>
          <cell r="EH1212"/>
          <cell r="EI1212"/>
          <cell r="EJ1212"/>
          <cell r="EK1212"/>
          <cell r="EL1212"/>
          <cell r="EM1212"/>
          <cell r="EN1212"/>
          <cell r="EO1212"/>
          <cell r="EP1212"/>
          <cell r="EQ1212"/>
          <cell r="ER1212"/>
          <cell r="ES1212"/>
          <cell r="ET1212"/>
          <cell r="EU1212" t="str">
            <v>$ -</v>
          </cell>
          <cell r="EV1212"/>
          <cell r="EW1212"/>
          <cell r="EX1212"/>
          <cell r="EY1212"/>
          <cell r="EZ1212"/>
          <cell r="FA1212"/>
          <cell r="FB1212">
            <v>0</v>
          </cell>
          <cell r="FC1212" t="str">
            <v>#¡VALOR!</v>
          </cell>
          <cell r="FD1212">
            <v>0</v>
          </cell>
          <cell r="FE1212" t="str">
            <v>$ 0</v>
          </cell>
          <cell r="FF1212" t="str">
            <v>#¡VALOR!</v>
          </cell>
          <cell r="FG1212" t="str">
            <v>#¡VALOR!</v>
          </cell>
          <cell r="FH1212"/>
          <cell r="FI1212"/>
          <cell r="FJ1212" t="str">
            <v>#N/D</v>
          </cell>
          <cell r="FK1212" t="str">
            <v>#N/D</v>
          </cell>
          <cell r="FL1212" t="str">
            <v>$1.212</v>
          </cell>
          <cell r="FM1212" t="str">
            <v>#N/D</v>
          </cell>
          <cell r="FN1212" t="str">
            <v>#N/D</v>
          </cell>
          <cell r="FO1212" t="str">
            <v>#N/D</v>
          </cell>
          <cell r="FP1212" t="str">
            <v>#N/D</v>
          </cell>
          <cell r="FQ1212" t="str">
            <v>#¡REF!</v>
          </cell>
          <cell r="FR1212" t="str">
            <v>#N/D</v>
          </cell>
          <cell r="FS1212"/>
          <cell r="FT1212"/>
          <cell r="FU1212"/>
          <cell r="FV1212">
            <v>0</v>
          </cell>
          <cell r="FW1212" t="str">
            <v>#N/D</v>
          </cell>
          <cell r="FX1212"/>
          <cell r="FY1212"/>
          <cell r="FZ1212"/>
          <cell r="GA1212"/>
          <cell r="GB1212"/>
          <cell r="GC1212"/>
        </row>
        <row r="1213">
          <cell r="A1213"/>
          <cell r="B1213"/>
          <cell r="C1213">
            <v>2025</v>
          </cell>
          <cell r="D1213"/>
          <cell r="E1213"/>
          <cell r="F1213"/>
          <cell r="G1213"/>
          <cell r="H1213"/>
          <cell r="I1213"/>
          <cell r="J1213"/>
          <cell r="K1213"/>
          <cell r="L1213"/>
          <cell r="M1213"/>
          <cell r="N1213"/>
          <cell r="O1213"/>
          <cell r="P1213"/>
          <cell r="Q1213"/>
          <cell r="R1213"/>
          <cell r="S1213"/>
          <cell r="T1213"/>
          <cell r="U1213"/>
          <cell r="V1213"/>
          <cell r="W1213"/>
          <cell r="X1213"/>
          <cell r="Y1213"/>
          <cell r="Z1213"/>
          <cell r="AA1213"/>
          <cell r="AB1213"/>
          <cell r="AC1213"/>
          <cell r="AD1213"/>
          <cell r="AE1213"/>
          <cell r="AF1213"/>
          <cell r="AG1213"/>
          <cell r="AH1213"/>
          <cell r="AI1213"/>
          <cell r="AJ1213"/>
          <cell r="AK1213"/>
          <cell r="AL1213"/>
          <cell r="AM1213" t="str">
            <v>#¡VALOR!</v>
          </cell>
          <cell r="AN1213">
            <v>0</v>
          </cell>
          <cell r="AO1213"/>
          <cell r="AP1213"/>
          <cell r="AQ1213"/>
          <cell r="AR1213"/>
          <cell r="AS1213"/>
          <cell r="AT1213"/>
          <cell r="AU1213"/>
          <cell r="AV1213"/>
          <cell r="AW1213"/>
          <cell r="AX1213"/>
          <cell r="AY1213"/>
          <cell r="AZ1213"/>
          <cell r="BA1213"/>
          <cell r="BB1213"/>
          <cell r="BC1213"/>
          <cell r="BD1213"/>
          <cell r="BE1213"/>
          <cell r="BF1213"/>
          <cell r="BG1213"/>
          <cell r="BH1213"/>
          <cell r="BI1213"/>
          <cell r="BJ1213"/>
          <cell r="BK1213"/>
          <cell r="BL1213"/>
          <cell r="BM1213"/>
          <cell r="BN1213"/>
          <cell r="BO1213"/>
          <cell r="BP1213"/>
          <cell r="BQ1213"/>
          <cell r="BR1213"/>
          <cell r="BS1213"/>
          <cell r="BT1213"/>
          <cell r="BU1213"/>
          <cell r="BV1213"/>
          <cell r="BW1213"/>
          <cell r="BX1213"/>
          <cell r="BY1213"/>
          <cell r="BZ1213"/>
          <cell r="CA1213"/>
          <cell r="CB1213"/>
          <cell r="CC1213"/>
          <cell r="CD1213"/>
          <cell r="CE1213"/>
          <cell r="CF1213"/>
          <cell r="CG1213"/>
          <cell r="CH1213"/>
          <cell r="CI1213"/>
          <cell r="CJ1213"/>
          <cell r="CK1213"/>
          <cell r="CL1213"/>
          <cell r="CM1213"/>
          <cell r="CN1213"/>
          <cell r="CO1213"/>
          <cell r="CP1213"/>
          <cell r="CQ1213"/>
          <cell r="CR1213"/>
          <cell r="CS1213"/>
          <cell r="CT1213"/>
          <cell r="CU1213"/>
          <cell r="CV1213"/>
          <cell r="CW1213"/>
          <cell r="CX1213"/>
          <cell r="CY1213"/>
          <cell r="CZ1213"/>
          <cell r="DA1213"/>
          <cell r="DB1213"/>
          <cell r="DC1213"/>
          <cell r="DD1213"/>
          <cell r="DE1213"/>
          <cell r="DF1213"/>
          <cell r="DG1213"/>
          <cell r="DH1213"/>
          <cell r="DI1213"/>
          <cell r="DJ1213"/>
          <cell r="DK1213"/>
          <cell r="DL1213"/>
          <cell r="DM1213"/>
          <cell r="DN1213"/>
          <cell r="DO1213"/>
          <cell r="DP1213"/>
          <cell r="DQ1213"/>
          <cell r="DR1213"/>
          <cell r="DS1213"/>
          <cell r="DT1213"/>
          <cell r="DU1213"/>
          <cell r="DV1213"/>
          <cell r="DW1213"/>
          <cell r="DX1213"/>
          <cell r="DY1213"/>
          <cell r="DZ1213"/>
          <cell r="EA1213"/>
          <cell r="EB1213"/>
          <cell r="EC1213"/>
          <cell r="ED1213"/>
          <cell r="EE1213"/>
          <cell r="EF1213"/>
          <cell r="EG1213"/>
          <cell r="EH1213"/>
          <cell r="EI1213"/>
          <cell r="EJ1213"/>
          <cell r="EK1213"/>
          <cell r="EL1213"/>
          <cell r="EM1213"/>
          <cell r="EN1213"/>
          <cell r="EO1213"/>
          <cell r="EP1213"/>
          <cell r="EQ1213"/>
          <cell r="ER1213"/>
          <cell r="ES1213"/>
          <cell r="ET1213"/>
          <cell r="EU1213" t="str">
            <v>$ -</v>
          </cell>
          <cell r="EV1213"/>
          <cell r="EW1213"/>
          <cell r="EX1213"/>
          <cell r="EY1213"/>
          <cell r="EZ1213"/>
          <cell r="FA1213"/>
          <cell r="FB1213">
            <v>0</v>
          </cell>
          <cell r="FC1213" t="str">
            <v>#¡VALOR!</v>
          </cell>
          <cell r="FD1213">
            <v>0</v>
          </cell>
          <cell r="FE1213" t="str">
            <v>$ 0</v>
          </cell>
          <cell r="FF1213" t="str">
            <v>#¡VALOR!</v>
          </cell>
          <cell r="FG1213" t="str">
            <v>#¡VALOR!</v>
          </cell>
          <cell r="FH1213"/>
          <cell r="FI1213"/>
          <cell r="FJ1213" t="str">
            <v>#N/D</v>
          </cell>
          <cell r="FK1213" t="str">
            <v>#N/D</v>
          </cell>
          <cell r="FL1213" t="str">
            <v>$1.213</v>
          </cell>
          <cell r="FM1213" t="str">
            <v>#N/D</v>
          </cell>
          <cell r="FN1213" t="str">
            <v>#N/D</v>
          </cell>
          <cell r="FO1213" t="str">
            <v>#N/D</v>
          </cell>
          <cell r="FP1213" t="str">
            <v>#N/D</v>
          </cell>
          <cell r="FQ1213" t="str">
            <v>#¡REF!</v>
          </cell>
          <cell r="FR1213" t="str">
            <v>#N/D</v>
          </cell>
          <cell r="FS1213"/>
          <cell r="FT1213"/>
          <cell r="FU1213"/>
          <cell r="FV1213">
            <v>0</v>
          </cell>
          <cell r="FW1213" t="str">
            <v>#N/D</v>
          </cell>
          <cell r="FX1213"/>
          <cell r="FY1213"/>
          <cell r="FZ1213"/>
          <cell r="GA1213"/>
          <cell r="GB1213"/>
          <cell r="GC1213"/>
        </row>
        <row r="1214">
          <cell r="A1214"/>
          <cell r="B1214"/>
          <cell r="C1214">
            <v>2025</v>
          </cell>
          <cell r="D1214"/>
          <cell r="E1214"/>
          <cell r="F1214"/>
          <cell r="G1214"/>
          <cell r="H1214"/>
          <cell r="I1214"/>
          <cell r="J1214"/>
          <cell r="K1214"/>
          <cell r="L1214"/>
          <cell r="M1214"/>
          <cell r="N1214"/>
          <cell r="O1214"/>
          <cell r="P1214"/>
          <cell r="Q1214"/>
          <cell r="R1214"/>
          <cell r="S1214"/>
          <cell r="T1214"/>
          <cell r="U1214"/>
          <cell r="V1214"/>
          <cell r="W1214"/>
          <cell r="X1214"/>
          <cell r="Y1214"/>
          <cell r="Z1214"/>
          <cell r="AA1214"/>
          <cell r="AB1214"/>
          <cell r="AC1214"/>
          <cell r="AD1214"/>
          <cell r="AE1214"/>
          <cell r="AF1214"/>
          <cell r="AG1214"/>
          <cell r="AH1214"/>
          <cell r="AI1214"/>
          <cell r="AJ1214"/>
          <cell r="AK1214"/>
          <cell r="AL1214"/>
          <cell r="AM1214" t="str">
            <v>#¡VALOR!</v>
          </cell>
          <cell r="AN1214">
            <v>0</v>
          </cell>
          <cell r="AO1214"/>
          <cell r="AP1214"/>
          <cell r="AQ1214"/>
          <cell r="AR1214"/>
          <cell r="AS1214"/>
          <cell r="AT1214"/>
          <cell r="AU1214"/>
          <cell r="AV1214"/>
          <cell r="AW1214"/>
          <cell r="AX1214"/>
          <cell r="AY1214"/>
          <cell r="AZ1214"/>
          <cell r="BA1214"/>
          <cell r="BB1214"/>
          <cell r="BC1214"/>
          <cell r="BD1214"/>
          <cell r="BE1214"/>
          <cell r="BF1214"/>
          <cell r="BG1214"/>
          <cell r="BH1214"/>
          <cell r="BI1214"/>
          <cell r="BJ1214"/>
          <cell r="BK1214"/>
          <cell r="BL1214"/>
          <cell r="BM1214"/>
          <cell r="BN1214"/>
          <cell r="BO1214"/>
          <cell r="BP1214"/>
          <cell r="BQ1214"/>
          <cell r="BR1214"/>
          <cell r="BS1214"/>
          <cell r="BT1214"/>
          <cell r="BU1214"/>
          <cell r="BV1214"/>
          <cell r="BW1214"/>
          <cell r="BX1214"/>
          <cell r="BY1214"/>
          <cell r="BZ1214"/>
          <cell r="CA1214"/>
          <cell r="CB1214"/>
          <cell r="CC1214"/>
          <cell r="CD1214"/>
          <cell r="CE1214"/>
          <cell r="CF1214"/>
          <cell r="CG1214"/>
          <cell r="CH1214"/>
          <cell r="CI1214"/>
          <cell r="CJ1214"/>
          <cell r="CK1214"/>
          <cell r="CL1214"/>
          <cell r="CM1214"/>
          <cell r="CN1214"/>
          <cell r="CO1214"/>
          <cell r="CP1214"/>
          <cell r="CQ1214"/>
          <cell r="CR1214"/>
          <cell r="CS1214"/>
          <cell r="CT1214"/>
          <cell r="CU1214"/>
          <cell r="CV1214"/>
          <cell r="CW1214"/>
          <cell r="CX1214"/>
          <cell r="CY1214"/>
          <cell r="CZ1214"/>
          <cell r="DA1214"/>
          <cell r="DB1214"/>
          <cell r="DC1214"/>
          <cell r="DD1214"/>
          <cell r="DE1214"/>
          <cell r="DF1214"/>
          <cell r="DG1214"/>
          <cell r="DH1214"/>
          <cell r="DI1214"/>
          <cell r="DJ1214"/>
          <cell r="DK1214"/>
          <cell r="DL1214"/>
          <cell r="DM1214"/>
          <cell r="DN1214"/>
          <cell r="DO1214"/>
          <cell r="DP1214"/>
          <cell r="DQ1214"/>
          <cell r="DR1214"/>
          <cell r="DS1214"/>
          <cell r="DT1214"/>
          <cell r="DU1214"/>
          <cell r="DV1214"/>
          <cell r="DW1214"/>
          <cell r="DX1214"/>
          <cell r="DY1214"/>
          <cell r="DZ1214"/>
          <cell r="EA1214"/>
          <cell r="EB1214"/>
          <cell r="EC1214"/>
          <cell r="ED1214"/>
          <cell r="EE1214"/>
          <cell r="EF1214"/>
          <cell r="EG1214"/>
          <cell r="EH1214"/>
          <cell r="EI1214"/>
          <cell r="EJ1214"/>
          <cell r="EK1214"/>
          <cell r="EL1214"/>
          <cell r="EM1214"/>
          <cell r="EN1214"/>
          <cell r="EO1214"/>
          <cell r="EP1214"/>
          <cell r="EQ1214"/>
          <cell r="ER1214"/>
          <cell r="ES1214"/>
          <cell r="ET1214"/>
          <cell r="EU1214" t="str">
            <v>$ -</v>
          </cell>
          <cell r="EV1214"/>
          <cell r="EW1214"/>
          <cell r="EX1214"/>
          <cell r="EY1214"/>
          <cell r="EZ1214"/>
          <cell r="FA1214"/>
          <cell r="FB1214">
            <v>0</v>
          </cell>
          <cell r="FC1214" t="str">
            <v>#¡VALOR!</v>
          </cell>
          <cell r="FD1214">
            <v>0</v>
          </cell>
          <cell r="FE1214" t="str">
            <v>$ 0</v>
          </cell>
          <cell r="FF1214" t="str">
            <v>#¡VALOR!</v>
          </cell>
          <cell r="FG1214" t="str">
            <v>#¡VALOR!</v>
          </cell>
          <cell r="FH1214"/>
          <cell r="FI1214"/>
          <cell r="FJ1214" t="str">
            <v>#N/D</v>
          </cell>
          <cell r="FK1214" t="str">
            <v>#N/D</v>
          </cell>
          <cell r="FL1214" t="str">
            <v>$1.214</v>
          </cell>
          <cell r="FM1214" t="str">
            <v>#N/D</v>
          </cell>
          <cell r="FN1214" t="str">
            <v>#N/D</v>
          </cell>
          <cell r="FO1214" t="str">
            <v>#N/D</v>
          </cell>
          <cell r="FP1214" t="str">
            <v>#N/D</v>
          </cell>
          <cell r="FQ1214" t="str">
            <v>#¡REF!</v>
          </cell>
          <cell r="FR1214" t="str">
            <v>#N/D</v>
          </cell>
          <cell r="FS1214"/>
          <cell r="FT1214"/>
          <cell r="FU1214"/>
          <cell r="FV1214">
            <v>0</v>
          </cell>
          <cell r="FW1214" t="str">
            <v>#N/D</v>
          </cell>
          <cell r="FX1214"/>
          <cell r="FY1214"/>
          <cell r="FZ1214"/>
          <cell r="GA1214"/>
          <cell r="GB1214"/>
          <cell r="GC1214"/>
        </row>
        <row r="1215">
          <cell r="A1215"/>
          <cell r="B1215"/>
          <cell r="C1215">
            <v>2025</v>
          </cell>
          <cell r="D1215"/>
          <cell r="E1215"/>
          <cell r="F1215"/>
          <cell r="G1215"/>
          <cell r="H1215"/>
          <cell r="I1215"/>
          <cell r="J1215"/>
          <cell r="K1215"/>
          <cell r="L1215"/>
          <cell r="M1215"/>
          <cell r="N1215"/>
          <cell r="O1215"/>
          <cell r="P1215"/>
          <cell r="Q1215"/>
          <cell r="R1215"/>
          <cell r="S1215"/>
          <cell r="T1215"/>
          <cell r="U1215"/>
          <cell r="V1215"/>
          <cell r="W1215"/>
          <cell r="X1215"/>
          <cell r="Y1215"/>
          <cell r="Z1215"/>
          <cell r="AA1215"/>
          <cell r="AB1215"/>
          <cell r="AC1215"/>
          <cell r="AD1215"/>
          <cell r="AE1215"/>
          <cell r="AF1215"/>
          <cell r="AG1215"/>
          <cell r="AH1215"/>
          <cell r="AI1215"/>
          <cell r="AJ1215"/>
          <cell r="AK1215"/>
          <cell r="AL1215"/>
          <cell r="AM1215" t="str">
            <v>#¡VALOR!</v>
          </cell>
          <cell r="AN1215">
            <v>0</v>
          </cell>
          <cell r="AO1215"/>
          <cell r="AP1215"/>
          <cell r="AQ1215"/>
          <cell r="AR1215"/>
          <cell r="AS1215"/>
          <cell r="AT1215"/>
          <cell r="AU1215"/>
          <cell r="AV1215"/>
          <cell r="AW1215"/>
          <cell r="AX1215"/>
          <cell r="AY1215"/>
          <cell r="AZ1215"/>
          <cell r="BA1215"/>
          <cell r="BB1215"/>
          <cell r="BC1215"/>
          <cell r="BD1215"/>
          <cell r="BE1215"/>
          <cell r="BF1215"/>
          <cell r="BG1215"/>
          <cell r="BH1215"/>
          <cell r="BI1215"/>
          <cell r="BJ1215"/>
          <cell r="BK1215"/>
          <cell r="BL1215"/>
          <cell r="BM1215"/>
          <cell r="BN1215"/>
          <cell r="BO1215"/>
          <cell r="BP1215"/>
          <cell r="BQ1215"/>
          <cell r="BR1215"/>
          <cell r="BS1215"/>
          <cell r="BT1215"/>
          <cell r="BU1215"/>
          <cell r="BV1215"/>
          <cell r="BW1215"/>
          <cell r="BX1215"/>
          <cell r="BY1215"/>
          <cell r="BZ1215"/>
          <cell r="CA1215"/>
          <cell r="CB1215"/>
          <cell r="CC1215"/>
          <cell r="CD1215"/>
          <cell r="CE1215"/>
          <cell r="CF1215"/>
          <cell r="CG1215"/>
          <cell r="CH1215"/>
          <cell r="CI1215"/>
          <cell r="CJ1215"/>
          <cell r="CK1215"/>
          <cell r="CL1215"/>
          <cell r="CM1215"/>
          <cell r="CN1215"/>
          <cell r="CO1215"/>
          <cell r="CP1215"/>
          <cell r="CQ1215"/>
          <cell r="CR1215"/>
          <cell r="CS1215"/>
          <cell r="CT1215"/>
          <cell r="CU1215"/>
          <cell r="CV1215"/>
          <cell r="CW1215"/>
          <cell r="CX1215"/>
          <cell r="CY1215"/>
          <cell r="CZ1215"/>
          <cell r="DA1215"/>
          <cell r="DB1215"/>
          <cell r="DC1215"/>
          <cell r="DD1215"/>
          <cell r="DE1215"/>
          <cell r="DF1215"/>
          <cell r="DG1215"/>
          <cell r="DH1215"/>
          <cell r="DI1215"/>
          <cell r="DJ1215"/>
          <cell r="DK1215"/>
          <cell r="DL1215"/>
          <cell r="DM1215"/>
          <cell r="DN1215"/>
          <cell r="DO1215"/>
          <cell r="DP1215"/>
          <cell r="DQ1215"/>
          <cell r="DR1215"/>
          <cell r="DS1215"/>
          <cell r="DT1215"/>
          <cell r="DU1215"/>
          <cell r="DV1215"/>
          <cell r="DW1215"/>
          <cell r="DX1215"/>
          <cell r="DY1215"/>
          <cell r="DZ1215"/>
          <cell r="EA1215"/>
          <cell r="EB1215"/>
          <cell r="EC1215"/>
          <cell r="ED1215"/>
          <cell r="EE1215"/>
          <cell r="EF1215"/>
          <cell r="EG1215"/>
          <cell r="EH1215"/>
          <cell r="EI1215"/>
          <cell r="EJ1215"/>
          <cell r="EK1215"/>
          <cell r="EL1215"/>
          <cell r="EM1215"/>
          <cell r="EN1215"/>
          <cell r="EO1215"/>
          <cell r="EP1215"/>
          <cell r="EQ1215"/>
          <cell r="ER1215"/>
          <cell r="ES1215"/>
          <cell r="ET1215"/>
          <cell r="EU1215" t="str">
            <v>$ -</v>
          </cell>
          <cell r="EV1215"/>
          <cell r="EW1215"/>
          <cell r="EX1215"/>
          <cell r="EY1215"/>
          <cell r="EZ1215"/>
          <cell r="FA1215"/>
          <cell r="FB1215">
            <v>0</v>
          </cell>
          <cell r="FC1215" t="str">
            <v>#¡VALOR!</v>
          </cell>
          <cell r="FD1215">
            <v>0</v>
          </cell>
          <cell r="FE1215" t="str">
            <v>$ 0</v>
          </cell>
          <cell r="FF1215" t="str">
            <v>#¡VALOR!</v>
          </cell>
          <cell r="FG1215" t="str">
            <v>#¡VALOR!</v>
          </cell>
          <cell r="FH1215"/>
          <cell r="FI1215"/>
          <cell r="FJ1215" t="str">
            <v>#N/D</v>
          </cell>
          <cell r="FK1215" t="str">
            <v>#N/D</v>
          </cell>
          <cell r="FL1215" t="str">
            <v>$1.215</v>
          </cell>
          <cell r="FM1215" t="str">
            <v>#N/D</v>
          </cell>
          <cell r="FN1215" t="str">
            <v>#N/D</v>
          </cell>
          <cell r="FO1215" t="str">
            <v>#N/D</v>
          </cell>
          <cell r="FP1215" t="str">
            <v>#N/D</v>
          </cell>
          <cell r="FQ1215" t="str">
            <v>#¡REF!</v>
          </cell>
          <cell r="FR1215" t="str">
            <v>#N/D</v>
          </cell>
          <cell r="FS1215"/>
          <cell r="FT1215"/>
          <cell r="FU1215"/>
          <cell r="FV1215">
            <v>0</v>
          </cell>
          <cell r="FW1215" t="str">
            <v>#N/D</v>
          </cell>
          <cell r="FX1215"/>
          <cell r="FY1215"/>
          <cell r="FZ1215"/>
          <cell r="GA1215"/>
          <cell r="GB1215"/>
          <cell r="GC1215"/>
        </row>
        <row r="1216">
          <cell r="A1216"/>
          <cell r="B1216"/>
          <cell r="C1216">
            <v>2025</v>
          </cell>
          <cell r="D1216"/>
          <cell r="E1216"/>
          <cell r="F1216"/>
          <cell r="G1216"/>
          <cell r="H1216"/>
          <cell r="I1216"/>
          <cell r="J1216"/>
          <cell r="K1216"/>
          <cell r="L1216"/>
          <cell r="M1216"/>
          <cell r="N1216"/>
          <cell r="O1216"/>
          <cell r="P1216"/>
          <cell r="Q1216"/>
          <cell r="R1216"/>
          <cell r="S1216"/>
          <cell r="T1216"/>
          <cell r="U1216"/>
          <cell r="V1216"/>
          <cell r="W1216"/>
          <cell r="X1216"/>
          <cell r="Y1216"/>
          <cell r="Z1216"/>
          <cell r="AA1216"/>
          <cell r="AB1216"/>
          <cell r="AC1216"/>
          <cell r="AD1216"/>
          <cell r="AE1216"/>
          <cell r="AF1216"/>
          <cell r="AG1216"/>
          <cell r="AH1216"/>
          <cell r="AI1216"/>
          <cell r="AJ1216"/>
          <cell r="AK1216"/>
          <cell r="AL1216"/>
          <cell r="AM1216" t="str">
            <v>#¡VALOR!</v>
          </cell>
          <cell r="AN1216">
            <v>0</v>
          </cell>
          <cell r="AO1216"/>
          <cell r="AP1216"/>
          <cell r="AQ1216"/>
          <cell r="AR1216"/>
          <cell r="AS1216"/>
          <cell r="AT1216"/>
          <cell r="AU1216"/>
          <cell r="AV1216"/>
          <cell r="AW1216"/>
          <cell r="AX1216"/>
          <cell r="AY1216"/>
          <cell r="AZ1216"/>
          <cell r="BA1216"/>
          <cell r="BB1216"/>
          <cell r="BC1216"/>
          <cell r="BD1216"/>
          <cell r="BE1216"/>
          <cell r="BF1216"/>
          <cell r="BG1216"/>
          <cell r="BH1216"/>
          <cell r="BI1216"/>
          <cell r="BJ1216"/>
          <cell r="BK1216"/>
          <cell r="BL1216"/>
          <cell r="BM1216"/>
          <cell r="BN1216"/>
          <cell r="BO1216"/>
          <cell r="BP1216"/>
          <cell r="BQ1216"/>
          <cell r="BR1216"/>
          <cell r="BS1216"/>
          <cell r="BT1216"/>
          <cell r="BU1216"/>
          <cell r="BV1216"/>
          <cell r="BW1216"/>
          <cell r="BX1216"/>
          <cell r="BY1216"/>
          <cell r="BZ1216"/>
          <cell r="CA1216"/>
          <cell r="CB1216"/>
          <cell r="CC1216"/>
          <cell r="CD1216"/>
          <cell r="CE1216"/>
          <cell r="CF1216"/>
          <cell r="CG1216"/>
          <cell r="CH1216"/>
          <cell r="CI1216"/>
          <cell r="CJ1216"/>
          <cell r="CK1216"/>
          <cell r="CL1216"/>
          <cell r="CM1216"/>
          <cell r="CN1216"/>
          <cell r="CO1216"/>
          <cell r="CP1216"/>
          <cell r="CQ1216"/>
          <cell r="CR1216"/>
          <cell r="CS1216"/>
          <cell r="CT1216"/>
          <cell r="CU1216"/>
          <cell r="CV1216"/>
          <cell r="CW1216"/>
          <cell r="CX1216"/>
          <cell r="CY1216"/>
          <cell r="CZ1216"/>
          <cell r="DA1216"/>
          <cell r="DB1216"/>
          <cell r="DC1216"/>
          <cell r="DD1216"/>
          <cell r="DE1216"/>
          <cell r="DF1216"/>
          <cell r="DG1216"/>
          <cell r="DH1216"/>
          <cell r="DI1216"/>
          <cell r="DJ1216"/>
          <cell r="DK1216"/>
          <cell r="DL1216"/>
          <cell r="DM1216"/>
          <cell r="DN1216"/>
          <cell r="DO1216"/>
          <cell r="DP1216"/>
          <cell r="DQ1216"/>
          <cell r="DR1216"/>
          <cell r="DS1216"/>
          <cell r="DT1216"/>
          <cell r="DU1216"/>
          <cell r="DV1216"/>
          <cell r="DW1216"/>
          <cell r="DX1216"/>
          <cell r="DY1216"/>
          <cell r="DZ1216"/>
          <cell r="EA1216"/>
          <cell r="EB1216"/>
          <cell r="EC1216"/>
          <cell r="ED1216"/>
          <cell r="EE1216"/>
          <cell r="EF1216"/>
          <cell r="EG1216"/>
          <cell r="EH1216"/>
          <cell r="EI1216"/>
          <cell r="EJ1216"/>
          <cell r="EK1216"/>
          <cell r="EL1216"/>
          <cell r="EM1216"/>
          <cell r="EN1216"/>
          <cell r="EO1216"/>
          <cell r="EP1216"/>
          <cell r="EQ1216"/>
          <cell r="ER1216"/>
          <cell r="ES1216"/>
          <cell r="ET1216"/>
          <cell r="EU1216" t="str">
            <v>$ -</v>
          </cell>
          <cell r="EV1216"/>
          <cell r="EW1216"/>
          <cell r="EX1216"/>
          <cell r="EY1216"/>
          <cell r="EZ1216"/>
          <cell r="FA1216"/>
          <cell r="FB1216">
            <v>0</v>
          </cell>
          <cell r="FC1216" t="str">
            <v>#¡VALOR!</v>
          </cell>
          <cell r="FD1216">
            <v>0</v>
          </cell>
          <cell r="FE1216" t="str">
            <v>$ 0</v>
          </cell>
          <cell r="FF1216" t="str">
            <v>#¡VALOR!</v>
          </cell>
          <cell r="FG1216" t="str">
            <v>#¡VALOR!</v>
          </cell>
          <cell r="FH1216"/>
          <cell r="FI1216"/>
          <cell r="FJ1216" t="str">
            <v>#N/D</v>
          </cell>
          <cell r="FK1216" t="str">
            <v>#N/D</v>
          </cell>
          <cell r="FL1216" t="str">
            <v>$1.216</v>
          </cell>
          <cell r="FM1216" t="str">
            <v>#N/D</v>
          </cell>
          <cell r="FN1216" t="str">
            <v>#N/D</v>
          </cell>
          <cell r="FO1216" t="str">
            <v>#N/D</v>
          </cell>
          <cell r="FP1216" t="str">
            <v>#N/D</v>
          </cell>
          <cell r="FQ1216" t="str">
            <v>#¡REF!</v>
          </cell>
          <cell r="FR1216" t="str">
            <v>#N/D</v>
          </cell>
          <cell r="FS1216"/>
          <cell r="FT1216"/>
          <cell r="FU1216"/>
          <cell r="FV1216">
            <v>0</v>
          </cell>
          <cell r="FW1216" t="str">
            <v>#N/D</v>
          </cell>
          <cell r="FX1216"/>
          <cell r="FY1216"/>
          <cell r="FZ1216"/>
          <cell r="GA1216"/>
          <cell r="GB1216"/>
          <cell r="GC1216"/>
        </row>
        <row r="1217">
          <cell r="A1217"/>
          <cell r="B1217"/>
          <cell r="C1217">
            <v>2025</v>
          </cell>
          <cell r="D1217"/>
          <cell r="E1217"/>
          <cell r="F1217"/>
          <cell r="G1217"/>
          <cell r="H1217"/>
          <cell r="I1217"/>
          <cell r="J1217"/>
          <cell r="K1217"/>
          <cell r="L1217"/>
          <cell r="M1217"/>
          <cell r="N1217"/>
          <cell r="O1217"/>
          <cell r="P1217"/>
          <cell r="Q1217"/>
          <cell r="R1217"/>
          <cell r="S1217"/>
          <cell r="T1217"/>
          <cell r="U1217"/>
          <cell r="V1217"/>
          <cell r="W1217"/>
          <cell r="X1217"/>
          <cell r="Y1217"/>
          <cell r="Z1217"/>
          <cell r="AA1217"/>
          <cell r="AB1217"/>
          <cell r="AC1217"/>
          <cell r="AD1217"/>
          <cell r="AE1217"/>
          <cell r="AF1217"/>
          <cell r="AG1217"/>
          <cell r="AH1217"/>
          <cell r="AI1217"/>
          <cell r="AJ1217"/>
          <cell r="AK1217"/>
          <cell r="AL1217"/>
          <cell r="AM1217" t="str">
            <v>#¡VALOR!</v>
          </cell>
          <cell r="AN1217">
            <v>0</v>
          </cell>
          <cell r="AO1217"/>
          <cell r="AP1217"/>
          <cell r="AQ1217"/>
          <cell r="AR1217"/>
          <cell r="AS1217"/>
          <cell r="AT1217"/>
          <cell r="AU1217"/>
          <cell r="AV1217"/>
          <cell r="AW1217"/>
          <cell r="AX1217"/>
          <cell r="AY1217"/>
          <cell r="AZ1217"/>
          <cell r="BA1217"/>
          <cell r="BB1217"/>
          <cell r="BC1217"/>
          <cell r="BD1217"/>
          <cell r="BE1217"/>
          <cell r="BF1217"/>
          <cell r="BG1217"/>
          <cell r="BH1217"/>
          <cell r="BI1217"/>
          <cell r="BJ1217"/>
          <cell r="BK1217"/>
          <cell r="BL1217"/>
          <cell r="BM1217"/>
          <cell r="BN1217"/>
          <cell r="BO1217"/>
          <cell r="BP1217"/>
          <cell r="BQ1217"/>
          <cell r="BR1217"/>
          <cell r="BS1217"/>
          <cell r="BT1217"/>
          <cell r="BU1217"/>
          <cell r="BV1217"/>
          <cell r="BW1217"/>
          <cell r="BX1217"/>
          <cell r="BY1217"/>
          <cell r="BZ1217"/>
          <cell r="CA1217"/>
          <cell r="CB1217"/>
          <cell r="CC1217"/>
          <cell r="CD1217"/>
          <cell r="CE1217"/>
          <cell r="CF1217"/>
          <cell r="CG1217"/>
          <cell r="CH1217"/>
          <cell r="CI1217"/>
          <cell r="CJ1217"/>
          <cell r="CK1217"/>
          <cell r="CL1217"/>
          <cell r="CM1217"/>
          <cell r="CN1217"/>
          <cell r="CO1217"/>
          <cell r="CP1217"/>
          <cell r="CQ1217"/>
          <cell r="CR1217"/>
          <cell r="CS1217"/>
          <cell r="CT1217"/>
          <cell r="CU1217"/>
          <cell r="CV1217"/>
          <cell r="CW1217"/>
          <cell r="CX1217"/>
          <cell r="CY1217"/>
          <cell r="CZ1217"/>
          <cell r="DA1217"/>
          <cell r="DB1217"/>
          <cell r="DC1217"/>
          <cell r="DD1217"/>
          <cell r="DE1217"/>
          <cell r="DF1217"/>
          <cell r="DG1217"/>
          <cell r="DH1217"/>
          <cell r="DI1217"/>
          <cell r="DJ1217"/>
          <cell r="DK1217"/>
          <cell r="DL1217"/>
          <cell r="DM1217"/>
          <cell r="DN1217"/>
          <cell r="DO1217"/>
          <cell r="DP1217"/>
          <cell r="DQ1217"/>
          <cell r="DR1217"/>
          <cell r="DS1217"/>
          <cell r="DT1217"/>
          <cell r="DU1217"/>
          <cell r="DV1217"/>
          <cell r="DW1217"/>
          <cell r="DX1217"/>
          <cell r="DY1217"/>
          <cell r="DZ1217"/>
          <cell r="EA1217"/>
          <cell r="EB1217"/>
          <cell r="EC1217"/>
          <cell r="ED1217"/>
          <cell r="EE1217"/>
          <cell r="EF1217"/>
          <cell r="EG1217"/>
          <cell r="EH1217"/>
          <cell r="EI1217"/>
          <cell r="EJ1217"/>
          <cell r="EK1217"/>
          <cell r="EL1217"/>
          <cell r="EM1217"/>
          <cell r="EN1217"/>
          <cell r="EO1217"/>
          <cell r="EP1217"/>
          <cell r="EQ1217"/>
          <cell r="ER1217"/>
          <cell r="ES1217"/>
          <cell r="ET1217"/>
          <cell r="EU1217" t="str">
            <v>$ -</v>
          </cell>
          <cell r="EV1217"/>
          <cell r="EW1217"/>
          <cell r="EX1217"/>
          <cell r="EY1217"/>
          <cell r="EZ1217"/>
          <cell r="FA1217"/>
          <cell r="FB1217">
            <v>0</v>
          </cell>
          <cell r="FC1217" t="str">
            <v>#¡VALOR!</v>
          </cell>
          <cell r="FD1217">
            <v>0</v>
          </cell>
          <cell r="FE1217" t="str">
            <v>$ 0</v>
          </cell>
          <cell r="FF1217" t="str">
            <v>#¡VALOR!</v>
          </cell>
          <cell r="FG1217" t="str">
            <v>#¡VALOR!</v>
          </cell>
          <cell r="FH1217"/>
          <cell r="FI1217"/>
          <cell r="FJ1217" t="str">
            <v>#N/D</v>
          </cell>
          <cell r="FK1217" t="str">
            <v>#N/D</v>
          </cell>
          <cell r="FL1217" t="str">
            <v>$1.217</v>
          </cell>
          <cell r="FM1217" t="str">
            <v>#N/D</v>
          </cell>
          <cell r="FN1217" t="str">
            <v>#N/D</v>
          </cell>
          <cell r="FO1217" t="str">
            <v>#N/D</v>
          </cell>
          <cell r="FP1217" t="str">
            <v>#N/D</v>
          </cell>
          <cell r="FQ1217" t="str">
            <v>#¡REF!</v>
          </cell>
          <cell r="FR1217" t="str">
            <v>#N/D</v>
          </cell>
          <cell r="FS1217"/>
          <cell r="FT1217"/>
          <cell r="FU1217"/>
          <cell r="FV1217">
            <v>0</v>
          </cell>
          <cell r="FW1217" t="str">
            <v>#N/D</v>
          </cell>
          <cell r="FX1217"/>
          <cell r="FY1217"/>
          <cell r="FZ1217"/>
          <cell r="GA1217"/>
          <cell r="GB1217"/>
          <cell r="GC1217"/>
        </row>
        <row r="1218">
          <cell r="A1218"/>
          <cell r="B1218"/>
          <cell r="C1218">
            <v>2025</v>
          </cell>
          <cell r="D1218"/>
          <cell r="E1218"/>
          <cell r="F1218"/>
          <cell r="G1218"/>
          <cell r="H1218"/>
          <cell r="I1218"/>
          <cell r="J1218"/>
          <cell r="K1218"/>
          <cell r="L1218"/>
          <cell r="M1218"/>
          <cell r="N1218"/>
          <cell r="O1218"/>
          <cell r="P1218"/>
          <cell r="Q1218"/>
          <cell r="R1218"/>
          <cell r="S1218"/>
          <cell r="T1218"/>
          <cell r="U1218"/>
          <cell r="V1218"/>
          <cell r="W1218"/>
          <cell r="X1218"/>
          <cell r="Y1218"/>
          <cell r="Z1218"/>
          <cell r="AA1218"/>
          <cell r="AB1218"/>
          <cell r="AC1218"/>
          <cell r="AD1218"/>
          <cell r="AE1218"/>
          <cell r="AF1218"/>
          <cell r="AG1218"/>
          <cell r="AH1218"/>
          <cell r="AI1218"/>
          <cell r="AJ1218"/>
          <cell r="AK1218"/>
          <cell r="AL1218"/>
          <cell r="AM1218" t="str">
            <v>#¡VALOR!</v>
          </cell>
          <cell r="AN1218">
            <v>0</v>
          </cell>
          <cell r="AO1218"/>
          <cell r="AP1218"/>
          <cell r="AQ1218"/>
          <cell r="AR1218"/>
          <cell r="AS1218"/>
          <cell r="AT1218"/>
          <cell r="AU1218"/>
          <cell r="AV1218"/>
          <cell r="AW1218"/>
          <cell r="AX1218"/>
          <cell r="AY1218"/>
          <cell r="AZ1218"/>
          <cell r="BA1218"/>
          <cell r="BB1218"/>
          <cell r="BC1218"/>
          <cell r="BD1218"/>
          <cell r="BE1218"/>
          <cell r="BF1218"/>
          <cell r="BG1218"/>
          <cell r="BH1218"/>
          <cell r="BI1218"/>
          <cell r="BJ1218"/>
          <cell r="BK1218"/>
          <cell r="BL1218"/>
          <cell r="BM1218"/>
          <cell r="BN1218"/>
          <cell r="BO1218"/>
          <cell r="BP1218"/>
          <cell r="BQ1218"/>
          <cell r="BR1218"/>
          <cell r="BS1218"/>
          <cell r="BT1218"/>
          <cell r="BU1218"/>
          <cell r="BV1218"/>
          <cell r="BW1218"/>
          <cell r="BX1218"/>
          <cell r="BY1218"/>
          <cell r="BZ1218"/>
          <cell r="CA1218"/>
          <cell r="CB1218"/>
          <cell r="CC1218"/>
          <cell r="CD1218"/>
          <cell r="CE1218"/>
          <cell r="CF1218"/>
          <cell r="CG1218"/>
          <cell r="CH1218"/>
          <cell r="CI1218"/>
          <cell r="CJ1218"/>
          <cell r="CK1218"/>
          <cell r="CL1218"/>
          <cell r="CM1218"/>
          <cell r="CN1218"/>
          <cell r="CO1218"/>
          <cell r="CP1218"/>
          <cell r="CQ1218"/>
          <cell r="CR1218"/>
          <cell r="CS1218"/>
          <cell r="CT1218"/>
          <cell r="CU1218"/>
          <cell r="CV1218"/>
          <cell r="CW1218"/>
          <cell r="CX1218"/>
          <cell r="CY1218"/>
          <cell r="CZ1218"/>
          <cell r="DA1218"/>
          <cell r="DB1218"/>
          <cell r="DC1218"/>
          <cell r="DD1218"/>
          <cell r="DE1218"/>
          <cell r="DF1218"/>
          <cell r="DG1218"/>
          <cell r="DH1218"/>
          <cell r="DI1218"/>
          <cell r="DJ1218"/>
          <cell r="DK1218"/>
          <cell r="DL1218"/>
          <cell r="DM1218"/>
          <cell r="DN1218"/>
          <cell r="DO1218"/>
          <cell r="DP1218"/>
          <cell r="DQ1218"/>
          <cell r="DR1218"/>
          <cell r="DS1218"/>
          <cell r="DT1218"/>
          <cell r="DU1218"/>
          <cell r="DV1218"/>
          <cell r="DW1218"/>
          <cell r="DX1218"/>
          <cell r="DY1218"/>
          <cell r="DZ1218"/>
          <cell r="EA1218"/>
          <cell r="EB1218"/>
          <cell r="EC1218"/>
          <cell r="ED1218"/>
          <cell r="EE1218"/>
          <cell r="EF1218"/>
          <cell r="EG1218"/>
          <cell r="EH1218"/>
          <cell r="EI1218"/>
          <cell r="EJ1218"/>
          <cell r="EK1218"/>
          <cell r="EL1218"/>
          <cell r="EM1218"/>
          <cell r="EN1218"/>
          <cell r="EO1218"/>
          <cell r="EP1218"/>
          <cell r="EQ1218"/>
          <cell r="ER1218"/>
          <cell r="ES1218"/>
          <cell r="ET1218"/>
          <cell r="EU1218" t="str">
            <v>$ -</v>
          </cell>
          <cell r="EV1218"/>
          <cell r="EW1218"/>
          <cell r="EX1218"/>
          <cell r="EY1218"/>
          <cell r="EZ1218"/>
          <cell r="FA1218"/>
          <cell r="FB1218">
            <v>0</v>
          </cell>
          <cell r="FC1218" t="str">
            <v>#¡VALOR!</v>
          </cell>
          <cell r="FD1218">
            <v>0</v>
          </cell>
          <cell r="FE1218" t="str">
            <v>$ 0</v>
          </cell>
          <cell r="FF1218" t="str">
            <v>#¡VALOR!</v>
          </cell>
          <cell r="FG1218" t="str">
            <v>#¡VALOR!</v>
          </cell>
          <cell r="FH1218"/>
          <cell r="FI1218"/>
          <cell r="FJ1218" t="str">
            <v>#N/D</v>
          </cell>
          <cell r="FK1218" t="str">
            <v>#N/D</v>
          </cell>
          <cell r="FL1218" t="str">
            <v>$1.218</v>
          </cell>
          <cell r="FM1218" t="str">
            <v>#N/D</v>
          </cell>
          <cell r="FN1218" t="str">
            <v>#N/D</v>
          </cell>
          <cell r="FO1218" t="str">
            <v>#N/D</v>
          </cell>
          <cell r="FP1218" t="str">
            <v>#N/D</v>
          </cell>
          <cell r="FQ1218" t="str">
            <v>#¡REF!</v>
          </cell>
          <cell r="FR1218" t="str">
            <v>#N/D</v>
          </cell>
          <cell r="FS1218"/>
          <cell r="FT1218"/>
          <cell r="FU1218"/>
          <cell r="FV1218">
            <v>0</v>
          </cell>
          <cell r="FW1218" t="str">
            <v>#N/D</v>
          </cell>
          <cell r="FX1218"/>
          <cell r="FY1218"/>
          <cell r="FZ1218"/>
          <cell r="GA1218"/>
          <cell r="GB1218"/>
          <cell r="GC1218"/>
        </row>
        <row r="1219">
          <cell r="A1219"/>
          <cell r="B1219"/>
          <cell r="C1219">
            <v>2025</v>
          </cell>
          <cell r="D1219"/>
          <cell r="E1219"/>
          <cell r="F1219"/>
          <cell r="G1219"/>
          <cell r="H1219"/>
          <cell r="I1219"/>
          <cell r="J1219"/>
          <cell r="K1219"/>
          <cell r="L1219"/>
          <cell r="M1219"/>
          <cell r="N1219"/>
          <cell r="O1219"/>
          <cell r="P1219"/>
          <cell r="Q1219"/>
          <cell r="R1219"/>
          <cell r="S1219"/>
          <cell r="T1219"/>
          <cell r="U1219"/>
          <cell r="V1219"/>
          <cell r="W1219"/>
          <cell r="X1219"/>
          <cell r="Y1219"/>
          <cell r="Z1219"/>
          <cell r="AA1219"/>
          <cell r="AB1219"/>
          <cell r="AC1219"/>
          <cell r="AD1219"/>
          <cell r="AE1219"/>
          <cell r="AF1219"/>
          <cell r="AG1219"/>
          <cell r="AH1219"/>
          <cell r="AI1219"/>
          <cell r="AJ1219"/>
          <cell r="AK1219"/>
          <cell r="AL1219"/>
          <cell r="AM1219" t="str">
            <v>#¡VALOR!</v>
          </cell>
          <cell r="AN1219">
            <v>0</v>
          </cell>
          <cell r="AO1219"/>
          <cell r="AP1219"/>
          <cell r="AQ1219"/>
          <cell r="AR1219"/>
          <cell r="AS1219"/>
          <cell r="AT1219"/>
          <cell r="AU1219"/>
          <cell r="AV1219"/>
          <cell r="AW1219"/>
          <cell r="AX1219"/>
          <cell r="AY1219"/>
          <cell r="AZ1219"/>
          <cell r="BA1219"/>
          <cell r="BB1219"/>
          <cell r="BC1219"/>
          <cell r="BD1219"/>
          <cell r="BE1219"/>
          <cell r="BF1219"/>
          <cell r="BG1219"/>
          <cell r="BH1219"/>
          <cell r="BI1219"/>
          <cell r="BJ1219"/>
          <cell r="BK1219"/>
          <cell r="BL1219"/>
          <cell r="BM1219"/>
          <cell r="BN1219"/>
          <cell r="BO1219"/>
          <cell r="BP1219"/>
          <cell r="BQ1219"/>
          <cell r="BR1219"/>
          <cell r="BS1219"/>
          <cell r="BT1219"/>
          <cell r="BU1219"/>
          <cell r="BV1219"/>
          <cell r="BW1219"/>
          <cell r="BX1219"/>
          <cell r="BY1219"/>
          <cell r="BZ1219"/>
          <cell r="CA1219"/>
          <cell r="CB1219"/>
          <cell r="CC1219"/>
          <cell r="CD1219"/>
          <cell r="CE1219"/>
          <cell r="CF1219"/>
          <cell r="CG1219"/>
          <cell r="CH1219"/>
          <cell r="CI1219"/>
          <cell r="CJ1219"/>
          <cell r="CK1219"/>
          <cell r="CL1219"/>
          <cell r="CM1219"/>
          <cell r="CN1219"/>
          <cell r="CO1219"/>
          <cell r="CP1219"/>
          <cell r="CQ1219"/>
          <cell r="CR1219"/>
          <cell r="CS1219"/>
          <cell r="CT1219"/>
          <cell r="CU1219"/>
          <cell r="CV1219"/>
          <cell r="CW1219"/>
          <cell r="CX1219"/>
          <cell r="CY1219"/>
          <cell r="CZ1219"/>
          <cell r="DA1219"/>
          <cell r="DB1219"/>
          <cell r="DC1219"/>
          <cell r="DD1219"/>
          <cell r="DE1219"/>
          <cell r="DF1219"/>
          <cell r="DG1219"/>
          <cell r="DH1219"/>
          <cell r="DI1219"/>
          <cell r="DJ1219"/>
          <cell r="DK1219"/>
          <cell r="DL1219"/>
          <cell r="DM1219"/>
          <cell r="DN1219"/>
          <cell r="DO1219"/>
          <cell r="DP1219"/>
          <cell r="DQ1219"/>
          <cell r="DR1219"/>
          <cell r="DS1219"/>
          <cell r="DT1219"/>
          <cell r="DU1219"/>
          <cell r="DV1219"/>
          <cell r="DW1219"/>
          <cell r="DX1219"/>
          <cell r="DY1219"/>
          <cell r="DZ1219"/>
          <cell r="EA1219"/>
          <cell r="EB1219"/>
          <cell r="EC1219"/>
          <cell r="ED1219"/>
          <cell r="EE1219"/>
          <cell r="EF1219"/>
          <cell r="EG1219"/>
          <cell r="EH1219"/>
          <cell r="EI1219"/>
          <cell r="EJ1219"/>
          <cell r="EK1219"/>
          <cell r="EL1219"/>
          <cell r="EM1219"/>
          <cell r="EN1219"/>
          <cell r="EO1219"/>
          <cell r="EP1219"/>
          <cell r="EQ1219"/>
          <cell r="ER1219"/>
          <cell r="ES1219"/>
          <cell r="ET1219"/>
          <cell r="EU1219" t="str">
            <v>$ -</v>
          </cell>
          <cell r="EV1219"/>
          <cell r="EW1219"/>
          <cell r="EX1219"/>
          <cell r="EY1219"/>
          <cell r="EZ1219"/>
          <cell r="FA1219"/>
          <cell r="FB1219">
            <v>0</v>
          </cell>
          <cell r="FC1219" t="str">
            <v>#¡VALOR!</v>
          </cell>
          <cell r="FD1219">
            <v>0</v>
          </cell>
          <cell r="FE1219" t="str">
            <v>$ 0</v>
          </cell>
          <cell r="FF1219" t="str">
            <v>#¡VALOR!</v>
          </cell>
          <cell r="FG1219" t="str">
            <v>#¡VALOR!</v>
          </cell>
          <cell r="FH1219"/>
          <cell r="FI1219"/>
          <cell r="FJ1219" t="str">
            <v>#N/D</v>
          </cell>
          <cell r="FK1219" t="str">
            <v>#N/D</v>
          </cell>
          <cell r="FL1219" t="str">
            <v>$1.219</v>
          </cell>
          <cell r="FM1219" t="str">
            <v>#N/D</v>
          </cell>
          <cell r="FN1219" t="str">
            <v>#N/D</v>
          </cell>
          <cell r="FO1219" t="str">
            <v>#N/D</v>
          </cell>
          <cell r="FP1219" t="str">
            <v>#N/D</v>
          </cell>
          <cell r="FQ1219" t="str">
            <v>#¡REF!</v>
          </cell>
          <cell r="FR1219" t="str">
            <v>#N/D</v>
          </cell>
          <cell r="FS1219"/>
          <cell r="FT1219"/>
          <cell r="FU1219"/>
          <cell r="FV1219">
            <v>0</v>
          </cell>
          <cell r="FW1219" t="str">
            <v>#N/D</v>
          </cell>
          <cell r="FX1219"/>
          <cell r="FY1219"/>
          <cell r="FZ1219"/>
          <cell r="GA1219"/>
          <cell r="GB1219"/>
          <cell r="GC1219"/>
        </row>
        <row r="1220">
          <cell r="A1220"/>
          <cell r="B1220"/>
          <cell r="C1220">
            <v>2025</v>
          </cell>
          <cell r="D1220"/>
          <cell r="E1220"/>
          <cell r="F1220"/>
          <cell r="G1220"/>
          <cell r="H1220"/>
          <cell r="I1220"/>
          <cell r="J1220"/>
          <cell r="K1220"/>
          <cell r="L1220"/>
          <cell r="M1220"/>
          <cell r="N1220"/>
          <cell r="O1220"/>
          <cell r="P1220"/>
          <cell r="Q1220"/>
          <cell r="R1220"/>
          <cell r="S1220"/>
          <cell r="T1220"/>
          <cell r="U1220"/>
          <cell r="V1220"/>
          <cell r="W1220"/>
          <cell r="X1220"/>
          <cell r="Y1220"/>
          <cell r="Z1220"/>
          <cell r="AA1220"/>
          <cell r="AB1220"/>
          <cell r="AC1220"/>
          <cell r="AD1220"/>
          <cell r="AE1220"/>
          <cell r="AF1220"/>
          <cell r="AG1220"/>
          <cell r="AH1220"/>
          <cell r="AI1220"/>
          <cell r="AJ1220"/>
          <cell r="AK1220"/>
          <cell r="AL1220"/>
          <cell r="AM1220" t="str">
            <v>#¡VALOR!</v>
          </cell>
          <cell r="AN1220">
            <v>0</v>
          </cell>
          <cell r="AO1220"/>
          <cell r="AP1220"/>
          <cell r="AQ1220"/>
          <cell r="AR1220"/>
          <cell r="AS1220"/>
          <cell r="AT1220"/>
          <cell r="AU1220"/>
          <cell r="AV1220"/>
          <cell r="AW1220"/>
          <cell r="AX1220"/>
          <cell r="AY1220"/>
          <cell r="AZ1220"/>
          <cell r="BA1220"/>
          <cell r="BB1220"/>
          <cell r="BC1220"/>
          <cell r="BD1220"/>
          <cell r="BE1220"/>
          <cell r="BF1220"/>
          <cell r="BG1220"/>
          <cell r="BH1220"/>
          <cell r="BI1220"/>
          <cell r="BJ1220"/>
          <cell r="BK1220"/>
          <cell r="BL1220"/>
          <cell r="BM1220"/>
          <cell r="BN1220"/>
          <cell r="BO1220"/>
          <cell r="BP1220"/>
          <cell r="BQ1220"/>
          <cell r="BR1220"/>
          <cell r="BS1220"/>
          <cell r="BT1220"/>
          <cell r="BU1220"/>
          <cell r="BV1220"/>
          <cell r="BW1220"/>
          <cell r="BX1220"/>
          <cell r="BY1220"/>
          <cell r="BZ1220"/>
          <cell r="CA1220"/>
          <cell r="CB1220"/>
          <cell r="CC1220"/>
          <cell r="CD1220"/>
          <cell r="CE1220"/>
          <cell r="CF1220"/>
          <cell r="CG1220"/>
          <cell r="CH1220"/>
          <cell r="CI1220"/>
          <cell r="CJ1220"/>
          <cell r="CK1220"/>
          <cell r="CL1220"/>
          <cell r="CM1220"/>
          <cell r="CN1220"/>
          <cell r="CO1220"/>
          <cell r="CP1220"/>
          <cell r="CQ1220"/>
          <cell r="CR1220"/>
          <cell r="CS1220"/>
          <cell r="CT1220"/>
          <cell r="CU1220"/>
          <cell r="CV1220"/>
          <cell r="CW1220"/>
          <cell r="CX1220"/>
          <cell r="CY1220"/>
          <cell r="CZ1220"/>
          <cell r="DA1220"/>
          <cell r="DB1220"/>
          <cell r="DC1220"/>
          <cell r="DD1220"/>
          <cell r="DE1220"/>
          <cell r="DF1220"/>
          <cell r="DG1220"/>
          <cell r="DH1220"/>
          <cell r="DI1220"/>
          <cell r="DJ1220"/>
          <cell r="DK1220"/>
          <cell r="DL1220"/>
          <cell r="DM1220"/>
          <cell r="DN1220"/>
          <cell r="DO1220"/>
          <cell r="DP1220"/>
          <cell r="DQ1220"/>
          <cell r="DR1220"/>
          <cell r="DS1220"/>
          <cell r="DT1220"/>
          <cell r="DU1220"/>
          <cell r="DV1220"/>
          <cell r="DW1220"/>
          <cell r="DX1220"/>
          <cell r="DY1220"/>
          <cell r="DZ1220"/>
          <cell r="EA1220"/>
          <cell r="EB1220"/>
          <cell r="EC1220"/>
          <cell r="ED1220"/>
          <cell r="EE1220"/>
          <cell r="EF1220"/>
          <cell r="EG1220"/>
          <cell r="EH1220"/>
          <cell r="EI1220"/>
          <cell r="EJ1220"/>
          <cell r="EK1220"/>
          <cell r="EL1220"/>
          <cell r="EM1220"/>
          <cell r="EN1220"/>
          <cell r="EO1220"/>
          <cell r="EP1220"/>
          <cell r="EQ1220"/>
          <cell r="ER1220"/>
          <cell r="ES1220"/>
          <cell r="ET1220"/>
          <cell r="EU1220" t="str">
            <v>$ -</v>
          </cell>
          <cell r="EV1220"/>
          <cell r="EW1220"/>
          <cell r="EX1220"/>
          <cell r="EY1220"/>
          <cell r="EZ1220"/>
          <cell r="FA1220"/>
          <cell r="FB1220">
            <v>0</v>
          </cell>
          <cell r="FC1220" t="str">
            <v>#¡VALOR!</v>
          </cell>
          <cell r="FD1220">
            <v>0</v>
          </cell>
          <cell r="FE1220" t="str">
            <v>$ 0</v>
          </cell>
          <cell r="FF1220" t="str">
            <v>#¡VALOR!</v>
          </cell>
          <cell r="FG1220" t="str">
            <v>#¡VALOR!</v>
          </cell>
          <cell r="FH1220"/>
          <cell r="FI1220"/>
          <cell r="FJ1220" t="str">
            <v>#N/D</v>
          </cell>
          <cell r="FK1220" t="str">
            <v>#N/D</v>
          </cell>
          <cell r="FL1220" t="str">
            <v>$1.220</v>
          </cell>
          <cell r="FM1220" t="str">
            <v>#N/D</v>
          </cell>
          <cell r="FN1220" t="str">
            <v>#N/D</v>
          </cell>
          <cell r="FO1220" t="str">
            <v>#N/D</v>
          </cell>
          <cell r="FP1220" t="str">
            <v>#N/D</v>
          </cell>
          <cell r="FQ1220" t="str">
            <v>#¡REF!</v>
          </cell>
          <cell r="FR1220" t="str">
            <v>#N/D</v>
          </cell>
          <cell r="FS1220"/>
          <cell r="FT1220"/>
          <cell r="FU1220"/>
          <cell r="FV1220">
            <v>0</v>
          </cell>
          <cell r="FW1220" t="str">
            <v>#N/D</v>
          </cell>
          <cell r="FX1220"/>
          <cell r="FY1220"/>
          <cell r="FZ1220"/>
          <cell r="GA1220"/>
          <cell r="GB1220"/>
          <cell r="GC1220"/>
        </row>
        <row r="1221">
          <cell r="A1221"/>
          <cell r="B1221"/>
          <cell r="C1221">
            <v>2025</v>
          </cell>
          <cell r="D1221"/>
          <cell r="E1221"/>
          <cell r="F1221"/>
          <cell r="G1221"/>
          <cell r="H1221"/>
          <cell r="I1221"/>
          <cell r="J1221"/>
          <cell r="K1221"/>
          <cell r="L1221"/>
          <cell r="M1221"/>
          <cell r="N1221"/>
          <cell r="O1221"/>
          <cell r="P1221"/>
          <cell r="Q1221"/>
          <cell r="R1221"/>
          <cell r="S1221"/>
          <cell r="T1221"/>
          <cell r="U1221"/>
          <cell r="V1221"/>
          <cell r="W1221"/>
          <cell r="X1221"/>
          <cell r="Y1221"/>
          <cell r="Z1221"/>
          <cell r="AA1221"/>
          <cell r="AB1221"/>
          <cell r="AC1221"/>
          <cell r="AD1221"/>
          <cell r="AE1221"/>
          <cell r="AF1221"/>
          <cell r="AG1221"/>
          <cell r="AH1221"/>
          <cell r="AI1221"/>
          <cell r="AJ1221"/>
          <cell r="AK1221"/>
          <cell r="AL1221"/>
          <cell r="AM1221" t="str">
            <v>#¡VALOR!</v>
          </cell>
          <cell r="AN1221">
            <v>0</v>
          </cell>
          <cell r="AO1221"/>
          <cell r="AP1221"/>
          <cell r="AQ1221"/>
          <cell r="AR1221"/>
          <cell r="AS1221"/>
          <cell r="AT1221"/>
          <cell r="AU1221"/>
          <cell r="AV1221"/>
          <cell r="AW1221"/>
          <cell r="AX1221"/>
          <cell r="AY1221"/>
          <cell r="AZ1221"/>
          <cell r="BA1221"/>
          <cell r="BB1221"/>
          <cell r="BC1221"/>
          <cell r="BD1221"/>
          <cell r="BE1221"/>
          <cell r="BF1221"/>
          <cell r="BG1221"/>
          <cell r="BH1221"/>
          <cell r="BI1221"/>
          <cell r="BJ1221"/>
          <cell r="BK1221"/>
          <cell r="BL1221"/>
          <cell r="BM1221"/>
          <cell r="BN1221"/>
          <cell r="BO1221"/>
          <cell r="BP1221"/>
          <cell r="BQ1221"/>
          <cell r="BR1221"/>
          <cell r="BS1221"/>
          <cell r="BT1221"/>
          <cell r="BU1221"/>
          <cell r="BV1221"/>
          <cell r="BW1221"/>
          <cell r="BX1221"/>
          <cell r="BY1221"/>
          <cell r="BZ1221"/>
          <cell r="CA1221"/>
          <cell r="CB1221"/>
          <cell r="CC1221"/>
          <cell r="CD1221"/>
          <cell r="CE1221"/>
          <cell r="CF1221"/>
          <cell r="CG1221"/>
          <cell r="CH1221"/>
          <cell r="CI1221"/>
          <cell r="CJ1221"/>
          <cell r="CK1221"/>
          <cell r="CL1221"/>
          <cell r="CM1221"/>
          <cell r="CN1221"/>
          <cell r="CO1221"/>
          <cell r="CP1221"/>
          <cell r="CQ1221"/>
          <cell r="CR1221"/>
          <cell r="CS1221"/>
          <cell r="CT1221"/>
          <cell r="CU1221"/>
          <cell r="CV1221"/>
          <cell r="CW1221"/>
          <cell r="CX1221"/>
          <cell r="CY1221"/>
          <cell r="CZ1221"/>
          <cell r="DA1221"/>
          <cell r="DB1221"/>
          <cell r="DC1221"/>
          <cell r="DD1221"/>
          <cell r="DE1221"/>
          <cell r="DF1221"/>
          <cell r="DG1221"/>
          <cell r="DH1221"/>
          <cell r="DI1221"/>
          <cell r="DJ1221"/>
          <cell r="DK1221"/>
          <cell r="DL1221"/>
          <cell r="DM1221"/>
          <cell r="DN1221"/>
          <cell r="DO1221"/>
          <cell r="DP1221"/>
          <cell r="DQ1221"/>
          <cell r="DR1221"/>
          <cell r="DS1221"/>
          <cell r="DT1221"/>
          <cell r="DU1221"/>
          <cell r="DV1221"/>
          <cell r="DW1221"/>
          <cell r="DX1221"/>
          <cell r="DY1221"/>
          <cell r="DZ1221"/>
          <cell r="EA1221"/>
          <cell r="EB1221"/>
          <cell r="EC1221"/>
          <cell r="ED1221"/>
          <cell r="EE1221"/>
          <cell r="EF1221"/>
          <cell r="EG1221"/>
          <cell r="EH1221"/>
          <cell r="EI1221"/>
          <cell r="EJ1221"/>
          <cell r="EK1221"/>
          <cell r="EL1221"/>
          <cell r="EM1221"/>
          <cell r="EN1221"/>
          <cell r="EO1221"/>
          <cell r="EP1221"/>
          <cell r="EQ1221"/>
          <cell r="ER1221"/>
          <cell r="ES1221"/>
          <cell r="ET1221"/>
          <cell r="EU1221" t="str">
            <v>$ -</v>
          </cell>
          <cell r="EV1221"/>
          <cell r="EW1221"/>
          <cell r="EX1221"/>
          <cell r="EY1221"/>
          <cell r="EZ1221"/>
          <cell r="FA1221"/>
          <cell r="FB1221">
            <v>0</v>
          </cell>
          <cell r="FC1221" t="str">
            <v>#¡VALOR!</v>
          </cell>
          <cell r="FD1221">
            <v>0</v>
          </cell>
          <cell r="FE1221" t="str">
            <v>$ 0</v>
          </cell>
          <cell r="FF1221" t="str">
            <v>#¡VALOR!</v>
          </cell>
          <cell r="FG1221" t="str">
            <v>#¡VALOR!</v>
          </cell>
          <cell r="FH1221"/>
          <cell r="FI1221"/>
          <cell r="FJ1221" t="str">
            <v>#N/D</v>
          </cell>
          <cell r="FK1221" t="str">
            <v>#N/D</v>
          </cell>
          <cell r="FL1221" t="str">
            <v>$1.221</v>
          </cell>
          <cell r="FM1221" t="str">
            <v>#N/D</v>
          </cell>
          <cell r="FN1221" t="str">
            <v>#N/D</v>
          </cell>
          <cell r="FO1221" t="str">
            <v>#N/D</v>
          </cell>
          <cell r="FP1221" t="str">
            <v>#N/D</v>
          </cell>
          <cell r="FQ1221" t="str">
            <v>#¡REF!</v>
          </cell>
          <cell r="FR1221" t="str">
            <v>#N/D</v>
          </cell>
          <cell r="FS1221"/>
          <cell r="FT1221"/>
          <cell r="FU1221"/>
          <cell r="FV1221">
            <v>0</v>
          </cell>
          <cell r="FW1221" t="str">
            <v>#N/D</v>
          </cell>
          <cell r="FX1221"/>
          <cell r="FY1221"/>
          <cell r="FZ1221"/>
          <cell r="GA1221"/>
          <cell r="GB1221"/>
          <cell r="GC1221"/>
        </row>
        <row r="1222">
          <cell r="A1222"/>
          <cell r="B1222"/>
          <cell r="C1222">
            <v>2025</v>
          </cell>
          <cell r="D1222"/>
          <cell r="E1222"/>
          <cell r="F1222"/>
          <cell r="G1222"/>
          <cell r="H1222"/>
          <cell r="I1222"/>
          <cell r="J1222"/>
          <cell r="K1222"/>
          <cell r="L1222"/>
          <cell r="M1222"/>
          <cell r="N1222"/>
          <cell r="O1222"/>
          <cell r="P1222"/>
          <cell r="Q1222"/>
          <cell r="R1222"/>
          <cell r="S1222"/>
          <cell r="T1222"/>
          <cell r="U1222"/>
          <cell r="V1222"/>
          <cell r="W1222"/>
          <cell r="X1222"/>
          <cell r="Y1222"/>
          <cell r="Z1222"/>
          <cell r="AA1222"/>
          <cell r="AB1222"/>
          <cell r="AC1222"/>
          <cell r="AD1222"/>
          <cell r="AE1222"/>
          <cell r="AF1222"/>
          <cell r="AG1222"/>
          <cell r="AH1222"/>
          <cell r="AI1222"/>
          <cell r="AJ1222"/>
          <cell r="AK1222"/>
          <cell r="AL1222"/>
          <cell r="AM1222" t="str">
            <v>#¡VALOR!</v>
          </cell>
          <cell r="AN1222">
            <v>0</v>
          </cell>
          <cell r="AO1222"/>
          <cell r="AP1222"/>
          <cell r="AQ1222"/>
          <cell r="AR1222"/>
          <cell r="AS1222"/>
          <cell r="AT1222"/>
          <cell r="AU1222"/>
          <cell r="AV1222"/>
          <cell r="AW1222"/>
          <cell r="AX1222"/>
          <cell r="AY1222"/>
          <cell r="AZ1222"/>
          <cell r="BA1222"/>
          <cell r="BB1222"/>
          <cell r="BC1222"/>
          <cell r="BD1222"/>
          <cell r="BE1222"/>
          <cell r="BF1222"/>
          <cell r="BG1222"/>
          <cell r="BH1222"/>
          <cell r="BI1222"/>
          <cell r="BJ1222"/>
          <cell r="BK1222"/>
          <cell r="BL1222"/>
          <cell r="BM1222"/>
          <cell r="BN1222"/>
          <cell r="BO1222"/>
          <cell r="BP1222"/>
          <cell r="BQ1222"/>
          <cell r="BR1222"/>
          <cell r="BS1222"/>
          <cell r="BT1222"/>
          <cell r="BU1222"/>
          <cell r="BV1222"/>
          <cell r="BW1222"/>
          <cell r="BX1222"/>
          <cell r="BY1222"/>
          <cell r="BZ1222"/>
          <cell r="CA1222"/>
          <cell r="CB1222"/>
          <cell r="CC1222"/>
          <cell r="CD1222"/>
          <cell r="CE1222"/>
          <cell r="CF1222"/>
          <cell r="CG1222"/>
          <cell r="CH1222"/>
          <cell r="CI1222"/>
          <cell r="CJ1222"/>
          <cell r="CK1222"/>
          <cell r="CL1222"/>
          <cell r="CM1222"/>
          <cell r="CN1222"/>
          <cell r="CO1222"/>
          <cell r="CP1222"/>
          <cell r="CQ1222"/>
          <cell r="CR1222"/>
          <cell r="CS1222"/>
          <cell r="CT1222"/>
          <cell r="CU1222"/>
          <cell r="CV1222"/>
          <cell r="CW1222"/>
          <cell r="CX1222"/>
          <cell r="CY1222"/>
          <cell r="CZ1222"/>
          <cell r="DA1222"/>
          <cell r="DB1222"/>
          <cell r="DC1222"/>
          <cell r="DD1222"/>
          <cell r="DE1222"/>
          <cell r="DF1222"/>
          <cell r="DG1222"/>
          <cell r="DH1222"/>
          <cell r="DI1222"/>
          <cell r="DJ1222"/>
          <cell r="DK1222"/>
          <cell r="DL1222"/>
          <cell r="DM1222"/>
          <cell r="DN1222"/>
          <cell r="DO1222"/>
          <cell r="DP1222"/>
          <cell r="DQ1222"/>
          <cell r="DR1222"/>
          <cell r="DS1222"/>
          <cell r="DT1222"/>
          <cell r="DU1222"/>
          <cell r="DV1222"/>
          <cell r="DW1222"/>
          <cell r="DX1222"/>
          <cell r="DY1222"/>
          <cell r="DZ1222"/>
          <cell r="EA1222"/>
          <cell r="EB1222"/>
          <cell r="EC1222"/>
          <cell r="ED1222"/>
          <cell r="EE1222"/>
          <cell r="EF1222"/>
          <cell r="EG1222"/>
          <cell r="EH1222"/>
          <cell r="EI1222"/>
          <cell r="EJ1222"/>
          <cell r="EK1222"/>
          <cell r="EL1222"/>
          <cell r="EM1222"/>
          <cell r="EN1222"/>
          <cell r="EO1222"/>
          <cell r="EP1222"/>
          <cell r="EQ1222"/>
          <cell r="ER1222"/>
          <cell r="ES1222"/>
          <cell r="ET1222"/>
          <cell r="EU1222" t="str">
            <v>$ -</v>
          </cell>
          <cell r="EV1222"/>
          <cell r="EW1222"/>
          <cell r="EX1222"/>
          <cell r="EY1222"/>
          <cell r="EZ1222"/>
          <cell r="FA1222"/>
          <cell r="FB1222">
            <v>0</v>
          </cell>
          <cell r="FC1222" t="str">
            <v>#¡VALOR!</v>
          </cell>
          <cell r="FD1222">
            <v>0</v>
          </cell>
          <cell r="FE1222" t="str">
            <v>$ 0</v>
          </cell>
          <cell r="FF1222" t="str">
            <v>#¡VALOR!</v>
          </cell>
          <cell r="FG1222" t="str">
            <v>#¡VALOR!</v>
          </cell>
          <cell r="FH1222"/>
          <cell r="FI1222"/>
          <cell r="FJ1222" t="str">
            <v>#N/D</v>
          </cell>
          <cell r="FK1222" t="str">
            <v>#N/D</v>
          </cell>
          <cell r="FL1222" t="str">
            <v>$1.222</v>
          </cell>
          <cell r="FM1222" t="str">
            <v>#N/D</v>
          </cell>
          <cell r="FN1222" t="str">
            <v>#N/D</v>
          </cell>
          <cell r="FO1222" t="str">
            <v>#N/D</v>
          </cell>
          <cell r="FP1222" t="str">
            <v>#N/D</v>
          </cell>
          <cell r="FQ1222" t="str">
            <v>#¡REF!</v>
          </cell>
          <cell r="FR1222" t="str">
            <v>#N/D</v>
          </cell>
          <cell r="FS1222"/>
          <cell r="FT1222"/>
          <cell r="FU1222"/>
          <cell r="FV1222">
            <v>0</v>
          </cell>
          <cell r="FW1222" t="str">
            <v>#N/D</v>
          </cell>
          <cell r="FX1222"/>
          <cell r="FY1222"/>
          <cell r="FZ1222"/>
          <cell r="GA1222"/>
          <cell r="GB1222"/>
          <cell r="GC1222"/>
        </row>
        <row r="1223">
          <cell r="A1223"/>
          <cell r="B1223"/>
          <cell r="C1223">
            <v>2025</v>
          </cell>
          <cell r="D1223"/>
          <cell r="E1223"/>
          <cell r="F1223"/>
          <cell r="G1223"/>
          <cell r="H1223"/>
          <cell r="I1223"/>
          <cell r="J1223"/>
          <cell r="K1223"/>
          <cell r="L1223"/>
          <cell r="M1223"/>
          <cell r="N1223"/>
          <cell r="O1223"/>
          <cell r="P1223"/>
          <cell r="Q1223"/>
          <cell r="R1223"/>
          <cell r="S1223"/>
          <cell r="T1223"/>
          <cell r="U1223"/>
          <cell r="V1223"/>
          <cell r="W1223"/>
          <cell r="X1223"/>
          <cell r="Y1223"/>
          <cell r="Z1223"/>
          <cell r="AA1223"/>
          <cell r="AB1223"/>
          <cell r="AC1223"/>
          <cell r="AD1223"/>
          <cell r="AE1223"/>
          <cell r="AF1223"/>
          <cell r="AG1223"/>
          <cell r="AH1223"/>
          <cell r="AI1223"/>
          <cell r="AJ1223"/>
          <cell r="AK1223"/>
          <cell r="AL1223"/>
          <cell r="AM1223" t="str">
            <v>#¡VALOR!</v>
          </cell>
          <cell r="AN1223">
            <v>0</v>
          </cell>
          <cell r="AO1223"/>
          <cell r="AP1223"/>
          <cell r="AQ1223"/>
          <cell r="AR1223"/>
          <cell r="AS1223"/>
          <cell r="AT1223"/>
          <cell r="AU1223"/>
          <cell r="AV1223"/>
          <cell r="AW1223"/>
          <cell r="AX1223"/>
          <cell r="AY1223"/>
          <cell r="AZ1223"/>
          <cell r="BA1223"/>
          <cell r="BB1223"/>
          <cell r="BC1223"/>
          <cell r="BD1223"/>
          <cell r="BE1223"/>
          <cell r="BF1223"/>
          <cell r="BG1223"/>
          <cell r="BH1223"/>
          <cell r="BI1223"/>
          <cell r="BJ1223"/>
          <cell r="BK1223"/>
          <cell r="BL1223"/>
          <cell r="BM1223"/>
          <cell r="BN1223"/>
          <cell r="BO1223"/>
          <cell r="BP1223"/>
          <cell r="BQ1223"/>
          <cell r="BR1223"/>
          <cell r="BS1223"/>
          <cell r="BT1223"/>
          <cell r="BU1223"/>
          <cell r="BV1223"/>
          <cell r="BW1223"/>
          <cell r="BX1223"/>
          <cell r="BY1223"/>
          <cell r="BZ1223"/>
          <cell r="CA1223"/>
          <cell r="CB1223"/>
          <cell r="CC1223"/>
          <cell r="CD1223"/>
          <cell r="CE1223"/>
          <cell r="CF1223"/>
          <cell r="CG1223"/>
          <cell r="CH1223"/>
          <cell r="CI1223"/>
          <cell r="CJ1223"/>
          <cell r="CK1223"/>
          <cell r="CL1223"/>
          <cell r="CM1223"/>
          <cell r="CN1223"/>
          <cell r="CO1223"/>
          <cell r="CP1223"/>
          <cell r="CQ1223"/>
          <cell r="CR1223"/>
          <cell r="CS1223"/>
          <cell r="CT1223"/>
          <cell r="CU1223"/>
          <cell r="CV1223"/>
          <cell r="CW1223"/>
          <cell r="CX1223"/>
          <cell r="CY1223"/>
          <cell r="CZ1223"/>
          <cell r="DA1223"/>
          <cell r="DB1223"/>
          <cell r="DC1223"/>
          <cell r="DD1223"/>
          <cell r="DE1223"/>
          <cell r="DF1223"/>
          <cell r="DG1223"/>
          <cell r="DH1223"/>
          <cell r="DI1223"/>
          <cell r="DJ1223"/>
          <cell r="DK1223"/>
          <cell r="DL1223"/>
          <cell r="DM1223"/>
          <cell r="DN1223"/>
          <cell r="DO1223"/>
          <cell r="DP1223"/>
          <cell r="DQ1223"/>
          <cell r="DR1223"/>
          <cell r="DS1223"/>
          <cell r="DT1223"/>
          <cell r="DU1223"/>
          <cell r="DV1223"/>
          <cell r="DW1223"/>
          <cell r="DX1223"/>
          <cell r="DY1223"/>
          <cell r="DZ1223"/>
          <cell r="EA1223"/>
          <cell r="EB1223"/>
          <cell r="EC1223"/>
          <cell r="ED1223"/>
          <cell r="EE1223"/>
          <cell r="EF1223"/>
          <cell r="EG1223"/>
          <cell r="EH1223"/>
          <cell r="EI1223"/>
          <cell r="EJ1223"/>
          <cell r="EK1223"/>
          <cell r="EL1223"/>
          <cell r="EM1223"/>
          <cell r="EN1223"/>
          <cell r="EO1223"/>
          <cell r="EP1223"/>
          <cell r="EQ1223"/>
          <cell r="ER1223"/>
          <cell r="ES1223"/>
          <cell r="ET1223"/>
          <cell r="EU1223" t="str">
            <v>$ -</v>
          </cell>
          <cell r="EV1223"/>
          <cell r="EW1223"/>
          <cell r="EX1223"/>
          <cell r="EY1223"/>
          <cell r="EZ1223"/>
          <cell r="FA1223"/>
          <cell r="FB1223">
            <v>0</v>
          </cell>
          <cell r="FC1223" t="str">
            <v>#¡VALOR!</v>
          </cell>
          <cell r="FD1223">
            <v>0</v>
          </cell>
          <cell r="FE1223" t="str">
            <v>$ 0</v>
          </cell>
          <cell r="FF1223" t="str">
            <v>#¡VALOR!</v>
          </cell>
          <cell r="FG1223" t="str">
            <v>#¡VALOR!</v>
          </cell>
          <cell r="FH1223"/>
          <cell r="FI1223"/>
          <cell r="FJ1223" t="str">
            <v>#N/D</v>
          </cell>
          <cell r="FK1223" t="str">
            <v>#N/D</v>
          </cell>
          <cell r="FL1223" t="str">
            <v>$1.223</v>
          </cell>
          <cell r="FM1223" t="str">
            <v>#N/D</v>
          </cell>
          <cell r="FN1223" t="str">
            <v>#N/D</v>
          </cell>
          <cell r="FO1223" t="str">
            <v>#N/D</v>
          </cell>
          <cell r="FP1223" t="str">
            <v>#N/D</v>
          </cell>
          <cell r="FQ1223" t="str">
            <v>#¡REF!</v>
          </cell>
          <cell r="FR1223" t="str">
            <v>#N/D</v>
          </cell>
          <cell r="FS1223"/>
          <cell r="FT1223"/>
          <cell r="FU1223"/>
          <cell r="FV1223">
            <v>0</v>
          </cell>
          <cell r="FW1223" t="str">
            <v>#N/D</v>
          </cell>
          <cell r="FX1223"/>
          <cell r="FY1223"/>
          <cell r="FZ1223"/>
          <cell r="GA1223"/>
          <cell r="GB1223"/>
          <cell r="GC1223"/>
        </row>
        <row r="1224">
          <cell r="A1224"/>
          <cell r="B1224"/>
          <cell r="C1224">
            <v>2025</v>
          </cell>
          <cell r="D1224"/>
          <cell r="E1224"/>
          <cell r="F1224"/>
          <cell r="G1224"/>
          <cell r="H1224"/>
          <cell r="I1224"/>
          <cell r="J1224"/>
          <cell r="K1224"/>
          <cell r="L1224"/>
          <cell r="M1224"/>
          <cell r="N1224"/>
          <cell r="O1224"/>
          <cell r="P1224"/>
          <cell r="Q1224"/>
          <cell r="R1224"/>
          <cell r="S1224"/>
          <cell r="T1224"/>
          <cell r="U1224"/>
          <cell r="V1224"/>
          <cell r="W1224"/>
          <cell r="X1224"/>
          <cell r="Y1224"/>
          <cell r="Z1224"/>
          <cell r="AA1224"/>
          <cell r="AB1224"/>
          <cell r="AC1224"/>
          <cell r="AD1224"/>
          <cell r="AE1224"/>
          <cell r="AF1224"/>
          <cell r="AG1224"/>
          <cell r="AH1224"/>
          <cell r="AI1224"/>
          <cell r="AJ1224"/>
          <cell r="AK1224"/>
          <cell r="AL1224"/>
          <cell r="AM1224" t="str">
            <v>#¡VALOR!</v>
          </cell>
          <cell r="AN1224">
            <v>0</v>
          </cell>
          <cell r="AO1224"/>
          <cell r="AP1224"/>
          <cell r="AQ1224"/>
          <cell r="AR1224"/>
          <cell r="AS1224"/>
          <cell r="AT1224"/>
          <cell r="AU1224"/>
          <cell r="AV1224"/>
          <cell r="AW1224"/>
          <cell r="AX1224"/>
          <cell r="AY1224"/>
          <cell r="AZ1224"/>
          <cell r="BA1224"/>
          <cell r="BB1224"/>
          <cell r="BC1224"/>
          <cell r="BD1224"/>
          <cell r="BE1224"/>
          <cell r="BF1224"/>
          <cell r="BG1224"/>
          <cell r="BH1224"/>
          <cell r="BI1224"/>
          <cell r="BJ1224"/>
          <cell r="BK1224"/>
          <cell r="BL1224"/>
          <cell r="BM1224"/>
          <cell r="BN1224"/>
          <cell r="BO1224"/>
          <cell r="BP1224"/>
          <cell r="BQ1224"/>
          <cell r="BR1224"/>
          <cell r="BS1224"/>
          <cell r="BT1224"/>
          <cell r="BU1224"/>
          <cell r="BV1224"/>
          <cell r="BW1224"/>
          <cell r="BX1224"/>
          <cell r="BY1224"/>
          <cell r="BZ1224"/>
          <cell r="CA1224"/>
          <cell r="CB1224"/>
          <cell r="CC1224"/>
          <cell r="CD1224"/>
          <cell r="CE1224"/>
          <cell r="CF1224"/>
          <cell r="CG1224"/>
          <cell r="CH1224"/>
          <cell r="CI1224"/>
          <cell r="CJ1224"/>
          <cell r="CK1224"/>
          <cell r="CL1224"/>
          <cell r="CM1224"/>
          <cell r="CN1224"/>
          <cell r="CO1224"/>
          <cell r="CP1224"/>
          <cell r="CQ1224"/>
          <cell r="CR1224"/>
          <cell r="CS1224"/>
          <cell r="CT1224"/>
          <cell r="CU1224"/>
          <cell r="CV1224"/>
          <cell r="CW1224"/>
          <cell r="CX1224"/>
          <cell r="CY1224"/>
          <cell r="CZ1224"/>
          <cell r="DA1224"/>
          <cell r="DB1224"/>
          <cell r="DC1224"/>
          <cell r="DD1224"/>
          <cell r="DE1224"/>
          <cell r="DF1224"/>
          <cell r="DG1224"/>
          <cell r="DH1224"/>
          <cell r="DI1224"/>
          <cell r="DJ1224"/>
          <cell r="DK1224"/>
          <cell r="DL1224"/>
          <cell r="DM1224"/>
          <cell r="DN1224"/>
          <cell r="DO1224"/>
          <cell r="DP1224"/>
          <cell r="DQ1224"/>
          <cell r="DR1224"/>
          <cell r="DS1224"/>
          <cell r="DT1224"/>
          <cell r="DU1224"/>
          <cell r="DV1224"/>
          <cell r="DW1224"/>
          <cell r="DX1224"/>
          <cell r="DY1224"/>
          <cell r="DZ1224"/>
          <cell r="EA1224"/>
          <cell r="EB1224"/>
          <cell r="EC1224"/>
          <cell r="ED1224"/>
          <cell r="EE1224"/>
          <cell r="EF1224"/>
          <cell r="EG1224"/>
          <cell r="EH1224"/>
          <cell r="EI1224"/>
          <cell r="EJ1224"/>
          <cell r="EK1224"/>
          <cell r="EL1224"/>
          <cell r="EM1224"/>
          <cell r="EN1224"/>
          <cell r="EO1224"/>
          <cell r="EP1224"/>
          <cell r="EQ1224"/>
          <cell r="ER1224"/>
          <cell r="ES1224"/>
          <cell r="ET1224"/>
          <cell r="EU1224" t="str">
            <v>$ -</v>
          </cell>
          <cell r="EV1224"/>
          <cell r="EW1224"/>
          <cell r="EX1224"/>
          <cell r="EY1224"/>
          <cell r="EZ1224"/>
          <cell r="FA1224"/>
          <cell r="FB1224">
            <v>0</v>
          </cell>
          <cell r="FC1224" t="str">
            <v>#¡VALOR!</v>
          </cell>
          <cell r="FD1224">
            <v>0</v>
          </cell>
          <cell r="FE1224" t="str">
            <v>$ 0</v>
          </cell>
          <cell r="FF1224" t="str">
            <v>#¡VALOR!</v>
          </cell>
          <cell r="FG1224" t="str">
            <v>#¡VALOR!</v>
          </cell>
          <cell r="FH1224"/>
          <cell r="FI1224"/>
          <cell r="FJ1224" t="str">
            <v>#N/D</v>
          </cell>
          <cell r="FK1224" t="str">
            <v>#N/D</v>
          </cell>
          <cell r="FL1224" t="str">
            <v>$1.224</v>
          </cell>
          <cell r="FM1224" t="str">
            <v>#N/D</v>
          </cell>
          <cell r="FN1224" t="str">
            <v>#N/D</v>
          </cell>
          <cell r="FO1224" t="str">
            <v>#N/D</v>
          </cell>
          <cell r="FP1224" t="str">
            <v>#N/D</v>
          </cell>
          <cell r="FQ1224" t="str">
            <v>#¡REF!</v>
          </cell>
          <cell r="FR1224" t="str">
            <v>#N/D</v>
          </cell>
          <cell r="FS1224"/>
          <cell r="FT1224"/>
          <cell r="FU1224"/>
          <cell r="FV1224">
            <v>0</v>
          </cell>
          <cell r="FW1224" t="str">
            <v>#N/D</v>
          </cell>
          <cell r="FX1224"/>
          <cell r="FY1224"/>
          <cell r="FZ1224"/>
          <cell r="GA1224"/>
          <cell r="GB1224"/>
          <cell r="GC1224"/>
        </row>
        <row r="1225">
          <cell r="A1225"/>
          <cell r="B1225"/>
          <cell r="C1225">
            <v>2025</v>
          </cell>
          <cell r="D1225"/>
          <cell r="E1225"/>
          <cell r="F1225"/>
          <cell r="G1225"/>
          <cell r="H1225"/>
          <cell r="I1225"/>
          <cell r="J1225"/>
          <cell r="K1225"/>
          <cell r="L1225"/>
          <cell r="M1225"/>
          <cell r="N1225"/>
          <cell r="O1225"/>
          <cell r="P1225"/>
          <cell r="Q1225"/>
          <cell r="R1225"/>
          <cell r="S1225"/>
          <cell r="T1225"/>
          <cell r="U1225"/>
          <cell r="V1225"/>
          <cell r="W1225"/>
          <cell r="X1225"/>
          <cell r="Y1225"/>
          <cell r="Z1225"/>
          <cell r="AA1225"/>
          <cell r="AB1225"/>
          <cell r="AC1225"/>
          <cell r="AD1225"/>
          <cell r="AE1225"/>
          <cell r="AF1225"/>
          <cell r="AG1225"/>
          <cell r="AH1225"/>
          <cell r="AI1225"/>
          <cell r="AJ1225"/>
          <cell r="AK1225"/>
          <cell r="AL1225"/>
          <cell r="AM1225" t="str">
            <v>#¡VALOR!</v>
          </cell>
          <cell r="AN1225">
            <v>0</v>
          </cell>
          <cell r="AO1225"/>
          <cell r="AP1225"/>
          <cell r="AQ1225"/>
          <cell r="AR1225"/>
          <cell r="AS1225"/>
          <cell r="AT1225"/>
          <cell r="AU1225"/>
          <cell r="AV1225"/>
          <cell r="AW1225"/>
          <cell r="AX1225"/>
          <cell r="AY1225"/>
          <cell r="AZ1225"/>
          <cell r="BA1225"/>
          <cell r="BB1225"/>
          <cell r="BC1225"/>
          <cell r="BD1225"/>
          <cell r="BE1225"/>
          <cell r="BF1225"/>
          <cell r="BG1225"/>
          <cell r="BH1225"/>
          <cell r="BI1225"/>
          <cell r="BJ1225"/>
          <cell r="BK1225"/>
          <cell r="BL1225"/>
          <cell r="BM1225"/>
          <cell r="BN1225"/>
          <cell r="BO1225"/>
          <cell r="BP1225"/>
          <cell r="BQ1225"/>
          <cell r="BR1225"/>
          <cell r="BS1225"/>
          <cell r="BT1225"/>
          <cell r="BU1225"/>
          <cell r="BV1225"/>
          <cell r="BW1225"/>
          <cell r="BX1225"/>
          <cell r="BY1225"/>
          <cell r="BZ1225"/>
          <cell r="CA1225"/>
          <cell r="CB1225"/>
          <cell r="CC1225"/>
          <cell r="CD1225"/>
          <cell r="CE1225"/>
          <cell r="CF1225"/>
          <cell r="CG1225"/>
          <cell r="CH1225"/>
          <cell r="CI1225"/>
          <cell r="CJ1225"/>
          <cell r="CK1225"/>
          <cell r="CL1225"/>
          <cell r="CM1225"/>
          <cell r="CN1225"/>
          <cell r="CO1225"/>
          <cell r="CP1225"/>
          <cell r="CQ1225"/>
          <cell r="CR1225"/>
          <cell r="CS1225"/>
          <cell r="CT1225"/>
          <cell r="CU1225"/>
          <cell r="CV1225"/>
          <cell r="CW1225"/>
          <cell r="CX1225"/>
          <cell r="CY1225"/>
          <cell r="CZ1225"/>
          <cell r="DA1225"/>
          <cell r="DB1225"/>
          <cell r="DC1225"/>
          <cell r="DD1225"/>
          <cell r="DE1225"/>
          <cell r="DF1225"/>
          <cell r="DG1225"/>
          <cell r="DH1225"/>
          <cell r="DI1225"/>
          <cell r="DJ1225"/>
          <cell r="DK1225"/>
          <cell r="DL1225"/>
          <cell r="DM1225"/>
          <cell r="DN1225"/>
          <cell r="DO1225"/>
          <cell r="DP1225"/>
          <cell r="DQ1225"/>
          <cell r="DR1225"/>
          <cell r="DS1225"/>
          <cell r="DT1225"/>
          <cell r="DU1225"/>
          <cell r="DV1225"/>
          <cell r="DW1225"/>
          <cell r="DX1225"/>
          <cell r="DY1225"/>
          <cell r="DZ1225"/>
          <cell r="EA1225"/>
          <cell r="EB1225"/>
          <cell r="EC1225"/>
          <cell r="ED1225"/>
          <cell r="EE1225"/>
          <cell r="EF1225"/>
          <cell r="EG1225"/>
          <cell r="EH1225"/>
          <cell r="EI1225"/>
          <cell r="EJ1225"/>
          <cell r="EK1225"/>
          <cell r="EL1225"/>
          <cell r="EM1225"/>
          <cell r="EN1225"/>
          <cell r="EO1225"/>
          <cell r="EP1225"/>
          <cell r="EQ1225"/>
          <cell r="ER1225"/>
          <cell r="ES1225"/>
          <cell r="ET1225"/>
          <cell r="EU1225" t="str">
            <v>$ -</v>
          </cell>
          <cell r="EV1225"/>
          <cell r="EW1225"/>
          <cell r="EX1225"/>
          <cell r="EY1225"/>
          <cell r="EZ1225"/>
          <cell r="FA1225"/>
          <cell r="FB1225">
            <v>0</v>
          </cell>
          <cell r="FC1225" t="str">
            <v>#¡VALOR!</v>
          </cell>
          <cell r="FD1225">
            <v>0</v>
          </cell>
          <cell r="FE1225" t="str">
            <v>$ 0</v>
          </cell>
          <cell r="FF1225" t="str">
            <v>#¡VALOR!</v>
          </cell>
          <cell r="FG1225" t="str">
            <v>#¡VALOR!</v>
          </cell>
          <cell r="FH1225"/>
          <cell r="FI1225"/>
          <cell r="FJ1225" t="str">
            <v>#N/D</v>
          </cell>
          <cell r="FK1225" t="str">
            <v>#N/D</v>
          </cell>
          <cell r="FL1225" t="str">
            <v>$1.225</v>
          </cell>
          <cell r="FM1225" t="str">
            <v>#N/D</v>
          </cell>
          <cell r="FN1225" t="str">
            <v>#N/D</v>
          </cell>
          <cell r="FO1225" t="str">
            <v>#N/D</v>
          </cell>
          <cell r="FP1225" t="str">
            <v>#N/D</v>
          </cell>
          <cell r="FQ1225" t="str">
            <v>#¡REF!</v>
          </cell>
          <cell r="FR1225" t="str">
            <v>#N/D</v>
          </cell>
          <cell r="FS1225"/>
          <cell r="FT1225"/>
          <cell r="FU1225"/>
          <cell r="FV1225">
            <v>0</v>
          </cell>
          <cell r="FW1225" t="str">
            <v>#N/D</v>
          </cell>
          <cell r="FX1225"/>
          <cell r="FY1225"/>
          <cell r="FZ1225"/>
          <cell r="GA1225"/>
          <cell r="GB1225"/>
          <cell r="GC1225"/>
        </row>
        <row r="1226">
          <cell r="A1226"/>
          <cell r="B1226"/>
          <cell r="C1226">
            <v>2025</v>
          </cell>
          <cell r="D1226"/>
          <cell r="E1226"/>
          <cell r="F1226"/>
          <cell r="G1226"/>
          <cell r="H1226"/>
          <cell r="I1226"/>
          <cell r="J1226"/>
          <cell r="K1226"/>
          <cell r="L1226"/>
          <cell r="M1226"/>
          <cell r="N1226"/>
          <cell r="O1226"/>
          <cell r="P1226"/>
          <cell r="Q1226"/>
          <cell r="R1226"/>
          <cell r="S1226"/>
          <cell r="T1226"/>
          <cell r="U1226"/>
          <cell r="V1226"/>
          <cell r="W1226"/>
          <cell r="X1226"/>
          <cell r="Y1226"/>
          <cell r="Z1226"/>
          <cell r="AA1226"/>
          <cell r="AB1226"/>
          <cell r="AC1226"/>
          <cell r="AD1226"/>
          <cell r="AE1226"/>
          <cell r="AF1226"/>
          <cell r="AG1226"/>
          <cell r="AH1226"/>
          <cell r="AI1226"/>
          <cell r="AJ1226"/>
          <cell r="AK1226"/>
          <cell r="AL1226"/>
          <cell r="AM1226" t="str">
            <v>#¡VALOR!</v>
          </cell>
          <cell r="AN1226">
            <v>0</v>
          </cell>
          <cell r="AO1226"/>
          <cell r="AP1226"/>
          <cell r="AQ1226"/>
          <cell r="AR1226"/>
          <cell r="AS1226"/>
          <cell r="AT1226"/>
          <cell r="AU1226"/>
          <cell r="AV1226"/>
          <cell r="AW1226"/>
          <cell r="AX1226"/>
          <cell r="AY1226"/>
          <cell r="AZ1226"/>
          <cell r="BA1226"/>
          <cell r="BB1226"/>
          <cell r="BC1226"/>
          <cell r="BD1226"/>
          <cell r="BE1226"/>
          <cell r="BF1226"/>
          <cell r="BG1226"/>
          <cell r="BH1226"/>
          <cell r="BI1226"/>
          <cell r="BJ1226"/>
          <cell r="BK1226"/>
          <cell r="BL1226"/>
          <cell r="BM1226"/>
          <cell r="BN1226"/>
          <cell r="BO1226"/>
          <cell r="BP1226"/>
          <cell r="BQ1226"/>
          <cell r="BR1226"/>
          <cell r="BS1226"/>
          <cell r="BT1226"/>
          <cell r="BU1226"/>
          <cell r="BV1226"/>
          <cell r="BW1226"/>
          <cell r="BX1226"/>
          <cell r="BY1226"/>
          <cell r="BZ1226"/>
          <cell r="CA1226"/>
          <cell r="CB1226"/>
          <cell r="CC1226"/>
          <cell r="CD1226"/>
          <cell r="CE1226"/>
          <cell r="CF1226"/>
          <cell r="CG1226"/>
          <cell r="CH1226"/>
          <cell r="CI1226"/>
          <cell r="CJ1226"/>
          <cell r="CK1226"/>
          <cell r="CL1226"/>
          <cell r="CM1226"/>
          <cell r="CN1226"/>
          <cell r="CO1226"/>
          <cell r="CP1226"/>
          <cell r="CQ1226"/>
          <cell r="CR1226"/>
          <cell r="CS1226"/>
          <cell r="CT1226"/>
          <cell r="CU1226"/>
          <cell r="CV1226"/>
          <cell r="CW1226"/>
          <cell r="CX1226"/>
          <cell r="CY1226"/>
          <cell r="CZ1226"/>
          <cell r="DA1226"/>
          <cell r="DB1226"/>
          <cell r="DC1226"/>
          <cell r="DD1226"/>
          <cell r="DE1226"/>
          <cell r="DF1226"/>
          <cell r="DG1226"/>
          <cell r="DH1226"/>
          <cell r="DI1226"/>
          <cell r="DJ1226"/>
          <cell r="DK1226"/>
          <cell r="DL1226"/>
          <cell r="DM1226"/>
          <cell r="DN1226"/>
          <cell r="DO1226"/>
          <cell r="DP1226"/>
          <cell r="DQ1226"/>
          <cell r="DR1226"/>
          <cell r="DS1226"/>
          <cell r="DT1226"/>
          <cell r="DU1226"/>
          <cell r="DV1226"/>
          <cell r="DW1226"/>
          <cell r="DX1226"/>
          <cell r="DY1226"/>
          <cell r="DZ1226"/>
          <cell r="EA1226"/>
          <cell r="EB1226"/>
          <cell r="EC1226"/>
          <cell r="ED1226"/>
          <cell r="EE1226"/>
          <cell r="EF1226"/>
          <cell r="EG1226"/>
          <cell r="EH1226"/>
          <cell r="EI1226"/>
          <cell r="EJ1226"/>
          <cell r="EK1226"/>
          <cell r="EL1226"/>
          <cell r="EM1226"/>
          <cell r="EN1226"/>
          <cell r="EO1226"/>
          <cell r="EP1226"/>
          <cell r="EQ1226"/>
          <cell r="ER1226"/>
          <cell r="ES1226"/>
          <cell r="ET1226"/>
          <cell r="EU1226" t="str">
            <v>$ -</v>
          </cell>
          <cell r="EV1226"/>
          <cell r="EW1226"/>
          <cell r="EX1226"/>
          <cell r="EY1226"/>
          <cell r="EZ1226"/>
          <cell r="FA1226"/>
          <cell r="FB1226">
            <v>0</v>
          </cell>
          <cell r="FC1226" t="str">
            <v>#¡VALOR!</v>
          </cell>
          <cell r="FD1226">
            <v>0</v>
          </cell>
          <cell r="FE1226" t="str">
            <v>$ 0</v>
          </cell>
          <cell r="FF1226" t="str">
            <v>#¡VALOR!</v>
          </cell>
          <cell r="FG1226" t="str">
            <v>#¡VALOR!</v>
          </cell>
          <cell r="FH1226"/>
          <cell r="FI1226"/>
          <cell r="FJ1226" t="str">
            <v>#N/D</v>
          </cell>
          <cell r="FK1226" t="str">
            <v>#N/D</v>
          </cell>
          <cell r="FL1226" t="str">
            <v>$1.226</v>
          </cell>
          <cell r="FM1226" t="str">
            <v>#N/D</v>
          </cell>
          <cell r="FN1226" t="str">
            <v>#N/D</v>
          </cell>
          <cell r="FO1226" t="str">
            <v>#N/D</v>
          </cell>
          <cell r="FP1226" t="str">
            <v>#N/D</v>
          </cell>
          <cell r="FQ1226" t="str">
            <v>#¡REF!</v>
          </cell>
          <cell r="FR1226" t="str">
            <v>#N/D</v>
          </cell>
          <cell r="FS1226"/>
          <cell r="FT1226"/>
          <cell r="FU1226"/>
          <cell r="FV1226">
            <v>0</v>
          </cell>
          <cell r="FW1226" t="str">
            <v>#N/D</v>
          </cell>
          <cell r="FX1226"/>
          <cell r="FY1226"/>
          <cell r="FZ1226"/>
          <cell r="GA1226"/>
          <cell r="GB1226"/>
          <cell r="GC1226"/>
        </row>
        <row r="1227">
          <cell r="A1227"/>
          <cell r="B1227"/>
          <cell r="C1227">
            <v>2025</v>
          </cell>
          <cell r="D1227"/>
          <cell r="E1227"/>
          <cell r="F1227"/>
          <cell r="G1227"/>
          <cell r="H1227"/>
          <cell r="I1227"/>
          <cell r="J1227"/>
          <cell r="K1227"/>
          <cell r="L1227"/>
          <cell r="M1227"/>
          <cell r="N1227"/>
          <cell r="O1227"/>
          <cell r="P1227"/>
          <cell r="Q1227"/>
          <cell r="R1227"/>
          <cell r="S1227"/>
          <cell r="T1227"/>
          <cell r="U1227"/>
          <cell r="V1227"/>
          <cell r="W1227"/>
          <cell r="X1227"/>
          <cell r="Y1227"/>
          <cell r="Z1227"/>
          <cell r="AA1227"/>
          <cell r="AB1227"/>
          <cell r="AC1227"/>
          <cell r="AD1227"/>
          <cell r="AE1227"/>
          <cell r="AF1227"/>
          <cell r="AG1227"/>
          <cell r="AH1227"/>
          <cell r="AI1227"/>
          <cell r="AJ1227"/>
          <cell r="AK1227"/>
          <cell r="AL1227"/>
          <cell r="AM1227" t="str">
            <v>#¡VALOR!</v>
          </cell>
          <cell r="AN1227">
            <v>0</v>
          </cell>
          <cell r="AO1227"/>
          <cell r="AP1227"/>
          <cell r="AQ1227"/>
          <cell r="AR1227"/>
          <cell r="AS1227"/>
          <cell r="AT1227"/>
          <cell r="AU1227"/>
          <cell r="AV1227"/>
          <cell r="AW1227"/>
          <cell r="AX1227"/>
          <cell r="AY1227"/>
          <cell r="AZ1227"/>
          <cell r="BA1227"/>
          <cell r="BB1227"/>
          <cell r="BC1227"/>
          <cell r="BD1227"/>
          <cell r="BE1227"/>
          <cell r="BF1227"/>
          <cell r="BG1227"/>
          <cell r="BH1227"/>
          <cell r="BI1227"/>
          <cell r="BJ1227"/>
          <cell r="BK1227"/>
          <cell r="BL1227"/>
          <cell r="BM1227"/>
          <cell r="BN1227"/>
          <cell r="BO1227"/>
          <cell r="BP1227"/>
          <cell r="BQ1227"/>
          <cell r="BR1227"/>
          <cell r="BS1227"/>
          <cell r="BT1227"/>
          <cell r="BU1227"/>
          <cell r="BV1227"/>
          <cell r="BW1227"/>
          <cell r="BX1227"/>
          <cell r="BY1227"/>
          <cell r="BZ1227"/>
          <cell r="CA1227"/>
          <cell r="CB1227"/>
          <cell r="CC1227"/>
          <cell r="CD1227"/>
          <cell r="CE1227"/>
          <cell r="CF1227"/>
          <cell r="CG1227"/>
          <cell r="CH1227"/>
          <cell r="CI1227"/>
          <cell r="CJ1227"/>
          <cell r="CK1227"/>
          <cell r="CL1227"/>
          <cell r="CM1227"/>
          <cell r="CN1227"/>
          <cell r="CO1227"/>
          <cell r="CP1227"/>
          <cell r="CQ1227"/>
          <cell r="CR1227"/>
          <cell r="CS1227"/>
          <cell r="CT1227"/>
          <cell r="CU1227"/>
          <cell r="CV1227"/>
          <cell r="CW1227"/>
          <cell r="CX1227"/>
          <cell r="CY1227"/>
          <cell r="CZ1227"/>
          <cell r="DA1227"/>
          <cell r="DB1227"/>
          <cell r="DC1227"/>
          <cell r="DD1227"/>
          <cell r="DE1227"/>
          <cell r="DF1227"/>
          <cell r="DG1227"/>
          <cell r="DH1227"/>
          <cell r="DI1227"/>
          <cell r="DJ1227"/>
          <cell r="DK1227"/>
          <cell r="DL1227"/>
          <cell r="DM1227"/>
          <cell r="DN1227"/>
          <cell r="DO1227"/>
          <cell r="DP1227"/>
          <cell r="DQ1227"/>
          <cell r="DR1227"/>
          <cell r="DS1227"/>
          <cell r="DT1227"/>
          <cell r="DU1227"/>
          <cell r="DV1227"/>
          <cell r="DW1227"/>
          <cell r="DX1227"/>
          <cell r="DY1227"/>
          <cell r="DZ1227"/>
          <cell r="EA1227"/>
          <cell r="EB1227"/>
          <cell r="EC1227"/>
          <cell r="ED1227"/>
          <cell r="EE1227"/>
          <cell r="EF1227"/>
          <cell r="EG1227"/>
          <cell r="EH1227"/>
          <cell r="EI1227"/>
          <cell r="EJ1227"/>
          <cell r="EK1227"/>
          <cell r="EL1227"/>
          <cell r="EM1227"/>
          <cell r="EN1227"/>
          <cell r="EO1227"/>
          <cell r="EP1227"/>
          <cell r="EQ1227"/>
          <cell r="ER1227"/>
          <cell r="ES1227"/>
          <cell r="ET1227"/>
          <cell r="EU1227" t="str">
            <v>$ -</v>
          </cell>
          <cell r="EV1227"/>
          <cell r="EW1227"/>
          <cell r="EX1227"/>
          <cell r="EY1227"/>
          <cell r="EZ1227"/>
          <cell r="FA1227"/>
          <cell r="FB1227">
            <v>0</v>
          </cell>
          <cell r="FC1227" t="str">
            <v>#¡VALOR!</v>
          </cell>
          <cell r="FD1227">
            <v>0</v>
          </cell>
          <cell r="FE1227" t="str">
            <v>$ 0</v>
          </cell>
          <cell r="FF1227" t="str">
            <v>#¡VALOR!</v>
          </cell>
          <cell r="FG1227" t="str">
            <v>#¡VALOR!</v>
          </cell>
          <cell r="FH1227"/>
          <cell r="FI1227"/>
          <cell r="FJ1227" t="str">
            <v>#N/D</v>
          </cell>
          <cell r="FK1227" t="str">
            <v>#N/D</v>
          </cell>
          <cell r="FL1227" t="str">
            <v>$1.227</v>
          </cell>
          <cell r="FM1227" t="str">
            <v>#N/D</v>
          </cell>
          <cell r="FN1227" t="str">
            <v>#N/D</v>
          </cell>
          <cell r="FO1227" t="str">
            <v>#N/D</v>
          </cell>
          <cell r="FP1227" t="str">
            <v>#N/D</v>
          </cell>
          <cell r="FQ1227" t="str">
            <v>#¡REF!</v>
          </cell>
          <cell r="FR1227" t="str">
            <v>#N/D</v>
          </cell>
          <cell r="FS1227"/>
          <cell r="FT1227"/>
          <cell r="FU1227"/>
          <cell r="FV1227">
            <v>0</v>
          </cell>
          <cell r="FW1227" t="str">
            <v>#N/D</v>
          </cell>
          <cell r="FX1227"/>
          <cell r="FY1227"/>
          <cell r="FZ1227"/>
          <cell r="GA1227"/>
          <cell r="GB1227"/>
          <cell r="GC1227"/>
        </row>
        <row r="1228">
          <cell r="A1228"/>
          <cell r="B1228"/>
          <cell r="C1228">
            <v>2025</v>
          </cell>
          <cell r="D1228"/>
          <cell r="E1228"/>
          <cell r="F1228"/>
          <cell r="G1228"/>
          <cell r="H1228"/>
          <cell r="I1228"/>
          <cell r="J1228"/>
          <cell r="K1228"/>
          <cell r="L1228"/>
          <cell r="M1228"/>
          <cell r="N1228"/>
          <cell r="O1228"/>
          <cell r="P1228"/>
          <cell r="Q1228"/>
          <cell r="R1228"/>
          <cell r="S1228"/>
          <cell r="T1228"/>
          <cell r="U1228"/>
          <cell r="V1228"/>
          <cell r="W1228"/>
          <cell r="X1228"/>
          <cell r="Y1228"/>
          <cell r="Z1228"/>
          <cell r="AA1228"/>
          <cell r="AB1228"/>
          <cell r="AC1228"/>
          <cell r="AD1228"/>
          <cell r="AE1228"/>
          <cell r="AF1228"/>
          <cell r="AG1228"/>
          <cell r="AH1228"/>
          <cell r="AI1228"/>
          <cell r="AJ1228"/>
          <cell r="AK1228"/>
          <cell r="AL1228"/>
          <cell r="AM1228" t="str">
            <v>#¡VALOR!</v>
          </cell>
          <cell r="AN1228">
            <v>0</v>
          </cell>
          <cell r="AO1228"/>
          <cell r="AP1228"/>
          <cell r="AQ1228"/>
          <cell r="AR1228"/>
          <cell r="AS1228"/>
          <cell r="AT1228"/>
          <cell r="AU1228"/>
          <cell r="AV1228"/>
          <cell r="AW1228"/>
          <cell r="AX1228"/>
          <cell r="AY1228"/>
          <cell r="AZ1228"/>
          <cell r="BA1228"/>
          <cell r="BB1228"/>
          <cell r="BC1228"/>
          <cell r="BD1228"/>
          <cell r="BE1228"/>
          <cell r="BF1228"/>
          <cell r="BG1228"/>
          <cell r="BH1228"/>
          <cell r="BI1228"/>
          <cell r="BJ1228"/>
          <cell r="BK1228"/>
          <cell r="BL1228"/>
          <cell r="BM1228"/>
          <cell r="BN1228"/>
          <cell r="BO1228"/>
          <cell r="BP1228"/>
          <cell r="BQ1228"/>
          <cell r="BR1228"/>
          <cell r="BS1228"/>
          <cell r="BT1228"/>
          <cell r="BU1228"/>
          <cell r="BV1228"/>
          <cell r="BW1228"/>
          <cell r="BX1228"/>
          <cell r="BY1228"/>
          <cell r="BZ1228"/>
          <cell r="CA1228"/>
          <cell r="CB1228"/>
          <cell r="CC1228"/>
          <cell r="CD1228"/>
          <cell r="CE1228"/>
          <cell r="CF1228"/>
          <cell r="CG1228"/>
          <cell r="CH1228"/>
          <cell r="CI1228"/>
          <cell r="CJ1228"/>
          <cell r="CK1228"/>
          <cell r="CL1228"/>
          <cell r="CM1228"/>
          <cell r="CN1228"/>
          <cell r="CO1228"/>
          <cell r="CP1228"/>
          <cell r="CQ1228"/>
          <cell r="CR1228"/>
          <cell r="CS1228"/>
          <cell r="CT1228"/>
          <cell r="CU1228"/>
          <cell r="CV1228"/>
          <cell r="CW1228"/>
          <cell r="CX1228"/>
          <cell r="CY1228"/>
          <cell r="CZ1228"/>
          <cell r="DA1228"/>
          <cell r="DB1228"/>
          <cell r="DC1228"/>
          <cell r="DD1228"/>
          <cell r="DE1228"/>
          <cell r="DF1228"/>
          <cell r="DG1228"/>
          <cell r="DH1228"/>
          <cell r="DI1228"/>
          <cell r="DJ1228"/>
          <cell r="DK1228"/>
          <cell r="DL1228"/>
          <cell r="DM1228"/>
          <cell r="DN1228"/>
          <cell r="DO1228"/>
          <cell r="DP1228"/>
          <cell r="DQ1228"/>
          <cell r="DR1228"/>
          <cell r="DS1228"/>
          <cell r="DT1228"/>
          <cell r="DU1228"/>
          <cell r="DV1228"/>
          <cell r="DW1228"/>
          <cell r="DX1228"/>
          <cell r="DY1228"/>
          <cell r="DZ1228"/>
          <cell r="EA1228"/>
          <cell r="EB1228"/>
          <cell r="EC1228"/>
          <cell r="ED1228"/>
          <cell r="EE1228"/>
          <cell r="EF1228"/>
          <cell r="EG1228"/>
          <cell r="EH1228"/>
          <cell r="EI1228"/>
          <cell r="EJ1228"/>
          <cell r="EK1228"/>
          <cell r="EL1228"/>
          <cell r="EM1228"/>
          <cell r="EN1228"/>
          <cell r="EO1228"/>
          <cell r="EP1228"/>
          <cell r="EQ1228"/>
          <cell r="ER1228"/>
          <cell r="ES1228"/>
          <cell r="ET1228"/>
          <cell r="EU1228" t="str">
            <v>$ -</v>
          </cell>
          <cell r="EV1228"/>
          <cell r="EW1228"/>
          <cell r="EX1228"/>
          <cell r="EY1228"/>
          <cell r="EZ1228"/>
          <cell r="FA1228"/>
          <cell r="FB1228">
            <v>0</v>
          </cell>
          <cell r="FC1228" t="str">
            <v>#¡VALOR!</v>
          </cell>
          <cell r="FD1228">
            <v>0</v>
          </cell>
          <cell r="FE1228" t="str">
            <v>$ 0</v>
          </cell>
          <cell r="FF1228" t="str">
            <v>#¡VALOR!</v>
          </cell>
          <cell r="FG1228" t="str">
            <v>#¡VALOR!</v>
          </cell>
          <cell r="FH1228"/>
          <cell r="FI1228"/>
          <cell r="FJ1228" t="str">
            <v>#N/D</v>
          </cell>
          <cell r="FK1228" t="str">
            <v>#N/D</v>
          </cell>
          <cell r="FL1228" t="str">
            <v>$1.228</v>
          </cell>
          <cell r="FM1228" t="str">
            <v>#N/D</v>
          </cell>
          <cell r="FN1228" t="str">
            <v>#N/D</v>
          </cell>
          <cell r="FO1228" t="str">
            <v>#N/D</v>
          </cell>
          <cell r="FP1228" t="str">
            <v>#N/D</v>
          </cell>
          <cell r="FQ1228" t="str">
            <v>#¡REF!</v>
          </cell>
          <cell r="FR1228" t="str">
            <v>#N/D</v>
          </cell>
          <cell r="FS1228"/>
          <cell r="FT1228"/>
          <cell r="FU1228"/>
          <cell r="FV1228">
            <v>0</v>
          </cell>
          <cell r="FW1228" t="str">
            <v>#N/D</v>
          </cell>
          <cell r="FX1228"/>
          <cell r="FY1228"/>
          <cell r="FZ1228"/>
          <cell r="GA1228"/>
          <cell r="GB1228"/>
          <cell r="GC1228"/>
        </row>
        <row r="1229">
          <cell r="A1229"/>
          <cell r="B1229"/>
          <cell r="C1229">
            <v>2025</v>
          </cell>
          <cell r="D1229"/>
          <cell r="E1229"/>
          <cell r="F1229"/>
          <cell r="G1229"/>
          <cell r="H1229"/>
          <cell r="I1229"/>
          <cell r="J1229"/>
          <cell r="K1229"/>
          <cell r="L1229"/>
          <cell r="M1229"/>
          <cell r="N1229"/>
          <cell r="O1229"/>
          <cell r="P1229"/>
          <cell r="Q1229"/>
          <cell r="R1229"/>
          <cell r="S1229"/>
          <cell r="T1229"/>
          <cell r="U1229"/>
          <cell r="V1229"/>
          <cell r="W1229"/>
          <cell r="X1229"/>
          <cell r="Y1229"/>
          <cell r="Z1229"/>
          <cell r="AA1229"/>
          <cell r="AB1229"/>
          <cell r="AC1229"/>
          <cell r="AD1229"/>
          <cell r="AE1229"/>
          <cell r="AF1229"/>
          <cell r="AG1229"/>
          <cell r="AH1229"/>
          <cell r="AI1229"/>
          <cell r="AJ1229"/>
          <cell r="AK1229"/>
          <cell r="AL1229"/>
          <cell r="AM1229" t="str">
            <v>#¡VALOR!</v>
          </cell>
          <cell r="AN1229">
            <v>0</v>
          </cell>
          <cell r="AO1229"/>
          <cell r="AP1229"/>
          <cell r="AQ1229"/>
          <cell r="AR1229"/>
          <cell r="AS1229"/>
          <cell r="AT1229"/>
          <cell r="AU1229"/>
          <cell r="AV1229"/>
          <cell r="AW1229"/>
          <cell r="AX1229"/>
          <cell r="AY1229"/>
          <cell r="AZ1229"/>
          <cell r="BA1229"/>
          <cell r="BB1229"/>
          <cell r="BC1229"/>
          <cell r="BD1229"/>
          <cell r="BE1229"/>
          <cell r="BF1229"/>
          <cell r="BG1229"/>
          <cell r="BH1229"/>
          <cell r="BI1229"/>
          <cell r="BJ1229"/>
          <cell r="BK1229"/>
          <cell r="BL1229"/>
          <cell r="BM1229"/>
          <cell r="BN1229"/>
          <cell r="BO1229"/>
          <cell r="BP1229"/>
          <cell r="BQ1229"/>
          <cell r="BR1229"/>
          <cell r="BS1229"/>
          <cell r="BT1229"/>
          <cell r="BU1229"/>
          <cell r="BV1229"/>
          <cell r="BW1229"/>
          <cell r="BX1229"/>
          <cell r="BY1229"/>
          <cell r="BZ1229"/>
          <cell r="CA1229"/>
          <cell r="CB1229"/>
          <cell r="CC1229"/>
          <cell r="CD1229"/>
          <cell r="CE1229"/>
          <cell r="CF1229"/>
          <cell r="CG1229"/>
          <cell r="CH1229"/>
          <cell r="CI1229"/>
          <cell r="CJ1229"/>
          <cell r="CK1229"/>
          <cell r="CL1229"/>
          <cell r="CM1229"/>
          <cell r="CN1229"/>
          <cell r="CO1229"/>
          <cell r="CP1229"/>
          <cell r="CQ1229"/>
          <cell r="CR1229"/>
          <cell r="CS1229"/>
          <cell r="CT1229"/>
          <cell r="CU1229"/>
          <cell r="CV1229"/>
          <cell r="CW1229"/>
          <cell r="CX1229"/>
          <cell r="CY1229"/>
          <cell r="CZ1229"/>
          <cell r="DA1229"/>
          <cell r="DB1229"/>
          <cell r="DC1229"/>
          <cell r="DD1229"/>
          <cell r="DE1229"/>
          <cell r="DF1229"/>
          <cell r="DG1229"/>
          <cell r="DH1229"/>
          <cell r="DI1229"/>
          <cell r="DJ1229"/>
          <cell r="DK1229"/>
          <cell r="DL1229"/>
          <cell r="DM1229"/>
          <cell r="DN1229"/>
          <cell r="DO1229"/>
          <cell r="DP1229"/>
          <cell r="DQ1229"/>
          <cell r="DR1229"/>
          <cell r="DS1229"/>
          <cell r="DT1229"/>
          <cell r="DU1229"/>
          <cell r="DV1229"/>
          <cell r="DW1229"/>
          <cell r="DX1229"/>
          <cell r="DY1229"/>
          <cell r="DZ1229"/>
          <cell r="EA1229"/>
          <cell r="EB1229"/>
          <cell r="EC1229"/>
          <cell r="ED1229"/>
          <cell r="EE1229"/>
          <cell r="EF1229"/>
          <cell r="EG1229"/>
          <cell r="EH1229"/>
          <cell r="EI1229"/>
          <cell r="EJ1229"/>
          <cell r="EK1229"/>
          <cell r="EL1229"/>
          <cell r="EM1229"/>
          <cell r="EN1229"/>
          <cell r="EO1229"/>
          <cell r="EP1229"/>
          <cell r="EQ1229"/>
          <cell r="ER1229"/>
          <cell r="ES1229"/>
          <cell r="ET1229"/>
          <cell r="EU1229" t="str">
            <v>$ -</v>
          </cell>
          <cell r="EV1229"/>
          <cell r="EW1229"/>
          <cell r="EX1229"/>
          <cell r="EY1229"/>
          <cell r="EZ1229"/>
          <cell r="FA1229"/>
          <cell r="FB1229">
            <v>0</v>
          </cell>
          <cell r="FC1229" t="str">
            <v>#¡VALOR!</v>
          </cell>
          <cell r="FD1229">
            <v>0</v>
          </cell>
          <cell r="FE1229" t="str">
            <v>$ 0</v>
          </cell>
          <cell r="FF1229" t="str">
            <v>#¡VALOR!</v>
          </cell>
          <cell r="FG1229" t="str">
            <v>#¡VALOR!</v>
          </cell>
          <cell r="FH1229"/>
          <cell r="FI1229"/>
          <cell r="FJ1229" t="str">
            <v>#N/D</v>
          </cell>
          <cell r="FK1229" t="str">
            <v>#N/D</v>
          </cell>
          <cell r="FL1229" t="str">
            <v>$1.229</v>
          </cell>
          <cell r="FM1229" t="str">
            <v>#N/D</v>
          </cell>
          <cell r="FN1229" t="str">
            <v>#N/D</v>
          </cell>
          <cell r="FO1229" t="str">
            <v>#N/D</v>
          </cell>
          <cell r="FP1229" t="str">
            <v>#N/D</v>
          </cell>
          <cell r="FQ1229" t="str">
            <v>#¡REF!</v>
          </cell>
          <cell r="FR1229" t="str">
            <v>#N/D</v>
          </cell>
          <cell r="FS1229"/>
          <cell r="FT1229"/>
          <cell r="FU1229"/>
          <cell r="FV1229">
            <v>0</v>
          </cell>
          <cell r="FW1229" t="str">
            <v>#N/D</v>
          </cell>
          <cell r="FX1229"/>
          <cell r="FY1229"/>
          <cell r="FZ1229"/>
          <cell r="GA1229"/>
          <cell r="GB1229"/>
          <cell r="GC1229"/>
        </row>
        <row r="1230">
          <cell r="A1230"/>
          <cell r="B1230"/>
          <cell r="C1230">
            <v>2025</v>
          </cell>
          <cell r="D1230"/>
          <cell r="E1230"/>
          <cell r="F1230"/>
          <cell r="G1230"/>
          <cell r="H1230"/>
          <cell r="I1230"/>
          <cell r="J1230"/>
          <cell r="K1230"/>
          <cell r="L1230"/>
          <cell r="M1230"/>
          <cell r="N1230"/>
          <cell r="O1230"/>
          <cell r="P1230"/>
          <cell r="Q1230"/>
          <cell r="R1230"/>
          <cell r="S1230"/>
          <cell r="T1230"/>
          <cell r="U1230"/>
          <cell r="V1230"/>
          <cell r="W1230"/>
          <cell r="X1230"/>
          <cell r="Y1230"/>
          <cell r="Z1230"/>
          <cell r="AA1230"/>
          <cell r="AB1230"/>
          <cell r="AC1230"/>
          <cell r="AD1230"/>
          <cell r="AE1230"/>
          <cell r="AF1230"/>
          <cell r="AG1230"/>
          <cell r="AH1230"/>
          <cell r="AI1230"/>
          <cell r="AJ1230"/>
          <cell r="AK1230"/>
          <cell r="AL1230"/>
          <cell r="AM1230" t="str">
            <v>#¡VALOR!</v>
          </cell>
          <cell r="AN1230">
            <v>0</v>
          </cell>
          <cell r="AO1230"/>
          <cell r="AP1230"/>
          <cell r="AQ1230"/>
          <cell r="AR1230"/>
          <cell r="AS1230"/>
          <cell r="AT1230"/>
          <cell r="AU1230"/>
          <cell r="AV1230"/>
          <cell r="AW1230"/>
          <cell r="AX1230"/>
          <cell r="AY1230"/>
          <cell r="AZ1230"/>
          <cell r="BA1230"/>
          <cell r="BB1230"/>
          <cell r="BC1230"/>
          <cell r="BD1230"/>
          <cell r="BE1230"/>
          <cell r="BF1230"/>
          <cell r="BG1230"/>
          <cell r="BH1230"/>
          <cell r="BI1230"/>
          <cell r="BJ1230"/>
          <cell r="BK1230"/>
          <cell r="BL1230"/>
          <cell r="BM1230"/>
          <cell r="BN1230"/>
          <cell r="BO1230"/>
          <cell r="BP1230"/>
          <cell r="BQ1230"/>
          <cell r="BR1230"/>
          <cell r="BS1230"/>
          <cell r="BT1230"/>
          <cell r="BU1230"/>
          <cell r="BV1230"/>
          <cell r="BW1230"/>
          <cell r="BX1230"/>
          <cell r="BY1230"/>
          <cell r="BZ1230"/>
          <cell r="CA1230"/>
          <cell r="CB1230"/>
          <cell r="CC1230"/>
          <cell r="CD1230"/>
          <cell r="CE1230"/>
          <cell r="CF1230"/>
          <cell r="CG1230"/>
          <cell r="CH1230"/>
          <cell r="CI1230"/>
          <cell r="CJ1230"/>
          <cell r="CK1230"/>
          <cell r="CL1230"/>
          <cell r="CM1230"/>
          <cell r="CN1230"/>
          <cell r="CO1230"/>
          <cell r="CP1230"/>
          <cell r="CQ1230"/>
          <cell r="CR1230"/>
          <cell r="CS1230"/>
          <cell r="CT1230"/>
          <cell r="CU1230"/>
          <cell r="CV1230"/>
          <cell r="CW1230"/>
          <cell r="CX1230"/>
          <cell r="CY1230"/>
          <cell r="CZ1230"/>
          <cell r="DA1230"/>
          <cell r="DB1230"/>
          <cell r="DC1230"/>
          <cell r="DD1230"/>
          <cell r="DE1230"/>
          <cell r="DF1230"/>
          <cell r="DG1230"/>
          <cell r="DH1230"/>
          <cell r="DI1230"/>
          <cell r="DJ1230"/>
          <cell r="DK1230"/>
          <cell r="DL1230"/>
          <cell r="DM1230"/>
          <cell r="DN1230"/>
          <cell r="DO1230"/>
          <cell r="DP1230"/>
          <cell r="DQ1230"/>
          <cell r="DR1230"/>
          <cell r="DS1230"/>
          <cell r="DT1230"/>
          <cell r="DU1230"/>
          <cell r="DV1230"/>
          <cell r="DW1230"/>
          <cell r="DX1230"/>
          <cell r="DY1230"/>
          <cell r="DZ1230"/>
          <cell r="EA1230"/>
          <cell r="EB1230"/>
          <cell r="EC1230"/>
          <cell r="ED1230"/>
          <cell r="EE1230"/>
          <cell r="EF1230"/>
          <cell r="EG1230"/>
          <cell r="EH1230"/>
          <cell r="EI1230"/>
          <cell r="EJ1230"/>
          <cell r="EK1230"/>
          <cell r="EL1230"/>
          <cell r="EM1230"/>
          <cell r="EN1230"/>
          <cell r="EO1230"/>
          <cell r="EP1230"/>
          <cell r="EQ1230"/>
          <cell r="ER1230"/>
          <cell r="ES1230"/>
          <cell r="ET1230"/>
          <cell r="EU1230" t="str">
            <v>$ -</v>
          </cell>
          <cell r="EV1230"/>
          <cell r="EW1230"/>
          <cell r="EX1230"/>
          <cell r="EY1230"/>
          <cell r="EZ1230"/>
          <cell r="FA1230"/>
          <cell r="FB1230">
            <v>0</v>
          </cell>
          <cell r="FC1230" t="str">
            <v>#¡VALOR!</v>
          </cell>
          <cell r="FD1230">
            <v>0</v>
          </cell>
          <cell r="FE1230" t="str">
            <v>$ 0</v>
          </cell>
          <cell r="FF1230" t="str">
            <v>#¡VALOR!</v>
          </cell>
          <cell r="FG1230" t="str">
            <v>#¡VALOR!</v>
          </cell>
          <cell r="FH1230"/>
          <cell r="FI1230"/>
          <cell r="FJ1230" t="str">
            <v>#N/D</v>
          </cell>
          <cell r="FK1230" t="str">
            <v>#N/D</v>
          </cell>
          <cell r="FL1230" t="str">
            <v>$1.230</v>
          </cell>
          <cell r="FM1230" t="str">
            <v>#N/D</v>
          </cell>
          <cell r="FN1230" t="str">
            <v>#N/D</v>
          </cell>
          <cell r="FO1230" t="str">
            <v>#N/D</v>
          </cell>
          <cell r="FP1230" t="str">
            <v>#N/D</v>
          </cell>
          <cell r="FQ1230" t="str">
            <v>#¡REF!</v>
          </cell>
          <cell r="FR1230" t="str">
            <v>#N/D</v>
          </cell>
          <cell r="FS1230"/>
          <cell r="FT1230"/>
          <cell r="FU1230"/>
          <cell r="FV1230">
            <v>0</v>
          </cell>
          <cell r="FW1230" t="str">
            <v>#N/D</v>
          </cell>
          <cell r="FX1230"/>
          <cell r="FY1230"/>
          <cell r="FZ1230"/>
          <cell r="GA1230"/>
          <cell r="GB1230"/>
          <cell r="GC1230"/>
        </row>
        <row r="1231">
          <cell r="A1231"/>
          <cell r="B1231"/>
          <cell r="C1231">
            <v>2025</v>
          </cell>
          <cell r="D1231"/>
          <cell r="E1231"/>
          <cell r="F1231"/>
          <cell r="G1231"/>
          <cell r="H1231"/>
          <cell r="I1231"/>
          <cell r="J1231"/>
          <cell r="K1231"/>
          <cell r="L1231"/>
          <cell r="M1231"/>
          <cell r="N1231"/>
          <cell r="O1231"/>
          <cell r="P1231"/>
          <cell r="Q1231"/>
          <cell r="R1231"/>
          <cell r="S1231"/>
          <cell r="T1231"/>
          <cell r="U1231"/>
          <cell r="V1231"/>
          <cell r="W1231"/>
          <cell r="X1231"/>
          <cell r="Y1231"/>
          <cell r="Z1231"/>
          <cell r="AA1231"/>
          <cell r="AB1231"/>
          <cell r="AC1231"/>
          <cell r="AD1231"/>
          <cell r="AE1231"/>
          <cell r="AF1231"/>
          <cell r="AG1231"/>
          <cell r="AH1231"/>
          <cell r="AI1231"/>
          <cell r="AJ1231"/>
          <cell r="AK1231"/>
          <cell r="AL1231"/>
          <cell r="AM1231" t="str">
            <v>#¡VALOR!</v>
          </cell>
          <cell r="AN1231">
            <v>0</v>
          </cell>
          <cell r="AO1231"/>
          <cell r="AP1231"/>
          <cell r="AQ1231"/>
          <cell r="AR1231"/>
          <cell r="AS1231"/>
          <cell r="AT1231"/>
          <cell r="AU1231"/>
          <cell r="AV1231"/>
          <cell r="AW1231"/>
          <cell r="AX1231"/>
          <cell r="AY1231"/>
          <cell r="AZ1231"/>
          <cell r="BA1231"/>
          <cell r="BB1231"/>
          <cell r="BC1231"/>
          <cell r="BD1231"/>
          <cell r="BE1231"/>
          <cell r="BF1231"/>
          <cell r="BG1231"/>
          <cell r="BH1231"/>
          <cell r="BI1231"/>
          <cell r="BJ1231"/>
          <cell r="BK1231"/>
          <cell r="BL1231"/>
          <cell r="BM1231"/>
          <cell r="BN1231"/>
          <cell r="BO1231"/>
          <cell r="BP1231"/>
          <cell r="BQ1231"/>
          <cell r="BR1231"/>
          <cell r="BS1231"/>
          <cell r="BT1231"/>
          <cell r="BU1231"/>
          <cell r="BV1231"/>
          <cell r="BW1231"/>
          <cell r="BX1231"/>
          <cell r="BY1231"/>
          <cell r="BZ1231"/>
          <cell r="CA1231"/>
          <cell r="CB1231"/>
          <cell r="CC1231"/>
          <cell r="CD1231"/>
          <cell r="CE1231"/>
          <cell r="CF1231"/>
          <cell r="CG1231"/>
          <cell r="CH1231"/>
          <cell r="CI1231"/>
          <cell r="CJ1231"/>
          <cell r="CK1231"/>
          <cell r="CL1231"/>
          <cell r="CM1231"/>
          <cell r="CN1231"/>
          <cell r="CO1231"/>
          <cell r="CP1231"/>
          <cell r="CQ1231"/>
          <cell r="CR1231"/>
          <cell r="CS1231"/>
          <cell r="CT1231"/>
          <cell r="CU1231"/>
          <cell r="CV1231"/>
          <cell r="CW1231"/>
          <cell r="CX1231"/>
          <cell r="CY1231"/>
          <cell r="CZ1231"/>
          <cell r="DA1231"/>
          <cell r="DB1231"/>
          <cell r="DC1231"/>
          <cell r="DD1231"/>
          <cell r="DE1231"/>
          <cell r="DF1231"/>
          <cell r="DG1231"/>
          <cell r="DH1231"/>
          <cell r="DI1231"/>
          <cell r="DJ1231"/>
          <cell r="DK1231"/>
          <cell r="DL1231"/>
          <cell r="DM1231"/>
          <cell r="DN1231"/>
          <cell r="DO1231"/>
          <cell r="DP1231"/>
          <cell r="DQ1231"/>
          <cell r="DR1231"/>
          <cell r="DS1231"/>
          <cell r="DT1231"/>
          <cell r="DU1231"/>
          <cell r="DV1231"/>
          <cell r="DW1231"/>
          <cell r="DX1231"/>
          <cell r="DY1231"/>
          <cell r="DZ1231"/>
          <cell r="EA1231"/>
          <cell r="EB1231"/>
          <cell r="EC1231"/>
          <cell r="ED1231"/>
          <cell r="EE1231"/>
          <cell r="EF1231"/>
          <cell r="EG1231"/>
          <cell r="EH1231"/>
          <cell r="EI1231"/>
          <cell r="EJ1231"/>
          <cell r="EK1231"/>
          <cell r="EL1231"/>
          <cell r="EM1231"/>
          <cell r="EN1231"/>
          <cell r="EO1231"/>
          <cell r="EP1231"/>
          <cell r="EQ1231"/>
          <cell r="ER1231"/>
          <cell r="ES1231"/>
          <cell r="ET1231"/>
          <cell r="EU1231" t="str">
            <v>$ -</v>
          </cell>
          <cell r="EV1231"/>
          <cell r="EW1231"/>
          <cell r="EX1231"/>
          <cell r="EY1231"/>
          <cell r="EZ1231"/>
          <cell r="FA1231"/>
          <cell r="FB1231">
            <v>0</v>
          </cell>
          <cell r="FC1231" t="str">
            <v>#¡VALOR!</v>
          </cell>
          <cell r="FD1231">
            <v>0</v>
          </cell>
          <cell r="FE1231" t="str">
            <v>$ 0</v>
          </cell>
          <cell r="FF1231" t="str">
            <v>#¡VALOR!</v>
          </cell>
          <cell r="FG1231" t="str">
            <v>#¡VALOR!</v>
          </cell>
          <cell r="FH1231"/>
          <cell r="FI1231"/>
          <cell r="FJ1231" t="str">
            <v>#N/D</v>
          </cell>
          <cell r="FK1231" t="str">
            <v>#N/D</v>
          </cell>
          <cell r="FL1231" t="str">
            <v>$1.231</v>
          </cell>
          <cell r="FM1231" t="str">
            <v>#N/D</v>
          </cell>
          <cell r="FN1231" t="str">
            <v>#N/D</v>
          </cell>
          <cell r="FO1231" t="str">
            <v>#N/D</v>
          </cell>
          <cell r="FP1231" t="str">
            <v>#N/D</v>
          </cell>
          <cell r="FQ1231" t="str">
            <v>#¡REF!</v>
          </cell>
          <cell r="FR1231" t="str">
            <v>#N/D</v>
          </cell>
          <cell r="FS1231"/>
          <cell r="FT1231"/>
          <cell r="FU1231"/>
          <cell r="FV1231">
            <v>0</v>
          </cell>
          <cell r="FW1231" t="str">
            <v>#N/D</v>
          </cell>
          <cell r="FX1231"/>
          <cell r="FY1231"/>
          <cell r="FZ1231"/>
          <cell r="GA1231"/>
          <cell r="GB1231"/>
          <cell r="GC1231"/>
        </row>
        <row r="1232">
          <cell r="A1232"/>
          <cell r="B1232"/>
          <cell r="C1232">
            <v>2025</v>
          </cell>
          <cell r="D1232"/>
          <cell r="E1232"/>
          <cell r="F1232"/>
          <cell r="G1232"/>
          <cell r="H1232"/>
          <cell r="I1232"/>
          <cell r="J1232"/>
          <cell r="K1232"/>
          <cell r="L1232"/>
          <cell r="M1232"/>
          <cell r="N1232"/>
          <cell r="O1232"/>
          <cell r="P1232"/>
          <cell r="Q1232"/>
          <cell r="R1232"/>
          <cell r="S1232"/>
          <cell r="T1232"/>
          <cell r="U1232"/>
          <cell r="V1232"/>
          <cell r="W1232"/>
          <cell r="X1232"/>
          <cell r="Y1232"/>
          <cell r="Z1232"/>
          <cell r="AA1232"/>
          <cell r="AB1232"/>
          <cell r="AC1232"/>
          <cell r="AD1232"/>
          <cell r="AE1232"/>
          <cell r="AF1232"/>
          <cell r="AG1232"/>
          <cell r="AH1232"/>
          <cell r="AI1232"/>
          <cell r="AJ1232"/>
          <cell r="AK1232"/>
          <cell r="AL1232"/>
          <cell r="AM1232" t="str">
            <v>#¡VALOR!</v>
          </cell>
          <cell r="AN1232">
            <v>0</v>
          </cell>
          <cell r="AO1232"/>
          <cell r="AP1232"/>
          <cell r="AQ1232"/>
          <cell r="AR1232"/>
          <cell r="AS1232"/>
          <cell r="AT1232"/>
          <cell r="AU1232"/>
          <cell r="AV1232"/>
          <cell r="AW1232"/>
          <cell r="AX1232"/>
          <cell r="AY1232"/>
          <cell r="AZ1232"/>
          <cell r="BA1232"/>
          <cell r="BB1232"/>
          <cell r="BC1232"/>
          <cell r="BD1232"/>
          <cell r="BE1232"/>
          <cell r="BF1232"/>
          <cell r="BG1232"/>
          <cell r="BH1232"/>
          <cell r="BI1232"/>
          <cell r="BJ1232"/>
          <cell r="BK1232"/>
          <cell r="BL1232"/>
          <cell r="BM1232"/>
          <cell r="BN1232"/>
          <cell r="BO1232"/>
          <cell r="BP1232"/>
          <cell r="BQ1232"/>
          <cell r="BR1232"/>
          <cell r="BS1232"/>
          <cell r="BT1232"/>
          <cell r="BU1232"/>
          <cell r="BV1232"/>
          <cell r="BW1232"/>
          <cell r="BX1232"/>
          <cell r="BY1232"/>
          <cell r="BZ1232"/>
          <cell r="CA1232"/>
          <cell r="CB1232"/>
          <cell r="CC1232"/>
          <cell r="CD1232"/>
          <cell r="CE1232"/>
          <cell r="CF1232"/>
          <cell r="CG1232"/>
          <cell r="CH1232"/>
          <cell r="CI1232"/>
          <cell r="CJ1232"/>
          <cell r="CK1232"/>
          <cell r="CL1232"/>
          <cell r="CM1232"/>
          <cell r="CN1232"/>
          <cell r="CO1232"/>
          <cell r="CP1232"/>
          <cell r="CQ1232"/>
          <cell r="CR1232"/>
          <cell r="CS1232"/>
          <cell r="CT1232"/>
          <cell r="CU1232"/>
          <cell r="CV1232"/>
          <cell r="CW1232"/>
          <cell r="CX1232"/>
          <cell r="CY1232"/>
          <cell r="CZ1232"/>
          <cell r="DA1232"/>
          <cell r="DB1232"/>
          <cell r="DC1232"/>
          <cell r="DD1232"/>
          <cell r="DE1232"/>
          <cell r="DF1232"/>
          <cell r="DG1232"/>
          <cell r="DH1232"/>
          <cell r="DI1232"/>
          <cell r="DJ1232"/>
          <cell r="DK1232"/>
          <cell r="DL1232"/>
          <cell r="DM1232"/>
          <cell r="DN1232"/>
          <cell r="DO1232"/>
          <cell r="DP1232"/>
          <cell r="DQ1232"/>
          <cell r="DR1232"/>
          <cell r="DS1232"/>
          <cell r="DT1232"/>
          <cell r="DU1232"/>
          <cell r="DV1232"/>
          <cell r="DW1232"/>
          <cell r="DX1232"/>
          <cell r="DY1232"/>
          <cell r="DZ1232"/>
          <cell r="EA1232"/>
          <cell r="EB1232"/>
          <cell r="EC1232"/>
          <cell r="ED1232"/>
          <cell r="EE1232"/>
          <cell r="EF1232"/>
          <cell r="EG1232"/>
          <cell r="EH1232"/>
          <cell r="EI1232"/>
          <cell r="EJ1232"/>
          <cell r="EK1232"/>
          <cell r="EL1232"/>
          <cell r="EM1232"/>
          <cell r="EN1232"/>
          <cell r="EO1232"/>
          <cell r="EP1232"/>
          <cell r="EQ1232"/>
          <cell r="ER1232"/>
          <cell r="ES1232"/>
          <cell r="ET1232"/>
          <cell r="EU1232" t="str">
            <v>$ -</v>
          </cell>
          <cell r="EV1232"/>
          <cell r="EW1232"/>
          <cell r="EX1232"/>
          <cell r="EY1232"/>
          <cell r="EZ1232"/>
          <cell r="FA1232"/>
          <cell r="FB1232">
            <v>0</v>
          </cell>
          <cell r="FC1232" t="str">
            <v>#¡VALOR!</v>
          </cell>
          <cell r="FD1232">
            <v>0</v>
          </cell>
          <cell r="FE1232" t="str">
            <v>$ 0</v>
          </cell>
          <cell r="FF1232" t="str">
            <v>#¡VALOR!</v>
          </cell>
          <cell r="FG1232" t="str">
            <v>#¡VALOR!</v>
          </cell>
          <cell r="FH1232"/>
          <cell r="FI1232"/>
          <cell r="FJ1232" t="str">
            <v>#N/D</v>
          </cell>
          <cell r="FK1232" t="str">
            <v>#N/D</v>
          </cell>
          <cell r="FL1232" t="str">
            <v>$1.232</v>
          </cell>
          <cell r="FM1232" t="str">
            <v>#N/D</v>
          </cell>
          <cell r="FN1232" t="str">
            <v>#N/D</v>
          </cell>
          <cell r="FO1232" t="str">
            <v>#N/D</v>
          </cell>
          <cell r="FP1232" t="str">
            <v>#N/D</v>
          </cell>
          <cell r="FQ1232" t="str">
            <v>#¡REF!</v>
          </cell>
          <cell r="FR1232" t="str">
            <v>#N/D</v>
          </cell>
          <cell r="FS1232"/>
          <cell r="FT1232"/>
          <cell r="FU1232"/>
          <cell r="FV1232">
            <v>0</v>
          </cell>
          <cell r="FW1232" t="str">
            <v>#N/D</v>
          </cell>
          <cell r="FX1232"/>
          <cell r="FY1232"/>
          <cell r="FZ1232"/>
          <cell r="GA1232"/>
          <cell r="GB1232"/>
          <cell r="GC1232"/>
        </row>
        <row r="1233">
          <cell r="A1233"/>
          <cell r="B1233"/>
          <cell r="C1233">
            <v>2025</v>
          </cell>
          <cell r="D1233"/>
          <cell r="E1233"/>
          <cell r="F1233"/>
          <cell r="G1233"/>
          <cell r="H1233"/>
          <cell r="I1233"/>
          <cell r="J1233"/>
          <cell r="K1233"/>
          <cell r="L1233"/>
          <cell r="M1233"/>
          <cell r="N1233"/>
          <cell r="O1233"/>
          <cell r="P1233"/>
          <cell r="Q1233"/>
          <cell r="R1233"/>
          <cell r="S1233"/>
          <cell r="T1233"/>
          <cell r="U1233"/>
          <cell r="V1233"/>
          <cell r="W1233"/>
          <cell r="X1233"/>
          <cell r="Y1233"/>
          <cell r="Z1233"/>
          <cell r="AA1233"/>
          <cell r="AB1233"/>
          <cell r="AC1233"/>
          <cell r="AD1233"/>
          <cell r="AE1233"/>
          <cell r="AF1233"/>
          <cell r="AG1233"/>
          <cell r="AH1233"/>
          <cell r="AI1233"/>
          <cell r="AJ1233"/>
          <cell r="AK1233"/>
          <cell r="AL1233"/>
          <cell r="AM1233" t="str">
            <v>#¡VALOR!</v>
          </cell>
          <cell r="AN1233">
            <v>0</v>
          </cell>
          <cell r="AO1233"/>
          <cell r="AP1233"/>
          <cell r="AQ1233"/>
          <cell r="AR1233"/>
          <cell r="AS1233"/>
          <cell r="AT1233"/>
          <cell r="AU1233"/>
          <cell r="AV1233"/>
          <cell r="AW1233"/>
          <cell r="AX1233"/>
          <cell r="AY1233"/>
          <cell r="AZ1233"/>
          <cell r="BA1233"/>
          <cell r="BB1233"/>
          <cell r="BC1233"/>
          <cell r="BD1233"/>
          <cell r="BE1233"/>
          <cell r="BF1233"/>
          <cell r="BG1233"/>
          <cell r="BH1233"/>
          <cell r="BI1233"/>
          <cell r="BJ1233"/>
          <cell r="BK1233"/>
          <cell r="BL1233"/>
          <cell r="BM1233"/>
          <cell r="BN1233"/>
          <cell r="BO1233"/>
          <cell r="BP1233"/>
          <cell r="BQ1233"/>
          <cell r="BR1233"/>
          <cell r="BS1233"/>
          <cell r="BT1233"/>
          <cell r="BU1233"/>
          <cell r="BV1233"/>
          <cell r="BW1233"/>
          <cell r="BX1233"/>
          <cell r="BY1233"/>
          <cell r="BZ1233"/>
          <cell r="CA1233"/>
          <cell r="CB1233"/>
          <cell r="CC1233"/>
          <cell r="CD1233"/>
          <cell r="CE1233"/>
          <cell r="CF1233"/>
          <cell r="CG1233"/>
          <cell r="CH1233"/>
          <cell r="CI1233"/>
          <cell r="CJ1233"/>
          <cell r="CK1233"/>
          <cell r="CL1233"/>
          <cell r="CM1233"/>
          <cell r="CN1233"/>
          <cell r="CO1233"/>
          <cell r="CP1233"/>
          <cell r="CQ1233"/>
          <cell r="CR1233"/>
          <cell r="CS1233"/>
          <cell r="CT1233"/>
          <cell r="CU1233"/>
          <cell r="CV1233"/>
          <cell r="CW1233"/>
          <cell r="CX1233"/>
          <cell r="CY1233"/>
          <cell r="CZ1233"/>
          <cell r="DA1233"/>
          <cell r="DB1233"/>
          <cell r="DC1233"/>
          <cell r="DD1233"/>
          <cell r="DE1233"/>
          <cell r="DF1233"/>
          <cell r="DG1233"/>
          <cell r="DH1233"/>
          <cell r="DI1233"/>
          <cell r="DJ1233"/>
          <cell r="DK1233"/>
          <cell r="DL1233"/>
          <cell r="DM1233"/>
          <cell r="DN1233"/>
          <cell r="DO1233"/>
          <cell r="DP1233"/>
          <cell r="DQ1233"/>
          <cell r="DR1233"/>
          <cell r="DS1233"/>
          <cell r="DT1233"/>
          <cell r="DU1233"/>
          <cell r="DV1233"/>
          <cell r="DW1233"/>
          <cell r="DX1233"/>
          <cell r="DY1233"/>
          <cell r="DZ1233"/>
          <cell r="EA1233"/>
          <cell r="EB1233"/>
          <cell r="EC1233"/>
          <cell r="ED1233"/>
          <cell r="EE1233"/>
          <cell r="EF1233"/>
          <cell r="EG1233"/>
          <cell r="EH1233"/>
          <cell r="EI1233"/>
          <cell r="EJ1233"/>
          <cell r="EK1233"/>
          <cell r="EL1233"/>
          <cell r="EM1233"/>
          <cell r="EN1233"/>
          <cell r="EO1233"/>
          <cell r="EP1233"/>
          <cell r="EQ1233"/>
          <cell r="ER1233"/>
          <cell r="ES1233"/>
          <cell r="ET1233"/>
          <cell r="EU1233" t="str">
            <v>$ -</v>
          </cell>
          <cell r="EV1233"/>
          <cell r="EW1233"/>
          <cell r="EX1233"/>
          <cell r="EY1233"/>
          <cell r="EZ1233"/>
          <cell r="FA1233"/>
          <cell r="FB1233">
            <v>0</v>
          </cell>
          <cell r="FC1233" t="str">
            <v>#¡VALOR!</v>
          </cell>
          <cell r="FD1233">
            <v>0</v>
          </cell>
          <cell r="FE1233" t="str">
            <v>$ 0</v>
          </cell>
          <cell r="FF1233" t="str">
            <v>#¡VALOR!</v>
          </cell>
          <cell r="FG1233" t="str">
            <v>#¡VALOR!</v>
          </cell>
          <cell r="FH1233"/>
          <cell r="FI1233"/>
          <cell r="FJ1233" t="str">
            <v>#N/D</v>
          </cell>
          <cell r="FK1233" t="str">
            <v>#N/D</v>
          </cell>
          <cell r="FL1233" t="str">
            <v>$1.233</v>
          </cell>
          <cell r="FM1233" t="str">
            <v>#N/D</v>
          </cell>
          <cell r="FN1233" t="str">
            <v>#N/D</v>
          </cell>
          <cell r="FO1233" t="str">
            <v>#N/D</v>
          </cell>
          <cell r="FP1233" t="str">
            <v>#N/D</v>
          </cell>
          <cell r="FQ1233" t="str">
            <v>#¡REF!</v>
          </cell>
          <cell r="FR1233" t="str">
            <v>#N/D</v>
          </cell>
          <cell r="FS1233"/>
          <cell r="FT1233"/>
          <cell r="FU1233"/>
          <cell r="FV1233">
            <v>0</v>
          </cell>
          <cell r="FW1233" t="str">
            <v>#N/D</v>
          </cell>
          <cell r="FX1233"/>
          <cell r="FY1233"/>
          <cell r="FZ1233"/>
          <cell r="GA1233"/>
          <cell r="GB1233"/>
          <cell r="GC1233"/>
        </row>
        <row r="1234">
          <cell r="A1234"/>
          <cell r="B1234"/>
          <cell r="C1234">
            <v>2025</v>
          </cell>
          <cell r="D1234"/>
          <cell r="E1234"/>
          <cell r="F1234"/>
          <cell r="G1234"/>
          <cell r="H1234"/>
          <cell r="I1234"/>
          <cell r="J1234"/>
          <cell r="K1234"/>
          <cell r="L1234"/>
          <cell r="M1234"/>
          <cell r="N1234"/>
          <cell r="O1234"/>
          <cell r="P1234"/>
          <cell r="Q1234"/>
          <cell r="R1234"/>
          <cell r="S1234"/>
          <cell r="T1234"/>
          <cell r="U1234"/>
          <cell r="V1234"/>
          <cell r="W1234"/>
          <cell r="X1234"/>
          <cell r="Y1234"/>
          <cell r="Z1234"/>
          <cell r="AA1234"/>
          <cell r="AB1234"/>
          <cell r="AC1234"/>
          <cell r="AD1234"/>
          <cell r="AE1234"/>
          <cell r="AF1234"/>
          <cell r="AG1234"/>
          <cell r="AH1234"/>
          <cell r="AI1234"/>
          <cell r="AJ1234"/>
          <cell r="AK1234"/>
          <cell r="AL1234"/>
          <cell r="AM1234" t="str">
            <v>#¡VALOR!</v>
          </cell>
          <cell r="AN1234">
            <v>0</v>
          </cell>
          <cell r="AO1234"/>
          <cell r="AP1234"/>
          <cell r="AQ1234"/>
          <cell r="AR1234"/>
          <cell r="AS1234"/>
          <cell r="AT1234"/>
          <cell r="AU1234"/>
          <cell r="AV1234"/>
          <cell r="AW1234"/>
          <cell r="AX1234"/>
          <cell r="AY1234"/>
          <cell r="AZ1234"/>
          <cell r="BA1234"/>
          <cell r="BB1234"/>
          <cell r="BC1234"/>
          <cell r="BD1234"/>
          <cell r="BE1234"/>
          <cell r="BF1234"/>
          <cell r="BG1234"/>
          <cell r="BH1234"/>
          <cell r="BI1234"/>
          <cell r="BJ1234"/>
          <cell r="BK1234"/>
          <cell r="BL1234"/>
          <cell r="BM1234"/>
          <cell r="BN1234"/>
          <cell r="BO1234"/>
          <cell r="BP1234"/>
          <cell r="BQ1234"/>
          <cell r="BR1234"/>
          <cell r="BS1234"/>
          <cell r="BT1234"/>
          <cell r="BU1234"/>
          <cell r="BV1234"/>
          <cell r="BW1234"/>
          <cell r="BX1234"/>
          <cell r="BY1234"/>
          <cell r="BZ1234"/>
          <cell r="CA1234"/>
          <cell r="CB1234"/>
          <cell r="CC1234"/>
          <cell r="CD1234"/>
          <cell r="CE1234"/>
          <cell r="CF1234"/>
          <cell r="CG1234"/>
          <cell r="CH1234"/>
          <cell r="CI1234"/>
          <cell r="CJ1234"/>
          <cell r="CK1234"/>
          <cell r="CL1234"/>
          <cell r="CM1234"/>
          <cell r="CN1234"/>
          <cell r="CO1234"/>
          <cell r="CP1234"/>
          <cell r="CQ1234"/>
          <cell r="CR1234"/>
          <cell r="CS1234"/>
          <cell r="CT1234"/>
          <cell r="CU1234"/>
          <cell r="CV1234"/>
          <cell r="CW1234"/>
          <cell r="CX1234"/>
          <cell r="CY1234"/>
          <cell r="CZ1234"/>
          <cell r="DA1234"/>
          <cell r="DB1234"/>
          <cell r="DC1234"/>
          <cell r="DD1234"/>
          <cell r="DE1234"/>
          <cell r="DF1234"/>
          <cell r="DG1234"/>
          <cell r="DH1234"/>
          <cell r="DI1234"/>
          <cell r="DJ1234"/>
          <cell r="DK1234"/>
          <cell r="DL1234"/>
          <cell r="DM1234"/>
          <cell r="DN1234"/>
          <cell r="DO1234"/>
          <cell r="DP1234"/>
          <cell r="DQ1234"/>
          <cell r="DR1234"/>
          <cell r="DS1234"/>
          <cell r="DT1234"/>
          <cell r="DU1234"/>
          <cell r="DV1234"/>
          <cell r="DW1234"/>
          <cell r="DX1234"/>
          <cell r="DY1234"/>
          <cell r="DZ1234"/>
          <cell r="EA1234"/>
          <cell r="EB1234"/>
          <cell r="EC1234"/>
          <cell r="ED1234"/>
          <cell r="EE1234"/>
          <cell r="EF1234"/>
          <cell r="EG1234"/>
          <cell r="EH1234"/>
          <cell r="EI1234"/>
          <cell r="EJ1234"/>
          <cell r="EK1234"/>
          <cell r="EL1234"/>
          <cell r="EM1234"/>
          <cell r="EN1234"/>
          <cell r="EO1234"/>
          <cell r="EP1234"/>
          <cell r="EQ1234"/>
          <cell r="ER1234"/>
          <cell r="ES1234"/>
          <cell r="ET1234"/>
          <cell r="EU1234" t="str">
            <v>$ -</v>
          </cell>
          <cell r="EV1234"/>
          <cell r="EW1234"/>
          <cell r="EX1234"/>
          <cell r="EY1234"/>
          <cell r="EZ1234"/>
          <cell r="FA1234"/>
          <cell r="FB1234">
            <v>0</v>
          </cell>
          <cell r="FC1234" t="str">
            <v>#¡VALOR!</v>
          </cell>
          <cell r="FD1234">
            <v>0</v>
          </cell>
          <cell r="FE1234" t="str">
            <v>$ 0</v>
          </cell>
          <cell r="FF1234" t="str">
            <v>#¡VALOR!</v>
          </cell>
          <cell r="FG1234" t="str">
            <v>#¡VALOR!</v>
          </cell>
          <cell r="FH1234"/>
          <cell r="FI1234"/>
          <cell r="FJ1234" t="str">
            <v>#N/D</v>
          </cell>
          <cell r="FK1234" t="str">
            <v>#N/D</v>
          </cell>
          <cell r="FL1234" t="str">
            <v>$1.234</v>
          </cell>
          <cell r="FM1234" t="str">
            <v>#N/D</v>
          </cell>
          <cell r="FN1234" t="str">
            <v>#N/D</v>
          </cell>
          <cell r="FO1234" t="str">
            <v>#N/D</v>
          </cell>
          <cell r="FP1234" t="str">
            <v>#N/D</v>
          </cell>
          <cell r="FQ1234" t="str">
            <v>#¡REF!</v>
          </cell>
          <cell r="FR1234" t="str">
            <v>#N/D</v>
          </cell>
          <cell r="FS1234"/>
          <cell r="FT1234"/>
          <cell r="FU1234"/>
          <cell r="FV1234">
            <v>0</v>
          </cell>
          <cell r="FW1234" t="str">
            <v>#N/D</v>
          </cell>
          <cell r="FX1234"/>
          <cell r="FY1234"/>
          <cell r="FZ1234"/>
          <cell r="GA1234"/>
          <cell r="GB1234"/>
          <cell r="GC1234"/>
        </row>
        <row r="1235">
          <cell r="A1235"/>
          <cell r="B1235"/>
          <cell r="C1235">
            <v>2025</v>
          </cell>
          <cell r="D1235"/>
          <cell r="E1235"/>
          <cell r="F1235"/>
          <cell r="G1235"/>
          <cell r="H1235"/>
          <cell r="I1235"/>
          <cell r="J1235"/>
          <cell r="K1235"/>
          <cell r="L1235"/>
          <cell r="M1235"/>
          <cell r="N1235"/>
          <cell r="O1235"/>
          <cell r="P1235"/>
          <cell r="Q1235"/>
          <cell r="R1235"/>
          <cell r="S1235"/>
          <cell r="T1235"/>
          <cell r="U1235"/>
          <cell r="V1235"/>
          <cell r="W1235"/>
          <cell r="X1235"/>
          <cell r="Y1235"/>
          <cell r="Z1235"/>
          <cell r="AA1235"/>
          <cell r="AB1235"/>
          <cell r="AC1235"/>
          <cell r="AD1235"/>
          <cell r="AE1235"/>
          <cell r="AF1235"/>
          <cell r="AG1235"/>
          <cell r="AH1235"/>
          <cell r="AI1235"/>
          <cell r="AJ1235"/>
          <cell r="AK1235"/>
          <cell r="AL1235"/>
          <cell r="AM1235" t="str">
            <v>#¡VALOR!</v>
          </cell>
          <cell r="AN1235">
            <v>0</v>
          </cell>
          <cell r="AO1235"/>
          <cell r="AP1235"/>
          <cell r="AQ1235"/>
          <cell r="AR1235"/>
          <cell r="AS1235"/>
          <cell r="AT1235"/>
          <cell r="AU1235"/>
          <cell r="AV1235"/>
          <cell r="AW1235"/>
          <cell r="AX1235"/>
          <cell r="AY1235"/>
          <cell r="AZ1235"/>
          <cell r="BA1235"/>
          <cell r="BB1235"/>
          <cell r="BC1235"/>
          <cell r="BD1235"/>
          <cell r="BE1235"/>
          <cell r="BF1235"/>
          <cell r="BG1235"/>
          <cell r="BH1235"/>
          <cell r="BI1235"/>
          <cell r="BJ1235"/>
          <cell r="BK1235"/>
          <cell r="BL1235"/>
          <cell r="BM1235"/>
          <cell r="BN1235"/>
          <cell r="BO1235"/>
          <cell r="BP1235"/>
          <cell r="BQ1235"/>
          <cell r="BR1235"/>
          <cell r="BS1235"/>
          <cell r="BT1235"/>
          <cell r="BU1235"/>
          <cell r="BV1235"/>
          <cell r="BW1235"/>
          <cell r="BX1235"/>
          <cell r="BY1235"/>
          <cell r="BZ1235"/>
          <cell r="CA1235"/>
          <cell r="CB1235"/>
          <cell r="CC1235"/>
          <cell r="CD1235"/>
          <cell r="CE1235"/>
          <cell r="CF1235"/>
          <cell r="CG1235"/>
          <cell r="CH1235"/>
          <cell r="CI1235"/>
          <cell r="CJ1235"/>
          <cell r="CK1235"/>
          <cell r="CL1235"/>
          <cell r="CM1235"/>
          <cell r="CN1235"/>
          <cell r="CO1235"/>
          <cell r="CP1235"/>
          <cell r="CQ1235"/>
          <cell r="CR1235"/>
          <cell r="CS1235"/>
          <cell r="CT1235"/>
          <cell r="CU1235"/>
          <cell r="CV1235"/>
          <cell r="CW1235"/>
          <cell r="CX1235"/>
          <cell r="CY1235"/>
          <cell r="CZ1235"/>
          <cell r="DA1235"/>
          <cell r="DB1235"/>
          <cell r="DC1235"/>
          <cell r="DD1235"/>
          <cell r="DE1235"/>
          <cell r="DF1235"/>
          <cell r="DG1235"/>
          <cell r="DH1235"/>
          <cell r="DI1235"/>
          <cell r="DJ1235"/>
          <cell r="DK1235"/>
          <cell r="DL1235"/>
          <cell r="DM1235"/>
          <cell r="DN1235"/>
          <cell r="DO1235"/>
          <cell r="DP1235"/>
          <cell r="DQ1235"/>
          <cell r="DR1235"/>
          <cell r="DS1235"/>
          <cell r="DT1235"/>
          <cell r="DU1235"/>
          <cell r="DV1235"/>
          <cell r="DW1235"/>
          <cell r="DX1235"/>
          <cell r="DY1235"/>
          <cell r="DZ1235"/>
          <cell r="EA1235"/>
          <cell r="EB1235"/>
          <cell r="EC1235"/>
          <cell r="ED1235"/>
          <cell r="EE1235"/>
          <cell r="EF1235"/>
          <cell r="EG1235"/>
          <cell r="EH1235"/>
          <cell r="EI1235"/>
          <cell r="EJ1235"/>
          <cell r="EK1235"/>
          <cell r="EL1235"/>
          <cell r="EM1235"/>
          <cell r="EN1235"/>
          <cell r="EO1235"/>
          <cell r="EP1235"/>
          <cell r="EQ1235"/>
          <cell r="ER1235"/>
          <cell r="ES1235"/>
          <cell r="ET1235"/>
          <cell r="EU1235" t="str">
            <v>$ -</v>
          </cell>
          <cell r="EV1235"/>
          <cell r="EW1235"/>
          <cell r="EX1235"/>
          <cell r="EY1235"/>
          <cell r="EZ1235"/>
          <cell r="FA1235"/>
          <cell r="FB1235">
            <v>0</v>
          </cell>
          <cell r="FC1235" t="str">
            <v>#¡VALOR!</v>
          </cell>
          <cell r="FD1235">
            <v>0</v>
          </cell>
          <cell r="FE1235" t="str">
            <v>$ 0</v>
          </cell>
          <cell r="FF1235" t="str">
            <v>#¡VALOR!</v>
          </cell>
          <cell r="FG1235" t="str">
            <v>#¡VALOR!</v>
          </cell>
          <cell r="FH1235"/>
          <cell r="FI1235"/>
          <cell r="FJ1235" t="str">
            <v>#N/D</v>
          </cell>
          <cell r="FK1235" t="str">
            <v>#N/D</v>
          </cell>
          <cell r="FL1235" t="str">
            <v>$1.235</v>
          </cell>
          <cell r="FM1235" t="str">
            <v>#N/D</v>
          </cell>
          <cell r="FN1235" t="str">
            <v>#N/D</v>
          </cell>
          <cell r="FO1235" t="str">
            <v>#N/D</v>
          </cell>
          <cell r="FP1235" t="str">
            <v>#N/D</v>
          </cell>
          <cell r="FQ1235" t="str">
            <v>#¡REF!</v>
          </cell>
          <cell r="FR1235" t="str">
            <v>#N/D</v>
          </cell>
          <cell r="FS1235"/>
          <cell r="FT1235"/>
          <cell r="FU1235"/>
          <cell r="FV1235">
            <v>0</v>
          </cell>
          <cell r="FW1235" t="str">
            <v>#N/D</v>
          </cell>
          <cell r="FX1235"/>
          <cell r="FY1235"/>
          <cell r="FZ1235"/>
          <cell r="GA1235"/>
          <cell r="GB1235"/>
          <cell r="GC1235"/>
        </row>
        <row r="1236">
          <cell r="A1236"/>
          <cell r="B1236"/>
          <cell r="C1236">
            <v>2025</v>
          </cell>
          <cell r="D1236"/>
          <cell r="E1236"/>
          <cell r="F1236"/>
          <cell r="G1236"/>
          <cell r="H1236"/>
          <cell r="I1236"/>
          <cell r="J1236"/>
          <cell r="K1236"/>
          <cell r="L1236"/>
          <cell r="M1236"/>
          <cell r="N1236"/>
          <cell r="O1236"/>
          <cell r="P1236"/>
          <cell r="Q1236"/>
          <cell r="R1236"/>
          <cell r="S1236"/>
          <cell r="T1236"/>
          <cell r="U1236"/>
          <cell r="V1236"/>
          <cell r="W1236"/>
          <cell r="X1236"/>
          <cell r="Y1236"/>
          <cell r="Z1236"/>
          <cell r="AA1236"/>
          <cell r="AB1236"/>
          <cell r="AC1236"/>
          <cell r="AD1236"/>
          <cell r="AE1236"/>
          <cell r="AF1236"/>
          <cell r="AG1236"/>
          <cell r="AH1236"/>
          <cell r="AI1236"/>
          <cell r="AJ1236"/>
          <cell r="AK1236"/>
          <cell r="AL1236"/>
          <cell r="AM1236" t="str">
            <v>#¡VALOR!</v>
          </cell>
          <cell r="AN1236">
            <v>0</v>
          </cell>
          <cell r="AO1236"/>
          <cell r="AP1236"/>
          <cell r="AQ1236"/>
          <cell r="AR1236"/>
          <cell r="AS1236"/>
          <cell r="AT1236"/>
          <cell r="AU1236"/>
          <cell r="AV1236"/>
          <cell r="AW1236"/>
          <cell r="AX1236"/>
          <cell r="AY1236"/>
          <cell r="AZ1236"/>
          <cell r="BA1236"/>
          <cell r="BB1236"/>
          <cell r="BC1236"/>
          <cell r="BD1236"/>
          <cell r="BE1236"/>
          <cell r="BF1236"/>
          <cell r="BG1236"/>
          <cell r="BH1236"/>
          <cell r="BI1236"/>
          <cell r="BJ1236"/>
          <cell r="BK1236"/>
          <cell r="BL1236"/>
          <cell r="BM1236"/>
          <cell r="BN1236"/>
          <cell r="BO1236"/>
          <cell r="BP1236"/>
          <cell r="BQ1236"/>
          <cell r="BR1236"/>
          <cell r="BS1236"/>
          <cell r="BT1236"/>
          <cell r="BU1236"/>
          <cell r="BV1236"/>
          <cell r="BW1236"/>
          <cell r="BX1236"/>
          <cell r="BY1236"/>
          <cell r="BZ1236"/>
          <cell r="CA1236"/>
          <cell r="CB1236"/>
          <cell r="CC1236"/>
          <cell r="CD1236"/>
          <cell r="CE1236"/>
          <cell r="CF1236"/>
          <cell r="CG1236"/>
          <cell r="CH1236"/>
          <cell r="CI1236"/>
          <cell r="CJ1236"/>
          <cell r="CK1236"/>
          <cell r="CL1236"/>
          <cell r="CM1236"/>
          <cell r="CN1236"/>
          <cell r="CO1236"/>
          <cell r="CP1236"/>
          <cell r="CQ1236"/>
          <cell r="CR1236"/>
          <cell r="CS1236"/>
          <cell r="CT1236"/>
          <cell r="CU1236"/>
          <cell r="CV1236"/>
          <cell r="CW1236"/>
          <cell r="CX1236"/>
          <cell r="CY1236"/>
          <cell r="CZ1236"/>
          <cell r="DA1236"/>
          <cell r="DB1236"/>
          <cell r="DC1236"/>
          <cell r="DD1236"/>
          <cell r="DE1236"/>
          <cell r="DF1236"/>
          <cell r="DG1236"/>
          <cell r="DH1236"/>
          <cell r="DI1236"/>
          <cell r="DJ1236"/>
          <cell r="DK1236"/>
          <cell r="DL1236"/>
          <cell r="DM1236"/>
          <cell r="DN1236"/>
          <cell r="DO1236"/>
          <cell r="DP1236"/>
          <cell r="DQ1236"/>
          <cell r="DR1236"/>
          <cell r="DS1236"/>
          <cell r="DT1236"/>
          <cell r="DU1236"/>
          <cell r="DV1236"/>
          <cell r="DW1236"/>
          <cell r="DX1236"/>
          <cell r="DY1236"/>
          <cell r="DZ1236"/>
          <cell r="EA1236"/>
          <cell r="EB1236"/>
          <cell r="EC1236"/>
          <cell r="ED1236"/>
          <cell r="EE1236"/>
          <cell r="EF1236"/>
          <cell r="EG1236"/>
          <cell r="EH1236"/>
          <cell r="EI1236"/>
          <cell r="EJ1236"/>
          <cell r="EK1236"/>
          <cell r="EL1236"/>
          <cell r="EM1236"/>
          <cell r="EN1236"/>
          <cell r="EO1236"/>
          <cell r="EP1236"/>
          <cell r="EQ1236"/>
          <cell r="ER1236"/>
          <cell r="ES1236"/>
          <cell r="ET1236"/>
          <cell r="EU1236" t="str">
            <v>$ -</v>
          </cell>
          <cell r="EV1236"/>
          <cell r="EW1236"/>
          <cell r="EX1236"/>
          <cell r="EY1236"/>
          <cell r="EZ1236"/>
          <cell r="FA1236"/>
          <cell r="FB1236">
            <v>0</v>
          </cell>
          <cell r="FC1236" t="str">
            <v>#¡VALOR!</v>
          </cell>
          <cell r="FD1236">
            <v>0</v>
          </cell>
          <cell r="FE1236" t="str">
            <v>$ 0</v>
          </cell>
          <cell r="FF1236" t="str">
            <v>#¡VALOR!</v>
          </cell>
          <cell r="FG1236" t="str">
            <v>#¡VALOR!</v>
          </cell>
          <cell r="FH1236"/>
          <cell r="FI1236"/>
          <cell r="FJ1236" t="str">
            <v>#N/D</v>
          </cell>
          <cell r="FK1236" t="str">
            <v>#N/D</v>
          </cell>
          <cell r="FL1236" t="str">
            <v>$1.236</v>
          </cell>
          <cell r="FM1236" t="str">
            <v>#N/D</v>
          </cell>
          <cell r="FN1236" t="str">
            <v>#N/D</v>
          </cell>
          <cell r="FO1236" t="str">
            <v>#N/D</v>
          </cell>
          <cell r="FP1236" t="str">
            <v>#N/D</v>
          </cell>
          <cell r="FQ1236" t="str">
            <v>#¡REF!</v>
          </cell>
          <cell r="FR1236" t="str">
            <v>#N/D</v>
          </cell>
          <cell r="FS1236"/>
          <cell r="FT1236"/>
          <cell r="FU1236"/>
          <cell r="FV1236">
            <v>0</v>
          </cell>
          <cell r="FW1236" t="str">
            <v>#N/D</v>
          </cell>
          <cell r="FX1236"/>
          <cell r="FY1236"/>
          <cell r="FZ1236"/>
          <cell r="GA1236"/>
          <cell r="GB1236"/>
          <cell r="GC1236"/>
        </row>
        <row r="1237">
          <cell r="A1237"/>
          <cell r="B1237"/>
          <cell r="C1237">
            <v>2025</v>
          </cell>
          <cell r="D1237"/>
          <cell r="E1237"/>
          <cell r="F1237"/>
          <cell r="G1237"/>
          <cell r="H1237"/>
          <cell r="I1237"/>
          <cell r="J1237"/>
          <cell r="K1237"/>
          <cell r="L1237"/>
          <cell r="M1237"/>
          <cell r="N1237"/>
          <cell r="O1237"/>
          <cell r="P1237"/>
          <cell r="Q1237"/>
          <cell r="R1237"/>
          <cell r="S1237"/>
          <cell r="T1237"/>
          <cell r="U1237"/>
          <cell r="V1237"/>
          <cell r="W1237"/>
          <cell r="X1237"/>
          <cell r="Y1237"/>
          <cell r="Z1237"/>
          <cell r="AA1237"/>
          <cell r="AB1237"/>
          <cell r="AC1237"/>
          <cell r="AD1237"/>
          <cell r="AE1237"/>
          <cell r="AF1237"/>
          <cell r="AG1237"/>
          <cell r="AH1237"/>
          <cell r="AI1237"/>
          <cell r="AJ1237"/>
          <cell r="AK1237"/>
          <cell r="AL1237"/>
          <cell r="AM1237" t="str">
            <v>#¡VALOR!</v>
          </cell>
          <cell r="AN1237">
            <v>0</v>
          </cell>
          <cell r="AO1237"/>
          <cell r="AP1237"/>
          <cell r="AQ1237"/>
          <cell r="AR1237"/>
          <cell r="AS1237"/>
          <cell r="AT1237"/>
          <cell r="AU1237"/>
          <cell r="AV1237"/>
          <cell r="AW1237"/>
          <cell r="AX1237"/>
          <cell r="AY1237"/>
          <cell r="AZ1237"/>
          <cell r="BA1237"/>
          <cell r="BB1237"/>
          <cell r="BC1237"/>
          <cell r="BD1237"/>
          <cell r="BE1237"/>
          <cell r="BF1237"/>
          <cell r="BG1237"/>
          <cell r="BH1237"/>
          <cell r="BI1237"/>
          <cell r="BJ1237"/>
          <cell r="BK1237"/>
          <cell r="BL1237"/>
          <cell r="BM1237"/>
          <cell r="BN1237"/>
          <cell r="BO1237"/>
          <cell r="BP1237"/>
          <cell r="BQ1237"/>
          <cell r="BR1237"/>
          <cell r="BS1237"/>
          <cell r="BT1237"/>
          <cell r="BU1237"/>
          <cell r="BV1237"/>
          <cell r="BW1237"/>
          <cell r="BX1237"/>
          <cell r="BY1237"/>
          <cell r="BZ1237"/>
          <cell r="CA1237"/>
          <cell r="CB1237"/>
          <cell r="CC1237"/>
          <cell r="CD1237"/>
          <cell r="CE1237"/>
          <cell r="CF1237"/>
          <cell r="CG1237"/>
          <cell r="CH1237"/>
          <cell r="CI1237"/>
          <cell r="CJ1237"/>
          <cell r="CK1237"/>
          <cell r="CL1237"/>
          <cell r="CM1237"/>
          <cell r="CN1237"/>
          <cell r="CO1237"/>
          <cell r="CP1237"/>
          <cell r="CQ1237"/>
          <cell r="CR1237"/>
          <cell r="CS1237"/>
          <cell r="CT1237"/>
          <cell r="CU1237"/>
          <cell r="CV1237"/>
          <cell r="CW1237"/>
          <cell r="CX1237"/>
          <cell r="CY1237"/>
          <cell r="CZ1237"/>
          <cell r="DA1237"/>
          <cell r="DB1237"/>
          <cell r="DC1237"/>
          <cell r="DD1237"/>
          <cell r="DE1237"/>
          <cell r="DF1237"/>
          <cell r="DG1237"/>
          <cell r="DH1237"/>
          <cell r="DI1237"/>
          <cell r="DJ1237"/>
          <cell r="DK1237"/>
          <cell r="DL1237"/>
          <cell r="DM1237"/>
          <cell r="DN1237"/>
          <cell r="DO1237"/>
          <cell r="DP1237"/>
          <cell r="DQ1237"/>
          <cell r="DR1237"/>
          <cell r="DS1237"/>
          <cell r="DT1237"/>
          <cell r="DU1237"/>
          <cell r="DV1237"/>
          <cell r="DW1237"/>
          <cell r="DX1237"/>
          <cell r="DY1237"/>
          <cell r="DZ1237"/>
          <cell r="EA1237"/>
          <cell r="EB1237"/>
          <cell r="EC1237"/>
          <cell r="ED1237"/>
          <cell r="EE1237"/>
          <cell r="EF1237"/>
          <cell r="EG1237"/>
          <cell r="EH1237"/>
          <cell r="EI1237"/>
          <cell r="EJ1237"/>
          <cell r="EK1237"/>
          <cell r="EL1237"/>
          <cell r="EM1237"/>
          <cell r="EN1237"/>
          <cell r="EO1237"/>
          <cell r="EP1237"/>
          <cell r="EQ1237"/>
          <cell r="ER1237"/>
          <cell r="ES1237"/>
          <cell r="ET1237"/>
          <cell r="EU1237" t="str">
            <v>$ -</v>
          </cell>
          <cell r="EV1237"/>
          <cell r="EW1237"/>
          <cell r="EX1237"/>
          <cell r="EY1237"/>
          <cell r="EZ1237"/>
          <cell r="FA1237"/>
          <cell r="FB1237">
            <v>0</v>
          </cell>
          <cell r="FC1237" t="str">
            <v>#¡VALOR!</v>
          </cell>
          <cell r="FD1237">
            <v>0</v>
          </cell>
          <cell r="FE1237" t="str">
            <v>$ 0</v>
          </cell>
          <cell r="FF1237" t="str">
            <v>#¡VALOR!</v>
          </cell>
          <cell r="FG1237" t="str">
            <v>#¡VALOR!</v>
          </cell>
          <cell r="FH1237"/>
          <cell r="FI1237"/>
          <cell r="FJ1237" t="str">
            <v>#N/D</v>
          </cell>
          <cell r="FK1237" t="str">
            <v>#N/D</v>
          </cell>
          <cell r="FL1237" t="str">
            <v>$1.237</v>
          </cell>
          <cell r="FM1237" t="str">
            <v>#N/D</v>
          </cell>
          <cell r="FN1237" t="str">
            <v>#N/D</v>
          </cell>
          <cell r="FO1237" t="str">
            <v>#N/D</v>
          </cell>
          <cell r="FP1237" t="str">
            <v>#N/D</v>
          </cell>
          <cell r="FQ1237" t="str">
            <v>#¡REF!</v>
          </cell>
          <cell r="FR1237" t="str">
            <v>#N/D</v>
          </cell>
          <cell r="FS1237"/>
          <cell r="FT1237"/>
          <cell r="FU1237"/>
          <cell r="FV1237">
            <v>0</v>
          </cell>
          <cell r="FW1237" t="str">
            <v>#N/D</v>
          </cell>
          <cell r="FX1237"/>
          <cell r="FY1237"/>
          <cell r="FZ1237"/>
          <cell r="GA1237"/>
          <cell r="GB1237"/>
          <cell r="GC1237"/>
        </row>
        <row r="1238">
          <cell r="A1238"/>
          <cell r="B1238"/>
          <cell r="C1238">
            <v>2025</v>
          </cell>
          <cell r="D1238"/>
          <cell r="E1238"/>
          <cell r="F1238"/>
          <cell r="G1238"/>
          <cell r="H1238"/>
          <cell r="I1238"/>
          <cell r="J1238"/>
          <cell r="K1238"/>
          <cell r="L1238"/>
          <cell r="M1238"/>
          <cell r="N1238"/>
          <cell r="O1238"/>
          <cell r="P1238"/>
          <cell r="Q1238"/>
          <cell r="R1238"/>
          <cell r="S1238"/>
          <cell r="T1238"/>
          <cell r="U1238"/>
          <cell r="V1238"/>
          <cell r="W1238"/>
          <cell r="X1238"/>
          <cell r="Y1238"/>
          <cell r="Z1238"/>
          <cell r="AA1238"/>
          <cell r="AB1238"/>
          <cell r="AC1238"/>
          <cell r="AD1238"/>
          <cell r="AE1238"/>
          <cell r="AF1238"/>
          <cell r="AG1238"/>
          <cell r="AH1238"/>
          <cell r="AI1238"/>
          <cell r="AJ1238"/>
          <cell r="AK1238"/>
          <cell r="AL1238"/>
          <cell r="AM1238" t="str">
            <v>#¡VALOR!</v>
          </cell>
          <cell r="AN1238">
            <v>0</v>
          </cell>
          <cell r="AO1238"/>
          <cell r="AP1238"/>
          <cell r="AQ1238"/>
          <cell r="AR1238"/>
          <cell r="AS1238"/>
          <cell r="AT1238"/>
          <cell r="AU1238"/>
          <cell r="AV1238"/>
          <cell r="AW1238"/>
          <cell r="AX1238"/>
          <cell r="AY1238"/>
          <cell r="AZ1238"/>
          <cell r="BA1238"/>
          <cell r="BB1238"/>
          <cell r="BC1238"/>
          <cell r="BD1238"/>
          <cell r="BE1238"/>
          <cell r="BF1238"/>
          <cell r="BG1238"/>
          <cell r="BH1238"/>
          <cell r="BI1238"/>
          <cell r="BJ1238"/>
          <cell r="BK1238"/>
          <cell r="BL1238"/>
          <cell r="BM1238"/>
          <cell r="BN1238"/>
          <cell r="BO1238"/>
          <cell r="BP1238"/>
          <cell r="BQ1238"/>
          <cell r="BR1238"/>
          <cell r="BS1238"/>
          <cell r="BT1238"/>
          <cell r="BU1238"/>
          <cell r="BV1238"/>
          <cell r="BW1238"/>
          <cell r="BX1238"/>
          <cell r="BY1238"/>
          <cell r="BZ1238"/>
          <cell r="CA1238"/>
          <cell r="CB1238"/>
          <cell r="CC1238"/>
          <cell r="CD1238"/>
          <cell r="CE1238"/>
          <cell r="CF1238"/>
          <cell r="CG1238"/>
          <cell r="CH1238"/>
          <cell r="CI1238"/>
          <cell r="CJ1238"/>
          <cell r="CK1238"/>
          <cell r="CL1238"/>
          <cell r="CM1238"/>
          <cell r="CN1238"/>
          <cell r="CO1238"/>
          <cell r="CP1238"/>
          <cell r="CQ1238"/>
          <cell r="CR1238"/>
          <cell r="CS1238"/>
          <cell r="CT1238"/>
          <cell r="CU1238"/>
          <cell r="CV1238"/>
          <cell r="CW1238"/>
          <cell r="CX1238"/>
          <cell r="CY1238"/>
          <cell r="CZ1238"/>
          <cell r="DA1238"/>
          <cell r="DB1238"/>
          <cell r="DC1238"/>
          <cell r="DD1238"/>
          <cell r="DE1238"/>
          <cell r="DF1238"/>
          <cell r="DG1238"/>
          <cell r="DH1238"/>
          <cell r="DI1238"/>
          <cell r="DJ1238"/>
          <cell r="DK1238"/>
          <cell r="DL1238"/>
          <cell r="DM1238"/>
          <cell r="DN1238"/>
          <cell r="DO1238"/>
          <cell r="DP1238"/>
          <cell r="DQ1238"/>
          <cell r="DR1238"/>
          <cell r="DS1238"/>
          <cell r="DT1238"/>
          <cell r="DU1238"/>
          <cell r="DV1238"/>
          <cell r="DW1238"/>
          <cell r="DX1238"/>
          <cell r="DY1238"/>
          <cell r="DZ1238"/>
          <cell r="EA1238"/>
          <cell r="EB1238"/>
          <cell r="EC1238"/>
          <cell r="ED1238"/>
          <cell r="EE1238"/>
          <cell r="EF1238"/>
          <cell r="EG1238"/>
          <cell r="EH1238"/>
          <cell r="EI1238"/>
          <cell r="EJ1238"/>
          <cell r="EK1238"/>
          <cell r="EL1238"/>
          <cell r="EM1238"/>
          <cell r="EN1238"/>
          <cell r="EO1238"/>
          <cell r="EP1238"/>
          <cell r="EQ1238"/>
          <cell r="ER1238"/>
          <cell r="ES1238"/>
          <cell r="ET1238"/>
          <cell r="EU1238" t="str">
            <v>$ -</v>
          </cell>
          <cell r="EV1238"/>
          <cell r="EW1238"/>
          <cell r="EX1238"/>
          <cell r="EY1238"/>
          <cell r="EZ1238"/>
          <cell r="FA1238"/>
          <cell r="FB1238">
            <v>0</v>
          </cell>
          <cell r="FC1238" t="str">
            <v>#¡VALOR!</v>
          </cell>
          <cell r="FD1238">
            <v>0</v>
          </cell>
          <cell r="FE1238" t="str">
            <v>$ 0</v>
          </cell>
          <cell r="FF1238" t="str">
            <v>#¡VALOR!</v>
          </cell>
          <cell r="FG1238" t="str">
            <v>#¡VALOR!</v>
          </cell>
          <cell r="FH1238"/>
          <cell r="FI1238"/>
          <cell r="FJ1238" t="str">
            <v>#N/D</v>
          </cell>
          <cell r="FK1238" t="str">
            <v>#N/D</v>
          </cell>
          <cell r="FL1238" t="str">
            <v>$1.238</v>
          </cell>
          <cell r="FM1238" t="str">
            <v>#N/D</v>
          </cell>
          <cell r="FN1238" t="str">
            <v>#N/D</v>
          </cell>
          <cell r="FO1238" t="str">
            <v>#N/D</v>
          </cell>
          <cell r="FP1238" t="str">
            <v>#N/D</v>
          </cell>
          <cell r="FQ1238" t="str">
            <v>#¡REF!</v>
          </cell>
          <cell r="FR1238" t="str">
            <v>#N/D</v>
          </cell>
          <cell r="FS1238"/>
          <cell r="FT1238"/>
          <cell r="FU1238"/>
          <cell r="FV1238">
            <v>0</v>
          </cell>
          <cell r="FW1238" t="str">
            <v>#N/D</v>
          </cell>
          <cell r="FX1238"/>
          <cell r="FY1238"/>
          <cell r="FZ1238"/>
          <cell r="GA1238"/>
          <cell r="GB1238"/>
          <cell r="GC1238"/>
        </row>
        <row r="1239">
          <cell r="A1239"/>
          <cell r="B1239"/>
          <cell r="C1239">
            <v>2025</v>
          </cell>
          <cell r="D1239"/>
          <cell r="E1239"/>
          <cell r="F1239"/>
          <cell r="G1239"/>
          <cell r="H1239"/>
          <cell r="I1239"/>
          <cell r="J1239"/>
          <cell r="K1239"/>
          <cell r="L1239"/>
          <cell r="M1239"/>
          <cell r="N1239"/>
          <cell r="O1239"/>
          <cell r="P1239"/>
          <cell r="Q1239"/>
          <cell r="R1239"/>
          <cell r="S1239"/>
          <cell r="T1239"/>
          <cell r="U1239"/>
          <cell r="V1239"/>
          <cell r="W1239"/>
          <cell r="X1239"/>
          <cell r="Y1239"/>
          <cell r="Z1239"/>
          <cell r="AA1239"/>
          <cell r="AB1239"/>
          <cell r="AC1239"/>
          <cell r="AD1239"/>
          <cell r="AE1239"/>
          <cell r="AF1239"/>
          <cell r="AG1239"/>
          <cell r="AH1239"/>
          <cell r="AI1239"/>
          <cell r="AJ1239"/>
          <cell r="AK1239"/>
          <cell r="AL1239"/>
          <cell r="AM1239" t="str">
            <v>#¡VALOR!</v>
          </cell>
          <cell r="AN1239">
            <v>0</v>
          </cell>
          <cell r="AO1239"/>
          <cell r="AP1239"/>
          <cell r="AQ1239"/>
          <cell r="AR1239"/>
          <cell r="AS1239"/>
          <cell r="AT1239"/>
          <cell r="AU1239"/>
          <cell r="AV1239"/>
          <cell r="AW1239"/>
          <cell r="AX1239"/>
          <cell r="AY1239"/>
          <cell r="AZ1239"/>
          <cell r="BA1239"/>
          <cell r="BB1239"/>
          <cell r="BC1239"/>
          <cell r="BD1239"/>
          <cell r="BE1239"/>
          <cell r="BF1239"/>
          <cell r="BG1239"/>
          <cell r="BH1239"/>
          <cell r="BI1239"/>
          <cell r="BJ1239"/>
          <cell r="BK1239"/>
          <cell r="BL1239"/>
          <cell r="BM1239"/>
          <cell r="BN1239"/>
          <cell r="BO1239"/>
          <cell r="BP1239"/>
          <cell r="BQ1239"/>
          <cell r="BR1239"/>
          <cell r="BS1239"/>
          <cell r="BT1239"/>
          <cell r="BU1239"/>
          <cell r="BV1239"/>
          <cell r="BW1239"/>
          <cell r="BX1239"/>
          <cell r="BY1239"/>
          <cell r="BZ1239"/>
          <cell r="CA1239"/>
          <cell r="CB1239"/>
          <cell r="CC1239"/>
          <cell r="CD1239"/>
          <cell r="CE1239"/>
          <cell r="CF1239"/>
          <cell r="CG1239"/>
          <cell r="CH1239"/>
          <cell r="CI1239"/>
          <cell r="CJ1239"/>
          <cell r="CK1239"/>
          <cell r="CL1239"/>
          <cell r="CM1239"/>
          <cell r="CN1239"/>
          <cell r="CO1239"/>
          <cell r="CP1239"/>
          <cell r="CQ1239"/>
          <cell r="CR1239"/>
          <cell r="CS1239"/>
          <cell r="CT1239"/>
          <cell r="CU1239"/>
          <cell r="CV1239"/>
          <cell r="CW1239"/>
          <cell r="CX1239"/>
          <cell r="CY1239"/>
          <cell r="CZ1239"/>
          <cell r="DA1239"/>
          <cell r="DB1239"/>
          <cell r="DC1239"/>
          <cell r="DD1239"/>
          <cell r="DE1239"/>
          <cell r="DF1239"/>
          <cell r="DG1239"/>
          <cell r="DH1239"/>
          <cell r="DI1239"/>
          <cell r="DJ1239"/>
          <cell r="DK1239"/>
          <cell r="DL1239"/>
          <cell r="DM1239"/>
          <cell r="DN1239"/>
          <cell r="DO1239"/>
          <cell r="DP1239"/>
          <cell r="DQ1239"/>
          <cell r="DR1239"/>
          <cell r="DS1239"/>
          <cell r="DT1239"/>
          <cell r="DU1239"/>
          <cell r="DV1239"/>
          <cell r="DW1239"/>
          <cell r="DX1239"/>
          <cell r="DY1239"/>
          <cell r="DZ1239"/>
          <cell r="EA1239"/>
          <cell r="EB1239"/>
          <cell r="EC1239"/>
          <cell r="ED1239"/>
          <cell r="EE1239"/>
          <cell r="EF1239"/>
          <cell r="EG1239"/>
          <cell r="EH1239"/>
          <cell r="EI1239"/>
          <cell r="EJ1239"/>
          <cell r="EK1239"/>
          <cell r="EL1239"/>
          <cell r="EM1239"/>
          <cell r="EN1239"/>
          <cell r="EO1239"/>
          <cell r="EP1239"/>
          <cell r="EQ1239"/>
          <cell r="ER1239"/>
          <cell r="ES1239"/>
          <cell r="ET1239"/>
          <cell r="EU1239" t="str">
            <v>$ -</v>
          </cell>
          <cell r="EV1239"/>
          <cell r="EW1239"/>
          <cell r="EX1239"/>
          <cell r="EY1239"/>
          <cell r="EZ1239"/>
          <cell r="FA1239"/>
          <cell r="FB1239">
            <v>0</v>
          </cell>
          <cell r="FC1239" t="str">
            <v>#¡VALOR!</v>
          </cell>
          <cell r="FD1239">
            <v>0</v>
          </cell>
          <cell r="FE1239" t="str">
            <v>$ 0</v>
          </cell>
          <cell r="FF1239" t="str">
            <v>#¡VALOR!</v>
          </cell>
          <cell r="FG1239" t="str">
            <v>#¡VALOR!</v>
          </cell>
          <cell r="FH1239"/>
          <cell r="FI1239"/>
          <cell r="FJ1239" t="str">
            <v>#N/D</v>
          </cell>
          <cell r="FK1239" t="str">
            <v>#N/D</v>
          </cell>
          <cell r="FL1239" t="str">
            <v>$1.239</v>
          </cell>
          <cell r="FM1239" t="str">
            <v>#N/D</v>
          </cell>
          <cell r="FN1239" t="str">
            <v>#N/D</v>
          </cell>
          <cell r="FO1239" t="str">
            <v>#N/D</v>
          </cell>
          <cell r="FP1239" t="str">
            <v>#N/D</v>
          </cell>
          <cell r="FQ1239" t="str">
            <v>#¡REF!</v>
          </cell>
          <cell r="FR1239" t="str">
            <v>#N/D</v>
          </cell>
          <cell r="FS1239"/>
          <cell r="FT1239"/>
          <cell r="FU1239"/>
          <cell r="FV1239">
            <v>0</v>
          </cell>
          <cell r="FW1239" t="str">
            <v>#N/D</v>
          </cell>
          <cell r="FX1239"/>
          <cell r="FY1239"/>
          <cell r="FZ1239"/>
          <cell r="GA1239"/>
          <cell r="GB1239"/>
          <cell r="GC1239"/>
        </row>
        <row r="1240">
          <cell r="A1240"/>
          <cell r="B1240"/>
          <cell r="C1240">
            <v>2025</v>
          </cell>
          <cell r="D1240"/>
          <cell r="E1240"/>
          <cell r="F1240"/>
          <cell r="G1240"/>
          <cell r="H1240"/>
          <cell r="I1240"/>
          <cell r="J1240"/>
          <cell r="K1240"/>
          <cell r="L1240"/>
          <cell r="M1240"/>
          <cell r="N1240"/>
          <cell r="O1240"/>
          <cell r="P1240"/>
          <cell r="Q1240"/>
          <cell r="R1240"/>
          <cell r="S1240"/>
          <cell r="T1240"/>
          <cell r="U1240"/>
          <cell r="V1240"/>
          <cell r="W1240"/>
          <cell r="X1240"/>
          <cell r="Y1240"/>
          <cell r="Z1240"/>
          <cell r="AA1240"/>
          <cell r="AB1240"/>
          <cell r="AC1240"/>
          <cell r="AD1240"/>
          <cell r="AE1240"/>
          <cell r="AF1240"/>
          <cell r="AG1240"/>
          <cell r="AH1240"/>
          <cell r="AI1240"/>
          <cell r="AJ1240"/>
          <cell r="AK1240"/>
          <cell r="AL1240"/>
          <cell r="AM1240" t="str">
            <v>#¡VALOR!</v>
          </cell>
          <cell r="AN1240">
            <v>0</v>
          </cell>
          <cell r="AO1240"/>
          <cell r="AP1240"/>
          <cell r="AQ1240"/>
          <cell r="AR1240"/>
          <cell r="AS1240"/>
          <cell r="AT1240"/>
          <cell r="AU1240"/>
          <cell r="AV1240"/>
          <cell r="AW1240"/>
          <cell r="AX1240"/>
          <cell r="AY1240"/>
          <cell r="AZ1240"/>
          <cell r="BA1240"/>
          <cell r="BB1240"/>
          <cell r="BC1240"/>
          <cell r="BD1240"/>
          <cell r="BE1240"/>
          <cell r="BF1240"/>
          <cell r="BG1240"/>
          <cell r="BH1240"/>
          <cell r="BI1240"/>
          <cell r="BJ1240"/>
          <cell r="BK1240"/>
          <cell r="BL1240"/>
          <cell r="BM1240"/>
          <cell r="BN1240"/>
          <cell r="BO1240"/>
          <cell r="BP1240"/>
          <cell r="BQ1240"/>
          <cell r="BR1240"/>
          <cell r="BS1240"/>
          <cell r="BT1240"/>
          <cell r="BU1240"/>
          <cell r="BV1240"/>
          <cell r="BW1240"/>
          <cell r="BX1240"/>
          <cell r="BY1240"/>
          <cell r="BZ1240"/>
          <cell r="CA1240"/>
          <cell r="CB1240"/>
          <cell r="CC1240"/>
          <cell r="CD1240"/>
          <cell r="CE1240"/>
          <cell r="CF1240"/>
          <cell r="CG1240"/>
          <cell r="CH1240"/>
          <cell r="CI1240"/>
          <cell r="CJ1240"/>
          <cell r="CK1240"/>
          <cell r="CL1240"/>
          <cell r="CM1240"/>
          <cell r="CN1240"/>
          <cell r="CO1240"/>
          <cell r="CP1240"/>
          <cell r="CQ1240"/>
          <cell r="CR1240"/>
          <cell r="CS1240"/>
          <cell r="CT1240"/>
          <cell r="CU1240"/>
          <cell r="CV1240"/>
          <cell r="CW1240"/>
          <cell r="CX1240"/>
          <cell r="CY1240"/>
          <cell r="CZ1240"/>
          <cell r="DA1240"/>
          <cell r="DB1240"/>
          <cell r="DC1240"/>
          <cell r="DD1240"/>
          <cell r="DE1240"/>
          <cell r="DF1240"/>
          <cell r="DG1240"/>
          <cell r="DH1240"/>
          <cell r="DI1240"/>
          <cell r="DJ1240"/>
          <cell r="DK1240"/>
          <cell r="DL1240"/>
          <cell r="DM1240"/>
          <cell r="DN1240"/>
          <cell r="DO1240"/>
          <cell r="DP1240"/>
          <cell r="DQ1240"/>
          <cell r="DR1240"/>
          <cell r="DS1240"/>
          <cell r="DT1240"/>
          <cell r="DU1240"/>
          <cell r="DV1240"/>
          <cell r="DW1240"/>
          <cell r="DX1240"/>
          <cell r="DY1240"/>
          <cell r="DZ1240"/>
          <cell r="EA1240"/>
          <cell r="EB1240"/>
          <cell r="EC1240"/>
          <cell r="ED1240"/>
          <cell r="EE1240"/>
          <cell r="EF1240"/>
          <cell r="EG1240"/>
          <cell r="EH1240"/>
          <cell r="EI1240"/>
          <cell r="EJ1240"/>
          <cell r="EK1240"/>
          <cell r="EL1240"/>
          <cell r="EM1240"/>
          <cell r="EN1240"/>
          <cell r="EO1240"/>
          <cell r="EP1240"/>
          <cell r="EQ1240"/>
          <cell r="ER1240"/>
          <cell r="ES1240"/>
          <cell r="ET1240"/>
          <cell r="EU1240" t="str">
            <v>$ -</v>
          </cell>
          <cell r="EV1240"/>
          <cell r="EW1240"/>
          <cell r="EX1240"/>
          <cell r="EY1240"/>
          <cell r="EZ1240"/>
          <cell r="FA1240"/>
          <cell r="FB1240">
            <v>0</v>
          </cell>
          <cell r="FC1240" t="str">
            <v>#¡VALOR!</v>
          </cell>
          <cell r="FD1240">
            <v>0</v>
          </cell>
          <cell r="FE1240" t="str">
            <v>$ 0</v>
          </cell>
          <cell r="FF1240" t="str">
            <v>#¡VALOR!</v>
          </cell>
          <cell r="FG1240" t="str">
            <v>#¡VALOR!</v>
          </cell>
          <cell r="FH1240"/>
          <cell r="FI1240"/>
          <cell r="FJ1240" t="str">
            <v>#N/D</v>
          </cell>
          <cell r="FK1240" t="str">
            <v>#N/D</v>
          </cell>
          <cell r="FL1240" t="str">
            <v>$1.240</v>
          </cell>
          <cell r="FM1240" t="str">
            <v>#N/D</v>
          </cell>
          <cell r="FN1240" t="str">
            <v>#N/D</v>
          </cell>
          <cell r="FO1240" t="str">
            <v>#N/D</v>
          </cell>
          <cell r="FP1240" t="str">
            <v>#N/D</v>
          </cell>
          <cell r="FQ1240" t="str">
            <v>#¡REF!</v>
          </cell>
          <cell r="FR1240" t="str">
            <v>#N/D</v>
          </cell>
          <cell r="FS1240"/>
          <cell r="FT1240"/>
          <cell r="FU1240"/>
          <cell r="FV1240">
            <v>0</v>
          </cell>
          <cell r="FW1240" t="str">
            <v>#N/D</v>
          </cell>
          <cell r="FX1240"/>
          <cell r="FY1240"/>
          <cell r="FZ1240"/>
          <cell r="GA1240"/>
          <cell r="GB1240"/>
          <cell r="GC1240"/>
        </row>
        <row r="1241">
          <cell r="A1241"/>
          <cell r="B1241"/>
          <cell r="C1241">
            <v>2025</v>
          </cell>
          <cell r="D1241"/>
          <cell r="E1241"/>
          <cell r="F1241"/>
          <cell r="G1241"/>
          <cell r="H1241"/>
          <cell r="I1241"/>
          <cell r="J1241"/>
          <cell r="K1241"/>
          <cell r="L1241"/>
          <cell r="M1241"/>
          <cell r="N1241"/>
          <cell r="O1241"/>
          <cell r="P1241"/>
          <cell r="Q1241"/>
          <cell r="R1241"/>
          <cell r="S1241"/>
          <cell r="T1241"/>
          <cell r="U1241"/>
          <cell r="V1241"/>
          <cell r="W1241"/>
          <cell r="X1241"/>
          <cell r="Y1241"/>
          <cell r="Z1241"/>
          <cell r="AA1241"/>
          <cell r="AB1241"/>
          <cell r="AC1241"/>
          <cell r="AD1241"/>
          <cell r="AE1241"/>
          <cell r="AF1241"/>
          <cell r="AG1241"/>
          <cell r="AH1241"/>
          <cell r="AI1241"/>
          <cell r="AJ1241"/>
          <cell r="AK1241"/>
          <cell r="AL1241"/>
          <cell r="AM1241" t="str">
            <v>#¡VALOR!</v>
          </cell>
          <cell r="AN1241">
            <v>0</v>
          </cell>
          <cell r="AO1241"/>
          <cell r="AP1241"/>
          <cell r="AQ1241"/>
          <cell r="AR1241"/>
          <cell r="AS1241"/>
          <cell r="AT1241"/>
          <cell r="AU1241"/>
          <cell r="AV1241"/>
          <cell r="AW1241"/>
          <cell r="AX1241"/>
          <cell r="AY1241"/>
          <cell r="AZ1241"/>
          <cell r="BA1241"/>
          <cell r="BB1241"/>
          <cell r="BC1241"/>
          <cell r="BD1241"/>
          <cell r="BE1241"/>
          <cell r="BF1241"/>
          <cell r="BG1241"/>
          <cell r="BH1241"/>
          <cell r="BI1241"/>
          <cell r="BJ1241"/>
          <cell r="BK1241"/>
          <cell r="BL1241"/>
          <cell r="BM1241"/>
          <cell r="BN1241"/>
          <cell r="BO1241"/>
          <cell r="BP1241"/>
          <cell r="BQ1241"/>
          <cell r="BR1241"/>
          <cell r="BS1241"/>
          <cell r="BT1241"/>
          <cell r="BU1241"/>
          <cell r="BV1241"/>
          <cell r="BW1241"/>
          <cell r="BX1241"/>
          <cell r="BY1241"/>
          <cell r="BZ1241"/>
          <cell r="CA1241"/>
          <cell r="CB1241"/>
          <cell r="CC1241"/>
          <cell r="CD1241"/>
          <cell r="CE1241"/>
          <cell r="CF1241"/>
          <cell r="CG1241"/>
          <cell r="CH1241"/>
          <cell r="CI1241"/>
          <cell r="CJ1241"/>
          <cell r="CK1241"/>
          <cell r="CL1241"/>
          <cell r="CM1241"/>
          <cell r="CN1241"/>
          <cell r="CO1241"/>
          <cell r="CP1241"/>
          <cell r="CQ1241"/>
          <cell r="CR1241"/>
          <cell r="CS1241"/>
          <cell r="CT1241"/>
          <cell r="CU1241"/>
          <cell r="CV1241"/>
          <cell r="CW1241"/>
          <cell r="CX1241"/>
          <cell r="CY1241"/>
          <cell r="CZ1241"/>
          <cell r="DA1241"/>
          <cell r="DB1241"/>
          <cell r="DC1241"/>
          <cell r="DD1241"/>
          <cell r="DE1241"/>
          <cell r="DF1241"/>
          <cell r="DG1241"/>
          <cell r="DH1241"/>
          <cell r="DI1241"/>
          <cell r="DJ1241"/>
          <cell r="DK1241"/>
          <cell r="DL1241"/>
          <cell r="DM1241"/>
          <cell r="DN1241"/>
          <cell r="DO1241"/>
          <cell r="DP1241"/>
          <cell r="DQ1241"/>
          <cell r="DR1241"/>
          <cell r="DS1241"/>
          <cell r="DT1241"/>
          <cell r="DU1241"/>
          <cell r="DV1241"/>
          <cell r="DW1241"/>
          <cell r="DX1241"/>
          <cell r="DY1241"/>
          <cell r="DZ1241"/>
          <cell r="EA1241"/>
          <cell r="EB1241"/>
          <cell r="EC1241"/>
          <cell r="ED1241"/>
          <cell r="EE1241"/>
          <cell r="EF1241"/>
          <cell r="EG1241"/>
          <cell r="EH1241"/>
          <cell r="EI1241"/>
          <cell r="EJ1241"/>
          <cell r="EK1241"/>
          <cell r="EL1241"/>
          <cell r="EM1241"/>
          <cell r="EN1241"/>
          <cell r="EO1241"/>
          <cell r="EP1241"/>
          <cell r="EQ1241"/>
          <cell r="ER1241"/>
          <cell r="ES1241"/>
          <cell r="ET1241"/>
          <cell r="EU1241" t="str">
            <v>$ -</v>
          </cell>
          <cell r="EV1241"/>
          <cell r="EW1241"/>
          <cell r="EX1241"/>
          <cell r="EY1241"/>
          <cell r="EZ1241"/>
          <cell r="FA1241"/>
          <cell r="FB1241">
            <v>0</v>
          </cell>
          <cell r="FC1241" t="str">
            <v>#¡VALOR!</v>
          </cell>
          <cell r="FD1241">
            <v>0</v>
          </cell>
          <cell r="FE1241" t="str">
            <v>$ 0</v>
          </cell>
          <cell r="FF1241" t="str">
            <v>#¡VALOR!</v>
          </cell>
          <cell r="FG1241" t="str">
            <v>#¡VALOR!</v>
          </cell>
          <cell r="FH1241"/>
          <cell r="FI1241"/>
          <cell r="FJ1241" t="str">
            <v>#N/D</v>
          </cell>
          <cell r="FK1241" t="str">
            <v>#N/D</v>
          </cell>
          <cell r="FL1241" t="str">
            <v>$1.241</v>
          </cell>
          <cell r="FM1241" t="str">
            <v>#N/D</v>
          </cell>
          <cell r="FN1241" t="str">
            <v>#N/D</v>
          </cell>
          <cell r="FO1241" t="str">
            <v>#N/D</v>
          </cell>
          <cell r="FP1241" t="str">
            <v>#N/D</v>
          </cell>
          <cell r="FQ1241" t="str">
            <v>#¡REF!</v>
          </cell>
          <cell r="FR1241" t="str">
            <v>#N/D</v>
          </cell>
          <cell r="FS1241"/>
          <cell r="FT1241"/>
          <cell r="FU1241"/>
          <cell r="FV1241">
            <v>0</v>
          </cell>
          <cell r="FW1241" t="str">
            <v>#N/D</v>
          </cell>
          <cell r="FX1241"/>
          <cell r="FY1241"/>
          <cell r="FZ1241"/>
          <cell r="GA1241"/>
          <cell r="GB1241"/>
          <cell r="GC1241"/>
        </row>
        <row r="1242">
          <cell r="A1242"/>
          <cell r="B1242"/>
          <cell r="C1242">
            <v>2025</v>
          </cell>
          <cell r="D1242"/>
          <cell r="E1242"/>
          <cell r="F1242"/>
          <cell r="G1242"/>
          <cell r="H1242"/>
          <cell r="I1242"/>
          <cell r="J1242"/>
          <cell r="K1242"/>
          <cell r="L1242"/>
          <cell r="M1242"/>
          <cell r="N1242"/>
          <cell r="O1242"/>
          <cell r="P1242"/>
          <cell r="Q1242"/>
          <cell r="R1242"/>
          <cell r="S1242"/>
          <cell r="T1242"/>
          <cell r="U1242"/>
          <cell r="V1242"/>
          <cell r="W1242"/>
          <cell r="X1242"/>
          <cell r="Y1242"/>
          <cell r="Z1242"/>
          <cell r="AA1242"/>
          <cell r="AB1242"/>
          <cell r="AC1242"/>
          <cell r="AD1242"/>
          <cell r="AE1242"/>
          <cell r="AF1242"/>
          <cell r="AG1242"/>
          <cell r="AH1242"/>
          <cell r="AI1242"/>
          <cell r="AJ1242"/>
          <cell r="AK1242"/>
          <cell r="AL1242"/>
          <cell r="AM1242" t="str">
            <v>#¡VALOR!</v>
          </cell>
          <cell r="AN1242">
            <v>0</v>
          </cell>
          <cell r="AO1242"/>
          <cell r="AP1242"/>
          <cell r="AQ1242"/>
          <cell r="AR1242"/>
          <cell r="AS1242"/>
          <cell r="AT1242"/>
          <cell r="AU1242"/>
          <cell r="AV1242"/>
          <cell r="AW1242"/>
          <cell r="AX1242"/>
          <cell r="AY1242"/>
          <cell r="AZ1242"/>
          <cell r="BA1242"/>
          <cell r="BB1242"/>
          <cell r="BC1242"/>
          <cell r="BD1242"/>
          <cell r="BE1242"/>
          <cell r="BF1242"/>
          <cell r="BG1242"/>
          <cell r="BH1242"/>
          <cell r="BI1242"/>
          <cell r="BJ1242"/>
          <cell r="BK1242"/>
          <cell r="BL1242"/>
          <cell r="BM1242"/>
          <cell r="BN1242"/>
          <cell r="BO1242"/>
          <cell r="BP1242"/>
          <cell r="BQ1242"/>
          <cell r="BR1242"/>
          <cell r="BS1242"/>
          <cell r="BT1242"/>
          <cell r="BU1242"/>
          <cell r="BV1242"/>
          <cell r="BW1242"/>
          <cell r="BX1242"/>
          <cell r="BY1242"/>
          <cell r="BZ1242"/>
          <cell r="CA1242"/>
          <cell r="CB1242"/>
          <cell r="CC1242"/>
          <cell r="CD1242"/>
          <cell r="CE1242"/>
          <cell r="CF1242"/>
          <cell r="CG1242"/>
          <cell r="CH1242"/>
          <cell r="CI1242"/>
          <cell r="CJ1242"/>
          <cell r="CK1242"/>
          <cell r="CL1242"/>
          <cell r="CM1242"/>
          <cell r="CN1242"/>
          <cell r="CO1242"/>
          <cell r="CP1242"/>
          <cell r="CQ1242"/>
          <cell r="CR1242"/>
          <cell r="CS1242"/>
          <cell r="CT1242"/>
          <cell r="CU1242"/>
          <cell r="CV1242"/>
          <cell r="CW1242"/>
          <cell r="CX1242"/>
          <cell r="CY1242"/>
          <cell r="CZ1242"/>
          <cell r="DA1242"/>
          <cell r="DB1242"/>
          <cell r="DC1242"/>
          <cell r="DD1242"/>
          <cell r="DE1242"/>
          <cell r="DF1242"/>
          <cell r="DG1242"/>
          <cell r="DH1242"/>
          <cell r="DI1242"/>
          <cell r="DJ1242"/>
          <cell r="DK1242"/>
          <cell r="DL1242"/>
          <cell r="DM1242"/>
          <cell r="DN1242"/>
          <cell r="DO1242"/>
          <cell r="DP1242"/>
          <cell r="DQ1242"/>
          <cell r="DR1242"/>
          <cell r="DS1242"/>
          <cell r="DT1242"/>
          <cell r="DU1242"/>
          <cell r="DV1242"/>
          <cell r="DW1242"/>
          <cell r="DX1242"/>
          <cell r="DY1242"/>
          <cell r="DZ1242"/>
          <cell r="EA1242"/>
          <cell r="EB1242"/>
          <cell r="EC1242"/>
          <cell r="ED1242"/>
          <cell r="EE1242"/>
          <cell r="EF1242"/>
          <cell r="EG1242"/>
          <cell r="EH1242"/>
          <cell r="EI1242"/>
          <cell r="EJ1242"/>
          <cell r="EK1242"/>
          <cell r="EL1242"/>
          <cell r="EM1242"/>
          <cell r="EN1242"/>
          <cell r="EO1242"/>
          <cell r="EP1242"/>
          <cell r="EQ1242"/>
          <cell r="ER1242"/>
          <cell r="ES1242"/>
          <cell r="ET1242"/>
          <cell r="EU1242" t="str">
            <v>$ -</v>
          </cell>
          <cell r="EV1242"/>
          <cell r="EW1242"/>
          <cell r="EX1242"/>
          <cell r="EY1242"/>
          <cell r="EZ1242"/>
          <cell r="FA1242"/>
          <cell r="FB1242">
            <v>0</v>
          </cell>
          <cell r="FC1242" t="str">
            <v>#¡VALOR!</v>
          </cell>
          <cell r="FD1242">
            <v>0</v>
          </cell>
          <cell r="FE1242" t="str">
            <v>$ 0</v>
          </cell>
          <cell r="FF1242" t="str">
            <v>#¡VALOR!</v>
          </cell>
          <cell r="FG1242" t="str">
            <v>#¡VALOR!</v>
          </cell>
          <cell r="FH1242"/>
          <cell r="FI1242"/>
          <cell r="FJ1242" t="str">
            <v>#N/D</v>
          </cell>
          <cell r="FK1242" t="str">
            <v>#N/D</v>
          </cell>
          <cell r="FL1242" t="str">
            <v>$1.242</v>
          </cell>
          <cell r="FM1242" t="str">
            <v>#N/D</v>
          </cell>
          <cell r="FN1242" t="str">
            <v>#N/D</v>
          </cell>
          <cell r="FO1242" t="str">
            <v>#N/D</v>
          </cell>
          <cell r="FP1242" t="str">
            <v>#N/D</v>
          </cell>
          <cell r="FQ1242" t="str">
            <v>#¡REF!</v>
          </cell>
          <cell r="FR1242" t="str">
            <v>#N/D</v>
          </cell>
          <cell r="FS1242"/>
          <cell r="FT1242"/>
          <cell r="FU1242"/>
          <cell r="FV1242">
            <v>0</v>
          </cell>
          <cell r="FW1242" t="str">
            <v>#N/D</v>
          </cell>
          <cell r="FX1242"/>
          <cell r="FY1242"/>
          <cell r="FZ1242"/>
          <cell r="GA1242"/>
          <cell r="GB1242"/>
          <cell r="GC1242"/>
        </row>
        <row r="1243">
          <cell r="A1243"/>
          <cell r="B1243"/>
          <cell r="C1243">
            <v>2025</v>
          </cell>
          <cell r="D1243"/>
          <cell r="E1243"/>
          <cell r="F1243"/>
          <cell r="G1243"/>
          <cell r="H1243"/>
          <cell r="I1243"/>
          <cell r="J1243"/>
          <cell r="K1243"/>
          <cell r="L1243"/>
          <cell r="M1243"/>
          <cell r="N1243"/>
          <cell r="O1243"/>
          <cell r="P1243"/>
          <cell r="Q1243"/>
          <cell r="R1243"/>
          <cell r="S1243"/>
          <cell r="T1243"/>
          <cell r="U1243"/>
          <cell r="V1243"/>
          <cell r="W1243"/>
          <cell r="X1243"/>
          <cell r="Y1243"/>
          <cell r="Z1243"/>
          <cell r="AA1243"/>
          <cell r="AB1243"/>
          <cell r="AC1243"/>
          <cell r="AD1243"/>
          <cell r="AE1243"/>
          <cell r="AF1243"/>
          <cell r="AG1243"/>
          <cell r="AH1243"/>
          <cell r="AI1243"/>
          <cell r="AJ1243"/>
          <cell r="AK1243"/>
          <cell r="AL1243"/>
          <cell r="AM1243" t="str">
            <v>#¡VALOR!</v>
          </cell>
          <cell r="AN1243">
            <v>0</v>
          </cell>
          <cell r="AO1243"/>
          <cell r="AP1243"/>
          <cell r="AQ1243"/>
          <cell r="AR1243"/>
          <cell r="AS1243"/>
          <cell r="AT1243"/>
          <cell r="AU1243"/>
          <cell r="AV1243"/>
          <cell r="AW1243"/>
          <cell r="AX1243"/>
          <cell r="AY1243"/>
          <cell r="AZ1243"/>
          <cell r="BA1243"/>
          <cell r="BB1243"/>
          <cell r="BC1243"/>
          <cell r="BD1243"/>
          <cell r="BE1243"/>
          <cell r="BF1243"/>
          <cell r="BG1243"/>
          <cell r="BH1243"/>
          <cell r="BI1243"/>
          <cell r="BJ1243"/>
          <cell r="BK1243"/>
          <cell r="BL1243"/>
          <cell r="BM1243"/>
          <cell r="BN1243"/>
          <cell r="BO1243"/>
          <cell r="BP1243"/>
          <cell r="BQ1243"/>
          <cell r="BR1243"/>
          <cell r="BS1243"/>
          <cell r="BT1243"/>
          <cell r="BU1243"/>
          <cell r="BV1243"/>
          <cell r="BW1243"/>
          <cell r="BX1243"/>
          <cell r="BY1243"/>
          <cell r="BZ1243"/>
          <cell r="CA1243"/>
          <cell r="CB1243"/>
          <cell r="CC1243"/>
          <cell r="CD1243"/>
          <cell r="CE1243"/>
          <cell r="CF1243"/>
          <cell r="CG1243"/>
          <cell r="CH1243"/>
          <cell r="CI1243"/>
          <cell r="CJ1243"/>
          <cell r="CK1243"/>
          <cell r="CL1243"/>
          <cell r="CM1243"/>
          <cell r="CN1243"/>
          <cell r="CO1243"/>
          <cell r="CP1243"/>
          <cell r="CQ1243"/>
          <cell r="CR1243"/>
          <cell r="CS1243"/>
          <cell r="CT1243"/>
          <cell r="CU1243"/>
          <cell r="CV1243"/>
          <cell r="CW1243"/>
          <cell r="CX1243"/>
          <cell r="CY1243"/>
          <cell r="CZ1243"/>
          <cell r="DA1243"/>
          <cell r="DB1243"/>
          <cell r="DC1243"/>
          <cell r="DD1243"/>
          <cell r="DE1243"/>
          <cell r="DF1243"/>
          <cell r="DG1243"/>
          <cell r="DH1243"/>
          <cell r="DI1243"/>
          <cell r="DJ1243"/>
          <cell r="DK1243"/>
          <cell r="DL1243"/>
          <cell r="DM1243"/>
          <cell r="DN1243"/>
          <cell r="DO1243"/>
          <cell r="DP1243"/>
          <cell r="DQ1243"/>
          <cell r="DR1243"/>
          <cell r="DS1243"/>
          <cell r="DT1243"/>
          <cell r="DU1243"/>
          <cell r="DV1243"/>
          <cell r="DW1243"/>
          <cell r="DX1243"/>
          <cell r="DY1243"/>
          <cell r="DZ1243"/>
          <cell r="EA1243"/>
          <cell r="EB1243"/>
          <cell r="EC1243"/>
          <cell r="ED1243"/>
          <cell r="EE1243"/>
          <cell r="EF1243"/>
          <cell r="EG1243"/>
          <cell r="EH1243"/>
          <cell r="EI1243"/>
          <cell r="EJ1243"/>
          <cell r="EK1243"/>
          <cell r="EL1243"/>
          <cell r="EM1243"/>
          <cell r="EN1243"/>
          <cell r="EO1243"/>
          <cell r="EP1243"/>
          <cell r="EQ1243"/>
          <cell r="ER1243"/>
          <cell r="ES1243"/>
          <cell r="ET1243"/>
          <cell r="EU1243" t="str">
            <v>$ -</v>
          </cell>
          <cell r="EV1243"/>
          <cell r="EW1243"/>
          <cell r="EX1243"/>
          <cell r="EY1243"/>
          <cell r="EZ1243"/>
          <cell r="FA1243"/>
          <cell r="FB1243">
            <v>0</v>
          </cell>
          <cell r="FC1243" t="str">
            <v>#¡VALOR!</v>
          </cell>
          <cell r="FD1243">
            <v>0</v>
          </cell>
          <cell r="FE1243" t="str">
            <v>$ 0</v>
          </cell>
          <cell r="FF1243" t="str">
            <v>#¡VALOR!</v>
          </cell>
          <cell r="FG1243" t="str">
            <v>#¡VALOR!</v>
          </cell>
          <cell r="FH1243"/>
          <cell r="FI1243"/>
          <cell r="FJ1243" t="str">
            <v>#N/D</v>
          </cell>
          <cell r="FK1243" t="str">
            <v>#N/D</v>
          </cell>
          <cell r="FL1243" t="str">
            <v>$1.243</v>
          </cell>
          <cell r="FM1243" t="str">
            <v>#N/D</v>
          </cell>
          <cell r="FN1243" t="str">
            <v>#N/D</v>
          </cell>
          <cell r="FO1243" t="str">
            <v>#N/D</v>
          </cell>
          <cell r="FP1243" t="str">
            <v>#N/D</v>
          </cell>
          <cell r="FQ1243" t="str">
            <v>#¡REF!</v>
          </cell>
          <cell r="FR1243" t="str">
            <v>#N/D</v>
          </cell>
          <cell r="FS1243"/>
          <cell r="FT1243"/>
          <cell r="FU1243"/>
          <cell r="FV1243">
            <v>0</v>
          </cell>
          <cell r="FW1243" t="str">
            <v>#N/D</v>
          </cell>
          <cell r="FX1243"/>
          <cell r="FY1243"/>
          <cell r="FZ1243"/>
          <cell r="GA1243"/>
          <cell r="GB1243"/>
          <cell r="GC1243"/>
        </row>
        <row r="1244">
          <cell r="A1244"/>
          <cell r="B1244"/>
          <cell r="C1244">
            <v>2025</v>
          </cell>
          <cell r="D1244"/>
          <cell r="E1244"/>
          <cell r="F1244"/>
          <cell r="G1244"/>
          <cell r="H1244"/>
          <cell r="I1244"/>
          <cell r="J1244"/>
          <cell r="K1244"/>
          <cell r="L1244"/>
          <cell r="M1244"/>
          <cell r="N1244"/>
          <cell r="O1244"/>
          <cell r="P1244"/>
          <cell r="Q1244"/>
          <cell r="R1244"/>
          <cell r="S1244"/>
          <cell r="T1244"/>
          <cell r="U1244"/>
          <cell r="V1244"/>
          <cell r="W1244"/>
          <cell r="X1244"/>
          <cell r="Y1244"/>
          <cell r="Z1244"/>
          <cell r="AA1244"/>
          <cell r="AB1244"/>
          <cell r="AC1244"/>
          <cell r="AD1244"/>
          <cell r="AE1244"/>
          <cell r="AF1244"/>
          <cell r="AG1244"/>
          <cell r="AH1244"/>
          <cell r="AI1244"/>
          <cell r="AJ1244"/>
          <cell r="AK1244"/>
          <cell r="AL1244"/>
          <cell r="AM1244" t="str">
            <v>#¡VALOR!</v>
          </cell>
          <cell r="AN1244">
            <v>0</v>
          </cell>
          <cell r="AO1244"/>
          <cell r="AP1244"/>
          <cell r="AQ1244"/>
          <cell r="AR1244"/>
          <cell r="AS1244"/>
          <cell r="AT1244"/>
          <cell r="AU1244"/>
          <cell r="AV1244"/>
          <cell r="AW1244"/>
          <cell r="AX1244"/>
          <cell r="AY1244"/>
          <cell r="AZ1244"/>
          <cell r="BA1244"/>
          <cell r="BB1244"/>
          <cell r="BC1244"/>
          <cell r="BD1244"/>
          <cell r="BE1244"/>
          <cell r="BF1244"/>
          <cell r="BG1244"/>
          <cell r="BH1244"/>
          <cell r="BI1244"/>
          <cell r="BJ1244"/>
          <cell r="BK1244"/>
          <cell r="BL1244"/>
          <cell r="BM1244"/>
          <cell r="BN1244"/>
          <cell r="BO1244"/>
          <cell r="BP1244"/>
          <cell r="BQ1244"/>
          <cell r="BR1244"/>
          <cell r="BS1244"/>
          <cell r="BT1244"/>
          <cell r="BU1244"/>
          <cell r="BV1244"/>
          <cell r="BW1244"/>
          <cell r="BX1244"/>
          <cell r="BY1244"/>
          <cell r="BZ1244"/>
          <cell r="CA1244"/>
          <cell r="CB1244"/>
          <cell r="CC1244"/>
          <cell r="CD1244"/>
          <cell r="CE1244"/>
          <cell r="CF1244"/>
          <cell r="CG1244"/>
          <cell r="CH1244"/>
          <cell r="CI1244"/>
          <cell r="CJ1244"/>
          <cell r="CK1244"/>
          <cell r="CL1244"/>
          <cell r="CM1244"/>
          <cell r="CN1244"/>
          <cell r="CO1244"/>
          <cell r="CP1244"/>
          <cell r="CQ1244"/>
          <cell r="CR1244"/>
          <cell r="CS1244"/>
          <cell r="CT1244"/>
          <cell r="CU1244"/>
          <cell r="CV1244"/>
          <cell r="CW1244"/>
          <cell r="CX1244"/>
          <cell r="CY1244"/>
          <cell r="CZ1244"/>
          <cell r="DA1244"/>
          <cell r="DB1244"/>
          <cell r="DC1244"/>
          <cell r="DD1244"/>
          <cell r="DE1244"/>
          <cell r="DF1244"/>
          <cell r="DG1244"/>
          <cell r="DH1244"/>
          <cell r="DI1244"/>
          <cell r="DJ1244"/>
          <cell r="DK1244"/>
          <cell r="DL1244"/>
          <cell r="DM1244"/>
          <cell r="DN1244"/>
          <cell r="DO1244"/>
          <cell r="DP1244"/>
          <cell r="DQ1244"/>
          <cell r="DR1244"/>
          <cell r="DS1244"/>
          <cell r="DT1244"/>
          <cell r="DU1244"/>
          <cell r="DV1244"/>
          <cell r="DW1244"/>
          <cell r="DX1244"/>
          <cell r="DY1244"/>
          <cell r="DZ1244"/>
          <cell r="EA1244"/>
          <cell r="EB1244"/>
          <cell r="EC1244"/>
          <cell r="ED1244"/>
          <cell r="EE1244"/>
          <cell r="EF1244"/>
          <cell r="EG1244"/>
          <cell r="EH1244"/>
          <cell r="EI1244"/>
          <cell r="EJ1244"/>
          <cell r="EK1244"/>
          <cell r="EL1244"/>
          <cell r="EM1244"/>
          <cell r="EN1244"/>
          <cell r="EO1244"/>
          <cell r="EP1244"/>
          <cell r="EQ1244"/>
          <cell r="ER1244"/>
          <cell r="ES1244"/>
          <cell r="ET1244"/>
          <cell r="EU1244" t="str">
            <v>$ -</v>
          </cell>
          <cell r="EV1244"/>
          <cell r="EW1244"/>
          <cell r="EX1244"/>
          <cell r="EY1244"/>
          <cell r="EZ1244"/>
          <cell r="FA1244"/>
          <cell r="FB1244">
            <v>0</v>
          </cell>
          <cell r="FC1244" t="str">
            <v>#¡VALOR!</v>
          </cell>
          <cell r="FD1244">
            <v>0</v>
          </cell>
          <cell r="FE1244" t="str">
            <v>$ 0</v>
          </cell>
          <cell r="FF1244" t="str">
            <v>#¡VALOR!</v>
          </cell>
          <cell r="FG1244" t="str">
            <v>#¡VALOR!</v>
          </cell>
          <cell r="FH1244"/>
          <cell r="FI1244"/>
          <cell r="FJ1244" t="str">
            <v>#N/D</v>
          </cell>
          <cell r="FK1244" t="str">
            <v>#N/D</v>
          </cell>
          <cell r="FL1244" t="str">
            <v>$1.244</v>
          </cell>
          <cell r="FM1244" t="str">
            <v>#N/D</v>
          </cell>
          <cell r="FN1244" t="str">
            <v>#N/D</v>
          </cell>
          <cell r="FO1244" t="str">
            <v>#N/D</v>
          </cell>
          <cell r="FP1244" t="str">
            <v>#N/D</v>
          </cell>
          <cell r="FQ1244" t="str">
            <v>#¡REF!</v>
          </cell>
          <cell r="FR1244" t="str">
            <v>#N/D</v>
          </cell>
          <cell r="FS1244"/>
          <cell r="FT1244"/>
          <cell r="FU1244"/>
          <cell r="FV1244">
            <v>0</v>
          </cell>
          <cell r="FW1244" t="str">
            <v>#N/D</v>
          </cell>
          <cell r="FX1244"/>
          <cell r="FY1244"/>
          <cell r="FZ1244"/>
          <cell r="GA1244"/>
          <cell r="GB1244"/>
          <cell r="GC1244"/>
        </row>
        <row r="1245">
          <cell r="A1245"/>
          <cell r="B1245"/>
          <cell r="C1245">
            <v>2025</v>
          </cell>
          <cell r="D1245"/>
          <cell r="E1245"/>
          <cell r="F1245"/>
          <cell r="G1245"/>
          <cell r="H1245"/>
          <cell r="I1245"/>
          <cell r="J1245"/>
          <cell r="K1245"/>
          <cell r="L1245"/>
          <cell r="M1245"/>
          <cell r="N1245"/>
          <cell r="O1245"/>
          <cell r="P1245"/>
          <cell r="Q1245"/>
          <cell r="R1245"/>
          <cell r="S1245"/>
          <cell r="T1245"/>
          <cell r="U1245"/>
          <cell r="V1245"/>
          <cell r="W1245"/>
          <cell r="X1245"/>
          <cell r="Y1245"/>
          <cell r="Z1245"/>
          <cell r="AA1245"/>
          <cell r="AB1245"/>
          <cell r="AC1245"/>
          <cell r="AD1245"/>
          <cell r="AE1245"/>
          <cell r="AF1245"/>
          <cell r="AG1245"/>
          <cell r="AH1245"/>
          <cell r="AI1245"/>
          <cell r="AJ1245"/>
          <cell r="AK1245"/>
          <cell r="AL1245"/>
          <cell r="AM1245" t="str">
            <v>#¡VALOR!</v>
          </cell>
          <cell r="AN1245">
            <v>0</v>
          </cell>
          <cell r="AO1245"/>
          <cell r="AP1245"/>
          <cell r="AQ1245"/>
          <cell r="AR1245"/>
          <cell r="AS1245"/>
          <cell r="AT1245"/>
          <cell r="AU1245"/>
          <cell r="AV1245"/>
          <cell r="AW1245"/>
          <cell r="AX1245"/>
          <cell r="AY1245"/>
          <cell r="AZ1245"/>
          <cell r="BA1245"/>
          <cell r="BB1245"/>
          <cell r="BC1245"/>
          <cell r="BD1245"/>
          <cell r="BE1245"/>
          <cell r="BF1245"/>
          <cell r="BG1245"/>
          <cell r="BH1245"/>
          <cell r="BI1245"/>
          <cell r="BJ1245"/>
          <cell r="BK1245"/>
          <cell r="BL1245"/>
          <cell r="BM1245"/>
          <cell r="BN1245"/>
          <cell r="BO1245"/>
          <cell r="BP1245"/>
          <cell r="BQ1245"/>
          <cell r="BR1245"/>
          <cell r="BS1245"/>
          <cell r="BT1245"/>
          <cell r="BU1245"/>
          <cell r="BV1245"/>
          <cell r="BW1245"/>
          <cell r="BX1245"/>
          <cell r="BY1245"/>
          <cell r="BZ1245"/>
          <cell r="CA1245"/>
          <cell r="CB1245"/>
          <cell r="CC1245"/>
          <cell r="CD1245"/>
          <cell r="CE1245"/>
          <cell r="CF1245"/>
          <cell r="CG1245"/>
          <cell r="CH1245"/>
          <cell r="CI1245"/>
          <cell r="CJ1245"/>
          <cell r="CK1245"/>
          <cell r="CL1245"/>
          <cell r="CM1245"/>
          <cell r="CN1245"/>
          <cell r="CO1245"/>
          <cell r="CP1245"/>
          <cell r="CQ1245"/>
          <cell r="CR1245"/>
          <cell r="CS1245"/>
          <cell r="CT1245"/>
          <cell r="CU1245"/>
          <cell r="CV1245"/>
          <cell r="CW1245"/>
          <cell r="CX1245"/>
          <cell r="CY1245"/>
          <cell r="CZ1245"/>
          <cell r="DA1245"/>
          <cell r="DB1245"/>
          <cell r="DC1245"/>
          <cell r="DD1245"/>
          <cell r="DE1245"/>
          <cell r="DF1245"/>
          <cell r="DG1245"/>
          <cell r="DH1245"/>
          <cell r="DI1245"/>
          <cell r="DJ1245"/>
          <cell r="DK1245"/>
          <cell r="DL1245"/>
          <cell r="DM1245"/>
          <cell r="DN1245"/>
          <cell r="DO1245"/>
          <cell r="DP1245"/>
          <cell r="DQ1245"/>
          <cell r="DR1245"/>
          <cell r="DS1245"/>
          <cell r="DT1245"/>
          <cell r="DU1245"/>
          <cell r="DV1245"/>
          <cell r="DW1245"/>
          <cell r="DX1245"/>
          <cell r="DY1245"/>
          <cell r="DZ1245"/>
          <cell r="EA1245"/>
          <cell r="EB1245"/>
          <cell r="EC1245"/>
          <cell r="ED1245"/>
          <cell r="EE1245"/>
          <cell r="EF1245"/>
          <cell r="EG1245"/>
          <cell r="EH1245"/>
          <cell r="EI1245"/>
          <cell r="EJ1245"/>
          <cell r="EK1245"/>
          <cell r="EL1245"/>
          <cell r="EM1245"/>
          <cell r="EN1245"/>
          <cell r="EO1245"/>
          <cell r="EP1245"/>
          <cell r="EQ1245"/>
          <cell r="ER1245"/>
          <cell r="ES1245"/>
          <cell r="ET1245"/>
          <cell r="EU1245" t="str">
            <v>$ -</v>
          </cell>
          <cell r="EV1245"/>
          <cell r="EW1245"/>
          <cell r="EX1245"/>
          <cell r="EY1245"/>
          <cell r="EZ1245"/>
          <cell r="FA1245"/>
          <cell r="FB1245">
            <v>0</v>
          </cell>
          <cell r="FC1245" t="str">
            <v>#¡VALOR!</v>
          </cell>
          <cell r="FD1245">
            <v>0</v>
          </cell>
          <cell r="FE1245" t="str">
            <v>$ 0</v>
          </cell>
          <cell r="FF1245" t="str">
            <v>#¡VALOR!</v>
          </cell>
          <cell r="FG1245" t="str">
            <v>#¡VALOR!</v>
          </cell>
          <cell r="FH1245"/>
          <cell r="FI1245"/>
          <cell r="FJ1245" t="str">
            <v>#N/D</v>
          </cell>
          <cell r="FK1245" t="str">
            <v>#N/D</v>
          </cell>
          <cell r="FL1245" t="str">
            <v>$1.245</v>
          </cell>
          <cell r="FM1245" t="str">
            <v>#N/D</v>
          </cell>
          <cell r="FN1245" t="str">
            <v>#N/D</v>
          </cell>
          <cell r="FO1245" t="str">
            <v>#N/D</v>
          </cell>
          <cell r="FP1245" t="str">
            <v>#N/D</v>
          </cell>
          <cell r="FQ1245" t="str">
            <v>#¡REF!</v>
          </cell>
          <cell r="FR1245" t="str">
            <v>#N/D</v>
          </cell>
          <cell r="FS1245"/>
          <cell r="FT1245"/>
          <cell r="FU1245"/>
          <cell r="FV1245">
            <v>0</v>
          </cell>
          <cell r="FW1245" t="str">
            <v>#N/D</v>
          </cell>
          <cell r="FX1245"/>
          <cell r="FY1245"/>
          <cell r="FZ1245"/>
          <cell r="GA1245"/>
          <cell r="GB1245"/>
          <cell r="GC1245"/>
        </row>
        <row r="1246">
          <cell r="A1246"/>
          <cell r="B1246"/>
          <cell r="C1246">
            <v>2025</v>
          </cell>
          <cell r="D1246"/>
          <cell r="E1246"/>
          <cell r="F1246"/>
          <cell r="G1246"/>
          <cell r="H1246"/>
          <cell r="I1246"/>
          <cell r="J1246"/>
          <cell r="K1246"/>
          <cell r="L1246"/>
          <cell r="M1246"/>
          <cell r="N1246"/>
          <cell r="O1246"/>
          <cell r="P1246"/>
          <cell r="Q1246"/>
          <cell r="R1246"/>
          <cell r="S1246"/>
          <cell r="T1246"/>
          <cell r="U1246"/>
          <cell r="V1246"/>
          <cell r="W1246"/>
          <cell r="X1246"/>
          <cell r="Y1246"/>
          <cell r="Z1246"/>
          <cell r="AA1246"/>
          <cell r="AB1246"/>
          <cell r="AC1246"/>
          <cell r="AD1246"/>
          <cell r="AE1246"/>
          <cell r="AF1246"/>
          <cell r="AG1246"/>
          <cell r="AH1246"/>
          <cell r="AI1246"/>
          <cell r="AJ1246"/>
          <cell r="AK1246"/>
          <cell r="AL1246"/>
          <cell r="AM1246" t="str">
            <v>#¡VALOR!</v>
          </cell>
          <cell r="AN1246">
            <v>0</v>
          </cell>
          <cell r="AO1246"/>
          <cell r="AP1246"/>
          <cell r="AQ1246"/>
          <cell r="AR1246"/>
          <cell r="AS1246"/>
          <cell r="AT1246"/>
          <cell r="AU1246"/>
          <cell r="AV1246"/>
          <cell r="AW1246"/>
          <cell r="AX1246"/>
          <cell r="AY1246"/>
          <cell r="AZ1246"/>
          <cell r="BA1246"/>
          <cell r="BB1246"/>
          <cell r="BC1246"/>
          <cell r="BD1246"/>
          <cell r="BE1246"/>
          <cell r="BF1246"/>
          <cell r="BG1246"/>
          <cell r="BH1246"/>
          <cell r="BI1246"/>
          <cell r="BJ1246"/>
          <cell r="BK1246"/>
          <cell r="BL1246"/>
          <cell r="BM1246"/>
          <cell r="BN1246"/>
          <cell r="BO1246"/>
          <cell r="BP1246"/>
          <cell r="BQ1246"/>
          <cell r="BR1246"/>
          <cell r="BS1246"/>
          <cell r="BT1246"/>
          <cell r="BU1246"/>
          <cell r="BV1246"/>
          <cell r="BW1246"/>
          <cell r="BX1246"/>
          <cell r="BY1246"/>
          <cell r="BZ1246"/>
          <cell r="CA1246"/>
          <cell r="CB1246"/>
          <cell r="CC1246"/>
          <cell r="CD1246"/>
          <cell r="CE1246"/>
          <cell r="CF1246"/>
          <cell r="CG1246"/>
          <cell r="CH1246"/>
          <cell r="CI1246"/>
          <cell r="CJ1246"/>
          <cell r="CK1246"/>
          <cell r="CL1246"/>
          <cell r="CM1246"/>
          <cell r="CN1246"/>
          <cell r="CO1246"/>
          <cell r="CP1246"/>
          <cell r="CQ1246"/>
          <cell r="CR1246"/>
          <cell r="CS1246"/>
          <cell r="CT1246"/>
          <cell r="CU1246"/>
          <cell r="CV1246"/>
          <cell r="CW1246"/>
          <cell r="CX1246"/>
          <cell r="CY1246"/>
          <cell r="CZ1246"/>
          <cell r="DA1246"/>
          <cell r="DB1246"/>
          <cell r="DC1246"/>
          <cell r="DD1246"/>
          <cell r="DE1246"/>
          <cell r="DF1246"/>
          <cell r="DG1246"/>
          <cell r="DH1246"/>
          <cell r="DI1246"/>
          <cell r="DJ1246"/>
          <cell r="DK1246"/>
          <cell r="DL1246"/>
          <cell r="DM1246"/>
          <cell r="DN1246"/>
          <cell r="DO1246"/>
          <cell r="DP1246"/>
          <cell r="DQ1246"/>
          <cell r="DR1246"/>
          <cell r="DS1246"/>
          <cell r="DT1246"/>
          <cell r="DU1246"/>
          <cell r="DV1246"/>
          <cell r="DW1246"/>
          <cell r="DX1246"/>
          <cell r="DY1246"/>
          <cell r="DZ1246"/>
          <cell r="EA1246"/>
          <cell r="EB1246"/>
          <cell r="EC1246"/>
          <cell r="ED1246"/>
          <cell r="EE1246"/>
          <cell r="EF1246"/>
          <cell r="EG1246"/>
          <cell r="EH1246"/>
          <cell r="EI1246"/>
          <cell r="EJ1246"/>
          <cell r="EK1246"/>
          <cell r="EL1246"/>
          <cell r="EM1246"/>
          <cell r="EN1246"/>
          <cell r="EO1246"/>
          <cell r="EP1246"/>
          <cell r="EQ1246"/>
          <cell r="ER1246"/>
          <cell r="ES1246"/>
          <cell r="ET1246"/>
          <cell r="EU1246" t="str">
            <v>$ -</v>
          </cell>
          <cell r="EV1246"/>
          <cell r="EW1246"/>
          <cell r="EX1246"/>
          <cell r="EY1246"/>
          <cell r="EZ1246"/>
          <cell r="FA1246"/>
          <cell r="FB1246">
            <v>0</v>
          </cell>
          <cell r="FC1246" t="str">
            <v>#¡VALOR!</v>
          </cell>
          <cell r="FD1246">
            <v>0</v>
          </cell>
          <cell r="FE1246" t="str">
            <v>$ 0</v>
          </cell>
          <cell r="FF1246" t="str">
            <v>#¡VALOR!</v>
          </cell>
          <cell r="FG1246" t="str">
            <v>#¡VALOR!</v>
          </cell>
          <cell r="FH1246"/>
          <cell r="FI1246"/>
          <cell r="FJ1246" t="str">
            <v>#N/D</v>
          </cell>
          <cell r="FK1246" t="str">
            <v>#N/D</v>
          </cell>
          <cell r="FL1246" t="str">
            <v>$1.246</v>
          </cell>
          <cell r="FM1246" t="str">
            <v>#N/D</v>
          </cell>
          <cell r="FN1246" t="str">
            <v>#N/D</v>
          </cell>
          <cell r="FO1246" t="str">
            <v>#N/D</v>
          </cell>
          <cell r="FP1246" t="str">
            <v>#N/D</v>
          </cell>
          <cell r="FQ1246" t="str">
            <v>#¡REF!</v>
          </cell>
          <cell r="FR1246" t="str">
            <v>#N/D</v>
          </cell>
          <cell r="FS1246"/>
          <cell r="FT1246"/>
          <cell r="FU1246"/>
          <cell r="FV1246">
            <v>0</v>
          </cell>
          <cell r="FW1246" t="str">
            <v>#N/D</v>
          </cell>
          <cell r="FX1246"/>
          <cell r="FY1246"/>
          <cell r="FZ1246"/>
          <cell r="GA1246"/>
          <cell r="GB1246"/>
          <cell r="GC1246"/>
        </row>
        <row r="1247">
          <cell r="A1247"/>
          <cell r="B1247"/>
          <cell r="C1247">
            <v>2025</v>
          </cell>
          <cell r="D1247"/>
          <cell r="E1247"/>
          <cell r="F1247"/>
          <cell r="G1247"/>
          <cell r="H1247"/>
          <cell r="I1247"/>
          <cell r="J1247"/>
          <cell r="K1247"/>
          <cell r="L1247"/>
          <cell r="M1247"/>
          <cell r="N1247"/>
          <cell r="O1247"/>
          <cell r="P1247"/>
          <cell r="Q1247"/>
          <cell r="R1247"/>
          <cell r="S1247"/>
          <cell r="T1247"/>
          <cell r="U1247"/>
          <cell r="V1247"/>
          <cell r="W1247"/>
          <cell r="X1247"/>
          <cell r="Y1247"/>
          <cell r="Z1247"/>
          <cell r="AA1247"/>
          <cell r="AB1247"/>
          <cell r="AC1247"/>
          <cell r="AD1247"/>
          <cell r="AE1247"/>
          <cell r="AF1247"/>
          <cell r="AG1247"/>
          <cell r="AH1247"/>
          <cell r="AI1247"/>
          <cell r="AJ1247"/>
          <cell r="AK1247"/>
          <cell r="AL1247"/>
          <cell r="AM1247" t="str">
            <v>#¡VALOR!</v>
          </cell>
          <cell r="AN1247">
            <v>0</v>
          </cell>
          <cell r="AO1247"/>
          <cell r="AP1247"/>
          <cell r="AQ1247"/>
          <cell r="AR1247"/>
          <cell r="AS1247"/>
          <cell r="AT1247"/>
          <cell r="AU1247"/>
          <cell r="AV1247"/>
          <cell r="AW1247"/>
          <cell r="AX1247"/>
          <cell r="AY1247"/>
          <cell r="AZ1247"/>
          <cell r="BA1247"/>
          <cell r="BB1247"/>
          <cell r="BC1247"/>
          <cell r="BD1247"/>
          <cell r="BE1247"/>
          <cell r="BF1247"/>
          <cell r="BG1247"/>
          <cell r="BH1247"/>
          <cell r="BI1247"/>
          <cell r="BJ1247"/>
          <cell r="BK1247"/>
          <cell r="BL1247"/>
          <cell r="BM1247"/>
          <cell r="BN1247"/>
          <cell r="BO1247"/>
          <cell r="BP1247"/>
          <cell r="BQ1247"/>
          <cell r="BR1247"/>
          <cell r="BS1247"/>
          <cell r="BT1247"/>
          <cell r="BU1247"/>
          <cell r="BV1247"/>
          <cell r="BW1247"/>
          <cell r="BX1247"/>
          <cell r="BY1247"/>
          <cell r="BZ1247"/>
          <cell r="CA1247"/>
          <cell r="CB1247"/>
          <cell r="CC1247"/>
          <cell r="CD1247"/>
          <cell r="CE1247"/>
          <cell r="CF1247"/>
          <cell r="CG1247"/>
          <cell r="CH1247"/>
          <cell r="CI1247"/>
          <cell r="CJ1247"/>
          <cell r="CK1247"/>
          <cell r="CL1247"/>
          <cell r="CM1247"/>
          <cell r="CN1247"/>
          <cell r="CO1247"/>
          <cell r="CP1247"/>
          <cell r="CQ1247"/>
          <cell r="CR1247"/>
          <cell r="CS1247"/>
          <cell r="CT1247"/>
          <cell r="CU1247"/>
          <cell r="CV1247"/>
          <cell r="CW1247"/>
          <cell r="CX1247"/>
          <cell r="CY1247"/>
          <cell r="CZ1247"/>
          <cell r="DA1247"/>
          <cell r="DB1247"/>
          <cell r="DC1247"/>
          <cell r="DD1247"/>
          <cell r="DE1247"/>
          <cell r="DF1247"/>
          <cell r="DG1247"/>
          <cell r="DH1247"/>
          <cell r="DI1247"/>
          <cell r="DJ1247"/>
          <cell r="DK1247"/>
          <cell r="DL1247"/>
          <cell r="DM1247"/>
          <cell r="DN1247"/>
          <cell r="DO1247"/>
          <cell r="DP1247"/>
          <cell r="DQ1247"/>
          <cell r="DR1247"/>
          <cell r="DS1247"/>
          <cell r="DT1247"/>
          <cell r="DU1247"/>
          <cell r="DV1247"/>
          <cell r="DW1247"/>
          <cell r="DX1247"/>
          <cell r="DY1247"/>
          <cell r="DZ1247"/>
          <cell r="EA1247"/>
          <cell r="EB1247"/>
          <cell r="EC1247"/>
          <cell r="ED1247"/>
          <cell r="EE1247"/>
          <cell r="EF1247"/>
          <cell r="EG1247"/>
          <cell r="EH1247"/>
          <cell r="EI1247"/>
          <cell r="EJ1247"/>
          <cell r="EK1247"/>
          <cell r="EL1247"/>
          <cell r="EM1247"/>
          <cell r="EN1247"/>
          <cell r="EO1247"/>
          <cell r="EP1247"/>
          <cell r="EQ1247"/>
          <cell r="ER1247"/>
          <cell r="ES1247"/>
          <cell r="ET1247"/>
          <cell r="EU1247" t="str">
            <v>$ -</v>
          </cell>
          <cell r="EV1247"/>
          <cell r="EW1247"/>
          <cell r="EX1247"/>
          <cell r="EY1247"/>
          <cell r="EZ1247"/>
          <cell r="FA1247"/>
          <cell r="FB1247">
            <v>0</v>
          </cell>
          <cell r="FC1247" t="str">
            <v>#¡VALOR!</v>
          </cell>
          <cell r="FD1247">
            <v>0</v>
          </cell>
          <cell r="FE1247" t="str">
            <v>$ 0</v>
          </cell>
          <cell r="FF1247" t="str">
            <v>#¡VALOR!</v>
          </cell>
          <cell r="FG1247" t="str">
            <v>#¡VALOR!</v>
          </cell>
          <cell r="FH1247"/>
          <cell r="FI1247"/>
          <cell r="FJ1247" t="str">
            <v>#N/D</v>
          </cell>
          <cell r="FK1247" t="str">
            <v>#N/D</v>
          </cell>
          <cell r="FL1247" t="str">
            <v>$1.247</v>
          </cell>
          <cell r="FM1247" t="str">
            <v>#N/D</v>
          </cell>
          <cell r="FN1247" t="str">
            <v>#N/D</v>
          </cell>
          <cell r="FO1247" t="str">
            <v>#N/D</v>
          </cell>
          <cell r="FP1247" t="str">
            <v>#N/D</v>
          </cell>
          <cell r="FQ1247" t="str">
            <v>#¡REF!</v>
          </cell>
          <cell r="FR1247" t="str">
            <v>#N/D</v>
          </cell>
          <cell r="FS1247"/>
          <cell r="FT1247"/>
          <cell r="FU1247"/>
          <cell r="FV1247">
            <v>0</v>
          </cell>
          <cell r="FW1247" t="str">
            <v>#N/D</v>
          </cell>
          <cell r="FX1247"/>
          <cell r="FY1247"/>
          <cell r="FZ1247"/>
          <cell r="GA1247"/>
          <cell r="GB1247"/>
          <cell r="GC1247"/>
        </row>
        <row r="1248">
          <cell r="A1248"/>
          <cell r="B1248"/>
          <cell r="C1248">
            <v>2025</v>
          </cell>
          <cell r="D1248"/>
          <cell r="E1248"/>
          <cell r="F1248"/>
          <cell r="G1248"/>
          <cell r="H1248"/>
          <cell r="I1248"/>
          <cell r="J1248"/>
          <cell r="K1248"/>
          <cell r="L1248"/>
          <cell r="M1248"/>
          <cell r="N1248"/>
          <cell r="O1248"/>
          <cell r="P1248"/>
          <cell r="Q1248"/>
          <cell r="R1248"/>
          <cell r="S1248"/>
          <cell r="T1248"/>
          <cell r="U1248"/>
          <cell r="V1248"/>
          <cell r="W1248"/>
          <cell r="X1248"/>
          <cell r="Y1248"/>
          <cell r="Z1248"/>
          <cell r="AA1248"/>
          <cell r="AB1248"/>
          <cell r="AC1248"/>
          <cell r="AD1248"/>
          <cell r="AE1248"/>
          <cell r="AF1248"/>
          <cell r="AG1248"/>
          <cell r="AH1248"/>
          <cell r="AI1248"/>
          <cell r="AJ1248"/>
          <cell r="AK1248"/>
          <cell r="AL1248"/>
          <cell r="AM1248" t="str">
            <v>#¡VALOR!</v>
          </cell>
          <cell r="AN1248">
            <v>0</v>
          </cell>
          <cell r="AO1248"/>
          <cell r="AP1248"/>
          <cell r="AQ1248"/>
          <cell r="AR1248"/>
          <cell r="AS1248"/>
          <cell r="AT1248"/>
          <cell r="AU1248"/>
          <cell r="AV1248"/>
          <cell r="AW1248"/>
          <cell r="AX1248"/>
          <cell r="AY1248"/>
          <cell r="AZ1248"/>
          <cell r="BA1248"/>
          <cell r="BB1248"/>
          <cell r="BC1248"/>
          <cell r="BD1248"/>
          <cell r="BE1248"/>
          <cell r="BF1248"/>
          <cell r="BG1248"/>
          <cell r="BH1248"/>
          <cell r="BI1248"/>
          <cell r="BJ1248"/>
          <cell r="BK1248"/>
          <cell r="BL1248"/>
          <cell r="BM1248"/>
          <cell r="BN1248"/>
          <cell r="BO1248"/>
          <cell r="BP1248"/>
          <cell r="BQ1248"/>
          <cell r="BR1248"/>
          <cell r="BS1248"/>
          <cell r="BT1248"/>
          <cell r="BU1248"/>
          <cell r="BV1248"/>
          <cell r="BW1248"/>
          <cell r="BX1248"/>
          <cell r="BY1248"/>
          <cell r="BZ1248"/>
          <cell r="CA1248"/>
          <cell r="CB1248"/>
          <cell r="CC1248"/>
          <cell r="CD1248"/>
          <cell r="CE1248"/>
          <cell r="CF1248"/>
          <cell r="CG1248"/>
          <cell r="CH1248"/>
          <cell r="CI1248"/>
          <cell r="CJ1248"/>
          <cell r="CK1248"/>
          <cell r="CL1248"/>
          <cell r="CM1248"/>
          <cell r="CN1248"/>
          <cell r="CO1248"/>
          <cell r="CP1248"/>
          <cell r="CQ1248"/>
          <cell r="CR1248"/>
          <cell r="CS1248"/>
          <cell r="CT1248"/>
          <cell r="CU1248"/>
          <cell r="CV1248"/>
          <cell r="CW1248"/>
          <cell r="CX1248"/>
          <cell r="CY1248"/>
          <cell r="CZ1248"/>
          <cell r="DA1248"/>
          <cell r="DB1248"/>
          <cell r="DC1248"/>
          <cell r="DD1248"/>
          <cell r="DE1248"/>
          <cell r="DF1248"/>
          <cell r="DG1248"/>
          <cell r="DH1248"/>
          <cell r="DI1248"/>
          <cell r="DJ1248"/>
          <cell r="DK1248"/>
          <cell r="DL1248"/>
          <cell r="DM1248"/>
          <cell r="DN1248"/>
          <cell r="DO1248"/>
          <cell r="DP1248"/>
          <cell r="DQ1248"/>
          <cell r="DR1248"/>
          <cell r="DS1248"/>
          <cell r="DT1248"/>
          <cell r="DU1248"/>
          <cell r="DV1248"/>
          <cell r="DW1248"/>
          <cell r="DX1248"/>
          <cell r="DY1248"/>
          <cell r="DZ1248"/>
          <cell r="EA1248"/>
          <cell r="EB1248"/>
          <cell r="EC1248"/>
          <cell r="ED1248"/>
          <cell r="EE1248"/>
          <cell r="EF1248"/>
          <cell r="EG1248"/>
          <cell r="EH1248"/>
          <cell r="EI1248"/>
          <cell r="EJ1248"/>
          <cell r="EK1248"/>
          <cell r="EL1248"/>
          <cell r="EM1248"/>
          <cell r="EN1248"/>
          <cell r="EO1248"/>
          <cell r="EP1248"/>
          <cell r="EQ1248"/>
          <cell r="ER1248"/>
          <cell r="ES1248"/>
          <cell r="ET1248"/>
          <cell r="EU1248" t="str">
            <v>$ -</v>
          </cell>
          <cell r="EV1248"/>
          <cell r="EW1248"/>
          <cell r="EX1248"/>
          <cell r="EY1248"/>
          <cell r="EZ1248"/>
          <cell r="FA1248"/>
          <cell r="FB1248">
            <v>0</v>
          </cell>
          <cell r="FC1248" t="str">
            <v>#¡VALOR!</v>
          </cell>
          <cell r="FD1248">
            <v>0</v>
          </cell>
          <cell r="FE1248" t="str">
            <v>$ 0</v>
          </cell>
          <cell r="FF1248" t="str">
            <v>#¡VALOR!</v>
          </cell>
          <cell r="FG1248" t="str">
            <v>#¡VALOR!</v>
          </cell>
          <cell r="FH1248"/>
          <cell r="FI1248"/>
          <cell r="FJ1248" t="str">
            <v>#N/D</v>
          </cell>
          <cell r="FK1248" t="str">
            <v>#N/D</v>
          </cell>
          <cell r="FL1248" t="str">
            <v>$1.248</v>
          </cell>
          <cell r="FM1248" t="str">
            <v>#N/D</v>
          </cell>
          <cell r="FN1248" t="str">
            <v>#N/D</v>
          </cell>
          <cell r="FO1248" t="str">
            <v>#N/D</v>
          </cell>
          <cell r="FP1248" t="str">
            <v>#N/D</v>
          </cell>
          <cell r="FQ1248" t="str">
            <v>#¡REF!</v>
          </cell>
          <cell r="FR1248" t="str">
            <v>#N/D</v>
          </cell>
          <cell r="FS1248"/>
          <cell r="FT1248"/>
          <cell r="FU1248"/>
          <cell r="FV1248">
            <v>0</v>
          </cell>
          <cell r="FW1248" t="str">
            <v>#N/D</v>
          </cell>
          <cell r="FX1248"/>
          <cell r="FY1248"/>
          <cell r="FZ1248"/>
          <cell r="GA1248"/>
          <cell r="GB1248"/>
          <cell r="GC1248"/>
        </row>
        <row r="1249">
          <cell r="A1249"/>
          <cell r="B1249"/>
          <cell r="C1249">
            <v>2025</v>
          </cell>
          <cell r="D1249"/>
          <cell r="E1249"/>
          <cell r="F1249"/>
          <cell r="G1249"/>
          <cell r="H1249"/>
          <cell r="I1249"/>
          <cell r="J1249"/>
          <cell r="K1249"/>
          <cell r="L1249"/>
          <cell r="M1249"/>
          <cell r="N1249"/>
          <cell r="O1249"/>
          <cell r="P1249"/>
          <cell r="Q1249"/>
          <cell r="R1249"/>
          <cell r="S1249"/>
          <cell r="T1249"/>
          <cell r="U1249"/>
          <cell r="V1249"/>
          <cell r="W1249"/>
          <cell r="X1249"/>
          <cell r="Y1249"/>
          <cell r="Z1249"/>
          <cell r="AA1249"/>
          <cell r="AB1249"/>
          <cell r="AC1249"/>
          <cell r="AD1249"/>
          <cell r="AE1249"/>
          <cell r="AF1249"/>
          <cell r="AG1249"/>
          <cell r="AH1249"/>
          <cell r="AI1249"/>
          <cell r="AJ1249"/>
          <cell r="AK1249"/>
          <cell r="AL1249"/>
          <cell r="AM1249" t="str">
            <v>#¡VALOR!</v>
          </cell>
          <cell r="AN1249">
            <v>0</v>
          </cell>
          <cell r="AO1249"/>
          <cell r="AP1249"/>
          <cell r="AQ1249"/>
          <cell r="AR1249"/>
          <cell r="AS1249"/>
          <cell r="AT1249"/>
          <cell r="AU1249"/>
          <cell r="AV1249"/>
          <cell r="AW1249"/>
          <cell r="AX1249"/>
          <cell r="AY1249"/>
          <cell r="AZ1249"/>
          <cell r="BA1249"/>
          <cell r="BB1249"/>
          <cell r="BC1249"/>
          <cell r="BD1249"/>
          <cell r="BE1249"/>
          <cell r="BF1249"/>
          <cell r="BG1249"/>
          <cell r="BH1249"/>
          <cell r="BI1249"/>
          <cell r="BJ1249"/>
          <cell r="BK1249"/>
          <cell r="BL1249"/>
          <cell r="BM1249"/>
          <cell r="BN1249"/>
          <cell r="BO1249"/>
          <cell r="BP1249"/>
          <cell r="BQ1249"/>
          <cell r="BR1249"/>
          <cell r="BS1249"/>
          <cell r="BT1249"/>
          <cell r="BU1249"/>
          <cell r="BV1249"/>
          <cell r="BW1249"/>
          <cell r="BX1249"/>
          <cell r="BY1249"/>
          <cell r="BZ1249"/>
          <cell r="CA1249"/>
          <cell r="CB1249"/>
          <cell r="CC1249"/>
          <cell r="CD1249"/>
          <cell r="CE1249"/>
          <cell r="CF1249"/>
          <cell r="CG1249"/>
          <cell r="CH1249"/>
          <cell r="CI1249"/>
          <cell r="CJ1249"/>
          <cell r="CK1249"/>
          <cell r="CL1249"/>
          <cell r="CM1249"/>
          <cell r="CN1249"/>
          <cell r="CO1249"/>
          <cell r="CP1249"/>
          <cell r="CQ1249"/>
          <cell r="CR1249"/>
          <cell r="CS1249"/>
          <cell r="CT1249"/>
          <cell r="CU1249"/>
          <cell r="CV1249"/>
          <cell r="CW1249"/>
          <cell r="CX1249"/>
          <cell r="CY1249"/>
          <cell r="CZ1249"/>
          <cell r="DA1249"/>
          <cell r="DB1249"/>
          <cell r="DC1249"/>
          <cell r="DD1249"/>
          <cell r="DE1249"/>
          <cell r="DF1249"/>
          <cell r="DG1249"/>
          <cell r="DH1249"/>
          <cell r="DI1249"/>
          <cell r="DJ1249"/>
          <cell r="DK1249"/>
          <cell r="DL1249"/>
          <cell r="DM1249"/>
          <cell r="DN1249"/>
          <cell r="DO1249"/>
          <cell r="DP1249"/>
          <cell r="DQ1249"/>
          <cell r="DR1249"/>
          <cell r="DS1249"/>
          <cell r="DT1249"/>
          <cell r="DU1249"/>
          <cell r="DV1249"/>
          <cell r="DW1249"/>
          <cell r="DX1249"/>
          <cell r="DY1249"/>
          <cell r="DZ1249"/>
          <cell r="EA1249"/>
          <cell r="EB1249"/>
          <cell r="EC1249"/>
          <cell r="ED1249"/>
          <cell r="EE1249"/>
          <cell r="EF1249"/>
          <cell r="EG1249"/>
          <cell r="EH1249"/>
          <cell r="EI1249"/>
          <cell r="EJ1249"/>
          <cell r="EK1249"/>
          <cell r="EL1249"/>
          <cell r="EM1249"/>
          <cell r="EN1249"/>
          <cell r="EO1249"/>
          <cell r="EP1249"/>
          <cell r="EQ1249"/>
          <cell r="ER1249"/>
          <cell r="ES1249"/>
          <cell r="ET1249"/>
          <cell r="EU1249" t="str">
            <v>$ -</v>
          </cell>
          <cell r="EV1249"/>
          <cell r="EW1249"/>
          <cell r="EX1249"/>
          <cell r="EY1249"/>
          <cell r="EZ1249"/>
          <cell r="FA1249"/>
          <cell r="FB1249">
            <v>0</v>
          </cell>
          <cell r="FC1249" t="str">
            <v>#¡VALOR!</v>
          </cell>
          <cell r="FD1249">
            <v>0</v>
          </cell>
          <cell r="FE1249" t="str">
            <v>$ 0</v>
          </cell>
          <cell r="FF1249" t="str">
            <v>#¡VALOR!</v>
          </cell>
          <cell r="FG1249" t="str">
            <v>#¡VALOR!</v>
          </cell>
          <cell r="FH1249"/>
          <cell r="FI1249"/>
          <cell r="FJ1249" t="str">
            <v>#N/D</v>
          </cell>
          <cell r="FK1249" t="str">
            <v>#N/D</v>
          </cell>
          <cell r="FL1249" t="str">
            <v>$1.249</v>
          </cell>
          <cell r="FM1249" t="str">
            <v>#N/D</v>
          </cell>
          <cell r="FN1249" t="str">
            <v>#N/D</v>
          </cell>
          <cell r="FO1249" t="str">
            <v>#N/D</v>
          </cell>
          <cell r="FP1249" t="str">
            <v>#N/D</v>
          </cell>
          <cell r="FQ1249" t="str">
            <v>#¡REF!</v>
          </cell>
          <cell r="FR1249" t="str">
            <v>#N/D</v>
          </cell>
          <cell r="FS1249"/>
          <cell r="FT1249"/>
          <cell r="FU1249"/>
          <cell r="FV1249">
            <v>0</v>
          </cell>
          <cell r="FW1249" t="str">
            <v>#N/D</v>
          </cell>
          <cell r="FX1249"/>
          <cell r="FY1249"/>
          <cell r="FZ1249"/>
          <cell r="GA1249"/>
          <cell r="GB1249"/>
          <cell r="GC1249"/>
        </row>
        <row r="1250">
          <cell r="A1250"/>
          <cell r="B1250"/>
          <cell r="C1250">
            <v>2025</v>
          </cell>
          <cell r="D1250"/>
          <cell r="E1250"/>
          <cell r="F1250"/>
          <cell r="G1250"/>
          <cell r="H1250"/>
          <cell r="I1250"/>
          <cell r="J1250"/>
          <cell r="K1250"/>
          <cell r="L1250"/>
          <cell r="M1250"/>
          <cell r="N1250"/>
          <cell r="O1250"/>
          <cell r="P1250"/>
          <cell r="Q1250"/>
          <cell r="R1250"/>
          <cell r="S1250"/>
          <cell r="T1250"/>
          <cell r="U1250"/>
          <cell r="V1250"/>
          <cell r="W1250"/>
          <cell r="X1250"/>
          <cell r="Y1250"/>
          <cell r="Z1250"/>
          <cell r="AA1250"/>
          <cell r="AB1250"/>
          <cell r="AC1250"/>
          <cell r="AD1250"/>
          <cell r="AE1250"/>
          <cell r="AF1250"/>
          <cell r="AG1250"/>
          <cell r="AH1250"/>
          <cell r="AI1250"/>
          <cell r="AJ1250"/>
          <cell r="AK1250"/>
          <cell r="AL1250"/>
          <cell r="AM1250" t="str">
            <v>#¡VALOR!</v>
          </cell>
          <cell r="AN1250">
            <v>0</v>
          </cell>
          <cell r="AO1250"/>
          <cell r="AP1250"/>
          <cell r="AQ1250"/>
          <cell r="AR1250"/>
          <cell r="AS1250"/>
          <cell r="AT1250"/>
          <cell r="AU1250"/>
          <cell r="AV1250"/>
          <cell r="AW1250"/>
          <cell r="AX1250"/>
          <cell r="AY1250"/>
          <cell r="AZ1250"/>
          <cell r="BA1250"/>
          <cell r="BB1250"/>
          <cell r="BC1250"/>
          <cell r="BD1250"/>
          <cell r="BE1250"/>
          <cell r="BF1250"/>
          <cell r="BG1250"/>
          <cell r="BH1250"/>
          <cell r="BI1250"/>
          <cell r="BJ1250"/>
          <cell r="BK1250"/>
          <cell r="BL1250"/>
          <cell r="BM1250"/>
          <cell r="BN1250"/>
          <cell r="BO1250"/>
          <cell r="BP1250"/>
          <cell r="BQ1250"/>
          <cell r="BR1250"/>
          <cell r="BS1250"/>
          <cell r="BT1250"/>
          <cell r="BU1250"/>
          <cell r="BV1250"/>
          <cell r="BW1250"/>
          <cell r="BX1250"/>
          <cell r="BY1250"/>
          <cell r="BZ1250"/>
          <cell r="CA1250"/>
          <cell r="CB1250"/>
          <cell r="CC1250"/>
          <cell r="CD1250"/>
          <cell r="CE1250"/>
          <cell r="CF1250"/>
          <cell r="CG1250"/>
          <cell r="CH1250"/>
          <cell r="CI1250"/>
          <cell r="CJ1250"/>
          <cell r="CK1250"/>
          <cell r="CL1250"/>
          <cell r="CM1250"/>
          <cell r="CN1250"/>
          <cell r="CO1250"/>
          <cell r="CP1250"/>
          <cell r="CQ1250"/>
          <cell r="CR1250"/>
          <cell r="CS1250"/>
          <cell r="CT1250"/>
          <cell r="CU1250"/>
          <cell r="CV1250"/>
          <cell r="CW1250"/>
          <cell r="CX1250"/>
          <cell r="CY1250"/>
          <cell r="CZ1250"/>
          <cell r="DA1250"/>
          <cell r="DB1250"/>
          <cell r="DC1250"/>
          <cell r="DD1250"/>
          <cell r="DE1250"/>
          <cell r="DF1250"/>
          <cell r="DG1250"/>
          <cell r="DH1250"/>
          <cell r="DI1250"/>
          <cell r="DJ1250"/>
          <cell r="DK1250"/>
          <cell r="DL1250"/>
          <cell r="DM1250"/>
          <cell r="DN1250"/>
          <cell r="DO1250"/>
          <cell r="DP1250"/>
          <cell r="DQ1250"/>
          <cell r="DR1250"/>
          <cell r="DS1250"/>
          <cell r="DT1250"/>
          <cell r="DU1250"/>
          <cell r="DV1250"/>
          <cell r="DW1250"/>
          <cell r="DX1250"/>
          <cell r="DY1250"/>
          <cell r="DZ1250"/>
          <cell r="EA1250"/>
          <cell r="EB1250"/>
          <cell r="EC1250"/>
          <cell r="ED1250"/>
          <cell r="EE1250"/>
          <cell r="EF1250"/>
          <cell r="EG1250"/>
          <cell r="EH1250"/>
          <cell r="EI1250"/>
          <cell r="EJ1250"/>
          <cell r="EK1250"/>
          <cell r="EL1250"/>
          <cell r="EM1250"/>
          <cell r="EN1250"/>
          <cell r="EO1250"/>
          <cell r="EP1250"/>
          <cell r="EQ1250"/>
          <cell r="ER1250"/>
          <cell r="ES1250"/>
          <cell r="ET1250"/>
          <cell r="EU1250" t="str">
            <v>$ -</v>
          </cell>
          <cell r="EV1250"/>
          <cell r="EW1250"/>
          <cell r="EX1250"/>
          <cell r="EY1250"/>
          <cell r="EZ1250"/>
          <cell r="FA1250"/>
          <cell r="FB1250">
            <v>0</v>
          </cell>
          <cell r="FC1250" t="str">
            <v>#¡VALOR!</v>
          </cell>
          <cell r="FD1250">
            <v>0</v>
          </cell>
          <cell r="FE1250" t="str">
            <v>$ 0</v>
          </cell>
          <cell r="FF1250" t="str">
            <v>#¡VALOR!</v>
          </cell>
          <cell r="FG1250" t="str">
            <v>#¡VALOR!</v>
          </cell>
          <cell r="FH1250"/>
          <cell r="FI1250"/>
          <cell r="FJ1250" t="str">
            <v>#N/D</v>
          </cell>
          <cell r="FK1250" t="str">
            <v>#N/D</v>
          </cell>
          <cell r="FL1250" t="str">
            <v>$1.250</v>
          </cell>
          <cell r="FM1250" t="str">
            <v>#N/D</v>
          </cell>
          <cell r="FN1250" t="str">
            <v>#N/D</v>
          </cell>
          <cell r="FO1250" t="str">
            <v>#N/D</v>
          </cell>
          <cell r="FP1250" t="str">
            <v>#N/D</v>
          </cell>
          <cell r="FQ1250" t="str">
            <v>#¡REF!</v>
          </cell>
          <cell r="FR1250" t="str">
            <v>#N/D</v>
          </cell>
          <cell r="FS1250"/>
          <cell r="FT1250"/>
          <cell r="FU1250"/>
          <cell r="FV1250">
            <v>0</v>
          </cell>
          <cell r="FW1250" t="str">
            <v>#N/D</v>
          </cell>
          <cell r="FX1250"/>
          <cell r="FY1250"/>
          <cell r="FZ1250"/>
          <cell r="GA1250"/>
          <cell r="GB1250"/>
          <cell r="GC1250"/>
        </row>
        <row r="1251">
          <cell r="A1251"/>
          <cell r="B1251"/>
          <cell r="C1251">
            <v>2025</v>
          </cell>
          <cell r="D1251"/>
          <cell r="E1251"/>
          <cell r="F1251"/>
          <cell r="G1251"/>
          <cell r="H1251"/>
          <cell r="I1251"/>
          <cell r="J1251"/>
          <cell r="K1251"/>
          <cell r="L1251"/>
          <cell r="M1251"/>
          <cell r="N1251"/>
          <cell r="O1251"/>
          <cell r="P1251"/>
          <cell r="Q1251"/>
          <cell r="R1251"/>
          <cell r="S1251"/>
          <cell r="T1251"/>
          <cell r="U1251"/>
          <cell r="V1251"/>
          <cell r="W1251"/>
          <cell r="X1251"/>
          <cell r="Y1251"/>
          <cell r="Z1251"/>
          <cell r="AA1251"/>
          <cell r="AB1251"/>
          <cell r="AC1251"/>
          <cell r="AD1251"/>
          <cell r="AE1251"/>
          <cell r="AF1251"/>
          <cell r="AG1251"/>
          <cell r="AH1251"/>
          <cell r="AI1251"/>
          <cell r="AJ1251"/>
          <cell r="AK1251"/>
          <cell r="AL1251"/>
          <cell r="AM1251" t="str">
            <v>#¡VALOR!</v>
          </cell>
          <cell r="AN1251">
            <v>0</v>
          </cell>
          <cell r="AO1251"/>
          <cell r="AP1251"/>
          <cell r="AQ1251"/>
          <cell r="AR1251"/>
          <cell r="AS1251"/>
          <cell r="AT1251"/>
          <cell r="AU1251"/>
          <cell r="AV1251"/>
          <cell r="AW1251"/>
          <cell r="AX1251"/>
          <cell r="AY1251"/>
          <cell r="AZ1251"/>
          <cell r="BA1251"/>
          <cell r="BB1251"/>
          <cell r="BC1251"/>
          <cell r="BD1251"/>
          <cell r="BE1251"/>
          <cell r="BF1251"/>
          <cell r="BG1251"/>
          <cell r="BH1251"/>
          <cell r="BI1251"/>
          <cell r="BJ1251"/>
          <cell r="BK1251"/>
          <cell r="BL1251"/>
          <cell r="BM1251"/>
          <cell r="BN1251"/>
          <cell r="BO1251"/>
          <cell r="BP1251"/>
          <cell r="BQ1251"/>
          <cell r="BR1251"/>
          <cell r="BS1251"/>
          <cell r="BT1251"/>
          <cell r="BU1251"/>
          <cell r="BV1251"/>
          <cell r="BW1251"/>
          <cell r="BX1251"/>
          <cell r="BY1251"/>
          <cell r="BZ1251"/>
          <cell r="CA1251"/>
          <cell r="CB1251"/>
          <cell r="CC1251"/>
          <cell r="CD1251"/>
          <cell r="CE1251"/>
          <cell r="CF1251"/>
          <cell r="CG1251"/>
          <cell r="CH1251"/>
          <cell r="CI1251"/>
          <cell r="CJ1251"/>
          <cell r="CK1251"/>
          <cell r="CL1251"/>
          <cell r="CM1251"/>
          <cell r="CN1251"/>
          <cell r="CO1251"/>
          <cell r="CP1251"/>
          <cell r="CQ1251"/>
          <cell r="CR1251"/>
          <cell r="CS1251"/>
          <cell r="CT1251"/>
          <cell r="CU1251"/>
          <cell r="CV1251"/>
          <cell r="CW1251"/>
          <cell r="CX1251"/>
          <cell r="CY1251"/>
          <cell r="CZ1251"/>
          <cell r="DA1251"/>
          <cell r="DB1251"/>
          <cell r="DC1251"/>
          <cell r="DD1251"/>
          <cell r="DE1251"/>
          <cell r="DF1251"/>
          <cell r="DG1251"/>
          <cell r="DH1251"/>
          <cell r="DI1251"/>
          <cell r="DJ1251"/>
          <cell r="DK1251"/>
          <cell r="DL1251"/>
          <cell r="DM1251"/>
          <cell r="DN1251"/>
          <cell r="DO1251"/>
          <cell r="DP1251"/>
          <cell r="DQ1251"/>
          <cell r="DR1251"/>
          <cell r="DS1251"/>
          <cell r="DT1251"/>
          <cell r="DU1251"/>
          <cell r="DV1251"/>
          <cell r="DW1251"/>
          <cell r="DX1251"/>
          <cell r="DY1251"/>
          <cell r="DZ1251"/>
          <cell r="EA1251"/>
          <cell r="EB1251"/>
          <cell r="EC1251"/>
          <cell r="ED1251"/>
          <cell r="EE1251"/>
          <cell r="EF1251"/>
          <cell r="EG1251"/>
          <cell r="EH1251"/>
          <cell r="EI1251"/>
          <cell r="EJ1251"/>
          <cell r="EK1251"/>
          <cell r="EL1251"/>
          <cell r="EM1251"/>
          <cell r="EN1251"/>
          <cell r="EO1251"/>
          <cell r="EP1251"/>
          <cell r="EQ1251"/>
          <cell r="ER1251"/>
          <cell r="ES1251"/>
          <cell r="ET1251"/>
          <cell r="EU1251" t="str">
            <v>$ -</v>
          </cell>
          <cell r="EV1251"/>
          <cell r="EW1251"/>
          <cell r="EX1251"/>
          <cell r="EY1251"/>
          <cell r="EZ1251"/>
          <cell r="FA1251"/>
          <cell r="FB1251">
            <v>0</v>
          </cell>
          <cell r="FC1251" t="str">
            <v>#¡VALOR!</v>
          </cell>
          <cell r="FD1251">
            <v>0</v>
          </cell>
          <cell r="FE1251" t="str">
            <v>$ 0</v>
          </cell>
          <cell r="FF1251" t="str">
            <v>#¡VALOR!</v>
          </cell>
          <cell r="FG1251" t="str">
            <v>#¡VALOR!</v>
          </cell>
          <cell r="FH1251"/>
          <cell r="FI1251"/>
          <cell r="FJ1251" t="str">
            <v>#N/D</v>
          </cell>
          <cell r="FK1251" t="str">
            <v>#N/D</v>
          </cell>
          <cell r="FL1251" t="str">
            <v>$1.251</v>
          </cell>
          <cell r="FM1251" t="str">
            <v>#N/D</v>
          </cell>
          <cell r="FN1251" t="str">
            <v>#N/D</v>
          </cell>
          <cell r="FO1251" t="str">
            <v>#N/D</v>
          </cell>
          <cell r="FP1251" t="str">
            <v>#N/D</v>
          </cell>
          <cell r="FQ1251" t="str">
            <v>#¡REF!</v>
          </cell>
          <cell r="FR1251" t="str">
            <v>#N/D</v>
          </cell>
          <cell r="FS1251"/>
          <cell r="FT1251"/>
          <cell r="FU1251"/>
          <cell r="FV1251">
            <v>0</v>
          </cell>
          <cell r="FW1251" t="str">
            <v>#N/D</v>
          </cell>
          <cell r="FX1251"/>
          <cell r="FY1251"/>
          <cell r="FZ1251"/>
          <cell r="GA1251"/>
          <cell r="GB1251"/>
          <cell r="GC1251"/>
        </row>
        <row r="1252">
          <cell r="A1252"/>
          <cell r="B1252"/>
          <cell r="C1252">
            <v>2025</v>
          </cell>
          <cell r="D1252"/>
          <cell r="E1252"/>
          <cell r="F1252"/>
          <cell r="G1252"/>
          <cell r="H1252"/>
          <cell r="I1252"/>
          <cell r="J1252"/>
          <cell r="K1252"/>
          <cell r="L1252"/>
          <cell r="M1252"/>
          <cell r="N1252"/>
          <cell r="O1252"/>
          <cell r="P1252"/>
          <cell r="Q1252"/>
          <cell r="R1252"/>
          <cell r="S1252"/>
          <cell r="T1252"/>
          <cell r="U1252"/>
          <cell r="V1252"/>
          <cell r="W1252"/>
          <cell r="X1252"/>
          <cell r="Y1252"/>
          <cell r="Z1252"/>
          <cell r="AA1252"/>
          <cell r="AB1252"/>
          <cell r="AC1252"/>
          <cell r="AD1252"/>
          <cell r="AE1252"/>
          <cell r="AF1252"/>
          <cell r="AG1252"/>
          <cell r="AH1252"/>
          <cell r="AI1252"/>
          <cell r="AJ1252"/>
          <cell r="AK1252"/>
          <cell r="AL1252"/>
          <cell r="AM1252" t="str">
            <v>#¡VALOR!</v>
          </cell>
          <cell r="AN1252">
            <v>0</v>
          </cell>
          <cell r="AO1252"/>
          <cell r="AP1252"/>
          <cell r="AQ1252"/>
          <cell r="AR1252"/>
          <cell r="AS1252"/>
          <cell r="AT1252"/>
          <cell r="AU1252"/>
          <cell r="AV1252"/>
          <cell r="AW1252"/>
          <cell r="AX1252"/>
          <cell r="AY1252"/>
          <cell r="AZ1252"/>
          <cell r="BA1252"/>
          <cell r="BB1252"/>
          <cell r="BC1252"/>
          <cell r="BD1252"/>
          <cell r="BE1252"/>
          <cell r="BF1252"/>
          <cell r="BG1252"/>
          <cell r="BH1252"/>
          <cell r="BI1252"/>
          <cell r="BJ1252"/>
          <cell r="BK1252"/>
          <cell r="BL1252"/>
          <cell r="BM1252"/>
          <cell r="BN1252"/>
          <cell r="BO1252"/>
          <cell r="BP1252"/>
          <cell r="BQ1252"/>
          <cell r="BR1252"/>
          <cell r="BS1252"/>
          <cell r="BT1252"/>
          <cell r="BU1252"/>
          <cell r="BV1252"/>
          <cell r="BW1252"/>
          <cell r="BX1252"/>
          <cell r="BY1252"/>
          <cell r="BZ1252"/>
          <cell r="CA1252"/>
          <cell r="CB1252"/>
          <cell r="CC1252"/>
          <cell r="CD1252"/>
          <cell r="CE1252"/>
          <cell r="CF1252"/>
          <cell r="CG1252"/>
          <cell r="CH1252"/>
          <cell r="CI1252"/>
          <cell r="CJ1252"/>
          <cell r="CK1252"/>
          <cell r="CL1252"/>
          <cell r="CM1252"/>
          <cell r="CN1252"/>
          <cell r="CO1252"/>
          <cell r="CP1252"/>
          <cell r="CQ1252"/>
          <cell r="CR1252"/>
          <cell r="CS1252"/>
          <cell r="CT1252"/>
          <cell r="CU1252"/>
          <cell r="CV1252"/>
          <cell r="CW1252"/>
          <cell r="CX1252"/>
          <cell r="CY1252"/>
          <cell r="CZ1252"/>
          <cell r="DA1252"/>
          <cell r="DB1252"/>
          <cell r="DC1252"/>
          <cell r="DD1252"/>
          <cell r="DE1252"/>
          <cell r="DF1252"/>
          <cell r="DG1252"/>
          <cell r="DH1252"/>
          <cell r="DI1252"/>
          <cell r="DJ1252"/>
          <cell r="DK1252"/>
          <cell r="DL1252"/>
          <cell r="DM1252"/>
          <cell r="DN1252"/>
          <cell r="DO1252"/>
          <cell r="DP1252"/>
          <cell r="DQ1252"/>
          <cell r="DR1252"/>
          <cell r="DS1252"/>
          <cell r="DT1252"/>
          <cell r="DU1252"/>
          <cell r="DV1252"/>
          <cell r="DW1252"/>
          <cell r="DX1252"/>
          <cell r="DY1252"/>
          <cell r="DZ1252"/>
          <cell r="EA1252"/>
          <cell r="EB1252"/>
          <cell r="EC1252"/>
          <cell r="ED1252"/>
          <cell r="EE1252"/>
          <cell r="EF1252"/>
          <cell r="EG1252"/>
          <cell r="EH1252"/>
          <cell r="EI1252"/>
          <cell r="EJ1252"/>
          <cell r="EK1252"/>
          <cell r="EL1252"/>
          <cell r="EM1252"/>
          <cell r="EN1252"/>
          <cell r="EO1252"/>
          <cell r="EP1252"/>
          <cell r="EQ1252"/>
          <cell r="ER1252"/>
          <cell r="ES1252"/>
          <cell r="ET1252"/>
          <cell r="EU1252" t="str">
            <v>$ -</v>
          </cell>
          <cell r="EV1252"/>
          <cell r="EW1252"/>
          <cell r="EX1252"/>
          <cell r="EY1252"/>
          <cell r="EZ1252"/>
          <cell r="FA1252"/>
          <cell r="FB1252">
            <v>0</v>
          </cell>
          <cell r="FC1252" t="str">
            <v>#¡VALOR!</v>
          </cell>
          <cell r="FD1252">
            <v>0</v>
          </cell>
          <cell r="FE1252" t="str">
            <v>$ 0</v>
          </cell>
          <cell r="FF1252" t="str">
            <v>#¡VALOR!</v>
          </cell>
          <cell r="FG1252" t="str">
            <v>#¡VALOR!</v>
          </cell>
          <cell r="FH1252"/>
          <cell r="FI1252"/>
          <cell r="FJ1252" t="str">
            <v>#N/D</v>
          </cell>
          <cell r="FK1252" t="str">
            <v>#N/D</v>
          </cell>
          <cell r="FL1252" t="str">
            <v>$1.252</v>
          </cell>
          <cell r="FM1252" t="str">
            <v>#N/D</v>
          </cell>
          <cell r="FN1252" t="str">
            <v>#N/D</v>
          </cell>
          <cell r="FO1252" t="str">
            <v>#N/D</v>
          </cell>
          <cell r="FP1252" t="str">
            <v>#N/D</v>
          </cell>
          <cell r="FQ1252" t="str">
            <v>#¡REF!</v>
          </cell>
          <cell r="FR1252" t="str">
            <v>#N/D</v>
          </cell>
          <cell r="FS1252"/>
          <cell r="FT1252"/>
          <cell r="FU1252"/>
          <cell r="FV1252">
            <v>0</v>
          </cell>
          <cell r="FW1252" t="str">
            <v>#N/D</v>
          </cell>
          <cell r="FX1252"/>
          <cell r="FY1252"/>
          <cell r="FZ1252"/>
          <cell r="GA1252"/>
          <cell r="GB1252"/>
          <cell r="GC1252"/>
        </row>
        <row r="1253">
          <cell r="A1253"/>
          <cell r="B1253"/>
          <cell r="C1253">
            <v>2025</v>
          </cell>
          <cell r="D1253"/>
          <cell r="E1253"/>
          <cell r="F1253"/>
          <cell r="G1253"/>
          <cell r="H1253"/>
          <cell r="I1253"/>
          <cell r="J1253"/>
          <cell r="K1253"/>
          <cell r="L1253"/>
          <cell r="M1253"/>
          <cell r="N1253"/>
          <cell r="O1253"/>
          <cell r="P1253"/>
          <cell r="Q1253"/>
          <cell r="R1253"/>
          <cell r="S1253"/>
          <cell r="T1253"/>
          <cell r="U1253"/>
          <cell r="V1253"/>
          <cell r="W1253"/>
          <cell r="X1253"/>
          <cell r="Y1253"/>
          <cell r="Z1253"/>
          <cell r="AA1253"/>
          <cell r="AB1253"/>
          <cell r="AC1253"/>
          <cell r="AD1253"/>
          <cell r="AE1253"/>
          <cell r="AF1253"/>
          <cell r="AG1253"/>
          <cell r="AH1253"/>
          <cell r="AI1253"/>
          <cell r="AJ1253"/>
          <cell r="AK1253"/>
          <cell r="AL1253"/>
          <cell r="AM1253" t="str">
            <v>#¡VALOR!</v>
          </cell>
          <cell r="AN1253">
            <v>0</v>
          </cell>
          <cell r="AO1253"/>
          <cell r="AP1253"/>
          <cell r="AQ1253"/>
          <cell r="AR1253"/>
          <cell r="AS1253"/>
          <cell r="AT1253"/>
          <cell r="AU1253"/>
          <cell r="AV1253"/>
          <cell r="AW1253"/>
          <cell r="AX1253"/>
          <cell r="AY1253"/>
          <cell r="AZ1253"/>
          <cell r="BA1253"/>
          <cell r="BB1253"/>
          <cell r="BC1253"/>
          <cell r="BD1253"/>
          <cell r="BE1253"/>
          <cell r="BF1253"/>
          <cell r="BG1253"/>
          <cell r="BH1253"/>
          <cell r="BI1253"/>
          <cell r="BJ1253"/>
          <cell r="BK1253"/>
          <cell r="BL1253"/>
          <cell r="BM1253"/>
          <cell r="BN1253"/>
          <cell r="BO1253"/>
          <cell r="BP1253"/>
          <cell r="BQ1253"/>
          <cell r="BR1253"/>
          <cell r="BS1253"/>
          <cell r="BT1253"/>
          <cell r="BU1253"/>
          <cell r="BV1253"/>
          <cell r="BW1253"/>
          <cell r="BX1253"/>
          <cell r="BY1253"/>
          <cell r="BZ1253"/>
          <cell r="CA1253"/>
          <cell r="CB1253"/>
          <cell r="CC1253"/>
          <cell r="CD1253"/>
          <cell r="CE1253"/>
          <cell r="CF1253"/>
          <cell r="CG1253"/>
          <cell r="CH1253"/>
          <cell r="CI1253"/>
          <cell r="CJ1253"/>
          <cell r="CK1253"/>
          <cell r="CL1253"/>
          <cell r="CM1253"/>
          <cell r="CN1253"/>
          <cell r="CO1253"/>
          <cell r="CP1253"/>
          <cell r="CQ1253"/>
          <cell r="CR1253"/>
          <cell r="CS1253"/>
          <cell r="CT1253"/>
          <cell r="CU1253"/>
          <cell r="CV1253"/>
          <cell r="CW1253"/>
          <cell r="CX1253"/>
          <cell r="CY1253"/>
          <cell r="CZ1253"/>
          <cell r="DA1253"/>
          <cell r="DB1253"/>
          <cell r="DC1253"/>
          <cell r="DD1253"/>
          <cell r="DE1253"/>
          <cell r="DF1253"/>
          <cell r="DG1253"/>
          <cell r="DH1253"/>
          <cell r="DI1253"/>
          <cell r="DJ1253"/>
          <cell r="DK1253"/>
          <cell r="DL1253"/>
          <cell r="DM1253"/>
          <cell r="DN1253"/>
          <cell r="DO1253"/>
          <cell r="DP1253"/>
          <cell r="DQ1253"/>
          <cell r="DR1253"/>
          <cell r="DS1253"/>
          <cell r="DT1253"/>
          <cell r="DU1253"/>
          <cell r="DV1253"/>
          <cell r="DW1253"/>
          <cell r="DX1253"/>
          <cell r="DY1253"/>
          <cell r="DZ1253"/>
          <cell r="EA1253"/>
          <cell r="EB1253"/>
          <cell r="EC1253"/>
          <cell r="ED1253"/>
          <cell r="EE1253"/>
          <cell r="EF1253"/>
          <cell r="EG1253"/>
          <cell r="EH1253"/>
          <cell r="EI1253"/>
          <cell r="EJ1253"/>
          <cell r="EK1253"/>
          <cell r="EL1253"/>
          <cell r="EM1253"/>
          <cell r="EN1253"/>
          <cell r="EO1253"/>
          <cell r="EP1253"/>
          <cell r="EQ1253"/>
          <cell r="ER1253"/>
          <cell r="ES1253"/>
          <cell r="ET1253"/>
          <cell r="EU1253" t="str">
            <v>$ -</v>
          </cell>
          <cell r="EV1253"/>
          <cell r="EW1253"/>
          <cell r="EX1253"/>
          <cell r="EY1253"/>
          <cell r="EZ1253"/>
          <cell r="FA1253"/>
          <cell r="FB1253">
            <v>0</v>
          </cell>
          <cell r="FC1253" t="str">
            <v>#¡VALOR!</v>
          </cell>
          <cell r="FD1253">
            <v>0</v>
          </cell>
          <cell r="FE1253" t="str">
            <v>$ 0</v>
          </cell>
          <cell r="FF1253" t="str">
            <v>#¡VALOR!</v>
          </cell>
          <cell r="FG1253" t="str">
            <v>#¡VALOR!</v>
          </cell>
          <cell r="FH1253"/>
          <cell r="FI1253"/>
          <cell r="FJ1253" t="str">
            <v>#N/D</v>
          </cell>
          <cell r="FK1253" t="str">
            <v>#N/D</v>
          </cell>
          <cell r="FL1253" t="str">
            <v>$1.253</v>
          </cell>
          <cell r="FM1253" t="str">
            <v>#N/D</v>
          </cell>
          <cell r="FN1253" t="str">
            <v>#N/D</v>
          </cell>
          <cell r="FO1253" t="str">
            <v>#N/D</v>
          </cell>
          <cell r="FP1253" t="str">
            <v>#N/D</v>
          </cell>
          <cell r="FQ1253" t="str">
            <v>#¡REF!</v>
          </cell>
          <cell r="FR1253" t="str">
            <v>#N/D</v>
          </cell>
          <cell r="FS1253"/>
          <cell r="FT1253"/>
          <cell r="FU1253"/>
          <cell r="FV1253">
            <v>0</v>
          </cell>
          <cell r="FW1253" t="str">
            <v>#N/D</v>
          </cell>
          <cell r="FX1253"/>
          <cell r="FY1253"/>
          <cell r="FZ1253"/>
          <cell r="GA1253"/>
          <cell r="GB1253"/>
          <cell r="GC1253"/>
        </row>
        <row r="1254">
          <cell r="A1254"/>
          <cell r="B1254"/>
          <cell r="C1254">
            <v>2025</v>
          </cell>
          <cell r="D1254"/>
          <cell r="E1254"/>
          <cell r="F1254"/>
          <cell r="G1254"/>
          <cell r="H1254"/>
          <cell r="I1254"/>
          <cell r="J1254"/>
          <cell r="K1254"/>
          <cell r="L1254"/>
          <cell r="M1254"/>
          <cell r="N1254"/>
          <cell r="O1254"/>
          <cell r="P1254"/>
          <cell r="Q1254"/>
          <cell r="R1254"/>
          <cell r="S1254"/>
          <cell r="T1254"/>
          <cell r="U1254"/>
          <cell r="V1254"/>
          <cell r="W1254"/>
          <cell r="X1254"/>
          <cell r="Y1254"/>
          <cell r="Z1254"/>
          <cell r="AA1254"/>
          <cell r="AB1254"/>
          <cell r="AC1254"/>
          <cell r="AD1254"/>
          <cell r="AE1254"/>
          <cell r="AF1254"/>
          <cell r="AG1254"/>
          <cell r="AH1254"/>
          <cell r="AI1254"/>
          <cell r="AJ1254"/>
          <cell r="AK1254"/>
          <cell r="AL1254"/>
          <cell r="AM1254" t="str">
            <v>#¡VALOR!</v>
          </cell>
          <cell r="AN1254">
            <v>0</v>
          </cell>
          <cell r="AO1254"/>
          <cell r="AP1254"/>
          <cell r="AQ1254"/>
          <cell r="AR1254"/>
          <cell r="AS1254"/>
          <cell r="AT1254"/>
          <cell r="AU1254"/>
          <cell r="AV1254"/>
          <cell r="AW1254"/>
          <cell r="AX1254"/>
          <cell r="AY1254"/>
          <cell r="AZ1254"/>
          <cell r="BA1254"/>
          <cell r="BB1254"/>
          <cell r="BC1254"/>
          <cell r="BD1254"/>
          <cell r="BE1254"/>
          <cell r="BF1254"/>
          <cell r="BG1254"/>
          <cell r="BH1254"/>
          <cell r="BI1254"/>
          <cell r="BJ1254"/>
          <cell r="BK1254"/>
          <cell r="BL1254"/>
          <cell r="BM1254"/>
          <cell r="BN1254"/>
          <cell r="BO1254"/>
          <cell r="BP1254"/>
          <cell r="BQ1254"/>
          <cell r="BR1254"/>
          <cell r="BS1254"/>
          <cell r="BT1254"/>
          <cell r="BU1254"/>
          <cell r="BV1254"/>
          <cell r="BW1254"/>
          <cell r="BX1254"/>
          <cell r="BY1254"/>
          <cell r="BZ1254"/>
          <cell r="CA1254"/>
          <cell r="CB1254"/>
          <cell r="CC1254"/>
          <cell r="CD1254"/>
          <cell r="CE1254"/>
          <cell r="CF1254"/>
          <cell r="CG1254"/>
          <cell r="CH1254"/>
          <cell r="CI1254"/>
          <cell r="CJ1254"/>
          <cell r="CK1254"/>
          <cell r="CL1254"/>
          <cell r="CM1254"/>
          <cell r="CN1254"/>
          <cell r="CO1254"/>
          <cell r="CP1254"/>
          <cell r="CQ1254"/>
          <cell r="CR1254"/>
          <cell r="CS1254"/>
          <cell r="CT1254"/>
          <cell r="CU1254"/>
          <cell r="CV1254"/>
          <cell r="CW1254"/>
          <cell r="CX1254"/>
          <cell r="CY1254"/>
          <cell r="CZ1254"/>
          <cell r="DA1254"/>
          <cell r="DB1254"/>
          <cell r="DC1254"/>
          <cell r="DD1254"/>
          <cell r="DE1254"/>
          <cell r="DF1254"/>
          <cell r="DG1254"/>
          <cell r="DH1254"/>
          <cell r="DI1254"/>
          <cell r="DJ1254"/>
          <cell r="DK1254"/>
          <cell r="DL1254"/>
          <cell r="DM1254"/>
          <cell r="DN1254"/>
          <cell r="DO1254"/>
          <cell r="DP1254"/>
          <cell r="DQ1254"/>
          <cell r="DR1254"/>
          <cell r="DS1254"/>
          <cell r="DT1254"/>
          <cell r="DU1254"/>
          <cell r="DV1254"/>
          <cell r="DW1254"/>
          <cell r="DX1254"/>
          <cell r="DY1254"/>
          <cell r="DZ1254"/>
          <cell r="EA1254"/>
          <cell r="EB1254"/>
          <cell r="EC1254"/>
          <cell r="ED1254"/>
          <cell r="EE1254"/>
          <cell r="EF1254"/>
          <cell r="EG1254"/>
          <cell r="EH1254"/>
          <cell r="EI1254"/>
          <cell r="EJ1254"/>
          <cell r="EK1254"/>
          <cell r="EL1254"/>
          <cell r="EM1254"/>
          <cell r="EN1254"/>
          <cell r="EO1254"/>
          <cell r="EP1254"/>
          <cell r="EQ1254"/>
          <cell r="ER1254"/>
          <cell r="ES1254"/>
          <cell r="ET1254"/>
          <cell r="EU1254" t="str">
            <v>$ -</v>
          </cell>
          <cell r="EV1254"/>
          <cell r="EW1254"/>
          <cell r="EX1254"/>
          <cell r="EY1254"/>
          <cell r="EZ1254"/>
          <cell r="FA1254"/>
          <cell r="FB1254">
            <v>0</v>
          </cell>
          <cell r="FC1254" t="str">
            <v>#¡VALOR!</v>
          </cell>
          <cell r="FD1254">
            <v>0</v>
          </cell>
          <cell r="FE1254" t="str">
            <v>$ 0</v>
          </cell>
          <cell r="FF1254" t="str">
            <v>#¡VALOR!</v>
          </cell>
          <cell r="FG1254" t="str">
            <v>#¡VALOR!</v>
          </cell>
          <cell r="FH1254"/>
          <cell r="FI1254"/>
          <cell r="FJ1254" t="str">
            <v>#N/D</v>
          </cell>
          <cell r="FK1254" t="str">
            <v>#N/D</v>
          </cell>
          <cell r="FL1254" t="str">
            <v>$1.254</v>
          </cell>
          <cell r="FM1254" t="str">
            <v>#N/D</v>
          </cell>
          <cell r="FN1254" t="str">
            <v>#N/D</v>
          </cell>
          <cell r="FO1254" t="str">
            <v>#N/D</v>
          </cell>
          <cell r="FP1254" t="str">
            <v>#N/D</v>
          </cell>
          <cell r="FQ1254" t="str">
            <v>#¡REF!</v>
          </cell>
          <cell r="FR1254" t="str">
            <v>#N/D</v>
          </cell>
          <cell r="FS1254"/>
          <cell r="FT1254"/>
          <cell r="FU1254"/>
          <cell r="FV1254">
            <v>0</v>
          </cell>
          <cell r="FW1254" t="str">
            <v>#N/D</v>
          </cell>
          <cell r="FX1254"/>
          <cell r="FY1254"/>
          <cell r="FZ1254"/>
          <cell r="GA1254"/>
          <cell r="GB1254"/>
          <cell r="GC1254"/>
        </row>
        <row r="1255">
          <cell r="A1255"/>
          <cell r="B1255"/>
          <cell r="C1255">
            <v>2025</v>
          </cell>
          <cell r="D1255"/>
          <cell r="E1255"/>
          <cell r="F1255"/>
          <cell r="G1255"/>
          <cell r="H1255"/>
          <cell r="I1255"/>
          <cell r="J1255"/>
          <cell r="K1255"/>
          <cell r="L1255"/>
          <cell r="M1255"/>
          <cell r="N1255"/>
          <cell r="O1255"/>
          <cell r="P1255"/>
          <cell r="Q1255"/>
          <cell r="R1255"/>
          <cell r="S1255"/>
          <cell r="T1255"/>
          <cell r="U1255"/>
          <cell r="V1255"/>
          <cell r="W1255"/>
          <cell r="X1255"/>
          <cell r="Y1255"/>
          <cell r="Z1255"/>
          <cell r="AA1255"/>
          <cell r="AB1255"/>
          <cell r="AC1255"/>
          <cell r="AD1255"/>
          <cell r="AE1255"/>
          <cell r="AF1255"/>
          <cell r="AG1255"/>
          <cell r="AH1255"/>
          <cell r="AI1255"/>
          <cell r="AJ1255"/>
          <cell r="AK1255"/>
          <cell r="AL1255"/>
          <cell r="AM1255" t="str">
            <v>#¡VALOR!</v>
          </cell>
          <cell r="AN1255">
            <v>0</v>
          </cell>
          <cell r="AO1255"/>
          <cell r="AP1255"/>
          <cell r="AQ1255"/>
          <cell r="AR1255"/>
          <cell r="AS1255"/>
          <cell r="AT1255"/>
          <cell r="AU1255"/>
          <cell r="AV1255"/>
          <cell r="AW1255"/>
          <cell r="AX1255"/>
          <cell r="AY1255"/>
          <cell r="AZ1255"/>
          <cell r="BA1255"/>
          <cell r="BB1255"/>
          <cell r="BC1255"/>
          <cell r="BD1255"/>
          <cell r="BE1255"/>
          <cell r="BF1255"/>
          <cell r="BG1255"/>
          <cell r="BH1255"/>
          <cell r="BI1255"/>
          <cell r="BJ1255"/>
          <cell r="BK1255"/>
          <cell r="BL1255"/>
          <cell r="BM1255"/>
          <cell r="BN1255"/>
          <cell r="BO1255"/>
          <cell r="BP1255"/>
          <cell r="BQ1255"/>
          <cell r="BR1255"/>
          <cell r="BS1255"/>
          <cell r="BT1255"/>
          <cell r="BU1255"/>
          <cell r="BV1255"/>
          <cell r="BW1255"/>
          <cell r="BX1255"/>
          <cell r="BY1255"/>
          <cell r="BZ1255"/>
          <cell r="CA1255"/>
          <cell r="CB1255"/>
          <cell r="CC1255"/>
          <cell r="CD1255"/>
          <cell r="CE1255"/>
          <cell r="CF1255"/>
          <cell r="CG1255"/>
          <cell r="CH1255"/>
          <cell r="CI1255"/>
          <cell r="CJ1255"/>
          <cell r="CK1255"/>
          <cell r="CL1255"/>
          <cell r="CM1255"/>
          <cell r="CN1255"/>
          <cell r="CO1255"/>
          <cell r="CP1255"/>
          <cell r="CQ1255"/>
          <cell r="CR1255"/>
          <cell r="CS1255"/>
          <cell r="CT1255"/>
          <cell r="CU1255"/>
          <cell r="CV1255"/>
          <cell r="CW1255"/>
          <cell r="CX1255"/>
          <cell r="CY1255"/>
          <cell r="CZ1255"/>
          <cell r="DA1255"/>
          <cell r="DB1255"/>
          <cell r="DC1255"/>
          <cell r="DD1255"/>
          <cell r="DE1255"/>
          <cell r="DF1255"/>
          <cell r="DG1255"/>
          <cell r="DH1255"/>
          <cell r="DI1255"/>
          <cell r="DJ1255"/>
          <cell r="DK1255"/>
          <cell r="DL1255"/>
          <cell r="DM1255"/>
          <cell r="DN1255"/>
          <cell r="DO1255"/>
          <cell r="DP1255"/>
          <cell r="DQ1255"/>
          <cell r="DR1255"/>
          <cell r="DS1255"/>
          <cell r="DT1255"/>
          <cell r="DU1255"/>
          <cell r="DV1255"/>
          <cell r="DW1255"/>
          <cell r="DX1255"/>
          <cell r="DY1255"/>
          <cell r="DZ1255"/>
          <cell r="EA1255"/>
          <cell r="EB1255"/>
          <cell r="EC1255"/>
          <cell r="ED1255"/>
          <cell r="EE1255"/>
          <cell r="EF1255"/>
          <cell r="EG1255"/>
          <cell r="EH1255"/>
          <cell r="EI1255"/>
          <cell r="EJ1255"/>
          <cell r="EK1255"/>
          <cell r="EL1255"/>
          <cell r="EM1255"/>
          <cell r="EN1255"/>
          <cell r="EO1255"/>
          <cell r="EP1255"/>
          <cell r="EQ1255"/>
          <cell r="ER1255"/>
          <cell r="ES1255"/>
          <cell r="ET1255"/>
          <cell r="EU1255" t="str">
            <v>$ -</v>
          </cell>
          <cell r="EV1255"/>
          <cell r="EW1255"/>
          <cell r="EX1255"/>
          <cell r="EY1255"/>
          <cell r="EZ1255"/>
          <cell r="FA1255"/>
          <cell r="FB1255">
            <v>0</v>
          </cell>
          <cell r="FC1255" t="str">
            <v>#¡VALOR!</v>
          </cell>
          <cell r="FD1255">
            <v>0</v>
          </cell>
          <cell r="FE1255" t="str">
            <v>$ 0</v>
          </cell>
          <cell r="FF1255" t="str">
            <v>#¡VALOR!</v>
          </cell>
          <cell r="FG1255" t="str">
            <v>#¡VALOR!</v>
          </cell>
          <cell r="FH1255"/>
          <cell r="FI1255"/>
          <cell r="FJ1255" t="str">
            <v>#N/D</v>
          </cell>
          <cell r="FK1255" t="str">
            <v>#N/D</v>
          </cell>
          <cell r="FL1255" t="str">
            <v>$1.255</v>
          </cell>
          <cell r="FM1255" t="str">
            <v>#N/D</v>
          </cell>
          <cell r="FN1255" t="str">
            <v>#N/D</v>
          </cell>
          <cell r="FO1255" t="str">
            <v>#N/D</v>
          </cell>
          <cell r="FP1255" t="str">
            <v>#N/D</v>
          </cell>
          <cell r="FQ1255" t="str">
            <v>#¡REF!</v>
          </cell>
          <cell r="FR1255" t="str">
            <v>#N/D</v>
          </cell>
          <cell r="FS1255"/>
          <cell r="FT1255"/>
          <cell r="FU1255"/>
          <cell r="FV1255">
            <v>0</v>
          </cell>
          <cell r="FW1255" t="str">
            <v>#N/D</v>
          </cell>
          <cell r="FX1255"/>
          <cell r="FY1255"/>
          <cell r="FZ1255"/>
          <cell r="GA1255"/>
          <cell r="GB1255"/>
          <cell r="GC1255"/>
        </row>
        <row r="1256">
          <cell r="A1256"/>
          <cell r="B1256"/>
          <cell r="C1256">
            <v>2025</v>
          </cell>
          <cell r="D1256"/>
          <cell r="E1256"/>
          <cell r="F1256"/>
          <cell r="G1256"/>
          <cell r="H1256"/>
          <cell r="I1256"/>
          <cell r="J1256"/>
          <cell r="K1256"/>
          <cell r="L1256"/>
          <cell r="M1256"/>
          <cell r="N1256"/>
          <cell r="O1256"/>
          <cell r="P1256"/>
          <cell r="Q1256"/>
          <cell r="R1256"/>
          <cell r="S1256"/>
          <cell r="T1256"/>
          <cell r="U1256"/>
          <cell r="V1256"/>
          <cell r="W1256"/>
          <cell r="X1256"/>
          <cell r="Y1256"/>
          <cell r="Z1256"/>
          <cell r="AA1256"/>
          <cell r="AB1256"/>
          <cell r="AC1256"/>
          <cell r="AD1256"/>
          <cell r="AE1256"/>
          <cell r="AF1256"/>
          <cell r="AG1256"/>
          <cell r="AH1256"/>
          <cell r="AI1256"/>
          <cell r="AJ1256"/>
          <cell r="AK1256"/>
          <cell r="AL1256"/>
          <cell r="AM1256" t="str">
            <v>#¡VALOR!</v>
          </cell>
          <cell r="AN1256">
            <v>0</v>
          </cell>
          <cell r="AO1256"/>
          <cell r="AP1256"/>
          <cell r="AQ1256"/>
          <cell r="AR1256"/>
          <cell r="AS1256"/>
          <cell r="AT1256"/>
          <cell r="AU1256"/>
          <cell r="AV1256"/>
          <cell r="AW1256"/>
          <cell r="AX1256"/>
          <cell r="AY1256"/>
          <cell r="AZ1256"/>
          <cell r="BA1256"/>
          <cell r="BB1256"/>
          <cell r="BC1256"/>
          <cell r="BD1256"/>
          <cell r="BE1256"/>
          <cell r="BF1256"/>
          <cell r="BG1256"/>
          <cell r="BH1256"/>
          <cell r="BI1256"/>
          <cell r="BJ1256"/>
          <cell r="BK1256"/>
          <cell r="BL1256"/>
          <cell r="BM1256"/>
          <cell r="BN1256"/>
          <cell r="BO1256"/>
          <cell r="BP1256"/>
          <cell r="BQ1256"/>
          <cell r="BR1256"/>
          <cell r="BS1256"/>
          <cell r="BT1256"/>
          <cell r="BU1256"/>
          <cell r="BV1256"/>
          <cell r="BW1256"/>
          <cell r="BX1256"/>
          <cell r="BY1256"/>
          <cell r="BZ1256"/>
          <cell r="CA1256"/>
          <cell r="CB1256"/>
          <cell r="CC1256"/>
          <cell r="CD1256"/>
          <cell r="CE1256"/>
          <cell r="CF1256"/>
          <cell r="CG1256"/>
          <cell r="CH1256"/>
          <cell r="CI1256"/>
          <cell r="CJ1256"/>
          <cell r="CK1256"/>
          <cell r="CL1256"/>
          <cell r="CM1256"/>
          <cell r="CN1256"/>
          <cell r="CO1256"/>
          <cell r="CP1256"/>
          <cell r="CQ1256"/>
          <cell r="CR1256"/>
          <cell r="CS1256"/>
          <cell r="CT1256"/>
          <cell r="CU1256"/>
          <cell r="CV1256"/>
          <cell r="CW1256"/>
          <cell r="CX1256"/>
          <cell r="CY1256"/>
          <cell r="CZ1256"/>
          <cell r="DA1256"/>
          <cell r="DB1256"/>
          <cell r="DC1256"/>
          <cell r="DD1256"/>
          <cell r="DE1256"/>
          <cell r="DF1256"/>
          <cell r="DG1256"/>
          <cell r="DH1256"/>
          <cell r="DI1256"/>
          <cell r="DJ1256"/>
          <cell r="DK1256"/>
          <cell r="DL1256"/>
          <cell r="DM1256"/>
          <cell r="DN1256"/>
          <cell r="DO1256"/>
          <cell r="DP1256"/>
          <cell r="DQ1256"/>
          <cell r="DR1256"/>
          <cell r="DS1256"/>
          <cell r="DT1256"/>
          <cell r="DU1256"/>
          <cell r="DV1256"/>
          <cell r="DW1256"/>
          <cell r="DX1256"/>
          <cell r="DY1256"/>
          <cell r="DZ1256"/>
          <cell r="EA1256"/>
          <cell r="EB1256"/>
          <cell r="EC1256"/>
          <cell r="ED1256"/>
          <cell r="EE1256"/>
          <cell r="EF1256"/>
          <cell r="EG1256"/>
          <cell r="EH1256"/>
          <cell r="EI1256"/>
          <cell r="EJ1256"/>
          <cell r="EK1256"/>
          <cell r="EL1256"/>
          <cell r="EM1256"/>
          <cell r="EN1256"/>
          <cell r="EO1256"/>
          <cell r="EP1256"/>
          <cell r="EQ1256"/>
          <cell r="ER1256"/>
          <cell r="ES1256"/>
          <cell r="ET1256"/>
          <cell r="EU1256" t="str">
            <v>$ -</v>
          </cell>
          <cell r="EV1256"/>
          <cell r="EW1256"/>
          <cell r="EX1256"/>
          <cell r="EY1256"/>
          <cell r="EZ1256"/>
          <cell r="FA1256"/>
          <cell r="FB1256">
            <v>0</v>
          </cell>
          <cell r="FC1256" t="str">
            <v>#¡VALOR!</v>
          </cell>
          <cell r="FD1256">
            <v>0</v>
          </cell>
          <cell r="FE1256" t="str">
            <v>$ 0</v>
          </cell>
          <cell r="FF1256" t="str">
            <v>#¡VALOR!</v>
          </cell>
          <cell r="FG1256" t="str">
            <v>#¡VALOR!</v>
          </cell>
          <cell r="FH1256"/>
          <cell r="FI1256"/>
          <cell r="FJ1256" t="str">
            <v>#N/D</v>
          </cell>
          <cell r="FK1256" t="str">
            <v>#N/D</v>
          </cell>
          <cell r="FL1256" t="str">
            <v>$1.256</v>
          </cell>
          <cell r="FM1256" t="str">
            <v>#N/D</v>
          </cell>
          <cell r="FN1256" t="str">
            <v>#N/D</v>
          </cell>
          <cell r="FO1256" t="str">
            <v>#N/D</v>
          </cell>
          <cell r="FP1256" t="str">
            <v>#N/D</v>
          </cell>
          <cell r="FQ1256" t="str">
            <v>#¡REF!</v>
          </cell>
          <cell r="FR1256" t="str">
            <v>#N/D</v>
          </cell>
          <cell r="FS1256"/>
          <cell r="FT1256"/>
          <cell r="FU1256"/>
          <cell r="FV1256">
            <v>0</v>
          </cell>
          <cell r="FW1256" t="str">
            <v>#N/D</v>
          </cell>
          <cell r="FX1256"/>
          <cell r="FY1256"/>
          <cell r="FZ1256"/>
          <cell r="GA1256"/>
          <cell r="GB1256"/>
          <cell r="GC1256"/>
        </row>
        <row r="1257">
          <cell r="A1257"/>
          <cell r="B1257"/>
          <cell r="C1257">
            <v>2025</v>
          </cell>
          <cell r="D1257"/>
          <cell r="E1257"/>
          <cell r="F1257"/>
          <cell r="G1257"/>
          <cell r="H1257"/>
          <cell r="I1257"/>
          <cell r="J1257"/>
          <cell r="K1257"/>
          <cell r="L1257"/>
          <cell r="M1257"/>
          <cell r="N1257"/>
          <cell r="O1257"/>
          <cell r="P1257"/>
          <cell r="Q1257"/>
          <cell r="R1257"/>
          <cell r="S1257"/>
          <cell r="T1257"/>
          <cell r="U1257"/>
          <cell r="V1257"/>
          <cell r="W1257"/>
          <cell r="X1257"/>
          <cell r="Y1257"/>
          <cell r="Z1257"/>
          <cell r="AA1257"/>
          <cell r="AB1257"/>
          <cell r="AC1257"/>
          <cell r="AD1257"/>
          <cell r="AE1257"/>
          <cell r="AF1257"/>
          <cell r="AG1257"/>
          <cell r="AH1257"/>
          <cell r="AI1257"/>
          <cell r="AJ1257"/>
          <cell r="AK1257"/>
          <cell r="AL1257"/>
          <cell r="AM1257" t="str">
            <v>#¡VALOR!</v>
          </cell>
          <cell r="AN1257">
            <v>0</v>
          </cell>
          <cell r="AO1257"/>
          <cell r="AP1257"/>
          <cell r="AQ1257"/>
          <cell r="AR1257"/>
          <cell r="AS1257"/>
          <cell r="AT1257"/>
          <cell r="AU1257"/>
          <cell r="AV1257"/>
          <cell r="AW1257"/>
          <cell r="AX1257"/>
          <cell r="AY1257"/>
          <cell r="AZ1257"/>
          <cell r="BA1257"/>
          <cell r="BB1257"/>
          <cell r="BC1257"/>
          <cell r="BD1257"/>
          <cell r="BE1257"/>
          <cell r="BF1257"/>
          <cell r="BG1257"/>
          <cell r="BH1257"/>
          <cell r="BI1257"/>
          <cell r="BJ1257"/>
          <cell r="BK1257"/>
          <cell r="BL1257"/>
          <cell r="BM1257"/>
          <cell r="BN1257"/>
          <cell r="BO1257"/>
          <cell r="BP1257"/>
          <cell r="BQ1257"/>
          <cell r="BR1257"/>
          <cell r="BS1257"/>
          <cell r="BT1257"/>
          <cell r="BU1257"/>
          <cell r="BV1257"/>
          <cell r="BW1257"/>
          <cell r="BX1257"/>
          <cell r="BY1257"/>
          <cell r="BZ1257"/>
          <cell r="CA1257"/>
          <cell r="CB1257"/>
          <cell r="CC1257"/>
          <cell r="CD1257"/>
          <cell r="CE1257"/>
          <cell r="CF1257"/>
          <cell r="CG1257"/>
          <cell r="CH1257"/>
          <cell r="CI1257"/>
          <cell r="CJ1257"/>
          <cell r="CK1257"/>
          <cell r="CL1257"/>
          <cell r="CM1257"/>
          <cell r="CN1257"/>
          <cell r="CO1257"/>
          <cell r="CP1257"/>
          <cell r="CQ1257"/>
          <cell r="CR1257"/>
          <cell r="CS1257"/>
          <cell r="CT1257"/>
          <cell r="CU1257"/>
          <cell r="CV1257"/>
          <cell r="CW1257"/>
          <cell r="CX1257"/>
          <cell r="CY1257"/>
          <cell r="CZ1257"/>
          <cell r="DA1257"/>
          <cell r="DB1257"/>
          <cell r="DC1257"/>
          <cell r="DD1257"/>
          <cell r="DE1257"/>
          <cell r="DF1257"/>
          <cell r="DG1257"/>
          <cell r="DH1257"/>
          <cell r="DI1257"/>
          <cell r="DJ1257"/>
          <cell r="DK1257"/>
          <cell r="DL1257"/>
          <cell r="DM1257"/>
          <cell r="DN1257"/>
          <cell r="DO1257"/>
          <cell r="DP1257"/>
          <cell r="DQ1257"/>
          <cell r="DR1257"/>
          <cell r="DS1257"/>
          <cell r="DT1257"/>
          <cell r="DU1257"/>
          <cell r="DV1257"/>
          <cell r="DW1257"/>
          <cell r="DX1257"/>
          <cell r="DY1257"/>
          <cell r="DZ1257"/>
          <cell r="EA1257"/>
          <cell r="EB1257"/>
          <cell r="EC1257"/>
          <cell r="ED1257"/>
          <cell r="EE1257"/>
          <cell r="EF1257"/>
          <cell r="EG1257"/>
          <cell r="EH1257"/>
          <cell r="EI1257"/>
          <cell r="EJ1257"/>
          <cell r="EK1257"/>
          <cell r="EL1257"/>
          <cell r="EM1257"/>
          <cell r="EN1257"/>
          <cell r="EO1257"/>
          <cell r="EP1257"/>
          <cell r="EQ1257"/>
          <cell r="ER1257"/>
          <cell r="ES1257"/>
          <cell r="ET1257"/>
          <cell r="EU1257" t="str">
            <v>$ -</v>
          </cell>
          <cell r="EV1257"/>
          <cell r="EW1257"/>
          <cell r="EX1257"/>
          <cell r="EY1257"/>
          <cell r="EZ1257"/>
          <cell r="FA1257"/>
          <cell r="FB1257">
            <v>0</v>
          </cell>
          <cell r="FC1257" t="str">
            <v>#¡VALOR!</v>
          </cell>
          <cell r="FD1257">
            <v>0</v>
          </cell>
          <cell r="FE1257" t="str">
            <v>$ 0</v>
          </cell>
          <cell r="FF1257" t="str">
            <v>#¡VALOR!</v>
          </cell>
          <cell r="FG1257" t="str">
            <v>#¡VALOR!</v>
          </cell>
          <cell r="FH1257"/>
          <cell r="FI1257"/>
          <cell r="FJ1257" t="str">
            <v>#N/D</v>
          </cell>
          <cell r="FK1257" t="str">
            <v>#N/D</v>
          </cell>
          <cell r="FL1257" t="str">
            <v>$1.257</v>
          </cell>
          <cell r="FM1257" t="str">
            <v>#N/D</v>
          </cell>
          <cell r="FN1257" t="str">
            <v>#N/D</v>
          </cell>
          <cell r="FO1257" t="str">
            <v>#N/D</v>
          </cell>
          <cell r="FP1257" t="str">
            <v>#N/D</v>
          </cell>
          <cell r="FQ1257" t="str">
            <v>#¡REF!</v>
          </cell>
          <cell r="FR1257" t="str">
            <v>#N/D</v>
          </cell>
          <cell r="FS1257"/>
          <cell r="FT1257"/>
          <cell r="FU1257"/>
          <cell r="FV1257">
            <v>0</v>
          </cell>
          <cell r="FW1257" t="str">
            <v>#N/D</v>
          </cell>
          <cell r="FX1257"/>
          <cell r="FY1257"/>
          <cell r="FZ1257"/>
          <cell r="GA1257"/>
          <cell r="GB1257"/>
          <cell r="GC1257"/>
        </row>
        <row r="1258">
          <cell r="A1258"/>
          <cell r="B1258"/>
          <cell r="C1258">
            <v>2025</v>
          </cell>
          <cell r="D1258"/>
          <cell r="E1258"/>
          <cell r="F1258"/>
          <cell r="G1258"/>
          <cell r="H1258"/>
          <cell r="I1258"/>
          <cell r="J1258"/>
          <cell r="K1258"/>
          <cell r="L1258"/>
          <cell r="M1258"/>
          <cell r="N1258"/>
          <cell r="O1258"/>
          <cell r="P1258"/>
          <cell r="Q1258"/>
          <cell r="R1258"/>
          <cell r="S1258"/>
          <cell r="T1258"/>
          <cell r="U1258"/>
          <cell r="V1258"/>
          <cell r="W1258"/>
          <cell r="X1258"/>
          <cell r="Y1258"/>
          <cell r="Z1258"/>
          <cell r="AA1258"/>
          <cell r="AB1258"/>
          <cell r="AC1258"/>
          <cell r="AD1258"/>
          <cell r="AE1258"/>
          <cell r="AF1258"/>
          <cell r="AG1258"/>
          <cell r="AH1258"/>
          <cell r="AI1258"/>
          <cell r="AJ1258"/>
          <cell r="AK1258"/>
          <cell r="AL1258"/>
          <cell r="AM1258" t="str">
            <v>#¡VALOR!</v>
          </cell>
          <cell r="AN1258">
            <v>0</v>
          </cell>
          <cell r="AO1258"/>
          <cell r="AP1258"/>
          <cell r="AQ1258"/>
          <cell r="AR1258"/>
          <cell r="AS1258"/>
          <cell r="AT1258"/>
          <cell r="AU1258"/>
          <cell r="AV1258"/>
          <cell r="AW1258"/>
          <cell r="AX1258"/>
          <cell r="AY1258"/>
          <cell r="AZ1258"/>
          <cell r="BA1258"/>
          <cell r="BB1258"/>
          <cell r="BC1258"/>
          <cell r="BD1258"/>
          <cell r="BE1258"/>
          <cell r="BF1258"/>
          <cell r="BG1258"/>
          <cell r="BH1258"/>
          <cell r="BI1258"/>
          <cell r="BJ1258"/>
          <cell r="BK1258"/>
          <cell r="BL1258"/>
          <cell r="BM1258"/>
          <cell r="BN1258"/>
          <cell r="BO1258"/>
          <cell r="BP1258"/>
          <cell r="BQ1258"/>
          <cell r="BR1258"/>
          <cell r="BS1258"/>
          <cell r="BT1258"/>
          <cell r="BU1258"/>
          <cell r="BV1258"/>
          <cell r="BW1258"/>
          <cell r="BX1258"/>
          <cell r="BY1258"/>
          <cell r="BZ1258"/>
          <cell r="CA1258"/>
          <cell r="CB1258"/>
          <cell r="CC1258"/>
          <cell r="CD1258"/>
          <cell r="CE1258"/>
          <cell r="CF1258"/>
          <cell r="CG1258"/>
          <cell r="CH1258"/>
          <cell r="CI1258"/>
          <cell r="CJ1258"/>
          <cell r="CK1258"/>
          <cell r="CL1258"/>
          <cell r="CM1258"/>
          <cell r="CN1258"/>
          <cell r="CO1258"/>
          <cell r="CP1258"/>
          <cell r="CQ1258"/>
          <cell r="CR1258"/>
          <cell r="CS1258"/>
          <cell r="CT1258"/>
          <cell r="CU1258"/>
          <cell r="CV1258"/>
          <cell r="CW1258"/>
          <cell r="CX1258"/>
          <cell r="CY1258"/>
          <cell r="CZ1258"/>
          <cell r="DA1258"/>
          <cell r="DB1258"/>
          <cell r="DC1258"/>
          <cell r="DD1258"/>
          <cell r="DE1258"/>
          <cell r="DF1258"/>
          <cell r="DG1258"/>
          <cell r="DH1258"/>
          <cell r="DI1258"/>
          <cell r="DJ1258"/>
          <cell r="DK1258"/>
          <cell r="DL1258"/>
          <cell r="DM1258"/>
          <cell r="DN1258"/>
          <cell r="DO1258"/>
          <cell r="DP1258"/>
          <cell r="DQ1258"/>
          <cell r="DR1258"/>
          <cell r="DS1258"/>
          <cell r="DT1258"/>
          <cell r="DU1258"/>
          <cell r="DV1258"/>
          <cell r="DW1258"/>
          <cell r="DX1258"/>
          <cell r="DY1258"/>
          <cell r="DZ1258"/>
          <cell r="EA1258"/>
          <cell r="EB1258"/>
          <cell r="EC1258"/>
          <cell r="ED1258"/>
          <cell r="EE1258"/>
          <cell r="EF1258"/>
          <cell r="EG1258"/>
          <cell r="EH1258"/>
          <cell r="EI1258"/>
          <cell r="EJ1258"/>
          <cell r="EK1258"/>
          <cell r="EL1258"/>
          <cell r="EM1258"/>
          <cell r="EN1258"/>
          <cell r="EO1258"/>
          <cell r="EP1258"/>
          <cell r="EQ1258"/>
          <cell r="ER1258"/>
          <cell r="ES1258"/>
          <cell r="ET1258"/>
          <cell r="EU1258" t="str">
            <v>$ -</v>
          </cell>
          <cell r="EV1258"/>
          <cell r="EW1258"/>
          <cell r="EX1258"/>
          <cell r="EY1258"/>
          <cell r="EZ1258"/>
          <cell r="FA1258"/>
          <cell r="FB1258">
            <v>0</v>
          </cell>
          <cell r="FC1258" t="str">
            <v>#¡VALOR!</v>
          </cell>
          <cell r="FD1258">
            <v>0</v>
          </cell>
          <cell r="FE1258" t="str">
            <v>$ 0</v>
          </cell>
          <cell r="FF1258" t="str">
            <v>#¡VALOR!</v>
          </cell>
          <cell r="FG1258" t="str">
            <v>#¡VALOR!</v>
          </cell>
          <cell r="FH1258"/>
          <cell r="FI1258"/>
          <cell r="FJ1258" t="str">
            <v>#N/D</v>
          </cell>
          <cell r="FK1258" t="str">
            <v>#N/D</v>
          </cell>
          <cell r="FL1258" t="str">
            <v>$1.258</v>
          </cell>
          <cell r="FM1258" t="str">
            <v>#N/D</v>
          </cell>
          <cell r="FN1258" t="str">
            <v>#N/D</v>
          </cell>
          <cell r="FO1258" t="str">
            <v>#N/D</v>
          </cell>
          <cell r="FP1258" t="str">
            <v>#N/D</v>
          </cell>
          <cell r="FQ1258" t="str">
            <v>#¡REF!</v>
          </cell>
          <cell r="FR1258" t="str">
            <v>#N/D</v>
          </cell>
          <cell r="FS1258"/>
          <cell r="FT1258"/>
          <cell r="FU1258"/>
          <cell r="FV1258">
            <v>0</v>
          </cell>
          <cell r="FW1258" t="str">
            <v>#N/D</v>
          </cell>
          <cell r="FX1258"/>
          <cell r="FY1258"/>
          <cell r="FZ1258"/>
          <cell r="GA1258"/>
          <cell r="GB1258"/>
          <cell r="GC1258"/>
        </row>
        <row r="1259">
          <cell r="A1259"/>
          <cell r="B1259"/>
          <cell r="C1259"/>
          <cell r="D1259"/>
          <cell r="E1259"/>
          <cell r="F1259"/>
          <cell r="G1259"/>
          <cell r="H1259"/>
          <cell r="I1259"/>
          <cell r="J1259"/>
          <cell r="K1259"/>
          <cell r="L1259"/>
          <cell r="M1259"/>
          <cell r="N1259"/>
          <cell r="O1259"/>
          <cell r="P1259"/>
          <cell r="Q1259"/>
          <cell r="R1259"/>
          <cell r="S1259"/>
          <cell r="T1259"/>
          <cell r="U1259"/>
          <cell r="V1259"/>
          <cell r="W1259"/>
          <cell r="X1259"/>
          <cell r="Y1259"/>
          <cell r="Z1259"/>
          <cell r="AA1259"/>
          <cell r="AB1259"/>
          <cell r="AC1259"/>
          <cell r="AD1259"/>
          <cell r="AE1259"/>
          <cell r="AF1259"/>
          <cell r="AG1259"/>
          <cell r="AH1259"/>
          <cell r="AI1259"/>
          <cell r="AJ1259"/>
          <cell r="AK1259"/>
          <cell r="AL1259"/>
          <cell r="AM1259"/>
          <cell r="AN1259"/>
          <cell r="AO1259"/>
          <cell r="AP1259"/>
          <cell r="AQ1259"/>
          <cell r="AR1259"/>
          <cell r="AS1259"/>
          <cell r="AT1259"/>
          <cell r="AU1259"/>
          <cell r="AV1259"/>
          <cell r="AW1259"/>
          <cell r="AX1259"/>
          <cell r="AY1259"/>
          <cell r="AZ1259"/>
          <cell r="BA1259"/>
          <cell r="BB1259"/>
          <cell r="BC1259"/>
          <cell r="BD1259"/>
          <cell r="BE1259"/>
          <cell r="BF1259"/>
          <cell r="BG1259"/>
          <cell r="BH1259"/>
          <cell r="BI1259"/>
          <cell r="BJ1259"/>
          <cell r="BK1259"/>
          <cell r="BL1259"/>
          <cell r="BM1259"/>
          <cell r="BN1259"/>
          <cell r="BO1259"/>
          <cell r="BP1259"/>
          <cell r="BQ1259"/>
          <cell r="BR1259"/>
          <cell r="BS1259"/>
          <cell r="BT1259"/>
          <cell r="BU1259"/>
          <cell r="BV1259"/>
          <cell r="BW1259"/>
          <cell r="BX1259"/>
          <cell r="BY1259"/>
          <cell r="BZ1259"/>
          <cell r="CA1259"/>
          <cell r="CB1259"/>
          <cell r="CC1259"/>
          <cell r="CD1259"/>
          <cell r="CE1259"/>
          <cell r="CF1259"/>
          <cell r="CG1259"/>
          <cell r="CH1259"/>
          <cell r="CI1259"/>
          <cell r="CJ1259"/>
          <cell r="CK1259"/>
          <cell r="CL1259"/>
          <cell r="CM1259"/>
          <cell r="CN1259"/>
          <cell r="CO1259"/>
          <cell r="CP1259"/>
          <cell r="CQ1259"/>
          <cell r="CR1259"/>
          <cell r="CS1259"/>
          <cell r="CT1259"/>
          <cell r="CU1259"/>
          <cell r="CV1259"/>
          <cell r="CW1259"/>
          <cell r="CX1259"/>
          <cell r="CY1259"/>
          <cell r="CZ1259"/>
          <cell r="DA1259"/>
          <cell r="DB1259"/>
          <cell r="DC1259"/>
          <cell r="DD1259"/>
          <cell r="DE1259"/>
          <cell r="DF1259"/>
          <cell r="DG1259"/>
          <cell r="DH1259"/>
          <cell r="DI1259"/>
          <cell r="DJ1259"/>
          <cell r="DK1259"/>
          <cell r="DL1259"/>
          <cell r="DM1259"/>
          <cell r="DN1259"/>
          <cell r="DO1259"/>
          <cell r="DP1259"/>
          <cell r="DQ1259"/>
          <cell r="DR1259"/>
          <cell r="DS1259"/>
          <cell r="DT1259"/>
          <cell r="DU1259"/>
          <cell r="DV1259"/>
          <cell r="DW1259"/>
          <cell r="DX1259"/>
          <cell r="DY1259"/>
          <cell r="DZ1259"/>
          <cell r="EA1259"/>
          <cell r="EB1259"/>
          <cell r="EC1259"/>
          <cell r="ED1259"/>
          <cell r="EE1259"/>
          <cell r="EF1259"/>
          <cell r="EG1259"/>
          <cell r="EH1259"/>
          <cell r="EI1259"/>
          <cell r="EJ1259"/>
          <cell r="EK1259"/>
          <cell r="EL1259"/>
          <cell r="EM1259"/>
          <cell r="EN1259"/>
          <cell r="EO1259"/>
          <cell r="EP1259"/>
          <cell r="EQ1259"/>
          <cell r="ER1259"/>
          <cell r="ES1259"/>
          <cell r="ET1259"/>
          <cell r="EU1259"/>
          <cell r="EV1259"/>
          <cell r="EW1259"/>
          <cell r="EX1259"/>
          <cell r="EY1259"/>
          <cell r="EZ1259"/>
          <cell r="FA1259"/>
          <cell r="FB1259"/>
          <cell r="FC1259"/>
          <cell r="FD1259"/>
          <cell r="FE1259"/>
          <cell r="FF1259"/>
          <cell r="FG1259"/>
          <cell r="FH1259"/>
          <cell r="FI1259"/>
          <cell r="FJ1259"/>
          <cell r="FK1259"/>
          <cell r="FL1259"/>
          <cell r="FM1259"/>
          <cell r="FN1259"/>
          <cell r="FO1259"/>
          <cell r="FP1259"/>
          <cell r="FQ1259"/>
          <cell r="FR1259"/>
          <cell r="FS1259"/>
          <cell r="FT1259"/>
          <cell r="FU1259"/>
          <cell r="FV1259"/>
          <cell r="FW1259"/>
          <cell r="FX1259"/>
          <cell r="FY1259"/>
          <cell r="FZ1259"/>
          <cell r="GA1259"/>
          <cell r="GB1259"/>
          <cell r="GC1259"/>
        </row>
        <row r="1260">
          <cell r="A1260"/>
          <cell r="B1260"/>
          <cell r="C1260"/>
          <cell r="D1260"/>
          <cell r="E1260"/>
          <cell r="F1260"/>
          <cell r="G1260"/>
          <cell r="H1260"/>
          <cell r="I1260"/>
          <cell r="J1260"/>
          <cell r="K1260"/>
          <cell r="L1260"/>
          <cell r="M1260"/>
          <cell r="N1260"/>
          <cell r="O1260"/>
          <cell r="P1260"/>
          <cell r="Q1260"/>
          <cell r="R1260"/>
          <cell r="S1260"/>
          <cell r="T1260"/>
          <cell r="U1260"/>
          <cell r="V1260"/>
          <cell r="W1260"/>
          <cell r="X1260"/>
          <cell r="Y1260"/>
          <cell r="Z1260"/>
          <cell r="AA1260"/>
          <cell r="AB1260"/>
          <cell r="AC1260"/>
          <cell r="AD1260"/>
          <cell r="AE1260"/>
          <cell r="AF1260"/>
          <cell r="AG1260"/>
          <cell r="AH1260"/>
          <cell r="AI1260"/>
          <cell r="AJ1260"/>
          <cell r="AK1260"/>
          <cell r="AL1260"/>
          <cell r="AM1260"/>
          <cell r="AN1260"/>
          <cell r="AO1260"/>
          <cell r="AP1260"/>
          <cell r="AQ1260"/>
          <cell r="AR1260"/>
          <cell r="AS1260"/>
          <cell r="AT1260"/>
          <cell r="AU1260"/>
          <cell r="AV1260"/>
          <cell r="AW1260"/>
          <cell r="AX1260"/>
          <cell r="AY1260"/>
          <cell r="AZ1260"/>
          <cell r="BA1260"/>
          <cell r="BB1260"/>
          <cell r="BC1260"/>
          <cell r="BD1260"/>
          <cell r="BE1260"/>
          <cell r="BF1260"/>
          <cell r="BG1260"/>
          <cell r="BH1260"/>
          <cell r="BI1260"/>
          <cell r="BJ1260"/>
          <cell r="BK1260"/>
          <cell r="BL1260"/>
          <cell r="BM1260"/>
          <cell r="BN1260"/>
          <cell r="BO1260"/>
          <cell r="BP1260"/>
          <cell r="BQ1260"/>
          <cell r="BR1260"/>
          <cell r="BS1260"/>
          <cell r="BT1260"/>
          <cell r="BU1260"/>
          <cell r="BV1260"/>
          <cell r="BW1260"/>
          <cell r="BX1260"/>
          <cell r="BY1260"/>
          <cell r="BZ1260"/>
          <cell r="CA1260"/>
          <cell r="CB1260"/>
          <cell r="CC1260"/>
          <cell r="CD1260"/>
          <cell r="CE1260"/>
          <cell r="CF1260"/>
          <cell r="CG1260"/>
          <cell r="CH1260"/>
          <cell r="CI1260"/>
          <cell r="CJ1260"/>
          <cell r="CK1260"/>
          <cell r="CL1260"/>
          <cell r="CM1260"/>
          <cell r="CN1260"/>
          <cell r="CO1260"/>
          <cell r="CP1260"/>
          <cell r="CQ1260"/>
          <cell r="CR1260"/>
          <cell r="CS1260"/>
          <cell r="CT1260"/>
          <cell r="CU1260"/>
          <cell r="CV1260"/>
          <cell r="CW1260"/>
          <cell r="CX1260"/>
          <cell r="CY1260"/>
          <cell r="CZ1260"/>
          <cell r="DA1260"/>
          <cell r="DB1260"/>
          <cell r="DC1260"/>
          <cell r="DD1260"/>
          <cell r="DE1260"/>
          <cell r="DF1260"/>
          <cell r="DG1260"/>
          <cell r="DH1260"/>
          <cell r="DI1260"/>
          <cell r="DJ1260"/>
          <cell r="DK1260"/>
          <cell r="DL1260"/>
          <cell r="DM1260"/>
          <cell r="DN1260"/>
          <cell r="DO1260"/>
          <cell r="DP1260"/>
          <cell r="DQ1260"/>
          <cell r="DR1260"/>
          <cell r="DS1260"/>
          <cell r="DT1260"/>
          <cell r="DU1260"/>
          <cell r="DV1260"/>
          <cell r="DW1260"/>
          <cell r="DX1260"/>
          <cell r="DY1260"/>
          <cell r="DZ1260"/>
          <cell r="EA1260"/>
          <cell r="EB1260"/>
          <cell r="EC1260"/>
          <cell r="ED1260"/>
          <cell r="EE1260"/>
          <cell r="EF1260"/>
          <cell r="EG1260"/>
          <cell r="EH1260"/>
          <cell r="EI1260"/>
          <cell r="EJ1260"/>
          <cell r="EK1260"/>
          <cell r="EL1260"/>
          <cell r="EM1260"/>
          <cell r="EN1260"/>
          <cell r="EO1260"/>
          <cell r="EP1260"/>
          <cell r="EQ1260"/>
          <cell r="ER1260"/>
          <cell r="ES1260"/>
          <cell r="ET1260"/>
          <cell r="EU1260"/>
          <cell r="EV1260"/>
          <cell r="EW1260"/>
          <cell r="EX1260"/>
          <cell r="EY1260"/>
          <cell r="EZ1260"/>
          <cell r="FA1260"/>
          <cell r="FB1260"/>
          <cell r="FC1260"/>
          <cell r="FD1260"/>
          <cell r="FE1260"/>
          <cell r="FF1260"/>
          <cell r="FG1260"/>
          <cell r="FH1260"/>
          <cell r="FI1260"/>
          <cell r="FJ1260"/>
          <cell r="FK1260"/>
          <cell r="FL1260"/>
          <cell r="FM1260"/>
          <cell r="FN1260"/>
          <cell r="FO1260"/>
          <cell r="FP1260"/>
          <cell r="FQ1260"/>
          <cell r="FR1260"/>
          <cell r="FS1260"/>
          <cell r="FT1260"/>
          <cell r="FU1260"/>
          <cell r="FV1260"/>
          <cell r="FW1260"/>
          <cell r="FX1260"/>
          <cell r="FY1260"/>
          <cell r="FZ1260"/>
          <cell r="GA1260"/>
          <cell r="GB1260"/>
          <cell r="GC1260"/>
        </row>
      </sheetData>
      <sheetData sheetId="17"/>
      <sheetData sheetId="18">
        <row r="1">
          <cell r="A1" t="str">
            <v>RP</v>
          </cell>
          <cell r="B1" t="str">
            <v>Ejercicio</v>
          </cell>
          <cell r="C1" t="str">
            <v>Período</v>
          </cell>
          <cell r="D1" t="str">
            <v>Fecha Inicial</v>
          </cell>
          <cell r="E1" t="str">
            <v>Fecha Final</v>
          </cell>
          <cell r="F1" t="str">
            <v>Centro gestor</v>
          </cell>
          <cell r="G1" t="str">
            <v>Fecha Registro</v>
          </cell>
          <cell r="H1" t="str">
            <v>Tipo de compromiso</v>
          </cell>
          <cell r="I1" t="str">
            <v>Compromiso</v>
          </cell>
          <cell r="J1" t="str">
            <v>No. Compromiso</v>
          </cell>
          <cell r="K1" t="str">
            <v>Fecha Inicial</v>
          </cell>
          <cell r="L1" t="str">
            <v>Fecha Final</v>
          </cell>
          <cell r="M1" t="str">
            <v>Plazo (Días)</v>
          </cell>
          <cell r="N1" t="str">
            <v>Forma Pago</v>
          </cell>
          <cell r="O1" t="str">
            <v>Descripción</v>
          </cell>
          <cell r="P1" t="str">
            <v>Número de CDP</v>
          </cell>
          <cell r="Q1" t="str">
            <v>Número de CRP</v>
          </cell>
          <cell r="R1" t="str">
            <v>Objeto</v>
          </cell>
          <cell r="S1" t="str">
            <v>Rubro</v>
          </cell>
          <cell r="T1" t="str">
            <v>Descripción del Rubro</v>
          </cell>
          <cell r="U1" t="str">
            <v>Fondos</v>
          </cell>
          <cell r="V1" t="str">
            <v>Descripcion del Fondo</v>
          </cell>
          <cell r="W1" t="str">
            <v>Cod.Concepto Gasto</v>
          </cell>
          <cell r="X1" t="str">
            <v>Decripción Concepto Gasto</v>
          </cell>
          <cell r="Y1" t="str">
            <v>Elemento PEP</v>
          </cell>
          <cell r="Z1" t="str">
            <v>Grafo</v>
          </cell>
          <cell r="AA1" t="str">
            <v>Texto Id Proyecto</v>
          </cell>
          <cell r="AB1" t="str">
            <v>Modalidad de selección</v>
          </cell>
          <cell r="AC1" t="str">
            <v>Descripcion Mod. Selec</v>
          </cell>
          <cell r="AD1" t="str">
            <v>BP Beneficiario</v>
          </cell>
          <cell r="AE1" t="str">
            <v>Tipo Doc. BP Beneficiario</v>
          </cell>
          <cell r="AF1" t="str">
            <v>Número Doc. BP Beneficiario</v>
          </cell>
          <cell r="AG1" t="str">
            <v>Nombre BP Beneficiario</v>
          </cell>
          <cell r="AH1" t="str">
            <v>ID Responsable</v>
          </cell>
          <cell r="AI1" t="str">
            <v>Reponsable</v>
          </cell>
          <cell r="AJ1" t="str">
            <v>ID Solicitante</v>
          </cell>
          <cell r="AK1" t="str">
            <v>Nombre Solicitante</v>
          </cell>
          <cell r="AL1" t="str">
            <v>Valor CRP</v>
          </cell>
          <cell r="AM1" t="str">
            <v>Anulaciones</v>
          </cell>
          <cell r="AN1" t="str">
            <v>Reintegros</v>
          </cell>
          <cell r="AO1" t="str">
            <v>Valor Neto</v>
          </cell>
          <cell r="AP1" t="str">
            <v>Autorizacion giro</v>
          </cell>
          <cell r="AQ1" t="str">
            <v>Com.Sin.Aut.Giro</v>
          </cell>
          <cell r="AR1" t="str">
            <v>N° Interno CRP</v>
          </cell>
          <cell r="AS1" t="str">
            <v>N° Posición CRP</v>
          </cell>
          <cell r="AT1" t="str">
            <v>N° Interno CDP</v>
          </cell>
          <cell r="AU1" t="str">
            <v>N° Posición CDP</v>
          </cell>
          <cell r="AV1" t="str">
            <v>Fecha de entrada</v>
          </cell>
        </row>
        <row r="2">
          <cell r="A2">
            <v>1</v>
          </cell>
          <cell r="B2">
            <v>2025</v>
          </cell>
          <cell r="C2">
            <v>1</v>
          </cell>
          <cell r="D2">
            <v>45658</v>
          </cell>
          <cell r="E2">
            <v>45747</v>
          </cell>
          <cell r="F2" t="str">
            <v>0220-01</v>
          </cell>
          <cell r="G2">
            <v>45679</v>
          </cell>
          <cell r="H2">
            <v>1</v>
          </cell>
          <cell r="I2" t="str">
            <v>RELACION DE AUTORIZACION</v>
          </cell>
          <cell r="J2" t="str">
            <v>RA 001</v>
          </cell>
          <cell r="K2">
            <v>45658</v>
          </cell>
          <cell r="L2">
            <v>45688</v>
          </cell>
          <cell r="M2">
            <v>30</v>
          </cell>
          <cell r="N2">
            <v>1</v>
          </cell>
          <cell r="O2" t="str">
            <v>RELACION DE AUTORIZACION</v>
          </cell>
          <cell r="P2">
            <v>3</v>
          </cell>
          <cell r="Q2">
            <v>1</v>
          </cell>
          <cell r="R2" t="str">
            <v>Relación de autorización 001 correspondiente a la nomina general del mes de enero, según los soportes remitidos por el área de Talento Humano mediante comunicación con radicado 20252040000643 del 21 de enero de 2025.</v>
          </cell>
          <cell r="S2" t="str">
            <v>O211010100101</v>
          </cell>
          <cell r="T2" t="str">
            <v>Sueldo básico</v>
          </cell>
          <cell r="U2" t="str">
            <v>1-100-F001</v>
          </cell>
          <cell r="V2" t="str">
            <v>VA-RECURSOS DISTRITO</v>
          </cell>
          <cell r="W2">
            <v>220</v>
          </cell>
          <cell r="X2" t="str">
            <v>0220 - Programa Funcionamiento - INSTITUTO DISTRITAL DE LA PARTICIPACIÓN Y ACCIÓN COMUNAL</v>
          </cell>
          <cell r="Y2" t="str">
            <v>PM/0220/0001/FUNC</v>
          </cell>
          <cell r="Z2"/>
          <cell r="AA2" t="str">
            <v>FUNCIONAMIENTOINSTITUTO DISTRITAL DE LA PARTICIPAC</v>
          </cell>
          <cell r="AB2">
            <v>91</v>
          </cell>
          <cell r="AC2" t="str">
            <v>N/A RELACIÓN DE AUTORIZACIÓN</v>
          </cell>
          <cell r="AD2">
            <v>220</v>
          </cell>
          <cell r="AE2" t="str">
            <v>NIT</v>
          </cell>
          <cell r="AF2">
            <v>900127054</v>
          </cell>
          <cell r="AG2" t="str">
            <v>INSTITUTO DISTRITAL DE LA PARTICIPACION Y ACCION COMUNAL</v>
          </cell>
          <cell r="AH2">
            <v>1009655638</v>
          </cell>
          <cell r="AI2" t="str">
            <v>MARLY JHOANA CORDOBA CORTES</v>
          </cell>
          <cell r="AJ2">
            <v>1004746618</v>
          </cell>
          <cell r="AK2" t="str">
            <v>YULY MARCELA BARAJAS AGUILERA</v>
          </cell>
          <cell r="AL2">
            <v>448878148</v>
          </cell>
          <cell r="AM2">
            <v>0</v>
          </cell>
          <cell r="AN2">
            <v>0</v>
          </cell>
          <cell r="AO2">
            <v>448878148</v>
          </cell>
          <cell r="AP2">
            <v>435239668</v>
          </cell>
          <cell r="AQ2">
            <v>13638480</v>
          </cell>
          <cell r="AR2">
            <v>5000819476</v>
          </cell>
          <cell r="AS2">
            <v>1</v>
          </cell>
          <cell r="AT2">
            <v>690482</v>
          </cell>
          <cell r="AU2">
            <v>1</v>
          </cell>
          <cell r="AV2">
            <v>45679</v>
          </cell>
        </row>
        <row r="3">
          <cell r="A3">
            <v>1</v>
          </cell>
          <cell r="B3">
            <v>2025</v>
          </cell>
          <cell r="C3">
            <v>1</v>
          </cell>
          <cell r="D3">
            <v>45658</v>
          </cell>
          <cell r="E3">
            <v>45747</v>
          </cell>
          <cell r="F3" t="str">
            <v>0220-01</v>
          </cell>
          <cell r="G3">
            <v>45679</v>
          </cell>
          <cell r="H3">
            <v>1</v>
          </cell>
          <cell r="I3" t="str">
            <v>RELACION DE AUTORIZACION</v>
          </cell>
          <cell r="J3" t="str">
            <v>RA 001</v>
          </cell>
          <cell r="K3">
            <v>45658</v>
          </cell>
          <cell r="L3">
            <v>45688</v>
          </cell>
          <cell r="M3">
            <v>30</v>
          </cell>
          <cell r="N3">
            <v>1</v>
          </cell>
          <cell r="O3" t="str">
            <v>RELACION DE AUTORIZACION</v>
          </cell>
          <cell r="P3">
            <v>3</v>
          </cell>
          <cell r="Q3">
            <v>1</v>
          </cell>
          <cell r="R3" t="str">
            <v>Relación de autorización 001 correspondiente a la nomina general del mes de enero, según los soportes remitidos por el área de Talento Humano mediante comunicación con radicado 20252040000643 del 21 de enero de 2025.</v>
          </cell>
          <cell r="S3" t="str">
            <v>O211010100103</v>
          </cell>
          <cell r="T3" t="str">
            <v>Gastos de representación</v>
          </cell>
          <cell r="U3" t="str">
            <v>1-100-F001</v>
          </cell>
          <cell r="V3" t="str">
            <v>VA-RECURSOS DISTRITO</v>
          </cell>
          <cell r="W3">
            <v>220</v>
          </cell>
          <cell r="X3" t="str">
            <v>0220 - Programa Funcionamiento - INSTITUTO DISTRITAL DE LA PARTICIPACIÓN Y ACCIÓN COMUNAL</v>
          </cell>
          <cell r="Y3" t="str">
            <v>PM/0220/0001/FUNC</v>
          </cell>
          <cell r="Z3"/>
          <cell r="AA3" t="str">
            <v>FUNCIONAMIENTOINSTITUTO DISTRITAL DE LA PARTICIPAC</v>
          </cell>
          <cell r="AB3">
            <v>91</v>
          </cell>
          <cell r="AC3" t="str">
            <v>N/A RELACIÓN DE AUTORIZACIÓN</v>
          </cell>
          <cell r="AD3">
            <v>220</v>
          </cell>
          <cell r="AE3" t="str">
            <v>NIT</v>
          </cell>
          <cell r="AF3">
            <v>900127054</v>
          </cell>
          <cell r="AG3" t="str">
            <v>INSTITUTO DISTRITAL DE LA PARTICIPACION Y ACCION COMUNAL</v>
          </cell>
          <cell r="AH3">
            <v>1009655638</v>
          </cell>
          <cell r="AI3" t="str">
            <v>MARLY JHOANA CORDOBA CORTES</v>
          </cell>
          <cell r="AJ3">
            <v>1004746618</v>
          </cell>
          <cell r="AK3" t="str">
            <v>YULY MARCELA BARAJAS AGUILERA</v>
          </cell>
          <cell r="AL3">
            <v>53326981</v>
          </cell>
          <cell r="AM3">
            <v>0</v>
          </cell>
          <cell r="AN3">
            <v>0</v>
          </cell>
          <cell r="AO3">
            <v>53326981</v>
          </cell>
          <cell r="AP3">
            <v>53326981</v>
          </cell>
          <cell r="AQ3">
            <v>0</v>
          </cell>
          <cell r="AR3">
            <v>5000819476</v>
          </cell>
          <cell r="AS3">
            <v>2</v>
          </cell>
          <cell r="AT3">
            <v>690482</v>
          </cell>
          <cell r="AU3">
            <v>2</v>
          </cell>
          <cell r="AV3">
            <v>45679</v>
          </cell>
        </row>
        <row r="4">
          <cell r="A4">
            <v>1</v>
          </cell>
          <cell r="B4">
            <v>2025</v>
          </cell>
          <cell r="C4">
            <v>1</v>
          </cell>
          <cell r="D4">
            <v>45658</v>
          </cell>
          <cell r="E4">
            <v>45747</v>
          </cell>
          <cell r="F4" t="str">
            <v>0220-01</v>
          </cell>
          <cell r="G4">
            <v>45679</v>
          </cell>
          <cell r="H4">
            <v>1</v>
          </cell>
          <cell r="I4" t="str">
            <v>RELACION DE AUTORIZACION</v>
          </cell>
          <cell r="J4" t="str">
            <v>RA 001</v>
          </cell>
          <cell r="K4">
            <v>45658</v>
          </cell>
          <cell r="L4">
            <v>45688</v>
          </cell>
          <cell r="M4">
            <v>30</v>
          </cell>
          <cell r="N4">
            <v>1</v>
          </cell>
          <cell r="O4" t="str">
            <v>RELACION DE AUTORIZACION</v>
          </cell>
          <cell r="P4">
            <v>3</v>
          </cell>
          <cell r="Q4">
            <v>1</v>
          </cell>
          <cell r="R4" t="str">
            <v>Relación de autorización 001 correspondiente a la nomina general del mes de enero, según los soportes remitidos por el área de Talento Humano mediante comunicación con radicado 20252040000643 del 21 de enero de 2025.</v>
          </cell>
          <cell r="S4" t="str">
            <v>O211010100105</v>
          </cell>
          <cell r="T4" t="str">
            <v>Auxilio de transporte</v>
          </cell>
          <cell r="U4" t="str">
            <v>1-100-F001</v>
          </cell>
          <cell r="V4" t="str">
            <v>VA-RECURSOS DISTRITO</v>
          </cell>
          <cell r="W4">
            <v>220</v>
          </cell>
          <cell r="X4" t="str">
            <v>0220 - Programa Funcionamiento - INSTITUTO DISTRITAL DE LA PARTICIPACIÓN Y ACCIÓN COMUNAL</v>
          </cell>
          <cell r="Y4" t="str">
            <v>PM/0220/0001/FUNC</v>
          </cell>
          <cell r="Z4"/>
          <cell r="AA4" t="str">
            <v>FUNCIONAMIENTOINSTITUTO DISTRITAL DE LA PARTICIPAC</v>
          </cell>
          <cell r="AB4">
            <v>91</v>
          </cell>
          <cell r="AC4" t="str">
            <v>N/A RELACIÓN DE AUTORIZACIÓN</v>
          </cell>
          <cell r="AD4">
            <v>220</v>
          </cell>
          <cell r="AE4" t="str">
            <v>NIT</v>
          </cell>
          <cell r="AF4">
            <v>900127054</v>
          </cell>
          <cell r="AG4" t="str">
            <v>INSTITUTO DISTRITAL DE LA PARTICIPACION Y ACCION COMUNAL</v>
          </cell>
          <cell r="AH4">
            <v>1009655638</v>
          </cell>
          <cell r="AI4" t="str">
            <v>MARLY JHOANA CORDOBA CORTES</v>
          </cell>
          <cell r="AJ4">
            <v>1004746618</v>
          </cell>
          <cell r="AK4" t="str">
            <v>YULY MARCELA BARAJAS AGUILERA</v>
          </cell>
          <cell r="AL4">
            <v>746667</v>
          </cell>
          <cell r="AM4">
            <v>0</v>
          </cell>
          <cell r="AN4">
            <v>0</v>
          </cell>
          <cell r="AO4">
            <v>746667</v>
          </cell>
          <cell r="AP4">
            <v>746667</v>
          </cell>
          <cell r="AQ4">
            <v>0</v>
          </cell>
          <cell r="AR4">
            <v>5000819476</v>
          </cell>
          <cell r="AS4">
            <v>3</v>
          </cell>
          <cell r="AT4">
            <v>690482</v>
          </cell>
          <cell r="AU4">
            <v>3</v>
          </cell>
          <cell r="AV4">
            <v>45679</v>
          </cell>
        </row>
        <row r="5">
          <cell r="A5">
            <v>1</v>
          </cell>
          <cell r="B5">
            <v>2025</v>
          </cell>
          <cell r="C5">
            <v>1</v>
          </cell>
          <cell r="D5">
            <v>45658</v>
          </cell>
          <cell r="E5">
            <v>45747</v>
          </cell>
          <cell r="F5" t="str">
            <v>0220-01</v>
          </cell>
          <cell r="G5">
            <v>45679</v>
          </cell>
          <cell r="H5">
            <v>1</v>
          </cell>
          <cell r="I5" t="str">
            <v>RELACION DE AUTORIZACION</v>
          </cell>
          <cell r="J5" t="str">
            <v>RA 001</v>
          </cell>
          <cell r="K5">
            <v>45658</v>
          </cell>
          <cell r="L5">
            <v>45688</v>
          </cell>
          <cell r="M5">
            <v>30</v>
          </cell>
          <cell r="N5">
            <v>1</v>
          </cell>
          <cell r="O5" t="str">
            <v>RELACION DE AUTORIZACION</v>
          </cell>
          <cell r="P5">
            <v>3</v>
          </cell>
          <cell r="Q5">
            <v>1</v>
          </cell>
          <cell r="R5" t="str">
            <v>Relación de autorización 001 correspondiente a la nomina general del mes de enero, según los soportes remitidos por el área de Talento Humano mediante comunicación con radicado 20252040000643 del 21 de enero de 2025.</v>
          </cell>
          <cell r="S5" t="str">
            <v>O211010100104</v>
          </cell>
          <cell r="T5" t="str">
            <v>Subsidio de alimentación</v>
          </cell>
          <cell r="U5" t="str">
            <v>1-100-F001</v>
          </cell>
          <cell r="V5" t="str">
            <v>VA-RECURSOS DISTRITO</v>
          </cell>
          <cell r="W5">
            <v>220</v>
          </cell>
          <cell r="X5" t="str">
            <v>0220 - Programa Funcionamiento - INSTITUTO DISTRITAL DE LA PARTICIPACIÓN Y ACCIÓN COMUNAL</v>
          </cell>
          <cell r="Y5" t="str">
            <v>PM/0220/0001/FUNC</v>
          </cell>
          <cell r="Z5"/>
          <cell r="AA5" t="str">
            <v>FUNCIONAMIENTOINSTITUTO DISTRITAL DE LA PARTICIPAC</v>
          </cell>
          <cell r="AB5">
            <v>91</v>
          </cell>
          <cell r="AC5" t="str">
            <v>N/A RELACIÓN DE AUTORIZACIÓN</v>
          </cell>
          <cell r="AD5">
            <v>220</v>
          </cell>
          <cell r="AE5" t="str">
            <v>NIT</v>
          </cell>
          <cell r="AF5">
            <v>900127054</v>
          </cell>
          <cell r="AG5" t="str">
            <v>INSTITUTO DISTRITAL DE LA PARTICIPACION Y ACCION COMUNAL</v>
          </cell>
          <cell r="AH5">
            <v>1009655638</v>
          </cell>
          <cell r="AI5" t="str">
            <v>MARLY JHOANA CORDOBA CORTES</v>
          </cell>
          <cell r="AJ5">
            <v>1004746618</v>
          </cell>
          <cell r="AK5" t="str">
            <v>YULY MARCELA BARAJAS AGUILERA</v>
          </cell>
          <cell r="AL5">
            <v>345177</v>
          </cell>
          <cell r="AM5">
            <v>0</v>
          </cell>
          <cell r="AN5">
            <v>0</v>
          </cell>
          <cell r="AO5">
            <v>345177</v>
          </cell>
          <cell r="AP5">
            <v>345177</v>
          </cell>
          <cell r="AQ5">
            <v>0</v>
          </cell>
          <cell r="AR5">
            <v>5000819476</v>
          </cell>
          <cell r="AS5">
            <v>4</v>
          </cell>
          <cell r="AT5">
            <v>690482</v>
          </cell>
          <cell r="AU5">
            <v>4</v>
          </cell>
          <cell r="AV5">
            <v>45679</v>
          </cell>
        </row>
        <row r="6">
          <cell r="A6">
            <v>1</v>
          </cell>
          <cell r="B6">
            <v>2025</v>
          </cell>
          <cell r="C6">
            <v>1</v>
          </cell>
          <cell r="D6">
            <v>45658</v>
          </cell>
          <cell r="E6">
            <v>45747</v>
          </cell>
          <cell r="F6" t="str">
            <v>0220-01</v>
          </cell>
          <cell r="G6">
            <v>45679</v>
          </cell>
          <cell r="H6">
            <v>1</v>
          </cell>
          <cell r="I6" t="str">
            <v>RELACION DE AUTORIZACION</v>
          </cell>
          <cell r="J6" t="str">
            <v>RA 001</v>
          </cell>
          <cell r="K6">
            <v>45658</v>
          </cell>
          <cell r="L6">
            <v>45688</v>
          </cell>
          <cell r="M6">
            <v>30</v>
          </cell>
          <cell r="N6">
            <v>1</v>
          </cell>
          <cell r="O6" t="str">
            <v>RELACION DE AUTORIZACION</v>
          </cell>
          <cell r="P6">
            <v>3</v>
          </cell>
          <cell r="Q6">
            <v>1</v>
          </cell>
          <cell r="R6" t="str">
            <v>Relación de autorización 001 correspondiente a la nomina general del mes de enero, según los soportes remitidos por el área de Talento Humano mediante comunicación con radicado 20252040000643 del 21 de enero de 2025.</v>
          </cell>
          <cell r="S6" t="str">
            <v>O211010100107</v>
          </cell>
          <cell r="T6" t="str">
            <v>Bonificación por servicios prestados</v>
          </cell>
          <cell r="U6" t="str">
            <v>1-100-F001</v>
          </cell>
          <cell r="V6" t="str">
            <v>VA-RECURSOS DISTRITO</v>
          </cell>
          <cell r="W6">
            <v>220</v>
          </cell>
          <cell r="X6" t="str">
            <v>0220 - Programa Funcionamiento - INSTITUTO DISTRITAL DE LA PARTICIPACIÓN Y ACCIÓN COMUNAL</v>
          </cell>
          <cell r="Y6" t="str">
            <v>PM/0220/0001/FUNC</v>
          </cell>
          <cell r="Z6"/>
          <cell r="AA6" t="str">
            <v>FUNCIONAMIENTOINSTITUTO DISTRITAL DE LA PARTICIPAC</v>
          </cell>
          <cell r="AB6">
            <v>91</v>
          </cell>
          <cell r="AC6" t="str">
            <v>N/A RELACIÓN DE AUTORIZACIÓN</v>
          </cell>
          <cell r="AD6">
            <v>220</v>
          </cell>
          <cell r="AE6" t="str">
            <v>NIT</v>
          </cell>
          <cell r="AF6">
            <v>900127054</v>
          </cell>
          <cell r="AG6" t="str">
            <v>INSTITUTO DISTRITAL DE LA PARTICIPACION Y ACCION COMUNAL</v>
          </cell>
          <cell r="AH6">
            <v>1009655638</v>
          </cell>
          <cell r="AI6" t="str">
            <v>MARLY JHOANA CORDOBA CORTES</v>
          </cell>
          <cell r="AJ6">
            <v>1004746618</v>
          </cell>
          <cell r="AK6" t="str">
            <v>YULY MARCELA BARAJAS AGUILERA</v>
          </cell>
          <cell r="AL6">
            <v>26329070</v>
          </cell>
          <cell r="AM6">
            <v>0</v>
          </cell>
          <cell r="AN6">
            <v>0</v>
          </cell>
          <cell r="AO6">
            <v>26329070</v>
          </cell>
          <cell r="AP6">
            <v>26329070</v>
          </cell>
          <cell r="AQ6">
            <v>0</v>
          </cell>
          <cell r="AR6">
            <v>5000819476</v>
          </cell>
          <cell r="AS6">
            <v>5</v>
          </cell>
          <cell r="AT6">
            <v>690482</v>
          </cell>
          <cell r="AU6">
            <v>5</v>
          </cell>
          <cell r="AV6">
            <v>45679</v>
          </cell>
        </row>
        <row r="7">
          <cell r="A7">
            <v>1</v>
          </cell>
          <cell r="B7">
            <v>2025</v>
          </cell>
          <cell r="C7">
            <v>1</v>
          </cell>
          <cell r="D7">
            <v>45658</v>
          </cell>
          <cell r="E7">
            <v>45747</v>
          </cell>
          <cell r="F7" t="str">
            <v>0220-01</v>
          </cell>
          <cell r="G7">
            <v>45679</v>
          </cell>
          <cell r="H7">
            <v>1</v>
          </cell>
          <cell r="I7" t="str">
            <v>RELACION DE AUTORIZACION</v>
          </cell>
          <cell r="J7" t="str">
            <v>RA 001</v>
          </cell>
          <cell r="K7">
            <v>45658</v>
          </cell>
          <cell r="L7">
            <v>45688</v>
          </cell>
          <cell r="M7">
            <v>30</v>
          </cell>
          <cell r="N7">
            <v>1</v>
          </cell>
          <cell r="O7" t="str">
            <v>RELACION DE AUTORIZACION</v>
          </cell>
          <cell r="P7">
            <v>3</v>
          </cell>
          <cell r="Q7">
            <v>1</v>
          </cell>
          <cell r="R7" t="str">
            <v>Relación de autorización 001 correspondiente a la nomina general del mes de enero, según los soportes remitidos por el área de Talento Humano mediante comunicación con radicado 20252040000643 del 21 de enero de 2025.</v>
          </cell>
          <cell r="S7" t="str">
            <v>O21101010010801</v>
          </cell>
          <cell r="T7" t="str">
            <v>Prima de navidad</v>
          </cell>
          <cell r="U7" t="str">
            <v>1-100-F001</v>
          </cell>
          <cell r="V7" t="str">
            <v>VA-RECURSOS DISTRITO</v>
          </cell>
          <cell r="W7">
            <v>220</v>
          </cell>
          <cell r="X7" t="str">
            <v>0220 - Programa Funcionamiento - INSTITUTO DISTRITAL DE LA PARTICIPACIÓN Y ACCIÓN COMUNAL</v>
          </cell>
          <cell r="Y7" t="str">
            <v>PM/0220/0001/FUNC</v>
          </cell>
          <cell r="Z7"/>
          <cell r="AA7" t="str">
            <v>FUNCIONAMIENTOINSTITUTO DISTRITAL DE LA PARTICIPAC</v>
          </cell>
          <cell r="AB7">
            <v>91</v>
          </cell>
          <cell r="AC7" t="str">
            <v>N/A RELACIÓN DE AUTORIZACIÓN</v>
          </cell>
          <cell r="AD7">
            <v>220</v>
          </cell>
          <cell r="AE7" t="str">
            <v>NIT</v>
          </cell>
          <cell r="AF7">
            <v>900127054</v>
          </cell>
          <cell r="AG7" t="str">
            <v>INSTITUTO DISTRITAL DE LA PARTICIPACION Y ACCION COMUNAL</v>
          </cell>
          <cell r="AH7">
            <v>1009655638</v>
          </cell>
          <cell r="AI7" t="str">
            <v>MARLY JHOANA CORDOBA CORTES</v>
          </cell>
          <cell r="AJ7">
            <v>1004746618</v>
          </cell>
          <cell r="AK7" t="str">
            <v>YULY MARCELA BARAJAS AGUILERA</v>
          </cell>
          <cell r="AL7">
            <v>12287614</v>
          </cell>
          <cell r="AM7">
            <v>0</v>
          </cell>
          <cell r="AN7">
            <v>0</v>
          </cell>
          <cell r="AO7">
            <v>12287614</v>
          </cell>
          <cell r="AP7">
            <v>12287614</v>
          </cell>
          <cell r="AQ7">
            <v>0</v>
          </cell>
          <cell r="AR7">
            <v>5000819476</v>
          </cell>
          <cell r="AS7">
            <v>6</v>
          </cell>
          <cell r="AT7">
            <v>690482</v>
          </cell>
          <cell r="AU7">
            <v>6</v>
          </cell>
          <cell r="AV7">
            <v>45679</v>
          </cell>
        </row>
        <row r="8">
          <cell r="A8">
            <v>1</v>
          </cell>
          <cell r="B8">
            <v>2025</v>
          </cell>
          <cell r="C8">
            <v>1</v>
          </cell>
          <cell r="D8">
            <v>45658</v>
          </cell>
          <cell r="E8">
            <v>45747</v>
          </cell>
          <cell r="F8" t="str">
            <v>0220-01</v>
          </cell>
          <cell r="G8">
            <v>45679</v>
          </cell>
          <cell r="H8">
            <v>1</v>
          </cell>
          <cell r="I8" t="str">
            <v>RELACION DE AUTORIZACION</v>
          </cell>
          <cell r="J8" t="str">
            <v>RA 001</v>
          </cell>
          <cell r="K8">
            <v>45658</v>
          </cell>
          <cell r="L8">
            <v>45688</v>
          </cell>
          <cell r="M8">
            <v>30</v>
          </cell>
          <cell r="N8">
            <v>1</v>
          </cell>
          <cell r="O8" t="str">
            <v>RELACION DE AUTORIZACION</v>
          </cell>
          <cell r="P8">
            <v>3</v>
          </cell>
          <cell r="Q8">
            <v>1</v>
          </cell>
          <cell r="R8" t="str">
            <v>Relación de autorización 001 correspondiente a la nomina general del mes de enero, según los soportes remitidos por el área de Talento Humano mediante comunicación con radicado 20252040000643 del 21 de enero de 2025.</v>
          </cell>
          <cell r="S8" t="str">
            <v>O21101010010802</v>
          </cell>
          <cell r="T8" t="str">
            <v>Prima de vacaciones</v>
          </cell>
          <cell r="U8" t="str">
            <v>1-100-F001</v>
          </cell>
          <cell r="V8" t="str">
            <v>VA-RECURSOS DISTRITO</v>
          </cell>
          <cell r="W8">
            <v>220</v>
          </cell>
          <cell r="X8" t="str">
            <v>0220 - Programa Funcionamiento - INSTITUTO DISTRITAL DE LA PARTICIPACIÓN Y ACCIÓN COMUNAL</v>
          </cell>
          <cell r="Y8" t="str">
            <v>PM/0220/0001/FUNC</v>
          </cell>
          <cell r="Z8"/>
          <cell r="AA8" t="str">
            <v>FUNCIONAMIENTOINSTITUTO DISTRITAL DE LA PARTICIPAC</v>
          </cell>
          <cell r="AB8">
            <v>91</v>
          </cell>
          <cell r="AC8" t="str">
            <v>N/A RELACIÓN DE AUTORIZACIÓN</v>
          </cell>
          <cell r="AD8">
            <v>220</v>
          </cell>
          <cell r="AE8" t="str">
            <v>NIT</v>
          </cell>
          <cell r="AF8">
            <v>900127054</v>
          </cell>
          <cell r="AG8" t="str">
            <v>INSTITUTO DISTRITAL DE LA PARTICIPACION Y ACCION COMUNAL</v>
          </cell>
          <cell r="AH8">
            <v>1009655638</v>
          </cell>
          <cell r="AI8" t="str">
            <v>MARLY JHOANA CORDOBA CORTES</v>
          </cell>
          <cell r="AJ8">
            <v>1004746618</v>
          </cell>
          <cell r="AK8" t="str">
            <v>YULY MARCELA BARAJAS AGUILERA</v>
          </cell>
          <cell r="AL8">
            <v>29555436</v>
          </cell>
          <cell r="AM8">
            <v>0</v>
          </cell>
          <cell r="AN8">
            <v>0</v>
          </cell>
          <cell r="AO8">
            <v>29555436</v>
          </cell>
          <cell r="AP8">
            <v>29555436</v>
          </cell>
          <cell r="AQ8">
            <v>0</v>
          </cell>
          <cell r="AR8">
            <v>5000819476</v>
          </cell>
          <cell r="AS8">
            <v>7</v>
          </cell>
          <cell r="AT8">
            <v>690482</v>
          </cell>
          <cell r="AU8">
            <v>7</v>
          </cell>
          <cell r="AV8">
            <v>45679</v>
          </cell>
        </row>
        <row r="9">
          <cell r="A9">
            <v>1</v>
          </cell>
          <cell r="B9">
            <v>2025</v>
          </cell>
          <cell r="C9">
            <v>1</v>
          </cell>
          <cell r="D9">
            <v>45658</v>
          </cell>
          <cell r="E9">
            <v>45747</v>
          </cell>
          <cell r="F9" t="str">
            <v>0220-01</v>
          </cell>
          <cell r="G9">
            <v>45679</v>
          </cell>
          <cell r="H9">
            <v>1</v>
          </cell>
          <cell r="I9" t="str">
            <v>RELACION DE AUTORIZACION</v>
          </cell>
          <cell r="J9" t="str">
            <v>RA 001</v>
          </cell>
          <cell r="K9">
            <v>45658</v>
          </cell>
          <cell r="L9">
            <v>45688</v>
          </cell>
          <cell r="M9">
            <v>30</v>
          </cell>
          <cell r="N9">
            <v>1</v>
          </cell>
          <cell r="O9" t="str">
            <v>RELACION DE AUTORIZACION</v>
          </cell>
          <cell r="P9">
            <v>3</v>
          </cell>
          <cell r="Q9">
            <v>1</v>
          </cell>
          <cell r="R9" t="str">
            <v>Relación de autorización 001 correspondiente a la nomina general del mes de enero, según los soportes remitidos por el área de Talento Humano mediante comunicación con radicado 20252040000643 del 21 de enero de 2025.</v>
          </cell>
          <cell r="S9" t="str">
            <v>O21101010021201</v>
          </cell>
          <cell r="T9" t="str">
            <v>Beneficios a los empleados a corto plazo</v>
          </cell>
          <cell r="U9" t="str">
            <v>1-100-F001</v>
          </cell>
          <cell r="V9" t="str">
            <v>VA-RECURSOS DISTRITO</v>
          </cell>
          <cell r="W9">
            <v>220</v>
          </cell>
          <cell r="X9" t="str">
            <v>0220 - Programa Funcionamiento - INSTITUTO DISTRITAL DE LA PARTICIPACIÓN Y ACCIÓN COMUNAL</v>
          </cell>
          <cell r="Y9" t="str">
            <v>PM/0220/0001/FUNC</v>
          </cell>
          <cell r="Z9"/>
          <cell r="AA9" t="str">
            <v>FUNCIONAMIENTOINSTITUTO DISTRITAL DE LA PARTICIPAC</v>
          </cell>
          <cell r="AB9">
            <v>91</v>
          </cell>
          <cell r="AC9" t="str">
            <v>N/A RELACIÓN DE AUTORIZACIÓN</v>
          </cell>
          <cell r="AD9">
            <v>220</v>
          </cell>
          <cell r="AE9" t="str">
            <v>NIT</v>
          </cell>
          <cell r="AF9">
            <v>900127054</v>
          </cell>
          <cell r="AG9" t="str">
            <v>INSTITUTO DISTRITAL DE LA PARTICIPACION Y ACCION COMUNAL</v>
          </cell>
          <cell r="AH9">
            <v>1009655638</v>
          </cell>
          <cell r="AI9" t="str">
            <v>MARLY JHOANA CORDOBA CORTES</v>
          </cell>
          <cell r="AJ9">
            <v>1004746618</v>
          </cell>
          <cell r="AK9" t="str">
            <v>YULY MARCELA BARAJAS AGUILERA</v>
          </cell>
          <cell r="AL9">
            <v>12783473</v>
          </cell>
          <cell r="AM9">
            <v>0</v>
          </cell>
          <cell r="AN9">
            <v>0</v>
          </cell>
          <cell r="AO9">
            <v>12783473</v>
          </cell>
          <cell r="AP9">
            <v>12783473</v>
          </cell>
          <cell r="AQ9">
            <v>0</v>
          </cell>
          <cell r="AR9">
            <v>5000819476</v>
          </cell>
          <cell r="AS9">
            <v>8</v>
          </cell>
          <cell r="AT9">
            <v>690482</v>
          </cell>
          <cell r="AU9">
            <v>8</v>
          </cell>
          <cell r="AV9">
            <v>45679</v>
          </cell>
        </row>
        <row r="10">
          <cell r="A10">
            <v>1</v>
          </cell>
          <cell r="B10">
            <v>2025</v>
          </cell>
          <cell r="C10">
            <v>1</v>
          </cell>
          <cell r="D10">
            <v>45658</v>
          </cell>
          <cell r="E10">
            <v>45747</v>
          </cell>
          <cell r="F10" t="str">
            <v>0220-01</v>
          </cell>
          <cell r="G10">
            <v>45679</v>
          </cell>
          <cell r="H10">
            <v>1</v>
          </cell>
          <cell r="I10" t="str">
            <v>RELACION DE AUTORIZACION</v>
          </cell>
          <cell r="J10" t="str">
            <v>RA 001</v>
          </cell>
          <cell r="K10">
            <v>45658</v>
          </cell>
          <cell r="L10">
            <v>45688</v>
          </cell>
          <cell r="M10">
            <v>30</v>
          </cell>
          <cell r="N10">
            <v>1</v>
          </cell>
          <cell r="O10" t="str">
            <v>RELACION DE AUTORIZACION</v>
          </cell>
          <cell r="P10">
            <v>3</v>
          </cell>
          <cell r="Q10">
            <v>1</v>
          </cell>
          <cell r="R10" t="str">
            <v>Relación de autorización 001 correspondiente a la nomina general del mes de enero, según los soportes remitidos por el área de Talento Humano mediante comunicación con radicado 20252040000643 del 21 de enero de 2025.</v>
          </cell>
          <cell r="S10" t="str">
            <v>O211010100109</v>
          </cell>
          <cell r="T10" t="str">
            <v>Prima técnica salarial</v>
          </cell>
          <cell r="U10" t="str">
            <v>1-100-F001</v>
          </cell>
          <cell r="V10" t="str">
            <v>VA-RECURSOS DISTRITO</v>
          </cell>
          <cell r="W10">
            <v>220</v>
          </cell>
          <cell r="X10" t="str">
            <v>0220 - Programa Funcionamiento - INSTITUTO DISTRITAL DE LA PARTICIPACIÓN Y ACCIÓN COMUNAL</v>
          </cell>
          <cell r="Y10" t="str">
            <v>PM/0220/0001/FUNC</v>
          </cell>
          <cell r="Z10"/>
          <cell r="AA10" t="str">
            <v>FUNCIONAMIENTOINSTITUTO DISTRITAL DE LA PARTICIPAC</v>
          </cell>
          <cell r="AB10">
            <v>91</v>
          </cell>
          <cell r="AC10" t="str">
            <v>N/A RELACIÓN DE AUTORIZACIÓN</v>
          </cell>
          <cell r="AD10">
            <v>220</v>
          </cell>
          <cell r="AE10" t="str">
            <v>NIT</v>
          </cell>
          <cell r="AF10">
            <v>900127054</v>
          </cell>
          <cell r="AG10" t="str">
            <v>INSTITUTO DISTRITAL DE LA PARTICIPACION Y ACCION COMUNAL</v>
          </cell>
          <cell r="AH10">
            <v>1009655638</v>
          </cell>
          <cell r="AI10" t="str">
            <v>MARLY JHOANA CORDOBA CORTES</v>
          </cell>
          <cell r="AJ10">
            <v>1004746618</v>
          </cell>
          <cell r="AK10" t="str">
            <v>YULY MARCELA BARAJAS AGUILERA</v>
          </cell>
          <cell r="AL10">
            <v>142742742</v>
          </cell>
          <cell r="AM10">
            <v>0</v>
          </cell>
          <cell r="AN10">
            <v>0</v>
          </cell>
          <cell r="AO10">
            <v>142742742</v>
          </cell>
          <cell r="AP10">
            <v>142742742</v>
          </cell>
          <cell r="AQ10">
            <v>0</v>
          </cell>
          <cell r="AR10">
            <v>5000819476</v>
          </cell>
          <cell r="AS10">
            <v>9</v>
          </cell>
          <cell r="AT10">
            <v>690482</v>
          </cell>
          <cell r="AU10">
            <v>9</v>
          </cell>
          <cell r="AV10">
            <v>45679</v>
          </cell>
        </row>
        <row r="11">
          <cell r="A11">
            <v>1</v>
          </cell>
          <cell r="B11">
            <v>2025</v>
          </cell>
          <cell r="C11">
            <v>1</v>
          </cell>
          <cell r="D11">
            <v>45658</v>
          </cell>
          <cell r="E11">
            <v>45747</v>
          </cell>
          <cell r="F11" t="str">
            <v>0220-01</v>
          </cell>
          <cell r="G11">
            <v>45679</v>
          </cell>
          <cell r="H11">
            <v>1</v>
          </cell>
          <cell r="I11" t="str">
            <v>RELACION DE AUTORIZACION</v>
          </cell>
          <cell r="J11" t="str">
            <v>RA 001</v>
          </cell>
          <cell r="K11">
            <v>45658</v>
          </cell>
          <cell r="L11">
            <v>45688</v>
          </cell>
          <cell r="M11">
            <v>30</v>
          </cell>
          <cell r="N11">
            <v>1</v>
          </cell>
          <cell r="O11" t="str">
            <v>RELACION DE AUTORIZACION</v>
          </cell>
          <cell r="P11">
            <v>3</v>
          </cell>
          <cell r="Q11">
            <v>1</v>
          </cell>
          <cell r="R11" t="str">
            <v>Relación de autorización 001 correspondiente a la nomina general del mes de enero, según los soportes remitidos por el área de Talento Humano mediante comunicación con radicado 20252040000643 del 21 de enero de 2025.</v>
          </cell>
          <cell r="S11" t="str">
            <v>O211010200301</v>
          </cell>
          <cell r="T11" t="str">
            <v>Aportes de cesantías a fondos públicos</v>
          </cell>
          <cell r="U11" t="str">
            <v>1-100-F001</v>
          </cell>
          <cell r="V11" t="str">
            <v>VA-RECURSOS DISTRITO</v>
          </cell>
          <cell r="W11">
            <v>220</v>
          </cell>
          <cell r="X11" t="str">
            <v>0220 - Programa Funcionamiento - INSTITUTO DISTRITAL DE LA PARTICIPACIÓN Y ACCIÓN COMUNAL</v>
          </cell>
          <cell r="Y11" t="str">
            <v>PM/0220/0001/FUNC</v>
          </cell>
          <cell r="Z11"/>
          <cell r="AA11" t="str">
            <v>FUNCIONAMIENTOINSTITUTO DISTRITAL DE LA PARTICIPAC</v>
          </cell>
          <cell r="AB11">
            <v>91</v>
          </cell>
          <cell r="AC11" t="str">
            <v>N/A RELACIÓN DE AUTORIZACIÓN</v>
          </cell>
          <cell r="AD11">
            <v>220</v>
          </cell>
          <cell r="AE11" t="str">
            <v>NIT</v>
          </cell>
          <cell r="AF11">
            <v>900127054</v>
          </cell>
          <cell r="AG11" t="str">
            <v>INSTITUTO DISTRITAL DE LA PARTICIPACION Y ACCION COMUNAL</v>
          </cell>
          <cell r="AH11">
            <v>1009655638</v>
          </cell>
          <cell r="AI11" t="str">
            <v>MARLY JHOANA CORDOBA CORTES</v>
          </cell>
          <cell r="AJ11">
            <v>1004746618</v>
          </cell>
          <cell r="AK11" t="str">
            <v>YULY MARCELA BARAJAS AGUILERA</v>
          </cell>
          <cell r="AL11">
            <v>18845538</v>
          </cell>
          <cell r="AM11">
            <v>0</v>
          </cell>
          <cell r="AN11">
            <v>0</v>
          </cell>
          <cell r="AO11">
            <v>18845538</v>
          </cell>
          <cell r="AP11">
            <v>18845538</v>
          </cell>
          <cell r="AQ11">
            <v>0</v>
          </cell>
          <cell r="AR11">
            <v>5000819476</v>
          </cell>
          <cell r="AS11">
            <v>10</v>
          </cell>
          <cell r="AT11">
            <v>690482</v>
          </cell>
          <cell r="AU11">
            <v>10</v>
          </cell>
          <cell r="AV11">
            <v>45679</v>
          </cell>
        </row>
        <row r="12">
          <cell r="A12">
            <v>1</v>
          </cell>
          <cell r="B12">
            <v>2025</v>
          </cell>
          <cell r="C12">
            <v>1</v>
          </cell>
          <cell r="D12">
            <v>45658</v>
          </cell>
          <cell r="E12">
            <v>45747</v>
          </cell>
          <cell r="F12" t="str">
            <v>0220-01</v>
          </cell>
          <cell r="G12">
            <v>45679</v>
          </cell>
          <cell r="H12">
            <v>1</v>
          </cell>
          <cell r="I12" t="str">
            <v>RELACION DE AUTORIZACION</v>
          </cell>
          <cell r="J12" t="str">
            <v>RA 001</v>
          </cell>
          <cell r="K12">
            <v>45658</v>
          </cell>
          <cell r="L12">
            <v>45688</v>
          </cell>
          <cell r="M12">
            <v>30</v>
          </cell>
          <cell r="N12">
            <v>1</v>
          </cell>
          <cell r="O12" t="str">
            <v>RELACION DE AUTORIZACION</v>
          </cell>
          <cell r="P12">
            <v>3</v>
          </cell>
          <cell r="Q12">
            <v>1</v>
          </cell>
          <cell r="R12" t="str">
            <v>Relación de autorización 001 correspondiente a la nomina general del mes de enero, según los soportes remitidos por el área de Talento Humano mediante comunicación con radicado 20252040000643 del 21 de enero de 2025.</v>
          </cell>
          <cell r="S12" t="str">
            <v>O2110103005</v>
          </cell>
          <cell r="T12" t="str">
            <v>Reconocimiento por permanencia en el servicio público - Bogotá D.C.</v>
          </cell>
          <cell r="U12" t="str">
            <v>1-100-F001</v>
          </cell>
          <cell r="V12" t="str">
            <v>VA-RECURSOS DISTRITO</v>
          </cell>
          <cell r="W12">
            <v>220</v>
          </cell>
          <cell r="X12" t="str">
            <v>0220 - Programa Funcionamiento - INSTITUTO DISTRITAL DE LA PARTICIPACIÓN Y ACCIÓN COMUNAL</v>
          </cell>
          <cell r="Y12" t="str">
            <v>PM/0220/0001/FUNC</v>
          </cell>
          <cell r="Z12"/>
          <cell r="AA12" t="str">
            <v>FUNCIONAMIENTOINSTITUTO DISTRITAL DE LA PARTICIPAC</v>
          </cell>
          <cell r="AB12">
            <v>91</v>
          </cell>
          <cell r="AC12" t="str">
            <v>N/A RELACIÓN DE AUTORIZACIÓN</v>
          </cell>
          <cell r="AD12">
            <v>220</v>
          </cell>
          <cell r="AE12" t="str">
            <v>NIT</v>
          </cell>
          <cell r="AF12">
            <v>900127054</v>
          </cell>
          <cell r="AG12" t="str">
            <v>INSTITUTO DISTRITAL DE LA PARTICIPACION Y ACCION COMUNAL</v>
          </cell>
          <cell r="AH12">
            <v>1009655638</v>
          </cell>
          <cell r="AI12" t="str">
            <v>MARLY JHOANA CORDOBA CORTES</v>
          </cell>
          <cell r="AJ12">
            <v>1004746618</v>
          </cell>
          <cell r="AK12" t="str">
            <v>YULY MARCELA BARAJAS AGUILERA</v>
          </cell>
          <cell r="AL12">
            <v>4523361</v>
          </cell>
          <cell r="AM12">
            <v>0</v>
          </cell>
          <cell r="AN12">
            <v>0</v>
          </cell>
          <cell r="AO12">
            <v>4523361</v>
          </cell>
          <cell r="AP12">
            <v>4523361</v>
          </cell>
          <cell r="AQ12">
            <v>0</v>
          </cell>
          <cell r="AR12">
            <v>5000819476</v>
          </cell>
          <cell r="AS12">
            <v>11</v>
          </cell>
          <cell r="AT12">
            <v>690482</v>
          </cell>
          <cell r="AU12">
            <v>11</v>
          </cell>
          <cell r="AV12">
            <v>45679</v>
          </cell>
        </row>
        <row r="13">
          <cell r="A13">
            <v>1</v>
          </cell>
          <cell r="B13">
            <v>2025</v>
          </cell>
          <cell r="C13">
            <v>1</v>
          </cell>
          <cell r="D13">
            <v>45658</v>
          </cell>
          <cell r="E13">
            <v>45747</v>
          </cell>
          <cell r="F13" t="str">
            <v>0220-01</v>
          </cell>
          <cell r="G13">
            <v>45679</v>
          </cell>
          <cell r="H13">
            <v>1</v>
          </cell>
          <cell r="I13" t="str">
            <v>RELACION DE AUTORIZACION</v>
          </cell>
          <cell r="J13" t="str">
            <v>RA 001</v>
          </cell>
          <cell r="K13">
            <v>45658</v>
          </cell>
          <cell r="L13">
            <v>45688</v>
          </cell>
          <cell r="M13">
            <v>30</v>
          </cell>
          <cell r="N13">
            <v>1</v>
          </cell>
          <cell r="O13" t="str">
            <v>RELACION DE AUTORIZACION</v>
          </cell>
          <cell r="P13">
            <v>3</v>
          </cell>
          <cell r="Q13">
            <v>1</v>
          </cell>
          <cell r="R13" t="str">
            <v>Relación de autorización 001 correspondiente a la nomina general del mes de enero, según los soportes remitidos por el área de Talento Humano mediante comunicación con radicado 20252040000643 del 21 de enero de 2025.</v>
          </cell>
          <cell r="S13" t="str">
            <v>O2110103068</v>
          </cell>
          <cell r="T13" t="str">
            <v>Prima secretarial</v>
          </cell>
          <cell r="U13" t="str">
            <v>1-100-F001</v>
          </cell>
          <cell r="V13" t="str">
            <v>VA-RECURSOS DISTRITO</v>
          </cell>
          <cell r="W13">
            <v>220</v>
          </cell>
          <cell r="X13" t="str">
            <v>0220 - Programa Funcionamiento - INSTITUTO DISTRITAL DE LA PARTICIPACIÓN Y ACCIÓN COMUNAL</v>
          </cell>
          <cell r="Y13" t="str">
            <v>PM/0220/0001/FUNC</v>
          </cell>
          <cell r="Z13"/>
          <cell r="AA13" t="str">
            <v>FUNCIONAMIENTOINSTITUTO DISTRITAL DE LA PARTICIPAC</v>
          </cell>
          <cell r="AB13">
            <v>91</v>
          </cell>
          <cell r="AC13" t="str">
            <v>N/A RELACIÓN DE AUTORIZACIÓN</v>
          </cell>
          <cell r="AD13">
            <v>220</v>
          </cell>
          <cell r="AE13" t="str">
            <v>NIT</v>
          </cell>
          <cell r="AF13">
            <v>900127054</v>
          </cell>
          <cell r="AG13" t="str">
            <v>INSTITUTO DISTRITAL DE LA PARTICIPACION Y ACCION COMUNAL</v>
          </cell>
          <cell r="AH13">
            <v>1009655638</v>
          </cell>
          <cell r="AI13" t="str">
            <v>MARLY JHOANA CORDOBA CORTES</v>
          </cell>
          <cell r="AJ13">
            <v>1004746618</v>
          </cell>
          <cell r="AK13" t="str">
            <v>YULY MARCELA BARAJAS AGUILERA</v>
          </cell>
          <cell r="AL13">
            <v>547883</v>
          </cell>
          <cell r="AM13">
            <v>0</v>
          </cell>
          <cell r="AN13">
            <v>0</v>
          </cell>
          <cell r="AO13">
            <v>547883</v>
          </cell>
          <cell r="AP13">
            <v>547883</v>
          </cell>
          <cell r="AQ13">
            <v>0</v>
          </cell>
          <cell r="AR13">
            <v>5000819476</v>
          </cell>
          <cell r="AS13">
            <v>12</v>
          </cell>
          <cell r="AT13">
            <v>690482</v>
          </cell>
          <cell r="AU13">
            <v>12</v>
          </cell>
          <cell r="AV13">
            <v>45679</v>
          </cell>
        </row>
        <row r="14">
          <cell r="A14">
            <v>1</v>
          </cell>
          <cell r="B14">
            <v>2025</v>
          </cell>
          <cell r="C14">
            <v>1</v>
          </cell>
          <cell r="D14">
            <v>45658</v>
          </cell>
          <cell r="E14">
            <v>45747</v>
          </cell>
          <cell r="F14" t="str">
            <v>0220-01</v>
          </cell>
          <cell r="G14">
            <v>45679</v>
          </cell>
          <cell r="H14">
            <v>1</v>
          </cell>
          <cell r="I14" t="str">
            <v>RELACION DE AUTORIZACION</v>
          </cell>
          <cell r="J14" t="str">
            <v>RA 001</v>
          </cell>
          <cell r="K14">
            <v>45658</v>
          </cell>
          <cell r="L14">
            <v>45688</v>
          </cell>
          <cell r="M14">
            <v>30</v>
          </cell>
          <cell r="N14">
            <v>1</v>
          </cell>
          <cell r="O14" t="str">
            <v>RELACION DE AUTORIZACION</v>
          </cell>
          <cell r="P14">
            <v>3</v>
          </cell>
          <cell r="Q14">
            <v>1</v>
          </cell>
          <cell r="R14" t="str">
            <v>Relación de autorización 001 correspondiente a la nomina general del mes de enero, según los soportes remitidos por el área de Talento Humano mediante comunicación con radicado 20252040000643 del 21 de enero de 2025.</v>
          </cell>
          <cell r="S14" t="str">
            <v>O211010300102</v>
          </cell>
          <cell r="T14" t="str">
            <v>Indemnización por vacaciones</v>
          </cell>
          <cell r="U14" t="str">
            <v>1-100-F001</v>
          </cell>
          <cell r="V14" t="str">
            <v>VA-RECURSOS DISTRITO</v>
          </cell>
          <cell r="W14">
            <v>220</v>
          </cell>
          <cell r="X14" t="str">
            <v>0220 - Programa Funcionamiento - INSTITUTO DISTRITAL DE LA PARTICIPACIÓN Y ACCIÓN COMUNAL</v>
          </cell>
          <cell r="Y14" t="str">
            <v>PM/0220/0001/FUNC</v>
          </cell>
          <cell r="Z14"/>
          <cell r="AA14" t="str">
            <v>FUNCIONAMIENTOINSTITUTO DISTRITAL DE LA PARTICIPAC</v>
          </cell>
          <cell r="AB14">
            <v>91</v>
          </cell>
          <cell r="AC14" t="str">
            <v>N/A RELACIÓN DE AUTORIZACIÓN</v>
          </cell>
          <cell r="AD14">
            <v>220</v>
          </cell>
          <cell r="AE14" t="str">
            <v>NIT</v>
          </cell>
          <cell r="AF14">
            <v>900127054</v>
          </cell>
          <cell r="AG14" t="str">
            <v>INSTITUTO DISTRITAL DE LA PARTICIPACION Y ACCION COMUNAL</v>
          </cell>
          <cell r="AH14">
            <v>1009655638</v>
          </cell>
          <cell r="AI14" t="str">
            <v>MARLY JHOANA CORDOBA CORTES</v>
          </cell>
          <cell r="AJ14">
            <v>1004746618</v>
          </cell>
          <cell r="AK14" t="str">
            <v>YULY MARCELA BARAJAS AGUILERA</v>
          </cell>
          <cell r="AL14">
            <v>24122598</v>
          </cell>
          <cell r="AM14">
            <v>0</v>
          </cell>
          <cell r="AN14">
            <v>0</v>
          </cell>
          <cell r="AO14">
            <v>24122598</v>
          </cell>
          <cell r="AP14">
            <v>24122598</v>
          </cell>
          <cell r="AQ14">
            <v>0</v>
          </cell>
          <cell r="AR14">
            <v>5000819476</v>
          </cell>
          <cell r="AS14">
            <v>13</v>
          </cell>
          <cell r="AT14">
            <v>690482</v>
          </cell>
          <cell r="AU14">
            <v>13</v>
          </cell>
          <cell r="AV14">
            <v>45679</v>
          </cell>
        </row>
        <row r="15">
          <cell r="A15">
            <v>1</v>
          </cell>
          <cell r="B15">
            <v>2025</v>
          </cell>
          <cell r="C15">
            <v>1</v>
          </cell>
          <cell r="D15">
            <v>45658</v>
          </cell>
          <cell r="E15">
            <v>45747</v>
          </cell>
          <cell r="F15" t="str">
            <v>0220-01</v>
          </cell>
          <cell r="G15">
            <v>45679</v>
          </cell>
          <cell r="H15">
            <v>1</v>
          </cell>
          <cell r="I15" t="str">
            <v>RELACION DE AUTORIZACION</v>
          </cell>
          <cell r="J15" t="str">
            <v>RA 001</v>
          </cell>
          <cell r="K15">
            <v>45658</v>
          </cell>
          <cell r="L15">
            <v>45688</v>
          </cell>
          <cell r="M15">
            <v>30</v>
          </cell>
          <cell r="N15">
            <v>1</v>
          </cell>
          <cell r="O15" t="str">
            <v>RELACION DE AUTORIZACION</v>
          </cell>
          <cell r="P15">
            <v>3</v>
          </cell>
          <cell r="Q15">
            <v>1</v>
          </cell>
          <cell r="R15" t="str">
            <v>Relación de autorización 001 correspondiente a la nomina general del mes de enero, según los soportes remitidos por el área de Talento Humano mediante comunicación con radicado 20252040000643 del 21 de enero de 2025.</v>
          </cell>
          <cell r="S15" t="str">
            <v>O211010300103</v>
          </cell>
          <cell r="T15" t="str">
            <v>Bonificación especial de recreación</v>
          </cell>
          <cell r="U15" t="str">
            <v>1-100-F001</v>
          </cell>
          <cell r="V15" t="str">
            <v>VA-RECURSOS DISTRITO</v>
          </cell>
          <cell r="W15">
            <v>220</v>
          </cell>
          <cell r="X15" t="str">
            <v>0220 - Programa Funcionamiento - INSTITUTO DISTRITAL DE LA PARTICIPACIÓN Y ACCIÓN COMUNAL</v>
          </cell>
          <cell r="Y15" t="str">
            <v>PM/0220/0001/FUNC</v>
          </cell>
          <cell r="Z15"/>
          <cell r="AA15" t="str">
            <v>FUNCIONAMIENTOINSTITUTO DISTRITAL DE LA PARTICIPAC</v>
          </cell>
          <cell r="AB15">
            <v>91</v>
          </cell>
          <cell r="AC15" t="str">
            <v>N/A RELACIÓN DE AUTORIZACIÓN</v>
          </cell>
          <cell r="AD15">
            <v>220</v>
          </cell>
          <cell r="AE15" t="str">
            <v>NIT</v>
          </cell>
          <cell r="AF15">
            <v>900127054</v>
          </cell>
          <cell r="AG15" t="str">
            <v>INSTITUTO DISTRITAL DE LA PARTICIPACION Y ACCION COMUNAL</v>
          </cell>
          <cell r="AH15">
            <v>1009655638</v>
          </cell>
          <cell r="AI15" t="str">
            <v>MARLY JHOANA CORDOBA CORTES</v>
          </cell>
          <cell r="AJ15">
            <v>1004746618</v>
          </cell>
          <cell r="AK15" t="str">
            <v>YULY MARCELA BARAJAS AGUILERA</v>
          </cell>
          <cell r="AL15">
            <v>2134349</v>
          </cell>
          <cell r="AM15">
            <v>0</v>
          </cell>
          <cell r="AN15">
            <v>0</v>
          </cell>
          <cell r="AO15">
            <v>2134349</v>
          </cell>
          <cell r="AP15">
            <v>2134349</v>
          </cell>
          <cell r="AQ15">
            <v>0</v>
          </cell>
          <cell r="AR15">
            <v>5000819476</v>
          </cell>
          <cell r="AS15">
            <v>14</v>
          </cell>
          <cell r="AT15">
            <v>690482</v>
          </cell>
          <cell r="AU15">
            <v>14</v>
          </cell>
          <cell r="AV15">
            <v>45679</v>
          </cell>
        </row>
        <row r="16">
          <cell r="A16">
            <v>2</v>
          </cell>
          <cell r="B16">
            <v>2025</v>
          </cell>
          <cell r="C16">
            <v>1</v>
          </cell>
          <cell r="D16">
            <v>45658</v>
          </cell>
          <cell r="E16">
            <v>45747</v>
          </cell>
          <cell r="F16" t="str">
            <v>0220-01</v>
          </cell>
          <cell r="G16">
            <v>45679</v>
          </cell>
          <cell r="H16">
            <v>28</v>
          </cell>
          <cell r="I16" t="str">
            <v>FACTURAS</v>
          </cell>
          <cell r="J16">
            <v>338742752</v>
          </cell>
          <cell r="K16">
            <v>45658</v>
          </cell>
          <cell r="L16">
            <v>45670</v>
          </cell>
          <cell r="M16">
            <v>12</v>
          </cell>
          <cell r="N16">
            <v>2</v>
          </cell>
          <cell r="O16" t="str">
            <v>ORDENES DE PAGO</v>
          </cell>
          <cell r="P16">
            <v>1</v>
          </cell>
          <cell r="Q16">
            <v>2</v>
          </cell>
          <cell r="R16" t="str">
            <v>PAGO FACTURA SERVICIO ENERGIA SEDE PRINCIPAL ./// FACTURA # 338742752-5 /// valor $8.955.450 PERIODO 17 DICIEMBRE / 2024 - A 13 ENERO /2024</v>
          </cell>
          <cell r="S16" t="str">
            <v>O21202020080686312</v>
          </cell>
          <cell r="T16" t="str">
            <v>Servicios de distribución de electricidad (a comisión o por contrato)</v>
          </cell>
          <cell r="U16" t="str">
            <v>1-100-F001</v>
          </cell>
          <cell r="V16" t="str">
            <v>VA-RECURSOS DISTRITO</v>
          </cell>
          <cell r="W16">
            <v>220</v>
          </cell>
          <cell r="X16" t="str">
            <v>0220 - Programa Funcionamiento - INSTITUTO DISTRITAL DE LA PARTICIPACIÓN Y ACCIÓN COMUNAL</v>
          </cell>
          <cell r="Y16" t="str">
            <v>PM/0220/0001/FUNC</v>
          </cell>
          <cell r="Z16"/>
          <cell r="AA16" t="str">
            <v>FUNCIONAMIENTOINSTITUTO DISTRITAL DE LA PARTICIPAC</v>
          </cell>
          <cell r="AB16">
            <v>93</v>
          </cell>
          <cell r="AC16" t="str">
            <v>N/A SERVICIOS PÚBLICOS</v>
          </cell>
          <cell r="AD16">
            <v>1000455356</v>
          </cell>
          <cell r="AE16" t="str">
            <v>NIT</v>
          </cell>
          <cell r="AF16">
            <v>860063875</v>
          </cell>
          <cell r="AG16" t="str">
            <v>ENEL COLOMBIA SA ESP</v>
          </cell>
          <cell r="AH16">
            <v>1009655638</v>
          </cell>
          <cell r="AI16" t="str">
            <v>MARLY JHOANA CORDOBA CORTES</v>
          </cell>
          <cell r="AJ16">
            <v>1004746618</v>
          </cell>
          <cell r="AK16" t="str">
            <v>YULY MARCELA BARAJAS AGUILERA</v>
          </cell>
          <cell r="AL16">
            <v>8955450</v>
          </cell>
          <cell r="AM16">
            <v>0</v>
          </cell>
          <cell r="AN16">
            <v>0</v>
          </cell>
          <cell r="AO16">
            <v>8955450</v>
          </cell>
          <cell r="AP16">
            <v>8955450</v>
          </cell>
          <cell r="AQ16">
            <v>0</v>
          </cell>
          <cell r="AR16">
            <v>5000819720</v>
          </cell>
          <cell r="AS16">
            <v>1</v>
          </cell>
          <cell r="AT16">
            <v>687203</v>
          </cell>
          <cell r="AU16">
            <v>1</v>
          </cell>
          <cell r="AV16">
            <v>45679</v>
          </cell>
        </row>
        <row r="17">
          <cell r="A17">
            <v>3</v>
          </cell>
          <cell r="B17">
            <v>2025</v>
          </cell>
          <cell r="C17">
            <v>2</v>
          </cell>
          <cell r="D17">
            <v>45658</v>
          </cell>
          <cell r="E17">
            <v>45747</v>
          </cell>
          <cell r="F17" t="str">
            <v>0220-01</v>
          </cell>
          <cell r="G17">
            <v>45691</v>
          </cell>
          <cell r="H17">
            <v>12</v>
          </cell>
          <cell r="I17" t="str">
            <v>CONTRATO DE PRESTACION DE SERVICIOS</v>
          </cell>
          <cell r="J17">
            <v>3</v>
          </cell>
          <cell r="K17">
            <v>45691</v>
          </cell>
          <cell r="L17">
            <v>45719</v>
          </cell>
          <cell r="M17">
            <v>28</v>
          </cell>
          <cell r="N17">
            <v>2</v>
          </cell>
          <cell r="O17" t="str">
            <v>ORDENES DE PAGO</v>
          </cell>
          <cell r="P17">
            <v>12</v>
          </cell>
          <cell r="Q17">
            <v>3</v>
          </cell>
          <cell r="R17" t="str">
            <v>Adición y prorroga al contrato No. 003 de 2024, cuyo objeto consiste en: Contratar el arrendamiento del inmueble destinado al almacenamiento de Archivo Central del IDPAC,,</v>
          </cell>
          <cell r="S17" t="str">
            <v>O21202020070272111</v>
          </cell>
          <cell r="T17" t="str">
            <v>Servicios de alquiler o arrendamiento con o sin opción de compra, relativos a bienes inmuebles residenciales (vivienda) propios o arrendados</v>
          </cell>
          <cell r="U17" t="str">
            <v>1-100-F001</v>
          </cell>
          <cell r="V17" t="str">
            <v>VA-RECURSOS DISTRITO</v>
          </cell>
          <cell r="W17">
            <v>220</v>
          </cell>
          <cell r="X17" t="str">
            <v>0220 - Programa Funcionamiento - INSTITUTO DISTRITAL DE LA PARTICIPACIÓN Y ACCIÓN COMUNAL</v>
          </cell>
          <cell r="Y17" t="str">
            <v>PM/0220/0001/FUNC</v>
          </cell>
          <cell r="Z17"/>
          <cell r="AA17" t="str">
            <v>FUNCIONAMIENTOINSTITUTO DISTRITAL DE LA PARTICIPAC</v>
          </cell>
          <cell r="AB17">
            <v>10</v>
          </cell>
          <cell r="AC17" t="str">
            <v>CONTRATACIÓN DIRECTA</v>
          </cell>
          <cell r="AD17">
            <v>1000651176</v>
          </cell>
          <cell r="AE17" t="str">
            <v>NIT</v>
          </cell>
          <cell r="AF17">
            <v>900069990</v>
          </cell>
          <cell r="AG17" t="str">
            <v>SISTEMAS DE INFORMACION Y SERVICIOS SAS</v>
          </cell>
          <cell r="AH17">
            <v>1009655638</v>
          </cell>
          <cell r="AI17" t="str">
            <v>MARLY JHOANA CORDOBA CORTES</v>
          </cell>
          <cell r="AJ17">
            <v>1004746618</v>
          </cell>
          <cell r="AK17" t="str">
            <v>YULY MARCELA BARAJAS AGUILERA</v>
          </cell>
          <cell r="AL17">
            <v>20076133</v>
          </cell>
          <cell r="AM17">
            <v>0</v>
          </cell>
          <cell r="AN17">
            <v>0</v>
          </cell>
          <cell r="AO17">
            <v>20076133</v>
          </cell>
          <cell r="AP17">
            <v>20076133</v>
          </cell>
          <cell r="AQ17">
            <v>0</v>
          </cell>
          <cell r="AR17">
            <v>5000830644</v>
          </cell>
          <cell r="AS17">
            <v>1</v>
          </cell>
          <cell r="AT17">
            <v>701634</v>
          </cell>
          <cell r="AU17">
            <v>1</v>
          </cell>
          <cell r="AV17">
            <v>45691</v>
          </cell>
        </row>
        <row r="18">
          <cell r="A18">
            <v>4</v>
          </cell>
          <cell r="B18">
            <v>2025</v>
          </cell>
          <cell r="C18">
            <v>2</v>
          </cell>
          <cell r="D18">
            <v>45658</v>
          </cell>
          <cell r="E18">
            <v>45747</v>
          </cell>
          <cell r="F18" t="str">
            <v>0220-01</v>
          </cell>
          <cell r="G18">
            <v>45691</v>
          </cell>
          <cell r="H18">
            <v>28</v>
          </cell>
          <cell r="I18" t="str">
            <v>FACTURAS</v>
          </cell>
          <cell r="J18">
            <v>10362984212</v>
          </cell>
          <cell r="K18">
            <v>45658</v>
          </cell>
          <cell r="L18">
            <v>45687</v>
          </cell>
          <cell r="M18">
            <v>29</v>
          </cell>
          <cell r="N18">
            <v>2</v>
          </cell>
          <cell r="O18" t="str">
            <v>ORDENES DE PAGO</v>
          </cell>
          <cell r="P18">
            <v>24</v>
          </cell>
          <cell r="Q18">
            <v>4</v>
          </cell>
          <cell r="R18" t="str">
            <v>PAGO CONSUMO ACUEDUCTO SEDE BIBLIOTECA FACTURA # 10362984212 $ 195.703 ,85</v>
          </cell>
          <cell r="S18" t="str">
            <v>O21202020080686330</v>
          </cell>
          <cell r="T18" t="str">
            <v>Servicios de distribución de agua por tubería (a comisión o por contrato)</v>
          </cell>
          <cell r="U18" t="str">
            <v>1-100-F001</v>
          </cell>
          <cell r="V18" t="str">
            <v>VA-RECURSOS DISTRITO</v>
          </cell>
          <cell r="W18">
            <v>220</v>
          </cell>
          <cell r="X18" t="str">
            <v>0220 - Programa Funcionamiento - INSTITUTO DISTRITAL DE LA PARTICIPACIÓN Y ACCIÓN COMUNAL</v>
          </cell>
          <cell r="Y18" t="str">
            <v>PM/0220/0001/FUNC</v>
          </cell>
          <cell r="Z18"/>
          <cell r="AA18" t="str">
            <v>FUNCIONAMIENTOINSTITUTO DISTRITAL DE LA PARTICIPAC</v>
          </cell>
          <cell r="AB18">
            <v>93</v>
          </cell>
          <cell r="AC18" t="str">
            <v>N/A SERVICIOS PÚBLICOS</v>
          </cell>
          <cell r="AD18">
            <v>265</v>
          </cell>
          <cell r="AE18" t="str">
            <v>NIT</v>
          </cell>
          <cell r="AF18">
            <v>899999094</v>
          </cell>
          <cell r="AG18" t="str">
            <v>EMPRESA DE ACUEDUCTO Y ALCANTARILLADO DE BOGOTA E.S.P.</v>
          </cell>
          <cell r="AH18">
            <v>1009655638</v>
          </cell>
          <cell r="AI18" t="str">
            <v>MARLY JHOANA CORDOBA CORTES</v>
          </cell>
          <cell r="AJ18">
            <v>1004746618</v>
          </cell>
          <cell r="AK18" t="str">
            <v>YULY MARCELA BARAJAS AGUILERA</v>
          </cell>
          <cell r="AL18">
            <v>195704</v>
          </cell>
          <cell r="AM18">
            <v>0</v>
          </cell>
          <cell r="AN18">
            <v>0</v>
          </cell>
          <cell r="AO18">
            <v>195704</v>
          </cell>
          <cell r="AP18">
            <v>195704</v>
          </cell>
          <cell r="AQ18">
            <v>0</v>
          </cell>
          <cell r="AR18">
            <v>5000831465</v>
          </cell>
          <cell r="AS18">
            <v>1</v>
          </cell>
          <cell r="AT18">
            <v>703787</v>
          </cell>
          <cell r="AU18">
            <v>1</v>
          </cell>
          <cell r="AV18">
            <v>45691</v>
          </cell>
        </row>
        <row r="19">
          <cell r="A19">
            <v>6</v>
          </cell>
          <cell r="B19">
            <v>2025</v>
          </cell>
          <cell r="C19">
            <v>2</v>
          </cell>
          <cell r="D19">
            <v>45658</v>
          </cell>
          <cell r="E19">
            <v>45747</v>
          </cell>
          <cell r="F19" t="str">
            <v>0220-01</v>
          </cell>
          <cell r="G19">
            <v>45691</v>
          </cell>
          <cell r="H19">
            <v>28</v>
          </cell>
          <cell r="I19" t="str">
            <v>FACTURAS</v>
          </cell>
          <cell r="J19">
            <v>38689249514</v>
          </cell>
          <cell r="K19">
            <v>45658</v>
          </cell>
          <cell r="L19">
            <v>45687</v>
          </cell>
          <cell r="M19">
            <v>29</v>
          </cell>
          <cell r="N19">
            <v>2</v>
          </cell>
          <cell r="O19" t="str">
            <v>ORDENES DE PAGO</v>
          </cell>
          <cell r="P19">
            <v>27</v>
          </cell>
          <cell r="Q19">
            <v>6</v>
          </cell>
          <cell r="R19" t="str">
            <v>PAGO CONSUMO ACUEDUCTO SEDE PRINCIPAL FACTURA # 38689249514 $ 213.299</v>
          </cell>
          <cell r="S19" t="str">
            <v>O21202020080686330</v>
          </cell>
          <cell r="T19" t="str">
            <v>Servicios de distribución de agua por tubería (a comisión o por contrato)</v>
          </cell>
          <cell r="U19" t="str">
            <v>1-100-F001</v>
          </cell>
          <cell r="V19" t="str">
            <v>VA-RECURSOS DISTRITO</v>
          </cell>
          <cell r="W19">
            <v>220</v>
          </cell>
          <cell r="X19" t="str">
            <v>0220 - Programa Funcionamiento - INSTITUTO DISTRITAL DE LA PARTICIPACIÓN Y ACCIÓN COMUNAL</v>
          </cell>
          <cell r="Y19" t="str">
            <v>PM/0220/0001/FUNC</v>
          </cell>
          <cell r="Z19"/>
          <cell r="AA19" t="str">
            <v>FUNCIONAMIENTOINSTITUTO DISTRITAL DE LA PARTICIPAC</v>
          </cell>
          <cell r="AB19">
            <v>93</v>
          </cell>
          <cell r="AC19" t="str">
            <v>N/A SERVICIOS PÚBLICOS</v>
          </cell>
          <cell r="AD19">
            <v>265</v>
          </cell>
          <cell r="AE19" t="str">
            <v>NIT</v>
          </cell>
          <cell r="AF19">
            <v>899999094</v>
          </cell>
          <cell r="AG19" t="str">
            <v>EMPRESA DE ACUEDUCTO Y ALCANTARILLADO DE BOGOTA E.S.P.</v>
          </cell>
          <cell r="AH19">
            <v>1009655638</v>
          </cell>
          <cell r="AI19" t="str">
            <v>MARLY JHOANA CORDOBA CORTES</v>
          </cell>
          <cell r="AJ19">
            <v>1004746618</v>
          </cell>
          <cell r="AK19" t="str">
            <v>YULY MARCELA BARAJAS AGUILERA</v>
          </cell>
          <cell r="AL19">
            <v>213299</v>
          </cell>
          <cell r="AM19">
            <v>0</v>
          </cell>
          <cell r="AN19">
            <v>0</v>
          </cell>
          <cell r="AO19">
            <v>213299</v>
          </cell>
          <cell r="AP19">
            <v>213299</v>
          </cell>
          <cell r="AQ19">
            <v>0</v>
          </cell>
          <cell r="AR19">
            <v>5000831486</v>
          </cell>
          <cell r="AS19">
            <v>1</v>
          </cell>
          <cell r="AT19">
            <v>703798</v>
          </cell>
          <cell r="AU19">
            <v>1</v>
          </cell>
          <cell r="AV19">
            <v>45691</v>
          </cell>
        </row>
        <row r="20">
          <cell r="A20">
            <v>7</v>
          </cell>
          <cell r="B20">
            <v>2025</v>
          </cell>
          <cell r="C20">
            <v>2</v>
          </cell>
          <cell r="D20">
            <v>45658</v>
          </cell>
          <cell r="E20">
            <v>45747</v>
          </cell>
          <cell r="F20" t="str">
            <v>0220-01</v>
          </cell>
          <cell r="G20">
            <v>45691</v>
          </cell>
          <cell r="H20">
            <v>28</v>
          </cell>
          <cell r="I20" t="str">
            <v>FACTURAS</v>
          </cell>
          <cell r="J20">
            <v>10362984212</v>
          </cell>
          <cell r="K20">
            <v>45658</v>
          </cell>
          <cell r="L20">
            <v>45687</v>
          </cell>
          <cell r="M20">
            <v>29</v>
          </cell>
          <cell r="N20">
            <v>2</v>
          </cell>
          <cell r="O20" t="str">
            <v>ORDENES DE PAGO</v>
          </cell>
          <cell r="P20">
            <v>26</v>
          </cell>
          <cell r="Q20">
            <v>7</v>
          </cell>
          <cell r="R20" t="str">
            <v>PAGO CONSUMO ALCANTARILLADO SEDE BIBLIOTECA FACTURA # 10362984212 $ 203.720,38 + Saldo anterior 32.917 + $ 1.470 = $ 238.107</v>
          </cell>
          <cell r="S20" t="str">
            <v>O21202020090494110</v>
          </cell>
          <cell r="T20" t="str">
            <v>Servicios de alcantarillado y tratamiento de aguas residuales</v>
          </cell>
          <cell r="U20" t="str">
            <v>1-100-F001</v>
          </cell>
          <cell r="V20" t="str">
            <v>VA-RECURSOS DISTRITO</v>
          </cell>
          <cell r="W20">
            <v>220</v>
          </cell>
          <cell r="X20" t="str">
            <v>0220 - Programa Funcionamiento - INSTITUTO DISTRITAL DE LA PARTICIPACIÓN Y ACCIÓN COMUNAL</v>
          </cell>
          <cell r="Y20" t="str">
            <v>PM/0220/0001/FUNC</v>
          </cell>
          <cell r="Z20"/>
          <cell r="AA20" t="str">
            <v>FUNCIONAMIENTOINSTITUTO DISTRITAL DE LA PARTICIPAC</v>
          </cell>
          <cell r="AB20">
            <v>93</v>
          </cell>
          <cell r="AC20" t="str">
            <v>N/A SERVICIOS PÚBLICOS</v>
          </cell>
          <cell r="AD20">
            <v>265</v>
          </cell>
          <cell r="AE20" t="str">
            <v>NIT</v>
          </cell>
          <cell r="AF20">
            <v>899999094</v>
          </cell>
          <cell r="AG20" t="str">
            <v>EMPRESA DE ACUEDUCTO Y ALCANTARILLADO DE BOGOTA E.S.P.</v>
          </cell>
          <cell r="AH20">
            <v>1009655638</v>
          </cell>
          <cell r="AI20" t="str">
            <v>MARLY JHOANA CORDOBA CORTES</v>
          </cell>
          <cell r="AJ20">
            <v>1004746618</v>
          </cell>
          <cell r="AK20" t="str">
            <v>YULY MARCELA BARAJAS AGUILERA</v>
          </cell>
          <cell r="AL20">
            <v>238108</v>
          </cell>
          <cell r="AM20">
            <v>0</v>
          </cell>
          <cell r="AN20">
            <v>0</v>
          </cell>
          <cell r="AO20">
            <v>238108</v>
          </cell>
          <cell r="AP20">
            <v>238108</v>
          </cell>
          <cell r="AQ20">
            <v>0</v>
          </cell>
          <cell r="AR20">
            <v>5000831494</v>
          </cell>
          <cell r="AS20">
            <v>1</v>
          </cell>
          <cell r="AT20">
            <v>703797</v>
          </cell>
          <cell r="AU20">
            <v>1</v>
          </cell>
          <cell r="AV20">
            <v>45691</v>
          </cell>
        </row>
        <row r="21">
          <cell r="A21">
            <v>8</v>
          </cell>
          <cell r="B21">
            <v>2025</v>
          </cell>
          <cell r="C21">
            <v>2</v>
          </cell>
          <cell r="D21">
            <v>45658</v>
          </cell>
          <cell r="E21">
            <v>45747</v>
          </cell>
          <cell r="F21" t="str">
            <v>0220-01</v>
          </cell>
          <cell r="G21">
            <v>45691</v>
          </cell>
          <cell r="H21">
            <v>28</v>
          </cell>
          <cell r="I21" t="str">
            <v>FACTURAS</v>
          </cell>
          <cell r="J21">
            <v>38689249514</v>
          </cell>
          <cell r="K21">
            <v>45658</v>
          </cell>
          <cell r="L21">
            <v>45687</v>
          </cell>
          <cell r="M21">
            <v>29</v>
          </cell>
          <cell r="N21">
            <v>2</v>
          </cell>
          <cell r="O21" t="str">
            <v>ORDENES DE PAGO</v>
          </cell>
          <cell r="P21">
            <v>29</v>
          </cell>
          <cell r="Q21">
            <v>8</v>
          </cell>
          <cell r="R21" t="str">
            <v>PAGO CONSUMO ALCANTARILLADO SEDE PRINCIPAL FACTURA # 38689249514 $ 222.526,93 + $ 2.114 = $ 224.641</v>
          </cell>
          <cell r="S21" t="str">
            <v>O21202020090494110</v>
          </cell>
          <cell r="T21" t="str">
            <v>Servicios de alcantarillado y tratamiento de aguas residuales</v>
          </cell>
          <cell r="U21" t="str">
            <v>1-100-F001</v>
          </cell>
          <cell r="V21" t="str">
            <v>VA-RECURSOS DISTRITO</v>
          </cell>
          <cell r="W21">
            <v>220</v>
          </cell>
          <cell r="X21" t="str">
            <v>0220 - Programa Funcionamiento - INSTITUTO DISTRITAL DE LA PARTICIPACIÓN Y ACCIÓN COMUNAL</v>
          </cell>
          <cell r="Y21" t="str">
            <v>PM/0220/0001/FUNC</v>
          </cell>
          <cell r="Z21"/>
          <cell r="AA21" t="str">
            <v>FUNCIONAMIENTOINSTITUTO DISTRITAL DE LA PARTICIPAC</v>
          </cell>
          <cell r="AB21">
            <v>93</v>
          </cell>
          <cell r="AC21" t="str">
            <v>N/A SERVICIOS PÚBLICOS</v>
          </cell>
          <cell r="AD21">
            <v>265</v>
          </cell>
          <cell r="AE21" t="str">
            <v>NIT</v>
          </cell>
          <cell r="AF21">
            <v>899999094</v>
          </cell>
          <cell r="AG21" t="str">
            <v>EMPRESA DE ACUEDUCTO Y ALCANTARILLADO DE BOGOTA E.S.P.</v>
          </cell>
          <cell r="AH21">
            <v>1009655638</v>
          </cell>
          <cell r="AI21" t="str">
            <v>MARLY JHOANA CORDOBA CORTES</v>
          </cell>
          <cell r="AJ21">
            <v>1004746618</v>
          </cell>
          <cell r="AK21" t="str">
            <v>YULY MARCELA BARAJAS AGUILERA</v>
          </cell>
          <cell r="AL21">
            <v>224641</v>
          </cell>
          <cell r="AM21">
            <v>0</v>
          </cell>
          <cell r="AN21">
            <v>0</v>
          </cell>
          <cell r="AO21">
            <v>224641</v>
          </cell>
          <cell r="AP21">
            <v>224641</v>
          </cell>
          <cell r="AQ21">
            <v>0</v>
          </cell>
          <cell r="AR21">
            <v>5000831501</v>
          </cell>
          <cell r="AS21">
            <v>1</v>
          </cell>
          <cell r="AT21">
            <v>703803</v>
          </cell>
          <cell r="AU21">
            <v>1</v>
          </cell>
          <cell r="AV21">
            <v>45691</v>
          </cell>
        </row>
        <row r="22">
          <cell r="A22">
            <v>9</v>
          </cell>
          <cell r="B22">
            <v>2025</v>
          </cell>
          <cell r="C22">
            <v>2</v>
          </cell>
          <cell r="D22">
            <v>45658</v>
          </cell>
          <cell r="E22">
            <v>45747</v>
          </cell>
          <cell r="F22" t="str">
            <v>0220-01</v>
          </cell>
          <cell r="G22">
            <v>45691</v>
          </cell>
          <cell r="H22">
            <v>28</v>
          </cell>
          <cell r="I22" t="str">
            <v>FACTURAS</v>
          </cell>
          <cell r="J22" t="str">
            <v>340298281/977/65</v>
          </cell>
          <cell r="K22">
            <v>45658</v>
          </cell>
          <cell r="L22">
            <v>45687</v>
          </cell>
          <cell r="M22">
            <v>29</v>
          </cell>
          <cell r="N22">
            <v>2</v>
          </cell>
          <cell r="O22" t="str">
            <v>ORDENES DE PAGO</v>
          </cell>
          <cell r="P22">
            <v>31</v>
          </cell>
          <cell r="Q22">
            <v>9</v>
          </cell>
          <cell r="R22" t="str">
            <v>PAGO CONSUMO ACUEDUCTO SEDE BIBLIOTECA Facturas # 340298281-9 ,340328977-7 Y 340353665-9 $ 123.708, $ 71944 Y $ 479.040</v>
          </cell>
          <cell r="S22" t="str">
            <v>O21202020080686312</v>
          </cell>
          <cell r="T22" t="str">
            <v>Servicios de distribución de electricidad (a comisión o por contrato)</v>
          </cell>
          <cell r="U22" t="str">
            <v>1-100-F001</v>
          </cell>
          <cell r="V22" t="str">
            <v>VA-RECURSOS DISTRITO</v>
          </cell>
          <cell r="W22">
            <v>220</v>
          </cell>
          <cell r="X22" t="str">
            <v>0220 - Programa Funcionamiento - INSTITUTO DISTRITAL DE LA PARTICIPACIÓN Y ACCIÓN COMUNAL</v>
          </cell>
          <cell r="Y22" t="str">
            <v>PM/0220/0001/FUNC</v>
          </cell>
          <cell r="Z22"/>
          <cell r="AA22" t="str">
            <v>FUNCIONAMIENTOINSTITUTO DISTRITAL DE LA PARTICIPAC</v>
          </cell>
          <cell r="AB22">
            <v>93</v>
          </cell>
          <cell r="AC22" t="str">
            <v>N/A SERVICIOS PÚBLICOS</v>
          </cell>
          <cell r="AD22">
            <v>1000455356</v>
          </cell>
          <cell r="AE22" t="str">
            <v>NIT</v>
          </cell>
          <cell r="AF22">
            <v>860063875</v>
          </cell>
          <cell r="AG22" t="str">
            <v>ENEL COLOMBIA SA ESP</v>
          </cell>
          <cell r="AH22">
            <v>1009655638</v>
          </cell>
          <cell r="AI22" t="str">
            <v>MARLY JHOANA CORDOBA CORTES</v>
          </cell>
          <cell r="AJ22">
            <v>1004746618</v>
          </cell>
          <cell r="AK22" t="str">
            <v>YULY MARCELA BARAJAS AGUILERA</v>
          </cell>
          <cell r="AL22">
            <v>674692</v>
          </cell>
          <cell r="AM22">
            <v>0</v>
          </cell>
          <cell r="AN22">
            <v>0</v>
          </cell>
          <cell r="AO22">
            <v>674692</v>
          </cell>
          <cell r="AP22">
            <v>674690</v>
          </cell>
          <cell r="AQ22">
            <v>2</v>
          </cell>
          <cell r="AR22">
            <v>5000831518</v>
          </cell>
          <cell r="AS22">
            <v>1</v>
          </cell>
          <cell r="AT22">
            <v>703807</v>
          </cell>
          <cell r="AU22">
            <v>1</v>
          </cell>
          <cell r="AV22">
            <v>45691</v>
          </cell>
        </row>
        <row r="23">
          <cell r="A23">
            <v>10</v>
          </cell>
          <cell r="B23">
            <v>2025</v>
          </cell>
          <cell r="C23">
            <v>2</v>
          </cell>
          <cell r="D23">
            <v>45658</v>
          </cell>
          <cell r="E23">
            <v>45747</v>
          </cell>
          <cell r="F23" t="str">
            <v>0220-01</v>
          </cell>
          <cell r="G23">
            <v>45693</v>
          </cell>
          <cell r="H23">
            <v>28</v>
          </cell>
          <cell r="I23" t="str">
            <v>FACTURAS</v>
          </cell>
          <cell r="J23" t="str">
            <v>340298281/77/65</v>
          </cell>
          <cell r="K23">
            <v>45658</v>
          </cell>
          <cell r="L23">
            <v>45688</v>
          </cell>
          <cell r="M23">
            <v>30</v>
          </cell>
          <cell r="N23">
            <v>2</v>
          </cell>
          <cell r="O23" t="str">
            <v>ORDENES DE PAGO</v>
          </cell>
          <cell r="P23">
            <v>46</v>
          </cell>
          <cell r="Q23">
            <v>10</v>
          </cell>
          <cell r="R23" t="str">
            <v>PAGO SERVICIO DE ENERGIA SEDE BIBLIOTECA FACTURAs # 340298281-9, 340328977-7 Y 340353665-9 $ 123.708, $ 71944 Y $ 479.040 = $ 674.692</v>
          </cell>
          <cell r="S23" t="str">
            <v>O21202020080686312</v>
          </cell>
          <cell r="T23" t="str">
            <v>Servicios de distribución de electricidad (a comisión o por contrato)</v>
          </cell>
          <cell r="U23" t="str">
            <v>1-100-F001</v>
          </cell>
          <cell r="V23" t="str">
            <v>VA-RECURSOS DISTRITO</v>
          </cell>
          <cell r="W23">
            <v>220</v>
          </cell>
          <cell r="X23" t="str">
            <v>0220 - Programa Funcionamiento - INSTITUTO DISTRITAL DE LA PARTICIPACIÓN Y ACCIÓN COMUNAL</v>
          </cell>
          <cell r="Y23" t="str">
            <v>PM/0220/0001/FUNC</v>
          </cell>
          <cell r="Z23"/>
          <cell r="AA23" t="str">
            <v>FUNCIONAMIENTOINSTITUTO DISTRITAL DE LA PARTICIPAC</v>
          </cell>
          <cell r="AB23">
            <v>93</v>
          </cell>
          <cell r="AC23" t="str">
            <v>N/A SERVICIOS PÚBLICOS</v>
          </cell>
          <cell r="AD23">
            <v>1000455356</v>
          </cell>
          <cell r="AE23" t="str">
            <v>NIT</v>
          </cell>
          <cell r="AF23">
            <v>860063875</v>
          </cell>
          <cell r="AG23" t="str">
            <v>ENEL COLOMBIA SA ESP</v>
          </cell>
          <cell r="AH23">
            <v>1009655638</v>
          </cell>
          <cell r="AI23" t="str">
            <v>MARLY JHOANA CORDOBA CORTES</v>
          </cell>
          <cell r="AJ23">
            <v>1004746618</v>
          </cell>
          <cell r="AK23" t="str">
            <v>YULY MARCELA BARAJAS AGUILERA</v>
          </cell>
          <cell r="AL23">
            <v>674692</v>
          </cell>
          <cell r="AM23">
            <v>0</v>
          </cell>
          <cell r="AN23">
            <v>0</v>
          </cell>
          <cell r="AO23">
            <v>674692</v>
          </cell>
          <cell r="AP23">
            <v>0</v>
          </cell>
          <cell r="AQ23">
            <v>674692</v>
          </cell>
          <cell r="AR23">
            <v>5000833325</v>
          </cell>
          <cell r="AS23">
            <v>1</v>
          </cell>
          <cell r="AT23">
            <v>705516</v>
          </cell>
          <cell r="AU23">
            <v>1</v>
          </cell>
          <cell r="AV23">
            <v>45693</v>
          </cell>
        </row>
        <row r="24">
          <cell r="A24">
            <v>14</v>
          </cell>
          <cell r="B24">
            <v>2025</v>
          </cell>
          <cell r="C24">
            <v>2</v>
          </cell>
          <cell r="D24">
            <v>45658</v>
          </cell>
          <cell r="E24">
            <v>45747</v>
          </cell>
          <cell r="F24" t="str">
            <v>0220-01</v>
          </cell>
          <cell r="G24">
            <v>45694</v>
          </cell>
          <cell r="H24">
            <v>148</v>
          </cell>
          <cell r="I24" t="str">
            <v>CONTRATO DE PRESTACION DE SERVICIOS DE APOYO A LA GESTION</v>
          </cell>
          <cell r="J24">
            <v>1</v>
          </cell>
          <cell r="K24">
            <v>45694</v>
          </cell>
          <cell r="L24">
            <v>45997</v>
          </cell>
          <cell r="M24">
            <v>303</v>
          </cell>
          <cell r="N24">
            <v>2</v>
          </cell>
          <cell r="O24" t="str">
            <v>ORDENES DE PAGO</v>
          </cell>
          <cell r="P24">
            <v>5</v>
          </cell>
          <cell r="Q24">
            <v>14</v>
          </cell>
          <cell r="R24" t="str">
            <v>Prestar los servicios de apoyo a la gestión para acompañar la gestión administrativa y de gestión documental de los trámites adelantados por el Proceso de Gestión Contractual del Instituto Distrital de la Participación y Acción Comunal.,,</v>
          </cell>
          <cell r="S24" t="str">
            <v>O21202020080585954</v>
          </cell>
          <cell r="T24" t="str">
            <v>Servicios de preparación de documentos y otros servicios especializados de apoyo a oficina</v>
          </cell>
          <cell r="U24" t="str">
            <v>1-100-F001</v>
          </cell>
          <cell r="V24" t="str">
            <v>VA-RECURSOS DISTRITO</v>
          </cell>
          <cell r="W24">
            <v>220</v>
          </cell>
          <cell r="X24" t="str">
            <v>0220 - Programa Funcionamiento - INSTITUTO DISTRITAL DE LA PARTICIPACIÓN Y ACCIÓN COMUNAL</v>
          </cell>
          <cell r="Y24" t="str">
            <v>PM/0220/0001/FUNC</v>
          </cell>
          <cell r="Z24"/>
          <cell r="AA24" t="str">
            <v>FUNCIONAMIENTOINSTITUTO DISTRITAL DE LA PARTICIPAC</v>
          </cell>
          <cell r="AB24">
            <v>10</v>
          </cell>
          <cell r="AC24" t="str">
            <v>CONTRATACIÓN DIRECTA</v>
          </cell>
          <cell r="AD24">
            <v>1000103483</v>
          </cell>
          <cell r="AE24" t="str">
            <v>CC</v>
          </cell>
          <cell r="AF24">
            <v>1014263916</v>
          </cell>
          <cell r="AG24" t="str">
            <v>MELISSA OCAMPO CARDONA</v>
          </cell>
          <cell r="AH24">
            <v>1009655638</v>
          </cell>
          <cell r="AI24" t="str">
            <v>MARLY JHOANA CORDOBA CORTES</v>
          </cell>
          <cell r="AJ24">
            <v>1004746618</v>
          </cell>
          <cell r="AK24" t="str">
            <v>YULY MARCELA BARAJAS AGUILERA</v>
          </cell>
          <cell r="AL24">
            <v>19000000</v>
          </cell>
          <cell r="AM24">
            <v>0</v>
          </cell>
          <cell r="AN24">
            <v>0</v>
          </cell>
          <cell r="AO24">
            <v>19000000</v>
          </cell>
          <cell r="AP24">
            <v>3040000</v>
          </cell>
          <cell r="AQ24">
            <v>15960000</v>
          </cell>
          <cell r="AR24">
            <v>5000834049</v>
          </cell>
          <cell r="AS24">
            <v>1</v>
          </cell>
          <cell r="AT24">
            <v>701615</v>
          </cell>
          <cell r="AU24">
            <v>1</v>
          </cell>
          <cell r="AV24">
            <v>45694</v>
          </cell>
        </row>
        <row r="25">
          <cell r="A25">
            <v>15</v>
          </cell>
          <cell r="B25">
            <v>2025</v>
          </cell>
          <cell r="C25">
            <v>2</v>
          </cell>
          <cell r="D25">
            <v>45658</v>
          </cell>
          <cell r="E25">
            <v>45747</v>
          </cell>
          <cell r="F25" t="str">
            <v>0220-01</v>
          </cell>
          <cell r="G25">
            <v>45694</v>
          </cell>
          <cell r="H25">
            <v>145</v>
          </cell>
          <cell r="I25" t="str">
            <v>CONTRATO DE PRESTACION DE SERVICIOS PROFESIONALES</v>
          </cell>
          <cell r="J25">
            <v>2</v>
          </cell>
          <cell r="K25">
            <v>45694</v>
          </cell>
          <cell r="L25">
            <v>45844</v>
          </cell>
          <cell r="M25">
            <v>150</v>
          </cell>
          <cell r="N25">
            <v>2</v>
          </cell>
          <cell r="O25" t="str">
            <v>ORDENES DE PAGO</v>
          </cell>
          <cell r="P25">
            <v>6</v>
          </cell>
          <cell r="Q25">
            <v>15</v>
          </cell>
          <cell r="R25" t="str">
            <v>Prestar los servicios profesionales para brindar apoyo jurídico en la revisión y trámite de los procesos contractuales de la Secretaría General del Instituto.,,</v>
          </cell>
          <cell r="S25" t="str">
            <v>O21202020080383990</v>
          </cell>
          <cell r="T25" t="str">
            <v>Otros servicios profesionales, técnicos y empresariales n.c.p.</v>
          </cell>
          <cell r="U25" t="str">
            <v>1-100-F001</v>
          </cell>
          <cell r="V25" t="str">
            <v>VA-RECURSOS DISTRITO</v>
          </cell>
          <cell r="W25">
            <v>220</v>
          </cell>
          <cell r="X25" t="str">
            <v>0220 - Programa Funcionamiento - INSTITUTO DISTRITAL DE LA PARTICIPACIÓN Y ACCIÓN COMUNAL</v>
          </cell>
          <cell r="Y25" t="str">
            <v>PM/0220/0001/FUNC</v>
          </cell>
          <cell r="Z25"/>
          <cell r="AA25" t="str">
            <v>FUNCIONAMIENTOINSTITUTO DISTRITAL DE LA PARTICIPAC</v>
          </cell>
          <cell r="AB25">
            <v>10</v>
          </cell>
          <cell r="AC25" t="str">
            <v>CONTRATACIÓN DIRECTA</v>
          </cell>
          <cell r="AD25">
            <v>1012218274</v>
          </cell>
          <cell r="AE25" t="str">
            <v>CC</v>
          </cell>
          <cell r="AF25">
            <v>1020803861</v>
          </cell>
          <cell r="AG25" t="str">
            <v>SEBASTIAN CAMILO SILVA SUAREZ</v>
          </cell>
          <cell r="AH25">
            <v>1009655638</v>
          </cell>
          <cell r="AI25" t="str">
            <v>MARLY JHOANA CORDOBA CORTES</v>
          </cell>
          <cell r="AJ25">
            <v>1004746618</v>
          </cell>
          <cell r="AK25" t="str">
            <v>YULY MARCELA BARAJAS AGUILERA</v>
          </cell>
          <cell r="AL25">
            <v>29400000</v>
          </cell>
          <cell r="AM25">
            <v>0</v>
          </cell>
          <cell r="AN25">
            <v>0</v>
          </cell>
          <cell r="AO25">
            <v>29400000</v>
          </cell>
          <cell r="AP25">
            <v>3500000</v>
          </cell>
          <cell r="AQ25">
            <v>25900000</v>
          </cell>
          <cell r="AR25">
            <v>5000834054</v>
          </cell>
          <cell r="AS25">
            <v>1</v>
          </cell>
          <cell r="AT25">
            <v>701617</v>
          </cell>
          <cell r="AU25">
            <v>1</v>
          </cell>
          <cell r="AV25">
            <v>45694</v>
          </cell>
        </row>
        <row r="26">
          <cell r="A26">
            <v>16</v>
          </cell>
          <cell r="B26">
            <v>2025</v>
          </cell>
          <cell r="C26">
            <v>2</v>
          </cell>
          <cell r="D26">
            <v>45658</v>
          </cell>
          <cell r="E26">
            <v>45747</v>
          </cell>
          <cell r="F26" t="str">
            <v>0220-01</v>
          </cell>
          <cell r="G26">
            <v>45694</v>
          </cell>
          <cell r="H26">
            <v>145</v>
          </cell>
          <cell r="I26" t="str">
            <v>CONTRATO DE PRESTACION DE SERVICIOS PROFESIONALES</v>
          </cell>
          <cell r="J26">
            <v>4</v>
          </cell>
          <cell r="K26">
            <v>45694</v>
          </cell>
          <cell r="L26">
            <v>45906</v>
          </cell>
          <cell r="M26">
            <v>212</v>
          </cell>
          <cell r="N26">
            <v>2</v>
          </cell>
          <cell r="O26" t="str">
            <v>ORDENES DE PAGO</v>
          </cell>
          <cell r="P26">
            <v>42</v>
          </cell>
          <cell r="Q26">
            <v>16</v>
          </cell>
          <cell r="R26" t="str">
            <v>Prestar los servicios de asesoría, para realizar seguimiento, vigilancia y control de los proyectos de inversión, así como de os recursos de funcionamiento, en el marco de la Gestión contractual del IDPAC.</v>
          </cell>
          <cell r="S26" t="str">
            <v>O23011745992024019407023</v>
          </cell>
          <cell r="T26" t="str">
            <v>Fortalecimiento de la gestión institucio - Servicio de Implementación Sistemas de Gestión</v>
          </cell>
          <cell r="U26" t="str">
            <v>1-100-F001</v>
          </cell>
          <cell r="V26" t="str">
            <v>VA-RECURSOS DISTRITO</v>
          </cell>
          <cell r="W26" t="str">
            <v>O232020200883990</v>
          </cell>
          <cell r="X26" t="str">
            <v>Otros servicios profesionales, técnicos y empresariales n.c.p.</v>
          </cell>
          <cell r="Y26" t="str">
            <v>PM/0220/0107/45990230194</v>
          </cell>
          <cell r="Z26"/>
          <cell r="AA26" t="str">
            <v>Servicios para la planeación y sistemas de gestión</v>
          </cell>
          <cell r="AB26">
            <v>10</v>
          </cell>
          <cell r="AC26" t="str">
            <v>CONTRATACIÓN DIRECTA</v>
          </cell>
          <cell r="AD26">
            <v>1000134696</v>
          </cell>
          <cell r="AE26" t="str">
            <v>CC</v>
          </cell>
          <cell r="AF26">
            <v>1032439579</v>
          </cell>
          <cell r="AG26" t="str">
            <v>ANDERSON GUTIERREZ MEJIA</v>
          </cell>
          <cell r="AH26">
            <v>1009655638</v>
          </cell>
          <cell r="AI26" t="str">
            <v>MARLY JHOANA CORDOBA CORTES</v>
          </cell>
          <cell r="AJ26">
            <v>1004746618</v>
          </cell>
          <cell r="AK26" t="str">
            <v>YULY MARCELA BARAJAS AGUILERA</v>
          </cell>
          <cell r="AL26">
            <v>95000000</v>
          </cell>
          <cell r="AM26">
            <v>0</v>
          </cell>
          <cell r="AN26">
            <v>0</v>
          </cell>
          <cell r="AO26">
            <v>95000000</v>
          </cell>
          <cell r="AP26">
            <v>7916667</v>
          </cell>
          <cell r="AQ26">
            <v>87083333</v>
          </cell>
          <cell r="AR26">
            <v>5000834056</v>
          </cell>
          <cell r="AS26">
            <v>1</v>
          </cell>
          <cell r="AT26">
            <v>704396</v>
          </cell>
          <cell r="AU26">
            <v>1</v>
          </cell>
          <cell r="AV26">
            <v>45694</v>
          </cell>
        </row>
        <row r="27">
          <cell r="A27">
            <v>17</v>
          </cell>
          <cell r="B27">
            <v>2025</v>
          </cell>
          <cell r="C27">
            <v>2</v>
          </cell>
          <cell r="D27">
            <v>45658</v>
          </cell>
          <cell r="E27">
            <v>45747</v>
          </cell>
          <cell r="F27" t="str">
            <v>0220-01</v>
          </cell>
          <cell r="G27">
            <v>45694</v>
          </cell>
          <cell r="H27">
            <v>28</v>
          </cell>
          <cell r="I27" t="str">
            <v>FACTURAS</v>
          </cell>
          <cell r="J27">
            <v>1033606729</v>
          </cell>
          <cell r="K27">
            <v>45658</v>
          </cell>
          <cell r="L27">
            <v>45688</v>
          </cell>
          <cell r="M27">
            <v>30</v>
          </cell>
          <cell r="N27">
            <v>2</v>
          </cell>
          <cell r="O27" t="str">
            <v>ORDENES DE PAGO</v>
          </cell>
          <cell r="P27">
            <v>102</v>
          </cell>
          <cell r="Q27">
            <v>17</v>
          </cell>
          <cell r="R27" t="str">
            <v>PAGO SERVICIO DE TELEFONIA MOVIL PLAN CORPORATIVO VIGENTE CUENTA 1033606729 PERIODO FEBRERO 2025 X 15 LINEAS.</v>
          </cell>
          <cell r="S27" t="str">
            <v>O21202020080484110</v>
          </cell>
          <cell r="T27" t="str">
            <v>Servicios de operadores (conexión)</v>
          </cell>
          <cell r="U27" t="str">
            <v>1-100-F001</v>
          </cell>
          <cell r="V27" t="str">
            <v>VA-RECURSOS DISTRITO</v>
          </cell>
          <cell r="W27">
            <v>220</v>
          </cell>
          <cell r="X27" t="str">
            <v>0220 - Programa Funcionamiento - INSTITUTO DISTRITAL DE LA PARTICIPACIÓN Y ACCIÓN COMUNAL</v>
          </cell>
          <cell r="Y27" t="str">
            <v>PM/0220/0001/FUNC</v>
          </cell>
          <cell r="Z27"/>
          <cell r="AA27" t="str">
            <v>FUNCIONAMIENTOINSTITUTO DISTRITAL DE LA PARTICIPAC</v>
          </cell>
          <cell r="AB27">
            <v>93</v>
          </cell>
          <cell r="AC27" t="str">
            <v>N/A SERVICIOS PÚBLICOS</v>
          </cell>
          <cell r="AD27">
            <v>1000452491</v>
          </cell>
          <cell r="AE27" t="str">
            <v>NIT</v>
          </cell>
          <cell r="AF27">
            <v>830122566</v>
          </cell>
          <cell r="AG27" t="str">
            <v>COLOMBIA TELECOMUNICACIONES S.A ESP BIC</v>
          </cell>
          <cell r="AH27">
            <v>1009655638</v>
          </cell>
          <cell r="AI27" t="str">
            <v>MARLY JHOANA CORDOBA CORTES</v>
          </cell>
          <cell r="AJ27">
            <v>1004746618</v>
          </cell>
          <cell r="AK27" t="str">
            <v>YULY MARCELA BARAJAS AGUILERA</v>
          </cell>
          <cell r="AL27">
            <v>755274</v>
          </cell>
          <cell r="AM27">
            <v>0</v>
          </cell>
          <cell r="AN27">
            <v>0</v>
          </cell>
          <cell r="AO27">
            <v>755274</v>
          </cell>
          <cell r="AP27">
            <v>755274</v>
          </cell>
          <cell r="AQ27">
            <v>0</v>
          </cell>
          <cell r="AR27">
            <v>5000834809</v>
          </cell>
          <cell r="AS27">
            <v>1</v>
          </cell>
          <cell r="AT27">
            <v>706447</v>
          </cell>
          <cell r="AU27">
            <v>1</v>
          </cell>
          <cell r="AV27">
            <v>45694</v>
          </cell>
        </row>
        <row r="28">
          <cell r="A28">
            <v>18</v>
          </cell>
          <cell r="B28">
            <v>2025</v>
          </cell>
          <cell r="C28">
            <v>2</v>
          </cell>
          <cell r="D28">
            <v>45658</v>
          </cell>
          <cell r="E28">
            <v>45747</v>
          </cell>
          <cell r="F28" t="str">
            <v>0220-01</v>
          </cell>
          <cell r="G28">
            <v>45694</v>
          </cell>
          <cell r="H28">
            <v>28</v>
          </cell>
          <cell r="I28" t="str">
            <v>FACTURAS</v>
          </cell>
          <cell r="J28">
            <v>150482172</v>
          </cell>
          <cell r="K28">
            <v>45658</v>
          </cell>
          <cell r="L28">
            <v>45688</v>
          </cell>
          <cell r="M28">
            <v>30</v>
          </cell>
          <cell r="N28">
            <v>2</v>
          </cell>
          <cell r="O28" t="str">
            <v>ORDENES DE PAGO</v>
          </cell>
          <cell r="P28">
            <v>103</v>
          </cell>
          <cell r="Q28">
            <v>18</v>
          </cell>
          <cell r="R28" t="str">
            <v>PAGO SERVICIO PÚBLICO DE ASEO SEDE PRINCIPAL CUENTA 12193850 FACTURA CBLT 150482172</v>
          </cell>
          <cell r="S28" t="str">
            <v>O21202020090494231</v>
          </cell>
          <cell r="T28" t="str">
            <v>Servicios generales de recolección de desechos residenciales</v>
          </cell>
          <cell r="U28" t="str">
            <v>1-100-F001</v>
          </cell>
          <cell r="V28" t="str">
            <v>VA-RECURSOS DISTRITO</v>
          </cell>
          <cell r="W28">
            <v>220</v>
          </cell>
          <cell r="X28" t="str">
            <v>0220 - Programa Funcionamiento - INSTITUTO DISTRITAL DE LA PARTICIPACIÓN Y ACCIÓN COMUNAL</v>
          </cell>
          <cell r="Y28" t="str">
            <v>PM/0220/0001/FUNC</v>
          </cell>
          <cell r="Z28"/>
          <cell r="AA28" t="str">
            <v>FUNCIONAMIENTOINSTITUTO DISTRITAL DE LA PARTICIPAC</v>
          </cell>
          <cell r="AB28">
            <v>93</v>
          </cell>
          <cell r="AC28" t="str">
            <v>N/A SERVICIOS PÚBLICOS</v>
          </cell>
          <cell r="AD28">
            <v>1000523336</v>
          </cell>
          <cell r="AE28" t="str">
            <v>NIT</v>
          </cell>
          <cell r="AF28">
            <v>830048122</v>
          </cell>
          <cell r="AG28" t="str">
            <v>CIUDAD LIMPIA BOGOTA S A E S P</v>
          </cell>
          <cell r="AH28">
            <v>1009655638</v>
          </cell>
          <cell r="AI28" t="str">
            <v>MARLY JHOANA CORDOBA CORTES</v>
          </cell>
          <cell r="AJ28">
            <v>1004746618</v>
          </cell>
          <cell r="AK28" t="str">
            <v>YULY MARCELA BARAJAS AGUILERA</v>
          </cell>
          <cell r="AL28">
            <v>926960</v>
          </cell>
          <cell r="AM28">
            <v>0</v>
          </cell>
          <cell r="AN28">
            <v>0</v>
          </cell>
          <cell r="AO28">
            <v>926960</v>
          </cell>
          <cell r="AP28">
            <v>926960</v>
          </cell>
          <cell r="AQ28">
            <v>0</v>
          </cell>
          <cell r="AR28">
            <v>5000834815</v>
          </cell>
          <cell r="AS28">
            <v>1</v>
          </cell>
          <cell r="AT28">
            <v>706496</v>
          </cell>
          <cell r="AU28">
            <v>1</v>
          </cell>
          <cell r="AV28">
            <v>45694</v>
          </cell>
        </row>
        <row r="29">
          <cell r="A29">
            <v>19</v>
          </cell>
          <cell r="B29">
            <v>2025</v>
          </cell>
          <cell r="C29">
            <v>2</v>
          </cell>
          <cell r="D29">
            <v>45658</v>
          </cell>
          <cell r="E29">
            <v>45747</v>
          </cell>
          <cell r="F29" t="str">
            <v>0220-01</v>
          </cell>
          <cell r="G29">
            <v>45694</v>
          </cell>
          <cell r="H29">
            <v>1</v>
          </cell>
          <cell r="I29" t="str">
            <v>RELACION DE AUTORIZACION</v>
          </cell>
          <cell r="J29" t="str">
            <v>RA 002</v>
          </cell>
          <cell r="K29">
            <v>45658</v>
          </cell>
          <cell r="L29">
            <v>45688</v>
          </cell>
          <cell r="M29">
            <v>30</v>
          </cell>
          <cell r="N29">
            <v>1</v>
          </cell>
          <cell r="O29" t="str">
            <v>RELACION DE AUTORIZACION</v>
          </cell>
          <cell r="P29">
            <v>108</v>
          </cell>
          <cell r="Q29">
            <v>19</v>
          </cell>
          <cell r="R29" t="str">
            <v>Relación de autorización 002 correspondiente al pago de aportes parafiscales del mes de enero de 2025 según los soportes remitidos por el área de Talento Humano mediante comunicación con radicado 20252040002073 planilla 7958512168</v>
          </cell>
          <cell r="S29" t="str">
            <v>O211010200101</v>
          </cell>
          <cell r="T29" t="str">
            <v>Aportes a la seguridad social en pensiones públicas</v>
          </cell>
          <cell r="U29" t="str">
            <v>1-100-F001</v>
          </cell>
          <cell r="V29" t="str">
            <v>VA-RECURSOS DISTRITO</v>
          </cell>
          <cell r="W29">
            <v>220</v>
          </cell>
          <cell r="X29" t="str">
            <v>0220 - Programa Funcionamiento - INSTITUTO DISTRITAL DE LA PARTICIPACIÓN Y ACCIÓN COMUNAL</v>
          </cell>
          <cell r="Y29" t="str">
            <v>PM/0220/0001/FUNC</v>
          </cell>
          <cell r="Z29"/>
          <cell r="AA29" t="str">
            <v>FUNCIONAMIENTOINSTITUTO DISTRITAL DE LA PARTICIPAC</v>
          </cell>
          <cell r="AB29">
            <v>91</v>
          </cell>
          <cell r="AC29" t="str">
            <v>N/A RELACIÓN DE AUTORIZACIÓN</v>
          </cell>
          <cell r="AD29">
            <v>220</v>
          </cell>
          <cell r="AE29" t="str">
            <v>NIT</v>
          </cell>
          <cell r="AF29">
            <v>900127054</v>
          </cell>
          <cell r="AG29" t="str">
            <v>INSTITUTO DISTRITAL DE LA PARTICIPACION Y ACCION COMUNAL</v>
          </cell>
          <cell r="AH29">
            <v>1009655638</v>
          </cell>
          <cell r="AI29" t="str">
            <v>MARLY JHOANA CORDOBA CORTES</v>
          </cell>
          <cell r="AJ29">
            <v>1004746618</v>
          </cell>
          <cell r="AK29" t="str">
            <v>YULY MARCELA BARAJAS AGUILERA</v>
          </cell>
          <cell r="AL29">
            <v>69895975</v>
          </cell>
          <cell r="AM29">
            <v>0</v>
          </cell>
          <cell r="AN29">
            <v>0</v>
          </cell>
          <cell r="AO29">
            <v>69895975</v>
          </cell>
          <cell r="AP29">
            <v>69895975</v>
          </cell>
          <cell r="AQ29">
            <v>0</v>
          </cell>
          <cell r="AR29">
            <v>5000834942</v>
          </cell>
          <cell r="AS29">
            <v>1</v>
          </cell>
          <cell r="AT29">
            <v>707187</v>
          </cell>
          <cell r="AU29">
            <v>1</v>
          </cell>
          <cell r="AV29">
            <v>45694</v>
          </cell>
        </row>
        <row r="30">
          <cell r="A30">
            <v>19</v>
          </cell>
          <cell r="B30">
            <v>2025</v>
          </cell>
          <cell r="C30">
            <v>2</v>
          </cell>
          <cell r="D30">
            <v>45658</v>
          </cell>
          <cell r="E30">
            <v>45747</v>
          </cell>
          <cell r="F30" t="str">
            <v>0220-01</v>
          </cell>
          <cell r="G30">
            <v>45694</v>
          </cell>
          <cell r="H30">
            <v>1</v>
          </cell>
          <cell r="I30" t="str">
            <v>RELACION DE AUTORIZACION</v>
          </cell>
          <cell r="J30" t="str">
            <v>RA 002</v>
          </cell>
          <cell r="K30">
            <v>45658</v>
          </cell>
          <cell r="L30">
            <v>45688</v>
          </cell>
          <cell r="M30">
            <v>30</v>
          </cell>
          <cell r="N30">
            <v>1</v>
          </cell>
          <cell r="O30" t="str">
            <v>RELACION DE AUTORIZACION</v>
          </cell>
          <cell r="P30">
            <v>108</v>
          </cell>
          <cell r="Q30">
            <v>19</v>
          </cell>
          <cell r="R30" t="str">
            <v>Relación de autorización 002 correspondiente al pago de aportes parafiscales del mes de enero de 2025 según los soportes remitidos por el área de Talento Humano mediante comunicación con radicado 20252040002073 planilla 7958512168</v>
          </cell>
          <cell r="S30" t="str">
            <v>O211010200102</v>
          </cell>
          <cell r="T30" t="str">
            <v>Aportes a la seguridad social en pensiones privadas</v>
          </cell>
          <cell r="U30" t="str">
            <v>1-100-F001</v>
          </cell>
          <cell r="V30" t="str">
            <v>VA-RECURSOS DISTRITO</v>
          </cell>
          <cell r="W30">
            <v>220</v>
          </cell>
          <cell r="X30" t="str">
            <v>0220 - Programa Funcionamiento - INSTITUTO DISTRITAL DE LA PARTICIPACIÓN Y ACCIÓN COMUNAL</v>
          </cell>
          <cell r="Y30" t="str">
            <v>PM/0220/0001/FUNC</v>
          </cell>
          <cell r="Z30"/>
          <cell r="AA30" t="str">
            <v>FUNCIONAMIENTOINSTITUTO DISTRITAL DE LA PARTICIPAC</v>
          </cell>
          <cell r="AB30">
            <v>91</v>
          </cell>
          <cell r="AC30" t="str">
            <v>N/A RELACIÓN DE AUTORIZACIÓN</v>
          </cell>
          <cell r="AD30">
            <v>220</v>
          </cell>
          <cell r="AE30" t="str">
            <v>NIT</v>
          </cell>
          <cell r="AF30">
            <v>900127054</v>
          </cell>
          <cell r="AG30" t="str">
            <v>INSTITUTO DISTRITAL DE LA PARTICIPACION Y ACCION COMUNAL</v>
          </cell>
          <cell r="AH30">
            <v>1009655638</v>
          </cell>
          <cell r="AI30" t="str">
            <v>MARLY JHOANA CORDOBA CORTES</v>
          </cell>
          <cell r="AJ30">
            <v>1004746618</v>
          </cell>
          <cell r="AK30" t="str">
            <v>YULY MARCELA BARAJAS AGUILERA</v>
          </cell>
          <cell r="AL30">
            <v>22747575</v>
          </cell>
          <cell r="AM30">
            <v>0</v>
          </cell>
          <cell r="AN30">
            <v>0</v>
          </cell>
          <cell r="AO30">
            <v>22747575</v>
          </cell>
          <cell r="AP30">
            <v>22747575</v>
          </cell>
          <cell r="AQ30">
            <v>0</v>
          </cell>
          <cell r="AR30">
            <v>5000834942</v>
          </cell>
          <cell r="AS30">
            <v>2</v>
          </cell>
          <cell r="AT30">
            <v>707187</v>
          </cell>
          <cell r="AU30">
            <v>2</v>
          </cell>
          <cell r="AV30">
            <v>45694</v>
          </cell>
        </row>
        <row r="31">
          <cell r="A31">
            <v>19</v>
          </cell>
          <cell r="B31">
            <v>2025</v>
          </cell>
          <cell r="C31">
            <v>2</v>
          </cell>
          <cell r="D31">
            <v>45658</v>
          </cell>
          <cell r="E31">
            <v>45747</v>
          </cell>
          <cell r="F31" t="str">
            <v>0220-01</v>
          </cell>
          <cell r="G31">
            <v>45694</v>
          </cell>
          <cell r="H31">
            <v>1</v>
          </cell>
          <cell r="I31" t="str">
            <v>RELACION DE AUTORIZACION</v>
          </cell>
          <cell r="J31" t="str">
            <v>RA 002</v>
          </cell>
          <cell r="K31">
            <v>45658</v>
          </cell>
          <cell r="L31">
            <v>45688</v>
          </cell>
          <cell r="M31">
            <v>30</v>
          </cell>
          <cell r="N31">
            <v>1</v>
          </cell>
          <cell r="O31" t="str">
            <v>RELACION DE AUTORIZACION</v>
          </cell>
          <cell r="P31">
            <v>108</v>
          </cell>
          <cell r="Q31">
            <v>19</v>
          </cell>
          <cell r="R31" t="str">
            <v>Relación de autorización 002 correspondiente al pago de aportes parafiscales del mes de enero de 2025 según los soportes remitidos por el área de Talento Humano mediante comunicación con radicado 20252040002073 planilla 7958512168</v>
          </cell>
          <cell r="S31" t="str">
            <v>O211010200201</v>
          </cell>
          <cell r="T31" t="str">
            <v>Aportes a la seguridad social en salud pública</v>
          </cell>
          <cell r="U31" t="str">
            <v>1-100-F001</v>
          </cell>
          <cell r="V31" t="str">
            <v>VA-RECURSOS DISTRITO</v>
          </cell>
          <cell r="W31">
            <v>220</v>
          </cell>
          <cell r="X31" t="str">
            <v>0220 - Programa Funcionamiento - INSTITUTO DISTRITAL DE LA PARTICIPACIÓN Y ACCIÓN COMUNAL</v>
          </cell>
          <cell r="Y31" t="str">
            <v>PM/0220/0001/FUNC</v>
          </cell>
          <cell r="Z31"/>
          <cell r="AA31" t="str">
            <v>FUNCIONAMIENTOINSTITUTO DISTRITAL DE LA PARTICIPAC</v>
          </cell>
          <cell r="AB31">
            <v>91</v>
          </cell>
          <cell r="AC31" t="str">
            <v>N/A RELACIÓN DE AUTORIZACIÓN</v>
          </cell>
          <cell r="AD31">
            <v>220</v>
          </cell>
          <cell r="AE31" t="str">
            <v>NIT</v>
          </cell>
          <cell r="AF31">
            <v>900127054</v>
          </cell>
          <cell r="AG31" t="str">
            <v>INSTITUTO DISTRITAL DE LA PARTICIPACION Y ACCION COMUNAL</v>
          </cell>
          <cell r="AH31">
            <v>1009655638</v>
          </cell>
          <cell r="AI31" t="str">
            <v>MARLY JHOANA CORDOBA CORTES</v>
          </cell>
          <cell r="AJ31">
            <v>1004746618</v>
          </cell>
          <cell r="AK31" t="str">
            <v>YULY MARCELA BARAJAS AGUILERA</v>
          </cell>
          <cell r="AL31">
            <v>1565088</v>
          </cell>
          <cell r="AM31">
            <v>0</v>
          </cell>
          <cell r="AN31">
            <v>0</v>
          </cell>
          <cell r="AO31">
            <v>1565088</v>
          </cell>
          <cell r="AP31">
            <v>1565088</v>
          </cell>
          <cell r="AQ31">
            <v>0</v>
          </cell>
          <cell r="AR31">
            <v>5000834942</v>
          </cell>
          <cell r="AS31">
            <v>3</v>
          </cell>
          <cell r="AT31">
            <v>707187</v>
          </cell>
          <cell r="AU31">
            <v>3</v>
          </cell>
          <cell r="AV31">
            <v>45694</v>
          </cell>
        </row>
        <row r="32">
          <cell r="A32">
            <v>19</v>
          </cell>
          <cell r="B32">
            <v>2025</v>
          </cell>
          <cell r="C32">
            <v>2</v>
          </cell>
          <cell r="D32">
            <v>45658</v>
          </cell>
          <cell r="E32">
            <v>45747</v>
          </cell>
          <cell r="F32" t="str">
            <v>0220-01</v>
          </cell>
          <cell r="G32">
            <v>45694</v>
          </cell>
          <cell r="H32">
            <v>1</v>
          </cell>
          <cell r="I32" t="str">
            <v>RELACION DE AUTORIZACION</v>
          </cell>
          <cell r="J32" t="str">
            <v>RA 002</v>
          </cell>
          <cell r="K32">
            <v>45658</v>
          </cell>
          <cell r="L32">
            <v>45688</v>
          </cell>
          <cell r="M32">
            <v>30</v>
          </cell>
          <cell r="N32">
            <v>1</v>
          </cell>
          <cell r="O32" t="str">
            <v>RELACION DE AUTORIZACION</v>
          </cell>
          <cell r="P32">
            <v>108</v>
          </cell>
          <cell r="Q32">
            <v>19</v>
          </cell>
          <cell r="R32" t="str">
            <v>Relación de autorización 002 correspondiente al pago de aportes parafiscales del mes de enero de 2025 según los soportes remitidos por el área de Talento Humano mediante comunicación con radicado 20252040002073 planilla 7958512168</v>
          </cell>
          <cell r="S32" t="str">
            <v>O211010200202</v>
          </cell>
          <cell r="T32" t="str">
            <v>Aportes a la seguridad social en salud privada</v>
          </cell>
          <cell r="U32" t="str">
            <v>1-100-F001</v>
          </cell>
          <cell r="V32" t="str">
            <v>VA-RECURSOS DISTRITO</v>
          </cell>
          <cell r="W32">
            <v>220</v>
          </cell>
          <cell r="X32" t="str">
            <v>0220 - Programa Funcionamiento - INSTITUTO DISTRITAL DE LA PARTICIPACIÓN Y ACCIÓN COMUNAL</v>
          </cell>
          <cell r="Y32" t="str">
            <v>PM/0220/0001/FUNC</v>
          </cell>
          <cell r="Z32"/>
          <cell r="AA32" t="str">
            <v>FUNCIONAMIENTOINSTITUTO DISTRITAL DE LA PARTICIPAC</v>
          </cell>
          <cell r="AB32">
            <v>91</v>
          </cell>
          <cell r="AC32" t="str">
            <v>N/A RELACIÓN DE AUTORIZACIÓN</v>
          </cell>
          <cell r="AD32">
            <v>220</v>
          </cell>
          <cell r="AE32" t="str">
            <v>NIT</v>
          </cell>
          <cell r="AF32">
            <v>900127054</v>
          </cell>
          <cell r="AG32" t="str">
            <v>INSTITUTO DISTRITAL DE LA PARTICIPACION Y ACCION COMUNAL</v>
          </cell>
          <cell r="AH32">
            <v>1009655638</v>
          </cell>
          <cell r="AI32" t="str">
            <v>MARLY JHOANA CORDOBA CORTES</v>
          </cell>
          <cell r="AJ32">
            <v>1004746618</v>
          </cell>
          <cell r="AK32" t="str">
            <v>YULY MARCELA BARAJAS AGUILERA</v>
          </cell>
          <cell r="AL32">
            <v>64035500</v>
          </cell>
          <cell r="AM32">
            <v>0</v>
          </cell>
          <cell r="AN32">
            <v>0</v>
          </cell>
          <cell r="AO32">
            <v>64035500</v>
          </cell>
          <cell r="AP32">
            <v>64035500</v>
          </cell>
          <cell r="AQ32">
            <v>0</v>
          </cell>
          <cell r="AR32">
            <v>5000834942</v>
          </cell>
          <cell r="AS32">
            <v>4</v>
          </cell>
          <cell r="AT32">
            <v>707187</v>
          </cell>
          <cell r="AU32">
            <v>4</v>
          </cell>
          <cell r="AV32">
            <v>45694</v>
          </cell>
        </row>
        <row r="33">
          <cell r="A33">
            <v>19</v>
          </cell>
          <cell r="B33">
            <v>2025</v>
          </cell>
          <cell r="C33">
            <v>2</v>
          </cell>
          <cell r="D33">
            <v>45658</v>
          </cell>
          <cell r="E33">
            <v>45747</v>
          </cell>
          <cell r="F33" t="str">
            <v>0220-01</v>
          </cell>
          <cell r="G33">
            <v>45694</v>
          </cell>
          <cell r="H33">
            <v>1</v>
          </cell>
          <cell r="I33" t="str">
            <v>RELACION DE AUTORIZACION</v>
          </cell>
          <cell r="J33" t="str">
            <v>RA 002</v>
          </cell>
          <cell r="K33">
            <v>45658</v>
          </cell>
          <cell r="L33">
            <v>45688</v>
          </cell>
          <cell r="M33">
            <v>30</v>
          </cell>
          <cell r="N33">
            <v>1</v>
          </cell>
          <cell r="O33" t="str">
            <v>RELACION DE AUTORIZACION</v>
          </cell>
          <cell r="P33">
            <v>108</v>
          </cell>
          <cell r="Q33">
            <v>19</v>
          </cell>
          <cell r="R33" t="str">
            <v>Relación de autorización 002 correspondiente al pago de aportes parafiscales del mes de enero de 2025 según los soportes remitidos por el área de Talento Humano mediante comunicación con radicado 20252040002073 planilla 7958512168</v>
          </cell>
          <cell r="S33" t="str">
            <v>O211010200301</v>
          </cell>
          <cell r="T33" t="str">
            <v>Aportes de cesantías a fondos públicos</v>
          </cell>
          <cell r="U33" t="str">
            <v>1-100-F001</v>
          </cell>
          <cell r="V33" t="str">
            <v>VA-RECURSOS DISTRITO</v>
          </cell>
          <cell r="W33">
            <v>220</v>
          </cell>
          <cell r="X33" t="str">
            <v>0220 - Programa Funcionamiento - INSTITUTO DISTRITAL DE LA PARTICIPACIÓN Y ACCIÓN COMUNAL</v>
          </cell>
          <cell r="Y33" t="str">
            <v>PM/0220/0001/FUNC</v>
          </cell>
          <cell r="Z33"/>
          <cell r="AA33" t="str">
            <v>FUNCIONAMIENTOINSTITUTO DISTRITAL DE LA PARTICIPAC</v>
          </cell>
          <cell r="AB33">
            <v>91</v>
          </cell>
          <cell r="AC33" t="str">
            <v>N/A RELACIÓN DE AUTORIZACIÓN</v>
          </cell>
          <cell r="AD33">
            <v>220</v>
          </cell>
          <cell r="AE33" t="str">
            <v>NIT</v>
          </cell>
          <cell r="AF33">
            <v>900127054</v>
          </cell>
          <cell r="AG33" t="str">
            <v>INSTITUTO DISTRITAL DE LA PARTICIPACION Y ACCION COMUNAL</v>
          </cell>
          <cell r="AH33">
            <v>1009655638</v>
          </cell>
          <cell r="AI33" t="str">
            <v>MARLY JHOANA CORDOBA CORTES</v>
          </cell>
          <cell r="AJ33">
            <v>1004746618</v>
          </cell>
          <cell r="AK33" t="str">
            <v>YULY MARCELA BARAJAS AGUILERA</v>
          </cell>
          <cell r="AL33">
            <v>2957501</v>
          </cell>
          <cell r="AM33">
            <v>0</v>
          </cell>
          <cell r="AN33">
            <v>0</v>
          </cell>
          <cell r="AO33">
            <v>2957501</v>
          </cell>
          <cell r="AP33">
            <v>2957501</v>
          </cell>
          <cell r="AQ33">
            <v>0</v>
          </cell>
          <cell r="AR33">
            <v>5000834942</v>
          </cell>
          <cell r="AS33">
            <v>5</v>
          </cell>
          <cell r="AT33">
            <v>707187</v>
          </cell>
          <cell r="AU33">
            <v>5</v>
          </cell>
          <cell r="AV33">
            <v>45694</v>
          </cell>
        </row>
        <row r="34">
          <cell r="A34">
            <v>19</v>
          </cell>
          <cell r="B34">
            <v>2025</v>
          </cell>
          <cell r="C34">
            <v>2</v>
          </cell>
          <cell r="D34">
            <v>45658</v>
          </cell>
          <cell r="E34">
            <v>45747</v>
          </cell>
          <cell r="F34" t="str">
            <v>0220-01</v>
          </cell>
          <cell r="G34">
            <v>45694</v>
          </cell>
          <cell r="H34">
            <v>1</v>
          </cell>
          <cell r="I34" t="str">
            <v>RELACION DE AUTORIZACION</v>
          </cell>
          <cell r="J34" t="str">
            <v>RA 002</v>
          </cell>
          <cell r="K34">
            <v>45658</v>
          </cell>
          <cell r="L34">
            <v>45688</v>
          </cell>
          <cell r="M34">
            <v>30</v>
          </cell>
          <cell r="N34">
            <v>1</v>
          </cell>
          <cell r="O34" t="str">
            <v>RELACION DE AUTORIZACION</v>
          </cell>
          <cell r="P34">
            <v>108</v>
          </cell>
          <cell r="Q34">
            <v>19</v>
          </cell>
          <cell r="R34" t="str">
            <v>Relación de autorización 002 correspondiente al pago de aportes parafiscales del mes de enero de 2025 según los soportes remitidos por el área de Talento Humano mediante comunicación con radicado 20252040002073 planilla 7958512168</v>
          </cell>
          <cell r="S34" t="str">
            <v>O211010200401</v>
          </cell>
          <cell r="T34" t="str">
            <v>Compensar</v>
          </cell>
          <cell r="U34" t="str">
            <v>1-100-F001</v>
          </cell>
          <cell r="V34" t="str">
            <v>VA-RECURSOS DISTRITO</v>
          </cell>
          <cell r="W34">
            <v>220</v>
          </cell>
          <cell r="X34" t="str">
            <v>0220 - Programa Funcionamiento - INSTITUTO DISTRITAL DE LA PARTICIPACIÓN Y ACCIÓN COMUNAL</v>
          </cell>
          <cell r="Y34" t="str">
            <v>PM/0220/0001/FUNC</v>
          </cell>
          <cell r="Z34"/>
          <cell r="AA34" t="str">
            <v>FUNCIONAMIENTOINSTITUTO DISTRITAL DE LA PARTICIPAC</v>
          </cell>
          <cell r="AB34">
            <v>91</v>
          </cell>
          <cell r="AC34" t="str">
            <v>N/A RELACIÓN DE AUTORIZACIÓN</v>
          </cell>
          <cell r="AD34">
            <v>220</v>
          </cell>
          <cell r="AE34" t="str">
            <v>NIT</v>
          </cell>
          <cell r="AF34">
            <v>900127054</v>
          </cell>
          <cell r="AG34" t="str">
            <v>INSTITUTO DISTRITAL DE LA PARTICIPACION Y ACCION COMUNAL</v>
          </cell>
          <cell r="AH34">
            <v>1009655638</v>
          </cell>
          <cell r="AI34" t="str">
            <v>MARLY JHOANA CORDOBA CORTES</v>
          </cell>
          <cell r="AJ34">
            <v>1004746618</v>
          </cell>
          <cell r="AK34" t="str">
            <v>YULY MARCELA BARAJAS AGUILERA</v>
          </cell>
          <cell r="AL34">
            <v>29513400</v>
          </cell>
          <cell r="AM34">
            <v>0</v>
          </cell>
          <cell r="AN34">
            <v>0</v>
          </cell>
          <cell r="AO34">
            <v>29513400</v>
          </cell>
          <cell r="AP34">
            <v>29513400</v>
          </cell>
          <cell r="AQ34">
            <v>0</v>
          </cell>
          <cell r="AR34">
            <v>5000834942</v>
          </cell>
          <cell r="AS34">
            <v>6</v>
          </cell>
          <cell r="AT34">
            <v>707187</v>
          </cell>
          <cell r="AU34">
            <v>6</v>
          </cell>
          <cell r="AV34">
            <v>45694</v>
          </cell>
        </row>
        <row r="35">
          <cell r="A35">
            <v>19</v>
          </cell>
          <cell r="B35">
            <v>2025</v>
          </cell>
          <cell r="C35">
            <v>2</v>
          </cell>
          <cell r="D35">
            <v>45658</v>
          </cell>
          <cell r="E35">
            <v>45747</v>
          </cell>
          <cell r="F35" t="str">
            <v>0220-01</v>
          </cell>
          <cell r="G35">
            <v>45694</v>
          </cell>
          <cell r="H35">
            <v>1</v>
          </cell>
          <cell r="I35" t="str">
            <v>RELACION DE AUTORIZACION</v>
          </cell>
          <cell r="J35" t="str">
            <v>RA 002</v>
          </cell>
          <cell r="K35">
            <v>45658</v>
          </cell>
          <cell r="L35">
            <v>45688</v>
          </cell>
          <cell r="M35">
            <v>30</v>
          </cell>
          <cell r="N35">
            <v>1</v>
          </cell>
          <cell r="O35" t="str">
            <v>RELACION DE AUTORIZACION</v>
          </cell>
          <cell r="P35">
            <v>108</v>
          </cell>
          <cell r="Q35">
            <v>19</v>
          </cell>
          <cell r="R35" t="str">
            <v>Relación de autorización 002 correspondiente al pago de aportes parafiscales del mes de enero de 2025 según los soportes remitidos por el área de Talento Humano mediante comunicación con radicado 20252040002073 planilla 7958512168</v>
          </cell>
          <cell r="S35" t="str">
            <v>O211010200501</v>
          </cell>
          <cell r="T35" t="str">
            <v>Aportes generales al sistema de riesgos laborales públicos</v>
          </cell>
          <cell r="U35" t="str">
            <v>1-100-F001</v>
          </cell>
          <cell r="V35" t="str">
            <v>VA-RECURSOS DISTRITO</v>
          </cell>
          <cell r="W35">
            <v>220</v>
          </cell>
          <cell r="X35" t="str">
            <v>0220 - Programa Funcionamiento - INSTITUTO DISTRITAL DE LA PARTICIPACIÓN Y ACCIÓN COMUNAL</v>
          </cell>
          <cell r="Y35" t="str">
            <v>PM/0220/0001/FUNC</v>
          </cell>
          <cell r="Z35"/>
          <cell r="AA35" t="str">
            <v>FUNCIONAMIENTOINSTITUTO DISTRITAL DE LA PARTICIPAC</v>
          </cell>
          <cell r="AB35">
            <v>91</v>
          </cell>
          <cell r="AC35" t="str">
            <v>N/A RELACIÓN DE AUTORIZACIÓN</v>
          </cell>
          <cell r="AD35">
            <v>220</v>
          </cell>
          <cell r="AE35" t="str">
            <v>NIT</v>
          </cell>
          <cell r="AF35">
            <v>900127054</v>
          </cell>
          <cell r="AG35" t="str">
            <v>INSTITUTO DISTRITAL DE LA PARTICIPACION Y ACCION COMUNAL</v>
          </cell>
          <cell r="AH35">
            <v>1009655638</v>
          </cell>
          <cell r="AI35" t="str">
            <v>MARLY JHOANA CORDOBA CORTES</v>
          </cell>
          <cell r="AJ35">
            <v>1004746618</v>
          </cell>
          <cell r="AK35" t="str">
            <v>YULY MARCELA BARAJAS AGUILERA</v>
          </cell>
          <cell r="AL35">
            <v>3509300</v>
          </cell>
          <cell r="AM35">
            <v>0</v>
          </cell>
          <cell r="AN35">
            <v>0</v>
          </cell>
          <cell r="AO35">
            <v>3509300</v>
          </cell>
          <cell r="AP35">
            <v>3509300</v>
          </cell>
          <cell r="AQ35">
            <v>0</v>
          </cell>
          <cell r="AR35">
            <v>5000834942</v>
          </cell>
          <cell r="AS35">
            <v>7</v>
          </cell>
          <cell r="AT35">
            <v>707187</v>
          </cell>
          <cell r="AU35">
            <v>7</v>
          </cell>
          <cell r="AV35">
            <v>45694</v>
          </cell>
        </row>
        <row r="36">
          <cell r="A36">
            <v>19</v>
          </cell>
          <cell r="B36">
            <v>2025</v>
          </cell>
          <cell r="C36">
            <v>2</v>
          </cell>
          <cell r="D36">
            <v>45658</v>
          </cell>
          <cell r="E36">
            <v>45747</v>
          </cell>
          <cell r="F36" t="str">
            <v>0220-01</v>
          </cell>
          <cell r="G36">
            <v>45694</v>
          </cell>
          <cell r="H36">
            <v>1</v>
          </cell>
          <cell r="I36" t="str">
            <v>RELACION DE AUTORIZACION</v>
          </cell>
          <cell r="J36" t="str">
            <v>RA 002</v>
          </cell>
          <cell r="K36">
            <v>45658</v>
          </cell>
          <cell r="L36">
            <v>45688</v>
          </cell>
          <cell r="M36">
            <v>30</v>
          </cell>
          <cell r="N36">
            <v>1</v>
          </cell>
          <cell r="O36" t="str">
            <v>RELACION DE AUTORIZACION</v>
          </cell>
          <cell r="P36">
            <v>108</v>
          </cell>
          <cell r="Q36">
            <v>19</v>
          </cell>
          <cell r="R36" t="str">
            <v>Relación de autorización 002 correspondiente al pago de aportes parafiscales del mes de enero de 2025 según los soportes remitidos por el área de Talento Humano mediante comunicación con radicado 20252040002073 planilla 7958512168</v>
          </cell>
          <cell r="S36" t="str">
            <v>O2110102006</v>
          </cell>
          <cell r="T36" t="str">
            <v>Aportes al ICBF</v>
          </cell>
          <cell r="U36" t="str">
            <v>1-100-F001</v>
          </cell>
          <cell r="V36" t="str">
            <v>VA-RECURSOS DISTRITO</v>
          </cell>
          <cell r="W36">
            <v>220</v>
          </cell>
          <cell r="X36" t="str">
            <v>0220 - Programa Funcionamiento - INSTITUTO DISTRITAL DE LA PARTICIPACIÓN Y ACCIÓN COMUNAL</v>
          </cell>
          <cell r="Y36" t="str">
            <v>PM/0220/0001/FUNC</v>
          </cell>
          <cell r="Z36"/>
          <cell r="AA36" t="str">
            <v>FUNCIONAMIENTOINSTITUTO DISTRITAL DE LA PARTICIPAC</v>
          </cell>
          <cell r="AB36">
            <v>91</v>
          </cell>
          <cell r="AC36" t="str">
            <v>N/A RELACIÓN DE AUTORIZACIÓN</v>
          </cell>
          <cell r="AD36">
            <v>220</v>
          </cell>
          <cell r="AE36" t="str">
            <v>NIT</v>
          </cell>
          <cell r="AF36">
            <v>900127054</v>
          </cell>
          <cell r="AG36" t="str">
            <v>INSTITUTO DISTRITAL DE LA PARTICIPACION Y ACCION COMUNAL</v>
          </cell>
          <cell r="AH36">
            <v>1009655638</v>
          </cell>
          <cell r="AI36" t="str">
            <v>MARLY JHOANA CORDOBA CORTES</v>
          </cell>
          <cell r="AJ36">
            <v>1004746618</v>
          </cell>
          <cell r="AK36" t="str">
            <v>YULY MARCELA BARAJAS AGUILERA</v>
          </cell>
          <cell r="AL36">
            <v>22137300</v>
          </cell>
          <cell r="AM36">
            <v>0</v>
          </cell>
          <cell r="AN36">
            <v>0</v>
          </cell>
          <cell r="AO36">
            <v>22137300</v>
          </cell>
          <cell r="AP36">
            <v>22137300</v>
          </cell>
          <cell r="AQ36">
            <v>0</v>
          </cell>
          <cell r="AR36">
            <v>5000834942</v>
          </cell>
          <cell r="AS36">
            <v>8</v>
          </cell>
          <cell r="AT36">
            <v>707187</v>
          </cell>
          <cell r="AU36">
            <v>8</v>
          </cell>
          <cell r="AV36">
            <v>45694</v>
          </cell>
        </row>
        <row r="37">
          <cell r="A37">
            <v>19</v>
          </cell>
          <cell r="B37">
            <v>2025</v>
          </cell>
          <cell r="C37">
            <v>2</v>
          </cell>
          <cell r="D37">
            <v>45658</v>
          </cell>
          <cell r="E37">
            <v>45747</v>
          </cell>
          <cell r="F37" t="str">
            <v>0220-01</v>
          </cell>
          <cell r="G37">
            <v>45694</v>
          </cell>
          <cell r="H37">
            <v>1</v>
          </cell>
          <cell r="I37" t="str">
            <v>RELACION DE AUTORIZACION</v>
          </cell>
          <cell r="J37" t="str">
            <v>RA 002</v>
          </cell>
          <cell r="K37">
            <v>45658</v>
          </cell>
          <cell r="L37">
            <v>45688</v>
          </cell>
          <cell r="M37">
            <v>30</v>
          </cell>
          <cell r="N37">
            <v>1</v>
          </cell>
          <cell r="O37" t="str">
            <v>RELACION DE AUTORIZACION</v>
          </cell>
          <cell r="P37">
            <v>108</v>
          </cell>
          <cell r="Q37">
            <v>19</v>
          </cell>
          <cell r="R37" t="str">
            <v>Relación de autorización 002 correspondiente al pago de aportes parafiscales del mes de enero de 2025 según los soportes remitidos por el área de Talento Humano mediante comunicación con radicado 20252040002073 planilla 7958512168</v>
          </cell>
          <cell r="S37" t="str">
            <v>O2110102007</v>
          </cell>
          <cell r="T37" t="str">
            <v>Aportes al SENA</v>
          </cell>
          <cell r="U37" t="str">
            <v>1-100-F001</v>
          </cell>
          <cell r="V37" t="str">
            <v>VA-RECURSOS DISTRITO</v>
          </cell>
          <cell r="W37">
            <v>220</v>
          </cell>
          <cell r="X37" t="str">
            <v>0220 - Programa Funcionamiento - INSTITUTO DISTRITAL DE LA PARTICIPACIÓN Y ACCIÓN COMUNAL</v>
          </cell>
          <cell r="Y37" t="str">
            <v>PM/0220/0001/FUNC</v>
          </cell>
          <cell r="Z37"/>
          <cell r="AA37" t="str">
            <v>FUNCIONAMIENTOINSTITUTO DISTRITAL DE LA PARTICIPAC</v>
          </cell>
          <cell r="AB37">
            <v>91</v>
          </cell>
          <cell r="AC37" t="str">
            <v>N/A RELACIÓN DE AUTORIZACIÓN</v>
          </cell>
          <cell r="AD37">
            <v>220</v>
          </cell>
          <cell r="AE37" t="str">
            <v>NIT</v>
          </cell>
          <cell r="AF37">
            <v>900127054</v>
          </cell>
          <cell r="AG37" t="str">
            <v>INSTITUTO DISTRITAL DE LA PARTICIPACION Y ACCION COMUNAL</v>
          </cell>
          <cell r="AH37">
            <v>1009655638</v>
          </cell>
          <cell r="AI37" t="str">
            <v>MARLY JHOANA CORDOBA CORTES</v>
          </cell>
          <cell r="AJ37">
            <v>1004746618</v>
          </cell>
          <cell r="AK37" t="str">
            <v>YULY MARCELA BARAJAS AGUILERA</v>
          </cell>
          <cell r="AL37">
            <v>14760100</v>
          </cell>
          <cell r="AM37">
            <v>0</v>
          </cell>
          <cell r="AN37">
            <v>0</v>
          </cell>
          <cell r="AO37">
            <v>14760100</v>
          </cell>
          <cell r="AP37">
            <v>14760100</v>
          </cell>
          <cell r="AQ37">
            <v>0</v>
          </cell>
          <cell r="AR37">
            <v>5000834942</v>
          </cell>
          <cell r="AS37">
            <v>9</v>
          </cell>
          <cell r="AT37">
            <v>707187</v>
          </cell>
          <cell r="AU37">
            <v>9</v>
          </cell>
          <cell r="AV37">
            <v>45694</v>
          </cell>
        </row>
        <row r="38">
          <cell r="A38">
            <v>20</v>
          </cell>
          <cell r="B38">
            <v>2025</v>
          </cell>
          <cell r="C38">
            <v>2</v>
          </cell>
          <cell r="D38">
            <v>45658</v>
          </cell>
          <cell r="E38">
            <v>45747</v>
          </cell>
          <cell r="F38" t="str">
            <v>0220-01</v>
          </cell>
          <cell r="G38">
            <v>45698</v>
          </cell>
          <cell r="H38">
            <v>145</v>
          </cell>
          <cell r="I38" t="str">
            <v>CONTRATO DE PRESTACION DE SERVICIOS PROFESIONALES</v>
          </cell>
          <cell r="J38">
            <v>5</v>
          </cell>
          <cell r="K38">
            <v>45697</v>
          </cell>
          <cell r="L38">
            <v>45939</v>
          </cell>
          <cell r="M38">
            <v>242</v>
          </cell>
          <cell r="N38">
            <v>2</v>
          </cell>
          <cell r="O38" t="str">
            <v>ORDENES DE PAGO</v>
          </cell>
          <cell r="P38">
            <v>39</v>
          </cell>
          <cell r="Q38">
            <v>20</v>
          </cell>
          <cell r="R38" t="str">
            <v>Prestar los servicios de asesoría en la articulación, seguimiento y control de los procesos de Gestión de Talento Humano, Gestión Documental y Gestión Bienes, Servicios e Infraestructura, responsabilidad de la Secretaría General del IDPAC.</v>
          </cell>
          <cell r="S38" t="str">
            <v>O23011745992024019407023</v>
          </cell>
          <cell r="T38" t="str">
            <v>Fortalecimiento de la gestión institucio - Servicio de Implementación Sistemas de Gestión</v>
          </cell>
          <cell r="U38" t="str">
            <v>1-100-F001</v>
          </cell>
          <cell r="V38" t="str">
            <v>VA-RECURSOS DISTRITO</v>
          </cell>
          <cell r="W38" t="str">
            <v>O232020200883990</v>
          </cell>
          <cell r="X38" t="str">
            <v>Otros servicios profesionales, técnicos y empresariales n.c.p.</v>
          </cell>
          <cell r="Y38" t="str">
            <v>PM/0220/0107/45990230194</v>
          </cell>
          <cell r="Z38"/>
          <cell r="AA38" t="str">
            <v>Servicios para la planeación y sistemas de gestión</v>
          </cell>
          <cell r="AB38">
            <v>10</v>
          </cell>
          <cell r="AC38" t="str">
            <v>CONTRATACIÓN DIRECTA</v>
          </cell>
          <cell r="AD38">
            <v>1000332515</v>
          </cell>
          <cell r="AE38" t="str">
            <v>CC</v>
          </cell>
          <cell r="AF38">
            <v>80723384</v>
          </cell>
          <cell r="AG38" t="str">
            <v>FRANCISCO ALFORD BOJACA</v>
          </cell>
          <cell r="AH38">
            <v>1009655638</v>
          </cell>
          <cell r="AI38" t="str">
            <v>MARLY JHOANA CORDOBA CORTES</v>
          </cell>
          <cell r="AJ38">
            <v>1004746618</v>
          </cell>
          <cell r="AK38" t="str">
            <v>YULY MARCELA BARAJAS AGUILERA</v>
          </cell>
          <cell r="AL38">
            <v>80000000</v>
          </cell>
          <cell r="AM38">
            <v>0</v>
          </cell>
          <cell r="AN38">
            <v>0</v>
          </cell>
          <cell r="AO38">
            <v>80000000</v>
          </cell>
          <cell r="AP38">
            <v>7000000</v>
          </cell>
          <cell r="AQ38">
            <v>73000000</v>
          </cell>
          <cell r="AR38">
            <v>5000836285</v>
          </cell>
          <cell r="AS38">
            <v>1</v>
          </cell>
          <cell r="AT38">
            <v>704346</v>
          </cell>
          <cell r="AU38">
            <v>1</v>
          </cell>
          <cell r="AV38">
            <v>45698</v>
          </cell>
        </row>
        <row r="39">
          <cell r="A39">
            <v>21</v>
          </cell>
          <cell r="B39">
            <v>2025</v>
          </cell>
          <cell r="C39">
            <v>2</v>
          </cell>
          <cell r="D39">
            <v>45658</v>
          </cell>
          <cell r="E39">
            <v>45747</v>
          </cell>
          <cell r="F39" t="str">
            <v>0220-01</v>
          </cell>
          <cell r="G39">
            <v>45698</v>
          </cell>
          <cell r="H39">
            <v>145</v>
          </cell>
          <cell r="I39" t="str">
            <v>CONTRATO DE PRESTACION DE SERVICIOS PROFESIONALES</v>
          </cell>
          <cell r="J39">
            <v>13</v>
          </cell>
          <cell r="K39">
            <v>45698</v>
          </cell>
          <cell r="L39">
            <v>45940</v>
          </cell>
          <cell r="M39">
            <v>242</v>
          </cell>
          <cell r="N39">
            <v>2</v>
          </cell>
          <cell r="O39" t="str">
            <v>ORDENES DE PAGO</v>
          </cell>
          <cell r="P39">
            <v>34</v>
          </cell>
          <cell r="Q39">
            <v>21</v>
          </cell>
          <cell r="R39" t="str">
            <v>Prestar los servicios profesionales altamente calificados para el logro del posicionamiento y relacionamiento estratégico del Instituto Distrital de la Participación y Acción Comunal en los niveles Distrital, Regional y Nacional que son de competencia de la Dirección General.</v>
          </cell>
          <cell r="S39" t="str">
            <v>O23011745992024019407023</v>
          </cell>
          <cell r="T39" t="str">
            <v>Fortalecimiento de la gestión institucio - Servicio de Implementación Sistemas de Gestión</v>
          </cell>
          <cell r="U39" t="str">
            <v>1-100-F001</v>
          </cell>
          <cell r="V39" t="str">
            <v>VA-RECURSOS DISTRITO</v>
          </cell>
          <cell r="W39" t="str">
            <v>O232020200883990</v>
          </cell>
          <cell r="X39" t="str">
            <v>Otros servicios profesionales, técnicos y empresariales n.c.p.</v>
          </cell>
          <cell r="Y39" t="str">
            <v>PM/0220/0107/45990230194</v>
          </cell>
          <cell r="Z39"/>
          <cell r="AA39" t="str">
            <v>Servicios para la planeación y sistemas de gestión</v>
          </cell>
          <cell r="AB39">
            <v>10</v>
          </cell>
          <cell r="AC39" t="str">
            <v>CONTRATACIÓN DIRECTA</v>
          </cell>
          <cell r="AD39">
            <v>1000145038</v>
          </cell>
          <cell r="AE39" t="str">
            <v>CC</v>
          </cell>
          <cell r="AF39">
            <v>88228730</v>
          </cell>
          <cell r="AG39" t="str">
            <v>ROBERTO JOSE FUENTES FERNANDEZ</v>
          </cell>
          <cell r="AH39">
            <v>1009655638</v>
          </cell>
          <cell r="AI39" t="str">
            <v>MARLY JHOANA CORDOBA CORTES</v>
          </cell>
          <cell r="AJ39">
            <v>1004746618</v>
          </cell>
          <cell r="AK39" t="str">
            <v>YULY MARCELA BARAJAS AGUILERA</v>
          </cell>
          <cell r="AL39">
            <v>120000000</v>
          </cell>
          <cell r="AM39">
            <v>0</v>
          </cell>
          <cell r="AN39">
            <v>0</v>
          </cell>
          <cell r="AO39">
            <v>120000000</v>
          </cell>
          <cell r="AP39">
            <v>10500000</v>
          </cell>
          <cell r="AQ39">
            <v>109500000</v>
          </cell>
          <cell r="AR39">
            <v>5000836850</v>
          </cell>
          <cell r="AS39">
            <v>1</v>
          </cell>
          <cell r="AT39">
            <v>704327</v>
          </cell>
          <cell r="AU39">
            <v>1</v>
          </cell>
          <cell r="AV39">
            <v>45698</v>
          </cell>
        </row>
        <row r="40">
          <cell r="A40">
            <v>22</v>
          </cell>
          <cell r="B40">
            <v>2025</v>
          </cell>
          <cell r="C40">
            <v>2</v>
          </cell>
          <cell r="D40">
            <v>45658</v>
          </cell>
          <cell r="E40">
            <v>45747</v>
          </cell>
          <cell r="F40" t="str">
            <v>0220-01</v>
          </cell>
          <cell r="G40">
            <v>45698</v>
          </cell>
          <cell r="H40">
            <v>145</v>
          </cell>
          <cell r="I40" t="str">
            <v>CONTRATO DE PRESTACION DE SERVICIOS PROFESIONALES</v>
          </cell>
          <cell r="J40">
            <v>10</v>
          </cell>
          <cell r="K40">
            <v>45698</v>
          </cell>
          <cell r="L40">
            <v>46001</v>
          </cell>
          <cell r="M40">
            <v>303</v>
          </cell>
          <cell r="N40">
            <v>2</v>
          </cell>
          <cell r="O40" t="str">
            <v>ORDENES DE PAGO</v>
          </cell>
          <cell r="P40">
            <v>87</v>
          </cell>
          <cell r="Q40">
            <v>22</v>
          </cell>
          <cell r="R40" t="str">
            <v>Prestar los servicios profesionales para asesorar la articulacion institucional desde la Subdireccion de Promocion de la Participacion, asi como el relacionamiento y seguimiento de los procesos misionales de la entidad.,,</v>
          </cell>
          <cell r="S40" t="str">
            <v>O23011745022024025401021</v>
          </cell>
          <cell r="T40" t="str">
            <v>Construcción de Ciudadanía Activa Crece - Servicio de apoyo financiero para la implementación de proyectos en materia de derechos humanos</v>
          </cell>
          <cell r="U40" t="str">
            <v>1-100-F001</v>
          </cell>
          <cell r="V40" t="str">
            <v>VA-RECURSOS DISTRITO</v>
          </cell>
          <cell r="W40" t="str">
            <v>O232020200883990</v>
          </cell>
          <cell r="X40" t="str">
            <v>Otros servicios profesionales, técnicos y empresariales n.c.p.</v>
          </cell>
          <cell r="Y40" t="str">
            <v>PM/0220/0101/45020210254</v>
          </cell>
          <cell r="Z40"/>
          <cell r="AA40" t="str">
            <v>Servicio de apoyo en la implementación del modelo</v>
          </cell>
          <cell r="AB40">
            <v>10</v>
          </cell>
          <cell r="AC40" t="str">
            <v>CONTRATACIÓN DIRECTA</v>
          </cell>
          <cell r="AD40">
            <v>1005641702</v>
          </cell>
          <cell r="AE40" t="str">
            <v>CC</v>
          </cell>
          <cell r="AF40">
            <v>80031242</v>
          </cell>
          <cell r="AG40" t="str">
            <v>JUAN CARLOS SANCHEZ NIETO</v>
          </cell>
          <cell r="AH40">
            <v>1009655638</v>
          </cell>
          <cell r="AI40" t="str">
            <v>MARLY JHOANA CORDOBA CORTES</v>
          </cell>
          <cell r="AJ40">
            <v>1004746618</v>
          </cell>
          <cell r="AK40" t="str">
            <v>YULY MARCELA BARAJAS AGUILERA</v>
          </cell>
          <cell r="AL40">
            <v>115000000</v>
          </cell>
          <cell r="AM40">
            <v>0</v>
          </cell>
          <cell r="AN40">
            <v>0</v>
          </cell>
          <cell r="AO40">
            <v>115000000</v>
          </cell>
          <cell r="AP40">
            <v>7350000</v>
          </cell>
          <cell r="AQ40">
            <v>107650000</v>
          </cell>
          <cell r="AR40">
            <v>5000836857</v>
          </cell>
          <cell r="AS40">
            <v>1</v>
          </cell>
          <cell r="AT40">
            <v>706126</v>
          </cell>
          <cell r="AU40">
            <v>1</v>
          </cell>
          <cell r="AV40">
            <v>45698</v>
          </cell>
        </row>
        <row r="41">
          <cell r="A41">
            <v>23</v>
          </cell>
          <cell r="B41">
            <v>2025</v>
          </cell>
          <cell r="C41">
            <v>2</v>
          </cell>
          <cell r="D41">
            <v>45658</v>
          </cell>
          <cell r="E41">
            <v>45747</v>
          </cell>
          <cell r="F41" t="str">
            <v>0220-01</v>
          </cell>
          <cell r="G41">
            <v>45698</v>
          </cell>
          <cell r="H41">
            <v>145</v>
          </cell>
          <cell r="I41" t="str">
            <v>CONTRATO DE PRESTACION DE SERVICIOS PROFESIONALES</v>
          </cell>
          <cell r="J41">
            <v>7</v>
          </cell>
          <cell r="K41">
            <v>45698</v>
          </cell>
          <cell r="L41">
            <v>46001</v>
          </cell>
          <cell r="M41">
            <v>303</v>
          </cell>
          <cell r="N41">
            <v>2</v>
          </cell>
          <cell r="O41" t="str">
            <v>ORDENES DE PAGO</v>
          </cell>
          <cell r="P41">
            <v>44</v>
          </cell>
          <cell r="Q41">
            <v>23</v>
          </cell>
          <cell r="R41" t="str">
            <v>Prestar los servicios profesionales para adelantar labores administrativas, de capacitación y administración de las bases de datos asociadas al Proceso de gestión contractual.</v>
          </cell>
          <cell r="S41" t="str">
            <v>O23011745992024019407023</v>
          </cell>
          <cell r="T41" t="str">
            <v>Fortalecimiento de la gestión institucio - Servicio de Implementación Sistemas de Gestión</v>
          </cell>
          <cell r="U41" t="str">
            <v>1-100-F001</v>
          </cell>
          <cell r="V41" t="str">
            <v>VA-RECURSOS DISTRITO</v>
          </cell>
          <cell r="W41" t="str">
            <v>O232020200883990</v>
          </cell>
          <cell r="X41" t="str">
            <v>Otros servicios profesionales, técnicos y empresariales n.c.p.</v>
          </cell>
          <cell r="Y41" t="str">
            <v>PM/0220/0107/45990230194</v>
          </cell>
          <cell r="Z41"/>
          <cell r="AA41" t="str">
            <v>Servicios para la planeación y sistemas de gestión</v>
          </cell>
          <cell r="AB41">
            <v>10</v>
          </cell>
          <cell r="AC41" t="str">
            <v>CONTRATACIÓN DIRECTA</v>
          </cell>
          <cell r="AD41">
            <v>1004791384</v>
          </cell>
          <cell r="AE41" t="str">
            <v>CC</v>
          </cell>
          <cell r="AF41">
            <v>1057547105</v>
          </cell>
          <cell r="AG41" t="str">
            <v>CESAR AUGUSTO ACEVEDO ANGARITA</v>
          </cell>
          <cell r="AH41">
            <v>1009655638</v>
          </cell>
          <cell r="AI41" t="str">
            <v>MARLY JHOANA CORDOBA CORTES</v>
          </cell>
          <cell r="AJ41">
            <v>1004746618</v>
          </cell>
          <cell r="AK41" t="str">
            <v>YULY MARCELA BARAJAS AGUILERA</v>
          </cell>
          <cell r="AL41">
            <v>47000000</v>
          </cell>
          <cell r="AM41">
            <v>0</v>
          </cell>
          <cell r="AN41">
            <v>0</v>
          </cell>
          <cell r="AO41">
            <v>47000000</v>
          </cell>
          <cell r="AP41">
            <v>3133333</v>
          </cell>
          <cell r="AQ41">
            <v>43866667</v>
          </cell>
          <cell r="AR41">
            <v>5000837252</v>
          </cell>
          <cell r="AS41">
            <v>1</v>
          </cell>
          <cell r="AT41">
            <v>704551</v>
          </cell>
          <cell r="AU41">
            <v>1</v>
          </cell>
          <cell r="AV41">
            <v>45698</v>
          </cell>
        </row>
        <row r="42">
          <cell r="A42">
            <v>24</v>
          </cell>
          <cell r="B42">
            <v>2025</v>
          </cell>
          <cell r="C42">
            <v>2</v>
          </cell>
          <cell r="D42">
            <v>45658</v>
          </cell>
          <cell r="E42">
            <v>45747</v>
          </cell>
          <cell r="F42" t="str">
            <v>0220-01</v>
          </cell>
          <cell r="G42">
            <v>45699</v>
          </cell>
          <cell r="H42">
            <v>145</v>
          </cell>
          <cell r="I42" t="str">
            <v>CONTRATO DE PRESTACION DE SERVICIOS PROFESIONALES</v>
          </cell>
          <cell r="J42">
            <v>17</v>
          </cell>
          <cell r="K42">
            <v>45698</v>
          </cell>
          <cell r="L42">
            <v>45879</v>
          </cell>
          <cell r="M42">
            <v>181</v>
          </cell>
          <cell r="N42">
            <v>2</v>
          </cell>
          <cell r="O42" t="str">
            <v>ORDENES DE PAGO</v>
          </cell>
          <cell r="P42">
            <v>35</v>
          </cell>
          <cell r="Q42">
            <v>24</v>
          </cell>
          <cell r="R42" t="str">
            <v>Prestar los servicios profesionales para acompañar la gestión administrativa y presupuestal de los proyectos de inversión y del presupuesto de funcionamiento a cargo de la Secretaría General del IDPAC.</v>
          </cell>
          <cell r="S42" t="str">
            <v>O23011745992024019407023</v>
          </cell>
          <cell r="T42" t="str">
            <v>Fortalecimiento de la gestión institucio - Servicio de Implementación Sistemas de Gestión</v>
          </cell>
          <cell r="U42" t="str">
            <v>1-100-F001</v>
          </cell>
          <cell r="V42" t="str">
            <v>VA-RECURSOS DISTRITO</v>
          </cell>
          <cell r="W42" t="str">
            <v>O232020200883990</v>
          </cell>
          <cell r="X42" t="str">
            <v>Otros servicios profesionales, técnicos y empresariales n.c.p.</v>
          </cell>
          <cell r="Y42" t="str">
            <v>PM/0220/0107/45990230194</v>
          </cell>
          <cell r="Z42"/>
          <cell r="AA42" t="str">
            <v>Servicios para la planeación y sistemas de gestión</v>
          </cell>
          <cell r="AB42">
            <v>10</v>
          </cell>
          <cell r="AC42" t="str">
            <v>CONTRATACIÓN DIRECTA</v>
          </cell>
          <cell r="AD42">
            <v>1013683625</v>
          </cell>
          <cell r="AE42" t="str">
            <v>CC</v>
          </cell>
          <cell r="AF42">
            <v>1065838786</v>
          </cell>
          <cell r="AG42" t="str">
            <v>JOSE MANUEL NADER AROCA</v>
          </cell>
          <cell r="AH42">
            <v>1009655638</v>
          </cell>
          <cell r="AI42" t="str">
            <v>MARLY JHOANA CORDOBA CORTES</v>
          </cell>
          <cell r="AJ42">
            <v>1004746618</v>
          </cell>
          <cell r="AK42" t="str">
            <v>YULY MARCELA BARAJAS AGUILERA</v>
          </cell>
          <cell r="AL42">
            <v>40800000</v>
          </cell>
          <cell r="AM42">
            <v>0</v>
          </cell>
          <cell r="AN42">
            <v>0</v>
          </cell>
          <cell r="AO42">
            <v>40800000</v>
          </cell>
          <cell r="AP42">
            <v>4533333</v>
          </cell>
          <cell r="AQ42">
            <v>36266667</v>
          </cell>
          <cell r="AR42">
            <v>5000837651</v>
          </cell>
          <cell r="AS42">
            <v>1</v>
          </cell>
          <cell r="AT42">
            <v>704335</v>
          </cell>
          <cell r="AU42">
            <v>1</v>
          </cell>
          <cell r="AV42">
            <v>45699</v>
          </cell>
        </row>
        <row r="43">
          <cell r="A43">
            <v>25</v>
          </cell>
          <cell r="B43">
            <v>2025</v>
          </cell>
          <cell r="C43">
            <v>2</v>
          </cell>
          <cell r="D43">
            <v>45658</v>
          </cell>
          <cell r="E43">
            <v>45747</v>
          </cell>
          <cell r="F43" t="str">
            <v>0220-01</v>
          </cell>
          <cell r="G43">
            <v>45699</v>
          </cell>
          <cell r="H43">
            <v>145</v>
          </cell>
          <cell r="I43" t="str">
            <v>CONTRATO DE PRESTACION DE SERVICIOS PROFESIONALES</v>
          </cell>
          <cell r="J43">
            <v>11</v>
          </cell>
          <cell r="K43">
            <v>45698</v>
          </cell>
          <cell r="L43">
            <v>45879</v>
          </cell>
          <cell r="M43">
            <v>181</v>
          </cell>
          <cell r="N43">
            <v>2</v>
          </cell>
          <cell r="O43" t="str">
            <v>ORDENES DE PAGO</v>
          </cell>
          <cell r="P43">
            <v>36</v>
          </cell>
          <cell r="Q43">
            <v>25</v>
          </cell>
          <cell r="R43" t="str">
            <v>Prestar los servicios profesionales para acompañar jurídicamente el desarrollo de los procedimientos precontractuales, contractuales y postcontractuales adelantados por el Proceso de Gestión Contractual.</v>
          </cell>
          <cell r="S43" t="str">
            <v>O23011745992024019407023</v>
          </cell>
          <cell r="T43" t="str">
            <v>Fortalecimiento de la gestión institucio - Servicio de Implementación Sistemas de Gestión</v>
          </cell>
          <cell r="U43" t="str">
            <v>1-100-F001</v>
          </cell>
          <cell r="V43" t="str">
            <v>VA-RECURSOS DISTRITO</v>
          </cell>
          <cell r="W43" t="str">
            <v>O232020200883990</v>
          </cell>
          <cell r="X43" t="str">
            <v>Otros servicios profesionales, técnicos y empresariales n.c.p.</v>
          </cell>
          <cell r="Y43" t="str">
            <v>PM/0220/0107/45990230194</v>
          </cell>
          <cell r="Z43"/>
          <cell r="AA43" t="str">
            <v>Servicios para la planeación y sistemas de gestión</v>
          </cell>
          <cell r="AB43">
            <v>10</v>
          </cell>
          <cell r="AC43" t="str">
            <v>CONTRATACIÓN DIRECTA</v>
          </cell>
          <cell r="AD43">
            <v>1000053220</v>
          </cell>
          <cell r="AE43" t="str">
            <v>CC</v>
          </cell>
          <cell r="AF43">
            <v>79572785</v>
          </cell>
          <cell r="AG43" t="str">
            <v>JORGE ARMANDO SUAREZ MEDINA</v>
          </cell>
          <cell r="AH43">
            <v>1009655638</v>
          </cell>
          <cell r="AI43" t="str">
            <v>MARLY JHOANA CORDOBA CORTES</v>
          </cell>
          <cell r="AJ43">
            <v>1004746618</v>
          </cell>
          <cell r="AK43" t="str">
            <v>YULY MARCELA BARAJAS AGUILERA</v>
          </cell>
          <cell r="AL43">
            <v>48000000</v>
          </cell>
          <cell r="AM43">
            <v>0</v>
          </cell>
          <cell r="AN43">
            <v>0</v>
          </cell>
          <cell r="AO43">
            <v>48000000</v>
          </cell>
          <cell r="AP43">
            <v>5333333</v>
          </cell>
          <cell r="AQ43">
            <v>42666667</v>
          </cell>
          <cell r="AR43">
            <v>5000837653</v>
          </cell>
          <cell r="AS43">
            <v>1</v>
          </cell>
          <cell r="AT43">
            <v>704337</v>
          </cell>
          <cell r="AU43">
            <v>1</v>
          </cell>
          <cell r="AV43">
            <v>45699</v>
          </cell>
        </row>
        <row r="44">
          <cell r="A44">
            <v>26</v>
          </cell>
          <cell r="B44">
            <v>2025</v>
          </cell>
          <cell r="C44">
            <v>2</v>
          </cell>
          <cell r="D44">
            <v>45658</v>
          </cell>
          <cell r="E44">
            <v>45747</v>
          </cell>
          <cell r="F44" t="str">
            <v>0220-01</v>
          </cell>
          <cell r="G44">
            <v>45699</v>
          </cell>
          <cell r="H44">
            <v>145</v>
          </cell>
          <cell r="I44" t="str">
            <v>CONTRATO DE PRESTACION DE SERVICIOS PROFESIONALES</v>
          </cell>
          <cell r="J44">
            <v>14</v>
          </cell>
          <cell r="K44">
            <v>45698</v>
          </cell>
          <cell r="L44">
            <v>46001</v>
          </cell>
          <cell r="M44">
            <v>303</v>
          </cell>
          <cell r="N44">
            <v>2</v>
          </cell>
          <cell r="O44" t="str">
            <v>ORDENES DE PAGO</v>
          </cell>
          <cell r="P44">
            <v>107</v>
          </cell>
          <cell r="Q44">
            <v>26</v>
          </cell>
          <cell r="R44" t="str">
            <v>Prestar los servicios profesionales para acompañar jurídicamente el desarrollo de los procedimientos precontractuales y contractuales adelantados por el Proceso de Gestión Contractual</v>
          </cell>
          <cell r="S44" t="str">
            <v>O23011745992024019407023</v>
          </cell>
          <cell r="T44" t="str">
            <v>Fortalecimiento de la gestión institucio - Servicio de Implementación Sistemas de Gestión</v>
          </cell>
          <cell r="U44" t="str">
            <v>1-100-F001</v>
          </cell>
          <cell r="V44" t="str">
            <v>VA-RECURSOS DISTRITO</v>
          </cell>
          <cell r="W44" t="str">
            <v>O232020200883990</v>
          </cell>
          <cell r="X44" t="str">
            <v>Otros servicios profesionales, técnicos y empresariales n.c.p.</v>
          </cell>
          <cell r="Y44" t="str">
            <v>PM/0220/0107/45990230194</v>
          </cell>
          <cell r="Z44"/>
          <cell r="AA44" t="str">
            <v>Servicios para la planeación y sistemas de gestión</v>
          </cell>
          <cell r="AB44">
            <v>10</v>
          </cell>
          <cell r="AC44" t="str">
            <v>CONTRATACIÓN DIRECTA</v>
          </cell>
          <cell r="AD44">
            <v>1010306819</v>
          </cell>
          <cell r="AE44" t="str">
            <v>CC</v>
          </cell>
          <cell r="AF44">
            <v>1085172092</v>
          </cell>
          <cell r="AG44" t="str">
            <v>GERALDINE GUERRA SAUCEDO</v>
          </cell>
          <cell r="AH44">
            <v>1009655638</v>
          </cell>
          <cell r="AI44" t="str">
            <v>MARLY JHOANA CORDOBA CORTES</v>
          </cell>
          <cell r="AJ44">
            <v>1004746618</v>
          </cell>
          <cell r="AK44" t="str">
            <v>YULY MARCELA BARAJAS AGUILERA</v>
          </cell>
          <cell r="AL44">
            <v>55000000</v>
          </cell>
          <cell r="AM44">
            <v>0</v>
          </cell>
          <cell r="AN44">
            <v>0</v>
          </cell>
          <cell r="AO44">
            <v>55000000</v>
          </cell>
          <cell r="AP44">
            <v>3483333</v>
          </cell>
          <cell r="AQ44">
            <v>51516667</v>
          </cell>
          <cell r="AR44">
            <v>5000837655</v>
          </cell>
          <cell r="AS44">
            <v>1</v>
          </cell>
          <cell r="AT44">
            <v>707057</v>
          </cell>
          <cell r="AU44">
            <v>1</v>
          </cell>
          <cell r="AV44">
            <v>45699</v>
          </cell>
        </row>
        <row r="45">
          <cell r="A45">
            <v>27</v>
          </cell>
          <cell r="B45">
            <v>2025</v>
          </cell>
          <cell r="C45">
            <v>2</v>
          </cell>
          <cell r="D45">
            <v>45658</v>
          </cell>
          <cell r="E45">
            <v>45747</v>
          </cell>
          <cell r="F45" t="str">
            <v>0220-01</v>
          </cell>
          <cell r="G45">
            <v>45699</v>
          </cell>
          <cell r="H45">
            <v>145</v>
          </cell>
          <cell r="I45" t="str">
            <v>CONTRATO DE PRESTACION DE SERVICIOS PROFESIONALES</v>
          </cell>
          <cell r="J45">
            <v>6</v>
          </cell>
          <cell r="K45">
            <v>45698</v>
          </cell>
          <cell r="L45">
            <v>45971</v>
          </cell>
          <cell r="M45">
            <v>273</v>
          </cell>
          <cell r="N45">
            <v>2</v>
          </cell>
          <cell r="O45" t="str">
            <v>ORDENES DE PAGO</v>
          </cell>
          <cell r="P45">
            <v>22</v>
          </cell>
          <cell r="Q45">
            <v>27</v>
          </cell>
          <cell r="R45" t="str">
            <v>Prestar los servicios profesionales para apoyar la gestión administrativa del proceso de servicio a la ciudadanía del Instituto Distrital de la Participación y Acción.</v>
          </cell>
          <cell r="S45" t="str">
            <v>O21202020080383990</v>
          </cell>
          <cell r="T45" t="str">
            <v>Otros servicios profesionales, técnicos y empresariales n.c.p.</v>
          </cell>
          <cell r="U45" t="str">
            <v>1-100-F001</v>
          </cell>
          <cell r="V45" t="str">
            <v>VA-RECURSOS DISTRITO</v>
          </cell>
          <cell r="W45">
            <v>220</v>
          </cell>
          <cell r="X45" t="str">
            <v>0220 - Programa Funcionamiento - INSTITUTO DISTRITAL DE LA PARTICIPACIÓN Y ACCIÓN COMUNAL</v>
          </cell>
          <cell r="Y45" t="str">
            <v>PM/0220/0001/FUNC</v>
          </cell>
          <cell r="Z45"/>
          <cell r="AA45" t="str">
            <v>FUNCIONAMIENTOINSTITUTO DISTRITAL DE LA PARTICIPAC</v>
          </cell>
          <cell r="AB45">
            <v>10</v>
          </cell>
          <cell r="AC45" t="str">
            <v>CONTRATACIÓN DIRECTA</v>
          </cell>
          <cell r="AD45">
            <v>1009723686</v>
          </cell>
          <cell r="AE45" t="str">
            <v>CC</v>
          </cell>
          <cell r="AF45">
            <v>1098795456</v>
          </cell>
          <cell r="AG45" t="str">
            <v>OSCAR ANDRES ARIZA PARDO</v>
          </cell>
          <cell r="AH45">
            <v>1009655638</v>
          </cell>
          <cell r="AI45" t="str">
            <v>MARLY JHOANA CORDOBA CORTES</v>
          </cell>
          <cell r="AJ45">
            <v>1004746618</v>
          </cell>
          <cell r="AK45" t="str">
            <v>YULY MARCELA BARAJAS AGUILERA</v>
          </cell>
          <cell r="AL45">
            <v>54000000</v>
          </cell>
          <cell r="AM45">
            <v>0</v>
          </cell>
          <cell r="AN45">
            <v>0</v>
          </cell>
          <cell r="AO45">
            <v>54000000</v>
          </cell>
          <cell r="AP45">
            <v>3800000</v>
          </cell>
          <cell r="AQ45">
            <v>50200000</v>
          </cell>
          <cell r="AR45">
            <v>5000837660</v>
          </cell>
          <cell r="AS45">
            <v>1</v>
          </cell>
          <cell r="AT45">
            <v>703401</v>
          </cell>
          <cell r="AU45">
            <v>1</v>
          </cell>
          <cell r="AV45">
            <v>45699</v>
          </cell>
        </row>
        <row r="46">
          <cell r="A46">
            <v>28</v>
          </cell>
          <cell r="B46">
            <v>2025</v>
          </cell>
          <cell r="C46">
            <v>2</v>
          </cell>
          <cell r="D46">
            <v>45658</v>
          </cell>
          <cell r="E46">
            <v>45747</v>
          </cell>
          <cell r="F46" t="str">
            <v>0220-01</v>
          </cell>
          <cell r="G46">
            <v>45699</v>
          </cell>
          <cell r="H46">
            <v>145</v>
          </cell>
          <cell r="I46" t="str">
            <v>CONTRATO DE PRESTACION DE SERVICIOS PROFESIONALES</v>
          </cell>
          <cell r="J46">
            <v>15</v>
          </cell>
          <cell r="K46">
            <v>45698</v>
          </cell>
          <cell r="L46">
            <v>46001</v>
          </cell>
          <cell r="M46">
            <v>303</v>
          </cell>
          <cell r="N46">
            <v>2</v>
          </cell>
          <cell r="O46" t="str">
            <v>ORDENES DE PAGO</v>
          </cell>
          <cell r="P46">
            <v>37</v>
          </cell>
          <cell r="Q46">
            <v>28</v>
          </cell>
          <cell r="R46" t="str">
            <v>Prestar los servicios profesionales para efectuar el seguimiento a los procedimientos asociados al Modelo Integrado de Planeación Gestión, al procedimiento pre y postcontractual, y otros asunts de carácter administrativo del Proceso de Gestión Contractual.</v>
          </cell>
          <cell r="S46" t="str">
            <v>O23011745992024019407023</v>
          </cell>
          <cell r="T46" t="str">
            <v>Fortalecimiento de la gestión institucio - Servicio de Implementación Sistemas de Gestión</v>
          </cell>
          <cell r="U46" t="str">
            <v>1-100-F001</v>
          </cell>
          <cell r="V46" t="str">
            <v>VA-RECURSOS DISTRITO</v>
          </cell>
          <cell r="W46" t="str">
            <v>O232020200883990</v>
          </cell>
          <cell r="X46" t="str">
            <v>Otros servicios profesionales, técnicos y empresariales n.c.p.</v>
          </cell>
          <cell r="Y46" t="str">
            <v>PM/0220/0107/45990230194</v>
          </cell>
          <cell r="Z46"/>
          <cell r="AA46" t="str">
            <v>Servicios para la planeación y sistemas de gestión</v>
          </cell>
          <cell r="AB46">
            <v>10</v>
          </cell>
          <cell r="AC46" t="str">
            <v>CONTRATACIÓN DIRECTA</v>
          </cell>
          <cell r="AD46">
            <v>1005967900</v>
          </cell>
          <cell r="AE46" t="str">
            <v>CC</v>
          </cell>
          <cell r="AF46">
            <v>52502951</v>
          </cell>
          <cell r="AG46" t="str">
            <v>SANDRA MILENA TORRES MOLINA</v>
          </cell>
          <cell r="AH46">
            <v>1009655638</v>
          </cell>
          <cell r="AI46" t="str">
            <v>MARLY JHOANA CORDOBA CORTES</v>
          </cell>
          <cell r="AJ46">
            <v>1004746618</v>
          </cell>
          <cell r="AK46" t="str">
            <v>YULY MARCELA BARAJAS AGUILERA</v>
          </cell>
          <cell r="AL46">
            <v>55000000</v>
          </cell>
          <cell r="AM46">
            <v>0</v>
          </cell>
          <cell r="AN46">
            <v>0</v>
          </cell>
          <cell r="AO46">
            <v>55000000</v>
          </cell>
          <cell r="AP46">
            <v>3483333</v>
          </cell>
          <cell r="AQ46">
            <v>51516667</v>
          </cell>
          <cell r="AR46">
            <v>5000837662</v>
          </cell>
          <cell r="AS46">
            <v>1</v>
          </cell>
          <cell r="AT46">
            <v>704340</v>
          </cell>
          <cell r="AU46">
            <v>1</v>
          </cell>
          <cell r="AV46">
            <v>45699</v>
          </cell>
        </row>
        <row r="47">
          <cell r="A47">
            <v>29</v>
          </cell>
          <cell r="B47">
            <v>2025</v>
          </cell>
          <cell r="C47">
            <v>2</v>
          </cell>
          <cell r="D47">
            <v>45658</v>
          </cell>
          <cell r="E47">
            <v>45747</v>
          </cell>
          <cell r="F47" t="str">
            <v>0220-01</v>
          </cell>
          <cell r="G47">
            <v>45700</v>
          </cell>
          <cell r="H47">
            <v>145</v>
          </cell>
          <cell r="I47" t="str">
            <v>CONTRATO DE PRESTACION DE SERVICIOS PROFESIONALES</v>
          </cell>
          <cell r="J47">
            <v>3</v>
          </cell>
          <cell r="K47">
            <v>45699</v>
          </cell>
          <cell r="L47">
            <v>45911</v>
          </cell>
          <cell r="M47">
            <v>212</v>
          </cell>
          <cell r="N47">
            <v>2</v>
          </cell>
          <cell r="O47" t="str">
            <v>ORDENES DE PAGO</v>
          </cell>
          <cell r="P47">
            <v>4</v>
          </cell>
          <cell r="Q47">
            <v>29</v>
          </cell>
          <cell r="R47" t="str">
            <v>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v>
          </cell>
          <cell r="S47" t="str">
            <v>O21202020080383990</v>
          </cell>
          <cell r="T47" t="str">
            <v>Otros servicios profesionales, técnicos y empresariales n.c.p.</v>
          </cell>
          <cell r="U47" t="str">
            <v>1-100-F001</v>
          </cell>
          <cell r="V47" t="str">
            <v>VA-RECURSOS DISTRITO</v>
          </cell>
          <cell r="W47">
            <v>220</v>
          </cell>
          <cell r="X47" t="str">
            <v>0220 - Programa Funcionamiento - INSTITUTO DISTRITAL DE LA PARTICIPACIÓN Y ACCIÓN COMUNAL</v>
          </cell>
          <cell r="Y47" t="str">
            <v>PM/0220/0001/FUNC</v>
          </cell>
          <cell r="Z47"/>
          <cell r="AA47" t="str">
            <v>FUNCIONAMIENTOINSTITUTO DISTRITAL DE LA PARTICIPAC</v>
          </cell>
          <cell r="AB47">
            <v>10</v>
          </cell>
          <cell r="AC47" t="str">
            <v>CONTRATACIÓN DIRECTA</v>
          </cell>
          <cell r="AD47">
            <v>1013639598</v>
          </cell>
          <cell r="AE47" t="str">
            <v>CC</v>
          </cell>
          <cell r="AF47">
            <v>31437336</v>
          </cell>
          <cell r="AG47" t="str">
            <v>LINA MARIA CUESTA CARDONA</v>
          </cell>
          <cell r="AH47">
            <v>1009655638</v>
          </cell>
          <cell r="AI47" t="str">
            <v>MARLY JHOANA CORDOBA CORTES</v>
          </cell>
          <cell r="AJ47">
            <v>1004746618</v>
          </cell>
          <cell r="AK47" t="str">
            <v>YULY MARCELA BARAJAS AGUILERA</v>
          </cell>
          <cell r="AL47">
            <v>36400000</v>
          </cell>
          <cell r="AM47">
            <v>0</v>
          </cell>
          <cell r="AN47">
            <v>0</v>
          </cell>
          <cell r="AO47">
            <v>36400000</v>
          </cell>
          <cell r="AP47">
            <v>3293333</v>
          </cell>
          <cell r="AQ47">
            <v>33106667</v>
          </cell>
          <cell r="AR47">
            <v>5000839183</v>
          </cell>
          <cell r="AS47">
            <v>1</v>
          </cell>
          <cell r="AT47">
            <v>701613</v>
          </cell>
          <cell r="AU47">
            <v>1</v>
          </cell>
          <cell r="AV47">
            <v>45700</v>
          </cell>
        </row>
        <row r="48">
          <cell r="A48">
            <v>30</v>
          </cell>
          <cell r="B48">
            <v>2025</v>
          </cell>
          <cell r="C48">
            <v>2</v>
          </cell>
          <cell r="D48">
            <v>45658</v>
          </cell>
          <cell r="E48">
            <v>45747</v>
          </cell>
          <cell r="F48" t="str">
            <v>0220-01</v>
          </cell>
          <cell r="G48">
            <v>45700</v>
          </cell>
          <cell r="H48">
            <v>145</v>
          </cell>
          <cell r="I48" t="str">
            <v>CONTRATO DE PRESTACION DE SERVICIOS PROFESIONALES</v>
          </cell>
          <cell r="J48">
            <v>16</v>
          </cell>
          <cell r="K48">
            <v>45699</v>
          </cell>
          <cell r="L48">
            <v>45849</v>
          </cell>
          <cell r="M48">
            <v>150</v>
          </cell>
          <cell r="N48">
            <v>2</v>
          </cell>
          <cell r="O48" t="str">
            <v>ORDENES DE PAGO</v>
          </cell>
          <cell r="P48">
            <v>62</v>
          </cell>
          <cell r="Q48">
            <v>30</v>
          </cell>
          <cell r="R48" t="str">
            <v>Prestar los servicios profesionales para efectuar el cubrimiento periodístico de las actividades del Instituto considerando la definiciónde los objetivos, iniciativas, el público a llegar y demás aspectos que se indiquen a partir del Plan Estratégico de Comunicaciones, con énfasis en la producción de contenidos periodísticos y podcast para la emisora DC Radio.</v>
          </cell>
          <cell r="S48" t="str">
            <v>O23011745022024025407017</v>
          </cell>
          <cell r="T48" t="str">
            <v>Construcción de Ciudadanía Activa Crece - Servicio de información actualizado</v>
          </cell>
          <cell r="U48" t="str">
            <v>1-100-F001</v>
          </cell>
          <cell r="V48" t="str">
            <v>VA-RECURSOS DISTRITO</v>
          </cell>
          <cell r="W48" t="str">
            <v>O232020200991119</v>
          </cell>
          <cell r="X48" t="str">
            <v>Otros servicios de la administración pública n.c.p.</v>
          </cell>
          <cell r="Y48" t="str">
            <v>PM/0220/0107/45020170254</v>
          </cell>
          <cell r="Z48"/>
          <cell r="AA48" t="str">
            <v>Servicios para la planeación y sistemas de gestión</v>
          </cell>
          <cell r="AB48">
            <v>10</v>
          </cell>
          <cell r="AC48" t="str">
            <v>CONTRATACIÓN DIRECTA</v>
          </cell>
          <cell r="AD48">
            <v>1008793157</v>
          </cell>
          <cell r="AE48" t="str">
            <v>CC</v>
          </cell>
          <cell r="AF48">
            <v>1032484789</v>
          </cell>
          <cell r="AG48" t="str">
            <v>MARIA DANIELA RODRIGUEZ MORA</v>
          </cell>
          <cell r="AH48">
            <v>1009655638</v>
          </cell>
          <cell r="AI48" t="str">
            <v>MARLY JHOANA CORDOBA CORTES</v>
          </cell>
          <cell r="AJ48">
            <v>1004746618</v>
          </cell>
          <cell r="AK48" t="str">
            <v>YULY MARCELA BARAJAS AGUILERA</v>
          </cell>
          <cell r="AL48">
            <v>21750000</v>
          </cell>
          <cell r="AM48">
            <v>0</v>
          </cell>
          <cell r="AN48">
            <v>0</v>
          </cell>
          <cell r="AO48">
            <v>21750000</v>
          </cell>
          <cell r="AP48">
            <v>2755000</v>
          </cell>
          <cell r="AQ48">
            <v>18995000</v>
          </cell>
          <cell r="AR48">
            <v>5000839189</v>
          </cell>
          <cell r="AS48">
            <v>1</v>
          </cell>
          <cell r="AT48">
            <v>705607</v>
          </cell>
          <cell r="AU48">
            <v>1</v>
          </cell>
          <cell r="AV48">
            <v>45700</v>
          </cell>
        </row>
        <row r="49">
          <cell r="A49">
            <v>31</v>
          </cell>
          <cell r="B49">
            <v>2025</v>
          </cell>
          <cell r="C49">
            <v>2</v>
          </cell>
          <cell r="D49">
            <v>45658</v>
          </cell>
          <cell r="E49">
            <v>45747</v>
          </cell>
          <cell r="F49" t="str">
            <v>0220-01</v>
          </cell>
          <cell r="G49">
            <v>45700</v>
          </cell>
          <cell r="H49">
            <v>145</v>
          </cell>
          <cell r="I49" t="str">
            <v>CONTRATO DE PRESTACION DE SERVICIOS PROFESIONALES</v>
          </cell>
          <cell r="J49">
            <v>30</v>
          </cell>
          <cell r="K49">
            <v>45700</v>
          </cell>
          <cell r="L49">
            <v>45973</v>
          </cell>
          <cell r="M49">
            <v>273</v>
          </cell>
          <cell r="N49">
            <v>2</v>
          </cell>
          <cell r="O49" t="str">
            <v>ORDENES DE PAGO</v>
          </cell>
          <cell r="P49">
            <v>123</v>
          </cell>
          <cell r="Q49">
            <v>31</v>
          </cell>
          <cell r="R49" t="str">
            <v>Prestar los servicios profesionales para realizar el seguimiento y control de los procesos asociados a la Secretaría General del Instituto. ,,</v>
          </cell>
          <cell r="S49" t="str">
            <v>O21202020080383990</v>
          </cell>
          <cell r="T49" t="str">
            <v>Otros servicios profesionales, técnicos y empresariales n.c.p.</v>
          </cell>
          <cell r="U49" t="str">
            <v>1-100-F001</v>
          </cell>
          <cell r="V49" t="str">
            <v>VA-RECURSOS DISTRITO</v>
          </cell>
          <cell r="W49">
            <v>220</v>
          </cell>
          <cell r="X49" t="str">
            <v>0220 - Programa Funcionamiento - INSTITUTO DISTRITAL DE LA PARTICIPACIÓN Y ACCIÓN COMUNAL</v>
          </cell>
          <cell r="Y49" t="str">
            <v>PM/0220/0001/FUNC</v>
          </cell>
          <cell r="Z49"/>
          <cell r="AA49" t="str">
            <v>FUNCIONAMIENTOINSTITUTO DISTRITAL DE LA PARTICIPAC</v>
          </cell>
          <cell r="AB49">
            <v>10</v>
          </cell>
          <cell r="AC49" t="str">
            <v>CONTRATACIÓN DIRECTA</v>
          </cell>
          <cell r="AD49">
            <v>1012846448</v>
          </cell>
          <cell r="AE49" t="str">
            <v>CC</v>
          </cell>
          <cell r="AF49">
            <v>1064714552</v>
          </cell>
          <cell r="AG49" t="str">
            <v>OSCAR JOSE MORENO PARRA</v>
          </cell>
          <cell r="AH49">
            <v>1009655638</v>
          </cell>
          <cell r="AI49" t="str">
            <v>MARLY JHOANA CORDOBA CORTES</v>
          </cell>
          <cell r="AJ49">
            <v>1004746618</v>
          </cell>
          <cell r="AK49" t="str">
            <v>YULY MARCELA BARAJAS AGUILERA</v>
          </cell>
          <cell r="AL49">
            <v>72000000</v>
          </cell>
          <cell r="AM49">
            <v>0</v>
          </cell>
          <cell r="AN49">
            <v>0</v>
          </cell>
          <cell r="AO49">
            <v>72000000</v>
          </cell>
          <cell r="AP49">
            <v>4800000</v>
          </cell>
          <cell r="AQ49">
            <v>67200000</v>
          </cell>
          <cell r="AR49">
            <v>5000839469</v>
          </cell>
          <cell r="AS49">
            <v>1</v>
          </cell>
          <cell r="AT49">
            <v>708112</v>
          </cell>
          <cell r="AU49">
            <v>1</v>
          </cell>
          <cell r="AV49">
            <v>45700</v>
          </cell>
        </row>
        <row r="50">
          <cell r="A50">
            <v>32</v>
          </cell>
          <cell r="B50">
            <v>2025</v>
          </cell>
          <cell r="C50">
            <v>2</v>
          </cell>
          <cell r="D50">
            <v>45658</v>
          </cell>
          <cell r="E50">
            <v>45747</v>
          </cell>
          <cell r="F50" t="str">
            <v>0220-01</v>
          </cell>
          <cell r="G50">
            <v>45700</v>
          </cell>
          <cell r="H50">
            <v>145</v>
          </cell>
          <cell r="I50" t="str">
            <v>CONTRATO DE PRESTACION DE SERVICIOS PROFESIONALES</v>
          </cell>
          <cell r="J50">
            <v>35</v>
          </cell>
          <cell r="K50">
            <v>45700</v>
          </cell>
          <cell r="L50">
            <v>46003</v>
          </cell>
          <cell r="M50">
            <v>303</v>
          </cell>
          <cell r="N50">
            <v>2</v>
          </cell>
          <cell r="O50" t="str">
            <v>ORDENES DE PAGO</v>
          </cell>
          <cell r="P50">
            <v>61</v>
          </cell>
          <cell r="Q50">
            <v>32</v>
          </cell>
          <cell r="R50" t="str">
            <v>Prestar los servicios profesionales para ejercer la representación judicial y extrajudicial del Instituto Distrital de Participación y Acción Comunal, competencia de la Oficina Jurídica; así como, asesorar y orientar a la Dirección General y a las demás ependenciasen la formulación de políticas y programas institucionales e interpretación y aplicación de normas para el cabal desempeño de las actividades de la entidad del Instituto, a través de acompañamientos requeridos, competencia de la oficina jurídica.</v>
          </cell>
          <cell r="S50" t="str">
            <v>O23011745992024019407023</v>
          </cell>
          <cell r="T50" t="str">
            <v>Fortalecimiento de la gestión institucio - Servicio de Implementación Sistemas de Gestión</v>
          </cell>
          <cell r="U50" t="str">
            <v>1-100-F001</v>
          </cell>
          <cell r="V50" t="str">
            <v>VA-RECURSOS DISTRITO</v>
          </cell>
          <cell r="W50" t="str">
            <v>O232020200883990</v>
          </cell>
          <cell r="X50" t="str">
            <v>Otros servicios profesionales, técnicos y empresariales n.c.p.</v>
          </cell>
          <cell r="Y50" t="str">
            <v>PM/0220/0107/45990230194</v>
          </cell>
          <cell r="Z50"/>
          <cell r="AA50" t="str">
            <v>Servicios para la planeación y sistemas de gestión</v>
          </cell>
          <cell r="AB50">
            <v>10</v>
          </cell>
          <cell r="AC50" t="str">
            <v>CONTRATACIÓN DIRECTA</v>
          </cell>
          <cell r="AD50">
            <v>1000348160</v>
          </cell>
          <cell r="AE50" t="str">
            <v>CC</v>
          </cell>
          <cell r="AF50">
            <v>1010185631</v>
          </cell>
          <cell r="AG50" t="str">
            <v>HUMBERTO CARLOS IZQUIERDO SAAVEDRA</v>
          </cell>
          <cell r="AH50">
            <v>1009655638</v>
          </cell>
          <cell r="AI50" t="str">
            <v>MARLY JHOANA CORDOBA CORTES</v>
          </cell>
          <cell r="AJ50">
            <v>1004746618</v>
          </cell>
          <cell r="AK50" t="str">
            <v>YULY MARCELA BARAJAS AGUILERA</v>
          </cell>
          <cell r="AL50">
            <v>70000000</v>
          </cell>
          <cell r="AM50">
            <v>0</v>
          </cell>
          <cell r="AN50">
            <v>0</v>
          </cell>
          <cell r="AO50">
            <v>70000000</v>
          </cell>
          <cell r="AP50">
            <v>4200000</v>
          </cell>
          <cell r="AQ50">
            <v>65800000</v>
          </cell>
          <cell r="AR50">
            <v>5000839968</v>
          </cell>
          <cell r="AS50">
            <v>1</v>
          </cell>
          <cell r="AT50">
            <v>705599</v>
          </cell>
          <cell r="AU50">
            <v>1</v>
          </cell>
          <cell r="AV50">
            <v>45700</v>
          </cell>
        </row>
        <row r="51">
          <cell r="A51">
            <v>33</v>
          </cell>
          <cell r="B51">
            <v>2025</v>
          </cell>
          <cell r="C51">
            <v>2</v>
          </cell>
          <cell r="D51">
            <v>45658</v>
          </cell>
          <cell r="E51">
            <v>45747</v>
          </cell>
          <cell r="F51" t="str">
            <v>0220-01</v>
          </cell>
          <cell r="G51">
            <v>45700</v>
          </cell>
          <cell r="H51">
            <v>145</v>
          </cell>
          <cell r="I51" t="str">
            <v>CONTRATO DE PRESTACION DE SERVICIOS PROFESIONALES</v>
          </cell>
          <cell r="J51">
            <v>24</v>
          </cell>
          <cell r="K51">
            <v>45700</v>
          </cell>
          <cell r="L51">
            <v>45881</v>
          </cell>
          <cell r="M51">
            <v>181</v>
          </cell>
          <cell r="N51">
            <v>2</v>
          </cell>
          <cell r="O51" t="str">
            <v>ORDENES DE PAGO</v>
          </cell>
          <cell r="P51">
            <v>124</v>
          </cell>
          <cell r="Q51">
            <v>33</v>
          </cell>
          <cell r="R51" t="str">
            <v>Prestar los servicios profesionales para brindar soporte jurídico en los procesos precontractuales y contractuales, adelantados por el Proceso de Gestión Contractual del Instituto Distrital de la Participación y Acción Comunal,,</v>
          </cell>
          <cell r="S51" t="str">
            <v>O21202020080383990</v>
          </cell>
          <cell r="T51" t="str">
            <v>Otros servicios profesionales, técnicos y empresariales n.c.p.</v>
          </cell>
          <cell r="U51" t="str">
            <v>1-100-F001</v>
          </cell>
          <cell r="V51" t="str">
            <v>VA-RECURSOS DISTRITO</v>
          </cell>
          <cell r="W51">
            <v>220</v>
          </cell>
          <cell r="X51" t="str">
            <v>0220 - Programa Funcionamiento - INSTITUTO DISTRITAL DE LA PARTICIPACIÓN Y ACCIÓN COMUNAL</v>
          </cell>
          <cell r="Y51" t="str">
            <v>PM/0220/0001/FUNC</v>
          </cell>
          <cell r="Z51"/>
          <cell r="AA51" t="str">
            <v>FUNCIONAMIENTOINSTITUTO DISTRITAL DE LA PARTICIPAC</v>
          </cell>
          <cell r="AB51">
            <v>10</v>
          </cell>
          <cell r="AC51" t="str">
            <v>CONTRATACIÓN DIRECTA</v>
          </cell>
          <cell r="AD51">
            <v>1000144001</v>
          </cell>
          <cell r="AE51" t="str">
            <v>CC</v>
          </cell>
          <cell r="AF51">
            <v>1076653578</v>
          </cell>
          <cell r="AG51" t="str">
            <v>FRANCY MANUELA MARTINEZ RODRIGUEZ</v>
          </cell>
          <cell r="AH51">
            <v>1009655638</v>
          </cell>
          <cell r="AI51" t="str">
            <v>MARLY JHOANA CORDOBA CORTES</v>
          </cell>
          <cell r="AJ51">
            <v>1004746618</v>
          </cell>
          <cell r="AK51" t="str">
            <v>YULY MARCELA BARAJAS AGUILERA</v>
          </cell>
          <cell r="AL51">
            <v>33000000</v>
          </cell>
          <cell r="AM51">
            <v>0</v>
          </cell>
          <cell r="AN51">
            <v>0</v>
          </cell>
          <cell r="AO51">
            <v>33000000</v>
          </cell>
          <cell r="AP51">
            <v>3300000</v>
          </cell>
          <cell r="AQ51">
            <v>29700000</v>
          </cell>
          <cell r="AR51">
            <v>5000839984</v>
          </cell>
          <cell r="AS51">
            <v>1</v>
          </cell>
          <cell r="AT51">
            <v>708114</v>
          </cell>
          <cell r="AU51">
            <v>1</v>
          </cell>
          <cell r="AV51">
            <v>45700</v>
          </cell>
        </row>
        <row r="52">
          <cell r="A52">
            <v>34</v>
          </cell>
          <cell r="B52">
            <v>2025</v>
          </cell>
          <cell r="C52">
            <v>2</v>
          </cell>
          <cell r="D52">
            <v>45658</v>
          </cell>
          <cell r="E52">
            <v>45747</v>
          </cell>
          <cell r="F52" t="str">
            <v>0220-01</v>
          </cell>
          <cell r="G52">
            <v>45701</v>
          </cell>
          <cell r="H52">
            <v>145</v>
          </cell>
          <cell r="I52" t="str">
            <v>CONTRATO DE PRESTACION DE SERVICIOS PROFESIONALES</v>
          </cell>
          <cell r="J52">
            <v>18</v>
          </cell>
          <cell r="K52">
            <v>45700</v>
          </cell>
          <cell r="L52">
            <v>45881</v>
          </cell>
          <cell r="M52">
            <v>181</v>
          </cell>
          <cell r="N52">
            <v>2</v>
          </cell>
          <cell r="O52" t="str">
            <v>ORDENES DE PAGO</v>
          </cell>
          <cell r="P52">
            <v>105</v>
          </cell>
          <cell r="Q52">
            <v>34</v>
          </cell>
          <cell r="R52" t="str">
            <v>Prestar los servicios profesionales para desarrollar los actividades s postcontractuales y otros asuntos de carácter administrativo , ademas de realizar el seguimiento a los procedimientos asociados al Modelo Integrado de Gestión y Planeacióndel Proceso de Gestión Contractual del Instituto Distrital de la Participación y Acción Comunal.</v>
          </cell>
          <cell r="S52" t="str">
            <v>O23011745992024019407023</v>
          </cell>
          <cell r="T52" t="str">
            <v>Fortalecimiento de la gestión institucio - Servicio de Implementación Sistemas de Gestión</v>
          </cell>
          <cell r="U52" t="str">
            <v>1-100-F001</v>
          </cell>
          <cell r="V52" t="str">
            <v>VA-RECURSOS DISTRITO</v>
          </cell>
          <cell r="W52" t="str">
            <v>O232020200883990</v>
          </cell>
          <cell r="X52" t="str">
            <v>Otros servicios profesionales, técnicos y empresariales n.c.p.</v>
          </cell>
          <cell r="Y52" t="str">
            <v>PM/0220/0107/45990230194</v>
          </cell>
          <cell r="Z52"/>
          <cell r="AA52" t="str">
            <v>Servicios para la planeación y sistemas de gestión</v>
          </cell>
          <cell r="AB52">
            <v>10</v>
          </cell>
          <cell r="AC52" t="str">
            <v>CONTRATACIÓN DIRECTA</v>
          </cell>
          <cell r="AD52">
            <v>1002578209</v>
          </cell>
          <cell r="AE52" t="str">
            <v>CC</v>
          </cell>
          <cell r="AF52">
            <v>79783765</v>
          </cell>
          <cell r="AG52" t="str">
            <v>JUAN ANTONIO MONTAÑO SEGURA</v>
          </cell>
          <cell r="AH52">
            <v>1009655638</v>
          </cell>
          <cell r="AI52" t="str">
            <v>MARLY JHOANA CORDOBA CORTES</v>
          </cell>
          <cell r="AJ52">
            <v>1004746618</v>
          </cell>
          <cell r="AK52" t="str">
            <v>YULY MARCELA BARAJAS AGUILERA</v>
          </cell>
          <cell r="AL52">
            <v>30000000</v>
          </cell>
          <cell r="AM52">
            <v>0</v>
          </cell>
          <cell r="AN52">
            <v>0</v>
          </cell>
          <cell r="AO52">
            <v>30000000</v>
          </cell>
          <cell r="AP52">
            <v>3166667</v>
          </cell>
          <cell r="AQ52">
            <v>26833333</v>
          </cell>
          <cell r="AR52">
            <v>5000840291</v>
          </cell>
          <cell r="AS52">
            <v>1</v>
          </cell>
          <cell r="AT52">
            <v>707017</v>
          </cell>
          <cell r="AU52">
            <v>1</v>
          </cell>
          <cell r="AV52">
            <v>45701</v>
          </cell>
        </row>
        <row r="53">
          <cell r="A53">
            <v>35</v>
          </cell>
          <cell r="B53">
            <v>2025</v>
          </cell>
          <cell r="C53">
            <v>2</v>
          </cell>
          <cell r="D53">
            <v>45658</v>
          </cell>
          <cell r="E53">
            <v>45747</v>
          </cell>
          <cell r="F53" t="str">
            <v>0220-01</v>
          </cell>
          <cell r="G53">
            <v>45701</v>
          </cell>
          <cell r="H53">
            <v>145</v>
          </cell>
          <cell r="I53" t="str">
            <v>CONTRATO DE PRESTACION DE SERVICIOS PROFESIONALES</v>
          </cell>
          <cell r="J53">
            <v>31</v>
          </cell>
          <cell r="K53">
            <v>45700</v>
          </cell>
          <cell r="L53">
            <v>45881</v>
          </cell>
          <cell r="M53">
            <v>181</v>
          </cell>
          <cell r="N53">
            <v>2</v>
          </cell>
          <cell r="O53" t="str">
            <v>ORDENES DE PAGO</v>
          </cell>
          <cell r="P53">
            <v>9</v>
          </cell>
          <cell r="Q53">
            <v>35</v>
          </cell>
          <cell r="R53" t="str">
            <v>Prestar los servicios profesionales, para acompañar al proceso de Gestión Financiera del Instituto, en la ejecución de los procedimientos propios de la Tesorería.,,</v>
          </cell>
          <cell r="S53" t="str">
            <v>O21202020080383990</v>
          </cell>
          <cell r="T53" t="str">
            <v>Otros servicios profesionales, técnicos y empresariales n.c.p.</v>
          </cell>
          <cell r="U53" t="str">
            <v>1-100-F001</v>
          </cell>
          <cell r="V53" t="str">
            <v>VA-RECURSOS DISTRITO</v>
          </cell>
          <cell r="W53">
            <v>220</v>
          </cell>
          <cell r="X53" t="str">
            <v>0220 - Programa Funcionamiento - INSTITUTO DISTRITAL DE LA PARTICIPACIÓN Y ACCIÓN COMUNAL</v>
          </cell>
          <cell r="Y53" t="str">
            <v>PM/0220/0001/FUNC</v>
          </cell>
          <cell r="Z53"/>
          <cell r="AA53" t="str">
            <v>FUNCIONAMIENTOINSTITUTO DISTRITAL DE LA PARTICIPAC</v>
          </cell>
          <cell r="AB53">
            <v>10</v>
          </cell>
          <cell r="AC53" t="str">
            <v>CONTRATACIÓN DIRECTA</v>
          </cell>
          <cell r="AD53">
            <v>1000375265</v>
          </cell>
          <cell r="AE53" t="str">
            <v>CC</v>
          </cell>
          <cell r="AF53">
            <v>1094273792</v>
          </cell>
          <cell r="AG53" t="str">
            <v>EDUARDO ERNESTO JAIMES VILLAMIZAR</v>
          </cell>
          <cell r="AH53">
            <v>1009655638</v>
          </cell>
          <cell r="AI53" t="str">
            <v>MARLY JHOANA CORDOBA CORTES</v>
          </cell>
          <cell r="AJ53">
            <v>1004746618</v>
          </cell>
          <cell r="AK53" t="str">
            <v>YULY MARCELA BARAJAS AGUILERA</v>
          </cell>
          <cell r="AL53">
            <v>23400000</v>
          </cell>
          <cell r="AM53">
            <v>0</v>
          </cell>
          <cell r="AN53">
            <v>0</v>
          </cell>
          <cell r="AO53">
            <v>23400000</v>
          </cell>
          <cell r="AP53">
            <v>2340000</v>
          </cell>
          <cell r="AQ53">
            <v>21060000</v>
          </cell>
          <cell r="AR53">
            <v>5000840296</v>
          </cell>
          <cell r="AS53">
            <v>1</v>
          </cell>
          <cell r="AT53">
            <v>701623</v>
          </cell>
          <cell r="AU53">
            <v>1</v>
          </cell>
          <cell r="AV53">
            <v>45701</v>
          </cell>
        </row>
        <row r="54">
          <cell r="A54">
            <v>36</v>
          </cell>
          <cell r="B54">
            <v>2025</v>
          </cell>
          <cell r="C54">
            <v>2</v>
          </cell>
          <cell r="D54">
            <v>45658</v>
          </cell>
          <cell r="E54">
            <v>45747</v>
          </cell>
          <cell r="F54" t="str">
            <v>0220-01</v>
          </cell>
          <cell r="G54">
            <v>45701</v>
          </cell>
          <cell r="H54">
            <v>145</v>
          </cell>
          <cell r="I54" t="str">
            <v>CONTRATO DE PRESTACION DE SERVICIOS PROFESIONALES</v>
          </cell>
          <cell r="J54">
            <v>37</v>
          </cell>
          <cell r="K54">
            <v>45700</v>
          </cell>
          <cell r="L54">
            <v>46003</v>
          </cell>
          <cell r="M54">
            <v>303</v>
          </cell>
          <cell r="N54">
            <v>2</v>
          </cell>
          <cell r="O54" t="str">
            <v>ORDENES DE PAGO</v>
          </cell>
          <cell r="P54">
            <v>127</v>
          </cell>
          <cell r="Q54">
            <v>36</v>
          </cell>
          <cell r="R54" t="str">
            <v>Prestar los servicios profesionales para adelantar jurídicamente el desarrollo de los procedimientos adelantados por el Proceso de Gestión Contractual del Instituto Distrital de la Participación y Acción Comunal.</v>
          </cell>
          <cell r="S54" t="str">
            <v>O23011745992024019407023</v>
          </cell>
          <cell r="T54" t="str">
            <v>Fortalecimiento de la gestión institucio - Servicio de Implementación Sistemas de Gestión</v>
          </cell>
          <cell r="U54" t="str">
            <v>1-100-F001</v>
          </cell>
          <cell r="V54" t="str">
            <v>VA-RECURSOS DISTRITO</v>
          </cell>
          <cell r="W54" t="str">
            <v>O232020200883990</v>
          </cell>
          <cell r="X54" t="str">
            <v>Otros servicios profesionales, técnicos y empresariales n.c.p.</v>
          </cell>
          <cell r="Y54" t="str">
            <v>PM/0220/0107/45990230194</v>
          </cell>
          <cell r="Z54"/>
          <cell r="AA54" t="str">
            <v>Servicios para la planeación y sistemas de gestión</v>
          </cell>
          <cell r="AB54">
            <v>10</v>
          </cell>
          <cell r="AC54" t="str">
            <v>CONTRATACIÓN DIRECTA</v>
          </cell>
          <cell r="AD54">
            <v>1002302863</v>
          </cell>
          <cell r="AE54" t="str">
            <v>CC</v>
          </cell>
          <cell r="AF54">
            <v>1057546420</v>
          </cell>
          <cell r="AG54" t="str">
            <v>CAMILO ERNESTO GRANADOS VELASCO</v>
          </cell>
          <cell r="AH54">
            <v>1009655638</v>
          </cell>
          <cell r="AI54" t="str">
            <v>MARLY JHOANA CORDOBA CORTES</v>
          </cell>
          <cell r="AJ54">
            <v>1004746618</v>
          </cell>
          <cell r="AK54" t="str">
            <v>YULY MARCELA BARAJAS AGUILERA</v>
          </cell>
          <cell r="AL54">
            <v>90000000</v>
          </cell>
          <cell r="AM54">
            <v>0</v>
          </cell>
          <cell r="AN54">
            <v>0</v>
          </cell>
          <cell r="AO54">
            <v>90000000</v>
          </cell>
          <cell r="AP54">
            <v>5400000</v>
          </cell>
          <cell r="AQ54">
            <v>84600000</v>
          </cell>
          <cell r="AR54">
            <v>5000840308</v>
          </cell>
          <cell r="AS54">
            <v>1</v>
          </cell>
          <cell r="AT54">
            <v>708124</v>
          </cell>
          <cell r="AU54">
            <v>1</v>
          </cell>
          <cell r="AV54">
            <v>45701</v>
          </cell>
        </row>
        <row r="55">
          <cell r="A55">
            <v>37</v>
          </cell>
          <cell r="B55">
            <v>2025</v>
          </cell>
          <cell r="C55">
            <v>2</v>
          </cell>
          <cell r="D55">
            <v>45658</v>
          </cell>
          <cell r="E55">
            <v>45747</v>
          </cell>
          <cell r="F55" t="str">
            <v>0220-01</v>
          </cell>
          <cell r="G55">
            <v>45701</v>
          </cell>
          <cell r="H55">
            <v>148</v>
          </cell>
          <cell r="I55" t="str">
            <v>CONTRATO DE PRESTACION DE SERVICIOS DE APOYO A LA GESTION</v>
          </cell>
          <cell r="J55">
            <v>46</v>
          </cell>
          <cell r="K55">
            <v>45700</v>
          </cell>
          <cell r="L55">
            <v>45881</v>
          </cell>
          <cell r="M55">
            <v>181</v>
          </cell>
          <cell r="N55">
            <v>2</v>
          </cell>
          <cell r="O55" t="str">
            <v>ORDENES DE PAGO</v>
          </cell>
          <cell r="P55">
            <v>169</v>
          </cell>
          <cell r="Q55">
            <v>37</v>
          </cell>
          <cell r="R55" t="str">
            <v>Prestar servicios de apoyo a la gestión de manera temporal, para llevar a cabo la sistematización de la información de la Gerencia escuela y el Observatorio.</v>
          </cell>
          <cell r="S55" t="str">
            <v>O23011745022024021202034</v>
          </cell>
          <cell r="T55" t="str">
            <v>Formación en capacidades democráticas en - Servicio de educación informal</v>
          </cell>
          <cell r="U55" t="str">
            <v>1-100-F001</v>
          </cell>
          <cell r="V55" t="str">
            <v>VA-RECURSOS DISTRITO</v>
          </cell>
          <cell r="W55" t="str">
            <v>O232020200991119</v>
          </cell>
          <cell r="X55" t="str">
            <v>Otros servicios de la administración pública n.c.p.</v>
          </cell>
          <cell r="Y55" t="str">
            <v>PM/0220/0102/45020340212</v>
          </cell>
          <cell r="Z55"/>
          <cell r="AA55" t="str">
            <v>Servicio de formación ciudadana en capacidades dem</v>
          </cell>
          <cell r="AB55">
            <v>10</v>
          </cell>
          <cell r="AC55" t="str">
            <v>CONTRATACIÓN DIRECTA</v>
          </cell>
          <cell r="AD55">
            <v>1011987136</v>
          </cell>
          <cell r="AE55" t="str">
            <v>CC</v>
          </cell>
          <cell r="AF55">
            <v>1001168316</v>
          </cell>
          <cell r="AG55" t="str">
            <v>JUAN SEBASTIAN OVIEDO TARAZONA</v>
          </cell>
          <cell r="AH55">
            <v>1009655638</v>
          </cell>
          <cell r="AI55" t="str">
            <v>MARLY JHOANA CORDOBA CORTES</v>
          </cell>
          <cell r="AJ55">
            <v>1004746618</v>
          </cell>
          <cell r="AK55" t="str">
            <v>YULY MARCELA BARAJAS AGUILERA</v>
          </cell>
          <cell r="AL55">
            <v>21600000</v>
          </cell>
          <cell r="AM55">
            <v>0</v>
          </cell>
          <cell r="AN55">
            <v>0</v>
          </cell>
          <cell r="AO55">
            <v>21600000</v>
          </cell>
          <cell r="AP55">
            <v>1560000</v>
          </cell>
          <cell r="AQ55">
            <v>20040000</v>
          </cell>
          <cell r="AR55">
            <v>5000840332</v>
          </cell>
          <cell r="AS55">
            <v>1</v>
          </cell>
          <cell r="AT55">
            <v>709585</v>
          </cell>
          <cell r="AU55">
            <v>1</v>
          </cell>
          <cell r="AV55">
            <v>45701</v>
          </cell>
        </row>
        <row r="56">
          <cell r="A56">
            <v>38</v>
          </cell>
          <cell r="B56">
            <v>2025</v>
          </cell>
          <cell r="C56">
            <v>2</v>
          </cell>
          <cell r="D56">
            <v>45658</v>
          </cell>
          <cell r="E56">
            <v>45747</v>
          </cell>
          <cell r="F56" t="str">
            <v>0220-01</v>
          </cell>
          <cell r="G56">
            <v>45701</v>
          </cell>
          <cell r="H56">
            <v>145</v>
          </cell>
          <cell r="I56" t="str">
            <v>CONTRATO DE PRESTACION DE SERVICIOS PROFESIONALES</v>
          </cell>
          <cell r="J56">
            <v>43</v>
          </cell>
          <cell r="K56">
            <v>45700</v>
          </cell>
          <cell r="L56">
            <v>45942</v>
          </cell>
          <cell r="M56">
            <v>242</v>
          </cell>
          <cell r="N56">
            <v>2</v>
          </cell>
          <cell r="O56" t="str">
            <v>ORDENES DE PAGO</v>
          </cell>
          <cell r="P56">
            <v>174</v>
          </cell>
          <cell r="Q56">
            <v>38</v>
          </cell>
          <cell r="R56" t="str">
            <v>Prestar los servicios profesionales para realizar la estructuración técnica, económica y financiera de los trámites contractuales adelantados por el Proceso de Gestión Contractual del Instituto Distrital de la Participación y Acción Comunal</v>
          </cell>
          <cell r="S56" t="str">
            <v>O23011745992024019407023</v>
          </cell>
          <cell r="T56" t="str">
            <v>Fortalecimiento de la gestión institucio - Servicio de Implementación Sistemas de Gestión</v>
          </cell>
          <cell r="U56" t="str">
            <v>1-100-F001</v>
          </cell>
          <cell r="V56" t="str">
            <v>VA-RECURSOS DISTRITO</v>
          </cell>
          <cell r="W56" t="str">
            <v>O232020200883990</v>
          </cell>
          <cell r="X56" t="str">
            <v>Otros servicios profesionales, técnicos y empresariales n.c.p.</v>
          </cell>
          <cell r="Y56" t="str">
            <v>PM/0220/0107/45990230194</v>
          </cell>
          <cell r="Z56"/>
          <cell r="AA56" t="str">
            <v>Servicios para la planeación y sistemas de gestión</v>
          </cell>
          <cell r="AB56">
            <v>10</v>
          </cell>
          <cell r="AC56" t="str">
            <v>CONTRATACIÓN DIRECTA</v>
          </cell>
          <cell r="AD56">
            <v>1000224763</v>
          </cell>
          <cell r="AE56" t="str">
            <v>CC</v>
          </cell>
          <cell r="AF56">
            <v>80849721</v>
          </cell>
          <cell r="AG56" t="str">
            <v>JACK CRISTOPHER REINA RODRIGUEZ</v>
          </cell>
          <cell r="AH56">
            <v>1009655638</v>
          </cell>
          <cell r="AI56" t="str">
            <v>MARLY JHOANA CORDOBA CORTES</v>
          </cell>
          <cell r="AJ56">
            <v>1004746618</v>
          </cell>
          <cell r="AK56" t="str">
            <v>YULY MARCELA BARAJAS AGUILERA</v>
          </cell>
          <cell r="AL56">
            <v>72000000</v>
          </cell>
          <cell r="AM56">
            <v>0</v>
          </cell>
          <cell r="AN56">
            <v>0</v>
          </cell>
          <cell r="AO56">
            <v>72000000</v>
          </cell>
          <cell r="AP56">
            <v>0</v>
          </cell>
          <cell r="AQ56">
            <v>72000000</v>
          </cell>
          <cell r="AR56">
            <v>5000840337</v>
          </cell>
          <cell r="AS56">
            <v>1</v>
          </cell>
          <cell r="AT56">
            <v>710589</v>
          </cell>
          <cell r="AU56">
            <v>1</v>
          </cell>
          <cell r="AV56">
            <v>45701</v>
          </cell>
        </row>
        <row r="57">
          <cell r="A57">
            <v>39</v>
          </cell>
          <cell r="B57">
            <v>2025</v>
          </cell>
          <cell r="C57">
            <v>2</v>
          </cell>
          <cell r="D57">
            <v>45658</v>
          </cell>
          <cell r="E57">
            <v>45747</v>
          </cell>
          <cell r="F57" t="str">
            <v>0220-01</v>
          </cell>
          <cell r="G57">
            <v>45701</v>
          </cell>
          <cell r="H57">
            <v>145</v>
          </cell>
          <cell r="I57" t="str">
            <v>CONTRATO DE PRESTACION DE SERVICIOS PROFESIONALES</v>
          </cell>
          <cell r="J57">
            <v>53</v>
          </cell>
          <cell r="K57">
            <v>45700</v>
          </cell>
          <cell r="L57">
            <v>45881</v>
          </cell>
          <cell r="M57">
            <v>181</v>
          </cell>
          <cell r="N57">
            <v>2</v>
          </cell>
          <cell r="O57" t="str">
            <v>ORDENES DE PAGO</v>
          </cell>
          <cell r="P57">
            <v>172</v>
          </cell>
          <cell r="Q57">
            <v>39</v>
          </cell>
          <cell r="R57" t="str">
            <v>Prestar los servicios profesionales de asesoría, para realizar la revisión del componente jurídico de los documentos generados or la subdirección de fortalecimiento y sus gerencias en el marco del cumplimiento de su misionalidad.</v>
          </cell>
          <cell r="S57" t="str">
            <v>O23011745022024023806022</v>
          </cell>
          <cell r="T57" t="str">
            <v>Implementación de mecanismos de particip - Servicio de asistencia técnica</v>
          </cell>
          <cell r="U57" t="str">
            <v>1-100-F001</v>
          </cell>
          <cell r="V57" t="str">
            <v>VA-RECURSOS DISTRITO</v>
          </cell>
          <cell r="W57" t="str">
            <v>O232020200883990</v>
          </cell>
          <cell r="X57" t="str">
            <v>Otros servicios profesionales, técnicos y empresariales n.c.p.</v>
          </cell>
          <cell r="Y57" t="str">
            <v>PM/0220/0106/45020220238</v>
          </cell>
          <cell r="Z57"/>
          <cell r="AA57" t="str">
            <v>Servicio de asesoría técnica en presupuestos parti</v>
          </cell>
          <cell r="AB57">
            <v>10</v>
          </cell>
          <cell r="AC57" t="str">
            <v>CONTRATACIÓN DIRECTA</v>
          </cell>
          <cell r="AD57">
            <v>1000101109</v>
          </cell>
          <cell r="AE57" t="str">
            <v>CC</v>
          </cell>
          <cell r="AF57">
            <v>80224980</v>
          </cell>
          <cell r="AG57" t="str">
            <v>CHRISTIAN LEANDRO SOLIS RIAÑO</v>
          </cell>
          <cell r="AH57">
            <v>1009655638</v>
          </cell>
          <cell r="AI57" t="str">
            <v>MARLY JHOANA CORDOBA CORTES</v>
          </cell>
          <cell r="AJ57">
            <v>1004746618</v>
          </cell>
          <cell r="AK57" t="str">
            <v>YULY MARCELA BARAJAS AGUILERA</v>
          </cell>
          <cell r="AL57">
            <v>60000000</v>
          </cell>
          <cell r="AM57">
            <v>0</v>
          </cell>
          <cell r="AN57">
            <v>0</v>
          </cell>
          <cell r="AO57">
            <v>60000000</v>
          </cell>
          <cell r="AP57">
            <v>5666667</v>
          </cell>
          <cell r="AQ57">
            <v>54333333</v>
          </cell>
          <cell r="AR57">
            <v>5000840338</v>
          </cell>
          <cell r="AS57">
            <v>1</v>
          </cell>
          <cell r="AT57">
            <v>710500</v>
          </cell>
          <cell r="AU57">
            <v>1</v>
          </cell>
          <cell r="AV57">
            <v>45701</v>
          </cell>
        </row>
        <row r="58">
          <cell r="A58">
            <v>40</v>
          </cell>
          <cell r="B58">
            <v>2025</v>
          </cell>
          <cell r="C58">
            <v>2</v>
          </cell>
          <cell r="D58">
            <v>45658</v>
          </cell>
          <cell r="E58">
            <v>45747</v>
          </cell>
          <cell r="F58" t="str">
            <v>0220-01</v>
          </cell>
          <cell r="G58">
            <v>45701</v>
          </cell>
          <cell r="H58">
            <v>145</v>
          </cell>
          <cell r="I58" t="str">
            <v>CONTRATO DE PRESTACION DE SERVICIOS PROFESIONALES</v>
          </cell>
          <cell r="J58">
            <v>25</v>
          </cell>
          <cell r="K58">
            <v>45701</v>
          </cell>
          <cell r="L58">
            <v>45851</v>
          </cell>
          <cell r="M58">
            <v>150</v>
          </cell>
          <cell r="N58">
            <v>2</v>
          </cell>
          <cell r="O58" t="str">
            <v>ORDENES DE PAGO</v>
          </cell>
          <cell r="P58">
            <v>125</v>
          </cell>
          <cell r="Q58">
            <v>40</v>
          </cell>
          <cell r="R58" t="str">
            <v>Prestar los servicios profesionales para adelantar jurídicamente el desarrollo de los procedimientos adelantados por el Proceso de Gestión Contractual del Instituto Distrital de la Participación y Acción Comunal.,,</v>
          </cell>
          <cell r="S58" t="str">
            <v>O23011745992024019407023</v>
          </cell>
          <cell r="T58" t="str">
            <v>Fortalecimiento de la gestión institucio - Servicio de Implementación Sistemas de Gestión</v>
          </cell>
          <cell r="U58" t="str">
            <v>1-100-F001</v>
          </cell>
          <cell r="V58" t="str">
            <v>VA-RECURSOS DISTRITO</v>
          </cell>
          <cell r="W58" t="str">
            <v>O232020200883990</v>
          </cell>
          <cell r="X58" t="str">
            <v>Otros servicios profesionales, técnicos y empresariales n.c.p.</v>
          </cell>
          <cell r="Y58" t="str">
            <v>PM/0220/0107/45990230194</v>
          </cell>
          <cell r="Z58"/>
          <cell r="AA58" t="str">
            <v>Servicios para la planeación y sistemas de gestión</v>
          </cell>
          <cell r="AB58">
            <v>10</v>
          </cell>
          <cell r="AC58" t="str">
            <v>CONTRATACIÓN DIRECTA</v>
          </cell>
          <cell r="AD58">
            <v>1000473847</v>
          </cell>
          <cell r="AE58" t="str">
            <v>CC</v>
          </cell>
          <cell r="AF58">
            <v>80053483</v>
          </cell>
          <cell r="AG58" t="str">
            <v>WILSON JAVIER AYURE OTALORA</v>
          </cell>
          <cell r="AH58">
            <v>1009655638</v>
          </cell>
          <cell r="AI58" t="str">
            <v>MARLY JHOANA CORDOBA CORTES</v>
          </cell>
          <cell r="AJ58">
            <v>1004746618</v>
          </cell>
          <cell r="AK58" t="str">
            <v>YULY MARCELA BARAJAS AGUILERA</v>
          </cell>
          <cell r="AL58">
            <v>25000000</v>
          </cell>
          <cell r="AM58">
            <v>0</v>
          </cell>
          <cell r="AN58">
            <v>0</v>
          </cell>
          <cell r="AO58">
            <v>25000000</v>
          </cell>
          <cell r="AP58">
            <v>3000000</v>
          </cell>
          <cell r="AQ58">
            <v>22000000</v>
          </cell>
          <cell r="AR58">
            <v>5000841087</v>
          </cell>
          <cell r="AS58">
            <v>1</v>
          </cell>
          <cell r="AT58">
            <v>708118</v>
          </cell>
          <cell r="AU58">
            <v>1</v>
          </cell>
          <cell r="AV58">
            <v>45701</v>
          </cell>
        </row>
        <row r="59">
          <cell r="A59">
            <v>41</v>
          </cell>
          <cell r="B59">
            <v>2025</v>
          </cell>
          <cell r="C59">
            <v>2</v>
          </cell>
          <cell r="D59">
            <v>45658</v>
          </cell>
          <cell r="E59">
            <v>45747</v>
          </cell>
          <cell r="F59" t="str">
            <v>0220-01</v>
          </cell>
          <cell r="G59">
            <v>45701</v>
          </cell>
          <cell r="H59">
            <v>145</v>
          </cell>
          <cell r="I59" t="str">
            <v>CONTRATO DE PRESTACION DE SERVICIOS PROFESIONALES</v>
          </cell>
          <cell r="J59">
            <v>26</v>
          </cell>
          <cell r="K59">
            <v>45701</v>
          </cell>
          <cell r="L59">
            <v>45943</v>
          </cell>
          <cell r="M59">
            <v>242</v>
          </cell>
          <cell r="N59">
            <v>2</v>
          </cell>
          <cell r="O59" t="str">
            <v>ORDENES DE PAGO</v>
          </cell>
          <cell r="P59">
            <v>93</v>
          </cell>
          <cell r="Q59">
            <v>41</v>
          </cell>
          <cell r="R59" t="str">
            <v>Prestar los servicios profesionales de para asesorar las actividades en materia presupuestal y financiera de los incentivos para promover la participacion incidente,,</v>
          </cell>
          <cell r="S59" t="str">
            <v>O23011745022024025401021</v>
          </cell>
          <cell r="T59" t="str">
            <v>Construcción de Ciudadanía Activa Crece - Servicio de apoyo financiero para la implementación de proyectos en materia de derechos humanos</v>
          </cell>
          <cell r="U59" t="str">
            <v>1-100-F001</v>
          </cell>
          <cell r="V59" t="str">
            <v>VA-RECURSOS DISTRITO</v>
          </cell>
          <cell r="W59" t="str">
            <v>O232020200883990</v>
          </cell>
          <cell r="X59" t="str">
            <v>Otros servicios profesionales, técnicos y empresariales n.c.p.</v>
          </cell>
          <cell r="Y59" t="str">
            <v>PM/0220/0101/45020210254</v>
          </cell>
          <cell r="Z59"/>
          <cell r="AA59" t="str">
            <v>Servicio de apoyo en la implementación del modelo</v>
          </cell>
          <cell r="AB59">
            <v>10</v>
          </cell>
          <cell r="AC59" t="str">
            <v>CONTRATACIÓN DIRECTA</v>
          </cell>
          <cell r="AD59">
            <v>1000124727</v>
          </cell>
          <cell r="AE59" t="str">
            <v>CC</v>
          </cell>
          <cell r="AF59">
            <v>1000002117</v>
          </cell>
          <cell r="AG59" t="str">
            <v>PAOLA MILENA MARIN OSPINA</v>
          </cell>
          <cell r="AH59">
            <v>1009655638</v>
          </cell>
          <cell r="AI59" t="str">
            <v>MARLY JHOANA CORDOBA CORTES</v>
          </cell>
          <cell r="AJ59">
            <v>1004746618</v>
          </cell>
          <cell r="AK59" t="str">
            <v>YULY MARCELA BARAJAS AGUILERA</v>
          </cell>
          <cell r="AL59">
            <v>64000000</v>
          </cell>
          <cell r="AM59">
            <v>0</v>
          </cell>
          <cell r="AN59">
            <v>0</v>
          </cell>
          <cell r="AO59">
            <v>64000000</v>
          </cell>
          <cell r="AP59">
            <v>4800000</v>
          </cell>
          <cell r="AQ59">
            <v>59200000</v>
          </cell>
          <cell r="AR59">
            <v>5000841091</v>
          </cell>
          <cell r="AS59">
            <v>1</v>
          </cell>
          <cell r="AT59">
            <v>706143</v>
          </cell>
          <cell r="AU59">
            <v>1</v>
          </cell>
          <cell r="AV59">
            <v>45701</v>
          </cell>
        </row>
        <row r="60">
          <cell r="A60">
            <v>42</v>
          </cell>
          <cell r="B60">
            <v>2025</v>
          </cell>
          <cell r="C60">
            <v>2</v>
          </cell>
          <cell r="D60">
            <v>45658</v>
          </cell>
          <cell r="E60">
            <v>45747</v>
          </cell>
          <cell r="F60" t="str">
            <v>0220-01</v>
          </cell>
          <cell r="G60">
            <v>45701</v>
          </cell>
          <cell r="H60">
            <v>53</v>
          </cell>
          <cell r="I60" t="str">
            <v>CONTRATO DE SEGUROS</v>
          </cell>
          <cell r="J60">
            <v>293</v>
          </cell>
          <cell r="K60">
            <v>45701</v>
          </cell>
          <cell r="L60">
            <v>45729</v>
          </cell>
          <cell r="M60">
            <v>28</v>
          </cell>
          <cell r="N60">
            <v>2</v>
          </cell>
          <cell r="O60" t="str">
            <v>ORDENES DE PAGO</v>
          </cell>
          <cell r="P60">
            <v>175</v>
          </cell>
          <cell r="Q60">
            <v>42</v>
          </cell>
          <cell r="R60" t="str">
            <v>Adición Nro. 01. al Contrato de Seguros 293 de 2024, cuyo objeto es: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v>
          </cell>
          <cell r="S60" t="str">
            <v>O212020200701030571351</v>
          </cell>
          <cell r="T60" t="str">
            <v>Servicios de seguros de vehículos automotores</v>
          </cell>
          <cell r="U60" t="str">
            <v>1-100-F001</v>
          </cell>
          <cell r="V60" t="str">
            <v>VA-RECURSOS DISTRITO</v>
          </cell>
          <cell r="W60">
            <v>220</v>
          </cell>
          <cell r="X60" t="str">
            <v>0220 - Programa Funcionamiento - INSTITUTO DISTRITAL DE LA PARTICIPACIÓN Y ACCIÓN COMUNAL</v>
          </cell>
          <cell r="Y60" t="str">
            <v>PM/0220/0001/FUNC</v>
          </cell>
          <cell r="Z60"/>
          <cell r="AA60" t="str">
            <v>FUNCIONAMIENTOINSTITUTO DISTRITAL DE LA PARTICIPAC</v>
          </cell>
          <cell r="AB60">
            <v>2</v>
          </cell>
          <cell r="AC60" t="str">
            <v>SELEC. ABREV. MENOR CUANTÍA</v>
          </cell>
          <cell r="AD60">
            <v>1000510697</v>
          </cell>
          <cell r="AE60" t="str">
            <v>NIT</v>
          </cell>
          <cell r="AF60">
            <v>860524654</v>
          </cell>
          <cell r="AG60" t="str">
            <v>ASEGURADORA SOLIDARIA DE COLOMBIA ENTIDA D COOPERATIVA</v>
          </cell>
          <cell r="AH60">
            <v>1009655638</v>
          </cell>
          <cell r="AI60" t="str">
            <v>MARLY JHOANA CORDOBA CORTES</v>
          </cell>
          <cell r="AJ60">
            <v>1004746618</v>
          </cell>
          <cell r="AK60" t="str">
            <v>YULY MARCELA BARAJAS AGUILERA</v>
          </cell>
          <cell r="AL60">
            <v>5017047</v>
          </cell>
          <cell r="AM60">
            <v>0</v>
          </cell>
          <cell r="AN60">
            <v>0</v>
          </cell>
          <cell r="AO60">
            <v>5017047</v>
          </cell>
          <cell r="AP60">
            <v>5017047</v>
          </cell>
          <cell r="AQ60">
            <v>0</v>
          </cell>
          <cell r="AR60">
            <v>5000841116</v>
          </cell>
          <cell r="AS60">
            <v>1</v>
          </cell>
          <cell r="AT60">
            <v>710591</v>
          </cell>
          <cell r="AU60">
            <v>1</v>
          </cell>
          <cell r="AV60">
            <v>45701</v>
          </cell>
        </row>
        <row r="61">
          <cell r="A61">
            <v>43</v>
          </cell>
          <cell r="B61">
            <v>2025</v>
          </cell>
          <cell r="C61">
            <v>2</v>
          </cell>
          <cell r="D61">
            <v>45658</v>
          </cell>
          <cell r="E61">
            <v>45747</v>
          </cell>
          <cell r="F61" t="str">
            <v>0220-01</v>
          </cell>
          <cell r="G61">
            <v>45701</v>
          </cell>
          <cell r="H61">
            <v>145</v>
          </cell>
          <cell r="I61" t="str">
            <v>CONTRATO DE PRESTACION DE SERVICIOS PROFESIONALES</v>
          </cell>
          <cell r="J61">
            <v>9</v>
          </cell>
          <cell r="K61">
            <v>45701</v>
          </cell>
          <cell r="L61">
            <v>45943</v>
          </cell>
          <cell r="M61">
            <v>242</v>
          </cell>
          <cell r="N61">
            <v>2</v>
          </cell>
          <cell r="O61" t="str">
            <v>ORDENES DE PAGO</v>
          </cell>
          <cell r="P61">
            <v>89</v>
          </cell>
          <cell r="Q61">
            <v>43</v>
          </cell>
          <cell r="R61" t="str">
            <v>Prestar los servicios profesionales para realizar el acompañamiento y seguimiento juridico en las actividades relacionadas con los procedimientos de los proyectos estrategicos de la Subdireccion de Promocion de la Participacion,,</v>
          </cell>
          <cell r="S61" t="str">
            <v>O23011745022024025401021</v>
          </cell>
          <cell r="T61" t="str">
            <v>Construcción de Ciudadanía Activa Crece - Servicio de apoyo financiero para la implementación de proyectos en materia de derechos humanos</v>
          </cell>
          <cell r="U61" t="str">
            <v>1-100-F001</v>
          </cell>
          <cell r="V61" t="str">
            <v>VA-RECURSOS DISTRITO</v>
          </cell>
          <cell r="W61" t="str">
            <v>O232020200883990</v>
          </cell>
          <cell r="X61" t="str">
            <v>Otros servicios profesionales, técnicos y empresariales n.c.p.</v>
          </cell>
          <cell r="Y61" t="str">
            <v>PM/0220/0101/45020210254</v>
          </cell>
          <cell r="Z61"/>
          <cell r="AA61" t="str">
            <v>Servicio de apoyo en la implementación del modelo</v>
          </cell>
          <cell r="AB61">
            <v>10</v>
          </cell>
          <cell r="AC61" t="str">
            <v>CONTRATACIÓN DIRECTA</v>
          </cell>
          <cell r="AD61">
            <v>1000889550</v>
          </cell>
          <cell r="AE61" t="str">
            <v>CC</v>
          </cell>
          <cell r="AF61">
            <v>1122398086</v>
          </cell>
          <cell r="AG61" t="str">
            <v>ANA RAQUEL ACOSTA MANJARREZ</v>
          </cell>
          <cell r="AH61">
            <v>1009655638</v>
          </cell>
          <cell r="AI61" t="str">
            <v>MARLY JHOANA CORDOBA CORTES</v>
          </cell>
          <cell r="AJ61">
            <v>1004746618</v>
          </cell>
          <cell r="AK61" t="str">
            <v>YULY MARCELA BARAJAS AGUILERA</v>
          </cell>
          <cell r="AL61">
            <v>72000000</v>
          </cell>
          <cell r="AM61">
            <v>0</v>
          </cell>
          <cell r="AN61">
            <v>0</v>
          </cell>
          <cell r="AO61">
            <v>72000000</v>
          </cell>
          <cell r="AP61">
            <v>4200000</v>
          </cell>
          <cell r="AQ61">
            <v>67800000</v>
          </cell>
          <cell r="AR61">
            <v>5000841139</v>
          </cell>
          <cell r="AS61">
            <v>1</v>
          </cell>
          <cell r="AT61">
            <v>706132</v>
          </cell>
          <cell r="AU61">
            <v>1</v>
          </cell>
          <cell r="AV61">
            <v>45701</v>
          </cell>
        </row>
        <row r="62">
          <cell r="A62">
            <v>44</v>
          </cell>
          <cell r="B62">
            <v>2025</v>
          </cell>
          <cell r="C62">
            <v>2</v>
          </cell>
          <cell r="D62">
            <v>45658</v>
          </cell>
          <cell r="E62">
            <v>45747</v>
          </cell>
          <cell r="F62" t="str">
            <v>0220-01</v>
          </cell>
          <cell r="G62">
            <v>45702</v>
          </cell>
          <cell r="H62">
            <v>145</v>
          </cell>
          <cell r="I62" t="str">
            <v>CONTRATO DE PRESTACION DE SERVICIOS PROFESIONALES</v>
          </cell>
          <cell r="J62">
            <v>36</v>
          </cell>
          <cell r="K62">
            <v>45701</v>
          </cell>
          <cell r="L62">
            <v>45882</v>
          </cell>
          <cell r="M62">
            <v>181</v>
          </cell>
          <cell r="N62">
            <v>2</v>
          </cell>
          <cell r="O62" t="str">
            <v>ORDENES DE PAGO</v>
          </cell>
          <cell r="P62">
            <v>104</v>
          </cell>
          <cell r="Q62">
            <v>44</v>
          </cell>
          <cell r="R62" t="str">
            <v>Prestar los servicios profesionales para la implementación del nuevo modelo de operación por procesos y las políticas de gestión y desempeño, brindando la asistencia técnica a todos los procesos bajo la normatividad vigente.</v>
          </cell>
          <cell r="S62" t="str">
            <v>O23011745992024019407023</v>
          </cell>
          <cell r="T62" t="str">
            <v>Fortalecimiento de la gestión institucio - Servicio de Implementación Sistemas de Gestión</v>
          </cell>
          <cell r="U62" t="str">
            <v>1-100-F001</v>
          </cell>
          <cell r="V62" t="str">
            <v>VA-RECURSOS DISTRITO</v>
          </cell>
          <cell r="W62" t="str">
            <v>O232020200883990</v>
          </cell>
          <cell r="X62" t="str">
            <v>Otros servicios profesionales, técnicos y empresariales n.c.p.</v>
          </cell>
          <cell r="Y62" t="str">
            <v>PM/0220/0107/45990230194</v>
          </cell>
          <cell r="Z62"/>
          <cell r="AA62" t="str">
            <v>Servicios para la planeación y sistemas de gestión</v>
          </cell>
          <cell r="AB62">
            <v>10</v>
          </cell>
          <cell r="AC62" t="str">
            <v>CONTRATACIÓN DIRECTA</v>
          </cell>
          <cell r="AD62">
            <v>1004915221</v>
          </cell>
          <cell r="AE62" t="str">
            <v>CC</v>
          </cell>
          <cell r="AF62">
            <v>52909661</v>
          </cell>
          <cell r="AG62" t="str">
            <v>MARILEN ARIADNA RODRIGUEZ VERDUGO</v>
          </cell>
          <cell r="AH62">
            <v>1009655638</v>
          </cell>
          <cell r="AI62" t="str">
            <v>MARLY JHOANA CORDOBA CORTES</v>
          </cell>
          <cell r="AJ62">
            <v>1004746618</v>
          </cell>
          <cell r="AK62" t="str">
            <v>YULY MARCELA BARAJAS AGUILERA</v>
          </cell>
          <cell r="AL62">
            <v>60000000</v>
          </cell>
          <cell r="AM62">
            <v>0</v>
          </cell>
          <cell r="AN62">
            <v>0</v>
          </cell>
          <cell r="AO62">
            <v>60000000</v>
          </cell>
          <cell r="AP62">
            <v>5666667</v>
          </cell>
          <cell r="AQ62">
            <v>54333333</v>
          </cell>
          <cell r="AR62">
            <v>5000841515</v>
          </cell>
          <cell r="AS62">
            <v>1</v>
          </cell>
          <cell r="AT62">
            <v>707012</v>
          </cell>
          <cell r="AU62">
            <v>1</v>
          </cell>
          <cell r="AV62">
            <v>45702</v>
          </cell>
        </row>
        <row r="63">
          <cell r="A63">
            <v>45</v>
          </cell>
          <cell r="B63">
            <v>2025</v>
          </cell>
          <cell r="C63">
            <v>2</v>
          </cell>
          <cell r="D63">
            <v>45658</v>
          </cell>
          <cell r="E63">
            <v>45747</v>
          </cell>
          <cell r="F63" t="str">
            <v>0220-01</v>
          </cell>
          <cell r="G63">
            <v>45702</v>
          </cell>
          <cell r="H63">
            <v>145</v>
          </cell>
          <cell r="I63" t="str">
            <v>CONTRATO DE PRESTACION DE SERVICIOS PROFESIONALES</v>
          </cell>
          <cell r="J63">
            <v>44</v>
          </cell>
          <cell r="K63">
            <v>45701</v>
          </cell>
          <cell r="L63">
            <v>45913</v>
          </cell>
          <cell r="M63">
            <v>212</v>
          </cell>
          <cell r="N63">
            <v>2</v>
          </cell>
          <cell r="O63" t="str">
            <v>ORDENES DE PAGO</v>
          </cell>
          <cell r="P63">
            <v>126</v>
          </cell>
          <cell r="Q63">
            <v>45</v>
          </cell>
          <cell r="R63" t="str">
            <v>Prestar los servicios profesionales para realizar actividades relacionadas con la gestión, seguimiento, reportes e informes que se deriven de la ejecución del proceso el Proceso de Gestión Contractual del Instituto Distrital de la Participación y Acción Comunal.,,</v>
          </cell>
          <cell r="S63" t="str">
            <v>O23011745992024019407023</v>
          </cell>
          <cell r="T63" t="str">
            <v>Fortalecimiento de la gestión institucio - Servicio de Implementación Sistemas de Gestión</v>
          </cell>
          <cell r="U63" t="str">
            <v>1-100-F001</v>
          </cell>
          <cell r="V63" t="str">
            <v>VA-RECURSOS DISTRITO</v>
          </cell>
          <cell r="W63" t="str">
            <v>O232020200883990</v>
          </cell>
          <cell r="X63" t="str">
            <v>Otros servicios profesionales, técnicos y empresariales n.c.p.</v>
          </cell>
          <cell r="Y63" t="str">
            <v>PM/0220/0107/45990230194</v>
          </cell>
          <cell r="Z63"/>
          <cell r="AA63" t="str">
            <v>Servicios para la planeación y sistemas de gestión</v>
          </cell>
          <cell r="AB63">
            <v>10</v>
          </cell>
          <cell r="AC63" t="str">
            <v>CONTRATACIÓN DIRECTA</v>
          </cell>
          <cell r="AD63">
            <v>1013649675</v>
          </cell>
          <cell r="AE63" t="str">
            <v>CC</v>
          </cell>
          <cell r="AF63">
            <v>1136887006</v>
          </cell>
          <cell r="AG63" t="str">
            <v>JORGE ALEJANDRO CRISTO TORRADO</v>
          </cell>
          <cell r="AH63">
            <v>1009655638</v>
          </cell>
          <cell r="AI63" t="str">
            <v>MARLY JHOANA CORDOBA CORTES</v>
          </cell>
          <cell r="AJ63">
            <v>1004746618</v>
          </cell>
          <cell r="AK63" t="str">
            <v>YULY MARCELA BARAJAS AGUILERA</v>
          </cell>
          <cell r="AL63">
            <v>31556000</v>
          </cell>
          <cell r="AM63">
            <v>0</v>
          </cell>
          <cell r="AN63">
            <v>0</v>
          </cell>
          <cell r="AO63">
            <v>31556000</v>
          </cell>
          <cell r="AP63">
            <v>1803200</v>
          </cell>
          <cell r="AQ63">
            <v>29752800</v>
          </cell>
          <cell r="AR63">
            <v>5000841516</v>
          </cell>
          <cell r="AS63">
            <v>1</v>
          </cell>
          <cell r="AT63">
            <v>708120</v>
          </cell>
          <cell r="AU63">
            <v>1</v>
          </cell>
          <cell r="AV63">
            <v>45702</v>
          </cell>
        </row>
        <row r="64">
          <cell r="A64">
            <v>46</v>
          </cell>
          <cell r="B64">
            <v>2025</v>
          </cell>
          <cell r="C64">
            <v>2</v>
          </cell>
          <cell r="D64">
            <v>45658</v>
          </cell>
          <cell r="E64">
            <v>45747</v>
          </cell>
          <cell r="F64" t="str">
            <v>0220-01</v>
          </cell>
          <cell r="G64">
            <v>45702</v>
          </cell>
          <cell r="H64">
            <v>145</v>
          </cell>
          <cell r="I64" t="str">
            <v>CONTRATO DE PRESTACION DE SERVICIOS PROFESIONALES</v>
          </cell>
          <cell r="J64">
            <v>55</v>
          </cell>
          <cell r="K64">
            <v>45701</v>
          </cell>
          <cell r="L64">
            <v>45882</v>
          </cell>
          <cell r="M64">
            <v>181</v>
          </cell>
          <cell r="N64">
            <v>2</v>
          </cell>
          <cell r="O64" t="str">
            <v>ORDENES DE PAGO</v>
          </cell>
          <cell r="P64">
            <v>173</v>
          </cell>
          <cell r="Q64">
            <v>46</v>
          </cell>
          <cell r="R64" t="str">
            <v>Prestar los servicios de asesoría, para realizar orientación jurídica en el desarrollo de la política de compras y contratación pública encaminadas al fortalecimiento de la capacidad institucional del IDPAC.</v>
          </cell>
          <cell r="S64" t="str">
            <v>O23011745992024019407023</v>
          </cell>
          <cell r="T64" t="str">
            <v>Fortalecimiento de la gestión institucio - Servicio de Implementación Sistemas de Gestión</v>
          </cell>
          <cell r="U64" t="str">
            <v>1-100-F001</v>
          </cell>
          <cell r="V64" t="str">
            <v>VA-RECURSOS DISTRITO</v>
          </cell>
          <cell r="W64" t="str">
            <v>O232020200883990</v>
          </cell>
          <cell r="X64" t="str">
            <v>Otros servicios profesionales, técnicos y empresariales n.c.p.</v>
          </cell>
          <cell r="Y64" t="str">
            <v>PM/0220/0107/45990230194</v>
          </cell>
          <cell r="Z64"/>
          <cell r="AA64" t="str">
            <v>Servicios para la planeación y sistemas de gestión</v>
          </cell>
          <cell r="AB64">
            <v>10</v>
          </cell>
          <cell r="AC64" t="str">
            <v>CONTRATACIÓN DIRECTA</v>
          </cell>
          <cell r="AD64">
            <v>1000242487</v>
          </cell>
          <cell r="AE64" t="str">
            <v>CC</v>
          </cell>
          <cell r="AF64">
            <v>80019680</v>
          </cell>
          <cell r="AG64" t="str">
            <v>JORGE LINO MACHETA TELLEZ</v>
          </cell>
          <cell r="AH64">
            <v>1009655638</v>
          </cell>
          <cell r="AI64" t="str">
            <v>MARLY JHOANA CORDOBA CORTES</v>
          </cell>
          <cell r="AJ64">
            <v>1004746618</v>
          </cell>
          <cell r="AK64" t="str">
            <v>YULY MARCELA BARAJAS AGUILERA</v>
          </cell>
          <cell r="AL64">
            <v>60000000</v>
          </cell>
          <cell r="AM64">
            <v>0</v>
          </cell>
          <cell r="AN64">
            <v>0</v>
          </cell>
          <cell r="AO64">
            <v>60000000</v>
          </cell>
          <cell r="AP64">
            <v>5666667</v>
          </cell>
          <cell r="AQ64">
            <v>54333333</v>
          </cell>
          <cell r="AR64">
            <v>5000841517</v>
          </cell>
          <cell r="AS64">
            <v>1</v>
          </cell>
          <cell r="AT64">
            <v>710586</v>
          </cell>
          <cell r="AU64">
            <v>1</v>
          </cell>
          <cell r="AV64">
            <v>45702</v>
          </cell>
        </row>
        <row r="65">
          <cell r="A65">
            <v>47</v>
          </cell>
          <cell r="B65">
            <v>2025</v>
          </cell>
          <cell r="C65">
            <v>2</v>
          </cell>
          <cell r="D65">
            <v>45658</v>
          </cell>
          <cell r="E65">
            <v>45747</v>
          </cell>
          <cell r="F65" t="str">
            <v>0220-01</v>
          </cell>
          <cell r="G65">
            <v>45702</v>
          </cell>
          <cell r="H65">
            <v>145</v>
          </cell>
          <cell r="I65" t="str">
            <v>CONTRATO DE PRESTACION DE SERVICIOS PROFESIONALES</v>
          </cell>
          <cell r="J65">
            <v>33</v>
          </cell>
          <cell r="K65">
            <v>45701</v>
          </cell>
          <cell r="L65">
            <v>45913</v>
          </cell>
          <cell r="M65">
            <v>212</v>
          </cell>
          <cell r="N65">
            <v>2</v>
          </cell>
          <cell r="O65" t="str">
            <v>ORDENES DE PAGO</v>
          </cell>
          <cell r="P65">
            <v>53</v>
          </cell>
          <cell r="Q65">
            <v>47</v>
          </cell>
          <cell r="R65" t="str">
            <v>Prestar los servicios profesionales para articular las acciones de fortalecimiento en los procesos, actuaciones y verificaciones juridicas para garantizar el funcionamiento de la Subdirección de fortalecimiento de la Organización Social.</v>
          </cell>
          <cell r="S65" t="str">
            <v>O23011745022024023806022</v>
          </cell>
          <cell r="T65" t="str">
            <v>Implementación de mecanismos de particip - Servicio de asistencia técnica</v>
          </cell>
          <cell r="U65" t="str">
            <v>1-100-F001</v>
          </cell>
          <cell r="V65" t="str">
            <v>VA-RECURSOS DISTRITO</v>
          </cell>
          <cell r="W65" t="str">
            <v>O232020200883990</v>
          </cell>
          <cell r="X65" t="str">
            <v>Otros servicios profesionales, técnicos y empresariales n.c.p.</v>
          </cell>
          <cell r="Y65" t="str">
            <v>PM/0220/0106/45020220238</v>
          </cell>
          <cell r="Z65"/>
          <cell r="AA65" t="str">
            <v>Servicio de asesoría técnica en presupuestos parti</v>
          </cell>
          <cell r="AB65">
            <v>10</v>
          </cell>
          <cell r="AC65" t="str">
            <v>CONTRATACIÓN DIRECTA</v>
          </cell>
          <cell r="AD65">
            <v>1000345294</v>
          </cell>
          <cell r="AE65" t="str">
            <v>CC</v>
          </cell>
          <cell r="AF65">
            <v>1019056531</v>
          </cell>
          <cell r="AG65" t="str">
            <v>JULIANA VALCARCEL PATIÑO</v>
          </cell>
          <cell r="AH65">
            <v>1009655638</v>
          </cell>
          <cell r="AI65" t="str">
            <v>MARLY JHOANA CORDOBA CORTES</v>
          </cell>
          <cell r="AJ65">
            <v>1004746618</v>
          </cell>
          <cell r="AK65" t="str">
            <v>YULY MARCELA BARAJAS AGUILERA</v>
          </cell>
          <cell r="AL65">
            <v>49000000</v>
          </cell>
          <cell r="AM65">
            <v>0</v>
          </cell>
          <cell r="AN65">
            <v>0</v>
          </cell>
          <cell r="AO65">
            <v>49000000</v>
          </cell>
          <cell r="AP65">
            <v>3966667</v>
          </cell>
          <cell r="AQ65">
            <v>45033333</v>
          </cell>
          <cell r="AR65">
            <v>5000841518</v>
          </cell>
          <cell r="AS65">
            <v>1</v>
          </cell>
          <cell r="AT65">
            <v>705572</v>
          </cell>
          <cell r="AU65">
            <v>1</v>
          </cell>
          <cell r="AV65">
            <v>45702</v>
          </cell>
        </row>
        <row r="66">
          <cell r="A66">
            <v>48</v>
          </cell>
          <cell r="B66">
            <v>2025</v>
          </cell>
          <cell r="C66">
            <v>2</v>
          </cell>
          <cell r="D66">
            <v>45658</v>
          </cell>
          <cell r="E66">
            <v>45747</v>
          </cell>
          <cell r="F66" t="str">
            <v>0220-01</v>
          </cell>
          <cell r="G66">
            <v>45702</v>
          </cell>
          <cell r="H66">
            <v>145</v>
          </cell>
          <cell r="I66" t="str">
            <v>CONTRATO DE PRESTACION DE SERVICIOS PROFESIONALES</v>
          </cell>
          <cell r="J66">
            <v>28</v>
          </cell>
          <cell r="K66">
            <v>45701</v>
          </cell>
          <cell r="L66">
            <v>45913</v>
          </cell>
          <cell r="M66">
            <v>212</v>
          </cell>
          <cell r="N66">
            <v>2</v>
          </cell>
          <cell r="O66" t="str">
            <v>ORDENES DE PAGO</v>
          </cell>
          <cell r="P66">
            <v>54</v>
          </cell>
          <cell r="Q66">
            <v>48</v>
          </cell>
          <cell r="R66" t="str">
            <v>Prestar los servicios profesionales para apoyar el proceso de planeacióny gestión, planes de mejoramiento y reportes a las actividades propias de la Subdirección.</v>
          </cell>
          <cell r="S66" t="str">
            <v>O23011745022024023806022</v>
          </cell>
          <cell r="T66" t="str">
            <v>Implementación de mecanismos de particip - Servicio de asistencia técnica</v>
          </cell>
          <cell r="U66" t="str">
            <v>1-100-F001</v>
          </cell>
          <cell r="V66" t="str">
            <v>VA-RECURSOS DISTRITO</v>
          </cell>
          <cell r="W66" t="str">
            <v>O232020200883990</v>
          </cell>
          <cell r="X66" t="str">
            <v>Otros servicios profesionales, técnicos y empresariales n.c.p.</v>
          </cell>
          <cell r="Y66" t="str">
            <v>PM/0220/0106/45020220238</v>
          </cell>
          <cell r="Z66"/>
          <cell r="AA66" t="str">
            <v>Servicio de asesoría técnica en presupuestos parti</v>
          </cell>
          <cell r="AB66">
            <v>10</v>
          </cell>
          <cell r="AC66" t="str">
            <v>CONTRATACIÓN DIRECTA</v>
          </cell>
          <cell r="AD66">
            <v>1000310300</v>
          </cell>
          <cell r="AE66" t="str">
            <v>CC</v>
          </cell>
          <cell r="AF66">
            <v>1018448642</v>
          </cell>
          <cell r="AG66" t="str">
            <v>SHIRLEY ROCHA BOLIVAR</v>
          </cell>
          <cell r="AH66">
            <v>1009655638</v>
          </cell>
          <cell r="AI66" t="str">
            <v>MARLY JHOANA CORDOBA CORTES</v>
          </cell>
          <cell r="AJ66">
            <v>1004746618</v>
          </cell>
          <cell r="AK66" t="str">
            <v>YULY MARCELA BARAJAS AGUILERA</v>
          </cell>
          <cell r="AL66">
            <v>45500000</v>
          </cell>
          <cell r="AM66">
            <v>0</v>
          </cell>
          <cell r="AN66">
            <v>0</v>
          </cell>
          <cell r="AO66">
            <v>45500000</v>
          </cell>
          <cell r="AP66">
            <v>3683333</v>
          </cell>
          <cell r="AQ66">
            <v>41816667</v>
          </cell>
          <cell r="AR66">
            <v>5000841520</v>
          </cell>
          <cell r="AS66">
            <v>1</v>
          </cell>
          <cell r="AT66">
            <v>705578</v>
          </cell>
          <cell r="AU66">
            <v>1</v>
          </cell>
          <cell r="AV66">
            <v>45702</v>
          </cell>
        </row>
        <row r="67">
          <cell r="A67">
            <v>49</v>
          </cell>
          <cell r="B67">
            <v>2025</v>
          </cell>
          <cell r="C67">
            <v>2</v>
          </cell>
          <cell r="D67">
            <v>45658</v>
          </cell>
          <cell r="E67">
            <v>45747</v>
          </cell>
          <cell r="F67" t="str">
            <v>0220-01</v>
          </cell>
          <cell r="G67">
            <v>45702</v>
          </cell>
          <cell r="H67">
            <v>145</v>
          </cell>
          <cell r="I67" t="str">
            <v>CONTRATO DE PRESTACION DE SERVICIOS PROFESIONALES</v>
          </cell>
          <cell r="J67">
            <v>29</v>
          </cell>
          <cell r="K67">
            <v>45701</v>
          </cell>
          <cell r="L67">
            <v>45913</v>
          </cell>
          <cell r="M67">
            <v>212</v>
          </cell>
          <cell r="N67">
            <v>2</v>
          </cell>
          <cell r="O67" t="str">
            <v>ORDENES DE PAGO</v>
          </cell>
          <cell r="P67">
            <v>48</v>
          </cell>
          <cell r="Q67">
            <v>49</v>
          </cell>
          <cell r="R67" t="str">
            <v>Prestar los servicios profesionales para realizar seguimiento a los asuntos transversales de los procesos misionales y administrativosde la Subdirección.</v>
          </cell>
          <cell r="S67" t="str">
            <v>O23011745022024023806022</v>
          </cell>
          <cell r="T67" t="str">
            <v>Implementación de mecanismos de particip - Servicio de asistencia técnica</v>
          </cell>
          <cell r="U67" t="str">
            <v>1-100-F001</v>
          </cell>
          <cell r="V67" t="str">
            <v>VA-RECURSOS DISTRITO</v>
          </cell>
          <cell r="W67" t="str">
            <v>O232020200883990</v>
          </cell>
          <cell r="X67" t="str">
            <v>Otros servicios profesionales, técnicos y empresariales n.c.p.</v>
          </cell>
          <cell r="Y67" t="str">
            <v>PM/0220/0106/45020220238</v>
          </cell>
          <cell r="Z67"/>
          <cell r="AA67" t="str">
            <v>Servicio de asesoría técnica en presupuestos parti</v>
          </cell>
          <cell r="AB67">
            <v>10</v>
          </cell>
          <cell r="AC67" t="str">
            <v>CONTRATACIÓN DIRECTA</v>
          </cell>
          <cell r="AD67">
            <v>1000217506</v>
          </cell>
          <cell r="AE67" t="str">
            <v>CC</v>
          </cell>
          <cell r="AF67">
            <v>49794005</v>
          </cell>
          <cell r="AG67" t="str">
            <v>CLAUDIA DIAZ REMOLINA</v>
          </cell>
          <cell r="AH67">
            <v>1009655638</v>
          </cell>
          <cell r="AI67" t="str">
            <v>MARLY JHOANA CORDOBA CORTES</v>
          </cell>
          <cell r="AJ67">
            <v>1004746618</v>
          </cell>
          <cell r="AK67" t="str">
            <v>YULY MARCELA BARAJAS AGUILERA</v>
          </cell>
          <cell r="AL67">
            <v>33364156</v>
          </cell>
          <cell r="AM67">
            <v>0</v>
          </cell>
          <cell r="AN67">
            <v>0</v>
          </cell>
          <cell r="AO67">
            <v>33364156</v>
          </cell>
          <cell r="AP67">
            <v>2700908</v>
          </cell>
          <cell r="AQ67">
            <v>30663248</v>
          </cell>
          <cell r="AR67">
            <v>5000841521</v>
          </cell>
          <cell r="AS67">
            <v>1</v>
          </cell>
          <cell r="AT67">
            <v>705559</v>
          </cell>
          <cell r="AU67">
            <v>1</v>
          </cell>
          <cell r="AV67">
            <v>45702</v>
          </cell>
        </row>
        <row r="68">
          <cell r="A68">
            <v>50</v>
          </cell>
          <cell r="B68">
            <v>2025</v>
          </cell>
          <cell r="C68">
            <v>2</v>
          </cell>
          <cell r="D68">
            <v>45658</v>
          </cell>
          <cell r="E68">
            <v>45747</v>
          </cell>
          <cell r="F68" t="str">
            <v>0220-01</v>
          </cell>
          <cell r="G68">
            <v>45702</v>
          </cell>
          <cell r="H68">
            <v>145</v>
          </cell>
          <cell r="I68" t="str">
            <v>CONTRATO DE PRESTACION DE SERVICIOS PROFESIONALES</v>
          </cell>
          <cell r="J68">
            <v>19</v>
          </cell>
          <cell r="K68">
            <v>45701</v>
          </cell>
          <cell r="L68">
            <v>45943</v>
          </cell>
          <cell r="M68">
            <v>242</v>
          </cell>
          <cell r="N68">
            <v>2</v>
          </cell>
          <cell r="O68" t="str">
            <v>ORDENES DE PAGO</v>
          </cell>
          <cell r="P68">
            <v>80</v>
          </cell>
          <cell r="Q68">
            <v>50</v>
          </cell>
          <cell r="R68" t="str">
            <v>Prestación de servicios profesionales, de manera temporal, para la creación de los contenidos pedagógicos de los programas y proyectos que desarrolla la Gerencia de la Escuela de la Participación.,,</v>
          </cell>
          <cell r="S68" t="str">
            <v>O23011745022024021202034</v>
          </cell>
          <cell r="T68" t="str">
            <v>Formación en capacidades democráticas en - Servicio de educación informal</v>
          </cell>
          <cell r="U68" t="str">
            <v>1-100-F001</v>
          </cell>
          <cell r="V68" t="str">
            <v>VA-RECURSOS DISTRITO</v>
          </cell>
          <cell r="W68" t="str">
            <v>O232020200991119</v>
          </cell>
          <cell r="X68" t="str">
            <v>Otros servicios de la administración pública n.c.p.</v>
          </cell>
          <cell r="Y68" t="str">
            <v>PM/0220/0102/45020340212</v>
          </cell>
          <cell r="Z68"/>
          <cell r="AA68" t="str">
            <v>Servicio de formación ciudadana en capacidades dem</v>
          </cell>
          <cell r="AB68">
            <v>10</v>
          </cell>
          <cell r="AC68" t="str">
            <v>CONTRATACIÓN DIRECTA</v>
          </cell>
          <cell r="AD68">
            <v>1005662598</v>
          </cell>
          <cell r="AE68" t="str">
            <v>CC</v>
          </cell>
          <cell r="AF68">
            <v>80851230</v>
          </cell>
          <cell r="AG68" t="str">
            <v>CARLOS ALBERTO RODRIGUEZ DEL TORO</v>
          </cell>
          <cell r="AH68">
            <v>1009655638</v>
          </cell>
          <cell r="AI68" t="str">
            <v>MARLY JHOANA CORDOBA CORTES</v>
          </cell>
          <cell r="AJ68">
            <v>1004746618</v>
          </cell>
          <cell r="AK68" t="str">
            <v>YULY MARCELA BARAJAS AGUILERA</v>
          </cell>
          <cell r="AL68">
            <v>72000000</v>
          </cell>
          <cell r="AM68">
            <v>0</v>
          </cell>
          <cell r="AN68">
            <v>0</v>
          </cell>
          <cell r="AO68">
            <v>72000000</v>
          </cell>
          <cell r="AP68">
            <v>5100000</v>
          </cell>
          <cell r="AQ68">
            <v>66900000</v>
          </cell>
          <cell r="AR68">
            <v>5000841522</v>
          </cell>
          <cell r="AS68">
            <v>1</v>
          </cell>
          <cell r="AT68">
            <v>706083</v>
          </cell>
          <cell r="AU68">
            <v>1</v>
          </cell>
          <cell r="AV68">
            <v>45702</v>
          </cell>
        </row>
        <row r="69">
          <cell r="A69">
            <v>51</v>
          </cell>
          <cell r="B69">
            <v>2025</v>
          </cell>
          <cell r="C69">
            <v>2</v>
          </cell>
          <cell r="D69">
            <v>45658</v>
          </cell>
          <cell r="E69">
            <v>45747</v>
          </cell>
          <cell r="F69" t="str">
            <v>0220-01</v>
          </cell>
          <cell r="G69">
            <v>45702</v>
          </cell>
          <cell r="H69">
            <v>145</v>
          </cell>
          <cell r="I69" t="str">
            <v>CONTRATO DE PRESTACION DE SERVICIOS PROFESIONALES</v>
          </cell>
          <cell r="J69">
            <v>34</v>
          </cell>
          <cell r="K69">
            <v>45701</v>
          </cell>
          <cell r="L69">
            <v>45851</v>
          </cell>
          <cell r="M69">
            <v>150</v>
          </cell>
          <cell r="N69">
            <v>2</v>
          </cell>
          <cell r="O69" t="str">
            <v>ORDENES DE PAGO</v>
          </cell>
          <cell r="P69">
            <v>50</v>
          </cell>
          <cell r="Q69">
            <v>51</v>
          </cell>
          <cell r="R69" t="str">
            <v>Prestar los servicios profesionales en el seguimiento de la información relacionada con las organizaciones sociales y medios comunitarios a ravés de la plataforma de la Participación y la plataforma VOTEC.</v>
          </cell>
          <cell r="S69" t="str">
            <v>O23011745022024023806022</v>
          </cell>
          <cell r="T69" t="str">
            <v>Implementación de mecanismos de particip - Servicio de asistencia técnica</v>
          </cell>
          <cell r="U69" t="str">
            <v>1-100-F001</v>
          </cell>
          <cell r="V69" t="str">
            <v>VA-RECURSOS DISTRITO</v>
          </cell>
          <cell r="W69" t="str">
            <v>O232020200991119</v>
          </cell>
          <cell r="X69" t="str">
            <v>Otros servicios de la administración pública n.c.p.</v>
          </cell>
          <cell r="Y69" t="str">
            <v>PM/0220/0106/45020220238</v>
          </cell>
          <cell r="Z69"/>
          <cell r="AA69" t="str">
            <v>Servicio de asesoría técnica en presupuestos parti</v>
          </cell>
          <cell r="AB69">
            <v>10</v>
          </cell>
          <cell r="AC69" t="str">
            <v>CONTRATACIÓN DIRECTA</v>
          </cell>
          <cell r="AD69">
            <v>1000352020</v>
          </cell>
          <cell r="AE69" t="str">
            <v>CC</v>
          </cell>
          <cell r="AF69">
            <v>79982645</v>
          </cell>
          <cell r="AG69" t="str">
            <v>JOHN JAIRO RUIZ BULLA</v>
          </cell>
          <cell r="AH69">
            <v>1009655638</v>
          </cell>
          <cell r="AI69" t="str">
            <v>MARLY JHOANA CORDOBA CORTES</v>
          </cell>
          <cell r="AJ69">
            <v>1004746618</v>
          </cell>
          <cell r="AK69" t="str">
            <v>YULY MARCELA BARAJAS AGUILERA</v>
          </cell>
          <cell r="AL69">
            <v>29300000</v>
          </cell>
          <cell r="AM69">
            <v>0</v>
          </cell>
          <cell r="AN69">
            <v>0</v>
          </cell>
          <cell r="AO69">
            <v>29300000</v>
          </cell>
          <cell r="AP69">
            <v>2539333</v>
          </cell>
          <cell r="AQ69">
            <v>26760667</v>
          </cell>
          <cell r="AR69">
            <v>5000841524</v>
          </cell>
          <cell r="AS69">
            <v>1</v>
          </cell>
          <cell r="AT69">
            <v>705561</v>
          </cell>
          <cell r="AU69">
            <v>1</v>
          </cell>
          <cell r="AV69">
            <v>45702</v>
          </cell>
        </row>
        <row r="70">
          <cell r="A70">
            <v>52</v>
          </cell>
          <cell r="B70">
            <v>2025</v>
          </cell>
          <cell r="C70">
            <v>2</v>
          </cell>
          <cell r="D70">
            <v>45658</v>
          </cell>
          <cell r="E70">
            <v>45747</v>
          </cell>
          <cell r="F70" t="str">
            <v>0220-01</v>
          </cell>
          <cell r="G70">
            <v>45702</v>
          </cell>
          <cell r="H70">
            <v>148</v>
          </cell>
          <cell r="I70" t="str">
            <v>CONTRATO DE PRESTACION DE SERVICIOS DE APOYO A LA GESTION</v>
          </cell>
          <cell r="J70">
            <v>58</v>
          </cell>
          <cell r="K70">
            <v>45702</v>
          </cell>
          <cell r="L70">
            <v>45883</v>
          </cell>
          <cell r="M70">
            <v>181</v>
          </cell>
          <cell r="N70">
            <v>2</v>
          </cell>
          <cell r="O70" t="str">
            <v>ORDENES DE PAGO</v>
          </cell>
          <cell r="P70">
            <v>10</v>
          </cell>
          <cell r="Q70">
            <v>52</v>
          </cell>
          <cell r="R70" t="str">
            <v>Prestar los servicios de apoyo a la gestión para desarrollar las actividades operativas en cumplimiento de los procedimientos de la Tesorería del Instituto Distrital de la Participación y Acción Comunal (IDPAC).,,</v>
          </cell>
          <cell r="S70" t="str">
            <v>O21202020080383990</v>
          </cell>
          <cell r="T70" t="str">
            <v>Otros servicios profesionales, técnicos y empresariales n.c.p.</v>
          </cell>
          <cell r="U70" t="str">
            <v>1-100-F001</v>
          </cell>
          <cell r="V70" t="str">
            <v>VA-RECURSOS DISTRITO</v>
          </cell>
          <cell r="W70">
            <v>220</v>
          </cell>
          <cell r="X70" t="str">
            <v>0220 - Programa Funcionamiento - INSTITUTO DISTRITAL DE LA PARTICIPACIÓN Y ACCIÓN COMUNAL</v>
          </cell>
          <cell r="Y70" t="str">
            <v>PM/0220/0001/FUNC</v>
          </cell>
          <cell r="Z70"/>
          <cell r="AA70" t="str">
            <v>FUNCIONAMIENTOINSTITUTO DISTRITAL DE LA PARTICIPAC</v>
          </cell>
          <cell r="AB70">
            <v>10</v>
          </cell>
          <cell r="AC70" t="str">
            <v>CONTRATACIÓN DIRECTA</v>
          </cell>
          <cell r="AD70">
            <v>1013407400</v>
          </cell>
          <cell r="AE70" t="str">
            <v>CC</v>
          </cell>
          <cell r="AF70">
            <v>1192773207</v>
          </cell>
          <cell r="AG70" t="str">
            <v>JUAN DAVID VARGAS BULLA</v>
          </cell>
          <cell r="AH70">
            <v>1009655638</v>
          </cell>
          <cell r="AI70" t="str">
            <v>MARLY JHOANA CORDOBA CORTES</v>
          </cell>
          <cell r="AJ70">
            <v>1004746618</v>
          </cell>
          <cell r="AK70" t="str">
            <v>YULY MARCELA BARAJAS AGUILERA</v>
          </cell>
          <cell r="AL70">
            <v>22800000</v>
          </cell>
          <cell r="AM70">
            <v>0</v>
          </cell>
          <cell r="AN70">
            <v>0</v>
          </cell>
          <cell r="AO70">
            <v>22800000</v>
          </cell>
          <cell r="AP70">
            <v>1773333</v>
          </cell>
          <cell r="AQ70">
            <v>21026667</v>
          </cell>
          <cell r="AR70">
            <v>5000841823</v>
          </cell>
          <cell r="AS70">
            <v>1</v>
          </cell>
          <cell r="AT70">
            <v>701625</v>
          </cell>
          <cell r="AU70">
            <v>1</v>
          </cell>
          <cell r="AV70">
            <v>45702</v>
          </cell>
        </row>
        <row r="71">
          <cell r="A71">
            <v>53</v>
          </cell>
          <cell r="B71">
            <v>2025</v>
          </cell>
          <cell r="C71">
            <v>2</v>
          </cell>
          <cell r="D71">
            <v>45658</v>
          </cell>
          <cell r="E71">
            <v>45747</v>
          </cell>
          <cell r="F71" t="str">
            <v>0220-01</v>
          </cell>
          <cell r="G71">
            <v>45702</v>
          </cell>
          <cell r="H71">
            <v>148</v>
          </cell>
          <cell r="I71" t="str">
            <v>CONTRATO DE PRESTACION DE SERVICIOS DE APOYO A LA GESTION</v>
          </cell>
          <cell r="J71">
            <v>69</v>
          </cell>
          <cell r="K71">
            <v>45702</v>
          </cell>
          <cell r="L71">
            <v>45975</v>
          </cell>
          <cell r="M71">
            <v>273</v>
          </cell>
          <cell r="N71">
            <v>2</v>
          </cell>
          <cell r="O71" t="str">
            <v>ORDENES DE PAGO</v>
          </cell>
          <cell r="P71">
            <v>40</v>
          </cell>
          <cell r="Q71">
            <v>53</v>
          </cell>
          <cell r="R71" t="str">
            <v>Prestar los servicios de apoyo a la gestión para acompañar los trámites administrativos y operativos del proceso de Gestión Contractual del Instituto.</v>
          </cell>
          <cell r="S71" t="str">
            <v>O23011745992024019407023</v>
          </cell>
          <cell r="T71" t="str">
            <v>Fortalecimiento de la gestión institucio - Servicio de Implementación Sistemas de Gestión</v>
          </cell>
          <cell r="U71" t="str">
            <v>1-100-F001</v>
          </cell>
          <cell r="V71" t="str">
            <v>VA-RECURSOS DISTRITO</v>
          </cell>
          <cell r="W71" t="str">
            <v>O232020200668014</v>
          </cell>
          <cell r="X71" t="str">
            <v>Servicios de gestión documental</v>
          </cell>
          <cell r="Y71" t="str">
            <v>PM/0220/0107/45990230194</v>
          </cell>
          <cell r="Z71"/>
          <cell r="AA71" t="str">
            <v>Servicios para la planeación y sistemas de gestión</v>
          </cell>
          <cell r="AB71">
            <v>10</v>
          </cell>
          <cell r="AC71" t="str">
            <v>CONTRATACIÓN DIRECTA</v>
          </cell>
          <cell r="AD71">
            <v>1013195148</v>
          </cell>
          <cell r="AE71" t="str">
            <v>CC</v>
          </cell>
          <cell r="AF71">
            <v>1001345799</v>
          </cell>
          <cell r="AG71" t="str">
            <v>FELIPE AVILA BELTRAN</v>
          </cell>
          <cell r="AH71">
            <v>1009655638</v>
          </cell>
          <cell r="AI71" t="str">
            <v>MARLY JHOANA CORDOBA CORTES</v>
          </cell>
          <cell r="AJ71">
            <v>1004746618</v>
          </cell>
          <cell r="AK71" t="str">
            <v>YULY MARCELA BARAJAS AGUILERA</v>
          </cell>
          <cell r="AL71">
            <v>34200000</v>
          </cell>
          <cell r="AM71">
            <v>0</v>
          </cell>
          <cell r="AN71">
            <v>0</v>
          </cell>
          <cell r="AO71">
            <v>34200000</v>
          </cell>
          <cell r="AP71">
            <v>1773333</v>
          </cell>
          <cell r="AQ71">
            <v>32426667</v>
          </cell>
          <cell r="AR71">
            <v>5000841847</v>
          </cell>
          <cell r="AS71">
            <v>1</v>
          </cell>
          <cell r="AT71">
            <v>704357</v>
          </cell>
          <cell r="AU71">
            <v>1</v>
          </cell>
          <cell r="AV71">
            <v>45702</v>
          </cell>
        </row>
        <row r="72">
          <cell r="A72">
            <v>54</v>
          </cell>
          <cell r="B72">
            <v>2025</v>
          </cell>
          <cell r="C72">
            <v>2</v>
          </cell>
          <cell r="D72">
            <v>45658</v>
          </cell>
          <cell r="E72">
            <v>45747</v>
          </cell>
          <cell r="F72" t="str">
            <v>0220-01</v>
          </cell>
          <cell r="G72">
            <v>45702</v>
          </cell>
          <cell r="H72">
            <v>145</v>
          </cell>
          <cell r="I72" t="str">
            <v>CONTRATO DE PRESTACION DE SERVICIOS PROFESIONALES</v>
          </cell>
          <cell r="J72">
            <v>42</v>
          </cell>
          <cell r="K72">
            <v>45702</v>
          </cell>
          <cell r="L72">
            <v>45975</v>
          </cell>
          <cell r="M72">
            <v>273</v>
          </cell>
          <cell r="N72">
            <v>2</v>
          </cell>
          <cell r="O72" t="str">
            <v>ORDENES DE PAGO</v>
          </cell>
          <cell r="P72">
            <v>198</v>
          </cell>
          <cell r="Q72">
            <v>54</v>
          </cell>
          <cell r="R72" t="str">
            <v>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v>
          </cell>
          <cell r="S72" t="str">
            <v>O23011745992024019407023</v>
          </cell>
          <cell r="T72" t="str">
            <v>Fortalecimiento de la gestión institucio - Servicio de Implementación Sistemas de Gestión</v>
          </cell>
          <cell r="U72" t="str">
            <v>1-100-F001</v>
          </cell>
          <cell r="V72" t="str">
            <v>VA-RECURSOS DISTRITO</v>
          </cell>
          <cell r="W72" t="str">
            <v>O232020200883990</v>
          </cell>
          <cell r="X72" t="str">
            <v>Otros servicios profesionales, técnicos y empresariales n.c.p.</v>
          </cell>
          <cell r="Y72" t="str">
            <v>PM/0220/0107/45990230194</v>
          </cell>
          <cell r="Z72"/>
          <cell r="AA72" t="str">
            <v>Servicios para la planeación y sistemas de gestión</v>
          </cell>
          <cell r="AB72">
            <v>10</v>
          </cell>
          <cell r="AC72" t="str">
            <v>CONTRATACIÓN DIRECTA</v>
          </cell>
          <cell r="AD72">
            <v>1000224343</v>
          </cell>
          <cell r="AE72" t="str">
            <v>CC</v>
          </cell>
          <cell r="AF72">
            <v>80842732</v>
          </cell>
          <cell r="AG72" t="str">
            <v>EDGAR DAVID MOTTA REVOLLO</v>
          </cell>
          <cell r="AH72">
            <v>1009655638</v>
          </cell>
          <cell r="AI72" t="str">
            <v>MARLY JHOANA CORDOBA CORTES</v>
          </cell>
          <cell r="AJ72">
            <v>1004746618</v>
          </cell>
          <cell r="AK72" t="str">
            <v>YULY MARCELA BARAJAS AGUILERA</v>
          </cell>
          <cell r="AL72">
            <v>81000000</v>
          </cell>
          <cell r="AM72">
            <v>0</v>
          </cell>
          <cell r="AN72">
            <v>0</v>
          </cell>
          <cell r="AO72">
            <v>81000000</v>
          </cell>
          <cell r="AP72">
            <v>0</v>
          </cell>
          <cell r="AQ72">
            <v>81000000</v>
          </cell>
          <cell r="AR72">
            <v>5000842403</v>
          </cell>
          <cell r="AS72">
            <v>1</v>
          </cell>
          <cell r="AT72">
            <v>712223</v>
          </cell>
          <cell r="AU72">
            <v>1</v>
          </cell>
          <cell r="AV72">
            <v>45702</v>
          </cell>
        </row>
        <row r="73">
          <cell r="A73">
            <v>55</v>
          </cell>
          <cell r="B73">
            <v>2025</v>
          </cell>
          <cell r="C73">
            <v>2</v>
          </cell>
          <cell r="D73">
            <v>45658</v>
          </cell>
          <cell r="E73">
            <v>45747</v>
          </cell>
          <cell r="F73" t="str">
            <v>0220-01</v>
          </cell>
          <cell r="G73">
            <v>45702</v>
          </cell>
          <cell r="H73">
            <v>145</v>
          </cell>
          <cell r="I73" t="str">
            <v>CONTRATO DE PRESTACION DE SERVICIOS PROFESIONALES</v>
          </cell>
          <cell r="J73">
            <v>67</v>
          </cell>
          <cell r="K73">
            <v>45702</v>
          </cell>
          <cell r="L73">
            <v>45852</v>
          </cell>
          <cell r="M73">
            <v>150</v>
          </cell>
          <cell r="N73">
            <v>2</v>
          </cell>
          <cell r="O73" t="str">
            <v>ORDENES DE PAGO</v>
          </cell>
          <cell r="P73">
            <v>120</v>
          </cell>
          <cell r="Q73">
            <v>55</v>
          </cell>
          <cell r="R73" t="str">
            <v>Prestar servicios profesionales para promover y fortalecer la participación de la juventud a nivel local y distrital a través del acompañamiento técnico en el marco de sistema distrital de juventud.,,</v>
          </cell>
          <cell r="S73" t="str">
            <v>O23011745022024023806022</v>
          </cell>
          <cell r="T73" t="str">
            <v>Implementación de mecanismos de particip - Servicio de asistencia técnica</v>
          </cell>
          <cell r="U73" t="str">
            <v>1-100-F001</v>
          </cell>
          <cell r="V73" t="str">
            <v>VA-RECURSOS DISTRITO</v>
          </cell>
          <cell r="W73" t="str">
            <v>O232020200883990</v>
          </cell>
          <cell r="X73" t="str">
            <v>Otros servicios profesionales, técnicos y empresariales n.c.p.</v>
          </cell>
          <cell r="Y73" t="str">
            <v>PM/0220/0106/45020220238</v>
          </cell>
          <cell r="Z73"/>
          <cell r="AA73" t="str">
            <v>Servicio de asesoría técnica en presupuestos parti</v>
          </cell>
          <cell r="AB73">
            <v>10</v>
          </cell>
          <cell r="AC73" t="str">
            <v>CONTRATACIÓN DIRECTA</v>
          </cell>
          <cell r="AD73">
            <v>1009796856</v>
          </cell>
          <cell r="AE73" t="str">
            <v>CC</v>
          </cell>
          <cell r="AF73">
            <v>1015467013</v>
          </cell>
          <cell r="AG73" t="str">
            <v>JESSICA PAOLA SOTO VACA</v>
          </cell>
          <cell r="AH73">
            <v>1009655638</v>
          </cell>
          <cell r="AI73" t="str">
            <v>MARLY JHOANA CORDOBA CORTES</v>
          </cell>
          <cell r="AJ73">
            <v>1004746618</v>
          </cell>
          <cell r="AK73" t="str">
            <v>YULY MARCELA BARAJAS AGUILERA</v>
          </cell>
          <cell r="AL73">
            <v>30000000</v>
          </cell>
          <cell r="AM73">
            <v>0</v>
          </cell>
          <cell r="AN73">
            <v>0</v>
          </cell>
          <cell r="AO73">
            <v>30000000</v>
          </cell>
          <cell r="AP73">
            <v>2600000</v>
          </cell>
          <cell r="AQ73">
            <v>27400000</v>
          </cell>
          <cell r="AR73">
            <v>5000842521</v>
          </cell>
          <cell r="AS73">
            <v>1</v>
          </cell>
          <cell r="AT73">
            <v>707557</v>
          </cell>
          <cell r="AU73">
            <v>1</v>
          </cell>
          <cell r="AV73">
            <v>45702</v>
          </cell>
        </row>
        <row r="74">
          <cell r="A74">
            <v>56</v>
          </cell>
          <cell r="B74">
            <v>2025</v>
          </cell>
          <cell r="C74">
            <v>2</v>
          </cell>
          <cell r="D74">
            <v>45658</v>
          </cell>
          <cell r="E74">
            <v>45747</v>
          </cell>
          <cell r="F74" t="str">
            <v>0220-01</v>
          </cell>
          <cell r="G74">
            <v>45702</v>
          </cell>
          <cell r="H74">
            <v>145</v>
          </cell>
          <cell r="I74" t="str">
            <v>CONTRATO DE PRESTACION DE SERVICIOS PROFESIONALES</v>
          </cell>
          <cell r="J74">
            <v>51</v>
          </cell>
          <cell r="K74">
            <v>45702</v>
          </cell>
          <cell r="L74">
            <v>45883</v>
          </cell>
          <cell r="M74">
            <v>181</v>
          </cell>
          <cell r="N74">
            <v>2</v>
          </cell>
          <cell r="O74" t="str">
            <v>ORDENES DE PAGO</v>
          </cell>
          <cell r="P74">
            <v>49</v>
          </cell>
          <cell r="Q74">
            <v>56</v>
          </cell>
          <cell r="R74" t="str">
            <v>Prestar los servicios profesionales para mantenimiento y soporte desde el componente TICS las funcionalidades y ajustes de la plataforma VOTEC y plataforma de la participación.</v>
          </cell>
          <cell r="S74" t="str">
            <v>O23011745022024023806022</v>
          </cell>
          <cell r="T74" t="str">
            <v>Implementación de mecanismos de particip - Servicio de asistencia técnica</v>
          </cell>
          <cell r="U74" t="str">
            <v>1-100-F001</v>
          </cell>
          <cell r="V74" t="str">
            <v>VA-RECURSOS DISTRITO</v>
          </cell>
          <cell r="W74" t="str">
            <v>O232020200883990</v>
          </cell>
          <cell r="X74" t="str">
            <v>Otros servicios profesionales, técnicos y empresariales n.c.p.</v>
          </cell>
          <cell r="Y74" t="str">
            <v>PM/0220/0106/45020220238</v>
          </cell>
          <cell r="Z74"/>
          <cell r="AA74" t="str">
            <v>Servicio de asesoría técnica en presupuestos parti</v>
          </cell>
          <cell r="AB74">
            <v>10</v>
          </cell>
          <cell r="AC74" t="str">
            <v>CONTRATACIÓN DIRECTA</v>
          </cell>
          <cell r="AD74">
            <v>1000755567</v>
          </cell>
          <cell r="AE74" t="str">
            <v>CC</v>
          </cell>
          <cell r="AF74">
            <v>1065603963</v>
          </cell>
          <cell r="AG74" t="str">
            <v>JIMMY ANDRES CASTELLANOS CARRILLO</v>
          </cell>
          <cell r="AH74">
            <v>1009655638</v>
          </cell>
          <cell r="AI74" t="str">
            <v>MARLY JHOANA CORDOBA CORTES</v>
          </cell>
          <cell r="AJ74">
            <v>1004746618</v>
          </cell>
          <cell r="AK74" t="str">
            <v>YULY MARCELA BARAJAS AGUILERA</v>
          </cell>
          <cell r="AL74">
            <v>37200000</v>
          </cell>
          <cell r="AM74">
            <v>0</v>
          </cell>
          <cell r="AN74">
            <v>0</v>
          </cell>
          <cell r="AO74">
            <v>37200000</v>
          </cell>
          <cell r="AP74">
            <v>2893333</v>
          </cell>
          <cell r="AQ74">
            <v>34306667</v>
          </cell>
          <cell r="AR74">
            <v>5000842525</v>
          </cell>
          <cell r="AS74">
            <v>1</v>
          </cell>
          <cell r="AT74">
            <v>705560</v>
          </cell>
          <cell r="AU74">
            <v>1</v>
          </cell>
          <cell r="AV74">
            <v>45702</v>
          </cell>
        </row>
        <row r="75">
          <cell r="A75">
            <v>57</v>
          </cell>
          <cell r="B75">
            <v>2025</v>
          </cell>
          <cell r="C75">
            <v>2</v>
          </cell>
          <cell r="D75">
            <v>45658</v>
          </cell>
          <cell r="E75">
            <v>45747</v>
          </cell>
          <cell r="F75" t="str">
            <v>0220-01</v>
          </cell>
          <cell r="G75">
            <v>45702</v>
          </cell>
          <cell r="H75">
            <v>145</v>
          </cell>
          <cell r="I75" t="str">
            <v>CONTRATO DE PRESTACION DE SERVICIOS PROFESIONALES</v>
          </cell>
          <cell r="J75">
            <v>70</v>
          </cell>
          <cell r="K75">
            <v>45702</v>
          </cell>
          <cell r="L75">
            <v>45975</v>
          </cell>
          <cell r="M75">
            <v>273</v>
          </cell>
          <cell r="N75">
            <v>2</v>
          </cell>
          <cell r="O75" t="str">
            <v>ORDENES DE PAGO</v>
          </cell>
          <cell r="P75">
            <v>185</v>
          </cell>
          <cell r="Q75">
            <v>57</v>
          </cell>
          <cell r="R75" t="str">
            <v>Prestar los servicios profesionales para adelantar jurídicamente el desarrollo de los procedimientos adelantados por el Proceso de Gestión Contractual del Instituto Distrital de la Participación y Acción Comunal.</v>
          </cell>
          <cell r="S75" t="str">
            <v>O23011745992024019407023</v>
          </cell>
          <cell r="T75" t="str">
            <v>Fortalecimiento de la gestión institucio - Servicio de Implementación Sistemas de Gestión</v>
          </cell>
          <cell r="U75" t="str">
            <v>1-100-F001</v>
          </cell>
          <cell r="V75" t="str">
            <v>VA-RECURSOS DISTRITO</v>
          </cell>
          <cell r="W75" t="str">
            <v>O232020200883990</v>
          </cell>
          <cell r="X75" t="str">
            <v>Otros servicios profesionales, técnicos y empresariales n.c.p.</v>
          </cell>
          <cell r="Y75" t="str">
            <v>PM/0220/0107/45990230194</v>
          </cell>
          <cell r="Z75"/>
          <cell r="AA75" t="str">
            <v>Servicios para la planeación y sistemas de gestión</v>
          </cell>
          <cell r="AB75">
            <v>10</v>
          </cell>
          <cell r="AC75" t="str">
            <v>CONTRATACIÓN DIRECTA</v>
          </cell>
          <cell r="AD75">
            <v>1000093008</v>
          </cell>
          <cell r="AE75" t="str">
            <v>CC</v>
          </cell>
          <cell r="AF75">
            <v>1125680283</v>
          </cell>
          <cell r="AG75" t="str">
            <v>MIGUEL DAVID PERDOMO DURAN</v>
          </cell>
          <cell r="AH75">
            <v>1009655638</v>
          </cell>
          <cell r="AI75" t="str">
            <v>MARLY JHOANA CORDOBA CORTES</v>
          </cell>
          <cell r="AJ75">
            <v>1004746618</v>
          </cell>
          <cell r="AK75" t="str">
            <v>YULY MARCELA BARAJAS AGUILERA</v>
          </cell>
          <cell r="AL75">
            <v>72000000</v>
          </cell>
          <cell r="AM75">
            <v>0</v>
          </cell>
          <cell r="AN75">
            <v>0</v>
          </cell>
          <cell r="AO75">
            <v>72000000</v>
          </cell>
          <cell r="AP75">
            <v>3733333</v>
          </cell>
          <cell r="AQ75">
            <v>68266667</v>
          </cell>
          <cell r="AR75">
            <v>5000842594</v>
          </cell>
          <cell r="AS75">
            <v>1</v>
          </cell>
          <cell r="AT75">
            <v>711298</v>
          </cell>
          <cell r="AU75">
            <v>1</v>
          </cell>
          <cell r="AV75">
            <v>45702</v>
          </cell>
        </row>
        <row r="76">
          <cell r="A76">
            <v>58</v>
          </cell>
          <cell r="B76">
            <v>2025</v>
          </cell>
          <cell r="C76">
            <v>2</v>
          </cell>
          <cell r="D76">
            <v>45658</v>
          </cell>
          <cell r="E76">
            <v>45747</v>
          </cell>
          <cell r="F76" t="str">
            <v>0220-01</v>
          </cell>
          <cell r="G76">
            <v>45702</v>
          </cell>
          <cell r="H76">
            <v>145</v>
          </cell>
          <cell r="I76" t="str">
            <v>CONTRATO DE PRESTACION DE SERVICIOS PROFESIONALES</v>
          </cell>
          <cell r="J76">
            <v>71</v>
          </cell>
          <cell r="K76">
            <v>45702</v>
          </cell>
          <cell r="L76">
            <v>45944</v>
          </cell>
          <cell r="M76">
            <v>242</v>
          </cell>
          <cell r="N76">
            <v>2</v>
          </cell>
          <cell r="O76" t="str">
            <v>ORDENES DE PAGO</v>
          </cell>
          <cell r="P76">
            <v>177</v>
          </cell>
          <cell r="Q76">
            <v>58</v>
          </cell>
          <cell r="R76" t="str">
            <v>Prestar los servicios profesionales para acompañar a la Secretaría General en los temas relacionados con la Oficina Asesora de Planeación del Instituto.,,</v>
          </cell>
          <cell r="S76" t="str">
            <v>O21202020080383990</v>
          </cell>
          <cell r="T76" t="str">
            <v>Otros servicios profesionales, técnicos y empresariales n.c.p.</v>
          </cell>
          <cell r="U76" t="str">
            <v>1-100-F001</v>
          </cell>
          <cell r="V76" t="str">
            <v>VA-RECURSOS DISTRITO</v>
          </cell>
          <cell r="W76">
            <v>220</v>
          </cell>
          <cell r="X76" t="str">
            <v>0220 - Programa Funcionamiento - INSTITUTO DISTRITAL DE LA PARTICIPACIÓN Y ACCIÓN COMUNAL</v>
          </cell>
          <cell r="Y76" t="str">
            <v>PM/0220/0001/FUNC</v>
          </cell>
          <cell r="Z76"/>
          <cell r="AA76" t="str">
            <v>FUNCIONAMIENTOINSTITUTO DISTRITAL DE LA PARTICIPAC</v>
          </cell>
          <cell r="AB76">
            <v>10</v>
          </cell>
          <cell r="AC76" t="str">
            <v>CONTRATACIÓN DIRECTA</v>
          </cell>
          <cell r="AD76">
            <v>1004636834</v>
          </cell>
          <cell r="AE76" t="str">
            <v>CC</v>
          </cell>
          <cell r="AF76">
            <v>52970330</v>
          </cell>
          <cell r="AG76" t="str">
            <v>GLORIA ESTELA CONTRERAS PLAZAS</v>
          </cell>
          <cell r="AH76">
            <v>1009655638</v>
          </cell>
          <cell r="AI76" t="str">
            <v>MARLY JHOANA CORDOBA CORTES</v>
          </cell>
          <cell r="AJ76">
            <v>1004746618</v>
          </cell>
          <cell r="AK76" t="str">
            <v>YULY MARCELA BARAJAS AGUILERA</v>
          </cell>
          <cell r="AL76">
            <v>64000000</v>
          </cell>
          <cell r="AM76">
            <v>0</v>
          </cell>
          <cell r="AN76">
            <v>0</v>
          </cell>
          <cell r="AO76">
            <v>64000000</v>
          </cell>
          <cell r="AP76">
            <v>3733333</v>
          </cell>
          <cell r="AQ76">
            <v>60266667</v>
          </cell>
          <cell r="AR76">
            <v>5000842596</v>
          </cell>
          <cell r="AS76">
            <v>1</v>
          </cell>
          <cell r="AT76">
            <v>710742</v>
          </cell>
          <cell r="AU76">
            <v>1</v>
          </cell>
          <cell r="AV76">
            <v>45702</v>
          </cell>
        </row>
        <row r="77">
          <cell r="A77">
            <v>59</v>
          </cell>
          <cell r="B77">
            <v>2025</v>
          </cell>
          <cell r="C77">
            <v>2</v>
          </cell>
          <cell r="D77">
            <v>45658</v>
          </cell>
          <cell r="E77">
            <v>45747</v>
          </cell>
          <cell r="F77" t="str">
            <v>0220-01</v>
          </cell>
          <cell r="G77">
            <v>45702</v>
          </cell>
          <cell r="H77">
            <v>148</v>
          </cell>
          <cell r="I77" t="str">
            <v>CONTRATO DE PRESTACION DE SERVICIOS DE APOYO A LA GESTION</v>
          </cell>
          <cell r="J77">
            <v>66</v>
          </cell>
          <cell r="K77">
            <v>45702</v>
          </cell>
          <cell r="L77">
            <v>45883</v>
          </cell>
          <cell r="M77">
            <v>181</v>
          </cell>
          <cell r="N77">
            <v>2</v>
          </cell>
          <cell r="O77" t="str">
            <v>ORDENES DE PAGO</v>
          </cell>
          <cell r="P77">
            <v>178</v>
          </cell>
          <cell r="Q77">
            <v>59</v>
          </cell>
          <cell r="R77" t="str">
            <v>Prestar los servicios de apoyo a la gestión para apoyar la recepción y trámite de documentos, gestión de bases de datos y demás actividades operativas requeridas por la Secretaría General.,,</v>
          </cell>
          <cell r="S77" t="str">
            <v>O21202020080585954</v>
          </cell>
          <cell r="T77" t="str">
            <v>Servicios de preparación de documentos y otros servicios especializados de apoyo a oficina</v>
          </cell>
          <cell r="U77" t="str">
            <v>1-100-F001</v>
          </cell>
          <cell r="V77" t="str">
            <v>VA-RECURSOS DISTRITO</v>
          </cell>
          <cell r="W77">
            <v>220</v>
          </cell>
          <cell r="X77" t="str">
            <v>0220 - Programa Funcionamiento - INSTITUTO DISTRITAL DE LA PARTICIPACIÓN Y ACCIÓN COMUNAL</v>
          </cell>
          <cell r="Y77" t="str">
            <v>PM/0220/0001/FUNC</v>
          </cell>
          <cell r="Z77"/>
          <cell r="AA77" t="str">
            <v>FUNCIONAMIENTOINSTITUTO DISTRITAL DE LA PARTICIPAC</v>
          </cell>
          <cell r="AB77">
            <v>10</v>
          </cell>
          <cell r="AC77" t="str">
            <v>CONTRATACIÓN DIRECTA</v>
          </cell>
          <cell r="AD77">
            <v>1003022660</v>
          </cell>
          <cell r="AE77" t="str">
            <v>CC</v>
          </cell>
          <cell r="AF77">
            <v>79304431</v>
          </cell>
          <cell r="AG77" t="str">
            <v>JUAN OMAR MONTENEGRO PENAGOS</v>
          </cell>
          <cell r="AH77">
            <v>1009655638</v>
          </cell>
          <cell r="AI77" t="str">
            <v>MARLY JHOANA CORDOBA CORTES</v>
          </cell>
          <cell r="AJ77">
            <v>1004746618</v>
          </cell>
          <cell r="AK77" t="str">
            <v>YULY MARCELA BARAJAS AGUILERA</v>
          </cell>
          <cell r="AL77">
            <v>21600000</v>
          </cell>
          <cell r="AM77">
            <v>0</v>
          </cell>
          <cell r="AN77">
            <v>0</v>
          </cell>
          <cell r="AO77">
            <v>21600000</v>
          </cell>
          <cell r="AP77">
            <v>1680000</v>
          </cell>
          <cell r="AQ77">
            <v>19920000</v>
          </cell>
          <cell r="AR77">
            <v>5000842598</v>
          </cell>
          <cell r="AS77">
            <v>1</v>
          </cell>
          <cell r="AT77">
            <v>710744</v>
          </cell>
          <cell r="AU77">
            <v>1</v>
          </cell>
          <cell r="AV77">
            <v>45702</v>
          </cell>
        </row>
        <row r="78">
          <cell r="A78">
            <v>60</v>
          </cell>
          <cell r="B78">
            <v>2025</v>
          </cell>
          <cell r="C78">
            <v>2</v>
          </cell>
          <cell r="D78">
            <v>45658</v>
          </cell>
          <cell r="E78">
            <v>45747</v>
          </cell>
          <cell r="F78" t="str">
            <v>0220-01</v>
          </cell>
          <cell r="G78">
            <v>45705</v>
          </cell>
          <cell r="H78">
            <v>145</v>
          </cell>
          <cell r="I78" t="str">
            <v>CONTRATO DE PRESTACION DE SERVICIOS PROFESIONALES</v>
          </cell>
          <cell r="J78">
            <v>40</v>
          </cell>
          <cell r="K78">
            <v>45704</v>
          </cell>
          <cell r="L78">
            <v>45885</v>
          </cell>
          <cell r="M78">
            <v>181</v>
          </cell>
          <cell r="N78">
            <v>2</v>
          </cell>
          <cell r="O78" t="str">
            <v>ORDENES DE PAGO</v>
          </cell>
          <cell r="P78">
            <v>84</v>
          </cell>
          <cell r="Q78">
            <v>60</v>
          </cell>
          <cell r="R78" t="str">
            <v>Prestar los servicios profesionales para adelantar la implementacion y reportes que sean necesarios en el marco del proyecto estrategico "impactando",,</v>
          </cell>
          <cell r="S78" t="str">
            <v>O23011745022024025406001</v>
          </cell>
          <cell r="T78" t="str">
            <v>Construcción de Ciudadanía Activa Crece - Servicio de promoción a la participación ciudadana</v>
          </cell>
          <cell r="U78" t="str">
            <v>1-100-F001</v>
          </cell>
          <cell r="V78" t="str">
            <v>VA-RECURSOS DISTRITO</v>
          </cell>
          <cell r="W78" t="str">
            <v>O232020200883990</v>
          </cell>
          <cell r="X78" t="str">
            <v>Otros servicios profesionales, técnicos y empresariales n.c.p.</v>
          </cell>
          <cell r="Y78" t="str">
            <v>PM/0220/0106/45020010254</v>
          </cell>
          <cell r="Z78"/>
          <cell r="AA78" t="str">
            <v>Servicio de asesoría técnica en presupuestos parti</v>
          </cell>
          <cell r="AB78">
            <v>10</v>
          </cell>
          <cell r="AC78" t="str">
            <v>CONTRATACIÓN DIRECTA</v>
          </cell>
          <cell r="AD78">
            <v>1013650989</v>
          </cell>
          <cell r="AE78" t="str">
            <v>CC</v>
          </cell>
          <cell r="AF78">
            <v>1015474247</v>
          </cell>
          <cell r="AG78" t="str">
            <v>NATALIA SOPHIA PARRA ROJAS</v>
          </cell>
          <cell r="AH78">
            <v>1009655638</v>
          </cell>
          <cell r="AI78" t="str">
            <v>MARLY JHOANA CORDOBA CORTES</v>
          </cell>
          <cell r="AJ78">
            <v>1004746618</v>
          </cell>
          <cell r="AK78" t="str">
            <v>YULY MARCELA BARAJAS AGUILERA</v>
          </cell>
          <cell r="AL78">
            <v>25662000</v>
          </cell>
          <cell r="AM78">
            <v>0</v>
          </cell>
          <cell r="AN78">
            <v>0</v>
          </cell>
          <cell r="AO78">
            <v>25662000</v>
          </cell>
          <cell r="AP78">
            <v>1995933</v>
          </cell>
          <cell r="AQ78">
            <v>23666067</v>
          </cell>
          <cell r="AR78">
            <v>5000842801</v>
          </cell>
          <cell r="AS78">
            <v>1</v>
          </cell>
          <cell r="AT78">
            <v>706112</v>
          </cell>
          <cell r="AU78">
            <v>1</v>
          </cell>
          <cell r="AV78">
            <v>45705</v>
          </cell>
        </row>
        <row r="79">
          <cell r="A79">
            <v>61</v>
          </cell>
          <cell r="B79">
            <v>2025</v>
          </cell>
          <cell r="C79">
            <v>2</v>
          </cell>
          <cell r="D79">
            <v>45658</v>
          </cell>
          <cell r="E79">
            <v>45747</v>
          </cell>
          <cell r="F79" t="str">
            <v>0220-01</v>
          </cell>
          <cell r="G79">
            <v>45705</v>
          </cell>
          <cell r="H79">
            <v>145</v>
          </cell>
          <cell r="I79" t="str">
            <v>CONTRATO DE PRESTACION DE SERVICIOS PROFESIONALES</v>
          </cell>
          <cell r="J79">
            <v>60</v>
          </cell>
          <cell r="K79">
            <v>45704</v>
          </cell>
          <cell r="L79">
            <v>45946</v>
          </cell>
          <cell r="M79">
            <v>242</v>
          </cell>
          <cell r="N79">
            <v>2</v>
          </cell>
          <cell r="O79" t="str">
            <v>ORDENES DE PAGO</v>
          </cell>
          <cell r="P79">
            <v>86</v>
          </cell>
          <cell r="Q79">
            <v>61</v>
          </cell>
          <cell r="R79"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S79" t="str">
            <v>O23011745022024025401021</v>
          </cell>
          <cell r="T79" t="str">
            <v>Construcción de Ciudadanía Activa Crece - Servicio de apoyo financiero para la implementación de proyectos en materia de derechos humanos</v>
          </cell>
          <cell r="U79" t="str">
            <v>1-100-F001</v>
          </cell>
          <cell r="V79" t="str">
            <v>VA-RECURSOS DISTRITO</v>
          </cell>
          <cell r="W79" t="str">
            <v>O232020200883990</v>
          </cell>
          <cell r="X79" t="str">
            <v>Otros servicios profesionales, técnicos y empresariales n.c.p.</v>
          </cell>
          <cell r="Y79" t="str">
            <v>PM/0220/0101/45020210254</v>
          </cell>
          <cell r="Z79"/>
          <cell r="AA79" t="str">
            <v>Servicio de apoyo en la implementación del modelo</v>
          </cell>
          <cell r="AB79">
            <v>10</v>
          </cell>
          <cell r="AC79" t="str">
            <v>CONTRATACIÓN DIRECTA</v>
          </cell>
          <cell r="AD79">
            <v>1011028389</v>
          </cell>
          <cell r="AE79" t="str">
            <v>CC</v>
          </cell>
          <cell r="AF79">
            <v>1013635879</v>
          </cell>
          <cell r="AG79" t="str">
            <v>JESSICA MARCELA PITA CASTEBLANCO</v>
          </cell>
          <cell r="AH79">
            <v>1009655638</v>
          </cell>
          <cell r="AI79" t="str">
            <v>MARLY JHOANA CORDOBA CORTES</v>
          </cell>
          <cell r="AJ79">
            <v>1004746618</v>
          </cell>
          <cell r="AK79" t="str">
            <v>YULY MARCELA BARAJAS AGUILERA</v>
          </cell>
          <cell r="AL79">
            <v>36000000</v>
          </cell>
          <cell r="AM79">
            <v>0</v>
          </cell>
          <cell r="AN79">
            <v>0</v>
          </cell>
          <cell r="AO79">
            <v>36000000</v>
          </cell>
          <cell r="AP79">
            <v>2100000</v>
          </cell>
          <cell r="AQ79">
            <v>33900000</v>
          </cell>
          <cell r="AR79">
            <v>5000842802</v>
          </cell>
          <cell r="AS79">
            <v>1</v>
          </cell>
          <cell r="AT79">
            <v>706121</v>
          </cell>
          <cell r="AU79">
            <v>1</v>
          </cell>
          <cell r="AV79">
            <v>45705</v>
          </cell>
        </row>
        <row r="80">
          <cell r="A80">
            <v>62</v>
          </cell>
          <cell r="B80">
            <v>2025</v>
          </cell>
          <cell r="C80">
            <v>2</v>
          </cell>
          <cell r="D80">
            <v>45658</v>
          </cell>
          <cell r="E80">
            <v>45747</v>
          </cell>
          <cell r="F80" t="str">
            <v>0220-01</v>
          </cell>
          <cell r="G80">
            <v>45705</v>
          </cell>
          <cell r="H80">
            <v>145</v>
          </cell>
          <cell r="I80" t="str">
            <v>CONTRATO DE PRESTACION DE SERVICIOS PROFESIONALES</v>
          </cell>
          <cell r="J80">
            <v>50</v>
          </cell>
          <cell r="K80">
            <v>45704</v>
          </cell>
          <cell r="L80">
            <v>45946</v>
          </cell>
          <cell r="M80">
            <v>242</v>
          </cell>
          <cell r="N80">
            <v>2</v>
          </cell>
          <cell r="O80" t="str">
            <v>ORDENES DE PAGO</v>
          </cell>
          <cell r="P80">
            <v>85</v>
          </cell>
          <cell r="Q80">
            <v>62</v>
          </cell>
          <cell r="R80" t="str">
            <v>Prestar los servicios profesionales para adelantar y realizar el acompañamiento y seguimiento a las actividades relacionadas con los procesos y procedimientos de los proyectos estrategicos de la Subdireccion de Promocion de la Participacion.,,</v>
          </cell>
          <cell r="S80" t="str">
            <v>O23011745022024025401021</v>
          </cell>
          <cell r="T80" t="str">
            <v>Construcción de Ciudadanía Activa Crece - Servicio de apoyo financiero para la implementación de proyectos en materia de derechos humanos</v>
          </cell>
          <cell r="U80" t="str">
            <v>1-100-F001</v>
          </cell>
          <cell r="V80" t="str">
            <v>VA-RECURSOS DISTRITO</v>
          </cell>
          <cell r="W80" t="str">
            <v>O232020200883990</v>
          </cell>
          <cell r="X80" t="str">
            <v>Otros servicios profesionales, técnicos y empresariales n.c.p.</v>
          </cell>
          <cell r="Y80" t="str">
            <v>PM/0220/0101/45020210254</v>
          </cell>
          <cell r="Z80"/>
          <cell r="AA80" t="str">
            <v>Servicio de apoyo en la implementación del modelo</v>
          </cell>
          <cell r="AB80">
            <v>10</v>
          </cell>
          <cell r="AC80" t="str">
            <v>CONTRATACIÓN DIRECTA</v>
          </cell>
          <cell r="AD80">
            <v>1000257098</v>
          </cell>
          <cell r="AE80" t="str">
            <v>CC</v>
          </cell>
          <cell r="AF80">
            <v>1030572276</v>
          </cell>
          <cell r="AG80" t="str">
            <v>LIZETH CATALINA CAICEDO SERNA</v>
          </cell>
          <cell r="AH80">
            <v>1009655638</v>
          </cell>
          <cell r="AI80" t="str">
            <v>MARLY JHOANA CORDOBA CORTES</v>
          </cell>
          <cell r="AJ80">
            <v>1004746618</v>
          </cell>
          <cell r="AK80" t="str">
            <v>YULY MARCELA BARAJAS AGUILERA</v>
          </cell>
          <cell r="AL80">
            <v>56000000</v>
          </cell>
          <cell r="AM80">
            <v>0</v>
          </cell>
          <cell r="AN80">
            <v>0</v>
          </cell>
          <cell r="AO80">
            <v>56000000</v>
          </cell>
          <cell r="AP80">
            <v>3266667</v>
          </cell>
          <cell r="AQ80">
            <v>52733333</v>
          </cell>
          <cell r="AR80">
            <v>5000842803</v>
          </cell>
          <cell r="AS80">
            <v>1</v>
          </cell>
          <cell r="AT80">
            <v>706117</v>
          </cell>
          <cell r="AU80">
            <v>1</v>
          </cell>
          <cell r="AV80">
            <v>45705</v>
          </cell>
        </row>
        <row r="81">
          <cell r="A81">
            <v>63</v>
          </cell>
          <cell r="B81">
            <v>2025</v>
          </cell>
          <cell r="C81">
            <v>2</v>
          </cell>
          <cell r="D81">
            <v>45658</v>
          </cell>
          <cell r="E81">
            <v>45747</v>
          </cell>
          <cell r="F81" t="str">
            <v>0220-01</v>
          </cell>
          <cell r="G81">
            <v>45705</v>
          </cell>
          <cell r="H81">
            <v>145</v>
          </cell>
          <cell r="I81" t="str">
            <v>CONTRATO DE PRESTACION DE SERVICIOS PROFESIONALES</v>
          </cell>
          <cell r="J81">
            <v>41</v>
          </cell>
          <cell r="K81">
            <v>45704</v>
          </cell>
          <cell r="L81">
            <v>45946</v>
          </cell>
          <cell r="M81">
            <v>242</v>
          </cell>
          <cell r="N81">
            <v>2</v>
          </cell>
          <cell r="O81" t="str">
            <v>ORDENES DE PAGO</v>
          </cell>
          <cell r="P81">
            <v>94</v>
          </cell>
          <cell r="Q81">
            <v>63</v>
          </cell>
          <cell r="R81" t="str">
            <v>Prestacion de servicios profesionales para asesorar las actividades en materia presupuestal y financiera de los incentivos para promover la participacion incidente.,,</v>
          </cell>
          <cell r="S81" t="str">
            <v>O23011745022024025401021</v>
          </cell>
          <cell r="T81" t="str">
            <v>Construcción de Ciudadanía Activa Crece - Servicio de apoyo financiero para la implementación de proyectos en materia de derechos humanos</v>
          </cell>
          <cell r="U81" t="str">
            <v>1-100-F001</v>
          </cell>
          <cell r="V81" t="str">
            <v>VA-RECURSOS DISTRITO</v>
          </cell>
          <cell r="W81" t="str">
            <v>O232020200883990</v>
          </cell>
          <cell r="X81" t="str">
            <v>Otros servicios profesionales, técnicos y empresariales n.c.p.</v>
          </cell>
          <cell r="Y81" t="str">
            <v>PM/0220/0101/45020210254</v>
          </cell>
          <cell r="Z81"/>
          <cell r="AA81" t="str">
            <v>Servicio de apoyo en la implementación del modelo</v>
          </cell>
          <cell r="AB81">
            <v>10</v>
          </cell>
          <cell r="AC81" t="str">
            <v>CONTRATACIÓN DIRECTA</v>
          </cell>
          <cell r="AD81">
            <v>1000132785</v>
          </cell>
          <cell r="AE81" t="str">
            <v>CC</v>
          </cell>
          <cell r="AF81">
            <v>1016010146</v>
          </cell>
          <cell r="AG81" t="str">
            <v>ADRIANA PATRICIA DE LA TORRE TRUJILLO</v>
          </cell>
          <cell r="AH81">
            <v>1009655638</v>
          </cell>
          <cell r="AI81" t="str">
            <v>MARLY JHOANA CORDOBA CORTES</v>
          </cell>
          <cell r="AJ81">
            <v>1004746618</v>
          </cell>
          <cell r="AK81" t="str">
            <v>YULY MARCELA BARAJAS AGUILERA</v>
          </cell>
          <cell r="AL81">
            <v>64000000</v>
          </cell>
          <cell r="AM81">
            <v>0</v>
          </cell>
          <cell r="AN81">
            <v>0</v>
          </cell>
          <cell r="AO81">
            <v>64000000</v>
          </cell>
          <cell r="AP81">
            <v>3733333</v>
          </cell>
          <cell r="AQ81">
            <v>60266667</v>
          </cell>
          <cell r="AR81">
            <v>5000842804</v>
          </cell>
          <cell r="AS81">
            <v>1</v>
          </cell>
          <cell r="AT81">
            <v>706145</v>
          </cell>
          <cell r="AU81">
            <v>1</v>
          </cell>
          <cell r="AV81">
            <v>45705</v>
          </cell>
        </row>
        <row r="82">
          <cell r="A82">
            <v>64</v>
          </cell>
          <cell r="B82">
            <v>2025</v>
          </cell>
          <cell r="C82">
            <v>2</v>
          </cell>
          <cell r="D82">
            <v>45658</v>
          </cell>
          <cell r="E82">
            <v>45747</v>
          </cell>
          <cell r="F82" t="str">
            <v>0220-01</v>
          </cell>
          <cell r="G82">
            <v>45705</v>
          </cell>
          <cell r="H82">
            <v>145</v>
          </cell>
          <cell r="I82" t="str">
            <v>CONTRATO DE PRESTACION DE SERVICIOS PROFESIONALES</v>
          </cell>
          <cell r="J82">
            <v>49</v>
          </cell>
          <cell r="K82">
            <v>45704</v>
          </cell>
          <cell r="L82">
            <v>45977</v>
          </cell>
          <cell r="M82">
            <v>273</v>
          </cell>
          <cell r="N82">
            <v>2</v>
          </cell>
          <cell r="O82" t="str">
            <v>ORDENES DE PAGO</v>
          </cell>
          <cell r="P82">
            <v>95</v>
          </cell>
          <cell r="Q82">
            <v>64</v>
          </cell>
          <cell r="R82" t="str">
            <v>Prestar los servicios profesionales para asesorar los proyectos estrategicos que lidera la Subdireccion de Promocion de la Participacion.,,</v>
          </cell>
          <cell r="S82" t="str">
            <v>O23011745022024025401021</v>
          </cell>
          <cell r="T82" t="str">
            <v>Construcción de Ciudadanía Activa Crece - Servicio de apoyo financiero para la implementación de proyectos en materia de derechos humanos</v>
          </cell>
          <cell r="U82" t="str">
            <v>1-100-F001</v>
          </cell>
          <cell r="V82" t="str">
            <v>VA-RECURSOS DISTRITO</v>
          </cell>
          <cell r="W82" t="str">
            <v>O232020200883990</v>
          </cell>
          <cell r="X82" t="str">
            <v>Otros servicios profesionales, técnicos y empresariales n.c.p.</v>
          </cell>
          <cell r="Y82" t="str">
            <v>PM/0220/0101/45020210254</v>
          </cell>
          <cell r="Z82"/>
          <cell r="AA82" t="str">
            <v>Servicio de apoyo en la implementación del modelo</v>
          </cell>
          <cell r="AB82">
            <v>10</v>
          </cell>
          <cell r="AC82" t="str">
            <v>CONTRATACIÓN DIRECTA</v>
          </cell>
          <cell r="AD82">
            <v>1000288560</v>
          </cell>
          <cell r="AE82" t="str">
            <v>CC</v>
          </cell>
          <cell r="AF82">
            <v>52994031</v>
          </cell>
          <cell r="AG82" t="str">
            <v>DIANA ALEXANDRA OLAYA ARCINIEGAS</v>
          </cell>
          <cell r="AH82">
            <v>1009655638</v>
          </cell>
          <cell r="AI82" t="str">
            <v>MARLY JHOANA CORDOBA CORTES</v>
          </cell>
          <cell r="AJ82">
            <v>1004746618</v>
          </cell>
          <cell r="AK82" t="str">
            <v>YULY MARCELA BARAJAS AGUILERA</v>
          </cell>
          <cell r="AL82">
            <v>81000000</v>
          </cell>
          <cell r="AM82">
            <v>0</v>
          </cell>
          <cell r="AN82">
            <v>0</v>
          </cell>
          <cell r="AO82">
            <v>81000000</v>
          </cell>
          <cell r="AP82">
            <v>4200000</v>
          </cell>
          <cell r="AQ82">
            <v>76800000</v>
          </cell>
          <cell r="AR82">
            <v>5000842805</v>
          </cell>
          <cell r="AS82">
            <v>1</v>
          </cell>
          <cell r="AT82">
            <v>706148</v>
          </cell>
          <cell r="AU82">
            <v>1</v>
          </cell>
          <cell r="AV82">
            <v>45705</v>
          </cell>
        </row>
        <row r="83">
          <cell r="A83">
            <v>65</v>
          </cell>
          <cell r="B83">
            <v>2025</v>
          </cell>
          <cell r="C83">
            <v>2</v>
          </cell>
          <cell r="D83">
            <v>45658</v>
          </cell>
          <cell r="E83">
            <v>45747</v>
          </cell>
          <cell r="F83" t="str">
            <v>0220-01</v>
          </cell>
          <cell r="G83">
            <v>45705</v>
          </cell>
          <cell r="H83">
            <v>145</v>
          </cell>
          <cell r="I83" t="str">
            <v>CONTRATO DE PRESTACION DE SERVICIOS PROFESIONALES</v>
          </cell>
          <cell r="J83">
            <v>20</v>
          </cell>
          <cell r="K83">
            <v>45705</v>
          </cell>
          <cell r="L83">
            <v>45886</v>
          </cell>
          <cell r="M83">
            <v>181</v>
          </cell>
          <cell r="N83">
            <v>2</v>
          </cell>
          <cell r="O83" t="str">
            <v>ORDENES DE PAGO</v>
          </cell>
          <cell r="P83">
            <v>88</v>
          </cell>
          <cell r="Q83">
            <v>65</v>
          </cell>
          <cell r="R83" t="str">
            <v>Prestar los servicios profesionales para acompañar el desarrollo y la implementacion de los sistemas de informacion para la participacion incidente.,,</v>
          </cell>
          <cell r="S83" t="str">
            <v>O23011745022024025401021</v>
          </cell>
          <cell r="T83" t="str">
            <v>Construcción de Ciudadanía Activa Crece - Servicio de apoyo financiero para la implementación de proyectos en materia de derechos humanos</v>
          </cell>
          <cell r="U83" t="str">
            <v>1-100-F001</v>
          </cell>
          <cell r="V83" t="str">
            <v>VA-RECURSOS DISTRITO</v>
          </cell>
          <cell r="W83" t="str">
            <v>O232020200883990</v>
          </cell>
          <cell r="X83" t="str">
            <v>Otros servicios profesionales, técnicos y empresariales n.c.p.</v>
          </cell>
          <cell r="Y83" t="str">
            <v>PM/0220/0101/45020210254</v>
          </cell>
          <cell r="Z83"/>
          <cell r="AA83" t="str">
            <v>Servicio de apoyo en la implementación del modelo</v>
          </cell>
          <cell r="AB83">
            <v>10</v>
          </cell>
          <cell r="AC83" t="str">
            <v>CONTRATACIÓN DIRECTA</v>
          </cell>
          <cell r="AD83">
            <v>1000226670</v>
          </cell>
          <cell r="AE83" t="str">
            <v>CC</v>
          </cell>
          <cell r="AF83">
            <v>53095252</v>
          </cell>
          <cell r="AG83" t="str">
            <v>TANIA KARINA SALAZAR LOPEZ</v>
          </cell>
          <cell r="AH83">
            <v>1009655638</v>
          </cell>
          <cell r="AI83" t="str">
            <v>MARLY JHOANA CORDOBA CORTES</v>
          </cell>
          <cell r="AJ83">
            <v>1004746618</v>
          </cell>
          <cell r="AK83" t="str">
            <v>YULY MARCELA BARAJAS AGUILERA</v>
          </cell>
          <cell r="AL83">
            <v>27600000</v>
          </cell>
          <cell r="AM83">
            <v>0</v>
          </cell>
          <cell r="AN83">
            <v>0</v>
          </cell>
          <cell r="AO83">
            <v>27600000</v>
          </cell>
          <cell r="AP83">
            <v>2146667</v>
          </cell>
          <cell r="AQ83">
            <v>25453333</v>
          </cell>
          <cell r="AR83">
            <v>5000843071</v>
          </cell>
          <cell r="AS83">
            <v>1</v>
          </cell>
          <cell r="AT83">
            <v>706129</v>
          </cell>
          <cell r="AU83">
            <v>1</v>
          </cell>
          <cell r="AV83">
            <v>45705</v>
          </cell>
        </row>
        <row r="84">
          <cell r="A84">
            <v>66</v>
          </cell>
          <cell r="B84">
            <v>2025</v>
          </cell>
          <cell r="C84">
            <v>2</v>
          </cell>
          <cell r="D84">
            <v>45658</v>
          </cell>
          <cell r="E84">
            <v>45747</v>
          </cell>
          <cell r="F84" t="str">
            <v>0220-01</v>
          </cell>
          <cell r="G84">
            <v>45705</v>
          </cell>
          <cell r="H84">
            <v>145</v>
          </cell>
          <cell r="I84" t="str">
            <v>CONTRATO DE PRESTACION DE SERVICIOS PROFESIONALES</v>
          </cell>
          <cell r="J84">
            <v>21</v>
          </cell>
          <cell r="K84">
            <v>45705</v>
          </cell>
          <cell r="L84">
            <v>45886</v>
          </cell>
          <cell r="M84">
            <v>181</v>
          </cell>
          <cell r="N84">
            <v>2</v>
          </cell>
          <cell r="O84" t="str">
            <v>ORDENES DE PAGO</v>
          </cell>
          <cell r="P84">
            <v>79</v>
          </cell>
          <cell r="Q84">
            <v>66</v>
          </cell>
          <cell r="R84" t="str">
            <v>Prestar servicios profesionales de forma temporal , para desarrollar actividades de monitoreo, gestión administrativa y análisis jurídico en los procesos contractuales, administrativos y presupuestales que son competencia de la Gerencia de la Escuela de Participación,,</v>
          </cell>
          <cell r="S84" t="str">
            <v>O23011745022024021202034</v>
          </cell>
          <cell r="T84" t="str">
            <v>Formación en capacidades democráticas en - Servicio de educación informal</v>
          </cell>
          <cell r="U84" t="str">
            <v>1-100-F001</v>
          </cell>
          <cell r="V84" t="str">
            <v>VA-RECURSOS DISTRITO</v>
          </cell>
          <cell r="W84" t="str">
            <v>O232020200991119</v>
          </cell>
          <cell r="X84" t="str">
            <v>Otros servicios de la administración pública n.c.p.</v>
          </cell>
          <cell r="Y84" t="str">
            <v>PM/0220/0102/45020340212</v>
          </cell>
          <cell r="Z84"/>
          <cell r="AA84" t="str">
            <v>Servicio de formación ciudadana en capacidades dem</v>
          </cell>
          <cell r="AB84">
            <v>10</v>
          </cell>
          <cell r="AC84" t="str">
            <v>CONTRATACIÓN DIRECTA</v>
          </cell>
          <cell r="AD84">
            <v>1007888992</v>
          </cell>
          <cell r="AE84" t="str">
            <v>CC</v>
          </cell>
          <cell r="AF84">
            <v>1022360050</v>
          </cell>
          <cell r="AG84" t="str">
            <v>ERIKA ROCIO AGUIRRE GALEANO</v>
          </cell>
          <cell r="AH84">
            <v>1009655638</v>
          </cell>
          <cell r="AI84" t="str">
            <v>MARLY JHOANA CORDOBA CORTES</v>
          </cell>
          <cell r="AJ84">
            <v>1004746618</v>
          </cell>
          <cell r="AK84" t="str">
            <v>YULY MARCELA BARAJAS AGUILERA</v>
          </cell>
          <cell r="AL84">
            <v>54000000</v>
          </cell>
          <cell r="AM84">
            <v>0</v>
          </cell>
          <cell r="AN84">
            <v>9000000</v>
          </cell>
          <cell r="AO84">
            <v>54000000</v>
          </cell>
          <cell r="AP84">
            <v>0</v>
          </cell>
          <cell r="AQ84">
            <v>54000000</v>
          </cell>
          <cell r="AR84">
            <v>5000843081</v>
          </cell>
          <cell r="AS84">
            <v>1</v>
          </cell>
          <cell r="AT84">
            <v>706082</v>
          </cell>
          <cell r="AU84">
            <v>1</v>
          </cell>
          <cell r="AV84">
            <v>45705</v>
          </cell>
        </row>
        <row r="85">
          <cell r="A85">
            <v>67</v>
          </cell>
          <cell r="B85">
            <v>2025</v>
          </cell>
          <cell r="C85">
            <v>2</v>
          </cell>
          <cell r="D85">
            <v>45658</v>
          </cell>
          <cell r="E85">
            <v>45747</v>
          </cell>
          <cell r="F85" t="str">
            <v>0220-01</v>
          </cell>
          <cell r="G85">
            <v>45705</v>
          </cell>
          <cell r="H85">
            <v>145</v>
          </cell>
          <cell r="I85" t="str">
            <v>CONTRATO DE PRESTACION DE SERVICIOS PROFESIONALES</v>
          </cell>
          <cell r="J85">
            <v>27</v>
          </cell>
          <cell r="K85">
            <v>45705</v>
          </cell>
          <cell r="L85">
            <v>45917</v>
          </cell>
          <cell r="M85">
            <v>212</v>
          </cell>
          <cell r="N85">
            <v>2</v>
          </cell>
          <cell r="O85" t="str">
            <v>ORDENES DE PAGO</v>
          </cell>
          <cell r="P85">
            <v>82</v>
          </cell>
          <cell r="Q85">
            <v>67</v>
          </cell>
          <cell r="R85" t="str">
            <v>Prestar los servicios profesionales en los procesos de articulacion interinstitucional en materia de promocion de la participacion ciudadana que gestionen en el marco del proyecto estrategico "impactando",,</v>
          </cell>
          <cell r="S85" t="str">
            <v>O23011745022024025406001</v>
          </cell>
          <cell r="T85" t="str">
            <v>Construcción de Ciudadanía Activa Crece - Servicio de promoción a la participación ciudadana</v>
          </cell>
          <cell r="U85" t="str">
            <v>1-100-F001</v>
          </cell>
          <cell r="V85" t="str">
            <v>VA-RECURSOS DISTRITO</v>
          </cell>
          <cell r="W85" t="str">
            <v>O232020200883990</v>
          </cell>
          <cell r="X85" t="str">
            <v>Otros servicios profesionales, técnicos y empresariales n.c.p.</v>
          </cell>
          <cell r="Y85" t="str">
            <v>PM/0220/0106/45020010254</v>
          </cell>
          <cell r="Z85"/>
          <cell r="AA85" t="str">
            <v>Servicio de asesoría técnica en presupuestos parti</v>
          </cell>
          <cell r="AB85">
            <v>10</v>
          </cell>
          <cell r="AC85" t="str">
            <v>CONTRATACIÓN DIRECTA</v>
          </cell>
          <cell r="AD85">
            <v>1007176307</v>
          </cell>
          <cell r="AE85" t="str">
            <v>CC</v>
          </cell>
          <cell r="AF85">
            <v>9432084</v>
          </cell>
          <cell r="AG85" t="str">
            <v>JUAN GABRIEL CASTAÑO CARDENAS</v>
          </cell>
          <cell r="AH85">
            <v>1009655638</v>
          </cell>
          <cell r="AI85" t="str">
            <v>MARLY JHOANA CORDOBA CORTES</v>
          </cell>
          <cell r="AJ85">
            <v>1004746618</v>
          </cell>
          <cell r="AK85" t="str">
            <v>YULY MARCELA BARAJAS AGUILERA</v>
          </cell>
          <cell r="AL85">
            <v>42000000</v>
          </cell>
          <cell r="AM85">
            <v>0</v>
          </cell>
          <cell r="AN85">
            <v>0</v>
          </cell>
          <cell r="AO85">
            <v>42000000</v>
          </cell>
          <cell r="AP85">
            <v>2800000</v>
          </cell>
          <cell r="AQ85">
            <v>39200000</v>
          </cell>
          <cell r="AR85">
            <v>5000843099</v>
          </cell>
          <cell r="AS85">
            <v>1</v>
          </cell>
          <cell r="AT85">
            <v>706105</v>
          </cell>
          <cell r="AU85">
            <v>1</v>
          </cell>
          <cell r="AV85">
            <v>45705</v>
          </cell>
        </row>
        <row r="86">
          <cell r="A86">
            <v>68</v>
          </cell>
          <cell r="B86">
            <v>2025</v>
          </cell>
          <cell r="C86">
            <v>2</v>
          </cell>
          <cell r="D86">
            <v>45658</v>
          </cell>
          <cell r="E86">
            <v>45747</v>
          </cell>
          <cell r="F86" t="str">
            <v>0220-01</v>
          </cell>
          <cell r="G86">
            <v>45705</v>
          </cell>
          <cell r="H86">
            <v>145</v>
          </cell>
          <cell r="I86" t="str">
            <v>CONTRATO DE PRESTACION DE SERVICIOS PROFESIONALES</v>
          </cell>
          <cell r="J86">
            <v>22</v>
          </cell>
          <cell r="K86">
            <v>45705</v>
          </cell>
          <cell r="L86">
            <v>45855</v>
          </cell>
          <cell r="M86">
            <v>150</v>
          </cell>
          <cell r="N86">
            <v>2</v>
          </cell>
          <cell r="O86" t="str">
            <v>ORDENES DE PAGO</v>
          </cell>
          <cell r="P86">
            <v>76</v>
          </cell>
          <cell r="Q86">
            <v>68</v>
          </cell>
          <cell r="R86" t="str">
            <v>Prestar servicios profesionales de forma temporal, para desarrollar actividades de monitoreo, gestión integral y análisis jurídico en los aspectos contractuales, administrativos y financieros competencia de la Gerencia de la Escuela de Participación.,,</v>
          </cell>
          <cell r="S86" t="str">
            <v>O23011745022024021202034</v>
          </cell>
          <cell r="T86" t="str">
            <v>Formación en capacidades democráticas en - Servicio de educación informal</v>
          </cell>
          <cell r="U86" t="str">
            <v>1-100-F001</v>
          </cell>
          <cell r="V86" t="str">
            <v>VA-RECURSOS DISTRITO</v>
          </cell>
          <cell r="W86" t="str">
            <v>O232020200991119</v>
          </cell>
          <cell r="X86" t="str">
            <v>Otros servicios de la administración pública n.c.p.</v>
          </cell>
          <cell r="Y86" t="str">
            <v>PM/0220/0102/45020340212</v>
          </cell>
          <cell r="Z86"/>
          <cell r="AA86" t="str">
            <v>Servicio de formación ciudadana en capacidades dem</v>
          </cell>
          <cell r="AB86">
            <v>10</v>
          </cell>
          <cell r="AC86" t="str">
            <v>CONTRATACIÓN DIRECTA</v>
          </cell>
          <cell r="AD86">
            <v>1008926806</v>
          </cell>
          <cell r="AE86" t="str">
            <v>CC</v>
          </cell>
          <cell r="AF86">
            <v>1019118677</v>
          </cell>
          <cell r="AG86" t="str">
            <v>LISETH VANESSA RODRIGUEZ MARTINEZ</v>
          </cell>
          <cell r="AH86">
            <v>1009655638</v>
          </cell>
          <cell r="AI86" t="str">
            <v>MARLY JHOANA CORDOBA CORTES</v>
          </cell>
          <cell r="AJ86">
            <v>1004746618</v>
          </cell>
          <cell r="AK86" t="str">
            <v>YULY MARCELA BARAJAS AGUILERA</v>
          </cell>
          <cell r="AL86">
            <v>35000000</v>
          </cell>
          <cell r="AM86">
            <v>0</v>
          </cell>
          <cell r="AN86">
            <v>0</v>
          </cell>
          <cell r="AO86">
            <v>35000000</v>
          </cell>
          <cell r="AP86">
            <v>3266667</v>
          </cell>
          <cell r="AQ86">
            <v>31733333</v>
          </cell>
          <cell r="AR86">
            <v>5000843110</v>
          </cell>
          <cell r="AS86">
            <v>1</v>
          </cell>
          <cell r="AT86">
            <v>706076</v>
          </cell>
          <cell r="AU86">
            <v>1</v>
          </cell>
          <cell r="AV86">
            <v>45705</v>
          </cell>
        </row>
        <row r="87">
          <cell r="A87">
            <v>69</v>
          </cell>
          <cell r="B87">
            <v>2025</v>
          </cell>
          <cell r="C87">
            <v>2</v>
          </cell>
          <cell r="D87">
            <v>45658</v>
          </cell>
          <cell r="E87">
            <v>45747</v>
          </cell>
          <cell r="F87" t="str">
            <v>0220-01</v>
          </cell>
          <cell r="G87">
            <v>45705</v>
          </cell>
          <cell r="H87">
            <v>145</v>
          </cell>
          <cell r="I87" t="str">
            <v>CONTRATO DE PRESTACION DE SERVICIOS PROFESIONALES</v>
          </cell>
          <cell r="J87">
            <v>65</v>
          </cell>
          <cell r="K87">
            <v>45705</v>
          </cell>
          <cell r="L87">
            <v>45886</v>
          </cell>
          <cell r="M87">
            <v>181</v>
          </cell>
          <cell r="N87">
            <v>2</v>
          </cell>
          <cell r="O87" t="str">
            <v>ORDENES DE PAGO</v>
          </cell>
          <cell r="P87">
            <v>112</v>
          </cell>
          <cell r="Q87">
            <v>69</v>
          </cell>
          <cell r="R87" t="str">
            <v>Prestar servicios profesionales de manera temporal , para adelantar la sistematización de la información de la Gerencia escuela y el Observatorio,,</v>
          </cell>
          <cell r="S87" t="str">
            <v>O23011745022024021202034</v>
          </cell>
          <cell r="T87" t="str">
            <v>Formación en capacidades democráticas en - Servicio de educación informal</v>
          </cell>
          <cell r="U87" t="str">
            <v>1-100-F001</v>
          </cell>
          <cell r="V87" t="str">
            <v>VA-RECURSOS DISTRITO</v>
          </cell>
          <cell r="W87" t="str">
            <v>O232020200991119</v>
          </cell>
          <cell r="X87" t="str">
            <v>Otros servicios de la administración pública n.c.p.</v>
          </cell>
          <cell r="Y87" t="str">
            <v>PM/0220/0102/45020340212</v>
          </cell>
          <cell r="Z87"/>
          <cell r="AA87" t="str">
            <v>Servicio de formación ciudadana en capacidades dem</v>
          </cell>
          <cell r="AB87">
            <v>10</v>
          </cell>
          <cell r="AC87" t="str">
            <v>CONTRATACIÓN DIRECTA</v>
          </cell>
          <cell r="AD87">
            <v>1006029722</v>
          </cell>
          <cell r="AE87" t="str">
            <v>CC</v>
          </cell>
          <cell r="AF87">
            <v>80204688</v>
          </cell>
          <cell r="AG87" t="str">
            <v>EDGAR ANDRES VILLALBA SARMIENTO</v>
          </cell>
          <cell r="AH87">
            <v>1009655638</v>
          </cell>
          <cell r="AI87" t="str">
            <v>MARLY JHOANA CORDOBA CORTES</v>
          </cell>
          <cell r="AJ87">
            <v>1004746618</v>
          </cell>
          <cell r="AK87" t="str">
            <v>YULY MARCELA BARAJAS AGUILERA</v>
          </cell>
          <cell r="AL87">
            <v>36000000</v>
          </cell>
          <cell r="AM87">
            <v>0</v>
          </cell>
          <cell r="AN87">
            <v>0</v>
          </cell>
          <cell r="AO87">
            <v>36000000</v>
          </cell>
          <cell r="AP87">
            <v>1400000</v>
          </cell>
          <cell r="AQ87">
            <v>34600000</v>
          </cell>
          <cell r="AR87">
            <v>5000843444</v>
          </cell>
          <cell r="AS87">
            <v>1</v>
          </cell>
          <cell r="AT87">
            <v>707543</v>
          </cell>
          <cell r="AU87">
            <v>1</v>
          </cell>
          <cell r="AV87">
            <v>45705</v>
          </cell>
        </row>
        <row r="88">
          <cell r="A88">
            <v>70</v>
          </cell>
          <cell r="B88">
            <v>2025</v>
          </cell>
          <cell r="C88">
            <v>2</v>
          </cell>
          <cell r="D88">
            <v>45658</v>
          </cell>
          <cell r="E88">
            <v>45747</v>
          </cell>
          <cell r="F88" t="str">
            <v>0220-01</v>
          </cell>
          <cell r="G88">
            <v>45705</v>
          </cell>
          <cell r="H88">
            <v>1</v>
          </cell>
          <cell r="I88" t="str">
            <v>RELACION DE AUTORIZACION</v>
          </cell>
          <cell r="J88" t="str">
            <v>RA 003</v>
          </cell>
          <cell r="K88">
            <v>45689</v>
          </cell>
          <cell r="L88">
            <v>45716</v>
          </cell>
          <cell r="M88">
            <v>27</v>
          </cell>
          <cell r="N88">
            <v>1</v>
          </cell>
          <cell r="O88" t="str">
            <v>RELACION DE AUTORIZACION</v>
          </cell>
          <cell r="P88">
            <v>247</v>
          </cell>
          <cell r="Q88">
            <v>70</v>
          </cell>
          <cell r="R88" t="str">
            <v>Relación de autorización 003 correspondiente a la nomina general del mes de febrero, según los soporte remitidos por el área de Talento humano mediante comunicación con radicado 20252040005853 del 17/02/2025.</v>
          </cell>
          <cell r="S88" t="str">
            <v>O211010100101</v>
          </cell>
          <cell r="T88" t="str">
            <v>Sueldo básico</v>
          </cell>
          <cell r="U88" t="str">
            <v>1-100-F001</v>
          </cell>
          <cell r="V88" t="str">
            <v>VA-RECURSOS DISTRITO</v>
          </cell>
          <cell r="W88">
            <v>220</v>
          </cell>
          <cell r="X88" t="str">
            <v>0220 - Programa Funcionamiento - INSTITUTO DISTRITAL DE LA PARTICIPACIÓN Y ACCIÓN COMUNAL</v>
          </cell>
          <cell r="Y88" t="str">
            <v>PM/0220/0001/FUNC</v>
          </cell>
          <cell r="Z88"/>
          <cell r="AA88" t="str">
            <v>FUNCIONAMIENTOINSTITUTO DISTRITAL DE LA PARTICIPAC</v>
          </cell>
          <cell r="AB88">
            <v>91</v>
          </cell>
          <cell r="AC88" t="str">
            <v>N/A RELACIÓN DE AUTORIZACIÓN</v>
          </cell>
          <cell r="AD88">
            <v>220</v>
          </cell>
          <cell r="AE88" t="str">
            <v>NIT</v>
          </cell>
          <cell r="AF88">
            <v>900127054</v>
          </cell>
          <cell r="AG88" t="str">
            <v>INSTITUTO DISTRITAL DE LA PARTICIPACION Y ACCION COMUNAL</v>
          </cell>
          <cell r="AH88">
            <v>1009655638</v>
          </cell>
          <cell r="AI88" t="str">
            <v>MARLY JHOANA CORDOBA CORTES</v>
          </cell>
          <cell r="AJ88">
            <v>1004746618</v>
          </cell>
          <cell r="AK88" t="str">
            <v>YULY MARCELA BARAJAS AGUILERA</v>
          </cell>
          <cell r="AL88">
            <v>462485832</v>
          </cell>
          <cell r="AM88">
            <v>0</v>
          </cell>
          <cell r="AN88">
            <v>0</v>
          </cell>
          <cell r="AO88">
            <v>462485832</v>
          </cell>
          <cell r="AP88">
            <v>462485832</v>
          </cell>
          <cell r="AQ88">
            <v>0</v>
          </cell>
          <cell r="AR88">
            <v>5000844385</v>
          </cell>
          <cell r="AS88">
            <v>1</v>
          </cell>
          <cell r="AT88">
            <v>714327</v>
          </cell>
          <cell r="AU88">
            <v>1</v>
          </cell>
          <cell r="AV88">
            <v>45705</v>
          </cell>
        </row>
        <row r="89">
          <cell r="A89">
            <v>70</v>
          </cell>
          <cell r="B89">
            <v>2025</v>
          </cell>
          <cell r="C89">
            <v>2</v>
          </cell>
          <cell r="D89">
            <v>45658</v>
          </cell>
          <cell r="E89">
            <v>45747</v>
          </cell>
          <cell r="F89" t="str">
            <v>0220-01</v>
          </cell>
          <cell r="G89">
            <v>45705</v>
          </cell>
          <cell r="H89">
            <v>1</v>
          </cell>
          <cell r="I89" t="str">
            <v>RELACION DE AUTORIZACION</v>
          </cell>
          <cell r="J89" t="str">
            <v>RA 003</v>
          </cell>
          <cell r="K89">
            <v>45689</v>
          </cell>
          <cell r="L89">
            <v>45716</v>
          </cell>
          <cell r="M89">
            <v>27</v>
          </cell>
          <cell r="N89">
            <v>1</v>
          </cell>
          <cell r="O89" t="str">
            <v>RELACION DE AUTORIZACION</v>
          </cell>
          <cell r="P89">
            <v>247</v>
          </cell>
          <cell r="Q89">
            <v>70</v>
          </cell>
          <cell r="R89" t="str">
            <v>Relación de autorización 003 correspondiente a la nomina general del mes de febrero, según los soporte remitidos por el área de Talento humano mediante comunicación con radicado 20252040005853 del 17/02/2025.</v>
          </cell>
          <cell r="S89" t="str">
            <v>O211010100103</v>
          </cell>
          <cell r="T89" t="str">
            <v>Gastos de representación</v>
          </cell>
          <cell r="U89" t="str">
            <v>1-100-F001</v>
          </cell>
          <cell r="V89" t="str">
            <v>VA-RECURSOS DISTRITO</v>
          </cell>
          <cell r="W89">
            <v>220</v>
          </cell>
          <cell r="X89" t="str">
            <v>0220 - Programa Funcionamiento - INSTITUTO DISTRITAL DE LA PARTICIPACIÓN Y ACCIÓN COMUNAL</v>
          </cell>
          <cell r="Y89" t="str">
            <v>PM/0220/0001/FUNC</v>
          </cell>
          <cell r="Z89"/>
          <cell r="AA89" t="str">
            <v>FUNCIONAMIENTOINSTITUTO DISTRITAL DE LA PARTICIPAC</v>
          </cell>
          <cell r="AB89">
            <v>91</v>
          </cell>
          <cell r="AC89" t="str">
            <v>N/A RELACIÓN DE AUTORIZACIÓN</v>
          </cell>
          <cell r="AD89">
            <v>220</v>
          </cell>
          <cell r="AE89" t="str">
            <v>NIT</v>
          </cell>
          <cell r="AF89">
            <v>900127054</v>
          </cell>
          <cell r="AG89" t="str">
            <v>INSTITUTO DISTRITAL DE LA PARTICIPACION Y ACCION COMUNAL</v>
          </cell>
          <cell r="AH89">
            <v>1009655638</v>
          </cell>
          <cell r="AI89" t="str">
            <v>MARLY JHOANA CORDOBA CORTES</v>
          </cell>
          <cell r="AJ89">
            <v>1004746618</v>
          </cell>
          <cell r="AK89" t="str">
            <v>YULY MARCELA BARAJAS AGUILERA</v>
          </cell>
          <cell r="AL89">
            <v>49900912</v>
          </cell>
          <cell r="AM89">
            <v>0</v>
          </cell>
          <cell r="AN89">
            <v>0</v>
          </cell>
          <cell r="AO89">
            <v>49900912</v>
          </cell>
          <cell r="AP89">
            <v>49900912</v>
          </cell>
          <cell r="AQ89">
            <v>0</v>
          </cell>
          <cell r="AR89">
            <v>5000844385</v>
          </cell>
          <cell r="AS89">
            <v>2</v>
          </cell>
          <cell r="AT89">
            <v>714327</v>
          </cell>
          <cell r="AU89">
            <v>2</v>
          </cell>
          <cell r="AV89">
            <v>45705</v>
          </cell>
        </row>
        <row r="90">
          <cell r="A90">
            <v>70</v>
          </cell>
          <cell r="B90">
            <v>2025</v>
          </cell>
          <cell r="C90">
            <v>2</v>
          </cell>
          <cell r="D90">
            <v>45658</v>
          </cell>
          <cell r="E90">
            <v>45747</v>
          </cell>
          <cell r="F90" t="str">
            <v>0220-01</v>
          </cell>
          <cell r="G90">
            <v>45705</v>
          </cell>
          <cell r="H90">
            <v>1</v>
          </cell>
          <cell r="I90" t="str">
            <v>RELACION DE AUTORIZACION</v>
          </cell>
          <cell r="J90" t="str">
            <v>RA 003</v>
          </cell>
          <cell r="K90">
            <v>45689</v>
          </cell>
          <cell r="L90">
            <v>45716</v>
          </cell>
          <cell r="M90">
            <v>27</v>
          </cell>
          <cell r="N90">
            <v>1</v>
          </cell>
          <cell r="O90" t="str">
            <v>RELACION DE AUTORIZACION</v>
          </cell>
          <cell r="P90">
            <v>247</v>
          </cell>
          <cell r="Q90">
            <v>70</v>
          </cell>
          <cell r="R90" t="str">
            <v>Relación de autorización 003 correspondiente a la nomina general del mes de febrero, según los soporte remitidos por el área de Talento humano mediante comunicación con radicado 20252040005853 del 17/02/2025.</v>
          </cell>
          <cell r="S90" t="str">
            <v>O211010100102</v>
          </cell>
          <cell r="T90" t="str">
            <v>Horas extras, dominicales, festivos y recargos</v>
          </cell>
          <cell r="U90" t="str">
            <v>1-100-F001</v>
          </cell>
          <cell r="V90" t="str">
            <v>VA-RECURSOS DISTRITO</v>
          </cell>
          <cell r="W90">
            <v>220</v>
          </cell>
          <cell r="X90" t="str">
            <v>0220 - Programa Funcionamiento - INSTITUTO DISTRITAL DE LA PARTICIPACIÓN Y ACCIÓN COMUNAL</v>
          </cell>
          <cell r="Y90" t="str">
            <v>PM/0220/0001/FUNC</v>
          </cell>
          <cell r="Z90"/>
          <cell r="AA90" t="str">
            <v>FUNCIONAMIENTOINSTITUTO DISTRITAL DE LA PARTICIPAC</v>
          </cell>
          <cell r="AB90">
            <v>91</v>
          </cell>
          <cell r="AC90" t="str">
            <v>N/A RELACIÓN DE AUTORIZACIÓN</v>
          </cell>
          <cell r="AD90">
            <v>220</v>
          </cell>
          <cell r="AE90" t="str">
            <v>NIT</v>
          </cell>
          <cell r="AF90">
            <v>900127054</v>
          </cell>
          <cell r="AG90" t="str">
            <v>INSTITUTO DISTRITAL DE LA PARTICIPACION Y ACCION COMUNAL</v>
          </cell>
          <cell r="AH90">
            <v>1009655638</v>
          </cell>
          <cell r="AI90" t="str">
            <v>MARLY JHOANA CORDOBA CORTES</v>
          </cell>
          <cell r="AJ90">
            <v>1004746618</v>
          </cell>
          <cell r="AK90" t="str">
            <v>YULY MARCELA BARAJAS AGUILERA</v>
          </cell>
          <cell r="AL90">
            <v>9780474</v>
          </cell>
          <cell r="AM90">
            <v>0</v>
          </cell>
          <cell r="AN90">
            <v>0</v>
          </cell>
          <cell r="AO90">
            <v>9780474</v>
          </cell>
          <cell r="AP90">
            <v>9780474</v>
          </cell>
          <cell r="AQ90">
            <v>0</v>
          </cell>
          <cell r="AR90">
            <v>5000844385</v>
          </cell>
          <cell r="AS90">
            <v>3</v>
          </cell>
          <cell r="AT90">
            <v>714327</v>
          </cell>
          <cell r="AU90">
            <v>3</v>
          </cell>
          <cell r="AV90">
            <v>45705</v>
          </cell>
        </row>
        <row r="91">
          <cell r="A91">
            <v>70</v>
          </cell>
          <cell r="B91">
            <v>2025</v>
          </cell>
          <cell r="C91">
            <v>2</v>
          </cell>
          <cell r="D91">
            <v>45658</v>
          </cell>
          <cell r="E91">
            <v>45747</v>
          </cell>
          <cell r="F91" t="str">
            <v>0220-01</v>
          </cell>
          <cell r="G91">
            <v>45705</v>
          </cell>
          <cell r="H91">
            <v>1</v>
          </cell>
          <cell r="I91" t="str">
            <v>RELACION DE AUTORIZACION</v>
          </cell>
          <cell r="J91" t="str">
            <v>RA 003</v>
          </cell>
          <cell r="K91">
            <v>45689</v>
          </cell>
          <cell r="L91">
            <v>45716</v>
          </cell>
          <cell r="M91">
            <v>27</v>
          </cell>
          <cell r="N91">
            <v>1</v>
          </cell>
          <cell r="O91" t="str">
            <v>RELACION DE AUTORIZACION</v>
          </cell>
          <cell r="P91">
            <v>247</v>
          </cell>
          <cell r="Q91">
            <v>70</v>
          </cell>
          <cell r="R91" t="str">
            <v>Relación de autorización 003 correspondiente a la nomina general del mes de febrero, según los soporte remitidos por el área de Talento humano mediante comunicación con radicado 20252040005853 del 17/02/2025.</v>
          </cell>
          <cell r="S91" t="str">
            <v>O211010100105</v>
          </cell>
          <cell r="T91" t="str">
            <v>Auxilio de transporte</v>
          </cell>
          <cell r="U91" t="str">
            <v>1-100-F001</v>
          </cell>
          <cell r="V91" t="str">
            <v>VA-RECURSOS DISTRITO</v>
          </cell>
          <cell r="W91">
            <v>220</v>
          </cell>
          <cell r="X91" t="str">
            <v>0220 - Programa Funcionamiento - INSTITUTO DISTRITAL DE LA PARTICIPACIÓN Y ACCIÓN COMUNAL</v>
          </cell>
          <cell r="Y91" t="str">
            <v>PM/0220/0001/FUNC</v>
          </cell>
          <cell r="Z91"/>
          <cell r="AA91" t="str">
            <v>FUNCIONAMIENTOINSTITUTO DISTRITAL DE LA PARTICIPAC</v>
          </cell>
          <cell r="AB91">
            <v>91</v>
          </cell>
          <cell r="AC91" t="str">
            <v>N/A RELACIÓN DE AUTORIZACIÓN</v>
          </cell>
          <cell r="AD91">
            <v>220</v>
          </cell>
          <cell r="AE91" t="str">
            <v>NIT</v>
          </cell>
          <cell r="AF91">
            <v>900127054</v>
          </cell>
          <cell r="AG91" t="str">
            <v>INSTITUTO DISTRITAL DE LA PARTICIPACION Y ACCION COMUNAL</v>
          </cell>
          <cell r="AH91">
            <v>1009655638</v>
          </cell>
          <cell r="AI91" t="str">
            <v>MARLY JHOANA CORDOBA CORTES</v>
          </cell>
          <cell r="AJ91">
            <v>1004746618</v>
          </cell>
          <cell r="AK91" t="str">
            <v>YULY MARCELA BARAJAS AGUILERA</v>
          </cell>
          <cell r="AL91">
            <v>800000</v>
          </cell>
          <cell r="AM91">
            <v>0</v>
          </cell>
          <cell r="AN91">
            <v>0</v>
          </cell>
          <cell r="AO91">
            <v>800000</v>
          </cell>
          <cell r="AP91">
            <v>800000</v>
          </cell>
          <cell r="AQ91">
            <v>0</v>
          </cell>
          <cell r="AR91">
            <v>5000844385</v>
          </cell>
          <cell r="AS91">
            <v>4</v>
          </cell>
          <cell r="AT91">
            <v>714327</v>
          </cell>
          <cell r="AU91">
            <v>4</v>
          </cell>
          <cell r="AV91">
            <v>45705</v>
          </cell>
        </row>
        <row r="92">
          <cell r="A92">
            <v>70</v>
          </cell>
          <cell r="B92">
            <v>2025</v>
          </cell>
          <cell r="C92">
            <v>2</v>
          </cell>
          <cell r="D92">
            <v>45658</v>
          </cell>
          <cell r="E92">
            <v>45747</v>
          </cell>
          <cell r="F92" t="str">
            <v>0220-01</v>
          </cell>
          <cell r="G92">
            <v>45705</v>
          </cell>
          <cell r="H92">
            <v>1</v>
          </cell>
          <cell r="I92" t="str">
            <v>RELACION DE AUTORIZACION</v>
          </cell>
          <cell r="J92" t="str">
            <v>RA 003</v>
          </cell>
          <cell r="K92">
            <v>45689</v>
          </cell>
          <cell r="L92">
            <v>45716</v>
          </cell>
          <cell r="M92">
            <v>27</v>
          </cell>
          <cell r="N92">
            <v>1</v>
          </cell>
          <cell r="O92" t="str">
            <v>RELACION DE AUTORIZACION</v>
          </cell>
          <cell r="P92">
            <v>247</v>
          </cell>
          <cell r="Q92">
            <v>70</v>
          </cell>
          <cell r="R92" t="str">
            <v>Relación de autorización 003 correspondiente a la nomina general del mes de febrero, según los soporte remitidos por el área de Talento humano mediante comunicación con radicado 20252040005853 del 17/02/2025.</v>
          </cell>
          <cell r="S92" t="str">
            <v>O211010100104</v>
          </cell>
          <cell r="T92" t="str">
            <v>Subsidio de alimentación</v>
          </cell>
          <cell r="U92" t="str">
            <v>1-100-F001</v>
          </cell>
          <cell r="V92" t="str">
            <v>VA-RECURSOS DISTRITO</v>
          </cell>
          <cell r="W92">
            <v>220</v>
          </cell>
          <cell r="X92" t="str">
            <v>0220 - Programa Funcionamiento - INSTITUTO DISTRITAL DE LA PARTICIPACIÓN Y ACCIÓN COMUNAL</v>
          </cell>
          <cell r="Y92" t="str">
            <v>PM/0220/0001/FUNC</v>
          </cell>
          <cell r="Z92"/>
          <cell r="AA92" t="str">
            <v>FUNCIONAMIENTOINSTITUTO DISTRITAL DE LA PARTICIPAC</v>
          </cell>
          <cell r="AB92">
            <v>91</v>
          </cell>
          <cell r="AC92" t="str">
            <v>N/A RELACIÓN DE AUTORIZACIÓN</v>
          </cell>
          <cell r="AD92">
            <v>220</v>
          </cell>
          <cell r="AE92" t="str">
            <v>NIT</v>
          </cell>
          <cell r="AF92">
            <v>900127054</v>
          </cell>
          <cell r="AG92" t="str">
            <v>INSTITUTO DISTRITAL DE LA PARTICIPACION Y ACCION COMUNAL</v>
          </cell>
          <cell r="AH92">
            <v>1009655638</v>
          </cell>
          <cell r="AI92" t="str">
            <v>MARLY JHOANA CORDOBA CORTES</v>
          </cell>
          <cell r="AJ92">
            <v>1004746618</v>
          </cell>
          <cell r="AK92" t="str">
            <v>YULY MARCELA BARAJAS AGUILERA</v>
          </cell>
          <cell r="AL92">
            <v>369832</v>
          </cell>
          <cell r="AM92">
            <v>0</v>
          </cell>
          <cell r="AN92">
            <v>0</v>
          </cell>
          <cell r="AO92">
            <v>369832</v>
          </cell>
          <cell r="AP92">
            <v>369832</v>
          </cell>
          <cell r="AQ92">
            <v>0</v>
          </cell>
          <cell r="AR92">
            <v>5000844385</v>
          </cell>
          <cell r="AS92">
            <v>5</v>
          </cell>
          <cell r="AT92">
            <v>714327</v>
          </cell>
          <cell r="AU92">
            <v>5</v>
          </cell>
          <cell r="AV92">
            <v>45705</v>
          </cell>
        </row>
        <row r="93">
          <cell r="A93">
            <v>70</v>
          </cell>
          <cell r="B93">
            <v>2025</v>
          </cell>
          <cell r="C93">
            <v>2</v>
          </cell>
          <cell r="D93">
            <v>45658</v>
          </cell>
          <cell r="E93">
            <v>45747</v>
          </cell>
          <cell r="F93" t="str">
            <v>0220-01</v>
          </cell>
          <cell r="G93">
            <v>45705</v>
          </cell>
          <cell r="H93">
            <v>1</v>
          </cell>
          <cell r="I93" t="str">
            <v>RELACION DE AUTORIZACION</v>
          </cell>
          <cell r="J93" t="str">
            <v>RA 003</v>
          </cell>
          <cell r="K93">
            <v>45689</v>
          </cell>
          <cell r="L93">
            <v>45716</v>
          </cell>
          <cell r="M93">
            <v>27</v>
          </cell>
          <cell r="N93">
            <v>1</v>
          </cell>
          <cell r="O93" t="str">
            <v>RELACION DE AUTORIZACION</v>
          </cell>
          <cell r="P93">
            <v>247</v>
          </cell>
          <cell r="Q93">
            <v>70</v>
          </cell>
          <cell r="R93" t="str">
            <v>Relación de autorización 003 correspondiente a la nomina general del mes de febrero, según los soporte remitidos por el área de Talento humano mediante comunicación con radicado 20252040005853 del 17/02/2025.</v>
          </cell>
          <cell r="S93" t="str">
            <v>O211010100107</v>
          </cell>
          <cell r="T93" t="str">
            <v>Bonificación por servicios prestados</v>
          </cell>
          <cell r="U93" t="str">
            <v>1-100-F001</v>
          </cell>
          <cell r="V93" t="str">
            <v>VA-RECURSOS DISTRITO</v>
          </cell>
          <cell r="W93">
            <v>220</v>
          </cell>
          <cell r="X93" t="str">
            <v>0220 - Programa Funcionamiento - INSTITUTO DISTRITAL DE LA PARTICIPACIÓN Y ACCIÓN COMUNAL</v>
          </cell>
          <cell r="Y93" t="str">
            <v>PM/0220/0001/FUNC</v>
          </cell>
          <cell r="Z93"/>
          <cell r="AA93" t="str">
            <v>FUNCIONAMIENTOINSTITUTO DISTRITAL DE LA PARTICIPAC</v>
          </cell>
          <cell r="AB93">
            <v>91</v>
          </cell>
          <cell r="AC93" t="str">
            <v>N/A RELACIÓN DE AUTORIZACIÓN</v>
          </cell>
          <cell r="AD93">
            <v>220</v>
          </cell>
          <cell r="AE93" t="str">
            <v>NIT</v>
          </cell>
          <cell r="AF93">
            <v>900127054</v>
          </cell>
          <cell r="AG93" t="str">
            <v>INSTITUTO DISTRITAL DE LA PARTICIPACION Y ACCION COMUNAL</v>
          </cell>
          <cell r="AH93">
            <v>1009655638</v>
          </cell>
          <cell r="AI93" t="str">
            <v>MARLY JHOANA CORDOBA CORTES</v>
          </cell>
          <cell r="AJ93">
            <v>1004746618</v>
          </cell>
          <cell r="AK93" t="str">
            <v>YULY MARCELA BARAJAS AGUILERA</v>
          </cell>
          <cell r="AL93">
            <v>11409631</v>
          </cell>
          <cell r="AM93">
            <v>0</v>
          </cell>
          <cell r="AN93">
            <v>0</v>
          </cell>
          <cell r="AO93">
            <v>11409631</v>
          </cell>
          <cell r="AP93">
            <v>11409631</v>
          </cell>
          <cell r="AQ93">
            <v>0</v>
          </cell>
          <cell r="AR93">
            <v>5000844385</v>
          </cell>
          <cell r="AS93">
            <v>6</v>
          </cell>
          <cell r="AT93">
            <v>714327</v>
          </cell>
          <cell r="AU93">
            <v>6</v>
          </cell>
          <cell r="AV93">
            <v>45705</v>
          </cell>
        </row>
        <row r="94">
          <cell r="A94">
            <v>70</v>
          </cell>
          <cell r="B94">
            <v>2025</v>
          </cell>
          <cell r="C94">
            <v>2</v>
          </cell>
          <cell r="D94">
            <v>45658</v>
          </cell>
          <cell r="E94">
            <v>45747</v>
          </cell>
          <cell r="F94" t="str">
            <v>0220-01</v>
          </cell>
          <cell r="G94">
            <v>45705</v>
          </cell>
          <cell r="H94">
            <v>1</v>
          </cell>
          <cell r="I94" t="str">
            <v>RELACION DE AUTORIZACION</v>
          </cell>
          <cell r="J94" t="str">
            <v>RA 003</v>
          </cell>
          <cell r="K94">
            <v>45689</v>
          </cell>
          <cell r="L94">
            <v>45716</v>
          </cell>
          <cell r="M94">
            <v>27</v>
          </cell>
          <cell r="N94">
            <v>1</v>
          </cell>
          <cell r="O94" t="str">
            <v>RELACION DE AUTORIZACION</v>
          </cell>
          <cell r="P94">
            <v>247</v>
          </cell>
          <cell r="Q94">
            <v>70</v>
          </cell>
          <cell r="R94" t="str">
            <v>Relación de autorización 003 correspondiente a la nomina general del mes de febrero, según los soporte remitidos por el área de Talento humano mediante comunicación con radicado 20252040005853 del 17/02/2025.</v>
          </cell>
          <cell r="S94" t="str">
            <v>O21101010010802</v>
          </cell>
          <cell r="T94" t="str">
            <v>Prima de vacaciones</v>
          </cell>
          <cell r="U94" t="str">
            <v>1-100-F001</v>
          </cell>
          <cell r="V94" t="str">
            <v>VA-RECURSOS DISTRITO</v>
          </cell>
          <cell r="W94">
            <v>220</v>
          </cell>
          <cell r="X94" t="str">
            <v>0220 - Programa Funcionamiento - INSTITUTO DISTRITAL DE LA PARTICIPACIÓN Y ACCIÓN COMUNAL</v>
          </cell>
          <cell r="Y94" t="str">
            <v>PM/0220/0001/FUNC</v>
          </cell>
          <cell r="Z94"/>
          <cell r="AA94" t="str">
            <v>FUNCIONAMIENTOINSTITUTO DISTRITAL DE LA PARTICIPAC</v>
          </cell>
          <cell r="AB94">
            <v>91</v>
          </cell>
          <cell r="AC94" t="str">
            <v>N/A RELACIÓN DE AUTORIZACIÓN</v>
          </cell>
          <cell r="AD94">
            <v>220</v>
          </cell>
          <cell r="AE94" t="str">
            <v>NIT</v>
          </cell>
          <cell r="AF94">
            <v>900127054</v>
          </cell>
          <cell r="AG94" t="str">
            <v>INSTITUTO DISTRITAL DE LA PARTICIPACION Y ACCION COMUNAL</v>
          </cell>
          <cell r="AH94">
            <v>1009655638</v>
          </cell>
          <cell r="AI94" t="str">
            <v>MARLY JHOANA CORDOBA CORTES</v>
          </cell>
          <cell r="AJ94">
            <v>1004746618</v>
          </cell>
          <cell r="AK94" t="str">
            <v>YULY MARCELA BARAJAS AGUILERA</v>
          </cell>
          <cell r="AL94">
            <v>953865</v>
          </cell>
          <cell r="AM94">
            <v>0</v>
          </cell>
          <cell r="AN94">
            <v>0</v>
          </cell>
          <cell r="AO94">
            <v>953865</v>
          </cell>
          <cell r="AP94">
            <v>953865</v>
          </cell>
          <cell r="AQ94">
            <v>0</v>
          </cell>
          <cell r="AR94">
            <v>5000844385</v>
          </cell>
          <cell r="AS94">
            <v>7</v>
          </cell>
          <cell r="AT94">
            <v>714327</v>
          </cell>
          <cell r="AU94">
            <v>7</v>
          </cell>
          <cell r="AV94">
            <v>45705</v>
          </cell>
        </row>
        <row r="95">
          <cell r="A95">
            <v>70</v>
          </cell>
          <cell r="B95">
            <v>2025</v>
          </cell>
          <cell r="C95">
            <v>2</v>
          </cell>
          <cell r="D95">
            <v>45658</v>
          </cell>
          <cell r="E95">
            <v>45747</v>
          </cell>
          <cell r="F95" t="str">
            <v>0220-01</v>
          </cell>
          <cell r="G95">
            <v>45705</v>
          </cell>
          <cell r="H95">
            <v>1</v>
          </cell>
          <cell r="I95" t="str">
            <v>RELACION DE AUTORIZACION</v>
          </cell>
          <cell r="J95" t="str">
            <v>RA 003</v>
          </cell>
          <cell r="K95">
            <v>45689</v>
          </cell>
          <cell r="L95">
            <v>45716</v>
          </cell>
          <cell r="M95">
            <v>27</v>
          </cell>
          <cell r="N95">
            <v>1</v>
          </cell>
          <cell r="O95" t="str">
            <v>RELACION DE AUTORIZACION</v>
          </cell>
          <cell r="P95">
            <v>247</v>
          </cell>
          <cell r="Q95">
            <v>70</v>
          </cell>
          <cell r="R95" t="str">
            <v>Relación de autorización 003 correspondiente a la nomina general del mes de febrero, según los soporte remitidos por el área de Talento humano mediante comunicación con radicado 20252040005853 del 17/02/2025.</v>
          </cell>
          <cell r="S95" t="str">
            <v>O21101010021201</v>
          </cell>
          <cell r="T95" t="str">
            <v>Beneficios a los empleados a corto plazo</v>
          </cell>
          <cell r="U95" t="str">
            <v>1-100-F001</v>
          </cell>
          <cell r="V95" t="str">
            <v>VA-RECURSOS DISTRITO</v>
          </cell>
          <cell r="W95">
            <v>220</v>
          </cell>
          <cell r="X95" t="str">
            <v>0220 - Programa Funcionamiento - INSTITUTO DISTRITAL DE LA PARTICIPACIÓN Y ACCIÓN COMUNAL</v>
          </cell>
          <cell r="Y95" t="str">
            <v>PM/0220/0001/FUNC</v>
          </cell>
          <cell r="Z95"/>
          <cell r="AA95" t="str">
            <v>FUNCIONAMIENTOINSTITUTO DISTRITAL DE LA PARTICIPAC</v>
          </cell>
          <cell r="AB95">
            <v>91</v>
          </cell>
          <cell r="AC95" t="str">
            <v>N/A RELACIÓN DE AUTORIZACIÓN</v>
          </cell>
          <cell r="AD95">
            <v>220</v>
          </cell>
          <cell r="AE95" t="str">
            <v>NIT</v>
          </cell>
          <cell r="AF95">
            <v>900127054</v>
          </cell>
          <cell r="AG95" t="str">
            <v>INSTITUTO DISTRITAL DE LA PARTICIPACION Y ACCION COMUNAL</v>
          </cell>
          <cell r="AH95">
            <v>1009655638</v>
          </cell>
          <cell r="AI95" t="str">
            <v>MARLY JHOANA CORDOBA CORTES</v>
          </cell>
          <cell r="AJ95">
            <v>1004746618</v>
          </cell>
          <cell r="AK95" t="str">
            <v>YULY MARCELA BARAJAS AGUILERA</v>
          </cell>
          <cell r="AL95">
            <v>14832685</v>
          </cell>
          <cell r="AM95">
            <v>0</v>
          </cell>
          <cell r="AN95">
            <v>0</v>
          </cell>
          <cell r="AO95">
            <v>14832685</v>
          </cell>
          <cell r="AP95">
            <v>14832685</v>
          </cell>
          <cell r="AQ95">
            <v>0</v>
          </cell>
          <cell r="AR95">
            <v>5000844385</v>
          </cell>
          <cell r="AS95">
            <v>8</v>
          </cell>
          <cell r="AT95">
            <v>714327</v>
          </cell>
          <cell r="AU95">
            <v>8</v>
          </cell>
          <cell r="AV95">
            <v>45705</v>
          </cell>
        </row>
        <row r="96">
          <cell r="A96">
            <v>70</v>
          </cell>
          <cell r="B96">
            <v>2025</v>
          </cell>
          <cell r="C96">
            <v>2</v>
          </cell>
          <cell r="D96">
            <v>45658</v>
          </cell>
          <cell r="E96">
            <v>45747</v>
          </cell>
          <cell r="F96" t="str">
            <v>0220-01</v>
          </cell>
          <cell r="G96">
            <v>45705</v>
          </cell>
          <cell r="H96">
            <v>1</v>
          </cell>
          <cell r="I96" t="str">
            <v>RELACION DE AUTORIZACION</v>
          </cell>
          <cell r="J96" t="str">
            <v>RA 003</v>
          </cell>
          <cell r="K96">
            <v>45689</v>
          </cell>
          <cell r="L96">
            <v>45716</v>
          </cell>
          <cell r="M96">
            <v>27</v>
          </cell>
          <cell r="N96">
            <v>1</v>
          </cell>
          <cell r="O96" t="str">
            <v>RELACION DE AUTORIZACION</v>
          </cell>
          <cell r="P96">
            <v>247</v>
          </cell>
          <cell r="Q96">
            <v>70</v>
          </cell>
          <cell r="R96" t="str">
            <v>Relación de autorización 003 correspondiente a la nomina general del mes de febrero, según los soporte remitidos por el área de Talento humano mediante comunicación con radicado 20252040005853 del 17/02/2025.</v>
          </cell>
          <cell r="S96" t="str">
            <v>O211010100109</v>
          </cell>
          <cell r="T96" t="str">
            <v>Prima técnica salarial</v>
          </cell>
          <cell r="U96" t="str">
            <v>1-100-F001</v>
          </cell>
          <cell r="V96" t="str">
            <v>VA-RECURSOS DISTRITO</v>
          </cell>
          <cell r="W96">
            <v>220</v>
          </cell>
          <cell r="X96" t="str">
            <v>0220 - Programa Funcionamiento - INSTITUTO DISTRITAL DE LA PARTICIPACIÓN Y ACCIÓN COMUNAL</v>
          </cell>
          <cell r="Y96" t="str">
            <v>PM/0220/0001/FUNC</v>
          </cell>
          <cell r="Z96"/>
          <cell r="AA96" t="str">
            <v>FUNCIONAMIENTOINSTITUTO DISTRITAL DE LA PARTICIPAC</v>
          </cell>
          <cell r="AB96">
            <v>91</v>
          </cell>
          <cell r="AC96" t="str">
            <v>N/A RELACIÓN DE AUTORIZACIÓN</v>
          </cell>
          <cell r="AD96">
            <v>220</v>
          </cell>
          <cell r="AE96" t="str">
            <v>NIT</v>
          </cell>
          <cell r="AF96">
            <v>900127054</v>
          </cell>
          <cell r="AG96" t="str">
            <v>INSTITUTO DISTRITAL DE LA PARTICIPACION Y ACCION COMUNAL</v>
          </cell>
          <cell r="AH96">
            <v>1009655638</v>
          </cell>
          <cell r="AI96" t="str">
            <v>MARLY JHOANA CORDOBA CORTES</v>
          </cell>
          <cell r="AJ96">
            <v>1004746618</v>
          </cell>
          <cell r="AK96" t="str">
            <v>YULY MARCELA BARAJAS AGUILERA</v>
          </cell>
          <cell r="AL96">
            <v>145390490</v>
          </cell>
          <cell r="AM96">
            <v>0</v>
          </cell>
          <cell r="AN96">
            <v>0</v>
          </cell>
          <cell r="AO96">
            <v>145390490</v>
          </cell>
          <cell r="AP96">
            <v>145390490</v>
          </cell>
          <cell r="AQ96">
            <v>0</v>
          </cell>
          <cell r="AR96">
            <v>5000844385</v>
          </cell>
          <cell r="AS96">
            <v>9</v>
          </cell>
          <cell r="AT96">
            <v>714327</v>
          </cell>
          <cell r="AU96">
            <v>9</v>
          </cell>
          <cell r="AV96">
            <v>45705</v>
          </cell>
        </row>
        <row r="97">
          <cell r="A97">
            <v>70</v>
          </cell>
          <cell r="B97">
            <v>2025</v>
          </cell>
          <cell r="C97">
            <v>2</v>
          </cell>
          <cell r="D97">
            <v>45658</v>
          </cell>
          <cell r="E97">
            <v>45747</v>
          </cell>
          <cell r="F97" t="str">
            <v>0220-01</v>
          </cell>
          <cell r="G97">
            <v>45705</v>
          </cell>
          <cell r="H97">
            <v>1</v>
          </cell>
          <cell r="I97" t="str">
            <v>RELACION DE AUTORIZACION</v>
          </cell>
          <cell r="J97" t="str">
            <v>RA 003</v>
          </cell>
          <cell r="K97">
            <v>45689</v>
          </cell>
          <cell r="L97">
            <v>45716</v>
          </cell>
          <cell r="M97">
            <v>27</v>
          </cell>
          <cell r="N97">
            <v>1</v>
          </cell>
          <cell r="O97" t="str">
            <v>RELACION DE AUTORIZACION</v>
          </cell>
          <cell r="P97">
            <v>247</v>
          </cell>
          <cell r="Q97">
            <v>70</v>
          </cell>
          <cell r="R97" t="str">
            <v>Relación de autorización 003 correspondiente a la nomina general del mes de febrero, según los soporte remitidos por el área de Talento humano mediante comunicación con radicado 20252040005853 del 17/02/2025.</v>
          </cell>
          <cell r="S97" t="str">
            <v>O211010200302</v>
          </cell>
          <cell r="T97" t="str">
            <v>Aportes de cesantías a fondos privados</v>
          </cell>
          <cell r="U97" t="str">
            <v>1-100-F001</v>
          </cell>
          <cell r="V97" t="str">
            <v>VA-RECURSOS DISTRITO</v>
          </cell>
          <cell r="W97">
            <v>220</v>
          </cell>
          <cell r="X97" t="str">
            <v>0220 - Programa Funcionamiento - INSTITUTO DISTRITAL DE LA PARTICIPACIÓN Y ACCIÓN COMUNAL</v>
          </cell>
          <cell r="Y97" t="str">
            <v>PM/0220/0001/FUNC</v>
          </cell>
          <cell r="Z97"/>
          <cell r="AA97" t="str">
            <v>FUNCIONAMIENTOINSTITUTO DISTRITAL DE LA PARTICIPAC</v>
          </cell>
          <cell r="AB97">
            <v>91</v>
          </cell>
          <cell r="AC97" t="str">
            <v>N/A RELACIÓN DE AUTORIZACIÓN</v>
          </cell>
          <cell r="AD97">
            <v>220</v>
          </cell>
          <cell r="AE97" t="str">
            <v>NIT</v>
          </cell>
          <cell r="AF97">
            <v>900127054</v>
          </cell>
          <cell r="AG97" t="str">
            <v>INSTITUTO DISTRITAL DE LA PARTICIPACION Y ACCION COMUNAL</v>
          </cell>
          <cell r="AH97">
            <v>1009655638</v>
          </cell>
          <cell r="AI97" t="str">
            <v>MARLY JHOANA CORDOBA CORTES</v>
          </cell>
          <cell r="AJ97">
            <v>1004746618</v>
          </cell>
          <cell r="AK97" t="str">
            <v>YULY MARCELA BARAJAS AGUILERA</v>
          </cell>
          <cell r="AL97">
            <v>2824358</v>
          </cell>
          <cell r="AM97">
            <v>0</v>
          </cell>
          <cell r="AN97">
            <v>0</v>
          </cell>
          <cell r="AO97">
            <v>2824358</v>
          </cell>
          <cell r="AP97">
            <v>2824358</v>
          </cell>
          <cell r="AQ97">
            <v>0</v>
          </cell>
          <cell r="AR97">
            <v>5000844385</v>
          </cell>
          <cell r="AS97">
            <v>10</v>
          </cell>
          <cell r="AT97">
            <v>714327</v>
          </cell>
          <cell r="AU97">
            <v>10</v>
          </cell>
          <cell r="AV97">
            <v>45705</v>
          </cell>
        </row>
        <row r="98">
          <cell r="A98">
            <v>70</v>
          </cell>
          <cell r="B98">
            <v>2025</v>
          </cell>
          <cell r="C98">
            <v>2</v>
          </cell>
          <cell r="D98">
            <v>45658</v>
          </cell>
          <cell r="E98">
            <v>45747</v>
          </cell>
          <cell r="F98" t="str">
            <v>0220-01</v>
          </cell>
          <cell r="G98">
            <v>45705</v>
          </cell>
          <cell r="H98">
            <v>1</v>
          </cell>
          <cell r="I98" t="str">
            <v>RELACION DE AUTORIZACION</v>
          </cell>
          <cell r="J98" t="str">
            <v>RA 003</v>
          </cell>
          <cell r="K98">
            <v>45689</v>
          </cell>
          <cell r="L98">
            <v>45716</v>
          </cell>
          <cell r="M98">
            <v>27</v>
          </cell>
          <cell r="N98">
            <v>1</v>
          </cell>
          <cell r="O98" t="str">
            <v>RELACION DE AUTORIZACION</v>
          </cell>
          <cell r="P98">
            <v>247</v>
          </cell>
          <cell r="Q98">
            <v>70</v>
          </cell>
          <cell r="R98" t="str">
            <v>Relación de autorización 003 correspondiente a la nomina general del mes de febrero, según los soporte remitidos por el área de Talento humano mediante comunicación con radicado 20252040005853 del 17/02/2025.</v>
          </cell>
          <cell r="S98" t="str">
            <v>O2110103068</v>
          </cell>
          <cell r="T98" t="str">
            <v>Prima secretarial</v>
          </cell>
          <cell r="U98" t="str">
            <v>1-100-F001</v>
          </cell>
          <cell r="V98" t="str">
            <v>VA-RECURSOS DISTRITO</v>
          </cell>
          <cell r="W98">
            <v>220</v>
          </cell>
          <cell r="X98" t="str">
            <v>0220 - Programa Funcionamiento - INSTITUTO DISTRITAL DE LA PARTICIPACIÓN Y ACCIÓN COMUNAL</v>
          </cell>
          <cell r="Y98" t="str">
            <v>PM/0220/0001/FUNC</v>
          </cell>
          <cell r="Z98"/>
          <cell r="AA98" t="str">
            <v>FUNCIONAMIENTOINSTITUTO DISTRITAL DE LA PARTICIPAC</v>
          </cell>
          <cell r="AB98">
            <v>91</v>
          </cell>
          <cell r="AC98" t="str">
            <v>N/A RELACIÓN DE AUTORIZACIÓN</v>
          </cell>
          <cell r="AD98">
            <v>220</v>
          </cell>
          <cell r="AE98" t="str">
            <v>NIT</v>
          </cell>
          <cell r="AF98">
            <v>900127054</v>
          </cell>
          <cell r="AG98" t="str">
            <v>INSTITUTO DISTRITAL DE LA PARTICIPACION Y ACCION COMUNAL</v>
          </cell>
          <cell r="AH98">
            <v>1009655638</v>
          </cell>
          <cell r="AI98" t="str">
            <v>MARLY JHOANA CORDOBA CORTES</v>
          </cell>
          <cell r="AJ98">
            <v>1004746618</v>
          </cell>
          <cell r="AK98" t="str">
            <v>YULY MARCELA BARAJAS AGUILERA</v>
          </cell>
          <cell r="AL98">
            <v>670629</v>
          </cell>
          <cell r="AM98">
            <v>0</v>
          </cell>
          <cell r="AN98">
            <v>0</v>
          </cell>
          <cell r="AO98">
            <v>670629</v>
          </cell>
          <cell r="AP98">
            <v>670629</v>
          </cell>
          <cell r="AQ98">
            <v>0</v>
          </cell>
          <cell r="AR98">
            <v>5000844385</v>
          </cell>
          <cell r="AS98">
            <v>11</v>
          </cell>
          <cell r="AT98">
            <v>714327</v>
          </cell>
          <cell r="AU98">
            <v>11</v>
          </cell>
          <cell r="AV98">
            <v>45705</v>
          </cell>
        </row>
        <row r="99">
          <cell r="A99">
            <v>70</v>
          </cell>
          <cell r="B99">
            <v>2025</v>
          </cell>
          <cell r="C99">
            <v>2</v>
          </cell>
          <cell r="D99">
            <v>45658</v>
          </cell>
          <cell r="E99">
            <v>45747</v>
          </cell>
          <cell r="F99" t="str">
            <v>0220-01</v>
          </cell>
          <cell r="G99">
            <v>45705</v>
          </cell>
          <cell r="H99">
            <v>1</v>
          </cell>
          <cell r="I99" t="str">
            <v>RELACION DE AUTORIZACION</v>
          </cell>
          <cell r="J99" t="str">
            <v>RA 003</v>
          </cell>
          <cell r="K99">
            <v>45689</v>
          </cell>
          <cell r="L99">
            <v>45716</v>
          </cell>
          <cell r="M99">
            <v>27</v>
          </cell>
          <cell r="N99">
            <v>1</v>
          </cell>
          <cell r="O99" t="str">
            <v>RELACION DE AUTORIZACION</v>
          </cell>
          <cell r="P99">
            <v>247</v>
          </cell>
          <cell r="Q99">
            <v>70</v>
          </cell>
          <cell r="R99" t="str">
            <v>Relación de autorización 003 correspondiente a la nomina general del mes de febrero, según los soporte remitidos por el área de Talento humano mediante comunicación con radicado 20252040005853 del 17/02/2025.</v>
          </cell>
          <cell r="S99" t="str">
            <v>O211010300102</v>
          </cell>
          <cell r="T99" t="str">
            <v>Indemnización por vacaciones</v>
          </cell>
          <cell r="U99" t="str">
            <v>1-100-F001</v>
          </cell>
          <cell r="V99" t="str">
            <v>VA-RECURSOS DISTRITO</v>
          </cell>
          <cell r="W99">
            <v>220</v>
          </cell>
          <cell r="X99" t="str">
            <v>0220 - Programa Funcionamiento - INSTITUTO DISTRITAL DE LA PARTICIPACIÓN Y ACCIÓN COMUNAL</v>
          </cell>
          <cell r="Y99" t="str">
            <v>PM/0220/0001/FUNC</v>
          </cell>
          <cell r="Z99"/>
          <cell r="AA99" t="str">
            <v>FUNCIONAMIENTOINSTITUTO DISTRITAL DE LA PARTICIPAC</v>
          </cell>
          <cell r="AB99">
            <v>91</v>
          </cell>
          <cell r="AC99" t="str">
            <v>N/A RELACIÓN DE AUTORIZACIÓN</v>
          </cell>
          <cell r="AD99">
            <v>220</v>
          </cell>
          <cell r="AE99" t="str">
            <v>NIT</v>
          </cell>
          <cell r="AF99">
            <v>900127054</v>
          </cell>
          <cell r="AG99" t="str">
            <v>INSTITUTO DISTRITAL DE LA PARTICIPACION Y ACCION COMUNAL</v>
          </cell>
          <cell r="AH99">
            <v>1009655638</v>
          </cell>
          <cell r="AI99" t="str">
            <v>MARLY JHOANA CORDOBA CORTES</v>
          </cell>
          <cell r="AJ99">
            <v>1004746618</v>
          </cell>
          <cell r="AK99" t="str">
            <v>YULY MARCELA BARAJAS AGUILERA</v>
          </cell>
          <cell r="AL99">
            <v>1335411</v>
          </cell>
          <cell r="AM99">
            <v>0</v>
          </cell>
          <cell r="AN99">
            <v>0</v>
          </cell>
          <cell r="AO99">
            <v>1335411</v>
          </cell>
          <cell r="AP99">
            <v>1335411</v>
          </cell>
          <cell r="AQ99">
            <v>0</v>
          </cell>
          <cell r="AR99">
            <v>5000844385</v>
          </cell>
          <cell r="AS99">
            <v>12</v>
          </cell>
          <cell r="AT99">
            <v>714327</v>
          </cell>
          <cell r="AU99">
            <v>12</v>
          </cell>
          <cell r="AV99">
            <v>45705</v>
          </cell>
        </row>
        <row r="100">
          <cell r="A100">
            <v>70</v>
          </cell>
          <cell r="B100">
            <v>2025</v>
          </cell>
          <cell r="C100">
            <v>2</v>
          </cell>
          <cell r="D100">
            <v>45658</v>
          </cell>
          <cell r="E100">
            <v>45747</v>
          </cell>
          <cell r="F100" t="str">
            <v>0220-01</v>
          </cell>
          <cell r="G100">
            <v>45705</v>
          </cell>
          <cell r="H100">
            <v>1</v>
          </cell>
          <cell r="I100" t="str">
            <v>RELACION DE AUTORIZACION</v>
          </cell>
          <cell r="J100" t="str">
            <v>RA 003</v>
          </cell>
          <cell r="K100">
            <v>45689</v>
          </cell>
          <cell r="L100">
            <v>45716</v>
          </cell>
          <cell r="M100">
            <v>27</v>
          </cell>
          <cell r="N100">
            <v>1</v>
          </cell>
          <cell r="O100" t="str">
            <v>RELACION DE AUTORIZACION</v>
          </cell>
          <cell r="P100">
            <v>247</v>
          </cell>
          <cell r="Q100">
            <v>70</v>
          </cell>
          <cell r="R100" t="str">
            <v>Relación de autorización 003 correspondiente a la nomina general del mes de febrero, según los soporte remitidos por el área de Talento humano mediante comunicación con radicado 20252040005853 del 17/02/2025.</v>
          </cell>
          <cell r="S100" t="str">
            <v>O211010300103</v>
          </cell>
          <cell r="T100" t="str">
            <v>Bonificación especial de recreación</v>
          </cell>
          <cell r="U100" t="str">
            <v>1-100-F001</v>
          </cell>
          <cell r="V100" t="str">
            <v>VA-RECURSOS DISTRITO</v>
          </cell>
          <cell r="W100">
            <v>220</v>
          </cell>
          <cell r="X100" t="str">
            <v>0220 - Programa Funcionamiento - INSTITUTO DISTRITAL DE LA PARTICIPACIÓN Y ACCIÓN COMUNAL</v>
          </cell>
          <cell r="Y100" t="str">
            <v>PM/0220/0001/FUNC</v>
          </cell>
          <cell r="Z100"/>
          <cell r="AA100" t="str">
            <v>FUNCIONAMIENTOINSTITUTO DISTRITAL DE LA PARTICIPAC</v>
          </cell>
          <cell r="AB100">
            <v>91</v>
          </cell>
          <cell r="AC100" t="str">
            <v>N/A RELACIÓN DE AUTORIZACIÓN</v>
          </cell>
          <cell r="AD100">
            <v>220</v>
          </cell>
          <cell r="AE100" t="str">
            <v>NIT</v>
          </cell>
          <cell r="AF100">
            <v>900127054</v>
          </cell>
          <cell r="AG100" t="str">
            <v>INSTITUTO DISTRITAL DE LA PARTICIPACION Y ACCION COMUNAL</v>
          </cell>
          <cell r="AH100">
            <v>1009655638</v>
          </cell>
          <cell r="AI100" t="str">
            <v>MARLY JHOANA CORDOBA CORTES</v>
          </cell>
          <cell r="AJ100">
            <v>1004746618</v>
          </cell>
          <cell r="AK100" t="str">
            <v>YULY MARCELA BARAJAS AGUILERA</v>
          </cell>
          <cell r="AL100">
            <v>121031</v>
          </cell>
          <cell r="AM100">
            <v>0</v>
          </cell>
          <cell r="AN100">
            <v>0</v>
          </cell>
          <cell r="AO100">
            <v>121031</v>
          </cell>
          <cell r="AP100">
            <v>121031</v>
          </cell>
          <cell r="AQ100">
            <v>0</v>
          </cell>
          <cell r="AR100">
            <v>5000844385</v>
          </cell>
          <cell r="AS100">
            <v>13</v>
          </cell>
          <cell r="AT100">
            <v>714327</v>
          </cell>
          <cell r="AU100">
            <v>13</v>
          </cell>
          <cell r="AV100">
            <v>45705</v>
          </cell>
        </row>
        <row r="101">
          <cell r="A101">
            <v>71</v>
          </cell>
          <cell r="B101">
            <v>2025</v>
          </cell>
          <cell r="C101">
            <v>2</v>
          </cell>
          <cell r="D101">
            <v>45658</v>
          </cell>
          <cell r="E101">
            <v>45747</v>
          </cell>
          <cell r="F101" t="str">
            <v>0220-01</v>
          </cell>
          <cell r="G101">
            <v>45706</v>
          </cell>
          <cell r="H101">
            <v>145</v>
          </cell>
          <cell r="I101" t="str">
            <v>CONTRATO DE PRESTACION DE SERVICIOS PROFESIONALES</v>
          </cell>
          <cell r="J101">
            <v>12</v>
          </cell>
          <cell r="K101">
            <v>45706</v>
          </cell>
          <cell r="L101">
            <v>45887</v>
          </cell>
          <cell r="M101">
            <v>181</v>
          </cell>
          <cell r="N101">
            <v>2</v>
          </cell>
          <cell r="O101" t="str">
            <v>ORDENES DE PAGO</v>
          </cell>
          <cell r="P101">
            <v>16</v>
          </cell>
          <cell r="Q101">
            <v>71</v>
          </cell>
          <cell r="R101" t="str">
            <v>Prestar servicios profesionales de manera temporal para Monitorear y Asesorar los procesos financieros, seguimiento y evaluaciónal Sistema Integrado de Gestión en desarrollo de la metodología Obras CoSaldo Pedagógico Para el Cuidado y la Participación Ciudadana.</v>
          </cell>
          <cell r="S101" t="str">
            <v>O23011745022024025405001</v>
          </cell>
          <cell r="T101" t="str">
            <v>Construcción de Ciudadanía Activa Crece - Servicio de promoción a la participación ciudadana</v>
          </cell>
          <cell r="U101" t="str">
            <v>1-100-F001</v>
          </cell>
          <cell r="V101" t="str">
            <v>VA-RECURSOS DISTRITO</v>
          </cell>
          <cell r="W101" t="str">
            <v>O232020200883990</v>
          </cell>
          <cell r="X101" t="str">
            <v>Otros servicios profesionales, técnicos y empresariales n.c.p.</v>
          </cell>
          <cell r="Y101" t="str">
            <v>PM/0220/0105/45020010254</v>
          </cell>
          <cell r="Z101"/>
          <cell r="AA101" t="str">
            <v>Servicio de apoyo en la realización de obras con s</v>
          </cell>
          <cell r="AB101">
            <v>10</v>
          </cell>
          <cell r="AC101" t="str">
            <v>CONTRATACIÓN DIRECTA</v>
          </cell>
          <cell r="AD101">
            <v>1000144022</v>
          </cell>
          <cell r="AE101" t="str">
            <v>CC</v>
          </cell>
          <cell r="AF101">
            <v>1010170110</v>
          </cell>
          <cell r="AG101" t="str">
            <v>MICHAEL MEDINA ULLOA</v>
          </cell>
          <cell r="AH101">
            <v>1009655638</v>
          </cell>
          <cell r="AI101" t="str">
            <v>MARLY JHOANA CORDOBA CORTES</v>
          </cell>
          <cell r="AJ101">
            <v>1004746618</v>
          </cell>
          <cell r="AK101" t="str">
            <v>YULY MARCELA BARAJAS AGUILERA</v>
          </cell>
          <cell r="AL101">
            <v>42000000</v>
          </cell>
          <cell r="AM101">
            <v>0</v>
          </cell>
          <cell r="AN101">
            <v>0</v>
          </cell>
          <cell r="AO101">
            <v>42000000</v>
          </cell>
          <cell r="AP101">
            <v>2800000</v>
          </cell>
          <cell r="AQ101">
            <v>39200000</v>
          </cell>
          <cell r="AR101">
            <v>5000844907</v>
          </cell>
          <cell r="AS101">
            <v>1</v>
          </cell>
          <cell r="AT101">
            <v>703327</v>
          </cell>
          <cell r="AU101">
            <v>1</v>
          </cell>
          <cell r="AV101">
            <v>45706</v>
          </cell>
        </row>
        <row r="102">
          <cell r="A102">
            <v>72</v>
          </cell>
          <cell r="B102">
            <v>2025</v>
          </cell>
          <cell r="C102">
            <v>2</v>
          </cell>
          <cell r="D102">
            <v>45658</v>
          </cell>
          <cell r="E102">
            <v>45747</v>
          </cell>
          <cell r="F102" t="str">
            <v>0220-01</v>
          </cell>
          <cell r="G102">
            <v>45706</v>
          </cell>
          <cell r="H102">
            <v>145</v>
          </cell>
          <cell r="I102" t="str">
            <v>CONTRATO DE PRESTACION DE SERVICIOS PROFESIONALES</v>
          </cell>
          <cell r="J102">
            <v>32</v>
          </cell>
          <cell r="K102">
            <v>45706</v>
          </cell>
          <cell r="L102">
            <v>45918</v>
          </cell>
          <cell r="M102">
            <v>212</v>
          </cell>
          <cell r="N102">
            <v>2</v>
          </cell>
          <cell r="O102" t="str">
            <v>ORDENES DE PAGO</v>
          </cell>
          <cell r="P102">
            <v>51</v>
          </cell>
          <cell r="Q102">
            <v>72</v>
          </cell>
          <cell r="R102" t="str">
            <v>Prestar los servicios profesionales especializados para asesorar, articular, gestionar y hacer seguimiento a las acciones administrativas y de planeación de la subdirección, siendo enlace entre la SFOS, los equipos internos y externos que traten la mision de la entidad.</v>
          </cell>
          <cell r="S102" t="str">
            <v>O23011745022024023806022</v>
          </cell>
          <cell r="T102" t="str">
            <v>Implementación de mecanismos de particip - Servicio de asistencia técnica</v>
          </cell>
          <cell r="U102" t="str">
            <v>1-100-F001</v>
          </cell>
          <cell r="V102" t="str">
            <v>VA-RECURSOS DISTRITO</v>
          </cell>
          <cell r="W102" t="str">
            <v>O232020200883990</v>
          </cell>
          <cell r="X102" t="str">
            <v>Otros servicios profesionales, técnicos y empresariales n.c.p.</v>
          </cell>
          <cell r="Y102" t="str">
            <v>PM/0220/0106/45020220238</v>
          </cell>
          <cell r="Z102"/>
          <cell r="AA102" t="str">
            <v>Servicio de asesoría técnica en presupuestos parti</v>
          </cell>
          <cell r="AB102">
            <v>10</v>
          </cell>
          <cell r="AC102" t="str">
            <v>CONTRATACIÓN DIRECTA</v>
          </cell>
          <cell r="AD102">
            <v>1000309976</v>
          </cell>
          <cell r="AE102" t="str">
            <v>CC</v>
          </cell>
          <cell r="AF102">
            <v>52228769</v>
          </cell>
          <cell r="AG102" t="str">
            <v>PAULA ESPERANZA PARRA ROLDAN</v>
          </cell>
          <cell r="AH102">
            <v>1009655638</v>
          </cell>
          <cell r="AI102" t="str">
            <v>MARLY JHOANA CORDOBA CORTES</v>
          </cell>
          <cell r="AJ102">
            <v>1004746618</v>
          </cell>
          <cell r="AK102" t="str">
            <v>YULY MARCELA BARAJAS AGUILERA</v>
          </cell>
          <cell r="AL102">
            <v>52500000</v>
          </cell>
          <cell r="AM102">
            <v>0</v>
          </cell>
          <cell r="AN102">
            <v>0</v>
          </cell>
          <cell r="AO102">
            <v>52500000</v>
          </cell>
          <cell r="AP102">
            <v>3250000</v>
          </cell>
          <cell r="AQ102">
            <v>49250000</v>
          </cell>
          <cell r="AR102">
            <v>5000844911</v>
          </cell>
          <cell r="AS102">
            <v>1</v>
          </cell>
          <cell r="AT102">
            <v>705565</v>
          </cell>
          <cell r="AU102">
            <v>1</v>
          </cell>
          <cell r="AV102">
            <v>45706</v>
          </cell>
        </row>
        <row r="103">
          <cell r="A103">
            <v>73</v>
          </cell>
          <cell r="B103">
            <v>2025</v>
          </cell>
          <cell r="C103">
            <v>2</v>
          </cell>
          <cell r="D103">
            <v>45658</v>
          </cell>
          <cell r="E103">
            <v>45747</v>
          </cell>
          <cell r="F103" t="str">
            <v>0220-01</v>
          </cell>
          <cell r="G103">
            <v>45706</v>
          </cell>
          <cell r="H103">
            <v>145</v>
          </cell>
          <cell r="I103" t="str">
            <v>CONTRATO DE PRESTACION DE SERVICIOS PROFESIONALES</v>
          </cell>
          <cell r="J103">
            <v>38</v>
          </cell>
          <cell r="K103">
            <v>45706</v>
          </cell>
          <cell r="L103">
            <v>45887</v>
          </cell>
          <cell r="M103">
            <v>181</v>
          </cell>
          <cell r="N103">
            <v>2</v>
          </cell>
          <cell r="O103" t="str">
            <v>ORDENES DE PAGO</v>
          </cell>
          <cell r="P103">
            <v>77</v>
          </cell>
          <cell r="Q103">
            <v>73</v>
          </cell>
          <cell r="R103" t="str">
            <v>Prestar los servicios profesionales, de manera temporal y para realizar seguimiento a la planeación y ejecución financiera, presupuestal y contractual de la Gerencia de la Escuela de la Participación,,</v>
          </cell>
          <cell r="S103" t="str">
            <v>O23011745022024021202034</v>
          </cell>
          <cell r="T103" t="str">
            <v>Formación en capacidades democráticas en - Servicio de educación informal</v>
          </cell>
          <cell r="U103" t="str">
            <v>1-100-F001</v>
          </cell>
          <cell r="V103" t="str">
            <v>VA-RECURSOS DISTRITO</v>
          </cell>
          <cell r="W103" t="str">
            <v>O232020200991119</v>
          </cell>
          <cell r="X103" t="str">
            <v>Otros servicios de la administración pública n.c.p.</v>
          </cell>
          <cell r="Y103" t="str">
            <v>PM/0220/0102/45020340212</v>
          </cell>
          <cell r="Z103"/>
          <cell r="AA103" t="str">
            <v>Servicio de formación ciudadana en capacidades dem</v>
          </cell>
          <cell r="AB103">
            <v>10</v>
          </cell>
          <cell r="AC103" t="str">
            <v>CONTRATACIÓN DIRECTA</v>
          </cell>
          <cell r="AD103">
            <v>1000015561</v>
          </cell>
          <cell r="AE103" t="str">
            <v>CC</v>
          </cell>
          <cell r="AF103">
            <v>52552917</v>
          </cell>
          <cell r="AG103" t="str">
            <v>LEONOR GUATIBONZA VALDERRAMA</v>
          </cell>
          <cell r="AH103">
            <v>1009655638</v>
          </cell>
          <cell r="AI103" t="str">
            <v>MARLY JHOANA CORDOBA CORTES</v>
          </cell>
          <cell r="AJ103">
            <v>1004746618</v>
          </cell>
          <cell r="AK103" t="str">
            <v>YULY MARCELA BARAJAS AGUILERA</v>
          </cell>
          <cell r="AL103">
            <v>30000000</v>
          </cell>
          <cell r="AM103">
            <v>0</v>
          </cell>
          <cell r="AN103">
            <v>0</v>
          </cell>
          <cell r="AO103">
            <v>30000000</v>
          </cell>
          <cell r="AP103">
            <v>1166667</v>
          </cell>
          <cell r="AQ103">
            <v>28833333</v>
          </cell>
          <cell r="AR103">
            <v>5000844916</v>
          </cell>
          <cell r="AS103">
            <v>1</v>
          </cell>
          <cell r="AT103">
            <v>706078</v>
          </cell>
          <cell r="AU103">
            <v>1</v>
          </cell>
          <cell r="AV103">
            <v>45706</v>
          </cell>
        </row>
        <row r="104">
          <cell r="A104">
            <v>74</v>
          </cell>
          <cell r="B104">
            <v>2025</v>
          </cell>
          <cell r="C104">
            <v>2</v>
          </cell>
          <cell r="D104">
            <v>45658</v>
          </cell>
          <cell r="E104">
            <v>45747</v>
          </cell>
          <cell r="F104" t="str">
            <v>0220-01</v>
          </cell>
          <cell r="G104">
            <v>45706</v>
          </cell>
          <cell r="H104">
            <v>148</v>
          </cell>
          <cell r="I104" t="str">
            <v>CONTRATO DE PRESTACION DE SERVICIOS DE APOYO A LA GESTION</v>
          </cell>
          <cell r="J104">
            <v>39</v>
          </cell>
          <cell r="K104">
            <v>45706</v>
          </cell>
          <cell r="L104">
            <v>45826</v>
          </cell>
          <cell r="M104">
            <v>120</v>
          </cell>
          <cell r="N104">
            <v>2</v>
          </cell>
          <cell r="O104" t="str">
            <v>ORDENES DE PAGO</v>
          </cell>
          <cell r="P104">
            <v>78</v>
          </cell>
          <cell r="Q104">
            <v>74</v>
          </cell>
          <cell r="R104" t="str">
            <v>Prestar servicios de apoyo a la gestión de forma temporal&lt;(&gt;,&lt;)&gt; para colaborar en la implementación de tareas relacionadas con los procesos contractuales, presupuestarios y administrativos gestionados por la Gerencia de la Escuela de Participación,,</v>
          </cell>
          <cell r="S104" t="str">
            <v>O23011745022024021202034</v>
          </cell>
          <cell r="T104" t="str">
            <v>Formación en capacidades democráticas en - Servicio de educación informal</v>
          </cell>
          <cell r="U104" t="str">
            <v>1-100-F001</v>
          </cell>
          <cell r="V104" t="str">
            <v>VA-RECURSOS DISTRITO</v>
          </cell>
          <cell r="W104" t="str">
            <v>O232020200991119</v>
          </cell>
          <cell r="X104" t="str">
            <v>Otros servicios de la administración pública n.c.p.</v>
          </cell>
          <cell r="Y104" t="str">
            <v>PM/0220/0102/45020340212</v>
          </cell>
          <cell r="Z104"/>
          <cell r="AA104" t="str">
            <v>Servicio de formación ciudadana en capacidades dem</v>
          </cell>
          <cell r="AB104">
            <v>10</v>
          </cell>
          <cell r="AC104" t="str">
            <v>CONTRATACIÓN DIRECTA</v>
          </cell>
          <cell r="AD104">
            <v>1000200801</v>
          </cell>
          <cell r="AE104" t="str">
            <v>CC</v>
          </cell>
          <cell r="AF104">
            <v>1001276696</v>
          </cell>
          <cell r="AG104" t="str">
            <v>JANETH VANESSA DIAZ CAMACHO</v>
          </cell>
          <cell r="AH104">
            <v>1009655638</v>
          </cell>
          <cell r="AI104" t="str">
            <v>MARLY JHOANA CORDOBA CORTES</v>
          </cell>
          <cell r="AJ104">
            <v>1004746618</v>
          </cell>
          <cell r="AK104" t="str">
            <v>YULY MARCELA BARAJAS AGUILERA</v>
          </cell>
          <cell r="AL104">
            <v>13000000</v>
          </cell>
          <cell r="AM104">
            <v>0</v>
          </cell>
          <cell r="AN104">
            <v>0</v>
          </cell>
          <cell r="AO104">
            <v>13000000</v>
          </cell>
          <cell r="AP104">
            <v>1300000</v>
          </cell>
          <cell r="AQ104">
            <v>11700000</v>
          </cell>
          <cell r="AR104">
            <v>5000844921</v>
          </cell>
          <cell r="AS104">
            <v>1</v>
          </cell>
          <cell r="AT104">
            <v>706079</v>
          </cell>
          <cell r="AU104">
            <v>1</v>
          </cell>
          <cell r="AV104">
            <v>45706</v>
          </cell>
        </row>
        <row r="105">
          <cell r="A105">
            <v>75</v>
          </cell>
          <cell r="B105">
            <v>2025</v>
          </cell>
          <cell r="C105">
            <v>2</v>
          </cell>
          <cell r="D105">
            <v>45658</v>
          </cell>
          <cell r="E105">
            <v>45747</v>
          </cell>
          <cell r="F105" t="str">
            <v>0220-01</v>
          </cell>
          <cell r="G105">
            <v>45706</v>
          </cell>
          <cell r="H105">
            <v>145</v>
          </cell>
          <cell r="I105" t="str">
            <v>CONTRATO DE PRESTACION DE SERVICIOS PROFESIONALES</v>
          </cell>
          <cell r="J105">
            <v>45</v>
          </cell>
          <cell r="K105">
            <v>45706</v>
          </cell>
          <cell r="L105">
            <v>45856</v>
          </cell>
          <cell r="M105">
            <v>150</v>
          </cell>
          <cell r="N105">
            <v>2</v>
          </cell>
          <cell r="O105" t="str">
            <v>ORDENES DE PAGO</v>
          </cell>
          <cell r="P105">
            <v>121</v>
          </cell>
          <cell r="Q105">
            <v>75</v>
          </cell>
          <cell r="R105" t="str">
            <v>Prestar servicios profesionales de manera temporal, para el fortalecimiento a los clubes de la democracia, asi como para la organización y seguimiento al proyecto de caja de herramientas,,</v>
          </cell>
          <cell r="S105" t="str">
            <v>O23011745022024032203001</v>
          </cell>
          <cell r="T105" t="str">
            <v>Servicio de promoción a la participación ciudadana</v>
          </cell>
          <cell r="U105" t="str">
            <v>1-100-F001</v>
          </cell>
          <cell r="V105" t="str">
            <v>VA-RECURSOS DISTRITO</v>
          </cell>
          <cell r="W105" t="str">
            <v>O232020200991119</v>
          </cell>
          <cell r="X105" t="str">
            <v>Otros servicios de la administración pública n.c.p.</v>
          </cell>
          <cell r="Y105" t="str">
            <v>PM/0220/0103/45020010322</v>
          </cell>
          <cell r="Z105"/>
          <cell r="AA105" t="str">
            <v>Servicio de innovación y gestión del conocimiento</v>
          </cell>
          <cell r="AB105">
            <v>10</v>
          </cell>
          <cell r="AC105" t="str">
            <v>CONTRATACIÓN DIRECTA</v>
          </cell>
          <cell r="AD105">
            <v>1004863202</v>
          </cell>
          <cell r="AE105" t="str">
            <v>CC</v>
          </cell>
          <cell r="AF105">
            <v>52229938</v>
          </cell>
          <cell r="AG105" t="str">
            <v>NUBIA ROCIO BUSTOS HERNANDEZ</v>
          </cell>
          <cell r="AH105">
            <v>1009655638</v>
          </cell>
          <cell r="AI105" t="str">
            <v>MARLY JHOANA CORDOBA CORTES</v>
          </cell>
          <cell r="AJ105">
            <v>1004746618</v>
          </cell>
          <cell r="AK105" t="str">
            <v>YULY MARCELA BARAJAS AGUILERA</v>
          </cell>
          <cell r="AL105">
            <v>27500000</v>
          </cell>
          <cell r="AM105">
            <v>0</v>
          </cell>
          <cell r="AN105">
            <v>0</v>
          </cell>
          <cell r="AO105">
            <v>27500000</v>
          </cell>
          <cell r="AP105">
            <v>2016667</v>
          </cell>
          <cell r="AQ105">
            <v>25483333</v>
          </cell>
          <cell r="AR105">
            <v>5000844928</v>
          </cell>
          <cell r="AS105">
            <v>1</v>
          </cell>
          <cell r="AT105">
            <v>708066</v>
          </cell>
          <cell r="AU105">
            <v>1</v>
          </cell>
          <cell r="AV105">
            <v>45706</v>
          </cell>
        </row>
        <row r="106">
          <cell r="A106">
            <v>76</v>
          </cell>
          <cell r="B106">
            <v>2025</v>
          </cell>
          <cell r="C106">
            <v>2</v>
          </cell>
          <cell r="D106">
            <v>45658</v>
          </cell>
          <cell r="E106">
            <v>45747</v>
          </cell>
          <cell r="F106" t="str">
            <v>0220-01</v>
          </cell>
          <cell r="G106">
            <v>45706</v>
          </cell>
          <cell r="H106">
            <v>148</v>
          </cell>
          <cell r="I106" t="str">
            <v>CONTRATO DE PRESTACION DE SERVICIOS DE APOYO A LA GESTION</v>
          </cell>
          <cell r="J106">
            <v>47</v>
          </cell>
          <cell r="K106">
            <v>45706</v>
          </cell>
          <cell r="L106">
            <v>45887</v>
          </cell>
          <cell r="M106">
            <v>181</v>
          </cell>
          <cell r="N106">
            <v>2</v>
          </cell>
          <cell r="O106" t="str">
            <v>ORDENES DE PAGO</v>
          </cell>
          <cell r="P106">
            <v>164</v>
          </cell>
          <cell r="Q106">
            <v>76</v>
          </cell>
          <cell r="R106" t="str">
            <v>Prestar los servicios de apoyo, de manera temporal y para realizar la sistematizacion de los resultados de la Escuela de la Participación.</v>
          </cell>
          <cell r="S106" t="str">
            <v>O23011745022024021202034</v>
          </cell>
          <cell r="T106" t="str">
            <v>Formación en capacidades democráticas en - Servicio de educación informal</v>
          </cell>
          <cell r="U106" t="str">
            <v>1-100-F001</v>
          </cell>
          <cell r="V106" t="str">
            <v>VA-RECURSOS DISTRITO</v>
          </cell>
          <cell r="W106" t="str">
            <v>O232020200991119</v>
          </cell>
          <cell r="X106" t="str">
            <v>Otros servicios de la administración pública n.c.p.</v>
          </cell>
          <cell r="Y106" t="str">
            <v>PM/0220/0102/45020340212</v>
          </cell>
          <cell r="Z106"/>
          <cell r="AA106" t="str">
            <v>Servicio de formación ciudadana en capacidades dem</v>
          </cell>
          <cell r="AB106">
            <v>10</v>
          </cell>
          <cell r="AC106" t="str">
            <v>CONTRATACIÓN DIRECTA</v>
          </cell>
          <cell r="AD106">
            <v>1013704704</v>
          </cell>
          <cell r="AE106" t="str">
            <v>CC</v>
          </cell>
          <cell r="AF106">
            <v>1000019018</v>
          </cell>
          <cell r="AG106" t="str">
            <v>MARVIN SANTIAGO HERNANDEZ FIGUEREDO</v>
          </cell>
          <cell r="AH106">
            <v>1009655638</v>
          </cell>
          <cell r="AI106" t="str">
            <v>MARLY JHOANA CORDOBA CORTES</v>
          </cell>
          <cell r="AJ106">
            <v>1004746618</v>
          </cell>
          <cell r="AK106" t="str">
            <v>YULY MARCELA BARAJAS AGUILERA</v>
          </cell>
          <cell r="AL106">
            <v>21600000</v>
          </cell>
          <cell r="AM106">
            <v>0</v>
          </cell>
          <cell r="AN106">
            <v>0</v>
          </cell>
          <cell r="AO106">
            <v>21600000</v>
          </cell>
          <cell r="AP106">
            <v>1320000</v>
          </cell>
          <cell r="AQ106">
            <v>20280000</v>
          </cell>
          <cell r="AR106">
            <v>5000844934</v>
          </cell>
          <cell r="AS106">
            <v>1</v>
          </cell>
          <cell r="AT106">
            <v>709555</v>
          </cell>
          <cell r="AU106">
            <v>1</v>
          </cell>
          <cell r="AV106">
            <v>45706</v>
          </cell>
        </row>
        <row r="107">
          <cell r="A107">
            <v>77</v>
          </cell>
          <cell r="B107">
            <v>2025</v>
          </cell>
          <cell r="C107">
            <v>2</v>
          </cell>
          <cell r="D107">
            <v>45658</v>
          </cell>
          <cell r="E107">
            <v>45747</v>
          </cell>
          <cell r="F107" t="str">
            <v>0220-01</v>
          </cell>
          <cell r="G107">
            <v>45706</v>
          </cell>
          <cell r="H107">
            <v>145</v>
          </cell>
          <cell r="I107" t="str">
            <v>CONTRATO DE PRESTACION DE SERVICIOS PROFESIONALES</v>
          </cell>
          <cell r="J107">
            <v>52</v>
          </cell>
          <cell r="K107">
            <v>45706</v>
          </cell>
          <cell r="L107">
            <v>45887</v>
          </cell>
          <cell r="M107">
            <v>181</v>
          </cell>
          <cell r="N107">
            <v>2</v>
          </cell>
          <cell r="O107" t="str">
            <v>ORDENES DE PAGO</v>
          </cell>
          <cell r="P107">
            <v>47</v>
          </cell>
          <cell r="Q107">
            <v>77</v>
          </cell>
          <cell r="R107" t="str">
            <v>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v>
          </cell>
          <cell r="S107" t="str">
            <v>O23011745022024023806022</v>
          </cell>
          <cell r="T107" t="str">
            <v>Implementación de mecanismos de particip - Servicio de asistencia técnica</v>
          </cell>
          <cell r="U107" t="str">
            <v>1-100-F001</v>
          </cell>
          <cell r="V107" t="str">
            <v>VA-RECURSOS DISTRITO</v>
          </cell>
          <cell r="W107" t="str">
            <v>O232020200883990</v>
          </cell>
          <cell r="X107" t="str">
            <v>Otros servicios profesionales, técnicos y empresariales n.c.p.</v>
          </cell>
          <cell r="Y107" t="str">
            <v>PM/0220/0106/45020220238</v>
          </cell>
          <cell r="Z107"/>
          <cell r="AA107" t="str">
            <v>Servicio de asesoría técnica en presupuestos parti</v>
          </cell>
          <cell r="AB107">
            <v>10</v>
          </cell>
          <cell r="AC107" t="str">
            <v>CONTRATACIÓN DIRECTA</v>
          </cell>
          <cell r="AD107">
            <v>1000250020</v>
          </cell>
          <cell r="AE107" t="str">
            <v>CC</v>
          </cell>
          <cell r="AF107">
            <v>79543434</v>
          </cell>
          <cell r="AG107" t="str">
            <v>ANDRES RUIZ CAVIEDES</v>
          </cell>
          <cell r="AH107">
            <v>1009655638</v>
          </cell>
          <cell r="AI107" t="str">
            <v>MARLY JHOANA CORDOBA CORTES</v>
          </cell>
          <cell r="AJ107">
            <v>1004746618</v>
          </cell>
          <cell r="AK107" t="str">
            <v>YULY MARCELA BARAJAS AGUILERA</v>
          </cell>
          <cell r="AL107">
            <v>36000000</v>
          </cell>
          <cell r="AM107">
            <v>0</v>
          </cell>
          <cell r="AN107">
            <v>0</v>
          </cell>
          <cell r="AO107">
            <v>36000000</v>
          </cell>
          <cell r="AP107">
            <v>2400000</v>
          </cell>
          <cell r="AQ107">
            <v>33600000</v>
          </cell>
          <cell r="AR107">
            <v>5000844937</v>
          </cell>
          <cell r="AS107">
            <v>1</v>
          </cell>
          <cell r="AT107">
            <v>705554</v>
          </cell>
          <cell r="AU107">
            <v>1</v>
          </cell>
          <cell r="AV107">
            <v>45706</v>
          </cell>
        </row>
        <row r="108">
          <cell r="A108">
            <v>78</v>
          </cell>
          <cell r="B108">
            <v>2025</v>
          </cell>
          <cell r="C108">
            <v>2</v>
          </cell>
          <cell r="D108">
            <v>45658</v>
          </cell>
          <cell r="E108">
            <v>45747</v>
          </cell>
          <cell r="F108" t="str">
            <v>0220-01</v>
          </cell>
          <cell r="G108">
            <v>45706</v>
          </cell>
          <cell r="H108">
            <v>148</v>
          </cell>
          <cell r="I108" t="str">
            <v>CONTRATO DE PRESTACION DE SERVICIOS DE APOYO A LA GESTION</v>
          </cell>
          <cell r="J108">
            <v>56</v>
          </cell>
          <cell r="K108">
            <v>45706</v>
          </cell>
          <cell r="L108">
            <v>45856</v>
          </cell>
          <cell r="M108">
            <v>150</v>
          </cell>
          <cell r="N108">
            <v>2</v>
          </cell>
          <cell r="O108" t="str">
            <v>ORDENES DE PAGO</v>
          </cell>
          <cell r="P108">
            <v>114</v>
          </cell>
          <cell r="Q108">
            <v>78</v>
          </cell>
          <cell r="R108" t="str">
            <v>Prestar los servicios de apoyo a la gestión, para brindar asistencia técnica de la plataforma moodle y apoyo en el diseño de piezas gráficas y comunicativas para los procesos de formación que adelanta la Gerencia de Escuela de Participación.,,</v>
          </cell>
          <cell r="S108" t="str">
            <v>O23011745022024021202034</v>
          </cell>
          <cell r="T108" t="str">
            <v>Formación en capacidades democráticas en - Servicio de educación informal</v>
          </cell>
          <cell r="U108" t="str">
            <v>1-100-F001</v>
          </cell>
          <cell r="V108" t="str">
            <v>VA-RECURSOS DISTRITO</v>
          </cell>
          <cell r="W108" t="str">
            <v>O232020200991119</v>
          </cell>
          <cell r="X108" t="str">
            <v>Otros servicios de la administración pública n.c.p.</v>
          </cell>
          <cell r="Y108" t="str">
            <v>PM/0220/0102/45020340212</v>
          </cell>
          <cell r="Z108"/>
          <cell r="AA108" t="str">
            <v>Servicio de formación ciudadana en capacidades dem</v>
          </cell>
          <cell r="AB108">
            <v>10</v>
          </cell>
          <cell r="AC108" t="str">
            <v>CONTRATACIÓN DIRECTA</v>
          </cell>
          <cell r="AD108">
            <v>1005565156</v>
          </cell>
          <cell r="AE108" t="str">
            <v>CC</v>
          </cell>
          <cell r="AF108">
            <v>51852496</v>
          </cell>
          <cell r="AG108" t="str">
            <v>ADRIANA AMEZQUITA NIETO</v>
          </cell>
          <cell r="AH108">
            <v>1009655638</v>
          </cell>
          <cell r="AI108" t="str">
            <v>MARLY JHOANA CORDOBA CORTES</v>
          </cell>
          <cell r="AJ108">
            <v>1004746618</v>
          </cell>
          <cell r="AK108" t="str">
            <v>YULY MARCELA BARAJAS AGUILERA</v>
          </cell>
          <cell r="AL108">
            <v>19000000</v>
          </cell>
          <cell r="AM108">
            <v>0</v>
          </cell>
          <cell r="AN108">
            <v>0</v>
          </cell>
          <cell r="AO108">
            <v>19000000</v>
          </cell>
          <cell r="AP108">
            <v>1393333</v>
          </cell>
          <cell r="AQ108">
            <v>17606667</v>
          </cell>
          <cell r="AR108">
            <v>5000844943</v>
          </cell>
          <cell r="AS108">
            <v>1</v>
          </cell>
          <cell r="AT108">
            <v>707546</v>
          </cell>
          <cell r="AU108">
            <v>1</v>
          </cell>
          <cell r="AV108">
            <v>45706</v>
          </cell>
        </row>
        <row r="109">
          <cell r="A109">
            <v>79</v>
          </cell>
          <cell r="B109">
            <v>2025</v>
          </cell>
          <cell r="C109">
            <v>2</v>
          </cell>
          <cell r="D109">
            <v>45658</v>
          </cell>
          <cell r="E109">
            <v>45747</v>
          </cell>
          <cell r="F109" t="str">
            <v>0220-01</v>
          </cell>
          <cell r="G109">
            <v>45706</v>
          </cell>
          <cell r="H109">
            <v>148</v>
          </cell>
          <cell r="I109" t="str">
            <v>CONTRATO DE PRESTACION DE SERVICIOS DE APOYO A LA GESTION</v>
          </cell>
          <cell r="J109">
            <v>85</v>
          </cell>
          <cell r="K109">
            <v>45706</v>
          </cell>
          <cell r="L109">
            <v>45979</v>
          </cell>
          <cell r="M109">
            <v>273</v>
          </cell>
          <cell r="N109">
            <v>2</v>
          </cell>
          <cell r="O109" t="str">
            <v>ORDENES DE PAGO</v>
          </cell>
          <cell r="P109">
            <v>83</v>
          </cell>
          <cell r="Q109">
            <v>79</v>
          </cell>
          <cell r="R109" t="str">
            <v>Prestar los servicios de apoyo a la gestion para asistir a la gestion de la estrategia "impactando" con participacion que se adelanten desde la Subdireccion de Promocion de la Participacion.,,</v>
          </cell>
          <cell r="S109" t="str">
            <v>O23011745022024025406001</v>
          </cell>
          <cell r="T109" t="str">
            <v>Construcción de Ciudadanía Activa Crece - Servicio de promoción a la participación ciudadana</v>
          </cell>
          <cell r="U109" t="str">
            <v>1-100-F001</v>
          </cell>
          <cell r="V109" t="str">
            <v>VA-RECURSOS DISTRITO</v>
          </cell>
          <cell r="W109" t="str">
            <v>O232020200883990</v>
          </cell>
          <cell r="X109" t="str">
            <v>Otros servicios profesionales, técnicos y empresariales n.c.p.</v>
          </cell>
          <cell r="Y109" t="str">
            <v>PM/0220/0106/45020010254</v>
          </cell>
          <cell r="Z109"/>
          <cell r="AA109" t="str">
            <v>Servicio de asesoría técnica en presupuestos parti</v>
          </cell>
          <cell r="AB109">
            <v>10</v>
          </cell>
          <cell r="AC109" t="str">
            <v>CONTRATACIÓN DIRECTA</v>
          </cell>
          <cell r="AD109">
            <v>1000579509</v>
          </cell>
          <cell r="AE109" t="str">
            <v>CC</v>
          </cell>
          <cell r="AF109">
            <v>1030625415</v>
          </cell>
          <cell r="AG109" t="str">
            <v>ANDERSON DAVID PADILLA VASQUEZ</v>
          </cell>
          <cell r="AH109">
            <v>1009655638</v>
          </cell>
          <cell r="AI109" t="str">
            <v>MARLY JHOANA CORDOBA CORTES</v>
          </cell>
          <cell r="AJ109">
            <v>1004746618</v>
          </cell>
          <cell r="AK109" t="str">
            <v>YULY MARCELA BARAJAS AGUILERA</v>
          </cell>
          <cell r="AL109">
            <v>28404000</v>
          </cell>
          <cell r="AM109">
            <v>0</v>
          </cell>
          <cell r="AN109">
            <v>0</v>
          </cell>
          <cell r="AO109">
            <v>28404000</v>
          </cell>
          <cell r="AP109">
            <v>1262400</v>
          </cell>
          <cell r="AQ109">
            <v>27141600</v>
          </cell>
          <cell r="AR109">
            <v>5000844947</v>
          </cell>
          <cell r="AS109">
            <v>1</v>
          </cell>
          <cell r="AT109">
            <v>706108</v>
          </cell>
          <cell r="AU109">
            <v>1</v>
          </cell>
          <cell r="AV109">
            <v>45706</v>
          </cell>
        </row>
        <row r="110">
          <cell r="A110">
            <v>80</v>
          </cell>
          <cell r="B110">
            <v>2025</v>
          </cell>
          <cell r="C110">
            <v>2</v>
          </cell>
          <cell r="D110">
            <v>45658</v>
          </cell>
          <cell r="E110">
            <v>45747</v>
          </cell>
          <cell r="F110" t="str">
            <v>0220-01</v>
          </cell>
          <cell r="G110">
            <v>45706</v>
          </cell>
          <cell r="H110">
            <v>28</v>
          </cell>
          <cell r="I110" t="str">
            <v>FACTURAS</v>
          </cell>
          <cell r="J110">
            <v>39363149517</v>
          </cell>
          <cell r="K110">
            <v>45658</v>
          </cell>
          <cell r="L110">
            <v>45681</v>
          </cell>
          <cell r="M110">
            <v>23</v>
          </cell>
          <cell r="N110">
            <v>2</v>
          </cell>
          <cell r="O110" t="str">
            <v>ORDENES DE PAGO</v>
          </cell>
          <cell r="P110">
            <v>251</v>
          </cell>
          <cell r="Q110">
            <v>80</v>
          </cell>
          <cell r="R110" t="str">
            <v>PAGO CONSUMO ACUEDUCTO SEDE BIBLIOTECA FACTURAS # 39363149517 $ 174.590 ,,</v>
          </cell>
          <cell r="S110" t="str">
            <v>O21202020080686330</v>
          </cell>
          <cell r="T110" t="str">
            <v>Servicios de distribución de agua por tubería (a comisión o por contrato)</v>
          </cell>
          <cell r="U110" t="str">
            <v>1-100-F001</v>
          </cell>
          <cell r="V110" t="str">
            <v>VA-RECURSOS DISTRITO</v>
          </cell>
          <cell r="W110">
            <v>220</v>
          </cell>
          <cell r="X110" t="str">
            <v>0220 - Programa Funcionamiento - INSTITUTO DISTRITAL DE LA PARTICIPACIÓN Y ACCIÓN COMUNAL</v>
          </cell>
          <cell r="Y110" t="str">
            <v>PM/0220/0001/FUNC</v>
          </cell>
          <cell r="Z110"/>
          <cell r="AA110" t="str">
            <v>FUNCIONAMIENTOINSTITUTO DISTRITAL DE LA PARTICIPAC</v>
          </cell>
          <cell r="AB110">
            <v>93</v>
          </cell>
          <cell r="AC110" t="str">
            <v>N/A SERVICIOS PÚBLICOS</v>
          </cell>
          <cell r="AD110">
            <v>265</v>
          </cell>
          <cell r="AE110" t="str">
            <v>NIT</v>
          </cell>
          <cell r="AF110">
            <v>899999094</v>
          </cell>
          <cell r="AG110" t="str">
            <v>EMPRESA DE ACUEDUCTO Y ALCANTARILLADO DE BOGOTA E.S.P.</v>
          </cell>
          <cell r="AH110">
            <v>1009655638</v>
          </cell>
          <cell r="AI110" t="str">
            <v>MARLY JHOANA CORDOBA CORTES</v>
          </cell>
          <cell r="AJ110">
            <v>1004746618</v>
          </cell>
          <cell r="AK110" t="str">
            <v>YULY MARCELA BARAJAS AGUILERA</v>
          </cell>
          <cell r="AL110">
            <v>174590</v>
          </cell>
          <cell r="AM110">
            <v>0</v>
          </cell>
          <cell r="AN110">
            <v>0</v>
          </cell>
          <cell r="AO110">
            <v>174590</v>
          </cell>
          <cell r="AP110">
            <v>174590</v>
          </cell>
          <cell r="AQ110">
            <v>0</v>
          </cell>
          <cell r="AR110">
            <v>5000845112</v>
          </cell>
          <cell r="AS110">
            <v>1</v>
          </cell>
          <cell r="AT110">
            <v>714780</v>
          </cell>
          <cell r="AU110">
            <v>1</v>
          </cell>
          <cell r="AV110">
            <v>45706</v>
          </cell>
        </row>
        <row r="111">
          <cell r="A111">
            <v>81</v>
          </cell>
          <cell r="B111">
            <v>2025</v>
          </cell>
          <cell r="C111">
            <v>2</v>
          </cell>
          <cell r="D111">
            <v>45658</v>
          </cell>
          <cell r="E111">
            <v>45747</v>
          </cell>
          <cell r="F111" t="str">
            <v>0220-01</v>
          </cell>
          <cell r="G111">
            <v>45706</v>
          </cell>
          <cell r="H111">
            <v>28</v>
          </cell>
          <cell r="I111" t="str">
            <v>FACTURAS</v>
          </cell>
          <cell r="J111">
            <v>39363149517</v>
          </cell>
          <cell r="K111">
            <v>45658</v>
          </cell>
          <cell r="L111">
            <v>45681</v>
          </cell>
          <cell r="M111">
            <v>23</v>
          </cell>
          <cell r="N111">
            <v>2</v>
          </cell>
          <cell r="O111" t="str">
            <v>ORDENES DE PAGO</v>
          </cell>
          <cell r="P111">
            <v>252</v>
          </cell>
          <cell r="Q111">
            <v>81</v>
          </cell>
          <cell r="R111" t="str">
            <v>PAGO CONSUMO ALCANTARILLADO SEDE BIBLIOTECA FACTURAS # 39363149517 $ 181.549 ,,</v>
          </cell>
          <cell r="S111" t="str">
            <v>O21202020090494110</v>
          </cell>
          <cell r="T111" t="str">
            <v>Servicios de alcantarillado y tratamiento de aguas residuales</v>
          </cell>
          <cell r="U111" t="str">
            <v>1-100-F001</v>
          </cell>
          <cell r="V111" t="str">
            <v>VA-RECURSOS DISTRITO</v>
          </cell>
          <cell r="W111">
            <v>220</v>
          </cell>
          <cell r="X111" t="str">
            <v>0220 - Programa Funcionamiento - INSTITUTO DISTRITAL DE LA PARTICIPACIÓN Y ACCIÓN COMUNAL</v>
          </cell>
          <cell r="Y111" t="str">
            <v>PM/0220/0001/FUNC</v>
          </cell>
          <cell r="Z111"/>
          <cell r="AA111" t="str">
            <v>FUNCIONAMIENTOINSTITUTO DISTRITAL DE LA PARTICIPAC</v>
          </cell>
          <cell r="AB111">
            <v>93</v>
          </cell>
          <cell r="AC111" t="str">
            <v>N/A SERVICIOS PÚBLICOS</v>
          </cell>
          <cell r="AD111">
            <v>265</v>
          </cell>
          <cell r="AE111" t="str">
            <v>NIT</v>
          </cell>
          <cell r="AF111">
            <v>899999094</v>
          </cell>
          <cell r="AG111" t="str">
            <v>EMPRESA DE ACUEDUCTO Y ALCANTARILLADO DE BOGOTA E.S.P.</v>
          </cell>
          <cell r="AH111">
            <v>1009655638</v>
          </cell>
          <cell r="AI111" t="str">
            <v>MARLY JHOANA CORDOBA CORTES</v>
          </cell>
          <cell r="AJ111">
            <v>1004746618</v>
          </cell>
          <cell r="AK111" t="str">
            <v>YULY MARCELA BARAJAS AGUILERA</v>
          </cell>
          <cell r="AL111">
            <v>181549</v>
          </cell>
          <cell r="AM111">
            <v>0</v>
          </cell>
          <cell r="AN111">
            <v>0</v>
          </cell>
          <cell r="AO111">
            <v>181549</v>
          </cell>
          <cell r="AP111">
            <v>181549</v>
          </cell>
          <cell r="AQ111">
            <v>0</v>
          </cell>
          <cell r="AR111">
            <v>5000845115</v>
          </cell>
          <cell r="AS111">
            <v>1</v>
          </cell>
          <cell r="AT111">
            <v>714781</v>
          </cell>
          <cell r="AU111">
            <v>1</v>
          </cell>
          <cell r="AV111">
            <v>45706</v>
          </cell>
        </row>
        <row r="112">
          <cell r="A112">
            <v>82</v>
          </cell>
          <cell r="B112">
            <v>2025</v>
          </cell>
          <cell r="C112">
            <v>2</v>
          </cell>
          <cell r="D112">
            <v>45658</v>
          </cell>
          <cell r="E112">
            <v>45747</v>
          </cell>
          <cell r="F112" t="str">
            <v>0220-01</v>
          </cell>
          <cell r="G112">
            <v>45706</v>
          </cell>
          <cell r="H112">
            <v>28</v>
          </cell>
          <cell r="I112" t="str">
            <v>FACTURAS</v>
          </cell>
          <cell r="J112">
            <v>4201733574</v>
          </cell>
          <cell r="K112">
            <v>45658</v>
          </cell>
          <cell r="L112">
            <v>45681</v>
          </cell>
          <cell r="M112">
            <v>23</v>
          </cell>
          <cell r="N112">
            <v>2</v>
          </cell>
          <cell r="O112" t="str">
            <v>ORDENES DE PAGO</v>
          </cell>
          <cell r="P112">
            <v>248</v>
          </cell>
          <cell r="Q112">
            <v>82</v>
          </cell>
          <cell r="R112" t="str">
            <v>PAGO CONSUMO ACUEDUCTO SEDE PRINCIPAL FACTURAS # 42017335714 $ 192.184 ,83</v>
          </cell>
          <cell r="S112" t="str">
            <v>O21202020080686330</v>
          </cell>
          <cell r="T112" t="str">
            <v>Servicios de distribución de agua por tubería (a comisión o por contrato)</v>
          </cell>
          <cell r="U112" t="str">
            <v>1-100-F001</v>
          </cell>
          <cell r="V112" t="str">
            <v>VA-RECURSOS DISTRITO</v>
          </cell>
          <cell r="W112">
            <v>220</v>
          </cell>
          <cell r="X112" t="str">
            <v>0220 - Programa Funcionamiento - INSTITUTO DISTRITAL DE LA PARTICIPACIÓN Y ACCIÓN COMUNAL</v>
          </cell>
          <cell r="Y112" t="str">
            <v>PM/0220/0001/FUNC</v>
          </cell>
          <cell r="Z112"/>
          <cell r="AA112" t="str">
            <v>FUNCIONAMIENTOINSTITUTO DISTRITAL DE LA PARTICIPAC</v>
          </cell>
          <cell r="AB112">
            <v>93</v>
          </cell>
          <cell r="AC112" t="str">
            <v>N/A SERVICIOS PÚBLICOS</v>
          </cell>
          <cell r="AD112">
            <v>265</v>
          </cell>
          <cell r="AE112" t="str">
            <v>NIT</v>
          </cell>
          <cell r="AF112">
            <v>899999094</v>
          </cell>
          <cell r="AG112" t="str">
            <v>EMPRESA DE ACUEDUCTO Y ALCANTARILLADO DE BOGOTA E.S.P.</v>
          </cell>
          <cell r="AH112">
            <v>1009655638</v>
          </cell>
          <cell r="AI112" t="str">
            <v>MARLY JHOANA CORDOBA CORTES</v>
          </cell>
          <cell r="AJ112">
            <v>1004746618</v>
          </cell>
          <cell r="AK112" t="str">
            <v>YULY MARCELA BARAJAS AGUILERA</v>
          </cell>
          <cell r="AL112">
            <v>192185</v>
          </cell>
          <cell r="AM112">
            <v>0</v>
          </cell>
          <cell r="AN112">
            <v>0</v>
          </cell>
          <cell r="AO112">
            <v>192185</v>
          </cell>
          <cell r="AP112">
            <v>192185</v>
          </cell>
          <cell r="AQ112">
            <v>0</v>
          </cell>
          <cell r="AR112">
            <v>5000845120</v>
          </cell>
          <cell r="AS112">
            <v>1</v>
          </cell>
          <cell r="AT112">
            <v>714328</v>
          </cell>
          <cell r="AU112">
            <v>1</v>
          </cell>
          <cell r="AV112">
            <v>45706</v>
          </cell>
        </row>
        <row r="113">
          <cell r="A113">
            <v>83</v>
          </cell>
          <cell r="B113">
            <v>2025</v>
          </cell>
          <cell r="C113">
            <v>2</v>
          </cell>
          <cell r="D113">
            <v>45658</v>
          </cell>
          <cell r="E113">
            <v>45747</v>
          </cell>
          <cell r="F113" t="str">
            <v>0220-01</v>
          </cell>
          <cell r="G113">
            <v>45706</v>
          </cell>
          <cell r="H113">
            <v>28</v>
          </cell>
          <cell r="I113" t="str">
            <v>FACTURAS</v>
          </cell>
          <cell r="J113">
            <v>4201733574</v>
          </cell>
          <cell r="K113">
            <v>45658</v>
          </cell>
          <cell r="L113">
            <v>45681</v>
          </cell>
          <cell r="M113">
            <v>23</v>
          </cell>
          <cell r="N113">
            <v>2</v>
          </cell>
          <cell r="O113" t="str">
            <v>ORDENES DE PAGO</v>
          </cell>
          <cell r="P113">
            <v>249</v>
          </cell>
          <cell r="Q113">
            <v>83</v>
          </cell>
          <cell r="R113" t="str">
            <v>PAGO CONSUMO ALCANTARILLADO SEDE PRINCIPAL FACTURAS # 42017335714 $ 199.955,07</v>
          </cell>
          <cell r="S113" t="str">
            <v>O21202020090494110</v>
          </cell>
          <cell r="T113" t="str">
            <v>Servicios de alcantarillado y tratamiento de aguas residuales</v>
          </cell>
          <cell r="U113" t="str">
            <v>1-100-F001</v>
          </cell>
          <cell r="V113" t="str">
            <v>VA-RECURSOS DISTRITO</v>
          </cell>
          <cell r="W113">
            <v>220</v>
          </cell>
          <cell r="X113" t="str">
            <v>0220 - Programa Funcionamiento - INSTITUTO DISTRITAL DE LA PARTICIPACIÓN Y ACCIÓN COMUNAL</v>
          </cell>
          <cell r="Y113" t="str">
            <v>PM/0220/0001/FUNC</v>
          </cell>
          <cell r="Z113"/>
          <cell r="AA113" t="str">
            <v>FUNCIONAMIENTOINSTITUTO DISTRITAL DE LA PARTICIPAC</v>
          </cell>
          <cell r="AB113">
            <v>93</v>
          </cell>
          <cell r="AC113" t="str">
            <v>N/A SERVICIOS PÚBLICOS</v>
          </cell>
          <cell r="AD113">
            <v>265</v>
          </cell>
          <cell r="AE113" t="str">
            <v>NIT</v>
          </cell>
          <cell r="AF113">
            <v>899999094</v>
          </cell>
          <cell r="AG113" t="str">
            <v>EMPRESA DE ACUEDUCTO Y ALCANTARILLADO DE BOGOTA E.S.P.</v>
          </cell>
          <cell r="AH113">
            <v>1009655638</v>
          </cell>
          <cell r="AI113" t="str">
            <v>MARLY JHOANA CORDOBA CORTES</v>
          </cell>
          <cell r="AJ113">
            <v>1004746618</v>
          </cell>
          <cell r="AK113" t="str">
            <v>YULY MARCELA BARAJAS AGUILERA</v>
          </cell>
          <cell r="AL113">
            <v>199955</v>
          </cell>
          <cell r="AM113">
            <v>0</v>
          </cell>
          <cell r="AN113">
            <v>0</v>
          </cell>
          <cell r="AO113">
            <v>199955</v>
          </cell>
          <cell r="AP113">
            <v>199955</v>
          </cell>
          <cell r="AQ113">
            <v>0</v>
          </cell>
          <cell r="AR113">
            <v>5000845126</v>
          </cell>
          <cell r="AS113">
            <v>1</v>
          </cell>
          <cell r="AT113">
            <v>714330</v>
          </cell>
          <cell r="AU113">
            <v>1</v>
          </cell>
          <cell r="AV113">
            <v>45706</v>
          </cell>
        </row>
        <row r="114">
          <cell r="A114">
            <v>84</v>
          </cell>
          <cell r="B114">
            <v>2025</v>
          </cell>
          <cell r="C114">
            <v>2</v>
          </cell>
          <cell r="D114">
            <v>45658</v>
          </cell>
          <cell r="E114">
            <v>45747</v>
          </cell>
          <cell r="F114" t="str">
            <v>0220-01</v>
          </cell>
          <cell r="G114">
            <v>45707</v>
          </cell>
          <cell r="H114">
            <v>145</v>
          </cell>
          <cell r="I114" t="str">
            <v>CONTRATO DE PRESTACION DE SERVICIOS PROFESIONALES</v>
          </cell>
          <cell r="J114">
            <v>73</v>
          </cell>
          <cell r="K114">
            <v>45706</v>
          </cell>
          <cell r="L114">
            <v>45856</v>
          </cell>
          <cell r="M114">
            <v>150</v>
          </cell>
          <cell r="N114">
            <v>2</v>
          </cell>
          <cell r="O114" t="str">
            <v>ORDENES DE PAGO</v>
          </cell>
          <cell r="P114">
            <v>168</v>
          </cell>
          <cell r="Q114">
            <v>84</v>
          </cell>
          <cell r="R114" t="str">
            <v>Prestar los servicios profesionales, de manera temporal para la planificación, diseño e implementacion de las actividades y metodologias de formacion que adelanta la Gerencia de Escuela de Participación.</v>
          </cell>
          <cell r="S114" t="str">
            <v>O23011745022024021202034</v>
          </cell>
          <cell r="T114" t="str">
            <v>Formación en capacidades democráticas en - Servicio de educación informal</v>
          </cell>
          <cell r="U114" t="str">
            <v>1-100-F001</v>
          </cell>
          <cell r="V114" t="str">
            <v>VA-RECURSOS DISTRITO</v>
          </cell>
          <cell r="W114" t="str">
            <v>O232020200991119</v>
          </cell>
          <cell r="X114" t="str">
            <v>Otros servicios de la administración pública n.c.p.</v>
          </cell>
          <cell r="Y114" t="str">
            <v>PM/0220/0102/45020340212</v>
          </cell>
          <cell r="Z114"/>
          <cell r="AA114" t="str">
            <v>Servicio de formación ciudadana en capacidades dem</v>
          </cell>
          <cell r="AB114">
            <v>10</v>
          </cell>
          <cell r="AC114" t="str">
            <v>CONTRATACIÓN DIRECTA</v>
          </cell>
          <cell r="AD114">
            <v>1005551003</v>
          </cell>
          <cell r="AE114" t="str">
            <v>CC</v>
          </cell>
          <cell r="AF114">
            <v>1020752812</v>
          </cell>
          <cell r="AG114" t="str">
            <v>MARIA ALEJANDRA CENDALES RODRIGUEZ</v>
          </cell>
          <cell r="AH114">
            <v>1009655638</v>
          </cell>
          <cell r="AI114" t="str">
            <v>MARLY JHOANA CORDOBA CORTES</v>
          </cell>
          <cell r="AJ114">
            <v>1004746618</v>
          </cell>
          <cell r="AK114" t="str">
            <v>YULY MARCELA BARAJAS AGUILERA</v>
          </cell>
          <cell r="AL114">
            <v>45000000</v>
          </cell>
          <cell r="AM114">
            <v>0</v>
          </cell>
          <cell r="AN114">
            <v>0</v>
          </cell>
          <cell r="AO114">
            <v>45000000</v>
          </cell>
          <cell r="AP114">
            <v>3600000</v>
          </cell>
          <cell r="AQ114">
            <v>41400000</v>
          </cell>
          <cell r="AR114">
            <v>5000846157</v>
          </cell>
          <cell r="AS114">
            <v>1</v>
          </cell>
          <cell r="AT114">
            <v>709582</v>
          </cell>
          <cell r="AU114">
            <v>1</v>
          </cell>
          <cell r="AV114">
            <v>45707</v>
          </cell>
        </row>
        <row r="115">
          <cell r="A115">
            <v>85</v>
          </cell>
          <cell r="B115">
            <v>2025</v>
          </cell>
          <cell r="C115">
            <v>2</v>
          </cell>
          <cell r="D115">
            <v>45658</v>
          </cell>
          <cell r="E115">
            <v>45747</v>
          </cell>
          <cell r="F115" t="str">
            <v>0220-01</v>
          </cell>
          <cell r="G115">
            <v>45707</v>
          </cell>
          <cell r="H115">
            <v>145</v>
          </cell>
          <cell r="I115" t="str">
            <v>CONTRATO DE PRESTACION DE SERVICIOS PROFESIONALES</v>
          </cell>
          <cell r="J115">
            <v>76</v>
          </cell>
          <cell r="K115">
            <v>45707</v>
          </cell>
          <cell r="L115">
            <v>45888</v>
          </cell>
          <cell r="M115">
            <v>181</v>
          </cell>
          <cell r="N115">
            <v>2</v>
          </cell>
          <cell r="O115" t="str">
            <v>ORDENES DE PAGO</v>
          </cell>
          <cell r="P115">
            <v>176</v>
          </cell>
          <cell r="Q115">
            <v>85</v>
          </cell>
          <cell r="R115" t="str">
            <v>Prestar los servicios profesionales, para apoyar las actividades del proceso de Gestión Financiera del Instituto.</v>
          </cell>
          <cell r="S115" t="str">
            <v>O21202020080383990</v>
          </cell>
          <cell r="T115" t="str">
            <v>Otros servicios profesionales, técnicos y empresariales n.c.p.</v>
          </cell>
          <cell r="U115" t="str">
            <v>1-100-F001</v>
          </cell>
          <cell r="V115" t="str">
            <v>VA-RECURSOS DISTRITO</v>
          </cell>
          <cell r="W115">
            <v>220</v>
          </cell>
          <cell r="X115" t="str">
            <v>0220 - Programa Funcionamiento - INSTITUTO DISTRITAL DE LA PARTICIPACIÓN Y ACCIÓN COMUNAL</v>
          </cell>
          <cell r="Y115" t="str">
            <v>PM/0220/0001/FUNC</v>
          </cell>
          <cell r="Z115"/>
          <cell r="AA115" t="str">
            <v>FUNCIONAMIENTOINSTITUTO DISTRITAL DE LA PARTICIPAC</v>
          </cell>
          <cell r="AB115">
            <v>10</v>
          </cell>
          <cell r="AC115" t="str">
            <v>CONTRATACIÓN DIRECTA</v>
          </cell>
          <cell r="AD115">
            <v>1003760108</v>
          </cell>
          <cell r="AE115" t="str">
            <v>CC</v>
          </cell>
          <cell r="AF115">
            <v>79434253</v>
          </cell>
          <cell r="AG115" t="str">
            <v>JOSE RICARDO RODRIGUEZ ROJAS</v>
          </cell>
          <cell r="AH115">
            <v>1009655638</v>
          </cell>
          <cell r="AI115" t="str">
            <v>MARLY JHOANA CORDOBA CORTES</v>
          </cell>
          <cell r="AJ115">
            <v>1004746618</v>
          </cell>
          <cell r="AK115" t="str">
            <v>YULY MARCELA BARAJAS AGUILERA</v>
          </cell>
          <cell r="AL115">
            <v>33600000</v>
          </cell>
          <cell r="AM115">
            <v>0</v>
          </cell>
          <cell r="AN115">
            <v>0</v>
          </cell>
          <cell r="AO115">
            <v>33600000</v>
          </cell>
          <cell r="AP115">
            <v>2240000</v>
          </cell>
          <cell r="AQ115">
            <v>31360000</v>
          </cell>
          <cell r="AR115">
            <v>5000846271</v>
          </cell>
          <cell r="AS115">
            <v>1</v>
          </cell>
          <cell r="AT115">
            <v>710599</v>
          </cell>
          <cell r="AU115">
            <v>1</v>
          </cell>
          <cell r="AV115">
            <v>45707</v>
          </cell>
        </row>
        <row r="116">
          <cell r="A116">
            <v>86</v>
          </cell>
          <cell r="B116">
            <v>2025</v>
          </cell>
          <cell r="C116">
            <v>2</v>
          </cell>
          <cell r="D116">
            <v>45658</v>
          </cell>
          <cell r="E116">
            <v>45747</v>
          </cell>
          <cell r="F116" t="str">
            <v>0220-01</v>
          </cell>
          <cell r="G116">
            <v>45707</v>
          </cell>
          <cell r="H116">
            <v>145</v>
          </cell>
          <cell r="I116" t="str">
            <v>CONTRATO DE PRESTACION DE SERVICIOS PROFESIONALES</v>
          </cell>
          <cell r="J116">
            <v>78</v>
          </cell>
          <cell r="K116">
            <v>45707</v>
          </cell>
          <cell r="L116">
            <v>45919</v>
          </cell>
          <cell r="M116">
            <v>212</v>
          </cell>
          <cell r="N116">
            <v>2</v>
          </cell>
          <cell r="O116" t="str">
            <v>ORDENES DE PAGO</v>
          </cell>
          <cell r="P116">
            <v>186</v>
          </cell>
          <cell r="Q116">
            <v>86</v>
          </cell>
          <cell r="R116" t="str">
            <v>Prestar los servicios profesionales para coordinar actividades requeridas a fin de avanzar en el cumplimiento de metas estratégicas de la gestión del Talento Humano del IDPAC.,,</v>
          </cell>
          <cell r="S116" t="str">
            <v>O23011745992024019407023</v>
          </cell>
          <cell r="T116" t="str">
            <v>Fortalecimiento de la gestión institucio - Servicio de Implementación Sistemas de Gestión</v>
          </cell>
          <cell r="U116" t="str">
            <v>1-100-F001</v>
          </cell>
          <cell r="V116" t="str">
            <v>VA-RECURSOS DISTRITO</v>
          </cell>
          <cell r="W116" t="str">
            <v>O232020200883990</v>
          </cell>
          <cell r="X116" t="str">
            <v>Otros servicios profesionales, técnicos y empresariales n.c.p.</v>
          </cell>
          <cell r="Y116" t="str">
            <v>PM/0220/0107/45990230194</v>
          </cell>
          <cell r="Z116"/>
          <cell r="AA116" t="str">
            <v>Servicios para la planeación y sistemas de gestión</v>
          </cell>
          <cell r="AB116">
            <v>10</v>
          </cell>
          <cell r="AC116" t="str">
            <v>CONTRATACIÓN DIRECTA</v>
          </cell>
          <cell r="AD116">
            <v>1000375699</v>
          </cell>
          <cell r="AE116" t="str">
            <v>CC</v>
          </cell>
          <cell r="AF116">
            <v>23494712</v>
          </cell>
          <cell r="AG116" t="str">
            <v>DIANA MARCELA PORRAS CASTELLANOS</v>
          </cell>
          <cell r="AH116">
            <v>1009655638</v>
          </cell>
          <cell r="AI116" t="str">
            <v>MARLY JHOANA CORDOBA CORTES</v>
          </cell>
          <cell r="AJ116">
            <v>1004746618</v>
          </cell>
          <cell r="AK116" t="str">
            <v>YULY MARCELA BARAJAS AGUILERA</v>
          </cell>
          <cell r="AL116">
            <v>35000000</v>
          </cell>
          <cell r="AM116">
            <v>0</v>
          </cell>
          <cell r="AN116">
            <v>0</v>
          </cell>
          <cell r="AO116">
            <v>35000000</v>
          </cell>
          <cell r="AP116">
            <v>0</v>
          </cell>
          <cell r="AQ116">
            <v>35000000</v>
          </cell>
          <cell r="AR116">
            <v>5000846272</v>
          </cell>
          <cell r="AS116">
            <v>1</v>
          </cell>
          <cell r="AT116">
            <v>711915</v>
          </cell>
          <cell r="AU116">
            <v>1</v>
          </cell>
          <cell r="AV116">
            <v>45707</v>
          </cell>
        </row>
        <row r="117">
          <cell r="A117">
            <v>87</v>
          </cell>
          <cell r="B117">
            <v>2025</v>
          </cell>
          <cell r="C117">
            <v>2</v>
          </cell>
          <cell r="D117">
            <v>45658</v>
          </cell>
          <cell r="E117">
            <v>45747</v>
          </cell>
          <cell r="F117" t="str">
            <v>0220-01</v>
          </cell>
          <cell r="G117">
            <v>45707</v>
          </cell>
          <cell r="H117">
            <v>145</v>
          </cell>
          <cell r="I117" t="str">
            <v>CONTRATO DE PRESTACION DE SERVICIOS PROFESIONALES</v>
          </cell>
          <cell r="J117">
            <v>93</v>
          </cell>
          <cell r="K117">
            <v>45707</v>
          </cell>
          <cell r="L117">
            <v>45980</v>
          </cell>
          <cell r="M117">
            <v>273</v>
          </cell>
          <cell r="N117">
            <v>2</v>
          </cell>
          <cell r="O117" t="str">
            <v>ORDENES DE PAGO</v>
          </cell>
          <cell r="P117">
            <v>199</v>
          </cell>
          <cell r="Q117">
            <v>87</v>
          </cell>
          <cell r="R117" t="str">
            <v>Prestar los servicios profesionales para coordinar las actividades asociadas al Modelo Integrado de Gestión y Planeación, planes de acción, planes de mejoramiento, mapas de riesgos y otros asuntos de carácter administrativo de la Secretaría General del Instituto.</v>
          </cell>
          <cell r="S117" t="str">
            <v>O23011745992024019407023</v>
          </cell>
          <cell r="T117" t="str">
            <v>Fortalecimiento de la gestión institucio - Servicio de Implementación Sistemas de Gestión</v>
          </cell>
          <cell r="U117" t="str">
            <v>1-100-F001</v>
          </cell>
          <cell r="V117" t="str">
            <v>VA-RECURSOS DISTRITO</v>
          </cell>
          <cell r="W117" t="str">
            <v>O232020200883990</v>
          </cell>
          <cell r="X117" t="str">
            <v>Otros servicios profesionales, técnicos y empresariales n.c.p.</v>
          </cell>
          <cell r="Y117" t="str">
            <v>PM/0220/0107/45990230194</v>
          </cell>
          <cell r="Z117"/>
          <cell r="AA117" t="str">
            <v>Servicios para la planeación y sistemas de gestión</v>
          </cell>
          <cell r="AB117">
            <v>10</v>
          </cell>
          <cell r="AC117" t="str">
            <v>CONTRATACIÓN DIRECTA</v>
          </cell>
          <cell r="AD117">
            <v>1009673813</v>
          </cell>
          <cell r="AE117" t="str">
            <v>CC</v>
          </cell>
          <cell r="AF117">
            <v>1032457663</v>
          </cell>
          <cell r="AG117" t="str">
            <v>ALEJANDRO AGUIRRE GONZALEZ</v>
          </cell>
          <cell r="AH117">
            <v>1009655638</v>
          </cell>
          <cell r="AI117" t="str">
            <v>MARLY JHOANA CORDOBA CORTES</v>
          </cell>
          <cell r="AJ117">
            <v>1004746618</v>
          </cell>
          <cell r="AK117" t="str">
            <v>YULY MARCELA BARAJAS AGUILERA</v>
          </cell>
          <cell r="AL117">
            <v>67500000</v>
          </cell>
          <cell r="AM117">
            <v>0</v>
          </cell>
          <cell r="AN117">
            <v>0</v>
          </cell>
          <cell r="AO117">
            <v>67500000</v>
          </cell>
          <cell r="AP117">
            <v>3000000</v>
          </cell>
          <cell r="AQ117">
            <v>64500000</v>
          </cell>
          <cell r="AR117">
            <v>5000846274</v>
          </cell>
          <cell r="AS117">
            <v>1</v>
          </cell>
          <cell r="AT117">
            <v>712480</v>
          </cell>
          <cell r="AU117">
            <v>1</v>
          </cell>
          <cell r="AV117">
            <v>45707</v>
          </cell>
        </row>
        <row r="118">
          <cell r="A118">
            <v>88</v>
          </cell>
          <cell r="B118">
            <v>2025</v>
          </cell>
          <cell r="C118">
            <v>2</v>
          </cell>
          <cell r="D118">
            <v>45658</v>
          </cell>
          <cell r="E118">
            <v>45747</v>
          </cell>
          <cell r="F118" t="str">
            <v>0220-01</v>
          </cell>
          <cell r="G118">
            <v>45707</v>
          </cell>
          <cell r="H118">
            <v>145</v>
          </cell>
          <cell r="I118" t="str">
            <v>CONTRATO DE PRESTACION DE SERVICIOS PROFESIONALES</v>
          </cell>
          <cell r="J118">
            <v>89</v>
          </cell>
          <cell r="K118">
            <v>45707</v>
          </cell>
          <cell r="L118">
            <v>45888</v>
          </cell>
          <cell r="M118">
            <v>181</v>
          </cell>
          <cell r="N118">
            <v>2</v>
          </cell>
          <cell r="O118" t="str">
            <v>ORDENES DE PAGO</v>
          </cell>
          <cell r="P118">
            <v>189</v>
          </cell>
          <cell r="Q118">
            <v>88</v>
          </cell>
          <cell r="R118" t="str">
            <v>Prestar los servicios profesionales para apoyar a la Subdirección de Promoción de la Participación en la orientación y aplicación de políticas, objetivos estratégicos, planes y programas,,</v>
          </cell>
          <cell r="S118" t="str">
            <v>O23011745022024025406001</v>
          </cell>
          <cell r="T118" t="str">
            <v>Construcción de Ciudadanía Activa Crece - Servicio de promoción a la participación ciudadana</v>
          </cell>
          <cell r="U118" t="str">
            <v>1-100-F001</v>
          </cell>
          <cell r="V118" t="str">
            <v>VA-RECURSOS DISTRITO</v>
          </cell>
          <cell r="W118" t="str">
            <v>O232020200883990</v>
          </cell>
          <cell r="X118" t="str">
            <v>Otros servicios profesionales, técnicos y empresariales n.c.p.</v>
          </cell>
          <cell r="Y118" t="str">
            <v>PM/0220/0106/45020010254</v>
          </cell>
          <cell r="Z118"/>
          <cell r="AA118" t="str">
            <v>Servicio de asesoría técnica en presupuestos parti</v>
          </cell>
          <cell r="AB118">
            <v>10</v>
          </cell>
          <cell r="AC118" t="str">
            <v>CONTRATACIÓN DIRECTA</v>
          </cell>
          <cell r="AD118">
            <v>1000112595</v>
          </cell>
          <cell r="AE118" t="str">
            <v>CC</v>
          </cell>
          <cell r="AF118">
            <v>1022363379</v>
          </cell>
          <cell r="AG118" t="str">
            <v>JESSICA ALEXANDRA ANGEL BERMUDEZ</v>
          </cell>
          <cell r="AH118">
            <v>1009655638</v>
          </cell>
          <cell r="AI118" t="str">
            <v>MARLY JHOANA CORDOBA CORTES</v>
          </cell>
          <cell r="AJ118">
            <v>1004746618</v>
          </cell>
          <cell r="AK118" t="str">
            <v>YULY MARCELA BARAJAS AGUILERA</v>
          </cell>
          <cell r="AL118">
            <v>33000000</v>
          </cell>
          <cell r="AM118">
            <v>0</v>
          </cell>
          <cell r="AN118">
            <v>0</v>
          </cell>
          <cell r="AO118">
            <v>33000000</v>
          </cell>
          <cell r="AP118">
            <v>2200000</v>
          </cell>
          <cell r="AQ118">
            <v>30800000</v>
          </cell>
          <cell r="AR118">
            <v>5000846278</v>
          </cell>
          <cell r="AS118">
            <v>1</v>
          </cell>
          <cell r="AT118">
            <v>711930</v>
          </cell>
          <cell r="AU118">
            <v>1</v>
          </cell>
          <cell r="AV118">
            <v>45707</v>
          </cell>
        </row>
        <row r="119">
          <cell r="A119">
            <v>89</v>
          </cell>
          <cell r="B119">
            <v>2025</v>
          </cell>
          <cell r="C119">
            <v>2</v>
          </cell>
          <cell r="D119">
            <v>45658</v>
          </cell>
          <cell r="E119">
            <v>45747</v>
          </cell>
          <cell r="F119" t="str">
            <v>0220-01</v>
          </cell>
          <cell r="G119">
            <v>45707</v>
          </cell>
          <cell r="H119">
            <v>145</v>
          </cell>
          <cell r="I119" t="str">
            <v>CONTRATO DE PRESTACION DE SERVICIOS PROFESIONALES</v>
          </cell>
          <cell r="J119">
            <v>88</v>
          </cell>
          <cell r="K119">
            <v>45707</v>
          </cell>
          <cell r="L119">
            <v>46010</v>
          </cell>
          <cell r="M119">
            <v>303</v>
          </cell>
          <cell r="N119">
            <v>2</v>
          </cell>
          <cell r="O119" t="str">
            <v>ORDENES DE PAGO</v>
          </cell>
          <cell r="P119">
            <v>166</v>
          </cell>
          <cell r="Q119">
            <v>89</v>
          </cell>
          <cell r="R119" t="str">
            <v>Prestar servicios profesionales de manera temporal , para colaborar en la preparación, seguimiento y organización de los documentos y tareas relacionadas con los procesos contractuales, financieros y administrativos de la Gerencia de la Escuela de Participación</v>
          </cell>
          <cell r="S119" t="str">
            <v>O23011745022024021202034</v>
          </cell>
          <cell r="T119" t="str">
            <v>Formación en capacidades democráticas en - Servicio de educación informal</v>
          </cell>
          <cell r="U119" t="str">
            <v>1-100-F001</v>
          </cell>
          <cell r="V119" t="str">
            <v>VA-RECURSOS DISTRITO</v>
          </cell>
          <cell r="W119" t="str">
            <v>O232020200991119</v>
          </cell>
          <cell r="X119" t="str">
            <v>Otros servicios de la administración pública n.c.p.</v>
          </cell>
          <cell r="Y119" t="str">
            <v>PM/0220/0102/45020340212</v>
          </cell>
          <cell r="Z119"/>
          <cell r="AA119" t="str">
            <v>Servicio de formación ciudadana en capacidades dem</v>
          </cell>
          <cell r="AB119">
            <v>10</v>
          </cell>
          <cell r="AC119" t="str">
            <v>CONTRATACIÓN DIRECTA</v>
          </cell>
          <cell r="AD119">
            <v>1000183740</v>
          </cell>
          <cell r="AE119" t="str">
            <v>CC</v>
          </cell>
          <cell r="AF119">
            <v>1020743056</v>
          </cell>
          <cell r="AG119" t="str">
            <v>MARIA FERNANDA SIERRA FORERO</v>
          </cell>
          <cell r="AH119">
            <v>1009655638</v>
          </cell>
          <cell r="AI119" t="str">
            <v>MARLY JHOANA CORDOBA CORTES</v>
          </cell>
          <cell r="AJ119">
            <v>1004746618</v>
          </cell>
          <cell r="AK119" t="str">
            <v>YULY MARCELA BARAJAS AGUILERA</v>
          </cell>
          <cell r="AL119">
            <v>90000000</v>
          </cell>
          <cell r="AM119">
            <v>0</v>
          </cell>
          <cell r="AN119">
            <v>0</v>
          </cell>
          <cell r="AO119">
            <v>90000000</v>
          </cell>
          <cell r="AP119">
            <v>3000000</v>
          </cell>
          <cell r="AQ119">
            <v>87000000</v>
          </cell>
          <cell r="AR119">
            <v>5000846295</v>
          </cell>
          <cell r="AS119">
            <v>1</v>
          </cell>
          <cell r="AT119">
            <v>709574</v>
          </cell>
          <cell r="AU119">
            <v>1</v>
          </cell>
          <cell r="AV119">
            <v>45707</v>
          </cell>
        </row>
        <row r="120">
          <cell r="A120">
            <v>91</v>
          </cell>
          <cell r="B120">
            <v>2025</v>
          </cell>
          <cell r="C120">
            <v>2</v>
          </cell>
          <cell r="D120">
            <v>45658</v>
          </cell>
          <cell r="E120">
            <v>45747</v>
          </cell>
          <cell r="F120" t="str">
            <v>0220-01</v>
          </cell>
          <cell r="G120">
            <v>45707</v>
          </cell>
          <cell r="H120">
            <v>145</v>
          </cell>
          <cell r="I120" t="str">
            <v>CONTRATO DE PRESTACION DE SERVICIOS PROFESIONALES</v>
          </cell>
          <cell r="J120">
            <v>90</v>
          </cell>
          <cell r="K120">
            <v>45707</v>
          </cell>
          <cell r="L120">
            <v>45888</v>
          </cell>
          <cell r="M120">
            <v>181</v>
          </cell>
          <cell r="N120">
            <v>2</v>
          </cell>
          <cell r="O120" t="str">
            <v>ORDENES DE PAGO</v>
          </cell>
          <cell r="P120">
            <v>165</v>
          </cell>
          <cell r="Q120">
            <v>91</v>
          </cell>
          <cell r="R120" t="str">
            <v>Prestar servicios profesionales de forma temporal , para gestionar y contribuir a la realización del seguimiento y control de los temas contractuales, administrativos y financieros que son competencia de la Gerencia de la Escuela de Participación</v>
          </cell>
          <cell r="S120" t="str">
            <v>O23011745022024021202034</v>
          </cell>
          <cell r="T120" t="str">
            <v>Formación en capacidades democráticas en - Servicio de educación informal</v>
          </cell>
          <cell r="U120" t="str">
            <v>1-100-F001</v>
          </cell>
          <cell r="V120" t="str">
            <v>VA-RECURSOS DISTRITO</v>
          </cell>
          <cell r="W120" t="str">
            <v>O232020200991119</v>
          </cell>
          <cell r="X120" t="str">
            <v>Otros servicios de la administración pública n.c.p.</v>
          </cell>
          <cell r="Y120" t="str">
            <v>PM/0220/0102/45020340212</v>
          </cell>
          <cell r="Z120"/>
          <cell r="AA120" t="str">
            <v>Servicio de formación ciudadana en capacidades dem</v>
          </cell>
          <cell r="AB120">
            <v>10</v>
          </cell>
          <cell r="AC120" t="str">
            <v>CONTRATACIÓN DIRECTA</v>
          </cell>
          <cell r="AD120">
            <v>1013653502</v>
          </cell>
          <cell r="AE120" t="str">
            <v>CC</v>
          </cell>
          <cell r="AF120">
            <v>1045733283</v>
          </cell>
          <cell r="AG120" t="str">
            <v>MARIA ELENA MANOTAS CARRILLO</v>
          </cell>
          <cell r="AH120">
            <v>1009655638</v>
          </cell>
          <cell r="AI120" t="str">
            <v>MARLY JHOANA CORDOBA CORTES</v>
          </cell>
          <cell r="AJ120">
            <v>1004746618</v>
          </cell>
          <cell r="AK120" t="str">
            <v>YULY MARCELA BARAJAS AGUILERA</v>
          </cell>
          <cell r="AL120">
            <v>27000000</v>
          </cell>
          <cell r="AM120">
            <v>0</v>
          </cell>
          <cell r="AN120">
            <v>0</v>
          </cell>
          <cell r="AO120">
            <v>27000000</v>
          </cell>
          <cell r="AP120">
            <v>1050000</v>
          </cell>
          <cell r="AQ120">
            <v>25950000</v>
          </cell>
          <cell r="AR120">
            <v>5000846775</v>
          </cell>
          <cell r="AS120">
            <v>1</v>
          </cell>
          <cell r="AT120">
            <v>709565</v>
          </cell>
          <cell r="AU120">
            <v>1</v>
          </cell>
          <cell r="AV120">
            <v>45707</v>
          </cell>
        </row>
        <row r="121">
          <cell r="A121">
            <v>92</v>
          </cell>
          <cell r="B121">
            <v>2025</v>
          </cell>
          <cell r="C121">
            <v>2</v>
          </cell>
          <cell r="D121">
            <v>45658</v>
          </cell>
          <cell r="E121">
            <v>45747</v>
          </cell>
          <cell r="F121" t="str">
            <v>0220-01</v>
          </cell>
          <cell r="G121">
            <v>45707</v>
          </cell>
          <cell r="H121">
            <v>148</v>
          </cell>
          <cell r="I121" t="str">
            <v>CONTRATO DE PRESTACION DE SERVICIOS DE APOYO A LA GESTION</v>
          </cell>
          <cell r="J121">
            <v>86</v>
          </cell>
          <cell r="K121">
            <v>45707</v>
          </cell>
          <cell r="L121">
            <v>45888</v>
          </cell>
          <cell r="M121">
            <v>181</v>
          </cell>
          <cell r="N121">
            <v>2</v>
          </cell>
          <cell r="O121" t="str">
            <v>ORDENES DE PAGO</v>
          </cell>
          <cell r="P121">
            <v>97</v>
          </cell>
          <cell r="Q121">
            <v>92</v>
          </cell>
          <cell r="R121" t="str">
            <v>Prestar los servicios de apoyo a la gestión para el fomento de la participación juvenil en los procesos estratégicos de la Gerencia y en el marco del Sistema Distrital de Juventud, en las localidades asignadas por el supervisor.</v>
          </cell>
          <cell r="S121" t="str">
            <v>O23011745022024023806022</v>
          </cell>
          <cell r="T121" t="str">
            <v>Implementación de mecanismos de particip - Servicio de asistencia técnica</v>
          </cell>
          <cell r="U121" t="str">
            <v>1-100-F001</v>
          </cell>
          <cell r="V121" t="str">
            <v>VA-RECURSOS DISTRITO</v>
          </cell>
          <cell r="W121" t="str">
            <v>O232020200991119</v>
          </cell>
          <cell r="X121" t="str">
            <v>Otros servicios de la administración pública n.c.p.</v>
          </cell>
          <cell r="Y121" t="str">
            <v>PM/0220/0106/45020220238</v>
          </cell>
          <cell r="Z121"/>
          <cell r="AA121" t="str">
            <v>Servicio de asesoría técnica en presupuestos parti</v>
          </cell>
          <cell r="AB121">
            <v>10</v>
          </cell>
          <cell r="AC121" t="str">
            <v>CONTRATACIÓN DIRECTA</v>
          </cell>
          <cell r="AD121">
            <v>1012808365</v>
          </cell>
          <cell r="AE121" t="str">
            <v>CC</v>
          </cell>
          <cell r="AF121">
            <v>1000334082</v>
          </cell>
          <cell r="AG121" t="str">
            <v>KEVIN MANUEL HERNANDEZ CAVANZO</v>
          </cell>
          <cell r="AH121">
            <v>1009655638</v>
          </cell>
          <cell r="AI121" t="str">
            <v>MARLY JHOANA CORDOBA CORTES</v>
          </cell>
          <cell r="AJ121">
            <v>1004746618</v>
          </cell>
          <cell r="AK121" t="str">
            <v>YULY MARCELA BARAJAS AGUILERA</v>
          </cell>
          <cell r="AL121">
            <v>18936000</v>
          </cell>
          <cell r="AM121">
            <v>0</v>
          </cell>
          <cell r="AN121">
            <v>0</v>
          </cell>
          <cell r="AO121">
            <v>18936000</v>
          </cell>
          <cell r="AP121">
            <v>1157200</v>
          </cell>
          <cell r="AQ121">
            <v>17778800</v>
          </cell>
          <cell r="AR121">
            <v>5000846841</v>
          </cell>
          <cell r="AS121">
            <v>1</v>
          </cell>
          <cell r="AT121">
            <v>706439</v>
          </cell>
          <cell r="AU121">
            <v>1</v>
          </cell>
          <cell r="AV121">
            <v>45707</v>
          </cell>
        </row>
        <row r="122">
          <cell r="A122">
            <v>93</v>
          </cell>
          <cell r="B122">
            <v>2025</v>
          </cell>
          <cell r="C122">
            <v>2</v>
          </cell>
          <cell r="D122">
            <v>45658</v>
          </cell>
          <cell r="E122">
            <v>45747</v>
          </cell>
          <cell r="F122" t="str">
            <v>0220-01</v>
          </cell>
          <cell r="G122">
            <v>45707</v>
          </cell>
          <cell r="H122">
            <v>148</v>
          </cell>
          <cell r="I122" t="str">
            <v>CONTRATO DE PRESTACION DE SERVICIOS DE APOYO A LA GESTION</v>
          </cell>
          <cell r="J122">
            <v>87</v>
          </cell>
          <cell r="K122">
            <v>45707</v>
          </cell>
          <cell r="L122">
            <v>45888</v>
          </cell>
          <cell r="M122">
            <v>181</v>
          </cell>
          <cell r="N122">
            <v>2</v>
          </cell>
          <cell r="O122" t="str">
            <v>ORDENES DE PAGO</v>
          </cell>
          <cell r="P122">
            <v>96</v>
          </cell>
          <cell r="Q122">
            <v>93</v>
          </cell>
          <cell r="R122" t="str">
            <v>Prestar los servicios de apoyo a la gestión en la implementación de los programas y estrategias de la Gerencia de Juventud para el fortalecimiento de la participación y la convivencia de las organizaciones e instancias juveniles de barras futboleras en las localidades asignadas por el supervisor.</v>
          </cell>
          <cell r="S122" t="str">
            <v>O23011745022024023806022</v>
          </cell>
          <cell r="T122" t="str">
            <v>Implementación de mecanismos de particip - Servicio de asistencia técnica</v>
          </cell>
          <cell r="U122" t="str">
            <v>1-100-F001</v>
          </cell>
          <cell r="V122" t="str">
            <v>VA-RECURSOS DISTRITO</v>
          </cell>
          <cell r="W122" t="str">
            <v>O232020200991119</v>
          </cell>
          <cell r="X122" t="str">
            <v>Otros servicios de la administración pública n.c.p.</v>
          </cell>
          <cell r="Y122" t="str">
            <v>PM/0220/0106/45020220238</v>
          </cell>
          <cell r="Z122"/>
          <cell r="AA122" t="str">
            <v>Servicio de asesoría técnica en presupuestos parti</v>
          </cell>
          <cell r="AB122">
            <v>10</v>
          </cell>
          <cell r="AC122" t="str">
            <v>CONTRATACIÓN DIRECTA</v>
          </cell>
          <cell r="AD122">
            <v>1011108409</v>
          </cell>
          <cell r="AE122" t="str">
            <v>CC</v>
          </cell>
          <cell r="AF122">
            <v>1020751119</v>
          </cell>
          <cell r="AG122" t="str">
            <v>JUAN DAVID VEGA CUBILLOS</v>
          </cell>
          <cell r="AH122">
            <v>1009655638</v>
          </cell>
          <cell r="AI122" t="str">
            <v>MARLY JHOANA CORDOBA CORTES</v>
          </cell>
          <cell r="AJ122">
            <v>1004746618</v>
          </cell>
          <cell r="AK122" t="str">
            <v>YULY MARCELA BARAJAS AGUILERA</v>
          </cell>
          <cell r="AL122">
            <v>19200000</v>
          </cell>
          <cell r="AM122">
            <v>0</v>
          </cell>
          <cell r="AN122">
            <v>0</v>
          </cell>
          <cell r="AO122">
            <v>19200000</v>
          </cell>
          <cell r="AP122">
            <v>1173333</v>
          </cell>
          <cell r="AQ122">
            <v>18026667</v>
          </cell>
          <cell r="AR122">
            <v>5000846850</v>
          </cell>
          <cell r="AS122">
            <v>1</v>
          </cell>
          <cell r="AT122">
            <v>706438</v>
          </cell>
          <cell r="AU122">
            <v>1</v>
          </cell>
          <cell r="AV122">
            <v>45707</v>
          </cell>
        </row>
        <row r="123">
          <cell r="A123">
            <v>94</v>
          </cell>
          <cell r="B123">
            <v>2025</v>
          </cell>
          <cell r="C123">
            <v>2</v>
          </cell>
          <cell r="D123">
            <v>45658</v>
          </cell>
          <cell r="E123">
            <v>45747</v>
          </cell>
          <cell r="F123" t="str">
            <v>0220-01</v>
          </cell>
          <cell r="G123">
            <v>45707</v>
          </cell>
          <cell r="H123">
            <v>28</v>
          </cell>
          <cell r="I123" t="str">
            <v>FACTURAS</v>
          </cell>
          <cell r="J123" t="str">
            <v>342346610-0</v>
          </cell>
          <cell r="K123">
            <v>45670</v>
          </cell>
          <cell r="L123">
            <v>45699</v>
          </cell>
          <cell r="M123">
            <v>29</v>
          </cell>
          <cell r="N123">
            <v>2</v>
          </cell>
          <cell r="O123" t="str">
            <v>ORDENES DE PAGO</v>
          </cell>
          <cell r="P123">
            <v>258</v>
          </cell>
          <cell r="Q123">
            <v>94</v>
          </cell>
          <cell r="R123" t="str">
            <v>PAGO SERVICIO PÚBLICO DE ENERGIA SEDE PRINCIPAL CUENTA 3993864-2 FACTURA342346610-0 $ 10.774.000</v>
          </cell>
          <cell r="S123" t="str">
            <v>O21202020080686312</v>
          </cell>
          <cell r="T123" t="str">
            <v>Servicios de distribución de electricidad (a comisión o por contrato)</v>
          </cell>
          <cell r="U123" t="str">
            <v>1-100-F001</v>
          </cell>
          <cell r="V123" t="str">
            <v>VA-RECURSOS DISTRITO</v>
          </cell>
          <cell r="W123">
            <v>220</v>
          </cell>
          <cell r="X123" t="str">
            <v>0220 - Programa Funcionamiento - INSTITUTO DISTRITAL DE LA PARTICIPACIÓN Y ACCIÓN COMUNAL</v>
          </cell>
          <cell r="Y123" t="str">
            <v>PM/0220/0001/FUNC</v>
          </cell>
          <cell r="Z123"/>
          <cell r="AA123" t="str">
            <v>FUNCIONAMIENTOINSTITUTO DISTRITAL DE LA PARTICIPAC</v>
          </cell>
          <cell r="AB123">
            <v>93</v>
          </cell>
          <cell r="AC123" t="str">
            <v>N/A SERVICIOS PÚBLICOS</v>
          </cell>
          <cell r="AD123">
            <v>1000455356</v>
          </cell>
          <cell r="AE123" t="str">
            <v>NIT</v>
          </cell>
          <cell r="AF123">
            <v>860063875</v>
          </cell>
          <cell r="AG123" t="str">
            <v>ENEL COLOMBIA SA ESP</v>
          </cell>
          <cell r="AH123">
            <v>1009655638</v>
          </cell>
          <cell r="AI123" t="str">
            <v>MARLY JHOANA CORDOBA CORTES</v>
          </cell>
          <cell r="AJ123">
            <v>1004746618</v>
          </cell>
          <cell r="AK123" t="str">
            <v>YULY MARCELA BARAJAS AGUILERA</v>
          </cell>
          <cell r="AL123">
            <v>10774000</v>
          </cell>
          <cell r="AM123">
            <v>0</v>
          </cell>
          <cell r="AN123">
            <v>0</v>
          </cell>
          <cell r="AO123">
            <v>10774000</v>
          </cell>
          <cell r="AP123">
            <v>10774000</v>
          </cell>
          <cell r="AQ123">
            <v>0</v>
          </cell>
          <cell r="AR123">
            <v>5000847017</v>
          </cell>
          <cell r="AS123">
            <v>1</v>
          </cell>
          <cell r="AT123">
            <v>715524</v>
          </cell>
          <cell r="AU123">
            <v>1</v>
          </cell>
          <cell r="AV123">
            <v>45707</v>
          </cell>
        </row>
        <row r="124">
          <cell r="A124">
            <v>95</v>
          </cell>
          <cell r="B124">
            <v>2025</v>
          </cell>
          <cell r="C124">
            <v>2</v>
          </cell>
          <cell r="D124">
            <v>45658</v>
          </cell>
          <cell r="E124">
            <v>45747</v>
          </cell>
          <cell r="F124" t="str">
            <v>0220-01</v>
          </cell>
          <cell r="G124">
            <v>45708</v>
          </cell>
          <cell r="H124">
            <v>145</v>
          </cell>
          <cell r="I124" t="str">
            <v>CONTRATO DE PRESTACION DE SERVICIOS PROFESIONALES</v>
          </cell>
          <cell r="J124">
            <v>74</v>
          </cell>
          <cell r="K124">
            <v>45708</v>
          </cell>
          <cell r="L124">
            <v>45981</v>
          </cell>
          <cell r="M124">
            <v>273</v>
          </cell>
          <cell r="N124">
            <v>2</v>
          </cell>
          <cell r="O124" t="str">
            <v>ORDENES DE PAGO</v>
          </cell>
          <cell r="P124">
            <v>73</v>
          </cell>
          <cell r="Q124">
            <v>95</v>
          </cell>
          <cell r="R124"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S124" t="str">
            <v>O23011745022024023801029</v>
          </cell>
          <cell r="T124" t="str">
            <v>Implementación de mecanismos de particip - Documentos metodológicos</v>
          </cell>
          <cell r="U124" t="str">
            <v>1-100-F001</v>
          </cell>
          <cell r="V124" t="str">
            <v>VA-RECURSOS DISTRITO</v>
          </cell>
          <cell r="W124" t="str">
            <v>O232020200991119</v>
          </cell>
          <cell r="X124" t="str">
            <v>Otros servicios de la administración pública n.c.p.</v>
          </cell>
          <cell r="Y124" t="str">
            <v>PM/0220/0101/45020290238</v>
          </cell>
          <cell r="Z124"/>
          <cell r="AA124" t="str">
            <v>Servicio de apoyo en la implementación del modelo</v>
          </cell>
          <cell r="AB124">
            <v>10</v>
          </cell>
          <cell r="AC124" t="str">
            <v>CONTRATACIÓN DIRECTA</v>
          </cell>
          <cell r="AD124">
            <v>1000296210</v>
          </cell>
          <cell r="AE124" t="str">
            <v>CC</v>
          </cell>
          <cell r="AF124">
            <v>52702528</v>
          </cell>
          <cell r="AG124" t="str">
            <v>HEIDI CATALINA BARBOSA RUIZ</v>
          </cell>
          <cell r="AH124">
            <v>1009655638</v>
          </cell>
          <cell r="AI124" t="str">
            <v>MARLY JHOANA CORDOBA CORTES</v>
          </cell>
          <cell r="AJ124">
            <v>1004746618</v>
          </cell>
          <cell r="AK124" t="str">
            <v>YULY MARCELA BARAJAS AGUILERA</v>
          </cell>
          <cell r="AL124">
            <v>54000000</v>
          </cell>
          <cell r="AM124">
            <v>0</v>
          </cell>
          <cell r="AN124">
            <v>0</v>
          </cell>
          <cell r="AO124">
            <v>54000000</v>
          </cell>
          <cell r="AP124">
            <v>2000000</v>
          </cell>
          <cell r="AQ124">
            <v>52000000</v>
          </cell>
          <cell r="AR124">
            <v>5000847133</v>
          </cell>
          <cell r="AS124">
            <v>1</v>
          </cell>
          <cell r="AT124">
            <v>706062</v>
          </cell>
          <cell r="AU124">
            <v>1</v>
          </cell>
          <cell r="AV124">
            <v>45708</v>
          </cell>
        </row>
        <row r="125">
          <cell r="A125">
            <v>96</v>
          </cell>
          <cell r="B125">
            <v>2025</v>
          </cell>
          <cell r="C125">
            <v>2</v>
          </cell>
          <cell r="D125">
            <v>45658</v>
          </cell>
          <cell r="E125">
            <v>45747</v>
          </cell>
          <cell r="F125" t="str">
            <v>0220-01</v>
          </cell>
          <cell r="G125">
            <v>45708</v>
          </cell>
          <cell r="H125">
            <v>145</v>
          </cell>
          <cell r="I125" t="str">
            <v>CONTRATO DE PRESTACION DE SERVICIOS PROFESIONALES</v>
          </cell>
          <cell r="J125">
            <v>99</v>
          </cell>
          <cell r="K125">
            <v>45708</v>
          </cell>
          <cell r="L125">
            <v>45889</v>
          </cell>
          <cell r="M125">
            <v>181</v>
          </cell>
          <cell r="N125">
            <v>2</v>
          </cell>
          <cell r="O125" t="str">
            <v>ORDENES DE PAGO</v>
          </cell>
          <cell r="P125">
            <v>200</v>
          </cell>
          <cell r="Q125">
            <v>96</v>
          </cell>
          <cell r="R125" t="str">
            <v>Prestar los servicios profesionales para realizar las actividades desde el componente juridico en materia de contratación de la Secretaría General.</v>
          </cell>
          <cell r="S125" t="str">
            <v>O23011745992024019407023</v>
          </cell>
          <cell r="T125" t="str">
            <v>Fortalecimiento de la gestión institucio - Servicio de Implementación Sistemas de Gestión</v>
          </cell>
          <cell r="U125" t="str">
            <v>1-100-F001</v>
          </cell>
          <cell r="V125" t="str">
            <v>VA-RECURSOS DISTRITO</v>
          </cell>
          <cell r="W125" t="str">
            <v>O232020200883990</v>
          </cell>
          <cell r="X125" t="str">
            <v>Otros servicios profesionales, técnicos y empresariales n.c.p.</v>
          </cell>
          <cell r="Y125" t="str">
            <v>PM/0220/0107/45990230194</v>
          </cell>
          <cell r="Z125"/>
          <cell r="AA125" t="str">
            <v>Servicios para la planeación y sistemas de gestión</v>
          </cell>
          <cell r="AB125">
            <v>10</v>
          </cell>
          <cell r="AC125" t="str">
            <v>CONTRATACIÓN DIRECTA</v>
          </cell>
          <cell r="AD125">
            <v>1001981728</v>
          </cell>
          <cell r="AE125" t="str">
            <v>CC</v>
          </cell>
          <cell r="AF125">
            <v>37616233</v>
          </cell>
          <cell r="AG125" t="str">
            <v>MONICA MARCELA NAVAS GRANADOS</v>
          </cell>
          <cell r="AH125">
            <v>1009655638</v>
          </cell>
          <cell r="AI125" t="str">
            <v>MARLY JHOANA CORDOBA CORTES</v>
          </cell>
          <cell r="AJ125">
            <v>1004746618</v>
          </cell>
          <cell r="AK125" t="str">
            <v>YULY MARCELA BARAJAS AGUILERA</v>
          </cell>
          <cell r="AL125">
            <v>48000000</v>
          </cell>
          <cell r="AM125">
            <v>0</v>
          </cell>
          <cell r="AN125">
            <v>0</v>
          </cell>
          <cell r="AO125">
            <v>48000000</v>
          </cell>
          <cell r="AP125">
            <v>2933333</v>
          </cell>
          <cell r="AQ125">
            <v>45066667</v>
          </cell>
          <cell r="AR125">
            <v>5000847137</v>
          </cell>
          <cell r="AS125">
            <v>1</v>
          </cell>
          <cell r="AT125">
            <v>712496</v>
          </cell>
          <cell r="AU125">
            <v>1</v>
          </cell>
          <cell r="AV125">
            <v>45708</v>
          </cell>
        </row>
        <row r="126">
          <cell r="A126">
            <v>97</v>
          </cell>
          <cell r="B126">
            <v>2025</v>
          </cell>
          <cell r="C126">
            <v>2</v>
          </cell>
          <cell r="D126">
            <v>45658</v>
          </cell>
          <cell r="E126">
            <v>45747</v>
          </cell>
          <cell r="F126" t="str">
            <v>0220-01</v>
          </cell>
          <cell r="G126">
            <v>45708</v>
          </cell>
          <cell r="H126">
            <v>145</v>
          </cell>
          <cell r="I126" t="str">
            <v>CONTRATO DE PRESTACION DE SERVICIOS PROFESIONALES</v>
          </cell>
          <cell r="J126">
            <v>101</v>
          </cell>
          <cell r="K126">
            <v>45708</v>
          </cell>
          <cell r="L126">
            <v>45889</v>
          </cell>
          <cell r="M126">
            <v>181</v>
          </cell>
          <cell r="N126">
            <v>2</v>
          </cell>
          <cell r="O126" t="str">
            <v>ORDENES DE PAGO</v>
          </cell>
          <cell r="P126">
            <v>222</v>
          </cell>
          <cell r="Q126">
            <v>97</v>
          </cell>
          <cell r="R126" t="str">
            <v>Prestar los servicios profesionales para apoyar r y gestionar las actividades documentales y administrativas de carácter institucional en los asuntos requeridos por la Dirección General de la entidad.</v>
          </cell>
          <cell r="S126" t="str">
            <v>O21202020080585954</v>
          </cell>
          <cell r="T126" t="str">
            <v>Servicios de preparación de documentos y otros servicios especializados de apoyo a oficina</v>
          </cell>
          <cell r="U126" t="str">
            <v>1-100-F001</v>
          </cell>
          <cell r="V126" t="str">
            <v>VA-RECURSOS DISTRITO</v>
          </cell>
          <cell r="W126">
            <v>220</v>
          </cell>
          <cell r="X126" t="str">
            <v>0220 - Programa Funcionamiento - INSTITUTO DISTRITAL DE LA PARTICIPACIÓN Y ACCIÓN COMUNAL</v>
          </cell>
          <cell r="Y126" t="str">
            <v>PM/0220/0001/FUNC</v>
          </cell>
          <cell r="Z126"/>
          <cell r="AA126" t="str">
            <v>FUNCIONAMIENTOINSTITUTO DISTRITAL DE LA PARTICIPAC</v>
          </cell>
          <cell r="AB126">
            <v>10</v>
          </cell>
          <cell r="AC126" t="str">
            <v>CONTRATACIÓN DIRECTA</v>
          </cell>
          <cell r="AD126">
            <v>1000351063</v>
          </cell>
          <cell r="AE126" t="str">
            <v>CC</v>
          </cell>
          <cell r="AF126">
            <v>46355323</v>
          </cell>
          <cell r="AG126" t="str">
            <v>REINA ESPERANZA BARON DURAN</v>
          </cell>
          <cell r="AH126">
            <v>1009655638</v>
          </cell>
          <cell r="AI126" t="str">
            <v>MARLY JHOANA CORDOBA CORTES</v>
          </cell>
          <cell r="AJ126">
            <v>1004746618</v>
          </cell>
          <cell r="AK126" t="str">
            <v>YULY MARCELA BARAJAS AGUILERA</v>
          </cell>
          <cell r="AL126">
            <v>27720000</v>
          </cell>
          <cell r="AM126">
            <v>0</v>
          </cell>
          <cell r="AN126">
            <v>0</v>
          </cell>
          <cell r="AO126">
            <v>27720000</v>
          </cell>
          <cell r="AP126">
            <v>1694000</v>
          </cell>
          <cell r="AQ126">
            <v>26026000</v>
          </cell>
          <cell r="AR126">
            <v>5000847140</v>
          </cell>
          <cell r="AS126">
            <v>1</v>
          </cell>
          <cell r="AT126">
            <v>713035</v>
          </cell>
          <cell r="AU126">
            <v>1</v>
          </cell>
          <cell r="AV126">
            <v>45708</v>
          </cell>
        </row>
        <row r="127">
          <cell r="A127">
            <v>98</v>
          </cell>
          <cell r="B127">
            <v>2025</v>
          </cell>
          <cell r="C127">
            <v>2</v>
          </cell>
          <cell r="D127">
            <v>45658</v>
          </cell>
          <cell r="E127">
            <v>45747</v>
          </cell>
          <cell r="F127" t="str">
            <v>0220-01</v>
          </cell>
          <cell r="G127">
            <v>45708</v>
          </cell>
          <cell r="H127">
            <v>145</v>
          </cell>
          <cell r="I127" t="str">
            <v>CONTRATO DE PRESTACION DE SERVICIOS PROFESIONALES</v>
          </cell>
          <cell r="J127">
            <v>98</v>
          </cell>
          <cell r="K127">
            <v>45708</v>
          </cell>
          <cell r="L127">
            <v>45920</v>
          </cell>
          <cell r="M127">
            <v>212</v>
          </cell>
          <cell r="N127">
            <v>2</v>
          </cell>
          <cell r="O127" t="str">
            <v>ORDENES DE PAGO</v>
          </cell>
          <cell r="P127">
            <v>190</v>
          </cell>
          <cell r="Q127">
            <v>98</v>
          </cell>
          <cell r="R127" t="str">
            <v>Prestar los servicios profesionales para atender los procesos de pactos con participación, que se adelanten desde la Subdirección de Promoción de la Participación.,,</v>
          </cell>
          <cell r="S127" t="str">
            <v>O23011745022024025406001</v>
          </cell>
          <cell r="T127" t="str">
            <v>Construcción de Ciudadanía Activa Crece - Servicio de promoción a la participación ciudadana</v>
          </cell>
          <cell r="U127" t="str">
            <v>1-100-F001</v>
          </cell>
          <cell r="V127" t="str">
            <v>VA-RECURSOS DISTRITO</v>
          </cell>
          <cell r="W127" t="str">
            <v>O232020200883990</v>
          </cell>
          <cell r="X127" t="str">
            <v>Otros servicios profesionales, técnicos y empresariales n.c.p.</v>
          </cell>
          <cell r="Y127" t="str">
            <v>PM/0220/0106/45020010254</v>
          </cell>
          <cell r="Z127"/>
          <cell r="AA127" t="str">
            <v>Servicio de asesoría técnica en presupuestos parti</v>
          </cell>
          <cell r="AB127">
            <v>10</v>
          </cell>
          <cell r="AC127" t="str">
            <v>CONTRATACIÓN DIRECTA</v>
          </cell>
          <cell r="AD127">
            <v>1013651656</v>
          </cell>
          <cell r="AE127" t="str">
            <v>CC</v>
          </cell>
          <cell r="AF127">
            <v>1233696017</v>
          </cell>
          <cell r="AG127" t="str">
            <v>SEBASTIAN GERENA BURGOS</v>
          </cell>
          <cell r="AH127">
            <v>1009655638</v>
          </cell>
          <cell r="AI127" t="str">
            <v>MARLY JHOANA CORDOBA CORTES</v>
          </cell>
          <cell r="AJ127">
            <v>1004746618</v>
          </cell>
          <cell r="AK127" t="str">
            <v>YULY MARCELA BARAJAS AGUILERA</v>
          </cell>
          <cell r="AL127">
            <v>36000000</v>
          </cell>
          <cell r="AM127">
            <v>0</v>
          </cell>
          <cell r="AN127">
            <v>0</v>
          </cell>
          <cell r="AO127">
            <v>36000000</v>
          </cell>
          <cell r="AP127">
            <v>1650000</v>
          </cell>
          <cell r="AQ127">
            <v>34350000</v>
          </cell>
          <cell r="AR127">
            <v>5000847141</v>
          </cell>
          <cell r="AS127">
            <v>1</v>
          </cell>
          <cell r="AT127">
            <v>711933</v>
          </cell>
          <cell r="AU127">
            <v>1</v>
          </cell>
          <cell r="AV127">
            <v>45708</v>
          </cell>
        </row>
        <row r="128">
          <cell r="A128">
            <v>99</v>
          </cell>
          <cell r="B128">
            <v>2025</v>
          </cell>
          <cell r="C128">
            <v>2</v>
          </cell>
          <cell r="D128">
            <v>45658</v>
          </cell>
          <cell r="E128">
            <v>45747</v>
          </cell>
          <cell r="F128" t="str">
            <v>0220-01</v>
          </cell>
          <cell r="G128">
            <v>45708</v>
          </cell>
          <cell r="H128">
            <v>145</v>
          </cell>
          <cell r="I128" t="str">
            <v>CONTRATO DE PRESTACION DE SERVICIOS PROFESIONALES</v>
          </cell>
          <cell r="J128">
            <v>64</v>
          </cell>
          <cell r="K128">
            <v>45708</v>
          </cell>
          <cell r="L128">
            <v>45889</v>
          </cell>
          <cell r="M128">
            <v>181</v>
          </cell>
          <cell r="N128">
            <v>2</v>
          </cell>
          <cell r="O128" t="str">
            <v>ORDENES DE PAGO</v>
          </cell>
          <cell r="P128">
            <v>52</v>
          </cell>
          <cell r="Q128">
            <v>99</v>
          </cell>
          <cell r="R128" t="str">
            <v>Prestar los servicios profesionales para acompañar las labores administrativas y de seguimiento del presupuesto del proyecto de inversión de la SFOS.</v>
          </cell>
          <cell r="S128" t="str">
            <v>O23011745022024023806022</v>
          </cell>
          <cell r="T128" t="str">
            <v>Implementación de mecanismos de particip - Servicio de asistencia técnica</v>
          </cell>
          <cell r="U128" t="str">
            <v>1-100-F001</v>
          </cell>
          <cell r="V128" t="str">
            <v>VA-RECURSOS DISTRITO</v>
          </cell>
          <cell r="W128" t="str">
            <v>O232020200883990</v>
          </cell>
          <cell r="X128" t="str">
            <v>Otros servicios profesionales, técnicos y empresariales n.c.p.</v>
          </cell>
          <cell r="Y128" t="str">
            <v>PM/0220/0106/45020220238</v>
          </cell>
          <cell r="Z128"/>
          <cell r="AA128" t="str">
            <v>Servicio de asesoría técnica en presupuestos parti</v>
          </cell>
          <cell r="AB128">
            <v>10</v>
          </cell>
          <cell r="AC128" t="str">
            <v>CONTRATACIÓN DIRECTA</v>
          </cell>
          <cell r="AD128">
            <v>1010865523</v>
          </cell>
          <cell r="AE128" t="str">
            <v>CC</v>
          </cell>
          <cell r="AF128">
            <v>1079262403</v>
          </cell>
          <cell r="AG128" t="str">
            <v>MAYRA ALEJANDRA GALINDO MARTINEZ</v>
          </cell>
          <cell r="AH128">
            <v>1009655638</v>
          </cell>
          <cell r="AI128" t="str">
            <v>MARLY JHOANA CORDOBA CORTES</v>
          </cell>
          <cell r="AJ128">
            <v>1004746618</v>
          </cell>
          <cell r="AK128" t="str">
            <v>YULY MARCELA BARAJAS AGUILERA</v>
          </cell>
          <cell r="AL128">
            <v>28597848</v>
          </cell>
          <cell r="AM128">
            <v>0</v>
          </cell>
          <cell r="AN128">
            <v>0</v>
          </cell>
          <cell r="AO128">
            <v>28597848</v>
          </cell>
          <cell r="AP128">
            <v>1588769</v>
          </cell>
          <cell r="AQ128">
            <v>27009079</v>
          </cell>
          <cell r="AR128">
            <v>5000847145</v>
          </cell>
          <cell r="AS128">
            <v>1</v>
          </cell>
          <cell r="AT128">
            <v>705568</v>
          </cell>
          <cell r="AU128">
            <v>1</v>
          </cell>
          <cell r="AV128">
            <v>45708</v>
          </cell>
        </row>
        <row r="129">
          <cell r="A129">
            <v>100</v>
          </cell>
          <cell r="B129">
            <v>2025</v>
          </cell>
          <cell r="C129">
            <v>2</v>
          </cell>
          <cell r="D129">
            <v>45658</v>
          </cell>
          <cell r="E129">
            <v>45747</v>
          </cell>
          <cell r="F129" t="str">
            <v>0220-01</v>
          </cell>
          <cell r="G129">
            <v>45708</v>
          </cell>
          <cell r="H129">
            <v>145</v>
          </cell>
          <cell r="I129" t="str">
            <v>CONTRATO DE PRESTACION DE SERVICIOS PROFESIONALES</v>
          </cell>
          <cell r="J129">
            <v>92</v>
          </cell>
          <cell r="K129">
            <v>45708</v>
          </cell>
          <cell r="L129">
            <v>45889</v>
          </cell>
          <cell r="M129">
            <v>181</v>
          </cell>
          <cell r="N129">
            <v>2</v>
          </cell>
          <cell r="O129" t="str">
            <v>ORDENES DE PAGO</v>
          </cell>
          <cell r="P129">
            <v>99</v>
          </cell>
          <cell r="Q129">
            <v>100</v>
          </cell>
          <cell r="R129" t="str">
            <v>Prestar los servicios profesionales para realizar las actividades administrativas y financieras requeridas por la Gerencia de Juventud.</v>
          </cell>
          <cell r="S129" t="str">
            <v>O23011745022024023806022</v>
          </cell>
          <cell r="T129" t="str">
            <v>Implementación de mecanismos de particip - Servicio de asistencia técnica</v>
          </cell>
          <cell r="U129" t="str">
            <v>1-100-F001</v>
          </cell>
          <cell r="V129" t="str">
            <v>VA-RECURSOS DISTRITO</v>
          </cell>
          <cell r="W129" t="str">
            <v>O232020200883990</v>
          </cell>
          <cell r="X129" t="str">
            <v>Otros servicios profesionales, técnicos y empresariales n.c.p.</v>
          </cell>
          <cell r="Y129" t="str">
            <v>PM/0220/0106/45020220238</v>
          </cell>
          <cell r="Z129"/>
          <cell r="AA129" t="str">
            <v>Servicio de asesoría técnica en presupuestos parti</v>
          </cell>
          <cell r="AB129">
            <v>10</v>
          </cell>
          <cell r="AC129" t="str">
            <v>CONTRATACIÓN DIRECTA</v>
          </cell>
          <cell r="AD129">
            <v>1010698251</v>
          </cell>
          <cell r="AE129" t="str">
            <v>CC</v>
          </cell>
          <cell r="AF129">
            <v>1140842602</v>
          </cell>
          <cell r="AG129" t="str">
            <v>VERONICA FABIANA MARTINEZ TAPIAS</v>
          </cell>
          <cell r="AH129">
            <v>1009655638</v>
          </cell>
          <cell r="AI129" t="str">
            <v>MARLY JHOANA CORDOBA CORTES</v>
          </cell>
          <cell r="AJ129">
            <v>1004746618</v>
          </cell>
          <cell r="AK129" t="str">
            <v>YULY MARCELA BARAJAS AGUILERA</v>
          </cell>
          <cell r="AL129">
            <v>25800000</v>
          </cell>
          <cell r="AM129">
            <v>0</v>
          </cell>
          <cell r="AN129">
            <v>0</v>
          </cell>
          <cell r="AO129">
            <v>25800000</v>
          </cell>
          <cell r="AP129">
            <v>1433333</v>
          </cell>
          <cell r="AQ129">
            <v>24366667</v>
          </cell>
          <cell r="AR129">
            <v>5000847150</v>
          </cell>
          <cell r="AS129">
            <v>1</v>
          </cell>
          <cell r="AT129">
            <v>706442</v>
          </cell>
          <cell r="AU129">
            <v>1</v>
          </cell>
          <cell r="AV129">
            <v>45708</v>
          </cell>
        </row>
        <row r="130">
          <cell r="A130">
            <v>101</v>
          </cell>
          <cell r="B130">
            <v>2025</v>
          </cell>
          <cell r="C130">
            <v>2</v>
          </cell>
          <cell r="D130">
            <v>45658</v>
          </cell>
          <cell r="E130">
            <v>45747</v>
          </cell>
          <cell r="F130" t="str">
            <v>0220-01</v>
          </cell>
          <cell r="G130">
            <v>45708</v>
          </cell>
          <cell r="H130">
            <v>145</v>
          </cell>
          <cell r="I130" t="str">
            <v>CONTRATO DE PRESTACION DE SERVICIOS PROFESIONALES</v>
          </cell>
          <cell r="J130">
            <v>48</v>
          </cell>
          <cell r="K130">
            <v>45708</v>
          </cell>
          <cell r="L130">
            <v>45889</v>
          </cell>
          <cell r="M130">
            <v>181</v>
          </cell>
          <cell r="N130">
            <v>2</v>
          </cell>
          <cell r="O130" t="str">
            <v>ORDENES DE PAGO</v>
          </cell>
          <cell r="P130">
            <v>170</v>
          </cell>
          <cell r="Q130">
            <v>101</v>
          </cell>
          <cell r="R130" t="str">
            <v>Prestar los servicios profesionales de manera temporal para gestionar, administrar y adecuar la plataforma de formación virtual de la Escuela de la Participación.</v>
          </cell>
          <cell r="S130" t="str">
            <v>O23011745022024021202034</v>
          </cell>
          <cell r="T130" t="str">
            <v>Formación en capacidades democráticas en - Servicio de educación informal</v>
          </cell>
          <cell r="U130" t="str">
            <v>1-100-F001</v>
          </cell>
          <cell r="V130" t="str">
            <v>VA-RECURSOS DISTRITO</v>
          </cell>
          <cell r="W130" t="str">
            <v>O232020200991119</v>
          </cell>
          <cell r="X130" t="str">
            <v>Otros servicios de la administración pública n.c.p.</v>
          </cell>
          <cell r="Y130" t="str">
            <v>PM/0220/0102/45020340212</v>
          </cell>
          <cell r="Z130"/>
          <cell r="AA130" t="str">
            <v>Servicio de formación ciudadana en capacidades dem</v>
          </cell>
          <cell r="AB130">
            <v>10</v>
          </cell>
          <cell r="AC130" t="str">
            <v>CONTRATACIÓN DIRECTA</v>
          </cell>
          <cell r="AD130">
            <v>1005384407</v>
          </cell>
          <cell r="AE130" t="str">
            <v>CC</v>
          </cell>
          <cell r="AF130">
            <v>79220367</v>
          </cell>
          <cell r="AG130" t="str">
            <v>JUAN CARLOS CAICEDO CUBILLOS</v>
          </cell>
          <cell r="AH130">
            <v>1009655638</v>
          </cell>
          <cell r="AI130" t="str">
            <v>MARLY JHOANA CORDOBA CORTES</v>
          </cell>
          <cell r="AJ130">
            <v>1004746618</v>
          </cell>
          <cell r="AK130" t="str">
            <v>YULY MARCELA BARAJAS AGUILERA</v>
          </cell>
          <cell r="AL130">
            <v>24000000</v>
          </cell>
          <cell r="AM130">
            <v>0</v>
          </cell>
          <cell r="AN130">
            <v>0</v>
          </cell>
          <cell r="AO130">
            <v>24000000</v>
          </cell>
          <cell r="AP130">
            <v>800000</v>
          </cell>
          <cell r="AQ130">
            <v>23200000</v>
          </cell>
          <cell r="AR130">
            <v>5000847245</v>
          </cell>
          <cell r="AS130">
            <v>1</v>
          </cell>
          <cell r="AT130">
            <v>709588</v>
          </cell>
          <cell r="AU130">
            <v>1</v>
          </cell>
          <cell r="AV130">
            <v>45708</v>
          </cell>
        </row>
        <row r="131">
          <cell r="A131">
            <v>102</v>
          </cell>
          <cell r="B131">
            <v>2025</v>
          </cell>
          <cell r="C131">
            <v>2</v>
          </cell>
          <cell r="D131">
            <v>45658</v>
          </cell>
          <cell r="E131">
            <v>45747</v>
          </cell>
          <cell r="F131" t="str">
            <v>0220-01</v>
          </cell>
          <cell r="G131">
            <v>45708</v>
          </cell>
          <cell r="H131">
            <v>145</v>
          </cell>
          <cell r="I131" t="str">
            <v>CONTRATO DE PRESTACION DE SERVICIOS PROFESIONALES</v>
          </cell>
          <cell r="J131">
            <v>54</v>
          </cell>
          <cell r="K131">
            <v>45708</v>
          </cell>
          <cell r="L131">
            <v>45950</v>
          </cell>
          <cell r="M131">
            <v>242</v>
          </cell>
          <cell r="N131">
            <v>2</v>
          </cell>
          <cell r="O131" t="str">
            <v>ORDENES DE PAGO</v>
          </cell>
          <cell r="P131">
            <v>74</v>
          </cell>
          <cell r="Q131">
            <v>102</v>
          </cell>
          <cell r="R131" t="str">
            <v>Prestar los servicios Profesionales para realizar convenios solidarios para regularizar el aprovechamiento en bienes fiscales y en zonas de cesión de carácter comunitario en el marco del proyecto de inversión 8025.,,</v>
          </cell>
          <cell r="S131" t="str">
            <v>O23011745012024007901031</v>
          </cell>
          <cell r="T131" t="str">
            <v>Implementación del aprovechamiento en bi - Documentos normativos</v>
          </cell>
          <cell r="U131" t="str">
            <v>1-100-F001</v>
          </cell>
          <cell r="V131" t="str">
            <v>VA-RECURSOS DISTRITO</v>
          </cell>
          <cell r="W131" t="str">
            <v>O232020200991119</v>
          </cell>
          <cell r="X131" t="str">
            <v>Otros servicios de la administración pública n.c.p.</v>
          </cell>
          <cell r="Y131" t="str">
            <v>PM/0220/0101/45010310079</v>
          </cell>
          <cell r="Z131"/>
          <cell r="AA131" t="str">
            <v>Servicio de apoyo en la implementación del modelo</v>
          </cell>
          <cell r="AB131">
            <v>10</v>
          </cell>
          <cell r="AC131" t="str">
            <v>CONTRATACIÓN DIRECTA</v>
          </cell>
          <cell r="AD131">
            <v>1004667669</v>
          </cell>
          <cell r="AE131" t="str">
            <v>CC</v>
          </cell>
          <cell r="AF131">
            <v>2230529</v>
          </cell>
          <cell r="AG131" t="str">
            <v>DISRAELI LABRADOR FORERO</v>
          </cell>
          <cell r="AH131">
            <v>1009655638</v>
          </cell>
          <cell r="AI131" t="str">
            <v>MARLY JHOANA CORDOBA CORTES</v>
          </cell>
          <cell r="AJ131">
            <v>1004746618</v>
          </cell>
          <cell r="AK131" t="str">
            <v>YULY MARCELA BARAJAS AGUILERA</v>
          </cell>
          <cell r="AL131">
            <v>60000000</v>
          </cell>
          <cell r="AM131">
            <v>0</v>
          </cell>
          <cell r="AN131">
            <v>0</v>
          </cell>
          <cell r="AO131">
            <v>60000000</v>
          </cell>
          <cell r="AP131">
            <v>2500000</v>
          </cell>
          <cell r="AQ131">
            <v>57500000</v>
          </cell>
          <cell r="AR131">
            <v>5000847246</v>
          </cell>
          <cell r="AS131">
            <v>1</v>
          </cell>
          <cell r="AT131">
            <v>706067</v>
          </cell>
          <cell r="AU131">
            <v>1</v>
          </cell>
          <cell r="AV131">
            <v>45708</v>
          </cell>
        </row>
        <row r="132">
          <cell r="A132">
            <v>103</v>
          </cell>
          <cell r="B132">
            <v>2025</v>
          </cell>
          <cell r="C132">
            <v>2</v>
          </cell>
          <cell r="D132">
            <v>45658</v>
          </cell>
          <cell r="E132">
            <v>45747</v>
          </cell>
          <cell r="F132" t="str">
            <v>0220-01</v>
          </cell>
          <cell r="G132">
            <v>45708</v>
          </cell>
          <cell r="H132">
            <v>145</v>
          </cell>
          <cell r="I132" t="str">
            <v>CONTRATO DE PRESTACION DE SERVICIOS PROFESIONALES</v>
          </cell>
          <cell r="J132">
            <v>57</v>
          </cell>
          <cell r="K132">
            <v>45708</v>
          </cell>
          <cell r="L132">
            <v>45981</v>
          </cell>
          <cell r="M132">
            <v>273</v>
          </cell>
          <cell r="N132">
            <v>2</v>
          </cell>
          <cell r="O132" t="str">
            <v>ORDENES DE PAGO</v>
          </cell>
          <cell r="P132">
            <v>72</v>
          </cell>
          <cell r="Q132">
            <v>103</v>
          </cell>
          <cell r="R132"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S132" t="str">
            <v>O23011745022024023801029</v>
          </cell>
          <cell r="T132" t="str">
            <v>Implementación de mecanismos de particip - Documentos metodológicos</v>
          </cell>
          <cell r="U132" t="str">
            <v>1-100-F001</v>
          </cell>
          <cell r="V132" t="str">
            <v>VA-RECURSOS DISTRITO</v>
          </cell>
          <cell r="W132" t="str">
            <v>O232020200991119</v>
          </cell>
          <cell r="X132" t="str">
            <v>Otros servicios de la administración pública n.c.p.</v>
          </cell>
          <cell r="Y132" t="str">
            <v>PM/0220/0101/45020290238</v>
          </cell>
          <cell r="Z132"/>
          <cell r="AA132" t="str">
            <v>Servicio de apoyo en la implementación del modelo</v>
          </cell>
          <cell r="AB132">
            <v>10</v>
          </cell>
          <cell r="AC132" t="str">
            <v>CONTRATACIÓN DIRECTA</v>
          </cell>
          <cell r="AD132">
            <v>1000398723</v>
          </cell>
          <cell r="AE132" t="str">
            <v>CC</v>
          </cell>
          <cell r="AF132">
            <v>1013608885</v>
          </cell>
          <cell r="AG132" t="str">
            <v>GINA MARCELA MORENO FANDIÑO</v>
          </cell>
          <cell r="AH132">
            <v>1009655638</v>
          </cell>
          <cell r="AI132" t="str">
            <v>MARLY JHOANA CORDOBA CORTES</v>
          </cell>
          <cell r="AJ132">
            <v>1004746618</v>
          </cell>
          <cell r="AK132" t="str">
            <v>YULY MARCELA BARAJAS AGUILERA</v>
          </cell>
          <cell r="AL132">
            <v>58500000</v>
          </cell>
          <cell r="AM132">
            <v>0</v>
          </cell>
          <cell r="AN132">
            <v>0</v>
          </cell>
          <cell r="AO132">
            <v>58500000</v>
          </cell>
          <cell r="AP132">
            <v>2166667</v>
          </cell>
          <cell r="AQ132">
            <v>56333333</v>
          </cell>
          <cell r="AR132">
            <v>5000847248</v>
          </cell>
          <cell r="AS132">
            <v>1</v>
          </cell>
          <cell r="AT132">
            <v>706057</v>
          </cell>
          <cell r="AU132">
            <v>1</v>
          </cell>
          <cell r="AV132">
            <v>45708</v>
          </cell>
        </row>
        <row r="133">
          <cell r="A133">
            <v>104</v>
          </cell>
          <cell r="B133">
            <v>2025</v>
          </cell>
          <cell r="C133">
            <v>2</v>
          </cell>
          <cell r="D133">
            <v>45658</v>
          </cell>
          <cell r="E133">
            <v>45747</v>
          </cell>
          <cell r="F133" t="str">
            <v>0220-01</v>
          </cell>
          <cell r="G133">
            <v>45708</v>
          </cell>
          <cell r="H133">
            <v>145</v>
          </cell>
          <cell r="I133" t="str">
            <v>CONTRATO DE PRESTACION DE SERVICIOS PROFESIONALES</v>
          </cell>
          <cell r="J133">
            <v>72</v>
          </cell>
          <cell r="K133">
            <v>45708</v>
          </cell>
          <cell r="L133">
            <v>45950</v>
          </cell>
          <cell r="M133">
            <v>242</v>
          </cell>
          <cell r="N133">
            <v>2</v>
          </cell>
          <cell r="O133" t="str">
            <v>ORDENES DE PAGO</v>
          </cell>
          <cell r="P133">
            <v>64</v>
          </cell>
          <cell r="Q133">
            <v>104</v>
          </cell>
          <cell r="R133" t="str">
            <v>Prestar los servicios profesionales para implementar el modelo de fortalecimiento con organizaciones de propiedad horizontal y comunales de los distintos niveles en el marco del proyecto de inversión 8131.,,</v>
          </cell>
          <cell r="S133" t="str">
            <v>O23011745022024023806022</v>
          </cell>
          <cell r="T133" t="str">
            <v>Implementación de mecanismos de particip - Servicio de asistencia técnica</v>
          </cell>
          <cell r="U133" t="str">
            <v>1-100-F001</v>
          </cell>
          <cell r="V133" t="str">
            <v>VA-RECURSOS DISTRITO</v>
          </cell>
          <cell r="W133" t="str">
            <v>O232020200991119</v>
          </cell>
          <cell r="X133" t="str">
            <v>Otros servicios de la administración pública n.c.p.</v>
          </cell>
          <cell r="Y133" t="str">
            <v>PM/0220/0106/45020220238</v>
          </cell>
          <cell r="Z133"/>
          <cell r="AA133" t="str">
            <v>Servicio de asesoría técnica en presupuestos parti</v>
          </cell>
          <cell r="AB133">
            <v>10</v>
          </cell>
          <cell r="AC133" t="str">
            <v>CONTRATACIÓN DIRECTA</v>
          </cell>
          <cell r="AD133">
            <v>1011010621</v>
          </cell>
          <cell r="AE133" t="str">
            <v>CC</v>
          </cell>
          <cell r="AF133">
            <v>1069723094</v>
          </cell>
          <cell r="AG133" t="str">
            <v>GLORIA YADIRA RAMOS MICAN</v>
          </cell>
          <cell r="AH133">
            <v>1009655638</v>
          </cell>
          <cell r="AI133" t="str">
            <v>MARLY JHOANA CORDOBA CORTES</v>
          </cell>
          <cell r="AJ133">
            <v>1004746618</v>
          </cell>
          <cell r="AK133" t="str">
            <v>YULY MARCELA BARAJAS AGUILERA</v>
          </cell>
          <cell r="AL133">
            <v>33600000</v>
          </cell>
          <cell r="AM133">
            <v>0</v>
          </cell>
          <cell r="AN133">
            <v>0</v>
          </cell>
          <cell r="AO133">
            <v>33600000</v>
          </cell>
          <cell r="AP133">
            <v>1400000</v>
          </cell>
          <cell r="AQ133">
            <v>32200000</v>
          </cell>
          <cell r="AR133">
            <v>5000847250</v>
          </cell>
          <cell r="AS133">
            <v>1</v>
          </cell>
          <cell r="AT133">
            <v>706042</v>
          </cell>
          <cell r="AU133">
            <v>1</v>
          </cell>
          <cell r="AV133">
            <v>45708</v>
          </cell>
        </row>
        <row r="134">
          <cell r="A134">
            <v>105</v>
          </cell>
          <cell r="B134">
            <v>2025</v>
          </cell>
          <cell r="C134">
            <v>2</v>
          </cell>
          <cell r="D134">
            <v>45658</v>
          </cell>
          <cell r="E134">
            <v>45747</v>
          </cell>
          <cell r="F134" t="str">
            <v>0220-01</v>
          </cell>
          <cell r="G134">
            <v>45708</v>
          </cell>
          <cell r="H134">
            <v>148</v>
          </cell>
          <cell r="I134" t="str">
            <v>CONTRATO DE PRESTACION DE SERVICIOS DE APOYO A LA GESTION</v>
          </cell>
          <cell r="J134">
            <v>91</v>
          </cell>
          <cell r="K134">
            <v>45708</v>
          </cell>
          <cell r="L134">
            <v>45889</v>
          </cell>
          <cell r="M134">
            <v>181</v>
          </cell>
          <cell r="N134">
            <v>2</v>
          </cell>
          <cell r="O134" t="str">
            <v>ORDENES DE PAGO</v>
          </cell>
          <cell r="P134">
            <v>191</v>
          </cell>
          <cell r="Q134">
            <v>105</v>
          </cell>
          <cell r="R134" t="str">
            <v>Prestar los servicios de apoyo a la gestión en la gestión administrativa de la Subdirección de Promoción de la Participación.,,</v>
          </cell>
          <cell r="S134" t="str">
            <v>O23011745022024025401021</v>
          </cell>
          <cell r="T134" t="str">
            <v>Construcción de Ciudadanía Activa Crece - Servicio de apoyo financiero para la implementación de proyectos en materia de derechos humanos</v>
          </cell>
          <cell r="U134" t="str">
            <v>1-100-F001</v>
          </cell>
          <cell r="V134" t="str">
            <v>VA-RECURSOS DISTRITO</v>
          </cell>
          <cell r="W134" t="str">
            <v>O232020200883990</v>
          </cell>
          <cell r="X134" t="str">
            <v>Otros servicios profesionales, técnicos y empresariales n.c.p.</v>
          </cell>
          <cell r="Y134" t="str">
            <v>PM/0220/0101/45020210254</v>
          </cell>
          <cell r="Z134"/>
          <cell r="AA134" t="str">
            <v>Servicio de apoyo en la implementación del modelo</v>
          </cell>
          <cell r="AB134">
            <v>10</v>
          </cell>
          <cell r="AC134" t="str">
            <v>CONTRATACIÓN DIRECTA</v>
          </cell>
          <cell r="AD134">
            <v>1012126438</v>
          </cell>
          <cell r="AE134" t="str">
            <v>CC</v>
          </cell>
          <cell r="AF134">
            <v>1000788926</v>
          </cell>
          <cell r="AG134" t="str">
            <v>JULIAN FELIPE SILVA GOMEZ</v>
          </cell>
          <cell r="AH134">
            <v>1009655638</v>
          </cell>
          <cell r="AI134" t="str">
            <v>MARLY JHOANA CORDOBA CORTES</v>
          </cell>
          <cell r="AJ134">
            <v>1004746618</v>
          </cell>
          <cell r="AK134" t="str">
            <v>YULY MARCELA BARAJAS AGUILERA</v>
          </cell>
          <cell r="AL134">
            <v>20526000</v>
          </cell>
          <cell r="AM134">
            <v>0</v>
          </cell>
          <cell r="AN134">
            <v>0</v>
          </cell>
          <cell r="AO134">
            <v>20526000</v>
          </cell>
          <cell r="AP134">
            <v>798233</v>
          </cell>
          <cell r="AQ134">
            <v>19727767</v>
          </cell>
          <cell r="AR134">
            <v>5000847253</v>
          </cell>
          <cell r="AS134">
            <v>1</v>
          </cell>
          <cell r="AT134">
            <v>711940</v>
          </cell>
          <cell r="AU134">
            <v>1</v>
          </cell>
          <cell r="AV134">
            <v>45708</v>
          </cell>
        </row>
        <row r="135">
          <cell r="A135">
            <v>106</v>
          </cell>
          <cell r="B135">
            <v>2025</v>
          </cell>
          <cell r="C135">
            <v>2</v>
          </cell>
          <cell r="D135">
            <v>45658</v>
          </cell>
          <cell r="E135">
            <v>45747</v>
          </cell>
          <cell r="F135" t="str">
            <v>0220-01</v>
          </cell>
          <cell r="G135">
            <v>45708</v>
          </cell>
          <cell r="H135">
            <v>148</v>
          </cell>
          <cell r="I135" t="str">
            <v>CONTRATO DE PRESTACION DE SERVICIOS DE APOYO A LA GESTION</v>
          </cell>
          <cell r="J135">
            <v>102</v>
          </cell>
          <cell r="K135">
            <v>45708</v>
          </cell>
          <cell r="L135">
            <v>45858</v>
          </cell>
          <cell r="M135">
            <v>150</v>
          </cell>
          <cell r="N135">
            <v>2</v>
          </cell>
          <cell r="O135" t="str">
            <v>ORDENES DE PAGO</v>
          </cell>
          <cell r="P135">
            <v>193</v>
          </cell>
          <cell r="Q135">
            <v>106</v>
          </cell>
          <cell r="R135" t="str">
            <v>Prestar servicios de apoyo a la gestión, de manera temporal , para realizar tareas operativas y brindar asistencia en las actividades requeridas para el desarrollo de los procesos de formación promovidos por la Gerencia de la Escuela de Participación en sus diversas modalidades,,</v>
          </cell>
          <cell r="S135" t="str">
            <v>O23011745022024021202034</v>
          </cell>
          <cell r="T135" t="str">
            <v>Formación en capacidades democráticas en - Servicio de educación informal</v>
          </cell>
          <cell r="U135" t="str">
            <v>1-100-F001</v>
          </cell>
          <cell r="V135" t="str">
            <v>VA-RECURSOS DISTRITO</v>
          </cell>
          <cell r="W135" t="str">
            <v>O232020200991119</v>
          </cell>
          <cell r="X135" t="str">
            <v>Otros servicios de la administración pública n.c.p.</v>
          </cell>
          <cell r="Y135" t="str">
            <v>PM/0220/0102/45020340212</v>
          </cell>
          <cell r="Z135"/>
          <cell r="AA135" t="str">
            <v>Servicio de formación ciudadana en capacidades dem</v>
          </cell>
          <cell r="AB135">
            <v>10</v>
          </cell>
          <cell r="AC135" t="str">
            <v>CONTRATACIÓN DIRECTA</v>
          </cell>
          <cell r="AD135">
            <v>1000880042</v>
          </cell>
          <cell r="AE135" t="str">
            <v>CC</v>
          </cell>
          <cell r="AF135">
            <v>1032403041</v>
          </cell>
          <cell r="AG135" t="str">
            <v>LUIGY DIAZ GAMBOA</v>
          </cell>
          <cell r="AH135">
            <v>1009655638</v>
          </cell>
          <cell r="AI135" t="str">
            <v>MARLY JHOANA CORDOBA CORTES</v>
          </cell>
          <cell r="AJ135">
            <v>1004746618</v>
          </cell>
          <cell r="AK135" t="str">
            <v>YULY MARCELA BARAJAS AGUILERA</v>
          </cell>
          <cell r="AL135">
            <v>18000000</v>
          </cell>
          <cell r="AM135">
            <v>0</v>
          </cell>
          <cell r="AN135">
            <v>0</v>
          </cell>
          <cell r="AO135">
            <v>18000000</v>
          </cell>
          <cell r="AP135">
            <v>1200000</v>
          </cell>
          <cell r="AQ135">
            <v>16800000</v>
          </cell>
          <cell r="AR135">
            <v>5000847266</v>
          </cell>
          <cell r="AS135">
            <v>1</v>
          </cell>
          <cell r="AT135">
            <v>711951</v>
          </cell>
          <cell r="AU135">
            <v>1</v>
          </cell>
          <cell r="AV135">
            <v>45708</v>
          </cell>
        </row>
        <row r="136">
          <cell r="A136">
            <v>107</v>
          </cell>
          <cell r="B136">
            <v>2025</v>
          </cell>
          <cell r="C136">
            <v>2</v>
          </cell>
          <cell r="D136">
            <v>45658</v>
          </cell>
          <cell r="E136">
            <v>45747</v>
          </cell>
          <cell r="F136" t="str">
            <v>0220-01</v>
          </cell>
          <cell r="G136">
            <v>45709</v>
          </cell>
          <cell r="H136">
            <v>145</v>
          </cell>
          <cell r="I136" t="str">
            <v>CONTRATO DE PRESTACION DE SERVICIOS PROFESIONALES</v>
          </cell>
          <cell r="J136">
            <v>61</v>
          </cell>
          <cell r="K136">
            <v>45709</v>
          </cell>
          <cell r="L136">
            <v>45921</v>
          </cell>
          <cell r="M136">
            <v>212</v>
          </cell>
          <cell r="N136">
            <v>2</v>
          </cell>
          <cell r="O136" t="str">
            <v>ORDENES DE PAGO</v>
          </cell>
          <cell r="P136">
            <v>68</v>
          </cell>
          <cell r="Q136">
            <v>107</v>
          </cell>
          <cell r="R136" t="str">
            <v>Prestar los servicios profesionales para implementar el modelo de fortalecimiento con organizaciones de propiedad horizontal y comunales de los distintos niveles en el marco del proyecto de inversión 8131.,,</v>
          </cell>
          <cell r="S136" t="str">
            <v>O23011745022024023806022</v>
          </cell>
          <cell r="T136" t="str">
            <v>Implementación de mecanismos de particip - Servicio de asistencia técnica</v>
          </cell>
          <cell r="U136" t="str">
            <v>1-100-F001</v>
          </cell>
          <cell r="V136" t="str">
            <v>VA-RECURSOS DISTRITO</v>
          </cell>
          <cell r="W136" t="str">
            <v>O232020200991119</v>
          </cell>
          <cell r="X136" t="str">
            <v>Otros servicios de la administración pública n.c.p.</v>
          </cell>
          <cell r="Y136" t="str">
            <v>PM/0220/0106/45020220238</v>
          </cell>
          <cell r="Z136"/>
          <cell r="AA136" t="str">
            <v>Servicio de asesoría técnica en presupuestos parti</v>
          </cell>
          <cell r="AB136">
            <v>10</v>
          </cell>
          <cell r="AC136" t="str">
            <v>CONTRATACIÓN DIRECTA</v>
          </cell>
          <cell r="AD136">
            <v>1004991649</v>
          </cell>
          <cell r="AE136" t="str">
            <v>CC</v>
          </cell>
          <cell r="AF136">
            <v>1016016561</v>
          </cell>
          <cell r="AG136" t="str">
            <v>VALENTINA SILVA VARGAS</v>
          </cell>
          <cell r="AH136">
            <v>1009655638</v>
          </cell>
          <cell r="AI136" t="str">
            <v>MARLY JHOANA CORDOBA CORTES</v>
          </cell>
          <cell r="AJ136">
            <v>1004746618</v>
          </cell>
          <cell r="AK136" t="str">
            <v>YULY MARCELA BARAJAS AGUILERA</v>
          </cell>
          <cell r="AL136">
            <v>31500000</v>
          </cell>
          <cell r="AM136">
            <v>0</v>
          </cell>
          <cell r="AN136">
            <v>0</v>
          </cell>
          <cell r="AO136">
            <v>31500000</v>
          </cell>
          <cell r="AP136">
            <v>1050000</v>
          </cell>
          <cell r="AQ136">
            <v>30450000</v>
          </cell>
          <cell r="AR136">
            <v>5000848234</v>
          </cell>
          <cell r="AS136">
            <v>1</v>
          </cell>
          <cell r="AT136">
            <v>706049</v>
          </cell>
          <cell r="AU136">
            <v>1</v>
          </cell>
          <cell r="AV136">
            <v>45709</v>
          </cell>
        </row>
        <row r="137">
          <cell r="A137">
            <v>108</v>
          </cell>
          <cell r="B137">
            <v>2025</v>
          </cell>
          <cell r="C137">
            <v>2</v>
          </cell>
          <cell r="D137">
            <v>45658</v>
          </cell>
          <cell r="E137">
            <v>45747</v>
          </cell>
          <cell r="F137" t="str">
            <v>0220-01</v>
          </cell>
          <cell r="G137">
            <v>45709</v>
          </cell>
          <cell r="H137">
            <v>148</v>
          </cell>
          <cell r="I137" t="str">
            <v>CONTRATO DE PRESTACION DE SERVICIOS DE APOYO A LA GESTION</v>
          </cell>
          <cell r="J137">
            <v>77</v>
          </cell>
          <cell r="K137">
            <v>45709</v>
          </cell>
          <cell r="L137">
            <v>45859</v>
          </cell>
          <cell r="M137">
            <v>150</v>
          </cell>
          <cell r="N137">
            <v>2</v>
          </cell>
          <cell r="O137" t="str">
            <v>ORDENES DE PAGO</v>
          </cell>
          <cell r="P137">
            <v>55</v>
          </cell>
          <cell r="Q137">
            <v>108</v>
          </cell>
          <cell r="R137" t="str">
            <v>Prestar los servicios de apoyo a la gestión para realizar labores técnicas y operativas en el desarrollo de los procedimientos de gestión documental de la Oficina Jurídical.</v>
          </cell>
          <cell r="S137" t="str">
            <v>O23011745992024019407023</v>
          </cell>
          <cell r="T137" t="str">
            <v>Fortalecimiento de la gestión institucio - Servicio de Implementación Sistemas de Gestión</v>
          </cell>
          <cell r="U137" t="str">
            <v>1-100-F001</v>
          </cell>
          <cell r="V137" t="str">
            <v>VA-RECURSOS DISTRITO</v>
          </cell>
          <cell r="W137" t="str">
            <v>O232020200668014</v>
          </cell>
          <cell r="X137" t="str">
            <v>Servicios de gestión documental</v>
          </cell>
          <cell r="Y137" t="str">
            <v>PM/0220/0107/45990230194</v>
          </cell>
          <cell r="Z137"/>
          <cell r="AA137" t="str">
            <v>Servicios para la planeación y sistemas de gestión</v>
          </cell>
          <cell r="AB137">
            <v>10</v>
          </cell>
          <cell r="AC137" t="str">
            <v>CONTRATACIÓN DIRECTA</v>
          </cell>
          <cell r="AD137">
            <v>1011045818</v>
          </cell>
          <cell r="AE137" t="str">
            <v>CC</v>
          </cell>
          <cell r="AF137">
            <v>1032441863</v>
          </cell>
          <cell r="AG137" t="str">
            <v>ANDRES EDUARDO CAMARGO ORTIZ</v>
          </cell>
          <cell r="AH137">
            <v>1009655638</v>
          </cell>
          <cell r="AI137" t="str">
            <v>MARLY JHOANA CORDOBA CORTES</v>
          </cell>
          <cell r="AJ137">
            <v>1004746618</v>
          </cell>
          <cell r="AK137" t="str">
            <v>YULY MARCELA BARAJAS AGUILERA</v>
          </cell>
          <cell r="AL137">
            <v>15000000</v>
          </cell>
          <cell r="AM137">
            <v>0</v>
          </cell>
          <cell r="AN137">
            <v>0</v>
          </cell>
          <cell r="AO137">
            <v>15000000</v>
          </cell>
          <cell r="AP137">
            <v>0</v>
          </cell>
          <cell r="AQ137">
            <v>15000000</v>
          </cell>
          <cell r="AR137">
            <v>5000848236</v>
          </cell>
          <cell r="AS137">
            <v>1</v>
          </cell>
          <cell r="AT137">
            <v>705581</v>
          </cell>
          <cell r="AU137">
            <v>1</v>
          </cell>
          <cell r="AV137">
            <v>45709</v>
          </cell>
        </row>
        <row r="138">
          <cell r="A138">
            <v>109</v>
          </cell>
          <cell r="B138">
            <v>2025</v>
          </cell>
          <cell r="C138">
            <v>2</v>
          </cell>
          <cell r="D138">
            <v>45658</v>
          </cell>
          <cell r="E138">
            <v>45747</v>
          </cell>
          <cell r="F138" t="str">
            <v>0220-01</v>
          </cell>
          <cell r="G138">
            <v>45709</v>
          </cell>
          <cell r="H138">
            <v>145</v>
          </cell>
          <cell r="I138" t="str">
            <v>CONTRATO DE PRESTACION DE SERVICIOS PROFESIONALES</v>
          </cell>
          <cell r="J138">
            <v>95</v>
          </cell>
          <cell r="K138">
            <v>45709</v>
          </cell>
          <cell r="L138">
            <v>45890</v>
          </cell>
          <cell r="M138">
            <v>181</v>
          </cell>
          <cell r="N138">
            <v>2</v>
          </cell>
          <cell r="O138" t="str">
            <v>ORDENES DE PAGO</v>
          </cell>
          <cell r="P138">
            <v>65</v>
          </cell>
          <cell r="Q138">
            <v>109</v>
          </cell>
          <cell r="R138" t="str">
            <v>Prestar los servicios profesionales para implementar del modelo de fortalecimiento con organizaciones de propiedad horizontal y comunales de los distintos niveles en el marco del proyecto de inversión 8131.,,</v>
          </cell>
          <cell r="S138" t="str">
            <v>O23011745022024023806022</v>
          </cell>
          <cell r="T138" t="str">
            <v>Implementación de mecanismos de particip - Servicio de asistencia técnica</v>
          </cell>
          <cell r="U138" t="str">
            <v>1-100-F001</v>
          </cell>
          <cell r="V138" t="str">
            <v>VA-RECURSOS DISTRITO</v>
          </cell>
          <cell r="W138" t="str">
            <v>O232020200991119</v>
          </cell>
          <cell r="X138" t="str">
            <v>Otros servicios de la administración pública n.c.p.</v>
          </cell>
          <cell r="Y138" t="str">
            <v>PM/0220/0106/45020220238</v>
          </cell>
          <cell r="Z138"/>
          <cell r="AA138" t="str">
            <v>Servicio de asesoría técnica en presupuestos parti</v>
          </cell>
          <cell r="AB138">
            <v>10</v>
          </cell>
          <cell r="AC138" t="str">
            <v>CONTRATACIÓN DIRECTA</v>
          </cell>
          <cell r="AD138">
            <v>1005203552</v>
          </cell>
          <cell r="AE138" t="str">
            <v>CC</v>
          </cell>
          <cell r="AF138">
            <v>1023939719</v>
          </cell>
          <cell r="AG138" t="str">
            <v>CLAUDIA PATRICIA MORALES CIFUENTES</v>
          </cell>
          <cell r="AH138">
            <v>1009655638</v>
          </cell>
          <cell r="AI138" t="str">
            <v>MARLY JHOANA CORDOBA CORTES</v>
          </cell>
          <cell r="AJ138">
            <v>1004746618</v>
          </cell>
          <cell r="AK138" t="str">
            <v>YULY MARCELA BARAJAS AGUILERA</v>
          </cell>
          <cell r="AL138">
            <v>27000000</v>
          </cell>
          <cell r="AM138">
            <v>0</v>
          </cell>
          <cell r="AN138">
            <v>0</v>
          </cell>
          <cell r="AO138">
            <v>27000000</v>
          </cell>
          <cell r="AP138">
            <v>1500000</v>
          </cell>
          <cell r="AQ138">
            <v>25500000</v>
          </cell>
          <cell r="AR138">
            <v>5000848242</v>
          </cell>
          <cell r="AS138">
            <v>1</v>
          </cell>
          <cell r="AT138">
            <v>706044</v>
          </cell>
          <cell r="AU138">
            <v>1</v>
          </cell>
          <cell r="AV138">
            <v>45709</v>
          </cell>
        </row>
        <row r="139">
          <cell r="A139">
            <v>110</v>
          </cell>
          <cell r="B139">
            <v>2025</v>
          </cell>
          <cell r="C139">
            <v>2</v>
          </cell>
          <cell r="D139">
            <v>45658</v>
          </cell>
          <cell r="E139">
            <v>45747</v>
          </cell>
          <cell r="F139" t="str">
            <v>0220-01</v>
          </cell>
          <cell r="G139">
            <v>45709</v>
          </cell>
          <cell r="H139">
            <v>145</v>
          </cell>
          <cell r="I139" t="str">
            <v>CONTRATO DE PRESTACION DE SERVICIOS PROFESIONALES</v>
          </cell>
          <cell r="J139">
            <v>100</v>
          </cell>
          <cell r="K139">
            <v>45709</v>
          </cell>
          <cell r="L139">
            <v>45890</v>
          </cell>
          <cell r="M139">
            <v>181</v>
          </cell>
          <cell r="N139">
            <v>2</v>
          </cell>
          <cell r="O139" t="str">
            <v>ORDENES DE PAGO</v>
          </cell>
          <cell r="P139">
            <v>115</v>
          </cell>
          <cell r="Q139">
            <v>110</v>
          </cell>
          <cell r="R139" t="str">
            <v>Prestar los servicios profesionales, de manera temporal para gestionar y desarrollar estrategias mediante las cuales se puedan fortalecer las alianzas de la Escuela de la Participación.,,</v>
          </cell>
          <cell r="S139" t="str">
            <v>O23011745022024021202034</v>
          </cell>
          <cell r="T139" t="str">
            <v>Formación en capacidades democráticas en - Servicio de educación informal</v>
          </cell>
          <cell r="U139" t="str">
            <v>1-100-F001</v>
          </cell>
          <cell r="V139" t="str">
            <v>VA-RECURSOS DISTRITO</v>
          </cell>
          <cell r="W139" t="str">
            <v>O232020200991119</v>
          </cell>
          <cell r="X139" t="str">
            <v>Otros servicios de la administración pública n.c.p.</v>
          </cell>
          <cell r="Y139" t="str">
            <v>PM/0220/0102/45020340212</v>
          </cell>
          <cell r="Z139"/>
          <cell r="AA139" t="str">
            <v>Servicio de formación ciudadana en capacidades dem</v>
          </cell>
          <cell r="AB139">
            <v>10</v>
          </cell>
          <cell r="AC139" t="str">
            <v>CONTRATACIÓN DIRECTA</v>
          </cell>
          <cell r="AD139">
            <v>1005045411</v>
          </cell>
          <cell r="AE139" t="str">
            <v>CC</v>
          </cell>
          <cell r="AF139">
            <v>39812463</v>
          </cell>
          <cell r="AG139" t="str">
            <v>YUDY ESPERANZA LEON CALDERON</v>
          </cell>
          <cell r="AH139">
            <v>1009655638</v>
          </cell>
          <cell r="AI139" t="str">
            <v>MARLY JHOANA CORDOBA CORTES</v>
          </cell>
          <cell r="AJ139">
            <v>1004746618</v>
          </cell>
          <cell r="AK139" t="str">
            <v>YULY MARCELA BARAJAS AGUILERA</v>
          </cell>
          <cell r="AL139">
            <v>42000000</v>
          </cell>
          <cell r="AM139">
            <v>0</v>
          </cell>
          <cell r="AN139">
            <v>0</v>
          </cell>
          <cell r="AO139">
            <v>42000000</v>
          </cell>
          <cell r="AP139">
            <v>2333333</v>
          </cell>
          <cell r="AQ139">
            <v>39666667</v>
          </cell>
          <cell r="AR139">
            <v>5000848245</v>
          </cell>
          <cell r="AS139">
            <v>1</v>
          </cell>
          <cell r="AT139">
            <v>707548</v>
          </cell>
          <cell r="AU139">
            <v>1</v>
          </cell>
          <cell r="AV139">
            <v>45709</v>
          </cell>
        </row>
        <row r="140">
          <cell r="A140">
            <v>111</v>
          </cell>
          <cell r="B140">
            <v>2025</v>
          </cell>
          <cell r="C140">
            <v>2</v>
          </cell>
          <cell r="D140">
            <v>45658</v>
          </cell>
          <cell r="E140">
            <v>45747</v>
          </cell>
          <cell r="F140" t="str">
            <v>0220-01</v>
          </cell>
          <cell r="G140">
            <v>45709</v>
          </cell>
          <cell r="H140">
            <v>145</v>
          </cell>
          <cell r="I140" t="str">
            <v>CONTRATO DE PRESTACION DE SERVICIOS PROFESIONALES</v>
          </cell>
          <cell r="J140">
            <v>103</v>
          </cell>
          <cell r="K140">
            <v>45709</v>
          </cell>
          <cell r="L140">
            <v>45890</v>
          </cell>
          <cell r="M140">
            <v>181</v>
          </cell>
          <cell r="N140">
            <v>2</v>
          </cell>
          <cell r="O140" t="str">
            <v>ORDENES DE PAGO</v>
          </cell>
          <cell r="P140">
            <v>216</v>
          </cell>
          <cell r="Q140">
            <v>111</v>
          </cell>
          <cell r="R140" t="str">
            <v>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v>
          </cell>
          <cell r="S140" t="str">
            <v>O23011745022024021202034</v>
          </cell>
          <cell r="T140" t="str">
            <v>Formación en capacidades democráticas en - Servicio de educación informal</v>
          </cell>
          <cell r="U140" t="str">
            <v>1-100-F001</v>
          </cell>
          <cell r="V140" t="str">
            <v>VA-RECURSOS DISTRITO</v>
          </cell>
          <cell r="W140" t="str">
            <v>O232020200991119</v>
          </cell>
          <cell r="X140" t="str">
            <v>Otros servicios de la administración pública n.c.p.</v>
          </cell>
          <cell r="Y140" t="str">
            <v>PM/0220/0102/45020340212</v>
          </cell>
          <cell r="Z140"/>
          <cell r="AA140" t="str">
            <v>Servicio de formación ciudadana en capacidades dem</v>
          </cell>
          <cell r="AB140">
            <v>10</v>
          </cell>
          <cell r="AC140" t="str">
            <v>CONTRATACIÓN DIRECTA</v>
          </cell>
          <cell r="AD140">
            <v>1013581704</v>
          </cell>
          <cell r="AE140" t="str">
            <v>CC</v>
          </cell>
          <cell r="AF140">
            <v>1038809410</v>
          </cell>
          <cell r="AG140" t="str">
            <v>ADRIAN STIVEN MOSQUERA DIOSA</v>
          </cell>
          <cell r="AH140">
            <v>1009655638</v>
          </cell>
          <cell r="AI140" t="str">
            <v>MARLY JHOANA CORDOBA CORTES</v>
          </cell>
          <cell r="AJ140">
            <v>1004746618</v>
          </cell>
          <cell r="AK140" t="str">
            <v>YULY MARCELA BARAJAS AGUILERA</v>
          </cell>
          <cell r="AL140">
            <v>34800000</v>
          </cell>
          <cell r="AM140">
            <v>0</v>
          </cell>
          <cell r="AN140">
            <v>0</v>
          </cell>
          <cell r="AO140">
            <v>34800000</v>
          </cell>
          <cell r="AP140">
            <v>1353333</v>
          </cell>
          <cell r="AQ140">
            <v>33446667</v>
          </cell>
          <cell r="AR140">
            <v>5000848249</v>
          </cell>
          <cell r="AS140">
            <v>1</v>
          </cell>
          <cell r="AT140">
            <v>712968</v>
          </cell>
          <cell r="AU140">
            <v>1</v>
          </cell>
          <cell r="AV140">
            <v>45709</v>
          </cell>
        </row>
        <row r="141">
          <cell r="A141">
            <v>112</v>
          </cell>
          <cell r="B141">
            <v>2025</v>
          </cell>
          <cell r="C141">
            <v>2</v>
          </cell>
          <cell r="D141">
            <v>45658</v>
          </cell>
          <cell r="E141">
            <v>45747</v>
          </cell>
          <cell r="F141" t="str">
            <v>0220-01</v>
          </cell>
          <cell r="G141">
            <v>45709</v>
          </cell>
          <cell r="H141">
            <v>145</v>
          </cell>
          <cell r="I141" t="str">
            <v>CONTRATO DE PRESTACION DE SERVICIOS PROFESIONALES</v>
          </cell>
          <cell r="J141">
            <v>108</v>
          </cell>
          <cell r="K141">
            <v>45709</v>
          </cell>
          <cell r="L141">
            <v>45921</v>
          </cell>
          <cell r="M141">
            <v>212</v>
          </cell>
          <cell r="N141">
            <v>2</v>
          </cell>
          <cell r="O141" t="str">
            <v>ORDENES DE PAGO</v>
          </cell>
          <cell r="P141">
            <v>257</v>
          </cell>
          <cell r="Q141">
            <v>112</v>
          </cell>
          <cell r="R141" t="str">
            <v>Prestar los servicios profesionales para adelantar jurídicamente el desarrollo de los procedimientos adelantados por el Proceso de Gestión Contractual del Instituto Distrital de la Participación y Acción Comunal.</v>
          </cell>
          <cell r="S141" t="str">
            <v>O23011745992024019407023</v>
          </cell>
          <cell r="T141" t="str">
            <v>Fortalecimiento de la gestión institucio - Servicio de Implementación Sistemas de Gestión</v>
          </cell>
          <cell r="U141" t="str">
            <v>1-100-F001</v>
          </cell>
          <cell r="V141" t="str">
            <v>VA-RECURSOS DISTRITO</v>
          </cell>
          <cell r="W141" t="str">
            <v>O232020200883990</v>
          </cell>
          <cell r="X141" t="str">
            <v>Otros servicios profesionales, técnicos y empresariales n.c.p.</v>
          </cell>
          <cell r="Y141" t="str">
            <v>PM/0220/0107/45990230194</v>
          </cell>
          <cell r="Z141"/>
          <cell r="AA141" t="str">
            <v>Servicios para la planeación y sistemas de gestión</v>
          </cell>
          <cell r="AB141">
            <v>10</v>
          </cell>
          <cell r="AC141" t="str">
            <v>CONTRATACIÓN DIRECTA</v>
          </cell>
          <cell r="AD141">
            <v>1009492006</v>
          </cell>
          <cell r="AE141" t="str">
            <v>CC</v>
          </cell>
          <cell r="AF141">
            <v>1013580350</v>
          </cell>
          <cell r="AG141" t="str">
            <v>MONICA ROCIO FLOREZ AVELLANEDA</v>
          </cell>
          <cell r="AH141">
            <v>1009655638</v>
          </cell>
          <cell r="AI141" t="str">
            <v>MARLY JHOANA CORDOBA CORTES</v>
          </cell>
          <cell r="AJ141">
            <v>1004746618</v>
          </cell>
          <cell r="AK141" t="str">
            <v>YULY MARCELA BARAJAS AGUILERA</v>
          </cell>
          <cell r="AL141">
            <v>42000000</v>
          </cell>
          <cell r="AM141">
            <v>0</v>
          </cell>
          <cell r="AN141">
            <v>0</v>
          </cell>
          <cell r="AO141">
            <v>42000000</v>
          </cell>
          <cell r="AP141">
            <v>1400000</v>
          </cell>
          <cell r="AQ141">
            <v>40600000</v>
          </cell>
          <cell r="AR141">
            <v>5000848251</v>
          </cell>
          <cell r="AS141">
            <v>1</v>
          </cell>
          <cell r="AT141">
            <v>715515</v>
          </cell>
          <cell r="AU141">
            <v>1</v>
          </cell>
          <cell r="AV141">
            <v>45709</v>
          </cell>
        </row>
        <row r="142">
          <cell r="A142">
            <v>113</v>
          </cell>
          <cell r="B142">
            <v>2025</v>
          </cell>
          <cell r="C142">
            <v>2</v>
          </cell>
          <cell r="D142">
            <v>45658</v>
          </cell>
          <cell r="E142">
            <v>45747</v>
          </cell>
          <cell r="F142" t="str">
            <v>0220-01</v>
          </cell>
          <cell r="G142">
            <v>45709</v>
          </cell>
          <cell r="H142">
            <v>148</v>
          </cell>
          <cell r="I142" t="str">
            <v>CONTRATO DE PRESTACION DE SERVICIOS DE APOYO A LA GESTION</v>
          </cell>
          <cell r="J142">
            <v>107</v>
          </cell>
          <cell r="K142">
            <v>45709</v>
          </cell>
          <cell r="L142">
            <v>45890</v>
          </cell>
          <cell r="M142">
            <v>181</v>
          </cell>
          <cell r="N142">
            <v>2</v>
          </cell>
          <cell r="O142" t="str">
            <v>ORDENES DE PAGO</v>
          </cell>
          <cell r="P142">
            <v>209</v>
          </cell>
          <cell r="Q142">
            <v>113</v>
          </cell>
          <cell r="R142" t="str">
            <v>Prestar servicios de apoyo a la gestión, de manera temporal, para apoyar la implementación de actividades en las diferentes modalidades de formación que brinda la Gerencia de Escuela de la Participación.</v>
          </cell>
          <cell r="S142" t="str">
            <v>O23011745022024021202034</v>
          </cell>
          <cell r="T142" t="str">
            <v>Formación en capacidades democráticas en - Servicio de educación informal</v>
          </cell>
          <cell r="U142" t="str">
            <v>1-100-F001</v>
          </cell>
          <cell r="V142" t="str">
            <v>VA-RECURSOS DISTRITO</v>
          </cell>
          <cell r="W142" t="str">
            <v>O232020200991119</v>
          </cell>
          <cell r="X142" t="str">
            <v>Otros servicios de la administración pública n.c.p.</v>
          </cell>
          <cell r="Y142" t="str">
            <v>PM/0220/0102/45020340212</v>
          </cell>
          <cell r="Z142"/>
          <cell r="AA142" t="str">
            <v>Servicio de formación ciudadana en capacidades dem</v>
          </cell>
          <cell r="AB142">
            <v>10</v>
          </cell>
          <cell r="AC142" t="str">
            <v>CONTRATACIÓN DIRECTA</v>
          </cell>
          <cell r="AD142">
            <v>1000072744</v>
          </cell>
          <cell r="AE142" t="str">
            <v>CC</v>
          </cell>
          <cell r="AF142">
            <v>79719928</v>
          </cell>
          <cell r="AG142" t="str">
            <v>EDWING TIBERIO MENDIVELSO DIAZ</v>
          </cell>
          <cell r="AH142">
            <v>1009655638</v>
          </cell>
          <cell r="AI142" t="str">
            <v>MARLY JHOANA CORDOBA CORTES</v>
          </cell>
          <cell r="AJ142">
            <v>1004746618</v>
          </cell>
          <cell r="AK142" t="str">
            <v>YULY MARCELA BARAJAS AGUILERA</v>
          </cell>
          <cell r="AL142">
            <v>21600000</v>
          </cell>
          <cell r="AM142">
            <v>0</v>
          </cell>
          <cell r="AN142">
            <v>0</v>
          </cell>
          <cell r="AO142">
            <v>21600000</v>
          </cell>
          <cell r="AP142">
            <v>600000</v>
          </cell>
          <cell r="AQ142">
            <v>21000000</v>
          </cell>
          <cell r="AR142">
            <v>5000848929</v>
          </cell>
          <cell r="AS142">
            <v>1</v>
          </cell>
          <cell r="AT142">
            <v>712933</v>
          </cell>
          <cell r="AU142">
            <v>1</v>
          </cell>
          <cell r="AV142">
            <v>45709</v>
          </cell>
        </row>
        <row r="143">
          <cell r="A143">
            <v>114</v>
          </cell>
          <cell r="B143">
            <v>2025</v>
          </cell>
          <cell r="C143">
            <v>2</v>
          </cell>
          <cell r="D143">
            <v>45658</v>
          </cell>
          <cell r="E143">
            <v>45747</v>
          </cell>
          <cell r="F143" t="str">
            <v>0220-01</v>
          </cell>
          <cell r="G143">
            <v>45712</v>
          </cell>
          <cell r="H143">
            <v>148</v>
          </cell>
          <cell r="I143" t="str">
            <v>CONTRATO DE PRESTACION DE SERVICIOS DE APOYO A LA GESTION</v>
          </cell>
          <cell r="J143">
            <v>94</v>
          </cell>
          <cell r="K143">
            <v>45712</v>
          </cell>
          <cell r="L143">
            <v>45862</v>
          </cell>
          <cell r="M143">
            <v>150</v>
          </cell>
          <cell r="N143">
            <v>2</v>
          </cell>
          <cell r="O143" t="str">
            <v>ORDENES DE PAGO</v>
          </cell>
          <cell r="P143">
            <v>213</v>
          </cell>
          <cell r="Q143">
            <v>114</v>
          </cell>
          <cell r="R143" t="str">
            <v>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v>
          </cell>
          <cell r="S143" t="str">
            <v>O23011745022024021202034</v>
          </cell>
          <cell r="T143" t="str">
            <v>Formación en capacidades democráticas en - Servicio de educación informal</v>
          </cell>
          <cell r="U143" t="str">
            <v>1-100-F001</v>
          </cell>
          <cell r="V143" t="str">
            <v>VA-RECURSOS DISTRITO</v>
          </cell>
          <cell r="W143" t="str">
            <v>O232020200991119</v>
          </cell>
          <cell r="X143" t="str">
            <v>Otros servicios de la administración pública n.c.p.</v>
          </cell>
          <cell r="Y143" t="str">
            <v>PM/0220/0102/45020340212</v>
          </cell>
          <cell r="Z143"/>
          <cell r="AA143" t="str">
            <v>Servicio de formación ciudadana en capacidades dem</v>
          </cell>
          <cell r="AB143">
            <v>10</v>
          </cell>
          <cell r="AC143" t="str">
            <v>CONTRATACIÓN DIRECTA</v>
          </cell>
          <cell r="AD143">
            <v>1000338408</v>
          </cell>
          <cell r="AE143" t="str">
            <v>CC</v>
          </cell>
          <cell r="AF143">
            <v>1020806934</v>
          </cell>
          <cell r="AG143" t="str">
            <v>ANGELLA ESPERANZA SOSA RIAÑO</v>
          </cell>
          <cell r="AH143">
            <v>1009655638</v>
          </cell>
          <cell r="AI143" t="str">
            <v>MARLY JHOANA CORDOBA CORTES</v>
          </cell>
          <cell r="AJ143">
            <v>1004746618</v>
          </cell>
          <cell r="AK143" t="str">
            <v>YULY MARCELA BARAJAS AGUILERA</v>
          </cell>
          <cell r="AL143">
            <v>18000000</v>
          </cell>
          <cell r="AM143">
            <v>0</v>
          </cell>
          <cell r="AN143">
            <v>0</v>
          </cell>
          <cell r="AO143">
            <v>18000000</v>
          </cell>
          <cell r="AP143">
            <v>600000</v>
          </cell>
          <cell r="AQ143">
            <v>17400000</v>
          </cell>
          <cell r="AR143">
            <v>5000849353</v>
          </cell>
          <cell r="AS143">
            <v>1</v>
          </cell>
          <cell r="AT143">
            <v>712959</v>
          </cell>
          <cell r="AU143">
            <v>1</v>
          </cell>
          <cell r="AV143">
            <v>45712</v>
          </cell>
        </row>
        <row r="144">
          <cell r="A144">
            <v>115</v>
          </cell>
          <cell r="B144">
            <v>2025</v>
          </cell>
          <cell r="C144">
            <v>2</v>
          </cell>
          <cell r="D144">
            <v>45658</v>
          </cell>
          <cell r="E144">
            <v>45747</v>
          </cell>
          <cell r="F144" t="str">
            <v>0220-01</v>
          </cell>
          <cell r="G144">
            <v>45712</v>
          </cell>
          <cell r="H144">
            <v>145</v>
          </cell>
          <cell r="I144" t="str">
            <v>CONTRATO DE PRESTACION DE SERVICIOS PROFESIONALES</v>
          </cell>
          <cell r="J144">
            <v>119</v>
          </cell>
          <cell r="K144">
            <v>45712</v>
          </cell>
          <cell r="L144">
            <v>46012</v>
          </cell>
          <cell r="M144">
            <v>300</v>
          </cell>
          <cell r="N144">
            <v>2</v>
          </cell>
          <cell r="O144" t="str">
            <v>ORDENES DE PAGO</v>
          </cell>
          <cell r="P144">
            <v>260</v>
          </cell>
          <cell r="Q144">
            <v>115</v>
          </cell>
          <cell r="R144" t="str">
            <v>Prestar los servicios profesionales a la Dirección General para el compañamiento de las actividades institucionales y la articulación con las diferentes áreas misionales del IDPAC y/o Entidades Distritales requeridas.</v>
          </cell>
          <cell r="S144" t="str">
            <v>O23011745992024019407023</v>
          </cell>
          <cell r="T144" t="str">
            <v>Fortalecimiento de la gestión institucio - Servicio de Implementación Sistemas de Gestión</v>
          </cell>
          <cell r="U144" t="str">
            <v>1-100-F001</v>
          </cell>
          <cell r="V144" t="str">
            <v>VA-RECURSOS DISTRITO</v>
          </cell>
          <cell r="W144" t="str">
            <v>O232020200883990</v>
          </cell>
          <cell r="X144" t="str">
            <v>Otros servicios profesionales, técnicos y empresariales n.c.p.</v>
          </cell>
          <cell r="Y144" t="str">
            <v>PM/0220/0107/45990230194</v>
          </cell>
          <cell r="Z144"/>
          <cell r="AA144" t="str">
            <v>Servicios para la planeación y sistemas de gestión</v>
          </cell>
          <cell r="AB144">
            <v>10</v>
          </cell>
          <cell r="AC144" t="str">
            <v>CONTRATACIÓN DIRECTA</v>
          </cell>
          <cell r="AD144">
            <v>1002602378</v>
          </cell>
          <cell r="AE144" t="str">
            <v>CC</v>
          </cell>
          <cell r="AF144">
            <v>39542628</v>
          </cell>
          <cell r="AG144" t="str">
            <v>LIDA MAGNOLIA CAMARGO GARCIA</v>
          </cell>
          <cell r="AH144">
            <v>1009655638</v>
          </cell>
          <cell r="AI144" t="str">
            <v>MARLY JHOANA CORDOBA CORTES</v>
          </cell>
          <cell r="AJ144">
            <v>1004746618</v>
          </cell>
          <cell r="AK144" t="str">
            <v>YULY MARCELA BARAJAS AGUILERA</v>
          </cell>
          <cell r="AL144">
            <v>50000000</v>
          </cell>
          <cell r="AM144">
            <v>0</v>
          </cell>
          <cell r="AN144">
            <v>0</v>
          </cell>
          <cell r="AO144">
            <v>50000000</v>
          </cell>
          <cell r="AP144">
            <v>1166667</v>
          </cell>
          <cell r="AQ144">
            <v>48833333</v>
          </cell>
          <cell r="AR144">
            <v>5000849359</v>
          </cell>
          <cell r="AS144">
            <v>1</v>
          </cell>
          <cell r="AT144">
            <v>715610</v>
          </cell>
          <cell r="AU144">
            <v>1</v>
          </cell>
          <cell r="AV144">
            <v>45712</v>
          </cell>
        </row>
        <row r="145">
          <cell r="A145">
            <v>116</v>
          </cell>
          <cell r="B145">
            <v>2025</v>
          </cell>
          <cell r="C145">
            <v>2</v>
          </cell>
          <cell r="D145">
            <v>45658</v>
          </cell>
          <cell r="E145">
            <v>45747</v>
          </cell>
          <cell r="F145" t="str">
            <v>0220-01</v>
          </cell>
          <cell r="G145">
            <v>45712</v>
          </cell>
          <cell r="H145">
            <v>145</v>
          </cell>
          <cell r="I145" t="str">
            <v>CONTRATO DE PRESTACION DE SERVICIOS PROFESIONALES</v>
          </cell>
          <cell r="J145">
            <v>109</v>
          </cell>
          <cell r="K145">
            <v>45712</v>
          </cell>
          <cell r="L145">
            <v>45893</v>
          </cell>
          <cell r="M145">
            <v>181</v>
          </cell>
          <cell r="N145">
            <v>2</v>
          </cell>
          <cell r="O145" t="str">
            <v>ORDENES DE PAGO</v>
          </cell>
          <cell r="P145">
            <v>187</v>
          </cell>
          <cell r="Q145">
            <v>116</v>
          </cell>
          <cell r="R145" t="str">
            <v>Prestar los servicios profesionales para realizar las actividades desde el componente juridico en materia de contratación de la Secretaría General.,,</v>
          </cell>
          <cell r="S145" t="str">
            <v>O23011745992024019407023</v>
          </cell>
          <cell r="T145" t="str">
            <v>Fortalecimiento de la gestión institucio - Servicio de Implementación Sistemas de Gestión</v>
          </cell>
          <cell r="U145" t="str">
            <v>1-100-F001</v>
          </cell>
          <cell r="V145" t="str">
            <v>VA-RECURSOS DISTRITO</v>
          </cell>
          <cell r="W145" t="str">
            <v>O232020200883990</v>
          </cell>
          <cell r="X145" t="str">
            <v>Otros servicios profesionales, técnicos y empresariales n.c.p.</v>
          </cell>
          <cell r="Y145" t="str">
            <v>PM/0220/0107/45990230194</v>
          </cell>
          <cell r="Z145"/>
          <cell r="AA145" t="str">
            <v>Servicios para la planeación y sistemas de gestión</v>
          </cell>
          <cell r="AB145">
            <v>10</v>
          </cell>
          <cell r="AC145" t="str">
            <v>CONTRATACIÓN DIRECTA</v>
          </cell>
          <cell r="AD145">
            <v>1000288350</v>
          </cell>
          <cell r="AE145" t="str">
            <v>CC</v>
          </cell>
          <cell r="AF145">
            <v>1113640263</v>
          </cell>
          <cell r="AG145" t="str">
            <v>ANDERSON MARTINEZ VAHOS</v>
          </cell>
          <cell r="AH145">
            <v>1009655638</v>
          </cell>
          <cell r="AI145" t="str">
            <v>MARLY JHOANA CORDOBA CORTES</v>
          </cell>
          <cell r="AJ145">
            <v>1004746618</v>
          </cell>
          <cell r="AK145" t="str">
            <v>YULY MARCELA BARAJAS AGUILERA</v>
          </cell>
          <cell r="AL145">
            <v>49800000</v>
          </cell>
          <cell r="AM145">
            <v>0</v>
          </cell>
          <cell r="AN145">
            <v>0</v>
          </cell>
          <cell r="AO145">
            <v>49800000</v>
          </cell>
          <cell r="AP145">
            <v>1660000</v>
          </cell>
          <cell r="AQ145">
            <v>48140000</v>
          </cell>
          <cell r="AR145">
            <v>5000849823</v>
          </cell>
          <cell r="AS145">
            <v>1</v>
          </cell>
          <cell r="AT145">
            <v>711920</v>
          </cell>
          <cell r="AU145">
            <v>1</v>
          </cell>
          <cell r="AV145">
            <v>45712</v>
          </cell>
        </row>
        <row r="146">
          <cell r="A146">
            <v>117</v>
          </cell>
          <cell r="B146">
            <v>2025</v>
          </cell>
          <cell r="C146">
            <v>2</v>
          </cell>
          <cell r="D146">
            <v>45658</v>
          </cell>
          <cell r="E146">
            <v>45747</v>
          </cell>
          <cell r="F146" t="str">
            <v>0220-01</v>
          </cell>
          <cell r="G146">
            <v>45712</v>
          </cell>
          <cell r="H146">
            <v>148</v>
          </cell>
          <cell r="I146" t="str">
            <v>CONTRATO DE PRESTACION DE SERVICIOS DE APOYO A LA GESTION</v>
          </cell>
          <cell r="J146">
            <v>62</v>
          </cell>
          <cell r="K146">
            <v>45712</v>
          </cell>
          <cell r="L146">
            <v>45832</v>
          </cell>
          <cell r="M146">
            <v>120</v>
          </cell>
          <cell r="N146">
            <v>2</v>
          </cell>
          <cell r="O146" t="str">
            <v>ORDENES DE PAGO</v>
          </cell>
          <cell r="P146">
            <v>91</v>
          </cell>
          <cell r="Q146">
            <v>117</v>
          </cell>
          <cell r="R146" t="str">
            <v>Prestar los servicios de apoyo a la gestion para acompañar las actividades de planeacion, reportes y demas acciones relacionadas con la entrega de incentivos.,,</v>
          </cell>
          <cell r="S146" t="str">
            <v>O23011745022024025401021</v>
          </cell>
          <cell r="T146" t="str">
            <v>Construcción de Ciudadanía Activa Crece - Servicio de apoyo financiero para la implementación de proyectos en materia de derechos humanos</v>
          </cell>
          <cell r="U146" t="str">
            <v>1-100-F001</v>
          </cell>
          <cell r="V146" t="str">
            <v>VA-RECURSOS DISTRITO</v>
          </cell>
          <cell r="W146" t="str">
            <v>O232020200883990</v>
          </cell>
          <cell r="X146" t="str">
            <v>Otros servicios profesionales, técnicos y empresariales n.c.p.</v>
          </cell>
          <cell r="Y146" t="str">
            <v>PM/0220/0101/45020210254</v>
          </cell>
          <cell r="Z146"/>
          <cell r="AA146" t="str">
            <v>Servicio de apoyo en la implementación del modelo</v>
          </cell>
          <cell r="AB146">
            <v>10</v>
          </cell>
          <cell r="AC146" t="str">
            <v>CONTRATACIÓN DIRECTA</v>
          </cell>
          <cell r="AD146">
            <v>1004671269</v>
          </cell>
          <cell r="AE146" t="str">
            <v>CC</v>
          </cell>
          <cell r="AF146">
            <v>32908870</v>
          </cell>
          <cell r="AG146" t="str">
            <v>CHAVELY PAULINA PONTON BECERRA</v>
          </cell>
          <cell r="AH146">
            <v>1009655638</v>
          </cell>
          <cell r="AI146" t="str">
            <v>MARLY JHOANA CORDOBA CORTES</v>
          </cell>
          <cell r="AJ146">
            <v>1004746618</v>
          </cell>
          <cell r="AK146" t="str">
            <v>YULY MARCELA BARAJAS AGUILERA</v>
          </cell>
          <cell r="AL146">
            <v>14400000</v>
          </cell>
          <cell r="AM146">
            <v>0</v>
          </cell>
          <cell r="AN146">
            <v>0</v>
          </cell>
          <cell r="AO146">
            <v>14400000</v>
          </cell>
          <cell r="AP146">
            <v>720000</v>
          </cell>
          <cell r="AQ146">
            <v>13680000</v>
          </cell>
          <cell r="AR146">
            <v>5000849923</v>
          </cell>
          <cell r="AS146">
            <v>1</v>
          </cell>
          <cell r="AT146">
            <v>706137</v>
          </cell>
          <cell r="AU146">
            <v>1</v>
          </cell>
          <cell r="AV146">
            <v>45712</v>
          </cell>
        </row>
        <row r="147">
          <cell r="A147">
            <v>118</v>
          </cell>
          <cell r="B147">
            <v>2025</v>
          </cell>
          <cell r="C147">
            <v>2</v>
          </cell>
          <cell r="D147">
            <v>45658</v>
          </cell>
          <cell r="E147">
            <v>45747</v>
          </cell>
          <cell r="F147" t="str">
            <v>0220-01</v>
          </cell>
          <cell r="G147">
            <v>45712</v>
          </cell>
          <cell r="H147">
            <v>148</v>
          </cell>
          <cell r="I147" t="str">
            <v>CONTRATO DE PRESTACION DE SERVICIOS DE APOYO A LA GESTION</v>
          </cell>
          <cell r="J147">
            <v>63</v>
          </cell>
          <cell r="K147">
            <v>45712</v>
          </cell>
          <cell r="L147">
            <v>46015</v>
          </cell>
          <cell r="M147">
            <v>303</v>
          </cell>
          <cell r="N147">
            <v>2</v>
          </cell>
          <cell r="O147" t="str">
            <v>ORDENES DE PAGO</v>
          </cell>
          <cell r="P147">
            <v>18</v>
          </cell>
          <cell r="Q147">
            <v>118</v>
          </cell>
          <cell r="R147" t="str">
            <v>Prestar servicios de apoyo a la gestión de manera temporal para atender ,realizar y adelantar labores asistenciales, organización de agendas, sistematización y seguimiento a las peticiones, quejas y requerimientos allegados a la Gerencia de Proyectos.</v>
          </cell>
          <cell r="S147" t="str">
            <v>O23011745022024025405001</v>
          </cell>
          <cell r="T147" t="str">
            <v>Construcción de Ciudadanía Activa Crece - Servicio de promoción a la participación ciudadana</v>
          </cell>
          <cell r="U147" t="str">
            <v>1-100-F001</v>
          </cell>
          <cell r="V147" t="str">
            <v>VA-RECURSOS DISTRITO</v>
          </cell>
          <cell r="W147" t="str">
            <v>O232020200883990</v>
          </cell>
          <cell r="X147" t="str">
            <v>Otros servicios profesionales, técnicos y empresariales n.c.p.</v>
          </cell>
          <cell r="Y147" t="str">
            <v>PM/0220/0105/45020010254</v>
          </cell>
          <cell r="Z147"/>
          <cell r="AA147" t="str">
            <v>Servicio de apoyo en la realización de obras con s</v>
          </cell>
          <cell r="AB147">
            <v>10</v>
          </cell>
          <cell r="AC147" t="str">
            <v>CONTRATACIÓN DIRECTA</v>
          </cell>
          <cell r="AD147">
            <v>1000531204</v>
          </cell>
          <cell r="AE147" t="str">
            <v>CC</v>
          </cell>
          <cell r="AF147">
            <v>1033689146</v>
          </cell>
          <cell r="AG147" t="str">
            <v>LUISA FERNANDA PAEZ CARO</v>
          </cell>
          <cell r="AH147">
            <v>1009655638</v>
          </cell>
          <cell r="AI147" t="str">
            <v>MARLY JHOANA CORDOBA CORTES</v>
          </cell>
          <cell r="AJ147">
            <v>1004746618</v>
          </cell>
          <cell r="AK147" t="str">
            <v>YULY MARCELA BARAJAS AGUILERA</v>
          </cell>
          <cell r="AL147">
            <v>38000000</v>
          </cell>
          <cell r="AM147">
            <v>0</v>
          </cell>
          <cell r="AN147">
            <v>0</v>
          </cell>
          <cell r="AO147">
            <v>38000000</v>
          </cell>
          <cell r="AP147">
            <v>760000</v>
          </cell>
          <cell r="AQ147">
            <v>37240000</v>
          </cell>
          <cell r="AR147">
            <v>5000849927</v>
          </cell>
          <cell r="AS147">
            <v>1</v>
          </cell>
          <cell r="AT147">
            <v>703342</v>
          </cell>
          <cell r="AU147">
            <v>1</v>
          </cell>
          <cell r="AV147">
            <v>45712</v>
          </cell>
        </row>
        <row r="148">
          <cell r="A148">
            <v>119</v>
          </cell>
          <cell r="B148">
            <v>2025</v>
          </cell>
          <cell r="C148">
            <v>2</v>
          </cell>
          <cell r="D148">
            <v>45658</v>
          </cell>
          <cell r="E148">
            <v>45747</v>
          </cell>
          <cell r="F148" t="str">
            <v>0220-01</v>
          </cell>
          <cell r="G148">
            <v>45712</v>
          </cell>
          <cell r="H148">
            <v>145</v>
          </cell>
          <cell r="I148" t="str">
            <v>CONTRATO DE PRESTACION DE SERVICIOS PROFESIONALES</v>
          </cell>
          <cell r="J148">
            <v>79</v>
          </cell>
          <cell r="K148">
            <v>45712</v>
          </cell>
          <cell r="L148">
            <v>46015</v>
          </cell>
          <cell r="M148">
            <v>303</v>
          </cell>
          <cell r="N148">
            <v>2</v>
          </cell>
          <cell r="O148" t="str">
            <v>ORDENES DE PAGO</v>
          </cell>
          <cell r="P148">
            <v>17</v>
          </cell>
          <cell r="Q148">
            <v>119</v>
          </cell>
          <cell r="R148" t="str">
            <v>Prestar servicios Profesionales de manera temporal para brindar asesoríajurídica a la Gerencia de Proyectos dentro de la metodología Obras con saldo Pedagógico.</v>
          </cell>
          <cell r="S148" t="str">
            <v>O23011745022024025405001</v>
          </cell>
          <cell r="T148" t="str">
            <v>Construcción de Ciudadanía Activa Crece - Servicio de promoción a la participación ciudadana</v>
          </cell>
          <cell r="U148" t="str">
            <v>1-100-F001</v>
          </cell>
          <cell r="V148" t="str">
            <v>VA-RECURSOS DISTRITO</v>
          </cell>
          <cell r="W148" t="str">
            <v>O232020200883990</v>
          </cell>
          <cell r="X148" t="str">
            <v>Otros servicios profesionales, técnicos y empresariales n.c.p.</v>
          </cell>
          <cell r="Y148" t="str">
            <v>PM/0220/0105/45020010254</v>
          </cell>
          <cell r="Z148"/>
          <cell r="AA148" t="str">
            <v>Servicio de apoyo en la realización de obras con s</v>
          </cell>
          <cell r="AB148">
            <v>10</v>
          </cell>
          <cell r="AC148" t="str">
            <v>CONTRATACIÓN DIRECTA</v>
          </cell>
          <cell r="AD148">
            <v>1000207742</v>
          </cell>
          <cell r="AE148" t="str">
            <v>CC</v>
          </cell>
          <cell r="AF148">
            <v>1030543723</v>
          </cell>
          <cell r="AG148" t="str">
            <v>MANUEL MAURICIO MEZA SANABRIA</v>
          </cell>
          <cell r="AH148">
            <v>1009655638</v>
          </cell>
          <cell r="AI148" t="str">
            <v>MARLY JHOANA CORDOBA CORTES</v>
          </cell>
          <cell r="AJ148">
            <v>1004746618</v>
          </cell>
          <cell r="AK148" t="str">
            <v>YULY MARCELA BARAJAS AGUILERA</v>
          </cell>
          <cell r="AL148">
            <v>55000000</v>
          </cell>
          <cell r="AM148">
            <v>0</v>
          </cell>
          <cell r="AN148">
            <v>0</v>
          </cell>
          <cell r="AO148">
            <v>55000000</v>
          </cell>
          <cell r="AP148">
            <v>1100000</v>
          </cell>
          <cell r="AQ148">
            <v>53900000</v>
          </cell>
          <cell r="AR148">
            <v>5000849930</v>
          </cell>
          <cell r="AS148">
            <v>1</v>
          </cell>
          <cell r="AT148">
            <v>703337</v>
          </cell>
          <cell r="AU148">
            <v>1</v>
          </cell>
          <cell r="AV148">
            <v>45712</v>
          </cell>
        </row>
        <row r="149">
          <cell r="A149">
            <v>120</v>
          </cell>
          <cell r="B149">
            <v>2025</v>
          </cell>
          <cell r="C149">
            <v>2</v>
          </cell>
          <cell r="D149">
            <v>45658</v>
          </cell>
          <cell r="E149">
            <v>45747</v>
          </cell>
          <cell r="F149" t="str">
            <v>0220-01</v>
          </cell>
          <cell r="G149">
            <v>45712</v>
          </cell>
          <cell r="H149">
            <v>148</v>
          </cell>
          <cell r="I149" t="str">
            <v>CONTRATO DE PRESTACION DE SERVICIOS DE APOYO A LA GESTION</v>
          </cell>
          <cell r="J149">
            <v>81</v>
          </cell>
          <cell r="K149">
            <v>45712</v>
          </cell>
          <cell r="L149">
            <v>46022</v>
          </cell>
          <cell r="M149">
            <v>310</v>
          </cell>
          <cell r="N149">
            <v>2</v>
          </cell>
          <cell r="O149" t="str">
            <v>ORDENES DE PAGO</v>
          </cell>
          <cell r="P149">
            <v>253</v>
          </cell>
          <cell r="Q149">
            <v>120</v>
          </cell>
          <cell r="R149" t="str">
            <v>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S149" t="str">
            <v>O23011745022024023801029</v>
          </cell>
          <cell r="T149" t="str">
            <v>Implementación de mecanismos de particip - Documentos metodológicos</v>
          </cell>
          <cell r="U149" t="str">
            <v>1-100-F001</v>
          </cell>
          <cell r="V149" t="str">
            <v>VA-RECURSOS DISTRITO</v>
          </cell>
          <cell r="W149" t="str">
            <v>O232020200991119</v>
          </cell>
          <cell r="X149" t="str">
            <v>Otros servicios de la administración pública n.c.p.</v>
          </cell>
          <cell r="Y149" t="str">
            <v>PM/0220/0101/45020290238</v>
          </cell>
          <cell r="Z149"/>
          <cell r="AA149" t="str">
            <v>Servicio de apoyo en la implementación del modelo</v>
          </cell>
          <cell r="AB149">
            <v>10</v>
          </cell>
          <cell r="AC149" t="str">
            <v>CONTRATACIÓN DIRECTA</v>
          </cell>
          <cell r="AD149">
            <v>1002090706</v>
          </cell>
          <cell r="AE149" t="str">
            <v>CC</v>
          </cell>
          <cell r="AF149">
            <v>80798918</v>
          </cell>
          <cell r="AG149" t="str">
            <v>WILLIAM ANDRES MOTTA CARDENAS</v>
          </cell>
          <cell r="AH149">
            <v>1009655638</v>
          </cell>
          <cell r="AI149" t="str">
            <v>MARLY JHOANA CORDOBA CORTES</v>
          </cell>
          <cell r="AJ149">
            <v>1004746618</v>
          </cell>
          <cell r="AK149" t="str">
            <v>YULY MARCELA BARAJAS AGUILERA</v>
          </cell>
          <cell r="AL149">
            <v>36100000</v>
          </cell>
          <cell r="AM149">
            <v>0</v>
          </cell>
          <cell r="AN149">
            <v>0</v>
          </cell>
          <cell r="AO149">
            <v>36100000</v>
          </cell>
          <cell r="AP149">
            <v>760000</v>
          </cell>
          <cell r="AQ149">
            <v>35340000</v>
          </cell>
          <cell r="AR149">
            <v>5000849933</v>
          </cell>
          <cell r="AS149">
            <v>1</v>
          </cell>
          <cell r="AT149">
            <v>714925</v>
          </cell>
          <cell r="AU149">
            <v>1</v>
          </cell>
          <cell r="AV149">
            <v>45712</v>
          </cell>
        </row>
        <row r="150">
          <cell r="A150">
            <v>121</v>
          </cell>
          <cell r="B150">
            <v>2025</v>
          </cell>
          <cell r="C150">
            <v>2</v>
          </cell>
          <cell r="D150">
            <v>45658</v>
          </cell>
          <cell r="E150">
            <v>45747</v>
          </cell>
          <cell r="F150" t="str">
            <v>0220-01</v>
          </cell>
          <cell r="G150">
            <v>45712</v>
          </cell>
          <cell r="H150">
            <v>145</v>
          </cell>
          <cell r="I150" t="str">
            <v>CONTRATO DE PRESTACION DE SERVICIOS PROFESIONALES</v>
          </cell>
          <cell r="J150">
            <v>82</v>
          </cell>
          <cell r="K150">
            <v>45712</v>
          </cell>
          <cell r="L150">
            <v>45893</v>
          </cell>
          <cell r="M150">
            <v>181</v>
          </cell>
          <cell r="N150">
            <v>2</v>
          </cell>
          <cell r="O150" t="str">
            <v>ORDENES DE PAGO</v>
          </cell>
          <cell r="P150">
            <v>66</v>
          </cell>
          <cell r="Q150">
            <v>121</v>
          </cell>
          <cell r="R150" t="str">
            <v>Profesionales Prestar los servicios profesionales para implementar el modelo de fortalecimiento con organizaciones de propiedad horizontal y comunales de los distintos niveles en el marco del proyecto de inversión 8131.,,</v>
          </cell>
          <cell r="S150" t="str">
            <v>O23011745022024023806022</v>
          </cell>
          <cell r="T150" t="str">
            <v>Implementación de mecanismos de particip - Servicio de asistencia técnica</v>
          </cell>
          <cell r="U150" t="str">
            <v>1-100-F001</v>
          </cell>
          <cell r="V150" t="str">
            <v>VA-RECURSOS DISTRITO</v>
          </cell>
          <cell r="W150" t="str">
            <v>O232020200991119</v>
          </cell>
          <cell r="X150" t="str">
            <v>Otros servicios de la administración pública n.c.p.</v>
          </cell>
          <cell r="Y150" t="str">
            <v>PM/0220/0106/45020220238</v>
          </cell>
          <cell r="Z150"/>
          <cell r="AA150" t="str">
            <v>Servicio de asesoría técnica en presupuestos parti</v>
          </cell>
          <cell r="AB150">
            <v>10</v>
          </cell>
          <cell r="AC150" t="str">
            <v>CONTRATACIÓN DIRECTA</v>
          </cell>
          <cell r="AD150">
            <v>1004729778</v>
          </cell>
          <cell r="AE150" t="str">
            <v>CC</v>
          </cell>
          <cell r="AF150">
            <v>1023874383</v>
          </cell>
          <cell r="AG150" t="str">
            <v>YENNYFER YUSBANY CRUZ DIAZ</v>
          </cell>
          <cell r="AH150">
            <v>1009655638</v>
          </cell>
          <cell r="AI150" t="str">
            <v>MARLY JHOANA CORDOBA CORTES</v>
          </cell>
          <cell r="AJ150">
            <v>1004746618</v>
          </cell>
          <cell r="AK150" t="str">
            <v>YULY MARCELA BARAJAS AGUILERA</v>
          </cell>
          <cell r="AL150">
            <v>27000000</v>
          </cell>
          <cell r="AM150">
            <v>0</v>
          </cell>
          <cell r="AN150">
            <v>0</v>
          </cell>
          <cell r="AO150">
            <v>27000000</v>
          </cell>
          <cell r="AP150">
            <v>750000</v>
          </cell>
          <cell r="AQ150">
            <v>26250000</v>
          </cell>
          <cell r="AR150">
            <v>5000849936</v>
          </cell>
          <cell r="AS150">
            <v>1</v>
          </cell>
          <cell r="AT150">
            <v>706046</v>
          </cell>
          <cell r="AU150">
            <v>1</v>
          </cell>
          <cell r="AV150">
            <v>45712</v>
          </cell>
        </row>
        <row r="151">
          <cell r="A151">
            <v>122</v>
          </cell>
          <cell r="B151">
            <v>2025</v>
          </cell>
          <cell r="C151">
            <v>2</v>
          </cell>
          <cell r="D151">
            <v>45658</v>
          </cell>
          <cell r="E151">
            <v>45747</v>
          </cell>
          <cell r="F151" t="str">
            <v>0220-01</v>
          </cell>
          <cell r="G151">
            <v>45712</v>
          </cell>
          <cell r="H151">
            <v>145</v>
          </cell>
          <cell r="I151" t="str">
            <v>CONTRATO DE PRESTACION DE SERVICIOS PROFESIONALES</v>
          </cell>
          <cell r="J151">
            <v>84</v>
          </cell>
          <cell r="K151">
            <v>45712</v>
          </cell>
          <cell r="L151">
            <v>45862</v>
          </cell>
          <cell r="M151">
            <v>150</v>
          </cell>
          <cell r="N151">
            <v>2</v>
          </cell>
          <cell r="O151" t="str">
            <v>ORDENES DE PAGO</v>
          </cell>
          <cell r="P151">
            <v>67</v>
          </cell>
          <cell r="Q151">
            <v>122</v>
          </cell>
          <cell r="R151" t="str">
            <v>Prestar los servicios profesionales para implementar el modelo de fortalecimiento con organizaciones de propiedad horizontal y comunales de los distintos niveles en el marco del proyecto de inversión 8131.,,</v>
          </cell>
          <cell r="S151" t="str">
            <v>O23011745022024023806022</v>
          </cell>
          <cell r="T151" t="str">
            <v>Implementación de mecanismos de particip - Servicio de asistencia técnica</v>
          </cell>
          <cell r="U151" t="str">
            <v>1-100-F001</v>
          </cell>
          <cell r="V151" t="str">
            <v>VA-RECURSOS DISTRITO</v>
          </cell>
          <cell r="W151" t="str">
            <v>O232020200991119</v>
          </cell>
          <cell r="X151" t="str">
            <v>Otros servicios de la administración pública n.c.p.</v>
          </cell>
          <cell r="Y151" t="str">
            <v>PM/0220/0106/45020220238</v>
          </cell>
          <cell r="Z151"/>
          <cell r="AA151" t="str">
            <v>Servicio de asesoría técnica en presupuestos parti</v>
          </cell>
          <cell r="AB151">
            <v>10</v>
          </cell>
          <cell r="AC151" t="str">
            <v>CONTRATACIÓN DIRECTA</v>
          </cell>
          <cell r="AD151">
            <v>1000126547</v>
          </cell>
          <cell r="AE151" t="str">
            <v>CC</v>
          </cell>
          <cell r="AF151">
            <v>1024490828</v>
          </cell>
          <cell r="AG151" t="str">
            <v>MONICA LORENA ARIAS PARRA</v>
          </cell>
          <cell r="AH151">
            <v>1009655638</v>
          </cell>
          <cell r="AI151" t="str">
            <v>MARLY JHOANA CORDOBA CORTES</v>
          </cell>
          <cell r="AJ151">
            <v>1004746618</v>
          </cell>
          <cell r="AK151" t="str">
            <v>YULY MARCELA BARAJAS AGUILERA</v>
          </cell>
          <cell r="AL151">
            <v>22500000</v>
          </cell>
          <cell r="AM151">
            <v>0</v>
          </cell>
          <cell r="AN151">
            <v>0</v>
          </cell>
          <cell r="AO151">
            <v>22500000</v>
          </cell>
          <cell r="AP151">
            <v>900000</v>
          </cell>
          <cell r="AQ151">
            <v>21600000</v>
          </cell>
          <cell r="AR151">
            <v>5000849938</v>
          </cell>
          <cell r="AS151">
            <v>1</v>
          </cell>
          <cell r="AT151">
            <v>706047</v>
          </cell>
          <cell r="AU151">
            <v>1</v>
          </cell>
          <cell r="AV151">
            <v>45712</v>
          </cell>
        </row>
        <row r="152">
          <cell r="A152">
            <v>123</v>
          </cell>
          <cell r="B152">
            <v>2025</v>
          </cell>
          <cell r="C152">
            <v>2</v>
          </cell>
          <cell r="D152">
            <v>45658</v>
          </cell>
          <cell r="E152">
            <v>45747</v>
          </cell>
          <cell r="F152" t="str">
            <v>0220-01</v>
          </cell>
          <cell r="G152">
            <v>45712</v>
          </cell>
          <cell r="H152">
            <v>145</v>
          </cell>
          <cell r="I152" t="str">
            <v>CONTRATO DE PRESTACION DE SERVICIOS PROFESIONALES</v>
          </cell>
          <cell r="J152">
            <v>104</v>
          </cell>
          <cell r="K152">
            <v>45712</v>
          </cell>
          <cell r="L152">
            <v>45893</v>
          </cell>
          <cell r="M152">
            <v>181</v>
          </cell>
          <cell r="N152">
            <v>2</v>
          </cell>
          <cell r="O152" t="str">
            <v>ORDENES DE PAGO</v>
          </cell>
          <cell r="P152">
            <v>214</v>
          </cell>
          <cell r="Q152">
            <v>123</v>
          </cell>
          <cell r="R152" t="str">
            <v>Prestar los servicios profesionales de manera temporal para llevar a cabo el seguimiento y control de los aspectos, contractuales, administrativos y financieros de la Gerencia de la Escuela</v>
          </cell>
          <cell r="S152" t="str">
            <v>O23011745022024021202034</v>
          </cell>
          <cell r="T152" t="str">
            <v>Formación en capacidades democráticas en - Servicio de educación informal</v>
          </cell>
          <cell r="U152" t="str">
            <v>1-100-F001</v>
          </cell>
          <cell r="V152" t="str">
            <v>VA-RECURSOS DISTRITO</v>
          </cell>
          <cell r="W152" t="str">
            <v>O232020200991119</v>
          </cell>
          <cell r="X152" t="str">
            <v>Otros servicios de la administración pública n.c.p.</v>
          </cell>
          <cell r="Y152" t="str">
            <v>PM/0220/0102/45020340212</v>
          </cell>
          <cell r="Z152"/>
          <cell r="AA152" t="str">
            <v>Servicio de formación ciudadana en capacidades dem</v>
          </cell>
          <cell r="AB152">
            <v>10</v>
          </cell>
          <cell r="AC152" t="str">
            <v>CONTRATACIÓN DIRECTA</v>
          </cell>
          <cell r="AD152">
            <v>1006257658</v>
          </cell>
          <cell r="AE152" t="str">
            <v>CC</v>
          </cell>
          <cell r="AF152">
            <v>1085177013</v>
          </cell>
          <cell r="AG152" t="str">
            <v>ANDRES GUERRA SAUCEDO</v>
          </cell>
          <cell r="AH152">
            <v>1009655638</v>
          </cell>
          <cell r="AI152" t="str">
            <v>MARLY JHOANA CORDOBA CORTES</v>
          </cell>
          <cell r="AJ152">
            <v>1004746618</v>
          </cell>
          <cell r="AK152" t="str">
            <v>YULY MARCELA BARAJAS AGUILERA</v>
          </cell>
          <cell r="AL152">
            <v>27000000</v>
          </cell>
          <cell r="AM152">
            <v>0</v>
          </cell>
          <cell r="AN152">
            <v>0</v>
          </cell>
          <cell r="AO152">
            <v>27000000</v>
          </cell>
          <cell r="AP152">
            <v>900000</v>
          </cell>
          <cell r="AQ152">
            <v>26100000</v>
          </cell>
          <cell r="AR152">
            <v>5000849939</v>
          </cell>
          <cell r="AS152">
            <v>1</v>
          </cell>
          <cell r="AT152">
            <v>712963</v>
          </cell>
          <cell r="AU152">
            <v>1</v>
          </cell>
          <cell r="AV152">
            <v>45712</v>
          </cell>
        </row>
        <row r="153">
          <cell r="A153">
            <v>124</v>
          </cell>
          <cell r="B153">
            <v>2025</v>
          </cell>
          <cell r="C153">
            <v>2</v>
          </cell>
          <cell r="D153">
            <v>45658</v>
          </cell>
          <cell r="E153">
            <v>45747</v>
          </cell>
          <cell r="F153" t="str">
            <v>0220-01</v>
          </cell>
          <cell r="G153">
            <v>45713</v>
          </cell>
          <cell r="H153">
            <v>145</v>
          </cell>
          <cell r="I153" t="str">
            <v>CONTRATO DE PRESTACION DE SERVICIOS PROFESIONALES</v>
          </cell>
          <cell r="J153">
            <v>23</v>
          </cell>
          <cell r="K153">
            <v>45713</v>
          </cell>
          <cell r="L153">
            <v>45894</v>
          </cell>
          <cell r="M153">
            <v>181</v>
          </cell>
          <cell r="N153">
            <v>2</v>
          </cell>
          <cell r="O153" t="str">
            <v>ORDENES DE PAGO</v>
          </cell>
          <cell r="P153">
            <v>14</v>
          </cell>
          <cell r="Q153">
            <v>124</v>
          </cell>
          <cell r="R153" t="str">
            <v>Prestar los servicios profesionales de manera temporal, con autonomía técnica y administrativa para realizar actividades administrativas y operativas en el proceso de gestión documental del Instituto Distrital de la Participación y Acción Comunal.,,</v>
          </cell>
          <cell r="S153" t="str">
            <v>O21202020080585954</v>
          </cell>
          <cell r="T153" t="str">
            <v>Servicios de preparación de documentos y otros servicios especializados de apoyo a oficina</v>
          </cell>
          <cell r="U153" t="str">
            <v>1-100-F001</v>
          </cell>
          <cell r="V153" t="str">
            <v>VA-RECURSOS DISTRITO</v>
          </cell>
          <cell r="W153">
            <v>220</v>
          </cell>
          <cell r="X153" t="str">
            <v>0220 - Programa Funcionamiento - INSTITUTO DISTRITAL DE LA PARTICIPACIÓN Y ACCIÓN COMUNAL</v>
          </cell>
          <cell r="Y153" t="str">
            <v>PM/0220/0001/FUNC</v>
          </cell>
          <cell r="Z153"/>
          <cell r="AA153" t="str">
            <v>FUNCIONAMIENTOINSTITUTO DISTRITAL DE LA PARTICIPAC</v>
          </cell>
          <cell r="AB153">
            <v>10</v>
          </cell>
          <cell r="AC153" t="str">
            <v>CONTRATACIÓN DIRECTA</v>
          </cell>
          <cell r="AD153">
            <v>1009566026</v>
          </cell>
          <cell r="AE153" t="str">
            <v>CC</v>
          </cell>
          <cell r="AF153">
            <v>1023927347</v>
          </cell>
          <cell r="AG153" t="str">
            <v>JOHANA HURTADO RUBIO</v>
          </cell>
          <cell r="AH153">
            <v>1009655638</v>
          </cell>
          <cell r="AI153" t="str">
            <v>MARLY JHOANA CORDOBA CORTES</v>
          </cell>
          <cell r="AJ153">
            <v>1004746618</v>
          </cell>
          <cell r="AK153" t="str">
            <v>YULY MARCELA BARAJAS AGUILERA</v>
          </cell>
          <cell r="AL153">
            <v>25200000</v>
          </cell>
          <cell r="AM153">
            <v>0</v>
          </cell>
          <cell r="AN153">
            <v>0</v>
          </cell>
          <cell r="AO153">
            <v>25200000</v>
          </cell>
          <cell r="AP153">
            <v>700000</v>
          </cell>
          <cell r="AQ153">
            <v>24500000</v>
          </cell>
          <cell r="AR153">
            <v>5000850821</v>
          </cell>
          <cell r="AS153">
            <v>1</v>
          </cell>
          <cell r="AT153">
            <v>701638</v>
          </cell>
          <cell r="AU153">
            <v>1</v>
          </cell>
          <cell r="AV153">
            <v>45713</v>
          </cell>
        </row>
        <row r="154">
          <cell r="A154">
            <v>125</v>
          </cell>
          <cell r="B154">
            <v>2025</v>
          </cell>
          <cell r="C154">
            <v>2</v>
          </cell>
          <cell r="D154">
            <v>45658</v>
          </cell>
          <cell r="E154">
            <v>45747</v>
          </cell>
          <cell r="F154" t="str">
            <v>0220-01</v>
          </cell>
          <cell r="G154">
            <v>45713</v>
          </cell>
          <cell r="H154">
            <v>145</v>
          </cell>
          <cell r="I154" t="str">
            <v>CONTRATO DE PRESTACION DE SERVICIOS PROFESIONALES</v>
          </cell>
          <cell r="J154">
            <v>111</v>
          </cell>
          <cell r="K154">
            <v>45713</v>
          </cell>
          <cell r="L154">
            <v>45863</v>
          </cell>
          <cell r="M154">
            <v>150</v>
          </cell>
          <cell r="N154">
            <v>2</v>
          </cell>
          <cell r="O154" t="str">
            <v>ORDENES DE PAGO</v>
          </cell>
          <cell r="P154">
            <v>211</v>
          </cell>
          <cell r="Q154">
            <v>125</v>
          </cell>
          <cell r="R154" t="str">
            <v>Prestar los servicios profesionales de manera temporal para la implementación de estrategias de alianzas y redes de a Gerencia de Escuela de la Participación.</v>
          </cell>
          <cell r="S154" t="str">
            <v>O23011745022024021202034</v>
          </cell>
          <cell r="T154" t="str">
            <v>Formación en capacidades democráticas en - Servicio de educación informal</v>
          </cell>
          <cell r="U154" t="str">
            <v>1-100-F001</v>
          </cell>
          <cell r="V154" t="str">
            <v>VA-RECURSOS DISTRITO</v>
          </cell>
          <cell r="W154" t="str">
            <v>O232020200991119</v>
          </cell>
          <cell r="X154" t="str">
            <v>Otros servicios de la administración pública n.c.p.</v>
          </cell>
          <cell r="Y154" t="str">
            <v>PM/0220/0102/45020340212</v>
          </cell>
          <cell r="Z154"/>
          <cell r="AA154" t="str">
            <v>Servicio de formación ciudadana en capacidades dem</v>
          </cell>
          <cell r="AB154">
            <v>10</v>
          </cell>
          <cell r="AC154" t="str">
            <v>CONTRATACIÓN DIRECTA</v>
          </cell>
          <cell r="AD154">
            <v>1004692156</v>
          </cell>
          <cell r="AE154" t="str">
            <v>CC</v>
          </cell>
          <cell r="AF154">
            <v>80851277</v>
          </cell>
          <cell r="AG154" t="str">
            <v>CESAR AUGUSTO POLO AVENDAÑO</v>
          </cell>
          <cell r="AH154">
            <v>1009655638</v>
          </cell>
          <cell r="AI154" t="str">
            <v>MARLY JHOANA CORDOBA CORTES</v>
          </cell>
          <cell r="AJ154">
            <v>1004746618</v>
          </cell>
          <cell r="AK154" t="str">
            <v>YULY MARCELA BARAJAS AGUILERA</v>
          </cell>
          <cell r="AL154">
            <v>35000000</v>
          </cell>
          <cell r="AM154">
            <v>0</v>
          </cell>
          <cell r="AN154">
            <v>0</v>
          </cell>
          <cell r="AO154">
            <v>35000000</v>
          </cell>
          <cell r="AP154">
            <v>1166667</v>
          </cell>
          <cell r="AQ154">
            <v>33833333</v>
          </cell>
          <cell r="AR154">
            <v>5000850829</v>
          </cell>
          <cell r="AS154">
            <v>1</v>
          </cell>
          <cell r="AT154">
            <v>712947</v>
          </cell>
          <cell r="AU154">
            <v>1</v>
          </cell>
          <cell r="AV154">
            <v>45713</v>
          </cell>
        </row>
        <row r="155">
          <cell r="A155">
            <v>126</v>
          </cell>
          <cell r="B155">
            <v>2025</v>
          </cell>
          <cell r="C155">
            <v>2</v>
          </cell>
          <cell r="D155">
            <v>45658</v>
          </cell>
          <cell r="E155">
            <v>45747</v>
          </cell>
          <cell r="F155" t="str">
            <v>0220-01</v>
          </cell>
          <cell r="G155">
            <v>45714</v>
          </cell>
          <cell r="H155">
            <v>145</v>
          </cell>
          <cell r="I155" t="str">
            <v>CONTRATO DE PRESTACION DE SERVICIOS PROFESIONALES</v>
          </cell>
          <cell r="J155">
            <v>113</v>
          </cell>
          <cell r="K155">
            <v>45714</v>
          </cell>
          <cell r="L155">
            <v>45864</v>
          </cell>
          <cell r="M155">
            <v>150</v>
          </cell>
          <cell r="N155">
            <v>2</v>
          </cell>
          <cell r="O155" t="str">
            <v>ORDENES DE PAGO</v>
          </cell>
          <cell r="P155">
            <v>226</v>
          </cell>
          <cell r="Q155">
            <v>126</v>
          </cell>
          <cell r="R155" t="str">
            <v>Prestar los servicios Profesionales para realizar convenios solidarios para regularizar el aprovechamiento en bienes iscales y en zonas de cesión de carácter comunitario en el marco del proyecto de inversión 8025.</v>
          </cell>
          <cell r="S155" t="str">
            <v>O23011745012024007901031</v>
          </cell>
          <cell r="T155" t="str">
            <v>Implementación del aprovechamiento en bi - Documentos normativos</v>
          </cell>
          <cell r="U155" t="str">
            <v>1-100-F001</v>
          </cell>
          <cell r="V155" t="str">
            <v>VA-RECURSOS DISTRITO</v>
          </cell>
          <cell r="W155" t="str">
            <v>O232020200991119</v>
          </cell>
          <cell r="X155" t="str">
            <v>Otros servicios de la administración pública n.c.p.</v>
          </cell>
          <cell r="Y155" t="str">
            <v>PM/0220/0101/45010310079</v>
          </cell>
          <cell r="Z155"/>
          <cell r="AA155" t="str">
            <v>Servicio de apoyo en la implementación del modelo</v>
          </cell>
          <cell r="AB155">
            <v>10</v>
          </cell>
          <cell r="AC155" t="str">
            <v>CONTRATACIÓN DIRECTA</v>
          </cell>
          <cell r="AD155">
            <v>1011837738</v>
          </cell>
          <cell r="AE155" t="str">
            <v>CC</v>
          </cell>
          <cell r="AF155">
            <v>1066174920</v>
          </cell>
          <cell r="AG155" t="str">
            <v>ELKIN DAVID SARMIENTO MONTIEL</v>
          </cell>
          <cell r="AH155">
            <v>1009655638</v>
          </cell>
          <cell r="AI155" t="str">
            <v>MARLY JHOANA CORDOBA CORTES</v>
          </cell>
          <cell r="AJ155">
            <v>1004746618</v>
          </cell>
          <cell r="AK155" t="str">
            <v>YULY MARCELA BARAJAS AGUILERA</v>
          </cell>
          <cell r="AL155">
            <v>25000000</v>
          </cell>
          <cell r="AM155">
            <v>0</v>
          </cell>
          <cell r="AN155">
            <v>0</v>
          </cell>
          <cell r="AO155">
            <v>25000000</v>
          </cell>
          <cell r="AP155">
            <v>666667</v>
          </cell>
          <cell r="AQ155">
            <v>24333333</v>
          </cell>
          <cell r="AR155">
            <v>5000851149</v>
          </cell>
          <cell r="AS155">
            <v>1</v>
          </cell>
          <cell r="AT155">
            <v>713723</v>
          </cell>
          <cell r="AU155">
            <v>1</v>
          </cell>
          <cell r="AV155">
            <v>45714</v>
          </cell>
        </row>
        <row r="156">
          <cell r="A156">
            <v>127</v>
          </cell>
          <cell r="B156">
            <v>2025</v>
          </cell>
          <cell r="C156">
            <v>2</v>
          </cell>
          <cell r="D156">
            <v>45658</v>
          </cell>
          <cell r="E156">
            <v>45747</v>
          </cell>
          <cell r="F156" t="str">
            <v>0220-01</v>
          </cell>
          <cell r="G156">
            <v>45714</v>
          </cell>
          <cell r="H156">
            <v>145</v>
          </cell>
          <cell r="I156" t="str">
            <v>CONTRATO DE PRESTACION DE SERVICIOS PROFESIONALES</v>
          </cell>
          <cell r="J156">
            <v>120</v>
          </cell>
          <cell r="K156">
            <v>45714</v>
          </cell>
          <cell r="L156">
            <v>45864</v>
          </cell>
          <cell r="M156">
            <v>150</v>
          </cell>
          <cell r="N156">
            <v>2</v>
          </cell>
          <cell r="O156" t="str">
            <v>ORDENES DE PAGO</v>
          </cell>
          <cell r="P156">
            <v>210</v>
          </cell>
          <cell r="Q156">
            <v>127</v>
          </cell>
          <cell r="R156" t="str">
            <v>Prestar servicios profesionales, de manera temporal , para adelantar gestion juridica contractual y administrativa del Observatorioy la Gerencia de la Escuela de Participación</v>
          </cell>
          <cell r="S156" t="str">
            <v>O23011745022024021202034</v>
          </cell>
          <cell r="T156" t="str">
            <v>Formación en capacidades democráticas en - Servicio de educación informal</v>
          </cell>
          <cell r="U156" t="str">
            <v>1-100-F001</v>
          </cell>
          <cell r="V156" t="str">
            <v>VA-RECURSOS DISTRITO</v>
          </cell>
          <cell r="W156" t="str">
            <v>O232020200991119</v>
          </cell>
          <cell r="X156" t="str">
            <v>Otros servicios de la administración pública n.c.p.</v>
          </cell>
          <cell r="Y156" t="str">
            <v>PM/0220/0102/45020340212</v>
          </cell>
          <cell r="Z156"/>
          <cell r="AA156" t="str">
            <v>Servicio de formación ciudadana en capacidades dem</v>
          </cell>
          <cell r="AB156">
            <v>10</v>
          </cell>
          <cell r="AC156" t="str">
            <v>CONTRATACIÓN DIRECTA</v>
          </cell>
          <cell r="AD156">
            <v>1000445748</v>
          </cell>
          <cell r="AE156" t="str">
            <v>CC</v>
          </cell>
          <cell r="AF156">
            <v>52867297</v>
          </cell>
          <cell r="AG156" t="str">
            <v>DIANA MARCELA CANO PIÑEROS</v>
          </cell>
          <cell r="AH156">
            <v>1009655638</v>
          </cell>
          <cell r="AI156" t="str">
            <v>MARLY JHOANA CORDOBA CORTES</v>
          </cell>
          <cell r="AJ156">
            <v>1004746618</v>
          </cell>
          <cell r="AK156" t="str">
            <v>YULY MARCELA BARAJAS AGUILERA</v>
          </cell>
          <cell r="AL156">
            <v>32500000</v>
          </cell>
          <cell r="AM156">
            <v>0</v>
          </cell>
          <cell r="AN156">
            <v>0</v>
          </cell>
          <cell r="AO156">
            <v>32500000</v>
          </cell>
          <cell r="AP156">
            <v>866667</v>
          </cell>
          <cell r="AQ156">
            <v>31633333</v>
          </cell>
          <cell r="AR156">
            <v>5000851160</v>
          </cell>
          <cell r="AS156">
            <v>1</v>
          </cell>
          <cell r="AT156">
            <v>712938</v>
          </cell>
          <cell r="AU156">
            <v>1</v>
          </cell>
          <cell r="AV156">
            <v>45714</v>
          </cell>
        </row>
        <row r="157">
          <cell r="A157">
            <v>128</v>
          </cell>
          <cell r="B157">
            <v>2025</v>
          </cell>
          <cell r="C157">
            <v>2</v>
          </cell>
          <cell r="D157">
            <v>45658</v>
          </cell>
          <cell r="E157">
            <v>45747</v>
          </cell>
          <cell r="F157" t="str">
            <v>0220-01</v>
          </cell>
          <cell r="G157">
            <v>45714</v>
          </cell>
          <cell r="H157">
            <v>148</v>
          </cell>
          <cell r="I157" t="str">
            <v>CONTRATO DE PRESTACION DE SERVICIOS DE APOYO A LA GESTION</v>
          </cell>
          <cell r="J157">
            <v>59</v>
          </cell>
          <cell r="K157">
            <v>45714</v>
          </cell>
          <cell r="L157">
            <v>45895</v>
          </cell>
          <cell r="M157">
            <v>181</v>
          </cell>
          <cell r="N157">
            <v>2</v>
          </cell>
          <cell r="O157" t="str">
            <v>ORDENES DE PAGO</v>
          </cell>
          <cell r="P157">
            <v>98</v>
          </cell>
          <cell r="Q157">
            <v>128</v>
          </cell>
          <cell r="R157" t="str">
            <v>Prestar los servicios de apoyo a la gestión para el fomento de la participación juvenil en los procesos estratégicos de la Gerencia y en el marco del Sistema Distrital de Juventud, en las localidades asignadas por el supervisor.</v>
          </cell>
          <cell r="S157" t="str">
            <v>O23011745022024023806022</v>
          </cell>
          <cell r="T157" t="str">
            <v>Implementación de mecanismos de particip - Servicio de asistencia técnica</v>
          </cell>
          <cell r="U157" t="str">
            <v>1-100-F001</v>
          </cell>
          <cell r="V157" t="str">
            <v>VA-RECURSOS DISTRITO</v>
          </cell>
          <cell r="W157" t="str">
            <v>O232020200991119</v>
          </cell>
          <cell r="X157" t="str">
            <v>Otros servicios de la administración pública n.c.p.</v>
          </cell>
          <cell r="Y157" t="str">
            <v>PM/0220/0106/45020220238</v>
          </cell>
          <cell r="Z157"/>
          <cell r="AA157" t="str">
            <v>Servicio de asesoría técnica en presupuestos parti</v>
          </cell>
          <cell r="AB157">
            <v>10</v>
          </cell>
          <cell r="AC157" t="str">
            <v>CONTRATACIÓN DIRECTA</v>
          </cell>
          <cell r="AD157">
            <v>1013409913</v>
          </cell>
          <cell r="AE157" t="str">
            <v>CC</v>
          </cell>
          <cell r="AF157">
            <v>1014302523</v>
          </cell>
          <cell r="AG157" t="str">
            <v>FRANK ALBERTO ARIAS OCHOA</v>
          </cell>
          <cell r="AH157">
            <v>1009655638</v>
          </cell>
          <cell r="AI157" t="str">
            <v>MARLY JHOANA CORDOBA CORTES</v>
          </cell>
          <cell r="AJ157">
            <v>1004746618</v>
          </cell>
          <cell r="AK157" t="str">
            <v>YULY MARCELA BARAJAS AGUILERA</v>
          </cell>
          <cell r="AL157">
            <v>18936000</v>
          </cell>
          <cell r="AM157">
            <v>0</v>
          </cell>
          <cell r="AN157">
            <v>0</v>
          </cell>
          <cell r="AO157">
            <v>18936000</v>
          </cell>
          <cell r="AP157">
            <v>420800</v>
          </cell>
          <cell r="AQ157">
            <v>18515200</v>
          </cell>
          <cell r="AR157">
            <v>5000851432</v>
          </cell>
          <cell r="AS157">
            <v>1</v>
          </cell>
          <cell r="AT157">
            <v>706441</v>
          </cell>
          <cell r="AU157">
            <v>1</v>
          </cell>
          <cell r="AV157">
            <v>45714</v>
          </cell>
        </row>
        <row r="158">
          <cell r="A158">
            <v>129</v>
          </cell>
          <cell r="B158">
            <v>2025</v>
          </cell>
          <cell r="C158">
            <v>2</v>
          </cell>
          <cell r="D158">
            <v>45658</v>
          </cell>
          <cell r="E158">
            <v>45747</v>
          </cell>
          <cell r="F158" t="str">
            <v>0220-01</v>
          </cell>
          <cell r="G158">
            <v>45714</v>
          </cell>
          <cell r="H158">
            <v>148</v>
          </cell>
          <cell r="I158" t="str">
            <v>CONTRATO DE PRESTACION DE SERVICIOS DE APOYO A LA GESTION</v>
          </cell>
          <cell r="J158">
            <v>106</v>
          </cell>
          <cell r="K158">
            <v>45714</v>
          </cell>
          <cell r="L158">
            <v>45864</v>
          </cell>
          <cell r="M158">
            <v>150</v>
          </cell>
          <cell r="N158">
            <v>2</v>
          </cell>
          <cell r="O158" t="str">
            <v>ORDENES DE PAGO</v>
          </cell>
          <cell r="P158">
            <v>119</v>
          </cell>
          <cell r="Q158">
            <v>129</v>
          </cell>
          <cell r="R158" t="str">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v>
          </cell>
          <cell r="S158" t="str">
            <v>O23011745022024023806022</v>
          </cell>
          <cell r="T158" t="str">
            <v>Implementación de mecanismos de particip - Servicio de asistencia técnica</v>
          </cell>
          <cell r="U158" t="str">
            <v>1-100-F001</v>
          </cell>
          <cell r="V158" t="str">
            <v>VA-RECURSOS DISTRITO</v>
          </cell>
          <cell r="W158" t="str">
            <v>O232020200991119</v>
          </cell>
          <cell r="X158" t="str">
            <v>Otros servicios de la administración pública n.c.p.</v>
          </cell>
          <cell r="Y158" t="str">
            <v>PM/0220/0106/45020220238</v>
          </cell>
          <cell r="Z158"/>
          <cell r="AA158" t="str">
            <v>Servicio de asesoría técnica en presupuestos parti</v>
          </cell>
          <cell r="AB158">
            <v>10</v>
          </cell>
          <cell r="AC158" t="str">
            <v>CONTRATACIÓN DIRECTA</v>
          </cell>
          <cell r="AD158">
            <v>1000891681</v>
          </cell>
          <cell r="AE158" t="str">
            <v>CC</v>
          </cell>
          <cell r="AF158">
            <v>1018486972</v>
          </cell>
          <cell r="AG158" t="str">
            <v>JUAN SEBASTIAN ROMERO RESTREPO</v>
          </cell>
          <cell r="AH158">
            <v>1009655638</v>
          </cell>
          <cell r="AI158" t="str">
            <v>MARLY JHOANA CORDOBA CORTES</v>
          </cell>
          <cell r="AJ158">
            <v>1004746618</v>
          </cell>
          <cell r="AK158" t="str">
            <v>YULY MARCELA BARAJAS AGUILERA</v>
          </cell>
          <cell r="AL158">
            <v>15780000</v>
          </cell>
          <cell r="AM158">
            <v>0</v>
          </cell>
          <cell r="AN158">
            <v>0</v>
          </cell>
          <cell r="AO158">
            <v>15780000</v>
          </cell>
          <cell r="AP158">
            <v>420800</v>
          </cell>
          <cell r="AQ158">
            <v>15359200</v>
          </cell>
          <cell r="AR158">
            <v>5000851435</v>
          </cell>
          <cell r="AS158">
            <v>1</v>
          </cell>
          <cell r="AT158">
            <v>707556</v>
          </cell>
          <cell r="AU158">
            <v>1</v>
          </cell>
          <cell r="AV158">
            <v>45714</v>
          </cell>
        </row>
        <row r="159">
          <cell r="A159">
            <v>130</v>
          </cell>
          <cell r="B159">
            <v>2025</v>
          </cell>
          <cell r="C159">
            <v>2</v>
          </cell>
          <cell r="D159">
            <v>45658</v>
          </cell>
          <cell r="E159">
            <v>45747</v>
          </cell>
          <cell r="F159" t="str">
            <v>0220-01</v>
          </cell>
          <cell r="G159">
            <v>45715</v>
          </cell>
          <cell r="H159">
            <v>145</v>
          </cell>
          <cell r="I159" t="str">
            <v>CONTRATO DE PRESTACION DE SERVICIOS PROFESIONALES</v>
          </cell>
          <cell r="J159">
            <v>110</v>
          </cell>
          <cell r="K159">
            <v>45714</v>
          </cell>
          <cell r="L159">
            <v>45895</v>
          </cell>
          <cell r="M159">
            <v>181</v>
          </cell>
          <cell r="N159">
            <v>2</v>
          </cell>
          <cell r="O159" t="str">
            <v>ORDENES DE PAGO</v>
          </cell>
          <cell r="P159">
            <v>224</v>
          </cell>
          <cell r="Q159">
            <v>130</v>
          </cell>
          <cell r="R159" t="str">
            <v>Prestar los servicios profesionales para gestionar el uso integral de las plataformas transaccionales de compra pública e implementación efectiva de las prácticas y estrategias de análisis de datos y abastecimiento estratégico en el IDPAC.</v>
          </cell>
          <cell r="S159" t="str">
            <v>O23011745992024019407023</v>
          </cell>
          <cell r="T159" t="str">
            <v>Fortalecimiento de la gestión institucio - Servicio de Implementación Sistemas de Gestión</v>
          </cell>
          <cell r="U159" t="str">
            <v>1-100-F001</v>
          </cell>
          <cell r="V159" t="str">
            <v>VA-RECURSOS DISTRITO</v>
          </cell>
          <cell r="W159" t="str">
            <v>O232020200883990</v>
          </cell>
          <cell r="X159" t="str">
            <v>Otros servicios profesionales, técnicos y empresariales n.c.p.</v>
          </cell>
          <cell r="Y159" t="str">
            <v>PM/0220/0107/45990230194</v>
          </cell>
          <cell r="Z159"/>
          <cell r="AA159" t="str">
            <v>Servicios para la planeación y sistemas de gestión</v>
          </cell>
          <cell r="AB159">
            <v>10</v>
          </cell>
          <cell r="AC159" t="str">
            <v>CONTRATACIÓN DIRECTA</v>
          </cell>
          <cell r="AD159">
            <v>1000215195</v>
          </cell>
          <cell r="AE159" t="str">
            <v>CC</v>
          </cell>
          <cell r="AF159">
            <v>35220513</v>
          </cell>
          <cell r="AG159" t="str">
            <v>ERICA MILENA VARGAS MEDINA</v>
          </cell>
          <cell r="AH159">
            <v>1009655638</v>
          </cell>
          <cell r="AI159" t="str">
            <v>MARLY JHOANA CORDOBA CORTES</v>
          </cell>
          <cell r="AJ159">
            <v>1004746618</v>
          </cell>
          <cell r="AK159" t="str">
            <v>YULY MARCELA BARAJAS AGUILERA</v>
          </cell>
          <cell r="AL159">
            <v>27000000</v>
          </cell>
          <cell r="AM159">
            <v>0</v>
          </cell>
          <cell r="AN159">
            <v>0</v>
          </cell>
          <cell r="AO159">
            <v>27000000</v>
          </cell>
          <cell r="AP159">
            <v>0</v>
          </cell>
          <cell r="AQ159">
            <v>27000000</v>
          </cell>
          <cell r="AR159">
            <v>5000851838</v>
          </cell>
          <cell r="AS159">
            <v>1</v>
          </cell>
          <cell r="AT159">
            <v>713040</v>
          </cell>
          <cell r="AU159">
            <v>1</v>
          </cell>
          <cell r="AV159">
            <v>45715</v>
          </cell>
        </row>
        <row r="160">
          <cell r="A160">
            <v>131</v>
          </cell>
          <cell r="B160">
            <v>2025</v>
          </cell>
          <cell r="C160">
            <v>2</v>
          </cell>
          <cell r="D160">
            <v>45658</v>
          </cell>
          <cell r="E160">
            <v>45747</v>
          </cell>
          <cell r="F160" t="str">
            <v>0220-01</v>
          </cell>
          <cell r="G160">
            <v>45715</v>
          </cell>
          <cell r="H160">
            <v>148</v>
          </cell>
          <cell r="I160" t="str">
            <v>CONTRATO DE PRESTACION DE SERVICIOS DE APOYO A LA GESTION</v>
          </cell>
          <cell r="J160">
            <v>112</v>
          </cell>
          <cell r="K160">
            <v>45714</v>
          </cell>
          <cell r="L160">
            <v>45895</v>
          </cell>
          <cell r="M160">
            <v>181</v>
          </cell>
          <cell r="N160">
            <v>2</v>
          </cell>
          <cell r="O160" t="str">
            <v>ORDENES DE PAGO</v>
          </cell>
          <cell r="P160">
            <v>208</v>
          </cell>
          <cell r="Q160">
            <v>131</v>
          </cell>
          <cell r="R160" t="str">
            <v>Prestar los servicios de apoyo, de manera temporal y para el desarrollo de actividades presenciales de la Escuela de la Participación.</v>
          </cell>
          <cell r="S160" t="str">
            <v>O23011745022024021202034</v>
          </cell>
          <cell r="T160" t="str">
            <v>Formación en capacidades democráticas en - Servicio de educación informal</v>
          </cell>
          <cell r="U160" t="str">
            <v>1-100-F001</v>
          </cell>
          <cell r="V160" t="str">
            <v>VA-RECURSOS DISTRITO</v>
          </cell>
          <cell r="W160" t="str">
            <v>O232020200991119</v>
          </cell>
          <cell r="X160" t="str">
            <v>Otros servicios de la administración pública n.c.p.</v>
          </cell>
          <cell r="Y160" t="str">
            <v>PM/0220/0102/45020340212</v>
          </cell>
          <cell r="Z160"/>
          <cell r="AA160" t="str">
            <v>Servicio de formación ciudadana en capacidades dem</v>
          </cell>
          <cell r="AB160">
            <v>10</v>
          </cell>
          <cell r="AC160" t="str">
            <v>CONTRATACIÓN DIRECTA</v>
          </cell>
          <cell r="AD160">
            <v>1001968594</v>
          </cell>
          <cell r="AE160" t="str">
            <v>CC</v>
          </cell>
          <cell r="AF160">
            <v>1019016447</v>
          </cell>
          <cell r="AG160" t="str">
            <v>FELIPE MONTOYA FRANCO</v>
          </cell>
          <cell r="AH160">
            <v>1009655638</v>
          </cell>
          <cell r="AI160" t="str">
            <v>MARLY JHOANA CORDOBA CORTES</v>
          </cell>
          <cell r="AJ160">
            <v>1004746618</v>
          </cell>
          <cell r="AK160" t="str">
            <v>YULY MARCELA BARAJAS AGUILERA</v>
          </cell>
          <cell r="AL160">
            <v>22800000</v>
          </cell>
          <cell r="AM160">
            <v>0</v>
          </cell>
          <cell r="AN160">
            <v>0</v>
          </cell>
          <cell r="AO160">
            <v>22800000</v>
          </cell>
          <cell r="AP160">
            <v>506667</v>
          </cell>
          <cell r="AQ160">
            <v>22293333</v>
          </cell>
          <cell r="AR160">
            <v>5000851851</v>
          </cell>
          <cell r="AS160">
            <v>1</v>
          </cell>
          <cell r="AT160">
            <v>712925</v>
          </cell>
          <cell r="AU160">
            <v>1</v>
          </cell>
          <cell r="AV160">
            <v>45715</v>
          </cell>
        </row>
        <row r="161">
          <cell r="A161">
            <v>132</v>
          </cell>
          <cell r="B161">
            <v>2025</v>
          </cell>
          <cell r="C161">
            <v>2</v>
          </cell>
          <cell r="D161">
            <v>45658</v>
          </cell>
          <cell r="E161">
            <v>45747</v>
          </cell>
          <cell r="F161" t="str">
            <v>0220-01</v>
          </cell>
          <cell r="G161">
            <v>45715</v>
          </cell>
          <cell r="H161">
            <v>145</v>
          </cell>
          <cell r="I161" t="str">
            <v>CONTRATO DE PRESTACION DE SERVICIOS PROFESIONALES</v>
          </cell>
          <cell r="J161">
            <v>121</v>
          </cell>
          <cell r="K161">
            <v>45715</v>
          </cell>
          <cell r="L161">
            <v>45988</v>
          </cell>
          <cell r="M161">
            <v>273</v>
          </cell>
          <cell r="N161">
            <v>2</v>
          </cell>
          <cell r="O161" t="str">
            <v>ORDENES DE PAGO</v>
          </cell>
          <cell r="P161">
            <v>122</v>
          </cell>
          <cell r="Q161">
            <v>132</v>
          </cell>
          <cell r="R161" t="str">
            <v>Prestar los servicios profesionales para acompañar la ejecución de los planes y programas del proceso de Gestión del Talento Humano del Instituto.,,</v>
          </cell>
          <cell r="S161" t="str">
            <v>O21202020080383990</v>
          </cell>
          <cell r="T161" t="str">
            <v>Otros servicios profesionales, técnicos y empresariales n.c.p.</v>
          </cell>
          <cell r="U161" t="str">
            <v>1-100-F001</v>
          </cell>
          <cell r="V161" t="str">
            <v>VA-RECURSOS DISTRITO</v>
          </cell>
          <cell r="W161">
            <v>220</v>
          </cell>
          <cell r="X161" t="str">
            <v>0220 - Programa Funcionamiento - INSTITUTO DISTRITAL DE LA PARTICIPACIÓN Y ACCIÓN COMUNAL</v>
          </cell>
          <cell r="Y161" t="str">
            <v>PM/0220/0001/FUNC</v>
          </cell>
          <cell r="Z161"/>
          <cell r="AA161" t="str">
            <v>FUNCIONAMIENTOINSTITUTO DISTRITAL DE LA PARTICIPAC</v>
          </cell>
          <cell r="AB161">
            <v>10</v>
          </cell>
          <cell r="AC161" t="str">
            <v>CONTRATACIÓN DIRECTA</v>
          </cell>
          <cell r="AD161">
            <v>1009365461</v>
          </cell>
          <cell r="AE161" t="str">
            <v>CC</v>
          </cell>
          <cell r="AF161">
            <v>1098738021</v>
          </cell>
          <cell r="AG161" t="str">
            <v>SILVIA NATALIA REYES PARDO</v>
          </cell>
          <cell r="AH161">
            <v>1009655638</v>
          </cell>
          <cell r="AI161" t="str">
            <v>MARLY JHOANA CORDOBA CORTES</v>
          </cell>
          <cell r="AJ161">
            <v>1004746618</v>
          </cell>
          <cell r="AK161" t="str">
            <v>YULY MARCELA BARAJAS AGUILERA</v>
          </cell>
          <cell r="AL161">
            <v>67500000</v>
          </cell>
          <cell r="AM161">
            <v>0</v>
          </cell>
          <cell r="AN161">
            <v>0</v>
          </cell>
          <cell r="AO161">
            <v>67500000</v>
          </cell>
          <cell r="AP161">
            <v>0</v>
          </cell>
          <cell r="AQ161">
            <v>67500000</v>
          </cell>
          <cell r="AR161">
            <v>5000851919</v>
          </cell>
          <cell r="AS161">
            <v>1</v>
          </cell>
          <cell r="AT161">
            <v>708111</v>
          </cell>
          <cell r="AU161">
            <v>1</v>
          </cell>
          <cell r="AV161">
            <v>45715</v>
          </cell>
        </row>
        <row r="162">
          <cell r="A162">
            <v>133</v>
          </cell>
          <cell r="B162">
            <v>2025</v>
          </cell>
          <cell r="C162">
            <v>2</v>
          </cell>
          <cell r="D162">
            <v>45658</v>
          </cell>
          <cell r="E162">
            <v>45747</v>
          </cell>
          <cell r="F162" t="str">
            <v>0220-01</v>
          </cell>
          <cell r="G162">
            <v>45715</v>
          </cell>
          <cell r="H162">
            <v>145</v>
          </cell>
          <cell r="I162" t="str">
            <v>CONTRATO DE PRESTACION DE SERVICIOS PROFESIONALES</v>
          </cell>
          <cell r="J162">
            <v>80</v>
          </cell>
          <cell r="K162">
            <v>45715</v>
          </cell>
          <cell r="L162">
            <v>45865</v>
          </cell>
          <cell r="M162">
            <v>150</v>
          </cell>
          <cell r="N162">
            <v>2</v>
          </cell>
          <cell r="O162" t="str">
            <v>ORDENES DE PAGO</v>
          </cell>
          <cell r="P162">
            <v>75</v>
          </cell>
          <cell r="Q162">
            <v>133</v>
          </cell>
          <cell r="R162" t="str">
            <v>Prestar los servicios Profesionales para realizar convenios solidarios para regularizar el aprovechamiento en bienes fiscales y en zonas de cesión de carácter comunitario en el marco del proyecto de inversión 8025.,,</v>
          </cell>
          <cell r="S162" t="str">
            <v>O23011745012024007901031</v>
          </cell>
          <cell r="T162" t="str">
            <v>Implementación del aprovechamiento en bi - Documentos normativos</v>
          </cell>
          <cell r="U162" t="str">
            <v>1-100-F001</v>
          </cell>
          <cell r="V162" t="str">
            <v>VA-RECURSOS DISTRITO</v>
          </cell>
          <cell r="W162" t="str">
            <v>O232020200991119</v>
          </cell>
          <cell r="X162" t="str">
            <v>Otros servicios de la administración pública n.c.p.</v>
          </cell>
          <cell r="Y162" t="str">
            <v>PM/0220/0101/45010310079</v>
          </cell>
          <cell r="Z162"/>
          <cell r="AA162" t="str">
            <v>Servicio de apoyo en la implementación del modelo</v>
          </cell>
          <cell r="AB162">
            <v>10</v>
          </cell>
          <cell r="AC162" t="str">
            <v>CONTRATACIÓN DIRECTA</v>
          </cell>
          <cell r="AD162">
            <v>1000382810</v>
          </cell>
          <cell r="AE162" t="str">
            <v>CC</v>
          </cell>
          <cell r="AF162">
            <v>1015410644</v>
          </cell>
          <cell r="AG162" t="str">
            <v>DAYANA CAROLINA DIAZ REYES</v>
          </cell>
          <cell r="AH162">
            <v>1009655638</v>
          </cell>
          <cell r="AI162" t="str">
            <v>MARLY JHOANA CORDOBA CORTES</v>
          </cell>
          <cell r="AJ162">
            <v>1004746618</v>
          </cell>
          <cell r="AK162" t="str">
            <v>YULY MARCELA BARAJAS AGUILERA</v>
          </cell>
          <cell r="AL162">
            <v>22500000</v>
          </cell>
          <cell r="AM162">
            <v>0</v>
          </cell>
          <cell r="AN162">
            <v>0</v>
          </cell>
          <cell r="AO162">
            <v>22500000</v>
          </cell>
          <cell r="AP162">
            <v>0</v>
          </cell>
          <cell r="AQ162">
            <v>22500000</v>
          </cell>
          <cell r="AR162">
            <v>5000852593</v>
          </cell>
          <cell r="AS162">
            <v>1</v>
          </cell>
          <cell r="AT162">
            <v>706069</v>
          </cell>
          <cell r="AU162">
            <v>1</v>
          </cell>
          <cell r="AV162">
            <v>45715</v>
          </cell>
        </row>
        <row r="163">
          <cell r="A163">
            <v>134</v>
          </cell>
          <cell r="B163">
            <v>2025</v>
          </cell>
          <cell r="C163">
            <v>2</v>
          </cell>
          <cell r="D163">
            <v>45658</v>
          </cell>
          <cell r="E163">
            <v>45747</v>
          </cell>
          <cell r="F163" t="str">
            <v>0220-01</v>
          </cell>
          <cell r="G163">
            <v>45715</v>
          </cell>
          <cell r="H163">
            <v>145</v>
          </cell>
          <cell r="I163" t="str">
            <v>CONTRATO DE PRESTACION DE SERVICIOS PROFESIONALES</v>
          </cell>
          <cell r="J163">
            <v>115</v>
          </cell>
          <cell r="K163">
            <v>45715</v>
          </cell>
          <cell r="L163">
            <v>45896</v>
          </cell>
          <cell r="M163">
            <v>181</v>
          </cell>
          <cell r="N163">
            <v>2</v>
          </cell>
          <cell r="O163" t="str">
            <v>ORDENES DE PAGO</v>
          </cell>
          <cell r="P163">
            <v>262</v>
          </cell>
          <cell r="Q163">
            <v>134</v>
          </cell>
          <cell r="R163" t="str">
            <v>Prestar los servicios de asesoría para elaborar, revisar y/o emitir recomendaciones de carácter administrativas requeridas por la Dirección General.</v>
          </cell>
          <cell r="S163" t="str">
            <v>O23011745992024019407023</v>
          </cell>
          <cell r="T163" t="str">
            <v>Fortalecimiento de la gestión institucio - Servicio de Implementación Sistemas de Gestión</v>
          </cell>
          <cell r="U163" t="str">
            <v>1-100-F001</v>
          </cell>
          <cell r="V163" t="str">
            <v>VA-RECURSOS DISTRITO</v>
          </cell>
          <cell r="W163" t="str">
            <v>O232020200883990</v>
          </cell>
          <cell r="X163" t="str">
            <v>Otros servicios profesionales, técnicos y empresariales n.c.p.</v>
          </cell>
          <cell r="Y163" t="str">
            <v>PM/0220/0107/45990230194</v>
          </cell>
          <cell r="Z163"/>
          <cell r="AA163" t="str">
            <v>Servicios para la planeación y sistemas de gestión</v>
          </cell>
          <cell r="AB163">
            <v>10</v>
          </cell>
          <cell r="AC163" t="str">
            <v>CONTRATACIÓN DIRECTA</v>
          </cell>
          <cell r="AD163">
            <v>1003422047</v>
          </cell>
          <cell r="AE163" t="str">
            <v>CC</v>
          </cell>
          <cell r="AF163">
            <v>51854766</v>
          </cell>
          <cell r="AG163" t="str">
            <v>EDNA PIEDAD CUBILLOS CAICEDO</v>
          </cell>
          <cell r="AH163">
            <v>1009655638</v>
          </cell>
          <cell r="AI163" t="str">
            <v>MARLY JHOANA CORDOBA CORTES</v>
          </cell>
          <cell r="AJ163">
            <v>1004746618</v>
          </cell>
          <cell r="AK163" t="str">
            <v>YULY MARCELA BARAJAS AGUILERA</v>
          </cell>
          <cell r="AL163">
            <v>60000000</v>
          </cell>
          <cell r="AM163">
            <v>0</v>
          </cell>
          <cell r="AN163">
            <v>0</v>
          </cell>
          <cell r="AO163">
            <v>60000000</v>
          </cell>
          <cell r="AP163">
            <v>0</v>
          </cell>
          <cell r="AQ163">
            <v>60000000</v>
          </cell>
          <cell r="AR163">
            <v>5000852607</v>
          </cell>
          <cell r="AS163">
            <v>1</v>
          </cell>
          <cell r="AT163">
            <v>715625</v>
          </cell>
          <cell r="AU163">
            <v>1</v>
          </cell>
          <cell r="AV163">
            <v>45715</v>
          </cell>
        </row>
        <row r="164">
          <cell r="A164">
            <v>135</v>
          </cell>
          <cell r="B164">
            <v>2025</v>
          </cell>
          <cell r="C164">
            <v>2</v>
          </cell>
          <cell r="D164">
            <v>45658</v>
          </cell>
          <cell r="E164">
            <v>45747</v>
          </cell>
          <cell r="F164" t="str">
            <v>0220-01</v>
          </cell>
          <cell r="G164">
            <v>45716</v>
          </cell>
          <cell r="H164">
            <v>4</v>
          </cell>
          <cell r="I164" t="str">
            <v>ORDEN DE COMPRA</v>
          </cell>
          <cell r="J164">
            <v>142620</v>
          </cell>
          <cell r="K164">
            <v>45716</v>
          </cell>
          <cell r="L164">
            <v>45895</v>
          </cell>
          <cell r="M164">
            <v>179</v>
          </cell>
          <cell r="N164">
            <v>2</v>
          </cell>
          <cell r="O164" t="str">
            <v>ORDENES DE PAGO</v>
          </cell>
          <cell r="P164">
            <v>7</v>
          </cell>
          <cell r="Q164">
            <v>135</v>
          </cell>
          <cell r="R164" t="str">
            <v>Contratar la prestación de servicio integral de aseo y cafetería en las instalaciones del IDPAC y sus sedes, incluyendo el suministro de insumos y elementos necesarios para prestar el servicio.,,</v>
          </cell>
          <cell r="S164" t="str">
            <v>O21202020080585330</v>
          </cell>
          <cell r="T164" t="str">
            <v>Servicios de limpieza general</v>
          </cell>
          <cell r="U164" t="str">
            <v>1-100-F001</v>
          </cell>
          <cell r="V164" t="str">
            <v>VA-RECURSOS DISTRITO</v>
          </cell>
          <cell r="W164">
            <v>220</v>
          </cell>
          <cell r="X164" t="str">
            <v>0220 - Programa Funcionamiento - INSTITUTO DISTRITAL DE LA PARTICIPACIÓN Y ACCIÓN COMUNAL</v>
          </cell>
          <cell r="Y164" t="str">
            <v>PM/0220/0001/FUNC</v>
          </cell>
          <cell r="Z164"/>
          <cell r="AA164" t="str">
            <v>FUNCIONAMIENTOINSTITUTO DISTRITAL DE LA PARTICIPAC</v>
          </cell>
          <cell r="AB164">
            <v>17</v>
          </cell>
          <cell r="AC164" t="str">
            <v>SELEC. ABREV. MARCO DE PRECIOS</v>
          </cell>
          <cell r="AD164">
            <v>1013382573</v>
          </cell>
          <cell r="AE164" t="str">
            <v>NIT</v>
          </cell>
          <cell r="AF164">
            <v>901676835</v>
          </cell>
          <cell r="AG164" t="str">
            <v>UNION TEMPORAL EMINSER SOLOASEO 2023</v>
          </cell>
          <cell r="AH164">
            <v>1009655638</v>
          </cell>
          <cell r="AI164" t="str">
            <v>MARLY JHOANA CORDOBA CORTES</v>
          </cell>
          <cell r="AJ164">
            <v>1004746618</v>
          </cell>
          <cell r="AK164" t="str">
            <v>YULY MARCELA BARAJAS AGUILERA</v>
          </cell>
          <cell r="AL164">
            <v>287968493</v>
          </cell>
          <cell r="AM164">
            <v>0</v>
          </cell>
          <cell r="AN164">
            <v>0</v>
          </cell>
          <cell r="AO164">
            <v>287968493</v>
          </cell>
          <cell r="AP164">
            <v>0</v>
          </cell>
          <cell r="AQ164">
            <v>287968493</v>
          </cell>
          <cell r="AR164">
            <v>5000853072</v>
          </cell>
          <cell r="AS164">
            <v>1</v>
          </cell>
          <cell r="AT164">
            <v>701620</v>
          </cell>
          <cell r="AU164">
            <v>1</v>
          </cell>
          <cell r="AV164">
            <v>45716</v>
          </cell>
        </row>
        <row r="165">
          <cell r="A165">
            <v>136</v>
          </cell>
          <cell r="B165">
            <v>2025</v>
          </cell>
          <cell r="C165">
            <v>2</v>
          </cell>
          <cell r="D165">
            <v>45658</v>
          </cell>
          <cell r="E165">
            <v>45747</v>
          </cell>
          <cell r="F165" t="str">
            <v>0220-01</v>
          </cell>
          <cell r="G165">
            <v>45716</v>
          </cell>
          <cell r="H165">
            <v>145</v>
          </cell>
          <cell r="I165" t="str">
            <v>CONTRATO DE PRESTACION DE SERVICIOS PROFESIONALES</v>
          </cell>
          <cell r="J165">
            <v>75</v>
          </cell>
          <cell r="K165">
            <v>45716</v>
          </cell>
          <cell r="L165">
            <v>45928</v>
          </cell>
          <cell r="M165">
            <v>212</v>
          </cell>
          <cell r="N165">
            <v>2</v>
          </cell>
          <cell r="O165" t="str">
            <v>ORDENES DE PAGO</v>
          </cell>
          <cell r="P165">
            <v>69</v>
          </cell>
          <cell r="Q165">
            <v>136</v>
          </cell>
          <cell r="R165" t="str">
            <v>Prestar los servicios profesionales para implementar el modelo de fortalecimiento con organizaciones de propiedad horizontal y comunales de los distintos niveles en el marco del proyecto de inversión 8131.,,</v>
          </cell>
          <cell r="S165" t="str">
            <v>O23011745022024023806022</v>
          </cell>
          <cell r="T165" t="str">
            <v>Implementación de mecanismos de particip - Servicio de asistencia técnica</v>
          </cell>
          <cell r="U165" t="str">
            <v>1-100-F001</v>
          </cell>
          <cell r="V165" t="str">
            <v>VA-RECURSOS DISTRITO</v>
          </cell>
          <cell r="W165" t="str">
            <v>O232020200991119</v>
          </cell>
          <cell r="X165" t="str">
            <v>Otros servicios de la administración pública n.c.p.</v>
          </cell>
          <cell r="Y165" t="str">
            <v>PM/0220/0106/45020220238</v>
          </cell>
          <cell r="Z165"/>
          <cell r="AA165" t="str">
            <v>Servicio de asesoría técnica en presupuestos parti</v>
          </cell>
          <cell r="AB165">
            <v>10</v>
          </cell>
          <cell r="AC165" t="str">
            <v>CONTRATACIÓN DIRECTA</v>
          </cell>
          <cell r="AD165">
            <v>1011837564</v>
          </cell>
          <cell r="AE165" t="str">
            <v>CC</v>
          </cell>
          <cell r="AF165">
            <v>1026583275</v>
          </cell>
          <cell r="AG165" t="str">
            <v>SEIDY NATALLY MARTINEZ RODRIGUEZ</v>
          </cell>
          <cell r="AH165">
            <v>1009655638</v>
          </cell>
          <cell r="AI165" t="str">
            <v>MARLY JHOANA CORDOBA CORTES</v>
          </cell>
          <cell r="AJ165">
            <v>1004746618</v>
          </cell>
          <cell r="AK165" t="str">
            <v>YULY MARCELA BARAJAS AGUILERA</v>
          </cell>
          <cell r="AL165">
            <v>35000000</v>
          </cell>
          <cell r="AM165">
            <v>0</v>
          </cell>
          <cell r="AN165">
            <v>0</v>
          </cell>
          <cell r="AO165">
            <v>35000000</v>
          </cell>
          <cell r="AP165">
            <v>0</v>
          </cell>
          <cell r="AQ165">
            <v>35000000</v>
          </cell>
          <cell r="AR165">
            <v>5000853076</v>
          </cell>
          <cell r="AS165">
            <v>1</v>
          </cell>
          <cell r="AT165">
            <v>706052</v>
          </cell>
          <cell r="AU165">
            <v>1</v>
          </cell>
          <cell r="AV165">
            <v>45716</v>
          </cell>
        </row>
        <row r="166">
          <cell r="A166">
            <v>137</v>
          </cell>
          <cell r="B166">
            <v>2025</v>
          </cell>
          <cell r="C166">
            <v>2</v>
          </cell>
          <cell r="D166">
            <v>45658</v>
          </cell>
          <cell r="E166">
            <v>45747</v>
          </cell>
          <cell r="F166" t="str">
            <v>0220-01</v>
          </cell>
          <cell r="G166">
            <v>45716</v>
          </cell>
          <cell r="H166">
            <v>145</v>
          </cell>
          <cell r="I166" t="str">
            <v>CONTRATO DE PRESTACION DE SERVICIOS PROFESIONALES</v>
          </cell>
          <cell r="J166">
            <v>124</v>
          </cell>
          <cell r="K166">
            <v>45716</v>
          </cell>
          <cell r="L166">
            <v>45866</v>
          </cell>
          <cell r="M166">
            <v>150</v>
          </cell>
          <cell r="N166">
            <v>2</v>
          </cell>
          <cell r="O166" t="str">
            <v>ORDENES DE PAGO</v>
          </cell>
          <cell r="P166">
            <v>204</v>
          </cell>
          <cell r="Q166">
            <v>137</v>
          </cell>
          <cell r="R166" t="str">
            <v>Prestar los servicios profesionales para brindar acompañamiento jurídico en los diferentes procesos contractuales y legales que sean de competencia de la Oficina Asesora de Comunicaciones.</v>
          </cell>
          <cell r="S166" t="str">
            <v>O23011745022024025407017</v>
          </cell>
          <cell r="T166" t="str">
            <v>Construcción de Ciudadanía Activa Crece - Servicio de información actualizado</v>
          </cell>
          <cell r="U166" t="str">
            <v>1-100-F001</v>
          </cell>
          <cell r="V166" t="str">
            <v>VA-RECURSOS DISTRITO</v>
          </cell>
          <cell r="W166" t="str">
            <v>O232020200991119</v>
          </cell>
          <cell r="X166" t="str">
            <v>Otros servicios de la administración pública n.c.p.</v>
          </cell>
          <cell r="Y166" t="str">
            <v>PM/0220/0107/45020170254</v>
          </cell>
          <cell r="Z166"/>
          <cell r="AA166" t="str">
            <v>Servicios para la planeación y sistemas de gestión</v>
          </cell>
          <cell r="AB166">
            <v>10</v>
          </cell>
          <cell r="AC166" t="str">
            <v>CONTRATACIÓN DIRECTA</v>
          </cell>
          <cell r="AD166">
            <v>1000370990</v>
          </cell>
          <cell r="AE166" t="str">
            <v>CC</v>
          </cell>
          <cell r="AF166">
            <v>80244171</v>
          </cell>
          <cell r="AG166" t="str">
            <v>ALFREDO MORENO CENDALES</v>
          </cell>
          <cell r="AH166">
            <v>1009655638</v>
          </cell>
          <cell r="AI166" t="str">
            <v>MARLY JHOANA CORDOBA CORTES</v>
          </cell>
          <cell r="AJ166">
            <v>1004746618</v>
          </cell>
          <cell r="AK166" t="str">
            <v>YULY MARCELA BARAJAS AGUILERA</v>
          </cell>
          <cell r="AL166">
            <v>24000000</v>
          </cell>
          <cell r="AM166">
            <v>0</v>
          </cell>
          <cell r="AN166">
            <v>0</v>
          </cell>
          <cell r="AO166">
            <v>24000000</v>
          </cell>
          <cell r="AP166">
            <v>0</v>
          </cell>
          <cell r="AQ166">
            <v>24000000</v>
          </cell>
          <cell r="AR166">
            <v>5000853079</v>
          </cell>
          <cell r="AS166">
            <v>1</v>
          </cell>
          <cell r="AT166">
            <v>712538</v>
          </cell>
          <cell r="AU166">
            <v>1</v>
          </cell>
          <cell r="AV166">
            <v>45716</v>
          </cell>
        </row>
        <row r="167">
          <cell r="A167">
            <v>138</v>
          </cell>
          <cell r="B167">
            <v>2025</v>
          </cell>
          <cell r="C167">
            <v>2</v>
          </cell>
          <cell r="D167">
            <v>45658</v>
          </cell>
          <cell r="E167">
            <v>45747</v>
          </cell>
          <cell r="F167" t="str">
            <v>0220-01</v>
          </cell>
          <cell r="G167">
            <v>45716</v>
          </cell>
          <cell r="H167">
            <v>145</v>
          </cell>
          <cell r="I167" t="str">
            <v>CONTRATO DE PRESTACION DE SERVICIOS PROFESIONALES</v>
          </cell>
          <cell r="J167">
            <v>132</v>
          </cell>
          <cell r="K167">
            <v>45716</v>
          </cell>
          <cell r="L167">
            <v>45866</v>
          </cell>
          <cell r="M167">
            <v>150</v>
          </cell>
          <cell r="N167">
            <v>2</v>
          </cell>
          <cell r="O167" t="str">
            <v>ORDENES DE PAGO</v>
          </cell>
          <cell r="P167">
            <v>233</v>
          </cell>
          <cell r="Q167">
            <v>138</v>
          </cell>
          <cell r="R167" t="str">
            <v>Prestar los servicios profesionales de manera temporal, para fortalecer en territorio la oferta de servicios del Observatorio y de la Gerencia Escuela</v>
          </cell>
          <cell r="S167" t="str">
            <v>O23011745022024021202034</v>
          </cell>
          <cell r="T167" t="str">
            <v>Formación en capacidades democráticas en - Servicio de educación informal</v>
          </cell>
          <cell r="U167" t="str">
            <v>1-100-F001</v>
          </cell>
          <cell r="V167" t="str">
            <v>VA-RECURSOS DISTRITO</v>
          </cell>
          <cell r="W167" t="str">
            <v>O232020200991119</v>
          </cell>
          <cell r="X167" t="str">
            <v>Otros servicios de la administración pública n.c.p.</v>
          </cell>
          <cell r="Y167" t="str">
            <v>PM/0220/0102/45020340212</v>
          </cell>
          <cell r="Z167"/>
          <cell r="AA167" t="str">
            <v>Servicio de formación ciudadana en capacidades dem</v>
          </cell>
          <cell r="AB167">
            <v>10</v>
          </cell>
          <cell r="AC167" t="str">
            <v>CONTRATACIÓN DIRECTA</v>
          </cell>
          <cell r="AD167">
            <v>1000329711</v>
          </cell>
          <cell r="AE167" t="str">
            <v>CC</v>
          </cell>
          <cell r="AF167">
            <v>1014271431</v>
          </cell>
          <cell r="AG167" t="str">
            <v>JAVIER NICOLAS MOLANO PARRA</v>
          </cell>
          <cell r="AH167">
            <v>1009655638</v>
          </cell>
          <cell r="AI167" t="str">
            <v>MARLY JHOANA CORDOBA CORTES</v>
          </cell>
          <cell r="AJ167">
            <v>1004746618</v>
          </cell>
          <cell r="AK167" t="str">
            <v>YULY MARCELA BARAJAS AGUILERA</v>
          </cell>
          <cell r="AL167">
            <v>23500000</v>
          </cell>
          <cell r="AM167">
            <v>0</v>
          </cell>
          <cell r="AN167">
            <v>0</v>
          </cell>
          <cell r="AO167">
            <v>23500000</v>
          </cell>
          <cell r="AP167">
            <v>0</v>
          </cell>
          <cell r="AQ167">
            <v>23500000</v>
          </cell>
          <cell r="AR167">
            <v>5000853081</v>
          </cell>
          <cell r="AS167">
            <v>1</v>
          </cell>
          <cell r="AT167">
            <v>713852</v>
          </cell>
          <cell r="AU167">
            <v>1</v>
          </cell>
          <cell r="AV167">
            <v>45716</v>
          </cell>
        </row>
        <row r="168">
          <cell r="A168">
            <v>139</v>
          </cell>
          <cell r="B168">
            <v>2025</v>
          </cell>
          <cell r="C168">
            <v>2</v>
          </cell>
          <cell r="D168">
            <v>45658</v>
          </cell>
          <cell r="E168">
            <v>45747</v>
          </cell>
          <cell r="F168" t="str">
            <v>0220-01</v>
          </cell>
          <cell r="G168">
            <v>45716</v>
          </cell>
          <cell r="H168">
            <v>145</v>
          </cell>
          <cell r="I168" t="str">
            <v>CONTRATO DE PRESTACION DE SERVICIOS PROFESIONALES</v>
          </cell>
          <cell r="J168">
            <v>129</v>
          </cell>
          <cell r="K168">
            <v>45716</v>
          </cell>
          <cell r="L168">
            <v>45895</v>
          </cell>
          <cell r="M168">
            <v>179</v>
          </cell>
          <cell r="N168">
            <v>2</v>
          </cell>
          <cell r="O168" t="str">
            <v>ORDENES DE PAGO</v>
          </cell>
          <cell r="P168">
            <v>250</v>
          </cell>
          <cell r="Q168">
            <v>139</v>
          </cell>
          <cell r="R168" t="str">
            <v>Prestar los servicios profesionales para apoyar las actividades asociadas a los reportes del Plan de Austeridad y solicitudes de los organismos de Control Internos Externos que tiene a cargo el proceso de Bienes, Servicios e Infraestructura.</v>
          </cell>
          <cell r="S168" t="str">
            <v>O23011745992024019407023</v>
          </cell>
          <cell r="T168" t="str">
            <v>Fortalecimiento de la gestión institucio - Servicio de Implementación Sistemas de Gestión</v>
          </cell>
          <cell r="U168" t="str">
            <v>1-100-F001</v>
          </cell>
          <cell r="V168" t="str">
            <v>VA-RECURSOS DISTRITO</v>
          </cell>
          <cell r="W168" t="str">
            <v>O232020200883990</v>
          </cell>
          <cell r="X168" t="str">
            <v>Otros servicios profesionales, técnicos y empresariales n.c.p.</v>
          </cell>
          <cell r="Y168" t="str">
            <v>PM/0220/0107/45990230194</v>
          </cell>
          <cell r="Z168"/>
          <cell r="AA168" t="str">
            <v>Servicios para la planeación y sistemas de gestión</v>
          </cell>
          <cell r="AB168">
            <v>10</v>
          </cell>
          <cell r="AC168" t="str">
            <v>CONTRATACIÓN DIRECTA</v>
          </cell>
          <cell r="AD168">
            <v>1000213200</v>
          </cell>
          <cell r="AE168" t="str">
            <v>CC</v>
          </cell>
          <cell r="AF168">
            <v>1030535156</v>
          </cell>
          <cell r="AG168" t="str">
            <v>OLGA YAMILE CARRILLO PUENTES</v>
          </cell>
          <cell r="AH168">
            <v>1009655638</v>
          </cell>
          <cell r="AI168" t="str">
            <v>MARLY JHOANA CORDOBA CORTES</v>
          </cell>
          <cell r="AJ168">
            <v>1004746618</v>
          </cell>
          <cell r="AK168" t="str">
            <v>YULY MARCELA BARAJAS AGUILERA</v>
          </cell>
          <cell r="AL168">
            <v>33000000</v>
          </cell>
          <cell r="AM168">
            <v>0</v>
          </cell>
          <cell r="AN168">
            <v>0</v>
          </cell>
          <cell r="AO168">
            <v>33000000</v>
          </cell>
          <cell r="AP168">
            <v>0</v>
          </cell>
          <cell r="AQ168">
            <v>33000000</v>
          </cell>
          <cell r="AR168">
            <v>5000853247</v>
          </cell>
          <cell r="AS168">
            <v>1</v>
          </cell>
          <cell r="AT168">
            <v>714332</v>
          </cell>
          <cell r="AU168">
            <v>1</v>
          </cell>
          <cell r="AV168">
            <v>45716</v>
          </cell>
        </row>
        <row r="169">
          <cell r="A169">
            <v>140</v>
          </cell>
          <cell r="B169">
            <v>2025</v>
          </cell>
          <cell r="C169">
            <v>2</v>
          </cell>
          <cell r="D169">
            <v>45658</v>
          </cell>
          <cell r="E169">
            <v>45747</v>
          </cell>
          <cell r="F169" t="str">
            <v>0220-01</v>
          </cell>
          <cell r="G169">
            <v>45716</v>
          </cell>
          <cell r="H169">
            <v>145</v>
          </cell>
          <cell r="I169" t="str">
            <v>CONTRATO DE PRESTACION DE SERVICIOS PROFESIONALES</v>
          </cell>
          <cell r="J169">
            <v>135</v>
          </cell>
          <cell r="K169">
            <v>45716</v>
          </cell>
          <cell r="L169">
            <v>45895</v>
          </cell>
          <cell r="M169">
            <v>179</v>
          </cell>
          <cell r="N169">
            <v>2</v>
          </cell>
          <cell r="O169" t="str">
            <v>ORDENES DE PAGO</v>
          </cell>
          <cell r="P169">
            <v>146</v>
          </cell>
          <cell r="Q169">
            <v>140</v>
          </cell>
          <cell r="R169" t="str">
            <v>Prestar servicios profesionales para desarrollar las actividades administrativas, de planeación y contratación en la Gerencia de Mujer y Género, así como el seguimiento a los reportes y cumplimientode actividades de la Gerencia para con la OAP y la Secretaria General.</v>
          </cell>
          <cell r="S169" t="str">
            <v>O23011745022024023806022</v>
          </cell>
          <cell r="T169" t="str">
            <v>Implementación de mecanismos de particip - Servicio de asistencia técnica</v>
          </cell>
          <cell r="U169" t="str">
            <v>1-100-F001</v>
          </cell>
          <cell r="V169" t="str">
            <v>VA-RECURSOS DISTRITO</v>
          </cell>
          <cell r="W169" t="str">
            <v>O232020200991119</v>
          </cell>
          <cell r="X169" t="str">
            <v>Otros servicios de la administración pública n.c.p.</v>
          </cell>
          <cell r="Y169" t="str">
            <v>PM/0220/0106/45020220238</v>
          </cell>
          <cell r="Z169"/>
          <cell r="AA169" t="str">
            <v>Servicio de asesoría técnica en presupuestos parti</v>
          </cell>
          <cell r="AB169">
            <v>10</v>
          </cell>
          <cell r="AC169" t="str">
            <v>CONTRATACIÓN DIRECTA</v>
          </cell>
          <cell r="AD169">
            <v>1000546244</v>
          </cell>
          <cell r="AE169" t="str">
            <v>CC</v>
          </cell>
          <cell r="AF169">
            <v>52119148</v>
          </cell>
          <cell r="AG169" t="str">
            <v>MARTHA JYLTHEY GARCIA FARIETA</v>
          </cell>
          <cell r="AH169">
            <v>1009655638</v>
          </cell>
          <cell r="AI169" t="str">
            <v>MARLY JHOANA CORDOBA CORTES</v>
          </cell>
          <cell r="AJ169">
            <v>1004746618</v>
          </cell>
          <cell r="AK169" t="str">
            <v>YULY MARCELA BARAJAS AGUILERA</v>
          </cell>
          <cell r="AL169">
            <v>27600000</v>
          </cell>
          <cell r="AM169">
            <v>0</v>
          </cell>
          <cell r="AN169">
            <v>0</v>
          </cell>
          <cell r="AO169">
            <v>27600000</v>
          </cell>
          <cell r="AP169">
            <v>0</v>
          </cell>
          <cell r="AQ169">
            <v>27600000</v>
          </cell>
          <cell r="AR169">
            <v>5000853252</v>
          </cell>
          <cell r="AS169">
            <v>1</v>
          </cell>
          <cell r="AT169">
            <v>708847</v>
          </cell>
          <cell r="AU169">
            <v>1</v>
          </cell>
          <cell r="AV169">
            <v>45716</v>
          </cell>
        </row>
        <row r="170">
          <cell r="A170">
            <v>141</v>
          </cell>
          <cell r="B170">
            <v>2025</v>
          </cell>
          <cell r="C170">
            <v>2</v>
          </cell>
          <cell r="D170">
            <v>45658</v>
          </cell>
          <cell r="E170">
            <v>45747</v>
          </cell>
          <cell r="F170" t="str">
            <v>0220-01</v>
          </cell>
          <cell r="G170">
            <v>45716</v>
          </cell>
          <cell r="H170">
            <v>145</v>
          </cell>
          <cell r="I170" t="str">
            <v>CONTRATO DE PRESTACION DE SERVICIOS PROFESIONALES</v>
          </cell>
          <cell r="J170">
            <v>96</v>
          </cell>
          <cell r="K170">
            <v>45716</v>
          </cell>
          <cell r="L170">
            <v>45897</v>
          </cell>
          <cell r="M170">
            <v>181</v>
          </cell>
          <cell r="N170">
            <v>2</v>
          </cell>
          <cell r="O170" t="str">
            <v>ORDENES DE PAGO</v>
          </cell>
          <cell r="P170">
            <v>57</v>
          </cell>
          <cell r="Q170">
            <v>141</v>
          </cell>
          <cell r="R170" t="str">
            <v>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v>
          </cell>
          <cell r="S170" t="str">
            <v>O23011745992024019407023</v>
          </cell>
          <cell r="T170" t="str">
            <v>Fortalecimiento de la gestión institucio - Servicio de Implementación Sistemas de Gestión</v>
          </cell>
          <cell r="U170" t="str">
            <v>1-100-F001</v>
          </cell>
          <cell r="V170" t="str">
            <v>VA-RECURSOS DISTRITO</v>
          </cell>
          <cell r="W170" t="str">
            <v>O232020200883990</v>
          </cell>
          <cell r="X170" t="str">
            <v>Otros servicios profesionales, técnicos y empresariales n.c.p.</v>
          </cell>
          <cell r="Y170" t="str">
            <v>PM/0220/0107/45990230194</v>
          </cell>
          <cell r="Z170"/>
          <cell r="AA170" t="str">
            <v>Servicios para la planeación y sistemas de gestión</v>
          </cell>
          <cell r="AB170">
            <v>10</v>
          </cell>
          <cell r="AC170" t="str">
            <v>CONTRATACIÓN DIRECTA</v>
          </cell>
          <cell r="AD170">
            <v>1011189897</v>
          </cell>
          <cell r="AE170" t="str">
            <v>CC</v>
          </cell>
          <cell r="AF170">
            <v>80035309</v>
          </cell>
          <cell r="AG170" t="str">
            <v>RAFAEL DARIO URIBE ORTIZ</v>
          </cell>
          <cell r="AH170">
            <v>1009655638</v>
          </cell>
          <cell r="AI170" t="str">
            <v>MARLY JHOANA CORDOBA CORTES</v>
          </cell>
          <cell r="AJ170">
            <v>1004746618</v>
          </cell>
          <cell r="AK170" t="str">
            <v>YULY MARCELA BARAJAS AGUILERA</v>
          </cell>
          <cell r="AL170">
            <v>28392000</v>
          </cell>
          <cell r="AM170">
            <v>0</v>
          </cell>
          <cell r="AN170">
            <v>0</v>
          </cell>
          <cell r="AO170">
            <v>28392000</v>
          </cell>
          <cell r="AP170">
            <v>0</v>
          </cell>
          <cell r="AQ170">
            <v>28392000</v>
          </cell>
          <cell r="AR170">
            <v>5000853700</v>
          </cell>
          <cell r="AS170">
            <v>1</v>
          </cell>
          <cell r="AT170">
            <v>705588</v>
          </cell>
          <cell r="AU170">
            <v>1</v>
          </cell>
          <cell r="AV170">
            <v>45716</v>
          </cell>
        </row>
        <row r="171">
          <cell r="A171">
            <v>142</v>
          </cell>
          <cell r="B171">
            <v>2025</v>
          </cell>
          <cell r="C171">
            <v>2</v>
          </cell>
          <cell r="D171">
            <v>45658</v>
          </cell>
          <cell r="E171">
            <v>45747</v>
          </cell>
          <cell r="F171" t="str">
            <v>0220-01</v>
          </cell>
          <cell r="G171">
            <v>45716</v>
          </cell>
          <cell r="H171">
            <v>145</v>
          </cell>
          <cell r="I171" t="str">
            <v>CONTRATO DE PRESTACION DE SERVICIOS PROFESIONALES</v>
          </cell>
          <cell r="J171">
            <v>126</v>
          </cell>
          <cell r="K171">
            <v>45716</v>
          </cell>
          <cell r="L171">
            <v>45866</v>
          </cell>
          <cell r="M171">
            <v>150</v>
          </cell>
          <cell r="N171">
            <v>2</v>
          </cell>
          <cell r="O171" t="str">
            <v>ORDENES DE PAGO</v>
          </cell>
          <cell r="P171">
            <v>228</v>
          </cell>
          <cell r="Q171">
            <v>142</v>
          </cell>
          <cell r="R171" t="str">
            <v>Prestar los servicios Profesionales para realizar convenios solidarios para regularizar el aprovechamiento en bienes fiscales y en zonas de cesión de carácter comunitarioen el marco del proyecto de inversión 8025.</v>
          </cell>
          <cell r="S171" t="str">
            <v>O23011745012024007901031</v>
          </cell>
          <cell r="T171" t="str">
            <v>Implementación del aprovechamiento en bi - Documentos normativos</v>
          </cell>
          <cell r="U171" t="str">
            <v>1-100-F001</v>
          </cell>
          <cell r="V171" t="str">
            <v>VA-RECURSOS DISTRITO</v>
          </cell>
          <cell r="W171" t="str">
            <v>O232020200991119</v>
          </cell>
          <cell r="X171" t="str">
            <v>Otros servicios de la administración pública n.c.p.</v>
          </cell>
          <cell r="Y171" t="str">
            <v>PM/0220/0101/45010310079</v>
          </cell>
          <cell r="Z171"/>
          <cell r="AA171" t="str">
            <v>Servicio de apoyo en la implementación del modelo</v>
          </cell>
          <cell r="AB171">
            <v>10</v>
          </cell>
          <cell r="AC171" t="str">
            <v>CONTRATACIÓN DIRECTA</v>
          </cell>
          <cell r="AD171">
            <v>1012347227</v>
          </cell>
          <cell r="AE171" t="str">
            <v>CC</v>
          </cell>
          <cell r="AF171">
            <v>1004753216</v>
          </cell>
          <cell r="AG171" t="str">
            <v>NICOL DARIANA ZULUAGA GIRALDO</v>
          </cell>
          <cell r="AH171">
            <v>1009655638</v>
          </cell>
          <cell r="AI171" t="str">
            <v>MARLY JHOANA CORDOBA CORTES</v>
          </cell>
          <cell r="AJ171">
            <v>1004746618</v>
          </cell>
          <cell r="AK171" t="str">
            <v>YULY MARCELA BARAJAS AGUILERA</v>
          </cell>
          <cell r="AL171">
            <v>21750000</v>
          </cell>
          <cell r="AM171">
            <v>0</v>
          </cell>
          <cell r="AN171">
            <v>0</v>
          </cell>
          <cell r="AO171">
            <v>21750000</v>
          </cell>
          <cell r="AP171">
            <v>0</v>
          </cell>
          <cell r="AQ171">
            <v>21750000</v>
          </cell>
          <cell r="AR171">
            <v>5000853701</v>
          </cell>
          <cell r="AS171">
            <v>1</v>
          </cell>
          <cell r="AT171">
            <v>713725</v>
          </cell>
          <cell r="AU171">
            <v>1</v>
          </cell>
          <cell r="AV171">
            <v>45716</v>
          </cell>
        </row>
        <row r="172">
          <cell r="A172">
            <v>143</v>
          </cell>
          <cell r="B172">
            <v>2025</v>
          </cell>
          <cell r="C172">
            <v>2</v>
          </cell>
          <cell r="D172">
            <v>45658</v>
          </cell>
          <cell r="E172">
            <v>45747</v>
          </cell>
          <cell r="F172" t="str">
            <v>0220-01</v>
          </cell>
          <cell r="G172">
            <v>45716</v>
          </cell>
          <cell r="H172">
            <v>145</v>
          </cell>
          <cell r="I172" t="str">
            <v>CONTRATO DE PRESTACION DE SERVICIOS PROFESIONALES</v>
          </cell>
          <cell r="J172">
            <v>131</v>
          </cell>
          <cell r="K172">
            <v>45716</v>
          </cell>
          <cell r="L172">
            <v>45866</v>
          </cell>
          <cell r="M172">
            <v>150</v>
          </cell>
          <cell r="N172">
            <v>2</v>
          </cell>
          <cell r="O172" t="str">
            <v>ORDENES DE PAGO</v>
          </cell>
          <cell r="P172">
            <v>231</v>
          </cell>
          <cell r="Q172">
            <v>143</v>
          </cell>
          <cell r="R172" t="str">
            <v>Prestar los servicios profesionales para realizar seguimiento a la Política Publica Comunal y de formulación de la Política pública de Propiedad Horizontal en el marco del proyecto de inversión 8131.</v>
          </cell>
          <cell r="S172" t="str">
            <v>O23011745022024023801029</v>
          </cell>
          <cell r="T172" t="str">
            <v>Implementación de mecanismos de particip - Documentos metodológicos</v>
          </cell>
          <cell r="U172" t="str">
            <v>1-100-F001</v>
          </cell>
          <cell r="V172" t="str">
            <v>VA-RECURSOS DISTRITO</v>
          </cell>
          <cell r="W172" t="str">
            <v>O232020200991119</v>
          </cell>
          <cell r="X172" t="str">
            <v>Otros servicios de la administración pública n.c.p.</v>
          </cell>
          <cell r="Y172" t="str">
            <v>PM/0220/0101/45020290238</v>
          </cell>
          <cell r="Z172"/>
          <cell r="AA172" t="str">
            <v>Servicio de apoyo en la implementación del modelo</v>
          </cell>
          <cell r="AB172">
            <v>10</v>
          </cell>
          <cell r="AC172" t="str">
            <v>CONTRATACIÓN DIRECTA</v>
          </cell>
          <cell r="AD172">
            <v>1004760457</v>
          </cell>
          <cell r="AE172" t="str">
            <v>CC</v>
          </cell>
          <cell r="AF172">
            <v>1030642764</v>
          </cell>
          <cell r="AG172" t="str">
            <v>IVAN CAMILO MEDRANO VALENCIA</v>
          </cell>
          <cell r="AH172">
            <v>1009655638</v>
          </cell>
          <cell r="AI172" t="str">
            <v>MARLY JHOANA CORDOBA CORTES</v>
          </cell>
          <cell r="AJ172">
            <v>1004746618</v>
          </cell>
          <cell r="AK172" t="str">
            <v>YULY MARCELA BARAJAS AGUILERA</v>
          </cell>
          <cell r="AL172">
            <v>21000000</v>
          </cell>
          <cell r="AM172">
            <v>0</v>
          </cell>
          <cell r="AN172">
            <v>0</v>
          </cell>
          <cell r="AO172">
            <v>21000000</v>
          </cell>
          <cell r="AP172">
            <v>0</v>
          </cell>
          <cell r="AQ172">
            <v>21000000</v>
          </cell>
          <cell r="AR172">
            <v>5000853703</v>
          </cell>
          <cell r="AS172">
            <v>1</v>
          </cell>
          <cell r="AT172">
            <v>713730</v>
          </cell>
          <cell r="AU172">
            <v>1</v>
          </cell>
          <cell r="AV172">
            <v>45716</v>
          </cell>
        </row>
        <row r="173">
          <cell r="A173">
            <v>144</v>
          </cell>
          <cell r="B173">
            <v>2025</v>
          </cell>
          <cell r="C173">
            <v>2</v>
          </cell>
          <cell r="D173">
            <v>45658</v>
          </cell>
          <cell r="E173">
            <v>45747</v>
          </cell>
          <cell r="F173" t="str">
            <v>0220-01</v>
          </cell>
          <cell r="G173">
            <v>45716</v>
          </cell>
          <cell r="H173">
            <v>148</v>
          </cell>
          <cell r="I173" t="str">
            <v>CONTRATO DE PRESTACION DE SERVICIOS DE APOYO A LA GESTION</v>
          </cell>
          <cell r="J173">
            <v>133</v>
          </cell>
          <cell r="K173">
            <v>45716</v>
          </cell>
          <cell r="L173">
            <v>45866</v>
          </cell>
          <cell r="M173">
            <v>150</v>
          </cell>
          <cell r="N173">
            <v>2</v>
          </cell>
          <cell r="O173" t="str">
            <v>ORDENES DE PAGO</v>
          </cell>
          <cell r="P173">
            <v>237</v>
          </cell>
          <cell r="Q173">
            <v>144</v>
          </cell>
          <cell r="R173" t="str">
            <v>Prestar los servicios de apoyo a la gestión para implementar el modelo de fortalecimiento con organizaciones de propiedad horizontal y comunales de los distintos niveles en el marco del proyecto de inversión 8131.</v>
          </cell>
          <cell r="S173" t="str">
            <v>O23011745022024023806022</v>
          </cell>
          <cell r="T173" t="str">
            <v>Implementación de mecanismos de particip - Servicio de asistencia técnica</v>
          </cell>
          <cell r="U173" t="str">
            <v>1-100-F001</v>
          </cell>
          <cell r="V173" t="str">
            <v>VA-RECURSOS DISTRITO</v>
          </cell>
          <cell r="W173" t="str">
            <v>O232020200991119</v>
          </cell>
          <cell r="X173" t="str">
            <v>Otros servicios de la administración pública n.c.p.</v>
          </cell>
          <cell r="Y173" t="str">
            <v>PM/0220/0106/45020220238</v>
          </cell>
          <cell r="Z173"/>
          <cell r="AA173" t="str">
            <v>Servicio de asesoría técnica en presupuestos parti</v>
          </cell>
          <cell r="AB173">
            <v>10</v>
          </cell>
          <cell r="AC173" t="str">
            <v>CONTRATACIÓN DIRECTA</v>
          </cell>
          <cell r="AD173">
            <v>1000435227</v>
          </cell>
          <cell r="AE173" t="str">
            <v>CC</v>
          </cell>
          <cell r="AF173">
            <v>1117505439</v>
          </cell>
          <cell r="AG173" t="str">
            <v>MIGUEL ANTONIO FORTUNA GALILEI</v>
          </cell>
          <cell r="AH173">
            <v>1009655638</v>
          </cell>
          <cell r="AI173" t="str">
            <v>MARLY JHOANA CORDOBA CORTES</v>
          </cell>
          <cell r="AJ173">
            <v>1004746618</v>
          </cell>
          <cell r="AK173" t="str">
            <v>YULY MARCELA BARAJAS AGUILERA</v>
          </cell>
          <cell r="AL173">
            <v>18000000</v>
          </cell>
          <cell r="AM173">
            <v>0</v>
          </cell>
          <cell r="AN173">
            <v>0</v>
          </cell>
          <cell r="AO173">
            <v>18000000</v>
          </cell>
          <cell r="AP173">
            <v>0</v>
          </cell>
          <cell r="AQ173">
            <v>18000000</v>
          </cell>
          <cell r="AR173">
            <v>5000853704</v>
          </cell>
          <cell r="AS173">
            <v>1</v>
          </cell>
          <cell r="AT173">
            <v>714124</v>
          </cell>
          <cell r="AU173">
            <v>1</v>
          </cell>
          <cell r="AV173">
            <v>45716</v>
          </cell>
        </row>
        <row r="174">
          <cell r="A174">
            <v>145</v>
          </cell>
          <cell r="B174">
            <v>2025</v>
          </cell>
          <cell r="C174">
            <v>2</v>
          </cell>
          <cell r="D174">
            <v>45658</v>
          </cell>
          <cell r="E174">
            <v>45747</v>
          </cell>
          <cell r="F174" t="str">
            <v>0220-01</v>
          </cell>
          <cell r="G174">
            <v>45716</v>
          </cell>
          <cell r="H174">
            <v>148</v>
          </cell>
          <cell r="I174" t="str">
            <v>CONTRATO DE PRESTACION DE SERVICIOS DE APOYO A LA GESTION</v>
          </cell>
          <cell r="J174">
            <v>138</v>
          </cell>
          <cell r="K174">
            <v>45716</v>
          </cell>
          <cell r="L174">
            <v>45897</v>
          </cell>
          <cell r="M174">
            <v>181</v>
          </cell>
          <cell r="N174">
            <v>2</v>
          </cell>
          <cell r="O174" t="str">
            <v>ORDENES DE PAGO</v>
          </cell>
          <cell r="P174">
            <v>270</v>
          </cell>
          <cell r="Q174">
            <v>145</v>
          </cell>
          <cell r="R174" t="str">
            <v>Prestar los servicios de apoyo a la gestión para acompañar las actividades operativas y administrativas concernientes al proceso de Servicio a la Ciudadanía del Instituto. ,,</v>
          </cell>
          <cell r="S174" t="str">
            <v>O23011745992024019407023</v>
          </cell>
          <cell r="T174" t="str">
            <v>Fortalecimiento de la gestión institucio - Servicio de Implementación Sistemas de Gestión</v>
          </cell>
          <cell r="U174" t="str">
            <v>1-100-F001</v>
          </cell>
          <cell r="V174" t="str">
            <v>VA-RECURSOS DISTRITO</v>
          </cell>
          <cell r="W174" t="str">
            <v>O232020200668014</v>
          </cell>
          <cell r="X174" t="str">
            <v>Servicios de gestión documental</v>
          </cell>
          <cell r="Y174" t="str">
            <v>PM/0220/0107/45990230194</v>
          </cell>
          <cell r="Z174"/>
          <cell r="AA174" t="str">
            <v>Servicios para la planeación y sistemas de gestión</v>
          </cell>
          <cell r="AB174">
            <v>10</v>
          </cell>
          <cell r="AC174" t="str">
            <v>CONTRATACIÓN DIRECTA</v>
          </cell>
          <cell r="AD174">
            <v>1002035957</v>
          </cell>
          <cell r="AE174" t="str">
            <v>CC</v>
          </cell>
          <cell r="AF174">
            <v>52479862</v>
          </cell>
          <cell r="AG174" t="str">
            <v>DIANA ANDREA TELLO CABRERA</v>
          </cell>
          <cell r="AH174">
            <v>1009655638</v>
          </cell>
          <cell r="AI174" t="str">
            <v>MARLY JHOANA CORDOBA CORTES</v>
          </cell>
          <cell r="AJ174">
            <v>1004746618</v>
          </cell>
          <cell r="AK174" t="str">
            <v>YULY MARCELA BARAJAS AGUILERA</v>
          </cell>
          <cell r="AL174">
            <v>12600000</v>
          </cell>
          <cell r="AM174">
            <v>0</v>
          </cell>
          <cell r="AN174">
            <v>0</v>
          </cell>
          <cell r="AO174">
            <v>12600000</v>
          </cell>
          <cell r="AP174">
            <v>0</v>
          </cell>
          <cell r="AQ174">
            <v>12600000</v>
          </cell>
          <cell r="AR174">
            <v>5000853706</v>
          </cell>
          <cell r="AS174">
            <v>1</v>
          </cell>
          <cell r="AT174">
            <v>718373</v>
          </cell>
          <cell r="AU174">
            <v>1</v>
          </cell>
          <cell r="AV174">
            <v>45716</v>
          </cell>
        </row>
        <row r="175">
          <cell r="A175">
            <v>146</v>
          </cell>
          <cell r="B175">
            <v>2025</v>
          </cell>
          <cell r="C175">
            <v>2</v>
          </cell>
          <cell r="D175">
            <v>45658</v>
          </cell>
          <cell r="E175">
            <v>45747</v>
          </cell>
          <cell r="F175" t="str">
            <v>0220-01</v>
          </cell>
          <cell r="G175">
            <v>45716</v>
          </cell>
          <cell r="H175">
            <v>145</v>
          </cell>
          <cell r="I175" t="str">
            <v>CONTRATO DE PRESTACION DE SERVICIOS PROFESIONALES</v>
          </cell>
          <cell r="J175">
            <v>114</v>
          </cell>
          <cell r="K175">
            <v>45716</v>
          </cell>
          <cell r="L175">
            <v>45866</v>
          </cell>
          <cell r="M175">
            <v>150</v>
          </cell>
          <cell r="N175">
            <v>2</v>
          </cell>
          <cell r="O175" t="str">
            <v>ORDENES DE PAGO</v>
          </cell>
          <cell r="P175">
            <v>256</v>
          </cell>
          <cell r="Q175">
            <v>146</v>
          </cell>
          <cell r="R175" t="str">
            <v>Prestar los servicios profesionales para alimentar el banco de imágenes, realizar el guion técnico, edición, manejo de cámara, dron, planimetría y producción de piezas audiovisuales, cubrimientos fotográficos que requiera la Oficina Asesora de Comunicaciones del IDPAC.</v>
          </cell>
          <cell r="S175" t="str">
            <v>O23011745022024025407017</v>
          </cell>
          <cell r="T175" t="str">
            <v>Construcción de Ciudadanía Activa Crece - Servicio de información actualizado</v>
          </cell>
          <cell r="U175" t="str">
            <v>1-100-F001</v>
          </cell>
          <cell r="V175" t="str">
            <v>VA-RECURSOS DISTRITO</v>
          </cell>
          <cell r="W175" t="str">
            <v>O232020200991119</v>
          </cell>
          <cell r="X175" t="str">
            <v>Otros servicios de la administración pública n.c.p.</v>
          </cell>
          <cell r="Y175" t="str">
            <v>PM/0220/0107/45020170254</v>
          </cell>
          <cell r="Z175"/>
          <cell r="AA175" t="str">
            <v>Servicios para la planeación y sistemas de gestión</v>
          </cell>
          <cell r="AB175">
            <v>10</v>
          </cell>
          <cell r="AC175" t="str">
            <v>CONTRATACIÓN DIRECTA</v>
          </cell>
          <cell r="AD175">
            <v>1000333692</v>
          </cell>
          <cell r="AE175" t="str">
            <v>CC</v>
          </cell>
          <cell r="AF175">
            <v>1014210214</v>
          </cell>
          <cell r="AG175" t="str">
            <v>JEFFER NICOLAS MUÑOZ MORA</v>
          </cell>
          <cell r="AH175">
            <v>1009655638</v>
          </cell>
          <cell r="AI175" t="str">
            <v>MARLY JHOANA CORDOBA CORTES</v>
          </cell>
          <cell r="AJ175">
            <v>1004746618</v>
          </cell>
          <cell r="AK175" t="str">
            <v>YULY MARCELA BARAJAS AGUILERA</v>
          </cell>
          <cell r="AL175">
            <v>21750000</v>
          </cell>
          <cell r="AM175">
            <v>0</v>
          </cell>
          <cell r="AN175">
            <v>0</v>
          </cell>
          <cell r="AO175">
            <v>21750000</v>
          </cell>
          <cell r="AP175">
            <v>0</v>
          </cell>
          <cell r="AQ175">
            <v>21750000</v>
          </cell>
          <cell r="AR175">
            <v>5000853707</v>
          </cell>
          <cell r="AS175">
            <v>1</v>
          </cell>
          <cell r="AT175">
            <v>714968</v>
          </cell>
          <cell r="AU175">
            <v>1</v>
          </cell>
          <cell r="AV175">
            <v>45716</v>
          </cell>
        </row>
        <row r="176">
          <cell r="A176">
            <v>147</v>
          </cell>
          <cell r="B176">
            <v>2025</v>
          </cell>
          <cell r="C176">
            <v>2</v>
          </cell>
          <cell r="D176">
            <v>45658</v>
          </cell>
          <cell r="E176">
            <v>45747</v>
          </cell>
          <cell r="F176" t="str">
            <v>0220-01</v>
          </cell>
          <cell r="G176">
            <v>45716</v>
          </cell>
          <cell r="H176">
            <v>12</v>
          </cell>
          <cell r="I176" t="str">
            <v>CONTRATO DE PRESTACION DE SERVICIOS</v>
          </cell>
          <cell r="J176">
            <v>226</v>
          </cell>
          <cell r="K176">
            <v>45716</v>
          </cell>
          <cell r="L176">
            <v>45747</v>
          </cell>
          <cell r="M176">
            <v>31</v>
          </cell>
          <cell r="N176">
            <v>2</v>
          </cell>
          <cell r="O176" t="str">
            <v>ORDENES DE PAGO</v>
          </cell>
          <cell r="P176">
            <v>276</v>
          </cell>
          <cell r="Q176">
            <v>147</v>
          </cell>
          <cell r="R176" t="str">
            <v>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v>
          </cell>
          <cell r="S176" t="str">
            <v>O21202020080585250</v>
          </cell>
          <cell r="T176" t="str">
            <v>Servicios de protección (guardas de seguridad)</v>
          </cell>
          <cell r="U176" t="str">
            <v>1-100-F001</v>
          </cell>
          <cell r="V176" t="str">
            <v>VA-RECURSOS DISTRITO</v>
          </cell>
          <cell r="W176">
            <v>220</v>
          </cell>
          <cell r="X176" t="str">
            <v>0220 - Programa Funcionamiento - INSTITUTO DISTRITAL DE LA PARTICIPACIÓN Y ACCIÓN COMUNAL</v>
          </cell>
          <cell r="Y176" t="str">
            <v>PM/0220/0001/FUNC</v>
          </cell>
          <cell r="Z176"/>
          <cell r="AA176" t="str">
            <v>FUNCIONAMIENTOINSTITUTO DISTRITAL DE LA PARTICIPAC</v>
          </cell>
          <cell r="AB176">
            <v>1</v>
          </cell>
          <cell r="AC176" t="str">
            <v>LICITACIÓN PÚBLICA</v>
          </cell>
          <cell r="AD176">
            <v>1013649089</v>
          </cell>
          <cell r="AE176" t="str">
            <v>NIT</v>
          </cell>
          <cell r="AF176">
            <v>901829371</v>
          </cell>
          <cell r="AG176" t="str">
            <v>UNION TEMPORAL UT GYT 2024</v>
          </cell>
          <cell r="AH176">
            <v>1009655638</v>
          </cell>
          <cell r="AI176" t="str">
            <v>MARLY JHOANA CORDOBA CORTES</v>
          </cell>
          <cell r="AJ176">
            <v>1004746618</v>
          </cell>
          <cell r="AK176" t="str">
            <v>YULY MARCELA BARAJAS AGUILERA</v>
          </cell>
          <cell r="AL176">
            <v>27489131</v>
          </cell>
          <cell r="AM176">
            <v>0</v>
          </cell>
          <cell r="AN176">
            <v>0</v>
          </cell>
          <cell r="AO176">
            <v>27489131</v>
          </cell>
          <cell r="AP176">
            <v>0</v>
          </cell>
          <cell r="AQ176">
            <v>27489131</v>
          </cell>
          <cell r="AR176">
            <v>5000853710</v>
          </cell>
          <cell r="AS176">
            <v>1</v>
          </cell>
          <cell r="AT176">
            <v>720692</v>
          </cell>
          <cell r="AU176">
            <v>1</v>
          </cell>
          <cell r="AV176">
            <v>45716</v>
          </cell>
        </row>
        <row r="177">
          <cell r="A177">
            <v>148</v>
          </cell>
          <cell r="B177">
            <v>2025</v>
          </cell>
          <cell r="C177">
            <v>3</v>
          </cell>
          <cell r="D177">
            <v>45658</v>
          </cell>
          <cell r="E177">
            <v>45747</v>
          </cell>
          <cell r="F177" t="str">
            <v>0220-01</v>
          </cell>
          <cell r="G177">
            <v>45719</v>
          </cell>
          <cell r="H177">
            <v>145</v>
          </cell>
          <cell r="I177" t="str">
            <v>CONTRATO DE PRESTACION DE SERVICIOS PROFESIONALES</v>
          </cell>
          <cell r="J177">
            <v>125</v>
          </cell>
          <cell r="K177">
            <v>45717</v>
          </cell>
          <cell r="L177">
            <v>45870</v>
          </cell>
          <cell r="M177">
            <v>153</v>
          </cell>
          <cell r="N177">
            <v>2</v>
          </cell>
          <cell r="O177" t="str">
            <v>ORDENES DE PAGO</v>
          </cell>
          <cell r="P177">
            <v>232</v>
          </cell>
          <cell r="Q177">
            <v>148</v>
          </cell>
          <cell r="R177" t="str">
            <v>Prestar los servicios profesionales, de manera temporal para implementar estrategias de comunicacion requeridas por la Gerencia de Escuela de Participación</v>
          </cell>
          <cell r="S177" t="str">
            <v>O23011745022024021202034</v>
          </cell>
          <cell r="T177" t="str">
            <v>Formación en capacidades democráticas en - Servicio de educación informal</v>
          </cell>
          <cell r="U177" t="str">
            <v>1-100-F001</v>
          </cell>
          <cell r="V177" t="str">
            <v>VA-RECURSOS DISTRITO</v>
          </cell>
          <cell r="W177" t="str">
            <v>O232020200991119</v>
          </cell>
          <cell r="X177" t="str">
            <v>Otros servicios de la administración pública n.c.p.</v>
          </cell>
          <cell r="Y177" t="str">
            <v>PM/0220/0102/45020340212</v>
          </cell>
          <cell r="Z177"/>
          <cell r="AA177" t="str">
            <v>Servicio de formación ciudadana en capacidades dem</v>
          </cell>
          <cell r="AB177">
            <v>10</v>
          </cell>
          <cell r="AC177" t="str">
            <v>CONTRATACIÓN DIRECTA</v>
          </cell>
          <cell r="AD177">
            <v>1013694213</v>
          </cell>
          <cell r="AE177" t="str">
            <v>CC</v>
          </cell>
          <cell r="AF177">
            <v>1115187690</v>
          </cell>
          <cell r="AG177" t="str">
            <v>JESSICA PAOLA ARIAS HIGUITA</v>
          </cell>
          <cell r="AH177">
            <v>1009655638</v>
          </cell>
          <cell r="AI177" t="str">
            <v>MARLY JHOANA CORDOBA CORTES</v>
          </cell>
          <cell r="AJ177">
            <v>1004746618</v>
          </cell>
          <cell r="AK177" t="str">
            <v>YULY MARCELA BARAJAS AGUILERA</v>
          </cell>
          <cell r="AL177">
            <v>35000000</v>
          </cell>
          <cell r="AM177">
            <v>0</v>
          </cell>
          <cell r="AN177">
            <v>0</v>
          </cell>
          <cell r="AO177">
            <v>35000000</v>
          </cell>
          <cell r="AP177">
            <v>0</v>
          </cell>
          <cell r="AQ177">
            <v>35000000</v>
          </cell>
          <cell r="AR177">
            <v>5000853859</v>
          </cell>
          <cell r="AS177">
            <v>1</v>
          </cell>
          <cell r="AT177">
            <v>713829</v>
          </cell>
          <cell r="AU177">
            <v>1</v>
          </cell>
          <cell r="AV177">
            <v>45719</v>
          </cell>
        </row>
        <row r="178">
          <cell r="A178">
            <v>149</v>
          </cell>
          <cell r="B178">
            <v>2025</v>
          </cell>
          <cell r="C178">
            <v>3</v>
          </cell>
          <cell r="D178">
            <v>45658</v>
          </cell>
          <cell r="E178">
            <v>45747</v>
          </cell>
          <cell r="F178" t="str">
            <v>0220-01</v>
          </cell>
          <cell r="G178">
            <v>45719</v>
          </cell>
          <cell r="H178">
            <v>148</v>
          </cell>
          <cell r="I178" t="str">
            <v>CONTRATO DE PRESTACION DE SERVICIOS DE APOYO A LA GESTION</v>
          </cell>
          <cell r="J178">
            <v>130</v>
          </cell>
          <cell r="K178">
            <v>45717</v>
          </cell>
          <cell r="L178">
            <v>45870</v>
          </cell>
          <cell r="M178">
            <v>153</v>
          </cell>
          <cell r="N178">
            <v>2</v>
          </cell>
          <cell r="O178" t="str">
            <v>ORDENES DE PAGO</v>
          </cell>
          <cell r="P178">
            <v>203</v>
          </cell>
          <cell r="Q178">
            <v>149</v>
          </cell>
          <cell r="R178" t="str">
            <v>Prestar los servicios de apoyo a la gestión para realizar el apoyo a la gestión documental, actualización de archivo en coordinación con la Oficina Asesora de Comunicaciones.</v>
          </cell>
          <cell r="S178" t="str">
            <v>O23011745022024025407017</v>
          </cell>
          <cell r="T178" t="str">
            <v>Construcción de Ciudadanía Activa Crece - Servicio de información actualizado</v>
          </cell>
          <cell r="U178" t="str">
            <v>1-100-F001</v>
          </cell>
          <cell r="V178" t="str">
            <v>VA-RECURSOS DISTRITO</v>
          </cell>
          <cell r="W178" t="str">
            <v>O232020200991119</v>
          </cell>
          <cell r="X178" t="str">
            <v>Otros servicios de la administración pública n.c.p.</v>
          </cell>
          <cell r="Y178" t="str">
            <v>PM/0220/0107/45020170254</v>
          </cell>
          <cell r="Z178"/>
          <cell r="AA178" t="str">
            <v>Servicios para la planeación y sistemas de gestión</v>
          </cell>
          <cell r="AB178">
            <v>10</v>
          </cell>
          <cell r="AC178" t="str">
            <v>CONTRATACIÓN DIRECTA</v>
          </cell>
          <cell r="AD178">
            <v>1000266429</v>
          </cell>
          <cell r="AE178" t="str">
            <v>CC</v>
          </cell>
          <cell r="AF178">
            <v>1117515158</v>
          </cell>
          <cell r="AG178" t="str">
            <v>JOHN ANDERSON VASQUEZ ROA</v>
          </cell>
          <cell r="AH178">
            <v>1009655638</v>
          </cell>
          <cell r="AI178" t="str">
            <v>MARLY JHOANA CORDOBA CORTES</v>
          </cell>
          <cell r="AJ178">
            <v>1004746618</v>
          </cell>
          <cell r="AK178" t="str">
            <v>YULY MARCELA BARAJAS AGUILERA</v>
          </cell>
          <cell r="AL178">
            <v>12200035</v>
          </cell>
          <cell r="AM178">
            <v>0</v>
          </cell>
          <cell r="AN178">
            <v>0</v>
          </cell>
          <cell r="AO178">
            <v>12200035</v>
          </cell>
          <cell r="AP178">
            <v>0</v>
          </cell>
          <cell r="AQ178">
            <v>12200035</v>
          </cell>
          <cell r="AR178">
            <v>5000853861</v>
          </cell>
          <cell r="AS178">
            <v>1</v>
          </cell>
          <cell r="AT178">
            <v>712525</v>
          </cell>
          <cell r="AU178">
            <v>1</v>
          </cell>
          <cell r="AV178">
            <v>45719</v>
          </cell>
        </row>
        <row r="179">
          <cell r="A179">
            <v>150</v>
          </cell>
          <cell r="B179">
            <v>2025</v>
          </cell>
          <cell r="C179">
            <v>3</v>
          </cell>
          <cell r="D179">
            <v>45658</v>
          </cell>
          <cell r="E179">
            <v>45747</v>
          </cell>
          <cell r="F179" t="str">
            <v>0220-01</v>
          </cell>
          <cell r="G179">
            <v>45719</v>
          </cell>
          <cell r="H179">
            <v>145</v>
          </cell>
          <cell r="I179" t="str">
            <v>CONTRATO DE PRESTACION DE SERVICIOS PROFESIONALES</v>
          </cell>
          <cell r="J179">
            <v>136</v>
          </cell>
          <cell r="K179">
            <v>45717</v>
          </cell>
          <cell r="L179">
            <v>45870</v>
          </cell>
          <cell r="M179">
            <v>153</v>
          </cell>
          <cell r="N179">
            <v>2</v>
          </cell>
          <cell r="O179" t="str">
            <v>ORDENES DE PAGO</v>
          </cell>
          <cell r="P179">
            <v>239</v>
          </cell>
          <cell r="Q179">
            <v>150</v>
          </cell>
          <cell r="R179" t="str">
            <v>Prestar los servicios profesionales para implementar el modelo de fortalecimiento con organizaciones de propiedad horizontal y comunales de los distintos niveles en el marco del proyecto de inversión 8131.</v>
          </cell>
          <cell r="S179" t="str">
            <v>O23011745022024023806022</v>
          </cell>
          <cell r="T179" t="str">
            <v>Implementación de mecanismos de particip - Servicio de asistencia técnica</v>
          </cell>
          <cell r="U179" t="str">
            <v>1-100-F001</v>
          </cell>
          <cell r="V179" t="str">
            <v>VA-RECURSOS DISTRITO</v>
          </cell>
          <cell r="W179" t="str">
            <v>O232020200991119</v>
          </cell>
          <cell r="X179" t="str">
            <v>Otros servicios de la administración pública n.c.p.</v>
          </cell>
          <cell r="Y179" t="str">
            <v>PM/0220/0106/45020220238</v>
          </cell>
          <cell r="Z179"/>
          <cell r="AA179" t="str">
            <v>Servicio de asesoría técnica en presupuestos parti</v>
          </cell>
          <cell r="AB179">
            <v>10</v>
          </cell>
          <cell r="AC179" t="str">
            <v>CONTRATACIÓN DIRECTA</v>
          </cell>
          <cell r="AD179">
            <v>1000041288</v>
          </cell>
          <cell r="AE179" t="str">
            <v>CC</v>
          </cell>
          <cell r="AF179">
            <v>19465564</v>
          </cell>
          <cell r="AG179" t="str">
            <v>JOSE VICENTE REYES GUERRERO</v>
          </cell>
          <cell r="AH179">
            <v>1009655638</v>
          </cell>
          <cell r="AI179" t="str">
            <v>MARLY JHOANA CORDOBA CORTES</v>
          </cell>
          <cell r="AJ179">
            <v>1004746618</v>
          </cell>
          <cell r="AK179" t="str">
            <v>YULY MARCELA BARAJAS AGUILERA</v>
          </cell>
          <cell r="AL179">
            <v>26000000</v>
          </cell>
          <cell r="AM179">
            <v>0</v>
          </cell>
          <cell r="AN179">
            <v>0</v>
          </cell>
          <cell r="AO179">
            <v>26000000</v>
          </cell>
          <cell r="AP179">
            <v>0</v>
          </cell>
          <cell r="AQ179">
            <v>26000000</v>
          </cell>
          <cell r="AR179">
            <v>5000853862</v>
          </cell>
          <cell r="AS179">
            <v>1</v>
          </cell>
          <cell r="AT179">
            <v>714132</v>
          </cell>
          <cell r="AU179">
            <v>1</v>
          </cell>
          <cell r="AV179">
            <v>45719</v>
          </cell>
        </row>
        <row r="180">
          <cell r="A180">
            <v>151</v>
          </cell>
          <cell r="B180">
            <v>2025</v>
          </cell>
          <cell r="C180">
            <v>3</v>
          </cell>
          <cell r="D180">
            <v>45658</v>
          </cell>
          <cell r="E180">
            <v>45747</v>
          </cell>
          <cell r="F180" t="str">
            <v>0220-01</v>
          </cell>
          <cell r="G180">
            <v>45719</v>
          </cell>
          <cell r="H180">
            <v>148</v>
          </cell>
          <cell r="I180" t="str">
            <v>CONTRATO DE PRESTACION DE SERVICIOS DE APOYO A LA GESTION</v>
          </cell>
          <cell r="J180">
            <v>134</v>
          </cell>
          <cell r="K180">
            <v>45717</v>
          </cell>
          <cell r="L180">
            <v>45870</v>
          </cell>
          <cell r="M180">
            <v>153</v>
          </cell>
          <cell r="N180">
            <v>2</v>
          </cell>
          <cell r="O180" t="str">
            <v>ORDENES DE PAGO</v>
          </cell>
          <cell r="P180">
            <v>238</v>
          </cell>
          <cell r="Q180">
            <v>151</v>
          </cell>
          <cell r="R180" t="str">
            <v>Prestar los servicios de apoyo a la gestión para implementar el modelo de fortalecimiento con organizaciones de propiedad horizontal y comunales de los distintos niveles en el marco del proyecto de inversión 8131.</v>
          </cell>
          <cell r="S180" t="str">
            <v>O23011745022024023806022</v>
          </cell>
          <cell r="T180" t="str">
            <v>Implementación de mecanismos de particip - Servicio de asistencia técnica</v>
          </cell>
          <cell r="U180" t="str">
            <v>1-100-F001</v>
          </cell>
          <cell r="V180" t="str">
            <v>VA-RECURSOS DISTRITO</v>
          </cell>
          <cell r="W180" t="str">
            <v>O232020200991119</v>
          </cell>
          <cell r="X180" t="str">
            <v>Otros servicios de la administración pública n.c.p.</v>
          </cell>
          <cell r="Y180" t="str">
            <v>PM/0220/0106/45020220238</v>
          </cell>
          <cell r="Z180"/>
          <cell r="AA180" t="str">
            <v>Servicio de asesoría técnica en presupuestos parti</v>
          </cell>
          <cell r="AB180">
            <v>10</v>
          </cell>
          <cell r="AC180" t="str">
            <v>CONTRATACIÓN DIRECTA</v>
          </cell>
          <cell r="AD180">
            <v>1008016875</v>
          </cell>
          <cell r="AE180" t="str">
            <v>CC</v>
          </cell>
          <cell r="AF180">
            <v>52989177</v>
          </cell>
          <cell r="AG180" t="str">
            <v>SANDRA CATALINA PARDO AVILA</v>
          </cell>
          <cell r="AH180">
            <v>1009655638</v>
          </cell>
          <cell r="AI180" t="str">
            <v>MARLY JHOANA CORDOBA CORTES</v>
          </cell>
          <cell r="AJ180">
            <v>1004746618</v>
          </cell>
          <cell r="AK180" t="str">
            <v>YULY MARCELA BARAJAS AGUILERA</v>
          </cell>
          <cell r="AL180">
            <v>15780000</v>
          </cell>
          <cell r="AM180">
            <v>0</v>
          </cell>
          <cell r="AN180">
            <v>0</v>
          </cell>
          <cell r="AO180">
            <v>15780000</v>
          </cell>
          <cell r="AP180">
            <v>0</v>
          </cell>
          <cell r="AQ180">
            <v>15780000</v>
          </cell>
          <cell r="AR180">
            <v>5000853863</v>
          </cell>
          <cell r="AS180">
            <v>1</v>
          </cell>
          <cell r="AT180">
            <v>714129</v>
          </cell>
          <cell r="AU180">
            <v>1</v>
          </cell>
          <cell r="AV180">
            <v>45719</v>
          </cell>
        </row>
        <row r="181">
          <cell r="A181">
            <v>152</v>
          </cell>
          <cell r="B181">
            <v>2025</v>
          </cell>
          <cell r="C181">
            <v>3</v>
          </cell>
          <cell r="D181">
            <v>45658</v>
          </cell>
          <cell r="E181">
            <v>45747</v>
          </cell>
          <cell r="F181" t="str">
            <v>0220-01</v>
          </cell>
          <cell r="G181">
            <v>45719</v>
          </cell>
          <cell r="H181">
            <v>145</v>
          </cell>
          <cell r="I181" t="str">
            <v>CONTRATO DE PRESTACION DE SERVICIOS PROFESIONALES</v>
          </cell>
          <cell r="J181">
            <v>83</v>
          </cell>
          <cell r="K181">
            <v>45719</v>
          </cell>
          <cell r="L181">
            <v>45872</v>
          </cell>
          <cell r="M181">
            <v>153</v>
          </cell>
          <cell r="N181">
            <v>2</v>
          </cell>
          <cell r="O181" t="str">
            <v>ORDENES DE PAGO</v>
          </cell>
          <cell r="P181">
            <v>167</v>
          </cell>
          <cell r="Q181">
            <v>152</v>
          </cell>
          <cell r="R181" t="str">
            <v>Prestar los servicios profesionales de manera temporal, para la gestión administrativa y sistematización de la información de la escuela</v>
          </cell>
          <cell r="S181" t="str">
            <v>O23011745022024021202034</v>
          </cell>
          <cell r="T181" t="str">
            <v>Formación en capacidades democráticas en - Servicio de educación informal</v>
          </cell>
          <cell r="U181" t="str">
            <v>1-100-F001</v>
          </cell>
          <cell r="V181" t="str">
            <v>VA-RECURSOS DISTRITO</v>
          </cell>
          <cell r="W181" t="str">
            <v>O232020200991119</v>
          </cell>
          <cell r="X181" t="str">
            <v>Otros servicios de la administración pública n.c.p.</v>
          </cell>
          <cell r="Y181" t="str">
            <v>PM/0220/0102/45020340212</v>
          </cell>
          <cell r="Z181"/>
          <cell r="AA181" t="str">
            <v>Servicio de formación ciudadana en capacidades dem</v>
          </cell>
          <cell r="AB181">
            <v>10</v>
          </cell>
          <cell r="AC181" t="str">
            <v>CONTRATACIÓN DIRECTA</v>
          </cell>
          <cell r="AD181">
            <v>1000188875</v>
          </cell>
          <cell r="AE181" t="str">
            <v>CC</v>
          </cell>
          <cell r="AF181">
            <v>1069730012</v>
          </cell>
          <cell r="AG181" t="str">
            <v>CAMILA ANDREA BUSTOS OCAMPO</v>
          </cell>
          <cell r="AH181">
            <v>1009655638</v>
          </cell>
          <cell r="AI181" t="str">
            <v>MARLY JHOANA CORDOBA CORTES</v>
          </cell>
          <cell r="AJ181">
            <v>1004746618</v>
          </cell>
          <cell r="AK181" t="str">
            <v>YULY MARCELA BARAJAS AGUILERA</v>
          </cell>
          <cell r="AL181">
            <v>42000000</v>
          </cell>
          <cell r="AM181">
            <v>0</v>
          </cell>
          <cell r="AN181">
            <v>0</v>
          </cell>
          <cell r="AO181">
            <v>42000000</v>
          </cell>
          <cell r="AP181">
            <v>0</v>
          </cell>
          <cell r="AQ181">
            <v>42000000</v>
          </cell>
          <cell r="AR181">
            <v>5000853950</v>
          </cell>
          <cell r="AS181">
            <v>1</v>
          </cell>
          <cell r="AT181">
            <v>709578</v>
          </cell>
          <cell r="AU181">
            <v>1</v>
          </cell>
          <cell r="AV181">
            <v>45719</v>
          </cell>
        </row>
        <row r="182">
          <cell r="A182">
            <v>153</v>
          </cell>
          <cell r="B182">
            <v>2025</v>
          </cell>
          <cell r="C182">
            <v>3</v>
          </cell>
          <cell r="D182">
            <v>45658</v>
          </cell>
          <cell r="E182">
            <v>45747</v>
          </cell>
          <cell r="F182" t="str">
            <v>0220-01</v>
          </cell>
          <cell r="G182">
            <v>45719</v>
          </cell>
          <cell r="H182">
            <v>145</v>
          </cell>
          <cell r="I182" t="str">
            <v>CONTRATO DE PRESTACION DE SERVICIOS PROFESIONALES</v>
          </cell>
          <cell r="J182">
            <v>105</v>
          </cell>
          <cell r="K182">
            <v>45719</v>
          </cell>
          <cell r="L182">
            <v>45872</v>
          </cell>
          <cell r="M182">
            <v>153</v>
          </cell>
          <cell r="N182">
            <v>2</v>
          </cell>
          <cell r="O182" t="str">
            <v>ORDENES DE PAGO</v>
          </cell>
          <cell r="P182">
            <v>188</v>
          </cell>
          <cell r="Q182">
            <v>153</v>
          </cell>
          <cell r="R182" t="str">
            <v>Prestar los servicios profesionales para realizar la divulgación de los servicios y actividades requeridas en torno a la estrategia "impactando" de la Subdirección de Promoción de la Participación en las diferentes localidades del Distrito Capital,,</v>
          </cell>
          <cell r="S182" t="str">
            <v>O23011745022024025406001</v>
          </cell>
          <cell r="T182" t="str">
            <v>Construcción de Ciudadanía Activa Crece - Servicio de promoción a la participación ciudadana</v>
          </cell>
          <cell r="U182" t="str">
            <v>1-100-F001</v>
          </cell>
          <cell r="V182" t="str">
            <v>VA-RECURSOS DISTRITO</v>
          </cell>
          <cell r="W182" t="str">
            <v>O232020200883990</v>
          </cell>
          <cell r="X182" t="str">
            <v>Otros servicios profesionales, técnicos y empresariales n.c.p.</v>
          </cell>
          <cell r="Y182" t="str">
            <v>PM/0220/0106/45020010254</v>
          </cell>
          <cell r="Z182"/>
          <cell r="AA182" t="str">
            <v>Servicio de asesoría técnica en presupuestos parti</v>
          </cell>
          <cell r="AB182">
            <v>10</v>
          </cell>
          <cell r="AC182" t="str">
            <v>CONTRATACIÓN DIRECTA</v>
          </cell>
          <cell r="AD182">
            <v>1011963646</v>
          </cell>
          <cell r="AE182" t="str">
            <v>CC</v>
          </cell>
          <cell r="AF182">
            <v>1000514386</v>
          </cell>
          <cell r="AG182" t="str">
            <v>JHON SEBASTIAN FORERO SANCHEZ</v>
          </cell>
          <cell r="AH182">
            <v>1009655638</v>
          </cell>
          <cell r="AI182" t="str">
            <v>MARLY JHOANA CORDOBA CORTES</v>
          </cell>
          <cell r="AJ182">
            <v>1004746618</v>
          </cell>
          <cell r="AK182" t="str">
            <v>YULY MARCELA BARAJAS AGUILERA</v>
          </cell>
          <cell r="AL182">
            <v>30000000</v>
          </cell>
          <cell r="AM182">
            <v>0</v>
          </cell>
          <cell r="AN182">
            <v>0</v>
          </cell>
          <cell r="AO182">
            <v>30000000</v>
          </cell>
          <cell r="AP182">
            <v>0</v>
          </cell>
          <cell r="AQ182">
            <v>30000000</v>
          </cell>
          <cell r="AR182">
            <v>5000853954</v>
          </cell>
          <cell r="AS182">
            <v>1</v>
          </cell>
          <cell r="AT182">
            <v>711926</v>
          </cell>
          <cell r="AU182">
            <v>1</v>
          </cell>
          <cell r="AV182">
            <v>45719</v>
          </cell>
        </row>
        <row r="183">
          <cell r="A183">
            <v>154</v>
          </cell>
          <cell r="B183">
            <v>2025</v>
          </cell>
          <cell r="C183">
            <v>3</v>
          </cell>
          <cell r="D183">
            <v>45658</v>
          </cell>
          <cell r="E183">
            <v>45747</v>
          </cell>
          <cell r="F183" t="str">
            <v>0220-01</v>
          </cell>
          <cell r="G183">
            <v>45719</v>
          </cell>
          <cell r="H183">
            <v>145</v>
          </cell>
          <cell r="I183" t="str">
            <v>CONTRATO DE PRESTACION DE SERVICIOS PROFESIONALES</v>
          </cell>
          <cell r="J183">
            <v>127</v>
          </cell>
          <cell r="K183">
            <v>45719</v>
          </cell>
          <cell r="L183">
            <v>45872</v>
          </cell>
          <cell r="M183">
            <v>153</v>
          </cell>
          <cell r="N183">
            <v>2</v>
          </cell>
          <cell r="O183" t="str">
            <v>ORDENES DE PAGO</v>
          </cell>
          <cell r="P183">
            <v>234</v>
          </cell>
          <cell r="Q183">
            <v>154</v>
          </cell>
          <cell r="R183" t="str">
            <v>Prestar los servicios profesionales de manera temporal, para la gestión ,implementación y seguimiento de la estrategia de alianzas y redes de la Gerencia de Escuela de la Participación.</v>
          </cell>
          <cell r="S183" t="str">
            <v>O23011745022024021202034</v>
          </cell>
          <cell r="T183" t="str">
            <v>Formación en capacidades democráticas en - Servicio de educación informal</v>
          </cell>
          <cell r="U183" t="str">
            <v>1-100-F001</v>
          </cell>
          <cell r="V183" t="str">
            <v>VA-RECURSOS DISTRITO</v>
          </cell>
          <cell r="W183" t="str">
            <v>O232020200991119</v>
          </cell>
          <cell r="X183" t="str">
            <v>Otros servicios de la administración pública n.c.p.</v>
          </cell>
          <cell r="Y183" t="str">
            <v>PM/0220/0102/45020340212</v>
          </cell>
          <cell r="Z183"/>
          <cell r="AA183" t="str">
            <v>Servicio de formación ciudadana en capacidades dem</v>
          </cell>
          <cell r="AB183">
            <v>10</v>
          </cell>
          <cell r="AC183" t="str">
            <v>CONTRATACIÓN DIRECTA</v>
          </cell>
          <cell r="AD183">
            <v>1006721886</v>
          </cell>
          <cell r="AE183" t="str">
            <v>CC</v>
          </cell>
          <cell r="AF183">
            <v>19324521</v>
          </cell>
          <cell r="AG183" t="str">
            <v>JAIRO MONCADA CAMARGO</v>
          </cell>
          <cell r="AH183">
            <v>1009655638</v>
          </cell>
          <cell r="AI183" t="str">
            <v>MARLY JHOANA CORDOBA CORTES</v>
          </cell>
          <cell r="AJ183">
            <v>1004746618</v>
          </cell>
          <cell r="AK183" t="str">
            <v>YULY MARCELA BARAJAS AGUILERA</v>
          </cell>
          <cell r="AL183">
            <v>35000000</v>
          </cell>
          <cell r="AM183">
            <v>0</v>
          </cell>
          <cell r="AN183">
            <v>0</v>
          </cell>
          <cell r="AO183">
            <v>35000000</v>
          </cell>
          <cell r="AP183">
            <v>0</v>
          </cell>
          <cell r="AQ183">
            <v>35000000</v>
          </cell>
          <cell r="AR183">
            <v>5000853956</v>
          </cell>
          <cell r="AS183">
            <v>1</v>
          </cell>
          <cell r="AT183">
            <v>713859</v>
          </cell>
          <cell r="AU183">
            <v>1</v>
          </cell>
          <cell r="AV183">
            <v>45719</v>
          </cell>
        </row>
        <row r="184">
          <cell r="A184">
            <v>155</v>
          </cell>
          <cell r="B184">
            <v>2025</v>
          </cell>
          <cell r="C184">
            <v>3</v>
          </cell>
          <cell r="D184">
            <v>45658</v>
          </cell>
          <cell r="E184">
            <v>45747</v>
          </cell>
          <cell r="F184" t="str">
            <v>0220-01</v>
          </cell>
          <cell r="G184">
            <v>45719</v>
          </cell>
          <cell r="H184">
            <v>145</v>
          </cell>
          <cell r="I184" t="str">
            <v>CONTRATO DE PRESTACION DE SERVICIOS PROFESIONALES</v>
          </cell>
          <cell r="J184">
            <v>142</v>
          </cell>
          <cell r="K184">
            <v>45719</v>
          </cell>
          <cell r="L184">
            <v>45903</v>
          </cell>
          <cell r="M184">
            <v>184</v>
          </cell>
          <cell r="N184">
            <v>2</v>
          </cell>
          <cell r="O184" t="str">
            <v>ORDENES DE PAGO</v>
          </cell>
          <cell r="P184">
            <v>263</v>
          </cell>
          <cell r="Q184">
            <v>155</v>
          </cell>
          <cell r="R184" t="str">
            <v>Prestar los servicios profesionales para brindar el apoyo técnico requerido para la ejecución de acciones contables que contribuyan al cumplimiento de los compromisos financieros adquiridos por el Instituto Distrital de la participación y Acción Comunal.</v>
          </cell>
          <cell r="S184" t="str">
            <v>O21202020080383990</v>
          </cell>
          <cell r="T184" t="str">
            <v>Otros servicios profesionales, técnicos y empresariales n.c.p.</v>
          </cell>
          <cell r="U184" t="str">
            <v>1-100-F001</v>
          </cell>
          <cell r="V184" t="str">
            <v>VA-RECURSOS DISTRITO</v>
          </cell>
          <cell r="W184">
            <v>220</v>
          </cell>
          <cell r="X184" t="str">
            <v>0220 - Programa Funcionamiento - INSTITUTO DISTRITAL DE LA PARTICIPACIÓN Y ACCIÓN COMUNAL</v>
          </cell>
          <cell r="Y184" t="str">
            <v>PM/0220/0001/FUNC</v>
          </cell>
          <cell r="Z184"/>
          <cell r="AA184" t="str">
            <v>FUNCIONAMIENTOINSTITUTO DISTRITAL DE LA PARTICIPAC</v>
          </cell>
          <cell r="AB184">
            <v>10</v>
          </cell>
          <cell r="AC184" t="str">
            <v>CONTRATACIÓN DIRECTA</v>
          </cell>
          <cell r="AD184">
            <v>1000027134</v>
          </cell>
          <cell r="AE184" t="str">
            <v>CC</v>
          </cell>
          <cell r="AF184">
            <v>52776001</v>
          </cell>
          <cell r="AG184" t="str">
            <v>LADY DIANA PABON MORALES</v>
          </cell>
          <cell r="AH184">
            <v>1009655638</v>
          </cell>
          <cell r="AI184" t="str">
            <v>MARLY JHOANA CORDOBA CORTES</v>
          </cell>
          <cell r="AJ184">
            <v>1004746618</v>
          </cell>
          <cell r="AK184" t="str">
            <v>YULY MARCELA BARAJAS AGUILERA</v>
          </cell>
          <cell r="AL184">
            <v>24360000</v>
          </cell>
          <cell r="AM184">
            <v>0</v>
          </cell>
          <cell r="AN184">
            <v>0</v>
          </cell>
          <cell r="AO184">
            <v>24360000</v>
          </cell>
          <cell r="AP184">
            <v>0</v>
          </cell>
          <cell r="AQ184">
            <v>24360000</v>
          </cell>
          <cell r="AR184">
            <v>5000854755</v>
          </cell>
          <cell r="AS184">
            <v>1</v>
          </cell>
          <cell r="AT184">
            <v>716813</v>
          </cell>
          <cell r="AU184">
            <v>1</v>
          </cell>
          <cell r="AV184">
            <v>45719</v>
          </cell>
        </row>
        <row r="185">
          <cell r="A185">
            <v>156</v>
          </cell>
          <cell r="B185">
            <v>2025</v>
          </cell>
          <cell r="C185">
            <v>3</v>
          </cell>
          <cell r="D185">
            <v>45658</v>
          </cell>
          <cell r="E185">
            <v>45747</v>
          </cell>
          <cell r="F185" t="str">
            <v>0220-01</v>
          </cell>
          <cell r="G185">
            <v>45719</v>
          </cell>
          <cell r="H185">
            <v>17</v>
          </cell>
          <cell r="I185" t="str">
            <v>CONTRATO DE ARRENDAMIENTO</v>
          </cell>
          <cell r="J185">
            <v>152</v>
          </cell>
          <cell r="K185">
            <v>45719</v>
          </cell>
          <cell r="L185">
            <v>46022</v>
          </cell>
          <cell r="M185">
            <v>303</v>
          </cell>
          <cell r="N185">
            <v>2</v>
          </cell>
          <cell r="O185" t="str">
            <v>ORDENES DE PAGO</v>
          </cell>
          <cell r="P185">
            <v>284</v>
          </cell>
          <cell r="Q185">
            <v>156</v>
          </cell>
          <cell r="R185" t="str">
            <v>Contratar el arrendamiento del inmueble destinado al almacenamiento de Archivo Central del IDPAC,,</v>
          </cell>
          <cell r="S185" t="str">
            <v>O21202020070272111</v>
          </cell>
          <cell r="T185" t="str">
            <v>Servicios de alquiler o arrendamiento con o sin opción de compra, relativos a bienes inmuebles residenciales (vivienda) propios o arrendados</v>
          </cell>
          <cell r="U185" t="str">
            <v>1-100-F001</v>
          </cell>
          <cell r="V185" t="str">
            <v>VA-RECURSOS DISTRITO</v>
          </cell>
          <cell r="W185">
            <v>220</v>
          </cell>
          <cell r="X185" t="str">
            <v>0220 - Programa Funcionamiento - INSTITUTO DISTRITAL DE LA PARTICIPACIÓN Y ACCIÓN COMUNAL</v>
          </cell>
          <cell r="Y185" t="str">
            <v>PM/0220/0001/FUNC</v>
          </cell>
          <cell r="Z185"/>
          <cell r="AA185" t="str">
            <v>FUNCIONAMIENTOINSTITUTO DISTRITAL DE LA PARTICIPAC</v>
          </cell>
          <cell r="AB185">
            <v>10</v>
          </cell>
          <cell r="AC185" t="str">
            <v>CONTRATACIÓN DIRECTA</v>
          </cell>
          <cell r="AD185">
            <v>1000452903</v>
          </cell>
          <cell r="AE185" t="str">
            <v>NIT</v>
          </cell>
          <cell r="AF185">
            <v>900046728</v>
          </cell>
          <cell r="AG185" t="str">
            <v>URBANO EXPRESS LOGISTICA Y MERCADEO S.A. S</v>
          </cell>
          <cell r="AH185">
            <v>1009655638</v>
          </cell>
          <cell r="AI185" t="str">
            <v>MARLY JHOANA CORDOBA CORTES</v>
          </cell>
          <cell r="AJ185">
            <v>1004746618</v>
          </cell>
          <cell r="AK185" t="str">
            <v>YULY MARCELA BARAJAS AGUILERA</v>
          </cell>
          <cell r="AL185">
            <v>221741663</v>
          </cell>
          <cell r="AM185">
            <v>0</v>
          </cell>
          <cell r="AN185">
            <v>0</v>
          </cell>
          <cell r="AO185">
            <v>221741663</v>
          </cell>
          <cell r="AP185">
            <v>0</v>
          </cell>
          <cell r="AQ185">
            <v>221741663</v>
          </cell>
          <cell r="AR185">
            <v>5000854758</v>
          </cell>
          <cell r="AS185">
            <v>1</v>
          </cell>
          <cell r="AT185">
            <v>720911</v>
          </cell>
          <cell r="AU185">
            <v>1</v>
          </cell>
          <cell r="AV185">
            <v>45719</v>
          </cell>
        </row>
        <row r="186">
          <cell r="A186">
            <v>157</v>
          </cell>
          <cell r="B186">
            <v>2025</v>
          </cell>
          <cell r="C186">
            <v>3</v>
          </cell>
          <cell r="D186">
            <v>45658</v>
          </cell>
          <cell r="E186">
            <v>45747</v>
          </cell>
          <cell r="F186" t="str">
            <v>0220-01</v>
          </cell>
          <cell r="G186">
            <v>45719</v>
          </cell>
          <cell r="H186">
            <v>28</v>
          </cell>
          <cell r="I186" t="str">
            <v>FACTURAS</v>
          </cell>
          <cell r="J186">
            <v>152618913</v>
          </cell>
          <cell r="K186">
            <v>45685</v>
          </cell>
          <cell r="L186">
            <v>45715</v>
          </cell>
          <cell r="M186">
            <v>30</v>
          </cell>
          <cell r="N186">
            <v>2</v>
          </cell>
          <cell r="O186" t="str">
            <v>ORDENES DE PAGO</v>
          </cell>
          <cell r="P186">
            <v>290</v>
          </cell>
          <cell r="Q186">
            <v>157</v>
          </cell>
          <cell r="R186" t="str">
            <v>PAGO SERVICIO PÚBLICO DE ASEO SEDE PRINCIPAL CUENTA 12193850 FACTURA 152618913 $ 1000470 periodo del 28 ene 2025 al 27 feb 2025</v>
          </cell>
          <cell r="S186" t="str">
            <v>O21202020090494231</v>
          </cell>
          <cell r="T186" t="str">
            <v>Servicios generales de recolección de desechos residenciales</v>
          </cell>
          <cell r="U186" t="str">
            <v>1-100-F001</v>
          </cell>
          <cell r="V186" t="str">
            <v>VA-RECURSOS DISTRITO</v>
          </cell>
          <cell r="W186">
            <v>220</v>
          </cell>
          <cell r="X186" t="str">
            <v>0220 - Programa Funcionamiento - INSTITUTO DISTRITAL DE LA PARTICIPACIÓN Y ACCIÓN COMUNAL</v>
          </cell>
          <cell r="Y186" t="str">
            <v>PM/0220/0001/FUNC</v>
          </cell>
          <cell r="Z186"/>
          <cell r="AA186" t="str">
            <v>FUNCIONAMIENTOINSTITUTO DISTRITAL DE LA PARTICIPAC</v>
          </cell>
          <cell r="AB186">
            <v>93</v>
          </cell>
          <cell r="AC186" t="str">
            <v>N/A SERVICIOS PÚBLICOS</v>
          </cell>
          <cell r="AD186">
            <v>1000523336</v>
          </cell>
          <cell r="AE186" t="str">
            <v>NIT</v>
          </cell>
          <cell r="AF186">
            <v>830048122</v>
          </cell>
          <cell r="AG186" t="str">
            <v>CIUDAD LIMPIA BOGOTA S A E S P</v>
          </cell>
          <cell r="AH186">
            <v>1009655638</v>
          </cell>
          <cell r="AI186" t="str">
            <v>MARLY JHOANA CORDOBA CORTES</v>
          </cell>
          <cell r="AJ186">
            <v>1004746618</v>
          </cell>
          <cell r="AK186" t="str">
            <v>YULY MARCELA BARAJAS AGUILERA</v>
          </cell>
          <cell r="AL186">
            <v>1000470</v>
          </cell>
          <cell r="AM186">
            <v>0</v>
          </cell>
          <cell r="AN186">
            <v>0</v>
          </cell>
          <cell r="AO186">
            <v>1000470</v>
          </cell>
          <cell r="AP186">
            <v>1000470</v>
          </cell>
          <cell r="AQ186">
            <v>0</v>
          </cell>
          <cell r="AR186">
            <v>5000854811</v>
          </cell>
          <cell r="AS186">
            <v>1</v>
          </cell>
          <cell r="AT186">
            <v>721180</v>
          </cell>
          <cell r="AU186">
            <v>1</v>
          </cell>
          <cell r="AV186">
            <v>45719</v>
          </cell>
        </row>
        <row r="187">
          <cell r="A187">
            <v>158</v>
          </cell>
          <cell r="B187">
            <v>2025</v>
          </cell>
          <cell r="C187">
            <v>3</v>
          </cell>
          <cell r="D187">
            <v>45658</v>
          </cell>
          <cell r="E187">
            <v>45747</v>
          </cell>
          <cell r="F187" t="str">
            <v>0220-01</v>
          </cell>
          <cell r="G187">
            <v>45720</v>
          </cell>
          <cell r="H187">
            <v>148</v>
          </cell>
          <cell r="I187" t="str">
            <v>CONTRATO DE PRESTACION DE SERVICIOS DE APOYO A LA GESTION</v>
          </cell>
          <cell r="J187">
            <v>139</v>
          </cell>
          <cell r="K187">
            <v>45720</v>
          </cell>
          <cell r="L187">
            <v>45873</v>
          </cell>
          <cell r="M187">
            <v>153</v>
          </cell>
          <cell r="N187">
            <v>2</v>
          </cell>
          <cell r="O187" t="str">
            <v>ORDENES DE PAGO</v>
          </cell>
          <cell r="P187">
            <v>240</v>
          </cell>
          <cell r="Q187">
            <v>158</v>
          </cell>
          <cell r="R187" t="str">
            <v>Prestar los servicios de apoyo a la gestión para implementar el modelo de fortalecimiento con organizaciones de propiedad horizontal y comunales de los distintos niveles en el marco del proyecto de inversión 8131.</v>
          </cell>
          <cell r="S187" t="str">
            <v>O23011745022024023806022</v>
          </cell>
          <cell r="T187" t="str">
            <v>Implementación de mecanismos de particip - Servicio de asistencia técnica</v>
          </cell>
          <cell r="U187" t="str">
            <v>1-100-F001</v>
          </cell>
          <cell r="V187" t="str">
            <v>VA-RECURSOS DISTRITO</v>
          </cell>
          <cell r="W187" t="str">
            <v>O232020200991119</v>
          </cell>
          <cell r="X187" t="str">
            <v>Otros servicios de la administración pública n.c.p.</v>
          </cell>
          <cell r="Y187" t="str">
            <v>PM/0220/0106/45020220238</v>
          </cell>
          <cell r="Z187"/>
          <cell r="AA187" t="str">
            <v>Servicio de asesoría técnica en presupuestos parti</v>
          </cell>
          <cell r="AB187">
            <v>10</v>
          </cell>
          <cell r="AC187" t="str">
            <v>CONTRATACIÓN DIRECTA</v>
          </cell>
          <cell r="AD187">
            <v>1005662147</v>
          </cell>
          <cell r="AE187" t="str">
            <v>CC</v>
          </cell>
          <cell r="AF187">
            <v>79967577</v>
          </cell>
          <cell r="AG187" t="str">
            <v>WILSON ROLANDO SEPULVEDA RINCON</v>
          </cell>
          <cell r="AH187">
            <v>1009655638</v>
          </cell>
          <cell r="AI187" t="str">
            <v>MARLY JHOANA CORDOBA CORTES</v>
          </cell>
          <cell r="AJ187">
            <v>1004746618</v>
          </cell>
          <cell r="AK187" t="str">
            <v>YULY MARCELA BARAJAS AGUILERA</v>
          </cell>
          <cell r="AL187">
            <v>15780000</v>
          </cell>
          <cell r="AM187">
            <v>0</v>
          </cell>
          <cell r="AN187">
            <v>0</v>
          </cell>
          <cell r="AO187">
            <v>15780000</v>
          </cell>
          <cell r="AP187">
            <v>0</v>
          </cell>
          <cell r="AQ187">
            <v>15780000</v>
          </cell>
          <cell r="AR187">
            <v>5000855658</v>
          </cell>
          <cell r="AS187">
            <v>1</v>
          </cell>
          <cell r="AT187">
            <v>714138</v>
          </cell>
          <cell r="AU187">
            <v>1</v>
          </cell>
          <cell r="AV187">
            <v>45720</v>
          </cell>
        </row>
        <row r="188">
          <cell r="A188">
            <v>159</v>
          </cell>
          <cell r="B188">
            <v>2025</v>
          </cell>
          <cell r="C188">
            <v>3</v>
          </cell>
          <cell r="D188">
            <v>45658</v>
          </cell>
          <cell r="E188">
            <v>45747</v>
          </cell>
          <cell r="F188" t="str">
            <v>0220-01</v>
          </cell>
          <cell r="G188">
            <v>45720</v>
          </cell>
          <cell r="H188">
            <v>28</v>
          </cell>
          <cell r="I188" t="str">
            <v>FACTURAS</v>
          </cell>
          <cell r="J188" t="str">
            <v>2769-9404-9109</v>
          </cell>
          <cell r="K188">
            <v>45689</v>
          </cell>
          <cell r="L188">
            <v>45716</v>
          </cell>
          <cell r="M188">
            <v>27</v>
          </cell>
          <cell r="N188">
            <v>2</v>
          </cell>
          <cell r="O188" t="str">
            <v>ORDENES DE PAGO</v>
          </cell>
          <cell r="P188">
            <v>337</v>
          </cell>
          <cell r="Q188">
            <v>159</v>
          </cell>
          <cell r="R188" t="str">
            <v>PAGO CONSUMO ENERGIA SEDE BIBLIOTECA FACTURAS # 343712789-3 , 343719404-6 Y 343809109-0 $ 519.190, 146.020 $ Y $ 52.090</v>
          </cell>
          <cell r="S188" t="str">
            <v>O21202020080686312</v>
          </cell>
          <cell r="T188" t="str">
            <v>Servicios de distribución de electricidad (a comisión o por contrato)</v>
          </cell>
          <cell r="U188" t="str">
            <v>1-100-F001</v>
          </cell>
          <cell r="V188" t="str">
            <v>VA-RECURSOS DISTRITO</v>
          </cell>
          <cell r="W188">
            <v>220</v>
          </cell>
          <cell r="X188" t="str">
            <v>0220 - Programa Funcionamiento - INSTITUTO DISTRITAL DE LA PARTICIPACIÓN Y ACCIÓN COMUNAL</v>
          </cell>
          <cell r="Y188" t="str">
            <v>PM/0220/0001/FUNC</v>
          </cell>
          <cell r="Z188"/>
          <cell r="AA188" t="str">
            <v>FUNCIONAMIENTOINSTITUTO DISTRITAL DE LA PARTICIPAC</v>
          </cell>
          <cell r="AB188">
            <v>93</v>
          </cell>
          <cell r="AC188" t="str">
            <v>N/A SERVICIOS PÚBLICOS</v>
          </cell>
          <cell r="AD188">
            <v>1000455356</v>
          </cell>
          <cell r="AE188" t="str">
            <v>NIT</v>
          </cell>
          <cell r="AF188">
            <v>860063875</v>
          </cell>
          <cell r="AG188" t="str">
            <v>ENEL COLOMBIA SA ESP</v>
          </cell>
          <cell r="AH188">
            <v>1009655638</v>
          </cell>
          <cell r="AI188" t="str">
            <v>MARLY JHOANA CORDOBA CORTES</v>
          </cell>
          <cell r="AJ188">
            <v>1004746618</v>
          </cell>
          <cell r="AK188" t="str">
            <v>YULY MARCELA BARAJAS AGUILERA</v>
          </cell>
          <cell r="AL188">
            <v>717300</v>
          </cell>
          <cell r="AM188">
            <v>0</v>
          </cell>
          <cell r="AN188">
            <v>0</v>
          </cell>
          <cell r="AO188">
            <v>717300</v>
          </cell>
          <cell r="AP188">
            <v>717300</v>
          </cell>
          <cell r="AQ188">
            <v>0</v>
          </cell>
          <cell r="AR188">
            <v>5000855801</v>
          </cell>
          <cell r="AS188">
            <v>1</v>
          </cell>
          <cell r="AT188">
            <v>721988</v>
          </cell>
          <cell r="AU188">
            <v>1</v>
          </cell>
          <cell r="AV188">
            <v>45720</v>
          </cell>
        </row>
        <row r="189">
          <cell r="A189">
            <v>160</v>
          </cell>
          <cell r="B189">
            <v>2025</v>
          </cell>
          <cell r="C189">
            <v>3</v>
          </cell>
          <cell r="D189">
            <v>45658</v>
          </cell>
          <cell r="E189">
            <v>45747</v>
          </cell>
          <cell r="F189" t="str">
            <v>0220-01</v>
          </cell>
          <cell r="G189">
            <v>45720</v>
          </cell>
          <cell r="H189">
            <v>145</v>
          </cell>
          <cell r="I189" t="str">
            <v>CONTRATO DE PRESTACION DE SERVICIOS PROFESIONALES</v>
          </cell>
          <cell r="J189">
            <v>68</v>
          </cell>
          <cell r="K189">
            <v>45720</v>
          </cell>
          <cell r="L189">
            <v>45904</v>
          </cell>
          <cell r="M189">
            <v>184</v>
          </cell>
          <cell r="N189">
            <v>2</v>
          </cell>
          <cell r="O189" t="str">
            <v>ORDENES DE PAGO</v>
          </cell>
          <cell r="P189">
            <v>56</v>
          </cell>
          <cell r="Q189">
            <v>160</v>
          </cell>
          <cell r="R189" t="str">
            <v>Prestar los servicios profesionales para ejercer la revisión de los documentos que se elaboren en el desarrollo de los trámites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v>
          </cell>
          <cell r="S189" t="str">
            <v>O23011745992024019407023</v>
          </cell>
          <cell r="T189" t="str">
            <v>Fortalecimiento de la gestión institucio - Servicio de Implementación Sistemas de Gestión</v>
          </cell>
          <cell r="U189" t="str">
            <v>1-100-F001</v>
          </cell>
          <cell r="V189" t="str">
            <v>VA-RECURSOS DISTRITO</v>
          </cell>
          <cell r="W189" t="str">
            <v>O232020200883990</v>
          </cell>
          <cell r="X189" t="str">
            <v>Otros servicios profesionales, técnicos y empresariales n.c.p.</v>
          </cell>
          <cell r="Y189" t="str">
            <v>PM/0220/0107/45990230194</v>
          </cell>
          <cell r="Z189"/>
          <cell r="AA189" t="str">
            <v>Servicios para la planeación y sistemas de gestión</v>
          </cell>
          <cell r="AB189">
            <v>10</v>
          </cell>
          <cell r="AC189" t="str">
            <v>CONTRATACIÓN DIRECTA</v>
          </cell>
          <cell r="AD189">
            <v>1005452978</v>
          </cell>
          <cell r="AE189" t="str">
            <v>CC</v>
          </cell>
          <cell r="AF189">
            <v>52847641</v>
          </cell>
          <cell r="AG189" t="str">
            <v>ADRIANA MEDINA MENESES</v>
          </cell>
          <cell r="AH189">
            <v>1009655638</v>
          </cell>
          <cell r="AI189" t="str">
            <v>MARLY JHOANA CORDOBA CORTES</v>
          </cell>
          <cell r="AJ189">
            <v>1004746618</v>
          </cell>
          <cell r="AK189" t="str">
            <v>YULY MARCELA BARAJAS AGUILERA</v>
          </cell>
          <cell r="AL189">
            <v>36000000</v>
          </cell>
          <cell r="AM189">
            <v>0</v>
          </cell>
          <cell r="AN189">
            <v>0</v>
          </cell>
          <cell r="AO189">
            <v>36000000</v>
          </cell>
          <cell r="AP189">
            <v>0</v>
          </cell>
          <cell r="AQ189">
            <v>36000000</v>
          </cell>
          <cell r="AR189">
            <v>5000855813</v>
          </cell>
          <cell r="AS189">
            <v>1</v>
          </cell>
          <cell r="AT189">
            <v>705585</v>
          </cell>
          <cell r="AU189">
            <v>1</v>
          </cell>
          <cell r="AV189">
            <v>45720</v>
          </cell>
        </row>
        <row r="190">
          <cell r="A190">
            <v>161</v>
          </cell>
          <cell r="B190">
            <v>2025</v>
          </cell>
          <cell r="C190">
            <v>3</v>
          </cell>
          <cell r="D190">
            <v>45658</v>
          </cell>
          <cell r="E190">
            <v>45747</v>
          </cell>
          <cell r="F190" t="str">
            <v>0220-01</v>
          </cell>
          <cell r="G190">
            <v>45720</v>
          </cell>
          <cell r="H190">
            <v>148</v>
          </cell>
          <cell r="I190" t="str">
            <v>CONTRATO DE PRESTACION DE SERVICIOS DE APOYO A LA GESTION</v>
          </cell>
          <cell r="J190">
            <v>123</v>
          </cell>
          <cell r="K190">
            <v>45720</v>
          </cell>
          <cell r="L190">
            <v>45873</v>
          </cell>
          <cell r="M190">
            <v>153</v>
          </cell>
          <cell r="N190">
            <v>2</v>
          </cell>
          <cell r="O190" t="str">
            <v>ORDENES DE PAGO</v>
          </cell>
          <cell r="P190">
            <v>205</v>
          </cell>
          <cell r="Q190">
            <v>161</v>
          </cell>
          <cell r="R190" t="str">
            <v>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v>
          </cell>
          <cell r="S190" t="str">
            <v>O23011745022024025407017</v>
          </cell>
          <cell r="T190" t="str">
            <v>Construcción de Ciudadanía Activa Crece - Servicio de información actualizado</v>
          </cell>
          <cell r="U190" t="str">
            <v>1-100-F001</v>
          </cell>
          <cell r="V190" t="str">
            <v>VA-RECURSOS DISTRITO</v>
          </cell>
          <cell r="W190" t="str">
            <v>O232020200991119</v>
          </cell>
          <cell r="X190" t="str">
            <v>Otros servicios de la administración pública n.c.p.</v>
          </cell>
          <cell r="Y190" t="str">
            <v>PM/0220/0107/45020170254</v>
          </cell>
          <cell r="Z190"/>
          <cell r="AA190" t="str">
            <v>Servicios para la planeación y sistemas de gestión</v>
          </cell>
          <cell r="AB190">
            <v>10</v>
          </cell>
          <cell r="AC190" t="str">
            <v>CONTRATACIÓN DIRECTA</v>
          </cell>
          <cell r="AD190">
            <v>1013641344</v>
          </cell>
          <cell r="AE190" t="str">
            <v>CC</v>
          </cell>
          <cell r="AF190">
            <v>1000458497</v>
          </cell>
          <cell r="AG190" t="str">
            <v>FABIANA MORENO RODRIGUEZ</v>
          </cell>
          <cell r="AH190">
            <v>1009655638</v>
          </cell>
          <cell r="AI190" t="str">
            <v>MARLY JHOANA CORDOBA CORTES</v>
          </cell>
          <cell r="AJ190">
            <v>1004746618</v>
          </cell>
          <cell r="AK190" t="str">
            <v>YULY MARCELA BARAJAS AGUILERA</v>
          </cell>
          <cell r="AL190">
            <v>15000000</v>
          </cell>
          <cell r="AM190">
            <v>0</v>
          </cell>
          <cell r="AN190">
            <v>0</v>
          </cell>
          <cell r="AO190">
            <v>15000000</v>
          </cell>
          <cell r="AP190">
            <v>0</v>
          </cell>
          <cell r="AQ190">
            <v>15000000</v>
          </cell>
          <cell r="AR190">
            <v>5000855816</v>
          </cell>
          <cell r="AS190">
            <v>1</v>
          </cell>
          <cell r="AT190">
            <v>712547</v>
          </cell>
          <cell r="AU190">
            <v>1</v>
          </cell>
          <cell r="AV190">
            <v>45720</v>
          </cell>
        </row>
        <row r="191">
          <cell r="A191">
            <v>162</v>
          </cell>
          <cell r="B191">
            <v>2025</v>
          </cell>
          <cell r="C191">
            <v>3</v>
          </cell>
          <cell r="D191">
            <v>45658</v>
          </cell>
          <cell r="E191">
            <v>45747</v>
          </cell>
          <cell r="F191" t="str">
            <v>0220-01</v>
          </cell>
          <cell r="G191">
            <v>45721</v>
          </cell>
          <cell r="H191">
            <v>148</v>
          </cell>
          <cell r="I191" t="str">
            <v>CONTRATO DE PRESTACION DE SERVICIOS DE APOYO A LA GESTION</v>
          </cell>
          <cell r="J191">
            <v>153</v>
          </cell>
          <cell r="K191">
            <v>45720</v>
          </cell>
          <cell r="L191">
            <v>45995</v>
          </cell>
          <cell r="M191">
            <v>275</v>
          </cell>
          <cell r="N191">
            <v>2</v>
          </cell>
          <cell r="O191" t="str">
            <v>ORDENES DE PAGO</v>
          </cell>
          <cell r="P191">
            <v>274</v>
          </cell>
          <cell r="Q191">
            <v>162</v>
          </cell>
          <cell r="R191" t="str">
            <v>Prestar los servicios de apoyo a la gestión para llevar a cabo el desarrollo de las actividades administrativas y operativas en la Secretaria General del Instituto Distrital de la Participación y Acción Comunal.</v>
          </cell>
          <cell r="S191" t="str">
            <v>O21202020080585954</v>
          </cell>
          <cell r="T191" t="str">
            <v>Servicios de preparación de documentos y otros servicios especializados de apoyo a oficina</v>
          </cell>
          <cell r="U191" t="str">
            <v>1-100-F001</v>
          </cell>
          <cell r="V191" t="str">
            <v>VA-RECURSOS DISTRITO</v>
          </cell>
          <cell r="W191">
            <v>220</v>
          </cell>
          <cell r="X191" t="str">
            <v>0220 - Programa Funcionamiento - INSTITUTO DISTRITAL DE LA PARTICIPACIÓN Y ACCIÓN COMUNAL</v>
          </cell>
          <cell r="Y191" t="str">
            <v>PM/0220/0001/FUNC</v>
          </cell>
          <cell r="Z191"/>
          <cell r="AA191" t="str">
            <v>FUNCIONAMIENTOINSTITUTO DISTRITAL DE LA PARTICIPAC</v>
          </cell>
          <cell r="AB191">
            <v>10</v>
          </cell>
          <cell r="AC191" t="str">
            <v>CONTRATACIÓN DIRECTA</v>
          </cell>
          <cell r="AD191">
            <v>1012070890</v>
          </cell>
          <cell r="AE191" t="str">
            <v>CC</v>
          </cell>
          <cell r="AF191">
            <v>80311215</v>
          </cell>
          <cell r="AG191" t="str">
            <v>JOSE RICARDO VARGAS GOMEZ</v>
          </cell>
          <cell r="AH191">
            <v>1009655638</v>
          </cell>
          <cell r="AI191" t="str">
            <v>MARLY JHOANA CORDOBA CORTES</v>
          </cell>
          <cell r="AJ191">
            <v>1004746618</v>
          </cell>
          <cell r="AK191" t="str">
            <v>YULY MARCELA BARAJAS AGUILERA</v>
          </cell>
          <cell r="AL191">
            <v>36000000</v>
          </cell>
          <cell r="AM191">
            <v>0</v>
          </cell>
          <cell r="AN191">
            <v>0</v>
          </cell>
          <cell r="AO191">
            <v>36000000</v>
          </cell>
          <cell r="AP191">
            <v>0</v>
          </cell>
          <cell r="AQ191">
            <v>36000000</v>
          </cell>
          <cell r="AR191">
            <v>5000855897</v>
          </cell>
          <cell r="AS191">
            <v>1</v>
          </cell>
          <cell r="AT191">
            <v>720394</v>
          </cell>
          <cell r="AU191">
            <v>1</v>
          </cell>
          <cell r="AV191">
            <v>45721</v>
          </cell>
        </row>
        <row r="192">
          <cell r="A192">
            <v>164</v>
          </cell>
          <cell r="B192">
            <v>2025</v>
          </cell>
          <cell r="C192">
            <v>3</v>
          </cell>
          <cell r="D192">
            <v>45658</v>
          </cell>
          <cell r="E192">
            <v>45747</v>
          </cell>
          <cell r="F192" t="str">
            <v>0220-01</v>
          </cell>
          <cell r="G192">
            <v>45721</v>
          </cell>
          <cell r="H192">
            <v>145</v>
          </cell>
          <cell r="I192" t="str">
            <v>CONTRATO DE PRESTACION DE SERVICIOS PROFESIONALES</v>
          </cell>
          <cell r="J192">
            <v>149</v>
          </cell>
          <cell r="K192">
            <v>45721</v>
          </cell>
          <cell r="L192">
            <v>45905</v>
          </cell>
          <cell r="M192">
            <v>184</v>
          </cell>
          <cell r="N192">
            <v>2</v>
          </cell>
          <cell r="O192" t="str">
            <v>ORDENES DE PAGO</v>
          </cell>
          <cell r="P192">
            <v>58</v>
          </cell>
          <cell r="Q192">
            <v>164</v>
          </cell>
          <cell r="R192" t="str">
            <v>Prestar los servicios profesionales para adelantar los procesos administrativos sancionatorios que surjan con ocasión del ejercicio de Inspección, Vigilancia y Control sobre las organizaciones comunales del Distrito Capital, así como brindar asesoríajurídica a la Dirección y a las áreas del Instituto que así lo requieran mediante la emisión de conceptos especializados o los acompañamientos requeridos.</v>
          </cell>
          <cell r="S192" t="str">
            <v>O23011745992024019407023</v>
          </cell>
          <cell r="T192" t="str">
            <v>Fortalecimiento de la gestión institucio - Servicio de Implementación Sistemas de Gestión</v>
          </cell>
          <cell r="U192" t="str">
            <v>1-100-F001</v>
          </cell>
          <cell r="V192" t="str">
            <v>VA-RECURSOS DISTRITO</v>
          </cell>
          <cell r="W192" t="str">
            <v>O232020200883990</v>
          </cell>
          <cell r="X192" t="str">
            <v>Otros servicios profesionales, técnicos y empresariales n.c.p.</v>
          </cell>
          <cell r="Y192" t="str">
            <v>PM/0220/0107/45990230194</v>
          </cell>
          <cell r="Z192"/>
          <cell r="AA192" t="str">
            <v>Servicios para la planeación y sistemas de gestión</v>
          </cell>
          <cell r="AB192">
            <v>10</v>
          </cell>
          <cell r="AC192" t="str">
            <v>CONTRATACIÓN DIRECTA</v>
          </cell>
          <cell r="AD192">
            <v>1000326260</v>
          </cell>
          <cell r="AE192" t="str">
            <v>CC</v>
          </cell>
          <cell r="AF192">
            <v>1013589087</v>
          </cell>
          <cell r="AG192" t="str">
            <v>JUAN DANILO MENDOZA</v>
          </cell>
          <cell r="AH192">
            <v>1009655638</v>
          </cell>
          <cell r="AI192" t="str">
            <v>MARLY JHOANA CORDOBA CORTES</v>
          </cell>
          <cell r="AJ192">
            <v>1004746618</v>
          </cell>
          <cell r="AK192" t="str">
            <v>YULY MARCELA BARAJAS AGUILERA</v>
          </cell>
          <cell r="AL192">
            <v>27240000</v>
          </cell>
          <cell r="AM192">
            <v>0</v>
          </cell>
          <cell r="AN192">
            <v>0</v>
          </cell>
          <cell r="AO192">
            <v>27240000</v>
          </cell>
          <cell r="AP192">
            <v>0</v>
          </cell>
          <cell r="AQ192">
            <v>27240000</v>
          </cell>
          <cell r="AR192">
            <v>5000856360</v>
          </cell>
          <cell r="AS192">
            <v>1</v>
          </cell>
          <cell r="AT192">
            <v>705591</v>
          </cell>
          <cell r="AU192">
            <v>1</v>
          </cell>
          <cell r="AV192">
            <v>45721</v>
          </cell>
        </row>
        <row r="193">
          <cell r="A193">
            <v>165</v>
          </cell>
          <cell r="B193">
            <v>2025</v>
          </cell>
          <cell r="C193">
            <v>3</v>
          </cell>
          <cell r="D193">
            <v>45658</v>
          </cell>
          <cell r="E193">
            <v>45747</v>
          </cell>
          <cell r="F193" t="str">
            <v>0220-01</v>
          </cell>
          <cell r="G193">
            <v>45721</v>
          </cell>
          <cell r="H193">
            <v>145</v>
          </cell>
          <cell r="I193" t="str">
            <v>CONTRATO DE PRESTACION DE SERVICIOS PROFESIONALES</v>
          </cell>
          <cell r="J193">
            <v>148</v>
          </cell>
          <cell r="K193">
            <v>45721</v>
          </cell>
          <cell r="L193">
            <v>45935</v>
          </cell>
          <cell r="M193">
            <v>214</v>
          </cell>
          <cell r="N193">
            <v>2</v>
          </cell>
          <cell r="O193" t="str">
            <v>ORDENES DE PAGO</v>
          </cell>
          <cell r="P193">
            <v>201</v>
          </cell>
          <cell r="Q193">
            <v>165</v>
          </cell>
          <cell r="R193" t="str">
            <v>Prestar los servicios profesionales para acompañar el desarrollo de las actividades de la Secretaría General en sus diferentes Procesos de Gestión.</v>
          </cell>
          <cell r="S193" t="str">
            <v>O23011745992024019407023</v>
          </cell>
          <cell r="T193" t="str">
            <v>Fortalecimiento de la gestión institucio - Servicio de Implementación Sistemas de Gestión</v>
          </cell>
          <cell r="U193" t="str">
            <v>1-100-F001</v>
          </cell>
          <cell r="V193" t="str">
            <v>VA-RECURSOS DISTRITO</v>
          </cell>
          <cell r="W193" t="str">
            <v>O232020200883990</v>
          </cell>
          <cell r="X193" t="str">
            <v>Otros servicios profesionales, técnicos y empresariales n.c.p.</v>
          </cell>
          <cell r="Y193" t="str">
            <v>PM/0220/0107/45990230194</v>
          </cell>
          <cell r="Z193"/>
          <cell r="AA193" t="str">
            <v>Servicios para la planeación y sistemas de gestión</v>
          </cell>
          <cell r="AB193">
            <v>10</v>
          </cell>
          <cell r="AC193" t="str">
            <v>CONTRATACIÓN DIRECTA</v>
          </cell>
          <cell r="AD193">
            <v>1004668988</v>
          </cell>
          <cell r="AE193" t="str">
            <v>CC</v>
          </cell>
          <cell r="AF193">
            <v>53091119</v>
          </cell>
          <cell r="AG193" t="str">
            <v>ENEIDA ZABALA ZUÑIGA</v>
          </cell>
          <cell r="AH193">
            <v>1009655638</v>
          </cell>
          <cell r="AI193" t="str">
            <v>MARLY JHOANA CORDOBA CORTES</v>
          </cell>
          <cell r="AJ193">
            <v>1004746618</v>
          </cell>
          <cell r="AK193" t="str">
            <v>YULY MARCELA BARAJAS AGUILERA</v>
          </cell>
          <cell r="AL193">
            <v>29960000</v>
          </cell>
          <cell r="AM193">
            <v>0</v>
          </cell>
          <cell r="AN193">
            <v>0</v>
          </cell>
          <cell r="AO193">
            <v>29960000</v>
          </cell>
          <cell r="AP193">
            <v>0</v>
          </cell>
          <cell r="AQ193">
            <v>29960000</v>
          </cell>
          <cell r="AR193">
            <v>5000856464</v>
          </cell>
          <cell r="AS193">
            <v>1</v>
          </cell>
          <cell r="AT193">
            <v>712497</v>
          </cell>
          <cell r="AU193">
            <v>1</v>
          </cell>
          <cell r="AV193">
            <v>45721</v>
          </cell>
        </row>
        <row r="194">
          <cell r="A194">
            <v>166</v>
          </cell>
          <cell r="B194">
            <v>2025</v>
          </cell>
          <cell r="C194">
            <v>3</v>
          </cell>
          <cell r="D194">
            <v>45658</v>
          </cell>
          <cell r="E194">
            <v>45747</v>
          </cell>
          <cell r="F194" t="str">
            <v>0220-01</v>
          </cell>
          <cell r="G194">
            <v>45721</v>
          </cell>
          <cell r="H194">
            <v>1</v>
          </cell>
          <cell r="I194" t="str">
            <v>RELACION DE AUTORIZACION</v>
          </cell>
          <cell r="J194" t="str">
            <v>RA 004</v>
          </cell>
          <cell r="K194">
            <v>45689</v>
          </cell>
          <cell r="L194">
            <v>45716</v>
          </cell>
          <cell r="M194">
            <v>27</v>
          </cell>
          <cell r="N194">
            <v>1</v>
          </cell>
          <cell r="O194" t="str">
            <v>RELACION DE AUTORIZACION</v>
          </cell>
          <cell r="P194">
            <v>347</v>
          </cell>
          <cell r="Q194">
            <v>166</v>
          </cell>
          <cell r="R194" t="str">
            <v>Relación de autorización 004 correspondiente al pago de aportes parafiscales del mes de febrero según los soportes remitidos por el área de Talento Humano, mediante comunicación 20252040008923 planilla 7962190574.</v>
          </cell>
          <cell r="S194" t="str">
            <v>O211010200101</v>
          </cell>
          <cell r="T194" t="str">
            <v>Aportes a la seguridad social en pensiones públicas</v>
          </cell>
          <cell r="U194" t="str">
            <v>1-100-F001</v>
          </cell>
          <cell r="V194" t="str">
            <v>VA-RECURSOS DISTRITO</v>
          </cell>
          <cell r="W194">
            <v>220</v>
          </cell>
          <cell r="X194" t="str">
            <v>0220 - Programa Funcionamiento - INSTITUTO DISTRITAL DE LA PARTICIPACIÓN Y ACCIÓN COMUNAL</v>
          </cell>
          <cell r="Y194" t="str">
            <v>PM/0220/0001/FUNC</v>
          </cell>
          <cell r="Z194"/>
          <cell r="AA194" t="str">
            <v>FUNCIONAMIENTOINSTITUTO DISTRITAL DE LA PARTICIPAC</v>
          </cell>
          <cell r="AB194">
            <v>91</v>
          </cell>
          <cell r="AC194" t="str">
            <v>N/A RELACIÓN DE AUTORIZACIÓN</v>
          </cell>
          <cell r="AD194">
            <v>220</v>
          </cell>
          <cell r="AE194" t="str">
            <v>NIT</v>
          </cell>
          <cell r="AF194">
            <v>900127054</v>
          </cell>
          <cell r="AG194" t="str">
            <v>INSTITUTO DISTRITAL DE LA PARTICIPACION Y ACCION COMUNAL</v>
          </cell>
          <cell r="AH194">
            <v>1009655638</v>
          </cell>
          <cell r="AI194" t="str">
            <v>MARLY JHOANA CORDOBA CORTES</v>
          </cell>
          <cell r="AJ194">
            <v>1004746618</v>
          </cell>
          <cell r="AK194" t="str">
            <v>YULY MARCELA BARAJAS AGUILERA</v>
          </cell>
          <cell r="AL194">
            <v>67115450</v>
          </cell>
          <cell r="AM194">
            <v>0</v>
          </cell>
          <cell r="AN194">
            <v>0</v>
          </cell>
          <cell r="AO194">
            <v>67115450</v>
          </cell>
          <cell r="AP194">
            <v>67115450</v>
          </cell>
          <cell r="AQ194">
            <v>0</v>
          </cell>
          <cell r="AR194">
            <v>5000856571</v>
          </cell>
          <cell r="AS194">
            <v>1</v>
          </cell>
          <cell r="AT194">
            <v>722453</v>
          </cell>
          <cell r="AU194">
            <v>1</v>
          </cell>
          <cell r="AV194">
            <v>45721</v>
          </cell>
        </row>
        <row r="195">
          <cell r="A195">
            <v>166</v>
          </cell>
          <cell r="B195">
            <v>2025</v>
          </cell>
          <cell r="C195">
            <v>3</v>
          </cell>
          <cell r="D195">
            <v>45658</v>
          </cell>
          <cell r="E195">
            <v>45747</v>
          </cell>
          <cell r="F195" t="str">
            <v>0220-01</v>
          </cell>
          <cell r="G195">
            <v>45721</v>
          </cell>
          <cell r="H195">
            <v>1</v>
          </cell>
          <cell r="I195" t="str">
            <v>RELACION DE AUTORIZACION</v>
          </cell>
          <cell r="J195" t="str">
            <v>RA 004</v>
          </cell>
          <cell r="K195">
            <v>45689</v>
          </cell>
          <cell r="L195">
            <v>45716</v>
          </cell>
          <cell r="M195">
            <v>27</v>
          </cell>
          <cell r="N195">
            <v>1</v>
          </cell>
          <cell r="O195" t="str">
            <v>RELACION DE AUTORIZACION</v>
          </cell>
          <cell r="P195">
            <v>347</v>
          </cell>
          <cell r="Q195">
            <v>166</v>
          </cell>
          <cell r="R195" t="str">
            <v>Relación de autorización 004 correspondiente al pago de aportes parafiscales del mes de febrero según los soportes remitidos por el área de Talento Humano, mediante comunicación 20252040008923 planilla 7962190574.</v>
          </cell>
          <cell r="S195" t="str">
            <v>O211010200102</v>
          </cell>
          <cell r="T195" t="str">
            <v>Aportes a la seguridad social en pensiones privadas</v>
          </cell>
          <cell r="U195" t="str">
            <v>1-100-F001</v>
          </cell>
          <cell r="V195" t="str">
            <v>VA-RECURSOS DISTRITO</v>
          </cell>
          <cell r="W195">
            <v>220</v>
          </cell>
          <cell r="X195" t="str">
            <v>0220 - Programa Funcionamiento - INSTITUTO DISTRITAL DE LA PARTICIPACIÓN Y ACCIÓN COMUNAL</v>
          </cell>
          <cell r="Y195" t="str">
            <v>PM/0220/0001/FUNC</v>
          </cell>
          <cell r="Z195"/>
          <cell r="AA195" t="str">
            <v>FUNCIONAMIENTOINSTITUTO DISTRITAL DE LA PARTICIPAC</v>
          </cell>
          <cell r="AB195">
            <v>91</v>
          </cell>
          <cell r="AC195" t="str">
            <v>N/A RELACIÓN DE AUTORIZACIÓN</v>
          </cell>
          <cell r="AD195">
            <v>220</v>
          </cell>
          <cell r="AE195" t="str">
            <v>NIT</v>
          </cell>
          <cell r="AF195">
            <v>900127054</v>
          </cell>
          <cell r="AG195" t="str">
            <v>INSTITUTO DISTRITAL DE LA PARTICIPACION Y ACCION COMUNAL</v>
          </cell>
          <cell r="AH195">
            <v>1009655638</v>
          </cell>
          <cell r="AI195" t="str">
            <v>MARLY JHOANA CORDOBA CORTES</v>
          </cell>
          <cell r="AJ195">
            <v>1004746618</v>
          </cell>
          <cell r="AK195" t="str">
            <v>YULY MARCELA BARAJAS AGUILERA</v>
          </cell>
          <cell r="AL195">
            <v>18257175</v>
          </cell>
          <cell r="AM195">
            <v>0</v>
          </cell>
          <cell r="AN195">
            <v>0</v>
          </cell>
          <cell r="AO195">
            <v>18257175</v>
          </cell>
          <cell r="AP195">
            <v>18257175</v>
          </cell>
          <cell r="AQ195">
            <v>0</v>
          </cell>
          <cell r="AR195">
            <v>5000856571</v>
          </cell>
          <cell r="AS195">
            <v>2</v>
          </cell>
          <cell r="AT195">
            <v>722453</v>
          </cell>
          <cell r="AU195">
            <v>2</v>
          </cell>
          <cell r="AV195">
            <v>45721</v>
          </cell>
        </row>
        <row r="196">
          <cell r="A196">
            <v>166</v>
          </cell>
          <cell r="B196">
            <v>2025</v>
          </cell>
          <cell r="C196">
            <v>3</v>
          </cell>
          <cell r="D196">
            <v>45658</v>
          </cell>
          <cell r="E196">
            <v>45747</v>
          </cell>
          <cell r="F196" t="str">
            <v>0220-01</v>
          </cell>
          <cell r="G196">
            <v>45721</v>
          </cell>
          <cell r="H196">
            <v>1</v>
          </cell>
          <cell r="I196" t="str">
            <v>RELACION DE AUTORIZACION</v>
          </cell>
          <cell r="J196" t="str">
            <v>RA 004</v>
          </cell>
          <cell r="K196">
            <v>45689</v>
          </cell>
          <cell r="L196">
            <v>45716</v>
          </cell>
          <cell r="M196">
            <v>27</v>
          </cell>
          <cell r="N196">
            <v>1</v>
          </cell>
          <cell r="O196" t="str">
            <v>RELACION DE AUTORIZACION</v>
          </cell>
          <cell r="P196">
            <v>347</v>
          </cell>
          <cell r="Q196">
            <v>166</v>
          </cell>
          <cell r="R196" t="str">
            <v>Relación de autorización 004 correspondiente al pago de aportes parafiscales del mes de febrero según los soportes remitidos por el área de Talento Humano, mediante comunicación 20252040008923 planilla 7962190574.</v>
          </cell>
          <cell r="S196" t="str">
            <v>O211010200201</v>
          </cell>
          <cell r="T196" t="str">
            <v>Aportes a la seguridad social en salud pública</v>
          </cell>
          <cell r="U196" t="str">
            <v>1-100-F001</v>
          </cell>
          <cell r="V196" t="str">
            <v>VA-RECURSOS DISTRITO</v>
          </cell>
          <cell r="W196">
            <v>220</v>
          </cell>
          <cell r="X196" t="str">
            <v>0220 - Programa Funcionamiento - INSTITUTO DISTRITAL DE LA PARTICIPACIÓN Y ACCIÓN COMUNAL</v>
          </cell>
          <cell r="Y196" t="str">
            <v>PM/0220/0001/FUNC</v>
          </cell>
          <cell r="Z196"/>
          <cell r="AA196" t="str">
            <v>FUNCIONAMIENTOINSTITUTO DISTRITAL DE LA PARTICIPAC</v>
          </cell>
          <cell r="AB196">
            <v>91</v>
          </cell>
          <cell r="AC196" t="str">
            <v>N/A RELACIÓN DE AUTORIZACIÓN</v>
          </cell>
          <cell r="AD196">
            <v>220</v>
          </cell>
          <cell r="AE196" t="str">
            <v>NIT</v>
          </cell>
          <cell r="AF196">
            <v>900127054</v>
          </cell>
          <cell r="AG196" t="str">
            <v>INSTITUTO DISTRITAL DE LA PARTICIPACION Y ACCION COMUNAL</v>
          </cell>
          <cell r="AH196">
            <v>1009655638</v>
          </cell>
          <cell r="AI196" t="str">
            <v>MARLY JHOANA CORDOBA CORTES</v>
          </cell>
          <cell r="AJ196">
            <v>1004746618</v>
          </cell>
          <cell r="AK196" t="str">
            <v>YULY MARCELA BARAJAS AGUILERA</v>
          </cell>
          <cell r="AL196">
            <v>1533264</v>
          </cell>
          <cell r="AM196">
            <v>0</v>
          </cell>
          <cell r="AN196">
            <v>0</v>
          </cell>
          <cell r="AO196">
            <v>1533264</v>
          </cell>
          <cell r="AP196">
            <v>1533264</v>
          </cell>
          <cell r="AQ196">
            <v>0</v>
          </cell>
          <cell r="AR196">
            <v>5000856571</v>
          </cell>
          <cell r="AS196">
            <v>3</v>
          </cell>
          <cell r="AT196">
            <v>722453</v>
          </cell>
          <cell r="AU196">
            <v>3</v>
          </cell>
          <cell r="AV196">
            <v>45721</v>
          </cell>
        </row>
        <row r="197">
          <cell r="A197">
            <v>166</v>
          </cell>
          <cell r="B197">
            <v>2025</v>
          </cell>
          <cell r="C197">
            <v>3</v>
          </cell>
          <cell r="D197">
            <v>45658</v>
          </cell>
          <cell r="E197">
            <v>45747</v>
          </cell>
          <cell r="F197" t="str">
            <v>0220-01</v>
          </cell>
          <cell r="G197">
            <v>45721</v>
          </cell>
          <cell r="H197">
            <v>1</v>
          </cell>
          <cell r="I197" t="str">
            <v>RELACION DE AUTORIZACION</v>
          </cell>
          <cell r="J197" t="str">
            <v>RA 004</v>
          </cell>
          <cell r="K197">
            <v>45689</v>
          </cell>
          <cell r="L197">
            <v>45716</v>
          </cell>
          <cell r="M197">
            <v>27</v>
          </cell>
          <cell r="N197">
            <v>1</v>
          </cell>
          <cell r="O197" t="str">
            <v>RELACION DE AUTORIZACION</v>
          </cell>
          <cell r="P197">
            <v>347</v>
          </cell>
          <cell r="Q197">
            <v>166</v>
          </cell>
          <cell r="R197" t="str">
            <v>Relación de autorización 004 correspondiente al pago de aportes parafiscales del mes de febrero según los soportes remitidos por el área de Talento Humano, mediante comunicación 20252040008923 planilla 7962190574.</v>
          </cell>
          <cell r="S197" t="str">
            <v>O211010200202</v>
          </cell>
          <cell r="T197" t="str">
            <v>Aportes a la seguridad social en salud privada</v>
          </cell>
          <cell r="U197" t="str">
            <v>1-100-F001</v>
          </cell>
          <cell r="V197" t="str">
            <v>VA-RECURSOS DISTRITO</v>
          </cell>
          <cell r="W197">
            <v>220</v>
          </cell>
          <cell r="X197" t="str">
            <v>0220 - Programa Funcionamiento - INSTITUTO DISTRITAL DE LA PARTICIPACIÓN Y ACCIÓN COMUNAL</v>
          </cell>
          <cell r="Y197" t="str">
            <v>PM/0220/0001/FUNC</v>
          </cell>
          <cell r="Z197"/>
          <cell r="AA197" t="str">
            <v>FUNCIONAMIENTOINSTITUTO DISTRITAL DE LA PARTICIPAC</v>
          </cell>
          <cell r="AB197">
            <v>91</v>
          </cell>
          <cell r="AC197" t="str">
            <v>N/A RELACIÓN DE AUTORIZACIÓN</v>
          </cell>
          <cell r="AD197">
            <v>220</v>
          </cell>
          <cell r="AE197" t="str">
            <v>NIT</v>
          </cell>
          <cell r="AF197">
            <v>900127054</v>
          </cell>
          <cell r="AG197" t="str">
            <v>INSTITUTO DISTRITAL DE LA PARTICIPACION Y ACCION COMUNAL</v>
          </cell>
          <cell r="AH197">
            <v>1009655638</v>
          </cell>
          <cell r="AI197" t="str">
            <v>MARLY JHOANA CORDOBA CORTES</v>
          </cell>
          <cell r="AJ197">
            <v>1004746618</v>
          </cell>
          <cell r="AK197" t="str">
            <v>YULY MARCELA BARAJAS AGUILERA</v>
          </cell>
          <cell r="AL197">
            <v>58940296</v>
          </cell>
          <cell r="AM197">
            <v>0</v>
          </cell>
          <cell r="AN197">
            <v>0</v>
          </cell>
          <cell r="AO197">
            <v>58940296</v>
          </cell>
          <cell r="AP197">
            <v>58940296</v>
          </cell>
          <cell r="AQ197">
            <v>0</v>
          </cell>
          <cell r="AR197">
            <v>5000856571</v>
          </cell>
          <cell r="AS197">
            <v>4</v>
          </cell>
          <cell r="AT197">
            <v>722453</v>
          </cell>
          <cell r="AU197">
            <v>4</v>
          </cell>
          <cell r="AV197">
            <v>45721</v>
          </cell>
        </row>
        <row r="198">
          <cell r="A198">
            <v>166</v>
          </cell>
          <cell r="B198">
            <v>2025</v>
          </cell>
          <cell r="C198">
            <v>3</v>
          </cell>
          <cell r="D198">
            <v>45658</v>
          </cell>
          <cell r="E198">
            <v>45747</v>
          </cell>
          <cell r="F198" t="str">
            <v>0220-01</v>
          </cell>
          <cell r="G198">
            <v>45721</v>
          </cell>
          <cell r="H198">
            <v>1</v>
          </cell>
          <cell r="I198" t="str">
            <v>RELACION DE AUTORIZACION</v>
          </cell>
          <cell r="J198" t="str">
            <v>RA 004</v>
          </cell>
          <cell r="K198">
            <v>45689</v>
          </cell>
          <cell r="L198">
            <v>45716</v>
          </cell>
          <cell r="M198">
            <v>27</v>
          </cell>
          <cell r="N198">
            <v>1</v>
          </cell>
          <cell r="O198" t="str">
            <v>RELACION DE AUTORIZACION</v>
          </cell>
          <cell r="P198">
            <v>347</v>
          </cell>
          <cell r="Q198">
            <v>166</v>
          </cell>
          <cell r="R198" t="str">
            <v>Relación de autorización 004 correspondiente al pago de aportes parafiscales del mes de febrero según los soportes remitidos por el área de Talento Humano, mediante comunicación 20252040008923 planilla 7962190574.</v>
          </cell>
          <cell r="S198" t="str">
            <v>O211010200301</v>
          </cell>
          <cell r="T198" t="str">
            <v>Aportes de cesantías a fondos públicos</v>
          </cell>
          <cell r="U198" t="str">
            <v>1-100-F001</v>
          </cell>
          <cell r="V198" t="str">
            <v>VA-RECURSOS DISTRITO</v>
          </cell>
          <cell r="W198">
            <v>220</v>
          </cell>
          <cell r="X198" t="str">
            <v>0220 - Programa Funcionamiento - INSTITUTO DISTRITAL DE LA PARTICIPACIÓN Y ACCIÓN COMUNAL</v>
          </cell>
          <cell r="Y198" t="str">
            <v>PM/0220/0001/FUNC</v>
          </cell>
          <cell r="Z198"/>
          <cell r="AA198" t="str">
            <v>FUNCIONAMIENTOINSTITUTO DISTRITAL DE LA PARTICIPAC</v>
          </cell>
          <cell r="AB198">
            <v>91</v>
          </cell>
          <cell r="AC198" t="str">
            <v>N/A RELACIÓN DE AUTORIZACIÓN</v>
          </cell>
          <cell r="AD198">
            <v>220</v>
          </cell>
          <cell r="AE198" t="str">
            <v>NIT</v>
          </cell>
          <cell r="AF198">
            <v>900127054</v>
          </cell>
          <cell r="AG198" t="str">
            <v>INSTITUTO DISTRITAL DE LA PARTICIPACION Y ACCION COMUNAL</v>
          </cell>
          <cell r="AH198">
            <v>1009655638</v>
          </cell>
          <cell r="AI198" t="str">
            <v>MARLY JHOANA CORDOBA CORTES</v>
          </cell>
          <cell r="AJ198">
            <v>1004746618</v>
          </cell>
          <cell r="AK198" t="str">
            <v>YULY MARCELA BARAJAS AGUILERA</v>
          </cell>
          <cell r="AL198">
            <v>1356662</v>
          </cell>
          <cell r="AM198">
            <v>0</v>
          </cell>
          <cell r="AN198">
            <v>0</v>
          </cell>
          <cell r="AO198">
            <v>1356662</v>
          </cell>
          <cell r="AP198">
            <v>1356662</v>
          </cell>
          <cell r="AQ198">
            <v>0</v>
          </cell>
          <cell r="AR198">
            <v>5000856571</v>
          </cell>
          <cell r="AS198">
            <v>5</v>
          </cell>
          <cell r="AT198">
            <v>722453</v>
          </cell>
          <cell r="AU198">
            <v>5</v>
          </cell>
          <cell r="AV198">
            <v>45721</v>
          </cell>
        </row>
        <row r="199">
          <cell r="A199">
            <v>166</v>
          </cell>
          <cell r="B199">
            <v>2025</v>
          </cell>
          <cell r="C199">
            <v>3</v>
          </cell>
          <cell r="D199">
            <v>45658</v>
          </cell>
          <cell r="E199">
            <v>45747</v>
          </cell>
          <cell r="F199" t="str">
            <v>0220-01</v>
          </cell>
          <cell r="G199">
            <v>45721</v>
          </cell>
          <cell r="H199">
            <v>1</v>
          </cell>
          <cell r="I199" t="str">
            <v>RELACION DE AUTORIZACION</v>
          </cell>
          <cell r="J199" t="str">
            <v>RA 004</v>
          </cell>
          <cell r="K199">
            <v>45689</v>
          </cell>
          <cell r="L199">
            <v>45716</v>
          </cell>
          <cell r="M199">
            <v>27</v>
          </cell>
          <cell r="N199">
            <v>1</v>
          </cell>
          <cell r="O199" t="str">
            <v>RELACION DE AUTORIZACION</v>
          </cell>
          <cell r="P199">
            <v>347</v>
          </cell>
          <cell r="Q199">
            <v>166</v>
          </cell>
          <cell r="R199" t="str">
            <v>Relación de autorización 004 correspondiente al pago de aportes parafiscales del mes de febrero según los soportes remitidos por el área de Talento Humano, mediante comunicación 20252040008923 planilla 7962190574.</v>
          </cell>
          <cell r="S199" t="str">
            <v>O211010200401</v>
          </cell>
          <cell r="T199" t="str">
            <v>Compensar</v>
          </cell>
          <cell r="U199" t="str">
            <v>1-100-F001</v>
          </cell>
          <cell r="V199" t="str">
            <v>VA-RECURSOS DISTRITO</v>
          </cell>
          <cell r="W199">
            <v>220</v>
          </cell>
          <cell r="X199" t="str">
            <v>0220 - Programa Funcionamiento - INSTITUTO DISTRITAL DE LA PARTICIPACIÓN Y ACCIÓN COMUNAL</v>
          </cell>
          <cell r="Y199" t="str">
            <v>PM/0220/0001/FUNC</v>
          </cell>
          <cell r="Z199"/>
          <cell r="AA199" t="str">
            <v>FUNCIONAMIENTOINSTITUTO DISTRITAL DE LA PARTICIPAC</v>
          </cell>
          <cell r="AB199">
            <v>91</v>
          </cell>
          <cell r="AC199" t="str">
            <v>N/A RELACIÓN DE AUTORIZACIÓN</v>
          </cell>
          <cell r="AD199">
            <v>220</v>
          </cell>
          <cell r="AE199" t="str">
            <v>NIT</v>
          </cell>
          <cell r="AF199">
            <v>900127054</v>
          </cell>
          <cell r="AG199" t="str">
            <v>INSTITUTO DISTRITAL DE LA PARTICIPACION Y ACCION COMUNAL</v>
          </cell>
          <cell r="AH199">
            <v>1009655638</v>
          </cell>
          <cell r="AI199" t="str">
            <v>MARLY JHOANA CORDOBA CORTES</v>
          </cell>
          <cell r="AJ199">
            <v>1004746618</v>
          </cell>
          <cell r="AK199" t="str">
            <v>YULY MARCELA BARAJAS AGUILERA</v>
          </cell>
          <cell r="AL199">
            <v>28075100</v>
          </cell>
          <cell r="AM199">
            <v>0</v>
          </cell>
          <cell r="AN199">
            <v>0</v>
          </cell>
          <cell r="AO199">
            <v>28075100</v>
          </cell>
          <cell r="AP199">
            <v>28075100</v>
          </cell>
          <cell r="AQ199">
            <v>0</v>
          </cell>
          <cell r="AR199">
            <v>5000856571</v>
          </cell>
          <cell r="AS199">
            <v>6</v>
          </cell>
          <cell r="AT199">
            <v>722453</v>
          </cell>
          <cell r="AU199">
            <v>6</v>
          </cell>
          <cell r="AV199">
            <v>45721</v>
          </cell>
        </row>
        <row r="200">
          <cell r="A200">
            <v>166</v>
          </cell>
          <cell r="B200">
            <v>2025</v>
          </cell>
          <cell r="C200">
            <v>3</v>
          </cell>
          <cell r="D200">
            <v>45658</v>
          </cell>
          <cell r="E200">
            <v>45747</v>
          </cell>
          <cell r="F200" t="str">
            <v>0220-01</v>
          </cell>
          <cell r="G200">
            <v>45721</v>
          </cell>
          <cell r="H200">
            <v>1</v>
          </cell>
          <cell r="I200" t="str">
            <v>RELACION DE AUTORIZACION</v>
          </cell>
          <cell r="J200" t="str">
            <v>RA 004</v>
          </cell>
          <cell r="K200">
            <v>45689</v>
          </cell>
          <cell r="L200">
            <v>45716</v>
          </cell>
          <cell r="M200">
            <v>27</v>
          </cell>
          <cell r="N200">
            <v>1</v>
          </cell>
          <cell r="O200" t="str">
            <v>RELACION DE AUTORIZACION</v>
          </cell>
          <cell r="P200">
            <v>347</v>
          </cell>
          <cell r="Q200">
            <v>166</v>
          </cell>
          <cell r="R200" t="str">
            <v>Relación de autorización 004 correspondiente al pago de aportes parafiscales del mes de febrero según los soportes remitidos por el área de Talento Humano, mediante comunicación 20252040008923 planilla 7962190574.</v>
          </cell>
          <cell r="S200" t="str">
            <v>O211010200501</v>
          </cell>
          <cell r="T200" t="str">
            <v>Aportes generales al sistema de riesgos laborales públicos</v>
          </cell>
          <cell r="U200" t="str">
            <v>1-100-F001</v>
          </cell>
          <cell r="V200" t="str">
            <v>VA-RECURSOS DISTRITO</v>
          </cell>
          <cell r="W200">
            <v>220</v>
          </cell>
          <cell r="X200" t="str">
            <v>0220 - Programa Funcionamiento - INSTITUTO DISTRITAL DE LA PARTICIPACIÓN Y ACCIÓN COMUNAL</v>
          </cell>
          <cell r="Y200" t="str">
            <v>PM/0220/0001/FUNC</v>
          </cell>
          <cell r="Z200"/>
          <cell r="AA200" t="str">
            <v>FUNCIONAMIENTOINSTITUTO DISTRITAL DE LA PARTICIPAC</v>
          </cell>
          <cell r="AB200">
            <v>91</v>
          </cell>
          <cell r="AC200" t="str">
            <v>N/A RELACIÓN DE AUTORIZACIÓN</v>
          </cell>
          <cell r="AD200">
            <v>220</v>
          </cell>
          <cell r="AE200" t="str">
            <v>NIT</v>
          </cell>
          <cell r="AF200">
            <v>900127054</v>
          </cell>
          <cell r="AG200" t="str">
            <v>INSTITUTO DISTRITAL DE LA PARTICIPACION Y ACCION COMUNAL</v>
          </cell>
          <cell r="AH200">
            <v>1009655638</v>
          </cell>
          <cell r="AI200" t="str">
            <v>MARLY JHOANA CORDOBA CORTES</v>
          </cell>
          <cell r="AJ200">
            <v>1004746618</v>
          </cell>
          <cell r="AK200" t="str">
            <v>YULY MARCELA BARAJAS AGUILERA</v>
          </cell>
          <cell r="AL200">
            <v>3595400</v>
          </cell>
          <cell r="AM200">
            <v>0</v>
          </cell>
          <cell r="AN200">
            <v>0</v>
          </cell>
          <cell r="AO200">
            <v>3595400</v>
          </cell>
          <cell r="AP200">
            <v>3595400</v>
          </cell>
          <cell r="AQ200">
            <v>0</v>
          </cell>
          <cell r="AR200">
            <v>5000856571</v>
          </cell>
          <cell r="AS200">
            <v>7</v>
          </cell>
          <cell r="AT200">
            <v>722453</v>
          </cell>
          <cell r="AU200">
            <v>7</v>
          </cell>
          <cell r="AV200">
            <v>45721</v>
          </cell>
        </row>
        <row r="201">
          <cell r="A201">
            <v>166</v>
          </cell>
          <cell r="B201">
            <v>2025</v>
          </cell>
          <cell r="C201">
            <v>3</v>
          </cell>
          <cell r="D201">
            <v>45658</v>
          </cell>
          <cell r="E201">
            <v>45747</v>
          </cell>
          <cell r="F201" t="str">
            <v>0220-01</v>
          </cell>
          <cell r="G201">
            <v>45721</v>
          </cell>
          <cell r="H201">
            <v>1</v>
          </cell>
          <cell r="I201" t="str">
            <v>RELACION DE AUTORIZACION</v>
          </cell>
          <cell r="J201" t="str">
            <v>RA 004</v>
          </cell>
          <cell r="K201">
            <v>45689</v>
          </cell>
          <cell r="L201">
            <v>45716</v>
          </cell>
          <cell r="M201">
            <v>27</v>
          </cell>
          <cell r="N201">
            <v>1</v>
          </cell>
          <cell r="O201" t="str">
            <v>RELACION DE AUTORIZACION</v>
          </cell>
          <cell r="P201">
            <v>347</v>
          </cell>
          <cell r="Q201">
            <v>166</v>
          </cell>
          <cell r="R201" t="str">
            <v>Relación de autorización 004 correspondiente al pago de aportes parafiscales del mes de febrero según los soportes remitidos por el área de Talento Humano, mediante comunicación 20252040008923 planilla 7962190574.</v>
          </cell>
          <cell r="S201" t="str">
            <v>O2110102006</v>
          </cell>
          <cell r="T201" t="str">
            <v>Aportes al ICBF</v>
          </cell>
          <cell r="U201" t="str">
            <v>1-100-F001</v>
          </cell>
          <cell r="V201" t="str">
            <v>VA-RECURSOS DISTRITO</v>
          </cell>
          <cell r="W201">
            <v>220</v>
          </cell>
          <cell r="X201" t="str">
            <v>0220 - Programa Funcionamiento - INSTITUTO DISTRITAL DE LA PARTICIPACIÓN Y ACCIÓN COMUNAL</v>
          </cell>
          <cell r="Y201" t="str">
            <v>PM/0220/0001/FUNC</v>
          </cell>
          <cell r="Z201"/>
          <cell r="AA201" t="str">
            <v>FUNCIONAMIENTOINSTITUTO DISTRITAL DE LA PARTICIPAC</v>
          </cell>
          <cell r="AB201">
            <v>91</v>
          </cell>
          <cell r="AC201" t="str">
            <v>N/A RELACIÓN DE AUTORIZACIÓN</v>
          </cell>
          <cell r="AD201">
            <v>220</v>
          </cell>
          <cell r="AE201" t="str">
            <v>NIT</v>
          </cell>
          <cell r="AF201">
            <v>900127054</v>
          </cell>
          <cell r="AG201" t="str">
            <v>INSTITUTO DISTRITAL DE LA PARTICIPACION Y ACCION COMUNAL</v>
          </cell>
          <cell r="AH201">
            <v>1009655638</v>
          </cell>
          <cell r="AI201" t="str">
            <v>MARLY JHOANA CORDOBA CORTES</v>
          </cell>
          <cell r="AJ201">
            <v>1004746618</v>
          </cell>
          <cell r="AK201" t="str">
            <v>YULY MARCELA BARAJAS AGUILERA</v>
          </cell>
          <cell r="AL201">
            <v>21057900</v>
          </cell>
          <cell r="AM201">
            <v>0</v>
          </cell>
          <cell r="AN201">
            <v>0</v>
          </cell>
          <cell r="AO201">
            <v>21057900</v>
          </cell>
          <cell r="AP201">
            <v>21057900</v>
          </cell>
          <cell r="AQ201">
            <v>0</v>
          </cell>
          <cell r="AR201">
            <v>5000856571</v>
          </cell>
          <cell r="AS201">
            <v>8</v>
          </cell>
          <cell r="AT201">
            <v>722453</v>
          </cell>
          <cell r="AU201">
            <v>8</v>
          </cell>
          <cell r="AV201">
            <v>45721</v>
          </cell>
        </row>
        <row r="202">
          <cell r="A202">
            <v>166</v>
          </cell>
          <cell r="B202">
            <v>2025</v>
          </cell>
          <cell r="C202">
            <v>3</v>
          </cell>
          <cell r="D202">
            <v>45658</v>
          </cell>
          <cell r="E202">
            <v>45747</v>
          </cell>
          <cell r="F202" t="str">
            <v>0220-01</v>
          </cell>
          <cell r="G202">
            <v>45721</v>
          </cell>
          <cell r="H202">
            <v>1</v>
          </cell>
          <cell r="I202" t="str">
            <v>RELACION DE AUTORIZACION</v>
          </cell>
          <cell r="J202" t="str">
            <v>RA 004</v>
          </cell>
          <cell r="K202">
            <v>45689</v>
          </cell>
          <cell r="L202">
            <v>45716</v>
          </cell>
          <cell r="M202">
            <v>27</v>
          </cell>
          <cell r="N202">
            <v>1</v>
          </cell>
          <cell r="O202" t="str">
            <v>RELACION DE AUTORIZACION</v>
          </cell>
          <cell r="P202">
            <v>347</v>
          </cell>
          <cell r="Q202">
            <v>166</v>
          </cell>
          <cell r="R202" t="str">
            <v>Relación de autorización 004 correspondiente al pago de aportes parafiscales del mes de febrero según los soportes remitidos por el área de Talento Humano, mediante comunicación 20252040008923 planilla 7962190574.</v>
          </cell>
          <cell r="S202" t="str">
            <v>O2110102007</v>
          </cell>
          <cell r="T202" t="str">
            <v>Aportes al SENA</v>
          </cell>
          <cell r="U202" t="str">
            <v>1-100-F001</v>
          </cell>
          <cell r="V202" t="str">
            <v>VA-RECURSOS DISTRITO</v>
          </cell>
          <cell r="W202">
            <v>220</v>
          </cell>
          <cell r="X202" t="str">
            <v>0220 - Programa Funcionamiento - INSTITUTO DISTRITAL DE LA PARTICIPACIÓN Y ACCIÓN COMUNAL</v>
          </cell>
          <cell r="Y202" t="str">
            <v>PM/0220/0001/FUNC</v>
          </cell>
          <cell r="Z202"/>
          <cell r="AA202" t="str">
            <v>FUNCIONAMIENTOINSTITUTO DISTRITAL DE LA PARTICIPAC</v>
          </cell>
          <cell r="AB202">
            <v>91</v>
          </cell>
          <cell r="AC202" t="str">
            <v>N/A RELACIÓN DE AUTORIZACIÓN</v>
          </cell>
          <cell r="AD202">
            <v>220</v>
          </cell>
          <cell r="AE202" t="str">
            <v>NIT</v>
          </cell>
          <cell r="AF202">
            <v>900127054</v>
          </cell>
          <cell r="AG202" t="str">
            <v>INSTITUTO DISTRITAL DE LA PARTICIPACION Y ACCION COMUNAL</v>
          </cell>
          <cell r="AH202">
            <v>1009655638</v>
          </cell>
          <cell r="AI202" t="str">
            <v>MARLY JHOANA CORDOBA CORTES</v>
          </cell>
          <cell r="AJ202">
            <v>1004746618</v>
          </cell>
          <cell r="AK202" t="str">
            <v>YULY MARCELA BARAJAS AGUILERA</v>
          </cell>
          <cell r="AL202">
            <v>14040600</v>
          </cell>
          <cell r="AM202">
            <v>0</v>
          </cell>
          <cell r="AN202">
            <v>0</v>
          </cell>
          <cell r="AO202">
            <v>14040600</v>
          </cell>
          <cell r="AP202">
            <v>14040600</v>
          </cell>
          <cell r="AQ202">
            <v>0</v>
          </cell>
          <cell r="AR202">
            <v>5000856571</v>
          </cell>
          <cell r="AS202">
            <v>9</v>
          </cell>
          <cell r="AT202">
            <v>722453</v>
          </cell>
          <cell r="AU202">
            <v>9</v>
          </cell>
          <cell r="AV202">
            <v>45721</v>
          </cell>
        </row>
        <row r="203">
          <cell r="A203">
            <v>166</v>
          </cell>
          <cell r="B203">
            <v>2025</v>
          </cell>
          <cell r="C203">
            <v>3</v>
          </cell>
          <cell r="D203">
            <v>45658</v>
          </cell>
          <cell r="E203">
            <v>45747</v>
          </cell>
          <cell r="F203" t="str">
            <v>0220-01</v>
          </cell>
          <cell r="G203">
            <v>45721</v>
          </cell>
          <cell r="H203">
            <v>1</v>
          </cell>
          <cell r="I203" t="str">
            <v>RELACION DE AUTORIZACION</v>
          </cell>
          <cell r="J203" t="str">
            <v>RA 004</v>
          </cell>
          <cell r="K203">
            <v>45689</v>
          </cell>
          <cell r="L203">
            <v>45716</v>
          </cell>
          <cell r="M203">
            <v>27</v>
          </cell>
          <cell r="N203">
            <v>1</v>
          </cell>
          <cell r="O203" t="str">
            <v>RELACION DE AUTORIZACION</v>
          </cell>
          <cell r="P203">
            <v>347</v>
          </cell>
          <cell r="Q203">
            <v>166</v>
          </cell>
          <cell r="R203" t="str">
            <v>Relación de autorización 004 correspondiente al pago de aportes parafiscales del mes de febrero según los soportes remitidos por el área de Talento Humano, mediante comunicación 20252040008923 planilla 7962190574.</v>
          </cell>
          <cell r="S203" t="str">
            <v>O2120202007010671640</v>
          </cell>
          <cell r="T203" t="str">
            <v>Servicios de administración de fondos de pensiones y cesantías</v>
          </cell>
          <cell r="U203" t="str">
            <v>1-100-F001</v>
          </cell>
          <cell r="V203" t="str">
            <v>VA-RECURSOS DISTRITO</v>
          </cell>
          <cell r="W203">
            <v>220</v>
          </cell>
          <cell r="X203" t="str">
            <v>0220 - Programa Funcionamiento - INSTITUTO DISTRITAL DE LA PARTICIPACIÓN Y ACCIÓN COMUNAL</v>
          </cell>
          <cell r="Y203" t="str">
            <v>PM/0220/0001/FUNC</v>
          </cell>
          <cell r="Z203"/>
          <cell r="AA203" t="str">
            <v>FUNCIONAMIENTOINSTITUTO DISTRITAL DE LA PARTICIPAC</v>
          </cell>
          <cell r="AB203">
            <v>91</v>
          </cell>
          <cell r="AC203" t="str">
            <v>N/A RELACIÓN DE AUTORIZACIÓN</v>
          </cell>
          <cell r="AD203">
            <v>220</v>
          </cell>
          <cell r="AE203" t="str">
            <v>NIT</v>
          </cell>
          <cell r="AF203">
            <v>900127054</v>
          </cell>
          <cell r="AG203" t="str">
            <v>INSTITUTO DISTRITAL DE LA PARTICIPACION Y ACCION COMUNAL</v>
          </cell>
          <cell r="AH203">
            <v>1009655638</v>
          </cell>
          <cell r="AI203" t="str">
            <v>MARLY JHOANA CORDOBA CORTES</v>
          </cell>
          <cell r="AJ203">
            <v>1004746618</v>
          </cell>
          <cell r="AK203" t="str">
            <v>YULY MARCELA BARAJAS AGUILERA</v>
          </cell>
          <cell r="AL203">
            <v>27133</v>
          </cell>
          <cell r="AM203">
            <v>0</v>
          </cell>
          <cell r="AN203">
            <v>0</v>
          </cell>
          <cell r="AO203">
            <v>27133</v>
          </cell>
          <cell r="AP203">
            <v>27133</v>
          </cell>
          <cell r="AQ203">
            <v>0</v>
          </cell>
          <cell r="AR203">
            <v>5000856571</v>
          </cell>
          <cell r="AS203">
            <v>10</v>
          </cell>
          <cell r="AT203">
            <v>722453</v>
          </cell>
          <cell r="AU203">
            <v>10</v>
          </cell>
          <cell r="AV203">
            <v>45721</v>
          </cell>
        </row>
        <row r="204">
          <cell r="A204">
            <v>167</v>
          </cell>
          <cell r="B204">
            <v>2025</v>
          </cell>
          <cell r="C204">
            <v>3</v>
          </cell>
          <cell r="D204">
            <v>45658</v>
          </cell>
          <cell r="E204">
            <v>45747</v>
          </cell>
          <cell r="F204" t="str">
            <v>0220-01</v>
          </cell>
          <cell r="G204">
            <v>45722</v>
          </cell>
          <cell r="H204">
            <v>145</v>
          </cell>
          <cell r="I204" t="str">
            <v>CONTRATO DE PRESTACION DE SERVICIOS PROFESIONALES</v>
          </cell>
          <cell r="J204">
            <v>140</v>
          </cell>
          <cell r="K204">
            <v>45722</v>
          </cell>
          <cell r="L204">
            <v>45875</v>
          </cell>
          <cell r="M204">
            <v>153</v>
          </cell>
          <cell r="N204">
            <v>2</v>
          </cell>
          <cell r="O204" t="str">
            <v>ORDENES DE PAGO</v>
          </cell>
          <cell r="P204">
            <v>230</v>
          </cell>
          <cell r="Q204">
            <v>167</v>
          </cell>
          <cell r="R204" t="str">
            <v>Prestar los servicios profesionales para realizar seguimiento a la Política Publica Comunal y de formulación de la Política pública de Propiedad Horizontal en el marco del proyecto de inversión 8131.</v>
          </cell>
          <cell r="S204" t="str">
            <v>O23011745022024023801029</v>
          </cell>
          <cell r="T204" t="str">
            <v>Implementación de mecanismos de particip - Documentos metodológicos</v>
          </cell>
          <cell r="U204" t="str">
            <v>1-100-F001</v>
          </cell>
          <cell r="V204" t="str">
            <v>VA-RECURSOS DISTRITO</v>
          </cell>
          <cell r="W204" t="str">
            <v>O232020200991119</v>
          </cell>
          <cell r="X204" t="str">
            <v>Otros servicios de la administración pública n.c.p.</v>
          </cell>
          <cell r="Y204" t="str">
            <v>PM/0220/0101/45020290238</v>
          </cell>
          <cell r="Z204"/>
          <cell r="AA204" t="str">
            <v>Servicio de apoyo en la implementación del modelo</v>
          </cell>
          <cell r="AB204">
            <v>10</v>
          </cell>
          <cell r="AC204" t="str">
            <v>CONTRATACIÓN DIRECTA</v>
          </cell>
          <cell r="AD204">
            <v>1004664799</v>
          </cell>
          <cell r="AE204" t="str">
            <v>CC</v>
          </cell>
          <cell r="AF204">
            <v>1016027396</v>
          </cell>
          <cell r="AG204" t="str">
            <v>DIEGO ENRIQUE CORZO AYERBE</v>
          </cell>
          <cell r="AH204">
            <v>1009655638</v>
          </cell>
          <cell r="AI204" t="str">
            <v>MARLY JHOANA CORDOBA CORTES</v>
          </cell>
          <cell r="AJ204">
            <v>1004746618</v>
          </cell>
          <cell r="AK204" t="str">
            <v>YULY MARCELA BARAJAS AGUILERA</v>
          </cell>
          <cell r="AL204">
            <v>32500000</v>
          </cell>
          <cell r="AM204">
            <v>0</v>
          </cell>
          <cell r="AN204">
            <v>0</v>
          </cell>
          <cell r="AO204">
            <v>32500000</v>
          </cell>
          <cell r="AP204">
            <v>0</v>
          </cell>
          <cell r="AQ204">
            <v>32500000</v>
          </cell>
          <cell r="AR204">
            <v>5000857282</v>
          </cell>
          <cell r="AS204">
            <v>1</v>
          </cell>
          <cell r="AT204">
            <v>713729</v>
          </cell>
          <cell r="AU204">
            <v>1</v>
          </cell>
          <cell r="AV204">
            <v>45722</v>
          </cell>
        </row>
        <row r="205">
          <cell r="A205">
            <v>168</v>
          </cell>
          <cell r="B205">
            <v>2025</v>
          </cell>
          <cell r="C205">
            <v>3</v>
          </cell>
          <cell r="D205">
            <v>45658</v>
          </cell>
          <cell r="E205">
            <v>45747</v>
          </cell>
          <cell r="F205" t="str">
            <v>0220-01</v>
          </cell>
          <cell r="G205">
            <v>45722</v>
          </cell>
          <cell r="H205">
            <v>148</v>
          </cell>
          <cell r="I205" t="str">
            <v>CONTRATO DE PRESTACION DE SERVICIOS DE APOYO A LA GESTION</v>
          </cell>
          <cell r="J205">
            <v>117</v>
          </cell>
          <cell r="K205">
            <v>45722</v>
          </cell>
          <cell r="L205">
            <v>45906</v>
          </cell>
          <cell r="M205">
            <v>184</v>
          </cell>
          <cell r="N205">
            <v>2</v>
          </cell>
          <cell r="O205" t="str">
            <v>ORDENES DE PAGO</v>
          </cell>
          <cell r="P205">
            <v>101</v>
          </cell>
          <cell r="Q205">
            <v>168</v>
          </cell>
          <cell r="R205" t="str">
            <v>Prestar los servicios de apoyo a la gestión para el fomento de la participación juvenil en los procesos estratégicos de la Gerencia y en el marco del Sistema Distrital de Juventud, en las localidades asignadas por el supervisor.</v>
          </cell>
          <cell r="S205" t="str">
            <v>O23011745022024023806022</v>
          </cell>
          <cell r="T205" t="str">
            <v>Implementación de mecanismos de particip - Servicio de asistencia técnica</v>
          </cell>
          <cell r="U205" t="str">
            <v>1-100-F001</v>
          </cell>
          <cell r="V205" t="str">
            <v>VA-RECURSOS DISTRITO</v>
          </cell>
          <cell r="W205" t="str">
            <v>O232020200991119</v>
          </cell>
          <cell r="X205" t="str">
            <v>Otros servicios de la administración pública n.c.p.</v>
          </cell>
          <cell r="Y205" t="str">
            <v>PM/0220/0106/45020220238</v>
          </cell>
          <cell r="Z205"/>
          <cell r="AA205" t="str">
            <v>Servicio de asesoría técnica en presupuestos parti</v>
          </cell>
          <cell r="AB205">
            <v>10</v>
          </cell>
          <cell r="AC205" t="str">
            <v>CONTRATACIÓN DIRECTA</v>
          </cell>
          <cell r="AD205">
            <v>1000120459</v>
          </cell>
          <cell r="AE205" t="str">
            <v>CC</v>
          </cell>
          <cell r="AF205">
            <v>80742059</v>
          </cell>
          <cell r="AG205" t="str">
            <v>CESAR ANDRES LEMUS</v>
          </cell>
          <cell r="AH205">
            <v>1009655638</v>
          </cell>
          <cell r="AI205" t="str">
            <v>MARLY JHOANA CORDOBA CORTES</v>
          </cell>
          <cell r="AJ205">
            <v>1004746618</v>
          </cell>
          <cell r="AK205" t="str">
            <v>YULY MARCELA BARAJAS AGUILERA</v>
          </cell>
          <cell r="AL205">
            <v>19200000</v>
          </cell>
          <cell r="AM205">
            <v>0</v>
          </cell>
          <cell r="AN205">
            <v>0</v>
          </cell>
          <cell r="AO205">
            <v>19200000</v>
          </cell>
          <cell r="AP205">
            <v>0</v>
          </cell>
          <cell r="AQ205">
            <v>19200000</v>
          </cell>
          <cell r="AR205">
            <v>5000857286</v>
          </cell>
          <cell r="AS205">
            <v>1</v>
          </cell>
          <cell r="AT205">
            <v>706444</v>
          </cell>
          <cell r="AU205">
            <v>1</v>
          </cell>
          <cell r="AV205">
            <v>45722</v>
          </cell>
        </row>
        <row r="206">
          <cell r="A206">
            <v>169</v>
          </cell>
          <cell r="B206">
            <v>2025</v>
          </cell>
          <cell r="C206">
            <v>3</v>
          </cell>
          <cell r="D206">
            <v>45658</v>
          </cell>
          <cell r="E206">
            <v>45747</v>
          </cell>
          <cell r="F206" t="str">
            <v>0220-01</v>
          </cell>
          <cell r="G206">
            <v>45722</v>
          </cell>
          <cell r="H206">
            <v>148</v>
          </cell>
          <cell r="I206" t="str">
            <v>CONTRATO DE PRESTACION DE SERVICIOS DE APOYO A LA GESTION</v>
          </cell>
          <cell r="J206">
            <v>118</v>
          </cell>
          <cell r="K206">
            <v>45722</v>
          </cell>
          <cell r="L206">
            <v>45906</v>
          </cell>
          <cell r="M206">
            <v>184</v>
          </cell>
          <cell r="N206">
            <v>2</v>
          </cell>
          <cell r="O206" t="str">
            <v>ORDENES DE PAGO</v>
          </cell>
          <cell r="P206">
            <v>100</v>
          </cell>
          <cell r="Q206">
            <v>169</v>
          </cell>
          <cell r="R206" t="str">
            <v>Prestar los servicios de apoyo a la gestión para el fomento de la participación juvenil en los procesos estratégicos de la Gerencia y en el marco del Sistema Distrital de Juventud, en las localidades asignadas por el supervisor.</v>
          </cell>
          <cell r="S206" t="str">
            <v>O23011745022024023806022</v>
          </cell>
          <cell r="T206" t="str">
            <v>Implementación de mecanismos de particip - Servicio de asistencia técnica</v>
          </cell>
          <cell r="U206" t="str">
            <v>1-100-F001</v>
          </cell>
          <cell r="V206" t="str">
            <v>VA-RECURSOS DISTRITO</v>
          </cell>
          <cell r="W206" t="str">
            <v>O232020200991119</v>
          </cell>
          <cell r="X206" t="str">
            <v>Otros servicios de la administración pública n.c.p.</v>
          </cell>
          <cell r="Y206" t="str">
            <v>PM/0220/0106/45020220238</v>
          </cell>
          <cell r="Z206"/>
          <cell r="AA206" t="str">
            <v>Servicio de asesoría técnica en presupuestos parti</v>
          </cell>
          <cell r="AB206">
            <v>10</v>
          </cell>
          <cell r="AC206" t="str">
            <v>CONTRATACIÓN DIRECTA</v>
          </cell>
          <cell r="AD206">
            <v>1000225543</v>
          </cell>
          <cell r="AE206" t="str">
            <v>CC</v>
          </cell>
          <cell r="AF206">
            <v>1023880783</v>
          </cell>
          <cell r="AG206" t="str">
            <v>JEFFERSON ANDRES MORENO PINZON</v>
          </cell>
          <cell r="AH206">
            <v>1009655638</v>
          </cell>
          <cell r="AI206" t="str">
            <v>MARLY JHOANA CORDOBA CORTES</v>
          </cell>
          <cell r="AJ206">
            <v>1004746618</v>
          </cell>
          <cell r="AK206" t="str">
            <v>YULY MARCELA BARAJAS AGUILERA</v>
          </cell>
          <cell r="AL206">
            <v>18936000</v>
          </cell>
          <cell r="AM206">
            <v>0</v>
          </cell>
          <cell r="AN206">
            <v>0</v>
          </cell>
          <cell r="AO206">
            <v>18936000</v>
          </cell>
          <cell r="AP206">
            <v>0</v>
          </cell>
          <cell r="AQ206">
            <v>18936000</v>
          </cell>
          <cell r="AR206">
            <v>5000857291</v>
          </cell>
          <cell r="AS206">
            <v>1</v>
          </cell>
          <cell r="AT206">
            <v>706443</v>
          </cell>
          <cell r="AU206">
            <v>1</v>
          </cell>
          <cell r="AV206">
            <v>45722</v>
          </cell>
        </row>
        <row r="207">
          <cell r="A207">
            <v>170</v>
          </cell>
          <cell r="B207">
            <v>2025</v>
          </cell>
          <cell r="C207">
            <v>3</v>
          </cell>
          <cell r="D207">
            <v>45658</v>
          </cell>
          <cell r="E207">
            <v>45747</v>
          </cell>
          <cell r="F207" t="str">
            <v>0220-01</v>
          </cell>
          <cell r="G207">
            <v>45722</v>
          </cell>
          <cell r="H207">
            <v>145</v>
          </cell>
          <cell r="I207" t="str">
            <v>CONTRATO DE PRESTACION DE SERVICIOS PROFESIONALES</v>
          </cell>
          <cell r="J207">
            <v>145</v>
          </cell>
          <cell r="K207">
            <v>45722</v>
          </cell>
          <cell r="L207">
            <v>45997</v>
          </cell>
          <cell r="M207">
            <v>275</v>
          </cell>
          <cell r="N207">
            <v>2</v>
          </cell>
          <cell r="O207" t="str">
            <v>ORDENES DE PAGO</v>
          </cell>
          <cell r="P207">
            <v>269</v>
          </cell>
          <cell r="Q207">
            <v>170</v>
          </cell>
          <cell r="R207" t="str">
            <v>Prestar los servicios profesionales para acompañar la ejecución de los trámites precontractuales, contractuales, y postcontractuales de los contratistas que hacen parte del Proceso de Gestión Contractual.,,</v>
          </cell>
          <cell r="S207" t="str">
            <v>O21202020080383990</v>
          </cell>
          <cell r="T207" t="str">
            <v>Otros servicios profesionales, técnicos y empresariales n.c.p.</v>
          </cell>
          <cell r="U207" t="str">
            <v>1-100-F001</v>
          </cell>
          <cell r="V207" t="str">
            <v>VA-RECURSOS DISTRITO</v>
          </cell>
          <cell r="W207">
            <v>220</v>
          </cell>
          <cell r="X207" t="str">
            <v>0220 - Programa Funcionamiento - INSTITUTO DISTRITAL DE LA PARTICIPACIÓN Y ACCIÓN COMUNAL</v>
          </cell>
          <cell r="Y207" t="str">
            <v>PM/0220/0001/FUNC</v>
          </cell>
          <cell r="Z207"/>
          <cell r="AA207" t="str">
            <v>FUNCIONAMIENTOINSTITUTO DISTRITAL DE LA PARTICIPAC</v>
          </cell>
          <cell r="AB207">
            <v>10</v>
          </cell>
          <cell r="AC207" t="str">
            <v>CONTRATACIÓN DIRECTA</v>
          </cell>
          <cell r="AD207">
            <v>1013695107</v>
          </cell>
          <cell r="AE207" t="str">
            <v>CC</v>
          </cell>
          <cell r="AF207">
            <v>1083028126</v>
          </cell>
          <cell r="AG207" t="str">
            <v>JOSE DE JESUS GNECCO BERNIER</v>
          </cell>
          <cell r="AH207">
            <v>1009655638</v>
          </cell>
          <cell r="AI207" t="str">
            <v>MARLY JHOANA CORDOBA CORTES</v>
          </cell>
          <cell r="AJ207">
            <v>1004746618</v>
          </cell>
          <cell r="AK207" t="str">
            <v>YULY MARCELA BARAJAS AGUILERA</v>
          </cell>
          <cell r="AL207">
            <v>58500000</v>
          </cell>
          <cell r="AM207">
            <v>0</v>
          </cell>
          <cell r="AN207">
            <v>0</v>
          </cell>
          <cell r="AO207">
            <v>58500000</v>
          </cell>
          <cell r="AP207">
            <v>0</v>
          </cell>
          <cell r="AQ207">
            <v>58500000</v>
          </cell>
          <cell r="AR207">
            <v>5000857298</v>
          </cell>
          <cell r="AS207">
            <v>1</v>
          </cell>
          <cell r="AT207">
            <v>718371</v>
          </cell>
          <cell r="AU207">
            <v>1</v>
          </cell>
          <cell r="AV207">
            <v>45722</v>
          </cell>
        </row>
        <row r="208">
          <cell r="A208">
            <v>171</v>
          </cell>
          <cell r="B208">
            <v>2025</v>
          </cell>
          <cell r="C208">
            <v>3</v>
          </cell>
          <cell r="D208">
            <v>45658</v>
          </cell>
          <cell r="E208">
            <v>45747</v>
          </cell>
          <cell r="F208" t="str">
            <v>0220-01</v>
          </cell>
          <cell r="G208">
            <v>45722</v>
          </cell>
          <cell r="H208">
            <v>145</v>
          </cell>
          <cell r="I208" t="str">
            <v>CONTRATO DE PRESTACION DE SERVICIOS PROFESIONALES</v>
          </cell>
          <cell r="J208">
            <v>146</v>
          </cell>
          <cell r="K208">
            <v>45722</v>
          </cell>
          <cell r="L208">
            <v>45875</v>
          </cell>
          <cell r="M208">
            <v>153</v>
          </cell>
          <cell r="N208">
            <v>2</v>
          </cell>
          <cell r="O208" t="str">
            <v>ORDENES DE PAGO</v>
          </cell>
          <cell r="P208">
            <v>241</v>
          </cell>
          <cell r="Q208">
            <v>171</v>
          </cell>
          <cell r="R208" t="str">
            <v>Prestar los servicios profesionales para implementar el modelo de fortalecimiento con organizaciones de propiedad horizontal y comunales de los distinto niveles en el marco del proyecto de inversión 8131.</v>
          </cell>
          <cell r="S208" t="str">
            <v>O23011745022024023806022</v>
          </cell>
          <cell r="T208" t="str">
            <v>Implementación de mecanismos de particip - Servicio de asistencia técnica</v>
          </cell>
          <cell r="U208" t="str">
            <v>1-100-F001</v>
          </cell>
          <cell r="V208" t="str">
            <v>VA-RECURSOS DISTRITO</v>
          </cell>
          <cell r="W208" t="str">
            <v>O232020200991119</v>
          </cell>
          <cell r="X208" t="str">
            <v>Otros servicios de la administración pública n.c.p.</v>
          </cell>
          <cell r="Y208" t="str">
            <v>PM/0220/0106/45020220238</v>
          </cell>
          <cell r="Z208"/>
          <cell r="AA208" t="str">
            <v>Servicio de asesoría técnica en presupuestos parti</v>
          </cell>
          <cell r="AB208">
            <v>10</v>
          </cell>
          <cell r="AC208" t="str">
            <v>CONTRATACIÓN DIRECTA</v>
          </cell>
          <cell r="AD208">
            <v>1013839567</v>
          </cell>
          <cell r="AE208" t="str">
            <v>CC</v>
          </cell>
          <cell r="AF208">
            <v>1065008219</v>
          </cell>
          <cell r="AG208" t="str">
            <v>MARIA JOSE ALVAREZ CARRASCAL</v>
          </cell>
          <cell r="AH208">
            <v>1009655638</v>
          </cell>
          <cell r="AI208" t="str">
            <v>MARLY JHOANA CORDOBA CORTES</v>
          </cell>
          <cell r="AJ208">
            <v>1004746618</v>
          </cell>
          <cell r="AK208" t="str">
            <v>YULY MARCELA BARAJAS AGUILERA</v>
          </cell>
          <cell r="AL208">
            <v>38500000</v>
          </cell>
          <cell r="AM208">
            <v>0</v>
          </cell>
          <cell r="AN208">
            <v>0</v>
          </cell>
          <cell r="AO208">
            <v>38500000</v>
          </cell>
          <cell r="AP208">
            <v>0</v>
          </cell>
          <cell r="AQ208">
            <v>38500000</v>
          </cell>
          <cell r="AR208">
            <v>5000857299</v>
          </cell>
          <cell r="AS208">
            <v>1</v>
          </cell>
          <cell r="AT208">
            <v>714143</v>
          </cell>
          <cell r="AU208">
            <v>1</v>
          </cell>
          <cell r="AV208">
            <v>45722</v>
          </cell>
        </row>
        <row r="209">
          <cell r="A209">
            <v>172</v>
          </cell>
          <cell r="B209">
            <v>2025</v>
          </cell>
          <cell r="C209">
            <v>3</v>
          </cell>
          <cell r="D209">
            <v>45658</v>
          </cell>
          <cell r="E209">
            <v>45747</v>
          </cell>
          <cell r="F209" t="str">
            <v>0220-01</v>
          </cell>
          <cell r="G209">
            <v>45722</v>
          </cell>
          <cell r="H209">
            <v>145</v>
          </cell>
          <cell r="I209" t="str">
            <v>CONTRATO DE PRESTACION DE SERVICIOS PROFESIONALES</v>
          </cell>
          <cell r="J209">
            <v>154</v>
          </cell>
          <cell r="K209">
            <v>45722</v>
          </cell>
          <cell r="L209">
            <v>45906</v>
          </cell>
          <cell r="M209">
            <v>184</v>
          </cell>
          <cell r="N209">
            <v>2</v>
          </cell>
          <cell r="O209" t="str">
            <v>ORDENES DE PAGO</v>
          </cell>
          <cell r="P209">
            <v>288</v>
          </cell>
          <cell r="Q209">
            <v>172</v>
          </cell>
          <cell r="R209" t="str">
            <v>Prestar los servicios profesionales para ejecutar las actividades propias de la Gestión del Talento Humano del IDPAC, para el cumplimiento de las metas institucionales.</v>
          </cell>
          <cell r="S209" t="str">
            <v>O23011745992024019407023</v>
          </cell>
          <cell r="T209" t="str">
            <v>Fortalecimiento de la gestión institucio - Servicio de Implementación Sistemas de Gestión</v>
          </cell>
          <cell r="U209" t="str">
            <v>1-100-F001</v>
          </cell>
          <cell r="V209" t="str">
            <v>VA-RECURSOS DISTRITO</v>
          </cell>
          <cell r="W209" t="str">
            <v>O232020200883990</v>
          </cell>
          <cell r="X209" t="str">
            <v>Otros servicios profesionales, técnicos y empresariales n.c.p.</v>
          </cell>
          <cell r="Y209" t="str">
            <v>PM/0220/0107/45990230194</v>
          </cell>
          <cell r="Z209"/>
          <cell r="AA209" t="str">
            <v>Servicios para la planeación y sistemas de gestión</v>
          </cell>
          <cell r="AB209">
            <v>10</v>
          </cell>
          <cell r="AC209" t="str">
            <v>CONTRATACIÓN DIRECTA</v>
          </cell>
          <cell r="AD209">
            <v>1004853152</v>
          </cell>
          <cell r="AE209" t="str">
            <v>CC</v>
          </cell>
          <cell r="AF209">
            <v>53107403</v>
          </cell>
          <cell r="AG209" t="str">
            <v>DIANA PATRICIA RODRIGUEZ OSORIO</v>
          </cell>
          <cell r="AH209">
            <v>1009655638</v>
          </cell>
          <cell r="AI209" t="str">
            <v>MARLY JHOANA CORDOBA CORTES</v>
          </cell>
          <cell r="AJ209">
            <v>1004746618</v>
          </cell>
          <cell r="AK209" t="str">
            <v>YULY MARCELA BARAJAS AGUILERA</v>
          </cell>
          <cell r="AL209">
            <v>45600000</v>
          </cell>
          <cell r="AM209">
            <v>0</v>
          </cell>
          <cell r="AN209">
            <v>0</v>
          </cell>
          <cell r="AO209">
            <v>45600000</v>
          </cell>
          <cell r="AP209">
            <v>0</v>
          </cell>
          <cell r="AQ209">
            <v>45600000</v>
          </cell>
          <cell r="AR209">
            <v>5000857302</v>
          </cell>
          <cell r="AS209">
            <v>1</v>
          </cell>
          <cell r="AT209">
            <v>720920</v>
          </cell>
          <cell r="AU209">
            <v>1</v>
          </cell>
          <cell r="AV209">
            <v>45722</v>
          </cell>
        </row>
        <row r="210">
          <cell r="A210">
            <v>173</v>
          </cell>
          <cell r="B210">
            <v>2025</v>
          </cell>
          <cell r="C210">
            <v>3</v>
          </cell>
          <cell r="D210">
            <v>45658</v>
          </cell>
          <cell r="E210">
            <v>45747</v>
          </cell>
          <cell r="F210" t="str">
            <v>0220-01</v>
          </cell>
          <cell r="G210">
            <v>45722</v>
          </cell>
          <cell r="H210">
            <v>145</v>
          </cell>
          <cell r="I210" t="str">
            <v>CONTRATO DE PRESTACION DE SERVICIOS PROFESIONALES</v>
          </cell>
          <cell r="J210">
            <v>155</v>
          </cell>
          <cell r="K210">
            <v>45722</v>
          </cell>
          <cell r="L210">
            <v>45906</v>
          </cell>
          <cell r="M210">
            <v>184</v>
          </cell>
          <cell r="N210">
            <v>2</v>
          </cell>
          <cell r="O210" t="str">
            <v>ORDENES DE PAGO</v>
          </cell>
          <cell r="P210">
            <v>289</v>
          </cell>
          <cell r="Q210">
            <v>173</v>
          </cell>
          <cell r="R210" t="str">
            <v>Prestar los servicios profesionales para estructurar procesos de contratación de la Secretaría General.</v>
          </cell>
          <cell r="S210" t="str">
            <v>O23011745992024019407023</v>
          </cell>
          <cell r="T210" t="str">
            <v>Fortalecimiento de la gestión institucio - Servicio de Implementación Sistemas de Gestión</v>
          </cell>
          <cell r="U210" t="str">
            <v>1-100-F001</v>
          </cell>
          <cell r="V210" t="str">
            <v>VA-RECURSOS DISTRITO</v>
          </cell>
          <cell r="W210" t="str">
            <v>O232020200883990</v>
          </cell>
          <cell r="X210" t="str">
            <v>Otros servicios profesionales, técnicos y empresariales n.c.p.</v>
          </cell>
          <cell r="Y210" t="str">
            <v>PM/0220/0107/45990230194</v>
          </cell>
          <cell r="Z210"/>
          <cell r="AA210" t="str">
            <v>Servicios para la planeación y sistemas de gestión</v>
          </cell>
          <cell r="AB210">
            <v>10</v>
          </cell>
          <cell r="AC210" t="str">
            <v>CONTRATACIÓN DIRECTA</v>
          </cell>
          <cell r="AD210">
            <v>1009653561</v>
          </cell>
          <cell r="AE210" t="str">
            <v>CC</v>
          </cell>
          <cell r="AF210">
            <v>1032438148</v>
          </cell>
          <cell r="AG210" t="str">
            <v>LUISA FERNANDA LORA NAVARRO</v>
          </cell>
          <cell r="AH210">
            <v>1009655638</v>
          </cell>
          <cell r="AI210" t="str">
            <v>MARLY JHOANA CORDOBA CORTES</v>
          </cell>
          <cell r="AJ210">
            <v>1004746618</v>
          </cell>
          <cell r="AK210" t="str">
            <v>YULY MARCELA BARAJAS AGUILERA</v>
          </cell>
          <cell r="AL210">
            <v>36000000</v>
          </cell>
          <cell r="AM210">
            <v>0</v>
          </cell>
          <cell r="AN210">
            <v>0</v>
          </cell>
          <cell r="AO210">
            <v>36000000</v>
          </cell>
          <cell r="AP210">
            <v>0</v>
          </cell>
          <cell r="AQ210">
            <v>36000000</v>
          </cell>
          <cell r="AR210">
            <v>5000857307</v>
          </cell>
          <cell r="AS210">
            <v>1</v>
          </cell>
          <cell r="AT210">
            <v>720921</v>
          </cell>
          <cell r="AU210">
            <v>1</v>
          </cell>
          <cell r="AV210">
            <v>45722</v>
          </cell>
        </row>
        <row r="211">
          <cell r="A211">
            <v>174</v>
          </cell>
          <cell r="B211">
            <v>2025</v>
          </cell>
          <cell r="C211">
            <v>3</v>
          </cell>
          <cell r="D211">
            <v>45658</v>
          </cell>
          <cell r="E211">
            <v>45747</v>
          </cell>
          <cell r="F211" t="str">
            <v>0220-01</v>
          </cell>
          <cell r="G211">
            <v>45723</v>
          </cell>
          <cell r="H211">
            <v>145</v>
          </cell>
          <cell r="I211" t="str">
            <v>CONTRATO DE PRESTACION DE SERVICIOS PROFESIONALES</v>
          </cell>
          <cell r="J211">
            <v>137</v>
          </cell>
          <cell r="K211">
            <v>45723</v>
          </cell>
          <cell r="L211">
            <v>45876</v>
          </cell>
          <cell r="M211">
            <v>153</v>
          </cell>
          <cell r="N211">
            <v>2</v>
          </cell>
          <cell r="O211" t="str">
            <v>ORDENES DE PAGO</v>
          </cell>
          <cell r="P211">
            <v>243</v>
          </cell>
          <cell r="Q211">
            <v>174</v>
          </cell>
          <cell r="R211" t="str">
            <v>Prestar los servicios profesionales para realizar la jornada electoral de los consejos locales de Propiedad horizontal en el marco del proyecto de inversión 8131.</v>
          </cell>
          <cell r="S211" t="str">
            <v>O23011745022024023806022</v>
          </cell>
          <cell r="T211" t="str">
            <v>Implementación de mecanismos de particip - Servicio de asistencia técnica</v>
          </cell>
          <cell r="U211" t="str">
            <v>1-100-F001</v>
          </cell>
          <cell r="V211" t="str">
            <v>VA-RECURSOS DISTRITO</v>
          </cell>
          <cell r="W211" t="str">
            <v>O232020200991119</v>
          </cell>
          <cell r="X211" t="str">
            <v>Otros servicios de la administración pública n.c.p.</v>
          </cell>
          <cell r="Y211" t="str">
            <v>PM/0220/0106/45020220238</v>
          </cell>
          <cell r="Z211"/>
          <cell r="AA211" t="str">
            <v>Servicio de asesoría técnica en presupuestos parti</v>
          </cell>
          <cell r="AB211">
            <v>10</v>
          </cell>
          <cell r="AC211" t="str">
            <v>CONTRATACIÓN DIRECTA</v>
          </cell>
          <cell r="AD211">
            <v>1002280166</v>
          </cell>
          <cell r="AE211" t="str">
            <v>CC</v>
          </cell>
          <cell r="AF211">
            <v>63369695</v>
          </cell>
          <cell r="AG211" t="str">
            <v>POLYANA HERNANDEZ LOPEZ</v>
          </cell>
          <cell r="AH211">
            <v>1009655638</v>
          </cell>
          <cell r="AI211" t="str">
            <v>MARLY JHOANA CORDOBA CORTES</v>
          </cell>
          <cell r="AJ211">
            <v>1004746618</v>
          </cell>
          <cell r="AK211" t="str">
            <v>YULY MARCELA BARAJAS AGUILERA</v>
          </cell>
          <cell r="AL211">
            <v>30000000</v>
          </cell>
          <cell r="AM211">
            <v>0</v>
          </cell>
          <cell r="AN211">
            <v>0</v>
          </cell>
          <cell r="AO211">
            <v>30000000</v>
          </cell>
          <cell r="AP211">
            <v>0</v>
          </cell>
          <cell r="AQ211">
            <v>30000000</v>
          </cell>
          <cell r="AR211">
            <v>5000857422</v>
          </cell>
          <cell r="AS211">
            <v>1</v>
          </cell>
          <cell r="AT211">
            <v>714154</v>
          </cell>
          <cell r="AU211">
            <v>1</v>
          </cell>
          <cell r="AV211">
            <v>45723</v>
          </cell>
        </row>
        <row r="212">
          <cell r="A212">
            <v>175</v>
          </cell>
          <cell r="B212">
            <v>2025</v>
          </cell>
          <cell r="C212">
            <v>3</v>
          </cell>
          <cell r="D212">
            <v>45658</v>
          </cell>
          <cell r="E212">
            <v>45747</v>
          </cell>
          <cell r="F212" t="str">
            <v>0220-01</v>
          </cell>
          <cell r="G212">
            <v>45723</v>
          </cell>
          <cell r="H212">
            <v>145</v>
          </cell>
          <cell r="I212" t="str">
            <v>CONTRATO DE PRESTACION DE SERVICIOS PROFESIONALES</v>
          </cell>
          <cell r="J212">
            <v>147</v>
          </cell>
          <cell r="K212">
            <v>45723</v>
          </cell>
          <cell r="L212">
            <v>45876</v>
          </cell>
          <cell r="M212">
            <v>153</v>
          </cell>
          <cell r="N212">
            <v>2</v>
          </cell>
          <cell r="O212" t="str">
            <v>ORDENES DE PAGO</v>
          </cell>
          <cell r="P212">
            <v>261</v>
          </cell>
          <cell r="Q212">
            <v>175</v>
          </cell>
          <cell r="R212" t="str">
            <v>Prestar los servicios profesionales para hacer seguimiento y control del cumplimiento de las metas asociadas a la Secretaría General del IDPAC.</v>
          </cell>
          <cell r="S212" t="str">
            <v>O23011745992024019407023</v>
          </cell>
          <cell r="T212" t="str">
            <v>Fortalecimiento de la gestión institucio - Servicio de Implementación Sistemas de Gestión</v>
          </cell>
          <cell r="U212" t="str">
            <v>1-100-F001</v>
          </cell>
          <cell r="V212" t="str">
            <v>VA-RECURSOS DISTRITO</v>
          </cell>
          <cell r="W212" t="str">
            <v>O232020200883990</v>
          </cell>
          <cell r="X212" t="str">
            <v>Otros servicios profesionales, técnicos y empresariales n.c.p.</v>
          </cell>
          <cell r="Y212" t="str">
            <v>PM/0220/0107/45990230194</v>
          </cell>
          <cell r="Z212"/>
          <cell r="AA212" t="str">
            <v>Servicios para la planeación y sistemas de gestión</v>
          </cell>
          <cell r="AB212">
            <v>10</v>
          </cell>
          <cell r="AC212" t="str">
            <v>CONTRATACIÓN DIRECTA</v>
          </cell>
          <cell r="AD212">
            <v>1000306219</v>
          </cell>
          <cell r="AE212" t="str">
            <v>CC</v>
          </cell>
          <cell r="AF212">
            <v>79864807</v>
          </cell>
          <cell r="AG212" t="str">
            <v>EDWIN RAUL QUIÑONES GAONA</v>
          </cell>
          <cell r="AH212">
            <v>1009655638</v>
          </cell>
          <cell r="AI212" t="str">
            <v>MARLY JHOANA CORDOBA CORTES</v>
          </cell>
          <cell r="AJ212">
            <v>1004746618</v>
          </cell>
          <cell r="AK212" t="str">
            <v>YULY MARCELA BARAJAS AGUILERA</v>
          </cell>
          <cell r="AL212">
            <v>36000000</v>
          </cell>
          <cell r="AM212">
            <v>0</v>
          </cell>
          <cell r="AN212">
            <v>0</v>
          </cell>
          <cell r="AO212">
            <v>36000000</v>
          </cell>
          <cell r="AP212">
            <v>0</v>
          </cell>
          <cell r="AQ212">
            <v>36000000</v>
          </cell>
          <cell r="AR212">
            <v>5000857424</v>
          </cell>
          <cell r="AS212">
            <v>1</v>
          </cell>
          <cell r="AT212">
            <v>715621</v>
          </cell>
          <cell r="AU212">
            <v>1</v>
          </cell>
          <cell r="AV212">
            <v>45723</v>
          </cell>
        </row>
        <row r="213">
          <cell r="A213">
            <v>176</v>
          </cell>
          <cell r="B213">
            <v>2025</v>
          </cell>
          <cell r="C213">
            <v>3</v>
          </cell>
          <cell r="D213">
            <v>45658</v>
          </cell>
          <cell r="E213">
            <v>45747</v>
          </cell>
          <cell r="F213" t="str">
            <v>0220-01</v>
          </cell>
          <cell r="G213">
            <v>45723</v>
          </cell>
          <cell r="H213">
            <v>145</v>
          </cell>
          <cell r="I213" t="str">
            <v>CONTRATO DE PRESTACION DE SERVICIOS PROFESIONALES</v>
          </cell>
          <cell r="J213">
            <v>128</v>
          </cell>
          <cell r="K213">
            <v>45723</v>
          </cell>
          <cell r="L213">
            <v>45876</v>
          </cell>
          <cell r="M213">
            <v>153</v>
          </cell>
          <cell r="N213">
            <v>2</v>
          </cell>
          <cell r="O213" t="str">
            <v>ORDENES DE PAGO</v>
          </cell>
          <cell r="P213">
            <v>212</v>
          </cell>
          <cell r="Q213">
            <v>176</v>
          </cell>
          <cell r="R213" t="str">
            <v>Prestar servicios profesionales de manera temporal, para el desarrollo de la línea de seguimiento de agendas y repertorios de acción colectiva del Observatorio de Participación Ciudadana.</v>
          </cell>
          <cell r="S213" t="str">
            <v>O23011745022024021202034</v>
          </cell>
          <cell r="T213" t="str">
            <v>Formación en capacidades democráticas en - Servicio de educación informal</v>
          </cell>
          <cell r="U213" t="str">
            <v>1-100-F001</v>
          </cell>
          <cell r="V213" t="str">
            <v>VA-RECURSOS DISTRITO</v>
          </cell>
          <cell r="W213" t="str">
            <v>O232020200991119</v>
          </cell>
          <cell r="X213" t="str">
            <v>Otros servicios de la administración pública n.c.p.</v>
          </cell>
          <cell r="Y213" t="str">
            <v>PM/0220/0102/45020340212</v>
          </cell>
          <cell r="Z213"/>
          <cell r="AA213" t="str">
            <v>Servicio de formación ciudadana en capacidades dem</v>
          </cell>
          <cell r="AB213">
            <v>10</v>
          </cell>
          <cell r="AC213" t="str">
            <v>CONTRATACIÓN DIRECTA</v>
          </cell>
          <cell r="AD213">
            <v>1007577344</v>
          </cell>
          <cell r="AE213" t="str">
            <v>CC</v>
          </cell>
          <cell r="AF213">
            <v>80074757</v>
          </cell>
          <cell r="AG213" t="str">
            <v>CARLOS DAVID SUAREZ MORALES</v>
          </cell>
          <cell r="AH213">
            <v>1009655638</v>
          </cell>
          <cell r="AI213" t="str">
            <v>MARLY JHOANA CORDOBA CORTES</v>
          </cell>
          <cell r="AJ213">
            <v>1004746618</v>
          </cell>
          <cell r="AK213" t="str">
            <v>YULY MARCELA BARAJAS AGUILERA</v>
          </cell>
          <cell r="AL213">
            <v>32000000</v>
          </cell>
          <cell r="AM213">
            <v>0</v>
          </cell>
          <cell r="AN213">
            <v>0</v>
          </cell>
          <cell r="AO213">
            <v>32000000</v>
          </cell>
          <cell r="AP213">
            <v>0</v>
          </cell>
          <cell r="AQ213">
            <v>32000000</v>
          </cell>
          <cell r="AR213">
            <v>5000857426</v>
          </cell>
          <cell r="AS213">
            <v>1</v>
          </cell>
          <cell r="AT213">
            <v>712954</v>
          </cell>
          <cell r="AU213">
            <v>1</v>
          </cell>
          <cell r="AV213">
            <v>45723</v>
          </cell>
        </row>
        <row r="214">
          <cell r="A214">
            <v>177</v>
          </cell>
          <cell r="B214">
            <v>2025</v>
          </cell>
          <cell r="C214">
            <v>3</v>
          </cell>
          <cell r="D214">
            <v>45658</v>
          </cell>
          <cell r="E214">
            <v>45747</v>
          </cell>
          <cell r="F214" t="str">
            <v>0220-01</v>
          </cell>
          <cell r="G214">
            <v>45723</v>
          </cell>
          <cell r="H214">
            <v>145</v>
          </cell>
          <cell r="I214" t="str">
            <v>CONTRATO DE PRESTACION DE SERVICIOS PROFESIONALES</v>
          </cell>
          <cell r="J214">
            <v>151</v>
          </cell>
          <cell r="K214">
            <v>45723</v>
          </cell>
          <cell r="L214">
            <v>45876</v>
          </cell>
          <cell r="M214">
            <v>153</v>
          </cell>
          <cell r="N214">
            <v>2</v>
          </cell>
          <cell r="O214" t="str">
            <v>ORDENES DE PAGO</v>
          </cell>
          <cell r="P214">
            <v>242</v>
          </cell>
          <cell r="Q214">
            <v>177</v>
          </cell>
          <cell r="R214" t="str">
            <v>Prestar los servicios profesionales para implementar el modelo de fortalecimiento con organizaciones de propiedad horizontal y comunales de los distintos niveles en el marco del proyecto de inversión 8131.</v>
          </cell>
          <cell r="S214" t="str">
            <v>O23011745022024023806022</v>
          </cell>
          <cell r="T214" t="str">
            <v>Implementación de mecanismos de particip - Servicio de asistencia técnica</v>
          </cell>
          <cell r="U214" t="str">
            <v>1-100-F001</v>
          </cell>
          <cell r="V214" t="str">
            <v>VA-RECURSOS DISTRITO</v>
          </cell>
          <cell r="W214" t="str">
            <v>O232020200991119</v>
          </cell>
          <cell r="X214" t="str">
            <v>Otros servicios de la administración pública n.c.p.</v>
          </cell>
          <cell r="Y214" t="str">
            <v>PM/0220/0106/45020220238</v>
          </cell>
          <cell r="Z214"/>
          <cell r="AA214" t="str">
            <v>Servicio de asesoría técnica en presupuestos parti</v>
          </cell>
          <cell r="AB214">
            <v>10</v>
          </cell>
          <cell r="AC214" t="str">
            <v>CONTRATACIÓN DIRECTA</v>
          </cell>
          <cell r="AD214">
            <v>1000721463</v>
          </cell>
          <cell r="AE214" t="str">
            <v>CC</v>
          </cell>
          <cell r="AF214">
            <v>65799437</v>
          </cell>
          <cell r="AG214" t="str">
            <v>CECILIA ANDREA CARDENAS CLEVES</v>
          </cell>
          <cell r="AH214">
            <v>1009655638</v>
          </cell>
          <cell r="AI214" t="str">
            <v>MARLY JHOANA CORDOBA CORTES</v>
          </cell>
          <cell r="AJ214">
            <v>1004746618</v>
          </cell>
          <cell r="AK214" t="str">
            <v>YULY MARCELA BARAJAS AGUILERA</v>
          </cell>
          <cell r="AL214">
            <v>22500000</v>
          </cell>
          <cell r="AM214">
            <v>0</v>
          </cell>
          <cell r="AN214">
            <v>0</v>
          </cell>
          <cell r="AO214">
            <v>22500000</v>
          </cell>
          <cell r="AP214">
            <v>0</v>
          </cell>
          <cell r="AQ214">
            <v>22500000</v>
          </cell>
          <cell r="AR214">
            <v>5000857427</v>
          </cell>
          <cell r="AS214">
            <v>1</v>
          </cell>
          <cell r="AT214">
            <v>714151</v>
          </cell>
          <cell r="AU214">
            <v>1</v>
          </cell>
          <cell r="AV214">
            <v>45723</v>
          </cell>
        </row>
        <row r="215">
          <cell r="A215">
            <v>178</v>
          </cell>
          <cell r="B215">
            <v>2025</v>
          </cell>
          <cell r="C215">
            <v>3</v>
          </cell>
          <cell r="D215">
            <v>45658</v>
          </cell>
          <cell r="E215">
            <v>45747</v>
          </cell>
          <cell r="F215" t="str">
            <v>0220-01</v>
          </cell>
          <cell r="G215">
            <v>45723</v>
          </cell>
          <cell r="H215">
            <v>145</v>
          </cell>
          <cell r="I215" t="str">
            <v>CONTRATO DE PRESTACION DE SERVICIOS PROFESIONALES</v>
          </cell>
          <cell r="J215">
            <v>97</v>
          </cell>
          <cell r="K215">
            <v>45723</v>
          </cell>
          <cell r="L215">
            <v>45876</v>
          </cell>
          <cell r="M215">
            <v>153</v>
          </cell>
          <cell r="N215">
            <v>2</v>
          </cell>
          <cell r="O215" t="str">
            <v>ORDENES DE PAGO</v>
          </cell>
          <cell r="P215">
            <v>171</v>
          </cell>
          <cell r="Q215">
            <v>178</v>
          </cell>
          <cell r="R215" t="str">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uzgamiento y brindar asesoría jurídica a la Dirección y a las áreas del Instituto que así lo requieran mediante la emisión de conceptos especializados o los compañamientos requeridos.</v>
          </cell>
          <cell r="S215" t="str">
            <v>O23011745992024019407023</v>
          </cell>
          <cell r="T215" t="str">
            <v>Fortalecimiento de la gestión institucio - Servicio de Implementación Sistemas de Gestión</v>
          </cell>
          <cell r="U215" t="str">
            <v>1-100-F001</v>
          </cell>
          <cell r="V215" t="str">
            <v>VA-RECURSOS DISTRITO</v>
          </cell>
          <cell r="W215" t="str">
            <v>O232020200883990</v>
          </cell>
          <cell r="X215" t="str">
            <v>Otros servicios profesionales, técnicos y empresariales n.c.p.</v>
          </cell>
          <cell r="Y215" t="str">
            <v>PM/0220/0107/45990230194</v>
          </cell>
          <cell r="Z215"/>
          <cell r="AA215" t="str">
            <v>Servicios para la planeación y sistemas de gestión</v>
          </cell>
          <cell r="AB215">
            <v>10</v>
          </cell>
          <cell r="AC215" t="str">
            <v>CONTRATACIÓN DIRECTA</v>
          </cell>
          <cell r="AD215">
            <v>1011834173</v>
          </cell>
          <cell r="AE215" t="str">
            <v>CC</v>
          </cell>
          <cell r="AF215">
            <v>1064987844</v>
          </cell>
          <cell r="AG215" t="str">
            <v>MIGUEL ALEJANDRO MORELO HOYOS</v>
          </cell>
          <cell r="AH215">
            <v>1009655638</v>
          </cell>
          <cell r="AI215" t="str">
            <v>MARLY JHOANA CORDOBA CORTES</v>
          </cell>
          <cell r="AJ215">
            <v>1004746618</v>
          </cell>
          <cell r="AK215" t="str">
            <v>YULY MARCELA BARAJAS AGUILERA</v>
          </cell>
          <cell r="AL215">
            <v>27500000</v>
          </cell>
          <cell r="AM215">
            <v>0</v>
          </cell>
          <cell r="AN215">
            <v>0</v>
          </cell>
          <cell r="AO215">
            <v>27500000</v>
          </cell>
          <cell r="AP215">
            <v>0</v>
          </cell>
          <cell r="AQ215">
            <v>27500000</v>
          </cell>
          <cell r="AR215">
            <v>5000857428</v>
          </cell>
          <cell r="AS215">
            <v>1</v>
          </cell>
          <cell r="AT215">
            <v>710496</v>
          </cell>
          <cell r="AU215">
            <v>1</v>
          </cell>
          <cell r="AV215">
            <v>45723</v>
          </cell>
        </row>
        <row r="216">
          <cell r="A216">
            <v>179</v>
          </cell>
          <cell r="B216">
            <v>2025</v>
          </cell>
          <cell r="C216">
            <v>3</v>
          </cell>
          <cell r="D216">
            <v>45658</v>
          </cell>
          <cell r="E216">
            <v>45747</v>
          </cell>
          <cell r="F216" t="str">
            <v>0220-01</v>
          </cell>
          <cell r="G216">
            <v>45723</v>
          </cell>
          <cell r="H216">
            <v>28</v>
          </cell>
          <cell r="I216" t="str">
            <v>FACTURAS</v>
          </cell>
          <cell r="J216" t="str">
            <v>BEC439412747</v>
          </cell>
          <cell r="K216">
            <v>45718</v>
          </cell>
          <cell r="L216">
            <v>45748</v>
          </cell>
          <cell r="M216">
            <v>30</v>
          </cell>
          <cell r="N216">
            <v>2</v>
          </cell>
          <cell r="O216" t="str">
            <v>ORDENES DE PAGO</v>
          </cell>
          <cell r="P216">
            <v>401</v>
          </cell>
          <cell r="Q216">
            <v>179</v>
          </cell>
          <cell r="R216" t="str">
            <v>PAGO SERVICIO PÚBLICO DE TELEFONIA MÓVIL 1033606729 FACTURA 439412747 $ 754.395 periodo del 02 marzo 2025 al 01abril 2025</v>
          </cell>
          <cell r="S216" t="str">
            <v>O21202020080484110</v>
          </cell>
          <cell r="T216" t="str">
            <v>Servicios de operadores (conexión)</v>
          </cell>
          <cell r="U216" t="str">
            <v>1-100-F001</v>
          </cell>
          <cell r="V216" t="str">
            <v>VA-RECURSOS DISTRITO</v>
          </cell>
          <cell r="W216">
            <v>220</v>
          </cell>
          <cell r="X216" t="str">
            <v>0220 - Programa Funcionamiento - INSTITUTO DISTRITAL DE LA PARTICIPACIÓN Y ACCIÓN COMUNAL</v>
          </cell>
          <cell r="Y216" t="str">
            <v>PM/0220/0001/FUNC</v>
          </cell>
          <cell r="Z216"/>
          <cell r="AA216" t="str">
            <v>FUNCIONAMIENTOINSTITUTO DISTRITAL DE LA PARTICIPAC</v>
          </cell>
          <cell r="AB216">
            <v>93</v>
          </cell>
          <cell r="AC216" t="str">
            <v>N/A SERVICIOS PÚBLICOS</v>
          </cell>
          <cell r="AD216">
            <v>1000452491</v>
          </cell>
          <cell r="AE216" t="str">
            <v>NIT</v>
          </cell>
          <cell r="AF216">
            <v>830122566</v>
          </cell>
          <cell r="AG216" t="str">
            <v>COLOMBIA TELECOMUNICACIONES S.A ESP BIC</v>
          </cell>
          <cell r="AH216">
            <v>1009655638</v>
          </cell>
          <cell r="AI216" t="str">
            <v>MARLY JHOANA CORDOBA CORTES</v>
          </cell>
          <cell r="AJ216">
            <v>1004746618</v>
          </cell>
          <cell r="AK216" t="str">
            <v>YULY MARCELA BARAJAS AGUILERA</v>
          </cell>
          <cell r="AL216">
            <v>754395</v>
          </cell>
          <cell r="AM216">
            <v>0</v>
          </cell>
          <cell r="AN216">
            <v>0</v>
          </cell>
          <cell r="AO216">
            <v>754395</v>
          </cell>
          <cell r="AP216">
            <v>754395</v>
          </cell>
          <cell r="AQ216">
            <v>0</v>
          </cell>
          <cell r="AR216">
            <v>5000857887</v>
          </cell>
          <cell r="AS216">
            <v>1</v>
          </cell>
          <cell r="AT216">
            <v>723471</v>
          </cell>
          <cell r="AU216">
            <v>1</v>
          </cell>
          <cell r="AV216">
            <v>45723</v>
          </cell>
        </row>
        <row r="217">
          <cell r="A217">
            <v>180</v>
          </cell>
          <cell r="B217">
            <v>2025</v>
          </cell>
          <cell r="C217">
            <v>3</v>
          </cell>
          <cell r="D217">
            <v>45658</v>
          </cell>
          <cell r="E217">
            <v>45747</v>
          </cell>
          <cell r="F217" t="str">
            <v>0220-01</v>
          </cell>
          <cell r="G217">
            <v>45723</v>
          </cell>
          <cell r="H217">
            <v>28</v>
          </cell>
          <cell r="I217" t="str">
            <v>FACTURAS</v>
          </cell>
          <cell r="J217">
            <v>11553496</v>
          </cell>
          <cell r="K217">
            <v>45689</v>
          </cell>
          <cell r="L217">
            <v>45716</v>
          </cell>
          <cell r="M217">
            <v>27</v>
          </cell>
          <cell r="N217">
            <v>2</v>
          </cell>
          <cell r="O217" t="str">
            <v>ORDENES DE PAGO</v>
          </cell>
          <cell r="P217">
            <v>400</v>
          </cell>
          <cell r="Q217">
            <v>180</v>
          </cell>
          <cell r="R217" t="str">
            <v>PAGO SERVICIO PÚBLICO DE ASEO SEDE BIBLIOTECA CUENTA 11553496 FACTURA 150214021 $ 290.410</v>
          </cell>
          <cell r="S217" t="str">
            <v>O21202020090494231</v>
          </cell>
          <cell r="T217" t="str">
            <v>Servicios generales de recolección de desechos residenciales</v>
          </cell>
          <cell r="U217" t="str">
            <v>1-100-F001</v>
          </cell>
          <cell r="V217" t="str">
            <v>VA-RECURSOS DISTRITO</v>
          </cell>
          <cell r="W217">
            <v>220</v>
          </cell>
          <cell r="X217" t="str">
            <v>0220 - Programa Funcionamiento - INSTITUTO DISTRITAL DE LA PARTICIPACIÓN Y ACCIÓN COMUNAL</v>
          </cell>
          <cell r="Y217" t="str">
            <v>PM/0220/0001/FUNC</v>
          </cell>
          <cell r="Z217"/>
          <cell r="AA217" t="str">
            <v>FUNCIONAMIENTOINSTITUTO DISTRITAL DE LA PARTICIPAC</v>
          </cell>
          <cell r="AB217">
            <v>93</v>
          </cell>
          <cell r="AC217" t="str">
            <v>N/A SERVICIOS PÚBLICOS</v>
          </cell>
          <cell r="AD217">
            <v>1000661220</v>
          </cell>
          <cell r="AE217" t="str">
            <v>NIT</v>
          </cell>
          <cell r="AF217">
            <v>901144843</v>
          </cell>
          <cell r="AG217" t="str">
            <v>BOGOTA LIMPIA S.A.S. E.S.P.</v>
          </cell>
          <cell r="AH217">
            <v>1009655638</v>
          </cell>
          <cell r="AI217" t="str">
            <v>MARLY JHOANA CORDOBA CORTES</v>
          </cell>
          <cell r="AJ217">
            <v>1004746618</v>
          </cell>
          <cell r="AK217" t="str">
            <v>YULY MARCELA BARAJAS AGUILERA</v>
          </cell>
          <cell r="AL217">
            <v>290410</v>
          </cell>
          <cell r="AM217">
            <v>0</v>
          </cell>
          <cell r="AN217">
            <v>0</v>
          </cell>
          <cell r="AO217">
            <v>290410</v>
          </cell>
          <cell r="AP217">
            <v>290410</v>
          </cell>
          <cell r="AQ217">
            <v>0</v>
          </cell>
          <cell r="AR217">
            <v>5000857888</v>
          </cell>
          <cell r="AS217">
            <v>1</v>
          </cell>
          <cell r="AT217">
            <v>723454</v>
          </cell>
          <cell r="AU217">
            <v>1</v>
          </cell>
          <cell r="AV217">
            <v>45723</v>
          </cell>
        </row>
        <row r="218">
          <cell r="A218">
            <v>181</v>
          </cell>
          <cell r="B218">
            <v>2025</v>
          </cell>
          <cell r="C218">
            <v>3</v>
          </cell>
          <cell r="D218">
            <v>45658</v>
          </cell>
          <cell r="E218">
            <v>45747</v>
          </cell>
          <cell r="F218" t="str">
            <v>0220-01</v>
          </cell>
          <cell r="G218">
            <v>45723</v>
          </cell>
          <cell r="H218">
            <v>148</v>
          </cell>
          <cell r="I218" t="str">
            <v>CONTRATO DE PRESTACION DE SERVICIOS DE APOYO A LA GESTION</v>
          </cell>
          <cell r="J218">
            <v>143</v>
          </cell>
          <cell r="K218">
            <v>45723</v>
          </cell>
          <cell r="L218">
            <v>45872</v>
          </cell>
          <cell r="M218">
            <v>149</v>
          </cell>
          <cell r="N218">
            <v>2</v>
          </cell>
          <cell r="O218" t="str">
            <v>ORDENES DE PAGO</v>
          </cell>
          <cell r="P218">
            <v>207</v>
          </cell>
          <cell r="Q218">
            <v>181</v>
          </cell>
          <cell r="R218" t="str">
            <v>Prestar los servicios de apoyo a la gestión para asistir la producción técnica y emisión de la programación de la emisora virtual del Distrito DC Radio que contribuya a Implementar el Plan Estratégico de Comunicaciones,</v>
          </cell>
          <cell r="S218" t="str">
            <v>O23011745022024025407017</v>
          </cell>
          <cell r="T218" t="str">
            <v>Construcción de Ciudadanía Activa Crece - Servicio de información actualizado</v>
          </cell>
          <cell r="U218" t="str">
            <v>1-100-F001</v>
          </cell>
          <cell r="V218" t="str">
            <v>VA-RECURSOS DISTRITO</v>
          </cell>
          <cell r="W218" t="str">
            <v>O232020200991119</v>
          </cell>
          <cell r="X218" t="str">
            <v>Otros servicios de la administración pública n.c.p.</v>
          </cell>
          <cell r="Y218" t="str">
            <v>PM/0220/0107/45020170254</v>
          </cell>
          <cell r="Z218"/>
          <cell r="AA218" t="str">
            <v>Servicios para la planeación y sistemas de gestión</v>
          </cell>
          <cell r="AB218">
            <v>10</v>
          </cell>
          <cell r="AC218" t="str">
            <v>CONTRATACIÓN DIRECTA</v>
          </cell>
          <cell r="AD218">
            <v>1004751950</v>
          </cell>
          <cell r="AE218" t="str">
            <v>CC</v>
          </cell>
          <cell r="AF218">
            <v>1020729767</v>
          </cell>
          <cell r="AG218" t="str">
            <v>JEISON ENRIQUE PEÑA CHIRIVI</v>
          </cell>
          <cell r="AH218">
            <v>1009655638</v>
          </cell>
          <cell r="AI218" t="str">
            <v>MARLY JHOANA CORDOBA CORTES</v>
          </cell>
          <cell r="AJ218">
            <v>1004746618</v>
          </cell>
          <cell r="AK218" t="str">
            <v>YULY MARCELA BARAJAS AGUILERA</v>
          </cell>
          <cell r="AL218">
            <v>18000000</v>
          </cell>
          <cell r="AM218">
            <v>0</v>
          </cell>
          <cell r="AN218">
            <v>0</v>
          </cell>
          <cell r="AO218">
            <v>18000000</v>
          </cell>
          <cell r="AP218">
            <v>0</v>
          </cell>
          <cell r="AQ218">
            <v>18000000</v>
          </cell>
          <cell r="AR218">
            <v>5000858199</v>
          </cell>
          <cell r="AS218">
            <v>1</v>
          </cell>
          <cell r="AT218">
            <v>712570</v>
          </cell>
          <cell r="AU218">
            <v>1</v>
          </cell>
          <cell r="AV218">
            <v>45723</v>
          </cell>
        </row>
        <row r="219">
          <cell r="A219">
            <v>182</v>
          </cell>
          <cell r="B219">
            <v>2025</v>
          </cell>
          <cell r="C219">
            <v>3</v>
          </cell>
          <cell r="D219">
            <v>45658</v>
          </cell>
          <cell r="E219">
            <v>45747</v>
          </cell>
          <cell r="F219" t="str">
            <v>0220-01</v>
          </cell>
          <cell r="G219">
            <v>45723</v>
          </cell>
          <cell r="H219">
            <v>28</v>
          </cell>
          <cell r="I219" t="str">
            <v>FACTURAS</v>
          </cell>
          <cell r="J219" t="str">
            <v>03-87</v>
          </cell>
          <cell r="K219">
            <v>45658</v>
          </cell>
          <cell r="L219">
            <v>46022</v>
          </cell>
          <cell r="M219">
            <v>364</v>
          </cell>
          <cell r="N219">
            <v>2</v>
          </cell>
          <cell r="O219" t="str">
            <v>ORDENES DE PAGO</v>
          </cell>
          <cell r="P219">
            <v>402</v>
          </cell>
          <cell r="Q219">
            <v>182</v>
          </cell>
          <cell r="R219" t="str">
            <v>CONCEPTO PAGO FACTURAS DE LIQUIDACION DE IMPUESTOS SEMAFORIZACIÓN NUEVE VEHICULOS (1)OBI025, (2)OBI555, (3)ODT018, (4)ODT019,(5)ODT020,(6)OJX278 ,(7)OJX850,(8)OJX851 Y (9)OKZ763 IDPAC VALOR $ 855,000 VIGENCIA 2025.</v>
          </cell>
          <cell r="S219" t="str">
            <v>O2180151</v>
          </cell>
          <cell r="T219" t="str">
            <v>Impuesto sobre vehículos automotores</v>
          </cell>
          <cell r="U219" t="str">
            <v>1-100-F001</v>
          </cell>
          <cell r="V219" t="str">
            <v>VA-RECURSOS DISTRITO</v>
          </cell>
          <cell r="W219">
            <v>220</v>
          </cell>
          <cell r="X219" t="str">
            <v>0220 - Programa Funcionamiento - INSTITUTO DISTRITAL DE LA PARTICIPACIÓN Y ACCIÓN COMUNAL</v>
          </cell>
          <cell r="Y219" t="str">
            <v>PM/0220/0001/FUNC</v>
          </cell>
          <cell r="Z219"/>
          <cell r="AA219" t="str">
            <v>FUNCIONAMIENTOINSTITUTO DISTRITAL DE LA PARTICIPAC</v>
          </cell>
          <cell r="AB219">
            <v>93</v>
          </cell>
          <cell r="AC219" t="str">
            <v>N/A SERVICIOS PÚBLICOS</v>
          </cell>
          <cell r="AD219">
            <v>1001</v>
          </cell>
          <cell r="AE219" t="str">
            <v>NIT</v>
          </cell>
          <cell r="AF219">
            <v>899999061</v>
          </cell>
          <cell r="AG219" t="str">
            <v>BOGOTA DISTRITO CAPITAL</v>
          </cell>
          <cell r="AH219">
            <v>1009655638</v>
          </cell>
          <cell r="AI219" t="str">
            <v>MARLY JHOANA CORDOBA CORTES</v>
          </cell>
          <cell r="AJ219">
            <v>1004746618</v>
          </cell>
          <cell r="AK219" t="str">
            <v>YULY MARCELA BARAJAS AGUILERA</v>
          </cell>
          <cell r="AL219">
            <v>855000</v>
          </cell>
          <cell r="AM219">
            <v>0</v>
          </cell>
          <cell r="AN219">
            <v>0</v>
          </cell>
          <cell r="AO219">
            <v>855000</v>
          </cell>
          <cell r="AP219">
            <v>0</v>
          </cell>
          <cell r="AQ219">
            <v>855000</v>
          </cell>
          <cell r="AR219">
            <v>5000858239</v>
          </cell>
          <cell r="AS219">
            <v>1</v>
          </cell>
          <cell r="AT219">
            <v>723475</v>
          </cell>
          <cell r="AU219">
            <v>1</v>
          </cell>
          <cell r="AV219">
            <v>45723</v>
          </cell>
        </row>
        <row r="220">
          <cell r="A220">
            <v>183</v>
          </cell>
          <cell r="B220">
            <v>2025</v>
          </cell>
          <cell r="C220">
            <v>3</v>
          </cell>
          <cell r="D220">
            <v>45658</v>
          </cell>
          <cell r="E220">
            <v>45747</v>
          </cell>
          <cell r="F220" t="str">
            <v>0220-01</v>
          </cell>
          <cell r="G220">
            <v>45726</v>
          </cell>
          <cell r="H220">
            <v>145</v>
          </cell>
          <cell r="I220" t="str">
            <v>CONTRATO DE PRESTACION DE SERVICIOS PROFESIONALES</v>
          </cell>
          <cell r="J220">
            <v>176</v>
          </cell>
          <cell r="K220">
            <v>45726</v>
          </cell>
          <cell r="L220">
            <v>45910</v>
          </cell>
          <cell r="M220">
            <v>184</v>
          </cell>
          <cell r="N220">
            <v>2</v>
          </cell>
          <cell r="O220" t="str">
            <v>ORDENES DE PAGO</v>
          </cell>
          <cell r="P220">
            <v>317</v>
          </cell>
          <cell r="Q220">
            <v>183</v>
          </cell>
          <cell r="R220" t="str">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v>
          </cell>
          <cell r="S220" t="str">
            <v>O23011745022024025401021</v>
          </cell>
          <cell r="T220" t="str">
            <v>Construcción de Ciudadanía Activa Crece - Servicio de apoyo financiero para la implementación de proyectos en materia de derechos humanos</v>
          </cell>
          <cell r="U220" t="str">
            <v>1-100-F001</v>
          </cell>
          <cell r="V220" t="str">
            <v>VA-RECURSOS DISTRITO</v>
          </cell>
          <cell r="W220" t="str">
            <v>O232020200883990</v>
          </cell>
          <cell r="X220" t="str">
            <v>Otros servicios profesionales, técnicos y empresariales n.c.p.</v>
          </cell>
          <cell r="Y220" t="str">
            <v>PM/0220/0101/45020210254</v>
          </cell>
          <cell r="Z220"/>
          <cell r="AA220" t="str">
            <v>Servicio de apoyo en la implementación del modelo</v>
          </cell>
          <cell r="AB220">
            <v>10</v>
          </cell>
          <cell r="AC220" t="str">
            <v>CONTRATACIÓN DIRECTA</v>
          </cell>
          <cell r="AD220">
            <v>1000120513</v>
          </cell>
          <cell r="AE220" t="str">
            <v>CC</v>
          </cell>
          <cell r="AF220">
            <v>60382612</v>
          </cell>
          <cell r="AG220" t="str">
            <v>VERONICA PELAEZ GUTIERREZ</v>
          </cell>
          <cell r="AH220">
            <v>1009655638</v>
          </cell>
          <cell r="AI220" t="str">
            <v>MARLY JHOANA CORDOBA CORTES</v>
          </cell>
          <cell r="AJ220">
            <v>1004746618</v>
          </cell>
          <cell r="AK220" t="str">
            <v>YULY MARCELA BARAJAS AGUILERA</v>
          </cell>
          <cell r="AL220">
            <v>60000000</v>
          </cell>
          <cell r="AM220">
            <v>0</v>
          </cell>
          <cell r="AN220">
            <v>0</v>
          </cell>
          <cell r="AO220">
            <v>60000000</v>
          </cell>
          <cell r="AP220">
            <v>0</v>
          </cell>
          <cell r="AQ220">
            <v>60000000</v>
          </cell>
          <cell r="AR220">
            <v>5000858411</v>
          </cell>
          <cell r="AS220">
            <v>1</v>
          </cell>
          <cell r="AT220">
            <v>721207</v>
          </cell>
          <cell r="AU220">
            <v>1</v>
          </cell>
          <cell r="AV220">
            <v>45726</v>
          </cell>
        </row>
        <row r="221">
          <cell r="A221">
            <v>184</v>
          </cell>
          <cell r="B221">
            <v>2025</v>
          </cell>
          <cell r="C221">
            <v>3</v>
          </cell>
          <cell r="D221">
            <v>45658</v>
          </cell>
          <cell r="E221">
            <v>45747</v>
          </cell>
          <cell r="F221" t="str">
            <v>0220-01</v>
          </cell>
          <cell r="G221">
            <v>45726</v>
          </cell>
          <cell r="H221">
            <v>148</v>
          </cell>
          <cell r="I221" t="str">
            <v>CONTRATO DE PRESTACION DE SERVICIOS DE APOYO A LA GESTION</v>
          </cell>
          <cell r="J221">
            <v>164</v>
          </cell>
          <cell r="K221">
            <v>45726</v>
          </cell>
          <cell r="L221">
            <v>45910</v>
          </cell>
          <cell r="M221">
            <v>184</v>
          </cell>
          <cell r="N221">
            <v>2</v>
          </cell>
          <cell r="O221" t="str">
            <v>ORDENES DE PAGO</v>
          </cell>
          <cell r="P221">
            <v>292</v>
          </cell>
          <cell r="Q221">
            <v>184</v>
          </cell>
          <cell r="R221" t="str">
            <v>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v>
          </cell>
          <cell r="S221" t="str">
            <v>O23011745022024025405001</v>
          </cell>
          <cell r="T221" t="str">
            <v>Construcción de Ciudadanía Activa Crece - Servicio de promoción a la participación ciudadana</v>
          </cell>
          <cell r="U221" t="str">
            <v>1-100-F001</v>
          </cell>
          <cell r="V221" t="str">
            <v>VA-RECURSOS DISTRITO</v>
          </cell>
          <cell r="W221" t="str">
            <v>O232020200883990</v>
          </cell>
          <cell r="X221" t="str">
            <v>Otros servicios profesionales, técnicos y empresariales n.c.p.</v>
          </cell>
          <cell r="Y221" t="str">
            <v>PM/0220/0105/45020010254</v>
          </cell>
          <cell r="Z221"/>
          <cell r="AA221" t="str">
            <v>Servicio de apoyo en la realización de obras con s</v>
          </cell>
          <cell r="AB221">
            <v>10</v>
          </cell>
          <cell r="AC221" t="str">
            <v>CONTRATACIÓN DIRECTA</v>
          </cell>
          <cell r="AD221">
            <v>1005002284</v>
          </cell>
          <cell r="AE221" t="str">
            <v>CC</v>
          </cell>
          <cell r="AF221">
            <v>79513901</v>
          </cell>
          <cell r="AG221" t="str">
            <v>WIGBERTO GONZALEZ VILLAMIL</v>
          </cell>
          <cell r="AH221">
            <v>1009655638</v>
          </cell>
          <cell r="AI221" t="str">
            <v>MARLY JHOANA CORDOBA CORTES</v>
          </cell>
          <cell r="AJ221">
            <v>1004746618</v>
          </cell>
          <cell r="AK221" t="str">
            <v>YULY MARCELA BARAJAS AGUILERA</v>
          </cell>
          <cell r="AL221">
            <v>16800000</v>
          </cell>
          <cell r="AM221">
            <v>0</v>
          </cell>
          <cell r="AN221">
            <v>0</v>
          </cell>
          <cell r="AO221">
            <v>16800000</v>
          </cell>
          <cell r="AP221">
            <v>0</v>
          </cell>
          <cell r="AQ221">
            <v>16800000</v>
          </cell>
          <cell r="AR221">
            <v>5000859072</v>
          </cell>
          <cell r="AS221">
            <v>1</v>
          </cell>
          <cell r="AT221">
            <v>721182</v>
          </cell>
          <cell r="AU221">
            <v>1</v>
          </cell>
          <cell r="AV221">
            <v>45726</v>
          </cell>
        </row>
        <row r="222">
          <cell r="A222">
            <v>185</v>
          </cell>
          <cell r="B222">
            <v>2025</v>
          </cell>
          <cell r="C222">
            <v>3</v>
          </cell>
          <cell r="D222">
            <v>45658</v>
          </cell>
          <cell r="E222">
            <v>45747</v>
          </cell>
          <cell r="F222" t="str">
            <v>0220-01</v>
          </cell>
          <cell r="G222">
            <v>45726</v>
          </cell>
          <cell r="H222">
            <v>145</v>
          </cell>
          <cell r="I222" t="str">
            <v>CONTRATO DE PRESTACION DE SERVICIOS PROFESIONALES</v>
          </cell>
          <cell r="J222">
            <v>163</v>
          </cell>
          <cell r="K222">
            <v>45726</v>
          </cell>
          <cell r="L222">
            <v>46001</v>
          </cell>
          <cell r="M222">
            <v>275</v>
          </cell>
          <cell r="N222">
            <v>2</v>
          </cell>
          <cell r="O222" t="str">
            <v>ORDENES DE PAGO</v>
          </cell>
          <cell r="P222">
            <v>271</v>
          </cell>
          <cell r="Q222">
            <v>185</v>
          </cell>
          <cell r="R222" t="str">
            <v>Prestar los servicios profesionales para apoyar las acciones jurídicas y contractuales a la Secretaría General del Instituto en los asuntos de su competencia, sus procesos de gestión y sus proyectos de inversión.,,</v>
          </cell>
          <cell r="S222" t="str">
            <v>O21202020080383990</v>
          </cell>
          <cell r="T222" t="str">
            <v>Otros servicios profesionales, técnicos y empresariales n.c.p.</v>
          </cell>
          <cell r="U222" t="str">
            <v>1-100-F001</v>
          </cell>
          <cell r="V222" t="str">
            <v>VA-RECURSOS DISTRITO</v>
          </cell>
          <cell r="W222">
            <v>220</v>
          </cell>
          <cell r="X222" t="str">
            <v>0220 - Programa Funcionamiento - INSTITUTO DISTRITAL DE LA PARTICIPACIÓN Y ACCIÓN COMUNAL</v>
          </cell>
          <cell r="Y222" t="str">
            <v>PM/0220/0001/FUNC</v>
          </cell>
          <cell r="Z222"/>
          <cell r="AA222" t="str">
            <v>FUNCIONAMIENTOINSTITUTO DISTRITAL DE LA PARTICIPAC</v>
          </cell>
          <cell r="AB222">
            <v>10</v>
          </cell>
          <cell r="AC222" t="str">
            <v>CONTRATACIÓN DIRECTA</v>
          </cell>
          <cell r="AD222">
            <v>1011833324</v>
          </cell>
          <cell r="AE222" t="str">
            <v>CC</v>
          </cell>
          <cell r="AF222">
            <v>1022395781</v>
          </cell>
          <cell r="AG222" t="str">
            <v>CRISTIAN ARTURO GALEANO MAHECHA</v>
          </cell>
          <cell r="AH222">
            <v>1009655638</v>
          </cell>
          <cell r="AI222" t="str">
            <v>MARLY JHOANA CORDOBA CORTES</v>
          </cell>
          <cell r="AJ222">
            <v>1004746618</v>
          </cell>
          <cell r="AK222" t="str">
            <v>YULY MARCELA BARAJAS AGUILERA</v>
          </cell>
          <cell r="AL222">
            <v>72000000</v>
          </cell>
          <cell r="AM222">
            <v>0</v>
          </cell>
          <cell r="AN222">
            <v>0</v>
          </cell>
          <cell r="AO222">
            <v>72000000</v>
          </cell>
          <cell r="AP222">
            <v>0</v>
          </cell>
          <cell r="AQ222">
            <v>72000000</v>
          </cell>
          <cell r="AR222">
            <v>5000859077</v>
          </cell>
          <cell r="AS222">
            <v>1</v>
          </cell>
          <cell r="AT222">
            <v>718375</v>
          </cell>
          <cell r="AU222">
            <v>1</v>
          </cell>
          <cell r="AV222">
            <v>45726</v>
          </cell>
        </row>
        <row r="223">
          <cell r="A223">
            <v>186</v>
          </cell>
          <cell r="B223">
            <v>2025</v>
          </cell>
          <cell r="C223">
            <v>3</v>
          </cell>
          <cell r="D223">
            <v>45658</v>
          </cell>
          <cell r="E223">
            <v>45747</v>
          </cell>
          <cell r="F223" t="str">
            <v>0220-01</v>
          </cell>
          <cell r="G223">
            <v>45726</v>
          </cell>
          <cell r="H223">
            <v>145</v>
          </cell>
          <cell r="I223" t="str">
            <v>CONTRATO DE PRESTACION DE SERVICIOS PROFESIONALES</v>
          </cell>
          <cell r="J223">
            <v>161</v>
          </cell>
          <cell r="K223">
            <v>45726</v>
          </cell>
          <cell r="L223">
            <v>46001</v>
          </cell>
          <cell r="M223">
            <v>275</v>
          </cell>
          <cell r="N223">
            <v>2</v>
          </cell>
          <cell r="O223" t="str">
            <v>ORDENES DE PAGO</v>
          </cell>
          <cell r="P223">
            <v>259</v>
          </cell>
          <cell r="Q223">
            <v>186</v>
          </cell>
          <cell r="R223" t="str">
            <v>Prestar los servicios profesionales para acompañar a la Secretaría General en los temas relacionados con la Gestión Financiera del Instituto.</v>
          </cell>
          <cell r="S223" t="str">
            <v>O23011745992024019407023</v>
          </cell>
          <cell r="T223" t="str">
            <v>Fortalecimiento de la gestión institucio - Servicio de Implementación Sistemas de Gestión</v>
          </cell>
          <cell r="U223" t="str">
            <v>1-100-F001</v>
          </cell>
          <cell r="V223" t="str">
            <v>VA-RECURSOS DISTRITO</v>
          </cell>
          <cell r="W223" t="str">
            <v>O232020200883990</v>
          </cell>
          <cell r="X223" t="str">
            <v>Otros servicios profesionales, técnicos y empresariales n.c.p.</v>
          </cell>
          <cell r="Y223" t="str">
            <v>PM/0220/0107/45990230194</v>
          </cell>
          <cell r="Z223"/>
          <cell r="AA223" t="str">
            <v>Servicios para la planeación y sistemas de gestión</v>
          </cell>
          <cell r="AB223">
            <v>10</v>
          </cell>
          <cell r="AC223" t="str">
            <v>CONTRATACIÓN DIRECTA</v>
          </cell>
          <cell r="AD223">
            <v>1013544033</v>
          </cell>
          <cell r="AE223" t="str">
            <v>CC</v>
          </cell>
          <cell r="AF223">
            <v>37617451</v>
          </cell>
          <cell r="AG223" t="str">
            <v>LUISA FERNANDA HURTADO GRANADOS</v>
          </cell>
          <cell r="AH223">
            <v>1009655638</v>
          </cell>
          <cell r="AI223" t="str">
            <v>MARLY JHOANA CORDOBA CORTES</v>
          </cell>
          <cell r="AJ223">
            <v>1004746618</v>
          </cell>
          <cell r="AK223" t="str">
            <v>YULY MARCELA BARAJAS AGUILERA</v>
          </cell>
          <cell r="AL223">
            <v>72000000</v>
          </cell>
          <cell r="AM223">
            <v>0</v>
          </cell>
          <cell r="AN223">
            <v>0</v>
          </cell>
          <cell r="AO223">
            <v>72000000</v>
          </cell>
          <cell r="AP223">
            <v>0</v>
          </cell>
          <cell r="AQ223">
            <v>72000000</v>
          </cell>
          <cell r="AR223">
            <v>5000859082</v>
          </cell>
          <cell r="AS223">
            <v>1</v>
          </cell>
          <cell r="AT223">
            <v>715606</v>
          </cell>
          <cell r="AU223">
            <v>1</v>
          </cell>
          <cell r="AV223">
            <v>45726</v>
          </cell>
        </row>
        <row r="224">
          <cell r="A224">
            <v>187</v>
          </cell>
          <cell r="B224">
            <v>2025</v>
          </cell>
          <cell r="C224">
            <v>3</v>
          </cell>
          <cell r="D224">
            <v>45658</v>
          </cell>
          <cell r="E224">
            <v>45747</v>
          </cell>
          <cell r="F224" t="str">
            <v>0220-01</v>
          </cell>
          <cell r="G224">
            <v>45726</v>
          </cell>
          <cell r="H224">
            <v>145</v>
          </cell>
          <cell r="I224" t="str">
            <v>CONTRATO DE PRESTACION DE SERVICIOS PROFESIONALES</v>
          </cell>
          <cell r="J224">
            <v>169</v>
          </cell>
          <cell r="K224">
            <v>45726</v>
          </cell>
          <cell r="L224">
            <v>45879</v>
          </cell>
          <cell r="M224">
            <v>153</v>
          </cell>
          <cell r="N224">
            <v>2</v>
          </cell>
          <cell r="O224" t="str">
            <v>ORDENES DE PAGO</v>
          </cell>
          <cell r="P224">
            <v>344</v>
          </cell>
          <cell r="Q224">
            <v>187</v>
          </cell>
          <cell r="R224" t="str">
            <v>Prestar los servicios profesionales para la proyeccion e implementación de contenidos pedagógicos de la Escuela de Participación.</v>
          </cell>
          <cell r="S224" t="str">
            <v>O23011745022024021202034</v>
          </cell>
          <cell r="T224" t="str">
            <v>Formación en capacidades democráticas en - Servicio de educación informal</v>
          </cell>
          <cell r="U224" t="str">
            <v>1-100-F001</v>
          </cell>
          <cell r="V224" t="str">
            <v>VA-RECURSOS DISTRITO</v>
          </cell>
          <cell r="W224" t="str">
            <v>O232020200992913</v>
          </cell>
          <cell r="X224" t="str">
            <v>Servicios de educación para la formación y el trabajo</v>
          </cell>
          <cell r="Y224" t="str">
            <v>PM/0220/0102/45020340212</v>
          </cell>
          <cell r="Z224"/>
          <cell r="AA224" t="str">
            <v>Servicio de formación ciudadana en capacidades dem</v>
          </cell>
          <cell r="AB224">
            <v>10</v>
          </cell>
          <cell r="AC224" t="str">
            <v>CONTRATACIÓN DIRECTA</v>
          </cell>
          <cell r="AD224">
            <v>1000203169</v>
          </cell>
          <cell r="AE224" t="str">
            <v>CC</v>
          </cell>
          <cell r="AF224">
            <v>53176808</v>
          </cell>
          <cell r="AG224" t="str">
            <v>MARIA JIMENA MUNERA ALVAREZ</v>
          </cell>
          <cell r="AH224">
            <v>1009655638</v>
          </cell>
          <cell r="AI224" t="str">
            <v>MARLY JHOANA CORDOBA CORTES</v>
          </cell>
          <cell r="AJ224">
            <v>1004746618</v>
          </cell>
          <cell r="AK224" t="str">
            <v>YULY MARCELA BARAJAS AGUILERA</v>
          </cell>
          <cell r="AL224">
            <v>30000000</v>
          </cell>
          <cell r="AM224">
            <v>0</v>
          </cell>
          <cell r="AN224">
            <v>0</v>
          </cell>
          <cell r="AO224">
            <v>30000000</v>
          </cell>
          <cell r="AP224">
            <v>0</v>
          </cell>
          <cell r="AQ224">
            <v>30000000</v>
          </cell>
          <cell r="AR224">
            <v>5000859219</v>
          </cell>
          <cell r="AS224">
            <v>1</v>
          </cell>
          <cell r="AT224">
            <v>722010</v>
          </cell>
          <cell r="AU224">
            <v>1</v>
          </cell>
          <cell r="AV224">
            <v>45726</v>
          </cell>
        </row>
        <row r="225">
          <cell r="A225">
            <v>189</v>
          </cell>
          <cell r="B225">
            <v>2025</v>
          </cell>
          <cell r="C225">
            <v>3</v>
          </cell>
          <cell r="D225">
            <v>45658</v>
          </cell>
          <cell r="E225">
            <v>45747</v>
          </cell>
          <cell r="F225" t="str">
            <v>0220-01</v>
          </cell>
          <cell r="G225">
            <v>45726</v>
          </cell>
          <cell r="H225">
            <v>145</v>
          </cell>
          <cell r="I225" t="str">
            <v>CONTRATO DE PRESTACION DE SERVICIOS PROFESIONALES</v>
          </cell>
          <cell r="J225">
            <v>171</v>
          </cell>
          <cell r="K225">
            <v>45726</v>
          </cell>
          <cell r="L225">
            <v>45879</v>
          </cell>
          <cell r="M225">
            <v>153</v>
          </cell>
          <cell r="N225">
            <v>2</v>
          </cell>
          <cell r="O225" t="str">
            <v>ORDENES DE PAGO</v>
          </cell>
          <cell r="P225">
            <v>341</v>
          </cell>
          <cell r="Q225">
            <v>189</v>
          </cell>
          <cell r="R225" t="str">
            <v>Prestar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S225" t="str">
            <v>O23011745022024025405001</v>
          </cell>
          <cell r="T225" t="str">
            <v>Construcción de Ciudadanía Activa Crece - Servicio de promoción a la participación ciudadana</v>
          </cell>
          <cell r="U225" t="str">
            <v>1-100-F001</v>
          </cell>
          <cell r="V225" t="str">
            <v>VA-RECURSOS DISTRITO</v>
          </cell>
          <cell r="W225" t="str">
            <v>O232020200991119</v>
          </cell>
          <cell r="X225" t="str">
            <v>Otros servicios de la administración pública n.c.p.</v>
          </cell>
          <cell r="Y225" t="str">
            <v>PM/0220/0105/45020010254</v>
          </cell>
          <cell r="Z225"/>
          <cell r="AA225" t="str">
            <v>Servicio de apoyo en la realización de obras con s</v>
          </cell>
          <cell r="AB225">
            <v>10</v>
          </cell>
          <cell r="AC225" t="str">
            <v>CONTRATACIÓN DIRECTA</v>
          </cell>
          <cell r="AD225">
            <v>1002387538</v>
          </cell>
          <cell r="AE225" t="str">
            <v>CC</v>
          </cell>
          <cell r="AF225">
            <v>1024492282</v>
          </cell>
          <cell r="AG225" t="str">
            <v>MONICA TATIANA CALDAS CEDIEL</v>
          </cell>
          <cell r="AH225">
            <v>1009655638</v>
          </cell>
          <cell r="AI225" t="str">
            <v>MARLY JHOANA CORDOBA CORTES</v>
          </cell>
          <cell r="AJ225">
            <v>1004746618</v>
          </cell>
          <cell r="AK225" t="str">
            <v>YULY MARCELA BARAJAS AGUILERA</v>
          </cell>
          <cell r="AL225">
            <v>20000000</v>
          </cell>
          <cell r="AM225">
            <v>0</v>
          </cell>
          <cell r="AN225">
            <v>0</v>
          </cell>
          <cell r="AO225">
            <v>20000000</v>
          </cell>
          <cell r="AP225">
            <v>0</v>
          </cell>
          <cell r="AQ225">
            <v>20000000</v>
          </cell>
          <cell r="AR225">
            <v>5000859279</v>
          </cell>
          <cell r="AS225">
            <v>1</v>
          </cell>
          <cell r="AT225">
            <v>722000</v>
          </cell>
          <cell r="AU225">
            <v>1</v>
          </cell>
          <cell r="AV225">
            <v>45726</v>
          </cell>
        </row>
        <row r="226">
          <cell r="A226">
            <v>190</v>
          </cell>
          <cell r="B226">
            <v>2025</v>
          </cell>
          <cell r="C226">
            <v>3</v>
          </cell>
          <cell r="D226">
            <v>45658</v>
          </cell>
          <cell r="E226">
            <v>45747</v>
          </cell>
          <cell r="F226" t="str">
            <v>0220-01</v>
          </cell>
          <cell r="G226">
            <v>45728</v>
          </cell>
          <cell r="H226">
            <v>145</v>
          </cell>
          <cell r="I226" t="str">
            <v>CONTRATO DE PRESTACION DE SERVICIOS PROFESIONALES</v>
          </cell>
          <cell r="J226">
            <v>141</v>
          </cell>
          <cell r="K226">
            <v>45728</v>
          </cell>
          <cell r="L226">
            <v>45912</v>
          </cell>
          <cell r="M226">
            <v>184</v>
          </cell>
          <cell r="N226">
            <v>2</v>
          </cell>
          <cell r="O226" t="str">
            <v>ORDENES DE PAGO</v>
          </cell>
          <cell r="P226">
            <v>197</v>
          </cell>
          <cell r="Q226">
            <v>190</v>
          </cell>
          <cell r="R226" t="str">
            <v>Prestar servicios profesionales de manera temporal , para contribuir al desarrollo de una estrategia de innovación en la participación ciudadana en el marco de la Escuela de la Participación,,</v>
          </cell>
          <cell r="S226" t="str">
            <v>O23011745022024021202034</v>
          </cell>
          <cell r="T226" t="str">
            <v>Formación en capacidades democráticas en - Servicio de educación informal</v>
          </cell>
          <cell r="U226" t="str">
            <v>1-100-F001</v>
          </cell>
          <cell r="V226" t="str">
            <v>VA-RECURSOS DISTRITO</v>
          </cell>
          <cell r="W226" t="str">
            <v>O232020200991119</v>
          </cell>
          <cell r="X226" t="str">
            <v>Otros servicios de la administración pública n.c.p.</v>
          </cell>
          <cell r="Y226" t="str">
            <v>PM/0220/0102/45020340212</v>
          </cell>
          <cell r="Z226"/>
          <cell r="AA226" t="str">
            <v>Servicio de formación ciudadana en capacidades dem</v>
          </cell>
          <cell r="AB226">
            <v>10</v>
          </cell>
          <cell r="AC226" t="str">
            <v>CONTRATACIÓN DIRECTA</v>
          </cell>
          <cell r="AD226">
            <v>1008960962</v>
          </cell>
          <cell r="AE226" t="str">
            <v>CC</v>
          </cell>
          <cell r="AF226">
            <v>1019071153</v>
          </cell>
          <cell r="AG226" t="str">
            <v>JESSICA ALEJANDRA RUEDA OZUNA</v>
          </cell>
          <cell r="AH226">
            <v>1009655638</v>
          </cell>
          <cell r="AI226" t="str">
            <v>MARLY JHOANA CORDOBA CORTES</v>
          </cell>
          <cell r="AJ226">
            <v>1004746618</v>
          </cell>
          <cell r="AK226" t="str">
            <v>YULY MARCELA BARAJAS AGUILERA</v>
          </cell>
          <cell r="AL226">
            <v>37170000</v>
          </cell>
          <cell r="AM226">
            <v>0</v>
          </cell>
          <cell r="AN226">
            <v>0</v>
          </cell>
          <cell r="AO226">
            <v>37170000</v>
          </cell>
          <cell r="AP226">
            <v>0</v>
          </cell>
          <cell r="AQ226">
            <v>37170000</v>
          </cell>
          <cell r="AR226">
            <v>5000860308</v>
          </cell>
          <cell r="AS226">
            <v>1</v>
          </cell>
          <cell r="AT226">
            <v>711966</v>
          </cell>
          <cell r="AU226">
            <v>1</v>
          </cell>
          <cell r="AV226">
            <v>45728</v>
          </cell>
        </row>
        <row r="227">
          <cell r="A227">
            <v>191</v>
          </cell>
          <cell r="B227">
            <v>2025</v>
          </cell>
          <cell r="C227">
            <v>3</v>
          </cell>
          <cell r="D227">
            <v>45658</v>
          </cell>
          <cell r="E227">
            <v>45747</v>
          </cell>
          <cell r="F227" t="str">
            <v>0220-01</v>
          </cell>
          <cell r="G227">
            <v>45728</v>
          </cell>
          <cell r="H227">
            <v>148</v>
          </cell>
          <cell r="I227" t="str">
            <v>CONTRATO DE PRESTACION DE SERVICIOS DE APOYO A LA GESTION</v>
          </cell>
          <cell r="J227">
            <v>182</v>
          </cell>
          <cell r="K227">
            <v>45728</v>
          </cell>
          <cell r="L227">
            <v>45881</v>
          </cell>
          <cell r="M227">
            <v>153</v>
          </cell>
          <cell r="N227">
            <v>2</v>
          </cell>
          <cell r="O227" t="str">
            <v>ORDENES DE PAGO</v>
          </cell>
          <cell r="P227">
            <v>302</v>
          </cell>
          <cell r="Q227">
            <v>191</v>
          </cell>
          <cell r="R227" t="str">
            <v>Prestar los servicios asistenciales para la organización y promo-ción de actividades lúdicas y de construcción necesarias para llevar a cabo el modelo de obras con Saldo pedagógico que im-plementa la Gerencia de Proyectos del IDPAC.</v>
          </cell>
          <cell r="S227" t="str">
            <v>O23011745022024025405001</v>
          </cell>
          <cell r="T227" t="str">
            <v>Construcción de Ciudadanía Activa Crece - Servicio de promoción a la participación ciudadana</v>
          </cell>
          <cell r="U227" t="str">
            <v>1-100-F001</v>
          </cell>
          <cell r="V227" t="str">
            <v>VA-RECURSOS DISTRITO</v>
          </cell>
          <cell r="W227" t="str">
            <v>O232020200991119</v>
          </cell>
          <cell r="X227" t="str">
            <v>Otros servicios de la administración pública n.c.p.</v>
          </cell>
          <cell r="Y227" t="str">
            <v>PM/0220/0105/45020010254</v>
          </cell>
          <cell r="Z227"/>
          <cell r="AA227" t="str">
            <v>Servicio de apoyo en la realización de obras con s</v>
          </cell>
          <cell r="AB227">
            <v>10</v>
          </cell>
          <cell r="AC227" t="str">
            <v>CONTRATACIÓN DIRECTA</v>
          </cell>
          <cell r="AD227">
            <v>1013704460</v>
          </cell>
          <cell r="AE227" t="str">
            <v>CC</v>
          </cell>
          <cell r="AF227">
            <v>1074128993</v>
          </cell>
          <cell r="AG227" t="str">
            <v>DIEGO ALEJANDRO REYES ALVAREZ</v>
          </cell>
          <cell r="AH227">
            <v>1009655638</v>
          </cell>
          <cell r="AI227" t="str">
            <v>MARLY JHOANA CORDOBA CORTES</v>
          </cell>
          <cell r="AJ227">
            <v>1004746618</v>
          </cell>
          <cell r="AK227" t="str">
            <v>YULY MARCELA BARAJAS AGUILERA</v>
          </cell>
          <cell r="AL227">
            <v>11250000</v>
          </cell>
          <cell r="AM227">
            <v>0</v>
          </cell>
          <cell r="AN227">
            <v>0</v>
          </cell>
          <cell r="AO227">
            <v>11250000</v>
          </cell>
          <cell r="AP227">
            <v>0</v>
          </cell>
          <cell r="AQ227">
            <v>11250000</v>
          </cell>
          <cell r="AR227">
            <v>5000860309</v>
          </cell>
          <cell r="AS227">
            <v>1</v>
          </cell>
          <cell r="AT227">
            <v>721192</v>
          </cell>
          <cell r="AU227">
            <v>1</v>
          </cell>
          <cell r="AV227">
            <v>45728</v>
          </cell>
        </row>
        <row r="228">
          <cell r="A228">
            <v>192</v>
          </cell>
          <cell r="B228">
            <v>2025</v>
          </cell>
          <cell r="C228">
            <v>3</v>
          </cell>
          <cell r="D228">
            <v>45658</v>
          </cell>
          <cell r="E228">
            <v>45747</v>
          </cell>
          <cell r="F228" t="str">
            <v>0220-01</v>
          </cell>
          <cell r="G228">
            <v>45728</v>
          </cell>
          <cell r="H228">
            <v>145</v>
          </cell>
          <cell r="I228" t="str">
            <v>CONTRATO DE PRESTACION DE SERVICIOS PROFESIONALES</v>
          </cell>
          <cell r="J228">
            <v>156</v>
          </cell>
          <cell r="K228">
            <v>45728</v>
          </cell>
          <cell r="L228">
            <v>45912</v>
          </cell>
          <cell r="M228">
            <v>184</v>
          </cell>
          <cell r="N228">
            <v>2</v>
          </cell>
          <cell r="O228" t="str">
            <v>ORDENES DE PAGO</v>
          </cell>
          <cell r="P228">
            <v>223</v>
          </cell>
          <cell r="Q228">
            <v>192</v>
          </cell>
          <cell r="R228" t="str">
            <v>Prestar los servicios profesionales para la articulación entre la Secretaría General y las respectivas áreas, en temas relacionados con la Gestión Financiera del Instituto.</v>
          </cell>
          <cell r="S228" t="str">
            <v>O23011745992024019407023</v>
          </cell>
          <cell r="T228" t="str">
            <v>Fortalecimiento de la gestión institucio - Servicio de Implementación Sistemas de Gestión</v>
          </cell>
          <cell r="U228" t="str">
            <v>1-100-F001</v>
          </cell>
          <cell r="V228" t="str">
            <v>VA-RECURSOS DISTRITO</v>
          </cell>
          <cell r="W228" t="str">
            <v>O232020200883990</v>
          </cell>
          <cell r="X228" t="str">
            <v>Otros servicios profesionales, técnicos y empresariales n.c.p.</v>
          </cell>
          <cell r="Y228" t="str">
            <v>PM/0220/0107/45990230194</v>
          </cell>
          <cell r="Z228"/>
          <cell r="AA228" t="str">
            <v>Servicios para la planeación y sistemas de gestión</v>
          </cell>
          <cell r="AB228">
            <v>10</v>
          </cell>
          <cell r="AC228" t="str">
            <v>CONTRATACIÓN DIRECTA</v>
          </cell>
          <cell r="AD228">
            <v>1003379451</v>
          </cell>
          <cell r="AE228" t="str">
            <v>CC</v>
          </cell>
          <cell r="AF228">
            <v>79486587</v>
          </cell>
          <cell r="AG228" t="str">
            <v>JAIBER USECHE LINARES</v>
          </cell>
          <cell r="AH228">
            <v>1009655638</v>
          </cell>
          <cell r="AI228" t="str">
            <v>MARLY JHOANA CORDOBA CORTES</v>
          </cell>
          <cell r="AJ228">
            <v>1004746618</v>
          </cell>
          <cell r="AK228" t="str">
            <v>YULY MARCELA BARAJAS AGUILERA</v>
          </cell>
          <cell r="AL228">
            <v>54000000</v>
          </cell>
          <cell r="AM228">
            <v>0</v>
          </cell>
          <cell r="AN228">
            <v>0</v>
          </cell>
          <cell r="AO228">
            <v>54000000</v>
          </cell>
          <cell r="AP228">
            <v>0</v>
          </cell>
          <cell r="AQ228">
            <v>54000000</v>
          </cell>
          <cell r="AR228">
            <v>5000860838</v>
          </cell>
          <cell r="AS228">
            <v>1</v>
          </cell>
          <cell r="AT228">
            <v>713037</v>
          </cell>
          <cell r="AU228">
            <v>1</v>
          </cell>
          <cell r="AV228">
            <v>45728</v>
          </cell>
        </row>
        <row r="229">
          <cell r="A229">
            <v>193</v>
          </cell>
          <cell r="B229">
            <v>2025</v>
          </cell>
          <cell r="C229">
            <v>3</v>
          </cell>
          <cell r="D229">
            <v>45658</v>
          </cell>
          <cell r="E229">
            <v>45747</v>
          </cell>
          <cell r="F229" t="str">
            <v>0220-01</v>
          </cell>
          <cell r="G229">
            <v>45728</v>
          </cell>
          <cell r="H229">
            <v>145</v>
          </cell>
          <cell r="I229" t="str">
            <v>CONTRATO DE PRESTACION DE SERVICIOS PROFESIONALES</v>
          </cell>
          <cell r="J229">
            <v>150</v>
          </cell>
          <cell r="K229">
            <v>45728</v>
          </cell>
          <cell r="L229">
            <v>45912</v>
          </cell>
          <cell r="M229">
            <v>184</v>
          </cell>
          <cell r="N229">
            <v>2</v>
          </cell>
          <cell r="O229" t="str">
            <v>ORDENES DE PAGO</v>
          </cell>
          <cell r="P229">
            <v>268</v>
          </cell>
          <cell r="Q229">
            <v>193</v>
          </cell>
          <cell r="R229" t="str">
            <v>Prestar los servicios profesionales para llevar a cabo el desarrollo de los procedimientos propios de la Secretaría General del Instituto y demás asuntos de competencia del área.</v>
          </cell>
          <cell r="S229" t="str">
            <v>O23011745992024019407023</v>
          </cell>
          <cell r="T229" t="str">
            <v>Fortalecimiento de la gestión institucio - Servicio de Implementación Sistemas de Gestión</v>
          </cell>
          <cell r="U229" t="str">
            <v>1-100-F001</v>
          </cell>
          <cell r="V229" t="str">
            <v>VA-RECURSOS DISTRITO</v>
          </cell>
          <cell r="W229" t="str">
            <v>O232020200883990</v>
          </cell>
          <cell r="X229" t="str">
            <v>Otros servicios profesionales, técnicos y empresariales n.c.p.</v>
          </cell>
          <cell r="Y229" t="str">
            <v>PM/0220/0107/45990230194</v>
          </cell>
          <cell r="Z229"/>
          <cell r="AA229" t="str">
            <v>Servicios para la planeación y sistemas de gestión</v>
          </cell>
          <cell r="AB229">
            <v>10</v>
          </cell>
          <cell r="AC229" t="str">
            <v>CONTRATACIÓN DIRECTA</v>
          </cell>
          <cell r="AD229">
            <v>1000378392</v>
          </cell>
          <cell r="AE229" t="str">
            <v>CC</v>
          </cell>
          <cell r="AF229">
            <v>5535183</v>
          </cell>
          <cell r="AG229" t="str">
            <v>JUAN CARLOS PEREZ VILLAMIZAR</v>
          </cell>
          <cell r="AH229">
            <v>1009655638</v>
          </cell>
          <cell r="AI229" t="str">
            <v>MARLY JHOANA CORDOBA CORTES</v>
          </cell>
          <cell r="AJ229">
            <v>1004746618</v>
          </cell>
          <cell r="AK229" t="str">
            <v>YULY MARCELA BARAJAS AGUILERA</v>
          </cell>
          <cell r="AL229">
            <v>36000000</v>
          </cell>
          <cell r="AM229">
            <v>0</v>
          </cell>
          <cell r="AN229">
            <v>0</v>
          </cell>
          <cell r="AO229">
            <v>36000000</v>
          </cell>
          <cell r="AP229">
            <v>0</v>
          </cell>
          <cell r="AQ229">
            <v>36000000</v>
          </cell>
          <cell r="AR229">
            <v>5000861064</v>
          </cell>
          <cell r="AS229">
            <v>1</v>
          </cell>
          <cell r="AT229">
            <v>718369</v>
          </cell>
          <cell r="AU229">
            <v>1</v>
          </cell>
          <cell r="AV229">
            <v>45728</v>
          </cell>
        </row>
        <row r="230">
          <cell r="A230">
            <v>194</v>
          </cell>
          <cell r="B230">
            <v>2025</v>
          </cell>
          <cell r="C230">
            <v>3</v>
          </cell>
          <cell r="D230">
            <v>45658</v>
          </cell>
          <cell r="E230">
            <v>45747</v>
          </cell>
          <cell r="F230" t="str">
            <v>0220-01</v>
          </cell>
          <cell r="G230">
            <v>45728</v>
          </cell>
          <cell r="H230">
            <v>145</v>
          </cell>
          <cell r="I230" t="str">
            <v>CONTRATO DE PRESTACION DE SERVICIOS PROFESIONALES</v>
          </cell>
          <cell r="J230">
            <v>159</v>
          </cell>
          <cell r="K230">
            <v>45728</v>
          </cell>
          <cell r="L230">
            <v>45912</v>
          </cell>
          <cell r="M230">
            <v>184</v>
          </cell>
          <cell r="N230">
            <v>2</v>
          </cell>
          <cell r="O230" t="str">
            <v>ORDENES DE PAGO</v>
          </cell>
          <cell r="P230">
            <v>245</v>
          </cell>
          <cell r="Q230">
            <v>194</v>
          </cell>
          <cell r="R230" t="str">
            <v>Prestar los servicios de apoyo a la gestión para realizar la jornada electoral de los consejos locales de Propiedad horizontal en el marco del proyecto de inversión 8131.</v>
          </cell>
          <cell r="S230" t="str">
            <v>O23011745022024023806022</v>
          </cell>
          <cell r="T230" t="str">
            <v>Implementación de mecanismos de particip - Servicio de asistencia técnica</v>
          </cell>
          <cell r="U230" t="str">
            <v>1-100-F001</v>
          </cell>
          <cell r="V230" t="str">
            <v>VA-RECURSOS DISTRITO</v>
          </cell>
          <cell r="W230" t="str">
            <v>O232020200991119</v>
          </cell>
          <cell r="X230" t="str">
            <v>Otros servicios de la administración pública n.c.p.</v>
          </cell>
          <cell r="Y230" t="str">
            <v>PM/0220/0106/45020220238</v>
          </cell>
          <cell r="Z230"/>
          <cell r="AA230" t="str">
            <v>Servicio de asesoría técnica en presupuestos parti</v>
          </cell>
          <cell r="AB230">
            <v>10</v>
          </cell>
          <cell r="AC230" t="str">
            <v>CONTRATACIÓN DIRECTA</v>
          </cell>
          <cell r="AD230">
            <v>1009633406</v>
          </cell>
          <cell r="AE230" t="str">
            <v>CC</v>
          </cell>
          <cell r="AF230">
            <v>1005197019</v>
          </cell>
          <cell r="AG230" t="str">
            <v>DANNA VANESSA BEDOYA MEJIA</v>
          </cell>
          <cell r="AH230">
            <v>1009655638</v>
          </cell>
          <cell r="AI230" t="str">
            <v>MARLY JHOANA CORDOBA CORTES</v>
          </cell>
          <cell r="AJ230">
            <v>1004746618</v>
          </cell>
          <cell r="AK230" t="str">
            <v>YULY MARCELA BARAJAS AGUILERA</v>
          </cell>
          <cell r="AL230">
            <v>16800000</v>
          </cell>
          <cell r="AM230">
            <v>0</v>
          </cell>
          <cell r="AN230">
            <v>0</v>
          </cell>
          <cell r="AO230">
            <v>16800000</v>
          </cell>
          <cell r="AP230">
            <v>0</v>
          </cell>
          <cell r="AQ230">
            <v>16800000</v>
          </cell>
          <cell r="AR230">
            <v>5000861096</v>
          </cell>
          <cell r="AS230">
            <v>1</v>
          </cell>
          <cell r="AT230">
            <v>714173</v>
          </cell>
          <cell r="AU230">
            <v>1</v>
          </cell>
          <cell r="AV230">
            <v>45728</v>
          </cell>
        </row>
        <row r="231">
          <cell r="A231">
            <v>195</v>
          </cell>
          <cell r="B231">
            <v>2025</v>
          </cell>
          <cell r="C231">
            <v>3</v>
          </cell>
          <cell r="D231">
            <v>45658</v>
          </cell>
          <cell r="E231">
            <v>45747</v>
          </cell>
          <cell r="F231" t="str">
            <v>0220-01</v>
          </cell>
          <cell r="G231">
            <v>45729</v>
          </cell>
          <cell r="H231">
            <v>145</v>
          </cell>
          <cell r="I231" t="str">
            <v>CONTRATO DE PRESTACION DE SERVICIOS PROFESIONALES</v>
          </cell>
          <cell r="J231">
            <v>173</v>
          </cell>
          <cell r="K231">
            <v>45729</v>
          </cell>
          <cell r="L231">
            <v>45943</v>
          </cell>
          <cell r="M231">
            <v>214</v>
          </cell>
          <cell r="N231">
            <v>2</v>
          </cell>
          <cell r="O231" t="str">
            <v>ORDENES DE PAGO</v>
          </cell>
          <cell r="P231">
            <v>323</v>
          </cell>
          <cell r="Q231">
            <v>195</v>
          </cell>
          <cell r="R231" t="str">
            <v>Prestar los servicios profesionales para asesorar, realizar y apoyar el seguimiento y gestión de las actividades que adelanta el Instituto en lo concerniente a las tecnologías de la información.</v>
          </cell>
          <cell r="S231" t="str">
            <v>O23011745992024019407023</v>
          </cell>
          <cell r="T231" t="str">
            <v>Fortalecimiento de la gestión institucio - Servicio de Implementación Sistemas de Gestión</v>
          </cell>
          <cell r="U231" t="str">
            <v>1-100-F001</v>
          </cell>
          <cell r="V231" t="str">
            <v>VA-RECURSOS DISTRITO</v>
          </cell>
          <cell r="W231" t="str">
            <v>O232020200883990</v>
          </cell>
          <cell r="X231" t="str">
            <v>Otros servicios profesionales, técnicos y empresariales n.c.p.</v>
          </cell>
          <cell r="Y231" t="str">
            <v>PM/0220/0107/45990230194</v>
          </cell>
          <cell r="Z231"/>
          <cell r="AA231" t="str">
            <v>Servicios para la planeación y sistemas de gestión</v>
          </cell>
          <cell r="AB231">
            <v>10</v>
          </cell>
          <cell r="AC231" t="str">
            <v>CONTRATACIÓN DIRECTA</v>
          </cell>
          <cell r="AD231">
            <v>1000112299</v>
          </cell>
          <cell r="AE231" t="str">
            <v>CC</v>
          </cell>
          <cell r="AF231">
            <v>88310968</v>
          </cell>
          <cell r="AG231" t="str">
            <v>OMAR ORLANDO CORONADO CACUA</v>
          </cell>
          <cell r="AH231">
            <v>1009655638</v>
          </cell>
          <cell r="AI231" t="str">
            <v>MARLY JHOANA CORDOBA CORTES</v>
          </cell>
          <cell r="AJ231">
            <v>1004746618</v>
          </cell>
          <cell r="AK231" t="str">
            <v>YULY MARCELA BARAJAS AGUILERA</v>
          </cell>
          <cell r="AL231">
            <v>63000000</v>
          </cell>
          <cell r="AM231">
            <v>0</v>
          </cell>
          <cell r="AN231">
            <v>0</v>
          </cell>
          <cell r="AO231">
            <v>63000000</v>
          </cell>
          <cell r="AP231">
            <v>0</v>
          </cell>
          <cell r="AQ231">
            <v>63000000</v>
          </cell>
          <cell r="AR231">
            <v>5000861320</v>
          </cell>
          <cell r="AS231">
            <v>1</v>
          </cell>
          <cell r="AT231">
            <v>721656</v>
          </cell>
          <cell r="AU231">
            <v>1</v>
          </cell>
          <cell r="AV231">
            <v>45729</v>
          </cell>
        </row>
        <row r="232">
          <cell r="A232">
            <v>196</v>
          </cell>
          <cell r="B232">
            <v>2025</v>
          </cell>
          <cell r="C232">
            <v>3</v>
          </cell>
          <cell r="D232">
            <v>45658</v>
          </cell>
          <cell r="E232">
            <v>45747</v>
          </cell>
          <cell r="F232" t="str">
            <v>0220-01</v>
          </cell>
          <cell r="G232">
            <v>45729</v>
          </cell>
          <cell r="H232">
            <v>145</v>
          </cell>
          <cell r="I232" t="str">
            <v>CONTRATO DE PRESTACION DE SERVICIOS PROFESIONALES</v>
          </cell>
          <cell r="J232">
            <v>172</v>
          </cell>
          <cell r="K232">
            <v>45729</v>
          </cell>
          <cell r="L232">
            <v>45913</v>
          </cell>
          <cell r="M232">
            <v>184</v>
          </cell>
          <cell r="N232">
            <v>2</v>
          </cell>
          <cell r="O232" t="str">
            <v>ORDENES DE PAGO</v>
          </cell>
          <cell r="P232">
            <v>294</v>
          </cell>
          <cell r="Q232">
            <v>196</v>
          </cell>
          <cell r="R232" t="str">
            <v>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S232" t="str">
            <v>O23011745022024025405001</v>
          </cell>
          <cell r="T232" t="str">
            <v>Construcción de Ciudadanía Activa Crece - Servicio de promoción a la participación ciudadana</v>
          </cell>
          <cell r="U232" t="str">
            <v>1-100-F001</v>
          </cell>
          <cell r="V232" t="str">
            <v>VA-RECURSOS DISTRITO</v>
          </cell>
          <cell r="W232" t="str">
            <v>O232020200991119</v>
          </cell>
          <cell r="X232" t="str">
            <v>Otros servicios de la administración pública n.c.p.</v>
          </cell>
          <cell r="Y232" t="str">
            <v>PM/0220/0105/45020010254</v>
          </cell>
          <cell r="Z232"/>
          <cell r="AA232" t="str">
            <v>Servicio de apoyo en la realización de obras con s</v>
          </cell>
          <cell r="AB232">
            <v>10</v>
          </cell>
          <cell r="AC232" t="str">
            <v>CONTRATACIÓN DIRECTA</v>
          </cell>
          <cell r="AD232">
            <v>1000324465</v>
          </cell>
          <cell r="AE232" t="str">
            <v>CC</v>
          </cell>
          <cell r="AF232">
            <v>1022344019</v>
          </cell>
          <cell r="AG232" t="str">
            <v>JUAN NICOLAS GARCIA VALENZUELA</v>
          </cell>
          <cell r="AH232">
            <v>1009655638</v>
          </cell>
          <cell r="AI232" t="str">
            <v>MARLY JHOANA CORDOBA CORTES</v>
          </cell>
          <cell r="AJ232">
            <v>1004746618</v>
          </cell>
          <cell r="AK232" t="str">
            <v>YULY MARCELA BARAJAS AGUILERA</v>
          </cell>
          <cell r="AL232">
            <v>24000000</v>
          </cell>
          <cell r="AM232">
            <v>0</v>
          </cell>
          <cell r="AN232">
            <v>0</v>
          </cell>
          <cell r="AO232">
            <v>24000000</v>
          </cell>
          <cell r="AP232">
            <v>0</v>
          </cell>
          <cell r="AQ232">
            <v>24000000</v>
          </cell>
          <cell r="AR232">
            <v>5000861323</v>
          </cell>
          <cell r="AS232">
            <v>1</v>
          </cell>
          <cell r="AT232">
            <v>721184</v>
          </cell>
          <cell r="AU232">
            <v>1</v>
          </cell>
          <cell r="AV232">
            <v>45729</v>
          </cell>
        </row>
        <row r="233">
          <cell r="A233">
            <v>197</v>
          </cell>
          <cell r="B233">
            <v>2025</v>
          </cell>
          <cell r="C233">
            <v>3</v>
          </cell>
          <cell r="D233">
            <v>45658</v>
          </cell>
          <cell r="E233">
            <v>45747</v>
          </cell>
          <cell r="F233" t="str">
            <v>0220-01</v>
          </cell>
          <cell r="G233">
            <v>45729</v>
          </cell>
          <cell r="H233">
            <v>145</v>
          </cell>
          <cell r="I233" t="str">
            <v>CONTRATO DE PRESTACION DE SERVICIOS PROFESIONALES</v>
          </cell>
          <cell r="J233">
            <v>116</v>
          </cell>
          <cell r="K233">
            <v>45729</v>
          </cell>
          <cell r="L233">
            <v>45913</v>
          </cell>
          <cell r="M233">
            <v>184</v>
          </cell>
          <cell r="N233">
            <v>2</v>
          </cell>
          <cell r="O233" t="str">
            <v>ORDENES DE PAGO</v>
          </cell>
          <cell r="P233">
            <v>192</v>
          </cell>
          <cell r="Q233">
            <v>197</v>
          </cell>
          <cell r="R233" t="str">
            <v>Prestar servicios profesionales de manera temporal , para coadyuvar en la formación de 120.000 ciudadanos con enforque en cultura democrática, ciudadana y de paz, a traves de los procesos que adelanta la Gerencia de la Escuela de Participación en sus diversas modalidades,,</v>
          </cell>
          <cell r="S233" t="str">
            <v>O23011745022024021202034</v>
          </cell>
          <cell r="T233" t="str">
            <v>Formación en capacidades democráticas en - Servicio de educación informal</v>
          </cell>
          <cell r="U233" t="str">
            <v>1-100-F001</v>
          </cell>
          <cell r="V233" t="str">
            <v>VA-RECURSOS DISTRITO</v>
          </cell>
          <cell r="W233" t="str">
            <v>O232020200991119</v>
          </cell>
          <cell r="X233" t="str">
            <v>Otros servicios de la administración pública n.c.p.</v>
          </cell>
          <cell r="Y233" t="str">
            <v>PM/0220/0102/45020340212</v>
          </cell>
          <cell r="Z233"/>
          <cell r="AA233" t="str">
            <v>Servicio de formación ciudadana en capacidades dem</v>
          </cell>
          <cell r="AB233">
            <v>10</v>
          </cell>
          <cell r="AC233" t="str">
            <v>CONTRATACIÓN DIRECTA</v>
          </cell>
          <cell r="AD233">
            <v>1013649692</v>
          </cell>
          <cell r="AE233" t="str">
            <v>CC</v>
          </cell>
          <cell r="AF233">
            <v>1234095048</v>
          </cell>
          <cell r="AG233" t="str">
            <v>LUIS FELIPE DE JESUS LUQUE VARGAS</v>
          </cell>
          <cell r="AH233">
            <v>1009655638</v>
          </cell>
          <cell r="AI233" t="str">
            <v>MARLY JHOANA CORDOBA CORTES</v>
          </cell>
          <cell r="AJ233">
            <v>1004746618</v>
          </cell>
          <cell r="AK233" t="str">
            <v>YULY MARCELA BARAJAS AGUILERA</v>
          </cell>
          <cell r="AL233">
            <v>28560000</v>
          </cell>
          <cell r="AM233">
            <v>0</v>
          </cell>
          <cell r="AN233">
            <v>0</v>
          </cell>
          <cell r="AO233">
            <v>28560000</v>
          </cell>
          <cell r="AP233">
            <v>0</v>
          </cell>
          <cell r="AQ233">
            <v>28560000</v>
          </cell>
          <cell r="AR233">
            <v>5000861371</v>
          </cell>
          <cell r="AS233">
            <v>1</v>
          </cell>
          <cell r="AT233">
            <v>711945</v>
          </cell>
          <cell r="AU233">
            <v>1</v>
          </cell>
          <cell r="AV233">
            <v>45729</v>
          </cell>
        </row>
        <row r="234">
          <cell r="A234">
            <v>198</v>
          </cell>
          <cell r="B234">
            <v>2025</v>
          </cell>
          <cell r="C234">
            <v>3</v>
          </cell>
          <cell r="D234">
            <v>45658</v>
          </cell>
          <cell r="E234">
            <v>45747</v>
          </cell>
          <cell r="F234" t="str">
            <v>0220-01</v>
          </cell>
          <cell r="G234">
            <v>45730</v>
          </cell>
          <cell r="H234">
            <v>145</v>
          </cell>
          <cell r="I234" t="str">
            <v>CONTRATO DE PRESTACION DE SERVICIOS PROFESIONALES</v>
          </cell>
          <cell r="J234">
            <v>162</v>
          </cell>
          <cell r="K234">
            <v>45729</v>
          </cell>
          <cell r="L234">
            <v>46019</v>
          </cell>
          <cell r="M234">
            <v>290</v>
          </cell>
          <cell r="N234">
            <v>2</v>
          </cell>
          <cell r="O234" t="str">
            <v>ORDENES DE PAGO</v>
          </cell>
          <cell r="P234">
            <v>298</v>
          </cell>
          <cell r="Q234">
            <v>198</v>
          </cell>
          <cell r="R234" t="str">
            <v>Prestar los servicios Profesionales para dar acompañamiento y apoyo en el componente técnico para el despliegue en territorio en desarrollo de la metodología obras Con Saldo pedagógico implementada por la Gerencia de Proyectos del IDPAC.</v>
          </cell>
          <cell r="S234" t="str">
            <v>O23011745022024025405001</v>
          </cell>
          <cell r="T234" t="str">
            <v>Construcción de Ciudadanía Activa Crece - Servicio de promoción a la participación ciudadana</v>
          </cell>
          <cell r="U234" t="str">
            <v>1-100-F001</v>
          </cell>
          <cell r="V234" t="str">
            <v>VA-RECURSOS DISTRITO</v>
          </cell>
          <cell r="W234" t="str">
            <v>O232020200991119</v>
          </cell>
          <cell r="X234" t="str">
            <v>Otros servicios de la administración pública n.c.p.</v>
          </cell>
          <cell r="Y234" t="str">
            <v>PM/0220/0105/45020010254</v>
          </cell>
          <cell r="Z234"/>
          <cell r="AA234" t="str">
            <v>Servicio de apoyo en la realización de obras con s</v>
          </cell>
          <cell r="AB234">
            <v>10</v>
          </cell>
          <cell r="AC234" t="str">
            <v>CONTRATACIÓN DIRECTA</v>
          </cell>
          <cell r="AD234">
            <v>1010746965</v>
          </cell>
          <cell r="AE234" t="str">
            <v>CC</v>
          </cell>
          <cell r="AF234">
            <v>1022978215</v>
          </cell>
          <cell r="AG234" t="str">
            <v>LAURA JACQUELINE GUALTEROS TORRES</v>
          </cell>
          <cell r="AH234">
            <v>1009655638</v>
          </cell>
          <cell r="AI234" t="str">
            <v>MARLY JHOANA CORDOBA CORTES</v>
          </cell>
          <cell r="AJ234">
            <v>1004746618</v>
          </cell>
          <cell r="AK234" t="str">
            <v>YULY MARCELA BARAJAS AGUILERA</v>
          </cell>
          <cell r="AL234">
            <v>44650000</v>
          </cell>
          <cell r="AM234">
            <v>0</v>
          </cell>
          <cell r="AN234">
            <v>0</v>
          </cell>
          <cell r="AO234">
            <v>44650000</v>
          </cell>
          <cell r="AP234">
            <v>0</v>
          </cell>
          <cell r="AQ234">
            <v>44650000</v>
          </cell>
          <cell r="AR234">
            <v>5000861848</v>
          </cell>
          <cell r="AS234">
            <v>1</v>
          </cell>
          <cell r="AT234">
            <v>721188</v>
          </cell>
          <cell r="AU234">
            <v>1</v>
          </cell>
          <cell r="AV234">
            <v>45730</v>
          </cell>
        </row>
        <row r="235">
          <cell r="A235">
            <v>199</v>
          </cell>
          <cell r="B235">
            <v>2025</v>
          </cell>
          <cell r="C235">
            <v>3</v>
          </cell>
          <cell r="D235">
            <v>45658</v>
          </cell>
          <cell r="E235">
            <v>45747</v>
          </cell>
          <cell r="F235" t="str">
            <v>0220-01</v>
          </cell>
          <cell r="G235">
            <v>45730</v>
          </cell>
          <cell r="H235">
            <v>148</v>
          </cell>
          <cell r="I235" t="str">
            <v>CONTRATO DE PRESTACION DE SERVICIOS DE APOYO A LA GESTION</v>
          </cell>
          <cell r="J235">
            <v>158</v>
          </cell>
          <cell r="K235">
            <v>45729</v>
          </cell>
          <cell r="L235">
            <v>45851</v>
          </cell>
          <cell r="M235">
            <v>122</v>
          </cell>
          <cell r="N235">
            <v>2</v>
          </cell>
          <cell r="O235" t="str">
            <v>ORDENES DE PAGO</v>
          </cell>
          <cell r="P235">
            <v>283</v>
          </cell>
          <cell r="Q235">
            <v>199</v>
          </cell>
          <cell r="R235" t="str">
            <v>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v>
          </cell>
          <cell r="S235" t="str">
            <v>O21202020080585954</v>
          </cell>
          <cell r="T235" t="str">
            <v>Servicios de preparación de documentos y otros servicios especializados de apoyo a oficina</v>
          </cell>
          <cell r="U235" t="str">
            <v>1-100-F001</v>
          </cell>
          <cell r="V235" t="str">
            <v>VA-RECURSOS DISTRITO</v>
          </cell>
          <cell r="W235">
            <v>220</v>
          </cell>
          <cell r="X235" t="str">
            <v>0220 - Programa Funcionamiento - INSTITUTO DISTRITAL DE LA PARTICIPACIÓN Y ACCIÓN COMUNAL</v>
          </cell>
          <cell r="Y235" t="str">
            <v>PM/0220/0001/FUNC</v>
          </cell>
          <cell r="Z235"/>
          <cell r="AA235" t="str">
            <v>FUNCIONAMIENTOINSTITUTO DISTRITAL DE LA PARTICIPAC</v>
          </cell>
          <cell r="AB235">
            <v>10</v>
          </cell>
          <cell r="AC235" t="str">
            <v>CONTRATACIÓN DIRECTA</v>
          </cell>
          <cell r="AD235">
            <v>1011978328</v>
          </cell>
          <cell r="AE235" t="str">
            <v>CC</v>
          </cell>
          <cell r="AF235">
            <v>1022408611</v>
          </cell>
          <cell r="AG235" t="str">
            <v>JENY ALEJANDRA GARCIA BAUTISTA</v>
          </cell>
          <cell r="AH235">
            <v>1009655638</v>
          </cell>
          <cell r="AI235" t="str">
            <v>MARLY JHOANA CORDOBA CORTES</v>
          </cell>
          <cell r="AJ235">
            <v>1004746618</v>
          </cell>
          <cell r="AK235" t="str">
            <v>YULY MARCELA BARAJAS AGUILERA</v>
          </cell>
          <cell r="AL235">
            <v>10400000</v>
          </cell>
          <cell r="AM235">
            <v>0</v>
          </cell>
          <cell r="AN235">
            <v>0</v>
          </cell>
          <cell r="AO235">
            <v>10400000</v>
          </cell>
          <cell r="AP235">
            <v>0</v>
          </cell>
          <cell r="AQ235">
            <v>10400000</v>
          </cell>
          <cell r="AR235">
            <v>5000861851</v>
          </cell>
          <cell r="AS235">
            <v>1</v>
          </cell>
          <cell r="AT235">
            <v>720909</v>
          </cell>
          <cell r="AU235">
            <v>1</v>
          </cell>
          <cell r="AV235">
            <v>45730</v>
          </cell>
        </row>
        <row r="236">
          <cell r="A236">
            <v>200</v>
          </cell>
          <cell r="B236">
            <v>2025</v>
          </cell>
          <cell r="C236">
            <v>3</v>
          </cell>
          <cell r="D236">
            <v>45658</v>
          </cell>
          <cell r="E236">
            <v>45747</v>
          </cell>
          <cell r="F236" t="str">
            <v>0220-01</v>
          </cell>
          <cell r="G236">
            <v>45730</v>
          </cell>
          <cell r="H236">
            <v>145</v>
          </cell>
          <cell r="I236" t="str">
            <v>CONTRATO DE PRESTACION DE SERVICIOS PROFESIONALES</v>
          </cell>
          <cell r="J236">
            <v>175</v>
          </cell>
          <cell r="K236">
            <v>45729</v>
          </cell>
          <cell r="L236">
            <v>46004</v>
          </cell>
          <cell r="M236">
            <v>275</v>
          </cell>
          <cell r="N236">
            <v>2</v>
          </cell>
          <cell r="O236" t="str">
            <v>ORDENES DE PAGO</v>
          </cell>
          <cell r="P236">
            <v>296</v>
          </cell>
          <cell r="Q236">
            <v>200</v>
          </cell>
          <cell r="R236" t="str">
            <v>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S236" t="str">
            <v>O23011745022024025405001</v>
          </cell>
          <cell r="T236" t="str">
            <v>Construcción de Ciudadanía Activa Crece - Servicio de promoción a la participación ciudadana</v>
          </cell>
          <cell r="U236" t="str">
            <v>1-100-F001</v>
          </cell>
          <cell r="V236" t="str">
            <v>VA-RECURSOS DISTRITO</v>
          </cell>
          <cell r="W236" t="str">
            <v>O232020200991119</v>
          </cell>
          <cell r="X236" t="str">
            <v>Otros servicios de la administración pública n.c.p.</v>
          </cell>
          <cell r="Y236" t="str">
            <v>PM/0220/0105/45020010254</v>
          </cell>
          <cell r="Z236"/>
          <cell r="AA236" t="str">
            <v>Servicio de apoyo en la realización de obras con s</v>
          </cell>
          <cell r="AB236">
            <v>10</v>
          </cell>
          <cell r="AC236" t="str">
            <v>CONTRATACIÓN DIRECTA</v>
          </cell>
          <cell r="AD236">
            <v>1008400812</v>
          </cell>
          <cell r="AE236" t="str">
            <v>CC</v>
          </cell>
          <cell r="AF236">
            <v>53105299</v>
          </cell>
          <cell r="AG236" t="str">
            <v>JENNY LUCIA PULECIO HERRERA</v>
          </cell>
          <cell r="AH236">
            <v>1009655638</v>
          </cell>
          <cell r="AI236" t="str">
            <v>MARLY JHOANA CORDOBA CORTES</v>
          </cell>
          <cell r="AJ236">
            <v>1004746618</v>
          </cell>
          <cell r="AK236" t="str">
            <v>YULY MARCELA BARAJAS AGUILERA</v>
          </cell>
          <cell r="AL236">
            <v>36000000</v>
          </cell>
          <cell r="AM236">
            <v>0</v>
          </cell>
          <cell r="AN236">
            <v>0</v>
          </cell>
          <cell r="AO236">
            <v>36000000</v>
          </cell>
          <cell r="AP236">
            <v>0</v>
          </cell>
          <cell r="AQ236">
            <v>36000000</v>
          </cell>
          <cell r="AR236">
            <v>5000861854</v>
          </cell>
          <cell r="AS236">
            <v>1</v>
          </cell>
          <cell r="AT236">
            <v>721186</v>
          </cell>
          <cell r="AU236">
            <v>1</v>
          </cell>
          <cell r="AV236">
            <v>45730</v>
          </cell>
        </row>
        <row r="237">
          <cell r="A237">
            <v>201</v>
          </cell>
          <cell r="B237">
            <v>2025</v>
          </cell>
          <cell r="C237">
            <v>3</v>
          </cell>
          <cell r="D237">
            <v>45658</v>
          </cell>
          <cell r="E237">
            <v>45747</v>
          </cell>
          <cell r="F237" t="str">
            <v>0220-01</v>
          </cell>
          <cell r="G237">
            <v>45730</v>
          </cell>
          <cell r="H237">
            <v>145</v>
          </cell>
          <cell r="I237" t="str">
            <v>CONTRATO DE PRESTACION DE SERVICIOS PROFESIONALES</v>
          </cell>
          <cell r="J237">
            <v>168</v>
          </cell>
          <cell r="K237">
            <v>45729</v>
          </cell>
          <cell r="L237">
            <v>46019</v>
          </cell>
          <cell r="M237">
            <v>290</v>
          </cell>
          <cell r="N237">
            <v>2</v>
          </cell>
          <cell r="O237" t="str">
            <v>ORDENES DE PAGO</v>
          </cell>
          <cell r="P237">
            <v>305</v>
          </cell>
          <cell r="Q237">
            <v>201</v>
          </cell>
          <cell r="R237" t="str">
            <v>Prestación de servicios profesionales para apoyar la coordinación y supervisión del componente técnico, el despliegue en territorio de la metodología obras con saldo pedagógico implementada por la Gerencia de Proyectos del IDPAC.</v>
          </cell>
          <cell r="S237" t="str">
            <v>O23011745022024025405001</v>
          </cell>
          <cell r="T237" t="str">
            <v>Construcción de Ciudadanía Activa Crece - Servicio de promoción a la participación ciudadana</v>
          </cell>
          <cell r="U237" t="str">
            <v>1-100-F001</v>
          </cell>
          <cell r="V237" t="str">
            <v>VA-RECURSOS DISTRITO</v>
          </cell>
          <cell r="W237" t="str">
            <v>O232020200991119</v>
          </cell>
          <cell r="X237" t="str">
            <v>Otros servicios de la administración pública n.c.p.</v>
          </cell>
          <cell r="Y237" t="str">
            <v>PM/0220/0105/45020010254</v>
          </cell>
          <cell r="Z237"/>
          <cell r="AA237" t="str">
            <v>Servicio de apoyo en la realización de obras con s</v>
          </cell>
          <cell r="AB237">
            <v>10</v>
          </cell>
          <cell r="AC237" t="str">
            <v>CONTRATACIÓN DIRECTA</v>
          </cell>
          <cell r="AD237">
            <v>1000217790</v>
          </cell>
          <cell r="AE237" t="str">
            <v>CC</v>
          </cell>
          <cell r="AF237">
            <v>1110466740</v>
          </cell>
          <cell r="AG237" t="str">
            <v>CRISTIAN CAMILO CABRERA ZAMBRANO</v>
          </cell>
          <cell r="AH237">
            <v>1009655638</v>
          </cell>
          <cell r="AI237" t="str">
            <v>MARLY JHOANA CORDOBA CORTES</v>
          </cell>
          <cell r="AJ237">
            <v>1004746618</v>
          </cell>
          <cell r="AK237" t="str">
            <v>YULY MARCELA BARAJAS AGUILERA</v>
          </cell>
          <cell r="AL237">
            <v>66500000</v>
          </cell>
          <cell r="AM237">
            <v>0</v>
          </cell>
          <cell r="AN237">
            <v>0</v>
          </cell>
          <cell r="AO237">
            <v>66500000</v>
          </cell>
          <cell r="AP237">
            <v>0</v>
          </cell>
          <cell r="AQ237">
            <v>66500000</v>
          </cell>
          <cell r="AR237">
            <v>5000862049</v>
          </cell>
          <cell r="AS237">
            <v>1</v>
          </cell>
          <cell r="AT237">
            <v>721195</v>
          </cell>
          <cell r="AU237">
            <v>1</v>
          </cell>
          <cell r="AV237">
            <v>45730</v>
          </cell>
        </row>
        <row r="238">
          <cell r="A238">
            <v>202</v>
          </cell>
          <cell r="B238">
            <v>2025</v>
          </cell>
          <cell r="C238">
            <v>3</v>
          </cell>
          <cell r="D238">
            <v>45658</v>
          </cell>
          <cell r="E238">
            <v>45747</v>
          </cell>
          <cell r="F238" t="str">
            <v>0220-01</v>
          </cell>
          <cell r="G238">
            <v>45730</v>
          </cell>
          <cell r="H238">
            <v>145</v>
          </cell>
          <cell r="I238" t="str">
            <v>CONTRATO DE PRESTACION DE SERVICIOS PROFESIONALES</v>
          </cell>
          <cell r="J238">
            <v>195</v>
          </cell>
          <cell r="K238">
            <v>45729</v>
          </cell>
          <cell r="L238">
            <v>46004</v>
          </cell>
          <cell r="M238">
            <v>275</v>
          </cell>
          <cell r="N238">
            <v>2</v>
          </cell>
          <cell r="O238" t="str">
            <v>ORDENES DE PAGO</v>
          </cell>
          <cell r="P238">
            <v>314</v>
          </cell>
          <cell r="Q238">
            <v>202</v>
          </cell>
          <cell r="R238"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S238" t="str">
            <v>O23011745022024025401021</v>
          </cell>
          <cell r="T238" t="str">
            <v>Construcción de Ciudadanía Activa Crece - Servicio de apoyo financiero para la implementación de proyectos en materia de derechos humanos</v>
          </cell>
          <cell r="U238" t="str">
            <v>1-100-F001</v>
          </cell>
          <cell r="V238" t="str">
            <v>VA-RECURSOS DISTRITO</v>
          </cell>
          <cell r="W238" t="str">
            <v>O232020200883990</v>
          </cell>
          <cell r="X238" t="str">
            <v>Otros servicios profesionales, técnicos y empresariales n.c.p.</v>
          </cell>
          <cell r="Y238" t="str">
            <v>PM/0220/0101/45020210254</v>
          </cell>
          <cell r="Z238"/>
          <cell r="AA238" t="str">
            <v>Servicio de apoyo en la implementación del modelo</v>
          </cell>
          <cell r="AB238">
            <v>10</v>
          </cell>
          <cell r="AC238" t="str">
            <v>CONTRATACIÓN DIRECTA</v>
          </cell>
          <cell r="AD238">
            <v>1005417475</v>
          </cell>
          <cell r="AE238" t="str">
            <v>CC</v>
          </cell>
          <cell r="AF238">
            <v>1018471671</v>
          </cell>
          <cell r="AG238" t="str">
            <v>ALEJANDRO IGUA HERNANDEZ</v>
          </cell>
          <cell r="AH238">
            <v>1009655638</v>
          </cell>
          <cell r="AI238" t="str">
            <v>MARLY JHOANA CORDOBA CORTES</v>
          </cell>
          <cell r="AJ238">
            <v>1004746618</v>
          </cell>
          <cell r="AK238" t="str">
            <v>YULY MARCELA BARAJAS AGUILERA</v>
          </cell>
          <cell r="AL238">
            <v>36000000</v>
          </cell>
          <cell r="AM238">
            <v>0</v>
          </cell>
          <cell r="AN238">
            <v>0</v>
          </cell>
          <cell r="AO238">
            <v>36000000</v>
          </cell>
          <cell r="AP238">
            <v>0</v>
          </cell>
          <cell r="AQ238">
            <v>36000000</v>
          </cell>
          <cell r="AR238">
            <v>5000862168</v>
          </cell>
          <cell r="AS238">
            <v>1</v>
          </cell>
          <cell r="AT238">
            <v>721204</v>
          </cell>
          <cell r="AU238">
            <v>1</v>
          </cell>
          <cell r="AV238">
            <v>45730</v>
          </cell>
        </row>
        <row r="239">
          <cell r="A239">
            <v>204</v>
          </cell>
          <cell r="B239">
            <v>2025</v>
          </cell>
          <cell r="C239">
            <v>3</v>
          </cell>
          <cell r="D239">
            <v>45658</v>
          </cell>
          <cell r="E239">
            <v>45747</v>
          </cell>
          <cell r="F239" t="str">
            <v>0220-01</v>
          </cell>
          <cell r="G239">
            <v>45730</v>
          </cell>
          <cell r="H239">
            <v>145</v>
          </cell>
          <cell r="I239" t="str">
            <v>CONTRATO DE PRESTACION DE SERVICIOS PROFESIONALES</v>
          </cell>
          <cell r="J239">
            <v>198</v>
          </cell>
          <cell r="K239">
            <v>45730</v>
          </cell>
          <cell r="L239">
            <v>45944</v>
          </cell>
          <cell r="M239">
            <v>214</v>
          </cell>
          <cell r="N239">
            <v>2</v>
          </cell>
          <cell r="O239" t="str">
            <v>ORDENES DE PAGO</v>
          </cell>
          <cell r="P239">
            <v>352</v>
          </cell>
          <cell r="Q239">
            <v>204</v>
          </cell>
          <cell r="R239" t="str">
            <v>Prestar los servicios profesionales para realizar seguimiento e informes sobre el cumplimiento al plan estratégico institucional así como apoyar la ejecución presupestal y/o de gestión de los proyectos de inversión.,,</v>
          </cell>
          <cell r="S239" t="str">
            <v>O23011745992024019407023</v>
          </cell>
          <cell r="T239" t="str">
            <v>Fortalecimiento de la gestión institucio - Servicio de Implementación Sistemas de Gestión</v>
          </cell>
          <cell r="U239" t="str">
            <v>1-100-F001</v>
          </cell>
          <cell r="V239" t="str">
            <v>VA-RECURSOS DISTRITO</v>
          </cell>
          <cell r="W239" t="str">
            <v>O232020200883990</v>
          </cell>
          <cell r="X239" t="str">
            <v>Otros servicios profesionales, técnicos y empresariales n.c.p.</v>
          </cell>
          <cell r="Y239" t="str">
            <v>PM/0220/0107/45990230194</v>
          </cell>
          <cell r="Z239"/>
          <cell r="AA239" t="str">
            <v>Servicios para la planeación y sistemas de gestión</v>
          </cell>
          <cell r="AB239">
            <v>10</v>
          </cell>
          <cell r="AC239" t="str">
            <v>CONTRATACIÓN DIRECTA</v>
          </cell>
          <cell r="AD239">
            <v>1008899760</v>
          </cell>
          <cell r="AE239" t="str">
            <v>CC</v>
          </cell>
          <cell r="AF239">
            <v>1094243651</v>
          </cell>
          <cell r="AG239" t="str">
            <v>KRIZIA SHARINE JIMENEZ VERA</v>
          </cell>
          <cell r="AH239">
            <v>1009655638</v>
          </cell>
          <cell r="AI239" t="str">
            <v>MARLY JHOANA CORDOBA CORTES</v>
          </cell>
          <cell r="AJ239">
            <v>1004746618</v>
          </cell>
          <cell r="AK239" t="str">
            <v>YULY MARCELA BARAJAS AGUILERA</v>
          </cell>
          <cell r="AL239">
            <v>51100000</v>
          </cell>
          <cell r="AM239">
            <v>0</v>
          </cell>
          <cell r="AN239">
            <v>0</v>
          </cell>
          <cell r="AO239">
            <v>51100000</v>
          </cell>
          <cell r="AP239">
            <v>0</v>
          </cell>
          <cell r="AQ239">
            <v>51100000</v>
          </cell>
          <cell r="AR239">
            <v>5000862400</v>
          </cell>
          <cell r="AS239">
            <v>1</v>
          </cell>
          <cell r="AT239">
            <v>722603</v>
          </cell>
          <cell r="AU239">
            <v>1</v>
          </cell>
          <cell r="AV239">
            <v>45730</v>
          </cell>
        </row>
        <row r="240">
          <cell r="A240">
            <v>205</v>
          </cell>
          <cell r="B240">
            <v>2025</v>
          </cell>
          <cell r="C240">
            <v>3</v>
          </cell>
          <cell r="D240">
            <v>45658</v>
          </cell>
          <cell r="E240">
            <v>45747</v>
          </cell>
          <cell r="F240" t="str">
            <v>0220-01</v>
          </cell>
          <cell r="G240">
            <v>45730</v>
          </cell>
          <cell r="H240">
            <v>145</v>
          </cell>
          <cell r="I240" t="str">
            <v>CONTRATO DE PRESTACION DE SERVICIOS PROFESIONALES</v>
          </cell>
          <cell r="J240">
            <v>203</v>
          </cell>
          <cell r="K240">
            <v>45730</v>
          </cell>
          <cell r="L240">
            <v>45883</v>
          </cell>
          <cell r="M240">
            <v>153</v>
          </cell>
          <cell r="N240">
            <v>2</v>
          </cell>
          <cell r="O240" t="str">
            <v>ORDENES DE PAGO</v>
          </cell>
          <cell r="P240">
            <v>351</v>
          </cell>
          <cell r="Q240">
            <v>205</v>
          </cell>
          <cell r="R240" t="str">
            <v>Prestar los servicios profesionales para realizar actividades administrativas, elaborar y realizar seguimiento a los planes e informes institucionales, gestión documental, análisis estadístico y monitoreo de medios de la Oficina Asesora de Comunicaciones. ,,</v>
          </cell>
          <cell r="S240" t="str">
            <v>O23011745022024025407017</v>
          </cell>
          <cell r="T240" t="str">
            <v>Construcción de Ciudadanía Activa Crece - Servicio de información actualizado</v>
          </cell>
          <cell r="U240" t="str">
            <v>1-100-F001</v>
          </cell>
          <cell r="V240" t="str">
            <v>VA-RECURSOS DISTRITO</v>
          </cell>
          <cell r="W240" t="str">
            <v>O232020200991119</v>
          </cell>
          <cell r="X240" t="str">
            <v>Otros servicios de la administración pública n.c.p.</v>
          </cell>
          <cell r="Y240" t="str">
            <v>PM/0220/0107/45020170254</v>
          </cell>
          <cell r="Z240"/>
          <cell r="AA240" t="str">
            <v>Servicios para la planeación y sistemas de gestión</v>
          </cell>
          <cell r="AB240">
            <v>10</v>
          </cell>
          <cell r="AC240" t="str">
            <v>CONTRATACIÓN DIRECTA</v>
          </cell>
          <cell r="AD240">
            <v>1000286004</v>
          </cell>
          <cell r="AE240" t="str">
            <v>CC</v>
          </cell>
          <cell r="AF240">
            <v>52183970</v>
          </cell>
          <cell r="AG240" t="str">
            <v>DIANA CECILIA CASTAÑEDA CASTILLA</v>
          </cell>
          <cell r="AH240">
            <v>1009655638</v>
          </cell>
          <cell r="AI240" t="str">
            <v>MARLY JHOANA CORDOBA CORTES</v>
          </cell>
          <cell r="AJ240">
            <v>1004746618</v>
          </cell>
          <cell r="AK240" t="str">
            <v>YULY MARCELA BARAJAS AGUILERA</v>
          </cell>
          <cell r="AL240">
            <v>32500000</v>
          </cell>
          <cell r="AM240">
            <v>0</v>
          </cell>
          <cell r="AN240">
            <v>0</v>
          </cell>
          <cell r="AO240">
            <v>32500000</v>
          </cell>
          <cell r="AP240">
            <v>0</v>
          </cell>
          <cell r="AQ240">
            <v>32500000</v>
          </cell>
          <cell r="AR240">
            <v>5000862402</v>
          </cell>
          <cell r="AS240">
            <v>1</v>
          </cell>
          <cell r="AT240">
            <v>722598</v>
          </cell>
          <cell r="AU240">
            <v>1</v>
          </cell>
          <cell r="AV240">
            <v>45730</v>
          </cell>
        </row>
        <row r="241">
          <cell r="A241">
            <v>206</v>
          </cell>
          <cell r="B241">
            <v>2025</v>
          </cell>
          <cell r="C241">
            <v>3</v>
          </cell>
          <cell r="D241">
            <v>45658</v>
          </cell>
          <cell r="E241">
            <v>45747</v>
          </cell>
          <cell r="F241" t="str">
            <v>0220-01</v>
          </cell>
          <cell r="G241">
            <v>45730</v>
          </cell>
          <cell r="H241">
            <v>145</v>
          </cell>
          <cell r="I241" t="str">
            <v>CONTRATO DE PRESTACION DE SERVICIOS PROFESIONALES</v>
          </cell>
          <cell r="J241">
            <v>186</v>
          </cell>
          <cell r="K241">
            <v>45730</v>
          </cell>
          <cell r="L241">
            <v>45822</v>
          </cell>
          <cell r="M241">
            <v>92</v>
          </cell>
          <cell r="N241">
            <v>2</v>
          </cell>
          <cell r="O241" t="str">
            <v>ORDENES DE PAGO</v>
          </cell>
          <cell r="P241">
            <v>348</v>
          </cell>
          <cell r="Q241">
            <v>206</v>
          </cell>
          <cell r="R241" t="str">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v>
          </cell>
          <cell r="S241" t="str">
            <v>O23011745022024025407017</v>
          </cell>
          <cell r="T241" t="str">
            <v>Construcción de Ciudadanía Activa Crece - Servicio de información actualizado</v>
          </cell>
          <cell r="U241" t="str">
            <v>1-100-F001</v>
          </cell>
          <cell r="V241" t="str">
            <v>VA-RECURSOS DISTRITO</v>
          </cell>
          <cell r="W241" t="str">
            <v>O232020200991119</v>
          </cell>
          <cell r="X241" t="str">
            <v>Otros servicios de la administración pública n.c.p.</v>
          </cell>
          <cell r="Y241" t="str">
            <v>PM/0220/0107/45020170254</v>
          </cell>
          <cell r="Z241"/>
          <cell r="AA241" t="str">
            <v>Servicios para la planeación y sistemas de gestión</v>
          </cell>
          <cell r="AB241">
            <v>10</v>
          </cell>
          <cell r="AC241" t="str">
            <v>CONTRATACIÓN DIRECTA</v>
          </cell>
          <cell r="AD241">
            <v>1000798132</v>
          </cell>
          <cell r="AE241" t="str">
            <v>CC</v>
          </cell>
          <cell r="AF241">
            <v>1013614111</v>
          </cell>
          <cell r="AG241" t="str">
            <v>YESSICA ELIANA LUQUERNA FONTECHA</v>
          </cell>
          <cell r="AH241">
            <v>1009655638</v>
          </cell>
          <cell r="AI241" t="str">
            <v>MARLY JHOANA CORDOBA CORTES</v>
          </cell>
          <cell r="AJ241">
            <v>1004746618</v>
          </cell>
          <cell r="AK241" t="str">
            <v>YULY MARCELA BARAJAS AGUILERA</v>
          </cell>
          <cell r="AL241">
            <v>19500000</v>
          </cell>
          <cell r="AM241">
            <v>0</v>
          </cell>
          <cell r="AN241">
            <v>0</v>
          </cell>
          <cell r="AO241">
            <v>19500000</v>
          </cell>
          <cell r="AP241">
            <v>0</v>
          </cell>
          <cell r="AQ241">
            <v>19500000</v>
          </cell>
          <cell r="AR241">
            <v>5000862404</v>
          </cell>
          <cell r="AS241">
            <v>1</v>
          </cell>
          <cell r="AT241">
            <v>722591</v>
          </cell>
          <cell r="AU241">
            <v>1</v>
          </cell>
          <cell r="AV241">
            <v>45730</v>
          </cell>
        </row>
        <row r="242">
          <cell r="A242">
            <v>207</v>
          </cell>
          <cell r="B242">
            <v>2025</v>
          </cell>
          <cell r="C242">
            <v>3</v>
          </cell>
          <cell r="D242">
            <v>45658</v>
          </cell>
          <cell r="E242">
            <v>45747</v>
          </cell>
          <cell r="F242" t="str">
            <v>0220-01</v>
          </cell>
          <cell r="G242">
            <v>45730</v>
          </cell>
          <cell r="H242">
            <v>145</v>
          </cell>
          <cell r="I242" t="str">
            <v>CONTRATO DE PRESTACION DE SERVICIOS PROFESIONALES</v>
          </cell>
          <cell r="J242">
            <v>144</v>
          </cell>
          <cell r="K242">
            <v>45730</v>
          </cell>
          <cell r="L242">
            <v>45914</v>
          </cell>
          <cell r="M242">
            <v>184</v>
          </cell>
          <cell r="N242">
            <v>2</v>
          </cell>
          <cell r="O242" t="str">
            <v>ORDENES DE PAGO</v>
          </cell>
          <cell r="P242">
            <v>273</v>
          </cell>
          <cell r="Q242">
            <v>207</v>
          </cell>
          <cell r="R242" t="str">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v>
          </cell>
          <cell r="S242" t="str">
            <v>O23011745022024023806022</v>
          </cell>
          <cell r="T242" t="str">
            <v>Implementación de mecanismos de particip - Servicio de asistencia técnica</v>
          </cell>
          <cell r="U242" t="str">
            <v>1-100-F001</v>
          </cell>
          <cell r="V242" t="str">
            <v>VA-RECURSOS DISTRITO</v>
          </cell>
          <cell r="W242" t="str">
            <v>O232020200883990</v>
          </cell>
          <cell r="X242" t="str">
            <v>Otros servicios profesionales, técnicos y empresariales n.c.p.</v>
          </cell>
          <cell r="Y242" t="str">
            <v>PM/0220/0106/45020220238</v>
          </cell>
          <cell r="Z242"/>
          <cell r="AA242" t="str">
            <v>Servicio de asesoría técnica en presupuestos parti</v>
          </cell>
          <cell r="AB242">
            <v>10</v>
          </cell>
          <cell r="AC242" t="str">
            <v>CONTRATACIÓN DIRECTA</v>
          </cell>
          <cell r="AD242">
            <v>1000823877</v>
          </cell>
          <cell r="AE242" t="str">
            <v>CC</v>
          </cell>
          <cell r="AF242">
            <v>1020759955</v>
          </cell>
          <cell r="AG242" t="str">
            <v>RICARDO SANCHEZ RODRIGUEZ</v>
          </cell>
          <cell r="AH242">
            <v>1009655638</v>
          </cell>
          <cell r="AI242" t="str">
            <v>MARLY JHOANA CORDOBA CORTES</v>
          </cell>
          <cell r="AJ242">
            <v>1004746618</v>
          </cell>
          <cell r="AK242" t="str">
            <v>YULY MARCELA BARAJAS AGUILERA</v>
          </cell>
          <cell r="AL242">
            <v>25800000</v>
          </cell>
          <cell r="AM242">
            <v>0</v>
          </cell>
          <cell r="AN242">
            <v>0</v>
          </cell>
          <cell r="AO242">
            <v>25800000</v>
          </cell>
          <cell r="AP242">
            <v>0</v>
          </cell>
          <cell r="AQ242">
            <v>25800000</v>
          </cell>
          <cell r="AR242">
            <v>5000862406</v>
          </cell>
          <cell r="AS242">
            <v>1</v>
          </cell>
          <cell r="AT242">
            <v>718833</v>
          </cell>
          <cell r="AU242">
            <v>1</v>
          </cell>
          <cell r="AV242">
            <v>45730</v>
          </cell>
        </row>
        <row r="243">
          <cell r="A243">
            <v>208</v>
          </cell>
          <cell r="B243">
            <v>2025</v>
          </cell>
          <cell r="C243">
            <v>3</v>
          </cell>
          <cell r="D243">
            <v>45658</v>
          </cell>
          <cell r="E243">
            <v>45747</v>
          </cell>
          <cell r="F243" t="str">
            <v>0220-01</v>
          </cell>
          <cell r="G243">
            <v>45730</v>
          </cell>
          <cell r="H243">
            <v>148</v>
          </cell>
          <cell r="I243" t="str">
            <v>CONTRATO DE PRESTACION DE SERVICIOS DE APOYO A LA GESTION</v>
          </cell>
          <cell r="J243">
            <v>170</v>
          </cell>
          <cell r="K243">
            <v>45730</v>
          </cell>
          <cell r="L243">
            <v>45914</v>
          </cell>
          <cell r="M243">
            <v>184</v>
          </cell>
          <cell r="N243">
            <v>2</v>
          </cell>
          <cell r="O243" t="str">
            <v>ORDENES DE PAGO</v>
          </cell>
          <cell r="P243">
            <v>299</v>
          </cell>
          <cell r="Q243">
            <v>208</v>
          </cell>
          <cell r="R243" t="str">
            <v>Prestar los servicios de apoyo a la gestión para monitorear la promociónde procesos de movilización social y logística que se requieran en desarrollo del modelo de Participación obras con saldo pedagógico para el Cuidado y la participación Ciudadana.</v>
          </cell>
          <cell r="S243" t="str">
            <v>O23011745022024025405001</v>
          </cell>
          <cell r="T243" t="str">
            <v>Construcción de Ciudadanía Activa Crece - Servicio de promoción a la participación ciudadana</v>
          </cell>
          <cell r="U243" t="str">
            <v>1-100-F001</v>
          </cell>
          <cell r="V243" t="str">
            <v>VA-RECURSOS DISTRITO</v>
          </cell>
          <cell r="W243" t="str">
            <v>O232020200991119</v>
          </cell>
          <cell r="X243" t="str">
            <v>Otros servicios de la administración pública n.c.p.</v>
          </cell>
          <cell r="Y243" t="str">
            <v>PM/0220/0105/45020010254</v>
          </cell>
          <cell r="Z243"/>
          <cell r="AA243" t="str">
            <v>Servicio de apoyo en la realización de obras con s</v>
          </cell>
          <cell r="AB243">
            <v>10</v>
          </cell>
          <cell r="AC243" t="str">
            <v>CONTRATACIÓN DIRECTA</v>
          </cell>
          <cell r="AD243">
            <v>1011128247</v>
          </cell>
          <cell r="AE243" t="str">
            <v>CC</v>
          </cell>
          <cell r="AF243">
            <v>1098604731</v>
          </cell>
          <cell r="AG243" t="str">
            <v>JUAN MANUEL DUARTE QUINTERO</v>
          </cell>
          <cell r="AH243">
            <v>1009655638</v>
          </cell>
          <cell r="AI243" t="str">
            <v>MARLY JHOANA CORDOBA CORTES</v>
          </cell>
          <cell r="AJ243">
            <v>1004746618</v>
          </cell>
          <cell r="AK243" t="str">
            <v>YULY MARCELA BARAJAS AGUILERA</v>
          </cell>
          <cell r="AL243">
            <v>21600000</v>
          </cell>
          <cell r="AM243">
            <v>0</v>
          </cell>
          <cell r="AN243">
            <v>0</v>
          </cell>
          <cell r="AO243">
            <v>21600000</v>
          </cell>
          <cell r="AP243">
            <v>0</v>
          </cell>
          <cell r="AQ243">
            <v>21600000</v>
          </cell>
          <cell r="AR243">
            <v>5000862407</v>
          </cell>
          <cell r="AS243">
            <v>1</v>
          </cell>
          <cell r="AT243">
            <v>721189</v>
          </cell>
          <cell r="AU243">
            <v>1</v>
          </cell>
          <cell r="AV243">
            <v>45730</v>
          </cell>
        </row>
        <row r="244">
          <cell r="A244">
            <v>209</v>
          </cell>
          <cell r="B244">
            <v>2025</v>
          </cell>
          <cell r="C244">
            <v>3</v>
          </cell>
          <cell r="D244">
            <v>45658</v>
          </cell>
          <cell r="E244">
            <v>45747</v>
          </cell>
          <cell r="F244" t="str">
            <v>0220-01</v>
          </cell>
          <cell r="G244">
            <v>45730</v>
          </cell>
          <cell r="H244">
            <v>145</v>
          </cell>
          <cell r="I244" t="str">
            <v>CONTRATO DE PRESTACION DE SERVICIOS PROFESIONALES</v>
          </cell>
          <cell r="J244">
            <v>177</v>
          </cell>
          <cell r="K244">
            <v>45730</v>
          </cell>
          <cell r="L244">
            <v>45914</v>
          </cell>
          <cell r="M244">
            <v>184</v>
          </cell>
          <cell r="N244">
            <v>2</v>
          </cell>
          <cell r="O244" t="str">
            <v>ORDENES DE PAGO</v>
          </cell>
          <cell r="P244">
            <v>345</v>
          </cell>
          <cell r="Q244">
            <v>209</v>
          </cell>
          <cell r="R244" t="str">
            <v>Prestar servicios profesionales para apoyar a la Gerencia en el liderazgo y seguimiento de los procesos contractuales, administrativos y financieros competencia de la Gerencia de la Escuela de Participación.la de Participación.,,</v>
          </cell>
          <cell r="S244" t="str">
            <v>O23011745022024021202034</v>
          </cell>
          <cell r="T244" t="str">
            <v>Formación en capacidades democráticas en - Servicio de educación informal</v>
          </cell>
          <cell r="U244" t="str">
            <v>1-100-F001</v>
          </cell>
          <cell r="V244" t="str">
            <v>VA-RECURSOS DISTRITO</v>
          </cell>
          <cell r="W244" t="str">
            <v>O232020200883990</v>
          </cell>
          <cell r="X244" t="str">
            <v>Otros servicios profesionales, técnicos y empresariales n.c.p.</v>
          </cell>
          <cell r="Y244" t="str">
            <v>PM/0220/0102/45020340212</v>
          </cell>
          <cell r="Z244"/>
          <cell r="AA244" t="str">
            <v>Servicio de formación ciudadana en capacidades dem</v>
          </cell>
          <cell r="AB244">
            <v>10</v>
          </cell>
          <cell r="AC244" t="str">
            <v>CONTRATACIÓN DIRECTA</v>
          </cell>
          <cell r="AD244">
            <v>1011969278</v>
          </cell>
          <cell r="AE244" t="str">
            <v>CC</v>
          </cell>
          <cell r="AF244">
            <v>1013665485</v>
          </cell>
          <cell r="AG244" t="str">
            <v>ANDRES CAMILO CASTRO MURCIA</v>
          </cell>
          <cell r="AH244">
            <v>1009655638</v>
          </cell>
          <cell r="AI244" t="str">
            <v>MARLY JHOANA CORDOBA CORTES</v>
          </cell>
          <cell r="AJ244">
            <v>1004746618</v>
          </cell>
          <cell r="AK244" t="str">
            <v>YULY MARCELA BARAJAS AGUILERA</v>
          </cell>
          <cell r="AL244">
            <v>43800000</v>
          </cell>
          <cell r="AM244">
            <v>0</v>
          </cell>
          <cell r="AN244">
            <v>0</v>
          </cell>
          <cell r="AO244">
            <v>43800000</v>
          </cell>
          <cell r="AP244">
            <v>0</v>
          </cell>
          <cell r="AQ244">
            <v>43800000</v>
          </cell>
          <cell r="AR244">
            <v>5000862411</v>
          </cell>
          <cell r="AS244">
            <v>1</v>
          </cell>
          <cell r="AT244">
            <v>722011</v>
          </cell>
          <cell r="AU244">
            <v>1</v>
          </cell>
          <cell r="AV244">
            <v>45730</v>
          </cell>
        </row>
        <row r="245">
          <cell r="A245">
            <v>210</v>
          </cell>
          <cell r="B245">
            <v>2025</v>
          </cell>
          <cell r="C245">
            <v>3</v>
          </cell>
          <cell r="D245">
            <v>45658</v>
          </cell>
          <cell r="E245">
            <v>45747</v>
          </cell>
          <cell r="F245" t="str">
            <v>0220-01</v>
          </cell>
          <cell r="G245">
            <v>45730</v>
          </cell>
          <cell r="H245">
            <v>148</v>
          </cell>
          <cell r="I245" t="str">
            <v>CONTRATO DE PRESTACION DE SERVICIOS DE APOYO A LA GESTION</v>
          </cell>
          <cell r="J245">
            <v>184</v>
          </cell>
          <cell r="K245">
            <v>45730</v>
          </cell>
          <cell r="L245">
            <v>45914</v>
          </cell>
          <cell r="M245">
            <v>184</v>
          </cell>
          <cell r="N245">
            <v>2</v>
          </cell>
          <cell r="O245" t="str">
            <v>ORDENES DE PAGO</v>
          </cell>
          <cell r="P245">
            <v>333</v>
          </cell>
          <cell r="Q245">
            <v>210</v>
          </cell>
          <cell r="R24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245" t="str">
            <v>O23011745022024023806022</v>
          </cell>
          <cell r="T245" t="str">
            <v>Implementación de mecanismos de particip - Servicio de asistencia técnica</v>
          </cell>
          <cell r="U245" t="str">
            <v>1-100-F001</v>
          </cell>
          <cell r="V245" t="str">
            <v>VA-RECURSOS DISTRITO</v>
          </cell>
          <cell r="W245" t="str">
            <v>O232020200991119</v>
          </cell>
          <cell r="X245" t="str">
            <v>Otros servicios de la administración pública n.c.p.</v>
          </cell>
          <cell r="Y245" t="str">
            <v>PM/0220/0106/45020220238</v>
          </cell>
          <cell r="Z245"/>
          <cell r="AA245" t="str">
            <v>Servicio de asesoría técnica en presupuestos parti</v>
          </cell>
          <cell r="AB245">
            <v>10</v>
          </cell>
          <cell r="AC245" t="str">
            <v>CONTRATACIÓN DIRECTA</v>
          </cell>
          <cell r="AD245">
            <v>1006237722</v>
          </cell>
          <cell r="AE245" t="str">
            <v>CC</v>
          </cell>
          <cell r="AF245">
            <v>1022349412</v>
          </cell>
          <cell r="AG245" t="str">
            <v>IRENE MARCELA PULIDO PULIDO</v>
          </cell>
          <cell r="AH245">
            <v>1009655638</v>
          </cell>
          <cell r="AI245" t="str">
            <v>MARLY JHOANA CORDOBA CORTES</v>
          </cell>
          <cell r="AJ245">
            <v>1004746618</v>
          </cell>
          <cell r="AK245" t="str">
            <v>YULY MARCELA BARAJAS AGUILERA</v>
          </cell>
          <cell r="AL245">
            <v>20400000</v>
          </cell>
          <cell r="AM245">
            <v>0</v>
          </cell>
          <cell r="AN245">
            <v>0</v>
          </cell>
          <cell r="AO245">
            <v>20400000</v>
          </cell>
          <cell r="AP245">
            <v>0</v>
          </cell>
          <cell r="AQ245">
            <v>20400000</v>
          </cell>
          <cell r="AR245">
            <v>5000862747</v>
          </cell>
          <cell r="AS245">
            <v>1</v>
          </cell>
          <cell r="AT245">
            <v>721668</v>
          </cell>
          <cell r="AU245">
            <v>1</v>
          </cell>
          <cell r="AV245">
            <v>45730</v>
          </cell>
        </row>
        <row r="246">
          <cell r="A246">
            <v>211</v>
          </cell>
          <cell r="B246">
            <v>2025</v>
          </cell>
          <cell r="C246">
            <v>3</v>
          </cell>
          <cell r="D246">
            <v>45658</v>
          </cell>
          <cell r="E246">
            <v>45747</v>
          </cell>
          <cell r="F246" t="str">
            <v>0220-01</v>
          </cell>
          <cell r="G246">
            <v>45730</v>
          </cell>
          <cell r="H246">
            <v>145</v>
          </cell>
          <cell r="I246" t="str">
            <v>CONTRATO DE PRESTACION DE SERVICIOS PROFESIONALES</v>
          </cell>
          <cell r="J246">
            <v>165</v>
          </cell>
          <cell r="K246">
            <v>45730</v>
          </cell>
          <cell r="L246">
            <v>45791</v>
          </cell>
          <cell r="M246">
            <v>61</v>
          </cell>
          <cell r="N246">
            <v>2</v>
          </cell>
          <cell r="O246" t="str">
            <v>ORDENES DE PAGO</v>
          </cell>
          <cell r="P246">
            <v>287</v>
          </cell>
          <cell r="Q246">
            <v>211</v>
          </cell>
          <cell r="R246" t="str">
            <v>Prestar los servicios profesionales para tramitar los asuntos administrativos del Proceso de Gestión del Talento Humano especialmente las actividades relacionadas con la Salud y Seguridad en el Trabajo SG-SST del IDPAC.</v>
          </cell>
          <cell r="S246" t="str">
            <v>O23011745992024019407023</v>
          </cell>
          <cell r="T246" t="str">
            <v>Fortalecimiento de la gestión institucio - Servicio de Implementación Sistemas de Gestión</v>
          </cell>
          <cell r="U246" t="str">
            <v>1-100-F001</v>
          </cell>
          <cell r="V246" t="str">
            <v>VA-RECURSOS DISTRITO</v>
          </cell>
          <cell r="W246" t="str">
            <v>O232020200883990</v>
          </cell>
          <cell r="X246" t="str">
            <v>Otros servicios profesionales, técnicos y empresariales n.c.p.</v>
          </cell>
          <cell r="Y246" t="str">
            <v>PM/0220/0107/45990230194</v>
          </cell>
          <cell r="Z246"/>
          <cell r="AA246" t="str">
            <v>Servicios para la planeación y sistemas de gestión</v>
          </cell>
          <cell r="AB246">
            <v>10</v>
          </cell>
          <cell r="AC246" t="str">
            <v>CONTRATACIÓN DIRECTA</v>
          </cell>
          <cell r="AD246">
            <v>1000329967</v>
          </cell>
          <cell r="AE246" t="str">
            <v>CC</v>
          </cell>
          <cell r="AF246">
            <v>52911488</v>
          </cell>
          <cell r="AG246" t="str">
            <v>JUDY PATRICIA HERRERA TORRES</v>
          </cell>
          <cell r="AH246">
            <v>1009655638</v>
          </cell>
          <cell r="AI246" t="str">
            <v>MARLY JHOANA CORDOBA CORTES</v>
          </cell>
          <cell r="AJ246">
            <v>1004746618</v>
          </cell>
          <cell r="AK246" t="str">
            <v>YULY MARCELA BARAJAS AGUILERA</v>
          </cell>
          <cell r="AL246">
            <v>10000000</v>
          </cell>
          <cell r="AM246">
            <v>0</v>
          </cell>
          <cell r="AN246">
            <v>0</v>
          </cell>
          <cell r="AO246">
            <v>10000000</v>
          </cell>
          <cell r="AP246">
            <v>0</v>
          </cell>
          <cell r="AQ246">
            <v>10000000</v>
          </cell>
          <cell r="AR246">
            <v>5000863089</v>
          </cell>
          <cell r="AS246">
            <v>1</v>
          </cell>
          <cell r="AT246">
            <v>720917</v>
          </cell>
          <cell r="AU246">
            <v>1</v>
          </cell>
          <cell r="AV246">
            <v>45730</v>
          </cell>
        </row>
        <row r="247">
          <cell r="A247">
            <v>212</v>
          </cell>
          <cell r="B247">
            <v>2025</v>
          </cell>
          <cell r="C247">
            <v>3</v>
          </cell>
          <cell r="D247">
            <v>45658</v>
          </cell>
          <cell r="E247">
            <v>45747</v>
          </cell>
          <cell r="F247" t="str">
            <v>0220-01</v>
          </cell>
          <cell r="G247">
            <v>45733</v>
          </cell>
          <cell r="H247">
            <v>148</v>
          </cell>
          <cell r="I247" t="str">
            <v>CONTRATO DE PRESTACION DE SERVICIOS DE APOYO A LA GESTION</v>
          </cell>
          <cell r="J247">
            <v>181</v>
          </cell>
          <cell r="K247">
            <v>45730</v>
          </cell>
          <cell r="L247">
            <v>45914</v>
          </cell>
          <cell r="M247">
            <v>184</v>
          </cell>
          <cell r="N247">
            <v>2</v>
          </cell>
          <cell r="O247" t="str">
            <v>ORDENES DE PAGO</v>
          </cell>
          <cell r="P247">
            <v>148</v>
          </cell>
          <cell r="Q247">
            <v>212</v>
          </cell>
          <cell r="R247" t="str">
            <v>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v>
          </cell>
          <cell r="S247" t="str">
            <v>O23011745022024023806022</v>
          </cell>
          <cell r="T247" t="str">
            <v>Implementación de mecanismos de particip - Servicio de asistencia técnica</v>
          </cell>
          <cell r="U247" t="str">
            <v>1-100-F001</v>
          </cell>
          <cell r="V247" t="str">
            <v>VA-RECURSOS DISTRITO</v>
          </cell>
          <cell r="W247" t="str">
            <v>O232020200991119</v>
          </cell>
          <cell r="X247" t="str">
            <v>Otros servicios de la administración pública n.c.p.</v>
          </cell>
          <cell r="Y247" t="str">
            <v>PM/0220/0106/45020220238</v>
          </cell>
          <cell r="Z247"/>
          <cell r="AA247" t="str">
            <v>Servicio de asesoría técnica en presupuestos parti</v>
          </cell>
          <cell r="AB247">
            <v>10</v>
          </cell>
          <cell r="AC247" t="str">
            <v>CONTRATACIÓN DIRECTA</v>
          </cell>
          <cell r="AD247">
            <v>1009426837</v>
          </cell>
          <cell r="AE247" t="str">
            <v>CC</v>
          </cell>
          <cell r="AF247">
            <v>1020800244</v>
          </cell>
          <cell r="AG247" t="str">
            <v>ROGER CAMILO CAMERO CRUZ</v>
          </cell>
          <cell r="AH247">
            <v>1009655638</v>
          </cell>
          <cell r="AI247" t="str">
            <v>MARLY JHOANA CORDOBA CORTES</v>
          </cell>
          <cell r="AJ247">
            <v>1004746618</v>
          </cell>
          <cell r="AK247" t="str">
            <v>YULY MARCELA BARAJAS AGUILERA</v>
          </cell>
          <cell r="AL247">
            <v>21000000</v>
          </cell>
          <cell r="AM247">
            <v>0</v>
          </cell>
          <cell r="AN247">
            <v>0</v>
          </cell>
          <cell r="AO247">
            <v>21000000</v>
          </cell>
          <cell r="AP247">
            <v>0</v>
          </cell>
          <cell r="AQ247">
            <v>21000000</v>
          </cell>
          <cell r="AR247">
            <v>5000863146</v>
          </cell>
          <cell r="AS247">
            <v>1</v>
          </cell>
          <cell r="AT247">
            <v>708850</v>
          </cell>
          <cell r="AU247">
            <v>1</v>
          </cell>
          <cell r="AV247">
            <v>45733</v>
          </cell>
        </row>
        <row r="248">
          <cell r="A248">
            <v>213</v>
          </cell>
          <cell r="B248">
            <v>2025</v>
          </cell>
          <cell r="C248">
            <v>3</v>
          </cell>
          <cell r="D248">
            <v>45658</v>
          </cell>
          <cell r="E248">
            <v>45747</v>
          </cell>
          <cell r="F248" t="str">
            <v>0220-01</v>
          </cell>
          <cell r="G248">
            <v>45733</v>
          </cell>
          <cell r="H248">
            <v>145</v>
          </cell>
          <cell r="I248" t="str">
            <v>CONTRATO DE PRESTACION DE SERVICIOS PROFESIONALES</v>
          </cell>
          <cell r="J248">
            <v>189</v>
          </cell>
          <cell r="K248">
            <v>45730</v>
          </cell>
          <cell r="L248">
            <v>45883</v>
          </cell>
          <cell r="M248">
            <v>153</v>
          </cell>
          <cell r="N248">
            <v>2</v>
          </cell>
          <cell r="O248" t="str">
            <v>ORDENES DE PAGO</v>
          </cell>
          <cell r="P248">
            <v>389</v>
          </cell>
          <cell r="Q248">
            <v>213</v>
          </cell>
          <cell r="R248" t="str">
            <v>Prestar los servicios profesionales para gestionar y realizar seguimiento a las acciones orientadas al fortalecimiento de medios comunitarios y alternativos del distrito capital.,,</v>
          </cell>
          <cell r="S248" t="str">
            <v>O23011745022024023806022</v>
          </cell>
          <cell r="T248" t="str">
            <v>Implementación de mecanismos de particip - Servicio de asistencia técnica</v>
          </cell>
          <cell r="U248" t="str">
            <v>1-100-F001</v>
          </cell>
          <cell r="V248" t="str">
            <v>VA-RECURSOS DISTRITO</v>
          </cell>
          <cell r="W248" t="str">
            <v>O232020200991119</v>
          </cell>
          <cell r="X248" t="str">
            <v>Otros servicios de la administración pública n.c.p.</v>
          </cell>
          <cell r="Y248" t="str">
            <v>PM/0220/0106/45020220238</v>
          </cell>
          <cell r="Z248"/>
          <cell r="AA248" t="str">
            <v>Servicio de asesoría técnica en presupuestos parti</v>
          </cell>
          <cell r="AB248">
            <v>10</v>
          </cell>
          <cell r="AC248" t="str">
            <v>CONTRATACIÓN DIRECTA</v>
          </cell>
          <cell r="AD248">
            <v>1009712469</v>
          </cell>
          <cell r="AE248" t="str">
            <v>CC</v>
          </cell>
          <cell r="AF248">
            <v>1020779562</v>
          </cell>
          <cell r="AG248" t="str">
            <v>ANA MARIA CRUZ TORRES</v>
          </cell>
          <cell r="AH248">
            <v>1009655638</v>
          </cell>
          <cell r="AI248" t="str">
            <v>MARLY JHOANA CORDOBA CORTES</v>
          </cell>
          <cell r="AJ248">
            <v>1004746618</v>
          </cell>
          <cell r="AK248" t="str">
            <v>YULY MARCELA BARAJAS AGUILERA</v>
          </cell>
          <cell r="AL248">
            <v>35000000</v>
          </cell>
          <cell r="AM248">
            <v>0</v>
          </cell>
          <cell r="AN248">
            <v>0</v>
          </cell>
          <cell r="AO248">
            <v>35000000</v>
          </cell>
          <cell r="AP248">
            <v>0</v>
          </cell>
          <cell r="AQ248">
            <v>35000000</v>
          </cell>
          <cell r="AR248">
            <v>5000863149</v>
          </cell>
          <cell r="AS248">
            <v>1</v>
          </cell>
          <cell r="AT248">
            <v>723431</v>
          </cell>
          <cell r="AU248">
            <v>1</v>
          </cell>
          <cell r="AV248">
            <v>45733</v>
          </cell>
        </row>
        <row r="249">
          <cell r="A249">
            <v>214</v>
          </cell>
          <cell r="B249">
            <v>2025</v>
          </cell>
          <cell r="C249">
            <v>3</v>
          </cell>
          <cell r="D249">
            <v>45658</v>
          </cell>
          <cell r="E249">
            <v>45747</v>
          </cell>
          <cell r="F249" t="str">
            <v>0220-01</v>
          </cell>
          <cell r="G249">
            <v>45733</v>
          </cell>
          <cell r="H249">
            <v>145</v>
          </cell>
          <cell r="I249" t="str">
            <v>CONTRATO DE PRESTACION DE SERVICIOS PROFESIONALES</v>
          </cell>
          <cell r="J249">
            <v>178</v>
          </cell>
          <cell r="K249">
            <v>45733</v>
          </cell>
          <cell r="L249">
            <v>45886</v>
          </cell>
          <cell r="M249">
            <v>153</v>
          </cell>
          <cell r="N249">
            <v>2</v>
          </cell>
          <cell r="O249" t="str">
            <v>ORDENES DE PAGO</v>
          </cell>
          <cell r="P249">
            <v>196</v>
          </cell>
          <cell r="Q249">
            <v>214</v>
          </cell>
          <cell r="R249" t="str">
            <v>Prestar los servicios profesionales de manera temporal, para el desarrollo de estrategias de comunicación y posicionamiento de la Escuela y la entidad,,</v>
          </cell>
          <cell r="S249" t="str">
            <v>O23011745022024021202034</v>
          </cell>
          <cell r="T249" t="str">
            <v>Formación en capacidades democráticas en - Servicio de educación informal</v>
          </cell>
          <cell r="U249" t="str">
            <v>1-100-F001</v>
          </cell>
          <cell r="V249" t="str">
            <v>VA-RECURSOS DISTRITO</v>
          </cell>
          <cell r="W249" t="str">
            <v>O232020200991119</v>
          </cell>
          <cell r="X249" t="str">
            <v>Otros servicios de la administración pública n.c.p.</v>
          </cell>
          <cell r="Y249" t="str">
            <v>PM/0220/0102/45020340212</v>
          </cell>
          <cell r="Z249"/>
          <cell r="AA249" t="str">
            <v>Servicio de formación ciudadana en capacidades dem</v>
          </cell>
          <cell r="AB249">
            <v>10</v>
          </cell>
          <cell r="AC249" t="str">
            <v>CONTRATACIÓN DIRECTA</v>
          </cell>
          <cell r="AD249">
            <v>1002914052</v>
          </cell>
          <cell r="AE249" t="str">
            <v>CC</v>
          </cell>
          <cell r="AF249">
            <v>52252544</v>
          </cell>
          <cell r="AG249" t="str">
            <v>LARIZA PIZANO ROJAS</v>
          </cell>
          <cell r="AH249">
            <v>1009655638</v>
          </cell>
          <cell r="AI249" t="str">
            <v>MARLY JHOANA CORDOBA CORTES</v>
          </cell>
          <cell r="AJ249">
            <v>1004746618</v>
          </cell>
          <cell r="AK249" t="str">
            <v>YULY MARCELA BARAJAS AGUILERA</v>
          </cell>
          <cell r="AL249">
            <v>45000000</v>
          </cell>
          <cell r="AM249">
            <v>0</v>
          </cell>
          <cell r="AN249">
            <v>0</v>
          </cell>
          <cell r="AO249">
            <v>45000000</v>
          </cell>
          <cell r="AP249">
            <v>0</v>
          </cell>
          <cell r="AQ249">
            <v>45000000</v>
          </cell>
          <cell r="AR249">
            <v>5000863262</v>
          </cell>
          <cell r="AS249">
            <v>1</v>
          </cell>
          <cell r="AT249">
            <v>711964</v>
          </cell>
          <cell r="AU249">
            <v>1</v>
          </cell>
          <cell r="AV249">
            <v>45733</v>
          </cell>
        </row>
        <row r="250">
          <cell r="A250">
            <v>215</v>
          </cell>
          <cell r="B250">
            <v>2025</v>
          </cell>
          <cell r="C250">
            <v>3</v>
          </cell>
          <cell r="D250">
            <v>45658</v>
          </cell>
          <cell r="E250">
            <v>45747</v>
          </cell>
          <cell r="F250" t="str">
            <v>0220-01</v>
          </cell>
          <cell r="G250">
            <v>45733</v>
          </cell>
          <cell r="H250">
            <v>145</v>
          </cell>
          <cell r="I250" t="str">
            <v>CONTRATO DE PRESTACION DE SERVICIOS PROFESIONALES</v>
          </cell>
          <cell r="J250">
            <v>179</v>
          </cell>
          <cell r="K250">
            <v>45733</v>
          </cell>
          <cell r="L250">
            <v>45886</v>
          </cell>
          <cell r="M250">
            <v>153</v>
          </cell>
          <cell r="N250">
            <v>2</v>
          </cell>
          <cell r="O250" t="str">
            <v>ORDENES DE PAGO</v>
          </cell>
          <cell r="P250">
            <v>195</v>
          </cell>
          <cell r="Q250">
            <v>215</v>
          </cell>
          <cell r="R250" t="str">
            <v>Prestar los servicios profesionales de manera temporal, para la creación de estrategias de comunicación y posicionamiento de la Escuela y la entidad,,</v>
          </cell>
          <cell r="S250" t="str">
            <v>O23011745022024021202034</v>
          </cell>
          <cell r="T250" t="str">
            <v>Formación en capacidades democráticas en - Servicio de educación informal</v>
          </cell>
          <cell r="U250" t="str">
            <v>1-100-F001</v>
          </cell>
          <cell r="V250" t="str">
            <v>VA-RECURSOS DISTRITO</v>
          </cell>
          <cell r="W250" t="str">
            <v>O232020200991119</v>
          </cell>
          <cell r="X250" t="str">
            <v>Otros servicios de la administración pública n.c.p.</v>
          </cell>
          <cell r="Y250" t="str">
            <v>PM/0220/0102/45020340212</v>
          </cell>
          <cell r="Z250"/>
          <cell r="AA250" t="str">
            <v>Servicio de formación ciudadana en capacidades dem</v>
          </cell>
          <cell r="AB250">
            <v>10</v>
          </cell>
          <cell r="AC250" t="str">
            <v>CONTRATACIÓN DIRECTA</v>
          </cell>
          <cell r="AD250">
            <v>1002102923</v>
          </cell>
          <cell r="AE250" t="str">
            <v>CC</v>
          </cell>
          <cell r="AF250">
            <v>1098663768</v>
          </cell>
          <cell r="AG250" t="str">
            <v>LAURA JULIANA HERRERA RAMIREZ</v>
          </cell>
          <cell r="AH250">
            <v>1009655638</v>
          </cell>
          <cell r="AI250" t="str">
            <v>MARLY JHOANA CORDOBA CORTES</v>
          </cell>
          <cell r="AJ250">
            <v>1004746618</v>
          </cell>
          <cell r="AK250" t="str">
            <v>YULY MARCELA BARAJAS AGUILERA</v>
          </cell>
          <cell r="AL250">
            <v>45000000</v>
          </cell>
          <cell r="AM250">
            <v>0</v>
          </cell>
          <cell r="AN250">
            <v>0</v>
          </cell>
          <cell r="AO250">
            <v>45000000</v>
          </cell>
          <cell r="AP250">
            <v>0</v>
          </cell>
          <cell r="AQ250">
            <v>45000000</v>
          </cell>
          <cell r="AR250">
            <v>5000863264</v>
          </cell>
          <cell r="AS250">
            <v>1</v>
          </cell>
          <cell r="AT250">
            <v>711959</v>
          </cell>
          <cell r="AU250">
            <v>1</v>
          </cell>
          <cell r="AV250">
            <v>45733</v>
          </cell>
        </row>
        <row r="251">
          <cell r="A251">
            <v>216</v>
          </cell>
          <cell r="B251">
            <v>2025</v>
          </cell>
          <cell r="C251">
            <v>3</v>
          </cell>
          <cell r="D251">
            <v>45658</v>
          </cell>
          <cell r="E251">
            <v>45747</v>
          </cell>
          <cell r="F251" t="str">
            <v>0220-01</v>
          </cell>
          <cell r="G251">
            <v>45733</v>
          </cell>
          <cell r="H251">
            <v>145</v>
          </cell>
          <cell r="I251" t="str">
            <v>CONTRATO DE PRESTACION DE SERVICIOS PROFESIONALES</v>
          </cell>
          <cell r="J251">
            <v>185</v>
          </cell>
          <cell r="K251">
            <v>45733</v>
          </cell>
          <cell r="L251">
            <v>45917</v>
          </cell>
          <cell r="M251">
            <v>184</v>
          </cell>
          <cell r="N251">
            <v>2</v>
          </cell>
          <cell r="O251" t="str">
            <v>ORDENES DE PAGO</v>
          </cell>
          <cell r="P251">
            <v>324</v>
          </cell>
          <cell r="Q251">
            <v>216</v>
          </cell>
          <cell r="R251" t="str">
            <v>Prestar los servicios profesionales para gestionar y atender las administrativas y operativas incluyendo el reporte de información a los diferentes aplicativos del proceso de Gestión de Tecnologías de la Información del Instituto Distrital de la Participación y Acción Comunal (IDPAC).</v>
          </cell>
          <cell r="S251" t="str">
            <v>O23011745992024019407023</v>
          </cell>
          <cell r="T251" t="str">
            <v>Fortalecimiento de la gestión institucio - Servicio de Implementación Sistemas de Gestión</v>
          </cell>
          <cell r="U251" t="str">
            <v>1-100-F001</v>
          </cell>
          <cell r="V251" t="str">
            <v>VA-RECURSOS DISTRITO</v>
          </cell>
          <cell r="W251" t="str">
            <v>O232020200883990</v>
          </cell>
          <cell r="X251" t="str">
            <v>Otros servicios profesionales, técnicos y empresariales n.c.p.</v>
          </cell>
          <cell r="Y251" t="str">
            <v>PM/0220/0107/45990230194</v>
          </cell>
          <cell r="Z251"/>
          <cell r="AA251" t="str">
            <v>Servicios para la planeación y sistemas de gestión</v>
          </cell>
          <cell r="AB251">
            <v>10</v>
          </cell>
          <cell r="AC251" t="str">
            <v>CONTRATACIÓN DIRECTA</v>
          </cell>
          <cell r="AD251">
            <v>1006162661</v>
          </cell>
          <cell r="AE251" t="str">
            <v>CC</v>
          </cell>
          <cell r="AF251">
            <v>1030538831</v>
          </cell>
          <cell r="AG251" t="str">
            <v>YURY CAROLINA LEON</v>
          </cell>
          <cell r="AH251">
            <v>1009655638</v>
          </cell>
          <cell r="AI251" t="str">
            <v>MARLY JHOANA CORDOBA CORTES</v>
          </cell>
          <cell r="AJ251">
            <v>1004746618</v>
          </cell>
          <cell r="AK251" t="str">
            <v>YULY MARCELA BARAJAS AGUILERA</v>
          </cell>
          <cell r="AL251">
            <v>25800000</v>
          </cell>
          <cell r="AM251">
            <v>0</v>
          </cell>
          <cell r="AN251">
            <v>0</v>
          </cell>
          <cell r="AO251">
            <v>25800000</v>
          </cell>
          <cell r="AP251">
            <v>0</v>
          </cell>
          <cell r="AQ251">
            <v>25800000</v>
          </cell>
          <cell r="AR251">
            <v>5000863268</v>
          </cell>
          <cell r="AS251">
            <v>1</v>
          </cell>
          <cell r="AT251">
            <v>721657</v>
          </cell>
          <cell r="AU251">
            <v>1</v>
          </cell>
          <cell r="AV251">
            <v>45733</v>
          </cell>
        </row>
        <row r="252">
          <cell r="A252">
            <v>217</v>
          </cell>
          <cell r="B252">
            <v>2025</v>
          </cell>
          <cell r="C252">
            <v>3</v>
          </cell>
          <cell r="D252">
            <v>45658</v>
          </cell>
          <cell r="E252">
            <v>45747</v>
          </cell>
          <cell r="F252" t="str">
            <v>0220-01</v>
          </cell>
          <cell r="G252">
            <v>45734</v>
          </cell>
          <cell r="H252">
            <v>148</v>
          </cell>
          <cell r="I252" t="str">
            <v>CONTRATO DE PRESTACION DE SERVICIOS DE APOYO A LA GESTION</v>
          </cell>
          <cell r="J252">
            <v>167</v>
          </cell>
          <cell r="K252">
            <v>45734</v>
          </cell>
          <cell r="L252">
            <v>45887</v>
          </cell>
          <cell r="M252">
            <v>153</v>
          </cell>
          <cell r="N252">
            <v>2</v>
          </cell>
          <cell r="O252" t="str">
            <v>ORDENES DE PAGO</v>
          </cell>
          <cell r="P252">
            <v>266</v>
          </cell>
          <cell r="Q252">
            <v>217</v>
          </cell>
          <cell r="R252" t="str">
            <v>Prestar los servicios de apoyo a la gestión para acompañar el cierre de los expedientes contractuales y demás actividades operativas y administrativas del proceso Gestión Contractual del Instituto. ,,</v>
          </cell>
          <cell r="S252" t="str">
            <v>O23011745992024019407023</v>
          </cell>
          <cell r="T252" t="str">
            <v>Fortalecimiento de la gestión institucio - Servicio de Implementación Sistemas de Gestión</v>
          </cell>
          <cell r="U252" t="str">
            <v>1-100-F001</v>
          </cell>
          <cell r="V252" t="str">
            <v>VA-RECURSOS DISTRITO</v>
          </cell>
          <cell r="W252" t="str">
            <v>O232020200668014</v>
          </cell>
          <cell r="X252" t="str">
            <v>Servicios de gestión documental</v>
          </cell>
          <cell r="Y252" t="str">
            <v>PM/0220/0107/45990230194</v>
          </cell>
          <cell r="Z252"/>
          <cell r="AA252" t="str">
            <v>Servicios para la planeación y sistemas de gestión</v>
          </cell>
          <cell r="AB252">
            <v>10</v>
          </cell>
          <cell r="AC252" t="str">
            <v>CONTRATACIÓN DIRECTA</v>
          </cell>
          <cell r="AD252">
            <v>1008064431</v>
          </cell>
          <cell r="AE252" t="str">
            <v>CC</v>
          </cell>
          <cell r="AF252">
            <v>52322934</v>
          </cell>
          <cell r="AG252" t="str">
            <v>MARIANA AVILA BELTRAN</v>
          </cell>
          <cell r="AH252">
            <v>1009655638</v>
          </cell>
          <cell r="AI252" t="str">
            <v>MARLY JHOANA CORDOBA CORTES</v>
          </cell>
          <cell r="AJ252">
            <v>1004746618</v>
          </cell>
          <cell r="AK252" t="str">
            <v>YULY MARCELA BARAJAS AGUILERA</v>
          </cell>
          <cell r="AL252">
            <v>10500000</v>
          </cell>
          <cell r="AM252">
            <v>0</v>
          </cell>
          <cell r="AN252">
            <v>0</v>
          </cell>
          <cell r="AO252">
            <v>10500000</v>
          </cell>
          <cell r="AP252">
            <v>0</v>
          </cell>
          <cell r="AQ252">
            <v>10500000</v>
          </cell>
          <cell r="AR252">
            <v>5000864317</v>
          </cell>
          <cell r="AS252">
            <v>1</v>
          </cell>
          <cell r="AT252">
            <v>718367</v>
          </cell>
          <cell r="AU252">
            <v>1</v>
          </cell>
          <cell r="AV252">
            <v>45734</v>
          </cell>
        </row>
        <row r="253">
          <cell r="A253">
            <v>218</v>
          </cell>
          <cell r="B253">
            <v>2025</v>
          </cell>
          <cell r="C253">
            <v>3</v>
          </cell>
          <cell r="D253">
            <v>45658</v>
          </cell>
          <cell r="E253">
            <v>45747</v>
          </cell>
          <cell r="F253" t="str">
            <v>0220-01</v>
          </cell>
          <cell r="G253">
            <v>45734</v>
          </cell>
          <cell r="H253">
            <v>145</v>
          </cell>
          <cell r="I253" t="str">
            <v>CONTRATO DE PRESTACION DE SERVICIOS PROFESIONALES</v>
          </cell>
          <cell r="J253">
            <v>193</v>
          </cell>
          <cell r="K253">
            <v>45734</v>
          </cell>
          <cell r="L253">
            <v>45887</v>
          </cell>
          <cell r="M253">
            <v>153</v>
          </cell>
          <cell r="N253">
            <v>2</v>
          </cell>
          <cell r="O253" t="str">
            <v>ORDENES DE PAGO</v>
          </cell>
          <cell r="P253">
            <v>194</v>
          </cell>
          <cell r="Q253">
            <v>218</v>
          </cell>
          <cell r="R253" t="str">
            <v>Prestar los servicios profesionales, de manera temporal para el diseño e implementacion de las actividades y metodologias de formacion que adelanta la Gerencia de Escuela de Participación.,,</v>
          </cell>
          <cell r="S253" t="str">
            <v>O23011745022024021202034</v>
          </cell>
          <cell r="T253" t="str">
            <v>Formación en capacidades democráticas en - Servicio de educación informal</v>
          </cell>
          <cell r="U253" t="str">
            <v>1-100-F001</v>
          </cell>
          <cell r="V253" t="str">
            <v>VA-RECURSOS DISTRITO</v>
          </cell>
          <cell r="W253" t="str">
            <v>O232020200991119</v>
          </cell>
          <cell r="X253" t="str">
            <v>Otros servicios de la administración pública n.c.p.</v>
          </cell>
          <cell r="Y253" t="str">
            <v>PM/0220/0102/45020340212</v>
          </cell>
          <cell r="Z253"/>
          <cell r="AA253" t="str">
            <v>Servicio de formación ciudadana en capacidades dem</v>
          </cell>
          <cell r="AB253">
            <v>10</v>
          </cell>
          <cell r="AC253" t="str">
            <v>CONTRATACIÓN DIRECTA</v>
          </cell>
          <cell r="AD253">
            <v>1008888474</v>
          </cell>
          <cell r="AE253" t="str">
            <v>CC</v>
          </cell>
          <cell r="AF253">
            <v>1016043282</v>
          </cell>
          <cell r="AG253" t="str">
            <v>LINA MARIA GONZALEZ GAMBA</v>
          </cell>
          <cell r="AH253">
            <v>1009655638</v>
          </cell>
          <cell r="AI253" t="str">
            <v>MARLY JHOANA CORDOBA CORTES</v>
          </cell>
          <cell r="AJ253">
            <v>1004746618</v>
          </cell>
          <cell r="AK253" t="str">
            <v>YULY MARCELA BARAJAS AGUILERA</v>
          </cell>
          <cell r="AL253">
            <v>26500000</v>
          </cell>
          <cell r="AM253">
            <v>0</v>
          </cell>
          <cell r="AN253">
            <v>0</v>
          </cell>
          <cell r="AO253">
            <v>26500000</v>
          </cell>
          <cell r="AP253">
            <v>0</v>
          </cell>
          <cell r="AQ253">
            <v>26500000</v>
          </cell>
          <cell r="AR253">
            <v>5000864319</v>
          </cell>
          <cell r="AS253">
            <v>1</v>
          </cell>
          <cell r="AT253">
            <v>711958</v>
          </cell>
          <cell r="AU253">
            <v>1</v>
          </cell>
          <cell r="AV253">
            <v>45734</v>
          </cell>
        </row>
        <row r="254">
          <cell r="A254">
            <v>219</v>
          </cell>
          <cell r="B254">
            <v>2025</v>
          </cell>
          <cell r="C254">
            <v>3</v>
          </cell>
          <cell r="D254">
            <v>45658</v>
          </cell>
          <cell r="E254">
            <v>45747</v>
          </cell>
          <cell r="F254" t="str">
            <v>0220-01</v>
          </cell>
          <cell r="G254">
            <v>45734</v>
          </cell>
          <cell r="H254">
            <v>145</v>
          </cell>
          <cell r="I254" t="str">
            <v>CONTRATO DE PRESTACION DE SERVICIOS PROFESIONALES</v>
          </cell>
          <cell r="J254">
            <v>205</v>
          </cell>
          <cell r="K254">
            <v>45734</v>
          </cell>
          <cell r="L254">
            <v>45887</v>
          </cell>
          <cell r="M254">
            <v>153</v>
          </cell>
          <cell r="N254">
            <v>2</v>
          </cell>
          <cell r="O254" t="str">
            <v>ORDENES DE PAGO</v>
          </cell>
          <cell r="P254">
            <v>325</v>
          </cell>
          <cell r="Q254">
            <v>219</v>
          </cell>
          <cell r="R254" t="str">
            <v>Prestar servicios profesionales para apoyar a la Gerencia de Instancias y Mecanismos de Participación en la elaboración de instrumentos de control, seguimiento de peticiones, metas, MIPG y de planeación.</v>
          </cell>
          <cell r="S254" t="str">
            <v>O23011745022024023806022</v>
          </cell>
          <cell r="T254" t="str">
            <v>Implementación de mecanismos de particip - Servicio de asistencia técnica</v>
          </cell>
          <cell r="U254" t="str">
            <v>1-100-F001</v>
          </cell>
          <cell r="V254" t="str">
            <v>VA-RECURSOS DISTRITO</v>
          </cell>
          <cell r="W254" t="str">
            <v>O232020200883990</v>
          </cell>
          <cell r="X254" t="str">
            <v>Otros servicios profesionales, técnicos y empresariales n.c.p.</v>
          </cell>
          <cell r="Y254" t="str">
            <v>PM/0220/0106/45020220238</v>
          </cell>
          <cell r="Z254"/>
          <cell r="AA254" t="str">
            <v>Servicio de asesoría técnica en presupuestos parti</v>
          </cell>
          <cell r="AB254">
            <v>10</v>
          </cell>
          <cell r="AC254" t="str">
            <v>CONTRATACIÓN DIRECTA</v>
          </cell>
          <cell r="AD254">
            <v>1000109697</v>
          </cell>
          <cell r="AE254" t="str">
            <v>CC</v>
          </cell>
          <cell r="AF254">
            <v>80859098</v>
          </cell>
          <cell r="AG254" t="str">
            <v>ANDERSON ALBEY ACOSTA TORRES</v>
          </cell>
          <cell r="AH254">
            <v>1009655638</v>
          </cell>
          <cell r="AI254" t="str">
            <v>MARLY JHOANA CORDOBA CORTES</v>
          </cell>
          <cell r="AJ254">
            <v>1004746618</v>
          </cell>
          <cell r="AK254" t="str">
            <v>YULY MARCELA BARAJAS AGUILERA</v>
          </cell>
          <cell r="AL254">
            <v>50000000</v>
          </cell>
          <cell r="AM254">
            <v>0</v>
          </cell>
          <cell r="AN254">
            <v>0</v>
          </cell>
          <cell r="AO254">
            <v>50000000</v>
          </cell>
          <cell r="AP254">
            <v>0</v>
          </cell>
          <cell r="AQ254">
            <v>50000000</v>
          </cell>
          <cell r="AR254">
            <v>5000864322</v>
          </cell>
          <cell r="AS254">
            <v>1</v>
          </cell>
          <cell r="AT254">
            <v>721660</v>
          </cell>
          <cell r="AU254">
            <v>1</v>
          </cell>
          <cell r="AV254">
            <v>45734</v>
          </cell>
        </row>
        <row r="255">
          <cell r="A255">
            <v>220</v>
          </cell>
          <cell r="B255">
            <v>2025</v>
          </cell>
          <cell r="C255">
            <v>3</v>
          </cell>
          <cell r="D255">
            <v>45658</v>
          </cell>
          <cell r="E255">
            <v>45747</v>
          </cell>
          <cell r="F255" t="str">
            <v>0220-01</v>
          </cell>
          <cell r="G255">
            <v>45734</v>
          </cell>
          <cell r="H255">
            <v>145</v>
          </cell>
          <cell r="I255" t="str">
            <v>CONTRATO DE PRESTACION DE SERVICIOS PROFESIONALES</v>
          </cell>
          <cell r="J255">
            <v>211</v>
          </cell>
          <cell r="K255">
            <v>45734</v>
          </cell>
          <cell r="L255">
            <v>45887</v>
          </cell>
          <cell r="M255">
            <v>153</v>
          </cell>
          <cell r="N255">
            <v>2</v>
          </cell>
          <cell r="O255" t="str">
            <v>ORDENES DE PAGO</v>
          </cell>
          <cell r="P255">
            <v>410</v>
          </cell>
          <cell r="Q255">
            <v>220</v>
          </cell>
          <cell r="R255" t="str">
            <v>Prestar los servicios profesionales para realizar el seguimiento, sistematización y reportes requeridos por la Escuela de la Participación.,,</v>
          </cell>
          <cell r="S255" t="str">
            <v>O23011745022024021202034</v>
          </cell>
          <cell r="T255" t="str">
            <v>Formación en capacidades democráticas en - Servicio de educación informal</v>
          </cell>
          <cell r="U255" t="str">
            <v>1-100-F001</v>
          </cell>
          <cell r="V255" t="str">
            <v>VA-RECURSOS DISTRITO</v>
          </cell>
          <cell r="W255" t="str">
            <v>O232020200991119</v>
          </cell>
          <cell r="X255" t="str">
            <v>Otros servicios de la administración pública n.c.p.</v>
          </cell>
          <cell r="Y255" t="str">
            <v>PM/0220/0102/45020340212</v>
          </cell>
          <cell r="Z255"/>
          <cell r="AA255" t="str">
            <v>Servicio de formación ciudadana en capacidades dem</v>
          </cell>
          <cell r="AB255">
            <v>10</v>
          </cell>
          <cell r="AC255" t="str">
            <v>CONTRATACIÓN DIRECTA</v>
          </cell>
          <cell r="AD255">
            <v>1013547348</v>
          </cell>
          <cell r="AE255" t="str">
            <v>CC</v>
          </cell>
          <cell r="AF255">
            <v>1101176339</v>
          </cell>
          <cell r="AG255" t="str">
            <v>NADIA VANESA RODRIGUEZ PARDO</v>
          </cell>
          <cell r="AH255">
            <v>1009655638</v>
          </cell>
          <cell r="AI255" t="str">
            <v>MARLY JHOANA CORDOBA CORTES</v>
          </cell>
          <cell r="AJ255">
            <v>1004746618</v>
          </cell>
          <cell r="AK255" t="str">
            <v>YULY MARCELA BARAJAS AGUILERA</v>
          </cell>
          <cell r="AL255">
            <v>20000000</v>
          </cell>
          <cell r="AM255">
            <v>0</v>
          </cell>
          <cell r="AN255">
            <v>0</v>
          </cell>
          <cell r="AO255">
            <v>20000000</v>
          </cell>
          <cell r="AP255">
            <v>0</v>
          </cell>
          <cell r="AQ255">
            <v>20000000</v>
          </cell>
          <cell r="AR255">
            <v>5000864324</v>
          </cell>
          <cell r="AS255">
            <v>1</v>
          </cell>
          <cell r="AT255">
            <v>723813</v>
          </cell>
          <cell r="AU255">
            <v>1</v>
          </cell>
          <cell r="AV255">
            <v>45734</v>
          </cell>
        </row>
        <row r="256">
          <cell r="A256">
            <v>221</v>
          </cell>
          <cell r="B256">
            <v>2025</v>
          </cell>
          <cell r="C256">
            <v>3</v>
          </cell>
          <cell r="D256">
            <v>45658</v>
          </cell>
          <cell r="E256">
            <v>45747</v>
          </cell>
          <cell r="F256" t="str">
            <v>0220-01</v>
          </cell>
          <cell r="G256">
            <v>45734</v>
          </cell>
          <cell r="H256">
            <v>1</v>
          </cell>
          <cell r="I256" t="str">
            <v>RELACION DE AUTORIZACION</v>
          </cell>
          <cell r="J256" t="str">
            <v>RA 005</v>
          </cell>
          <cell r="K256">
            <v>45717</v>
          </cell>
          <cell r="L256">
            <v>45747</v>
          </cell>
          <cell r="M256">
            <v>30</v>
          </cell>
          <cell r="N256">
            <v>1</v>
          </cell>
          <cell r="O256" t="str">
            <v>RELACION DE AUTORIZACION</v>
          </cell>
          <cell r="P256">
            <v>442</v>
          </cell>
          <cell r="Q256">
            <v>221</v>
          </cell>
          <cell r="R256" t="str">
            <v>Relación de autorización 005 correspondiente a la nomina general del mes de marzo, según los soportes remitidos por el área de Talento Humano mediante comunicación con radicado 2252040012423</v>
          </cell>
          <cell r="S256" t="str">
            <v>O211010100101</v>
          </cell>
          <cell r="T256" t="str">
            <v>Sueldo básico</v>
          </cell>
          <cell r="U256" t="str">
            <v>1-100-F001</v>
          </cell>
          <cell r="V256" t="str">
            <v>VA-RECURSOS DISTRITO</v>
          </cell>
          <cell r="W256">
            <v>220</v>
          </cell>
          <cell r="X256" t="str">
            <v>0220 - Programa Funcionamiento - INSTITUTO DISTRITAL DE LA PARTICIPACIÓN Y ACCIÓN COMUNAL</v>
          </cell>
          <cell r="Y256" t="str">
            <v>PM/0220/0001/FUNC</v>
          </cell>
          <cell r="Z256"/>
          <cell r="AA256" t="str">
            <v>FUNCIONAMIENTOINSTITUTO DISTRITAL DE LA PARTICIPAC</v>
          </cell>
          <cell r="AB256">
            <v>91</v>
          </cell>
          <cell r="AC256" t="str">
            <v>N/A RELACIÓN DE AUTORIZACIÓN</v>
          </cell>
          <cell r="AD256">
            <v>220</v>
          </cell>
          <cell r="AE256" t="str">
            <v>NIT</v>
          </cell>
          <cell r="AF256">
            <v>900127054</v>
          </cell>
          <cell r="AG256" t="str">
            <v>INSTITUTO DISTRITAL DE LA PARTICIPACION Y ACCION COMUNAL</v>
          </cell>
          <cell r="AH256">
            <v>1009655638</v>
          </cell>
          <cell r="AI256" t="str">
            <v>MARLY JHOANA CORDOBA CORTES</v>
          </cell>
          <cell r="AJ256">
            <v>1004746618</v>
          </cell>
          <cell r="AK256" t="str">
            <v>YULY MARCELA BARAJAS AGUILERA</v>
          </cell>
          <cell r="AL256">
            <v>465159512</v>
          </cell>
          <cell r="AM256">
            <v>0</v>
          </cell>
          <cell r="AN256">
            <v>0</v>
          </cell>
          <cell r="AO256">
            <v>465159512</v>
          </cell>
          <cell r="AP256">
            <v>404766872</v>
          </cell>
          <cell r="AQ256">
            <v>60392640</v>
          </cell>
          <cell r="AR256">
            <v>5000864504</v>
          </cell>
          <cell r="AS256">
            <v>1</v>
          </cell>
          <cell r="AT256">
            <v>726648</v>
          </cell>
          <cell r="AU256">
            <v>1</v>
          </cell>
          <cell r="AV256">
            <v>45734</v>
          </cell>
        </row>
        <row r="257">
          <cell r="A257">
            <v>221</v>
          </cell>
          <cell r="B257">
            <v>2025</v>
          </cell>
          <cell r="C257">
            <v>3</v>
          </cell>
          <cell r="D257">
            <v>45658</v>
          </cell>
          <cell r="E257">
            <v>45747</v>
          </cell>
          <cell r="F257" t="str">
            <v>0220-01</v>
          </cell>
          <cell r="G257">
            <v>45734</v>
          </cell>
          <cell r="H257">
            <v>1</v>
          </cell>
          <cell r="I257" t="str">
            <v>RELACION DE AUTORIZACION</v>
          </cell>
          <cell r="J257" t="str">
            <v>RA 005</v>
          </cell>
          <cell r="K257">
            <v>45717</v>
          </cell>
          <cell r="L257">
            <v>45747</v>
          </cell>
          <cell r="M257">
            <v>30</v>
          </cell>
          <cell r="N257">
            <v>1</v>
          </cell>
          <cell r="O257" t="str">
            <v>RELACION DE AUTORIZACION</v>
          </cell>
          <cell r="P257">
            <v>442</v>
          </cell>
          <cell r="Q257">
            <v>221</v>
          </cell>
          <cell r="R257" t="str">
            <v>Relación de autorización 005 correspondiente a la nomina general del mes de marzo, según los soportes remitidos por el área de Talento Humano mediante comunicación con radicado 2252040012423</v>
          </cell>
          <cell r="S257" t="str">
            <v>O211010100103</v>
          </cell>
          <cell r="T257" t="str">
            <v>Gastos de representación</v>
          </cell>
          <cell r="U257" t="str">
            <v>1-100-F001</v>
          </cell>
          <cell r="V257" t="str">
            <v>VA-RECURSOS DISTRITO</v>
          </cell>
          <cell r="W257">
            <v>220</v>
          </cell>
          <cell r="X257" t="str">
            <v>0220 - Programa Funcionamiento - INSTITUTO DISTRITAL DE LA PARTICIPACIÓN Y ACCIÓN COMUNAL</v>
          </cell>
          <cell r="Y257" t="str">
            <v>PM/0220/0001/FUNC</v>
          </cell>
          <cell r="Z257"/>
          <cell r="AA257" t="str">
            <v>FUNCIONAMIENTOINSTITUTO DISTRITAL DE LA PARTICIPAC</v>
          </cell>
          <cell r="AB257">
            <v>91</v>
          </cell>
          <cell r="AC257" t="str">
            <v>N/A RELACIÓN DE AUTORIZACIÓN</v>
          </cell>
          <cell r="AD257">
            <v>220</v>
          </cell>
          <cell r="AE257" t="str">
            <v>NIT</v>
          </cell>
          <cell r="AF257">
            <v>900127054</v>
          </cell>
          <cell r="AG257" t="str">
            <v>INSTITUTO DISTRITAL DE LA PARTICIPACION Y ACCION COMUNAL</v>
          </cell>
          <cell r="AH257">
            <v>1009655638</v>
          </cell>
          <cell r="AI257" t="str">
            <v>MARLY JHOANA CORDOBA CORTES</v>
          </cell>
          <cell r="AJ257">
            <v>1004746618</v>
          </cell>
          <cell r="AK257" t="str">
            <v>YULY MARCELA BARAJAS AGUILERA</v>
          </cell>
          <cell r="AL257">
            <v>45456101</v>
          </cell>
          <cell r="AM257">
            <v>0</v>
          </cell>
          <cell r="AN257">
            <v>0</v>
          </cell>
          <cell r="AO257">
            <v>45456101</v>
          </cell>
          <cell r="AP257">
            <v>45456101</v>
          </cell>
          <cell r="AQ257">
            <v>0</v>
          </cell>
          <cell r="AR257">
            <v>5000864504</v>
          </cell>
          <cell r="AS257">
            <v>2</v>
          </cell>
          <cell r="AT257">
            <v>726648</v>
          </cell>
          <cell r="AU257">
            <v>2</v>
          </cell>
          <cell r="AV257">
            <v>45734</v>
          </cell>
        </row>
        <row r="258">
          <cell r="A258">
            <v>221</v>
          </cell>
          <cell r="B258">
            <v>2025</v>
          </cell>
          <cell r="C258">
            <v>3</v>
          </cell>
          <cell r="D258">
            <v>45658</v>
          </cell>
          <cell r="E258">
            <v>45747</v>
          </cell>
          <cell r="F258" t="str">
            <v>0220-01</v>
          </cell>
          <cell r="G258">
            <v>45734</v>
          </cell>
          <cell r="H258">
            <v>1</v>
          </cell>
          <cell r="I258" t="str">
            <v>RELACION DE AUTORIZACION</v>
          </cell>
          <cell r="J258" t="str">
            <v>RA 005</v>
          </cell>
          <cell r="K258">
            <v>45717</v>
          </cell>
          <cell r="L258">
            <v>45747</v>
          </cell>
          <cell r="M258">
            <v>30</v>
          </cell>
          <cell r="N258">
            <v>1</v>
          </cell>
          <cell r="O258" t="str">
            <v>RELACION DE AUTORIZACION</v>
          </cell>
          <cell r="P258">
            <v>442</v>
          </cell>
          <cell r="Q258">
            <v>221</v>
          </cell>
          <cell r="R258" t="str">
            <v>Relación de autorización 005 correspondiente a la nomina general del mes de marzo, según los soportes remitidos por el área de Talento Humano mediante comunicación con radicado 2252040012423</v>
          </cell>
          <cell r="S258" t="str">
            <v>O211010100102</v>
          </cell>
          <cell r="T258" t="str">
            <v>Horas extras, dominicales, festivos y recargos</v>
          </cell>
          <cell r="U258" t="str">
            <v>1-100-F001</v>
          </cell>
          <cell r="V258" t="str">
            <v>VA-RECURSOS DISTRITO</v>
          </cell>
          <cell r="W258">
            <v>220</v>
          </cell>
          <cell r="X258" t="str">
            <v>0220 - Programa Funcionamiento - INSTITUTO DISTRITAL DE LA PARTICIPACIÓN Y ACCIÓN COMUNAL</v>
          </cell>
          <cell r="Y258" t="str">
            <v>PM/0220/0001/FUNC</v>
          </cell>
          <cell r="Z258"/>
          <cell r="AA258" t="str">
            <v>FUNCIONAMIENTOINSTITUTO DISTRITAL DE LA PARTICIPAC</v>
          </cell>
          <cell r="AB258">
            <v>91</v>
          </cell>
          <cell r="AC258" t="str">
            <v>N/A RELACIÓN DE AUTORIZACIÓN</v>
          </cell>
          <cell r="AD258">
            <v>220</v>
          </cell>
          <cell r="AE258" t="str">
            <v>NIT</v>
          </cell>
          <cell r="AF258">
            <v>900127054</v>
          </cell>
          <cell r="AG258" t="str">
            <v>INSTITUTO DISTRITAL DE LA PARTICIPACION Y ACCION COMUNAL</v>
          </cell>
          <cell r="AH258">
            <v>1009655638</v>
          </cell>
          <cell r="AI258" t="str">
            <v>MARLY JHOANA CORDOBA CORTES</v>
          </cell>
          <cell r="AJ258">
            <v>1004746618</v>
          </cell>
          <cell r="AK258" t="str">
            <v>YULY MARCELA BARAJAS AGUILERA</v>
          </cell>
          <cell r="AL258">
            <v>8851356</v>
          </cell>
          <cell r="AM258">
            <v>0</v>
          </cell>
          <cell r="AN258">
            <v>0</v>
          </cell>
          <cell r="AO258">
            <v>8851356</v>
          </cell>
          <cell r="AP258">
            <v>8851356</v>
          </cell>
          <cell r="AQ258">
            <v>0</v>
          </cell>
          <cell r="AR258">
            <v>5000864504</v>
          </cell>
          <cell r="AS258">
            <v>3</v>
          </cell>
          <cell r="AT258">
            <v>726648</v>
          </cell>
          <cell r="AU258">
            <v>3</v>
          </cell>
          <cell r="AV258">
            <v>45734</v>
          </cell>
        </row>
        <row r="259">
          <cell r="A259">
            <v>221</v>
          </cell>
          <cell r="B259">
            <v>2025</v>
          </cell>
          <cell r="C259">
            <v>3</v>
          </cell>
          <cell r="D259">
            <v>45658</v>
          </cell>
          <cell r="E259">
            <v>45747</v>
          </cell>
          <cell r="F259" t="str">
            <v>0220-01</v>
          </cell>
          <cell r="G259">
            <v>45734</v>
          </cell>
          <cell r="H259">
            <v>1</v>
          </cell>
          <cell r="I259" t="str">
            <v>RELACION DE AUTORIZACION</v>
          </cell>
          <cell r="J259" t="str">
            <v>RA 005</v>
          </cell>
          <cell r="K259">
            <v>45717</v>
          </cell>
          <cell r="L259">
            <v>45747</v>
          </cell>
          <cell r="M259">
            <v>30</v>
          </cell>
          <cell r="N259">
            <v>1</v>
          </cell>
          <cell r="O259" t="str">
            <v>RELACION DE AUTORIZACION</v>
          </cell>
          <cell r="P259">
            <v>442</v>
          </cell>
          <cell r="Q259">
            <v>221</v>
          </cell>
          <cell r="R259" t="str">
            <v>Relación de autorización 005 correspondiente a la nomina general del mes de marzo, según los soportes remitidos por el área de Talento Humano mediante comunicación con radicado 2252040012423</v>
          </cell>
          <cell r="S259" t="str">
            <v>O211010100105</v>
          </cell>
          <cell r="T259" t="str">
            <v>Auxilio de transporte</v>
          </cell>
          <cell r="U259" t="str">
            <v>1-100-F001</v>
          </cell>
          <cell r="V259" t="str">
            <v>VA-RECURSOS DISTRITO</v>
          </cell>
          <cell r="W259">
            <v>220</v>
          </cell>
          <cell r="X259" t="str">
            <v>0220 - Programa Funcionamiento - INSTITUTO DISTRITAL DE LA PARTICIPACIÓN Y ACCIÓN COMUNAL</v>
          </cell>
          <cell r="Y259" t="str">
            <v>PM/0220/0001/FUNC</v>
          </cell>
          <cell r="Z259"/>
          <cell r="AA259" t="str">
            <v>FUNCIONAMIENTOINSTITUTO DISTRITAL DE LA PARTICIPAC</v>
          </cell>
          <cell r="AB259">
            <v>91</v>
          </cell>
          <cell r="AC259" t="str">
            <v>N/A RELACIÓN DE AUTORIZACIÓN</v>
          </cell>
          <cell r="AD259">
            <v>220</v>
          </cell>
          <cell r="AE259" t="str">
            <v>NIT</v>
          </cell>
          <cell r="AF259">
            <v>900127054</v>
          </cell>
          <cell r="AG259" t="str">
            <v>INSTITUTO DISTRITAL DE LA PARTICIPACION Y ACCION COMUNAL</v>
          </cell>
          <cell r="AH259">
            <v>1009655638</v>
          </cell>
          <cell r="AI259" t="str">
            <v>MARLY JHOANA CORDOBA CORTES</v>
          </cell>
          <cell r="AJ259">
            <v>1004746618</v>
          </cell>
          <cell r="AK259" t="str">
            <v>YULY MARCELA BARAJAS AGUILERA</v>
          </cell>
          <cell r="AL259">
            <v>780000</v>
          </cell>
          <cell r="AM259">
            <v>0</v>
          </cell>
          <cell r="AN259">
            <v>0</v>
          </cell>
          <cell r="AO259">
            <v>780000</v>
          </cell>
          <cell r="AP259">
            <v>780000</v>
          </cell>
          <cell r="AQ259">
            <v>0</v>
          </cell>
          <cell r="AR259">
            <v>5000864504</v>
          </cell>
          <cell r="AS259">
            <v>4</v>
          </cell>
          <cell r="AT259">
            <v>726648</v>
          </cell>
          <cell r="AU259">
            <v>4</v>
          </cell>
          <cell r="AV259">
            <v>45734</v>
          </cell>
        </row>
        <row r="260">
          <cell r="A260">
            <v>221</v>
          </cell>
          <cell r="B260">
            <v>2025</v>
          </cell>
          <cell r="C260">
            <v>3</v>
          </cell>
          <cell r="D260">
            <v>45658</v>
          </cell>
          <cell r="E260">
            <v>45747</v>
          </cell>
          <cell r="F260" t="str">
            <v>0220-01</v>
          </cell>
          <cell r="G260">
            <v>45734</v>
          </cell>
          <cell r="H260">
            <v>1</v>
          </cell>
          <cell r="I260" t="str">
            <v>RELACION DE AUTORIZACION</v>
          </cell>
          <cell r="J260" t="str">
            <v>RA 005</v>
          </cell>
          <cell r="K260">
            <v>45717</v>
          </cell>
          <cell r="L260">
            <v>45747</v>
          </cell>
          <cell r="M260">
            <v>30</v>
          </cell>
          <cell r="N260">
            <v>1</v>
          </cell>
          <cell r="O260" t="str">
            <v>RELACION DE AUTORIZACION</v>
          </cell>
          <cell r="P260">
            <v>442</v>
          </cell>
          <cell r="Q260">
            <v>221</v>
          </cell>
          <cell r="R260" t="str">
            <v>Relación de autorización 005 correspondiente a la nomina general del mes de marzo, según los soportes remitidos por el área de Talento Humano mediante comunicación con radicado 2252040012423</v>
          </cell>
          <cell r="S260" t="str">
            <v>O211010100104</v>
          </cell>
          <cell r="T260" t="str">
            <v>Subsidio de alimentación</v>
          </cell>
          <cell r="U260" t="str">
            <v>1-100-F001</v>
          </cell>
          <cell r="V260" t="str">
            <v>VA-RECURSOS DISTRITO</v>
          </cell>
          <cell r="W260">
            <v>220</v>
          </cell>
          <cell r="X260" t="str">
            <v>0220 - Programa Funcionamiento - INSTITUTO DISTRITAL DE LA PARTICIPACIÓN Y ACCIÓN COMUNAL</v>
          </cell>
          <cell r="Y260" t="str">
            <v>PM/0220/0001/FUNC</v>
          </cell>
          <cell r="Z260"/>
          <cell r="AA260" t="str">
            <v>FUNCIONAMIENTOINSTITUTO DISTRITAL DE LA PARTICIPAC</v>
          </cell>
          <cell r="AB260">
            <v>91</v>
          </cell>
          <cell r="AC260" t="str">
            <v>N/A RELACIÓN DE AUTORIZACIÓN</v>
          </cell>
          <cell r="AD260">
            <v>220</v>
          </cell>
          <cell r="AE260" t="str">
            <v>NIT</v>
          </cell>
          <cell r="AF260">
            <v>900127054</v>
          </cell>
          <cell r="AG260" t="str">
            <v>INSTITUTO DISTRITAL DE LA PARTICIPACION Y ACCION COMUNAL</v>
          </cell>
          <cell r="AH260">
            <v>1009655638</v>
          </cell>
          <cell r="AI260" t="str">
            <v>MARLY JHOANA CORDOBA CORTES</v>
          </cell>
          <cell r="AJ260">
            <v>1004746618</v>
          </cell>
          <cell r="AK260" t="str">
            <v>YULY MARCELA BARAJAS AGUILERA</v>
          </cell>
          <cell r="AL260">
            <v>369832</v>
          </cell>
          <cell r="AM260">
            <v>0</v>
          </cell>
          <cell r="AN260">
            <v>0</v>
          </cell>
          <cell r="AO260">
            <v>369832</v>
          </cell>
          <cell r="AP260">
            <v>369832</v>
          </cell>
          <cell r="AQ260">
            <v>0</v>
          </cell>
          <cell r="AR260">
            <v>5000864504</v>
          </cell>
          <cell r="AS260">
            <v>5</v>
          </cell>
          <cell r="AT260">
            <v>726648</v>
          </cell>
          <cell r="AU260">
            <v>5</v>
          </cell>
          <cell r="AV260">
            <v>45734</v>
          </cell>
        </row>
        <row r="261">
          <cell r="A261">
            <v>221</v>
          </cell>
          <cell r="B261">
            <v>2025</v>
          </cell>
          <cell r="C261">
            <v>3</v>
          </cell>
          <cell r="D261">
            <v>45658</v>
          </cell>
          <cell r="E261">
            <v>45747</v>
          </cell>
          <cell r="F261" t="str">
            <v>0220-01</v>
          </cell>
          <cell r="G261">
            <v>45734</v>
          </cell>
          <cell r="H261">
            <v>1</v>
          </cell>
          <cell r="I261" t="str">
            <v>RELACION DE AUTORIZACION</v>
          </cell>
          <cell r="J261" t="str">
            <v>RA 005</v>
          </cell>
          <cell r="K261">
            <v>45717</v>
          </cell>
          <cell r="L261">
            <v>45747</v>
          </cell>
          <cell r="M261">
            <v>30</v>
          </cell>
          <cell r="N261">
            <v>1</v>
          </cell>
          <cell r="O261" t="str">
            <v>RELACION DE AUTORIZACION</v>
          </cell>
          <cell r="P261">
            <v>442</v>
          </cell>
          <cell r="Q261">
            <v>221</v>
          </cell>
          <cell r="R261" t="str">
            <v>Relación de autorización 005 correspondiente a la nomina general del mes de marzo, según los soportes remitidos por el área de Talento Humano mediante comunicación con radicado 2252040012423</v>
          </cell>
          <cell r="S261" t="str">
            <v>O211010100107</v>
          </cell>
          <cell r="T261" t="str">
            <v>Bonificación por servicios prestados</v>
          </cell>
          <cell r="U261" t="str">
            <v>1-100-F001</v>
          </cell>
          <cell r="V261" t="str">
            <v>VA-RECURSOS DISTRITO</v>
          </cell>
          <cell r="W261">
            <v>220</v>
          </cell>
          <cell r="X261" t="str">
            <v>0220 - Programa Funcionamiento - INSTITUTO DISTRITAL DE LA PARTICIPACIÓN Y ACCIÓN COMUNAL</v>
          </cell>
          <cell r="Y261" t="str">
            <v>PM/0220/0001/FUNC</v>
          </cell>
          <cell r="Z261"/>
          <cell r="AA261" t="str">
            <v>FUNCIONAMIENTOINSTITUTO DISTRITAL DE LA PARTICIPAC</v>
          </cell>
          <cell r="AB261">
            <v>91</v>
          </cell>
          <cell r="AC261" t="str">
            <v>N/A RELACIÓN DE AUTORIZACIÓN</v>
          </cell>
          <cell r="AD261">
            <v>220</v>
          </cell>
          <cell r="AE261" t="str">
            <v>NIT</v>
          </cell>
          <cell r="AF261">
            <v>900127054</v>
          </cell>
          <cell r="AG261" t="str">
            <v>INSTITUTO DISTRITAL DE LA PARTICIPACION Y ACCION COMUNAL</v>
          </cell>
          <cell r="AH261">
            <v>1009655638</v>
          </cell>
          <cell r="AI261" t="str">
            <v>MARLY JHOANA CORDOBA CORTES</v>
          </cell>
          <cell r="AJ261">
            <v>1004746618</v>
          </cell>
          <cell r="AK261" t="str">
            <v>YULY MARCELA BARAJAS AGUILERA</v>
          </cell>
          <cell r="AL261">
            <v>6861626</v>
          </cell>
          <cell r="AM261">
            <v>0</v>
          </cell>
          <cell r="AN261">
            <v>0</v>
          </cell>
          <cell r="AO261">
            <v>6861626</v>
          </cell>
          <cell r="AP261">
            <v>6861626</v>
          </cell>
          <cell r="AQ261">
            <v>0</v>
          </cell>
          <cell r="AR261">
            <v>5000864504</v>
          </cell>
          <cell r="AS261">
            <v>6</v>
          </cell>
          <cell r="AT261">
            <v>726648</v>
          </cell>
          <cell r="AU261">
            <v>6</v>
          </cell>
          <cell r="AV261">
            <v>45734</v>
          </cell>
        </row>
        <row r="262">
          <cell r="A262">
            <v>221</v>
          </cell>
          <cell r="B262">
            <v>2025</v>
          </cell>
          <cell r="C262">
            <v>3</v>
          </cell>
          <cell r="D262">
            <v>45658</v>
          </cell>
          <cell r="E262">
            <v>45747</v>
          </cell>
          <cell r="F262" t="str">
            <v>0220-01</v>
          </cell>
          <cell r="G262">
            <v>45734</v>
          </cell>
          <cell r="H262">
            <v>1</v>
          </cell>
          <cell r="I262" t="str">
            <v>RELACION DE AUTORIZACION</v>
          </cell>
          <cell r="J262" t="str">
            <v>RA 005</v>
          </cell>
          <cell r="K262">
            <v>45717</v>
          </cell>
          <cell r="L262">
            <v>45747</v>
          </cell>
          <cell r="M262">
            <v>30</v>
          </cell>
          <cell r="N262">
            <v>1</v>
          </cell>
          <cell r="O262" t="str">
            <v>RELACION DE AUTORIZACION</v>
          </cell>
          <cell r="P262">
            <v>442</v>
          </cell>
          <cell r="Q262">
            <v>221</v>
          </cell>
          <cell r="R262" t="str">
            <v>Relación de autorización 005 correspondiente a la nomina general del mes de marzo, según los soportes remitidos por el área de Talento Humano mediante comunicación con radicado 2252040012423</v>
          </cell>
          <cell r="S262" t="str">
            <v>O21101010010801</v>
          </cell>
          <cell r="T262" t="str">
            <v>Prima de navidad</v>
          </cell>
          <cell r="U262" t="str">
            <v>1-100-F001</v>
          </cell>
          <cell r="V262" t="str">
            <v>VA-RECURSOS DISTRITO</v>
          </cell>
          <cell r="W262">
            <v>220</v>
          </cell>
          <cell r="X262" t="str">
            <v>0220 - Programa Funcionamiento - INSTITUTO DISTRITAL DE LA PARTICIPACIÓN Y ACCIÓN COMUNAL</v>
          </cell>
          <cell r="Y262" t="str">
            <v>PM/0220/0001/FUNC</v>
          </cell>
          <cell r="Z262"/>
          <cell r="AA262" t="str">
            <v>FUNCIONAMIENTOINSTITUTO DISTRITAL DE LA PARTICIPAC</v>
          </cell>
          <cell r="AB262">
            <v>91</v>
          </cell>
          <cell r="AC262" t="str">
            <v>N/A RELACIÓN DE AUTORIZACIÓN</v>
          </cell>
          <cell r="AD262">
            <v>220</v>
          </cell>
          <cell r="AE262" t="str">
            <v>NIT</v>
          </cell>
          <cell r="AF262">
            <v>900127054</v>
          </cell>
          <cell r="AG262" t="str">
            <v>INSTITUTO DISTRITAL DE LA PARTICIPACION Y ACCION COMUNAL</v>
          </cell>
          <cell r="AH262">
            <v>1009655638</v>
          </cell>
          <cell r="AI262" t="str">
            <v>MARLY JHOANA CORDOBA CORTES</v>
          </cell>
          <cell r="AJ262">
            <v>1004746618</v>
          </cell>
          <cell r="AK262" t="str">
            <v>YULY MARCELA BARAJAS AGUILERA</v>
          </cell>
          <cell r="AL262">
            <v>1880393</v>
          </cell>
          <cell r="AM262">
            <v>0</v>
          </cell>
          <cell r="AN262">
            <v>0</v>
          </cell>
          <cell r="AO262">
            <v>1880393</v>
          </cell>
          <cell r="AP262">
            <v>1880393</v>
          </cell>
          <cell r="AQ262">
            <v>0</v>
          </cell>
          <cell r="AR262">
            <v>5000864504</v>
          </cell>
          <cell r="AS262">
            <v>7</v>
          </cell>
          <cell r="AT262">
            <v>726648</v>
          </cell>
          <cell r="AU262">
            <v>7</v>
          </cell>
          <cell r="AV262">
            <v>45734</v>
          </cell>
        </row>
        <row r="263">
          <cell r="A263">
            <v>221</v>
          </cell>
          <cell r="B263">
            <v>2025</v>
          </cell>
          <cell r="C263">
            <v>3</v>
          </cell>
          <cell r="D263">
            <v>45658</v>
          </cell>
          <cell r="E263">
            <v>45747</v>
          </cell>
          <cell r="F263" t="str">
            <v>0220-01</v>
          </cell>
          <cell r="G263">
            <v>45734</v>
          </cell>
          <cell r="H263">
            <v>1</v>
          </cell>
          <cell r="I263" t="str">
            <v>RELACION DE AUTORIZACION</v>
          </cell>
          <cell r="J263" t="str">
            <v>RA 005</v>
          </cell>
          <cell r="K263">
            <v>45717</v>
          </cell>
          <cell r="L263">
            <v>45747</v>
          </cell>
          <cell r="M263">
            <v>30</v>
          </cell>
          <cell r="N263">
            <v>1</v>
          </cell>
          <cell r="O263" t="str">
            <v>RELACION DE AUTORIZACION</v>
          </cell>
          <cell r="P263">
            <v>442</v>
          </cell>
          <cell r="Q263">
            <v>221</v>
          </cell>
          <cell r="R263" t="str">
            <v>Relación de autorización 005 correspondiente a la nomina general del mes de marzo, según los soportes remitidos por el área de Talento Humano mediante comunicación con radicado 2252040012423</v>
          </cell>
          <cell r="S263" t="str">
            <v>O21101010010802</v>
          </cell>
          <cell r="T263" t="str">
            <v>Prima de vacaciones</v>
          </cell>
          <cell r="U263" t="str">
            <v>1-100-F001</v>
          </cell>
          <cell r="V263" t="str">
            <v>VA-RECURSOS DISTRITO</v>
          </cell>
          <cell r="W263">
            <v>220</v>
          </cell>
          <cell r="X263" t="str">
            <v>0220 - Programa Funcionamiento - INSTITUTO DISTRITAL DE LA PARTICIPACIÓN Y ACCIÓN COMUNAL</v>
          </cell>
          <cell r="Y263" t="str">
            <v>PM/0220/0001/FUNC</v>
          </cell>
          <cell r="Z263"/>
          <cell r="AA263" t="str">
            <v>FUNCIONAMIENTOINSTITUTO DISTRITAL DE LA PARTICIPAC</v>
          </cell>
          <cell r="AB263">
            <v>91</v>
          </cell>
          <cell r="AC263" t="str">
            <v>N/A RELACIÓN DE AUTORIZACIÓN</v>
          </cell>
          <cell r="AD263">
            <v>220</v>
          </cell>
          <cell r="AE263" t="str">
            <v>NIT</v>
          </cell>
          <cell r="AF263">
            <v>900127054</v>
          </cell>
          <cell r="AG263" t="str">
            <v>INSTITUTO DISTRITAL DE LA PARTICIPACION Y ACCION COMUNAL</v>
          </cell>
          <cell r="AH263">
            <v>1009655638</v>
          </cell>
          <cell r="AI263" t="str">
            <v>MARLY JHOANA CORDOBA CORTES</v>
          </cell>
          <cell r="AJ263">
            <v>1004746618</v>
          </cell>
          <cell r="AK263" t="str">
            <v>YULY MARCELA BARAJAS AGUILERA</v>
          </cell>
          <cell r="AL263">
            <v>11375810</v>
          </cell>
          <cell r="AM263">
            <v>0</v>
          </cell>
          <cell r="AN263">
            <v>0</v>
          </cell>
          <cell r="AO263">
            <v>11375810</v>
          </cell>
          <cell r="AP263">
            <v>11375810</v>
          </cell>
          <cell r="AQ263">
            <v>0</v>
          </cell>
          <cell r="AR263">
            <v>5000864504</v>
          </cell>
          <cell r="AS263">
            <v>8</v>
          </cell>
          <cell r="AT263">
            <v>726648</v>
          </cell>
          <cell r="AU263">
            <v>8</v>
          </cell>
          <cell r="AV263">
            <v>45734</v>
          </cell>
        </row>
        <row r="264">
          <cell r="A264">
            <v>221</v>
          </cell>
          <cell r="B264">
            <v>2025</v>
          </cell>
          <cell r="C264">
            <v>3</v>
          </cell>
          <cell r="D264">
            <v>45658</v>
          </cell>
          <cell r="E264">
            <v>45747</v>
          </cell>
          <cell r="F264" t="str">
            <v>0220-01</v>
          </cell>
          <cell r="G264">
            <v>45734</v>
          </cell>
          <cell r="H264">
            <v>1</v>
          </cell>
          <cell r="I264" t="str">
            <v>RELACION DE AUTORIZACION</v>
          </cell>
          <cell r="J264" t="str">
            <v>RA 005</v>
          </cell>
          <cell r="K264">
            <v>45717</v>
          </cell>
          <cell r="L264">
            <v>45747</v>
          </cell>
          <cell r="M264">
            <v>30</v>
          </cell>
          <cell r="N264">
            <v>1</v>
          </cell>
          <cell r="O264" t="str">
            <v>RELACION DE AUTORIZACION</v>
          </cell>
          <cell r="P264">
            <v>442</v>
          </cell>
          <cell r="Q264">
            <v>221</v>
          </cell>
          <cell r="R264" t="str">
            <v>Relación de autorización 005 correspondiente a la nomina general del mes de marzo, según los soportes remitidos por el área de Talento Humano mediante comunicación con radicado 2252040012423</v>
          </cell>
          <cell r="S264" t="str">
            <v>O21101010021201</v>
          </cell>
          <cell r="T264" t="str">
            <v>Beneficios a los empleados a corto plazo</v>
          </cell>
          <cell r="U264" t="str">
            <v>1-100-F001</v>
          </cell>
          <cell r="V264" t="str">
            <v>VA-RECURSOS DISTRITO</v>
          </cell>
          <cell r="W264">
            <v>220</v>
          </cell>
          <cell r="X264" t="str">
            <v>0220 - Programa Funcionamiento - INSTITUTO DISTRITAL DE LA PARTICIPACIÓN Y ACCIÓN COMUNAL</v>
          </cell>
          <cell r="Y264" t="str">
            <v>PM/0220/0001/FUNC</v>
          </cell>
          <cell r="Z264"/>
          <cell r="AA264" t="str">
            <v>FUNCIONAMIENTOINSTITUTO DISTRITAL DE LA PARTICIPAC</v>
          </cell>
          <cell r="AB264">
            <v>91</v>
          </cell>
          <cell r="AC264" t="str">
            <v>N/A RELACIÓN DE AUTORIZACIÓN</v>
          </cell>
          <cell r="AD264">
            <v>220</v>
          </cell>
          <cell r="AE264" t="str">
            <v>NIT</v>
          </cell>
          <cell r="AF264">
            <v>900127054</v>
          </cell>
          <cell r="AG264" t="str">
            <v>INSTITUTO DISTRITAL DE LA PARTICIPACION Y ACCION COMUNAL</v>
          </cell>
          <cell r="AH264">
            <v>1009655638</v>
          </cell>
          <cell r="AI264" t="str">
            <v>MARLY JHOANA CORDOBA CORTES</v>
          </cell>
          <cell r="AJ264">
            <v>1004746618</v>
          </cell>
          <cell r="AK264" t="str">
            <v>YULY MARCELA BARAJAS AGUILERA</v>
          </cell>
          <cell r="AL264">
            <v>15531278</v>
          </cell>
          <cell r="AM264">
            <v>0</v>
          </cell>
          <cell r="AN264">
            <v>0</v>
          </cell>
          <cell r="AO264">
            <v>15531278</v>
          </cell>
          <cell r="AP264">
            <v>15531278</v>
          </cell>
          <cell r="AQ264">
            <v>0</v>
          </cell>
          <cell r="AR264">
            <v>5000864504</v>
          </cell>
          <cell r="AS264">
            <v>9</v>
          </cell>
          <cell r="AT264">
            <v>726648</v>
          </cell>
          <cell r="AU264">
            <v>9</v>
          </cell>
          <cell r="AV264">
            <v>45734</v>
          </cell>
        </row>
        <row r="265">
          <cell r="A265">
            <v>221</v>
          </cell>
          <cell r="B265">
            <v>2025</v>
          </cell>
          <cell r="C265">
            <v>3</v>
          </cell>
          <cell r="D265">
            <v>45658</v>
          </cell>
          <cell r="E265">
            <v>45747</v>
          </cell>
          <cell r="F265" t="str">
            <v>0220-01</v>
          </cell>
          <cell r="G265">
            <v>45734</v>
          </cell>
          <cell r="H265">
            <v>1</v>
          </cell>
          <cell r="I265" t="str">
            <v>RELACION DE AUTORIZACION</v>
          </cell>
          <cell r="J265" t="str">
            <v>RA 005</v>
          </cell>
          <cell r="K265">
            <v>45717</v>
          </cell>
          <cell r="L265">
            <v>45747</v>
          </cell>
          <cell r="M265">
            <v>30</v>
          </cell>
          <cell r="N265">
            <v>1</v>
          </cell>
          <cell r="O265" t="str">
            <v>RELACION DE AUTORIZACION</v>
          </cell>
          <cell r="P265">
            <v>442</v>
          </cell>
          <cell r="Q265">
            <v>221</v>
          </cell>
          <cell r="R265" t="str">
            <v>Relación de autorización 005 correspondiente a la nomina general del mes de marzo, según los soportes remitidos por el área de Talento Humano mediante comunicación con radicado 2252040012423</v>
          </cell>
          <cell r="S265" t="str">
            <v>O211010100109</v>
          </cell>
          <cell r="T265" t="str">
            <v>Prima técnica salarial</v>
          </cell>
          <cell r="U265" t="str">
            <v>1-100-F001</v>
          </cell>
          <cell r="V265" t="str">
            <v>VA-RECURSOS DISTRITO</v>
          </cell>
          <cell r="W265">
            <v>220</v>
          </cell>
          <cell r="X265" t="str">
            <v>0220 - Programa Funcionamiento - INSTITUTO DISTRITAL DE LA PARTICIPACIÓN Y ACCIÓN COMUNAL</v>
          </cell>
          <cell r="Y265" t="str">
            <v>PM/0220/0001/FUNC</v>
          </cell>
          <cell r="Z265"/>
          <cell r="AA265" t="str">
            <v>FUNCIONAMIENTOINSTITUTO DISTRITAL DE LA PARTICIPAC</v>
          </cell>
          <cell r="AB265">
            <v>91</v>
          </cell>
          <cell r="AC265" t="str">
            <v>N/A RELACIÓN DE AUTORIZACIÓN</v>
          </cell>
          <cell r="AD265">
            <v>220</v>
          </cell>
          <cell r="AE265" t="str">
            <v>NIT</v>
          </cell>
          <cell r="AF265">
            <v>900127054</v>
          </cell>
          <cell r="AG265" t="str">
            <v>INSTITUTO DISTRITAL DE LA PARTICIPACION Y ACCION COMUNAL</v>
          </cell>
          <cell r="AH265">
            <v>1009655638</v>
          </cell>
          <cell r="AI265" t="str">
            <v>MARLY JHOANA CORDOBA CORTES</v>
          </cell>
          <cell r="AJ265">
            <v>1004746618</v>
          </cell>
          <cell r="AK265" t="str">
            <v>YULY MARCELA BARAJAS AGUILERA</v>
          </cell>
          <cell r="AL265">
            <v>139134567</v>
          </cell>
          <cell r="AM265">
            <v>0</v>
          </cell>
          <cell r="AN265">
            <v>0</v>
          </cell>
          <cell r="AO265">
            <v>139134567</v>
          </cell>
          <cell r="AP265">
            <v>139134567</v>
          </cell>
          <cell r="AQ265">
            <v>0</v>
          </cell>
          <cell r="AR265">
            <v>5000864504</v>
          </cell>
          <cell r="AS265">
            <v>10</v>
          </cell>
          <cell r="AT265">
            <v>726648</v>
          </cell>
          <cell r="AU265">
            <v>10</v>
          </cell>
          <cell r="AV265">
            <v>45734</v>
          </cell>
        </row>
        <row r="266">
          <cell r="A266">
            <v>221</v>
          </cell>
          <cell r="B266">
            <v>2025</v>
          </cell>
          <cell r="C266">
            <v>3</v>
          </cell>
          <cell r="D266">
            <v>45658</v>
          </cell>
          <cell r="E266">
            <v>45747</v>
          </cell>
          <cell r="F266" t="str">
            <v>0220-01</v>
          </cell>
          <cell r="G266">
            <v>45734</v>
          </cell>
          <cell r="H266">
            <v>1</v>
          </cell>
          <cell r="I266" t="str">
            <v>RELACION DE AUTORIZACION</v>
          </cell>
          <cell r="J266" t="str">
            <v>RA 005</v>
          </cell>
          <cell r="K266">
            <v>45717</v>
          </cell>
          <cell r="L266">
            <v>45747</v>
          </cell>
          <cell r="M266">
            <v>30</v>
          </cell>
          <cell r="N266">
            <v>1</v>
          </cell>
          <cell r="O266" t="str">
            <v>RELACION DE AUTORIZACION</v>
          </cell>
          <cell r="P266">
            <v>442</v>
          </cell>
          <cell r="Q266">
            <v>221</v>
          </cell>
          <cell r="R266" t="str">
            <v>Relación de autorización 005 correspondiente a la nomina general del mes de marzo, según los soportes remitidos por el área de Talento Humano mediante comunicación con radicado 2252040012423</v>
          </cell>
          <cell r="S266" t="str">
            <v>O211010100204</v>
          </cell>
          <cell r="T266" t="str">
            <v>Prima semestral</v>
          </cell>
          <cell r="U266" t="str">
            <v>1-100-F001</v>
          </cell>
          <cell r="V266" t="str">
            <v>VA-RECURSOS DISTRITO</v>
          </cell>
          <cell r="W266">
            <v>220</v>
          </cell>
          <cell r="X266" t="str">
            <v>0220 - Programa Funcionamiento - INSTITUTO DISTRITAL DE LA PARTICIPACIÓN Y ACCIÓN COMUNAL</v>
          </cell>
          <cell r="Y266" t="str">
            <v>PM/0220/0001/FUNC</v>
          </cell>
          <cell r="Z266"/>
          <cell r="AA266" t="str">
            <v>FUNCIONAMIENTOINSTITUTO DISTRITAL DE LA PARTICIPAC</v>
          </cell>
          <cell r="AB266">
            <v>91</v>
          </cell>
          <cell r="AC266" t="str">
            <v>N/A RELACIÓN DE AUTORIZACIÓN</v>
          </cell>
          <cell r="AD266">
            <v>220</v>
          </cell>
          <cell r="AE266" t="str">
            <v>NIT</v>
          </cell>
          <cell r="AF266">
            <v>900127054</v>
          </cell>
          <cell r="AG266" t="str">
            <v>INSTITUTO DISTRITAL DE LA PARTICIPACION Y ACCION COMUNAL</v>
          </cell>
          <cell r="AH266">
            <v>1009655638</v>
          </cell>
          <cell r="AI266" t="str">
            <v>MARLY JHOANA CORDOBA CORTES</v>
          </cell>
          <cell r="AJ266">
            <v>1004746618</v>
          </cell>
          <cell r="AK266" t="str">
            <v>YULY MARCELA BARAJAS AGUILERA</v>
          </cell>
          <cell r="AL266">
            <v>5593488</v>
          </cell>
          <cell r="AM266">
            <v>0</v>
          </cell>
          <cell r="AN266">
            <v>0</v>
          </cell>
          <cell r="AO266">
            <v>5593488</v>
          </cell>
          <cell r="AP266">
            <v>5593488</v>
          </cell>
          <cell r="AQ266">
            <v>0</v>
          </cell>
          <cell r="AR266">
            <v>5000864504</v>
          </cell>
          <cell r="AS266">
            <v>11</v>
          </cell>
          <cell r="AT266">
            <v>726648</v>
          </cell>
          <cell r="AU266">
            <v>11</v>
          </cell>
          <cell r="AV266">
            <v>45734</v>
          </cell>
        </row>
        <row r="267">
          <cell r="A267">
            <v>221</v>
          </cell>
          <cell r="B267">
            <v>2025</v>
          </cell>
          <cell r="C267">
            <v>3</v>
          </cell>
          <cell r="D267">
            <v>45658</v>
          </cell>
          <cell r="E267">
            <v>45747</v>
          </cell>
          <cell r="F267" t="str">
            <v>0220-01</v>
          </cell>
          <cell r="G267">
            <v>45734</v>
          </cell>
          <cell r="H267">
            <v>1</v>
          </cell>
          <cell r="I267" t="str">
            <v>RELACION DE AUTORIZACION</v>
          </cell>
          <cell r="J267" t="str">
            <v>RA 005</v>
          </cell>
          <cell r="K267">
            <v>45717</v>
          </cell>
          <cell r="L267">
            <v>45747</v>
          </cell>
          <cell r="M267">
            <v>30</v>
          </cell>
          <cell r="N267">
            <v>1</v>
          </cell>
          <cell r="O267" t="str">
            <v>RELACION DE AUTORIZACION</v>
          </cell>
          <cell r="P267">
            <v>442</v>
          </cell>
          <cell r="Q267">
            <v>221</v>
          </cell>
          <cell r="R267" t="str">
            <v>Relación de autorización 005 correspondiente a la nomina general del mes de marzo, según los soportes remitidos por el área de Talento Humano mediante comunicación con radicado 2252040012423</v>
          </cell>
          <cell r="S267" t="str">
            <v>O211010200301</v>
          </cell>
          <cell r="T267" t="str">
            <v>Aportes de cesantías a fondos públicos</v>
          </cell>
          <cell r="U267" t="str">
            <v>1-100-F001</v>
          </cell>
          <cell r="V267" t="str">
            <v>VA-RECURSOS DISTRITO</v>
          </cell>
          <cell r="W267">
            <v>220</v>
          </cell>
          <cell r="X267" t="str">
            <v>0220 - Programa Funcionamiento - INSTITUTO DISTRITAL DE LA PARTICIPACIÓN Y ACCIÓN COMUNAL</v>
          </cell>
          <cell r="Y267" t="str">
            <v>PM/0220/0001/FUNC</v>
          </cell>
          <cell r="Z267"/>
          <cell r="AA267" t="str">
            <v>FUNCIONAMIENTOINSTITUTO DISTRITAL DE LA PARTICIPAC</v>
          </cell>
          <cell r="AB267">
            <v>91</v>
          </cell>
          <cell r="AC267" t="str">
            <v>N/A RELACIÓN DE AUTORIZACIÓN</v>
          </cell>
          <cell r="AD267">
            <v>220</v>
          </cell>
          <cell r="AE267" t="str">
            <v>NIT</v>
          </cell>
          <cell r="AF267">
            <v>900127054</v>
          </cell>
          <cell r="AG267" t="str">
            <v>INSTITUTO DISTRITAL DE LA PARTICIPACION Y ACCION COMUNAL</v>
          </cell>
          <cell r="AH267">
            <v>1009655638</v>
          </cell>
          <cell r="AI267" t="str">
            <v>MARLY JHOANA CORDOBA CORTES</v>
          </cell>
          <cell r="AJ267">
            <v>1004746618</v>
          </cell>
          <cell r="AK267" t="str">
            <v>YULY MARCELA BARAJAS AGUILERA</v>
          </cell>
          <cell r="AL267">
            <v>10920184</v>
          </cell>
          <cell r="AM267">
            <v>0</v>
          </cell>
          <cell r="AN267">
            <v>0</v>
          </cell>
          <cell r="AO267">
            <v>10920184</v>
          </cell>
          <cell r="AP267">
            <v>10920184</v>
          </cell>
          <cell r="AQ267">
            <v>0</v>
          </cell>
          <cell r="AR267">
            <v>5000864504</v>
          </cell>
          <cell r="AS267">
            <v>12</v>
          </cell>
          <cell r="AT267">
            <v>726648</v>
          </cell>
          <cell r="AU267">
            <v>12</v>
          </cell>
          <cell r="AV267">
            <v>45734</v>
          </cell>
        </row>
        <row r="268">
          <cell r="A268">
            <v>221</v>
          </cell>
          <cell r="B268">
            <v>2025</v>
          </cell>
          <cell r="C268">
            <v>3</v>
          </cell>
          <cell r="D268">
            <v>45658</v>
          </cell>
          <cell r="E268">
            <v>45747</v>
          </cell>
          <cell r="F268" t="str">
            <v>0220-01</v>
          </cell>
          <cell r="G268">
            <v>45734</v>
          </cell>
          <cell r="H268">
            <v>1</v>
          </cell>
          <cell r="I268" t="str">
            <v>RELACION DE AUTORIZACION</v>
          </cell>
          <cell r="J268" t="str">
            <v>RA 005</v>
          </cell>
          <cell r="K268">
            <v>45717</v>
          </cell>
          <cell r="L268">
            <v>45747</v>
          </cell>
          <cell r="M268">
            <v>30</v>
          </cell>
          <cell r="N268">
            <v>1</v>
          </cell>
          <cell r="O268" t="str">
            <v>RELACION DE AUTORIZACION</v>
          </cell>
          <cell r="P268">
            <v>442</v>
          </cell>
          <cell r="Q268">
            <v>221</v>
          </cell>
          <cell r="R268" t="str">
            <v>Relación de autorización 005 correspondiente a la nomina general del mes de marzo, según los soportes remitidos por el área de Talento Humano mediante comunicación con radicado 2252040012423</v>
          </cell>
          <cell r="S268" t="str">
            <v>O2110103068</v>
          </cell>
          <cell r="T268" t="str">
            <v>Prima secretarial</v>
          </cell>
          <cell r="U268" t="str">
            <v>1-100-F001</v>
          </cell>
          <cell r="V268" t="str">
            <v>VA-RECURSOS DISTRITO</v>
          </cell>
          <cell r="W268">
            <v>220</v>
          </cell>
          <cell r="X268" t="str">
            <v>0220 - Programa Funcionamiento - INSTITUTO DISTRITAL DE LA PARTICIPACIÓN Y ACCIÓN COMUNAL</v>
          </cell>
          <cell r="Y268" t="str">
            <v>PM/0220/0001/FUNC</v>
          </cell>
          <cell r="Z268"/>
          <cell r="AA268" t="str">
            <v>FUNCIONAMIENTOINSTITUTO DISTRITAL DE LA PARTICIPAC</v>
          </cell>
          <cell r="AB268">
            <v>91</v>
          </cell>
          <cell r="AC268" t="str">
            <v>N/A RELACIÓN DE AUTORIZACIÓN</v>
          </cell>
          <cell r="AD268">
            <v>220</v>
          </cell>
          <cell r="AE268" t="str">
            <v>NIT</v>
          </cell>
          <cell r="AF268">
            <v>900127054</v>
          </cell>
          <cell r="AG268" t="str">
            <v>INSTITUTO DISTRITAL DE LA PARTICIPACION Y ACCION COMUNAL</v>
          </cell>
          <cell r="AH268">
            <v>1009655638</v>
          </cell>
          <cell r="AI268" t="str">
            <v>MARLY JHOANA CORDOBA CORTES</v>
          </cell>
          <cell r="AJ268">
            <v>1004746618</v>
          </cell>
          <cell r="AK268" t="str">
            <v>YULY MARCELA BARAJAS AGUILERA</v>
          </cell>
          <cell r="AL268">
            <v>703191</v>
          </cell>
          <cell r="AM268">
            <v>0</v>
          </cell>
          <cell r="AN268">
            <v>0</v>
          </cell>
          <cell r="AO268">
            <v>703191</v>
          </cell>
          <cell r="AP268">
            <v>703191</v>
          </cell>
          <cell r="AQ268">
            <v>0</v>
          </cell>
          <cell r="AR268">
            <v>5000864504</v>
          </cell>
          <cell r="AS268">
            <v>13</v>
          </cell>
          <cell r="AT268">
            <v>726648</v>
          </cell>
          <cell r="AU268">
            <v>13</v>
          </cell>
          <cell r="AV268">
            <v>45734</v>
          </cell>
        </row>
        <row r="269">
          <cell r="A269">
            <v>221</v>
          </cell>
          <cell r="B269">
            <v>2025</v>
          </cell>
          <cell r="C269">
            <v>3</v>
          </cell>
          <cell r="D269">
            <v>45658</v>
          </cell>
          <cell r="E269">
            <v>45747</v>
          </cell>
          <cell r="F269" t="str">
            <v>0220-01</v>
          </cell>
          <cell r="G269">
            <v>45734</v>
          </cell>
          <cell r="H269">
            <v>1</v>
          </cell>
          <cell r="I269" t="str">
            <v>RELACION DE AUTORIZACION</v>
          </cell>
          <cell r="J269" t="str">
            <v>RA 005</v>
          </cell>
          <cell r="K269">
            <v>45717</v>
          </cell>
          <cell r="L269">
            <v>45747</v>
          </cell>
          <cell r="M269">
            <v>30</v>
          </cell>
          <cell r="N269">
            <v>1</v>
          </cell>
          <cell r="O269" t="str">
            <v>RELACION DE AUTORIZACION</v>
          </cell>
          <cell r="P269">
            <v>442</v>
          </cell>
          <cell r="Q269">
            <v>221</v>
          </cell>
          <cell r="R269" t="str">
            <v>Relación de autorización 005 correspondiente a la nomina general del mes de marzo, según los soportes remitidos por el área de Talento Humano mediante comunicación con radicado 2252040012423</v>
          </cell>
          <cell r="S269" t="str">
            <v>O211010300102</v>
          </cell>
          <cell r="T269" t="str">
            <v>Indemnización por vacaciones</v>
          </cell>
          <cell r="U269" t="str">
            <v>1-100-F001</v>
          </cell>
          <cell r="V269" t="str">
            <v>VA-RECURSOS DISTRITO</v>
          </cell>
          <cell r="W269">
            <v>220</v>
          </cell>
          <cell r="X269" t="str">
            <v>0220 - Programa Funcionamiento - INSTITUTO DISTRITAL DE LA PARTICIPACIÓN Y ACCIÓN COMUNAL</v>
          </cell>
          <cell r="Y269" t="str">
            <v>PM/0220/0001/FUNC</v>
          </cell>
          <cell r="Z269"/>
          <cell r="AA269" t="str">
            <v>FUNCIONAMIENTOINSTITUTO DISTRITAL DE LA PARTICIPAC</v>
          </cell>
          <cell r="AB269">
            <v>91</v>
          </cell>
          <cell r="AC269" t="str">
            <v>N/A RELACIÓN DE AUTORIZACIÓN</v>
          </cell>
          <cell r="AD269">
            <v>220</v>
          </cell>
          <cell r="AE269" t="str">
            <v>NIT</v>
          </cell>
          <cell r="AF269">
            <v>900127054</v>
          </cell>
          <cell r="AG269" t="str">
            <v>INSTITUTO DISTRITAL DE LA PARTICIPACION Y ACCION COMUNAL</v>
          </cell>
          <cell r="AH269">
            <v>1009655638</v>
          </cell>
          <cell r="AI269" t="str">
            <v>MARLY JHOANA CORDOBA CORTES</v>
          </cell>
          <cell r="AJ269">
            <v>1004746618</v>
          </cell>
          <cell r="AK269" t="str">
            <v>YULY MARCELA BARAJAS AGUILERA</v>
          </cell>
          <cell r="AL269">
            <v>13611597</v>
          </cell>
          <cell r="AM269">
            <v>0</v>
          </cell>
          <cell r="AN269">
            <v>0</v>
          </cell>
          <cell r="AO269">
            <v>13611597</v>
          </cell>
          <cell r="AP269">
            <v>13611597</v>
          </cell>
          <cell r="AQ269">
            <v>0</v>
          </cell>
          <cell r="AR269">
            <v>5000864504</v>
          </cell>
          <cell r="AS269">
            <v>14</v>
          </cell>
          <cell r="AT269">
            <v>726648</v>
          </cell>
          <cell r="AU269">
            <v>14</v>
          </cell>
          <cell r="AV269">
            <v>45734</v>
          </cell>
        </row>
        <row r="270">
          <cell r="A270">
            <v>221</v>
          </cell>
          <cell r="B270">
            <v>2025</v>
          </cell>
          <cell r="C270">
            <v>3</v>
          </cell>
          <cell r="D270">
            <v>45658</v>
          </cell>
          <cell r="E270">
            <v>45747</v>
          </cell>
          <cell r="F270" t="str">
            <v>0220-01</v>
          </cell>
          <cell r="G270">
            <v>45734</v>
          </cell>
          <cell r="H270">
            <v>1</v>
          </cell>
          <cell r="I270" t="str">
            <v>RELACION DE AUTORIZACION</v>
          </cell>
          <cell r="J270" t="str">
            <v>RA 005</v>
          </cell>
          <cell r="K270">
            <v>45717</v>
          </cell>
          <cell r="L270">
            <v>45747</v>
          </cell>
          <cell r="M270">
            <v>30</v>
          </cell>
          <cell r="N270">
            <v>1</v>
          </cell>
          <cell r="O270" t="str">
            <v>RELACION DE AUTORIZACION</v>
          </cell>
          <cell r="P270">
            <v>442</v>
          </cell>
          <cell r="Q270">
            <v>221</v>
          </cell>
          <cell r="R270" t="str">
            <v>Relación de autorización 005 correspondiente a la nomina general del mes de marzo, según los soportes remitidos por el área de Talento Humano mediante comunicación con radicado 2252040012423</v>
          </cell>
          <cell r="S270" t="str">
            <v>O211010300103</v>
          </cell>
          <cell r="T270" t="str">
            <v>Bonificación especial de recreación</v>
          </cell>
          <cell r="U270" t="str">
            <v>1-100-F001</v>
          </cell>
          <cell r="V270" t="str">
            <v>VA-RECURSOS DISTRITO</v>
          </cell>
          <cell r="W270">
            <v>220</v>
          </cell>
          <cell r="X270" t="str">
            <v>0220 - Programa Funcionamiento - INSTITUTO DISTRITAL DE LA PARTICIPACIÓN Y ACCIÓN COMUNAL</v>
          </cell>
          <cell r="Y270" t="str">
            <v>PM/0220/0001/FUNC</v>
          </cell>
          <cell r="Z270"/>
          <cell r="AA270" t="str">
            <v>FUNCIONAMIENTOINSTITUTO DISTRITAL DE LA PARTICIPAC</v>
          </cell>
          <cell r="AB270">
            <v>91</v>
          </cell>
          <cell r="AC270" t="str">
            <v>N/A RELACIÓN DE AUTORIZACIÓN</v>
          </cell>
          <cell r="AD270">
            <v>220</v>
          </cell>
          <cell r="AE270" t="str">
            <v>NIT</v>
          </cell>
          <cell r="AF270">
            <v>900127054</v>
          </cell>
          <cell r="AG270" t="str">
            <v>INSTITUTO DISTRITAL DE LA PARTICIPACION Y ACCION COMUNAL</v>
          </cell>
          <cell r="AH270">
            <v>1009655638</v>
          </cell>
          <cell r="AI270" t="str">
            <v>MARLY JHOANA CORDOBA CORTES</v>
          </cell>
          <cell r="AJ270">
            <v>1004746618</v>
          </cell>
          <cell r="AK270" t="str">
            <v>YULY MARCELA BARAJAS AGUILERA</v>
          </cell>
          <cell r="AL270">
            <v>972850</v>
          </cell>
          <cell r="AM270">
            <v>0</v>
          </cell>
          <cell r="AN270">
            <v>0</v>
          </cell>
          <cell r="AO270">
            <v>972850</v>
          </cell>
          <cell r="AP270">
            <v>972850</v>
          </cell>
          <cell r="AQ270">
            <v>0</v>
          </cell>
          <cell r="AR270">
            <v>5000864504</v>
          </cell>
          <cell r="AS270">
            <v>15</v>
          </cell>
          <cell r="AT270">
            <v>726648</v>
          </cell>
          <cell r="AU270">
            <v>15</v>
          </cell>
          <cell r="AV270">
            <v>45734</v>
          </cell>
        </row>
        <row r="271">
          <cell r="A271">
            <v>222</v>
          </cell>
          <cell r="B271">
            <v>2025</v>
          </cell>
          <cell r="C271">
            <v>3</v>
          </cell>
          <cell r="D271">
            <v>45658</v>
          </cell>
          <cell r="E271">
            <v>45747</v>
          </cell>
          <cell r="F271" t="str">
            <v>0220-01</v>
          </cell>
          <cell r="G271">
            <v>45734</v>
          </cell>
          <cell r="H271">
            <v>145</v>
          </cell>
          <cell r="I271" t="str">
            <v>CONTRATO DE PRESTACION DE SERVICIOS PROFESIONALES</v>
          </cell>
          <cell r="J271">
            <v>204</v>
          </cell>
          <cell r="K271">
            <v>45734</v>
          </cell>
          <cell r="L271">
            <v>45918</v>
          </cell>
          <cell r="M271">
            <v>184</v>
          </cell>
          <cell r="N271">
            <v>2</v>
          </cell>
          <cell r="O271" t="str">
            <v>ORDENES DE PAGO</v>
          </cell>
          <cell r="P271">
            <v>387</v>
          </cell>
          <cell r="Q271">
            <v>222</v>
          </cell>
          <cell r="R271" t="str">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v>
          </cell>
          <cell r="S271" t="str">
            <v>O23011745022024023806022</v>
          </cell>
          <cell r="T271" t="str">
            <v>Implementación de mecanismos de particip - Servicio de asistencia técnica</v>
          </cell>
          <cell r="U271" t="str">
            <v>1-100-F001</v>
          </cell>
          <cell r="V271" t="str">
            <v>VA-RECURSOS DISTRITO</v>
          </cell>
          <cell r="W271" t="str">
            <v>O232020200991119</v>
          </cell>
          <cell r="X271" t="str">
            <v>Otros servicios de la administración pública n.c.p.</v>
          </cell>
          <cell r="Y271" t="str">
            <v>PM/0220/0106/45020220238</v>
          </cell>
          <cell r="Z271"/>
          <cell r="AA271" t="str">
            <v>Servicio de asesoría técnica en presupuestos parti</v>
          </cell>
          <cell r="AB271">
            <v>10</v>
          </cell>
          <cell r="AC271" t="str">
            <v>CONTRATACIÓN DIRECTA</v>
          </cell>
          <cell r="AD271">
            <v>1000054257</v>
          </cell>
          <cell r="AE271" t="str">
            <v>CC</v>
          </cell>
          <cell r="AF271">
            <v>79592533</v>
          </cell>
          <cell r="AG271" t="str">
            <v>ANDRES OROBIO TRUJILLO</v>
          </cell>
          <cell r="AH271">
            <v>1009655638</v>
          </cell>
          <cell r="AI271" t="str">
            <v>MARLY JHOANA CORDOBA CORTES</v>
          </cell>
          <cell r="AJ271">
            <v>1004746618</v>
          </cell>
          <cell r="AK271" t="str">
            <v>YULY MARCELA BARAJAS AGUILERA</v>
          </cell>
          <cell r="AL271">
            <v>26400000</v>
          </cell>
          <cell r="AM271">
            <v>0</v>
          </cell>
          <cell r="AN271">
            <v>0</v>
          </cell>
          <cell r="AO271">
            <v>26400000</v>
          </cell>
          <cell r="AP271">
            <v>0</v>
          </cell>
          <cell r="AQ271">
            <v>26400000</v>
          </cell>
          <cell r="AR271">
            <v>5000864624</v>
          </cell>
          <cell r="AS271">
            <v>1</v>
          </cell>
          <cell r="AT271">
            <v>723428</v>
          </cell>
          <cell r="AU271">
            <v>1</v>
          </cell>
          <cell r="AV271">
            <v>45734</v>
          </cell>
        </row>
        <row r="272">
          <cell r="A272">
            <v>223</v>
          </cell>
          <cell r="B272">
            <v>2025</v>
          </cell>
          <cell r="C272">
            <v>3</v>
          </cell>
          <cell r="D272">
            <v>45658</v>
          </cell>
          <cell r="E272">
            <v>45747</v>
          </cell>
          <cell r="F272" t="str">
            <v>0220-01</v>
          </cell>
          <cell r="G272">
            <v>45734</v>
          </cell>
          <cell r="H272">
            <v>145</v>
          </cell>
          <cell r="I272" t="str">
            <v>CONTRATO DE PRESTACION DE SERVICIOS PROFESIONALES</v>
          </cell>
          <cell r="J272">
            <v>214</v>
          </cell>
          <cell r="K272">
            <v>45734</v>
          </cell>
          <cell r="L272">
            <v>45918</v>
          </cell>
          <cell r="M272">
            <v>184</v>
          </cell>
          <cell r="N272">
            <v>2</v>
          </cell>
          <cell r="O272" t="str">
            <v>ORDENES DE PAGO</v>
          </cell>
          <cell r="P272">
            <v>397</v>
          </cell>
          <cell r="Q272">
            <v>223</v>
          </cell>
          <cell r="R272" t="str">
            <v>Prestar los servicios profesionales para acompañar y desarrollar las actividades requeridas en el Proceso de Bienes, Servicios e Infraestructura del Instituto.</v>
          </cell>
          <cell r="S272" t="str">
            <v>O23011745992024019407023</v>
          </cell>
          <cell r="T272" t="str">
            <v>Fortalecimiento de la gestión institucio - Servicio de Implementación Sistemas de Gestión</v>
          </cell>
          <cell r="U272" t="str">
            <v>1-100-F001</v>
          </cell>
          <cell r="V272" t="str">
            <v>VA-RECURSOS DISTRITO</v>
          </cell>
          <cell r="W272" t="str">
            <v>O232020200883990</v>
          </cell>
          <cell r="X272" t="str">
            <v>Otros servicios profesionales, técnicos y empresariales n.c.p.</v>
          </cell>
          <cell r="Y272" t="str">
            <v>PM/0220/0107/45990230194</v>
          </cell>
          <cell r="Z272"/>
          <cell r="AA272" t="str">
            <v>Servicios para la planeación y sistemas de gestión</v>
          </cell>
          <cell r="AB272">
            <v>10</v>
          </cell>
          <cell r="AC272" t="str">
            <v>CONTRATACIÓN DIRECTA</v>
          </cell>
          <cell r="AD272">
            <v>1006388181</v>
          </cell>
          <cell r="AE272" t="str">
            <v>CC</v>
          </cell>
          <cell r="AF272">
            <v>79565901</v>
          </cell>
          <cell r="AG272" t="str">
            <v>GIOVANNY ALFONSO URQUIJO AGUIRRE</v>
          </cell>
          <cell r="AH272">
            <v>1009655638</v>
          </cell>
          <cell r="AI272" t="str">
            <v>MARLY JHOANA CORDOBA CORTES</v>
          </cell>
          <cell r="AJ272">
            <v>1004746618</v>
          </cell>
          <cell r="AK272" t="str">
            <v>YULY MARCELA BARAJAS AGUILERA</v>
          </cell>
          <cell r="AL272">
            <v>27048000</v>
          </cell>
          <cell r="AM272">
            <v>0</v>
          </cell>
          <cell r="AN272">
            <v>0</v>
          </cell>
          <cell r="AO272">
            <v>27048000</v>
          </cell>
          <cell r="AP272">
            <v>0</v>
          </cell>
          <cell r="AQ272">
            <v>27048000</v>
          </cell>
          <cell r="AR272">
            <v>5000864625</v>
          </cell>
          <cell r="AS272">
            <v>1</v>
          </cell>
          <cell r="AT272">
            <v>723449</v>
          </cell>
          <cell r="AU272">
            <v>1</v>
          </cell>
          <cell r="AV272">
            <v>45734</v>
          </cell>
        </row>
        <row r="273">
          <cell r="A273">
            <v>224</v>
          </cell>
          <cell r="B273">
            <v>2025</v>
          </cell>
          <cell r="C273">
            <v>3</v>
          </cell>
          <cell r="D273">
            <v>45658</v>
          </cell>
          <cell r="E273">
            <v>45747</v>
          </cell>
          <cell r="F273" t="str">
            <v>0220-01</v>
          </cell>
          <cell r="G273">
            <v>45734</v>
          </cell>
          <cell r="H273">
            <v>145</v>
          </cell>
          <cell r="I273" t="str">
            <v>CONTRATO DE PRESTACION DE SERVICIOS PROFESIONALES</v>
          </cell>
          <cell r="J273">
            <v>217</v>
          </cell>
          <cell r="K273">
            <v>45734</v>
          </cell>
          <cell r="L273">
            <v>45887</v>
          </cell>
          <cell r="M273">
            <v>153</v>
          </cell>
          <cell r="N273">
            <v>2</v>
          </cell>
          <cell r="O273" t="str">
            <v>ORDENES DE PAGO</v>
          </cell>
          <cell r="P273">
            <v>407</v>
          </cell>
          <cell r="Q273">
            <v>224</v>
          </cell>
          <cell r="R273" t="str">
            <v>Prestar servicios profesionales para la creación de estrategias innovadoraS que fortalezcan el desempeño del Laboratorio de Innovacion en la Participación,,</v>
          </cell>
          <cell r="S273" t="str">
            <v>O23011745022024032203001</v>
          </cell>
          <cell r="T273" t="str">
            <v>Servicio de promoción a la participación ciudadana</v>
          </cell>
          <cell r="U273" t="str">
            <v>1-100-F001</v>
          </cell>
          <cell r="V273" t="str">
            <v>VA-RECURSOS DISTRITO</v>
          </cell>
          <cell r="W273" t="str">
            <v>O232020200991119</v>
          </cell>
          <cell r="X273" t="str">
            <v>Otros servicios de la administración pública n.c.p.</v>
          </cell>
          <cell r="Y273" t="str">
            <v>PM/0220/0103/45020010322</v>
          </cell>
          <cell r="Z273"/>
          <cell r="AA273" t="str">
            <v>Servicio de innovación y gestión del conocimiento</v>
          </cell>
          <cell r="AB273">
            <v>10</v>
          </cell>
          <cell r="AC273" t="str">
            <v>CONTRATACIÓN DIRECTA</v>
          </cell>
          <cell r="AD273">
            <v>1000292863</v>
          </cell>
          <cell r="AE273" t="str">
            <v>CC</v>
          </cell>
          <cell r="AF273">
            <v>53103538</v>
          </cell>
          <cell r="AG273" t="str">
            <v>KAREN SALAZAR CONTRERAS</v>
          </cell>
          <cell r="AH273">
            <v>1009655638</v>
          </cell>
          <cell r="AI273" t="str">
            <v>MARLY JHOANA CORDOBA CORTES</v>
          </cell>
          <cell r="AJ273">
            <v>1004746618</v>
          </cell>
          <cell r="AK273" t="str">
            <v>YULY MARCELA BARAJAS AGUILERA</v>
          </cell>
          <cell r="AL273">
            <v>27500000</v>
          </cell>
          <cell r="AM273">
            <v>0</v>
          </cell>
          <cell r="AN273">
            <v>0</v>
          </cell>
          <cell r="AO273">
            <v>27500000</v>
          </cell>
          <cell r="AP273">
            <v>0</v>
          </cell>
          <cell r="AQ273">
            <v>27500000</v>
          </cell>
          <cell r="AR273">
            <v>5000864787</v>
          </cell>
          <cell r="AS273">
            <v>1</v>
          </cell>
          <cell r="AT273">
            <v>723807</v>
          </cell>
          <cell r="AU273">
            <v>1</v>
          </cell>
          <cell r="AV273">
            <v>45734</v>
          </cell>
        </row>
        <row r="274">
          <cell r="A274">
            <v>225</v>
          </cell>
          <cell r="B274">
            <v>2025</v>
          </cell>
          <cell r="C274">
            <v>3</v>
          </cell>
          <cell r="D274">
            <v>45658</v>
          </cell>
          <cell r="E274">
            <v>45747</v>
          </cell>
          <cell r="F274" t="str">
            <v>0220-01</v>
          </cell>
          <cell r="G274">
            <v>45734</v>
          </cell>
          <cell r="H274">
            <v>148</v>
          </cell>
          <cell r="I274" t="str">
            <v>CONTRATO DE PRESTACION DE SERVICIOS DE APOYO A LA GESTION</v>
          </cell>
          <cell r="J274">
            <v>220</v>
          </cell>
          <cell r="K274">
            <v>45734</v>
          </cell>
          <cell r="L274">
            <v>45918</v>
          </cell>
          <cell r="M274">
            <v>184</v>
          </cell>
          <cell r="N274">
            <v>2</v>
          </cell>
          <cell r="O274" t="str">
            <v>ORDENES DE PAGO</v>
          </cell>
          <cell r="P274">
            <v>403</v>
          </cell>
          <cell r="Q274">
            <v>225</v>
          </cell>
          <cell r="R274" t="str">
            <v>Prestar servicios de apoyo a la gestión para realizar actividades relacionadas con la operación y mantenimiento de las bodegas, almacenamiento, disposición de mercancías y despacho de bienes solicitados por las diferentes dependencias del IDPAC.,,</v>
          </cell>
          <cell r="S274" t="str">
            <v>O21202020080585954</v>
          </cell>
          <cell r="T274" t="str">
            <v>Servicios de preparación de documentos y otros servicios especializados de apoyo a oficina</v>
          </cell>
          <cell r="U274" t="str">
            <v>1-100-F001</v>
          </cell>
          <cell r="V274" t="str">
            <v>VA-RECURSOS DISTRITO</v>
          </cell>
          <cell r="W274">
            <v>220</v>
          </cell>
          <cell r="X274" t="str">
            <v>0220 - Programa Funcionamiento - INSTITUTO DISTRITAL DE LA PARTICIPACIÓN Y ACCIÓN COMUNAL</v>
          </cell>
          <cell r="Y274" t="str">
            <v>PM/0220/0001/FUNC</v>
          </cell>
          <cell r="Z274"/>
          <cell r="AA274" t="str">
            <v>FUNCIONAMIENTOINSTITUTO DISTRITAL DE LA PARTICIPAC</v>
          </cell>
          <cell r="AB274">
            <v>10</v>
          </cell>
          <cell r="AC274" t="str">
            <v>CONTRATACIÓN DIRECTA</v>
          </cell>
          <cell r="AD274">
            <v>1013651283</v>
          </cell>
          <cell r="AE274" t="str">
            <v>CC</v>
          </cell>
          <cell r="AF274">
            <v>1000688170</v>
          </cell>
          <cell r="AG274" t="str">
            <v>JOSUE ELISEO MARTINEZ MAMBY</v>
          </cell>
          <cell r="AH274">
            <v>1009655638</v>
          </cell>
          <cell r="AI274" t="str">
            <v>MARLY JHOANA CORDOBA CORTES</v>
          </cell>
          <cell r="AJ274">
            <v>1004746618</v>
          </cell>
          <cell r="AK274" t="str">
            <v>YULY MARCELA BARAJAS AGUILERA</v>
          </cell>
          <cell r="AL274">
            <v>13800000</v>
          </cell>
          <cell r="AM274">
            <v>0</v>
          </cell>
          <cell r="AN274">
            <v>0</v>
          </cell>
          <cell r="AO274">
            <v>13800000</v>
          </cell>
          <cell r="AP274">
            <v>0</v>
          </cell>
          <cell r="AQ274">
            <v>13800000</v>
          </cell>
          <cell r="AR274">
            <v>5000864804</v>
          </cell>
          <cell r="AS274">
            <v>1</v>
          </cell>
          <cell r="AT274">
            <v>723477</v>
          </cell>
          <cell r="AU274">
            <v>1</v>
          </cell>
          <cell r="AV274">
            <v>45734</v>
          </cell>
        </row>
        <row r="275">
          <cell r="A275">
            <v>226</v>
          </cell>
          <cell r="B275">
            <v>2025</v>
          </cell>
          <cell r="C275">
            <v>3</v>
          </cell>
          <cell r="D275">
            <v>45658</v>
          </cell>
          <cell r="E275">
            <v>45747</v>
          </cell>
          <cell r="F275" t="str">
            <v>0220-01</v>
          </cell>
          <cell r="G275">
            <v>45735</v>
          </cell>
          <cell r="H275">
            <v>148</v>
          </cell>
          <cell r="I275" t="str">
            <v>CONTRATO DE PRESTACION DE SERVICIOS DE APOYO A LA GESTION</v>
          </cell>
          <cell r="J275">
            <v>180</v>
          </cell>
          <cell r="K275">
            <v>45734</v>
          </cell>
          <cell r="L275">
            <v>45887</v>
          </cell>
          <cell r="M275">
            <v>153</v>
          </cell>
          <cell r="N275">
            <v>2</v>
          </cell>
          <cell r="O275" t="str">
            <v>ORDENES DE PAGO</v>
          </cell>
          <cell r="P275">
            <v>301</v>
          </cell>
          <cell r="Q275">
            <v>226</v>
          </cell>
          <cell r="R275" t="str">
            <v>Prestar los servicios de apoyo a la gestión para realizar el desarrollo ,ejecución y despliegue de acciones desde el componente social, en las diferentes etapas que se realizan como parte de la metodología obras Con Saldo pedagógico Para el Cuidado y la Participación Ciudadana.</v>
          </cell>
          <cell r="S275" t="str">
            <v>O23011745022024025405001</v>
          </cell>
          <cell r="T275" t="str">
            <v>Construcción de Ciudadanía Activa Crece - Servicio de promoción a la participación ciudadana</v>
          </cell>
          <cell r="U275" t="str">
            <v>1-100-F001</v>
          </cell>
          <cell r="V275" t="str">
            <v>VA-RECURSOS DISTRITO</v>
          </cell>
          <cell r="W275" t="str">
            <v>O232020200991119</v>
          </cell>
          <cell r="X275" t="str">
            <v>Otros servicios de la administración pública n.c.p.</v>
          </cell>
          <cell r="Y275" t="str">
            <v>PM/0220/0105/45020010254</v>
          </cell>
          <cell r="Z275"/>
          <cell r="AA275" t="str">
            <v>Servicio de apoyo en la realización de obras con s</v>
          </cell>
          <cell r="AB275">
            <v>10</v>
          </cell>
          <cell r="AC275" t="str">
            <v>CONTRATACIÓN DIRECTA</v>
          </cell>
          <cell r="AD275">
            <v>1002579511</v>
          </cell>
          <cell r="AE275" t="str">
            <v>CC</v>
          </cell>
          <cell r="AF275">
            <v>52636237</v>
          </cell>
          <cell r="AG275" t="str">
            <v>FLOR INES SOTO VELANDIA</v>
          </cell>
          <cell r="AH275">
            <v>1009655638</v>
          </cell>
          <cell r="AI275" t="str">
            <v>MARLY JHOANA CORDOBA CORTES</v>
          </cell>
          <cell r="AJ275">
            <v>1004746618</v>
          </cell>
          <cell r="AK275" t="str">
            <v>YULY MARCELA BARAJAS AGUILERA</v>
          </cell>
          <cell r="AL275">
            <v>18000000</v>
          </cell>
          <cell r="AM275">
            <v>0</v>
          </cell>
          <cell r="AN275">
            <v>0</v>
          </cell>
          <cell r="AO275">
            <v>18000000</v>
          </cell>
          <cell r="AP275">
            <v>0</v>
          </cell>
          <cell r="AQ275">
            <v>18000000</v>
          </cell>
          <cell r="AR275">
            <v>5000864835</v>
          </cell>
          <cell r="AS275">
            <v>1</v>
          </cell>
          <cell r="AT275">
            <v>721191</v>
          </cell>
          <cell r="AU275">
            <v>1</v>
          </cell>
          <cell r="AV275">
            <v>45735</v>
          </cell>
        </row>
        <row r="276">
          <cell r="A276">
            <v>227</v>
          </cell>
          <cell r="B276">
            <v>2025</v>
          </cell>
          <cell r="C276">
            <v>3</v>
          </cell>
          <cell r="D276">
            <v>45658</v>
          </cell>
          <cell r="E276">
            <v>45747</v>
          </cell>
          <cell r="F276" t="str">
            <v>0220-01</v>
          </cell>
          <cell r="G276">
            <v>45735</v>
          </cell>
          <cell r="H276">
            <v>145</v>
          </cell>
          <cell r="I276" t="str">
            <v>CONTRATO DE PRESTACION DE SERVICIOS PROFESIONALES</v>
          </cell>
          <cell r="J276">
            <v>191</v>
          </cell>
          <cell r="K276">
            <v>45734</v>
          </cell>
          <cell r="L276">
            <v>45887</v>
          </cell>
          <cell r="M276">
            <v>153</v>
          </cell>
          <cell r="N276">
            <v>2</v>
          </cell>
          <cell r="O276" t="str">
            <v>ORDENES DE PAGO</v>
          </cell>
          <cell r="P276">
            <v>309</v>
          </cell>
          <cell r="Q276">
            <v>227</v>
          </cell>
          <cell r="R276" t="str">
            <v>Prestar los servicios profesionales especializados para asesorar a la Subdireccion de Promocion de la Participacion, de acuerdo con los lineamientos de la Direccion General de la entidad.</v>
          </cell>
          <cell r="S276" t="str">
            <v>O23011745022024025406001</v>
          </cell>
          <cell r="T276" t="str">
            <v>Construcción de Ciudadanía Activa Crece - Servicio de promoción a la participación ciudadana</v>
          </cell>
          <cell r="U276" t="str">
            <v>1-100-F001</v>
          </cell>
          <cell r="V276" t="str">
            <v>VA-RECURSOS DISTRITO</v>
          </cell>
          <cell r="W276" t="str">
            <v>O232020200883990</v>
          </cell>
          <cell r="X276" t="str">
            <v>Otros servicios profesionales, técnicos y empresariales n.c.p.</v>
          </cell>
          <cell r="Y276" t="str">
            <v>PM/0220/0106/45020010254</v>
          </cell>
          <cell r="Z276"/>
          <cell r="AA276" t="str">
            <v>Servicio de asesoría técnica en presupuestos parti</v>
          </cell>
          <cell r="AB276">
            <v>10</v>
          </cell>
          <cell r="AC276" t="str">
            <v>CONTRATACIÓN DIRECTA</v>
          </cell>
          <cell r="AD276">
            <v>1000401552</v>
          </cell>
          <cell r="AE276" t="str">
            <v>CC</v>
          </cell>
          <cell r="AF276">
            <v>51600845</v>
          </cell>
          <cell r="AG276" t="str">
            <v>MARIA GLADYS VALERO VIVAS</v>
          </cell>
          <cell r="AH276">
            <v>1009655638</v>
          </cell>
          <cell r="AI276" t="str">
            <v>MARLY JHOANA CORDOBA CORTES</v>
          </cell>
          <cell r="AJ276">
            <v>1004746618</v>
          </cell>
          <cell r="AK276" t="str">
            <v>YULY MARCELA BARAJAS AGUILERA</v>
          </cell>
          <cell r="AL276">
            <v>45000000</v>
          </cell>
          <cell r="AM276">
            <v>0</v>
          </cell>
          <cell r="AN276">
            <v>0</v>
          </cell>
          <cell r="AO276">
            <v>45000000</v>
          </cell>
          <cell r="AP276">
            <v>0</v>
          </cell>
          <cell r="AQ276">
            <v>45000000</v>
          </cell>
          <cell r="AR276">
            <v>5000864838</v>
          </cell>
          <cell r="AS276">
            <v>1</v>
          </cell>
          <cell r="AT276">
            <v>721199</v>
          </cell>
          <cell r="AU276">
            <v>1</v>
          </cell>
          <cell r="AV276">
            <v>45735</v>
          </cell>
        </row>
        <row r="277">
          <cell r="A277">
            <v>228</v>
          </cell>
          <cell r="B277">
            <v>2025</v>
          </cell>
          <cell r="C277">
            <v>3</v>
          </cell>
          <cell r="D277">
            <v>45658</v>
          </cell>
          <cell r="E277">
            <v>45747</v>
          </cell>
          <cell r="F277" t="str">
            <v>0220-01</v>
          </cell>
          <cell r="G277">
            <v>45735</v>
          </cell>
          <cell r="H277">
            <v>145</v>
          </cell>
          <cell r="I277" t="str">
            <v>CONTRATO DE PRESTACION DE SERVICIOS PROFESIONALES</v>
          </cell>
          <cell r="J277">
            <v>221</v>
          </cell>
          <cell r="K277">
            <v>45734</v>
          </cell>
          <cell r="L277">
            <v>45979</v>
          </cell>
          <cell r="M277">
            <v>245</v>
          </cell>
          <cell r="N277">
            <v>2</v>
          </cell>
          <cell r="O277" t="str">
            <v>ORDENES DE PAGO</v>
          </cell>
          <cell r="P277">
            <v>412</v>
          </cell>
          <cell r="Q277">
            <v>228</v>
          </cell>
          <cell r="R277" t="str">
            <v>Prestar servicios profesionales para contribuir en el desarrollo e implementación de actividades formativas en todas sus modalidades, así como apoyar las acciones que adelanta el Observatorio de la participación ciudadana,,</v>
          </cell>
          <cell r="S277" t="str">
            <v>O23011745022024021202034</v>
          </cell>
          <cell r="T277" t="str">
            <v>Formación en capacidades democráticas en - Servicio de educación informal</v>
          </cell>
          <cell r="U277" t="str">
            <v>1-100-F001</v>
          </cell>
          <cell r="V277" t="str">
            <v>VA-RECURSOS DISTRITO</v>
          </cell>
          <cell r="W277" t="str">
            <v>O232020200992913</v>
          </cell>
          <cell r="X277" t="str">
            <v>Servicios de educación para la formación y el trabajo</v>
          </cell>
          <cell r="Y277" t="str">
            <v>PM/0220/0102/45020340212</v>
          </cell>
          <cell r="Z277"/>
          <cell r="AA277" t="str">
            <v>Servicio de formación ciudadana en capacidades dem</v>
          </cell>
          <cell r="AB277">
            <v>10</v>
          </cell>
          <cell r="AC277" t="str">
            <v>CONTRATACIÓN DIRECTA</v>
          </cell>
          <cell r="AD277">
            <v>1000145833</v>
          </cell>
          <cell r="AE277" t="str">
            <v>CC</v>
          </cell>
          <cell r="AF277">
            <v>1010173339</v>
          </cell>
          <cell r="AG277" t="str">
            <v>FRANCISCO JAVIER CAMARGO RAMOS</v>
          </cell>
          <cell r="AH277">
            <v>1009655638</v>
          </cell>
          <cell r="AI277" t="str">
            <v>MARLY JHOANA CORDOBA CORTES</v>
          </cell>
          <cell r="AJ277">
            <v>1004746618</v>
          </cell>
          <cell r="AK277" t="str">
            <v>YULY MARCELA BARAJAS AGUILERA</v>
          </cell>
          <cell r="AL277">
            <v>55200000</v>
          </cell>
          <cell r="AM277">
            <v>0</v>
          </cell>
          <cell r="AN277">
            <v>0</v>
          </cell>
          <cell r="AO277">
            <v>55200000</v>
          </cell>
          <cell r="AP277">
            <v>0</v>
          </cell>
          <cell r="AQ277">
            <v>55200000</v>
          </cell>
          <cell r="AR277">
            <v>5000864840</v>
          </cell>
          <cell r="AS277">
            <v>1</v>
          </cell>
          <cell r="AT277">
            <v>723815</v>
          </cell>
          <cell r="AU277">
            <v>1</v>
          </cell>
          <cell r="AV277">
            <v>45735</v>
          </cell>
        </row>
        <row r="278">
          <cell r="A278">
            <v>229</v>
          </cell>
          <cell r="B278">
            <v>2025</v>
          </cell>
          <cell r="C278">
            <v>3</v>
          </cell>
          <cell r="D278">
            <v>45658</v>
          </cell>
          <cell r="E278">
            <v>45747</v>
          </cell>
          <cell r="F278" t="str">
            <v>0220-01</v>
          </cell>
          <cell r="G278">
            <v>45735</v>
          </cell>
          <cell r="H278">
            <v>145</v>
          </cell>
          <cell r="I278" t="str">
            <v>CONTRATO DE PRESTACION DE SERVICIOS PROFESIONALES</v>
          </cell>
          <cell r="J278">
            <v>201</v>
          </cell>
          <cell r="K278">
            <v>45734</v>
          </cell>
          <cell r="L278">
            <v>45918</v>
          </cell>
          <cell r="M278">
            <v>184</v>
          </cell>
          <cell r="N278">
            <v>2</v>
          </cell>
          <cell r="O278" t="str">
            <v>ORDENES DE PAGO</v>
          </cell>
          <cell r="P278">
            <v>399</v>
          </cell>
          <cell r="Q278">
            <v>229</v>
          </cell>
          <cell r="R278" t="str">
            <v>Prestar los servicios profesionales, para la administración de servidores bajo la plataforma Windows Server y sus componentes en el proceso de Gestión de las Tecnologías de la información del Instituto Distrital de la Participación y Acción Comunal (IDPAC),,</v>
          </cell>
          <cell r="S278" t="str">
            <v>O23011745992024019407023</v>
          </cell>
          <cell r="T278" t="str">
            <v>Fortalecimiento de la gestión institucio - Servicio de Implementación Sistemas de Gestión</v>
          </cell>
          <cell r="U278" t="str">
            <v>1-100-F001</v>
          </cell>
          <cell r="V278" t="str">
            <v>VA-RECURSOS DISTRITO</v>
          </cell>
          <cell r="W278" t="str">
            <v>O232020200883990</v>
          </cell>
          <cell r="X278" t="str">
            <v>Otros servicios profesionales, técnicos y empresariales n.c.p.</v>
          </cell>
          <cell r="Y278" t="str">
            <v>PM/0220/0107/45990230194</v>
          </cell>
          <cell r="Z278"/>
          <cell r="AA278" t="str">
            <v>Servicios para la planeación y sistemas de gestión</v>
          </cell>
          <cell r="AB278">
            <v>10</v>
          </cell>
          <cell r="AC278" t="str">
            <v>CONTRATACIÓN DIRECTA</v>
          </cell>
          <cell r="AD278">
            <v>1011890493</v>
          </cell>
          <cell r="AE278" t="str">
            <v>CC</v>
          </cell>
          <cell r="AF278">
            <v>1098409145</v>
          </cell>
          <cell r="AG278" t="str">
            <v>CARLOS IVAN PORRAS MONSALVE</v>
          </cell>
          <cell r="AH278">
            <v>1009655638</v>
          </cell>
          <cell r="AI278" t="str">
            <v>MARLY JHOANA CORDOBA CORTES</v>
          </cell>
          <cell r="AJ278">
            <v>1004746618</v>
          </cell>
          <cell r="AK278" t="str">
            <v>YULY MARCELA BARAJAS AGUILERA</v>
          </cell>
          <cell r="AL278">
            <v>30000000</v>
          </cell>
          <cell r="AM278">
            <v>0</v>
          </cell>
          <cell r="AN278">
            <v>0</v>
          </cell>
          <cell r="AO278">
            <v>30000000</v>
          </cell>
          <cell r="AP278">
            <v>0</v>
          </cell>
          <cell r="AQ278">
            <v>30000000</v>
          </cell>
          <cell r="AR278">
            <v>5000864927</v>
          </cell>
          <cell r="AS278">
            <v>1</v>
          </cell>
          <cell r="AT278">
            <v>723453</v>
          </cell>
          <cell r="AU278">
            <v>1</v>
          </cell>
          <cell r="AV278">
            <v>45735</v>
          </cell>
        </row>
        <row r="279">
          <cell r="A279">
            <v>230</v>
          </cell>
          <cell r="B279">
            <v>2025</v>
          </cell>
          <cell r="C279">
            <v>3</v>
          </cell>
          <cell r="D279">
            <v>45658</v>
          </cell>
          <cell r="E279">
            <v>45747</v>
          </cell>
          <cell r="F279" t="str">
            <v>0220-01</v>
          </cell>
          <cell r="G279">
            <v>45735</v>
          </cell>
          <cell r="H279">
            <v>28</v>
          </cell>
          <cell r="I279" t="str">
            <v>FACTURAS</v>
          </cell>
          <cell r="J279" t="str">
            <v>345606472-9</v>
          </cell>
          <cell r="K279">
            <v>45699</v>
          </cell>
          <cell r="L279">
            <v>45727</v>
          </cell>
          <cell r="M279">
            <v>28</v>
          </cell>
          <cell r="N279">
            <v>2</v>
          </cell>
          <cell r="O279" t="str">
            <v>ORDENES DE PAGO</v>
          </cell>
          <cell r="P279">
            <v>458</v>
          </cell>
          <cell r="Q279">
            <v>230</v>
          </cell>
          <cell r="R279" t="str">
            <v>PAGO SERVICIO PÚBLICO DE ENERGIA SEDE PRINCIPAL CUENTA 3993864-2 FACTURA 345606472-9 $ 7.821.930.</v>
          </cell>
          <cell r="S279" t="str">
            <v>O21202020080686312</v>
          </cell>
          <cell r="T279" t="str">
            <v>Servicios de distribución de electricidad (a comisión o por contrato)</v>
          </cell>
          <cell r="U279" t="str">
            <v>1-100-F001</v>
          </cell>
          <cell r="V279" t="str">
            <v>VA-RECURSOS DISTRITO</v>
          </cell>
          <cell r="W279">
            <v>220</v>
          </cell>
          <cell r="X279" t="str">
            <v>0220 - Programa Funcionamiento - INSTITUTO DISTRITAL DE LA PARTICIPACIÓN Y ACCIÓN COMUNAL</v>
          </cell>
          <cell r="Y279" t="str">
            <v>PM/0220/0001/FUNC</v>
          </cell>
          <cell r="Z279"/>
          <cell r="AA279" t="str">
            <v>FUNCIONAMIENTOINSTITUTO DISTRITAL DE LA PARTICIPAC</v>
          </cell>
          <cell r="AB279">
            <v>93</v>
          </cell>
          <cell r="AC279" t="str">
            <v>N/A SERVICIOS PÚBLICOS</v>
          </cell>
          <cell r="AD279">
            <v>1000455356</v>
          </cell>
          <cell r="AE279" t="str">
            <v>NIT</v>
          </cell>
          <cell r="AF279">
            <v>860063875</v>
          </cell>
          <cell r="AG279" t="str">
            <v>ENEL COLOMBIA SA ESP</v>
          </cell>
          <cell r="AH279">
            <v>1009655638</v>
          </cell>
          <cell r="AI279" t="str">
            <v>MARLY JHOANA CORDOBA CORTES</v>
          </cell>
          <cell r="AJ279">
            <v>1004746618</v>
          </cell>
          <cell r="AK279" t="str">
            <v>YULY MARCELA BARAJAS AGUILERA</v>
          </cell>
          <cell r="AL279">
            <v>7821930</v>
          </cell>
          <cell r="AM279">
            <v>0</v>
          </cell>
          <cell r="AN279">
            <v>0</v>
          </cell>
          <cell r="AO279">
            <v>7821930</v>
          </cell>
          <cell r="AP279">
            <v>7821930</v>
          </cell>
          <cell r="AQ279">
            <v>0</v>
          </cell>
          <cell r="AR279">
            <v>5000865159</v>
          </cell>
          <cell r="AS279">
            <v>1</v>
          </cell>
          <cell r="AT279">
            <v>727205</v>
          </cell>
          <cell r="AU279">
            <v>1</v>
          </cell>
          <cell r="AV279">
            <v>45735</v>
          </cell>
        </row>
        <row r="280">
          <cell r="A280">
            <v>231</v>
          </cell>
          <cell r="B280">
            <v>2025</v>
          </cell>
          <cell r="C280">
            <v>3</v>
          </cell>
          <cell r="D280">
            <v>45658</v>
          </cell>
          <cell r="E280">
            <v>45747</v>
          </cell>
          <cell r="F280" t="str">
            <v>0220-01</v>
          </cell>
          <cell r="G280">
            <v>45735</v>
          </cell>
          <cell r="H280">
            <v>148</v>
          </cell>
          <cell r="I280" t="str">
            <v>CONTRATO DE PRESTACION DE SERVICIOS DE APOYO A LA GESTION</v>
          </cell>
          <cell r="J280">
            <v>202</v>
          </cell>
          <cell r="K280">
            <v>45735</v>
          </cell>
          <cell r="L280">
            <v>45919</v>
          </cell>
          <cell r="M280">
            <v>184</v>
          </cell>
          <cell r="N280">
            <v>2</v>
          </cell>
          <cell r="O280" t="str">
            <v>ORDENES DE PAGO</v>
          </cell>
          <cell r="P280">
            <v>282</v>
          </cell>
          <cell r="Q280">
            <v>231</v>
          </cell>
          <cell r="R280" t="str">
            <v>Prestar los servicios de apoyo a la gestión para atender las actividades de correspondencia y del proceso de gestión documental en el Instituto Distrital de la Participación y Acción Comunal.,,</v>
          </cell>
          <cell r="S280" t="str">
            <v>O21202020080585954</v>
          </cell>
          <cell r="T280" t="str">
            <v>Servicios de preparación de documentos y otros servicios especializados de apoyo a oficina</v>
          </cell>
          <cell r="U280" t="str">
            <v>1-100-F001</v>
          </cell>
          <cell r="V280" t="str">
            <v>VA-RECURSOS DISTRITO</v>
          </cell>
          <cell r="W280">
            <v>220</v>
          </cell>
          <cell r="X280" t="str">
            <v>0220 - Programa Funcionamiento - INSTITUTO DISTRITAL DE LA PARTICIPACIÓN Y ACCIÓN COMUNAL</v>
          </cell>
          <cell r="Y280" t="str">
            <v>PM/0220/0001/FUNC</v>
          </cell>
          <cell r="Z280"/>
          <cell r="AA280" t="str">
            <v>FUNCIONAMIENTOINSTITUTO DISTRITAL DE LA PARTICIPAC</v>
          </cell>
          <cell r="AB280">
            <v>10</v>
          </cell>
          <cell r="AC280" t="str">
            <v>CONTRATACIÓN DIRECTA</v>
          </cell>
          <cell r="AD280">
            <v>1000215158</v>
          </cell>
          <cell r="AE280" t="str">
            <v>CC</v>
          </cell>
          <cell r="AF280">
            <v>1085096159</v>
          </cell>
          <cell r="AG280" t="str">
            <v>ENITH ORTIZ MARTINEZ</v>
          </cell>
          <cell r="AH280">
            <v>1009655638</v>
          </cell>
          <cell r="AI280" t="str">
            <v>MARLY JHOANA CORDOBA CORTES</v>
          </cell>
          <cell r="AJ280">
            <v>1004746618</v>
          </cell>
          <cell r="AK280" t="str">
            <v>YULY MARCELA BARAJAS AGUILERA</v>
          </cell>
          <cell r="AL280">
            <v>19716000</v>
          </cell>
          <cell r="AM280">
            <v>0</v>
          </cell>
          <cell r="AN280">
            <v>0</v>
          </cell>
          <cell r="AO280">
            <v>19716000</v>
          </cell>
          <cell r="AP280">
            <v>0</v>
          </cell>
          <cell r="AQ280">
            <v>19716000</v>
          </cell>
          <cell r="AR280">
            <v>5000865286</v>
          </cell>
          <cell r="AS280">
            <v>1</v>
          </cell>
          <cell r="AT280">
            <v>720907</v>
          </cell>
          <cell r="AU280">
            <v>1</v>
          </cell>
          <cell r="AV280">
            <v>45735</v>
          </cell>
        </row>
        <row r="281">
          <cell r="A281">
            <v>232</v>
          </cell>
          <cell r="B281">
            <v>2025</v>
          </cell>
          <cell r="C281">
            <v>3</v>
          </cell>
          <cell r="D281">
            <v>45658</v>
          </cell>
          <cell r="E281">
            <v>45747</v>
          </cell>
          <cell r="F281" t="str">
            <v>0220-01</v>
          </cell>
          <cell r="G281">
            <v>45735</v>
          </cell>
          <cell r="H281">
            <v>145</v>
          </cell>
          <cell r="I281" t="str">
            <v>CONTRATO DE PRESTACION DE SERVICIOS PROFESIONALES</v>
          </cell>
          <cell r="J281">
            <v>160</v>
          </cell>
          <cell r="K281">
            <v>45735</v>
          </cell>
          <cell r="L281">
            <v>45919</v>
          </cell>
          <cell r="M281">
            <v>184</v>
          </cell>
          <cell r="N281">
            <v>2</v>
          </cell>
          <cell r="O281" t="str">
            <v>ORDENES DE PAGO</v>
          </cell>
          <cell r="P281">
            <v>278</v>
          </cell>
          <cell r="Q281">
            <v>232</v>
          </cell>
          <cell r="R281" t="str">
            <v>Prestar los servicios profesionales para realizar la socializacion y pedagogia de la Politica Publica de Participacion incidente y acompañar los espacios de construccion que se generen en el territorio, en torno al cumplimiento de las diferentes estrategiasy actividades que faciliten la apropiacion, cualificacion, reporte de la informacion y divulgacion de las metas de la Subdireccion de Promocion de la Participacion del iDPaC.</v>
          </cell>
          <cell r="S281" t="str">
            <v>O23011745022024025401021</v>
          </cell>
          <cell r="T281" t="str">
            <v>Construcción de Ciudadanía Activa Crece - Servicio de apoyo financiero para la implementación de proyectos en materia de derechos humanos</v>
          </cell>
          <cell r="U281" t="str">
            <v>1-100-F001</v>
          </cell>
          <cell r="V281" t="str">
            <v>VA-RECURSOS DISTRITO</v>
          </cell>
          <cell r="W281" t="str">
            <v>O232020200883990</v>
          </cell>
          <cell r="X281" t="str">
            <v>Otros servicios profesionales, técnicos y empresariales n.c.p.</v>
          </cell>
          <cell r="Y281" t="str">
            <v>PM/0220/0101/45020210254</v>
          </cell>
          <cell r="Z281"/>
          <cell r="AA281" t="str">
            <v>Servicio de apoyo en la implementación del modelo</v>
          </cell>
          <cell r="AB281">
            <v>10</v>
          </cell>
          <cell r="AC281" t="str">
            <v>CONTRATACIÓN DIRECTA</v>
          </cell>
          <cell r="AD281">
            <v>1000131401</v>
          </cell>
          <cell r="AE281" t="str">
            <v>CC</v>
          </cell>
          <cell r="AF281">
            <v>65551161</v>
          </cell>
          <cell r="AG281" t="str">
            <v>MARIA IMELDA ROMERO CASTAÑEDA</v>
          </cell>
          <cell r="AH281">
            <v>1009655638</v>
          </cell>
          <cell r="AI281" t="str">
            <v>MARLY JHOANA CORDOBA CORTES</v>
          </cell>
          <cell r="AJ281">
            <v>1004746618</v>
          </cell>
          <cell r="AK281" t="str">
            <v>YULY MARCELA BARAJAS AGUILERA</v>
          </cell>
          <cell r="AL281">
            <v>24000000</v>
          </cell>
          <cell r="AM281">
            <v>0</v>
          </cell>
          <cell r="AN281">
            <v>0</v>
          </cell>
          <cell r="AO281">
            <v>24000000</v>
          </cell>
          <cell r="AP281">
            <v>0</v>
          </cell>
          <cell r="AQ281">
            <v>24000000</v>
          </cell>
          <cell r="AR281">
            <v>5000865291</v>
          </cell>
          <cell r="AS281">
            <v>1</v>
          </cell>
          <cell r="AT281">
            <v>720760</v>
          </cell>
          <cell r="AU281">
            <v>1</v>
          </cell>
          <cell r="AV281">
            <v>45735</v>
          </cell>
        </row>
        <row r="282">
          <cell r="A282">
            <v>233</v>
          </cell>
          <cell r="B282">
            <v>2025</v>
          </cell>
          <cell r="C282">
            <v>3</v>
          </cell>
          <cell r="D282">
            <v>45658</v>
          </cell>
          <cell r="E282">
            <v>45747</v>
          </cell>
          <cell r="F282" t="str">
            <v>0220-01</v>
          </cell>
          <cell r="G282">
            <v>45736</v>
          </cell>
          <cell r="H282">
            <v>148</v>
          </cell>
          <cell r="I282" t="str">
            <v>CONTRATO DE PRESTACION DE SERVICIOS DE APOYO A LA GESTION</v>
          </cell>
          <cell r="J282">
            <v>200</v>
          </cell>
          <cell r="K282">
            <v>45736</v>
          </cell>
          <cell r="L282">
            <v>45920</v>
          </cell>
          <cell r="M282">
            <v>184</v>
          </cell>
          <cell r="N282">
            <v>2</v>
          </cell>
          <cell r="O282" t="str">
            <v>ORDENES DE PAGO</v>
          </cell>
          <cell r="P282">
            <v>311</v>
          </cell>
          <cell r="Q282">
            <v>233</v>
          </cell>
          <cell r="R282" t="str">
            <v>Prestar los servicios de apoyo para acompañar la implementacion de los pactos que lidera la Subdireccion de Promocion de Participacion.</v>
          </cell>
          <cell r="S282" t="str">
            <v>O23011745022024025406001</v>
          </cell>
          <cell r="T282" t="str">
            <v>Construcción de Ciudadanía Activa Crece - Servicio de promoción a la participación ciudadana</v>
          </cell>
          <cell r="U282" t="str">
            <v>1-100-F001</v>
          </cell>
          <cell r="V282" t="str">
            <v>VA-RECURSOS DISTRITO</v>
          </cell>
          <cell r="W282" t="str">
            <v>O232020200883990</v>
          </cell>
          <cell r="X282" t="str">
            <v>Otros servicios profesionales, técnicos y empresariales n.c.p.</v>
          </cell>
          <cell r="Y282" t="str">
            <v>PM/0220/0106/45020010254</v>
          </cell>
          <cell r="Z282"/>
          <cell r="AA282" t="str">
            <v>Servicio de asesoría técnica en presupuestos parti</v>
          </cell>
          <cell r="AB282">
            <v>10</v>
          </cell>
          <cell r="AC282" t="str">
            <v>CONTRATACIÓN DIRECTA</v>
          </cell>
          <cell r="AD282">
            <v>1000152596</v>
          </cell>
          <cell r="AE282" t="str">
            <v>CC</v>
          </cell>
          <cell r="AF282">
            <v>1033754665</v>
          </cell>
          <cell r="AG282" t="str">
            <v>LAURA VIVIANA MEDRANO RODRIGUEZ</v>
          </cell>
          <cell r="AH282">
            <v>1009655638</v>
          </cell>
          <cell r="AI282" t="str">
            <v>MARLY JHOANA CORDOBA CORTES</v>
          </cell>
          <cell r="AJ282">
            <v>1004746618</v>
          </cell>
          <cell r="AK282" t="str">
            <v>YULY MARCELA BARAJAS AGUILERA</v>
          </cell>
          <cell r="AL282">
            <v>13518000</v>
          </cell>
          <cell r="AM282">
            <v>0</v>
          </cell>
          <cell r="AN282">
            <v>0</v>
          </cell>
          <cell r="AO282">
            <v>13518000</v>
          </cell>
          <cell r="AP282">
            <v>0</v>
          </cell>
          <cell r="AQ282">
            <v>13518000</v>
          </cell>
          <cell r="AR282">
            <v>5000865731</v>
          </cell>
          <cell r="AS282">
            <v>1</v>
          </cell>
          <cell r="AT282">
            <v>721201</v>
          </cell>
          <cell r="AU282">
            <v>1</v>
          </cell>
          <cell r="AV282">
            <v>45736</v>
          </cell>
        </row>
        <row r="283">
          <cell r="A283">
            <v>234</v>
          </cell>
          <cell r="B283">
            <v>2025</v>
          </cell>
          <cell r="C283">
            <v>3</v>
          </cell>
          <cell r="D283">
            <v>45658</v>
          </cell>
          <cell r="E283">
            <v>45747</v>
          </cell>
          <cell r="F283" t="str">
            <v>0220-01</v>
          </cell>
          <cell r="G283">
            <v>45736</v>
          </cell>
          <cell r="H283">
            <v>145</v>
          </cell>
          <cell r="I283" t="str">
            <v>CONTRATO DE PRESTACION DE SERVICIOS PROFESIONALES</v>
          </cell>
          <cell r="J283">
            <v>208</v>
          </cell>
          <cell r="K283">
            <v>45736</v>
          </cell>
          <cell r="L283">
            <v>45889</v>
          </cell>
          <cell r="M283">
            <v>153</v>
          </cell>
          <cell r="N283">
            <v>2</v>
          </cell>
          <cell r="O283" t="str">
            <v>ORDENES DE PAGO</v>
          </cell>
          <cell r="P283">
            <v>386</v>
          </cell>
          <cell r="Q283">
            <v>234</v>
          </cell>
          <cell r="R283"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S283" t="str">
            <v>O23011745022024023806022</v>
          </cell>
          <cell r="T283" t="str">
            <v>Implementación de mecanismos de particip - Servicio de asistencia técnica</v>
          </cell>
          <cell r="U283" t="str">
            <v>1-100-F001</v>
          </cell>
          <cell r="V283" t="str">
            <v>VA-RECURSOS DISTRITO</v>
          </cell>
          <cell r="W283" t="str">
            <v>O232020200991119</v>
          </cell>
          <cell r="X283" t="str">
            <v>Otros servicios de la administración pública n.c.p.</v>
          </cell>
          <cell r="Y283" t="str">
            <v>PM/0220/0106/45020220238</v>
          </cell>
          <cell r="Z283"/>
          <cell r="AA283" t="str">
            <v>Servicio de asesoría técnica en presupuestos parti</v>
          </cell>
          <cell r="AB283">
            <v>10</v>
          </cell>
          <cell r="AC283" t="str">
            <v>CONTRATACIÓN DIRECTA</v>
          </cell>
          <cell r="AD283">
            <v>1000029368</v>
          </cell>
          <cell r="AE283" t="str">
            <v>CC</v>
          </cell>
          <cell r="AF283">
            <v>19405859</v>
          </cell>
          <cell r="AG283" t="str">
            <v>MARIO SOLANO PUENTES</v>
          </cell>
          <cell r="AH283">
            <v>1009655638</v>
          </cell>
          <cell r="AI283" t="str">
            <v>MARLY JHOANA CORDOBA CORTES</v>
          </cell>
          <cell r="AJ283">
            <v>1004746618</v>
          </cell>
          <cell r="AK283" t="str">
            <v>YULY MARCELA BARAJAS AGUILERA</v>
          </cell>
          <cell r="AL283">
            <v>22000000</v>
          </cell>
          <cell r="AM283">
            <v>0</v>
          </cell>
          <cell r="AN283">
            <v>0</v>
          </cell>
          <cell r="AO283">
            <v>22000000</v>
          </cell>
          <cell r="AP283">
            <v>0</v>
          </cell>
          <cell r="AQ283">
            <v>22000000</v>
          </cell>
          <cell r="AR283">
            <v>5000865732</v>
          </cell>
          <cell r="AS283">
            <v>1</v>
          </cell>
          <cell r="AT283">
            <v>723427</v>
          </cell>
          <cell r="AU283">
            <v>1</v>
          </cell>
          <cell r="AV283">
            <v>45736</v>
          </cell>
        </row>
        <row r="284">
          <cell r="A284">
            <v>235</v>
          </cell>
          <cell r="B284">
            <v>2025</v>
          </cell>
          <cell r="C284">
            <v>3</v>
          </cell>
          <cell r="D284">
            <v>45658</v>
          </cell>
          <cell r="E284">
            <v>45747</v>
          </cell>
          <cell r="F284" t="str">
            <v>0220-01</v>
          </cell>
          <cell r="G284">
            <v>45736</v>
          </cell>
          <cell r="H284">
            <v>145</v>
          </cell>
          <cell r="I284" t="str">
            <v>CONTRATO DE PRESTACION DE SERVICIOS PROFESIONALES</v>
          </cell>
          <cell r="J284">
            <v>209</v>
          </cell>
          <cell r="K284">
            <v>45736</v>
          </cell>
          <cell r="L284">
            <v>45920</v>
          </cell>
          <cell r="M284">
            <v>184</v>
          </cell>
          <cell r="N284">
            <v>2</v>
          </cell>
          <cell r="O284" t="str">
            <v>ORDENES DE PAGO</v>
          </cell>
          <cell r="P284">
            <v>306</v>
          </cell>
          <cell r="Q284">
            <v>235</v>
          </cell>
          <cell r="R284" t="str">
            <v>Prestar los servicios profesionales para gestionar y articular los proyectos misionales que se deriven de la estrategia impactando que lidera la Subdireccion de Promocion de la Participacion.</v>
          </cell>
          <cell r="S284" t="str">
            <v>O23011745022024025406001</v>
          </cell>
          <cell r="T284" t="str">
            <v>Construcción de Ciudadanía Activa Crece - Servicio de promoción a la participación ciudadana</v>
          </cell>
          <cell r="U284" t="str">
            <v>1-100-F001</v>
          </cell>
          <cell r="V284" t="str">
            <v>VA-RECURSOS DISTRITO</v>
          </cell>
          <cell r="W284" t="str">
            <v>O232020200883990</v>
          </cell>
          <cell r="X284" t="str">
            <v>Otros servicios profesionales, técnicos y empresariales n.c.p.</v>
          </cell>
          <cell r="Y284" t="str">
            <v>PM/0220/0106/45020010254</v>
          </cell>
          <cell r="Z284"/>
          <cell r="AA284" t="str">
            <v>Servicio de asesoría técnica en presupuestos parti</v>
          </cell>
          <cell r="AB284">
            <v>10</v>
          </cell>
          <cell r="AC284" t="str">
            <v>CONTRATACIÓN DIRECTA</v>
          </cell>
          <cell r="AD284">
            <v>1004519502</v>
          </cell>
          <cell r="AE284" t="str">
            <v>CC</v>
          </cell>
          <cell r="AF284">
            <v>52719211</v>
          </cell>
          <cell r="AG284" t="str">
            <v>LILIANA PAOLA MURILLO ARENAS</v>
          </cell>
          <cell r="AH284">
            <v>1009655638</v>
          </cell>
          <cell r="AI284" t="str">
            <v>MARLY JHOANA CORDOBA CORTES</v>
          </cell>
          <cell r="AJ284">
            <v>1004746618</v>
          </cell>
          <cell r="AK284" t="str">
            <v>YULY MARCELA BARAJAS AGUILERA</v>
          </cell>
          <cell r="AL284">
            <v>30000000</v>
          </cell>
          <cell r="AM284">
            <v>30000000</v>
          </cell>
          <cell r="AN284">
            <v>0</v>
          </cell>
          <cell r="AO284">
            <v>0</v>
          </cell>
          <cell r="AP284">
            <v>0</v>
          </cell>
          <cell r="AQ284">
            <v>0</v>
          </cell>
          <cell r="AR284">
            <v>5000865734</v>
          </cell>
          <cell r="AS284">
            <v>1</v>
          </cell>
          <cell r="AT284">
            <v>721196</v>
          </cell>
          <cell r="AU284">
            <v>1</v>
          </cell>
          <cell r="AV284">
            <v>45736</v>
          </cell>
        </row>
        <row r="285">
          <cell r="A285">
            <v>236</v>
          </cell>
          <cell r="B285">
            <v>2025</v>
          </cell>
          <cell r="C285">
            <v>3</v>
          </cell>
          <cell r="D285">
            <v>45658</v>
          </cell>
          <cell r="E285">
            <v>45747</v>
          </cell>
          <cell r="F285" t="str">
            <v>0220-01</v>
          </cell>
          <cell r="G285">
            <v>45736</v>
          </cell>
          <cell r="H285">
            <v>145</v>
          </cell>
          <cell r="I285" t="str">
            <v>CONTRATO DE PRESTACION DE SERVICIOS PROFESIONALES</v>
          </cell>
          <cell r="J285">
            <v>213</v>
          </cell>
          <cell r="K285">
            <v>45736</v>
          </cell>
          <cell r="L285">
            <v>45889</v>
          </cell>
          <cell r="M285">
            <v>153</v>
          </cell>
          <cell r="N285">
            <v>2</v>
          </cell>
          <cell r="O285" t="str">
            <v>ORDENES DE PAGO</v>
          </cell>
          <cell r="P285">
            <v>279</v>
          </cell>
          <cell r="Q285">
            <v>236</v>
          </cell>
          <cell r="R285" t="str">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v>
          </cell>
          <cell r="S285" t="str">
            <v>O23011745022024025401021</v>
          </cell>
          <cell r="T285" t="str">
            <v>Construcción de Ciudadanía Activa Crece - Servicio de apoyo financiero para la implementación de proyectos en materia de derechos humanos</v>
          </cell>
          <cell r="U285" t="str">
            <v>1-100-F001</v>
          </cell>
          <cell r="V285" t="str">
            <v>VA-RECURSOS DISTRITO</v>
          </cell>
          <cell r="W285" t="str">
            <v>O232020200883990</v>
          </cell>
          <cell r="X285" t="str">
            <v>Otros servicios profesionales, técnicos y empresariales n.c.p.</v>
          </cell>
          <cell r="Y285" t="str">
            <v>PM/0220/0101/45020210254</v>
          </cell>
          <cell r="Z285"/>
          <cell r="AA285" t="str">
            <v>Servicio de apoyo en la implementación del modelo</v>
          </cell>
          <cell r="AB285">
            <v>10</v>
          </cell>
          <cell r="AC285" t="str">
            <v>CONTRATACIÓN DIRECTA</v>
          </cell>
          <cell r="AD285">
            <v>1011837516</v>
          </cell>
          <cell r="AE285" t="str">
            <v>CC</v>
          </cell>
          <cell r="AF285">
            <v>1026591961</v>
          </cell>
          <cell r="AG285" t="str">
            <v>MARIA FERNANDA DONCEL QUINTERO</v>
          </cell>
          <cell r="AH285">
            <v>1009655638</v>
          </cell>
          <cell r="AI285" t="str">
            <v>MARLY JHOANA CORDOBA CORTES</v>
          </cell>
          <cell r="AJ285">
            <v>1004746618</v>
          </cell>
          <cell r="AK285" t="str">
            <v>YULY MARCELA BARAJAS AGUILERA</v>
          </cell>
          <cell r="AL285">
            <v>27500000</v>
          </cell>
          <cell r="AM285">
            <v>0</v>
          </cell>
          <cell r="AN285">
            <v>0</v>
          </cell>
          <cell r="AO285">
            <v>27500000</v>
          </cell>
          <cell r="AP285">
            <v>0</v>
          </cell>
          <cell r="AQ285">
            <v>27500000</v>
          </cell>
          <cell r="AR285">
            <v>5000865735</v>
          </cell>
          <cell r="AS285">
            <v>1</v>
          </cell>
          <cell r="AT285">
            <v>720774</v>
          </cell>
          <cell r="AU285">
            <v>1</v>
          </cell>
          <cell r="AV285">
            <v>45736</v>
          </cell>
        </row>
        <row r="286">
          <cell r="A286">
            <v>237</v>
          </cell>
          <cell r="B286">
            <v>2025</v>
          </cell>
          <cell r="C286">
            <v>3</v>
          </cell>
          <cell r="D286">
            <v>45658</v>
          </cell>
          <cell r="E286">
            <v>45747</v>
          </cell>
          <cell r="F286" t="str">
            <v>0220-01</v>
          </cell>
          <cell r="G286">
            <v>45736</v>
          </cell>
          <cell r="H286">
            <v>148</v>
          </cell>
          <cell r="I286" t="str">
            <v>CONTRATO DE PRESTACION DE SERVICIOS DE APOYO A LA GESTION</v>
          </cell>
          <cell r="J286">
            <v>183</v>
          </cell>
          <cell r="K286">
            <v>45736</v>
          </cell>
          <cell r="L286">
            <v>45889</v>
          </cell>
          <cell r="M286">
            <v>153</v>
          </cell>
          <cell r="N286">
            <v>2</v>
          </cell>
          <cell r="O286" t="str">
            <v>ORDENES DE PAGO</v>
          </cell>
          <cell r="P286">
            <v>326</v>
          </cell>
          <cell r="Q286">
            <v>237</v>
          </cell>
          <cell r="R286" t="str">
            <v>Prestar servicios de apoyo a la gestión para el fortalecimiento del Sistema Distrital de Participación en el marco de la Jornada Única Electoral, con el fin de promover la participación ciudadana, la transparencia y el fortalecimiento de la democracia en Bogotá.</v>
          </cell>
          <cell r="S286" t="str">
            <v>O23011745022024023806022</v>
          </cell>
          <cell r="T286" t="str">
            <v>Implementación de mecanismos de particip - Servicio de asistencia técnica</v>
          </cell>
          <cell r="U286" t="str">
            <v>1-100-F001</v>
          </cell>
          <cell r="V286" t="str">
            <v>VA-RECURSOS DISTRITO</v>
          </cell>
          <cell r="W286" t="str">
            <v>O232020200991119</v>
          </cell>
          <cell r="X286" t="str">
            <v>Otros servicios de la administración pública n.c.p.</v>
          </cell>
          <cell r="Y286" t="str">
            <v>PM/0220/0106/45020220238</v>
          </cell>
          <cell r="Z286"/>
          <cell r="AA286" t="str">
            <v>Servicio de asesoría técnica en presupuestos parti</v>
          </cell>
          <cell r="AB286">
            <v>10</v>
          </cell>
          <cell r="AC286" t="str">
            <v>CONTRATACIÓN DIRECTA</v>
          </cell>
          <cell r="AD286">
            <v>1011832431</v>
          </cell>
          <cell r="AE286" t="str">
            <v>CC</v>
          </cell>
          <cell r="AF286">
            <v>1031150029</v>
          </cell>
          <cell r="AG286" t="str">
            <v>LUIS ALEJANDRO PASCUAS GOMEZ</v>
          </cell>
          <cell r="AH286">
            <v>1009655638</v>
          </cell>
          <cell r="AI286" t="str">
            <v>MARLY JHOANA CORDOBA CORTES</v>
          </cell>
          <cell r="AJ286">
            <v>1004746618</v>
          </cell>
          <cell r="AK286" t="str">
            <v>YULY MARCELA BARAJAS AGUILERA</v>
          </cell>
          <cell r="AL286">
            <v>17500000</v>
          </cell>
          <cell r="AM286">
            <v>0</v>
          </cell>
          <cell r="AN286">
            <v>0</v>
          </cell>
          <cell r="AO286">
            <v>17500000</v>
          </cell>
          <cell r="AP286">
            <v>0</v>
          </cell>
          <cell r="AQ286">
            <v>17500000</v>
          </cell>
          <cell r="AR286">
            <v>5000865739</v>
          </cell>
          <cell r="AS286">
            <v>1</v>
          </cell>
          <cell r="AT286">
            <v>721661</v>
          </cell>
          <cell r="AU286">
            <v>1</v>
          </cell>
          <cell r="AV286">
            <v>45736</v>
          </cell>
        </row>
        <row r="287">
          <cell r="A287">
            <v>238</v>
          </cell>
          <cell r="B287">
            <v>2025</v>
          </cell>
          <cell r="C287">
            <v>3</v>
          </cell>
          <cell r="D287">
            <v>45658</v>
          </cell>
          <cell r="E287">
            <v>45747</v>
          </cell>
          <cell r="F287" t="str">
            <v>0220-01</v>
          </cell>
          <cell r="G287">
            <v>45736</v>
          </cell>
          <cell r="H287">
            <v>145</v>
          </cell>
          <cell r="I287" t="str">
            <v>CONTRATO DE PRESTACION DE SERVICIOS PROFESIONALES</v>
          </cell>
          <cell r="J287">
            <v>219</v>
          </cell>
          <cell r="K287">
            <v>45736</v>
          </cell>
          <cell r="L287">
            <v>45889</v>
          </cell>
          <cell r="M287">
            <v>153</v>
          </cell>
          <cell r="N287">
            <v>2</v>
          </cell>
          <cell r="O287" t="str">
            <v>ORDENES DE PAGO</v>
          </cell>
          <cell r="P287">
            <v>350</v>
          </cell>
          <cell r="Q287">
            <v>238</v>
          </cell>
          <cell r="R287" t="str">
            <v>Prestar los servicios profesionales para apoyar la coordinacion del equipo y cubrimiento periodístico, y la planeación de estrategias de difusión de las actividades institucionales del IDPAC, acorde a los lineamientos de la Oficina Asesora de Comunicaciones. ,,</v>
          </cell>
          <cell r="S287" t="str">
            <v>O23011745022024025407017</v>
          </cell>
          <cell r="T287" t="str">
            <v>Construcción de Ciudadanía Activa Crece - Servicio de información actualizado</v>
          </cell>
          <cell r="U287" t="str">
            <v>1-100-F001</v>
          </cell>
          <cell r="V287" t="str">
            <v>VA-RECURSOS DISTRITO</v>
          </cell>
          <cell r="W287" t="str">
            <v>O232020200991119</v>
          </cell>
          <cell r="X287" t="str">
            <v>Otros servicios de la administración pública n.c.p.</v>
          </cell>
          <cell r="Y287" t="str">
            <v>PM/0220/0107/45020170254</v>
          </cell>
          <cell r="Z287"/>
          <cell r="AA287" t="str">
            <v>Servicios para la planeación y sistemas de gestión</v>
          </cell>
          <cell r="AB287">
            <v>10</v>
          </cell>
          <cell r="AC287" t="str">
            <v>CONTRATACIÓN DIRECTA</v>
          </cell>
          <cell r="AD287">
            <v>1006020612</v>
          </cell>
          <cell r="AE287" t="str">
            <v>CC</v>
          </cell>
          <cell r="AF287">
            <v>52785645</v>
          </cell>
          <cell r="AG287" t="str">
            <v>LAURA XIMENA RIAÑO CASTAÑEDA</v>
          </cell>
          <cell r="AH287">
            <v>1009655638</v>
          </cell>
          <cell r="AI287" t="str">
            <v>MARLY JHOANA CORDOBA CORTES</v>
          </cell>
          <cell r="AJ287">
            <v>1004746618</v>
          </cell>
          <cell r="AK287" t="str">
            <v>YULY MARCELA BARAJAS AGUILERA</v>
          </cell>
          <cell r="AL287">
            <v>23830000</v>
          </cell>
          <cell r="AM287">
            <v>0</v>
          </cell>
          <cell r="AN287">
            <v>0</v>
          </cell>
          <cell r="AO287">
            <v>23830000</v>
          </cell>
          <cell r="AP287">
            <v>0</v>
          </cell>
          <cell r="AQ287">
            <v>23830000</v>
          </cell>
          <cell r="AR287">
            <v>5000865743</v>
          </cell>
          <cell r="AS287">
            <v>1</v>
          </cell>
          <cell r="AT287">
            <v>722597</v>
          </cell>
          <cell r="AU287">
            <v>1</v>
          </cell>
          <cell r="AV287">
            <v>45736</v>
          </cell>
        </row>
        <row r="288">
          <cell r="A288">
            <v>239</v>
          </cell>
          <cell r="B288">
            <v>2025</v>
          </cell>
          <cell r="C288">
            <v>3</v>
          </cell>
          <cell r="D288">
            <v>45658</v>
          </cell>
          <cell r="E288">
            <v>45747</v>
          </cell>
          <cell r="F288" t="str">
            <v>0220-01</v>
          </cell>
          <cell r="G288">
            <v>45736</v>
          </cell>
          <cell r="H288">
            <v>148</v>
          </cell>
          <cell r="I288" t="str">
            <v>CONTRATO DE PRESTACION DE SERVICIOS DE APOYO A LA GESTION</v>
          </cell>
          <cell r="J288">
            <v>231</v>
          </cell>
          <cell r="K288">
            <v>45736</v>
          </cell>
          <cell r="L288">
            <v>45920</v>
          </cell>
          <cell r="M288">
            <v>184</v>
          </cell>
          <cell r="N288">
            <v>2</v>
          </cell>
          <cell r="O288" t="str">
            <v>ORDENES DE PAGO</v>
          </cell>
          <cell r="P288">
            <v>300</v>
          </cell>
          <cell r="Q288">
            <v>239</v>
          </cell>
          <cell r="R288" t="str">
            <v>Prestar los servicios de apoyo a la gestión para realizar la promoción de procesos de movilización social, Técnica y logística que se requierann desarrollo de las etapas de la metodología obras con saldo pedagógico implementada por la Gerencia de Proyectos delIDPAC.</v>
          </cell>
          <cell r="S288" t="str">
            <v>O23011745022024025405001</v>
          </cell>
          <cell r="T288" t="str">
            <v>Construcción de Ciudadanía Activa Crece - Servicio de promoción a la participación ciudadana</v>
          </cell>
          <cell r="U288" t="str">
            <v>1-100-F001</v>
          </cell>
          <cell r="V288" t="str">
            <v>VA-RECURSOS DISTRITO</v>
          </cell>
          <cell r="W288" t="str">
            <v>O232020200991119</v>
          </cell>
          <cell r="X288" t="str">
            <v>Otros servicios de la administración pública n.c.p.</v>
          </cell>
          <cell r="Y288" t="str">
            <v>PM/0220/0105/45020010254</v>
          </cell>
          <cell r="Z288"/>
          <cell r="AA288" t="str">
            <v>Servicio de apoyo en la realización de obras con s</v>
          </cell>
          <cell r="AB288">
            <v>10</v>
          </cell>
          <cell r="AC288" t="str">
            <v>CONTRATACIÓN DIRECTA</v>
          </cell>
          <cell r="AD288">
            <v>1011797929</v>
          </cell>
          <cell r="AE288" t="str">
            <v>CC</v>
          </cell>
          <cell r="AF288">
            <v>80239628</v>
          </cell>
          <cell r="AG288" t="str">
            <v>JORGE ELIECER HERNANDEZ ROJAS</v>
          </cell>
          <cell r="AH288">
            <v>1009655638</v>
          </cell>
          <cell r="AI288" t="str">
            <v>MARLY JHOANA CORDOBA CORTES</v>
          </cell>
          <cell r="AJ288">
            <v>1004746618</v>
          </cell>
          <cell r="AK288" t="str">
            <v>YULY MARCELA BARAJAS AGUILERA</v>
          </cell>
          <cell r="AL288">
            <v>15900000</v>
          </cell>
          <cell r="AM288">
            <v>0</v>
          </cell>
          <cell r="AN288">
            <v>0</v>
          </cell>
          <cell r="AO288">
            <v>15900000</v>
          </cell>
          <cell r="AP288">
            <v>0</v>
          </cell>
          <cell r="AQ288">
            <v>15900000</v>
          </cell>
          <cell r="AR288">
            <v>5000865746</v>
          </cell>
          <cell r="AS288">
            <v>1</v>
          </cell>
          <cell r="AT288">
            <v>721190</v>
          </cell>
          <cell r="AU288">
            <v>1</v>
          </cell>
          <cell r="AV288">
            <v>45736</v>
          </cell>
        </row>
        <row r="289">
          <cell r="A289">
            <v>240</v>
          </cell>
          <cell r="B289">
            <v>2025</v>
          </cell>
          <cell r="C289">
            <v>3</v>
          </cell>
          <cell r="D289">
            <v>45658</v>
          </cell>
          <cell r="E289">
            <v>45747</v>
          </cell>
          <cell r="F289" t="str">
            <v>0220-01</v>
          </cell>
          <cell r="G289">
            <v>45736</v>
          </cell>
          <cell r="H289">
            <v>148</v>
          </cell>
          <cell r="I289" t="str">
            <v>CONTRATO DE PRESTACION DE SERVICIOS DE APOYO A LA GESTION</v>
          </cell>
          <cell r="J289">
            <v>166</v>
          </cell>
          <cell r="K289">
            <v>45736</v>
          </cell>
          <cell r="L289">
            <v>45889</v>
          </cell>
          <cell r="M289">
            <v>153</v>
          </cell>
          <cell r="N289">
            <v>2</v>
          </cell>
          <cell r="O289" t="str">
            <v>ORDENES DE PAGO</v>
          </cell>
          <cell r="P289">
            <v>275</v>
          </cell>
          <cell r="Q289">
            <v>240</v>
          </cell>
          <cell r="R289" t="str">
            <v>Prestar los servicios de apoyo a la gestión para realizar el guion técnico, edición, manejo de cámara, dron, planimetría, y producción de piezas audiovisuales que requiera la Oficina Asesora de Comunicaciones del IDPAC. ,,</v>
          </cell>
          <cell r="S289" t="str">
            <v>O23011745022024025407017</v>
          </cell>
          <cell r="T289" t="str">
            <v>Construcción de Ciudadanía Activa Crece - Servicio de información actualizado</v>
          </cell>
          <cell r="U289" t="str">
            <v>1-100-F001</v>
          </cell>
          <cell r="V289" t="str">
            <v>VA-RECURSOS DISTRITO</v>
          </cell>
          <cell r="W289" t="str">
            <v>O232020200991119</v>
          </cell>
          <cell r="X289" t="str">
            <v>Otros servicios de la administración pública n.c.p.</v>
          </cell>
          <cell r="Y289" t="str">
            <v>PM/0220/0107/45020170254</v>
          </cell>
          <cell r="Z289"/>
          <cell r="AA289" t="str">
            <v>Servicios para la planeación y sistemas de gestión</v>
          </cell>
          <cell r="AB289">
            <v>10</v>
          </cell>
          <cell r="AC289" t="str">
            <v>CONTRATACIÓN DIRECTA</v>
          </cell>
          <cell r="AD289">
            <v>1007838339</v>
          </cell>
          <cell r="AE289" t="str">
            <v>CC</v>
          </cell>
          <cell r="AF289">
            <v>1014198954</v>
          </cell>
          <cell r="AG289" t="str">
            <v>JULIO CESAR MACIAS CABRERA</v>
          </cell>
          <cell r="AH289">
            <v>1009655638</v>
          </cell>
          <cell r="AI289" t="str">
            <v>MARLY JHOANA CORDOBA CORTES</v>
          </cell>
          <cell r="AJ289">
            <v>1004746618</v>
          </cell>
          <cell r="AK289" t="str">
            <v>YULY MARCELA BARAJAS AGUILERA</v>
          </cell>
          <cell r="AL289">
            <v>18000000</v>
          </cell>
          <cell r="AM289">
            <v>0</v>
          </cell>
          <cell r="AN289">
            <v>0</v>
          </cell>
          <cell r="AO289">
            <v>18000000</v>
          </cell>
          <cell r="AP289">
            <v>0</v>
          </cell>
          <cell r="AQ289">
            <v>18000000</v>
          </cell>
          <cell r="AR289">
            <v>5000865750</v>
          </cell>
          <cell r="AS289">
            <v>1</v>
          </cell>
          <cell r="AT289">
            <v>720396</v>
          </cell>
          <cell r="AU289">
            <v>1</v>
          </cell>
          <cell r="AV289">
            <v>45736</v>
          </cell>
        </row>
        <row r="290">
          <cell r="A290">
            <v>241</v>
          </cell>
          <cell r="B290">
            <v>2025</v>
          </cell>
          <cell r="C290">
            <v>3</v>
          </cell>
          <cell r="D290">
            <v>45658</v>
          </cell>
          <cell r="E290">
            <v>45747</v>
          </cell>
          <cell r="F290" t="str">
            <v>0220-01</v>
          </cell>
          <cell r="G290">
            <v>45736</v>
          </cell>
          <cell r="H290">
            <v>145</v>
          </cell>
          <cell r="I290" t="str">
            <v>CONTRATO DE PRESTACION DE SERVICIOS PROFESIONALES</v>
          </cell>
          <cell r="J290">
            <v>210</v>
          </cell>
          <cell r="K290">
            <v>45736</v>
          </cell>
          <cell r="L290">
            <v>45920</v>
          </cell>
          <cell r="M290">
            <v>184</v>
          </cell>
          <cell r="N290">
            <v>2</v>
          </cell>
          <cell r="O290" t="str">
            <v>ORDENES DE PAGO</v>
          </cell>
          <cell r="P290">
            <v>306</v>
          </cell>
          <cell r="Q290">
            <v>241</v>
          </cell>
          <cell r="R290" t="str">
            <v>Prestar los servicios profesionales para gestionar y articular los proyectos misionales que se deriven de la estrategia impactando que lidera la Subdireccion de Promocion de la Participacion.</v>
          </cell>
          <cell r="S290" t="str">
            <v>O23011745022024025406001</v>
          </cell>
          <cell r="T290" t="str">
            <v>Construcción de Ciudadanía Activa Crece - Servicio de promoción a la participación ciudadana</v>
          </cell>
          <cell r="U290" t="str">
            <v>1-100-F001</v>
          </cell>
          <cell r="V290" t="str">
            <v>VA-RECURSOS DISTRITO</v>
          </cell>
          <cell r="W290" t="str">
            <v>O232020200883990</v>
          </cell>
          <cell r="X290" t="str">
            <v>Otros servicios profesionales, técnicos y empresariales n.c.p.</v>
          </cell>
          <cell r="Y290" t="str">
            <v>PM/0220/0106/45020010254</v>
          </cell>
          <cell r="Z290"/>
          <cell r="AA290" t="str">
            <v>Servicio de asesoría técnica en presupuestos parti</v>
          </cell>
          <cell r="AB290">
            <v>10</v>
          </cell>
          <cell r="AC290" t="str">
            <v>CONTRATACIÓN DIRECTA</v>
          </cell>
          <cell r="AD290">
            <v>1004519502</v>
          </cell>
          <cell r="AE290" t="str">
            <v>CC</v>
          </cell>
          <cell r="AF290">
            <v>52719211</v>
          </cell>
          <cell r="AG290" t="str">
            <v>LILIANA PAOLA MURILLO ARENAS</v>
          </cell>
          <cell r="AH290">
            <v>1009655638</v>
          </cell>
          <cell r="AI290" t="str">
            <v>MARLY JHOANA CORDOBA CORTES</v>
          </cell>
          <cell r="AJ290">
            <v>1004746618</v>
          </cell>
          <cell r="AK290" t="str">
            <v>YULY MARCELA BARAJAS AGUILERA</v>
          </cell>
          <cell r="AL290">
            <v>30000000</v>
          </cell>
          <cell r="AM290">
            <v>0</v>
          </cell>
          <cell r="AN290">
            <v>0</v>
          </cell>
          <cell r="AO290">
            <v>30000000</v>
          </cell>
          <cell r="AP290">
            <v>0</v>
          </cell>
          <cell r="AQ290">
            <v>30000000</v>
          </cell>
          <cell r="AR290">
            <v>5000865883</v>
          </cell>
          <cell r="AS290">
            <v>1</v>
          </cell>
          <cell r="AT290">
            <v>721196</v>
          </cell>
          <cell r="AU290">
            <v>1</v>
          </cell>
          <cell r="AV290">
            <v>45736</v>
          </cell>
        </row>
        <row r="291">
          <cell r="A291">
            <v>242</v>
          </cell>
          <cell r="B291">
            <v>2025</v>
          </cell>
          <cell r="C291">
            <v>3</v>
          </cell>
          <cell r="D291">
            <v>45658</v>
          </cell>
          <cell r="E291">
            <v>45747</v>
          </cell>
          <cell r="F291" t="str">
            <v>0220-01</v>
          </cell>
          <cell r="G291">
            <v>45736</v>
          </cell>
          <cell r="H291">
            <v>145</v>
          </cell>
          <cell r="I291" t="str">
            <v>CONTRATO DE PRESTACION DE SERVICIOS PROFESIONALES</v>
          </cell>
          <cell r="J291">
            <v>199</v>
          </cell>
          <cell r="K291">
            <v>45736</v>
          </cell>
          <cell r="L291">
            <v>45920</v>
          </cell>
          <cell r="M291">
            <v>184</v>
          </cell>
          <cell r="N291">
            <v>2</v>
          </cell>
          <cell r="O291" t="str">
            <v>ORDENES DE PAGO</v>
          </cell>
          <cell r="P291">
            <v>312</v>
          </cell>
          <cell r="Q291">
            <v>242</v>
          </cell>
          <cell r="R291" t="str">
            <v>Prestar los servicios profesionales para ejecutar la estrategia "impactando", en las diferentes localidades del Distrito Capital</v>
          </cell>
          <cell r="S291" t="str">
            <v>O23011745022024025406001</v>
          </cell>
          <cell r="T291" t="str">
            <v>Construcción de Ciudadanía Activa Crece - Servicio de promoción a la participación ciudadana</v>
          </cell>
          <cell r="U291" t="str">
            <v>1-100-F001</v>
          </cell>
          <cell r="V291" t="str">
            <v>VA-RECURSOS DISTRITO</v>
          </cell>
          <cell r="W291" t="str">
            <v>O232020200883990</v>
          </cell>
          <cell r="X291" t="str">
            <v>Otros servicios profesionales, técnicos y empresariales n.c.p.</v>
          </cell>
          <cell r="Y291" t="str">
            <v>PM/0220/0106/45020010254</v>
          </cell>
          <cell r="Z291"/>
          <cell r="AA291" t="str">
            <v>Servicio de asesoría técnica en presupuestos parti</v>
          </cell>
          <cell r="AB291">
            <v>10</v>
          </cell>
          <cell r="AC291" t="str">
            <v>CONTRATACIÓN DIRECTA</v>
          </cell>
          <cell r="AD291">
            <v>1005208607</v>
          </cell>
          <cell r="AE291" t="str">
            <v>CC</v>
          </cell>
          <cell r="AF291">
            <v>1014241235</v>
          </cell>
          <cell r="AG291" t="str">
            <v>LINA MARSELA GUERRERO PANTOJA</v>
          </cell>
          <cell r="AH291">
            <v>1009655638</v>
          </cell>
          <cell r="AI291" t="str">
            <v>MARLY JHOANA CORDOBA CORTES</v>
          </cell>
          <cell r="AJ291">
            <v>1004746618</v>
          </cell>
          <cell r="AK291" t="str">
            <v>YULY MARCELA BARAJAS AGUILERA</v>
          </cell>
          <cell r="AL291">
            <v>27798000</v>
          </cell>
          <cell r="AM291">
            <v>0</v>
          </cell>
          <cell r="AN291">
            <v>0</v>
          </cell>
          <cell r="AO291">
            <v>27798000</v>
          </cell>
          <cell r="AP291">
            <v>0</v>
          </cell>
          <cell r="AQ291">
            <v>27798000</v>
          </cell>
          <cell r="AR291">
            <v>5000865901</v>
          </cell>
          <cell r="AS291">
            <v>1</v>
          </cell>
          <cell r="AT291">
            <v>721202</v>
          </cell>
          <cell r="AU291">
            <v>1</v>
          </cell>
          <cell r="AV291">
            <v>45736</v>
          </cell>
        </row>
        <row r="292">
          <cell r="A292">
            <v>243</v>
          </cell>
          <cell r="B292">
            <v>2025</v>
          </cell>
          <cell r="C292">
            <v>3</v>
          </cell>
          <cell r="D292">
            <v>45658</v>
          </cell>
          <cell r="E292">
            <v>45747</v>
          </cell>
          <cell r="F292" t="str">
            <v>0220-01</v>
          </cell>
          <cell r="G292">
            <v>45737</v>
          </cell>
          <cell r="H292">
            <v>145</v>
          </cell>
          <cell r="I292" t="str">
            <v>CONTRATO DE PRESTACION DE SERVICIOS PROFESIONALES</v>
          </cell>
          <cell r="J292">
            <v>234</v>
          </cell>
          <cell r="K292">
            <v>45737</v>
          </cell>
          <cell r="L292">
            <v>45890</v>
          </cell>
          <cell r="M292">
            <v>153</v>
          </cell>
          <cell r="N292">
            <v>2</v>
          </cell>
          <cell r="O292" t="str">
            <v>ORDENES DE PAGO</v>
          </cell>
          <cell r="P292">
            <v>433</v>
          </cell>
          <cell r="Q292">
            <v>243</v>
          </cell>
          <cell r="R292" t="str">
            <v>Prestar los servicios profesionales, de manera temporal y para realizar seguimiento a los procesos contractuales, administrativos y financieros de la gerencia de la Escuela de la Participación.</v>
          </cell>
          <cell r="S292" t="str">
            <v>O23011745022024021202034</v>
          </cell>
          <cell r="T292" t="str">
            <v>Formación en capacidades democráticas en - Servicio de educación informal</v>
          </cell>
          <cell r="U292" t="str">
            <v>1-100-F001</v>
          </cell>
          <cell r="V292" t="str">
            <v>VA-RECURSOS DISTRITO</v>
          </cell>
          <cell r="W292" t="str">
            <v>O232020200991119</v>
          </cell>
          <cell r="X292" t="str">
            <v>Otros servicios de la administración pública n.c.p.</v>
          </cell>
          <cell r="Y292" t="str">
            <v>PM/0220/0102/45020340212</v>
          </cell>
          <cell r="Z292"/>
          <cell r="AA292" t="str">
            <v>Servicio de formación ciudadana en capacidades dem</v>
          </cell>
          <cell r="AB292">
            <v>10</v>
          </cell>
          <cell r="AC292" t="str">
            <v>CONTRATACIÓN DIRECTA</v>
          </cell>
          <cell r="AD292">
            <v>1003228048</v>
          </cell>
          <cell r="AE292" t="str">
            <v>CC</v>
          </cell>
          <cell r="AF292">
            <v>52033418</v>
          </cell>
          <cell r="AG292" t="str">
            <v>ZORAYDA MENDOZA HERNANDEZ</v>
          </cell>
          <cell r="AH292">
            <v>1009655638</v>
          </cell>
          <cell r="AI292" t="str">
            <v>MARLY JHOANA CORDOBA CORTES</v>
          </cell>
          <cell r="AJ292">
            <v>1004746618</v>
          </cell>
          <cell r="AK292" t="str">
            <v>YULY MARCELA BARAJAS AGUILERA</v>
          </cell>
          <cell r="AL292">
            <v>25000000</v>
          </cell>
          <cell r="AM292">
            <v>0</v>
          </cell>
          <cell r="AN292">
            <v>0</v>
          </cell>
          <cell r="AO292">
            <v>25000000</v>
          </cell>
          <cell r="AP292">
            <v>0</v>
          </cell>
          <cell r="AQ292">
            <v>25000000</v>
          </cell>
          <cell r="AR292">
            <v>5000866503</v>
          </cell>
          <cell r="AS292">
            <v>1</v>
          </cell>
          <cell r="AT292">
            <v>725979</v>
          </cell>
          <cell r="AU292">
            <v>1</v>
          </cell>
          <cell r="AV292">
            <v>45737</v>
          </cell>
        </row>
        <row r="293">
          <cell r="A293">
            <v>244</v>
          </cell>
          <cell r="B293">
            <v>2025</v>
          </cell>
          <cell r="C293">
            <v>3</v>
          </cell>
          <cell r="D293">
            <v>45658</v>
          </cell>
          <cell r="E293">
            <v>45747</v>
          </cell>
          <cell r="F293" t="str">
            <v>0220-01</v>
          </cell>
          <cell r="G293">
            <v>45737</v>
          </cell>
          <cell r="H293">
            <v>148</v>
          </cell>
          <cell r="I293" t="str">
            <v>CONTRATO DE PRESTACION DE SERVICIOS DE APOYO A LA GESTION</v>
          </cell>
          <cell r="J293">
            <v>209</v>
          </cell>
          <cell r="K293">
            <v>45737</v>
          </cell>
          <cell r="L293">
            <v>45921</v>
          </cell>
          <cell r="M293">
            <v>184</v>
          </cell>
          <cell r="N293">
            <v>2</v>
          </cell>
          <cell r="O293" t="str">
            <v>ORDENES DE PAGO</v>
          </cell>
          <cell r="P293">
            <v>320</v>
          </cell>
          <cell r="Q293">
            <v>244</v>
          </cell>
          <cell r="R293" t="str">
            <v>Prestar los servicios de apoyo a la gestion para la implementacion de los proyectos estrategicos en materia de participacion incidente.</v>
          </cell>
          <cell r="S293" t="str">
            <v>O23011745022024025401021</v>
          </cell>
          <cell r="T293" t="str">
            <v>Construcción de Ciudadanía Activa Crece - Servicio de apoyo financiero para la implementación de proyectos en materia de derechos humanos</v>
          </cell>
          <cell r="U293" t="str">
            <v>1-100-F001</v>
          </cell>
          <cell r="V293" t="str">
            <v>VA-RECURSOS DISTRITO</v>
          </cell>
          <cell r="W293" t="str">
            <v>O232020200883990</v>
          </cell>
          <cell r="X293" t="str">
            <v>Otros servicios profesionales, técnicos y empresariales n.c.p.</v>
          </cell>
          <cell r="Y293" t="str">
            <v>PM/0220/0101/45020210254</v>
          </cell>
          <cell r="Z293"/>
          <cell r="AA293" t="str">
            <v>Servicio de apoyo en la implementación del modelo</v>
          </cell>
          <cell r="AB293">
            <v>10</v>
          </cell>
          <cell r="AC293" t="str">
            <v>CONTRATACIÓN DIRECTA</v>
          </cell>
          <cell r="AD293">
            <v>1011855782</v>
          </cell>
          <cell r="AE293" t="str">
            <v>CC</v>
          </cell>
          <cell r="AF293">
            <v>1000972976</v>
          </cell>
          <cell r="AG293" t="str">
            <v>MARIA ALEJANDRA MARTINEZ PEREZ</v>
          </cell>
          <cell r="AH293">
            <v>1009655638</v>
          </cell>
          <cell r="AI293" t="str">
            <v>MARLY JHOANA CORDOBA CORTES</v>
          </cell>
          <cell r="AJ293">
            <v>1004746618</v>
          </cell>
          <cell r="AK293" t="str">
            <v>YULY MARCELA BARAJAS AGUILERA</v>
          </cell>
          <cell r="AL293">
            <v>20514000</v>
          </cell>
          <cell r="AM293">
            <v>0</v>
          </cell>
          <cell r="AN293">
            <v>0</v>
          </cell>
          <cell r="AO293">
            <v>20514000</v>
          </cell>
          <cell r="AP293">
            <v>0</v>
          </cell>
          <cell r="AQ293">
            <v>20514000</v>
          </cell>
          <cell r="AR293">
            <v>5000866513</v>
          </cell>
          <cell r="AS293">
            <v>1</v>
          </cell>
          <cell r="AT293">
            <v>721210</v>
          </cell>
          <cell r="AU293">
            <v>1</v>
          </cell>
          <cell r="AV293">
            <v>45737</v>
          </cell>
        </row>
        <row r="294">
          <cell r="A294">
            <v>245</v>
          </cell>
          <cell r="B294">
            <v>2025</v>
          </cell>
          <cell r="C294">
            <v>3</v>
          </cell>
          <cell r="D294">
            <v>45658</v>
          </cell>
          <cell r="E294">
            <v>45747</v>
          </cell>
          <cell r="F294" t="str">
            <v>0220-01</v>
          </cell>
          <cell r="G294">
            <v>45737</v>
          </cell>
          <cell r="H294">
            <v>145</v>
          </cell>
          <cell r="I294" t="str">
            <v>CONTRATO DE PRESTACION DE SERVICIOS PROFESIONALES</v>
          </cell>
          <cell r="J294">
            <v>241</v>
          </cell>
          <cell r="K294">
            <v>45737</v>
          </cell>
          <cell r="L294">
            <v>45921</v>
          </cell>
          <cell r="M294">
            <v>184</v>
          </cell>
          <cell r="N294">
            <v>2</v>
          </cell>
          <cell r="O294" t="str">
            <v>ORDENES DE PAGO</v>
          </cell>
          <cell r="P294">
            <v>355</v>
          </cell>
          <cell r="Q294">
            <v>245</v>
          </cell>
          <cell r="R294" t="str">
            <v>Prestar los servicios profesionales especializados para el seguimiento y análisis de cumplimiento de los planes de acción de las políticas públicas.,,</v>
          </cell>
          <cell r="S294" t="str">
            <v>O23011745992024019407023</v>
          </cell>
          <cell r="T294" t="str">
            <v>Fortalecimiento de la gestión institucio - Servicio de Implementación Sistemas de Gestión</v>
          </cell>
          <cell r="U294" t="str">
            <v>1-100-F001</v>
          </cell>
          <cell r="V294" t="str">
            <v>VA-RECURSOS DISTRITO</v>
          </cell>
          <cell r="W294" t="str">
            <v>O232020200883990</v>
          </cell>
          <cell r="X294" t="str">
            <v>Otros servicios profesionales, técnicos y empresariales n.c.p.</v>
          </cell>
          <cell r="Y294" t="str">
            <v>PM/0220/0107/45990230194</v>
          </cell>
          <cell r="Z294"/>
          <cell r="AA294" t="str">
            <v>Servicios para la planeación y sistemas de gestión</v>
          </cell>
          <cell r="AB294">
            <v>10</v>
          </cell>
          <cell r="AC294" t="str">
            <v>CONTRATACIÓN DIRECTA</v>
          </cell>
          <cell r="AD294">
            <v>1003258206</v>
          </cell>
          <cell r="AE294" t="str">
            <v>CC</v>
          </cell>
          <cell r="AF294">
            <v>80227304</v>
          </cell>
          <cell r="AG294" t="str">
            <v>GERMAN DUARTE PALACIOS</v>
          </cell>
          <cell r="AH294">
            <v>1009655638</v>
          </cell>
          <cell r="AI294" t="str">
            <v>MARLY JHOANA CORDOBA CORTES</v>
          </cell>
          <cell r="AJ294">
            <v>1004746618</v>
          </cell>
          <cell r="AK294" t="str">
            <v>YULY MARCELA BARAJAS AGUILERA</v>
          </cell>
          <cell r="AL294">
            <v>48000000</v>
          </cell>
          <cell r="AM294">
            <v>0</v>
          </cell>
          <cell r="AN294">
            <v>0</v>
          </cell>
          <cell r="AO294">
            <v>48000000</v>
          </cell>
          <cell r="AP294">
            <v>0</v>
          </cell>
          <cell r="AQ294">
            <v>48000000</v>
          </cell>
          <cell r="AR294">
            <v>5000866516</v>
          </cell>
          <cell r="AS294">
            <v>1</v>
          </cell>
          <cell r="AT294">
            <v>722609</v>
          </cell>
          <cell r="AU294">
            <v>1</v>
          </cell>
          <cell r="AV294">
            <v>45737</v>
          </cell>
        </row>
        <row r="295">
          <cell r="A295">
            <v>246</v>
          </cell>
          <cell r="B295">
            <v>2025</v>
          </cell>
          <cell r="C295">
            <v>3</v>
          </cell>
          <cell r="D295">
            <v>45658</v>
          </cell>
          <cell r="E295">
            <v>45747</v>
          </cell>
          <cell r="F295" t="str">
            <v>0220-01</v>
          </cell>
          <cell r="G295">
            <v>45737</v>
          </cell>
          <cell r="H295">
            <v>145</v>
          </cell>
          <cell r="I295" t="str">
            <v>CONTRATO DE PRESTACION DE SERVICIOS PROFESIONALES</v>
          </cell>
          <cell r="J295">
            <v>243</v>
          </cell>
          <cell r="K295">
            <v>45737</v>
          </cell>
          <cell r="L295">
            <v>45921</v>
          </cell>
          <cell r="M295">
            <v>184</v>
          </cell>
          <cell r="N295">
            <v>2</v>
          </cell>
          <cell r="O295" t="str">
            <v>ORDENES DE PAGO</v>
          </cell>
          <cell r="P295">
            <v>151</v>
          </cell>
          <cell r="Q295">
            <v>246</v>
          </cell>
          <cell r="R295" t="str">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v>
          </cell>
          <cell r="S295" t="str">
            <v>O23011745022024023806022</v>
          </cell>
          <cell r="T295" t="str">
            <v>Implementación de mecanismos de particip - Servicio de asistencia técnica</v>
          </cell>
          <cell r="U295" t="str">
            <v>1-100-F001</v>
          </cell>
          <cell r="V295" t="str">
            <v>VA-RECURSOS DISTRITO</v>
          </cell>
          <cell r="W295" t="str">
            <v>O232020200991119</v>
          </cell>
          <cell r="X295" t="str">
            <v>Otros servicios de la administración pública n.c.p.</v>
          </cell>
          <cell r="Y295" t="str">
            <v>PM/0220/0106/45020220238</v>
          </cell>
          <cell r="Z295"/>
          <cell r="AA295" t="str">
            <v>Servicio de asesoría técnica en presupuestos parti</v>
          </cell>
          <cell r="AB295">
            <v>10</v>
          </cell>
          <cell r="AC295" t="str">
            <v>CONTRATACIÓN DIRECTA</v>
          </cell>
          <cell r="AD295">
            <v>1002297441</v>
          </cell>
          <cell r="AE295" t="str">
            <v>CC</v>
          </cell>
          <cell r="AF295">
            <v>1053664785</v>
          </cell>
          <cell r="AG295" t="str">
            <v>DIEGO LEAL ESTUPIÑAN</v>
          </cell>
          <cell r="AH295">
            <v>1009655638</v>
          </cell>
          <cell r="AI295" t="str">
            <v>MARLY JHOANA CORDOBA CORTES</v>
          </cell>
          <cell r="AJ295">
            <v>1004746618</v>
          </cell>
          <cell r="AK295" t="str">
            <v>YULY MARCELA BARAJAS AGUILERA</v>
          </cell>
          <cell r="AL295">
            <v>28200000</v>
          </cell>
          <cell r="AM295">
            <v>0</v>
          </cell>
          <cell r="AN295">
            <v>0</v>
          </cell>
          <cell r="AO295">
            <v>28200000</v>
          </cell>
          <cell r="AP295">
            <v>0</v>
          </cell>
          <cell r="AQ295">
            <v>28200000</v>
          </cell>
          <cell r="AR295">
            <v>5000866518</v>
          </cell>
          <cell r="AS295">
            <v>1</v>
          </cell>
          <cell r="AT295">
            <v>708869</v>
          </cell>
          <cell r="AU295">
            <v>1</v>
          </cell>
          <cell r="AV295">
            <v>45737</v>
          </cell>
        </row>
        <row r="296">
          <cell r="A296">
            <v>247</v>
          </cell>
          <cell r="B296">
            <v>2025</v>
          </cell>
          <cell r="C296">
            <v>3</v>
          </cell>
          <cell r="D296">
            <v>45658</v>
          </cell>
          <cell r="E296">
            <v>45747</v>
          </cell>
          <cell r="F296" t="str">
            <v>0220-01</v>
          </cell>
          <cell r="G296">
            <v>45737</v>
          </cell>
          <cell r="H296">
            <v>12</v>
          </cell>
          <cell r="I296" t="str">
            <v>CONTRATO DE PRESTACION DE SERVICIOS</v>
          </cell>
          <cell r="J296">
            <v>216</v>
          </cell>
          <cell r="K296">
            <v>45737</v>
          </cell>
          <cell r="L296">
            <v>46022</v>
          </cell>
          <cell r="M296">
            <v>285</v>
          </cell>
          <cell r="N296">
            <v>2</v>
          </cell>
          <cell r="O296" t="str">
            <v>ORDENES DE PAGO</v>
          </cell>
          <cell r="P296">
            <v>272</v>
          </cell>
          <cell r="Q296">
            <v>247</v>
          </cell>
          <cell r="R296" t="str">
            <v>Realizar el mantenimiento y administración del sistema contable Zbox de manera temporal, para el Instituto Distrital de la participación y Acción Comunal.</v>
          </cell>
          <cell r="S296" t="str">
            <v>O21202020080383112</v>
          </cell>
          <cell r="T296" t="str">
            <v>Servicios de consultoría en gestión financiera</v>
          </cell>
          <cell r="U296" t="str">
            <v>1-100-F001</v>
          </cell>
          <cell r="V296" t="str">
            <v>VA-RECURSOS DISTRITO</v>
          </cell>
          <cell r="W296">
            <v>220</v>
          </cell>
          <cell r="X296" t="str">
            <v>0220 - Programa Funcionamiento - INSTITUTO DISTRITAL DE LA PARTICIPACIÓN Y ACCIÓN COMUNAL</v>
          </cell>
          <cell r="Y296" t="str">
            <v>PM/0220/0001/FUNC</v>
          </cell>
          <cell r="Z296"/>
          <cell r="AA296" t="str">
            <v>FUNCIONAMIENTOINSTITUTO DISTRITAL DE LA PARTICIPAC</v>
          </cell>
          <cell r="AB296">
            <v>10</v>
          </cell>
          <cell r="AC296" t="str">
            <v>CONTRATACIÓN DIRECTA</v>
          </cell>
          <cell r="AD296">
            <v>1000562916</v>
          </cell>
          <cell r="AE296" t="str">
            <v>NIT</v>
          </cell>
          <cell r="AF296">
            <v>830057049</v>
          </cell>
          <cell r="AG296" t="str">
            <v>ZUE S.A.S</v>
          </cell>
          <cell r="AH296">
            <v>1009655638</v>
          </cell>
          <cell r="AI296" t="str">
            <v>MARLY JHOANA CORDOBA CORTES</v>
          </cell>
          <cell r="AJ296">
            <v>1004746618</v>
          </cell>
          <cell r="AK296" t="str">
            <v>YULY MARCELA BARAJAS AGUILERA</v>
          </cell>
          <cell r="AL296">
            <v>38888000</v>
          </cell>
          <cell r="AM296">
            <v>0</v>
          </cell>
          <cell r="AN296">
            <v>0</v>
          </cell>
          <cell r="AO296">
            <v>38888000</v>
          </cell>
          <cell r="AP296">
            <v>0</v>
          </cell>
          <cell r="AQ296">
            <v>38888000</v>
          </cell>
          <cell r="AR296">
            <v>5000866549</v>
          </cell>
          <cell r="AS296">
            <v>1</v>
          </cell>
          <cell r="AT296">
            <v>718779</v>
          </cell>
          <cell r="AU296">
            <v>1</v>
          </cell>
          <cell r="AV296">
            <v>45737</v>
          </cell>
        </row>
        <row r="297">
          <cell r="A297">
            <v>248</v>
          </cell>
          <cell r="B297">
            <v>2025</v>
          </cell>
          <cell r="C297">
            <v>3</v>
          </cell>
          <cell r="D297">
            <v>45658</v>
          </cell>
          <cell r="E297">
            <v>45747</v>
          </cell>
          <cell r="F297" t="str">
            <v>0220-01</v>
          </cell>
          <cell r="G297">
            <v>45737</v>
          </cell>
          <cell r="H297">
            <v>28</v>
          </cell>
          <cell r="I297" t="str">
            <v>FACTURAS</v>
          </cell>
          <cell r="J297">
            <v>40039019019</v>
          </cell>
          <cell r="K297">
            <v>45682</v>
          </cell>
          <cell r="L297">
            <v>45712</v>
          </cell>
          <cell r="M297">
            <v>30</v>
          </cell>
          <cell r="N297">
            <v>2</v>
          </cell>
          <cell r="O297" t="str">
            <v>ORDENES DE PAGO</v>
          </cell>
          <cell r="P297">
            <v>474</v>
          </cell>
          <cell r="Q297">
            <v>248</v>
          </cell>
          <cell r="R297" t="str">
            <v>PAGO CONSUMO ACUEDUCTO SEDE BIBLIOTECA FACTURAS # 40039019019 $ 160.514</v>
          </cell>
          <cell r="S297" t="str">
            <v>O21202020080686330</v>
          </cell>
          <cell r="T297" t="str">
            <v>Servicios de distribución de agua por tubería (a comisión o por contrato)</v>
          </cell>
          <cell r="U297" t="str">
            <v>1-100-F001</v>
          </cell>
          <cell r="V297" t="str">
            <v>VA-RECURSOS DISTRITO</v>
          </cell>
          <cell r="W297">
            <v>220</v>
          </cell>
          <cell r="X297" t="str">
            <v>0220 - Programa Funcionamiento - INSTITUTO DISTRITAL DE LA PARTICIPACIÓN Y ACCIÓN COMUNAL</v>
          </cell>
          <cell r="Y297" t="str">
            <v>PM/0220/0001/FUNC</v>
          </cell>
          <cell r="Z297"/>
          <cell r="AA297" t="str">
            <v>FUNCIONAMIENTOINSTITUTO DISTRITAL DE LA PARTICIPAC</v>
          </cell>
          <cell r="AB297">
            <v>93</v>
          </cell>
          <cell r="AC297" t="str">
            <v>N/A SERVICIOS PÚBLICOS</v>
          </cell>
          <cell r="AD297">
            <v>265</v>
          </cell>
          <cell r="AE297" t="str">
            <v>NIT</v>
          </cell>
          <cell r="AF297">
            <v>899999094</v>
          </cell>
          <cell r="AG297" t="str">
            <v>EMPRESA DE ACUEDUCTO Y ALCANTARILLADO DE BOGOTA E.S.P.</v>
          </cell>
          <cell r="AH297">
            <v>1009655638</v>
          </cell>
          <cell r="AI297" t="str">
            <v>MARLY JHOANA CORDOBA CORTES</v>
          </cell>
          <cell r="AJ297">
            <v>1004746618</v>
          </cell>
          <cell r="AK297" t="str">
            <v>YULY MARCELA BARAJAS AGUILERA</v>
          </cell>
          <cell r="AL297">
            <v>160514</v>
          </cell>
          <cell r="AM297">
            <v>0</v>
          </cell>
          <cell r="AN297">
            <v>0</v>
          </cell>
          <cell r="AO297">
            <v>160514</v>
          </cell>
          <cell r="AP297">
            <v>0</v>
          </cell>
          <cell r="AQ297">
            <v>160514</v>
          </cell>
          <cell r="AR297">
            <v>5000866623</v>
          </cell>
          <cell r="AS297">
            <v>1</v>
          </cell>
          <cell r="AT297">
            <v>728056</v>
          </cell>
          <cell r="AU297">
            <v>1</v>
          </cell>
          <cell r="AV297">
            <v>45737</v>
          </cell>
        </row>
        <row r="298">
          <cell r="A298">
            <v>249</v>
          </cell>
          <cell r="B298">
            <v>2025</v>
          </cell>
          <cell r="C298">
            <v>3</v>
          </cell>
          <cell r="D298">
            <v>45658</v>
          </cell>
          <cell r="E298">
            <v>45747</v>
          </cell>
          <cell r="F298" t="str">
            <v>0220-01</v>
          </cell>
          <cell r="G298">
            <v>45737</v>
          </cell>
          <cell r="H298">
            <v>28</v>
          </cell>
          <cell r="I298" t="str">
            <v>FACTURAS</v>
          </cell>
          <cell r="J298">
            <v>40039019019</v>
          </cell>
          <cell r="K298">
            <v>45682</v>
          </cell>
          <cell r="L298">
            <v>45712</v>
          </cell>
          <cell r="M298">
            <v>30</v>
          </cell>
          <cell r="N298">
            <v>2</v>
          </cell>
          <cell r="O298" t="str">
            <v>ORDENES DE PAGO</v>
          </cell>
          <cell r="P298">
            <v>475</v>
          </cell>
          <cell r="Q298">
            <v>249</v>
          </cell>
          <cell r="R298" t="str">
            <v>PAGO CONSUMO ALCANTARILLADO SEDE BIBLIOTECA FACTURAS # 40039019019 $ 166 ,106</v>
          </cell>
          <cell r="S298" t="str">
            <v>O21202020090494110</v>
          </cell>
          <cell r="T298" t="str">
            <v>Servicios de alcantarillado y tratamiento de aguas residuales</v>
          </cell>
          <cell r="U298" t="str">
            <v>1-100-F001</v>
          </cell>
          <cell r="V298" t="str">
            <v>VA-RECURSOS DISTRITO</v>
          </cell>
          <cell r="W298">
            <v>220</v>
          </cell>
          <cell r="X298" t="str">
            <v>0220 - Programa Funcionamiento - INSTITUTO DISTRITAL DE LA PARTICIPACIÓN Y ACCIÓN COMUNAL</v>
          </cell>
          <cell r="Y298" t="str">
            <v>PM/0220/0001/FUNC</v>
          </cell>
          <cell r="Z298"/>
          <cell r="AA298" t="str">
            <v>FUNCIONAMIENTOINSTITUTO DISTRITAL DE LA PARTICIPAC</v>
          </cell>
          <cell r="AB298">
            <v>93</v>
          </cell>
          <cell r="AC298" t="str">
            <v>N/A SERVICIOS PÚBLICOS</v>
          </cell>
          <cell r="AD298">
            <v>265</v>
          </cell>
          <cell r="AE298" t="str">
            <v>NIT</v>
          </cell>
          <cell r="AF298">
            <v>899999094</v>
          </cell>
          <cell r="AG298" t="str">
            <v>EMPRESA DE ACUEDUCTO Y ALCANTARILLADO DE BOGOTA E.S.P.</v>
          </cell>
          <cell r="AH298">
            <v>1009655638</v>
          </cell>
          <cell r="AI298" t="str">
            <v>MARLY JHOANA CORDOBA CORTES</v>
          </cell>
          <cell r="AJ298">
            <v>1004746618</v>
          </cell>
          <cell r="AK298" t="str">
            <v>YULY MARCELA BARAJAS AGUILERA</v>
          </cell>
          <cell r="AL298">
            <v>166106</v>
          </cell>
          <cell r="AM298">
            <v>0</v>
          </cell>
          <cell r="AN298">
            <v>0</v>
          </cell>
          <cell r="AO298">
            <v>166106</v>
          </cell>
          <cell r="AP298">
            <v>0</v>
          </cell>
          <cell r="AQ298">
            <v>166106</v>
          </cell>
          <cell r="AR298">
            <v>5000866626</v>
          </cell>
          <cell r="AS298">
            <v>1</v>
          </cell>
          <cell r="AT298">
            <v>728057</v>
          </cell>
          <cell r="AU298">
            <v>1</v>
          </cell>
          <cell r="AV298">
            <v>45737</v>
          </cell>
        </row>
        <row r="299">
          <cell r="A299">
            <v>250</v>
          </cell>
          <cell r="B299">
            <v>2025</v>
          </cell>
          <cell r="C299">
            <v>3</v>
          </cell>
          <cell r="D299">
            <v>45658</v>
          </cell>
          <cell r="E299">
            <v>45747</v>
          </cell>
          <cell r="F299" t="str">
            <v>0220-01</v>
          </cell>
          <cell r="G299">
            <v>45737</v>
          </cell>
          <cell r="H299">
            <v>145</v>
          </cell>
          <cell r="I299" t="str">
            <v>CONTRATO DE PRESTACION DE SERVICIOS PROFESIONALES</v>
          </cell>
          <cell r="J299">
            <v>196</v>
          </cell>
          <cell r="K299">
            <v>45737</v>
          </cell>
          <cell r="L299">
            <v>46012</v>
          </cell>
          <cell r="M299">
            <v>275</v>
          </cell>
          <cell r="N299">
            <v>2</v>
          </cell>
          <cell r="O299" t="str">
            <v>ORDENES DE PAGO</v>
          </cell>
          <cell r="P299">
            <v>336</v>
          </cell>
          <cell r="Q299">
            <v>250</v>
          </cell>
          <cell r="R299" t="str">
            <v>Prestar los servicios profesionales para acompañar el desarrollo de los procedimientos propios de la Secretaría General del Instituto.</v>
          </cell>
          <cell r="S299" t="str">
            <v>O23011745992024019407023</v>
          </cell>
          <cell r="T299" t="str">
            <v>Fortalecimiento de la gestión institucio - Servicio de Implementación Sistemas de Gestión</v>
          </cell>
          <cell r="U299" t="str">
            <v>1-100-F001</v>
          </cell>
          <cell r="V299" t="str">
            <v>VA-RECURSOS DISTRITO</v>
          </cell>
          <cell r="W299" t="str">
            <v>O232020200883990</v>
          </cell>
          <cell r="X299" t="str">
            <v>Otros servicios profesionales, técnicos y empresariales n.c.p.</v>
          </cell>
          <cell r="Y299" t="str">
            <v>PM/0220/0107/45990230194</v>
          </cell>
          <cell r="Z299"/>
          <cell r="AA299" t="str">
            <v>Servicios para la planeación y sistemas de gestión</v>
          </cell>
          <cell r="AB299">
            <v>10</v>
          </cell>
          <cell r="AC299" t="str">
            <v>CONTRATACIÓN DIRECTA</v>
          </cell>
          <cell r="AD299">
            <v>1013842661</v>
          </cell>
          <cell r="AE299" t="str">
            <v>CC</v>
          </cell>
          <cell r="AF299">
            <v>1094931406</v>
          </cell>
          <cell r="AG299" t="str">
            <v>ANDRES FELIPE CORREA VELEZ</v>
          </cell>
          <cell r="AH299">
            <v>1009655638</v>
          </cell>
          <cell r="AI299" t="str">
            <v>MARLY JHOANA CORDOBA CORTES</v>
          </cell>
          <cell r="AJ299">
            <v>1004746618</v>
          </cell>
          <cell r="AK299" t="str">
            <v>YULY MARCELA BARAJAS AGUILERA</v>
          </cell>
          <cell r="AL299">
            <v>63000000</v>
          </cell>
          <cell r="AM299">
            <v>0</v>
          </cell>
          <cell r="AN299">
            <v>0</v>
          </cell>
          <cell r="AO299">
            <v>63000000</v>
          </cell>
          <cell r="AP299">
            <v>0</v>
          </cell>
          <cell r="AQ299">
            <v>63000000</v>
          </cell>
          <cell r="AR299">
            <v>5000866643</v>
          </cell>
          <cell r="AS299">
            <v>1</v>
          </cell>
          <cell r="AT299">
            <v>721986</v>
          </cell>
          <cell r="AU299">
            <v>1</v>
          </cell>
          <cell r="AV299">
            <v>45737</v>
          </cell>
        </row>
        <row r="300">
          <cell r="A300">
            <v>251</v>
          </cell>
          <cell r="B300">
            <v>2025</v>
          </cell>
          <cell r="C300">
            <v>3</v>
          </cell>
          <cell r="D300">
            <v>45658</v>
          </cell>
          <cell r="E300">
            <v>45747</v>
          </cell>
          <cell r="F300" t="str">
            <v>0220-01</v>
          </cell>
          <cell r="G300">
            <v>45737</v>
          </cell>
          <cell r="H300">
            <v>145</v>
          </cell>
          <cell r="I300" t="str">
            <v>CONTRATO DE PRESTACION DE SERVICIOS PROFESIONALES</v>
          </cell>
          <cell r="J300">
            <v>207</v>
          </cell>
          <cell r="K300">
            <v>45737</v>
          </cell>
          <cell r="L300">
            <v>45890</v>
          </cell>
          <cell r="M300">
            <v>153</v>
          </cell>
          <cell r="N300">
            <v>2</v>
          </cell>
          <cell r="O300" t="str">
            <v>ORDENES DE PAGO</v>
          </cell>
          <cell r="P300">
            <v>354</v>
          </cell>
          <cell r="Q300">
            <v>251</v>
          </cell>
          <cell r="R300" t="str">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v>
          </cell>
          <cell r="S300" t="str">
            <v>O23011745992024019407023</v>
          </cell>
          <cell r="T300" t="str">
            <v>Fortalecimiento de la gestión institucio - Servicio de Implementación Sistemas de Gestión</v>
          </cell>
          <cell r="U300" t="str">
            <v>1-100-F001</v>
          </cell>
          <cell r="V300" t="str">
            <v>VA-RECURSOS DISTRITO</v>
          </cell>
          <cell r="W300" t="str">
            <v>O232020200883990</v>
          </cell>
          <cell r="X300" t="str">
            <v>Otros servicios profesionales, técnicos y empresariales n.c.p.</v>
          </cell>
          <cell r="Y300" t="str">
            <v>PM/0220/0107/45990230194</v>
          </cell>
          <cell r="Z300"/>
          <cell r="AA300" t="str">
            <v>Servicios para la planeación y sistemas de gestión</v>
          </cell>
          <cell r="AB300">
            <v>10</v>
          </cell>
          <cell r="AC300" t="str">
            <v>CONTRATACIÓN DIRECTA</v>
          </cell>
          <cell r="AD300">
            <v>1000170911</v>
          </cell>
          <cell r="AE300" t="str">
            <v>CC</v>
          </cell>
          <cell r="AF300">
            <v>35425308</v>
          </cell>
          <cell r="AG300" t="str">
            <v>DIANA MARCELA CIFUENTES DIAZ</v>
          </cell>
          <cell r="AH300">
            <v>1009655638</v>
          </cell>
          <cell r="AI300" t="str">
            <v>MARLY JHOANA CORDOBA CORTES</v>
          </cell>
          <cell r="AJ300">
            <v>1004746618</v>
          </cell>
          <cell r="AK300" t="str">
            <v>YULY MARCELA BARAJAS AGUILERA</v>
          </cell>
          <cell r="AL300">
            <v>30000000</v>
          </cell>
          <cell r="AM300">
            <v>0</v>
          </cell>
          <cell r="AN300">
            <v>0</v>
          </cell>
          <cell r="AO300">
            <v>30000000</v>
          </cell>
          <cell r="AP300">
            <v>0</v>
          </cell>
          <cell r="AQ300">
            <v>30000000</v>
          </cell>
          <cell r="AR300">
            <v>5000866791</v>
          </cell>
          <cell r="AS300">
            <v>1</v>
          </cell>
          <cell r="AT300">
            <v>722606</v>
          </cell>
          <cell r="AU300">
            <v>1</v>
          </cell>
          <cell r="AV300">
            <v>45737</v>
          </cell>
        </row>
        <row r="301">
          <cell r="A301">
            <v>252</v>
          </cell>
          <cell r="B301">
            <v>2025</v>
          </cell>
          <cell r="C301">
            <v>3</v>
          </cell>
          <cell r="D301">
            <v>45658</v>
          </cell>
          <cell r="E301">
            <v>45747</v>
          </cell>
          <cell r="F301" t="str">
            <v>0220-01</v>
          </cell>
          <cell r="G301">
            <v>45737</v>
          </cell>
          <cell r="H301">
            <v>145</v>
          </cell>
          <cell r="I301" t="str">
            <v>CONTRATO DE PRESTACION DE SERVICIOS PROFESIONALES</v>
          </cell>
          <cell r="J301">
            <v>228</v>
          </cell>
          <cell r="K301">
            <v>45737</v>
          </cell>
          <cell r="L301">
            <v>45921</v>
          </cell>
          <cell r="M301">
            <v>184</v>
          </cell>
          <cell r="N301">
            <v>2</v>
          </cell>
          <cell r="O301" t="str">
            <v>ORDENES DE PAGO</v>
          </cell>
          <cell r="P301">
            <v>435</v>
          </cell>
          <cell r="Q301">
            <v>252</v>
          </cell>
          <cell r="R301" t="str">
            <v>Prestar los servicios de profesionales para gestionar las solicitudes precontractuales y poscontractuales de la Gerencia de Escuela.</v>
          </cell>
          <cell r="S301" t="str">
            <v>O23011745022024021202034</v>
          </cell>
          <cell r="T301" t="str">
            <v>Formación en capacidades democráticas en - Servicio de educación informal</v>
          </cell>
          <cell r="U301" t="str">
            <v>1-100-F001</v>
          </cell>
          <cell r="V301" t="str">
            <v>VA-RECURSOS DISTRITO</v>
          </cell>
          <cell r="W301" t="str">
            <v>O232020200991119</v>
          </cell>
          <cell r="X301" t="str">
            <v>Otros servicios de la administración pública n.c.p.</v>
          </cell>
          <cell r="Y301" t="str">
            <v>PM/0220/0102/45020340212</v>
          </cell>
          <cell r="Z301"/>
          <cell r="AA301" t="str">
            <v>Servicio de formación ciudadana en capacidades dem</v>
          </cell>
          <cell r="AB301">
            <v>10</v>
          </cell>
          <cell r="AC301" t="str">
            <v>CONTRATACIÓN DIRECTA</v>
          </cell>
          <cell r="AD301">
            <v>1013695650</v>
          </cell>
          <cell r="AE301" t="str">
            <v>CC</v>
          </cell>
          <cell r="AF301">
            <v>1020835346</v>
          </cell>
          <cell r="AG301" t="str">
            <v>EDUARDO PLAZA MEJIA</v>
          </cell>
          <cell r="AH301">
            <v>1009655638</v>
          </cell>
          <cell r="AI301" t="str">
            <v>MARLY JHOANA CORDOBA CORTES</v>
          </cell>
          <cell r="AJ301">
            <v>1004746618</v>
          </cell>
          <cell r="AK301" t="str">
            <v>YULY MARCELA BARAJAS AGUILERA</v>
          </cell>
          <cell r="AL301">
            <v>30018000</v>
          </cell>
          <cell r="AM301">
            <v>0</v>
          </cell>
          <cell r="AN301">
            <v>0</v>
          </cell>
          <cell r="AO301">
            <v>30018000</v>
          </cell>
          <cell r="AP301">
            <v>0</v>
          </cell>
          <cell r="AQ301">
            <v>30018000</v>
          </cell>
          <cell r="AR301">
            <v>5000866846</v>
          </cell>
          <cell r="AS301">
            <v>1</v>
          </cell>
          <cell r="AT301">
            <v>725982</v>
          </cell>
          <cell r="AU301">
            <v>1</v>
          </cell>
          <cell r="AV301">
            <v>45737</v>
          </cell>
        </row>
        <row r="302">
          <cell r="A302">
            <v>253</v>
          </cell>
          <cell r="B302">
            <v>2025</v>
          </cell>
          <cell r="C302">
            <v>3</v>
          </cell>
          <cell r="D302">
            <v>45658</v>
          </cell>
          <cell r="E302">
            <v>45747</v>
          </cell>
          <cell r="F302" t="str">
            <v>0220-01</v>
          </cell>
          <cell r="G302">
            <v>45737</v>
          </cell>
          <cell r="H302">
            <v>148</v>
          </cell>
          <cell r="I302" t="str">
            <v>CONTRATO DE PRESTACION DE SERVICIOS DE APOYO A LA GESTION</v>
          </cell>
          <cell r="J302">
            <v>194</v>
          </cell>
          <cell r="K302">
            <v>45737</v>
          </cell>
          <cell r="L302">
            <v>45921</v>
          </cell>
          <cell r="M302">
            <v>184</v>
          </cell>
          <cell r="N302">
            <v>2</v>
          </cell>
          <cell r="O302" t="str">
            <v>ORDENES DE PAGO</v>
          </cell>
          <cell r="P302">
            <v>334</v>
          </cell>
          <cell r="Q302">
            <v>253</v>
          </cell>
          <cell r="R302"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02" t="str">
            <v>O23011745022024023806022</v>
          </cell>
          <cell r="T302" t="str">
            <v>Implementación de mecanismos de particip - Servicio de asistencia técnica</v>
          </cell>
          <cell r="U302" t="str">
            <v>1-100-F001</v>
          </cell>
          <cell r="V302" t="str">
            <v>VA-RECURSOS DISTRITO</v>
          </cell>
          <cell r="W302" t="str">
            <v>O232020200991119</v>
          </cell>
          <cell r="X302" t="str">
            <v>Otros servicios de la administración pública n.c.p.</v>
          </cell>
          <cell r="Y302" t="str">
            <v>PM/0220/0106/45020220238</v>
          </cell>
          <cell r="Z302"/>
          <cell r="AA302" t="str">
            <v>Servicio de asesoría técnica en presupuestos parti</v>
          </cell>
          <cell r="AB302">
            <v>10</v>
          </cell>
          <cell r="AC302" t="str">
            <v>CONTRATACIÓN DIRECTA</v>
          </cell>
          <cell r="AD302">
            <v>1006173809</v>
          </cell>
          <cell r="AE302" t="str">
            <v>CC</v>
          </cell>
          <cell r="AF302">
            <v>1030578123</v>
          </cell>
          <cell r="AG302" t="str">
            <v>ANA MARIA CARCAMO MERCADO</v>
          </cell>
          <cell r="AH302">
            <v>1009655638</v>
          </cell>
          <cell r="AI302" t="str">
            <v>MARLY JHOANA CORDOBA CORTES</v>
          </cell>
          <cell r="AJ302">
            <v>1004746618</v>
          </cell>
          <cell r="AK302" t="str">
            <v>YULY MARCELA BARAJAS AGUILERA</v>
          </cell>
          <cell r="AL302">
            <v>20400000</v>
          </cell>
          <cell r="AM302">
            <v>0</v>
          </cell>
          <cell r="AN302">
            <v>0</v>
          </cell>
          <cell r="AO302">
            <v>20400000</v>
          </cell>
          <cell r="AP302">
            <v>0</v>
          </cell>
          <cell r="AQ302">
            <v>20400000</v>
          </cell>
          <cell r="AR302">
            <v>5000866908</v>
          </cell>
          <cell r="AS302">
            <v>1</v>
          </cell>
          <cell r="AT302">
            <v>721669</v>
          </cell>
          <cell r="AU302">
            <v>1</v>
          </cell>
          <cell r="AV302">
            <v>45737</v>
          </cell>
        </row>
        <row r="303">
          <cell r="A303">
            <v>254</v>
          </cell>
          <cell r="B303">
            <v>2025</v>
          </cell>
          <cell r="C303">
            <v>3</v>
          </cell>
          <cell r="D303">
            <v>45658</v>
          </cell>
          <cell r="E303">
            <v>45747</v>
          </cell>
          <cell r="F303" t="str">
            <v>0220-01</v>
          </cell>
          <cell r="G303">
            <v>45737</v>
          </cell>
          <cell r="H303">
            <v>145</v>
          </cell>
          <cell r="I303" t="str">
            <v>CONTRATO DE PRESTACION DE SERVICIOS PROFESIONALES</v>
          </cell>
          <cell r="J303">
            <v>225</v>
          </cell>
          <cell r="K303">
            <v>45737</v>
          </cell>
          <cell r="L303">
            <v>45890</v>
          </cell>
          <cell r="M303">
            <v>153</v>
          </cell>
          <cell r="N303">
            <v>2</v>
          </cell>
          <cell r="O303" t="str">
            <v>ORDENES DE PAGO</v>
          </cell>
          <cell r="P303">
            <v>369</v>
          </cell>
          <cell r="Q303">
            <v>254</v>
          </cell>
          <cell r="R303" t="str">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03" t="str">
            <v>O23011745022024023801029</v>
          </cell>
          <cell r="T303" t="str">
            <v>Implementación de mecanismos de particip - Documentos metodológicos</v>
          </cell>
          <cell r="U303" t="str">
            <v>1-100-F001</v>
          </cell>
          <cell r="V303" t="str">
            <v>VA-RECURSOS DISTRITO</v>
          </cell>
          <cell r="W303" t="str">
            <v>O232020200991119</v>
          </cell>
          <cell r="X303" t="str">
            <v>Otros servicios de la administración pública n.c.p.</v>
          </cell>
          <cell r="Y303" t="str">
            <v>PM/0220/0101/45020290238</v>
          </cell>
          <cell r="Z303"/>
          <cell r="AA303" t="str">
            <v>Servicio de apoyo en la implementación del modelo</v>
          </cell>
          <cell r="AB303">
            <v>10</v>
          </cell>
          <cell r="AC303" t="str">
            <v>CONTRATACIÓN DIRECTA</v>
          </cell>
          <cell r="AD303">
            <v>1000139314</v>
          </cell>
          <cell r="AE303" t="str">
            <v>CC</v>
          </cell>
          <cell r="AF303">
            <v>1019100490</v>
          </cell>
          <cell r="AG303" t="str">
            <v>YUCELLY EDITH RUBIO MOLINA</v>
          </cell>
          <cell r="AH303">
            <v>1009655638</v>
          </cell>
          <cell r="AI303" t="str">
            <v>MARLY JHOANA CORDOBA CORTES</v>
          </cell>
          <cell r="AJ303">
            <v>1004746618</v>
          </cell>
          <cell r="AK303" t="str">
            <v>YULY MARCELA BARAJAS AGUILERA</v>
          </cell>
          <cell r="AL303">
            <v>20000000</v>
          </cell>
          <cell r="AM303">
            <v>20000000</v>
          </cell>
          <cell r="AN303">
            <v>0</v>
          </cell>
          <cell r="AO303">
            <v>0</v>
          </cell>
          <cell r="AP303">
            <v>0</v>
          </cell>
          <cell r="AQ303">
            <v>0</v>
          </cell>
          <cell r="AR303">
            <v>5000866909</v>
          </cell>
          <cell r="AS303">
            <v>1</v>
          </cell>
          <cell r="AT303">
            <v>723389</v>
          </cell>
          <cell r="AU303">
            <v>1</v>
          </cell>
          <cell r="AV303">
            <v>45737</v>
          </cell>
        </row>
        <row r="304">
          <cell r="A304">
            <v>255</v>
          </cell>
          <cell r="B304">
            <v>2025</v>
          </cell>
          <cell r="C304">
            <v>3</v>
          </cell>
          <cell r="D304">
            <v>45658</v>
          </cell>
          <cell r="E304">
            <v>45747</v>
          </cell>
          <cell r="F304" t="str">
            <v>0220-01</v>
          </cell>
          <cell r="G304">
            <v>45737</v>
          </cell>
          <cell r="H304">
            <v>145</v>
          </cell>
          <cell r="I304" t="str">
            <v>CONTRATO DE PRESTACION DE SERVICIOS PROFESIONALES</v>
          </cell>
          <cell r="J304">
            <v>230</v>
          </cell>
          <cell r="K304">
            <v>45737</v>
          </cell>
          <cell r="L304">
            <v>45890</v>
          </cell>
          <cell r="M304">
            <v>153</v>
          </cell>
          <cell r="N304">
            <v>2</v>
          </cell>
          <cell r="O304" t="str">
            <v>ORDENES DE PAGO</v>
          </cell>
          <cell r="P304">
            <v>382</v>
          </cell>
          <cell r="Q304">
            <v>255</v>
          </cell>
          <cell r="R304" t="str">
            <v>Prestar los servicios profesionales dirigidas a las actividades presupuestales y financieras del proyecto de inversión de la SFOS. ,,</v>
          </cell>
          <cell r="S304" t="str">
            <v>O23011745022024023806022</v>
          </cell>
          <cell r="T304" t="str">
            <v>Implementación de mecanismos de particip - Servicio de asistencia técnica</v>
          </cell>
          <cell r="U304" t="str">
            <v>1-100-F001</v>
          </cell>
          <cell r="V304" t="str">
            <v>VA-RECURSOS DISTRITO</v>
          </cell>
          <cell r="W304" t="str">
            <v>O232020200883990</v>
          </cell>
          <cell r="X304" t="str">
            <v>Otros servicios profesionales, técnicos y empresariales n.c.p.</v>
          </cell>
          <cell r="Y304" t="str">
            <v>PM/0220/0106/45020220238</v>
          </cell>
          <cell r="Z304"/>
          <cell r="AA304" t="str">
            <v>Servicio de asesoría técnica en presupuestos parti</v>
          </cell>
          <cell r="AB304">
            <v>10</v>
          </cell>
          <cell r="AC304" t="str">
            <v>CONTRATACIÓN DIRECTA</v>
          </cell>
          <cell r="AD304">
            <v>1000219176</v>
          </cell>
          <cell r="AE304" t="str">
            <v>CC</v>
          </cell>
          <cell r="AF304">
            <v>1073689465</v>
          </cell>
          <cell r="AG304" t="str">
            <v>DEISSY PAOLA RODRIGUEZ CUERVO</v>
          </cell>
          <cell r="AH304">
            <v>1009655638</v>
          </cell>
          <cell r="AI304" t="str">
            <v>MARLY JHOANA CORDOBA CORTES</v>
          </cell>
          <cell r="AJ304">
            <v>1004746618</v>
          </cell>
          <cell r="AK304" t="str">
            <v>YULY MARCELA BARAJAS AGUILERA</v>
          </cell>
          <cell r="AL304">
            <v>27274400</v>
          </cell>
          <cell r="AM304">
            <v>0</v>
          </cell>
          <cell r="AN304">
            <v>0</v>
          </cell>
          <cell r="AO304">
            <v>27274400</v>
          </cell>
          <cell r="AP304">
            <v>0</v>
          </cell>
          <cell r="AQ304">
            <v>27274400</v>
          </cell>
          <cell r="AR304">
            <v>5000866910</v>
          </cell>
          <cell r="AS304">
            <v>1</v>
          </cell>
          <cell r="AT304">
            <v>723417</v>
          </cell>
          <cell r="AU304">
            <v>1</v>
          </cell>
          <cell r="AV304">
            <v>45737</v>
          </cell>
        </row>
        <row r="305">
          <cell r="A305">
            <v>256</v>
          </cell>
          <cell r="B305">
            <v>2025</v>
          </cell>
          <cell r="C305">
            <v>3</v>
          </cell>
          <cell r="D305">
            <v>45658</v>
          </cell>
          <cell r="E305">
            <v>45747</v>
          </cell>
          <cell r="F305" t="str">
            <v>0220-01</v>
          </cell>
          <cell r="G305">
            <v>45737</v>
          </cell>
          <cell r="H305">
            <v>148</v>
          </cell>
          <cell r="I305" t="str">
            <v>CONTRATO DE PRESTACION DE SERVICIOS DE APOYO A LA GESTION</v>
          </cell>
          <cell r="J305">
            <v>235</v>
          </cell>
          <cell r="K305">
            <v>45737</v>
          </cell>
          <cell r="L305">
            <v>45890</v>
          </cell>
          <cell r="M305">
            <v>153</v>
          </cell>
          <cell r="N305">
            <v>2</v>
          </cell>
          <cell r="O305" t="str">
            <v>ORDENES DE PAGO</v>
          </cell>
          <cell r="P305">
            <v>360</v>
          </cell>
          <cell r="Q305">
            <v>256</v>
          </cell>
          <cell r="R30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05" t="str">
            <v>O23011745022024023806022</v>
          </cell>
          <cell r="T305" t="str">
            <v>Implementación de mecanismos de particip - Servicio de asistencia técnica</v>
          </cell>
          <cell r="U305" t="str">
            <v>1-100-F001</v>
          </cell>
          <cell r="V305" t="str">
            <v>VA-RECURSOS DISTRITO</v>
          </cell>
          <cell r="W305" t="str">
            <v>O232020200991119</v>
          </cell>
          <cell r="X305" t="str">
            <v>Otros servicios de la administración pública n.c.p.</v>
          </cell>
          <cell r="Y305" t="str">
            <v>PM/0220/0106/45020220238</v>
          </cell>
          <cell r="Z305"/>
          <cell r="AA305" t="str">
            <v>Servicio de asesoría técnica en presupuestos parti</v>
          </cell>
          <cell r="AB305">
            <v>10</v>
          </cell>
          <cell r="AC305" t="str">
            <v>CONTRATACIÓN DIRECTA</v>
          </cell>
          <cell r="AD305">
            <v>1000319337</v>
          </cell>
          <cell r="AE305" t="str">
            <v>CC</v>
          </cell>
          <cell r="AF305">
            <v>80817928</v>
          </cell>
          <cell r="AG305" t="str">
            <v>WILMAR FABIAN SEPULVEDA RINCON</v>
          </cell>
          <cell r="AH305">
            <v>1009655638</v>
          </cell>
          <cell r="AI305" t="str">
            <v>MARLY JHOANA CORDOBA CORTES</v>
          </cell>
          <cell r="AJ305">
            <v>1004746618</v>
          </cell>
          <cell r="AK305" t="str">
            <v>YULY MARCELA BARAJAS AGUILERA</v>
          </cell>
          <cell r="AL305">
            <v>17000000</v>
          </cell>
          <cell r="AM305">
            <v>0</v>
          </cell>
          <cell r="AN305">
            <v>0</v>
          </cell>
          <cell r="AO305">
            <v>17000000</v>
          </cell>
          <cell r="AP305">
            <v>0</v>
          </cell>
          <cell r="AQ305">
            <v>17000000</v>
          </cell>
          <cell r="AR305">
            <v>5000866911</v>
          </cell>
          <cell r="AS305">
            <v>1</v>
          </cell>
          <cell r="AT305">
            <v>722685</v>
          </cell>
          <cell r="AU305">
            <v>1</v>
          </cell>
          <cell r="AV305">
            <v>45737</v>
          </cell>
        </row>
        <row r="306">
          <cell r="A306">
            <v>257</v>
          </cell>
          <cell r="B306">
            <v>2025</v>
          </cell>
          <cell r="C306">
            <v>3</v>
          </cell>
          <cell r="D306">
            <v>45658</v>
          </cell>
          <cell r="E306">
            <v>45747</v>
          </cell>
          <cell r="F306" t="str">
            <v>0220-01</v>
          </cell>
          <cell r="G306">
            <v>45737</v>
          </cell>
          <cell r="H306">
            <v>145</v>
          </cell>
          <cell r="I306" t="str">
            <v>CONTRATO DE PRESTACION DE SERVICIOS PROFESIONALES</v>
          </cell>
          <cell r="J306">
            <v>226</v>
          </cell>
          <cell r="K306">
            <v>45737</v>
          </cell>
          <cell r="L306">
            <v>45890</v>
          </cell>
          <cell r="M306">
            <v>153</v>
          </cell>
          <cell r="N306">
            <v>2</v>
          </cell>
          <cell r="O306" t="str">
            <v>ORDENES DE PAGO</v>
          </cell>
          <cell r="P306">
            <v>369</v>
          </cell>
          <cell r="Q306">
            <v>257</v>
          </cell>
          <cell r="R306" t="str">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06" t="str">
            <v>O23011745022024023801029</v>
          </cell>
          <cell r="T306" t="str">
            <v>Implementación de mecanismos de particip - Documentos metodológicos</v>
          </cell>
          <cell r="U306" t="str">
            <v>1-100-F001</v>
          </cell>
          <cell r="V306" t="str">
            <v>VA-RECURSOS DISTRITO</v>
          </cell>
          <cell r="W306" t="str">
            <v>O232020200991119</v>
          </cell>
          <cell r="X306" t="str">
            <v>Otros servicios de la administración pública n.c.p.</v>
          </cell>
          <cell r="Y306" t="str">
            <v>PM/0220/0101/45020290238</v>
          </cell>
          <cell r="Z306"/>
          <cell r="AA306" t="str">
            <v>Servicio de apoyo en la implementación del modelo</v>
          </cell>
          <cell r="AB306">
            <v>10</v>
          </cell>
          <cell r="AC306" t="str">
            <v>CONTRATACIÓN DIRECTA</v>
          </cell>
          <cell r="AD306">
            <v>1000139314</v>
          </cell>
          <cell r="AE306" t="str">
            <v>CC</v>
          </cell>
          <cell r="AF306">
            <v>1019100490</v>
          </cell>
          <cell r="AG306" t="str">
            <v>YUCELLY EDITH RUBIO MOLINA</v>
          </cell>
          <cell r="AH306">
            <v>1009655638</v>
          </cell>
          <cell r="AI306" t="str">
            <v>MARLY JHOANA CORDOBA CORTES</v>
          </cell>
          <cell r="AJ306">
            <v>1004746618</v>
          </cell>
          <cell r="AK306" t="str">
            <v>YULY MARCELA BARAJAS AGUILERA</v>
          </cell>
          <cell r="AL306">
            <v>20000000</v>
          </cell>
          <cell r="AM306">
            <v>0</v>
          </cell>
          <cell r="AN306">
            <v>0</v>
          </cell>
          <cell r="AO306">
            <v>20000000</v>
          </cell>
          <cell r="AP306">
            <v>0</v>
          </cell>
          <cell r="AQ306">
            <v>20000000</v>
          </cell>
          <cell r="AR306">
            <v>5000866918</v>
          </cell>
          <cell r="AS306">
            <v>1</v>
          </cell>
          <cell r="AT306">
            <v>723389</v>
          </cell>
          <cell r="AU306">
            <v>1</v>
          </cell>
          <cell r="AV306">
            <v>45737</v>
          </cell>
        </row>
        <row r="307">
          <cell r="A307">
            <v>258</v>
          </cell>
          <cell r="B307">
            <v>2025</v>
          </cell>
          <cell r="C307">
            <v>3</v>
          </cell>
          <cell r="D307">
            <v>45658</v>
          </cell>
          <cell r="E307">
            <v>45747</v>
          </cell>
          <cell r="F307" t="str">
            <v>0220-01</v>
          </cell>
          <cell r="G307">
            <v>45741</v>
          </cell>
          <cell r="H307">
            <v>148</v>
          </cell>
          <cell r="I307" t="str">
            <v>CONTRATO DE PRESTACION DE SERVICIOS DE APOYO A LA GESTION</v>
          </cell>
          <cell r="J307">
            <v>239</v>
          </cell>
          <cell r="K307">
            <v>45739</v>
          </cell>
          <cell r="L307">
            <v>46014</v>
          </cell>
          <cell r="M307">
            <v>275</v>
          </cell>
          <cell r="N307">
            <v>2</v>
          </cell>
          <cell r="O307" t="str">
            <v>ORDENES DE PAGO</v>
          </cell>
          <cell r="P307">
            <v>291</v>
          </cell>
          <cell r="Q307">
            <v>258</v>
          </cell>
          <cell r="R307" t="str">
            <v>Prestar los servicios de apoyo a la gestión para realizar la pro-moción de la movilización social y logística que se requieran en desarrollo del modelo de Participación obras con saldo pedagógico implementada por la Gerencia de Proyectos del IDPAC.</v>
          </cell>
          <cell r="S307" t="str">
            <v>O23011745022024025405001</v>
          </cell>
          <cell r="T307" t="str">
            <v>Construcción de Ciudadanía Activa Crece - Servicio de promoción a la participación ciudadana</v>
          </cell>
          <cell r="U307" t="str">
            <v>1-100-F001</v>
          </cell>
          <cell r="V307" t="str">
            <v>VA-RECURSOS DISTRITO</v>
          </cell>
          <cell r="W307" t="str">
            <v>O232020200991119</v>
          </cell>
          <cell r="X307" t="str">
            <v>Otros servicios de la administración pública n.c.p.</v>
          </cell>
          <cell r="Y307" t="str">
            <v>PM/0220/0105/45020010254</v>
          </cell>
          <cell r="Z307"/>
          <cell r="AA307" t="str">
            <v>Servicio de apoyo en la realización de obras con s</v>
          </cell>
          <cell r="AB307">
            <v>10</v>
          </cell>
          <cell r="AC307" t="str">
            <v>CONTRATACIÓN DIRECTA</v>
          </cell>
          <cell r="AD307">
            <v>1002974616</v>
          </cell>
          <cell r="AE307" t="str">
            <v>CC</v>
          </cell>
          <cell r="AF307">
            <v>79004181</v>
          </cell>
          <cell r="AG307" t="str">
            <v>WILSON JAVIER MAHECHA</v>
          </cell>
          <cell r="AH307">
            <v>1009655638</v>
          </cell>
          <cell r="AI307" t="str">
            <v>MARLY JHOANA CORDOBA CORTES</v>
          </cell>
          <cell r="AJ307">
            <v>1004746618</v>
          </cell>
          <cell r="AK307" t="str">
            <v>YULY MARCELA BARAJAS AGUILERA</v>
          </cell>
          <cell r="AL307">
            <v>27000000</v>
          </cell>
          <cell r="AM307">
            <v>0</v>
          </cell>
          <cell r="AN307">
            <v>0</v>
          </cell>
          <cell r="AO307">
            <v>27000000</v>
          </cell>
          <cell r="AP307">
            <v>0</v>
          </cell>
          <cell r="AQ307">
            <v>27000000</v>
          </cell>
          <cell r="AR307">
            <v>5000867181</v>
          </cell>
          <cell r="AS307">
            <v>1</v>
          </cell>
          <cell r="AT307">
            <v>721181</v>
          </cell>
          <cell r="AU307">
            <v>1</v>
          </cell>
          <cell r="AV307">
            <v>45741</v>
          </cell>
        </row>
        <row r="308">
          <cell r="A308">
            <v>259</v>
          </cell>
          <cell r="B308">
            <v>2025</v>
          </cell>
          <cell r="C308">
            <v>3</v>
          </cell>
          <cell r="D308">
            <v>45658</v>
          </cell>
          <cell r="E308">
            <v>45747</v>
          </cell>
          <cell r="F308" t="str">
            <v>0220-01</v>
          </cell>
          <cell r="G308">
            <v>45741</v>
          </cell>
          <cell r="H308">
            <v>145</v>
          </cell>
          <cell r="I308" t="str">
            <v>CONTRATO DE PRESTACION DE SERVICIOS PROFESIONALES</v>
          </cell>
          <cell r="J308">
            <v>206</v>
          </cell>
          <cell r="K308">
            <v>45739</v>
          </cell>
          <cell r="L308">
            <v>45923</v>
          </cell>
          <cell r="M308">
            <v>184</v>
          </cell>
          <cell r="N308">
            <v>2</v>
          </cell>
          <cell r="O308" t="str">
            <v>ORDENES DE PAGO</v>
          </cell>
          <cell r="P308">
            <v>346</v>
          </cell>
          <cell r="Q308">
            <v>259</v>
          </cell>
          <cell r="R308" t="str">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08" t="str">
            <v>O23011745022024023801029</v>
          </cell>
          <cell r="T308" t="str">
            <v>Implementación de mecanismos de particip - Documentos metodológicos</v>
          </cell>
          <cell r="U308" t="str">
            <v>1-100-F001</v>
          </cell>
          <cell r="V308" t="str">
            <v>VA-RECURSOS DISTRITO</v>
          </cell>
          <cell r="W308" t="str">
            <v>O232020200991119</v>
          </cell>
          <cell r="X308" t="str">
            <v>Otros servicios de la administración pública n.c.p.</v>
          </cell>
          <cell r="Y308" t="str">
            <v>PM/0220/0101/45020290238</v>
          </cell>
          <cell r="Z308"/>
          <cell r="AA308" t="str">
            <v>Servicio de apoyo en la implementación del modelo</v>
          </cell>
          <cell r="AB308">
            <v>10</v>
          </cell>
          <cell r="AC308" t="str">
            <v>CONTRATACIÓN DIRECTA</v>
          </cell>
          <cell r="AD308">
            <v>1000205877</v>
          </cell>
          <cell r="AE308" t="str">
            <v>CC</v>
          </cell>
          <cell r="AF308">
            <v>1030582239</v>
          </cell>
          <cell r="AG308" t="str">
            <v>EDUIN DANILO SONZA USECHE</v>
          </cell>
          <cell r="AH308">
            <v>1009655638</v>
          </cell>
          <cell r="AI308" t="str">
            <v>MARLY JHOANA CORDOBA CORTES</v>
          </cell>
          <cell r="AJ308">
            <v>1004746618</v>
          </cell>
          <cell r="AK308" t="str">
            <v>YULY MARCELA BARAJAS AGUILERA</v>
          </cell>
          <cell r="AL308">
            <v>24000000</v>
          </cell>
          <cell r="AM308">
            <v>0</v>
          </cell>
          <cell r="AN308">
            <v>0</v>
          </cell>
          <cell r="AO308">
            <v>24000000</v>
          </cell>
          <cell r="AP308">
            <v>0</v>
          </cell>
          <cell r="AQ308">
            <v>24000000</v>
          </cell>
          <cell r="AR308">
            <v>5000867182</v>
          </cell>
          <cell r="AS308">
            <v>1</v>
          </cell>
          <cell r="AT308">
            <v>722022</v>
          </cell>
          <cell r="AU308">
            <v>1</v>
          </cell>
          <cell r="AV308">
            <v>45741</v>
          </cell>
        </row>
        <row r="309">
          <cell r="A309">
            <v>260</v>
          </cell>
          <cell r="B309">
            <v>2025</v>
          </cell>
          <cell r="C309">
            <v>3</v>
          </cell>
          <cell r="D309">
            <v>45658</v>
          </cell>
          <cell r="E309">
            <v>45747</v>
          </cell>
          <cell r="F309" t="str">
            <v>0220-01</v>
          </cell>
          <cell r="G309">
            <v>45741</v>
          </cell>
          <cell r="H309">
            <v>148</v>
          </cell>
          <cell r="I309" t="str">
            <v>CONTRATO DE PRESTACION DE SERVICIOS DE APOYO A LA GESTION</v>
          </cell>
          <cell r="J309">
            <v>237</v>
          </cell>
          <cell r="K309">
            <v>45739</v>
          </cell>
          <cell r="L309">
            <v>45953</v>
          </cell>
          <cell r="M309">
            <v>214</v>
          </cell>
          <cell r="N309">
            <v>2</v>
          </cell>
          <cell r="O309" t="str">
            <v>ORDENES DE PAGO</v>
          </cell>
          <cell r="P309">
            <v>436</v>
          </cell>
          <cell r="Q309">
            <v>260</v>
          </cell>
          <cell r="R309" t="str">
            <v>Prestar los servicios de apoyo a la gestion para organizar los asuntos logisticos y administrativos de la Subdireccion de Promocion de Participacion.</v>
          </cell>
          <cell r="S309" t="str">
            <v>O23011745022024025401021</v>
          </cell>
          <cell r="T309" t="str">
            <v>Construcción de Ciudadanía Activa Crece - Servicio de apoyo financiero para la implementación de proyectos en materia de derechos humanos</v>
          </cell>
          <cell r="U309" t="str">
            <v>1-100-F001</v>
          </cell>
          <cell r="V309" t="str">
            <v>VA-RECURSOS DISTRITO</v>
          </cell>
          <cell r="W309" t="str">
            <v>O232020200883990</v>
          </cell>
          <cell r="X309" t="str">
            <v>Otros servicios profesionales, técnicos y empresariales n.c.p.</v>
          </cell>
          <cell r="Y309" t="str">
            <v>PM/0220/0101/45020210254</v>
          </cell>
          <cell r="Z309"/>
          <cell r="AA309" t="str">
            <v>Servicio de apoyo en la implementación del modelo</v>
          </cell>
          <cell r="AB309">
            <v>10</v>
          </cell>
          <cell r="AC309" t="str">
            <v>CONTRATACIÓN DIRECTA</v>
          </cell>
          <cell r="AD309">
            <v>1000401697</v>
          </cell>
          <cell r="AE309" t="str">
            <v>CC</v>
          </cell>
          <cell r="AF309">
            <v>1030636731</v>
          </cell>
          <cell r="AG309" t="str">
            <v>JAMES ALEJANDRO CARDONA RAMIREZ</v>
          </cell>
          <cell r="AH309">
            <v>1009655638</v>
          </cell>
          <cell r="AI309" t="str">
            <v>MARLY JHOANA CORDOBA CORTES</v>
          </cell>
          <cell r="AJ309">
            <v>1004746618</v>
          </cell>
          <cell r="AK309" t="str">
            <v>YULY MARCELA BARAJAS AGUILERA</v>
          </cell>
          <cell r="AL309">
            <v>22092000</v>
          </cell>
          <cell r="AM309">
            <v>0</v>
          </cell>
          <cell r="AN309">
            <v>0</v>
          </cell>
          <cell r="AO309">
            <v>22092000</v>
          </cell>
          <cell r="AP309">
            <v>0</v>
          </cell>
          <cell r="AQ309">
            <v>22092000</v>
          </cell>
          <cell r="AR309">
            <v>5000867183</v>
          </cell>
          <cell r="AS309">
            <v>1</v>
          </cell>
          <cell r="AT309">
            <v>726487</v>
          </cell>
          <cell r="AU309">
            <v>1</v>
          </cell>
          <cell r="AV309">
            <v>45741</v>
          </cell>
        </row>
        <row r="310">
          <cell r="A310">
            <v>261</v>
          </cell>
          <cell r="B310">
            <v>2025</v>
          </cell>
          <cell r="C310">
            <v>3</v>
          </cell>
          <cell r="D310">
            <v>45658</v>
          </cell>
          <cell r="E310">
            <v>45747</v>
          </cell>
          <cell r="F310" t="str">
            <v>0220-01</v>
          </cell>
          <cell r="G310">
            <v>45741</v>
          </cell>
          <cell r="H310">
            <v>145</v>
          </cell>
          <cell r="I310" t="str">
            <v>CONTRATO DE PRESTACION DE SERVICIOS PROFESIONALES</v>
          </cell>
          <cell r="J310">
            <v>236</v>
          </cell>
          <cell r="K310">
            <v>45739</v>
          </cell>
          <cell r="L310">
            <v>45892</v>
          </cell>
          <cell r="M310">
            <v>153</v>
          </cell>
          <cell r="N310">
            <v>2</v>
          </cell>
          <cell r="O310" t="str">
            <v>ORDENES DE PAGO</v>
          </cell>
          <cell r="P310">
            <v>409</v>
          </cell>
          <cell r="Q310">
            <v>261</v>
          </cell>
          <cell r="R310" t="str">
            <v>Prestar servicios profesionales para desarrollar labores administrativas del Observatorio y la Gerencia Escuela de Participación,,</v>
          </cell>
          <cell r="S310" t="str">
            <v>O23011745022024021202034</v>
          </cell>
          <cell r="T310" t="str">
            <v>Formación en capacidades democráticas en - Servicio de educación informal</v>
          </cell>
          <cell r="U310" t="str">
            <v>1-100-F001</v>
          </cell>
          <cell r="V310" t="str">
            <v>VA-RECURSOS DISTRITO</v>
          </cell>
          <cell r="W310" t="str">
            <v>O232020200883990</v>
          </cell>
          <cell r="X310" t="str">
            <v>Otros servicios profesionales, técnicos y empresariales n.c.p.</v>
          </cell>
          <cell r="Y310" t="str">
            <v>PM/0220/0102/45020340212</v>
          </cell>
          <cell r="Z310"/>
          <cell r="AA310" t="str">
            <v>Servicio de formación ciudadana en capacidades dem</v>
          </cell>
          <cell r="AB310">
            <v>10</v>
          </cell>
          <cell r="AC310" t="str">
            <v>CONTRATACIÓN DIRECTA</v>
          </cell>
          <cell r="AD310">
            <v>1013696583</v>
          </cell>
          <cell r="AE310" t="str">
            <v>CC</v>
          </cell>
          <cell r="AF310">
            <v>1013672499</v>
          </cell>
          <cell r="AG310" t="str">
            <v>NICOL ANDREA PINCHAO MANGA</v>
          </cell>
          <cell r="AH310">
            <v>1009655638</v>
          </cell>
          <cell r="AI310" t="str">
            <v>MARLY JHOANA CORDOBA CORTES</v>
          </cell>
          <cell r="AJ310">
            <v>1004746618</v>
          </cell>
          <cell r="AK310" t="str">
            <v>YULY MARCELA BARAJAS AGUILERA</v>
          </cell>
          <cell r="AL310">
            <v>20000000</v>
          </cell>
          <cell r="AM310">
            <v>0</v>
          </cell>
          <cell r="AN310">
            <v>0</v>
          </cell>
          <cell r="AO310">
            <v>20000000</v>
          </cell>
          <cell r="AP310">
            <v>0</v>
          </cell>
          <cell r="AQ310">
            <v>20000000</v>
          </cell>
          <cell r="AR310">
            <v>5000867184</v>
          </cell>
          <cell r="AS310">
            <v>1</v>
          </cell>
          <cell r="AT310">
            <v>723811</v>
          </cell>
          <cell r="AU310">
            <v>1</v>
          </cell>
          <cell r="AV310">
            <v>45741</v>
          </cell>
        </row>
        <row r="311">
          <cell r="A311">
            <v>262</v>
          </cell>
          <cell r="B311">
            <v>2025</v>
          </cell>
          <cell r="C311">
            <v>3</v>
          </cell>
          <cell r="D311">
            <v>45658</v>
          </cell>
          <cell r="E311">
            <v>45747</v>
          </cell>
          <cell r="F311" t="str">
            <v>0220-01</v>
          </cell>
          <cell r="G311">
            <v>45741</v>
          </cell>
          <cell r="H311">
            <v>148</v>
          </cell>
          <cell r="I311" t="str">
            <v>CONTRATO DE PRESTACION DE SERVICIOS DE APOYO A LA GESTION</v>
          </cell>
          <cell r="J311">
            <v>242</v>
          </cell>
          <cell r="K311">
            <v>45739</v>
          </cell>
          <cell r="L311">
            <v>45892</v>
          </cell>
          <cell r="M311">
            <v>153</v>
          </cell>
          <cell r="N311">
            <v>2</v>
          </cell>
          <cell r="O311" t="str">
            <v>ORDENES DE PAGO</v>
          </cell>
          <cell r="P311">
            <v>359</v>
          </cell>
          <cell r="Q311">
            <v>262</v>
          </cell>
          <cell r="R31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11" t="str">
            <v>O23011745022024023806022</v>
          </cell>
          <cell r="T311" t="str">
            <v>Implementación de mecanismos de particip - Servicio de asistencia técnica</v>
          </cell>
          <cell r="U311" t="str">
            <v>1-100-F001</v>
          </cell>
          <cell r="V311" t="str">
            <v>VA-RECURSOS DISTRITO</v>
          </cell>
          <cell r="W311" t="str">
            <v>O232020200991119</v>
          </cell>
          <cell r="X311" t="str">
            <v>Otros servicios de la administración pública n.c.p.</v>
          </cell>
          <cell r="Y311" t="str">
            <v>PM/0220/0106/45020220238</v>
          </cell>
          <cell r="Z311"/>
          <cell r="AA311" t="str">
            <v>Servicio de asesoría técnica en presupuestos parti</v>
          </cell>
          <cell r="AB311">
            <v>10</v>
          </cell>
          <cell r="AC311" t="str">
            <v>CONTRATACIÓN DIRECTA</v>
          </cell>
          <cell r="AD311">
            <v>1002230726</v>
          </cell>
          <cell r="AE311" t="str">
            <v>CC</v>
          </cell>
          <cell r="AF311">
            <v>1013632037</v>
          </cell>
          <cell r="AG311" t="str">
            <v>YESICA NATALIA GOMEZ PINILLA</v>
          </cell>
          <cell r="AH311">
            <v>1009655638</v>
          </cell>
          <cell r="AI311" t="str">
            <v>MARLY JHOANA CORDOBA CORTES</v>
          </cell>
          <cell r="AJ311">
            <v>1004746618</v>
          </cell>
          <cell r="AK311" t="str">
            <v>YULY MARCELA BARAJAS AGUILERA</v>
          </cell>
          <cell r="AL311">
            <v>17000000</v>
          </cell>
          <cell r="AM311">
            <v>0</v>
          </cell>
          <cell r="AN311">
            <v>0</v>
          </cell>
          <cell r="AO311">
            <v>17000000</v>
          </cell>
          <cell r="AP311">
            <v>0</v>
          </cell>
          <cell r="AQ311">
            <v>17000000</v>
          </cell>
          <cell r="AR311">
            <v>5000867185</v>
          </cell>
          <cell r="AS311">
            <v>1</v>
          </cell>
          <cell r="AT311">
            <v>722683</v>
          </cell>
          <cell r="AU311">
            <v>1</v>
          </cell>
          <cell r="AV311">
            <v>45741</v>
          </cell>
        </row>
        <row r="312">
          <cell r="A312">
            <v>263</v>
          </cell>
          <cell r="B312">
            <v>2025</v>
          </cell>
          <cell r="C312">
            <v>3</v>
          </cell>
          <cell r="D312">
            <v>45658</v>
          </cell>
          <cell r="E312">
            <v>45747</v>
          </cell>
          <cell r="F312" t="str">
            <v>0220-01</v>
          </cell>
          <cell r="G312">
            <v>45741</v>
          </cell>
          <cell r="H312">
            <v>148</v>
          </cell>
          <cell r="I312" t="str">
            <v>CONTRATO DE PRESTACION DE SERVICIOS DE APOYO A LA GESTION</v>
          </cell>
          <cell r="J312">
            <v>240</v>
          </cell>
          <cell r="K312">
            <v>45739</v>
          </cell>
          <cell r="L312">
            <v>45923</v>
          </cell>
          <cell r="M312">
            <v>184</v>
          </cell>
          <cell r="N312">
            <v>2</v>
          </cell>
          <cell r="O312" t="str">
            <v>ORDENES DE PAGO</v>
          </cell>
          <cell r="P312">
            <v>295</v>
          </cell>
          <cell r="Q312">
            <v>263</v>
          </cell>
          <cell r="R312" t="str">
            <v>Prestar los servicios de apoyo a la gestión para realizar la pro-moción de procesos de movilización social y logística que se requiera la Gerencia de Proyectos en el marco del desarrollo de la metodología obras con saldo pedagógico.</v>
          </cell>
          <cell r="S312" t="str">
            <v>O23011745022024025405001</v>
          </cell>
          <cell r="T312" t="str">
            <v>Construcción de Ciudadanía Activa Crece - Servicio de promoción a la participación ciudadana</v>
          </cell>
          <cell r="U312" t="str">
            <v>1-100-F001</v>
          </cell>
          <cell r="V312" t="str">
            <v>VA-RECURSOS DISTRITO</v>
          </cell>
          <cell r="W312" t="str">
            <v>O232020200991119</v>
          </cell>
          <cell r="X312" t="str">
            <v>Otros servicios de la administración pública n.c.p.</v>
          </cell>
          <cell r="Y312" t="str">
            <v>PM/0220/0105/45020010254</v>
          </cell>
          <cell r="Z312"/>
          <cell r="AA312" t="str">
            <v>Servicio de apoyo en la realización de obras con s</v>
          </cell>
          <cell r="AB312">
            <v>10</v>
          </cell>
          <cell r="AC312" t="str">
            <v>CONTRATACIÓN DIRECTA</v>
          </cell>
          <cell r="AD312">
            <v>1012394795</v>
          </cell>
          <cell r="AE312" t="str">
            <v>CC</v>
          </cell>
          <cell r="AF312">
            <v>1001048598</v>
          </cell>
          <cell r="AG312" t="str">
            <v>LUIS ALEJANDRO GOMEZ ROJAS</v>
          </cell>
          <cell r="AH312">
            <v>1009655638</v>
          </cell>
          <cell r="AI312" t="str">
            <v>MARLY JHOANA CORDOBA CORTES</v>
          </cell>
          <cell r="AJ312">
            <v>1004746618</v>
          </cell>
          <cell r="AK312" t="str">
            <v>YULY MARCELA BARAJAS AGUILERA</v>
          </cell>
          <cell r="AL312">
            <v>15600000</v>
          </cell>
          <cell r="AM312">
            <v>0</v>
          </cell>
          <cell r="AN312">
            <v>0</v>
          </cell>
          <cell r="AO312">
            <v>15600000</v>
          </cell>
          <cell r="AP312">
            <v>0</v>
          </cell>
          <cell r="AQ312">
            <v>15600000</v>
          </cell>
          <cell r="AR312">
            <v>5000867186</v>
          </cell>
          <cell r="AS312">
            <v>1</v>
          </cell>
          <cell r="AT312">
            <v>721185</v>
          </cell>
          <cell r="AU312">
            <v>1</v>
          </cell>
          <cell r="AV312">
            <v>45741</v>
          </cell>
        </row>
        <row r="313">
          <cell r="A313">
            <v>264</v>
          </cell>
          <cell r="B313">
            <v>2025</v>
          </cell>
          <cell r="C313">
            <v>3</v>
          </cell>
          <cell r="D313">
            <v>45658</v>
          </cell>
          <cell r="E313">
            <v>45747</v>
          </cell>
          <cell r="F313" t="str">
            <v>0220-01</v>
          </cell>
          <cell r="G313">
            <v>45741</v>
          </cell>
          <cell r="H313">
            <v>148</v>
          </cell>
          <cell r="I313" t="str">
            <v>CONTRATO DE PRESTACION DE SERVICIOS DE APOYO A LA GESTION</v>
          </cell>
          <cell r="J313">
            <v>212</v>
          </cell>
          <cell r="K313">
            <v>45739</v>
          </cell>
          <cell r="L313">
            <v>45892</v>
          </cell>
          <cell r="M313">
            <v>153</v>
          </cell>
          <cell r="N313">
            <v>2</v>
          </cell>
          <cell r="O313" t="str">
            <v>ORDENES DE PAGO</v>
          </cell>
          <cell r="P313">
            <v>371</v>
          </cell>
          <cell r="Q313">
            <v>264</v>
          </cell>
          <cell r="R313" t="str">
            <v>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13" t="str">
            <v>O23011745022024023801029</v>
          </cell>
          <cell r="T313" t="str">
            <v>Implementación de mecanismos de particip - Documentos metodológicos</v>
          </cell>
          <cell r="U313" t="str">
            <v>1-100-F001</v>
          </cell>
          <cell r="V313" t="str">
            <v>VA-RECURSOS DISTRITO</v>
          </cell>
          <cell r="W313" t="str">
            <v>O232020200991119</v>
          </cell>
          <cell r="X313" t="str">
            <v>Otros servicios de la administración pública n.c.p.</v>
          </cell>
          <cell r="Y313" t="str">
            <v>PM/0220/0101/45020290238</v>
          </cell>
          <cell r="Z313"/>
          <cell r="AA313" t="str">
            <v>Servicio de apoyo en la implementación del modelo</v>
          </cell>
          <cell r="AB313">
            <v>10</v>
          </cell>
          <cell r="AC313" t="str">
            <v>CONTRATACIÓN DIRECTA</v>
          </cell>
          <cell r="AD313">
            <v>1000048313</v>
          </cell>
          <cell r="AE313" t="str">
            <v>CC</v>
          </cell>
          <cell r="AF313">
            <v>3231835</v>
          </cell>
          <cell r="AG313" t="str">
            <v>AGUSTIN NAVARRETE GUTIERREZ</v>
          </cell>
          <cell r="AH313">
            <v>1009655638</v>
          </cell>
          <cell r="AI313" t="str">
            <v>MARLY JHOANA CORDOBA CORTES</v>
          </cell>
          <cell r="AJ313">
            <v>1004746618</v>
          </cell>
          <cell r="AK313" t="str">
            <v>YULY MARCELA BARAJAS AGUILERA</v>
          </cell>
          <cell r="AL313">
            <v>18030000</v>
          </cell>
          <cell r="AM313">
            <v>0</v>
          </cell>
          <cell r="AN313">
            <v>0</v>
          </cell>
          <cell r="AO313">
            <v>18030000</v>
          </cell>
          <cell r="AP313">
            <v>0</v>
          </cell>
          <cell r="AQ313">
            <v>18030000</v>
          </cell>
          <cell r="AR313">
            <v>5000867187</v>
          </cell>
          <cell r="AS313">
            <v>1</v>
          </cell>
          <cell r="AT313">
            <v>723391</v>
          </cell>
          <cell r="AU313">
            <v>1</v>
          </cell>
          <cell r="AV313">
            <v>45741</v>
          </cell>
        </row>
        <row r="314">
          <cell r="A314">
            <v>265</v>
          </cell>
          <cell r="B314">
            <v>2025</v>
          </cell>
          <cell r="C314">
            <v>3</v>
          </cell>
          <cell r="D314">
            <v>45658</v>
          </cell>
          <cell r="E314">
            <v>45747</v>
          </cell>
          <cell r="F314" t="str">
            <v>0220-01</v>
          </cell>
          <cell r="G314">
            <v>45741</v>
          </cell>
          <cell r="H314">
            <v>145</v>
          </cell>
          <cell r="I314" t="str">
            <v>CONTRATO DE PRESTACION DE SERVICIOS PROFESIONALES</v>
          </cell>
          <cell r="J314">
            <v>233</v>
          </cell>
          <cell r="K314">
            <v>45739</v>
          </cell>
          <cell r="L314">
            <v>45892</v>
          </cell>
          <cell r="M314">
            <v>153</v>
          </cell>
          <cell r="N314">
            <v>2</v>
          </cell>
          <cell r="O314" t="str">
            <v>ORDENES DE PAGO</v>
          </cell>
          <cell r="P314">
            <v>370</v>
          </cell>
          <cell r="Q314">
            <v>265</v>
          </cell>
          <cell r="R314" t="str">
            <v>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S314" t="str">
            <v>O23011745022024023801029</v>
          </cell>
          <cell r="T314" t="str">
            <v>Implementación de mecanismos de particip - Documentos metodológicos</v>
          </cell>
          <cell r="U314" t="str">
            <v>1-100-F001</v>
          </cell>
          <cell r="V314" t="str">
            <v>VA-RECURSOS DISTRITO</v>
          </cell>
          <cell r="W314" t="str">
            <v>O232020200991119</v>
          </cell>
          <cell r="X314" t="str">
            <v>Otros servicios de la administración pública n.c.p.</v>
          </cell>
          <cell r="Y314" t="str">
            <v>PM/0220/0101/45020290238</v>
          </cell>
          <cell r="Z314"/>
          <cell r="AA314" t="str">
            <v>Servicio de apoyo en la implementación del modelo</v>
          </cell>
          <cell r="AB314">
            <v>10</v>
          </cell>
          <cell r="AC314" t="str">
            <v>CONTRATACIÓN DIRECTA</v>
          </cell>
          <cell r="AD314">
            <v>1000362070</v>
          </cell>
          <cell r="AE314" t="str">
            <v>CC</v>
          </cell>
          <cell r="AF314">
            <v>79994162</v>
          </cell>
          <cell r="AG314" t="str">
            <v>JUAN CARLOS RAMOS BUITRAGO</v>
          </cell>
          <cell r="AH314">
            <v>1009655638</v>
          </cell>
          <cell r="AI314" t="str">
            <v>MARLY JHOANA CORDOBA CORTES</v>
          </cell>
          <cell r="AJ314">
            <v>1004746618</v>
          </cell>
          <cell r="AK314" t="str">
            <v>YULY MARCELA BARAJAS AGUILERA</v>
          </cell>
          <cell r="AL314">
            <v>20000000</v>
          </cell>
          <cell r="AM314">
            <v>0</v>
          </cell>
          <cell r="AN314">
            <v>0</v>
          </cell>
          <cell r="AO314">
            <v>20000000</v>
          </cell>
          <cell r="AP314">
            <v>0</v>
          </cell>
          <cell r="AQ314">
            <v>20000000</v>
          </cell>
          <cell r="AR314">
            <v>5000867188</v>
          </cell>
          <cell r="AS314">
            <v>1</v>
          </cell>
          <cell r="AT314">
            <v>723390</v>
          </cell>
          <cell r="AU314">
            <v>1</v>
          </cell>
          <cell r="AV314">
            <v>45741</v>
          </cell>
        </row>
        <row r="315">
          <cell r="A315">
            <v>266</v>
          </cell>
          <cell r="B315">
            <v>2025</v>
          </cell>
          <cell r="C315">
            <v>3</v>
          </cell>
          <cell r="D315">
            <v>45658</v>
          </cell>
          <cell r="E315">
            <v>45747</v>
          </cell>
          <cell r="F315" t="str">
            <v>0220-01</v>
          </cell>
          <cell r="G315">
            <v>45741</v>
          </cell>
          <cell r="H315">
            <v>145</v>
          </cell>
          <cell r="I315" t="str">
            <v>CONTRATO DE PRESTACION DE SERVICIOS PROFESIONALES</v>
          </cell>
          <cell r="J315">
            <v>232</v>
          </cell>
          <cell r="K315">
            <v>45739</v>
          </cell>
          <cell r="L315">
            <v>45892</v>
          </cell>
          <cell r="M315">
            <v>153</v>
          </cell>
          <cell r="N315">
            <v>2</v>
          </cell>
          <cell r="O315" t="str">
            <v>ORDENES DE PAGO</v>
          </cell>
          <cell r="P315">
            <v>368</v>
          </cell>
          <cell r="Q315">
            <v>266</v>
          </cell>
          <cell r="R315" t="str">
            <v>Prestar los servicios profesionales para el acompañamiento a las organizaciones sociales en el equipo de nuevas expresiones, aplicando herramientas que con lleven a la identificación, caracterización, vinculación y participación de esta población.,,</v>
          </cell>
          <cell r="S315" t="str">
            <v>O23011745022024023801029</v>
          </cell>
          <cell r="T315" t="str">
            <v>Implementación de mecanismos de particip - Documentos metodológicos</v>
          </cell>
          <cell r="U315" t="str">
            <v>1-100-F001</v>
          </cell>
          <cell r="V315" t="str">
            <v>VA-RECURSOS DISTRITO</v>
          </cell>
          <cell r="W315" t="str">
            <v>O232020200991119</v>
          </cell>
          <cell r="X315" t="str">
            <v>Otros servicios de la administración pública n.c.p.</v>
          </cell>
          <cell r="Y315" t="str">
            <v>PM/0220/0101/45020290238</v>
          </cell>
          <cell r="Z315"/>
          <cell r="AA315" t="str">
            <v>Servicio de apoyo en la implementación del modelo</v>
          </cell>
          <cell r="AB315">
            <v>10</v>
          </cell>
          <cell r="AC315" t="str">
            <v>CONTRATACIÓN DIRECTA</v>
          </cell>
          <cell r="AD315">
            <v>1000189607</v>
          </cell>
          <cell r="AE315" t="str">
            <v>CC</v>
          </cell>
          <cell r="AF315">
            <v>4165926</v>
          </cell>
          <cell r="AG315" t="str">
            <v>ROLFE ORTIZ CRUZ</v>
          </cell>
          <cell r="AH315">
            <v>1009655638</v>
          </cell>
          <cell r="AI315" t="str">
            <v>MARLY JHOANA CORDOBA CORTES</v>
          </cell>
          <cell r="AJ315">
            <v>1004746618</v>
          </cell>
          <cell r="AK315" t="str">
            <v>YULY MARCELA BARAJAS AGUILERA</v>
          </cell>
          <cell r="AL315">
            <v>27500000</v>
          </cell>
          <cell r="AM315">
            <v>0</v>
          </cell>
          <cell r="AN315">
            <v>0</v>
          </cell>
          <cell r="AO315">
            <v>27500000</v>
          </cell>
          <cell r="AP315">
            <v>0</v>
          </cell>
          <cell r="AQ315">
            <v>27500000</v>
          </cell>
          <cell r="AR315">
            <v>5000867189</v>
          </cell>
          <cell r="AS315">
            <v>1</v>
          </cell>
          <cell r="AT315">
            <v>723387</v>
          </cell>
          <cell r="AU315">
            <v>1</v>
          </cell>
          <cell r="AV315">
            <v>45741</v>
          </cell>
        </row>
        <row r="316">
          <cell r="A316">
            <v>267</v>
          </cell>
          <cell r="B316">
            <v>2025</v>
          </cell>
          <cell r="C316">
            <v>3</v>
          </cell>
          <cell r="D316">
            <v>45658</v>
          </cell>
          <cell r="E316">
            <v>45747</v>
          </cell>
          <cell r="F316" t="str">
            <v>0220-01</v>
          </cell>
          <cell r="G316">
            <v>45741</v>
          </cell>
          <cell r="H316">
            <v>148</v>
          </cell>
          <cell r="I316" t="str">
            <v>CONTRATO DE PRESTACION DE SERVICIOS DE APOYO A LA GESTION</v>
          </cell>
          <cell r="J316">
            <v>229</v>
          </cell>
          <cell r="K316">
            <v>45739</v>
          </cell>
          <cell r="L316">
            <v>45861</v>
          </cell>
          <cell r="M316">
            <v>122</v>
          </cell>
          <cell r="N316">
            <v>2</v>
          </cell>
          <cell r="O316" t="str">
            <v>ORDENES DE PAGO</v>
          </cell>
          <cell r="P316">
            <v>425</v>
          </cell>
          <cell r="Q316">
            <v>267</v>
          </cell>
          <cell r="R316" t="str">
            <v>Prestar servicios de apoyo a la gestión para operar mecanismos de participación que fortalezcan los clubes de la democracia.</v>
          </cell>
          <cell r="S316" t="str">
            <v>O23011745022024032203001</v>
          </cell>
          <cell r="T316" t="str">
            <v>Servicio de promoción a la participación ciudadana</v>
          </cell>
          <cell r="U316" t="str">
            <v>1-100-F001</v>
          </cell>
          <cell r="V316" t="str">
            <v>VA-RECURSOS DISTRITO</v>
          </cell>
          <cell r="W316" t="str">
            <v>O232020200991119</v>
          </cell>
          <cell r="X316" t="str">
            <v>Otros servicios de la administración pública n.c.p.</v>
          </cell>
          <cell r="Y316" t="str">
            <v>PM/0220/0103/45020010322</v>
          </cell>
          <cell r="Z316"/>
          <cell r="AA316" t="str">
            <v>Servicio de innovación y gestión del conocimiento</v>
          </cell>
          <cell r="AB316">
            <v>10</v>
          </cell>
          <cell r="AC316" t="str">
            <v>CONTRATACIÓN DIRECTA</v>
          </cell>
          <cell r="AD316">
            <v>1013014149</v>
          </cell>
          <cell r="AE316" t="str">
            <v>CC</v>
          </cell>
          <cell r="AF316">
            <v>1000017449</v>
          </cell>
          <cell r="AG316" t="str">
            <v>KEVIN ANDRES JIMENEZ MESA</v>
          </cell>
          <cell r="AH316">
            <v>1009655638</v>
          </cell>
          <cell r="AI316" t="str">
            <v>MARLY JHOANA CORDOBA CORTES</v>
          </cell>
          <cell r="AJ316">
            <v>1004746618</v>
          </cell>
          <cell r="AK316" t="str">
            <v>YULY MARCELA BARAJAS AGUILERA</v>
          </cell>
          <cell r="AL316">
            <v>12600000</v>
          </cell>
          <cell r="AM316">
            <v>0</v>
          </cell>
          <cell r="AN316">
            <v>0</v>
          </cell>
          <cell r="AO316">
            <v>12600000</v>
          </cell>
          <cell r="AP316">
            <v>0</v>
          </cell>
          <cell r="AQ316">
            <v>12600000</v>
          </cell>
          <cell r="AR316">
            <v>5000867190</v>
          </cell>
          <cell r="AS316">
            <v>1</v>
          </cell>
          <cell r="AT316">
            <v>725291</v>
          </cell>
          <cell r="AU316">
            <v>1</v>
          </cell>
          <cell r="AV316">
            <v>45741</v>
          </cell>
        </row>
        <row r="317">
          <cell r="A317">
            <v>268</v>
          </cell>
          <cell r="B317">
            <v>2025</v>
          </cell>
          <cell r="C317">
            <v>3</v>
          </cell>
          <cell r="D317">
            <v>45658</v>
          </cell>
          <cell r="E317">
            <v>45747</v>
          </cell>
          <cell r="F317" t="str">
            <v>0220-01</v>
          </cell>
          <cell r="G317">
            <v>45741</v>
          </cell>
          <cell r="H317">
            <v>148</v>
          </cell>
          <cell r="I317" t="str">
            <v>CONTRATO DE PRESTACION DE SERVICIOS DE APOYO A LA GESTION</v>
          </cell>
          <cell r="J317">
            <v>218</v>
          </cell>
          <cell r="K317">
            <v>45741</v>
          </cell>
          <cell r="L317">
            <v>45894</v>
          </cell>
          <cell r="M317">
            <v>153</v>
          </cell>
          <cell r="N317">
            <v>2</v>
          </cell>
          <cell r="O317" t="str">
            <v>ORDENES DE PAGO</v>
          </cell>
          <cell r="P317">
            <v>384</v>
          </cell>
          <cell r="Q317">
            <v>268</v>
          </cell>
          <cell r="R317" t="str">
            <v>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v>
          </cell>
          <cell r="S317" t="str">
            <v>O23011745022024023806022</v>
          </cell>
          <cell r="T317" t="str">
            <v>Implementación de mecanismos de particip - Servicio de asistencia técnica</v>
          </cell>
          <cell r="U317" t="str">
            <v>1-100-F001</v>
          </cell>
          <cell r="V317" t="str">
            <v>VA-RECURSOS DISTRITO</v>
          </cell>
          <cell r="W317" t="str">
            <v>O232020200991119</v>
          </cell>
          <cell r="X317" t="str">
            <v>Otros servicios de la administración pública n.c.p.</v>
          </cell>
          <cell r="Y317" t="str">
            <v>PM/0220/0106/45020220238</v>
          </cell>
          <cell r="Z317"/>
          <cell r="AA317" t="str">
            <v>Servicio de asesoría técnica en presupuestos parti</v>
          </cell>
          <cell r="AB317">
            <v>10</v>
          </cell>
          <cell r="AC317" t="str">
            <v>CONTRATACIÓN DIRECTA</v>
          </cell>
          <cell r="AD317">
            <v>1000162339</v>
          </cell>
          <cell r="AE317" t="str">
            <v>CC</v>
          </cell>
          <cell r="AF317">
            <v>51732981</v>
          </cell>
          <cell r="AG317" t="str">
            <v>ANA MARGARITA LARA CONTRERAS</v>
          </cell>
          <cell r="AH317">
            <v>1009655638</v>
          </cell>
          <cell r="AI317" t="str">
            <v>MARLY JHOANA CORDOBA CORTES</v>
          </cell>
          <cell r="AJ317">
            <v>1004746618</v>
          </cell>
          <cell r="AK317" t="str">
            <v>YULY MARCELA BARAJAS AGUILERA</v>
          </cell>
          <cell r="AL317">
            <v>18030000</v>
          </cell>
          <cell r="AM317">
            <v>0</v>
          </cell>
          <cell r="AN317">
            <v>0</v>
          </cell>
          <cell r="AO317">
            <v>18030000</v>
          </cell>
          <cell r="AP317">
            <v>0</v>
          </cell>
          <cell r="AQ317">
            <v>18030000</v>
          </cell>
          <cell r="AR317">
            <v>5000867294</v>
          </cell>
          <cell r="AS317">
            <v>1</v>
          </cell>
          <cell r="AT317">
            <v>723422</v>
          </cell>
          <cell r="AU317">
            <v>1</v>
          </cell>
          <cell r="AV317">
            <v>45741</v>
          </cell>
        </row>
        <row r="318">
          <cell r="A318">
            <v>269</v>
          </cell>
          <cell r="B318">
            <v>2025</v>
          </cell>
          <cell r="C318">
            <v>3</v>
          </cell>
          <cell r="D318">
            <v>45658</v>
          </cell>
          <cell r="E318">
            <v>45747</v>
          </cell>
          <cell r="F318" t="str">
            <v>0220-01</v>
          </cell>
          <cell r="G318">
            <v>45742</v>
          </cell>
          <cell r="H318">
            <v>145</v>
          </cell>
          <cell r="I318" t="str">
            <v>CONTRATO DE PRESTACION DE SERVICIOS PROFESIONALES</v>
          </cell>
          <cell r="J318">
            <v>224</v>
          </cell>
          <cell r="K318">
            <v>45741</v>
          </cell>
          <cell r="L318">
            <v>45986</v>
          </cell>
          <cell r="M318">
            <v>245</v>
          </cell>
          <cell r="N318">
            <v>2</v>
          </cell>
          <cell r="O318" t="str">
            <v>ORDENES DE PAGO</v>
          </cell>
          <cell r="P318">
            <v>310</v>
          </cell>
          <cell r="Q318">
            <v>269</v>
          </cell>
          <cell r="R318" t="str">
            <v>Prestar los servicios profesionalespara promover los proyectos estrategicos que lidera la Subdireccion de Promocion de la Participacionen relacion con la estrategia "impactando"</v>
          </cell>
          <cell r="S318" t="str">
            <v>O23011745022024025406001</v>
          </cell>
          <cell r="T318" t="str">
            <v>Construcción de Ciudadanía Activa Crece - Servicio de promoción a la participación ciudadana</v>
          </cell>
          <cell r="U318" t="str">
            <v>1-100-F001</v>
          </cell>
          <cell r="V318" t="str">
            <v>VA-RECURSOS DISTRITO</v>
          </cell>
          <cell r="W318" t="str">
            <v>O232020200883990</v>
          </cell>
          <cell r="X318" t="str">
            <v>Otros servicios profesionales, técnicos y empresariales n.c.p.</v>
          </cell>
          <cell r="Y318" t="str">
            <v>PM/0220/0106/45020010254</v>
          </cell>
          <cell r="Z318"/>
          <cell r="AA318" t="str">
            <v>Servicio de asesoría técnica en presupuestos parti</v>
          </cell>
          <cell r="AB318">
            <v>10</v>
          </cell>
          <cell r="AC318" t="str">
            <v>CONTRATACIÓN DIRECTA</v>
          </cell>
          <cell r="AD318">
            <v>1011945978</v>
          </cell>
          <cell r="AE318" t="str">
            <v>CC</v>
          </cell>
          <cell r="AF318">
            <v>37328580</v>
          </cell>
          <cell r="AG318" t="str">
            <v>MARITZA PEÑA PACHECO</v>
          </cell>
          <cell r="AH318">
            <v>1009655638</v>
          </cell>
          <cell r="AI318" t="str">
            <v>MARLY JHOANA CORDOBA CORTES</v>
          </cell>
          <cell r="AJ318">
            <v>1004746618</v>
          </cell>
          <cell r="AK318" t="str">
            <v>YULY MARCELA BARAJAS AGUILERA</v>
          </cell>
          <cell r="AL318">
            <v>36000000</v>
          </cell>
          <cell r="AM318">
            <v>0</v>
          </cell>
          <cell r="AN318">
            <v>0</v>
          </cell>
          <cell r="AO318">
            <v>36000000</v>
          </cell>
          <cell r="AP318">
            <v>0</v>
          </cell>
          <cell r="AQ318">
            <v>36000000</v>
          </cell>
          <cell r="AR318">
            <v>5000867659</v>
          </cell>
          <cell r="AS318">
            <v>1</v>
          </cell>
          <cell r="AT318">
            <v>721200</v>
          </cell>
          <cell r="AU318">
            <v>1</v>
          </cell>
          <cell r="AV318">
            <v>45742</v>
          </cell>
        </row>
        <row r="319">
          <cell r="A319">
            <v>270</v>
          </cell>
          <cell r="B319">
            <v>2025</v>
          </cell>
          <cell r="C319">
            <v>3</v>
          </cell>
          <cell r="D319">
            <v>45658</v>
          </cell>
          <cell r="E319">
            <v>45747</v>
          </cell>
          <cell r="F319" t="str">
            <v>0220-01</v>
          </cell>
          <cell r="G319">
            <v>45742</v>
          </cell>
          <cell r="H319">
            <v>145</v>
          </cell>
          <cell r="I319" t="str">
            <v>CONTRATO DE PRESTACION DE SERVICIOS PROFESIONALES</v>
          </cell>
          <cell r="J319">
            <v>247</v>
          </cell>
          <cell r="K319">
            <v>45741</v>
          </cell>
          <cell r="L319">
            <v>45925</v>
          </cell>
          <cell r="M319">
            <v>184</v>
          </cell>
          <cell r="N319">
            <v>2</v>
          </cell>
          <cell r="O319" t="str">
            <v>ORDENES DE PAGO</v>
          </cell>
          <cell r="P319">
            <v>437</v>
          </cell>
          <cell r="Q319">
            <v>270</v>
          </cell>
          <cell r="R319" t="str">
            <v>Prestar los servicios profesionales para realizar y gestionar la concertacion de los pactos territoriales que son de competencia de la Subdireccion de Promocion de la Participacion en las diferentes localidades del Distrito Capital.</v>
          </cell>
          <cell r="S319" t="str">
            <v>O23011745022024025406001</v>
          </cell>
          <cell r="T319" t="str">
            <v>Construcción de Ciudadanía Activa Crece - Servicio de promoción a la participación ciudadana</v>
          </cell>
          <cell r="U319" t="str">
            <v>1-100-F001</v>
          </cell>
          <cell r="V319" t="str">
            <v>VA-RECURSOS DISTRITO</v>
          </cell>
          <cell r="W319" t="str">
            <v>O232020200883990</v>
          </cell>
          <cell r="X319" t="str">
            <v>Otros servicios profesionales, técnicos y empresariales n.c.p.</v>
          </cell>
          <cell r="Y319" t="str">
            <v>PM/0220/0106/45020010254</v>
          </cell>
          <cell r="Z319"/>
          <cell r="AA319" t="str">
            <v>Servicio de asesoría técnica en presupuestos parti</v>
          </cell>
          <cell r="AB319">
            <v>10</v>
          </cell>
          <cell r="AC319" t="str">
            <v>CONTRATACIÓN DIRECTA</v>
          </cell>
          <cell r="AD319">
            <v>1009634033</v>
          </cell>
          <cell r="AE319" t="str">
            <v>CC</v>
          </cell>
          <cell r="AF319">
            <v>1094370503</v>
          </cell>
          <cell r="AG319" t="str">
            <v>JANNES MANUELA BASTO LEAL</v>
          </cell>
          <cell r="AH319">
            <v>1009655638</v>
          </cell>
          <cell r="AI319" t="str">
            <v>MARLY JHOANA CORDOBA CORTES</v>
          </cell>
          <cell r="AJ319">
            <v>1004746618</v>
          </cell>
          <cell r="AK319" t="str">
            <v>YULY MARCELA BARAJAS AGUILERA</v>
          </cell>
          <cell r="AL319">
            <v>27000000</v>
          </cell>
          <cell r="AM319">
            <v>0</v>
          </cell>
          <cell r="AN319">
            <v>0</v>
          </cell>
          <cell r="AO319">
            <v>27000000</v>
          </cell>
          <cell r="AP319">
            <v>0</v>
          </cell>
          <cell r="AQ319">
            <v>27000000</v>
          </cell>
          <cell r="AR319">
            <v>5000867668</v>
          </cell>
          <cell r="AS319">
            <v>1</v>
          </cell>
          <cell r="AT319">
            <v>726489</v>
          </cell>
          <cell r="AU319">
            <v>1</v>
          </cell>
          <cell r="AV319">
            <v>45742</v>
          </cell>
        </row>
        <row r="320">
          <cell r="A320">
            <v>271</v>
          </cell>
          <cell r="B320">
            <v>2025</v>
          </cell>
          <cell r="C320">
            <v>3</v>
          </cell>
          <cell r="D320">
            <v>45658</v>
          </cell>
          <cell r="E320">
            <v>45747</v>
          </cell>
          <cell r="F320" t="str">
            <v>0220-01</v>
          </cell>
          <cell r="G320">
            <v>45742</v>
          </cell>
          <cell r="H320">
            <v>145</v>
          </cell>
          <cell r="I320" t="str">
            <v>CONTRATO DE PRESTACION DE SERVICIOS PROFESIONALES</v>
          </cell>
          <cell r="J320">
            <v>187</v>
          </cell>
          <cell r="K320">
            <v>45741</v>
          </cell>
          <cell r="L320">
            <v>45925</v>
          </cell>
          <cell r="M320">
            <v>184</v>
          </cell>
          <cell r="N320">
            <v>2</v>
          </cell>
          <cell r="O320" t="str">
            <v>ORDENES DE PAGO</v>
          </cell>
          <cell r="P320">
            <v>327</v>
          </cell>
          <cell r="Q320">
            <v>271</v>
          </cell>
          <cell r="R320" t="str">
            <v>Prestar los servicios profesionales, de manera temporal, para que brinde soporte jurídico y técnico a la Gerencia de Instancias en los asuntos de su competencia, así como en los procesos y procedimientos precontractuales, contractuales y postcontractuales.</v>
          </cell>
          <cell r="S320" t="str">
            <v>O23011745022024023806022</v>
          </cell>
          <cell r="T320" t="str">
            <v>Implementación de mecanismos de particip - Servicio de asistencia técnica</v>
          </cell>
          <cell r="U320" t="str">
            <v>1-100-F001</v>
          </cell>
          <cell r="V320" t="str">
            <v>VA-RECURSOS DISTRITO</v>
          </cell>
          <cell r="W320" t="str">
            <v>O232020200883990</v>
          </cell>
          <cell r="X320" t="str">
            <v>Otros servicios profesionales, técnicos y empresariales n.c.p.</v>
          </cell>
          <cell r="Y320" t="str">
            <v>PM/0220/0106/45020220238</v>
          </cell>
          <cell r="Z320"/>
          <cell r="AA320" t="str">
            <v>Servicio de asesoría técnica en presupuestos parti</v>
          </cell>
          <cell r="AB320">
            <v>10</v>
          </cell>
          <cell r="AC320" t="str">
            <v>CONTRATACIÓN DIRECTA</v>
          </cell>
          <cell r="AD320">
            <v>1000224279</v>
          </cell>
          <cell r="AE320" t="str">
            <v>CC</v>
          </cell>
          <cell r="AF320">
            <v>53124546</v>
          </cell>
          <cell r="AG320" t="str">
            <v>YIRA MARCELA DEL PILAR ANA MARIA MARTINEZ CONTRERAS</v>
          </cell>
          <cell r="AH320">
            <v>1009655638</v>
          </cell>
          <cell r="AI320" t="str">
            <v>MARLY JHOANA CORDOBA CORTES</v>
          </cell>
          <cell r="AJ320">
            <v>1004746618</v>
          </cell>
          <cell r="AK320" t="str">
            <v>YULY MARCELA BARAJAS AGUILERA</v>
          </cell>
          <cell r="AL320">
            <v>25200000</v>
          </cell>
          <cell r="AM320">
            <v>0</v>
          </cell>
          <cell r="AN320">
            <v>0</v>
          </cell>
          <cell r="AO320">
            <v>25200000</v>
          </cell>
          <cell r="AP320">
            <v>0</v>
          </cell>
          <cell r="AQ320">
            <v>25200000</v>
          </cell>
          <cell r="AR320">
            <v>5000867670</v>
          </cell>
          <cell r="AS320">
            <v>1</v>
          </cell>
          <cell r="AT320">
            <v>721662</v>
          </cell>
          <cell r="AU320">
            <v>1</v>
          </cell>
          <cell r="AV320">
            <v>45742</v>
          </cell>
        </row>
        <row r="321">
          <cell r="A321">
            <v>272</v>
          </cell>
          <cell r="B321">
            <v>2025</v>
          </cell>
          <cell r="C321">
            <v>3</v>
          </cell>
          <cell r="D321">
            <v>45658</v>
          </cell>
          <cell r="E321">
            <v>45747</v>
          </cell>
          <cell r="F321" t="str">
            <v>0220-01</v>
          </cell>
          <cell r="G321">
            <v>45742</v>
          </cell>
          <cell r="H321">
            <v>148</v>
          </cell>
          <cell r="I321" t="str">
            <v>CONTRATO DE PRESTACION DE SERVICIOS DE APOYO A LA GESTION</v>
          </cell>
          <cell r="J321">
            <v>255</v>
          </cell>
          <cell r="K321">
            <v>45741</v>
          </cell>
          <cell r="L321">
            <v>45925</v>
          </cell>
          <cell r="M321">
            <v>184</v>
          </cell>
          <cell r="N321">
            <v>2</v>
          </cell>
          <cell r="O321" t="str">
            <v>ORDENES DE PAGO</v>
          </cell>
          <cell r="P321">
            <v>338</v>
          </cell>
          <cell r="Q321">
            <v>272</v>
          </cell>
          <cell r="R32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21" t="str">
            <v>O23011745022024023806022</v>
          </cell>
          <cell r="T321" t="str">
            <v>Implementación de mecanismos de particip - Servicio de asistencia técnica</v>
          </cell>
          <cell r="U321" t="str">
            <v>1-100-F001</v>
          </cell>
          <cell r="V321" t="str">
            <v>VA-RECURSOS DISTRITO</v>
          </cell>
          <cell r="W321" t="str">
            <v>O232020200991119</v>
          </cell>
          <cell r="X321" t="str">
            <v>Otros servicios de la administración pública n.c.p.</v>
          </cell>
          <cell r="Y321" t="str">
            <v>PM/0220/0106/45020220238</v>
          </cell>
          <cell r="Z321"/>
          <cell r="AA321" t="str">
            <v>Servicio de asesoría técnica en presupuestos parti</v>
          </cell>
          <cell r="AB321">
            <v>10</v>
          </cell>
          <cell r="AC321" t="str">
            <v>CONTRATACIÓN DIRECTA</v>
          </cell>
          <cell r="AD321">
            <v>1000538103</v>
          </cell>
          <cell r="AE321" t="str">
            <v>CC</v>
          </cell>
          <cell r="AF321">
            <v>52878973</v>
          </cell>
          <cell r="AG321" t="str">
            <v>SANDRA PATRICIA DIAZ MONTERREY</v>
          </cell>
          <cell r="AH321">
            <v>1009655638</v>
          </cell>
          <cell r="AI321" t="str">
            <v>MARLY JHOANA CORDOBA CORTES</v>
          </cell>
          <cell r="AJ321">
            <v>1004746618</v>
          </cell>
          <cell r="AK321" t="str">
            <v>YULY MARCELA BARAJAS AGUILERA</v>
          </cell>
          <cell r="AL321">
            <v>20400000</v>
          </cell>
          <cell r="AM321">
            <v>0</v>
          </cell>
          <cell r="AN321">
            <v>0</v>
          </cell>
          <cell r="AO321">
            <v>20400000</v>
          </cell>
          <cell r="AP321">
            <v>0</v>
          </cell>
          <cell r="AQ321">
            <v>20400000</v>
          </cell>
          <cell r="AR321">
            <v>5000867720</v>
          </cell>
          <cell r="AS321">
            <v>1</v>
          </cell>
          <cell r="AT321">
            <v>721992</v>
          </cell>
          <cell r="AU321">
            <v>1</v>
          </cell>
          <cell r="AV321">
            <v>45742</v>
          </cell>
        </row>
        <row r="322">
          <cell r="A322">
            <v>273</v>
          </cell>
          <cell r="B322">
            <v>2025</v>
          </cell>
          <cell r="C322">
            <v>3</v>
          </cell>
          <cell r="D322">
            <v>45658</v>
          </cell>
          <cell r="E322">
            <v>45747</v>
          </cell>
          <cell r="F322" t="str">
            <v>0220-01</v>
          </cell>
          <cell r="G322">
            <v>45743</v>
          </cell>
          <cell r="H322">
            <v>145</v>
          </cell>
          <cell r="I322" t="str">
            <v>CONTRATO DE PRESTACION DE SERVICIOS PROFESIONALES</v>
          </cell>
          <cell r="J322">
            <v>222</v>
          </cell>
          <cell r="K322">
            <v>45742</v>
          </cell>
          <cell r="L322">
            <v>45895</v>
          </cell>
          <cell r="M322">
            <v>153</v>
          </cell>
          <cell r="N322">
            <v>2</v>
          </cell>
          <cell r="O322" t="str">
            <v>ORDENES DE PAGO</v>
          </cell>
          <cell r="P322">
            <v>316</v>
          </cell>
          <cell r="Q322">
            <v>273</v>
          </cell>
          <cell r="R322"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lainformacion y divulgacion de las metas de la Subdireccion de Promocion de la Participacion del iDPaC.</v>
          </cell>
          <cell r="S322" t="str">
            <v>O23011745022024025401021</v>
          </cell>
          <cell r="T322" t="str">
            <v>Construcción de Ciudadanía Activa Crece - Servicio de apoyo financiero para la implementación de proyectos en materia de derechos humanos</v>
          </cell>
          <cell r="U322" t="str">
            <v>1-100-F001</v>
          </cell>
          <cell r="V322" t="str">
            <v>VA-RECURSOS DISTRITO</v>
          </cell>
          <cell r="W322" t="str">
            <v>O232020200883990</v>
          </cell>
          <cell r="X322" t="str">
            <v>Otros servicios profesionales, técnicos y empresariales n.c.p.</v>
          </cell>
          <cell r="Y322" t="str">
            <v>PM/0220/0101/45020210254</v>
          </cell>
          <cell r="Z322"/>
          <cell r="AA322" t="str">
            <v>Servicio de apoyo en la implementación del modelo</v>
          </cell>
          <cell r="AB322">
            <v>10</v>
          </cell>
          <cell r="AC322" t="str">
            <v>CONTRATACIÓN DIRECTA</v>
          </cell>
          <cell r="AD322">
            <v>1006128839</v>
          </cell>
          <cell r="AE322" t="str">
            <v>CC</v>
          </cell>
          <cell r="AF322">
            <v>53166002</v>
          </cell>
          <cell r="AG322" t="str">
            <v>HEIDY NATALIE GARCIA GONZALEZ</v>
          </cell>
          <cell r="AH322">
            <v>1009655638</v>
          </cell>
          <cell r="AI322" t="str">
            <v>MARLY JHOANA CORDOBA CORTES</v>
          </cell>
          <cell r="AJ322">
            <v>1004746618</v>
          </cell>
          <cell r="AK322" t="str">
            <v>YULY MARCELA BARAJAS AGUILERA</v>
          </cell>
          <cell r="AL322">
            <v>20000000</v>
          </cell>
          <cell r="AM322">
            <v>0</v>
          </cell>
          <cell r="AN322">
            <v>0</v>
          </cell>
          <cell r="AO322">
            <v>20000000</v>
          </cell>
          <cell r="AP322">
            <v>0</v>
          </cell>
          <cell r="AQ322">
            <v>20000000</v>
          </cell>
          <cell r="AR322">
            <v>5000868244</v>
          </cell>
          <cell r="AS322">
            <v>1</v>
          </cell>
          <cell r="AT322">
            <v>721206</v>
          </cell>
          <cell r="AU322">
            <v>1</v>
          </cell>
          <cell r="AV322">
            <v>45743</v>
          </cell>
        </row>
        <row r="323">
          <cell r="A323">
            <v>274</v>
          </cell>
          <cell r="B323">
            <v>2025</v>
          </cell>
          <cell r="C323">
            <v>3</v>
          </cell>
          <cell r="D323">
            <v>45658</v>
          </cell>
          <cell r="E323">
            <v>45747</v>
          </cell>
          <cell r="F323" t="str">
            <v>0220-01</v>
          </cell>
          <cell r="G323">
            <v>45743</v>
          </cell>
          <cell r="H323">
            <v>145</v>
          </cell>
          <cell r="I323" t="str">
            <v>CONTRATO DE PRESTACION DE SERVICIOS PROFESIONALES</v>
          </cell>
          <cell r="J323">
            <v>250</v>
          </cell>
          <cell r="K323">
            <v>45743</v>
          </cell>
          <cell r="L323">
            <v>45896</v>
          </cell>
          <cell r="M323">
            <v>153</v>
          </cell>
          <cell r="N323">
            <v>2</v>
          </cell>
          <cell r="O323" t="str">
            <v>ORDENES DE PAGO</v>
          </cell>
          <cell r="P323">
            <v>155</v>
          </cell>
          <cell r="Q323">
            <v>274</v>
          </cell>
          <cell r="R323" t="str">
            <v>Prestar servicios profesionales para implementar las acciones que den cumplimiento a la política publica de Mujer y Géneros, su seguimiento y reportes, así como para promover, acompañar y asistir los espacios de participación del sector mujer y géneros del distrito capital.</v>
          </cell>
          <cell r="S323" t="str">
            <v>O23011745022024023806022</v>
          </cell>
          <cell r="T323" t="str">
            <v>Implementación de mecanismos de particip - Servicio de asistencia técnica</v>
          </cell>
          <cell r="U323" t="str">
            <v>1-100-F001</v>
          </cell>
          <cell r="V323" t="str">
            <v>VA-RECURSOS DISTRITO</v>
          </cell>
          <cell r="W323" t="str">
            <v>O232020200883990</v>
          </cell>
          <cell r="X323" t="str">
            <v>Otros servicios profesionales, técnicos y empresariales n.c.p.</v>
          </cell>
          <cell r="Y323" t="str">
            <v>PM/0220/0106/45020220238</v>
          </cell>
          <cell r="Z323"/>
          <cell r="AA323" t="str">
            <v>Servicio de asesoría técnica en presupuestos parti</v>
          </cell>
          <cell r="AB323">
            <v>10</v>
          </cell>
          <cell r="AC323" t="str">
            <v>CONTRATACIÓN DIRECTA</v>
          </cell>
          <cell r="AD323">
            <v>1005396300</v>
          </cell>
          <cell r="AE323" t="str">
            <v>CC</v>
          </cell>
          <cell r="AF323">
            <v>1033680854</v>
          </cell>
          <cell r="AG323" t="str">
            <v>HELENA VIANEY MOGOLLON PARADA</v>
          </cell>
          <cell r="AH323">
            <v>1009655638</v>
          </cell>
          <cell r="AI323" t="str">
            <v>MARLY JHOANA CORDOBA CORTES</v>
          </cell>
          <cell r="AJ323">
            <v>1004746618</v>
          </cell>
          <cell r="AK323" t="str">
            <v>YULY MARCELA BARAJAS AGUILERA</v>
          </cell>
          <cell r="AL323">
            <v>21500000</v>
          </cell>
          <cell r="AM323">
            <v>0</v>
          </cell>
          <cell r="AN323">
            <v>0</v>
          </cell>
          <cell r="AO323">
            <v>21500000</v>
          </cell>
          <cell r="AP323">
            <v>0</v>
          </cell>
          <cell r="AQ323">
            <v>21500000</v>
          </cell>
          <cell r="AR323">
            <v>5000868565</v>
          </cell>
          <cell r="AS323">
            <v>1</v>
          </cell>
          <cell r="AT323">
            <v>709244</v>
          </cell>
          <cell r="AU323">
            <v>1</v>
          </cell>
          <cell r="AV323">
            <v>45743</v>
          </cell>
        </row>
        <row r="324">
          <cell r="A324">
            <v>275</v>
          </cell>
          <cell r="B324">
            <v>2025</v>
          </cell>
          <cell r="C324">
            <v>3</v>
          </cell>
          <cell r="D324">
            <v>45658</v>
          </cell>
          <cell r="E324">
            <v>45747</v>
          </cell>
          <cell r="F324" t="str">
            <v>0220-01</v>
          </cell>
          <cell r="G324">
            <v>45743</v>
          </cell>
          <cell r="H324">
            <v>145</v>
          </cell>
          <cell r="I324" t="str">
            <v>CONTRATO DE PRESTACION DE SERVICIOS PROFESIONALES</v>
          </cell>
          <cell r="J324">
            <v>238</v>
          </cell>
          <cell r="K324">
            <v>45743</v>
          </cell>
          <cell r="L324">
            <v>45896</v>
          </cell>
          <cell r="M324">
            <v>153</v>
          </cell>
          <cell r="N324">
            <v>2</v>
          </cell>
          <cell r="O324" t="str">
            <v>ORDENES DE PAGO</v>
          </cell>
          <cell r="P324">
            <v>408</v>
          </cell>
          <cell r="Q324">
            <v>275</v>
          </cell>
          <cell r="R324" t="str">
            <v>Prestar servicios profesionales de manera temporal, para realizar acciones de comunicación y/o divulgación de las iniciativas del Laboratorio de innovación,,</v>
          </cell>
          <cell r="S324" t="str">
            <v>O23011745022024032203001</v>
          </cell>
          <cell r="T324" t="str">
            <v>Servicio de promoción a la participación ciudadana</v>
          </cell>
          <cell r="U324" t="str">
            <v>1-100-F001</v>
          </cell>
          <cell r="V324" t="str">
            <v>VA-RECURSOS DISTRITO</v>
          </cell>
          <cell r="W324" t="str">
            <v>O232020200991119</v>
          </cell>
          <cell r="X324" t="str">
            <v>Otros servicios de la administración pública n.c.p.</v>
          </cell>
          <cell r="Y324" t="str">
            <v>PM/0220/0103/45020010322</v>
          </cell>
          <cell r="Z324"/>
          <cell r="AA324" t="str">
            <v>Servicio de innovación y gestión del conocimiento</v>
          </cell>
          <cell r="AB324">
            <v>10</v>
          </cell>
          <cell r="AC324" t="str">
            <v>CONTRATACIÓN DIRECTA</v>
          </cell>
          <cell r="AD324">
            <v>1012218801</v>
          </cell>
          <cell r="AE324" t="str">
            <v>CC</v>
          </cell>
          <cell r="AF324">
            <v>1144036224</v>
          </cell>
          <cell r="AG324" t="str">
            <v>ANGELA BOTERO REYES</v>
          </cell>
          <cell r="AH324">
            <v>1009655638</v>
          </cell>
          <cell r="AI324" t="str">
            <v>MARLY JHOANA CORDOBA CORTES</v>
          </cell>
          <cell r="AJ324">
            <v>1004746618</v>
          </cell>
          <cell r="AK324" t="str">
            <v>YULY MARCELA BARAJAS AGUILERA</v>
          </cell>
          <cell r="AL324">
            <v>22500000</v>
          </cell>
          <cell r="AM324">
            <v>0</v>
          </cell>
          <cell r="AN324">
            <v>0</v>
          </cell>
          <cell r="AO324">
            <v>22500000</v>
          </cell>
          <cell r="AP324">
            <v>0</v>
          </cell>
          <cell r="AQ324">
            <v>22500000</v>
          </cell>
          <cell r="AR324">
            <v>5000868573</v>
          </cell>
          <cell r="AS324">
            <v>1</v>
          </cell>
          <cell r="AT324">
            <v>723809</v>
          </cell>
          <cell r="AU324">
            <v>1</v>
          </cell>
          <cell r="AV324">
            <v>45743</v>
          </cell>
        </row>
        <row r="325">
          <cell r="A325">
            <v>276</v>
          </cell>
          <cell r="B325">
            <v>2025</v>
          </cell>
          <cell r="C325">
            <v>3</v>
          </cell>
          <cell r="D325">
            <v>45658</v>
          </cell>
          <cell r="E325">
            <v>45747</v>
          </cell>
          <cell r="F325" t="str">
            <v>0220-01</v>
          </cell>
          <cell r="G325">
            <v>45743</v>
          </cell>
          <cell r="H325">
            <v>145</v>
          </cell>
          <cell r="I325" t="str">
            <v>CONTRATO DE PRESTACION DE SERVICIOS PROFESIONALES</v>
          </cell>
          <cell r="J325">
            <v>253</v>
          </cell>
          <cell r="K325">
            <v>45743</v>
          </cell>
          <cell r="L325">
            <v>46018</v>
          </cell>
          <cell r="M325">
            <v>275</v>
          </cell>
          <cell r="N325">
            <v>2</v>
          </cell>
          <cell r="O325" t="str">
            <v>ORDENES DE PAGO</v>
          </cell>
          <cell r="P325">
            <v>421</v>
          </cell>
          <cell r="Q325">
            <v>276</v>
          </cell>
          <cell r="R325" t="str">
            <v>Prestar los servicios profesionales para diseñar, promocionar y comunicar las piezas gráficas requeridas por la Gerencia de Escuela de Participación.</v>
          </cell>
          <cell r="S325" t="str">
            <v>O23011745022024021202034</v>
          </cell>
          <cell r="T325" t="str">
            <v>Formación en capacidades democráticas en - Servicio de educación informal</v>
          </cell>
          <cell r="U325" t="str">
            <v>1-100-F001</v>
          </cell>
          <cell r="V325" t="str">
            <v>VA-RECURSOS DISTRITO</v>
          </cell>
          <cell r="W325" t="str">
            <v>O232020200883990</v>
          </cell>
          <cell r="X325" t="str">
            <v>Otros servicios profesionales, técnicos y empresariales n.c.p.</v>
          </cell>
          <cell r="Y325" t="str">
            <v>PM/0220/0102/45020340212</v>
          </cell>
          <cell r="Z325"/>
          <cell r="AA325" t="str">
            <v>Servicio de formación ciudadana en capacidades dem</v>
          </cell>
          <cell r="AB325">
            <v>10</v>
          </cell>
          <cell r="AC325" t="str">
            <v>CONTRATACIÓN DIRECTA</v>
          </cell>
          <cell r="AD325">
            <v>1004874686</v>
          </cell>
          <cell r="AE325" t="str">
            <v>CC</v>
          </cell>
          <cell r="AF325">
            <v>51992895</v>
          </cell>
          <cell r="AG325" t="str">
            <v>MIRTA TERESITA FONSECA RODRIGUEZ</v>
          </cell>
          <cell r="AH325">
            <v>1009655638</v>
          </cell>
          <cell r="AI325" t="str">
            <v>MARLY JHOANA CORDOBA CORTES</v>
          </cell>
          <cell r="AJ325">
            <v>1004746618</v>
          </cell>
          <cell r="AK325" t="str">
            <v>YULY MARCELA BARAJAS AGUILERA</v>
          </cell>
          <cell r="AL325">
            <v>54000000</v>
          </cell>
          <cell r="AM325">
            <v>0</v>
          </cell>
          <cell r="AN325">
            <v>0</v>
          </cell>
          <cell r="AO325">
            <v>54000000</v>
          </cell>
          <cell r="AP325">
            <v>0</v>
          </cell>
          <cell r="AQ325">
            <v>54000000</v>
          </cell>
          <cell r="AR325">
            <v>5000868580</v>
          </cell>
          <cell r="AS325">
            <v>1</v>
          </cell>
          <cell r="AT325">
            <v>725283</v>
          </cell>
          <cell r="AU325">
            <v>1</v>
          </cell>
          <cell r="AV325">
            <v>45743</v>
          </cell>
        </row>
        <row r="326">
          <cell r="A326">
            <v>277</v>
          </cell>
          <cell r="B326">
            <v>2025</v>
          </cell>
          <cell r="C326">
            <v>3</v>
          </cell>
          <cell r="D326">
            <v>45658</v>
          </cell>
          <cell r="E326">
            <v>45747</v>
          </cell>
          <cell r="F326" t="str">
            <v>0220-01</v>
          </cell>
          <cell r="G326">
            <v>45743</v>
          </cell>
          <cell r="H326">
            <v>145</v>
          </cell>
          <cell r="I326" t="str">
            <v>CONTRATO DE PRESTACION DE SERVICIOS PROFESIONALES</v>
          </cell>
          <cell r="J326">
            <v>265</v>
          </cell>
          <cell r="K326">
            <v>45743</v>
          </cell>
          <cell r="L326">
            <v>45896</v>
          </cell>
          <cell r="M326">
            <v>153</v>
          </cell>
          <cell r="N326">
            <v>2</v>
          </cell>
          <cell r="O326" t="str">
            <v>ORDENES DE PAGO</v>
          </cell>
          <cell r="P326">
            <v>448</v>
          </cell>
          <cell r="Q326">
            <v>277</v>
          </cell>
          <cell r="R326" t="str">
            <v>Prestar los servicios profesionales para el clumplimiento de las actividades de formación presencial de la Gerencia Escuela de la Participación.</v>
          </cell>
          <cell r="S326" t="str">
            <v>O23011745022024021202034</v>
          </cell>
          <cell r="T326" t="str">
            <v>Formación en capacidades democráticas en - Servicio de educación informal</v>
          </cell>
          <cell r="U326" t="str">
            <v>1-100-F001</v>
          </cell>
          <cell r="V326" t="str">
            <v>VA-RECURSOS DISTRITO</v>
          </cell>
          <cell r="W326" t="str">
            <v>O232020200883990</v>
          </cell>
          <cell r="X326" t="str">
            <v>Otros servicios profesionales, técnicos y empresariales n.c.p.</v>
          </cell>
          <cell r="Y326" t="str">
            <v>PM/0220/0102/45020340212</v>
          </cell>
          <cell r="Z326"/>
          <cell r="AA326" t="str">
            <v>Servicio de formación ciudadana en capacidades dem</v>
          </cell>
          <cell r="AB326">
            <v>10</v>
          </cell>
          <cell r="AC326" t="str">
            <v>CONTRATACIÓN DIRECTA</v>
          </cell>
          <cell r="AD326">
            <v>1010781624</v>
          </cell>
          <cell r="AE326" t="str">
            <v>CC</v>
          </cell>
          <cell r="AF326">
            <v>1032467222</v>
          </cell>
          <cell r="AG326" t="str">
            <v>IVAN AUGUSTO PERDOMO SEPULVEDA</v>
          </cell>
          <cell r="AH326">
            <v>1009655638</v>
          </cell>
          <cell r="AI326" t="str">
            <v>MARLY JHOANA CORDOBA CORTES</v>
          </cell>
          <cell r="AJ326">
            <v>1004746618</v>
          </cell>
          <cell r="AK326" t="str">
            <v>YULY MARCELA BARAJAS AGUILERA</v>
          </cell>
          <cell r="AL326">
            <v>21447330</v>
          </cell>
          <cell r="AM326">
            <v>0</v>
          </cell>
          <cell r="AN326">
            <v>0</v>
          </cell>
          <cell r="AO326">
            <v>21447330</v>
          </cell>
          <cell r="AP326">
            <v>0</v>
          </cell>
          <cell r="AQ326">
            <v>21447330</v>
          </cell>
          <cell r="AR326">
            <v>5000868807</v>
          </cell>
          <cell r="AS326">
            <v>1</v>
          </cell>
          <cell r="AT326">
            <v>727000</v>
          </cell>
          <cell r="AU326">
            <v>1</v>
          </cell>
          <cell r="AV326">
            <v>45743</v>
          </cell>
        </row>
        <row r="327">
          <cell r="A327">
            <v>278</v>
          </cell>
          <cell r="B327">
            <v>2025</v>
          </cell>
          <cell r="C327">
            <v>3</v>
          </cell>
          <cell r="D327">
            <v>45658</v>
          </cell>
          <cell r="E327">
            <v>45747</v>
          </cell>
          <cell r="F327" t="str">
            <v>0220-01</v>
          </cell>
          <cell r="G327">
            <v>45744</v>
          </cell>
          <cell r="H327">
            <v>145</v>
          </cell>
          <cell r="I327" t="str">
            <v>CONTRATO DE PRESTACION DE SERVICIOS PROFESIONALES</v>
          </cell>
          <cell r="J327">
            <v>225</v>
          </cell>
          <cell r="K327">
            <v>45744</v>
          </cell>
          <cell r="L327">
            <v>45897</v>
          </cell>
          <cell r="M327">
            <v>153</v>
          </cell>
          <cell r="N327">
            <v>2</v>
          </cell>
          <cell r="O327" t="str">
            <v>ORDENES DE PAGO</v>
          </cell>
          <cell r="P327">
            <v>381</v>
          </cell>
          <cell r="Q327">
            <v>278</v>
          </cell>
          <cell r="R327"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S327" t="str">
            <v>O23011745022024023806022</v>
          </cell>
          <cell r="T327" t="str">
            <v>Implementación de mecanismos de particip - Servicio de asistencia técnica</v>
          </cell>
          <cell r="U327" t="str">
            <v>1-100-F001</v>
          </cell>
          <cell r="V327" t="str">
            <v>VA-RECURSOS DISTRITO</v>
          </cell>
          <cell r="W327" t="str">
            <v>O232020200991119</v>
          </cell>
          <cell r="X327" t="str">
            <v>Otros servicios de la administración pública n.c.p.</v>
          </cell>
          <cell r="Y327" t="str">
            <v>PM/0220/0106/45020220238</v>
          </cell>
          <cell r="Z327"/>
          <cell r="AA327" t="str">
            <v>Servicio de asesoría técnica en presupuestos parti</v>
          </cell>
          <cell r="AB327">
            <v>10</v>
          </cell>
          <cell r="AC327" t="str">
            <v>CONTRATACIÓN DIRECTA</v>
          </cell>
          <cell r="AD327">
            <v>1000138722</v>
          </cell>
          <cell r="AE327" t="str">
            <v>CC</v>
          </cell>
          <cell r="AF327">
            <v>1013641990</v>
          </cell>
          <cell r="AG327" t="str">
            <v>VANESA CATALINA TOSCANO HERNANDEZ</v>
          </cell>
          <cell r="AH327">
            <v>1009655638</v>
          </cell>
          <cell r="AI327" t="str">
            <v>MARLY JHOANA CORDOBA CORTES</v>
          </cell>
          <cell r="AJ327">
            <v>1004746618</v>
          </cell>
          <cell r="AK327" t="str">
            <v>YULY MARCELA BARAJAS AGUILERA</v>
          </cell>
          <cell r="AL327">
            <v>22000000</v>
          </cell>
          <cell r="AM327">
            <v>0</v>
          </cell>
          <cell r="AN327">
            <v>0</v>
          </cell>
          <cell r="AO327">
            <v>22000000</v>
          </cell>
          <cell r="AP327">
            <v>0</v>
          </cell>
          <cell r="AQ327">
            <v>22000000</v>
          </cell>
          <cell r="AR327">
            <v>5000869685</v>
          </cell>
          <cell r="AS327">
            <v>1</v>
          </cell>
          <cell r="AT327">
            <v>723414</v>
          </cell>
          <cell r="AU327">
            <v>1</v>
          </cell>
          <cell r="AV327">
            <v>45744</v>
          </cell>
        </row>
        <row r="328">
          <cell r="A328">
            <v>279</v>
          </cell>
          <cell r="B328">
            <v>2025</v>
          </cell>
          <cell r="C328">
            <v>3</v>
          </cell>
          <cell r="D328">
            <v>45658</v>
          </cell>
          <cell r="E328">
            <v>45747</v>
          </cell>
          <cell r="F328" t="str">
            <v>0220-01</v>
          </cell>
          <cell r="G328">
            <v>45744</v>
          </cell>
          <cell r="H328">
            <v>145</v>
          </cell>
          <cell r="I328" t="str">
            <v>CONTRATO DE PRESTACION DE SERVICIOS PROFESIONALES</v>
          </cell>
          <cell r="J328">
            <v>258</v>
          </cell>
          <cell r="K328">
            <v>45744</v>
          </cell>
          <cell r="L328">
            <v>45897</v>
          </cell>
          <cell r="M328">
            <v>153</v>
          </cell>
          <cell r="N328">
            <v>2</v>
          </cell>
          <cell r="O328" t="str">
            <v>ORDENES DE PAGO</v>
          </cell>
          <cell r="P328">
            <v>416</v>
          </cell>
          <cell r="Q328">
            <v>279</v>
          </cell>
          <cell r="R328" t="str">
            <v>Prestar los servicios profesionales para ejecutar actividades archivísticas en el proceso de gestión documental del nstituto Distrital de Participación y Acción Comunal.</v>
          </cell>
          <cell r="S328" t="str">
            <v>O21202020080585954</v>
          </cell>
          <cell r="T328" t="str">
            <v>Servicios de preparación de documentos y otros servicios especializados de apoyo a oficina</v>
          </cell>
          <cell r="U328" t="str">
            <v>1-100-F001</v>
          </cell>
          <cell r="V328" t="str">
            <v>VA-RECURSOS DISTRITO</v>
          </cell>
          <cell r="W328">
            <v>220</v>
          </cell>
          <cell r="X328" t="str">
            <v>0220 - Programa Funcionamiento - INSTITUTO DISTRITAL DE LA PARTICIPACIÓN Y ACCIÓN COMUNAL</v>
          </cell>
          <cell r="Y328" t="str">
            <v>PM/0220/0001/FUNC</v>
          </cell>
          <cell r="Z328"/>
          <cell r="AA328" t="str">
            <v>FUNCIONAMIENTOINSTITUTO DISTRITAL DE LA PARTICIPAC</v>
          </cell>
          <cell r="AB328">
            <v>10</v>
          </cell>
          <cell r="AC328" t="str">
            <v>CONTRATACIÓN DIRECTA</v>
          </cell>
          <cell r="AD328">
            <v>1010695331</v>
          </cell>
          <cell r="AE328" t="str">
            <v>CC</v>
          </cell>
          <cell r="AF328">
            <v>1070959694</v>
          </cell>
          <cell r="AG328" t="str">
            <v>MARIA CAMILA AGUILERA URREA</v>
          </cell>
          <cell r="AH328">
            <v>1009655638</v>
          </cell>
          <cell r="AI328" t="str">
            <v>MARLY JHOANA CORDOBA CORTES</v>
          </cell>
          <cell r="AJ328">
            <v>1004746618</v>
          </cell>
          <cell r="AK328" t="str">
            <v>YULY MARCELA BARAJAS AGUILERA</v>
          </cell>
          <cell r="AL328">
            <v>20000000</v>
          </cell>
          <cell r="AM328">
            <v>0</v>
          </cell>
          <cell r="AN328">
            <v>0</v>
          </cell>
          <cell r="AO328">
            <v>20000000</v>
          </cell>
          <cell r="AP328">
            <v>0</v>
          </cell>
          <cell r="AQ328">
            <v>20000000</v>
          </cell>
          <cell r="AR328">
            <v>5000869708</v>
          </cell>
          <cell r="AS328">
            <v>1</v>
          </cell>
          <cell r="AT328">
            <v>725185</v>
          </cell>
          <cell r="AU328">
            <v>1</v>
          </cell>
          <cell r="AV328">
            <v>45744</v>
          </cell>
        </row>
        <row r="329">
          <cell r="A329">
            <v>280</v>
          </cell>
          <cell r="B329">
            <v>2025</v>
          </cell>
          <cell r="C329">
            <v>3</v>
          </cell>
          <cell r="D329">
            <v>45658</v>
          </cell>
          <cell r="E329">
            <v>45747</v>
          </cell>
          <cell r="F329" t="str">
            <v>0220-01</v>
          </cell>
          <cell r="G329">
            <v>45744</v>
          </cell>
          <cell r="H329">
            <v>11</v>
          </cell>
          <cell r="I329" t="str">
            <v>CONTRATOS INTERADMINISTRATIVOS</v>
          </cell>
          <cell r="J329">
            <v>297</v>
          </cell>
          <cell r="K329">
            <v>45744</v>
          </cell>
          <cell r="L329">
            <v>45777</v>
          </cell>
          <cell r="M329">
            <v>33</v>
          </cell>
          <cell r="N329">
            <v>2</v>
          </cell>
          <cell r="O329" t="str">
            <v>ORDENES DE PAGO</v>
          </cell>
          <cell r="P329">
            <v>472</v>
          </cell>
          <cell r="Q329">
            <v>280</v>
          </cell>
          <cell r="R329" t="str">
            <v>Adición y prorroga al Contrato Interadministrativo No. 297 de 2024, cuyo objeto consiste en "Contratar la prestación de los servicios de envio de correspondencia y mensajeria motorizada tiempo completo, según las especificaciones técnicas definidas por el Instituto Distrital de la Participación y Acción Comunal",,</v>
          </cell>
          <cell r="S329" t="str">
            <v>O21202020060565116</v>
          </cell>
          <cell r="T329" t="str">
            <v>Servicios de transporte por carretera de correspondencia y paquetes</v>
          </cell>
          <cell r="U329" t="str">
            <v>1-100-F001</v>
          </cell>
          <cell r="V329" t="str">
            <v>VA-RECURSOS DISTRITO</v>
          </cell>
          <cell r="W329">
            <v>220</v>
          </cell>
          <cell r="X329" t="str">
            <v>0220 - Programa Funcionamiento - INSTITUTO DISTRITAL DE LA PARTICIPACIÓN Y ACCIÓN COMUNAL</v>
          </cell>
          <cell r="Y329" t="str">
            <v>PM/0220/0001/FUNC</v>
          </cell>
          <cell r="Z329"/>
          <cell r="AA329" t="str">
            <v>FUNCIONAMIENTOINSTITUTO DISTRITAL DE LA PARTICIPAC</v>
          </cell>
          <cell r="AB329">
            <v>10</v>
          </cell>
          <cell r="AC329" t="str">
            <v>CONTRATACIÓN DIRECTA</v>
          </cell>
          <cell r="AD329">
            <v>1000452014</v>
          </cell>
          <cell r="AE329" t="str">
            <v>NIT</v>
          </cell>
          <cell r="AF329">
            <v>900062917</v>
          </cell>
          <cell r="AG329" t="str">
            <v>SERVICIOS POSTALES NACIONALES S.A.S.</v>
          </cell>
          <cell r="AH329">
            <v>1009655638</v>
          </cell>
          <cell r="AI329" t="str">
            <v>MARLY JHOANA CORDOBA CORTES</v>
          </cell>
          <cell r="AJ329">
            <v>1004746618</v>
          </cell>
          <cell r="AK329" t="str">
            <v>YULY MARCELA BARAJAS AGUILERA</v>
          </cell>
          <cell r="AL329">
            <v>3200000</v>
          </cell>
          <cell r="AM329">
            <v>0</v>
          </cell>
          <cell r="AN329">
            <v>0</v>
          </cell>
          <cell r="AO329">
            <v>3200000</v>
          </cell>
          <cell r="AP329">
            <v>0</v>
          </cell>
          <cell r="AQ329">
            <v>3200000</v>
          </cell>
          <cell r="AR329">
            <v>5000869742</v>
          </cell>
          <cell r="AS329">
            <v>1</v>
          </cell>
          <cell r="AT329">
            <v>727786</v>
          </cell>
          <cell r="AU329">
            <v>1</v>
          </cell>
          <cell r="AV329">
            <v>45744</v>
          </cell>
        </row>
        <row r="330">
          <cell r="A330">
            <v>281</v>
          </cell>
          <cell r="B330">
            <v>2025</v>
          </cell>
          <cell r="C330">
            <v>3</v>
          </cell>
          <cell r="D330">
            <v>45658</v>
          </cell>
          <cell r="E330">
            <v>45747</v>
          </cell>
          <cell r="F330" t="str">
            <v>0220-01</v>
          </cell>
          <cell r="G330">
            <v>45747</v>
          </cell>
          <cell r="H330">
            <v>148</v>
          </cell>
          <cell r="I330" t="str">
            <v>CONTRATO DE PRESTACION DE SERVICIOS DE APOYO A LA GESTION</v>
          </cell>
          <cell r="J330">
            <v>245</v>
          </cell>
          <cell r="K330">
            <v>45747</v>
          </cell>
          <cell r="L330">
            <v>45921</v>
          </cell>
          <cell r="M330">
            <v>174</v>
          </cell>
          <cell r="N330">
            <v>2</v>
          </cell>
          <cell r="O330" t="str">
            <v>ORDENES DE PAGO</v>
          </cell>
          <cell r="P330">
            <v>439</v>
          </cell>
          <cell r="Q330">
            <v>281</v>
          </cell>
          <cell r="R330" t="str">
            <v>Prestar los servicios de apoyo a la gestion en los procesos de pactos con participacion ciudadana, organizaciones y entidades del Distrito Capital.</v>
          </cell>
          <cell r="S330" t="str">
            <v>O23011745022024025406001</v>
          </cell>
          <cell r="T330" t="str">
            <v>Construcción de Ciudadanía Activa Crece - Servicio de promoción a la participación ciudadana</v>
          </cell>
          <cell r="U330" t="str">
            <v>1-100-F001</v>
          </cell>
          <cell r="V330" t="str">
            <v>VA-RECURSOS DISTRITO</v>
          </cell>
          <cell r="W330" t="str">
            <v>O232020200883990</v>
          </cell>
          <cell r="X330" t="str">
            <v>Otros servicios profesionales, técnicos y empresariales n.c.p.</v>
          </cell>
          <cell r="Y330" t="str">
            <v>PM/0220/0106/45020010254</v>
          </cell>
          <cell r="Z330"/>
          <cell r="AA330" t="str">
            <v>Servicio de asesoría técnica en presupuestos parti</v>
          </cell>
          <cell r="AB330">
            <v>10</v>
          </cell>
          <cell r="AC330" t="str">
            <v>CONTRATACIÓN DIRECTA</v>
          </cell>
          <cell r="AD330">
            <v>1011801817</v>
          </cell>
          <cell r="AE330" t="str">
            <v>CC</v>
          </cell>
          <cell r="AF330">
            <v>79913794</v>
          </cell>
          <cell r="AG330" t="str">
            <v>JAMES GUILLERMO MONTERO BELTRAN</v>
          </cell>
          <cell r="AH330">
            <v>1009655638</v>
          </cell>
          <cell r="AI330" t="str">
            <v>MARLY JHOANA CORDOBA CORTES</v>
          </cell>
          <cell r="AJ330">
            <v>1004746618</v>
          </cell>
          <cell r="AK330" t="str">
            <v>YULY MARCELA BARAJAS AGUILERA</v>
          </cell>
          <cell r="AL330">
            <v>13518000</v>
          </cell>
          <cell r="AM330">
            <v>0</v>
          </cell>
          <cell r="AN330">
            <v>0</v>
          </cell>
          <cell r="AO330">
            <v>13518000</v>
          </cell>
          <cell r="AP330">
            <v>0</v>
          </cell>
          <cell r="AQ330">
            <v>13518000</v>
          </cell>
          <cell r="AR330">
            <v>5000870604</v>
          </cell>
          <cell r="AS330">
            <v>1</v>
          </cell>
          <cell r="AT330">
            <v>726494</v>
          </cell>
          <cell r="AU330">
            <v>1</v>
          </cell>
          <cell r="AV330">
            <v>45747</v>
          </cell>
        </row>
        <row r="331">
          <cell r="A331">
            <v>0</v>
          </cell>
          <cell r="B331"/>
          <cell r="C331"/>
          <cell r="D331"/>
          <cell r="E331"/>
          <cell r="F331"/>
          <cell r="G331"/>
          <cell r="H331"/>
          <cell r="I331"/>
          <cell r="J331"/>
          <cell r="K331"/>
          <cell r="L331"/>
          <cell r="M331"/>
          <cell r="N331"/>
          <cell r="O331"/>
          <cell r="P331"/>
          <cell r="Q331"/>
          <cell r="R331"/>
          <cell r="S331"/>
          <cell r="T331"/>
          <cell r="U331"/>
          <cell r="V331"/>
          <cell r="W331"/>
          <cell r="X331"/>
          <cell r="Y331"/>
          <cell r="Z331"/>
          <cell r="AA331"/>
          <cell r="AB331"/>
          <cell r="AC331"/>
          <cell r="AD331"/>
          <cell r="AE331"/>
          <cell r="AF331"/>
          <cell r="AG331"/>
          <cell r="AH331"/>
          <cell r="AI331"/>
          <cell r="AJ331"/>
          <cell r="AK331"/>
          <cell r="AL331"/>
          <cell r="AM331"/>
          <cell r="AN331"/>
          <cell r="AO331"/>
          <cell r="AP331"/>
          <cell r="AQ331"/>
          <cell r="AR331"/>
          <cell r="AS331"/>
          <cell r="AT331"/>
          <cell r="AU331"/>
          <cell r="AV331"/>
        </row>
        <row r="332">
          <cell r="A332">
            <v>0</v>
          </cell>
          <cell r="B332"/>
          <cell r="C332"/>
          <cell r="D332"/>
          <cell r="E332"/>
          <cell r="F332"/>
          <cell r="G332"/>
          <cell r="H332"/>
          <cell r="I332"/>
          <cell r="J332"/>
          <cell r="K332"/>
          <cell r="L332"/>
          <cell r="M332"/>
          <cell r="N332"/>
          <cell r="O332"/>
          <cell r="P332"/>
          <cell r="Q332"/>
          <cell r="R332"/>
          <cell r="S332"/>
          <cell r="T332"/>
          <cell r="U332"/>
          <cell r="V332"/>
          <cell r="W332"/>
          <cell r="X332"/>
          <cell r="Y332"/>
          <cell r="Z332"/>
          <cell r="AA332"/>
          <cell r="AB332"/>
          <cell r="AC332"/>
          <cell r="AD332"/>
          <cell r="AE332"/>
          <cell r="AF332"/>
          <cell r="AG332"/>
          <cell r="AH332"/>
          <cell r="AI332"/>
          <cell r="AJ332"/>
          <cell r="AK332"/>
          <cell r="AL332"/>
          <cell r="AM332"/>
          <cell r="AN332"/>
          <cell r="AO332"/>
          <cell r="AP332"/>
          <cell r="AQ332"/>
          <cell r="AR332"/>
          <cell r="AS332"/>
          <cell r="AT332"/>
          <cell r="AU332"/>
          <cell r="AV332"/>
        </row>
        <row r="333">
          <cell r="A333">
            <v>0</v>
          </cell>
          <cell r="B333"/>
          <cell r="C333"/>
          <cell r="D333"/>
          <cell r="E333"/>
          <cell r="F333"/>
          <cell r="G333"/>
          <cell r="H333"/>
          <cell r="I333"/>
          <cell r="J333"/>
          <cell r="K333"/>
          <cell r="L333"/>
          <cell r="M333"/>
          <cell r="N333"/>
          <cell r="O333"/>
          <cell r="P333"/>
          <cell r="Q333"/>
          <cell r="R333"/>
          <cell r="S333"/>
          <cell r="T333"/>
          <cell r="U333"/>
          <cell r="V333"/>
          <cell r="W333"/>
          <cell r="X333"/>
          <cell r="Y333"/>
          <cell r="Z333"/>
          <cell r="AA333"/>
          <cell r="AB333"/>
          <cell r="AC333"/>
          <cell r="AD333"/>
          <cell r="AE333"/>
          <cell r="AF333"/>
          <cell r="AG333"/>
          <cell r="AH333"/>
          <cell r="AI333"/>
          <cell r="AJ333"/>
          <cell r="AK333"/>
          <cell r="AL333"/>
          <cell r="AM333"/>
          <cell r="AN333"/>
          <cell r="AO333"/>
          <cell r="AP333"/>
          <cell r="AQ333"/>
          <cell r="AR333"/>
          <cell r="AS333"/>
          <cell r="AT333"/>
          <cell r="AU333"/>
          <cell r="AV333"/>
        </row>
        <row r="334">
          <cell r="A334">
            <v>0</v>
          </cell>
          <cell r="B334"/>
          <cell r="C334"/>
          <cell r="D334"/>
          <cell r="E334"/>
          <cell r="F334"/>
          <cell r="G334"/>
          <cell r="H334"/>
          <cell r="I334"/>
          <cell r="J334"/>
          <cell r="K334"/>
          <cell r="L334"/>
          <cell r="M334"/>
          <cell r="N334"/>
          <cell r="O334"/>
          <cell r="P334"/>
          <cell r="Q334"/>
          <cell r="R334"/>
          <cell r="S334"/>
          <cell r="T334"/>
          <cell r="U334"/>
          <cell r="V334"/>
          <cell r="W334"/>
          <cell r="X334"/>
          <cell r="Y334"/>
          <cell r="Z334"/>
          <cell r="AA334"/>
          <cell r="AB334"/>
          <cell r="AC334"/>
          <cell r="AD334"/>
          <cell r="AE334"/>
          <cell r="AF334"/>
          <cell r="AG334"/>
          <cell r="AH334"/>
          <cell r="AI334"/>
          <cell r="AJ334"/>
          <cell r="AK334"/>
          <cell r="AL334"/>
          <cell r="AM334"/>
          <cell r="AN334"/>
          <cell r="AO334"/>
          <cell r="AP334"/>
          <cell r="AQ334"/>
          <cell r="AR334"/>
          <cell r="AS334"/>
          <cell r="AT334"/>
          <cell r="AU334"/>
          <cell r="AV334"/>
        </row>
        <row r="335">
          <cell r="A335">
            <v>0</v>
          </cell>
          <cell r="B335"/>
          <cell r="C335"/>
          <cell r="D335"/>
          <cell r="E335"/>
          <cell r="F335"/>
          <cell r="G335"/>
          <cell r="H335"/>
          <cell r="I335"/>
          <cell r="J335"/>
          <cell r="K335"/>
          <cell r="L335"/>
          <cell r="M335"/>
          <cell r="N335"/>
          <cell r="O335"/>
          <cell r="P335"/>
          <cell r="Q335"/>
          <cell r="R335"/>
          <cell r="S335"/>
          <cell r="T335"/>
          <cell r="U335"/>
          <cell r="V335"/>
          <cell r="W335"/>
          <cell r="X335"/>
          <cell r="Y335"/>
          <cell r="Z335"/>
          <cell r="AA335"/>
          <cell r="AB335"/>
          <cell r="AC335"/>
          <cell r="AD335"/>
          <cell r="AE335"/>
          <cell r="AF335"/>
          <cell r="AG335"/>
          <cell r="AH335"/>
          <cell r="AI335"/>
          <cell r="AJ335"/>
          <cell r="AK335"/>
          <cell r="AL335"/>
          <cell r="AM335"/>
          <cell r="AN335"/>
          <cell r="AO335"/>
          <cell r="AP335"/>
          <cell r="AQ335"/>
          <cell r="AR335"/>
          <cell r="AS335"/>
          <cell r="AT335"/>
          <cell r="AU335"/>
          <cell r="AV335"/>
        </row>
        <row r="336">
          <cell r="A336">
            <v>0</v>
          </cell>
          <cell r="B336"/>
          <cell r="C336"/>
          <cell r="D336"/>
          <cell r="E336"/>
          <cell r="F336"/>
          <cell r="G336"/>
          <cell r="H336"/>
          <cell r="I336"/>
          <cell r="J336"/>
          <cell r="K336"/>
          <cell r="L336"/>
          <cell r="M336"/>
          <cell r="N336"/>
          <cell r="O336"/>
          <cell r="P336"/>
          <cell r="Q336"/>
          <cell r="R336"/>
          <cell r="S336"/>
          <cell r="T336"/>
          <cell r="U336"/>
          <cell r="V336"/>
          <cell r="W336"/>
          <cell r="X336"/>
          <cell r="Y336"/>
          <cell r="Z336"/>
          <cell r="AA336"/>
          <cell r="AB336"/>
          <cell r="AC336"/>
          <cell r="AD336"/>
          <cell r="AE336"/>
          <cell r="AF336"/>
          <cell r="AG336"/>
          <cell r="AH336"/>
          <cell r="AI336"/>
          <cell r="AJ336"/>
          <cell r="AK336"/>
          <cell r="AL336"/>
          <cell r="AM336"/>
          <cell r="AN336"/>
          <cell r="AO336"/>
          <cell r="AP336"/>
          <cell r="AQ336"/>
          <cell r="AR336"/>
          <cell r="AS336"/>
          <cell r="AT336"/>
          <cell r="AU336"/>
          <cell r="AV336"/>
        </row>
        <row r="337">
          <cell r="A337">
            <v>0</v>
          </cell>
          <cell r="B337"/>
          <cell r="C337"/>
          <cell r="D337"/>
          <cell r="E337"/>
          <cell r="F337"/>
          <cell r="G337"/>
          <cell r="H337"/>
          <cell r="I337"/>
          <cell r="J337"/>
          <cell r="K337"/>
          <cell r="L337"/>
          <cell r="M337"/>
          <cell r="N337"/>
          <cell r="O337"/>
          <cell r="P337"/>
          <cell r="Q337"/>
          <cell r="R337"/>
          <cell r="S337"/>
          <cell r="T337"/>
          <cell r="U337"/>
          <cell r="V337"/>
          <cell r="W337"/>
          <cell r="X337"/>
          <cell r="Y337"/>
          <cell r="Z337"/>
          <cell r="AA337"/>
          <cell r="AB337"/>
          <cell r="AC337"/>
          <cell r="AD337"/>
          <cell r="AE337"/>
          <cell r="AF337"/>
          <cell r="AG337"/>
          <cell r="AH337"/>
          <cell r="AI337"/>
          <cell r="AJ337"/>
          <cell r="AK337"/>
          <cell r="AL337"/>
          <cell r="AM337"/>
          <cell r="AN337"/>
          <cell r="AO337"/>
          <cell r="AP337"/>
          <cell r="AQ337"/>
          <cell r="AR337"/>
          <cell r="AS337"/>
          <cell r="AT337"/>
          <cell r="AU337"/>
          <cell r="AV337"/>
        </row>
        <row r="338">
          <cell r="A338">
            <v>0</v>
          </cell>
          <cell r="B338"/>
          <cell r="C338"/>
          <cell r="D338"/>
          <cell r="E338"/>
          <cell r="F338"/>
          <cell r="G338"/>
          <cell r="H338"/>
          <cell r="I338"/>
          <cell r="J338"/>
          <cell r="K338"/>
          <cell r="L338"/>
          <cell r="M338"/>
          <cell r="N338"/>
          <cell r="O338"/>
          <cell r="P338"/>
          <cell r="Q338"/>
          <cell r="R338"/>
          <cell r="S338"/>
          <cell r="T338"/>
          <cell r="U338"/>
          <cell r="V338"/>
          <cell r="W338"/>
          <cell r="X338"/>
          <cell r="Y338"/>
          <cell r="Z338"/>
          <cell r="AA338"/>
          <cell r="AB338"/>
          <cell r="AC338"/>
          <cell r="AD338"/>
          <cell r="AE338"/>
          <cell r="AF338"/>
          <cell r="AG338"/>
          <cell r="AH338"/>
          <cell r="AI338"/>
          <cell r="AJ338"/>
          <cell r="AK338"/>
          <cell r="AL338"/>
          <cell r="AM338"/>
          <cell r="AN338"/>
          <cell r="AO338"/>
          <cell r="AP338"/>
          <cell r="AQ338"/>
          <cell r="AR338"/>
          <cell r="AS338"/>
          <cell r="AT338"/>
          <cell r="AU338"/>
          <cell r="AV338"/>
        </row>
        <row r="339">
          <cell r="A339">
            <v>0</v>
          </cell>
          <cell r="B339"/>
          <cell r="C339"/>
          <cell r="D339"/>
          <cell r="E339"/>
          <cell r="F339"/>
          <cell r="G339"/>
          <cell r="H339"/>
          <cell r="I339"/>
          <cell r="J339"/>
          <cell r="K339"/>
          <cell r="L339"/>
          <cell r="M339"/>
          <cell r="N339"/>
          <cell r="O339"/>
          <cell r="P339"/>
          <cell r="Q339"/>
          <cell r="R339"/>
          <cell r="S339"/>
          <cell r="T339"/>
          <cell r="U339"/>
          <cell r="V339"/>
          <cell r="W339"/>
          <cell r="X339"/>
          <cell r="Y339"/>
          <cell r="Z339"/>
          <cell r="AA339"/>
          <cell r="AB339"/>
          <cell r="AC339"/>
          <cell r="AD339"/>
          <cell r="AE339"/>
          <cell r="AF339"/>
          <cell r="AG339"/>
          <cell r="AH339"/>
          <cell r="AI339"/>
          <cell r="AJ339"/>
          <cell r="AK339"/>
          <cell r="AL339"/>
          <cell r="AM339"/>
          <cell r="AN339"/>
          <cell r="AO339"/>
          <cell r="AP339"/>
          <cell r="AQ339"/>
          <cell r="AR339"/>
          <cell r="AS339"/>
          <cell r="AT339"/>
          <cell r="AU339"/>
          <cell r="AV339"/>
        </row>
        <row r="340">
          <cell r="A340">
            <v>0</v>
          </cell>
          <cell r="B340"/>
          <cell r="C340"/>
          <cell r="D340"/>
          <cell r="E340"/>
          <cell r="F340"/>
          <cell r="G340"/>
          <cell r="H340"/>
          <cell r="I340"/>
          <cell r="J340"/>
          <cell r="K340"/>
          <cell r="L340"/>
          <cell r="M340"/>
          <cell r="N340"/>
          <cell r="O340"/>
          <cell r="P340"/>
          <cell r="Q340"/>
          <cell r="R340"/>
          <cell r="S340"/>
          <cell r="T340"/>
          <cell r="U340"/>
          <cell r="V340"/>
          <cell r="W340"/>
          <cell r="X340"/>
          <cell r="Y340"/>
          <cell r="Z340"/>
          <cell r="AA340"/>
          <cell r="AB340"/>
          <cell r="AC340"/>
          <cell r="AD340"/>
          <cell r="AE340"/>
          <cell r="AF340"/>
          <cell r="AG340"/>
          <cell r="AH340"/>
          <cell r="AI340"/>
          <cell r="AJ340"/>
          <cell r="AK340"/>
          <cell r="AL340"/>
          <cell r="AM340"/>
          <cell r="AN340"/>
          <cell r="AO340"/>
          <cell r="AP340"/>
          <cell r="AQ340"/>
          <cell r="AR340"/>
          <cell r="AS340"/>
          <cell r="AT340"/>
          <cell r="AU340"/>
          <cell r="AV340"/>
        </row>
        <row r="341">
          <cell r="A341">
            <v>0</v>
          </cell>
          <cell r="B341"/>
          <cell r="C341"/>
          <cell r="D341"/>
          <cell r="E341"/>
          <cell r="F341"/>
          <cell r="G341"/>
          <cell r="H341"/>
          <cell r="I341"/>
          <cell r="J341"/>
          <cell r="K341"/>
          <cell r="L341"/>
          <cell r="M341"/>
          <cell r="N341"/>
          <cell r="O341"/>
          <cell r="P341"/>
          <cell r="Q341"/>
          <cell r="R341"/>
          <cell r="S341"/>
          <cell r="T341"/>
          <cell r="U341"/>
          <cell r="V341"/>
          <cell r="W341"/>
          <cell r="X341"/>
          <cell r="Y341"/>
          <cell r="Z341"/>
          <cell r="AA341"/>
          <cell r="AB341"/>
          <cell r="AC341"/>
          <cell r="AD341"/>
          <cell r="AE341"/>
          <cell r="AF341"/>
          <cell r="AG341"/>
          <cell r="AH341"/>
          <cell r="AI341"/>
          <cell r="AJ341"/>
          <cell r="AK341"/>
          <cell r="AL341"/>
          <cell r="AM341"/>
          <cell r="AN341"/>
          <cell r="AO341"/>
          <cell r="AP341"/>
          <cell r="AQ341"/>
          <cell r="AR341"/>
          <cell r="AS341"/>
          <cell r="AT341"/>
          <cell r="AU341"/>
          <cell r="AV341"/>
        </row>
        <row r="342">
          <cell r="A342">
            <v>0</v>
          </cell>
          <cell r="B342"/>
          <cell r="C342"/>
          <cell r="D342"/>
          <cell r="E342"/>
          <cell r="F342"/>
          <cell r="G342"/>
          <cell r="H342"/>
          <cell r="I342"/>
          <cell r="J342"/>
          <cell r="K342"/>
          <cell r="L342"/>
          <cell r="M342"/>
          <cell r="N342"/>
          <cell r="O342"/>
          <cell r="P342"/>
          <cell r="Q342"/>
          <cell r="R342"/>
          <cell r="S342"/>
          <cell r="T342"/>
          <cell r="U342"/>
          <cell r="V342"/>
          <cell r="W342"/>
          <cell r="X342"/>
          <cell r="Y342"/>
          <cell r="Z342"/>
          <cell r="AA342"/>
          <cell r="AB342"/>
          <cell r="AC342"/>
          <cell r="AD342"/>
          <cell r="AE342"/>
          <cell r="AF342"/>
          <cell r="AG342"/>
          <cell r="AH342"/>
          <cell r="AI342"/>
          <cell r="AJ342"/>
          <cell r="AK342"/>
          <cell r="AL342"/>
          <cell r="AM342"/>
          <cell r="AN342"/>
          <cell r="AO342"/>
          <cell r="AP342"/>
          <cell r="AQ342"/>
          <cell r="AR342"/>
          <cell r="AS342"/>
          <cell r="AT342"/>
          <cell r="AU342"/>
          <cell r="AV342"/>
        </row>
        <row r="343">
          <cell r="A343">
            <v>0</v>
          </cell>
          <cell r="B343"/>
          <cell r="C343"/>
          <cell r="D343"/>
          <cell r="E343"/>
          <cell r="F343"/>
          <cell r="G343"/>
          <cell r="H343"/>
          <cell r="I343"/>
          <cell r="J343"/>
          <cell r="K343"/>
          <cell r="L343"/>
          <cell r="M343"/>
          <cell r="N343"/>
          <cell r="O343"/>
          <cell r="P343"/>
          <cell r="Q343"/>
          <cell r="R343"/>
          <cell r="S343"/>
          <cell r="T343"/>
          <cell r="U343"/>
          <cell r="V343"/>
          <cell r="W343"/>
          <cell r="X343"/>
          <cell r="Y343"/>
          <cell r="Z343"/>
          <cell r="AA343"/>
          <cell r="AB343"/>
          <cell r="AC343"/>
          <cell r="AD343"/>
          <cell r="AE343"/>
          <cell r="AF343"/>
          <cell r="AG343"/>
          <cell r="AH343"/>
          <cell r="AI343"/>
          <cell r="AJ343"/>
          <cell r="AK343"/>
          <cell r="AL343"/>
          <cell r="AM343"/>
          <cell r="AN343"/>
          <cell r="AO343"/>
          <cell r="AP343"/>
          <cell r="AQ343"/>
          <cell r="AR343"/>
          <cell r="AS343"/>
          <cell r="AT343"/>
          <cell r="AU343"/>
          <cell r="AV343"/>
        </row>
        <row r="344">
          <cell r="A344">
            <v>0</v>
          </cell>
          <cell r="B344"/>
          <cell r="C344"/>
          <cell r="D344"/>
          <cell r="E344"/>
          <cell r="F344"/>
          <cell r="G344"/>
          <cell r="H344"/>
          <cell r="I344"/>
          <cell r="J344"/>
          <cell r="K344"/>
          <cell r="L344"/>
          <cell r="M344"/>
          <cell r="N344"/>
          <cell r="O344"/>
          <cell r="P344"/>
          <cell r="Q344"/>
          <cell r="R344"/>
          <cell r="S344"/>
          <cell r="T344"/>
          <cell r="U344"/>
          <cell r="V344"/>
          <cell r="W344"/>
          <cell r="X344"/>
          <cell r="Y344"/>
          <cell r="Z344"/>
          <cell r="AA344"/>
          <cell r="AB344"/>
          <cell r="AC344"/>
          <cell r="AD344"/>
          <cell r="AE344"/>
          <cell r="AF344"/>
          <cell r="AG344"/>
          <cell r="AH344"/>
          <cell r="AI344"/>
          <cell r="AJ344"/>
          <cell r="AK344"/>
          <cell r="AL344"/>
          <cell r="AM344"/>
          <cell r="AN344"/>
          <cell r="AO344"/>
          <cell r="AP344"/>
          <cell r="AQ344"/>
          <cell r="AR344"/>
          <cell r="AS344"/>
          <cell r="AT344"/>
          <cell r="AU344"/>
          <cell r="AV344"/>
        </row>
        <row r="345">
          <cell r="A345">
            <v>0</v>
          </cell>
          <cell r="B345"/>
          <cell r="C345"/>
          <cell r="D345"/>
          <cell r="E345"/>
          <cell r="F345"/>
          <cell r="G345"/>
          <cell r="H345"/>
          <cell r="I345"/>
          <cell r="J345"/>
          <cell r="K345"/>
          <cell r="L345"/>
          <cell r="M345"/>
          <cell r="N345"/>
          <cell r="O345"/>
          <cell r="P345"/>
          <cell r="Q345"/>
          <cell r="R345"/>
          <cell r="S345"/>
          <cell r="T345"/>
          <cell r="U345"/>
          <cell r="V345"/>
          <cell r="W345"/>
          <cell r="X345"/>
          <cell r="Y345"/>
          <cell r="Z345"/>
          <cell r="AA345"/>
          <cell r="AB345"/>
          <cell r="AC345"/>
          <cell r="AD345"/>
          <cell r="AE345"/>
          <cell r="AF345"/>
          <cell r="AG345"/>
          <cell r="AH345"/>
          <cell r="AI345"/>
          <cell r="AJ345"/>
          <cell r="AK345"/>
          <cell r="AL345"/>
          <cell r="AM345"/>
          <cell r="AN345"/>
          <cell r="AO345"/>
          <cell r="AP345"/>
          <cell r="AQ345"/>
          <cell r="AR345"/>
          <cell r="AS345"/>
          <cell r="AT345"/>
          <cell r="AU345"/>
          <cell r="AV345"/>
        </row>
        <row r="346">
          <cell r="A346">
            <v>0</v>
          </cell>
          <cell r="B346"/>
          <cell r="C346"/>
          <cell r="D346"/>
          <cell r="E346"/>
          <cell r="F346"/>
          <cell r="G346"/>
          <cell r="H346"/>
          <cell r="I346"/>
          <cell r="J346"/>
          <cell r="K346"/>
          <cell r="L346"/>
          <cell r="M346"/>
          <cell r="N346"/>
          <cell r="O346"/>
          <cell r="P346"/>
          <cell r="Q346"/>
          <cell r="R346"/>
          <cell r="S346"/>
          <cell r="T346"/>
          <cell r="U346"/>
          <cell r="V346"/>
          <cell r="W346"/>
          <cell r="X346"/>
          <cell r="Y346"/>
          <cell r="Z346"/>
          <cell r="AA346"/>
          <cell r="AB346"/>
          <cell r="AC346"/>
          <cell r="AD346"/>
          <cell r="AE346"/>
          <cell r="AF346"/>
          <cell r="AG346"/>
          <cell r="AH346"/>
          <cell r="AI346"/>
          <cell r="AJ346"/>
          <cell r="AK346"/>
          <cell r="AL346"/>
          <cell r="AM346"/>
          <cell r="AN346"/>
          <cell r="AO346"/>
          <cell r="AP346"/>
          <cell r="AQ346"/>
          <cell r="AR346"/>
          <cell r="AS346"/>
          <cell r="AT346"/>
          <cell r="AU346"/>
          <cell r="AV346"/>
        </row>
        <row r="347">
          <cell r="A347">
            <v>0</v>
          </cell>
          <cell r="B347"/>
          <cell r="C347"/>
          <cell r="D347"/>
          <cell r="E347"/>
          <cell r="F347"/>
          <cell r="G347"/>
          <cell r="H347"/>
          <cell r="I347"/>
          <cell r="J347"/>
          <cell r="K347"/>
          <cell r="L347"/>
          <cell r="M347"/>
          <cell r="N347"/>
          <cell r="O347"/>
          <cell r="P347"/>
          <cell r="Q347"/>
          <cell r="R347"/>
          <cell r="S347"/>
          <cell r="T347"/>
          <cell r="U347"/>
          <cell r="V347"/>
          <cell r="W347"/>
          <cell r="X347"/>
          <cell r="Y347"/>
          <cell r="Z347"/>
          <cell r="AA347"/>
          <cell r="AB347"/>
          <cell r="AC347"/>
          <cell r="AD347"/>
          <cell r="AE347"/>
          <cell r="AF347"/>
          <cell r="AG347"/>
          <cell r="AH347"/>
          <cell r="AI347"/>
          <cell r="AJ347"/>
          <cell r="AK347"/>
          <cell r="AL347"/>
          <cell r="AM347"/>
          <cell r="AN347"/>
          <cell r="AO347"/>
          <cell r="AP347"/>
          <cell r="AQ347"/>
          <cell r="AR347"/>
          <cell r="AS347"/>
          <cell r="AT347"/>
          <cell r="AU347"/>
          <cell r="AV347"/>
        </row>
        <row r="348">
          <cell r="A348">
            <v>0</v>
          </cell>
          <cell r="B348"/>
          <cell r="C348"/>
          <cell r="D348"/>
          <cell r="E348"/>
          <cell r="F348"/>
          <cell r="G348"/>
          <cell r="H348"/>
          <cell r="I348"/>
          <cell r="J348"/>
          <cell r="K348"/>
          <cell r="L348"/>
          <cell r="M348"/>
          <cell r="N348"/>
          <cell r="O348"/>
          <cell r="P348"/>
          <cell r="Q348"/>
          <cell r="R348"/>
          <cell r="S348"/>
          <cell r="T348"/>
          <cell r="U348"/>
          <cell r="V348"/>
          <cell r="W348"/>
          <cell r="X348"/>
          <cell r="Y348"/>
          <cell r="Z348"/>
          <cell r="AA348"/>
          <cell r="AB348"/>
          <cell r="AC348"/>
          <cell r="AD348"/>
          <cell r="AE348"/>
          <cell r="AF348"/>
          <cell r="AG348"/>
          <cell r="AH348"/>
          <cell r="AI348"/>
          <cell r="AJ348"/>
          <cell r="AK348"/>
          <cell r="AL348"/>
          <cell r="AM348"/>
          <cell r="AN348"/>
          <cell r="AO348"/>
          <cell r="AP348"/>
          <cell r="AQ348"/>
          <cell r="AR348"/>
          <cell r="AS348"/>
          <cell r="AT348"/>
          <cell r="AU348"/>
          <cell r="AV348"/>
        </row>
        <row r="349">
          <cell r="A349">
            <v>0</v>
          </cell>
          <cell r="B349"/>
          <cell r="C349"/>
          <cell r="D349"/>
          <cell r="E349"/>
          <cell r="F349"/>
          <cell r="G349"/>
          <cell r="H349"/>
          <cell r="I349"/>
          <cell r="J349"/>
          <cell r="K349"/>
          <cell r="L349"/>
          <cell r="M349"/>
          <cell r="N349"/>
          <cell r="O349"/>
          <cell r="P349"/>
          <cell r="Q349"/>
          <cell r="R349"/>
          <cell r="S349"/>
          <cell r="T349"/>
          <cell r="U349"/>
          <cell r="V349"/>
          <cell r="W349"/>
          <cell r="X349"/>
          <cell r="Y349"/>
          <cell r="Z349"/>
          <cell r="AA349"/>
          <cell r="AB349"/>
          <cell r="AC349"/>
          <cell r="AD349"/>
          <cell r="AE349"/>
          <cell r="AF349"/>
          <cell r="AG349"/>
          <cell r="AH349"/>
          <cell r="AI349"/>
          <cell r="AJ349"/>
          <cell r="AK349"/>
          <cell r="AL349"/>
          <cell r="AM349"/>
          <cell r="AN349"/>
          <cell r="AO349"/>
          <cell r="AP349"/>
          <cell r="AQ349"/>
          <cell r="AR349"/>
          <cell r="AS349"/>
          <cell r="AT349"/>
          <cell r="AU349"/>
          <cell r="AV349"/>
        </row>
        <row r="350">
          <cell r="A350">
            <v>0</v>
          </cell>
          <cell r="B350"/>
          <cell r="C350"/>
          <cell r="D350"/>
          <cell r="E350"/>
          <cell r="F350"/>
          <cell r="G350"/>
          <cell r="H350"/>
          <cell r="I350"/>
          <cell r="J350"/>
          <cell r="K350"/>
          <cell r="L350"/>
          <cell r="M350"/>
          <cell r="N350"/>
          <cell r="O350"/>
          <cell r="P350"/>
          <cell r="Q350"/>
          <cell r="R350"/>
          <cell r="S350"/>
          <cell r="T350"/>
          <cell r="U350"/>
          <cell r="V350"/>
          <cell r="W350"/>
          <cell r="X350"/>
          <cell r="Y350"/>
          <cell r="Z350"/>
          <cell r="AA350"/>
          <cell r="AB350"/>
          <cell r="AC350"/>
          <cell r="AD350"/>
          <cell r="AE350"/>
          <cell r="AF350"/>
          <cell r="AG350"/>
          <cell r="AH350"/>
          <cell r="AI350"/>
          <cell r="AJ350"/>
          <cell r="AK350"/>
          <cell r="AL350"/>
          <cell r="AM350"/>
          <cell r="AN350"/>
          <cell r="AO350"/>
          <cell r="AP350"/>
          <cell r="AQ350"/>
          <cell r="AR350"/>
          <cell r="AS350"/>
          <cell r="AT350"/>
          <cell r="AU350"/>
          <cell r="AV350"/>
        </row>
        <row r="351">
          <cell r="A351">
            <v>0</v>
          </cell>
          <cell r="B351"/>
          <cell r="C351"/>
          <cell r="D351"/>
          <cell r="E351"/>
          <cell r="F351"/>
          <cell r="G351"/>
          <cell r="H351"/>
          <cell r="I351"/>
          <cell r="J351"/>
          <cell r="K351"/>
          <cell r="L351"/>
          <cell r="M351"/>
          <cell r="N351"/>
          <cell r="O351"/>
          <cell r="P351"/>
          <cell r="Q351"/>
          <cell r="R351"/>
          <cell r="S351"/>
          <cell r="T351"/>
          <cell r="U351"/>
          <cell r="V351"/>
          <cell r="W351"/>
          <cell r="X351"/>
          <cell r="Y351"/>
          <cell r="Z351"/>
          <cell r="AA351"/>
          <cell r="AB351"/>
          <cell r="AC351"/>
          <cell r="AD351"/>
          <cell r="AE351"/>
          <cell r="AF351"/>
          <cell r="AG351"/>
          <cell r="AH351"/>
          <cell r="AI351"/>
          <cell r="AJ351"/>
          <cell r="AK351"/>
          <cell r="AL351"/>
          <cell r="AM351"/>
          <cell r="AN351"/>
          <cell r="AO351"/>
          <cell r="AP351"/>
          <cell r="AQ351"/>
          <cell r="AR351"/>
          <cell r="AS351"/>
          <cell r="AT351"/>
          <cell r="AU351"/>
          <cell r="AV351"/>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row r="911">
          <cell r="A911">
            <v>0</v>
          </cell>
        </row>
        <row r="912">
          <cell r="A912">
            <v>0</v>
          </cell>
        </row>
        <row r="913">
          <cell r="A913">
            <v>0</v>
          </cell>
        </row>
        <row r="914">
          <cell r="A914">
            <v>0</v>
          </cell>
        </row>
        <row r="915">
          <cell r="A915">
            <v>0</v>
          </cell>
        </row>
        <row r="916">
          <cell r="A916">
            <v>0</v>
          </cell>
        </row>
        <row r="917">
          <cell r="A917">
            <v>0</v>
          </cell>
        </row>
        <row r="918">
          <cell r="A918">
            <v>0</v>
          </cell>
        </row>
        <row r="919">
          <cell r="A919">
            <v>0</v>
          </cell>
        </row>
        <row r="920">
          <cell r="A920">
            <v>0</v>
          </cell>
        </row>
        <row r="921">
          <cell r="A921">
            <v>0</v>
          </cell>
        </row>
        <row r="922">
          <cell r="A922">
            <v>0</v>
          </cell>
        </row>
        <row r="923">
          <cell r="A923">
            <v>0</v>
          </cell>
        </row>
        <row r="924">
          <cell r="A924">
            <v>0</v>
          </cell>
        </row>
        <row r="925">
          <cell r="A925">
            <v>0</v>
          </cell>
        </row>
        <row r="926">
          <cell r="A926">
            <v>0</v>
          </cell>
        </row>
        <row r="927">
          <cell r="A927">
            <v>0</v>
          </cell>
        </row>
        <row r="928">
          <cell r="A928">
            <v>0</v>
          </cell>
        </row>
        <row r="929">
          <cell r="A929">
            <v>0</v>
          </cell>
        </row>
        <row r="930">
          <cell r="A930">
            <v>0</v>
          </cell>
        </row>
        <row r="931">
          <cell r="A931">
            <v>0</v>
          </cell>
        </row>
        <row r="932">
          <cell r="A932">
            <v>0</v>
          </cell>
        </row>
        <row r="933">
          <cell r="A933">
            <v>0</v>
          </cell>
        </row>
        <row r="934">
          <cell r="A934">
            <v>0</v>
          </cell>
        </row>
        <row r="935">
          <cell r="A935">
            <v>0</v>
          </cell>
        </row>
        <row r="936">
          <cell r="A936">
            <v>0</v>
          </cell>
        </row>
        <row r="937">
          <cell r="A937">
            <v>0</v>
          </cell>
        </row>
        <row r="938">
          <cell r="A938">
            <v>0</v>
          </cell>
        </row>
        <row r="939">
          <cell r="A939">
            <v>0</v>
          </cell>
        </row>
        <row r="940">
          <cell r="A940">
            <v>0</v>
          </cell>
        </row>
        <row r="941">
          <cell r="A941">
            <v>0</v>
          </cell>
        </row>
        <row r="942">
          <cell r="A942">
            <v>0</v>
          </cell>
        </row>
        <row r="943">
          <cell r="A943">
            <v>0</v>
          </cell>
        </row>
        <row r="944">
          <cell r="A944">
            <v>0</v>
          </cell>
        </row>
        <row r="945">
          <cell r="A945">
            <v>0</v>
          </cell>
        </row>
        <row r="946">
          <cell r="A946">
            <v>0</v>
          </cell>
        </row>
        <row r="947">
          <cell r="A947">
            <v>0</v>
          </cell>
        </row>
        <row r="948">
          <cell r="A948">
            <v>0</v>
          </cell>
        </row>
        <row r="949">
          <cell r="A949">
            <v>0</v>
          </cell>
        </row>
        <row r="950">
          <cell r="A950">
            <v>0</v>
          </cell>
        </row>
        <row r="951">
          <cell r="A951">
            <v>0</v>
          </cell>
        </row>
        <row r="952">
          <cell r="A952">
            <v>0</v>
          </cell>
        </row>
        <row r="953">
          <cell r="A953">
            <v>0</v>
          </cell>
        </row>
        <row r="954">
          <cell r="A954">
            <v>0</v>
          </cell>
        </row>
        <row r="955">
          <cell r="A955">
            <v>0</v>
          </cell>
        </row>
        <row r="956">
          <cell r="A956">
            <v>0</v>
          </cell>
        </row>
        <row r="957">
          <cell r="A957">
            <v>0</v>
          </cell>
        </row>
        <row r="958">
          <cell r="A958">
            <v>0</v>
          </cell>
        </row>
        <row r="959">
          <cell r="A959">
            <v>0</v>
          </cell>
        </row>
        <row r="960">
          <cell r="A960">
            <v>0</v>
          </cell>
        </row>
        <row r="961">
          <cell r="A961">
            <v>0</v>
          </cell>
        </row>
        <row r="962">
          <cell r="A962">
            <v>0</v>
          </cell>
        </row>
        <row r="963">
          <cell r="A963">
            <v>0</v>
          </cell>
        </row>
        <row r="964">
          <cell r="A964">
            <v>0</v>
          </cell>
        </row>
        <row r="965">
          <cell r="A965">
            <v>0</v>
          </cell>
        </row>
        <row r="966">
          <cell r="A966">
            <v>0</v>
          </cell>
        </row>
        <row r="967">
          <cell r="A967">
            <v>0</v>
          </cell>
        </row>
        <row r="968">
          <cell r="A968">
            <v>0</v>
          </cell>
        </row>
        <row r="969">
          <cell r="A969">
            <v>0</v>
          </cell>
        </row>
        <row r="970">
          <cell r="A970">
            <v>0</v>
          </cell>
        </row>
        <row r="971">
          <cell r="A971">
            <v>0</v>
          </cell>
        </row>
        <row r="972">
          <cell r="A972">
            <v>0</v>
          </cell>
        </row>
        <row r="973">
          <cell r="A973">
            <v>0</v>
          </cell>
        </row>
        <row r="974">
          <cell r="A974">
            <v>0</v>
          </cell>
        </row>
        <row r="975">
          <cell r="A975">
            <v>0</v>
          </cell>
        </row>
        <row r="976">
          <cell r="A976">
            <v>0</v>
          </cell>
        </row>
        <row r="977">
          <cell r="A977">
            <v>0</v>
          </cell>
        </row>
        <row r="978">
          <cell r="A978">
            <v>0</v>
          </cell>
        </row>
        <row r="979">
          <cell r="A979">
            <v>0</v>
          </cell>
        </row>
        <row r="980">
          <cell r="A980">
            <v>0</v>
          </cell>
        </row>
        <row r="981">
          <cell r="A981">
            <v>0</v>
          </cell>
        </row>
        <row r="982">
          <cell r="A982">
            <v>0</v>
          </cell>
        </row>
        <row r="983">
          <cell r="A983">
            <v>0</v>
          </cell>
        </row>
        <row r="984">
          <cell r="A984">
            <v>0</v>
          </cell>
        </row>
        <row r="985">
          <cell r="A985">
            <v>0</v>
          </cell>
        </row>
        <row r="986">
          <cell r="A986">
            <v>0</v>
          </cell>
        </row>
        <row r="987">
          <cell r="A987">
            <v>0</v>
          </cell>
        </row>
        <row r="988">
          <cell r="A988">
            <v>0</v>
          </cell>
        </row>
        <row r="989">
          <cell r="A989">
            <v>0</v>
          </cell>
        </row>
        <row r="990">
          <cell r="A990">
            <v>0</v>
          </cell>
        </row>
        <row r="991">
          <cell r="A991">
            <v>0</v>
          </cell>
        </row>
        <row r="992">
          <cell r="A992">
            <v>0</v>
          </cell>
        </row>
        <row r="993">
          <cell r="A993">
            <v>0</v>
          </cell>
        </row>
        <row r="994">
          <cell r="A994">
            <v>0</v>
          </cell>
        </row>
        <row r="995">
          <cell r="A995">
            <v>0</v>
          </cell>
        </row>
        <row r="996">
          <cell r="A996">
            <v>0</v>
          </cell>
        </row>
        <row r="997">
          <cell r="A997">
            <v>0</v>
          </cell>
        </row>
        <row r="998">
          <cell r="A998">
            <v>0</v>
          </cell>
        </row>
        <row r="999">
          <cell r="A999">
            <v>0</v>
          </cell>
        </row>
        <row r="1000">
          <cell r="A1000">
            <v>0</v>
          </cell>
        </row>
      </sheetData>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matrizfuncio"/>
      <sheetName val="matriz"/>
      <sheetName val="EJEC PRESUP"/>
      <sheetName val="GF"/>
      <sheetName val=" INVERSI"/>
      <sheetName val="FUNCION"/>
      <sheetName val="Hoja2"/>
      <sheetName val="%INVER"/>
      <sheetName val="EJE PRESU"/>
      <sheetName val="EJE GIR"/>
      <sheetName val="COMITÉ 2"/>
      <sheetName val="Comparativo"/>
      <sheetName val="GF3"/>
      <sheetName val="GF1"/>
      <sheetName val="GF2"/>
      <sheetName val="SLPAA"/>
      <sheetName val="Proyección"/>
      <sheetName val="Saldos CDPs3"/>
      <sheetName val="Saldos CDPs2"/>
      <sheetName val="Saldos CDPs1"/>
      <sheetName val="RESERVAS 2024"/>
      <sheetName val="RESERVAS 2025"/>
      <sheetName val="RES2025"/>
      <sheetName val="Hoja3"/>
      <sheetName val="R3"/>
      <sheetName val="Hoja4"/>
      <sheetName val="PAA"/>
      <sheetName val="PAA (2)"/>
    </sheetNames>
    <sheetDataSet>
      <sheetData sheetId="0"/>
      <sheetData sheetId="1"/>
      <sheetData sheetId="2">
        <row r="9">
          <cell r="C9">
            <v>0</v>
          </cell>
        </row>
        <row r="10">
          <cell r="C10">
            <v>804544260</v>
          </cell>
        </row>
        <row r="11">
          <cell r="C11">
            <v>9737955740</v>
          </cell>
        </row>
        <row r="17">
          <cell r="C17">
            <v>350000000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Glorikurt" refreshedDate="45827.666158912034" createdVersion="8" refreshedVersion="8" minRefreshableVersion="3" recordCount="815" xr:uid="{0AD19B0B-A38A-4A42-B13C-D83384866A38}">
  <cacheSource type="worksheet">
    <worksheetSource ref="A1:Z816" sheet="PAA INVERSIÓN TOTAL DEL COMITÉ "/>
  </cacheSource>
  <cacheFields count="26">
    <cacheField name="CODIGO INTERNO IDPAC" numFmtId="0">
      <sharedItems/>
    </cacheField>
    <cacheField name="OBJETIVO ESTRATÉGICO" numFmtId="0">
      <sharedItems/>
    </cacheField>
    <cacheField name="PROGRAMA  PLAN DE DESARROLLO " numFmtId="0">
      <sharedItems/>
    </cacheField>
    <cacheField name="NOMBRE RUBRO" numFmtId="0">
      <sharedItems containsBlank="1"/>
    </cacheField>
    <cacheField name="CODIGO PRESUPUESTAL" numFmtId="0">
      <sharedItems/>
    </cacheField>
    <cacheField name="BDPP" numFmtId="0">
      <sharedItems containsSemiMixedTypes="0" containsString="0" containsNumber="1" containsInteger="1" minValue="8025" maxValue="8238" count="6">
        <n v="8025"/>
        <n v="8066"/>
        <n v="8080"/>
        <n v="8131"/>
        <n v="8146"/>
        <n v="8238"/>
      </sharedItems>
    </cacheField>
    <cacheField name="BPIN" numFmtId="0">
      <sharedItems containsBlank="1" containsMixedTypes="1" containsNumber="1" containsInteger="1" minValue="2024110010079" maxValue="2024110010322"/>
    </cacheField>
    <cacheField name="DESCRIPCION PROYECTO DE INVERSION" numFmtId="0">
      <sharedItems/>
    </cacheField>
    <cacheField name="META PDD_x000a_IDPAC" numFmtId="0">
      <sharedItems longText="1"/>
    </cacheField>
    <cacheField name="META PROYECTO DE INVERSIÓN" numFmtId="0">
      <sharedItems count="19">
        <s v="2. Socializar el Protocolo para el desarrollo de actividades susceptibles de aprovechamiento económico con las Juntas de Acción Comunal, ASOJUNTAS y Federación de Acción Comunal de Bogotá"/>
        <s v="1. Implementar el 100% de la estrategia de inspección, control y vigilancia del _x000a_ aprovechamiento económico de los bienes fiscales de carácter comunitario"/>
        <s v="3. Elaborar los documentos técnicos derivados de la identificación de acciones de aprovechamiento económico."/>
        <s v="1. Realizar el 100% de la estrategia de contratación de talento humano para los procesos de apoyo, gerencia y evaluación"/>
        <s v="2. Realizar el 100% de la estrategia de adquisición de capacidad tecnológica"/>
        <s v="3. Realizar el 100% de la estrategia  de la estrategia de Contratación de la adecuación y dotación de la sede del IDPAC"/>
        <s v="1. Formar 120.000 ciudadanos en sus capacidades democráticas para incidir en la construcción de una cultura democrática, ciudadana y de paz"/>
        <s v="2. Implementar 35 iniciativas de producción de información pertinente para el análisis y divulgación de información sobre participación ciudadana"/>
        <s v="3. Aplicar a 2000 organizaciones sociales, comunales, medios comunitarios, de propiedad horizontal el modelo de fortalecimiento"/>
        <s v="1. Realizar (3) Jornadas Únicas Electorales"/>
        <s v="2. Fortalecer 450 instancias formales y no formales de participación aplicando el modelo de fortalecimiento"/>
        <s v="4. Implementar el 100% de los planes de acción de las políticas públicas a cargo del IDPAC"/>
        <s v="1. Elaborar 1 lineamiento(s) con la metodologia y cronograma para la implementacion de los Presupuestos Participativos"/>
        <s v="3. Entregar 1.550 Incentivo(s) para estimular y promover la participación incidente"/>
        <s v="4. Suscribir 70 Pacto(s) ciudadanos de convivencia"/>
        <s v="5. ejecutar 400 obras con Saldo Pedagogico"/>
        <s v="2. Fortalecer 1 sistema(s) informativo y de comunicación del Distrito"/>
        <s v=" 1. Implementar el 100% de la estrategia de diseños metodológicos e implementación de la innovación social en escenarios de participación ciudadana y solución de problemas públicos"/>
        <s v="2. Implementar el 100% de la estrategia de incentivos y desarrollo de prototipos que promuevan la innovación social en escenarios de participación y solución de problemas públicos"/>
      </sharedItems>
    </cacheField>
    <cacheField name="CÓDIGO UNSPSC" numFmtId="0">
      <sharedItems containsMixedTypes="1" containsNumber="1" containsInteger="1" minValue="80111600" maxValue="83121703"/>
    </cacheField>
    <cacheField name="DESCRIPCIÓN_x000a_(Descripción general del bien o servicio a contratar)" numFmtId="0">
      <sharedItems longText="1"/>
    </cacheField>
    <cacheField name="FECHA ESTIMADA DE INICIO DEL PROCESO DE SELECCIÓN (mes)" numFmtId="0">
      <sharedItems containsMixedTypes="1" containsNumber="1" containsInteger="1" minValue="0" maxValue="0"/>
    </cacheField>
    <cacheField name="FECHA ESTIMADA DE PRESENTACION DE OFERTAS (mes)" numFmtId="0">
      <sharedItems containsMixedTypes="1" containsNumber="1" containsInteger="1" minValue="0" maxValue="0"/>
    </cacheField>
    <cacheField name="DURACIÓN  DEL CONTRATO_x000a_(número)" numFmtId="0">
      <sharedItems containsMixedTypes="1" containsNumber="1" minValue="0" maxValue="11"/>
    </cacheField>
    <cacheField name="DURACIÓN  DEL CONTRATO_x000a_ (intervalo: días - 0, meses - 1, años - 2)" numFmtId="0">
      <sharedItems containsSemiMixedTypes="0" containsString="0" containsNumber="1" minValue="0" maxValue="28"/>
    </cacheField>
    <cacheField name="MODALIDAD DE SELECCIÓN " numFmtId="0">
      <sharedItems containsBlank="1"/>
    </cacheField>
    <cacheField name="FUENTE DE LOS RECURSOS_x000a_(FONDO)" numFmtId="0">
      <sharedItems/>
    </cacheField>
    <cacheField name="VALOR MENSUAL  ESTIMADO " numFmtId="0">
      <sharedItems containsBlank="1" containsMixedTypes="1" containsNumber="1" containsInteger="1" minValue="0" maxValue="736200000"/>
    </cacheField>
    <cacheField name="VALOR TOTAL ESTIMADO_x000a_ACTUAL" numFmtId="0">
      <sharedItems containsSemiMixedTypes="0" containsString="0" containsNumber="1" minValue="0" maxValue="1638000000"/>
    </cacheField>
    <cacheField name="ÁREA O DEPENDENCIA RESPONSABLE" numFmtId="0">
      <sharedItems count="28">
        <s v="Subdirección de Asuntos Comunales"/>
        <s v="Gestión Contractual "/>
        <s v="Dirección General"/>
        <s v="Oficina Juridica "/>
        <s v="Oficina Juridica"/>
        <s v="Control Interno Disciplinario"/>
        <s v="Secretaría General"/>
        <s v="Gestión del Talento Humano "/>
        <s v="Gestión del Talento Humano"/>
        <s v="Oficina Asesora de Planeacion "/>
        <s v="Oficina de Control Interno"/>
        <s v="Tics"/>
        <s v="Gestión de Bienes, Servicios e Infraestructura "/>
        <s v="Atención al Ciudadano"/>
        <s v="Gestión de Bienes, Servicios e Infraestructura"/>
        <s v="Gerencia Escuela de la Participación"/>
        <s v="Subdirección de Fortalecimiento de la  Organización Social"/>
        <s v="Subdirección de Fortalecimiento de la Organización Social"/>
        <s v="Subdireccion de Fortalecimiento de la Organización Social "/>
        <s v="Gerencia de Etnias"/>
        <s v="Gerencia de Juventud"/>
        <s v="Gerencia de Mujer y Genero"/>
        <s v="Gerencia de Mujer y Genero "/>
        <s v="Gerencia de Instancias y Mecanismos de Participación"/>
        <s v="Subdireccion de Promocion de la Participacion"/>
        <s v="Gerencia de Proyectos "/>
        <s v="Gerencia de Proyectos"/>
        <s v="Oficina Asesora de Comunicaciones"/>
      </sharedItems>
    </cacheField>
    <cacheField name="POSPRE_x000a_(Posición Presupuestal)" numFmtId="0">
      <sharedItems containsBlank="1"/>
    </cacheField>
    <cacheField name="ELEMENTO PEP_x000a_(Plan de la Estructura del Proyecto)" numFmtId="0">
      <sharedItems containsBlank="1" containsMixedTypes="1" containsNumber="1" containsInteger="1" minValue="0" maxValue="0"/>
    </cacheField>
    <cacheField name="TRAZADOR PRESUPUESTAL" numFmtId="0">
      <sharedItems containsBlank="1"/>
    </cacheField>
    <cacheField name="¿SE REQUIEREN VIGENCIAS FUTURAS?" numFmtId="0">
      <sharedItems/>
    </cacheField>
    <cacheField name="ESTADO DE LA SOLICITUD DE VIGENCIAS FUTURA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5">
  <r>
    <s v="C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como abogado para el apoyo y manejo de los temas jurídicos y contractuales que maneje la subdirección."/>
    <s v="JUNIO"/>
    <s v="JUNIO"/>
    <n v="5"/>
    <n v="1"/>
    <s v="CCE-16 Contratación Directa"/>
    <s v="1-100-F001_VA-Recursos distrito"/>
    <n v="7500000"/>
    <n v="37500000"/>
    <x v="0"/>
    <s v="O232020200991119_Otros servicios de la administración pública n.c.p."/>
    <s v="20/0220/0101/45010310079"/>
    <s v="TPIEG - Igualdad y Equidad de Género."/>
    <s v="NO"/>
    <s v="N/A"/>
  </r>
  <r>
    <s v="C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5"/>
    <n v="1"/>
    <s v="CCE-16 Contratación Directa"/>
    <s v="1-100-F001_VA-Recursos distrito"/>
    <n v="6000000"/>
    <n v="30000000"/>
    <x v="0"/>
    <s v="O232020200991119_Otros servicios de la administración pública n.c.p."/>
    <s v="20/0220/0101/45010310079"/>
    <s v="TPIEG - Igualdad y Equidad de Género."/>
    <s v="NO"/>
    <s v="N/A"/>
  </r>
  <r>
    <s v="C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JUNIO"/>
    <s v="JUNIO"/>
    <n v="5"/>
    <n v="1"/>
    <s v="CCE-16 Contratación Directa"/>
    <s v="1-100-F001_VA-Recursos distrito"/>
    <n v="4100000"/>
    <n v="20500000"/>
    <x v="0"/>
    <s v="O232020200991119_Otros servicios de la administración pública n.c.p."/>
    <s v="20/0220/0101/45010310079"/>
    <s v="TPIEG - Igualdad y Equidad de Género."/>
    <s v="NO"/>
    <s v="N/A"/>
  </r>
  <r>
    <s v="C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realizar Elaborar los documentos técnicos derivados de la identificación de acciones de aprovechamiento económico  de la subdirección de asuntos comunales. "/>
    <s v="JUNIO"/>
    <s v="JUNIO"/>
    <n v="6"/>
    <n v="1"/>
    <s v="CCE-16 Contratación Directa"/>
    <s v=" 1-100-F001_VA-Recursos distrito"/>
    <n v="4350000"/>
    <n v="26100000"/>
    <x v="0"/>
    <s v="O232020200991119_Otros servicios de la administración pública n.c.p."/>
    <s v="20/0220/0101/45010310079"/>
    <s v="TPIEG - Igualdad y Equidad de Género."/>
    <s v="NO"/>
    <s v="N/A"/>
  </r>
  <r>
    <s v="C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de apoyo a la gestión para la elaboración de los documentos técnicos derivados de la identificación de acciones de aprovechamiento económico en bienes fiscales y en zonas de cesión de carácter comunitarioen el marco del proyecto de inversión 8025."/>
    <s v="ENERO"/>
    <s v="FEBRERO"/>
    <n v="4"/>
    <n v="1"/>
    <s v="CCE-16 Contratación Directa"/>
    <s v="1-100-F001_VA-Recursos distrito"/>
    <n v="2900000"/>
    <n v="12385000"/>
    <x v="0"/>
    <s v="O232020200991119_Otros servicios de la administración pública n.c.p."/>
    <s v="20/0220/0101/45010310079"/>
    <s v="TPIEG - Igualdad y Equidad de Género."/>
    <s v="NO"/>
    <s v="N/A"/>
  </r>
  <r>
    <s v="C9"/>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10"/>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JUNIO"/>
    <s v="JUNIO"/>
    <n v="5"/>
    <n v="1"/>
    <s v="CCE-16 Contratación Directa"/>
    <s v="1-100-F001_VA-Recursos distrito"/>
    <n v="4100000"/>
    <n v="22258000"/>
    <x v="0"/>
    <s v="O232020200991119_Otros servicios de la administración pública n.c.p."/>
    <s v="20/0220/0101/45010310079"/>
    <s v="TPIEG - Igualdad y Equidad de Género."/>
    <s v="NO"/>
    <s v="N/A"/>
  </r>
  <r>
    <s v="C1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convenios solidarios para regularizar el aprovechamiento en bienes fiscales y en zonas de cesión de carácter comunitarioen el marco del proyecto de inversión 8025."/>
    <s v="JUNIO"/>
    <s v="JUNIO"/>
    <n v="1"/>
    <n v="1"/>
    <s v="CCE-16 Contratación Directa"/>
    <s v="1-100-F001_VA-Recursos distrito"/>
    <n v="4500000"/>
    <n v="4500000"/>
    <x v="0"/>
    <s v="O232020200991119_Otros servicios de la administración pública n.c.p."/>
    <s v="20/0220/0101/45010310079"/>
    <s v="TPIEG - Igualdad y Equidad de Género."/>
    <s v="NO"/>
    <s v="N/A"/>
  </r>
  <r>
    <s v="C1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como Abogado en el apoyo, acompañamiento y  ejecución de las actividades relacionadas con los procesos precontractuales, contractuales y pos contractuales"/>
    <s v="JUNIO"/>
    <s v="JUNIO"/>
    <n v="5"/>
    <n v="1"/>
    <s v="CCE-16 Contratación Directa"/>
    <s v="1-100-F001_VA-Recursos distrito"/>
    <n v="7500000"/>
    <n v="37500000"/>
    <x v="0"/>
    <s v="O232020200991119_Otros servicios de la administración pública n.c.p."/>
    <s v="20/0220/0101/45010310079"/>
    <s v="TPIEG - Igualdad y Equidad de Género."/>
    <s v="NO"/>
    <s v="N/A"/>
  </r>
  <r>
    <s v="C1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8"/>
    <n v="1"/>
    <s v="CCE-16 Contratación Directa"/>
    <s v="1-100-F001_VA-Recursos distrito"/>
    <n v="7500000"/>
    <n v="60000000"/>
    <x v="0"/>
    <s v="O232020200991119_Otros servicios de la administración pública n.c.p."/>
    <s v="20/0220/0101/45010310079"/>
    <s v="TPIEG - Igualdad y Equidad de Género."/>
    <s v="NO"/>
    <s v="N/A"/>
  </r>
  <r>
    <s v="C1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5"/>
    <n v="1"/>
    <s v="CCE-16 Contratación Directa"/>
    <s v="1-100-F001_VA-Recursos distrito"/>
    <n v="3800000"/>
    <n v="19000000"/>
    <x v="0"/>
    <s v="O232020200991119_Otros servicios de la administración pública n.c.p."/>
    <s v="20/0220/0101/45010310079"/>
    <s v="TPIEG - Igualdad y Equidad de Género."/>
    <s v="NO"/>
    <s v="N/A"/>
  </r>
  <r>
    <s v="C1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JUNIO"/>
    <s v="JUNIO"/>
    <n v="5"/>
    <n v="1"/>
    <s v="CCE-16 Contratación Directa"/>
    <s v="1-100-F001_VA-Recursos distrito"/>
    <n v="4100000"/>
    <n v="20500000"/>
    <x v="0"/>
    <s v="O232020200991119_Otros servicios de la administración pública n.c.p."/>
    <s v="20/0220/0101/45010310079"/>
    <s v="TPIEG - Igualdad y Equidad de Género."/>
    <s v="NO"/>
    <s v="N/A"/>
  </r>
  <r>
    <s v="C1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9"/>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6"/>
    <n v="1"/>
    <s v="CCE-16 Contratación Directa"/>
    <s v="1-100-F001_VA-Recursos distrito"/>
    <n v="6000000"/>
    <n v="36000000"/>
    <x v="0"/>
    <s v="O232020200991119_Otros servicios de la administración pública n.c.p."/>
    <s v="20/0220/0101/45010310079"/>
    <s v="TPIEG - Igualdad y Equidad de Género."/>
    <s v="NO"/>
    <s v="N/A"/>
  </r>
  <r>
    <s v="C20"/>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5"/>
    <n v="1"/>
    <s v="CCE-16 Contratación Directa"/>
    <s v="1-100-F001_VA-Recursos distrito"/>
    <n v="3800000"/>
    <n v="19000000"/>
    <x v="0"/>
    <s v="O232020200991119_Otros servicios de la administración pública n.c.p."/>
    <s v="20/0220/0101/45010310079"/>
    <s v="TPIEG - Igualdad y Equidad de Género."/>
    <s v="NO"/>
    <s v="N/A"/>
  </r>
  <r>
    <s v="C2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4"/>
    <n v="1"/>
    <s v="CCE-16 Contratación Directa"/>
    <s v="1-100-F001_VA-Recursos distrito"/>
    <n v="3800000"/>
    <n v="15200000"/>
    <x v="0"/>
    <s v="O232020200991119_Otros servicios de la administración pública n.c.p."/>
    <s v="20/0220/0101/45010310079"/>
    <s v="TPIEG - Igualdad y Equidad de Género."/>
    <s v="NO"/>
    <s v="N/A"/>
  </r>
  <r>
    <s v="C2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3"/>
    <n v="1"/>
    <s v="CCE-16 Contratación Directa"/>
    <s v="1-100-F001_VA-Recursos distrito"/>
    <n v="3800000"/>
    <n v="11057000"/>
    <x v="0"/>
    <s v="O232020200991119_Otros servicios de la administración pública n.c.p."/>
    <s v="20/0220/0101/45010310079"/>
    <s v="TPIEG - Igualdad y Equidad de Género."/>
    <s v="NO"/>
    <s v="N/A"/>
  </r>
  <r>
    <s v="C2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
    <s v="ENERO"/>
    <s v="FEBRERO"/>
    <n v="5"/>
    <n v="1"/>
    <s v="CCE-16 Contratación Directa"/>
    <s v="1-100-F001_VA-Recursos distrito"/>
    <n v="8000000"/>
    <n v="40000000"/>
    <x v="0"/>
    <s v="O232020200991119_Otros servicios de la administración pública n.c.p."/>
    <s v="20/0220/0101/45010310079"/>
    <s v="TPIEG - Igualdad y Equidad de Género."/>
    <s v="NO"/>
    <s v="N/A"/>
  </r>
  <r>
    <s v="C2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10"/>
    <n v="1"/>
    <s v="CCE-16 Contratación Directa"/>
    <s v="1-100-F001_VA-Recursos distrito"/>
    <n v="6000000"/>
    <n v="60000000"/>
    <x v="0"/>
    <s v="O232020200991119_Otros servicios de la administración pública n.c.p."/>
    <s v="20/0220/0101/45010310079"/>
    <s v="TPIEG - Igualdad y Equidad de Género."/>
    <s v="NO"/>
    <s v="N/A"/>
  </r>
  <r>
    <s v="C2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de apoyo a la gestión para la elaboración de los documentos técnic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2900000"/>
    <n v="14500000"/>
    <x v="0"/>
    <s v="O232020200991119_Otros servicios de la administración pública n.c.p."/>
    <s v="20/0220/0101/45010310079"/>
    <s v="TPIEG - Igualdad y Equidad de Género."/>
    <s v="NO"/>
    <s v="N/A"/>
  </r>
  <r>
    <s v="C2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fectuar el seguimiento a los procedimientos asociados al Modelo Integrado de Planeación y Gestión, al procedimiento pre y postcontractual, y otros asuntos de carácter administrativo d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r>
  <r>
    <s v="C3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para realizar seguimiento, vigilancia y control de los proyectos de inversión, así como de los recursos de funcionamiento, en el marco de la Gestión contractual del IDPAC."/>
    <s v="ENERO"/>
    <s v="FEBRERO"/>
    <n v="10"/>
    <n v="1"/>
    <s v="CCE-16 Contratación Directa"/>
    <s v="1-100-F001_VA-Recursos distrito"/>
    <n v="9500000"/>
    <n v="95000000"/>
    <x v="1"/>
    <s v="O232020200883990_Otros servicios profesionales, técnicos y empresariales n.c.p."/>
    <s v="PM/0220/0107/45990230194"/>
    <s v="TPIEG - Igualdad y Equidad de Género."/>
    <s v="NO"/>
    <s v="N/A"/>
  </r>
  <r>
    <s v="C3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gestionar el uso integral de las plataformas transaccionales de compra pública e implementación efectiva de las prácticas y estrategias de análisis de datos y abastecimiento estratégico en el IDPAC."/>
    <s v="febrero"/>
    <s v="FEBRERO"/>
    <n v="6"/>
    <n v="1"/>
    <s v="CCE-16 Contratación Directa"/>
    <s v="1-100-F001_VA-Recursos distrito"/>
    <n v="4500000"/>
    <n v="27000000"/>
    <x v="1"/>
    <s v="O232020200883990_Otros servicios profesionales, técnicos y empresariales n.c.p."/>
    <s v="PM/0220/0107/45990230194"/>
    <s v="TPIEG - Igualdad y Equidad de Género."/>
    <s v="NO"/>
    <s v="N/A"/>
  </r>
  <r>
    <s v="C3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actividades relacionadas con la gestión, seguimiento, reportes e informes que se deriven de la ejecución del proceso el Proceso de Gestión Contractual del Instituto Distrital de la Participación y Acción Comunal."/>
    <s v="febrero"/>
    <s v="FEBRERO"/>
    <n v="7"/>
    <n v="1"/>
    <s v="CCE-16 Contratación Directa"/>
    <s v="1-100-F001_VA-Recursos distrito"/>
    <n v="4508000"/>
    <n v="31556000"/>
    <x v="1"/>
    <s v="O232020200883990_Otros servicios profesionales, técnicos y empresariales n.c.p."/>
    <s v="PM/0220/0107/45990230194"/>
    <s v="TPIEG - Igualdad y Equidad de Género."/>
    <s v="NO"/>
    <s v="N/A"/>
  </r>
  <r>
    <s v="C3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para realizar orientación jurídica en el desarrollo de la política de compras y contratación pública encaminadas al fortalecimiento de la capacidad institucional del IDPAC."/>
    <s v="febrero"/>
    <s v="FEBRERO"/>
    <n v="6"/>
    <n v="1"/>
    <s v="CCE-16 Contratación Directa"/>
    <s v="1-100-F001_VA-Recursos distrito"/>
    <n v="10000000"/>
    <n v="60000000"/>
    <x v="1"/>
    <s v="O232020200883990_Otros servicios profesionales, técnicos y empresariales n.c.p."/>
    <s v="PM/0220/0107/45990230194"/>
    <s v="TPIEG - Igualdad y Equidad de Género."/>
    <s v="NO"/>
    <s v="N/A"/>
  </r>
  <r>
    <s v="C3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10"/>
    <n v="1"/>
    <s v="CCE-16 Contratación Directa"/>
    <s v="1-100-F001_VA-Recursos distrito"/>
    <n v="9000000"/>
    <n v="90000000"/>
    <x v="1"/>
    <s v="O232020200883990_Otros servicios profesionales, técnicos y empresariales n.c.p."/>
    <s v="PM/0220/0107/45990230194"/>
    <s v="TPIEG - Igualdad y Equidad de Género."/>
    <s v="NO"/>
    <s v="N/A"/>
  </r>
  <r>
    <s v="C3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jurídicamente el desarrollo de los procedimientos precontractuales y contractuales adelantados por 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r>
  <r>
    <s v="C3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la estructuración técnica, económica y financiera de los trámites contractuales adelantados por el Proceso de Gestión Contractual del Instituto Distrital de la Participación y Acción Comunal"/>
    <s v="febrero"/>
    <s v="FEBRERO"/>
    <n v="8"/>
    <n v="1"/>
    <s v="CCE-16 Contratación Directa"/>
    <s v="1-100-F001_VA-Recursos distrito"/>
    <n v="9000000"/>
    <n v="72000000"/>
    <x v="1"/>
    <s v="O232020200883990_Otros servicios profesionales, técnicos y empresariales n.c.p."/>
    <s v="PM/0220/0107/45990230194"/>
    <s v="TPIEG - Igualdad y Equidad de Género."/>
    <s v="NO"/>
    <s v="N/A"/>
  </r>
  <r>
    <s v="C3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
    <s v="febrero"/>
    <s v="FEBRERO"/>
    <n v="4"/>
    <n v="1"/>
    <s v="CCE-16 Contratación Directa"/>
    <s v="1-100-F001_VA-Recursos distrito"/>
    <n v="3156000"/>
    <n v="12624000"/>
    <x v="1"/>
    <s v="O232020200668014_x000a_Servicios de gestión documental"/>
    <s v="PM/0220/0107/45990230194"/>
    <s v="TPIEG - Igualdad y Equidad de Género."/>
    <s v="NO"/>
    <s v="N/A"/>
  </r>
  <r>
    <s v="C3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jurídicamente el desarrollo de los procedimientos precontractuales, contractuales y postcontractuales adelantados por el Proceso de Gestión Contractual."/>
    <s v="febrero"/>
    <s v="FEBRERO"/>
    <n v="6"/>
    <n v="1"/>
    <s v="CCE-16 Contratación Directa"/>
    <s v="1-100-F001_VA-Recursos distrito"/>
    <n v="8000000"/>
    <n v="48000000"/>
    <x v="1"/>
    <s v="O232020200883990_Otros servicios profesionales, técnicos y empresariales n.c.p."/>
    <s v="PM/0220/0107/45990230194"/>
    <s v="TPIEG - Igualdad y Equidad de Género."/>
    <s v="NO"/>
    <s v="N/A"/>
  </r>
  <r>
    <s v="C3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
    <s v="febrero"/>
    <s v="FEBRERO"/>
    <n v="6"/>
    <n v="1"/>
    <s v="CCE-16 Contratación Directa"/>
    <s v="1-100-F001_VA-Recursos distrito"/>
    <n v="5000000"/>
    <n v="30000000"/>
    <x v="1"/>
    <s v="O232020200883990_Otros servicios profesionales, técnicos y empresariales n.c.p."/>
    <s v="PM/0220/0107/45990230194"/>
    <s v="TPIEG - Igualdad y Equidad de Género."/>
    <s v="NO"/>
    <s v="N/A"/>
  </r>
  <r>
    <s v="C4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abores administrativas, de capacitación y administración de las bases de datos asociadas al Proceso de gestión contractual."/>
    <s v="febrero"/>
    <s v="FEBRERO"/>
    <n v="10"/>
    <n v="1"/>
    <s v="CCE-16 Contratación Directa"/>
    <s v="1-100-F001_VA-Recursos distrito"/>
    <n v="4700000"/>
    <n v="47000000"/>
    <x v="1"/>
    <s v="O232020200883990_Otros servicios profesionales, técnicos y empresariales n.c.p."/>
    <s v="PM/0220/0107/45990230194"/>
    <s v="TPIEG - Igualdad y Equidad de Género."/>
    <s v="NO"/>
    <s v="N/A"/>
  </r>
  <r>
    <s v="C4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7"/>
    <n v="1"/>
    <s v="CCE-16 Contratación Directa"/>
    <s v="1-100-F001_VA-Recursos distrito"/>
    <n v="6000000"/>
    <n v="42000000"/>
    <x v="1"/>
    <s v="O232020200883990_Otros servicios profesionales, técnicos y empresariales n.c.p."/>
    <s v="PM/0220/0107/45990230194"/>
    <s v="TPIEG - Igualdad y Equidad de Género."/>
    <s v="NO"/>
    <s v="N/A"/>
  </r>
  <r>
    <s v="C4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altamente calificados  para el logro del posicionamiento y relacionamiento estratégico del Instituto Distrital de la Participación y Acción Comunal en los niveles Distrital, Regional y Nacional que son de competencia de la Dirección General."/>
    <s v="febrero"/>
    <s v="FEBRERO"/>
    <n v="8"/>
    <n v="1"/>
    <s v="CCE-16 Contratación Directa"/>
    <s v="1-100-F001_VA-Recursos distrito"/>
    <n v="15000000"/>
    <n v="120000000"/>
    <x v="2"/>
    <s v="O232020200883990_Otros servicios profesionales, técnicos y empresariales n.c.p."/>
    <s v="PM/0220/0107/45990230194"/>
    <s v="TPIEG - Igualdad y Equidad de Género."/>
    <s v="NO"/>
    <s v="N/A"/>
  </r>
  <r>
    <s v="C4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5"/>
    <n v="1"/>
    <s v="CCE-16 Contratación Directa"/>
    <s v="1-100-F001_VA-Recursos distrito"/>
    <n v="5000000"/>
    <n v="25000000"/>
    <x v="1"/>
    <s v="O232020200883990_Otros servicios profesionales, técnicos y empresariales n.c.p."/>
    <s v="PM/0220/0107/45990230194"/>
    <s v="TPIEG - Igualdad y Equidad de Género."/>
    <s v="NO"/>
    <s v="N/A"/>
  </r>
  <r>
    <s v="C4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labores técnicas y operativas en el desarrollo de los procedimientos de gestión documental de la Oficina Jurídica"/>
    <s v="febrero"/>
    <s v="FEBRERO"/>
    <n v="5"/>
    <n v="1"/>
    <s v="CCE-16 Contratación Directa"/>
    <s v="1-100-F001_VA-Recursos distrito"/>
    <n v="3000000"/>
    <n v="15000000"/>
    <x v="3"/>
    <s v="O232020200668014_x000a_Servicios de gestión documental"/>
    <s v="PM/0220/0107/45990230194"/>
    <s v="TPIEG - Igualdad y Equidad de Género."/>
    <s v="NO"/>
    <s v="N/A"/>
  </r>
  <r>
    <s v="C4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
    <s v="febrero"/>
    <s v="FEBRERO"/>
    <n v="6"/>
    <n v="1"/>
    <s v="CCE-16 Contratación Directa"/>
    <s v="1-100-F001_VA-Recursos distrito"/>
    <n v="6000000"/>
    <n v="36000000"/>
    <x v="3"/>
    <s v="O232020200883990_Otros servicios profesionales, técnicos y empresariales n.c.p."/>
    <s v="PM/0220/0107/45990230194"/>
    <s v="TPIEG - Igualdad y Equidad de Género."/>
    <s v="NO"/>
    <s v="N/A"/>
  </r>
  <r>
    <s v="C4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
    <s v="febrero"/>
    <s v="FEBRERO"/>
    <n v="5"/>
    <n v="1"/>
    <s v="CCE-16 Contratación Directa"/>
    <s v="1-100-F001_VA-Recursos distrito"/>
    <n v="5500000"/>
    <n v="27500000"/>
    <x v="3"/>
    <s v="O232020200883990_Otros servicios profesionales, técnicos y empresariales n.c.p."/>
    <s v="PM/0220/0107/45990230194"/>
    <s v="TPIEG - Igualdad y Equidad de Género."/>
    <s v="NO"/>
    <s v="N/A"/>
  </r>
  <r>
    <s v="C4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
    <s v="febrero"/>
    <s v="FEBRERO"/>
    <n v="6"/>
    <n v="1"/>
    <s v="CCE-16 Contratación Directa"/>
    <s v="1-100-F001_VA-Recursos distrito"/>
    <n v="4732000"/>
    <n v="28392000"/>
    <x v="3"/>
    <s v="O232020200883990_Otros servicios profesionales, técnicos y empresariales n.c.p."/>
    <s v="PM/0220/0107/45990230194"/>
    <s v="TPIEG - Igualdad y Equidad de Género."/>
    <s v="NO"/>
    <s v="N/A"/>
  </r>
  <r>
    <s v="C4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febrero"/>
    <s v="FEBRERO"/>
    <n v="6"/>
    <n v="1"/>
    <s v="CCE-16 Contratación Directa"/>
    <s v="1-100-F001_VA-Recursos distrito"/>
    <n v="4540000"/>
    <n v="27240000"/>
    <x v="3"/>
    <s v="O232020200883990_Otros servicios profesionales, técnicos y empresariales n.c.p."/>
    <s v="PM/0220/0107/45990230194"/>
    <s v="TPIEG - Igualdad y Equidad de Género."/>
    <s v="NO"/>
    <s v="N/A"/>
  </r>
  <r>
    <s v="C4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s v="marzo"/>
    <s v="marzo"/>
    <n v="7"/>
    <n v="1"/>
    <s v="CCE-16 Contratación Directa"/>
    <s v="1-100-F001_VA-Recursos distrito"/>
    <n v="4412285"/>
    <n v="30885995"/>
    <x v="4"/>
    <s v="O232020200883990_Otros servicios profesionales, técnicos y empresariales n.c.p."/>
    <s v="PM/0220/0107/45990230194"/>
    <s v="TPIEG - Igualdad y Equidad de Género."/>
    <s v="NO"/>
    <s v="N/A"/>
  </r>
  <r>
    <s v="C5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al proceso de Control Interno Disciplinario del Instituto, ejecutando los procedimientos propios del área, contribuyendo al cumplimiento de las obligaciones jurídicas y administrativas de la entidad."/>
    <s v="marzo"/>
    <s v="marzo"/>
    <n v="4"/>
    <n v="1"/>
    <s v="CCE-16 Contratación Directa"/>
    <s v="1-100-F001_VA-Recursos distrito"/>
    <n v="5000000"/>
    <n v="20000000"/>
    <x v="5"/>
    <s v="O232020200883990_Otros servicios profesionales, técnicos y empresariales n.c.p."/>
    <s v="PM/0220/0107/45990230194"/>
    <s v="TPIEG - Igualdad y Equidad de Género."/>
    <s v="NO"/>
    <s v="N/A"/>
  </r>
  <r>
    <s v="C5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
    <s v="febrero"/>
    <s v="FEBRERO"/>
    <n v="10"/>
    <n v="1"/>
    <s v="CCE-16 Contratación Directa"/>
    <s v="1-100-F001_VA-Recursos distrito"/>
    <n v="7000000"/>
    <n v="70000000"/>
    <x v="3"/>
    <s v="O232020200883990_x000a_Otros servicios profesionales, técnicos y empresar"/>
    <s v="PM/0220/0107/45990230194"/>
    <s v="TPIEG - Igualdad y Equidad de Género."/>
    <s v="NO"/>
    <s v="N/A"/>
  </r>
  <r>
    <s v="C5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poyar técnicamente en seguimiento de los proyectos de inversión y del presupuesto de funcionamiento a cargo del IDPAC."/>
    <s v="febrero"/>
    <s v="FEBRERO"/>
    <n v="6"/>
    <n v="1"/>
    <s v="CCE-16 Contratación Directa"/>
    <s v="1-100-F001_VA-Recursos distrito"/>
    <n v="7000000"/>
    <n v="42000000"/>
    <x v="6"/>
    <s v="O232020200883990_Otros servicios profesionales, técnicos y empresariales n.c.p."/>
    <s v="PM/0220/0107/45990230194"/>
    <s v="TPIEG - Igualdad y Equidad de Género."/>
    <s v="NO"/>
    <s v="N/A"/>
  </r>
  <r>
    <s v="C5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actividades relacionadas con recopilación, análisis, procesamiento de bases de datos y generación de reportes e informes que se generan en el marco del fortalecimiento de los procesos administrativos y operativos de la entidad."/>
    <s v="febrero"/>
    <s v="FEBRERO"/>
    <n v="8"/>
    <n v="1"/>
    <s v="CCE-16 Contratación Directa"/>
    <s v="1-100-F001_VA-Recursos distrito"/>
    <n v="8000000"/>
    <n v="64000000"/>
    <x v="6"/>
    <s v="O232020200883990_x000a_Otros servicios profesionales, técnicos y empresar"/>
    <s v="PM/0220/0107/45990230194"/>
    <s v="TPIEG - Igualdad y Equidad de Género."/>
    <s v="NO"/>
    <s v="N/A"/>
  </r>
  <r>
    <s v="C5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la gestión administrativa y presupuestal de los proyectos de inversión y del presupuesto de funcionamiento a cargo de la Secretaría General del IDPAC"/>
    <s v="febrero"/>
    <s v="FEBRERO"/>
    <n v="6"/>
    <n v="1"/>
    <s v="CCE-16 Contratación Directa"/>
    <s v="1-100-F001_VA-Recursos distrito"/>
    <n v="6800000"/>
    <n v="40800000"/>
    <x v="6"/>
    <s v="O232020200883990_Otros servicios profesionales, técnicos y empresariales n.c.p."/>
    <s v="PM/0220/0107/45990230194"/>
    <s v="TPIEG - Igualdad y Equidad de Género."/>
    <s v="NO"/>
    <s v="N/A"/>
  </r>
  <r>
    <s v="C5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a la Oficina Jurídica del Instituto para el trámite y control de documentos legales."/>
    <s v="marzo"/>
    <s v="marzo"/>
    <n v="10"/>
    <n v="1"/>
    <s v="CCE-16 Contratación Directa"/>
    <s v="1-100-F001_VA-Recursos distrito"/>
    <n v="3000000"/>
    <n v="30000000"/>
    <x v="3"/>
    <s v="O232020200883990_x000a_Otros servicios profesionales, técnicos y empresar"/>
    <s v="PM/0220/0107/45990230194"/>
    <s v="TPIEG - Igualdad y Equidad de Género."/>
    <s v="NO"/>
    <s v="N/A"/>
  </r>
  <r>
    <s v="C5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tramitar los asuntos administrativos del Proceso de Gestión del Talento Humano especialmente las actividades relacionadas con la Salud y Seguridad en el Trabajo SG-SST del IDPAC."/>
    <s v="febrero"/>
    <s v="FEBRERO"/>
    <n v="2"/>
    <n v="1"/>
    <s v="CCE-16 Contratación Directa"/>
    <s v="1-100-F001_VA-Recursos distrito"/>
    <n v="5000000"/>
    <n v="10000000"/>
    <x v="7"/>
    <s v="O232020200883990_x000a_Otros servicios profesionales, técnicos y empresar"/>
    <s v="PM/0220/0107/45990230194"/>
    <s v="TPIEG - Igualdad y Equidad de Género."/>
    <s v="NO"/>
    <s v="N/A"/>
  </r>
  <r>
    <s v="C5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cutar las actividades propias de la Gestión del Talento Humano del IDPAC, para el cumplimiento de las metas institucionales."/>
    <s v="febrero"/>
    <s v="FEBRERO"/>
    <n v="6"/>
    <n v="1"/>
    <s v="CCE-16 Contratación Directa"/>
    <s v="1-100-F001_VA-Recursos distrito"/>
    <n v="7600000"/>
    <n v="45600000"/>
    <x v="7"/>
    <s v="O232020200883990_x000a_Otros servicios profesionales, técnicos y empresar"/>
    <s v="PM/0220/0107/45990230194"/>
    <s v="TPIEG - Igualdad y Equidad de Género."/>
    <s v="NO"/>
    <s v="N/A"/>
  </r>
  <r>
    <s v="C5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en la articulación, seguimiento y control de los procesos de Gestión de Talento Humano, Gestión Documental y Gestión Bienes, Servicios e Infraestructura, responsabilidad de la Secretaría General del IDPAC."/>
    <s v="febrero"/>
    <s v="FEBRERO"/>
    <n v="8"/>
    <n v="1"/>
    <s v="CCE-16 Contratación Directa"/>
    <s v="1-100-F001_VA-Recursos distrito"/>
    <n v="10000000"/>
    <n v="80000000"/>
    <x v="7"/>
    <s v="O232020200883990_Otros servicios profesionales, técnicos y empresariales n.c.p."/>
    <s v="PM/0220/0107/45990230194"/>
    <s v="TPIEG - Igualdad y Equidad de Género."/>
    <s v="NO"/>
    <s v="N/A"/>
  </r>
  <r>
    <s v="C5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ejecución del teletrabajo en el IDPAC y hacer acompañamiento a los procesos que lo requieran asociados con la gestión del talento humano del Instituto Distrital de la Participación y Acción Comunal"/>
    <s v="marzo"/>
    <s v="marzo"/>
    <n v="6"/>
    <n v="1"/>
    <s v="CCE-16 Contratación Directa"/>
    <s v="1-100-F001_VA-Recursos distrito"/>
    <n v="5000000"/>
    <n v="30000000"/>
    <x v="8"/>
    <s v="O232020200883990_Otros servicios profesionales, técnicos y empresariales n.c.p."/>
    <s v="PM/0220/0107/45990230194"/>
    <s v="TPIEG - Igualdad y Equidad de Género."/>
    <s v="NO"/>
    <s v="N/A"/>
  </r>
  <r>
    <s v="C6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poyar las actividades requeridas a fin de avanzar en el cumplimiento de metas estratégicas de la gestión del Talento Humano del IDPAC."/>
    <s v="febrero"/>
    <s v="FEBRERO"/>
    <n v="7"/>
    <n v="1"/>
    <s v="CCE-16 Contratación Directa"/>
    <s v="1-100-F001_VA-Recursos distrito"/>
    <n v="5000000"/>
    <n v="35000000"/>
    <x v="7"/>
    <s v="O232020200883990_x000a_Otros servicios profesionales, técnicos y empresar"/>
    <s v="PM/0220/0107/45990230194"/>
    <s v="TPIEG - Igualdad y Equidad de Género."/>
    <s v="NO"/>
    <s v="N/A"/>
  </r>
  <r>
    <s v="C6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seguimiento a los informes de órganos de control y derechos de petición de la Secretaría General del Instituto."/>
    <s v="marzo"/>
    <s v="marzo"/>
    <n v="5"/>
    <n v="1"/>
    <s v="CCE-16 Contratación Directa"/>
    <s v="1-100-F001_VA-Recursos distrito"/>
    <n v="3812000"/>
    <n v="19060000"/>
    <x v="6"/>
    <s v="O232020200883990_Otros servicios profesionales, técnicos y empresariales n.c.p."/>
    <s v="PM/0220/0107/45990230194"/>
    <s v="TPIEG - Igualdad y Equidad de Género."/>
    <s v="NO"/>
    <s v="N/A"/>
  </r>
  <r>
    <s v="C6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9"/>
    <n v="1"/>
    <s v="CCE-16 Contratación Directa"/>
    <s v="1-100-F001_VA-Recursos distrito"/>
    <n v="8000000"/>
    <n v="72000000"/>
    <x v="1"/>
    <s v="O232020200883990_Otros servicios profesionales, técnicos y empresariales n.c.p."/>
    <s v="PM/0220/0107/45990230194"/>
    <s v="TPIEG - Igualdad y Equidad de Género."/>
    <s v="NO"/>
    <s v="N/A"/>
  </r>
  <r>
    <s v="C6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a la Dirección General para el acompañamiento de las actividades institucionales y la articulación con las diferentes áreas misionales del IDPAC y/o Entidades Distritales requeridas."/>
    <s v="febrero"/>
    <s v="FEBRERO"/>
    <n v="10"/>
    <n v="1"/>
    <s v="CCE-16 Contratación Directa"/>
    <s v="1-100-F001_VA-Recursos distrito"/>
    <n v="5000000"/>
    <n v="50000000"/>
    <x v="2"/>
    <s v="O232020200883990_Otros servicios profesionales, técnicos y empresariales n.c.p."/>
    <s v="PM/0220/0107/45990230194"/>
    <s v="TPIEG - Igualdad y Equidad de Género."/>
    <s v="NO"/>
    <s v="N/A"/>
  </r>
  <r>
    <s v="C6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para elaborar, revisar y/o emitir recomendaciones de carácter administrativas requeridas por la Dirección General"/>
    <s v="febrero"/>
    <s v="FEBRERO"/>
    <n v="6"/>
    <n v="1"/>
    <s v="CCE-16 Contratación Directa"/>
    <s v="1-100-F001_VA-Recursos distrito"/>
    <n v="10000000"/>
    <n v="60000000"/>
    <x v="2"/>
    <s v="O232020200883990_Otros servicios profesionales, técnicos y empresariales n.c.p."/>
    <s v="PM/0220/0107/45990230194"/>
    <s v="TPIEG - Igualdad y Equidad de Género."/>
    <s v="NO"/>
    <s v="N/A"/>
  </r>
  <r>
    <s v="C6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specializados para el seguimiento y análisis de cumplimiento de los planes de acción de las políticas públicas."/>
    <s v="febrero"/>
    <s v="FEBRERO"/>
    <n v="6"/>
    <n v="1"/>
    <s v="CCE-16 Contratación Directa"/>
    <s v="1-100-F001_VA-Recursos distrito"/>
    <n v="8000000"/>
    <n v="48000000"/>
    <x v="9"/>
    <s v="O232020200883990_x000a_Otros servicios profesionales, técnicos y empresar"/>
    <s v="PM/0220/0107/45990230194"/>
    <s v="TPIEG - Igualdad y Equidad de Género."/>
    <s v="NO"/>
    <s v="N/A"/>
  </r>
  <r>
    <s v="C6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
    <s v="febrero"/>
    <s v="FEBRERO"/>
    <n v="5"/>
    <n v="1"/>
    <s v="CCE-16 Contratación Directa"/>
    <s v="1-100-F001_VA-Recursos distrito"/>
    <n v="6000000"/>
    <n v="30000000"/>
    <x v="9"/>
    <s v="O232020200883990_x000a_Otros servicios profesionales, técnicos y empresar"/>
    <s v="PM/0220/0107/45990230194"/>
    <s v="TPIEG - Igualdad y Equidad de Género."/>
    <s v="NO"/>
    <s v="N/A"/>
  </r>
  <r>
    <s v="C6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implementación del nuevo modelo de operación por procesos y las políticas de gestión y desempeño, brindando la asistencia técnica a todos los procesos bajo la normatividad vigente. "/>
    <s v="febrero"/>
    <s v="FEBRERO"/>
    <n v="6"/>
    <n v="1"/>
    <s v="CCE-16 Contratación Directa"/>
    <s v="1-100-F001_VA-Recursos distrito"/>
    <n v="10000000"/>
    <n v="60000000"/>
    <x v="9"/>
    <s v="O232020200883990_Otros servicios profesionales, técnicos y empresariales n.c.p."/>
    <s v="PM/0220/0107/45990230194"/>
    <s v="TPIEG - Igualdad y Equidad de Género."/>
    <s v="NO"/>
    <s v="N/A"/>
  </r>
  <r>
    <s v="C6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
    <s v="febrero"/>
    <s v="FEBRERO"/>
    <n v="5"/>
    <n v="1"/>
    <s v="CCE-16 Contratación Directa"/>
    <s v="1-100-F001_VA-Recursos distrito"/>
    <n v="3800000"/>
    <n v="19000000"/>
    <x v="9"/>
    <s v="O232020200883990_x000a_Otros servicios profesionales, técnicos y empresar"/>
    <s v="PM/0220/0107/45990230194"/>
    <s v="TPIEG - Igualdad y Equidad de Género."/>
    <s v="NO"/>
    <s v="N/A"/>
  </r>
  <r>
    <s v="C6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el estudio de cargas de personal de la entidad"/>
    <s v="marzo"/>
    <s v="marzo"/>
    <n v="4"/>
    <n v="1"/>
    <s v="CCE-16 Contratación Directa"/>
    <s v="1-100-F001_VA-Recursos distrito"/>
    <n v="7000000"/>
    <n v="28000000"/>
    <x v="8"/>
    <s v="O232020200883990_x000a_ Otros servicios profesionales, técnicos y empresar"/>
    <s v="PM/0220/0107/45990230194"/>
    <s v="TPIEG - Igualdad y Equidad de Género."/>
    <s v="NO"/>
    <s v="N/A"/>
  </r>
  <r>
    <s v="C7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marzo"/>
    <s v="marzo"/>
    <n v="2"/>
    <n v="1"/>
    <s v="CCE-16 Contratación Directa"/>
    <s v="1-100-F001_VA-Recursos distrito"/>
    <s v="   - "/>
    <n v="0"/>
    <x v="9"/>
    <s v="O232020200883990_x000a_Otros servicios profesionales, técnicos y empresar"/>
    <s v="PM/0220/0107/45990230194"/>
    <s v="TPIEG - Igualdad y Equidad de Género."/>
    <s v="NO"/>
    <s v="N/A"/>
  </r>
  <r>
    <s v="C7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seguimiento e informes sobre el cumplimiento al plan estratégico institucional  así como apoyar la ejecución presupestal y/o de gestión de los proyectos de inversión."/>
    <s v="marzo"/>
    <s v="marzo"/>
    <n v="7"/>
    <n v="1"/>
    <s v="CCE-16 Contratación Directa"/>
    <s v="1-100-F001_VA-Recursos distrito"/>
    <n v="7300000"/>
    <n v="51100000"/>
    <x v="9"/>
    <s v="O232020200883990_x000a_Otros servicios profesionales, técnicos y empresar"/>
    <s v="PM/0220/0107/45990230194"/>
    <s v="TPIEG - Igualdad y Equidad de Género."/>
    <s v="NO"/>
    <s v="N/A"/>
  </r>
  <r>
    <s v="C7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s v="marzo"/>
    <s v="marzo"/>
    <n v="5"/>
    <n v="1"/>
    <s v="CCE-16 Contratación Directa"/>
    <s v="1-100-F001_VA-Recursos distrito"/>
    <n v="4766308"/>
    <n v="23831540"/>
    <x v="10"/>
    <s v="O232020200883990_Otros servicios profesionales, técnicos y empresariales n.c.p."/>
    <s v="PM/0220/0107/45990230194"/>
    <s v="TPIEG - Igualdad y Equidad de Género."/>
    <s v="NO"/>
    <s v="N/A"/>
  </r>
  <r>
    <s v="C7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s v="febrero"/>
    <s v="FEBRERO"/>
    <n v="6"/>
    <n v="1"/>
    <s v="CCE-16 Contratación Directa"/>
    <s v="1-100-F001_VA-Recursos distrito"/>
    <s v="  -"/>
    <n v="0"/>
    <x v="10"/>
    <s v="O232020200883990_Otros servicios profesionales, técnicos y empresariales n.c.p."/>
    <s v="PM/0220/0107/45990230194"/>
    <s v="TPIEG - Igualdad y Equidad de Género."/>
    <s v="NO"/>
    <s v="N/A"/>
  </r>
  <r>
    <s v="C7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n la Oficina de Control Interno, para realizar actividades de evaluación, seguimiento y auditoria en temas estratégicos y misionales, acorde con los roles de la Oficina y el Plan Anual de Auditoria Interna de la vigencia 2025."/>
    <s v="marzo"/>
    <s v="marzo"/>
    <n v="6"/>
    <n v="1"/>
    <s v="CCE-16 Contratación Directa"/>
    <s v="1-100-F001_VA-Recursos distrito"/>
    <n v="5500000"/>
    <n v="33000000"/>
    <x v="10"/>
    <s v="O232020200883990_Otros servicios profesionales, técnicos y empresariales n.c.p."/>
    <s v="PM/0220/0107/45990230194"/>
    <s v="TPIEG - Igualdad y Equidad de Género."/>
    <s v="NO"/>
    <s v="N/A"/>
  </r>
  <r>
    <s v="C7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segurar, controlar, ejecutar y brindar soporte a las herramientas y desarrollos generados por el proceso de gestión de tecnologías de la información del Instituto Distrital de la Participación y Acción Comunal (IDPAC)."/>
    <s v="abril"/>
    <s v="abril"/>
    <n v="6"/>
    <n v="1"/>
    <s v="CCE-16 Contratación Directa"/>
    <s v="1-100-F001_VA-Recursos distrito"/>
    <n v="4000000"/>
    <n v="24000000"/>
    <x v="11"/>
    <s v="O232020200883990_Otros servicios profesionales, técnicos y empresariales n.c.p."/>
    <s v="PM/0220/0107/45990230194"/>
    <s v="TPIEG - Igualdad y Equidad de Género."/>
    <s v="NO"/>
    <s v="N/A"/>
  </r>
  <r>
    <s v="C7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
    <s v="febrero"/>
    <s v="FEBRERO"/>
    <n v="6"/>
    <n v="1"/>
    <s v="CCE-16 Contratación Directa"/>
    <s v="1-100-F001_VA-Recursos distrito"/>
    <n v="4300000"/>
    <n v="25800000"/>
    <x v="11"/>
    <s v="O232020200883990_Otros servicios profesionales, técnicos y empresariales n.c.p."/>
    <s v="PM/0220/0107/45990230194"/>
    <s v="TPIEG - Igualdad y Equidad de Género."/>
    <s v="NO"/>
    <s v="N/A"/>
  </r>
  <r>
    <s v="C7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
    <s v="abril"/>
    <s v="abril"/>
    <n v="6"/>
    <n v="1"/>
    <s v="CCE-16 Contratación Directa"/>
    <s v="1-100-F001_VA-Recursos distrito"/>
    <n v="4700000"/>
    <n v="28200000"/>
    <x v="11"/>
    <s v="O232020200883990_Otros servicios profesionales, técnicos y empresariales n.c.p."/>
    <s v="PM/0220/0107/45990230194"/>
    <s v="TPIEG - Igualdad y Equidad de Género."/>
    <s v="NO"/>
    <s v="N/A"/>
  </r>
  <r>
    <s v="C7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administración de servidores bajo la plataforma Windows Server y sus componentes en el proceso de Gestión de las Tecnologías de la información del Instituto Distrital de la Participación y Acción Comunal (IDPAC)"/>
    <s v="febrero"/>
    <s v="FEBRERO"/>
    <n v="6"/>
    <n v="1"/>
    <s v="CCE-16 Contratación Directa"/>
    <s v="1-100-F001_VA-Recursos distrito"/>
    <n v="5000000"/>
    <n v="30000000"/>
    <x v="11"/>
    <s v="O232020200883990_Otros servicios profesionales, técnicos y empresariales n.c.p."/>
    <s v="PM/0220/0107/45990230194"/>
    <s v="TPIEG - Igualdad y Equidad de Género."/>
    <s v="NO"/>
    <s v="N/A"/>
  </r>
  <r>
    <s v="C7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
    <s v="abril"/>
    <s v="abril"/>
    <n v="6"/>
    <n v="1"/>
    <s v="CCE-16 Contratación Directa"/>
    <s v="1-100-F001_VA-Recursos distrito"/>
    <n v="5000000"/>
    <n v="30000000"/>
    <x v="11"/>
    <s v="O232020200883990_Otros servicios profesionales, técnicos y empresariales n.c.p."/>
    <s v="PM/0220/0107/45990230194"/>
    <s v="TPIEG - Igualdad y Equidad de Género."/>
    <s v="NO"/>
    <s v="N/A"/>
  </r>
  <r>
    <s v="C8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y desarrollar las actividades requeridas en el Proceso de Bienes, Servicios e Infraestructura del Instituto."/>
    <s v="febrero"/>
    <s v="FEBRERO"/>
    <n v="6"/>
    <n v="1"/>
    <s v="CCE-16 Contratación Directa"/>
    <s v="1-100-F001_VA-Recursos distrito"/>
    <n v="4508000"/>
    <n v="27048000"/>
    <x v="12"/>
    <s v="O232020200883990_x000a_Otros servicios profesionales, técnicos y empresar"/>
    <s v="PM/0220/0107/45990230194"/>
    <s v="TPIEG - Igualdad y Equidad de Género."/>
    <s v="NO"/>
    <s v="N/A"/>
  </r>
  <r>
    <s v="C8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poyar las actividades asociadas a los reportes del Plan de Austeridad y solicitudes de los Organismos de Control Internos y Externos que tiene a cargo el proceso de Bienes, Servicios e Infraestructura"/>
    <s v="febrero"/>
    <s v="FEBRERO"/>
    <n v="6"/>
    <n v="1"/>
    <s v="CCE-16 Contratación Directa"/>
    <s v="1-100-F001_VA-Recursos distrito"/>
    <n v="5500000"/>
    <n v="33000000"/>
    <x v="12"/>
    <s v="O232020200883990_Otros servicios profesionales, técnicos y empresariales n.c.p."/>
    <s v="PM/0220/0107/45990230194"/>
    <s v="TPIEG - Igualdad y Equidad de Género."/>
    <s v="NO"/>
    <s v="N/A"/>
  </r>
  <r>
    <s v="C8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las actividades desde el componente juridico en materia de contratación de la Secretaría General."/>
    <s v="febrero"/>
    <s v="FEBRERO"/>
    <n v="6"/>
    <n v="1"/>
    <s v="CCE-16 Contratación Directa"/>
    <s v="1-100-F001_VA-Recursos distrito"/>
    <n v="8300000"/>
    <n v="49800000"/>
    <x v="12"/>
    <s v="O232020200883990_x000a_Otros servicios profesionales, técnicos y empresar"/>
    <s v="PM/0220/0107/45990230194"/>
    <s v="TPIEG - Igualdad y Equidad de Género."/>
    <s v="NO"/>
    <s v="N/A"/>
  </r>
  <r>
    <s v="C8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el desarrollo de las actividades de la Secretaría General en sus diferentes Procesos de Gestión. "/>
    <s v="febrero"/>
    <s v="FEBRERO"/>
    <n v="7"/>
    <n v="1"/>
    <s v="CCE-16 Contratación Directa"/>
    <s v="1-100-F001_VA-Recursos distrito"/>
    <n v="4280000"/>
    <n v="29960000"/>
    <x v="6"/>
    <s v="O232020200883990_Otros servicios profesionales, técnicos y empresariales n.c.p."/>
    <s v="PM/0220/0107/45990230194"/>
    <s v="TPIEG - Igualdad y Equidad de Género."/>
    <s v="NO"/>
    <s v="N/A"/>
  </r>
  <r>
    <s v="C8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hacer seguimiento y control del cumplimiento de las metas asociadas a la Secretaría General del IDPAC"/>
    <s v="febrero"/>
    <s v="FEBRERO"/>
    <n v="6"/>
    <n v="1"/>
    <s v="CCE-16 Contratación Directa"/>
    <s v="1-100-F001_VA-Recursos distrito"/>
    <n v="6000000"/>
    <n v="36000000"/>
    <x v="6"/>
    <s v="O232020200883990_x000a_Otros servicios profesionales, técnicos y empresar"/>
    <s v="PM/0220/0107/45990230194"/>
    <s v="TPIEG - Igualdad y Equidad de Género."/>
    <s v="NO"/>
    <s v="N/A"/>
  </r>
  <r>
    <s v="C8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las actividades desde el componente juridico en materia de contratación de la Secretaría General."/>
    <s v="febrero"/>
    <s v="FEBRERO"/>
    <n v="6"/>
    <n v="1"/>
    <s v="CCE-16 Contratación Directa"/>
    <s v="1-100-F001_VA-Recursos distrito"/>
    <n v="8000000"/>
    <n v="48000000"/>
    <x v="1"/>
    <s v="O232020200883990_x000a_Otros servicios profesionales, técnicos y empresar"/>
    <s v="PM/0220/0107/45990230194"/>
    <s v="TPIEG - Igualdad y Equidad de Género."/>
    <s v="NO"/>
    <s v="N/A"/>
  </r>
  <r>
    <s v="C8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las actividades operativas y administrativas concernientes al proceso de Servicio a la Ciudadanía del Instituto. "/>
    <s v="febrero"/>
    <s v="FEBRERO"/>
    <n v="6"/>
    <n v="1"/>
    <s v="CCE-16 Contratación Directa"/>
    <s v="1-100-F001_VA-Recursos distrito"/>
    <n v="2100000"/>
    <n v="12600000"/>
    <x v="13"/>
    <s v="O232020200668014_x000a_Servicios de gestión documental"/>
    <s v="PM/0220/0107/45990230194"/>
    <s v="TPIEG - Igualdad y Equidad de Género."/>
    <s v="NO"/>
    <s v="N/A"/>
  </r>
  <r>
    <s v="C9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el desarrollo de los procedimientos propios de la Secretaría General del Instituto. "/>
    <s v="febrero"/>
    <s v="FEBRERO"/>
    <n v="9"/>
    <n v="1"/>
    <s v="CCE-16 Contratación Directa"/>
    <s v="1-100-F001_VA-Recursos distrito"/>
    <n v="7000000"/>
    <n v="63000000"/>
    <x v="6"/>
    <s v="O232020200883990_x000a_Otros servicios profesionales, técnicos y empresar"/>
    <s v="PM/0220/0107/45990230194"/>
    <s v="TPIEG - Igualdad y Equidad de Género."/>
    <s v="NO"/>
    <s v="N/A"/>
  </r>
  <r>
    <s v="C9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
    <s v="febrero"/>
    <s v="FEBRERO"/>
    <n v="9"/>
    <n v="1"/>
    <s v="CCE-16 Contratación Directa"/>
    <s v="1-100-F001_VA-Recursos distrito"/>
    <n v="9000000"/>
    <n v="81000000"/>
    <x v="6"/>
    <s v="O232020200883990_Otros servicios profesionales, técnicos y empresariales n.c.p."/>
    <s v="PM/0220/0107/45990230194"/>
    <s v="TPIEG - Igualdad y Equidad de Género."/>
    <s v="NO"/>
    <s v="N/A"/>
  </r>
  <r>
    <s v="C9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a la Secretaría General en los temas relacionados con la Gestión Financiera del Instituto."/>
    <s v="febrero"/>
    <s v="FEBRERO"/>
    <n v="9"/>
    <n v="1"/>
    <s v="CCE-16 Contratación Directa"/>
    <s v="1-100-F001_VA-Recursos distrito"/>
    <n v="8000000"/>
    <n v="72000000"/>
    <x v="6"/>
    <s v="O232020200883990_x000a_Otros servicios profesionales, técnicos y empresar"/>
    <s v="PM/0220/0107/45990230194"/>
    <s v="TPIEG - Igualdad y Equidad de Género."/>
    <s v="NO"/>
    <s v="N/A"/>
  </r>
  <r>
    <s v="C9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levar a cabo el desarrollo de los procedimientos propios de la Secretaría General del Instituto y demás asuntos de competencia del área."/>
    <s v="febrero"/>
    <s v="FEBRERO"/>
    <n v="6"/>
    <n v="1"/>
    <s v="CCE-16 Contratación Directa"/>
    <s v="1-100-F001_VA-Recursos distrito"/>
    <n v="6000000"/>
    <n v="36000000"/>
    <x v="6"/>
    <s v="O232020200883990_Otros servicios profesionales, técnicos y empresariales n.c.p."/>
    <s v="PM/0220/0107/45990230194"/>
    <s v="TPIEG - Igualdad y Equidad de Género."/>
    <s v="NO"/>
    <s v="N/A"/>
  </r>
  <r>
    <s v="C9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sesorar, realizar y apoyar el seguimiento y gestión de las actividades que adelanta el Instituto en lo concerniente a las tecnologías de la información."/>
    <s v="febrero"/>
    <s v="FEBRERO"/>
    <n v="7"/>
    <n v="1"/>
    <s v="CCE-16 Contratación Directa"/>
    <s v="1-100-F001_VA-Recursos distrito"/>
    <n v="9000000"/>
    <n v="63000000"/>
    <x v="11"/>
    <s v="O232020200883990_Otros servicios profesionales, técnicos y empresariales n.c.p."/>
    <s v="PM/0220/0107/45990230194"/>
    <s v="TPIEG - Igualdad y Equidad de Género."/>
    <s v="NO"/>
    <s v="N/A"/>
  </r>
  <r>
    <s v="C9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corregir y mantener  el  desarrollo del software,  Frontend y Backend, en el proceso de Gestión de las Tecnologías de la Información del   Instituto Distrital de la Participación y Acción Comunal (IDPAC)."/>
    <s v="febrero"/>
    <s v="FEBRERO"/>
    <n v="6"/>
    <n v="1"/>
    <s v="CCE-16 Contratación Directa"/>
    <s v="1-100-F001_VA-Recursos distrito"/>
    <n v="3600000"/>
    <n v="21600000"/>
    <x v="11"/>
    <s v="O232020200668014_x000a_Servicios de gestión documental"/>
    <s v="PM/0220/0107/45990230194"/>
    <s v="TPIEG - Igualdad y Equidad de Género."/>
    <s v="NO"/>
    <s v="N/A"/>
  </r>
  <r>
    <s v="C9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
    <s v="JUNIO"/>
    <s v="JUNIO"/>
    <n v="6"/>
    <n v="1"/>
    <s v="CCE-16 Contratación Directa"/>
    <s v="1-100-F001_VA-Recursos distrito"/>
    <s v="   -   "/>
    <n v="61748636"/>
    <x v="6"/>
    <s v="O232020200668014_x000a_Servicios de gestión documental"/>
    <s v="PM/0220/0107/45990230194"/>
    <s v="TPIEG - Igualdad y Equidad de Género."/>
    <s v="NO"/>
    <s v="N/A"/>
  </r>
  <r>
    <s v="C9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el desarrollo de las funcionalidades adicionales del Sistema de Gestión Documental Orfeo, del Instituto Distrital de la Participación y Acción Comunal (IDPAC)&quot;."/>
    <s v="febrero"/>
    <s v="FEBRERO"/>
    <n v="6"/>
    <n v="1"/>
    <s v="CCE-16 Contratación Directa"/>
    <s v="1-100-F001_VA-Recursos distrito"/>
    <n v="1787894"/>
    <n v="10727364"/>
    <x v="11"/>
    <s v="O232020200668014_x000a_Servicios de gestión documental"/>
    <s v="PM/0220/0107/45990230194"/>
    <s v="TPIEG - Igualdad y Equidad de Género."/>
    <s v="NO"/>
    <s v="N/A"/>
  </r>
  <r>
    <s v="C9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los trámites administrativos y operativos del proceso de Gestión Contractual del Instituto."/>
    <s v="febrero"/>
    <s v="FEBRERO"/>
    <n v="9"/>
    <n v="1"/>
    <s v="CCE-16 Contratación Directa"/>
    <s v="1-100-F001_VA-Recursos distrito"/>
    <n v="3800000"/>
    <n v="34200000"/>
    <x v="1"/>
    <s v="O232020200668014_x000a_Servicios de gestión documental"/>
    <s v="PM/0220/0107/45990230194"/>
    <s v="TPIEG - Igualdad y Equidad de Género."/>
    <s v="NO"/>
    <s v="N/A"/>
  </r>
  <r>
    <s v="C9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cutar las actividades asociadas al Modelo Integrado de Gestión y Planeación, planes de acción, planes de mejoramiento, mapas de riesgos y otros asuntos de carácter administrativo de la Secretaría General del Instituto. "/>
    <s v="febrero"/>
    <s v="FEBRERO"/>
    <n v="9"/>
    <n v="1"/>
    <s v="CCE-16 Contratación Directa"/>
    <s v="1-100-F001_VA-Recursos distrito"/>
    <n v="7500000"/>
    <n v="67500000"/>
    <x v="6"/>
    <s v="O232020200883990_x000a_Otros servicios profesionales, técnicos y empresar"/>
    <s v="PM/0220/0107/45990230194"/>
    <s v="TPIEG - Igualdad y Equidad de Género."/>
    <s v="NO"/>
    <s v="N/A"/>
  </r>
  <r>
    <s v="C10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articulación entre la Secretaría General y las respectivas áreas, en temas relacionados con la Gestión Financiera del Instituto. "/>
    <s v="febrero"/>
    <s v="FEBRERO"/>
    <n v="6"/>
    <n v="1"/>
    <s v="CCE-16 Contratación Directa"/>
    <s v="1-100-F001_VA-Recursos distrito"/>
    <n v="9000000"/>
    <n v="54000000"/>
    <x v="6"/>
    <s v="O232020200883990_x000a_Otros servicios profesionales, técnicos y empresar"/>
    <s v="PM/0220/0107/45990230194"/>
    <s v="TPIEG - Igualdad y Equidad de Género."/>
    <s v="NO"/>
    <s v="N/A"/>
  </r>
  <r>
    <s v="C10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Fortalecimiento Institucional"/>
    <s v="JUNIO"/>
    <s v="JUNIO"/>
    <n v="1"/>
    <n v="1"/>
    <s v="CCE-16 Contratación Directa"/>
    <s v="1-100-F001_VA-Recursos distrito"/>
    <n v="0"/>
    <n v="156726465"/>
    <x v="6"/>
    <s v="O232020200883990_x000a_Otros servicios profesionales, técnicos y empresar"/>
    <s v="PM/0220/0107/45990230194"/>
    <s v="TPIEG - Igualdad y Equidad de Género."/>
    <s v="NO"/>
    <s v="N/A"/>
  </r>
  <r>
    <s v="C102"/>
    <s v="05_Bogotá confía en su gobierno"/>
    <s v="33_Fortalecimiento institucional para un gobierno confiable"/>
    <s v="O23011745992024019409007"/>
    <s v="O230117459920240194"/>
    <x v="1"/>
    <n v="2024110010194"/>
    <s v="Fortalecimiento de la gestión institucional del IDPAC en el marco de la ejecución del Plan de Desarrollo de  Bogotá D.C"/>
    <s v="Meta 368 Implementar 1 estrategia para fortalecimiento de la gestión institucional y operativa"/>
    <x v="4"/>
    <s v="43210000_x000a_81110000_x000a_43223100_x000a_43200000_x000a_60101725"/>
    <s v="Adquisición, instalación y puesta en funcionamiento de sistemas de información, tecnología o infraestrutura tecnológica."/>
    <s v="marzo"/>
    <s v="marzo"/>
    <n v="2"/>
    <n v="1"/>
    <s v="Seleccion abreviada - acuerdo marco"/>
    <s v="1-100-F001_VA-Recursos distrito"/>
    <s v="   -   "/>
    <n v="100000000"/>
    <x v="11"/>
    <s v="O23201010030302_x000a_Maquinaria de informática y sus partes, piezas y accesorios"/>
    <s v="PM/0220/0109/45990070194"/>
    <s v="TPIEG - Igualdad y Equidad de Género."/>
    <s v="NO"/>
    <s v="N/A"/>
  </r>
  <r>
    <s v="C103"/>
    <s v="05_Bogotá confía en su gobierno"/>
    <s v="33_Fortalecimiento institucional para un gobierno confiable"/>
    <s v="O23011745992024019408011"/>
    <s v="O230117459920240194"/>
    <x v="1"/>
    <n v="2024110010194"/>
    <s v="Fortalecimiento de la gestión institucional del IDPAC en el marco de la ejecución del Plan de Desarrollo de  Bogotá D.C"/>
    <s v="Meta 368 Implementar 1 estrategia para fortalecimiento de la gestión institucional y operativa"/>
    <x v="5"/>
    <n v="80111600"/>
    <s v="Ahorro - Fortalecimiento Institucional- Circular Externa SDH 000002 de fecha 10 de enero de 2025 &quot;Plan de Austeridad en el Gasto Distrital 2025-2027&quot;"/>
    <s v="febrero"/>
    <s v="FEBRERO"/>
    <n v="1"/>
    <n v="1"/>
    <s v=" -"/>
    <s v="1-100-F001_VA-Recursos distrito"/>
    <s v="   -   "/>
    <n v="195000000"/>
    <x v="12"/>
    <s v="O2320202005040154129_x000a_Otros servicios especializados de la construcción"/>
    <s v="PM/0220/0108/45990110194"/>
    <s v="TPIEG - Igualdad y Equidad de Género."/>
    <s v="NO"/>
    <s v="N/A"/>
  </r>
  <r>
    <s v="C104"/>
    <s v="05_Bogotá confía en su gobierno"/>
    <s v="33_Fortalecimiento institucional para un gobierno confiable"/>
    <s v="O23011745992024019408011"/>
    <s v="O230117459920240194"/>
    <x v="1"/>
    <n v="2024110010194"/>
    <s v="Fortalecimiento de la gestión institucional del IDPAC en el marco de la ejecución del Plan de Desarrollo de  Bogotá D.C"/>
    <s v="Meta 368 Implementar 1 estrategia para fortalecimiento de la gestión institucional y operativa"/>
    <x v="5"/>
    <s v="72000000_x000a_ 72100000_x000a_ 72101500_x000a_ 72101507"/>
    <s v="Adecuación y Mejoramiento de la Infraestructura Física de la Sede Principal del IDPAC"/>
    <s v="marzo"/>
    <s v="abril"/>
    <n v="4"/>
    <n v="1"/>
    <s v="Proceso de Menor Cuantía"/>
    <s v="1-100-F001_VA-Recursos distrito"/>
    <s v="-"/>
    <n v="505000000"/>
    <x v="14"/>
    <s v="O2320202005040154129_x000a_ Otros servicios especializados de la construcción"/>
    <s v="PM/0220/0108/45990110194"/>
    <s v="TPIEG - Igualdad y Equidad de Género."/>
    <s v="NO"/>
    <s v="N/A"/>
  </r>
  <r>
    <s v="C10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gestión administrativa y sistematización de la información de la escuela"/>
    <s v="febrero"/>
    <s v="FEBRERO"/>
    <n v="6"/>
    <n v="1"/>
    <s v="CCE-16 Contratación Directa"/>
    <s v="1-100-F001_VA-Recursos distrito"/>
    <n v="7000000"/>
    <n v="4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esarrollar los procesos de formacion y herramientas de accesibilidad competencia de la Gerencia de la Escuela de Participación"/>
    <s v="febrero"/>
    <s v="FEBRER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0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
    <s v="febrero"/>
    <s v="FEBRERO"/>
    <n v="6"/>
    <n v="1"/>
    <s v="CCE-16 Contratación Directa"/>
    <s v="1-100-F001_VA-Recursos distrito"/>
    <n v="5800000"/>
    <n v="348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gestionar, administrar y adecuar la plataforma de formación virtual de la Escuela de la Participación."/>
    <s v="ENERO"/>
    <s v="ENERO"/>
    <n v="6"/>
    <n v="1"/>
    <s v="CCE-16 Contratación Directa"/>
    <s v="1-100-F001_VA-Recursos distrito"/>
    <n v="4000000"/>
    <n v="2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iseñar, desarrollar y ejecutar los procesos de formación que adelanta la Gerencia de Escuela de Participación en la distintas modalidades."/>
    <s v="marzo"/>
    <s v="marzo"/>
    <n v="4"/>
    <n v="1"/>
    <s v="CCE-16 Contratación Directa"/>
    <s v="1-100-F001_VA-Recursos distrito"/>
    <n v="4000000"/>
    <n v="16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1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a la gestión, para brindar asistencia técnica de la plataforma moodle y apoyo en el diseño de piezas gráficas y comunicativas para los procesos de formación que adelanta la Gerencia de Escuela de Participación."/>
    <s v="febrero"/>
    <s v="FEBRERO"/>
    <n v="5"/>
    <n v="1"/>
    <s v="CCE-16 Contratación Directa"/>
    <s v="1-100-F001_VA-Recursos distrito"/>
    <n v="3800000"/>
    <n v="19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desarrollar y hacer seguimiento a la estrategia de alianzas y redes que adelanta la Gerencia de Escuela de Participación."/>
    <s v="febrero"/>
    <s v="FEBRERO"/>
    <n v="7"/>
    <n v="1"/>
    <s v="CCE-16 Contratación Directa"/>
    <s v="1-100-F001_VA-Recursos distrito"/>
    <n v="5000000"/>
    <n v="350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1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ción de servicios profesionales, de manera temporal, para la creacion de los contenidos pedagogicos de los programas y proyectos que desarrolla la Gerencia de la Escuela de la Participación"/>
    <s v="ENERO"/>
    <s v="ENERO"/>
    <n v="8"/>
    <n v="1"/>
    <s v="CCE-16 Contratación Directa"/>
    <s v="1-100-F001_VA-Recursos distrito"/>
    <n v="9000000"/>
    <n v="7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planificación, diseño e implementacion de las actividades y metodologias de formacion que adelanta la Gerencia de Escuela de Participación."/>
    <s v="febrero"/>
    <s v="FEBRERO"/>
    <n v="5"/>
    <n v="1"/>
    <s v="CCE-16 Contratación Directa"/>
    <s v="1-100-F001_VA-Recursos distrito"/>
    <n v="9000000"/>
    <n v="4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el desarrollo de los procesos de formación virtual, virtual asistida y presencial, asegurando que se ajusten a los estándares de la Escuela de Participación."/>
    <s v="ENERO"/>
    <s v="ENERO"/>
    <n v="6"/>
    <n v="1"/>
    <s v="CCE-16 Contratación Directa"/>
    <s v="1-100-F001_VA-Recursos distrito"/>
    <n v="4000000"/>
    <n v="2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proyeccion e implementación de contenidos pedagógicos de la Escuela de Participación."/>
    <s v="febrero"/>
    <s v="FEBRERO"/>
    <n v="5"/>
    <n v="1"/>
    <s v="CCE-16 Contratación Directa"/>
    <s v="1-100-F001_VA-Recursos distrito"/>
    <n v="6000000"/>
    <n v="3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1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esarrollar procesos de sistematización y reporte de las actividades que adelanta la Gerencia de Escuela de Participación."/>
    <s v="marzo"/>
    <s v="marzo"/>
    <n v="10"/>
    <n v="1"/>
    <s v="CCE-16 Contratación Directa"/>
    <s v="1-100-F001_VA-Recursos distrito"/>
    <n v="6000000"/>
    <n v="60000000"/>
    <x v="15"/>
    <s v="O232020200883990  Otros servicios profesionales, técnicos y empresar"/>
    <s v="20/0220/0102/45020340212"/>
    <s v="TPCC- Cultura Ciudadana_x000a_TPIEG - Igualdad y Equidad de Género"/>
    <s v="NO"/>
    <s v="N/A"/>
  </r>
  <r>
    <s v="C11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planificación, diseño e implementacion de las actividades y metodologias de formacion que adelanta la Gerencia de Escuela de Participación."/>
    <s v="febrero"/>
    <s v="FEBRERO"/>
    <n v="8"/>
    <n v="1"/>
    <s v="CCE-16 Contratación Directa"/>
    <s v="1-100-F001_VA-Recursos distrito"/>
    <n v="6000000"/>
    <n v="4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2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el diseño e implementacion de las actividades y metodologias de formacion que adelanta la Gerencia de Escuela de Participación."/>
    <s v="febrero"/>
    <s v="FEBRERO"/>
    <n v="5"/>
    <n v="1"/>
    <s v="CCE-16 Contratación Directa"/>
    <s v="1-100-F001_VA-Recursos distrito"/>
    <n v="5300000"/>
    <n v="26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2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apoyar a la Gerencia en el liderazgo y seguimiento de los procesos contractuales, administrativos y financieros competencia de la Gerencia de la Escuela de Participación.la de Participación."/>
    <s v="ENERO"/>
    <s v="ENERO"/>
    <n v="6"/>
    <n v="1"/>
    <s v="CCE-16 Contratación Directa"/>
    <s v="1-100-F001_VA-Recursos distrito"/>
    <n v="7300000"/>
    <n v="438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2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realizar el diseño audiovisual de los contenidos y publicaciones de la Gerencia de Escuela de Participación."/>
    <s v="febrero"/>
    <s v="FEBRER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2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de manera temporal y  para realizar la sistematizacion de los resultados de la Escuela de la Participación."/>
    <s v="ENERO"/>
    <s v="ENERO"/>
    <n v="6"/>
    <n v="1"/>
    <s v="CCE-16 Contratación Directa"/>
    <s v="1-100-F001_VA-Recursos distrito"/>
    <n v="3600000"/>
    <n v="21600000"/>
    <x v="15"/>
    <s v="O232020200991119_Otros servicios de la administración pública n.c.p."/>
    <s v="20/0220/0102/45020340212"/>
    <s v="TPIEG - Igualdad y Equidad de Género."/>
    <s v="NO"/>
    <s v="N/A"/>
  </r>
  <r>
    <s v="C12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de manera temporal y  para el desarrollo de actividades presenciales de la Escuela de la Participación."/>
    <s v="febrero"/>
    <s v="FEBRERO"/>
    <n v="6"/>
    <n v="1"/>
    <s v="CCE-16 Contratación Directa"/>
    <s v="1-100-F001_VA-Recursos distrito"/>
    <n v="3800000"/>
    <n v="22800000"/>
    <x v="15"/>
    <s v="O232020200991119_Otros servicios de la administración pública n.c.p."/>
    <s v="20/0220/0102/45020340212"/>
    <s v="TPIEG - Igualdad y Equidad de Género."/>
    <s v="NO"/>
    <s v="N/A"/>
  </r>
  <r>
    <s v="C12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desarrollar actividades de monitoreo, gestión administrativa y análisis jurídico en los procesos contractuales, administrativos y presupuestales que son competencia de la Gerencia de la Escuela de Participación"/>
    <s v="ENERO"/>
    <s v="ENERO"/>
    <n v="6"/>
    <n v="1"/>
    <s v="CCE-16 Contratación Directa"/>
    <s v="1-100-F001_VA-Recursos distrito"/>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2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el diseño y proyeccion de los contenidos pedagogicos de la Gerencia de Escuela de Participación"/>
    <s v="marzo"/>
    <s v="marzo"/>
    <n v="4"/>
    <n v="1"/>
    <s v="CCE-16 Contratación Directa"/>
    <s v="1-100-F001_VA-Recursos distrito"/>
    <n v="4000000"/>
    <n v="16000000"/>
    <x v="15"/>
    <s v="O232020200992913  Servicios de educación para la formación y el trab"/>
    <s v="20/0220/0102/45020340212"/>
    <s v="TPCC- Cultura Ciudadana_x000a_TPIEG - Igualdad y Equidad de Género"/>
    <s v="NO"/>
    <s v="N/A"/>
  </r>
  <r>
    <s v="C12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profesionales   para gestionar, desarrollar y realizar seguimiento a las alianzas de la Escuela de la Participación."/>
    <s v="marzo"/>
    <s v="marzo"/>
    <n v="8"/>
    <n v="1"/>
    <s v="CCE-16 Contratación Directa"/>
    <s v="1-100-F001_VA-Recursos distrito"/>
    <n v="7000000"/>
    <n v="560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2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gestionar y desarrollar estrategias mediante las cuales se puedan fortalecer las alianzas de la Escuela de la Participación."/>
    <s v="ENERO"/>
    <s v="ENERO"/>
    <n v="6"/>
    <n v="1"/>
    <s v="CCE-16 Contratación Directa"/>
    <s v="1-100-F001_VA-Recursos distrito"/>
    <n v="7000000"/>
    <n v="42000000"/>
    <x v="15"/>
    <s v="O232020200991119_Otros servicios de la administración pública n.c.p."/>
    <s v="20/0220/0102/45020340212"/>
    <s v="TPIEG - Igualdad y Equidad de Género."/>
    <s v="NO"/>
    <s v="N/A"/>
  </r>
  <r>
    <s v="C13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y  para realizar seguimiento a la planeación y ejecución financiera, presupuestal y contractual de la Gerencia de la Escuela de la Participación"/>
    <s v="ENERO"/>
    <s v="ENERO"/>
    <n v="6"/>
    <n v="1"/>
    <s v="CCE-16 Contratación Directa"/>
    <s v="1-100-F001_VA-Recursos distrito"/>
    <n v="5000000"/>
    <n v="3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implementar estrategias de comunicacion requeridas por la Gerencia de Escuela de Participación."/>
    <s v="ENERO"/>
    <s v="ENERO"/>
    <n v="5"/>
    <n v="1"/>
    <s v="CCE-16 Contratación Directa"/>
    <s v="1-100-F001_VA-Recursos distrito"/>
    <n v="7000000"/>
    <n v="35000000"/>
    <x v="15"/>
    <s v="O232020200991119_Otros servicios de la administración pública n.c.p."/>
    <s v="20/0220/0102/45020340212"/>
    <s v="TPIEG - Igualdad y Equidad de Género."/>
    <s v="NO"/>
    <s v="N/A"/>
  </r>
  <r>
    <s v="C13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diseñar e implementar actividades en las diferentes modalidades de formación que brinda la Gerencia de Escuela de la Participación."/>
    <s v="febrero"/>
    <s v="FEBRERO"/>
    <n v="10"/>
    <n v="1"/>
    <s v="CCE-16 Contratación Directa"/>
    <s v="1-100-F001_VA-Recursos distrito"/>
    <n v="2316000"/>
    <n v="2316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realizar el seguimiento, sistematización y reportes requeridos por la Escuela de la Participación."/>
    <s v="febrero"/>
    <s v="FEBRERO"/>
    <n v="5"/>
    <n v="1"/>
    <s v="CCE-16 Contratación Directa"/>
    <s v="1-100-F001_VA-Recursos distrito"/>
    <n v="4000000"/>
    <n v="2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y  para realizar seguimiento a los procesos contractuales, administrativos y financieros de la gerencia de la Escuela de la Participación."/>
    <s v="febrero"/>
    <s v="FEBRERO"/>
    <n v="5"/>
    <n v="1"/>
    <s v="CCE-16 Contratación Directa"/>
    <s v="1-100-F001_VA-Recursos distrito"/>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y para diseñar y desarrollar contenidos pedagogicos en las diferentes modalidades de formación de la Gerencia de la Escuela de la Participación."/>
    <s v="febrero"/>
    <s v="FEBRERO"/>
    <n v="5"/>
    <n v="1"/>
    <s v="CCE-16 Contratación Directa"/>
    <s v="1-100-F001_VA-Recursos distrito"/>
    <n v="4500000"/>
    <n v="225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diseñar, promocionar y comunicar las piezas gráficas requeridas por la Gerencia de Escuela de Participación."/>
    <s v="febrero"/>
    <s v="FEBRERO"/>
    <n v="9"/>
    <n v="1"/>
    <s v="CCE-16 Contratación Directa"/>
    <s v="1-100-F001_VA-Recursos distrito"/>
    <n v="6000000"/>
    <n v="54000000"/>
    <x v="15"/>
    <s v="O232020200883990  Otros servicios profesionales, técnicos y empresar"/>
    <s v="20/0220/0102/45020340212"/>
    <s v="TPIEG - Igualdad y Equidad de Género."/>
    <s v="NO"/>
    <s v="N/A"/>
  </r>
  <r>
    <s v="C13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implementación de estrategias de alianzas y redes de la Gerencia de Escuela de la Participación."/>
    <s v="febrero"/>
    <s v="FEBRERO"/>
    <n v="5"/>
    <n v="1"/>
    <s v="CCE-16 Contratación Directa"/>
    <s v="1-100-F001_VA-Recursos distrito"/>
    <n v="7000000"/>
    <n v="35000000"/>
    <x v="15"/>
    <s v="O232020200991119_Otros servicios de la administración pública n.c.p."/>
    <s v="20/0220/0102/45020340212"/>
    <s v="TPCC- Cultura Ciudadana_x000a_TPIEG - Igualdad y Equidad de Género"/>
    <s v="NO"/>
    <s v="N/A"/>
  </r>
  <r>
    <s v="C13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fortalecer la implementación de actividades en las diferentes modalidades de formación que brinda la Gerencia de Escuela de la Participación."/>
    <s v="febrero"/>
    <s v="FEBRERO"/>
    <n v="5"/>
    <n v="1"/>
    <s v="CCE-16 Contratación Directa"/>
    <s v="1-100-F001_VA-Recursos distrito"/>
    <n v="3600000"/>
    <n v="1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implementación de actividades y modalidades de formación que brinda la Gerencia de Escuela de la Participación."/>
    <s v="ENERO"/>
    <s v="ENERO"/>
    <n v="6"/>
    <n v="1"/>
    <s v="CCE-16 Contratación Directa"/>
    <s v="1-100-F001_VA-Recursos distrito"/>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implementación de actividades y modalidades de formación que brinda la Gerencia de Escuela de la Participación."/>
    <s v="marzo"/>
    <s v="marzo"/>
    <n v="4"/>
    <n v="1"/>
    <s v="CCE-16 Contratación Directa"/>
    <s v="1-100-F001_VA-Recursos distrito"/>
    <n v="5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4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gestión, implementación y seguimiento de la estrategia de alianzas y redes de la Gerencia de Escuela de la Participación"/>
    <s v="ENERO"/>
    <s v="EN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levar a cabo el seguimiento y control de los aspectos, contractuales, administrativos y financieros de la Gerencia de la Escuela"/>
    <s v="febrero"/>
    <s v="FEBRERO"/>
    <n v="6"/>
    <n v="1"/>
    <s v="CCE-16 Contratación Directa"/>
    <s v="1-100-F001_VA-Recursos distrito"/>
    <n v="4500000"/>
    <n v="27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de manera temporal, para apoyar la implementación de actividades en las diferentes modalidades de formación que brinda la Gerencia de Escuela de la Participación"/>
    <s v="febrero"/>
    <s v="FEBRERO"/>
    <n v="6"/>
    <n v="1"/>
    <s v="CCE-16 Contratación Directa"/>
    <s v="1-100-F001_VA-Recursos distrito"/>
    <n v="3600000"/>
    <n v="216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desarrollar actividades de monitoreo, gestión integral y análisis jurídico en los aspectos contractuales, administrativos y financieros competencia de la Gerencia de la Escuela de Participación"/>
    <s v="ENERO"/>
    <s v="EN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contribuir en el desarrollo e implementación de actividades formativas en todas sus modalidades, así como apoyar las acciones que adelanta el Observatorio de la participación ciudadana"/>
    <s v="febrero"/>
    <s v="FEBRERO"/>
    <n v="8"/>
    <n v="1"/>
    <s v="CCE-16 Contratación Directa"/>
    <s v="1-100-F001_VA-Recursos distrito"/>
    <n v="7000000"/>
    <n v="56000000"/>
    <x v="15"/>
    <s v="O232020200992913  Servicios de educación para la formación y el trab"/>
    <s v="20/0220/0102/45020340212"/>
    <s v="TPIEG - Igualdad y Equidad de Género."/>
    <s v="NO"/>
    <s v="N/A"/>
  </r>
  <r>
    <s v="C14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la ejecución y desarrollo de las actividades asociadas a las diversas modalidades de formación ofrecidas por la Gerencia de la Escuela de Participación"/>
    <s v="marzo"/>
    <s v="marzo"/>
    <n v="5"/>
    <n v="1"/>
    <s v="CCE-16 Contratación Directa"/>
    <s v="1-100-F001_VA-Recursos distrito"/>
    <n v="2253000"/>
    <n v="11265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4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ejecutar tareas relacionadas con el seguimiento y la gestión operativa de los aspectos contractuales, administrativos y financieros de la Gerencia de la Escuela de Participación"/>
    <s v="marzo"/>
    <s v="marzo"/>
    <n v="5"/>
    <n v="1"/>
    <s v="CCE-16 Contratación Directa"/>
    <s v="1-100-F001_VA-Recursos distrito"/>
    <n v="2253000"/>
    <n v="11265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4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llevar a cabo actividades de seguimiento y administración integral de los aspectos contractuales, operativos y financieros relacionados con las funciones de la Gerencia de la Escuela de Participación"/>
    <s v="febrero"/>
    <s v="FEBRERO"/>
    <n v="5"/>
    <n v="1"/>
    <s v="CCE-16 Contratación Directa"/>
    <s v="1-100-F001_VA-Recursos distrito"/>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gestionar y contribuir a la realización del seguimiento y control de los temas contractuales, administrativos y financieros que son competencia de la Gerencia de la Escuela de Participación"/>
    <s v="ENERO"/>
    <s v="ENERO"/>
    <n v="6"/>
    <n v="1"/>
    <s v="CCE-16 Contratación Directa"/>
    <s v="1-100-F001_VA-Recursos distrito"/>
    <n v="4500000"/>
    <n v="27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la creación y desarrollo de contenidos pedagógicos destinados a los procesos formativos de la Gerencia de la Escuela de Participación"/>
    <s v="febrero"/>
    <s v="FEBRERO"/>
    <n v="5"/>
    <n v="1"/>
    <s v="CCE-16 Contratación Directa"/>
    <s v="1-100-F001_VA-Recursos distrito"/>
    <n v="7000000"/>
    <n v="3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5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adyuvar en la ejecución de tareas de los procesos relacionados con los aspectos contractuales, presupuestales y administrativos que adelanta la Gerencia de la Escuela de Participación"/>
    <s v="febrero"/>
    <s v="FEBRERO"/>
    <n v="7"/>
    <n v="1"/>
    <s v="CCE-16 Contratación Directa"/>
    <s v="1-100-F001_VA-Recursos distrito"/>
    <n v="3600000"/>
    <n v="252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coadyudar en la implementación de las distintas modalidades de los procesos formativos de la Gerencia de la Escuela de la Participación"/>
    <s v="ENERO"/>
    <s v="ENERO"/>
    <n v="6"/>
    <n v="1"/>
    <s v="CCE-16 Contratación Directa"/>
    <s v="1-100-F001_VA-Recursos distrito"/>
    <n v="5860000"/>
    <n v="35160000"/>
    <x v="15"/>
    <s v="O232020200992913  Servicios de educación para la formación y el trab"/>
    <s v="20/0220/0102/45020340212"/>
    <s v="TPIEG - Igualdad y Equidad de Género."/>
    <s v="NO"/>
    <s v="N/A"/>
  </r>
  <r>
    <s v="C15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de forma temporal , para colaborar en la implementación de tareas relacionadas con los procesos contractuales, presupuestarios y administrativos gestionados por la Gerencia de la Escuela de Participación"/>
    <s v="ENERO"/>
    <s v="ENERO"/>
    <n v="4"/>
    <n v="1"/>
    <s v="CCE-16 Contratación Directa"/>
    <s v="1-100-F001_VA-Recursos distrito"/>
    <n v="3250000"/>
    <n v="13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proyectar, gestionar y hacer seguimiento a los documentos y actividades propias de los procesos relacionados con los aspectos contractuales, presupuestales y administrativos que requiera la Gerencia de la Escuela de Participación"/>
    <s v="febrero"/>
    <s v="FEBR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propiciar, concertar y desarrollar espacios y procesos de formación en las diferentes modalidades que brinda la Escuela de Participación"/>
    <s v="marzo"/>
    <s v="marzo"/>
    <n v="8"/>
    <n v="1"/>
    <s v="CCE-16 Contratación Directa"/>
    <s v="1-100-F001_VA-Recursos distrito"/>
    <n v="4000000"/>
    <n v="3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para colaborar en la gestión y elaboración de documentos, así como en el desarrollo de actividades propias de los procesos relacionados con los aspectos contractuales, presupuestales y administrativos de la Gerencia de la Escuela de Participación"/>
    <s v="febrero"/>
    <s v="FEBRERO"/>
    <n v="5"/>
    <n v="1"/>
    <s v="CCE-16 Contratación Directa"/>
    <s v="1-100-F001_VA-Recursos distrito"/>
    <n v="36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la implementación de actividades y el desarrollo logístico de acciones en las diversas modalidades de formación ofrecidas por la Gerencia de la Escuela de Participación"/>
    <s v="febrero"/>
    <s v="FEBRERO"/>
    <n v="5"/>
    <n v="1"/>
    <s v="CCE-16 Contratación Directa"/>
    <s v="1-100-F001_VA-Recursos distrito"/>
    <n v="2253000"/>
    <n v="11265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iseñar e implementar actividades y diversas modalidades de formación que desarrolla la Gerencia de la Escuela de la Participación"/>
    <s v="febrero"/>
    <s v="FEBRERO"/>
    <n v="5"/>
    <n v="1"/>
    <s v="CCE-16 Contratación Directa"/>
    <s v="1-100-F001_VA-Recursos distrito"/>
    <n v="4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6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para asistir en la ejecución de actividades operativas relacionadas con las diferentes modalidades de formación que se imparten en la Gerencia de la Escuela de Participación"/>
    <s v="marzo"/>
    <s v="marzo"/>
    <n v="7"/>
    <n v="1"/>
    <s v="CCE-16 Contratación Directa"/>
    <s v="1-100-F001_VA-Recursos distrito"/>
    <n v="2900000"/>
    <n v="203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6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la organización y desarrollo de las actividades propias de los procesos formativos que lleva a cabo la Gerencia de la Escuela de Participación"/>
    <s v="febrero"/>
    <s v="FEBRERO"/>
    <n v="7"/>
    <n v="1"/>
    <s v="CCE-16 Contratación Directa"/>
    <s v="1-100-F001_VA-Recursos distrito"/>
    <n v="3500000"/>
    <n v="24500000"/>
    <x v="15"/>
    <s v="O232020200992913 Servicios de educación para la formación y el trab"/>
    <s v="20/0220/0102/45020340212"/>
    <s v="TPIEG - Igualdad y Equidad de Género."/>
    <s v="NO"/>
    <s v="N/A"/>
  </r>
  <r>
    <s v="C16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asistir en la elaboración, gestión y control de los documentos y actividades vinculados a los procesos contractuales, financieros y administrativos de la Gerencia de la Escuela de Participación"/>
    <s v="febrero"/>
    <s v="FEBRERO"/>
    <n v="8.5"/>
    <n v="1"/>
    <s v="CCE-16 Contratación Directa"/>
    <s v="1-100-F001_VA-Recursos distrito"/>
    <n v="5000000"/>
    <n v="42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proveer acompañamiento y asistencia en los aspectos operativos de las actividades relacionadas con el desarrollo de los procesos formativos que adelanta la Gerencia de la Escuela de Participación"/>
    <s v="febrero"/>
    <s v="FEBRERO"/>
    <n v="5"/>
    <n v="1"/>
    <s v="CCE-16 Contratación Directa"/>
    <s v="1-100-F001_VA-Recursos distrito"/>
    <n v="2512000"/>
    <n v="12560000"/>
    <x v="15"/>
    <s v="O232020200992913 Servicios de educación para la formación y el trab"/>
    <s v="20/0220/0102/45020340212"/>
    <s v="TPIEG - Igualdad y Equidad de Género."/>
    <s v="NO"/>
    <s v="N/A"/>
  </r>
  <r>
    <s v="C16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desarrollo de las actividades operativas propias de los procesos formativos liderados por la Gerencia de la Escuela de Participación"/>
    <s v="febrero"/>
    <s v="FEBRERO"/>
    <n v="5"/>
    <n v="1"/>
    <s v="CCE-16 Contratación Directa"/>
    <s v="1-100-F001_VA-Recursos distrito"/>
    <n v="2253000"/>
    <n v="11265000"/>
    <x v="15"/>
    <s v="O232020200992913  Servicios de educación para la formación y el trab"/>
    <s v="20/0220/0102/45020340212"/>
    <s v="TPIEG - Igualdad y Equidad de Género."/>
    <s v="NO"/>
    <s v="N/A"/>
  </r>
  <r>
    <s v="C16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desarrollar, con enfoque en cultura democrática, ciudadana y de paz, los procesos de formación que adelanta la Gerencia de la Escuela de Participación en las diferentes modalidades"/>
    <s v="febrero"/>
    <s v="FEBRERO"/>
    <n v="8.5"/>
    <n v="1"/>
    <s v="CCE-16 Contratación Directa"/>
    <s v="1-100-F001_VA-Recursos distrito"/>
    <n v="5000000"/>
    <n v="42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iseñar e implementar procesos de formación en sus diversas modalidades, integrando un enfoque de fortalecimiento en cultura democrática, ciudadana y de paz, promovidos por la Gerencia de la Escuela de Participación"/>
    <s v="febrero"/>
    <s v="FEBRERO"/>
    <n v="8"/>
    <n v="1"/>
    <s v="CCE-16 Contratación Directa"/>
    <s v="1-100-F001_VA-Recursos distrito"/>
    <n v="8000000"/>
    <n v="64000000"/>
    <x v="15"/>
    <s v="O232020200992913 Servicios de educación para la formación y el trab"/>
    <n v="0"/>
    <s v="TPCC- Cultura Ciudadana_x000a_TPIEG - Igualdad y Equidad de Género"/>
    <s v="NO"/>
    <s v="N/A"/>
  </r>
  <r>
    <s v="C16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de manera temporal , para realizar tareas operativas y brindar asistencia en las actividades requeridas para el desarrollo de los procesos de formación promovidos por la Gerencia de la Escuela de Participación en sus diversas modalidades"/>
    <s v="febrero"/>
    <s v="FEBRERO"/>
    <n v="5"/>
    <n v="1"/>
    <s v="CCE-16 Contratación Directa"/>
    <s v="1-100-F001_VA-Recursos distrito"/>
    <n v="36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coadyuvar en la formación de 120.000 ciudadanos con enforque en cultura democrática, ciudadana y de paz, a traves de los procesos que adelanta la Gerencia de la Escuela de Participación en sus diversas modalidades"/>
    <s v="ENERO"/>
    <s v="ENERO"/>
    <n v="6"/>
    <n v="1"/>
    <s v="CCE-16 Contratación Directa"/>
    <s v="1-100-F001_VA-Recursos distrito"/>
    <n v="4760000"/>
    <n v="28560000"/>
    <x v="15"/>
    <s v="O232020200991119_Otros servicios de la administración pública n.c.p."/>
    <s v="20/0220/0102/45020340212"/>
    <s v="TPCC- Cultura Ciudadana_x000a_TPIEG - Igualdad y Equidad de Género"/>
    <s v="NO"/>
    <s v="N/A"/>
  </r>
  <r>
    <s v="C17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implementar procesos formativos en diferentes modalidades, de acuerdo con las metas y misionalidad competencia de la Gerencia de la Escuela de Participación"/>
    <s v="marzo"/>
    <s v="marz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desarrollar procesos de formación en diversas modalidades, alineados con los objetivos y funciones de la Gerencia de la Escuela de Participación"/>
    <s v="marzo"/>
    <s v="marzo"/>
    <n v="5"/>
    <n v="1"/>
    <s v="CCE-16 Contratación Directa"/>
    <s v="1-100-F001_VA-Recursos distrito"/>
    <n v="3600000"/>
    <n v="1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colaborar en la preparación, seguimiento y organización de los documentos y tareas relacionadas con los procesos contractuales, financieros y administrativos de la Gerencia de la Escuela de Participación"/>
    <s v="ENERO"/>
    <s v="ENERO"/>
    <n v="11"/>
    <n v="1"/>
    <s v="CCE-16 Contratación Directa"/>
    <s v="1-100-F001_VA-Recursos distrito"/>
    <n v="9000000"/>
    <n v="99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7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adelantar procesos de formación, conforme a la misión, metas y objetivos institucionales de la Gerencia de la Escuela de Participación, en materia de cultura democrática, ciudadana y de paz"/>
    <s v="ENERO"/>
    <s v="ENERO"/>
    <n v="6"/>
    <n v="1"/>
    <s v="CCE-16 Contratación Directa"/>
    <s v="1-100-F001_VA-Recursos distrito"/>
    <n v="7000000"/>
    <n v="42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contribuir al desarrollo de procesos formativos con enfoque en cultura democrática, ciudadana y de paz, mediante las diferentes modalidades implementadas por la Gerencia de la Escuela de Participación"/>
    <s v="febrero"/>
    <s v="FEBRERO"/>
    <n v="6"/>
    <n v="1"/>
    <s v="CCE-16 Contratación Directa"/>
    <s v="1-100-F001_VA-Recursos distrito"/>
    <n v="9000000"/>
    <n v="54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contribuir al desarrollo de una estrategia de innovación en la participación ciudadana en el marco de la Escuela de la Participación"/>
    <s v="febrero"/>
    <s v="FEBRERO"/>
    <n v="6"/>
    <n v="1"/>
    <s v="CCE-16 Contratación Directa"/>
    <s v="1-100-F001_VA-Recursos distrito"/>
    <n v="6195700"/>
    <n v="37174200"/>
    <x v="15"/>
    <s v="O232020200991119_Otros servicios de la administración pública n.c.p."/>
    <s v="20/0220/0102/45020340212"/>
    <s v="TPIEG - Igualdad y Equidad de Género."/>
    <s v="NO"/>
    <s v="N/A"/>
  </r>
  <r>
    <s v="C17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para realizar acciones de comunicación y/o divulgación de las iniciativas de la Escuela de Participación y el Observatorio"/>
    <s v="febrero"/>
    <s v="FEBRERO"/>
    <n v="8"/>
    <n v="1"/>
    <s v="CCE-16 Contratación Directa"/>
    <s v="1-100-F001_VA-Recursos distrito"/>
    <n v="7000000"/>
    <n v="56000000"/>
    <x v="15"/>
    <s v="O232020200991119_Otros servicios de la administración pública n.c.p."/>
    <s v="20/0220/0102/45020340212"/>
    <s v="TPCC- Cultura Ciudadana_x000a_TPIEG - Igualdad y Equidad de Género"/>
    <s v="NO"/>
    <s v="N/A"/>
  </r>
  <r>
    <s v="C17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logísticos y operativos necesarios, para la organización y ejecución de actividades y eventos institucionales realizados por el IDPAC."/>
    <s v="ENERO"/>
    <s v="ENERO"/>
    <n v="1"/>
    <n v="1"/>
    <s v="CCE-06 Selección Abreviada Menor Cuantía"/>
    <s v="1-100-F001_VA-Recursos distrito"/>
    <n v="181817133"/>
    <n v="96067133"/>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7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Bolsa acciones afirmativas"/>
    <s v="ENERO"/>
    <s v="ENERO"/>
    <n v="1"/>
    <n v="1"/>
    <s v="CCE-06 Selección Abreviada Menor Cuantía"/>
    <s v="1-100-F001_VA-Recursos distrito"/>
    <n v="180000000"/>
    <n v="180000000"/>
    <x v="15"/>
    <s v="O232020200991119_Otros servicios de la administración pública n.c.p."/>
    <s v="20/0220/0102/45020340212"/>
    <s v="TPCC- Cultura Ciudadana_x000a_TPIEG - Igualdad y Equidad de Género"/>
    <s v="NO"/>
    <s v="N/A"/>
  </r>
  <r>
    <s v="C18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realizar acciones de comunicación y/o divulgación de las iniciativas de la Escuela de Participación y el Observatorio"/>
    <s v="marzo"/>
    <s v="marzo"/>
    <n v="6"/>
    <n v="1"/>
    <s v="CCE-16 Contratación Directa"/>
    <s v="1-100-F001_VA-Recursos distrito"/>
    <n v="5000000"/>
    <n v="30000000"/>
    <x v="15"/>
    <s v="O232020200883990  Otros servicios profesionales, técnicos y empresar"/>
    <s v="20/0220/0102/45020340212"/>
    <s v="TPCC- Cultura Ciudadana_x000a_TPIEG - Igualdad y Equidad de Género"/>
    <s v="NO"/>
    <s v="N/A"/>
  </r>
  <r>
    <s v="C18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apoyar en el equipo técnico y administrativo del Observatorio de la participación ciudadana"/>
    <s v="febrero"/>
    <s v="FEBRERO"/>
    <n v="5"/>
    <n v="1"/>
    <s v="CCE-16 Contratación Directa"/>
    <s v="1-100-F001_VA-Recursos distrito"/>
    <n v="8000000"/>
    <n v="40000000"/>
    <x v="15"/>
    <s v="O232020200991119_Otros servicios de la administración pública n.c.p."/>
    <s v="20/0220/0102/45020340212"/>
    <s v="TPCC- Cultura Ciudadana_x000a_TPIEG - Igualdad y Equidad de Género"/>
    <s v="NO"/>
    <s v="N/A"/>
  </r>
  <r>
    <s v="C18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la creación de contenidos relacionados con las tendencias de participación desarroladas por el Observatorio de Participación Ciudadana"/>
    <s v="marzo"/>
    <s v="marzo"/>
    <n v="4"/>
    <n v="1"/>
    <s v="CCE-16 Contratación Directa"/>
    <s v="1-100-F001_VA-Recursos distrito"/>
    <n v="6400000"/>
    <n v="25600000"/>
    <x v="15"/>
    <s v="O232020200883990  Otros servicios profesionales, técnicos y empresar"/>
    <s v="20/0220/0102/45020340212"/>
    <s v="TPCC- Cultura Ciudadana_x000a_TPIEG - Igualdad y Equidad de Género"/>
    <s v="NO"/>
    <s v="N/A"/>
  </r>
  <r>
    <s v="C18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de manera temporal, para el desarrollo de la línea de seguimiento de agendas y repertorios de acción colectiva del Observatorio de Participación Ciudadana"/>
    <s v="ENERO"/>
    <s v="ENERO"/>
    <n v="5"/>
    <n v="1"/>
    <s v="CCE-16 Contratación Directa"/>
    <s v="1-100-F001_VA-Recursos distrito"/>
    <n v="6400000"/>
    <n v="3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8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desarrollar labores administrativas del Observatorio y la Gerencia Escuela de Participación"/>
    <s v="marzo"/>
    <s v="marzo"/>
    <n v="5"/>
    <n v="1"/>
    <s v="CCE-16 Contratación Directa"/>
    <s v="1-100-F001_VA-Recursos distrito"/>
    <n v="4000000"/>
    <n v="20000000"/>
    <x v="15"/>
    <s v="O232020200883990  Otros servicios profesionales, técnicos y empresar"/>
    <s v="20/0220/0102/45020340212"/>
    <s v="TPCC- Cultura Ciudadana_x000a_TPIEG - Igualdad y Equidad de Género"/>
    <s v="NO"/>
    <s v="N/A"/>
  </r>
  <r>
    <s v="C18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la producción, analísis y visualización de datos y contenidos del Observatorio de Participación Ciudadana"/>
    <s v="febrero"/>
    <s v="FEBRERO"/>
    <n v="5"/>
    <n v="1"/>
    <s v="CCE-16 Contratación Directa"/>
    <s v="1-100-F001_VA-Recursos distrito"/>
    <n v="6400000"/>
    <n v="32000000"/>
    <x v="15"/>
    <s v="O232020200991119_Otros servicios de la administración pública n.c.p."/>
    <s v="20/0220/0102/45020340212"/>
    <s v="TPCC- Cultura Ciudadana_x000a_TPIEG - Igualdad y Equidad de Género"/>
    <s v="NO"/>
    <s v="N/A"/>
  </r>
  <r>
    <s v="C18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la creación de contenidos relacionados con las dinámicas de participación desaroladas por el Observatorio de Participación Ciudadana"/>
    <s v="febrero"/>
    <s v="FEBRERO"/>
    <n v="5"/>
    <n v="1"/>
    <s v="CCE-16 Contratación Directa"/>
    <s v="1-100-F001_VA-Recursos distrito"/>
    <n v="8000000"/>
    <n v="40000000"/>
    <x v="15"/>
    <s v="O232020200991119_Otros servicios de la administración pública n.c.p."/>
    <s v="20/0220/0102/45020340212"/>
    <s v="TPCC- Cultura Ciudadana_x000a_TPIEG - Igualdad y Equidad de Género"/>
    <s v="NO"/>
    <s v="N/A"/>
  </r>
  <r>
    <s v="C18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de apoyo a la gestión de manera temporal , para llevar a cabo la sistematización de la información de la Gerencia escuela y el Observatorio"/>
    <s v="ENERO"/>
    <s v="ENERO"/>
    <n v="6"/>
    <n v="1"/>
    <s v="CCE-16 Contratación Directa"/>
    <s v="1-100-F001_VA-Recursos distrito"/>
    <n v="3600000"/>
    <n v="216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8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la recolección de insumos que soportan el análisis de datos de los procesos que adelanta la Gerencia de Escuela de la Participación"/>
    <s v="marzo"/>
    <s v="marzo"/>
    <n v="4"/>
    <n v="1"/>
    <s v="CCE-16 Contratación Directa"/>
    <s v="1-100-F001_VA-Recursos distrito"/>
    <n v="4500000"/>
    <n v="180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8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de apoyo a la gestión para la construcción de contenidos con énfasis de salud pública para el obsveratorio de la participación y para la Gerencia Escuela."/>
    <s v="marzo"/>
    <s v="marzo"/>
    <n v="6"/>
    <n v="1"/>
    <s v="CCE-16 Contratación Directa"/>
    <s v="1-100-F001_VA-Recursos distrito"/>
    <n v="3600000"/>
    <n v="21600000"/>
    <x v="15"/>
    <s v="O232020200883990  Otros servicios profesionales, técnicos y empresar"/>
    <s v="20/0220/0102/45020340212"/>
    <s v="TPIEG - Igualdad y Equidad de Género."/>
    <s v="NO"/>
    <s v="N/A"/>
  </r>
  <r>
    <s v="C19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de manera temporal , para adelantar la sistematización de la información de la Gerencia escuela y el Observatorio"/>
    <s v="ENERO"/>
    <s v="ENERO"/>
    <n v="6"/>
    <n v="1"/>
    <s v="CCE-16 Contratación Directa"/>
    <s v="1-100-F001_VA-Recursos distrito"/>
    <n v="6000000"/>
    <n v="36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desarrollar actividades presenciales de territorialización de los servicios del Observatorio y de la Gerencia de Escuela"/>
    <s v="marzo"/>
    <s v="marzo"/>
    <n v="6"/>
    <n v="1"/>
    <s v="CCE-16 Contratación Directa"/>
    <s v="1-100-F001_VA-Recursos distrito"/>
    <n v="6000000"/>
    <n v="36000000"/>
    <x v="15"/>
    <s v="O232020200883990  Otros servicios profesionales, técnicos y empresar"/>
    <s v="20/0220/0102/45020340212"/>
    <s v="TPCC- Cultura Ciudadana_x000a_TPIEG - Igualdad y Equidad de Género"/>
    <s v="NO"/>
    <s v="N/A"/>
  </r>
  <r>
    <s v="C19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realizar el seguimiento, sistematización y reporte de las actividades y tareas adelantadas por el Observatorio de Participación Ciudadana."/>
    <s v="marzo"/>
    <s v="marzo"/>
    <n v="4"/>
    <n v="1"/>
    <s v="CCE-16 Contratación Directa"/>
    <s v="1-100-F001_VA-Recursos distrito"/>
    <n v="45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de manera temporal , para adelantar gestion juridica contractual y administrativa del Observatorio y la Gerencia de la Escuela de Participación"/>
    <s v="febrero"/>
    <s v="FEBRERO"/>
    <n v="5"/>
    <n v="1"/>
    <s v="CCE-16 Contratación Directa"/>
    <s v="1-100-F001_VA-Recursos distrito"/>
    <n v="6500000"/>
    <n v="32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desarrollar tareas administrativas y financieras del Observatorio y la Gerencia Escuela"/>
    <s v="marzo"/>
    <s v="marzo"/>
    <n v="5"/>
    <n v="1"/>
    <s v="CCE-16 Contratación Directa"/>
    <s v="1-100-F001_VA-Recursos distrito"/>
    <n v="4500000"/>
    <n v="22500000"/>
    <x v="15"/>
    <s v="O232020200991119_Otros servicios de la administración pública n.c.p."/>
    <s v="20/0220/0102/45020340212"/>
    <s v="TPIEG - Igualdad y Equidad de Género."/>
    <s v="NO"/>
    <s v="N/A"/>
  </r>
  <r>
    <s v="C19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el desarrollo de actividades pedagógicas en torno al Observatorio y la Gerencia Escuela"/>
    <s v="marzo"/>
    <s v="marzo"/>
    <n v="9"/>
    <n v="1"/>
    <s v="CCE-16 Contratación Directa"/>
    <s v="1-100-F001_VA-Recursos distrito"/>
    <n v="8000000"/>
    <n v="72000000"/>
    <x v="15"/>
    <s v="O232020200991119_Otros servicios de la administración pública n.c.p."/>
    <s v="20/0220/0102/45020340212"/>
    <s v="TPCC- Cultura Ciudadana_x000a_TPIEG - Igualdad y Equidad de Género"/>
    <s v="NO"/>
    <s v="N/A"/>
  </r>
  <r>
    <s v="C19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gestionar desde el componente jurídico actividades contractuales y administrativas del Observatorio y la Gerencia Escuela"/>
    <s v="febrero"/>
    <s v="FEBRERO"/>
    <n v="6"/>
    <n v="1"/>
    <s v="CCE-16 Contratación Directa"/>
    <s v="1-100-F001_VA-Recursos distrito"/>
    <n v="7000000"/>
    <n v="4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fortalecer en territorio la oferta de servicios del Observatorio y de la Gerencia Escuela"/>
    <s v="febrero"/>
    <s v="FEBRERO"/>
    <n v="5"/>
    <n v="1"/>
    <s v="CCE-16 Contratación Directa"/>
    <s v="1-100-F001_VA-Recursos distrito"/>
    <n v="5000000"/>
    <n v="25000000"/>
    <x v="15"/>
    <s v="O232020200883990  Otros servicios profesionales, técnicos y empresar"/>
    <s v="20/0220/0102/45020340212"/>
    <s v="TPIEG - Igualdad y Equidad de Género."/>
    <s v="NO"/>
    <s v="N/A"/>
  </r>
  <r>
    <s v="C19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de manera temporal, para la creación de estrategias de comunicación y posicionamiento de la Escuela y la entidad"/>
    <s v="febrero"/>
    <s v="FEBRERO"/>
    <n v="5"/>
    <n v="1"/>
    <s v="CCE-16 Contratación Directa"/>
    <s v="1-100-F001_VA-Recursos distrito"/>
    <n v="9000000"/>
    <n v="45000000"/>
    <x v="15"/>
    <s v="O232020200991119_Otros servicios de la administración pública n.c.p."/>
    <s v="20/0220/0102/45020340212"/>
    <s v="TPIEG - Igualdad y Equidad de Género."/>
    <s v="NO"/>
    <s v="N/A"/>
  </r>
  <r>
    <s v="C20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de manera temporal, para el desarrollo de estrategias de comunicación y posicionamiento de la Escuela y la entidad"/>
    <s v="febrero"/>
    <s v="FEBRERO"/>
    <n v="5"/>
    <n v="1"/>
    <s v="CCE-16 Contratación Directa"/>
    <s v="1-100-F001_VA-Recursos distrito"/>
    <n v="9000000"/>
    <n v="45000000"/>
    <x v="15"/>
    <s v="O232020200991119_Otros servicios de la administración pública n.c.p."/>
    <s v="20/0220/0102/45020340212"/>
    <s v="TPIEG - Igualdad y Equidad de Género."/>
    <s v="NO"/>
    <s v="N/A"/>
  </r>
  <r>
    <s v="C20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Otras necesidades de contratación del observatorio"/>
    <s v="ENERO"/>
    <s v="ENERO"/>
    <n v="1"/>
    <n v="1"/>
    <s v="CCE-16 Contratación Directa"/>
    <s v="1-100-F001_VA-Recursos distrito"/>
    <n v="17200000"/>
    <n v="17200000"/>
    <x v="15"/>
    <s v="O232020200991119_Otros servicios de la administración pública n.c.p."/>
    <s v="20/0220/0102/45020340212"/>
    <s v="TPCC- Cultura Ciudadana_x000a_TPIEG - Igualdad y Equidad de Género"/>
    <s v="NO"/>
    <s v="N/A"/>
  </r>
  <r>
    <s v="C2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compañar las labores administrativas y de seguimiento del presupuesto del proyecto de inversión de la SFOS."/>
    <s v="febrero"/>
    <s v="FEBRERO"/>
    <n v="6"/>
    <n v="1"/>
    <s v="CCE-16 Contratación Directa"/>
    <s v="1-100-F001_VA-Recursos distrito"/>
    <n v="4766308"/>
    <n v="28597848"/>
    <x v="16"/>
    <s v="O232020200883990_Otros servicios profesionales, técnicos y empresariales n.c.p."/>
    <s v="20/0220/0106/45020220238"/>
    <s v="TPIEG - Igualdad y Equidad de Género_x000a_TPGE - Grupos étnicos_x000a_TPJ – Juventud_x000a_TPPD - Población con Discapacidad "/>
    <s v="NO"/>
    <s v="N/A"/>
  </r>
  <r>
    <s v="C2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en el seguimiento de la información relacionada con las organizaciones sociales y medios comunitarios a través de la plataforma de la Participación y la plataforma VOTEC "/>
    <s v="Enero "/>
    <s v="FEBRERO"/>
    <n v="6"/>
    <n v="1"/>
    <s v="CCE-16 Contratación Directa"/>
    <s v="1-100-F001_VA-Recursos distrito"/>
    <n v="5860000"/>
    <n v="35160000"/>
    <x v="16"/>
    <s v="O232020200991119_Otros servicios de la administración pública n.c.p."/>
    <s v="20/0220/0106/45020220238"/>
    <s v="TPIEG - Igualdad y Equidad de Género_x000a_TPGE - Grupos étnicos_x000a_TPJ – Juventud_x000a_TPPD - Población con Discapacidad "/>
    <s v="NO"/>
    <s v="N/A"/>
  </r>
  <r>
    <s v="C2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mantenimiento y soporte desde el componente TICS las funcionalidades y ajustes de la plataforma VOTEC y plataforma de la participación."/>
    <s v="Enero "/>
    <s v="FEBRERO"/>
    <n v="6"/>
    <n v="1"/>
    <s v="CCE-16 Contratación Directa"/>
    <s v="1-100-F001_VA-Recursos distrito"/>
    <n v="6200000"/>
    <n v="37200000"/>
    <x v="16"/>
    <s v="O232020200883990_Otros servicios profesionales, técnicos y empresariales n.c.p."/>
    <s v="20/0220/0106/45020220238"/>
    <s v="TPIEG - Igualdad y Equidad de Género_x000a_TPGE - Grupos étnicos_x000a_TPJ – Juventud_x000a_TPPD - Población con Discapacidad "/>
    <s v="NO"/>
    <s v="N/A"/>
  </r>
  <r>
    <s v="C2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para el diseño web y/o desarrollo que sean requeridos para aplicarlos en la plataforma VOTEC y la plataforma de la participación."/>
    <s v="Enero "/>
    <s v="FEBRERO"/>
    <n v="6"/>
    <n v="1"/>
    <s v="CCE-16 Contratación Directa"/>
    <s v="1-100-F001_VA-Recursos distrito"/>
    <n v="4500000"/>
    <n v="27000000"/>
    <x v="16"/>
    <s v="O232020200883990_Otros servicios profesionales, técnicos y empresariales n.c.p."/>
    <s v="20/0220/0106/45020220238"/>
    <s v="TPIEG - Igualdad y Equidad de Género_x000a_TPGE - Grupos étnicos_x000a_TPJ – Juventud_x000a_TPPD - Población con Discapacidad "/>
    <s v="NO"/>
    <s v="N/A"/>
  </r>
  <r>
    <s v="C2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dirigidas a las actividades   presupuestales y financieras del proyecto de inversión de la SFOS."/>
    <s v="Enero "/>
    <s v="FEBRERO"/>
    <n v="6"/>
    <n v="1"/>
    <s v="CCE-16 Contratación Directa"/>
    <s v="1-100-F001_VA-Recursos distrito"/>
    <n v="5454880"/>
    <n v="32729280"/>
    <x v="16"/>
    <s v="O232020200883990_Otros servicios profesionales, técnicos y empresariales n.c.p."/>
    <s v="20/0220/0106/45020220238"/>
    <s v="TPIEG - Igualdad y Equidad de Género_x000a_TPGE - Grupos étnicos_x000a_TPJ – Juventud_x000a_TPPD - Población con Discapacidad"/>
    <s v="NO"/>
    <s v="N/A"/>
  </r>
  <r>
    <s v="C2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poyar el proceso de planeación y gestión, planes de mejoramiento y reportes a las actividades propias de la Subdirección."/>
    <s v="Enero "/>
    <s v="FEBRERO"/>
    <n v="7"/>
    <n v="1"/>
    <s v="CCE-16 Contratación Directa"/>
    <s v="1-100-F001_VA-Recursos distrito"/>
    <n v="6500000"/>
    <n v="45500000"/>
    <x v="16"/>
    <s v="O232020200883990_Otros servicios profesionales, técnicos y empresariales n.c.p."/>
    <s v="20/0220/0106/45020220238"/>
    <s v="TPIEG - Igualdad y Equidad de Género_x000a_TPGE - Grupos étnicos_x000a_TPJ – Juventud_x000a_TPPD - Población con Discapacidad"/>
    <s v="NO"/>
    <s v="N/A"/>
  </r>
  <r>
    <s v="C209"/>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14 Ejecutar el 100% de las acciones que garanticen el cumplimiento de los productos en las Políticas Públicas Distritales a cargo de IDPAC con enfoque de género poblacional y diferencial.."/>
    <x v="8"/>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
    <s v="Enero "/>
    <s v="FEBRERO"/>
    <n v="6"/>
    <n v="1"/>
    <s v="CCE-16 Contratación Directa"/>
    <s v="1-100-F001_VA-Recursos distrito"/>
    <n v="7100000"/>
    <n v="42600000"/>
    <x v="16"/>
    <s v="O232020200991119_Otros servicios de la administración pública n.c.p."/>
    <s v="20/0220/0101/45020290238"/>
    <s v="TPIEG - Igualdad y Equidad de Género_x000a_TPPD - Población con Discapacidad"/>
    <s v="NO"/>
    <s v="N/A"/>
  </r>
  <r>
    <s v="C211"/>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
    <s v="FEBRERO"/>
    <n v="6"/>
    <n v="1"/>
    <s v="CCE-16 Contratación Directa"/>
    <s v="1-100-F001_VA-Recursos distrito"/>
    <n v="3606000"/>
    <n v="21636000"/>
    <x v="16"/>
    <s v="O232020200991119_Otros servicios de la administración pública n.c.p."/>
    <s v="20/0220/0101/45020290238"/>
    <s v="TPIEG - Igualdad y Equidad de Género_x000a_TPPD - Población con Discapacidad"/>
    <s v="NO"/>
    <s v="N/A"/>
  </r>
  <r>
    <s v="C21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3"/>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4178710"/>
    <n v="25072260"/>
    <x v="16"/>
    <s v="O232020200991119_Otros servicios de la administración pública n.c.p."/>
    <s v="20/0220/0101/45020290238"/>
    <s v="TPIEG - Igualdad y Equidad de Género"/>
    <s v="NO"/>
    <s v="N/A"/>
  </r>
  <r>
    <s v="C21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5500000"/>
    <n v="33000000"/>
    <x v="16"/>
    <s v="O232020200991119_Otros servicios de la administración pública n.c.p."/>
    <s v="20/0220/0101/45020290238"/>
    <s v="TPIEG - Igualdad y Equidad de Género"/>
    <s v="NO"/>
    <s v="N/A"/>
  </r>
  <r>
    <s v="C21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
    <s v="ENERO"/>
    <s v="FEBRERO"/>
    <n v="6"/>
    <n v="1"/>
    <s v="CCE-16 Contratación Directa"/>
    <s v="1-100-F001_VA-Recursos distrito"/>
    <n v="5500000"/>
    <n v="33000000"/>
    <x v="16"/>
    <s v="O232020200883990_Otros servicios profesionales, técnicos y empresariales n.c.p."/>
    <s v="20/0220/0106/45020220238"/>
    <s v="TPIEG - Igualdad y Equidad de Género_x000a_TPGE - Grupos étnicos_x000a_TPJ – Juventud_x000a_TPPD - Población con Discapacidad"/>
    <s v="NO"/>
    <s v="N/A"/>
  </r>
  <r>
    <s v="C217"/>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poyo administrativo, logístico y operativo en las diferentes actividades desarrolladas por la subdirección de fortalecimiento. "/>
    <s v="ENERO"/>
    <s v="FEBRERO"/>
    <n v="6"/>
    <n v="1"/>
    <s v="CCE-16 Contratación Directa"/>
    <s v="1-100-F001_VA-Recursos distrito"/>
    <n v="4200000"/>
    <n v="25200000"/>
    <x v="16"/>
    <s v="O232020200991119_Otros servicios de la administración pública n.c.p."/>
    <s v="20/0220/0101/45020290238"/>
    <s v="TPIEG - Igualdad y Equidad de Género_x000a_TPGE - Grupos étnicos_x000a_TPJ – Juventud_x000a_TPPD - Población con Discapacidad"/>
    <s v="NO"/>
    <s v="N/A"/>
  </r>
  <r>
    <s v="C21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la implementación de la política pública de medios comunitarios para la participación, identificación, caracterización, vinculación y acompañamiento de los procesos de fortalecimiento propios de esta politica"/>
    <s v="marzo"/>
    <s v="marzo"/>
    <n v="7"/>
    <n v="1"/>
    <s v="CCE-16 Contratación Directa"/>
    <s v="1-100-F001_VA-Recursos distrito"/>
    <n v="4500000"/>
    <n v="31500000"/>
    <x v="17"/>
    <s v="O232020200991119_Otros servicios de la administración pública n.c.p."/>
    <s v="20/0220/0101/45020290238"/>
    <s v="TPIEG - Igualdad y Equidad de Género"/>
    <s v="NO"/>
    <s v="N/A"/>
  </r>
  <r>
    <s v="C219"/>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os medios comunitarios y alternativos, en la implementación del modelo de fortalecimiento en el marco de su política pública.."/>
    <s v="abril"/>
    <s v="abril"/>
    <n v="5"/>
    <n v="1"/>
    <s v="CCE-16 Contratación Directa"/>
    <s v="1-100-F001_VA-Recursos distrito"/>
    <n v="5200000"/>
    <n v="26000000"/>
    <x v="17"/>
    <s v="O232020200991119_Otros servicios de la administración pública n.c.p."/>
    <s v="20/0220/0106/45020220238"/>
    <s v="TPIEG - Igualdad y Equidad de Género"/>
    <s v="NO"/>
    <s v="N/A"/>
  </r>
  <r>
    <s v="C22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sociales en el equipo de nuevas expresiones aplicando herramientas que con lleven a la identificación, caracterización, vinculación y participación de esta población."/>
    <s v="marzo"/>
    <s v="marzo"/>
    <n v="10"/>
    <n v="1"/>
    <s v="CCE-16 Contratación Directa"/>
    <s v="1-100-F001_VA-Recursos distrito"/>
    <n v="3156000"/>
    <n v="31560000"/>
    <x v="17"/>
    <s v="O232020200991119_Otros servicios de la administración pública n.c.p."/>
    <s v="20/0220/0101/45020290238"/>
    <s v="TPIEG - Igualdad y Equidad de Género"/>
    <s v="NO"/>
    <s v="N/A"/>
  </r>
  <r>
    <s v="C2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rticular las acciones de fortalecimiento en los procesos, actuaciones y verificaciones juridicas para garantizar el funcionamiento de la Subdirección de fortalecimiento de la Organización Social."/>
    <s v="ENERO"/>
    <s v="FEBRERO"/>
    <n v="7"/>
    <n v="1"/>
    <s v="CCE-16 Contratación Directa"/>
    <s v="1-100-F001_VA-Recursos distrito"/>
    <n v="7000000"/>
    <n v="490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especializados para asesorar, articular, gestionar y hacer seguimiento a las acciones administrativas y de planeación de la subdirección, siendo enlace entre la SFOS, los equipos internos y externos que traten la mision de la entidad. "/>
    <s v="ENERO"/>
    <s v="FEBRERO"/>
    <n v="7"/>
    <n v="1"/>
    <s v="CCE-16 Contratación Directa"/>
    <s v="1-100-F001_VA-Recursos distrito"/>
    <n v="7500000"/>
    <n v="525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2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
    <s v="ENERO"/>
    <s v="FEBRERO"/>
    <n v="6"/>
    <n v="1"/>
    <s v="CCE-16 Contratación Directa"/>
    <s v="1-100-F001_VA-Recursos distrito"/>
    <n v="6500000"/>
    <n v="39000000"/>
    <x v="16"/>
    <s v="O232020200991119_Otros servicios de la administración pública n.c.p."/>
    <s v="20/0220/0106/45020220238"/>
    <s v="TPIEG - Igualdad y Equidad de Género_x000a_TPGE - Grupos étnicos_x000a_TPJ – Juventud_x000a_TPPD - Población con Discapacidad "/>
    <s v="NO"/>
    <s v="N/A"/>
  </r>
  <r>
    <s v="C22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seguimiento a los asuntos transversales de los procesos misionales y administrativos de la Subdirección,"/>
    <s v="ENERO"/>
    <s v="FEBRERO"/>
    <n v="7"/>
    <n v="1"/>
    <s v="CCE-16 Contratación Directa"/>
    <s v="1-100-F001_VA-Recursos distrito"/>
    <n v="4766308"/>
    <n v="33364156"/>
    <x v="16"/>
    <s v="O232020200883990_Otros servicios profesionales, técnicos y empresariales n.c.p."/>
    <s v="20/0220/0106/45020220238"/>
    <s v="TPIEG - Igualdad y Equidad de Género_x000a_TPGE - Grupos étnicos_x000a_TPJ – Juventud_x000a_TPPD - Población con Discapacidad "/>
    <s v="NO"/>
    <s v="N/A"/>
  </r>
  <r>
    <s v="C2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el seguimiento y control de los productos de políticas públicas y del modelo de fortalecimiento institucional. "/>
    <s v="ENERO"/>
    <s v="FEBRERO"/>
    <n v="6"/>
    <n v="1"/>
    <s v="CCE-16 Contratación Directa"/>
    <s v="1-100-F001_VA-Recursos distrito"/>
    <n v="5000000"/>
    <n v="30000000"/>
    <x v="16"/>
    <s v="O232020200883990_Otros servicios profesionales, técnicos y empresariales n.c.p."/>
    <s v="20/0220/0106/45020220238"/>
    <s v="TPIEG - Igualdad y Equidad de Género_x000a_TPGE - Grupos étnicos _x000a_TPJ – Juventud_x000a_TPPD - Población con Discapacidad "/>
    <s v="NO"/>
    <s v="N/A"/>
  </r>
  <r>
    <s v="C2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gestionar los trámites jurídicos de la Subdirección de Fortalecimiento y sus gerencias."/>
    <s v="ENERO"/>
    <s v="FEBRERO"/>
    <n v="6"/>
    <n v="1"/>
    <s v="CCE-16 Contratación Directa"/>
    <s v="1-100-F001_VA-Recursos distrito"/>
    <n v="5000000"/>
    <n v="30000000"/>
    <x v="16"/>
    <s v="O232020200883990_Otros servicios profesionales, técnicos y empresariales n.c.p."/>
    <s v="20/0220/0106/45020220238"/>
    <s v="TPIEG - Igualdad y Equidad de Género"/>
    <s v="NO"/>
    <s v="N/A"/>
  </r>
  <r>
    <s v="C22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
    <s v="febrero"/>
    <s v="marzo"/>
    <n v="8"/>
    <n v="1"/>
    <s v="CCE-16 Contratación Directa"/>
    <s v="1-100-F001_VA-Recursos distrito"/>
    <n v="4766308"/>
    <n v="38130464"/>
    <x v="16"/>
    <s v="O232020200991119_Otros servicios de la administración pública n.c.p."/>
    <s v="20/0220/0106/45020220238"/>
    <s v="TPIEG - Igualdad y Equidad de Género"/>
    <s v="NO"/>
    <s v="N/A"/>
  </r>
  <r>
    <s v="C22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gestionar y realizar seguimiento a las acciones orientadas al fortalecimiento de  medios comunitarios y alternativos del distrito capital."/>
    <s v="febrero"/>
    <s v="FEBRERO"/>
    <n v="5"/>
    <n v="1"/>
    <s v="CCE-16 Contratación Directa"/>
    <s v="1-100-F001_VA-Recursos distrito"/>
    <n v="7000000"/>
    <n v="35000000"/>
    <x v="16"/>
    <s v="O232020200991119_Otros servicios de la administración pública n.c.p."/>
    <s v="20/0220/0106/45020220238"/>
    <s v="TPIEG - Igualdad y Equidad de Género"/>
    <s v="NO"/>
    <s v="N/A"/>
  </r>
  <r>
    <s v="C2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iones , asi como prestar apoyo juridico a la subdireccion de fortalecimiento de la organización social."/>
    <s v="marzo"/>
    <s v="marzo"/>
    <n v="5"/>
    <n v="1"/>
    <s v="CCE-16 Contratación Directa"/>
    <s v="1-100-F001_VA-Recursos distrito"/>
    <n v="6000000"/>
    <n v="30000000"/>
    <x v="17"/>
    <s v="O232020200991119_Otros servicios de la administración pública n.c.p."/>
    <s v="20/0220/0106/45020220238"/>
    <s v="TPIEG - Igualdad y Equidad de Género"/>
    <s v="NO"/>
    <s v="N/A"/>
  </r>
  <r>
    <s v="C2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os medios comunitarios y alternativos, en la implementación del modelo de fortalecimiento.."/>
    <s v="febrero"/>
    <s v="FEBRERO"/>
    <n v="10"/>
    <n v="1"/>
    <s v="CCE-16 Contratación Directa"/>
    <s v="1-100-F001_VA-Recursos distrito"/>
    <n v="5000000"/>
    <n v="50000000"/>
    <x v="16"/>
    <s v="O232020200991119_Otros servicios de la administración pública n.c.p."/>
    <s v="20/0220/0106/45020220238"/>
    <s v="TPIEG - Igualdad y Equidad de Género"/>
    <s v="NO"/>
    <s v="N/A"/>
  </r>
  <r>
    <s v="C2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650000"/>
    <n v="27900000"/>
    <x v="16"/>
    <s v="O232020200991119_Otros servicios de la administración pública n.c.p."/>
    <s v="20/0220/0106/45020220238"/>
    <s v="TPIEG - Igualdad y Equidad de Género"/>
    <s v="NO"/>
    <s v="N/A"/>
  </r>
  <r>
    <s v="C23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500000"/>
    <n v="27000000"/>
    <x v="16"/>
    <s v="O232020200991119_Otros servicios de la administración pública n.c.p."/>
    <s v="20/0220/0106/45020220238"/>
    <s v="TPIEG - Igualdad y Equidad de Género_x000a_TPGE - Grupos étnicos_x000a_TPJ – Juventud_x000a_TPPD - Población con Discapacidad "/>
    <s v="NO"/>
    <s v="N/A"/>
  </r>
  <r>
    <s v="C2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650000"/>
    <n v="27900000"/>
    <x v="16"/>
    <s v="O232020200991119_Otros servicios de la administración pública n.c.p."/>
    <s v="20/0220/0106/45020220238"/>
    <s v="TPIEG - Igualdad y Equidad de Género_x000a_TPGE - Grupos étnicos_x000a_TPJ – Juventud_x000a_TPPD - Población con Discapacidad "/>
    <s v="NO"/>
    <s v="N/A"/>
  </r>
  <r>
    <s v="C2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
    <s v="ENERO"/>
    <s v="FEBRERO"/>
    <n v="6"/>
    <n v="1"/>
    <s v="CCE-16 Contratación Directa"/>
    <s v="1-100-F001_VA-Recursos distrito"/>
    <n v="3606000"/>
    <n v="21636000"/>
    <x v="16"/>
    <s v="O232020200991119_Otros servicios de la administración pública n.c.p."/>
    <s v="20/0220/0106/45020220238"/>
    <s v="TPIEG - Igualdad y Equidad de Género"/>
    <s v="NO"/>
    <s v="N/A"/>
  </r>
  <r>
    <s v="C2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marzo"/>
    <s v="marzo"/>
    <n v="7"/>
    <n v="1"/>
    <s v="CCE-16 Contratación Directa"/>
    <s v="1-100-F001_VA-Recursos distrito"/>
    <n v="4400000"/>
    <n v="30800000"/>
    <x v="17"/>
    <s v="O232020200991119_Otros servicios de la administración pública n.c.p."/>
    <s v="20/0220/0106/45020220238"/>
    <s v="TPIEG - Igualdad y Equidad de Género_x000a_TPGE - Grupos étnicos_x000a_TPJ – Juventud_x000a_TPPD - Población con Discapacidad "/>
    <s v="NO"/>
    <s v="N/A"/>
  </r>
  <r>
    <s v="C2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
    <s v="ENERO"/>
    <s v="FEBRERO"/>
    <n v="6"/>
    <n v="1"/>
    <s v="CCE-16 Contratación Directa"/>
    <s v="1-100-F001_VA-Recursos distrito"/>
    <n v="6000000"/>
    <n v="36000000"/>
    <x v="16"/>
    <s v="O232020200883990_Otros servicios profesionales, técnicos y empresariales n.c.p."/>
    <s v="20/0220/0106/45020220238"/>
    <s v="TPIEG - Igualdad y Equidad de Género._x000a_TPGE - Grupos étnicos _x000a_TPJ – Juventud_x000a_TPPD - Población con Discapacidad "/>
    <s v="NO"/>
    <s v="N/A"/>
  </r>
  <r>
    <s v="C2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
    <s v="febr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de asesoría, para realizar la revisión del componente jurídico de los documentos generados por la subdirección de fortalecimiento y sus gerenciasen el marco del cumplimiento de su misionalidad."/>
    <s v="ENERO"/>
    <s v="FEBRERO"/>
    <n v="6"/>
    <n v="1"/>
    <s v="CCE-16 Contratación Directa"/>
    <s v="1-100-F001_VA-Recursos distrito"/>
    <n v="10000000"/>
    <n v="60000000"/>
    <x v="16"/>
    <s v="O232020200883990_Otros servicios profesionales, técnicos y empresariales n.c.p."/>
    <s v="20/0220/0106/45020220238"/>
    <s v="TPIEG - Igualdad y Equidad de Género"/>
    <s v="NO"/>
    <s v="N/A"/>
  </r>
  <r>
    <s v="C2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
    <s v="MAYO"/>
    <s v="MAYO"/>
    <n v="5"/>
    <n v="1"/>
    <s v="CCE-16 Contratación Directa"/>
    <s v="1-100-F001_VA-Recursos distrito"/>
    <n v="6000000"/>
    <n v="30000000"/>
    <x v="18"/>
    <s v="O232020200883990_Otros servicios profesionales, técnicos y empresariales n.c.p."/>
    <s v="20/0220/0106/45020220238"/>
    <s v="TPIEG - Igualdad y Equidad de Género_x000a_TPGE - Grupos étnicos_x000a_TPJ – Juventud_x000a_TPPD - Población con Discapacidad "/>
    <s v="NO"/>
    <s v="N/A"/>
  </r>
  <r>
    <s v="C2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os medios comunitarios y alternativos, en la implementación del modelo de fortalecimiento"/>
    <s v="MAYO"/>
    <s v="MAYO"/>
    <n v="4"/>
    <n v="1"/>
    <s v="CCE-16 Contratación Directa"/>
    <s v="1-100-F001_VA-Recursos distrito"/>
    <n v="3600000"/>
    <n v="14400000"/>
    <x v="17"/>
    <s v="O232020200991119_Otros servicios de la administración pública n.c.p."/>
    <s v="20/0220/0106/45020220238"/>
    <s v="TPPD - Población con Discapacidad "/>
    <s v="NO"/>
    <s v="N/A"/>
  </r>
  <r>
    <s v="C2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realizar actividades administrativas relacionadas con el control de correspondencia y organización documental que sean requeridas por la SFOS."/>
    <n v="0"/>
    <n v="0"/>
    <n v="5"/>
    <n v="1"/>
    <s v="CCE-16 Contratación Directa"/>
    <s v="1-100-F001_VA-Recursos distrito"/>
    <n v="3000000"/>
    <n v="15000000"/>
    <x v="17"/>
    <s v="O232020200991119_Otros servicios de la administración pública n.c.p."/>
    <s v="20/0220/0106/45020220238"/>
    <s v="TPIEG - Igualdad y Equidad de Género_x000a_TPGE - Grupos étnicos _x000a_TPJ – Juventud_x000a_TPPD - Población con Discapacidad "/>
    <s v="NO"/>
    <s v="N/A"/>
  </r>
  <r>
    <s v="C2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rofesionales para apoyar la coordinación del equipo de nuevas expresiones desde las políticas públicas dirigidas a la participación de los diferentes grupos poblacionales de la ciudad."/>
    <s v="ENERO"/>
    <s v="FEBRERO"/>
    <n v="6"/>
    <n v="1"/>
    <s v="CCE-16 Contratación Directa"/>
    <s v="1-100-F001_VA-Recursos distrito"/>
    <n v="5000000"/>
    <n v="30000000"/>
    <x v="16"/>
    <s v="O232020200991119_Otros servicios de la administración pública n.c.p."/>
    <s v="20/0220/0106/45020220238"/>
    <s v="TPIEG - Igualdad y Equidad de Género_x000a_TPGE - Grupos étnicos _x000a_TPJ – Juventud_x000a_TPPD - Población con Discapacidad "/>
    <s v="NO"/>
    <s v="N/A"/>
  </r>
  <r>
    <s v="C2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0141600_x000a_80141900_x000a_80111600_x000a_81141600_x000a_30111900_x000a_72103300_x000a_72102900"/>
    <s v="PRESTAR LOS SERVICIOS LOGÍSTICOS Y OPERATIVOS NECESARIOS, PARA LA_x000a_ORGANIZACIÓN Y EJECUCIÓN DE ACTIVIDADES Y EVENTOS INSTITUCIONALES_x000a_REALIZADOS POR EL IDPAC"/>
    <s v="MAYO"/>
    <s v="MAYO"/>
    <n v="9"/>
    <n v="1"/>
    <s v="LICITACION PUBLICA"/>
    <s v="1-100-F001_VA-Recursos distrito"/>
    <m/>
    <n v="250615000"/>
    <x v="17"/>
    <s v="O232020200991119_Otros servicios de la administración pública n.c.p."/>
    <s v="20/0220/0106/45020220238"/>
    <s v="TPIEG - Igualdad y Equidad de Género_x000a_TPGE - Grupos étnicos _x000a_TPJ – Juventud_x000a_TPPD - Población con Discapacidad "/>
    <s v="NO"/>
    <s v="N/A"/>
  </r>
  <r>
    <s v="C2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Recursos destinados para el pago de pasivos exigibles a cargo de la Subdirección de Fortalecimietno"/>
    <s v="marzo"/>
    <s v="abril"/>
    <n v="1"/>
    <n v="1"/>
    <s v="CCE-16 Contratación Directa"/>
    <s v="1-100-F001_VA-Recursos distrito"/>
    <n v="37721040"/>
    <n v="37721040"/>
    <x v="16"/>
    <s v="O232020200991119_Otros servicios de la administración pública n.c.p."/>
    <s v="20/0220/0106/45020220238"/>
    <s v="TPIEG - Igualdad y Equidad de Género_x000a_TPGE - Grupos étnicos _x000a_TPJ – Juventud_x000a_TPPD - Población con Discapacidad "/>
    <s v="NO"/>
    <s v="N/A"/>
  </r>
  <r>
    <s v="C2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43201800_x000a_43211600_x000a_43211500_x000a_45111608_x000a_43211708 _x000a_43211706"/>
    <s v="Entregar incentivos a a las organizaciones sociales y medios comunitarios por valor de 6.000.000."/>
    <s v="septiembre"/>
    <s v="septiembre"/>
    <n v="1"/>
    <n v="1"/>
    <s v="CCE-99 Selección Abreviada - Acuerdo Marco"/>
    <s v="1-100-F001_VA-Recursos distrito"/>
    <m/>
    <n v="1638000000"/>
    <x v="16"/>
    <s v="O232020200991119_Otros servicios de la administración pública n.c.p."/>
    <s v="20/0220/0106/45020220238"/>
    <s v="TPIEG - Igualdad y Equidad de Género_x000a_TPGE - Grupos étnicos _x000a_TPJ – Juventud_x000a_TPPD - Población con Discapacidad "/>
    <s v="NO"/>
    <s v="N/A"/>
  </r>
  <r>
    <s v="C2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en la Gerencia de etnias para el apoyo en la implementación, seguimiento, reporte y sistematización requeridos para el cumplimiento de política pública de las comunidades etnicas, así como el apoyo a la supervisión de los contratos"/>
    <s v="JUNIO"/>
    <s v="JUNIO"/>
    <n v="5"/>
    <n v="1"/>
    <s v="CCE-16 Contratación Directa"/>
    <s v="1-100-F001_VA-Recursos distrito"/>
    <n v="450000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rofesionales en la Gerencia de etnias para el apoyo en la implementación, seguimiento, reporte y sistematización requeridos para el cumplimiento de política pública de las comunidades etnicas, así como el apoyo a la supervisión de los contratos"/>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procesos de participación, Organización y fortalecimiento de la comunidadv raizal de las localidades que sean asignadas por el supervisor."/>
    <s v="marzo"/>
    <s v="marzo"/>
    <n v="4"/>
    <n v="1"/>
    <s v="CCE-16 Contratación Directa"/>
    <s v="1-100-F001_VA-Recursos distrito"/>
    <n v="3100000"/>
    <n v="124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
    <s v="MAYO"/>
    <s v="MAYO"/>
    <n v="5"/>
    <n v="1"/>
    <s v="CCE-16 Contratación Directa"/>
    <s v="1-100-F001_VA-Recursos distrito"/>
    <n v="3000000"/>
    <n v="15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fortalecimiento de las comunidades Negras / Afrocolombianos de las localidades que sean asignadas por el supervisor."/>
    <s v="marzo"/>
    <s v="marzo"/>
    <n v="5"/>
    <n v="1"/>
    <s v="CCE-16 Contratación Directa"/>
    <s v="1-100-F001_VA-Recursos distrito"/>
    <n v="2650000"/>
    <n v="13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los procesos de participación, Organización y fortalecimiento de los pueblos indígenas _x000a_ en las localidades que le sean asignadas por el supervisor"/>
    <s v="marzo"/>
    <s v="marzo"/>
    <n v="5"/>
    <n v="1"/>
    <s v="CCE-16 Contratación Directa"/>
    <s v="1-100-F001_VA-Recursos distrito"/>
    <n v="2650000"/>
    <n v="13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procesos de participación, Organización y fortalecimiento de las comunidades etnicas de las localidades que sean asignadas por el supervisor."/>
    <s v="marzo"/>
    <s v="marzo"/>
    <n v="7"/>
    <n v="1"/>
    <s v="CCE-16 Contratación Directa"/>
    <s v="1-100-F001_VA-Recursos distrito"/>
    <n v="2500000"/>
    <n v="17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y realizar seguimiento a los procesos de participación, Organización y fortalecimiento de las comunidades Negras / Afrocolombianos de las localidades que sean asignadas por el supervisor."/>
    <s v="marzo"/>
    <s v="marzo"/>
    <n v="5"/>
    <n v="1"/>
    <s v="CCE-16 Contratación Directa"/>
    <s v="1-100-F001_VA-Recursos distrito"/>
    <n v="3100000"/>
    <n v="15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el desarrollo y seguimiento a los procesos de participación, Organización, fortalecimiento e instancias de los pueblos indígenas _x000a_ en las localidades que le sean asignadas por el supervisor"/>
    <s v="marzo"/>
    <s v="marzo"/>
    <n v="5"/>
    <n v="1"/>
    <s v="CCE-16 Contratación Directa"/>
    <s v="1-100-F001_VA-Recursos distrito"/>
    <n v="3700000"/>
    <n v="18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fortalecimiento e instancias con la comunidad raizal residente en Bogotá y en las localidades Chapinero, Teusaquillo, Engativa y/o las que sean asignadas por el supervisor."/>
    <s v="febrero"/>
    <s v="FEBRERO"/>
    <n v="6"/>
    <n v="1"/>
    <s v="CCE-16 Contratación Directa"/>
    <s v="1-100-F001_VA-Recursos distrito"/>
    <n v="3710000"/>
    <n v="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y fortalecimiento de las comunidades Negras / Afrocolombianos de las localidades que sean asignadas por el supervisor."/>
    <s v="marzo"/>
    <s v="marzo"/>
    <n v="5"/>
    <n v="1"/>
    <s v="CCE-16 Contratación Directa"/>
    <s v="1-100-F001_VA-Recursos distrito"/>
    <n v="3244500"/>
    <n v="162225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fortalecimiento e instancias de los pueblos indígenas _x000a_ en las localidades que le sean asignadas por el supervisor"/>
    <s v="marzo"/>
    <s v="marzo"/>
    <n v="5"/>
    <n v="1"/>
    <s v="CCE-16 Contratación Directa"/>
    <s v="1-100-F001_VA-Recursos distrito"/>
    <n v="2300000"/>
    <n v="11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
    <s v="JUNIO"/>
    <s v="JUNIO"/>
    <n v="5"/>
    <n v="0"/>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procesos de fortalecimiento de las comunidades etnicas de las localidades que sean asignadas por el supervisor."/>
    <s v="marzo"/>
    <s v="marzo"/>
    <n v="5"/>
    <n v="1"/>
    <s v="CCE-16 Contratación Directa"/>
    <s v="1-100-F001_VA-Recursos distrito"/>
    <n v="2300000"/>
    <n v="11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y hacer seguimiento procesos de participación, Organización y fortalecimiento de las comunidades Negras / Afrocolombianos de las localidades que sean asignadas por el supervisor."/>
    <s v="marzo"/>
    <s v="marzo"/>
    <n v="5"/>
    <n v="1"/>
    <s v="CCE-16 Contratación Directa"/>
    <s v="1-100-F001_VA-Recursos distrito"/>
    <n v="3100000"/>
    <n v="15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fortalecimiento e instancias comunidades negras y afrocolombianas de las localidades de Usaquen, Chapinero y/o las que sean asignadas por el supervisor."/>
    <s v="febrero"/>
    <s v="FEBRERO"/>
    <n v="4"/>
    <n v="1"/>
    <s v="CCE-16 Contratación Directa"/>
    <s v="1-100-F001_VA-Recursos distrito"/>
    <n v="3710000"/>
    <n v="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los procesos de participación, Organización y fortalecimiento de los pueblos indígenas _x000a_ en las localidades que l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RECURSOS DESTINADOS A LAS NECESIDADES DE LA GERENCIA DE ETNIAS"/>
    <s v="JUNIO"/>
    <s v="JUNIO"/>
    <n v="1"/>
    <n v="0"/>
    <s v="CCE-16 Contratación Directa"/>
    <s v="1-100-F001_VA-Recursos distrito"/>
    <n v="0"/>
    <n v="204125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y fortalecimiento del pueblo gitano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realizar los procesos y procedimientos administrativos, pre-contractuales, contractuales y post contractuales que se adelanten y gestionar la correcta ejecución presupuestal de la Gerencia de Etnias."/>
    <s v="marzo"/>
    <s v="marzo"/>
    <n v="5"/>
    <n v="1"/>
    <s v="CCE-16 Contratación Directa"/>
    <s v="1-100-F001_VA-Recursos distrito"/>
    <n v="4450000"/>
    <n v="22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y hacer seguimiento procesos de participación, Organización y fortalecimiento de la comunidad raizal de las localidades que le sean asignadas por el supervisor."/>
    <s v="marzo"/>
    <s v="marzo"/>
    <n v="5"/>
    <n v="1"/>
    <s v="CCE-16 Contratación Directa"/>
    <s v="1-100-F001_VA-Recursos distrito"/>
    <n v="3400000"/>
    <n v="17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acompañar las acciones de fortalecimiento de las organizaciones sociales y demás procesos operativos que se requieran en el marco del proceso de participación de las comunidades étnicas en las 20 localidades"/>
    <s v="febrero"/>
    <s v="FEBRERO"/>
    <n v="5"/>
    <n v="1"/>
    <s v="CCE-16 Contratación Directa"/>
    <s v="1-100-F001_VA-Recursos distrito"/>
    <n v="4700000"/>
    <n v="23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el apoyo jurídico, desde la perspectiva intercultural, y el fortalecimiento en las diferentes organizaciones sociales poblacionales, para el fortalecimiento de la comunidad etnica residente en Bogota."/>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acompañar las acciones de fortalecimiento de las organizaciones sociales y demás procesos operativos que se requieran en el marco del proceso de participación de las comunidades étnicas en las 20 localidades de Bogotá "/>
    <s v="febrero"/>
    <s v="FEBRERO"/>
    <n v="5"/>
    <n v="1"/>
    <s v="CCE-16 Contratación Directa"/>
    <s v="1-100-F001_VA-Recursos distrito"/>
    <n v="4700000"/>
    <n v="23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con la comunidad GITANA en el articulo 202 del plan de desarrollo 2024-2027- conpes 40"/>
    <s v="febrero"/>
    <s v="FEBRERO"/>
    <n v="1"/>
    <n v="1"/>
    <s v="CCE-16 Contratación Directa"/>
    <s v="1-100-F001_VA-Recursos distrito"/>
    <n v="0"/>
    <n v="3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
    <s v="MAYO"/>
    <s v="MAYO"/>
    <n v="3"/>
    <n v="1"/>
    <s v="CCE-16 Contratación Directa"/>
    <s v="1-100-F001_VA-Recursos distrito"/>
    <n v="0"/>
    <n v="3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en el Articulo  10 del Decreto 842 del 2019 con los pueblos Indígenas  para desarrollar y efectuar las actividades del Encuentro de Pueblos Indígenas."/>
    <s v="febrero"/>
    <s v="FEBRERO"/>
    <n v="1"/>
    <n v="1"/>
    <s v="CCE-16 Contratación Directa"/>
    <s v="1-100-F001_VA-Recursos distrito"/>
    <n v="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la planeación y realización de la Gala Premios Benkos Biohó 2025 contemplada en el Acuerdo Distrital 175 de 2005, en el marco de los productos de Política pública - Conpes 39 contemplada en el artículo 202 del Plan Distrital de Desarrollo 2024-2027."/>
    <s v="MAYO"/>
    <s v="JUNIO"/>
    <n v="1"/>
    <n v="1"/>
    <s v="CCE-16 Contratación Directa"/>
    <s v="1-100-F001_VA-Recursos distrito"/>
    <m/>
    <n v="5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en el Articulo 3 del Decreto 459 del 2022 con el pueblo raizal  para desarrollar y efectuar las actividades de la semana raizal y el articulo 202 del plan de desarrollo 2024-2027- Conpes 38."/>
    <s v="febrero"/>
    <s v="FEBRERO"/>
    <n v="1"/>
    <n v="1"/>
    <s v="CCE-16 Contratación Directa"/>
    <s v="1-100-F001_VA-Recursos distrito"/>
    <n v="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con la comunidad palenquera para desarrollar y efectuar las actividades de la semana palenquera y el articulo 202 del plan de desarrollo 2024-2027- Conpes 39."/>
    <s v="JUNIO"/>
    <s v="JUNIO"/>
    <n v="1"/>
    <n v="0"/>
    <s v="CCE-16 Contratación Directa"/>
    <s v="1-100-F001_VA-Recursos distrito"/>
    <n v="0"/>
    <n v="11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
    <s v="febrero"/>
    <s v="FEBRERO"/>
    <n v="1"/>
    <n v="1"/>
    <s v="CCE-16 Contratación Directa"/>
    <s v="1-100-F001_VA-Recursos distrito"/>
    <n v="0"/>
    <n v="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
    <s v="febrero"/>
    <s v="FEBRERO"/>
    <n v="1"/>
    <n v="1"/>
    <s v="CCE-16 Contratación Directa"/>
    <s v="1-100-F001_VA-Recursos distrito"/>
    <n v="0"/>
    <n v="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ago del pasivo exigible del Contrato 996 de 2022"/>
    <s v="febrero"/>
    <s v="FEBRERO"/>
    <n v="1"/>
    <n v="1"/>
    <s v="CCE-16 Contratación Directa"/>
    <s v="1-100-F001_VA-Recursos distrito"/>
    <n v="0"/>
    <n v="143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promover y fortalecer la participación de la juventud a nivel local y distrital a través del acompañamiento técnico en el marco de sistema distrital de juventud."/>
    <s v="febrero"/>
    <s v="FEBRERO"/>
    <n v="5"/>
    <n v="1"/>
    <s v="CCE-16 Contratación Directa"/>
    <s v="1-100-F001_VA-Recursos distrito"/>
    <n v="6000000"/>
    <n v="30000000"/>
    <x v="20"/>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9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
    <s v="febrero"/>
    <s v="FEBRERO"/>
    <n v="6"/>
    <n v="1"/>
    <s v="CCE-16 Contratación Directa"/>
    <s v="1-100-F001_VA-Recursos distrito"/>
    <n v="3200000"/>
    <n v="19200000"/>
    <x v="2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9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marzo"/>
    <s v="marzo"/>
    <n v="7"/>
    <n v="1"/>
    <s v="CCE-16 Contratación Directa"/>
    <s v="1-100-F001_VA-Recursos distrito"/>
    <n v="3156000"/>
    <n v="22092000"/>
    <x v="20"/>
    <s v="O232020200991119_Otros servicios de la administración pública n.c.p."/>
    <s v="20/0220/0106/45020220238"/>
    <s v="TPIEG - Igualdad y Equidad de Género_x000a_TPJ – Juventud"/>
    <s v="NO"/>
    <s v="N/A"/>
  </r>
  <r>
    <s v="C29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200000"/>
    <n v="19200000"/>
    <x v="20"/>
    <s v="O232020200991119_Otros servicios de la administración pública n.c.p."/>
    <s v="20/0220/0106/45020220238"/>
    <s v="TPIEG - Igualdad y Equidad de Género_x000a_TPJ – Juventud"/>
    <s v="NO"/>
    <s v="N/A"/>
  </r>
  <r>
    <s v="C29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y misionales de la Gerencia, en las localidades asignadas por el supervisor."/>
    <s v="marzo"/>
    <s v="marzo"/>
    <n v="5"/>
    <n v="1"/>
    <s v="CCE-16 Contratación Directa"/>
    <s v="1-100-F001_VA-Recursos distrito"/>
    <n v="3100000"/>
    <n v="15500000"/>
    <x v="20"/>
    <s v="O232020200991119_Otros servicios de la administración pública n.c.p."/>
    <s v="20/0220/0106/45020220238"/>
    <s v="TPIEG - Igualdad y Equidad de Género_x000a_TPJ – Juventud"/>
    <s v="NO"/>
    <s v="N/A"/>
  </r>
  <r>
    <s v="C29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
    <s v="abril"/>
    <s v="abril"/>
    <n v="6"/>
    <n v="1"/>
    <s v="CCE-16 Contratación Directa"/>
    <s v="1-100-F001_VA-Recursos distrito"/>
    <n v="4000000"/>
    <n v="24000000"/>
    <x v="20"/>
    <s v="O232020200991119_Otros servicios de la administración pública n.c.p."/>
    <s v="20/0220/0106/45020220238"/>
    <s v="TPIEG - Igualdad y Equidad de Género_x000a_TPJ – Juventud"/>
    <s v="NO"/>
    <s v="N/A"/>
  </r>
  <r>
    <s v="C29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29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realizar acciones de acompañamiento y apoyo a las organizaciones sociales juveniles e instancias de participación en la implementación del Sistema Distrital de Juventud."/>
    <s v="marzo"/>
    <s v="marzo"/>
    <n v="5"/>
    <n v="1"/>
    <s v="CCE-16 Contratación Directa"/>
    <s v="1-100-F001_VA-Recursos distrito"/>
    <n v="3100000"/>
    <n v="15500000"/>
    <x v="20"/>
    <s v="O232020200991119_Otros servicios de la administración pública n.c.p."/>
    <s v="20/0220/0106/45020220238"/>
    <s v="TPIEG - Igualdad y Equidad de Género_x000a_TPJ – Juventud"/>
    <s v="NO"/>
    <s v="N/A"/>
  </r>
  <r>
    <s v="C29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marzo"/>
    <s v="marzo"/>
    <n v="10"/>
    <n v="1"/>
    <s v="CCE-16 Contratación Directa"/>
    <s v="1-100-F001_VA-Recursos distrito"/>
    <n v="3156000"/>
    <n v="31560000"/>
    <x v="20"/>
    <s v="O232020200991119_Otros servicios de la administración pública n.c.p."/>
    <s v="20/0220/0106/45020220238"/>
    <s v="TPIEG - Igualdad y Equidad de Género_x000a_TPJ – Juventud"/>
    <s v="NO"/>
    <s v="N/A"/>
  </r>
  <r>
    <s v="C29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el seguimiento y el reporte de los procesos, acciones y metas de la Gerencia de Juventud y la respectiva consolidación de la información."/>
    <s v="febrero"/>
    <s v="marzo"/>
    <n v="3"/>
    <n v="1"/>
    <s v="CCE-16 Contratación Directa"/>
    <s v="1-100-F001_VA-Recursos distrito"/>
    <n v="4500000"/>
    <n v="13500000"/>
    <x v="20"/>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9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s v="febrero"/>
    <s v="marzo"/>
    <n v="6"/>
    <n v="1"/>
    <s v="CCE-16 Contratación Directa"/>
    <s v="1-100-F001_VA-Recursos distrito"/>
    <n v="4300000"/>
    <n v="25800000"/>
    <x v="20"/>
    <s v="O232020200883990_Otros servicios profesionales, técnicos y empresariales n.c.p."/>
    <s v="20/0220/0106/45020220238"/>
    <s v="TPIEG - Igualdad y Equidad de Género_x000a_TPJ – Juventud"/>
    <s v="NO"/>
    <s v="N/A"/>
  </r>
  <r>
    <s v="C30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las actividades administrativas y financieras requeridas por la Gerencia de Juventud."/>
    <s v="febrero"/>
    <s v="marzo"/>
    <n v="6"/>
    <n v="1"/>
    <s v="CCE-16 Contratación Directa"/>
    <s v="1-100-F001_VA-Recursos distrito"/>
    <n v="4300000"/>
    <n v="25800000"/>
    <x v="20"/>
    <s v="O232020200883990_Otros servicios profesionales, técnicos y empresariales n.c.p."/>
    <s v="20/0220/0106/45020220238"/>
    <s v="TPIEG - Igualdad y Equidad de Género_x000a_TPJ – Juventud"/>
    <s v="NO"/>
    <s v="N/A"/>
  </r>
  <r>
    <s v="C30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3872000"/>
    <x v="20"/>
    <s v="O232020200991119_Otros servicios de la administración pública n.c.p."/>
    <s v="20/0220/0106/45020220238"/>
    <s v="TPIEG - Igualdad y Equidad de Género_x000a_TPJ – Juventud"/>
    <s v="NO"/>
    <s v="N/A"/>
  </r>
  <r>
    <s v="C30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
    <s v="febrero"/>
    <s v="marzo"/>
    <n v="5"/>
    <n v="1"/>
    <s v="CCE-16 Contratación Directa"/>
    <s v="1-100-F001_VA-Recursos distrito"/>
    <n v="3156000"/>
    <n v="15780000"/>
    <x v="20"/>
    <s v="O232020200991119_Otros servicios de la administración pública n.c.p."/>
    <s v="20/0220/0106/45020220238"/>
    <s v="TPIEG - Igualdad y Equidad de Género_x000a_TPJ – Juventud"/>
    <s v="NO"/>
    <s v="N/A"/>
  </r>
  <r>
    <s v="C3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hacer seguimiento a la implementación del Modelo de Fortalecimiento a Organizaciones Sociales y la entrega de incentivos."/>
    <s v="febrero"/>
    <s v="marzo"/>
    <n v="6"/>
    <n v="1"/>
    <s v="CCE-16 Contratación Directa"/>
    <s v="1-100-F001_VA-Recursos distrito"/>
    <n v="4300000"/>
    <n v="25800000"/>
    <x v="20"/>
    <s v="O232020200883990_Otros servicios profesionales, técnicos y empresariales n.c.p."/>
    <s v="20/0220/0106/45020220238"/>
    <s v="&quot;TPIEG - Igualdad y Equidad de Género_x000a_TPJ – Juventud&quot;"/>
    <s v="NO"/>
    <s v="N/A"/>
  </r>
  <r>
    <s v="C3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P"/>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realizar acompañamiento jurídico en el desarrollo de los procesos estrategicos y las acciones que realiza la Gerencia de Juventud"/>
    <s v="febrero"/>
    <s v="marzo"/>
    <n v="6"/>
    <n v="1"/>
    <s v="CCE-16 Contratación Directa"/>
    <s v="1-100-F001_VA-Recursos distrito"/>
    <n v="5000000"/>
    <n v="30000000"/>
    <x v="20"/>
    <s v="O232020200991119_Otros servicios de la administración pública n.c.p."/>
    <s v="20/0220/0106/45020220238"/>
    <s v="TPIEG - Igualdad y Equidad de Género_x000a_TPJ – Juventud"/>
    <s v="NO"/>
    <s v="N/A"/>
  </r>
  <r>
    <s v="C3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estrategias de comunicación requeridas por la Gerencia de Juventud."/>
    <s v="febrero"/>
    <s v="marzo"/>
    <n v="6"/>
    <n v="1"/>
    <s v="CCE-16 Contratación Directa"/>
    <s v="1-100-F001_VA-Recursos distrito"/>
    <n v="4300000"/>
    <n v="25800000"/>
    <x v="20"/>
    <s v="O232020200991119_Otros servicios de la administración pública n.c.p."/>
    <s v="20/0220/0106/45020220238"/>
    <s v="TPIEG - Igualdad y Equidad de Género_x000a_TPJ – Juventud"/>
    <s v="NO"/>
    <s v="N/A"/>
  </r>
  <r>
    <s v="C30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Recursos disponibles para las necesidades de la Gerencia de Juventud"/>
    <s v="septiembre"/>
    <s v="Octubre"/>
    <n v="0"/>
    <n v="0"/>
    <s v="CCE-16 Contratación Directa"/>
    <s v="1-100-F001_VA-Recursos distrito"/>
    <n v="0"/>
    <n v="244400"/>
    <x v="20"/>
    <s v="O232020200991119_Otros servicios de la administración pública n.c.p."/>
    <s v="20/0220/0106/45020220238"/>
    <s v="TPIEG - Igualdad y Equidad de Género_x000a_TPJ – Juventud"/>
    <s v="NO"/>
    <s v="N/A"/>
  </r>
  <r>
    <s v="C31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septiembre"/>
    <s v="Octubre"/>
    <n v="6"/>
    <n v="1"/>
    <s v="CCE-16 Contratación Directa"/>
    <s v="1-100-F001_VA-Recursos distrito"/>
    <n v="3156000"/>
    <n v="18308400"/>
    <x v="20"/>
    <s v="O232020200991119_Otros servicios de la administración pública n.c.p."/>
    <s v="20/0220/0106/45020220238"/>
    <s v="TPIEG - Igualdad y Equidad de Género_x000a_TPJ – Juventud"/>
    <s v="NO"/>
    <s v="N/A"/>
  </r>
  <r>
    <s v="C3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s v="septiembre"/>
    <s v="Octubre"/>
    <n v="3"/>
    <n v="1"/>
    <s v="CCE-16 Contratación Directa"/>
    <s v="1-100-F001_VA-Recursos distrito"/>
    <n v="4300000"/>
    <n v="12900000"/>
    <x v="20"/>
    <s v="O232020200883990_Otros servicios profesionales, técnicos y empresariales n.c.p."/>
    <s v="20/0220/0106/45020220238"/>
    <s v="TPIEG - Igualdad y Equidad de Género_x000a_TPJ – Juventud"/>
    <s v="NO"/>
    <s v="N/A"/>
  </r>
  <r>
    <s v="C31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las actividades administrativas y financieras requeridas por la Gerencia de Juventud."/>
    <s v="septiembre"/>
    <s v="Octubre"/>
    <n v="3"/>
    <n v="1"/>
    <s v="CCE-16 Contratación Directa"/>
    <s v="1-100-F001_VA-Recursos distrito"/>
    <n v="4300000"/>
    <n v="12900000"/>
    <x v="20"/>
    <s v="O232020200883990_Otros servicios profesionales, técnicos y empresariales n.c.p."/>
    <s v="20/0220/0106/45020220238"/>
    <s v="TPIEG - Igualdad y Equidad de Género_x000a_TPJ – Juventud"/>
    <s v="NO"/>
    <s v="N/A"/>
  </r>
  <r>
    <s v="C31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el seguimiento y el reporte de los procesos, acciones y metas de la Gerencia de Juventud y la respectiva consolidación de la información."/>
    <s v="septiembre"/>
    <s v="Octubre"/>
    <n v="5.9"/>
    <n v="1"/>
    <s v="CCE-16 Contratación Directa"/>
    <s v="1-100-F001_VA-Recursos distrito"/>
    <n v="4500000"/>
    <n v="26550000"/>
    <x v="20"/>
    <s v="O232020200883990_Otros servicios profesionales, técnicos y empresariales n.c.p."/>
    <s v="20/0220/0106/45020220238"/>
    <s v="TPIEG - Igualdad y Equidad de Género_x000a_TPJ – Juventud"/>
    <s v="NO"/>
    <s v="N/A"/>
  </r>
  <r>
    <s v="C31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0141600_x000a_80141900_x000a_80111600_x000a_81141600_x000a_30111900_x000a_72103300_x000a_72102900"/>
    <s v="Prestar los servicios logísticos y operativos necesarios, para la organización y ejecución de actividades y eventos institucionales realizados por el IDPAC."/>
    <s v="MAYO"/>
    <s v="MAYO"/>
    <n v="10"/>
    <n v="1"/>
    <s v="LICITACION PUBLICA"/>
    <s v="1-100-F001_VA-Recursos distrito"/>
    <m/>
    <n v="29480600"/>
    <x v="2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1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
    <s v="marzo"/>
    <s v="marzo"/>
    <n v="5"/>
    <n v="5"/>
    <s v="CCE-16 Contratación Directa"/>
    <s v="1-100-F001_VA-Recursos distrito"/>
    <n v="3812623"/>
    <n v="19063115"/>
    <x v="21"/>
    <s v="O232020200991119_Otros servicios de la administración pública n.c.p."/>
    <s v="20/0220/0106/45020220238"/>
    <s v="TPIEG - Igualdad y Equidad de Género"/>
    <s v="NO"/>
    <s v="N/A"/>
  </r>
  <r>
    <s v="C31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
    <s v="ENERO"/>
    <s v="FEBRERO"/>
    <n v="6"/>
    <n v="6"/>
    <s v="CCE-16 Contratación Directa"/>
    <s v="1-100-F001_VA-Recursos distrito"/>
    <n v="4700000"/>
    <n v="28200000"/>
    <x v="22"/>
    <s v="O232020200991119_Otros servicios de la administración pública n.c.p."/>
    <s v="20/0220/0101/45020290238"/>
    <s v="TPIEG - Igualdad y Equidad de Género"/>
    <s v="NO"/>
    <s v="N/A"/>
  </r>
  <r>
    <s v="C31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1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6/45020220238"/>
    <s v="TPIEG - Igualdad y Equidad de Género"/>
    <s v="NO"/>
    <s v="N/A"/>
  </r>
  <r>
    <s v="C31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
    <s v="ENERO"/>
    <s v="FEBRERO"/>
    <n v="6"/>
    <n v="6"/>
    <s v="CCE-16 Contratación Directa"/>
    <s v="1-100-F001_VA-Recursos distrito"/>
    <n v="3500000"/>
    <n v="21000000"/>
    <x v="22"/>
    <s v="O232020200991119_Otros servicios de la administración pública n.c.p."/>
    <s v="20/0220/0106/45020220238"/>
    <s v="TPIEG - Igualdad y Equidad de Género"/>
    <s v="NO"/>
    <s v="N/A"/>
  </r>
  <r>
    <s v="C32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ENERO"/>
    <s v="FEBRERO"/>
    <n v="6"/>
    <n v="5.5"/>
    <s v="CCE-16 Contratación Directa"/>
    <s v="1-100-F001_VA-Recursos distrito"/>
    <n v="3100000"/>
    <n v="0"/>
    <x v="21"/>
    <s v="O232020200991119_Otros servicios de la administración pública n.c.p."/>
    <s v="20/0220/0106/45020220238"/>
    <s v="TPIEG - Igualdad y Equidad de Género"/>
    <s v="NO"/>
    <s v="N/A"/>
  </r>
  <r>
    <s v="C3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
    <s v="ENERO"/>
    <s v="FEBRERO"/>
    <n v="6"/>
    <n v="6"/>
    <s v="CCE-16 Contratación Directa"/>
    <s v="1-100-F001_VA-Recursos distrito"/>
    <n v="4500000"/>
    <n v="27000000"/>
    <x v="22"/>
    <s v="O232020200991119_Otros servicios de la administración pública n.c.p."/>
    <s v="20/0220/0106/45020220238"/>
    <s v="TPIEG - Igualdad y Equidad de Género"/>
    <s v="NO"/>
    <s v="N/A"/>
  </r>
  <r>
    <s v="C3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25800000"/>
    <x v="22"/>
    <s v="O232020200991119_Otros servicios de la administración pública n.c.p."/>
    <s v="20/0220/0101/45020290238"/>
    <s v="TPIEG - Igualdad y Equidad de Género"/>
    <s v="NO"/>
    <s v="N/A"/>
  </r>
  <r>
    <s v="C32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desarrollar las actividades administrativas, de planeación y contratación en la Gerencia de Mujer y Género, así como el seguimiento a los reportes y cumplimiento de actividades de la Gerencia para con la OAP y la Secretaria General."/>
    <s v="ENERO"/>
    <s v="FEBRERO"/>
    <n v="6"/>
    <n v="6"/>
    <s v="CCE-16 Contratación Directa"/>
    <s v="1-100-F001_VA-Recursos distrito"/>
    <n v="4600000"/>
    <n v="27600000"/>
    <x v="22"/>
    <s v="O232020200991119_Otros servicios de la administración pública n.c.p."/>
    <s v="20/0220/0106/45020220238"/>
    <s v="TPIEG - Igualdad y Equidad de Género"/>
    <s v="NO"/>
    <s v="N/A"/>
  </r>
  <r>
    <s v="C32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
    <s v="ENERO"/>
    <s v="FEBRERO"/>
    <n v="6"/>
    <n v="6"/>
    <s v="CCE-16 Contratación Directa"/>
    <s v="1-100-F001_VA-Recursos distrito"/>
    <n v="4400000"/>
    <n v="26400000"/>
    <x v="22"/>
    <s v="O232020200991119_Otros servicios de la administración pública n.c.p."/>
    <s v="20/0220/0101/45020290238"/>
    <s v="TPIEG - Igualdad y Equidad de Género"/>
    <s v="NO"/>
    <s v="N/A"/>
  </r>
  <r>
    <s v="C3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2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4"/>
    <n v="4"/>
    <s v="CCE-16 Contratación Directa"/>
    <s v="1-100-F001_VA-Recursos distrito"/>
    <n v="3100000"/>
    <n v="12400000"/>
    <x v="21"/>
    <s v="O232020200991119_Otros servicios de la administración pública n.c.p."/>
    <s v="20/0220/0101/45020290238"/>
    <s v="TPIEG - Igualdad y Equidad de Género"/>
    <s v="NO"/>
    <s v="N/A"/>
  </r>
  <r>
    <s v="C32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Cumplimiento a la acción afirmativa en garantía de las comunidades de mujer afrodescendientes que garnticen su participación en espacios y fechas emblemáticas."/>
    <s v="ENERO"/>
    <s v="abril"/>
    <n v="1"/>
    <n v="1"/>
    <s v="CCE-16 Contratación Directa"/>
    <s v="1-100-F001_VA-Recursos distrito"/>
    <n v="49928000"/>
    <n v="49928000"/>
    <x v="22"/>
    <s v="O232020200883990_Otros servicios profesionales, técnicos y empresariales n.c.p."/>
    <s v="20/0220/0101/45020290238"/>
    <s v="TPIEG - Igualdad y Equidad de Género"/>
    <s v="NO"/>
    <s v="N/A"/>
  </r>
  <r>
    <s v="C3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
    <s v="marzo"/>
    <s v="marzo"/>
    <n v="5.5"/>
    <n v="5.5"/>
    <s v="CCE-16 Contratación Directa"/>
    <s v="1-100-F001_VA-Recursos distrito"/>
    <n v="4510000"/>
    <n v="24805000"/>
    <x v="21"/>
    <s v="O232020200883990_Otros servicios profesionales, técnicos y empresariales n.c.p."/>
    <s v="20/0220/0101/45020290238"/>
    <s v="TPIEG - Igualdad y Equidad de Género"/>
    <s v="NO"/>
    <s v="N/A"/>
  </r>
  <r>
    <s v="C3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de Mujer y Géneros, su seguimiento y reportes, así como para promover, acompañar y asistir los espacios de participación del sector mujer y géneros del distrito capital."/>
    <s v="marzo"/>
    <s v="marzo"/>
    <n v="5"/>
    <n v="5"/>
    <s v="CCE-16 Contratación Directa"/>
    <s v="1-100-F001_VA-Recursos distrito"/>
    <n v="4300000"/>
    <n v="21500000"/>
    <x v="21"/>
    <s v="O232020200883990_Otros servicios profesionales, técnicos y empresariales n.c.p."/>
    <s v="20/0220/0101/45020290238"/>
    <s v="TPIEG - Igualdad y Equidad de Género"/>
    <s v="NO"/>
    <s v="N/A"/>
  </r>
  <r>
    <s v="C3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septiembre"/>
    <s v="Diciembre"/>
    <n v="4"/>
    <n v="4"/>
    <s v="CCE-16 Contratación Directa"/>
    <s v="1-100-F001_VA-Recursos distrito"/>
    <n v="3100000"/>
    <n v="12400000"/>
    <x v="21"/>
    <s v="O232020200991119_Otros servicios de la administración pública n.c.p."/>
    <s v="20/0220/0101/45020290238"/>
    <s v="TPIEG - Igualdad y Equidad de Género"/>
    <s v="NO"/>
    <s v="N/A"/>
  </r>
  <r>
    <s v="C33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0"/>
    <x v="21"/>
    <s v="O232020200991119_Otros servicios de la administración pública n.c.p."/>
    <s v="20/0220/0101/45020290238"/>
    <s v="TPIEG - Igualdad y Equidad de Género"/>
    <s v="NO"/>
    <s v="N/A"/>
  </r>
  <r>
    <s v="C3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de Mujer y Géneros, su seguimiento y reportes, así como para promover, acompañar y asistir los espacios de participación del sector mujer y géneros del distrito capital."/>
    <s v="Octubre"/>
    <s v="Diciembre"/>
    <n v="3"/>
    <n v="3"/>
    <s v="CCE-16 Contratación Directa"/>
    <s v="1-100-F001_VA-Recursos distrito"/>
    <n v="4400000"/>
    <n v="13200000"/>
    <x v="22"/>
    <s v="O232020200883990_Otros servicios profesionales, técnicos y empresariales n.c.p."/>
    <s v="20/0220/0106/45020220238"/>
    <s v="TPIEG - Igualdad y Equidad de Género"/>
    <s v="NO"/>
    <s v="N/A"/>
  </r>
  <r>
    <s v="C33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
    <s v="Octubre"/>
    <s v="Diciembre"/>
    <n v="3"/>
    <n v="3"/>
    <s v="CCE-16 Contratación Directa"/>
    <s v="1-100-F001_VA-Recursos distrito"/>
    <n v="4510000"/>
    <n v="13530000"/>
    <x v="21"/>
    <s v="O232020200883990_Otros servicios profesionales, técnicos y empresariales n.c.p."/>
    <s v="20/0220/0106/45020220238"/>
    <s v="TPIEG - Igualdad y Equidad de Género"/>
    <s v="NO"/>
    <s v="N/A"/>
  </r>
  <r>
    <s v="C3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
    <s v="Octubre"/>
    <s v="Diciembre"/>
    <n v="3"/>
    <n v="3"/>
    <s v="CCE-16 Contratación Directa"/>
    <s v="1-100-F001_VA-Recursos distrito"/>
    <n v="4000000"/>
    <n v="12000000"/>
    <x v="22"/>
    <s v="O232020200991119_Otros servicios de la administración pública n.c.p."/>
    <s v="20/0220/0106/45020220238"/>
    <s v="TPIEG - Igualdad y Equidad de Género"/>
    <s v="NO"/>
    <s v="N/A"/>
  </r>
  <r>
    <s v="C3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
    <s v="Octubre"/>
    <s v="Diciembre"/>
    <n v="3"/>
    <n v="3"/>
    <s v="CCE-16 Contratación Directa"/>
    <s v="1-100-F001_VA-Recursos distrito"/>
    <n v="4700000"/>
    <n v="14100000"/>
    <x v="22"/>
    <s v="O232020200991119_Otros servicios de la administración pública n.c.p."/>
    <s v="20/0220/0101/45020290238"/>
    <s v="TPIEG - Igualdad y Equidad de Género"/>
    <s v="NO"/>
    <s v="N/A"/>
  </r>
  <r>
    <s v="C3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
    <s v="Octubre"/>
    <s v="Diciembre"/>
    <n v="3"/>
    <n v="3"/>
    <s v="CCE-16 Contratación Directa"/>
    <s v="1-100-F001_VA-Recursos distrito"/>
    <n v="4500000"/>
    <n v="13500000"/>
    <x v="22"/>
    <s v="O232020200991119_Otros servicios de la administración pública n.c.p."/>
    <s v="20/0220/0106/45020220238"/>
    <s v="TPIEG - Igualdad y Equidad de Género"/>
    <s v="NO"/>
    <s v="N/A"/>
  </r>
  <r>
    <s v="C3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LGTBI, su seguimiento y reportes, así como para promover, acompañar y asistir los espacios de participación de  sectores LGTBIQ+ del distrito capital."/>
    <s v="Octubre"/>
    <s v="Diciembre"/>
    <n v="3"/>
    <n v="3"/>
    <s v="CCE-16 Contratación Directa"/>
    <s v="1-100-F001_VA-Recursos distrito"/>
    <n v="4300000"/>
    <n v="12900000"/>
    <x v="22"/>
    <s v="O232020200991119_Otros servicios de la administración pública n.c.p."/>
    <s v="20/0220/0101/45020290238"/>
    <s v="TPIEG - Igualdad y Equidad de Género"/>
    <s v="NO"/>
    <s v="N/A"/>
  </r>
  <r>
    <s v="C3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Octubre"/>
    <s v="Diciembre"/>
    <n v="3"/>
    <n v="3"/>
    <s v="CCE-16 Contratación Directa"/>
    <s v="1-100-F001_VA-Recursos distrito"/>
    <n v="3100000"/>
    <n v="9300000"/>
    <x v="22"/>
    <s v="O232020200991119_Otros servicios de la administración pública n.c.p."/>
    <s v="20/0220/0101/45020290238"/>
    <s v="TPIEG - Igualdad y Equidad de Género"/>
    <s v="NO"/>
    <s v="N/A"/>
  </r>
  <r>
    <s v="C3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Octubre"/>
    <s v="Diciembre"/>
    <n v="3"/>
    <n v="3"/>
    <s v="CCE-16 Contratación Directa"/>
    <s v="1-100-F001_VA-Recursos distrito"/>
    <n v="3100000"/>
    <n v="9300000"/>
    <x v="22"/>
    <s v="O232020200991119_Otros servicios de la administración pública n.c.p."/>
    <s v="20/0220/0106/45020220238"/>
    <s v="TPIEG - Igualdad y Equidad de Género"/>
    <s v="NO"/>
    <s v="N/A"/>
  </r>
  <r>
    <s v="C3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Apoyo Logistico eventos Gerencia de Mujer y Genero."/>
    <s v="marzo"/>
    <s v="marzo"/>
    <n v="1"/>
    <n v="1"/>
    <s v="CCE-06 Seleccion abreviada Menor Cuantia"/>
    <s v="1-100-F001_VA-Recursos distrito"/>
    <m/>
    <n v="15000000"/>
    <x v="21"/>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2"/>
    <s v="05_Bogotá confía en su gobierno"/>
    <s v="6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acompañar jurídicamente el desarrollo de la planeación y estructuración de los procesos de contratación adelantados por la Gerencia de _x000a_Instancias y Mecanismos de Participación."/>
    <s v="JUNIO"/>
    <s v="Julio"/>
    <n v="6"/>
    <n v="1"/>
    <s v="CCE-16 Contratación Directa"/>
    <s v="1-100-F001_VA-Recursos distrito"/>
    <n v="5200000"/>
    <n v="312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
    <s v="marzo"/>
    <s v="marzo"/>
    <n v="10"/>
    <n v="1"/>
    <s v="CCE-16 Contratación Directa"/>
    <s v="1-100-F001_VA-Recursos distrito"/>
    <n v="3500000"/>
    <n v="350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4"/>
    <s v="05_Bogotá confía en su gobierno"/>
    <s v="4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5"/>
    <s v="05_Bogotá confía en su gobierno"/>
    <s v="4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
    <s v="marzo"/>
    <s v="marzo"/>
    <n v="8.5"/>
    <n v="1"/>
    <s v="CCE-16 Contratación Directa"/>
    <s v="1-100-F001_VA-Recursos distrito"/>
    <n v="3500000"/>
    <n v="2975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6"/>
    <s v="05_Bogotá confía en su gobierno"/>
    <s v="4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
    <s v="marzo"/>
    <s v="marzo"/>
    <n v="5"/>
    <n v="1"/>
    <s v="CCE-16 Contratación Directa"/>
    <s v="1-100-F001_VA-Recursos distrito"/>
    <n v="3300000"/>
    <n v="165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7"/>
    <s v="05_Bogotá confía en su gobierno"/>
    <s v="4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8"/>
    <s v="05_Bogotá confía en su gobierno"/>
    <s v="4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9"/>
    <s v="05_Bogotá confía en su gobierno"/>
    <s v="4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0"/>
    <s v="05_Bogotá confía en su gobierno"/>
    <s v="4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
    <s v="marzo"/>
    <s v="marzo"/>
    <n v="5"/>
    <n v="1"/>
    <s v="CCE-16 Contratación Directa"/>
    <s v="1-100-F001_VA-Recursos distrito"/>
    <n v="3300000"/>
    <n v="165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1"/>
    <s v="05_Bogotá confía en su gobierno"/>
    <s v="47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2"/>
    <s v="05_Bogotá confía en su gobierno"/>
    <s v="48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3"/>
    <s v="05_Bogotá confía en su gobierno"/>
    <s v="4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5"/>
    <n v="1"/>
    <s v="CCE-16 Contratación Directa"/>
    <s v="1-100-F001_VA-Recursos distrito"/>
    <n v="3400000"/>
    <n v="17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4"/>
    <s v="05_Bogotá confía en su gobierno"/>
    <s v="5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5"/>
    <n v="1"/>
    <s v="CCE-16 Contratación Directa"/>
    <s v="1-100-F001_VA-Recursos distrito"/>
    <n v="3400000"/>
    <n v="17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5"/>
    <s v="05_Bogotá confía en su gobierno"/>
    <s v="5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realizar actividades de fortalecimiento a las instancias de participación ciudadana en articulación con el modelo de intervención territorial, impulsando los mecanismos de promoción para la participación incidente en las localidades"/>
    <s v="marzo"/>
    <s v="marzo"/>
    <n v="6"/>
    <n v="1"/>
    <s v="CCE-16 Contratación Directa"/>
    <s v="1-100-F001_VA-Recursos distrito"/>
    <n v="3200000"/>
    <n v="19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6"/>
    <s v="05_Bogotá confía en su gobierno"/>
    <s v="5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Realizar procesos de participación ciudadana en las localidades, mediante el acompañamiento y fortalecimiento de las instancias formales y no formales, en el marco del modelo de intervención territorial, y la promoción de mecanismos de incidencia ciudadana"/>
    <s v="marzo"/>
    <s v="marzo"/>
    <n v="7"/>
    <n v="1"/>
    <s v="CCE-16 Contratación Directa"/>
    <s v="1-100-F001_VA-Recursos distrito"/>
    <n v="3600000"/>
    <n v="25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7"/>
    <s v="05_Bogotá confía en su gobierno"/>
    <s v="5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8"/>
    <s v="05_Bogotá confía en su gobierno"/>
    <s v="5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9"/>
    <s v="05_Bogotá confía en su gobierno"/>
    <s v="5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0"/>
    <s v="05_Bogotá confía en su gobierno"/>
    <s v="5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1"/>
    <s v="05_Bogotá confía en su gobierno"/>
    <s v="57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Desarrollar acciones y estrategias para fortalecer las instancias formales y no formales de participación ciudadana conforme a las normas que definan el modelo de intervención territorial e impulsar los procesos eleccionarios ordenados en los planes de acción territorial."/>
    <s v="abril"/>
    <s v="abril"/>
    <n v="8.5"/>
    <n v="1"/>
    <s v="CCE-16 Contratación Directa"/>
    <s v="1-100-F001_VA-Recursos distrito"/>
    <n v="4600000"/>
    <n v="391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2"/>
    <s v="05_Bogotá confía en su gobierno"/>
    <s v="58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3"/>
    <s v="05_Bogotá confía en su gobierno"/>
    <s v="5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
    <s v="ENERO"/>
    <s v="FEBRERO"/>
    <n v="7"/>
    <n v="7"/>
    <s v="CCE-16 Contratación Directa"/>
    <s v="1-100-F001_VA-Recursos distrito"/>
    <n v="2200000"/>
    <n v="15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4"/>
    <s v="05_Bogotá confía en su gobierno"/>
    <s v="6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Realizar actividades de gestión documental, organización logística, acompañamiento en jornadas electorales y eventos institucionales, y otras tareas programadas por la Gerencia de Instancias y Mecanismos de Participación, para facilitar el desarrollo de sus funciones."/>
    <s v="marzo"/>
    <s v="marzo"/>
    <n v="6"/>
    <n v="1"/>
    <s v="CCE-16 Contratación Directa"/>
    <s v="1-100-F001_VA-Recursos distrito"/>
    <n v="2000000"/>
    <n v="120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5"/>
    <s v="05_Bogotá confía en su gobierno"/>
    <s v="6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
    <s v="febrero"/>
    <s v="FEBRERO"/>
    <n v="7"/>
    <n v="7"/>
    <s v="CCE-16 Contratación Directa"/>
    <s v="1-100-F001_VA-Recursos distrito"/>
    <n v="4500000"/>
    <n v="315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66"/>
    <s v="05_Bogotá confía en su gobierno"/>
    <s v="6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
    <s v="marzo"/>
    <s v="marzo"/>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67"/>
    <s v="05_Bogotá confía en su gobierno"/>
    <s v="6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
    <s v="marzo"/>
    <s v="marzo"/>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68"/>
    <s v="05_Bogotá confía en su gobierno"/>
    <s v="6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
    <s v="abril"/>
    <s v="MAYO"/>
    <n v="5"/>
    <n v="1"/>
    <s v="CCE-16 Contratación Directa"/>
    <s v="1-100-F001_VA-Recursos distrito"/>
    <n v="4057001"/>
    <n v="20285005"/>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69"/>
    <s v="05_Bogotá confía en su gobierno"/>
    <s v="6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
    <s v="abril"/>
    <s v="MAYO"/>
    <n v="6"/>
    <n v="1"/>
    <s v="CCE-16 Contratación Directa"/>
    <s v="1-100-F001_VA-Recursos distrito"/>
    <n v="4057001"/>
    <n v="24342006"/>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0"/>
    <s v="05_Bogotá confía en su gobierno"/>
    <s v="67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que brinde soporte juridico y técnico a la Gerencia de Instancias en los asuntos de su competencia, asi como en los procesos y procedimientos precontractuales, contractuales y postcontractuales. "/>
    <s v="Marzo "/>
    <s v="abril"/>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1"/>
    <s v="05_Bogotá confía en su gobierno"/>
    <s v="68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
    <s v="febrero"/>
    <s v="marzo"/>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2"/>
    <s v="05_Bogotá confía en su gobierno"/>
    <s v="6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1"/>
    <s v="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
    <s v="marzo"/>
    <s v="abril"/>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73"/>
    <s v="05_Bogotá confía en su gobierno"/>
    <s v="7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que brinde soporte juridico y técnico a la Gerencia de Instancias y Mecanismos de Participación en los asuntos de su competencia, asi como en el seguimiento a la implementación de la política pública de participación ciudadana. "/>
    <s v="febrero"/>
    <s v="marzo"/>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4"/>
    <s v="05_Bogotá confía en su gobierno"/>
    <s v="7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1"/>
    <s v="Prestar servicios profesionales para que brinde soporte técnico a la Gerencia de Instancias y Mecanismos de Participación en los asuntos de su competencia, así como en el seguimiento a la implementación de la política pública de participación ciudadana."/>
    <s v="marzo"/>
    <s v="abril"/>
    <n v="6"/>
    <n v="1"/>
    <s v="CCE-16 Contratación Directa"/>
    <s v="1-100-F001_VA-Recursos distrito"/>
    <n v="4500000"/>
    <n v="270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75"/>
    <s v="05_Bogotá confía en su gobierno"/>
    <s v="7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Servicios de apoyo a la gestión para el fortalecimiento del Sistema Distrital de Participación en el marco de la Jornada Única Electoral, con el fin de promover la participación ciudadana, la transparencia y el fortalecimiento de la democracia en Bogotá. "/>
    <s v="febrero"/>
    <s v="marzo"/>
    <n v="5"/>
    <n v="1"/>
    <s v="CCE-16 Contratación Directa"/>
    <s v="1-100-F001_VA-Recursos distrito"/>
    <n v="3500000"/>
    <n v="175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76"/>
    <s v="05_Bogotá confía en su gobierno"/>
    <s v="7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apoyar a la Gerencia de Instancias y Mecanismos de Participación en la elaboración de instrumentos de control, seguimiento de peticiones, metas, MIPG y de planeación. "/>
    <s v="febrero"/>
    <s v="marzo"/>
    <n v="5"/>
    <n v="1"/>
    <s v="CCE-16 Contratación Directa"/>
    <s v="1-100-F001_VA-Recursos distrito"/>
    <n v="10000000"/>
    <n v="500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7"/>
    <s v="05_Bogotá confía en su gobierno"/>
    <s v="7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logísticos y operativos necesarios, para la organización y ejecución de actividades y eventos institucionales realizados por el IDPAC"/>
    <s v="Marzo "/>
    <s v="marzo"/>
    <n v="9"/>
    <n v="1"/>
    <s v="CCE-06 Selección Abreviada Menor Cuantía"/>
    <s v="1-100-F001_VA-Recursos distrito"/>
    <n v="33769045"/>
    <n v="33769045"/>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78"/>
    <s v="05_Bogotá confía en su gobierno"/>
    <s v="7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Marzo "/>
    <s v="MAYO"/>
    <n v="1"/>
    <n v="1"/>
    <s v="CCE-06 Selección Abreviada Menor Cuantía"/>
    <s v="1-100-F001_VA-Recursos distrito"/>
    <n v="16000000"/>
    <n v="16000000"/>
    <x v="23"/>
    <s v="O232020200664114"/>
    <s v="20/0220/0106/45020220238"/>
    <s v="TPIEG - Igualdad y Equidad de Género_x000a_TPGE - Grupos étnicos_x000a_TPIEG - Igualdad y Equidad de Género_x000a_TPJ – Juventud_x000a_TPPD - Población con Discapacidad "/>
    <s v="NO"/>
    <s v="N/A"/>
  </r>
  <r>
    <s v="C379"/>
    <s v="05_Bogotá confía en su gobierno"/>
    <s v="7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Incentivos para las instancias de participación "/>
    <s v="Septiembre "/>
    <s v="Noviembre"/>
    <n v="1"/>
    <n v="1"/>
    <m/>
    <s v="1-100-F001_VA-Recursos distrito"/>
    <n v="4000000"/>
    <n v="360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5000000"/>
    <n v="3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600000"/>
    <n v="18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4500000"/>
    <n v="31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156000"/>
    <n v="1578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5"/>
    <n v="1"/>
    <s v="CCE-16 Contratación Directa"/>
    <s v="1-100-F001_VA-Recursos distrito"/>
    <n v="4500000"/>
    <n v="22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5"/>
    <n v="1"/>
    <s v="CCE-16 Contratación Directa"/>
    <s v="1-100-F001_VA-Recursos distrito"/>
    <n v="5200000"/>
    <n v="2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6500000"/>
    <n v="32500000"/>
    <x v="0"/>
    <s v="O232020200991119_Otros servicios de la administración pública n.c.p."/>
    <s v="20/0220/0101/45020290238"/>
    <s v="TPIEG - Igualdad y Equidad de Género"/>
    <s v="NO"/>
    <s v="N/A"/>
  </r>
  <r>
    <s v="C3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ENERO"/>
    <s v="FEBRERO"/>
    <n v="8"/>
    <n v="1"/>
    <s v="CCE-16 Contratación Directa"/>
    <s v="1-100-F001_VA-Recursos distrito"/>
    <n v="6000000"/>
    <n v="48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marz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ENERO"/>
    <s v="FEBRERO"/>
    <n v="6"/>
    <n v="1"/>
    <s v="CCE-16 Contratación Directa"/>
    <s v="1-100-F001_VA-Recursos distrito"/>
    <n v="6000000"/>
    <n v="3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ago factura pasivo Exigible EMPRESA DE TELECOMUNICACIONES DE BOGOTÁ S.A. E.S.P. - ETB S.A. "/>
    <s v="abril"/>
    <s v="MAYO "/>
    <n v="1"/>
    <n v="1"/>
    <s v="CCE-16 Contratación Directa"/>
    <s v="1-100-F001_VA-Recursos distrito"/>
    <n v="6476167"/>
    <n v="6476167"/>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6"/>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
    <n v="1"/>
    <s v="CCE-16 Contratación Directa"/>
    <s v="1-100-F001_VA-Recursos distrito"/>
    <n v="6000000"/>
    <n v="54000000"/>
    <x v="0"/>
    <s v="O232020200991119_Otros servicios de la administración pública n.c.p."/>
    <s v="20/0220/0101/45020290238"/>
    <s v="TPIEG - Igualdad y Equidad de Género"/>
    <s v="NO"/>
    <s v="N/A"/>
  </r>
  <r>
    <s v="C39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156000"/>
    <n v="1578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
    <s v="MAYO "/>
    <s v="JUNIO"/>
    <n v="7"/>
    <n v="1"/>
    <s v="CCE-16 Contratación Directa"/>
    <s v="1-100-F001_VA-Recursos distrito"/>
    <n v="8000000"/>
    <n v="56000000"/>
    <x v="0"/>
    <s v="O232020200991119_Otros servicios de la administración pública n.c.p."/>
    <s v="20/0220/0101/45020290238"/>
    <s v="TPIEG - Igualdad y Equidad de Género"/>
    <s v="NO"/>
    <s v="N/A"/>
  </r>
  <r>
    <s v="C40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y pedagogia de las políticas públicas de la subdirección de asuntos comunales y acompañar los espacios de construcción que se generen en el territorio que facilite del cumplimiento de su misionalidad"/>
    <s v="febrero"/>
    <s v="FEBRERO"/>
    <n v="5"/>
    <n v="1"/>
    <s v="CCE-16 Contratación Directa"/>
    <s v="1-100-F001_VA-Recursos distrito"/>
    <n v="6000000"/>
    <n v="30000000"/>
    <x v="0"/>
    <s v="O232020200991119_Otros servicios de la administración pública n.c.p."/>
    <s v="20/0220/0101/45020290238"/>
    <s v="TPIEG - Igualdad y Equidad de Género"/>
    <s v="NO"/>
    <s v="N/A"/>
  </r>
  <r>
    <s v="C4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d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6"/>
    <s v="05_Bogotá confía en su gobierno"/>
    <s v="4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ENERO"/>
    <s v="FEBRERO"/>
    <n v="8.5"/>
    <n v="1"/>
    <s v="CCE-16 Contratación Directa"/>
    <s v="1-100-F001_VA-Recursos distrito"/>
    <n v="6000000"/>
    <n v="51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7"/>
    <s v="05_Bogotá confía en su gobierno"/>
    <s v="4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 niveles en el marco del proyecto de inversión 8131. "/>
    <s v="febrero"/>
    <s v="FEBRERO"/>
    <n v="5"/>
    <n v="1"/>
    <s v="CCE-16 Contratación Directa"/>
    <s v="1-100-F001_VA-Recursos distrito"/>
    <n v="7700000"/>
    <n v="38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5"/>
    <n v="1"/>
    <s v="CCE-16 Contratación Directa"/>
    <s v="1-100-F001_VA-Recursos distrito"/>
    <n v="4500000"/>
    <n v="22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8"/>
    <n v="1"/>
    <s v="CCE-16 Contratación Directa"/>
    <s v="1-100-F001_VA-Recursos distrito"/>
    <n v="4200000"/>
    <n v="33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
    <n v="1"/>
    <s v="CCE-16 Contratación Directa"/>
    <s v="1-100-F001_VA-Recursos distrito"/>
    <n v="6500000"/>
    <n v="58500000"/>
    <x v="0"/>
    <s v="O232020200991119_Otros servicios de la administración pública n.c.p."/>
    <s v="20/0220/0101/45020290238"/>
    <s v="TPIEG - Igualdad y Equidad de Género"/>
    <s v="NO"/>
    <s v="N/A"/>
  </r>
  <r>
    <s v="C416"/>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actividades transversales y desarrollar acciones que faciliten la construcción y seguimiento de las políticas públicas en el marco del proyecto de inversión 8131."/>
    <s v="ENERO"/>
    <s v="FEBRERO"/>
    <n v="9"/>
    <n v="1"/>
    <s v="CCE-16 Contratación Directa"/>
    <s v="1-100-F001_VA-Recursos distrito"/>
    <n v="7200000"/>
    <n v="64800000"/>
    <x v="0"/>
    <s v="O232020200991119_Otros servicios de la administración pública n.c.p."/>
    <s v="20/0220/0101/45020290238"/>
    <s v="TPIEG - Igualdad y Equidad de Género"/>
    <s v="NO"/>
    <s v="N/A"/>
  </r>
  <r>
    <s v="C41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7"/>
    <n v="1"/>
    <s v="CCE-16 Contratación Directa"/>
    <s v="1-100-F001_VA-Recursos distrito"/>
    <n v="3800000"/>
    <n v="26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marzo"/>
    <n v="5"/>
    <n v="1"/>
    <s v="CCE-16 Contratación Directa"/>
    <s v="1-100-F001_VA-Recursos distrito"/>
    <n v="5500000"/>
    <n v="27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realizar acciones encaminadas a las instancias de participación de propiedad horizontal en el marco del modelo de fortalecimient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3"/>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sesorar y realizar el seguimiento a los proyectos estratégicos de la subdirección de asuntos comunales en el marco del proyecto de inversión 8131."/>
    <s v="febrero"/>
    <s v="FEBRERO"/>
    <n v="6"/>
    <n v="1"/>
    <s v="CCE-16 Contratación Directa"/>
    <s v="1-100-F001_VA-Recursos distrito"/>
    <n v="9000000"/>
    <n v="54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7"/>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5"/>
    <n v="1"/>
    <s v="CCE-16 Contratación Directa"/>
    <s v="1-100-F001_VA-Recursos distrito"/>
    <n v="3800000"/>
    <n v="36100000"/>
    <x v="0"/>
    <s v="O232020200991119_Otros servicios de la administración pública n.c.p."/>
    <s v="20/0220/0101/45020290238"/>
    <s v="TPIEG - Igualdad y Equidad de Género"/>
    <s v="NO"/>
    <s v="N/A"/>
  </r>
  <r>
    <s v="C42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
    <s v="abril"/>
    <s v="MAYO "/>
    <n v="1"/>
    <n v="1"/>
    <s v="CCE-99 Selección Abreviada - Acuerdo Marco"/>
    <s v="1-100-F001_VA-Recursos distrito"/>
    <n v="39000000"/>
    <n v="39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0141600_x000a_80141900_x000a_80111600_x000a_81141600_x000a_30111900_x000a_72103300_x000a_72102900"/>
    <s v="Prestar los servicios logísticos y operativos necesarios, para la organización y ejecución de actividades y eventos institucionales realizados por el IDPAC."/>
    <s v="abril"/>
    <s v="MAYO "/>
    <n v="1"/>
    <n v="1"/>
    <s v="CCE-02 Licitación Pública"/>
    <s v="1-100-F001_VA-Recursos distrito"/>
    <n v="620000000"/>
    <n v="62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
    <s v="abril"/>
    <s v="MAYO "/>
    <n v="1"/>
    <n v="1"/>
    <s v="CCE-16 Contratación Directa"/>
    <s v="1-100-F001_VA-Recursos distrito"/>
    <n v="736200000"/>
    <n v="736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acciones de fortalecimiento y actividades encaminadas a las instancias de participación de propiedad horizontal en el marco del modelo de fortalecimiento del proyecto de inversión 8131."/>
    <s v="ENERO"/>
    <s v="FEBRERO"/>
    <n v="7"/>
    <n v="1"/>
    <s v="CCE-16 Contratación Directa"/>
    <s v="1-100-F001_VA-Recursos distrito"/>
    <n v="5200000"/>
    <n v="36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200000"/>
    <n v="21000000"/>
    <x v="0"/>
    <s v="O232020200991119_Otros servicios de la administración pública n.c.p."/>
    <s v="20/0220/0101/45020290238"/>
    <s v="TPIEG - Igualdad y Equidad de Género"/>
    <s v="NO"/>
    <s v="N/A"/>
  </r>
  <r>
    <s v="C4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la jornada electroral de los consejos locales de Propiedad horizontalen el marco del proyecto de inversión 8131."/>
    <s v="febrero"/>
    <s v="marzo"/>
    <n v="5"/>
    <n v="1"/>
    <s v="CCE-16 Contratación Directa"/>
    <s v="1-100-F001_VA-Recursos distrito"/>
    <n v="6000000"/>
    <n v="30000000"/>
    <x v="0"/>
    <s v="O232020200991119_Otros servicios de la administración pública n.c.p."/>
    <s v="20/0220/0106/45020220238"/>
    <s v="TPIEG - Igualdad y Equidad de Género"/>
    <s v="NO"/>
    <s v="N/A"/>
  </r>
  <r>
    <s v="C4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febrero"/>
    <s v="FEBRERO"/>
    <n v="7"/>
    <n v="1"/>
    <s v="CCE-16 Contratación Directa"/>
    <s v="1-100-F001_VA-Recursos distrito"/>
    <n v="6000000"/>
    <n v="42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8"/>
    <n v="1"/>
    <s v="CCE-16 Contratación Directa"/>
    <s v="1-100-F001_VA-Recursos distrito"/>
    <n v="3800000"/>
    <n v="30400000"/>
    <x v="0"/>
    <s v="O232020200991119_Otros servicios de la administración pública n.c.p."/>
    <s v="20/0220/0106/45020220238"/>
    <s v="TPIEG - Igualdad y Equidad de Género"/>
    <s v="NO"/>
    <s v="N/A"/>
  </r>
  <r>
    <s v="C4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y acompañar el proceso electoral de los consejos locales de Propiedad horizontal en el marco del proyecto de inversión 8131."/>
    <s v="febrero"/>
    <s v="marzo"/>
    <n v="9"/>
    <n v="1"/>
    <s v="CCE-16 Contratación Directa"/>
    <s v="1-100-F001_VA-Recursos distrito"/>
    <n v="2900000"/>
    <n v="26100000"/>
    <x v="0"/>
    <s v="O232020200991119_Otros servicios de la administración pública n.c.p."/>
    <s v="20/0220/0106/45020220238"/>
    <s v="TPIEG - Igualdad y Equidad de Género"/>
    <s v="NO"/>
    <s v="N/A"/>
  </r>
  <r>
    <s v="C4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r>
  <r>
    <s v="C4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r>
  <r>
    <s v="C4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800000"/>
    <n v="16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900000"/>
    <n v="17400000"/>
    <x v="0"/>
    <s v="O232020200991119_Otros servicios de la administración pública n.c.p."/>
    <s v="20/0220/0106/45020220238"/>
    <s v="TPIEG - Igualdad y Equidad de Género"/>
    <s v="NO"/>
    <s v="N/A"/>
  </r>
  <r>
    <s v="C4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3300000"/>
    <x v="0"/>
    <s v="O232020200991119_Otros servicios de la administración pública n.c.p."/>
    <s v="20/0220/0106/45020220238"/>
    <s v="TPIEG - Igualdad y Equidad de Género"/>
    <s v="NO"/>
    <s v="N/A"/>
  </r>
  <r>
    <s v="C4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7"/>
    <n v="1"/>
    <s v="CCE-16 Contratación Directa"/>
    <s v="1-100-F001_VA-Recursos distrito"/>
    <n v="4200000"/>
    <n v="29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febr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febrero"/>
    <s v="FEBRERO"/>
    <n v="5"/>
    <n v="1"/>
    <s v="CCE-16 Contratación Directa"/>
    <s v="1-100-F001_VA-Recursos distrito"/>
    <n v="4200000"/>
    <n v="21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5"/>
    <n v="1"/>
    <s v="CCE-16 Contratación Directa"/>
    <s v="1-100-F001_VA-Recursos distrito"/>
    <n v="3800000"/>
    <n v="20584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7"/>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realizar seguimiento a la Politica Publica de Participacion _x000a_ incidente y acompañar la estrategia de Gobierno abierto y planeacion _x000a_ participativa"/>
    <s v="febrero"/>
    <s v="FEBRERO"/>
    <n v="8"/>
    <n v="1"/>
    <s v="CCE-16 Contratacion Directa"/>
    <s v="1-100-F001_VA-Recursos distrito"/>
    <n v="5000000"/>
    <n v="40000000"/>
    <x v="24"/>
    <s v="O232020200883990_Otros servicios profesionales, técnicos y empresariales n.c.p."/>
    <s v="20/0220/0106/45020320254"/>
    <s v="TPIEG - Igualdad y Equidad de Género._x000a_TPGE - Grupos étnicos _x000a_TPJ – Juventud_x000a_TPPD - Población con Discapacidad "/>
    <s v="NO"/>
    <s v="N/A"/>
  </r>
  <r>
    <s v="C458"/>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acompañar y orientar a las alcaldias Locales y entidades del distrito sobre la estrategia de Gobierno abierto y planeacion participativa."/>
    <s v="febrero"/>
    <s v="FEBRERO"/>
    <n v="8"/>
    <n v="1"/>
    <s v="CCE-16 Contratacion Directa"/>
    <s v="1-100-F001_VA-Recursos distrito"/>
    <n v="5380000"/>
    <n v="43040000"/>
    <x v="24"/>
    <s v="O232020200883990_Otros servicios profesionales, técnicos y empresariales n.c.p."/>
    <s v="20/0220/0106/45020320254"/>
    <s v="TPIEG - Igualdad y Equidad de Género._x000a_TPGE - Grupos étnicos _x000a_TPJ – Juventud_x000a_TPPD - Población con Discapacidad "/>
    <s v="NO"/>
    <s v="N/A"/>
  </r>
  <r>
    <s v="C459"/>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desarrollar la estrategia de Gobierno abierto y la plataforma de Bogota abierta."/>
    <s v="febrero"/>
    <s v="FEBRERO"/>
    <n v="6"/>
    <n v="1"/>
    <s v="CCE-16 Contratacion Directa"/>
    <s v="1-100-F001_VA-Recursos distrito"/>
    <n v="4277000"/>
    <n v="25662000"/>
    <x v="24"/>
    <s v="O232020200883990_Otros servicios profesionales, técnicos y empresariales n.c.p."/>
    <s v="20/0220/0106/45020320254"/>
    <s v="TPIEG - Igualdad y Equidad de Género._x000a_TPGE - Grupos étnicos _x000a_TPJ – Juventud_x000a_TPPD - Población con Discapacidad "/>
    <s v="NO"/>
    <s v="N/A"/>
  </r>
  <r>
    <s v="C460"/>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organizar y gestionar las acciones y proyectos estrategicos de  la Subdireccion de Promocion de la Participacion en relacion con las actividades  asociadas con la politica publica de Gobierno abierto de Datos, garantizando el _x000a_cumplimiento de los procesos misionales que esta lidera y metodologias en pro de estimular y promover la participacion incidente"/>
    <s v="febrero"/>
    <s v="FEBRERO"/>
    <n v="6"/>
    <n v="1"/>
    <s v="CCE-16 Contratacion Directa"/>
    <s v="1-100-F001_VA-Recursos distrito"/>
    <n v="5500000"/>
    <n v="33000000"/>
    <x v="24"/>
    <s v="O232020200883990_Otros servicios profesionales, técnicos y empresariales n.c.p."/>
    <s v="20/0220/0106/45020320254"/>
    <s v="TPIEG - Igualdad y Equidad de Género._x000a_TPGE - Grupos étnicos _x000a_TPJ – Juventud_x000a_TPPD - Población con Discapacidad "/>
    <s v="NO"/>
    <s v="N/A"/>
  </r>
  <r>
    <s v="C461"/>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ción de servicios profesionales para apoyar en la organización y gestion de las acciones y proyectos estratégicos de la Subdirección de Promoción de la Participación"/>
    <s v="JUNIO"/>
    <s v="JUNIO"/>
    <n v="5.5"/>
    <n v="1"/>
    <s v="CCE-16 Contratacion Directa"/>
    <s v="1-100-F001_VA-Recursos distrito"/>
    <n v="5000000"/>
    <n v="27500000"/>
    <x v="24"/>
    <s v="O232020200883990_Otros servicios profesionales, técnicos y empresariales n.c.p."/>
    <s v="20/0220/0106/45020320254"/>
    <s v="TPIEG - Igualdad y Equidad de Género._x000a_TPGE - Grupos étnicos _x000a_TPJ – Juventud_x000a_TPPD - Población con Discapacidad "/>
    <s v="NO"/>
    <s v="N/A"/>
  </r>
  <r>
    <s v="C462"/>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servicios para articular las acciones de los proyectos estrategicos que esten encaminados al cumplimiento de los procesos misionales que lidera la _x000a_ Subdireccion de Promocion de la Participacion"/>
    <s v="Julio"/>
    <s v="Julio"/>
    <n v="1"/>
    <n v="1"/>
    <s v="CCE-16 Contratacion Directa"/>
    <s v="1-100-F001_VA-Recursos distrito"/>
    <s v="-"/>
    <n v="10798000"/>
    <x v="24"/>
    <s v="O232020200883990_Otros servicios profesionales, técnicos y empresariales n.c.p."/>
    <s v="20/0220/0106/45020320254"/>
    <s v="TPIEG - Igualdad y Equidad de Género._x000a_TPGE - Grupos étnicos _x000a_TPJ – Juventud_x000a_TPPD - Población con Discapacidad "/>
    <s v="NO"/>
    <s v="N/A"/>
  </r>
  <r>
    <s v="C46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s v="43201800_x000a_43211600_x000a_43211500 _x000a_45111608 _x000a_43211708  _x000a_43211706"/>
    <s v="ADQUISICION DE ELEMENTOS TECNOLOGICOS Y ACCESORIOS PARA LA ENTREGA DE INCENTIVOS"/>
    <s v="abril"/>
    <s v="abril"/>
    <n v="1"/>
    <n v="1"/>
    <s v="CCE-99 SELECCIÓN ABREVIADA- ACUERDO MARCO DE PRECIOS"/>
    <s v="1-100-F001_VA-Recursos distrito"/>
    <s v="   -   "/>
    <n v="1000000000"/>
    <x v="24"/>
    <s v="o232020200991119_otros servicios de la administracion publica n.c.p."/>
    <s v="20/0220/0106/45020320254"/>
    <s v="TPIEG - Igualdad y Equidad de Género._x000a_TPGE - Grupos étnicos _x000a_TPJ – Juventud_x000a_TPPD - Población con Discapacidad "/>
    <s v="NO"/>
    <s v="N/A"/>
  </r>
  <r>
    <s v="C46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sesorar los proyectos estrategicos que lidera la Subdireccion _x000a_ de Promocion de la Participacion."/>
    <s v="febrero"/>
    <s v="FEBRERO"/>
    <n v="9"/>
    <n v="1"/>
    <s v="CCE-16 Contratacion Directa"/>
    <s v="1-100-F001_VA-Recursos distrito"/>
    <n v="9000000"/>
    <n v="81000000"/>
    <x v="24"/>
    <s v="o232020200883990_otros servicios profesionales, tecnicos y empresariales n.c.p."/>
    <s v="20/0220/0106/45020320254"/>
    <s v="TPIEG - Igualdad y Equidad de Género._x000a_TPGE - Grupos étnicos _x000a_TPJ – Juventud_x000a_TPPD - Población con Discapacidad "/>
    <s v="NO"/>
    <s v="N/A"/>
  </r>
  <r>
    <s v="C464-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contrato 049-2025 Prestar los servicios profesionales  para asesorar los proyectos estrategicos que lidera la Subdireccion de Promocion de la Participacion."/>
    <s v="Julio"/>
    <s v="Julio"/>
    <n v="1.5"/>
    <n v="1"/>
    <s v="CCE-16 Contratacion Directa"/>
    <s v="1-100-F001_VA-Recursos distrito"/>
    <n v="9000000"/>
    <n v="13500000"/>
    <x v="24"/>
    <s v="o232020200883990_otros servicios profesionales, tecnicos y empresariales n.c.p."/>
    <s v="20/0220/0106/45020320254"/>
    <s v="TPIEG - Igualdad y Equidad de Género._x000a_TPGE - Grupos étnicos _x000a_TPJ – Juventud_x000a_TPPD - Población con Discapacidad "/>
    <s v="NO"/>
    <s v="N/A"/>
  </r>
  <r>
    <s v="C46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cion de servicios profesionales  para asesorar las actividades en materia presupuestal y financiera de los incentivos para promover la participacion incidente."/>
    <s v="febrero"/>
    <s v="FEBRERO"/>
    <n v="8"/>
    <n v="1"/>
    <s v="CCE-16 Contratacion Directa"/>
    <s v="1-100-F001_VA-Recursos distrito"/>
    <n v="8000000"/>
    <n v="64000000"/>
    <x v="24"/>
    <s v="O232020200883990_Otros servicios profesionales, técnicos y empresariales n.c.p."/>
    <s v="20/0220/0106/45020320254"/>
    <s v="TPIEG - Igualdad y Equidad de Género._x000a_TPGE - Grupos étnicos _x000a_TPJ – Juventud_x000a_TPPD - Población con Discapacidad "/>
    <s v="NO"/>
    <s v="N/A"/>
  </r>
  <r>
    <s v="C465-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41-2025 Prestación de servicios profesionales para asesorar las actividades en materia presupuestal y financiera de los incentivos para promover la participación incidente."/>
    <s v="JUNIO"/>
    <s v="JUNIO"/>
    <n v="2"/>
    <n v="1"/>
    <s v="CCE-16 Contratacion Directa"/>
    <s v="1-100-F001_VA-Recursos distrito"/>
    <n v="8000000"/>
    <n v="16000000"/>
    <x v="24"/>
    <s v="O232020200883990_Otros servicios profesionales, técnicos y empresariales n.c.p."/>
    <s v="20/0220/0106/45020320254"/>
    <s v="TPIEG - Igualdad y Equidad de Género._x000a_TPGE - Grupos étnicos _x000a_TPJ – Juventud_x000a_TPPD - Población con Discapacidad "/>
    <s v="NO"/>
    <s v="N/A"/>
  </r>
  <r>
    <s v="C46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de para asesorar las actividades en materia presupuestal y financiera _x000a_ de los incentivos para promover la participacion incidente"/>
    <s v="febrero"/>
    <s v="FEBRERO"/>
    <n v="8"/>
    <n v="1"/>
    <s v="CCE-16 Contratacion Directa"/>
    <s v="1-100-F001_VA-Recursos distrito"/>
    <n v="8000000"/>
    <n v="64000000"/>
    <x v="24"/>
    <s v="o232020200883990_otros servicios profesionales, tecnicos y empresariales n.c.p."/>
    <s v="20/0220/0106/45020320254"/>
    <s v="TPIEG - Igualdad y Equidad de Género._x000a_TPGE - Grupos étnicos _x000a_TPJ – Juventud_x000a_TPPD - Población con Discapacidad "/>
    <s v="NO"/>
    <s v="N/A"/>
  </r>
  <r>
    <s v="C466-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26-2025 Prestar los servicios profesionales de para asesorar las actividades en materia presupuestal y financiera de los incentivos para promover la participación incidente"/>
    <s v="JUNIO"/>
    <s v="JUNIO"/>
    <n v="2.5"/>
    <n v="1"/>
    <s v="CCE-16 Contratacion Directa"/>
    <s v="1-100-F001_VA-Recursos distrito"/>
    <n v="8000000"/>
    <n v="20000000"/>
    <x v="24"/>
    <s v="o232020200883990_otros servicios profesionales, tecnicos y empresariales n.c.p."/>
    <s v="20/0220/0106/45020320254"/>
    <s v="TPIEG - Igualdad y Equidad de Género._x000a_TPGE - Grupos étnicos _x000a_TPJ – Juventud_x000a_TPPD - Población con Discapacidad "/>
    <s v="NO"/>
    <s v="N/A"/>
  </r>
  <r>
    <s v="C46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la implementacion de los proyectos estrategicos en _x000a_ materia de participacion incidente."/>
    <s v="febrero"/>
    <s v="FEBRERO"/>
    <n v="6.5"/>
    <n v="1"/>
    <s v="CCE-16 Contratacion Directa"/>
    <s v="1-100-F001_VA-Recursos distrito"/>
    <n v="3156000"/>
    <n v="20514000"/>
    <x v="24"/>
    <s v="o232020200883990_otros servicios profesionales, tecnicos y empresariales n.c.p."/>
    <s v="20/0220/0106/45020320254"/>
    <s v="TPIEG - Igualdad y Equidad de Género._x000a_TPGE - Grupos étnicos _x000a_TPJ – Juventud_x000a_TPPD - Población con Discapacidad "/>
    <s v="NO"/>
    <s v="N/A"/>
  </r>
  <r>
    <s v="C46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209-2025 restar los servicios de apoyo a la gestion para la implementacion de los proyectos estrategicos en materia de participacion incidente."/>
    <s v="JUNIO"/>
    <s v="JUNIO"/>
    <n v="2"/>
    <n v="1"/>
    <s v="CCE-16 Contratacion Directa"/>
    <s v="1-100-F001_VA-Recursos distrito"/>
    <n v="3156000"/>
    <n v="6312000"/>
    <x v="24"/>
    <s v="o232020200883990_otros servicios profesionales, tecnicos y empresariales n.c.p."/>
    <s v="20/0220/0106/45020320254"/>
    <s v="TPIEG - Igualdad y Equidad de Género._x000a_TPGE - Grupos étnicos _x000a_TPJ – Juventud_x000a_TPPD - Población con Discapacidad "/>
    <s v="NO"/>
    <s v="N/A"/>
  </r>
  <r>
    <s v="C46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acompañar las actividades de planeacion, reportes y demas acciones relacionadas con la entrega de incentivos."/>
    <s v="febrero"/>
    <s v="FEBRERO"/>
    <n v="4"/>
    <n v="1"/>
    <s v="CCE-16 Contratacion Directa"/>
    <s v="1-100-F001_VA-Recursos distrito"/>
    <n v="3600000"/>
    <n v="14400000"/>
    <x v="24"/>
    <s v="O232020200883990_Otros servicios profesionales, técnicos y empresariales n.c.p."/>
    <s v="20/0220/0106/45020320254"/>
    <s v="TPIEG - Igualdad y Equidad de Género._x000a_TPGE - Grupos étnicos _x000a_TPJ – Juventud_x000a_TPPD - Población con Discapacidad "/>
    <s v="NO"/>
    <s v="N/A"/>
  </r>
  <r>
    <s v="C46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organizar los asuntos logisticos y administrativos de _x000a_ la Subdireccion de Promocion de Participacion."/>
    <s v="febrero"/>
    <s v="FEBRERO"/>
    <n v="7"/>
    <n v="1"/>
    <s v="CCE-16 Contratacion Directa"/>
    <s v="1-100-F001_VA-Recursos distrito"/>
    <n v="3156000"/>
    <n v="22092000"/>
    <x v="24"/>
    <s v="o232020200883990_otros servicios profesionales, tecnicos y empresariales n.c.p."/>
    <s v="20/0220/0106/45020320254"/>
    <s v="TPIEG - Igualdad y Equidad de Género._x000a_TPGE - Grupos étnicos _x000a_TPJ – Juventud_x000a_TPPD - Población con Discapacidad "/>
    <s v="NO"/>
    <s v="N/A"/>
  </r>
  <r>
    <s v="C469-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237-2025 Prestar los servicios de apoyo a la gestion para organizar los asuntos logisticos y administrativos de la Subdireccion de Promocion de Participacion."/>
    <s v="JUNIO"/>
    <s v="JUNIO"/>
    <n v="2"/>
    <n v="1"/>
    <s v="CCE-16 Contratacion Directa"/>
    <s v="1-100-F001_VA-Recursos distrito"/>
    <n v="3156000"/>
    <n v="6312000"/>
    <x v="24"/>
    <s v="o232020200883990_otros servicios profesionales, tecnicos y empresariales n.c.p."/>
    <s v="20/0220/0106/45020320254"/>
    <s v="TPIEG - Igualdad y Equidad de Género._x000a_TPGE - Grupos étnicos _x000a_TPJ – Juventud_x000a_TPPD - Población con Discapacidad "/>
    <s v="NO"/>
    <s v="N/A"/>
  </r>
  <r>
    <s v="C47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seguimiento a los temas administrativos encaminados al fortalecimiento y promocion de la participacion ciudadana que son de competencia de la Subdireccion de Promocion de la Participacion"/>
    <s v="marzo"/>
    <s v="marzo"/>
    <n v="5"/>
    <n v="1"/>
    <s v="CCE-16 Contratacion Directa"/>
    <s v="1-100-F001_VA-Recursos distrito"/>
    <n v="4000000"/>
    <n v="20000000"/>
    <x v="24"/>
    <s v="O232020200883990_Otros servicios profesionales, técnicos y empresariales n.c.p."/>
    <s v="20/0220/0106/45020320254"/>
    <s v="TPIEG - Igualdad y Equidad de Género._x000a_TPGE - Grupos étnicos _x000a_TPJ – Juventud_x000a_TPPD - Población con Discapacidad "/>
    <s v="NO"/>
    <s v="N/A"/>
  </r>
  <r>
    <s v="C4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el acompañamiento y seguimiento juridico en las _x000a_ actividades relacionadas con los procedimientos de los proyectos estrategicos de _x000a_ la Subdireccion de Promocion de la Participacion"/>
    <s v="febrero"/>
    <s v="FEBRERO"/>
    <n v="8"/>
    <n v="1"/>
    <s v="CCE-16 Contratacion Directa"/>
    <s v="1-100-F001_VA-Recursos distrito"/>
    <n v="9000000"/>
    <n v="72000000"/>
    <x v="24"/>
    <s v="o232020200883990_otros servicios profesionales, tecnicos y empresariales n.c.p."/>
    <s v="20/0220/0106/45020320254"/>
    <s v="TPIEG - Igualdad y Equidad de Género._x000a_TPGE - Grupos étnicos _x000a_TPJ – Juventud_x000a_TPPD - Población con Discapacidad "/>
    <s v="NO"/>
    <s v="N/A"/>
  </r>
  <r>
    <s v="C47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
    <s v="MAYO"/>
    <s v="MAYO"/>
    <n v="5"/>
    <n v="1"/>
    <s v="CCE-16 Contratacion Directa"/>
    <s v="1-100-F001_VA-Recursos distrito"/>
    <n v="4500000"/>
    <n v="22500000"/>
    <x v="24"/>
    <s v="o232020200883990_otros servicios profesionales, tecnicos y empresariales n.c.p."/>
    <s v="20/0220/0106/45020320254"/>
    <s v="TPIEG - Igualdad y Equidad de Género._x000a_TPGE - Grupos étnicos _x000a_TPJ – Juventud_x000a_TPPD - Población con Discapacidad "/>
    <s v="NO"/>
    <s v="N/A"/>
  </r>
  <r>
    <s v="C47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compañar el desarrollo y la implementacion de los sistemas _x000a_de informacion para la participacion incidente."/>
    <s v="febrero"/>
    <s v="FEBRERO"/>
    <n v="6"/>
    <n v="1"/>
    <s v="CCE-16 Contratacion Directa"/>
    <s v="1-100-F001_VA-Recursos distrito"/>
    <n v="4600000"/>
    <n v="27600000"/>
    <x v="24"/>
    <s v="O232020200883990_Otros servicios profesionales, técnicos y empresariales n.c.p."/>
    <s v="20/0220/0106/45020320254"/>
    <s v="TPIEG - Igualdad y Equidad de Género._x000a_TPGE - Grupos étnicos _x000a_TPJ – Juventud_x000a_TPPD - Población con Discapacidad "/>
    <s v="NO"/>
    <s v="N/A"/>
  </r>
  <r>
    <s v="C47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ón en los procesos administrativos de la Subdirección de Promoción de la Participación, en materia de participación incidente."/>
    <s v="febrero"/>
    <s v="FEBRERO"/>
    <n v="8"/>
    <n v="1"/>
    <s v="CCE-16 Contratacion Directa"/>
    <s v="1-100-F001_VA-Recursos distrito"/>
    <n v="3200000"/>
    <n v="25600000"/>
    <x v="24"/>
    <s v="O232020200883990_Otros servicios profesionales, técnicos y empresariales n.c.p."/>
    <s v="20/0220/0106/45020320254"/>
    <s v="TPIEG - Igualdad y Equidad de Género._x000a_TPGE - Grupos étnicos _x000a_TPJ – Juventud_x000a_TPPD - Población con Discapacidad "/>
    <s v="NO"/>
    <s v="N/A"/>
  </r>
  <r>
    <s v="C47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
    <s v="febrero"/>
    <s v="FEBRERO"/>
    <n v="6"/>
    <n v="1"/>
    <s v="CCE-16 Contratacion Directa"/>
    <s v="1-100-F001_VA-Recursos distrito"/>
    <n v="10000000"/>
    <n v="60000000"/>
    <x v="24"/>
    <s v="o232020200883990_otros servicios profesionales, tecnicos y empresariales n.c.p."/>
    <s v="20/0220/0106/45020320254"/>
    <s v="TPIEG - Igualdad y Equidad de Género._x000a_TPGE - Grupos étnicos _x000a_TPJ – Juventud_x000a_TPPD - Población con Discapacidad "/>
    <s v="NO"/>
    <s v="N/A"/>
  </r>
  <r>
    <s v="C47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en la gestion administrativa de la Subdireccion de _x000a_Promocion de la Participacion."/>
    <s v="febrero"/>
    <s v="FEBRERO"/>
    <n v="6"/>
    <n v="1"/>
    <s v="CCE-16 Contratacion Directa"/>
    <s v="1-100-F001_VA-Recursos distrito"/>
    <n v="3421000"/>
    <n v="20526000"/>
    <x v="24"/>
    <s v="O232020200883990_Otros servicios profesionales, técnicos y empresariales n.c.p."/>
    <s v="20/0220/0106/45020320254"/>
    <s v="TPIEG - Igualdad y Equidad de Género._x000a_TPGE - Grupos étnicos _x000a_TPJ – Juventud_x000a_TPPD - Población con Discapacidad "/>
    <s v="NO"/>
    <s v="N/A"/>
  </r>
  <r>
    <s v="C47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seguimiento, diseñar, sistematizar y articular las _x000a_ actividades de la Subdireccion de Promocion con otras entidades del orden _x000a_ distrital y local."/>
    <s v="marzo"/>
    <s v="marzo"/>
    <n v="4"/>
    <n v="1"/>
    <s v="CCE-16 Contratacion Directa"/>
    <s v="1-100-F001_VA-Recursos distrito"/>
    <s v="  -"/>
    <n v="0"/>
    <x v="24"/>
    <s v="o232020200883990_otros servicios profesionales, tecnicos y empresariales n.c.p."/>
    <s v="20/0220/0106/45020320254"/>
    <s v="TPIEG - Igualdad y Equidad de Género._x000a_TPGE - Grupos étnicos _x000a_TPJ – Juventud_x000a_TPPD - Población con Discapacidad "/>
    <s v="NO"/>
    <s v="N/A"/>
  </r>
  <r>
    <s v="C47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en materia jurídica para los proyectos estratégicos de la Subdirección de Promoción de la Participación, garantizando el cumplimiento de la normativa vigente."/>
    <s v="marzo"/>
    <s v="marzo"/>
    <n v="5"/>
    <n v="1"/>
    <s v="CCE-16 Contratacion Directa"/>
    <s v="1-100-F001_VA-Recursos distrito"/>
    <n v="5000000"/>
    <n v="25000000"/>
    <x v="24"/>
    <s v="O232020200883990_Otros servicios profesionales, técnicos y empresariales n.c.p."/>
    <s v="20/0220/0106/45020320254"/>
    <s v="TPIEG - Igualdad y Equidad de Género._x000a_TPGE - Grupos étnicos _x000a_TPJ – Juventud_x000a_TPPD - Población con Discapacidad "/>
    <s v="NO"/>
    <s v="N/A"/>
  </r>
  <r>
    <s v="C47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sesorar la articulacion institucional desde la Subdireccion de _x000a_Promocion de la Participacion, asi como el relacionamiento y seguimiento de los _x000a_procesos misionales de la entidad."/>
    <s v="febrero"/>
    <s v="FEBRERO"/>
    <n v="11"/>
    <n v="1"/>
    <s v="CCE-16 Contratacion Directa"/>
    <s v="1-100-F001_VA-Recursos distrito"/>
    <n v="10500000"/>
    <n v="115500000"/>
    <x v="24"/>
    <s v="O232020200883990_Otros servicios profesionales, técnicos y empresariales n.c.p."/>
    <s v="20/0220/0106/45020320254"/>
    <s v="TPIEG - Igualdad y Equidad de Género._x000a_TPGE - Grupos étnicos _x000a_TPJ – Juventud_x000a_TPPD - Población con Discapacidad "/>
    <s v="NO"/>
    <s v="N/A"/>
  </r>
  <r>
    <s v="C48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ción de servicios profesionales para diseñar, producir y difundir contenidos audiovisuales que permitan divulgar las actividades misionales y los proyectos estratégicos de la Subdirección de Promoción de la Participación"/>
    <s v="MAYO"/>
    <s v="MAYO"/>
    <n v="5"/>
    <n v="1"/>
    <s v="CCE-16 Contratacion Directa"/>
    <s v="1-100-F001_VA-Recursos distrito"/>
    <n v="8000000"/>
    <n v="40000000"/>
    <x v="24"/>
    <s v="O232020200883990_Otros servicios profesionales, técnicos y empresariales n.c.p."/>
    <s v="20/0220/0106/45020320254"/>
    <s v="TPIEG - Igualdad y Equidad de Género._x000a_TPGE - Grupos étnicos _x000a_TPJ – Juventud_x000a_TPPD - Población con Discapacidad "/>
    <s v="NO"/>
    <s v="N/A"/>
  </r>
  <r>
    <s v="C48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ón para asistir en las actividades estrategicas de la Subdireccion de Promocion de la Participacion."/>
    <s v="febrero"/>
    <s v="FEBRERO"/>
    <n v="5"/>
    <n v="1"/>
    <s v="CCE-16 Contratacion Directa"/>
    <s v="1-100-F001_VA-Recursos distrito"/>
    <n v="3156000"/>
    <n v="15780000"/>
    <x v="24"/>
    <s v="O232020200883990_Otros servicios profesionales, técnicos y empresariales n.c.p."/>
    <s v="20/0220/0106/45020320254"/>
    <s v="TPIEG - Igualdad y Equidad de Género._x000a_TPGE - Grupos étnicos _x000a_TPJ – Juventud_x000a_TPPD - Población con Discapacidad "/>
    <s v="NO"/>
    <s v="N/A"/>
  </r>
  <r>
    <s v="C48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rticular y gestionar los procesos y procedimientos propios que _x000a_ tiene a su cargo la Subdireccion de Promocion de la Participacion"/>
    <s v="marzo"/>
    <s v="marzo"/>
    <n v="5"/>
    <n v="1"/>
    <s v="CCE-16 Contratacion Directa"/>
    <s v="1-100-F001_VA-Recursos distrito"/>
    <n v="4400000"/>
    <n v="22000000"/>
    <x v="24"/>
    <s v="O232020200883990_Otros servicios profesionales, técnicos y empresariales n.c.p."/>
    <s v="20/0220/0106/45020320254"/>
    <s v="TPIEG - Igualdad y Equidad de Género._x000a_TPGE - Grupos étnicos _x000a_TPJ – Juventud_x000a_TPPD - Población con Discapacidad "/>
    <s v="NO"/>
    <s v="N/A"/>
  </r>
  <r>
    <s v="C48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5"/>
    <n v="1"/>
    <s v="CCE-16 Contratacion Directa"/>
    <s v="1-100-F001_VA-Recursos distrito"/>
    <n v="4000000"/>
    <n v="20000000"/>
    <x v="24"/>
    <s v="o232020200883990_otros servicios profesionales, tecnicos y empresariales n.c.p."/>
    <s v="20/0220/0106/45020320254"/>
    <s v="TPIEG - Igualdad y Equidad de Género._x000a_TPGE - Grupos étnicos _x000a_TPJ – Juventud_x000a_TPPD - Población con Discapacidad "/>
    <s v="NO"/>
    <s v="N/A"/>
  </r>
  <r>
    <s v="C48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s v="febrero"/>
    <s v="FEBRERO"/>
    <n v="5"/>
    <n v="1"/>
    <s v="CCE-16 Contratacion Directa"/>
    <s v="1-100-F001_VA-Recursos distrito"/>
    <n v="5500000"/>
    <n v="27500000"/>
    <x v="24"/>
    <s v="O232020200883990_Otros servicios profesionales, técnicos y empresariales n.c.p."/>
    <s v="20/0220/0106/45020320254"/>
    <s v="TPIEG - Igualdad y Equidad de Género._x000a_TPGE - Grupos étnicos _x000a_TPJ – Juventud_x000a_TPPD - Población con Discapacidad "/>
    <s v="NO"/>
    <s v="N/A"/>
  </r>
  <r>
    <s v="C48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gias y actividades _x000a_que faciliten la apropiacion, cualificacion, reporte de la informacion y divulgacion _x000a_de las metas de la Subdireccion de Promocion de la Participacion del iDPaC."/>
    <s v="febrero"/>
    <s v="FEBRERO"/>
    <n v="6"/>
    <n v="1"/>
    <s v="CCE-16 Contratacion Directa"/>
    <s v="1-100-F001_VA-Recursos distrito"/>
    <n v="4000000"/>
    <n v="24000000"/>
    <x v="24"/>
    <s v="O232020200883990_Otros servicios profesionales, técnicos y empresariales n.c.p."/>
    <s v="20/0220/0106/45020320254"/>
    <s v="TPIEG - Igualdad y Equidad de Género._x000a_TPGE - Grupos étnicos _x000a_TPJ – Juventud_x000a_TPPD - Población con Discapacidad "/>
    <s v="NO"/>
    <s v="N/A"/>
  </r>
  <r>
    <s v="C48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5"/>
    <n v="1"/>
    <s v="CCE-16 Contratacion Directa"/>
    <s v="1-100-F001_VA-Recursos distrito"/>
    <n v="4000000"/>
    <n v="20000000"/>
    <x v="24"/>
    <s v="O232020200883990_Otros servicios profesionales, técnicos y empresariales n.c.p."/>
    <s v="20/0220/0106/45020320254"/>
    <s v="TPIEG - Igualdad y Equidad de Género._x000a_TPGE - Grupos étnicos _x000a_TPJ – Juventud_x000a_TPPD - Población con Discapacidad "/>
    <s v="NO"/>
    <s v="N/A"/>
  </r>
  <r>
    <s v="C48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8"/>
    <n v="1"/>
    <s v="CCE-16 Contratacion Directa"/>
    <s v="1-100-F001_VA-Recursos distrito"/>
    <n v="4500000"/>
    <n v="36000000"/>
    <x v="24"/>
    <s v="o232020200883990_otros servicios profesionales, tecnicos y empresariales n.c.p."/>
    <s v="20/0220/0106/45020320254"/>
    <s v="TPIEG - Igualdad y Equidad de Género._x000a_TPGE - Grupos étnicos _x000a_TPJ – Juventud_x000a_TPPD - Población con Discapacidad "/>
    <s v="NO"/>
    <s v="N/A"/>
  </r>
  <r>
    <s v="C48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
    <s v="JUNIO"/>
    <s v="JUNIO"/>
    <n v="2"/>
    <n v="1"/>
    <s v="CCE-16 Contratacion Directa"/>
    <s v="1-100-F001_VA-Recursos distrito"/>
    <n v="4500000"/>
    <n v="9000000"/>
    <x v="24"/>
    <s v="o232020200883990_otros servicios profesionales, tecnicos y empresariales n.c.p."/>
    <s v="20/0220/0106/45020320254"/>
    <s v="TPIEG - Igualdad y Equidad de Género._x000a_TPGE - Grupos étnicos _x000a_TPJ – Juventud_x000a_TPPD - Población con Discapacidad "/>
    <s v="NO"/>
    <s v="N/A"/>
  </r>
  <r>
    <s v="C48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s v="febrero"/>
    <s v="FEBRERO"/>
    <n v="4"/>
    <n v="1"/>
    <s v="CCE-16 Contratacion Directa"/>
    <s v="1-100-F001_VA-Recursos distrito"/>
    <n v="4500000"/>
    <n v="18000000"/>
    <x v="24"/>
    <s v="o232020200883990_otros servicios profesionales, tecnicos y empresariales n.c.p."/>
    <s v="20/0220/0106/45020320254"/>
    <s v="TPIEG - Igualdad y Equidad de Género._x000a_TPGE - Grupos étnicos _x000a_TPJ – Juventud_x000a_TPPD - Población con Discapacidad "/>
    <s v="NO"/>
    <s v="N/A"/>
  </r>
  <r>
    <s v="C48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7"/>
    <n v="1"/>
    <s v="CCE-16 Contratacion Directa"/>
    <s v="1-100-F001_VA-Recursos distrito"/>
    <n v="4000000"/>
    <n v="28000000"/>
    <x v="24"/>
    <s v="O232020200883990_Otros servicios profesionales, técnicos y empresariales n.c.p."/>
    <s v="20/0220/0106/45020320254"/>
    <s v="TPIEG - Igualdad y Equidad de Género._x000a_TPGE - Grupos étnicos _x000a_TPJ – Juventud_x000a_TPPD - Población con Discapacidad "/>
    <s v="NO"/>
    <s v="N/A"/>
  </r>
  <r>
    <s v="C49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7"/>
    <n v="1"/>
    <s v="CCE-16 Contratacion Directa"/>
    <s v="1-100-F001_VA-Recursos distrito"/>
    <n v="4000000"/>
    <n v="28000000"/>
    <x v="24"/>
    <s v="O232020200883990_Otros servicios profesionales, técnicos y empresariales n.c.p."/>
    <s v="20/0220/0106/45020320254"/>
    <s v="TPIEG - Igualdad y Equidad de Género._x000a_TPGE - Grupos étnicos _x000a_TPJ – Juventud_x000a_TPPD - Población con Discapacidad "/>
    <s v="NO"/>
    <s v="N/A"/>
  </r>
  <r>
    <s v="C49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9"/>
    <n v="1"/>
    <s v="CCE-16 Contratacion Directa"/>
    <s v="1-100-F001_VA-Recursos distrito"/>
    <n v="4000000"/>
    <n v="36000000"/>
    <x v="24"/>
    <s v="o232020200883990_otros servicios profesionales, tecnicos y empresariales n.c.p."/>
    <s v="20/0220/0106/45020320254"/>
    <s v="TPIEG - Igualdad y Equidad de Género._x000a_TPGE - Grupos étnicos _x000a_TPJ – Juventud_x000a_TPPD - Población con Discapacidad "/>
    <s v="NO"/>
    <s v="N/A"/>
  </r>
  <r>
    <s v="C49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
    <s v="febrero"/>
    <s v="FEBRERO"/>
    <n v="6"/>
    <n v="1"/>
    <s v="CCE-16 Contratacion Directa"/>
    <s v="1-100-F001_VA-Recursos distrito"/>
    <n v="4500000"/>
    <n v="27000000"/>
    <x v="24"/>
    <s v="O232020200883990_Otros servicios profesionales, técnicos y empresariales n.c.p."/>
    <s v="20/0220/0106/45020320254"/>
    <s v="TPIEG - Igualdad y Equidad de Género._x000a_TPGE - Grupos étnicos _x000a_TPJ – Juventud_x000a_TPPD - Población con Discapacidad "/>
    <s v="NO"/>
    <s v="N/A"/>
  </r>
  <r>
    <s v="C49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 Prestacion de servicios de apoyo a la gestión para acompañar las actividades de planeación, reportes y demás acciones relacionadas con la entrega de incentivos."/>
    <s v="JUNIO"/>
    <s v="JUNIO"/>
    <n v="5"/>
    <n v="1"/>
    <s v="CCE-16 Contratacion Directa"/>
    <s v="1-100-F001_VA-Recursos distrito"/>
    <n v="3600000"/>
    <n v="18000000"/>
    <x v="24"/>
    <s v="O232020200883990_Otros servicios profesionales, técnicos y empresariales n.c.p."/>
    <s v="20/0220/0106/45020320254"/>
    <s v="TPIEG - Igualdad y Equidad de Género._x000a_TPGE - Grupos étnicos _x000a_TPJ – Juventud_x000a_TPPD - Población con Discapacidad "/>
    <s v="NO"/>
    <s v="N/A"/>
  </r>
  <r>
    <s v="C49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
    <s v="febrero"/>
    <s v="FEBRERO"/>
    <n v="8.9"/>
    <n v="1"/>
    <s v="CCE-16 Contratacion Directa"/>
    <s v="1-100-F001_VA-Recursos distrito"/>
    <n v="4289466"/>
    <n v="38176247.399999999"/>
    <x v="24"/>
    <s v="O232020200883990_Otros servicios profesionales, técnicos y empresariales n.c.p."/>
    <s v="20/0220/0106/45020320254"/>
    <s v="TPIEG - Igualdad y Equidad de Género._x000a_TPGE - Grupos étnicos _x000a_TPJ – Juventud_x000a_TPPD - Población con Discapacidad "/>
    <s v="NO"/>
    <s v="N/A"/>
  </r>
  <r>
    <s v="C49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delantar y realizar el acompañamiento y seguimiento a las _x000a_actividades relacionadas con los procesos y procedimientos de los proyectos _x000a_estrategicos de la Subdireccion de Promocion de la Participacion."/>
    <s v="febrero"/>
    <s v="FEBRERO"/>
    <n v="8"/>
    <n v="1"/>
    <s v="CCE-16 Contratacion Directa"/>
    <s v="1-100-F001_VA-Recursos distrito"/>
    <n v="7000000"/>
    <n v="56000000"/>
    <x v="24"/>
    <s v="O232020200883990_Otros servicios profesionales, técnicos y empresariales n.c.p."/>
    <s v="20/0220/0106/45020320254"/>
    <s v="TPIEG - Igualdad y Equidad de Género._x000a_TPGE - Grupos étnicos _x000a_TPJ – Juventud_x000a_TPPD - Población con Discapacidad "/>
    <s v="NO"/>
    <s v="N/A"/>
  </r>
  <r>
    <s v="C49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
    <s v="JUNIO"/>
    <s v="JUNIO"/>
    <n v="2"/>
    <n v="1"/>
    <s v="CCE-16 Contratacion Directa"/>
    <s v="1-100-F001_VA-Recursos distrito"/>
    <n v="7000000"/>
    <n v="14000000"/>
    <x v="24"/>
    <s v="O232020200883990_Otros servicios profesionales, técnicos y empresariales n.c.p."/>
    <s v="20/0220/0106/45020320254"/>
    <s v="TPIEG - Igualdad y Equidad de Género._x000a_TPGE - Grupos étnicos _x000a_TPJ – Juventud_x000a_TPPD - Población con Discapacidad "/>
    <s v="NO"/>
    <s v="N/A"/>
  </r>
  <r>
    <s v="C49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adelantar y realizar las actividades relacionadas con los procedimientos de los proyectos estrategicos de la Subdireccion de Promocion de la Participacion."/>
    <s v="marzo"/>
    <s v="marz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
    <s v="NO"/>
    <s v="N/A"/>
  </r>
  <r>
    <s v="C49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cion de servicios en las actividades relacionadas con los procedimientos de los proyectos estrategicos de la Subdireccion de Promocion de la Participacion."/>
    <s v="Julio"/>
    <s v="Julio"/>
    <n v="1"/>
    <n v="1"/>
    <s v="CCE-16 Contratacion Directa"/>
    <s v="1-100-F001_VA-Recursos distrito"/>
    <s v="-"/>
    <n v="159922752.59999999"/>
    <x v="24"/>
    <s v="o232020200883990_otros servicios profesionales, tecnicos y empresariales n.c.p."/>
    <s v="20/0220/0106/45020320254"/>
    <s v="TPIEG - Igualdad y Equidad de Género._x000a_TPGE - Grupos étnicos _x000a_TPJ – Juventud_x000a_TPPD - Población con Discapacidad "/>
    <s v="NO"/>
    <s v="N/A"/>
  </r>
  <r>
    <s v="C50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ejecutar la estrategia &quot;impactando&quot;, en las diferentes _x000a_ localidades del Distrito Capital"/>
    <s v="febrero"/>
    <s v="FEBRERO"/>
    <n v="6"/>
    <n v="1"/>
    <s v="CCE-16 Contratacion Directa"/>
    <s v="1-100-F001_VA-Recursos distrito"/>
    <n v="4633000"/>
    <n v="27798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02"/>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delantar la implementacion y reportes que sean necesarios _x000a_en el marco del proyecto estrategico &quot;impactando&quot;"/>
    <s v="ENERO"/>
    <s v="ENERO"/>
    <n v="6"/>
    <n v="1"/>
    <s v="CCE-16 Contratacion Directa"/>
    <s v="1-100-F001_VA-Recursos distrito"/>
    <n v="4277000"/>
    <n v="25662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tender los procesos de pactos con participacion, que se _x000a_adelanten desde la Subdireccion de Promocion de la Participacion."/>
    <s v="febrero"/>
    <s v="FEBRERO"/>
    <n v="8"/>
    <n v="1"/>
    <s v="CCE-16 Contratacion Directa"/>
    <s v="1-100-F001_VA-Recursos distrito"/>
    <n v="4500000"/>
    <n v="36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4-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AL CONTRATO 098-2025 Prestar los servicios profesionales para atender los procesos de pactos con participacion, que se adelanten desde la Subdireccion de Promocion de la Participacion."/>
    <s v="JUNIO"/>
    <s v="JUNIO"/>
    <n v="2"/>
    <n v="1"/>
    <s v="CCE-16 Contratacion Directa"/>
    <s v="1-100-F001_VA-Recursos distrito"/>
    <n v="4500000"/>
    <n v="9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para asistir a la gestion de la estrategia &quot;impactando&quot; con participacion que se adelanten desde la Subdireccion de Promocion de la_x000a_Participacion."/>
    <s v="febrero"/>
    <s v="FEBRERO"/>
    <n v="9"/>
    <n v="1"/>
    <s v="CCE-16 Contratacion Directa"/>
    <s v="1-100-F001_VA-Recursos distrito"/>
    <n v="3156000"/>
    <n v="28404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5-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AL CONTRATO 085-2025 _x0009_Prestar los servicios de apoyo a la gestion para asistir a la gestion de la estrategia impactando con participacion que se adelanten desde la Subdireccion de Promocion de la Participacion."/>
    <s v="JUNIO"/>
    <s v="JUNIO"/>
    <n v="1"/>
    <n v="1"/>
    <s v="CCE-16 Contratacion Directa"/>
    <s v="1-100-F001_VA-Recursos distrito"/>
    <n v="3156000"/>
    <n v="3156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realizando gestion territorial y atendiendo los procesos de pactos, que se adelanten desde la Subdireccion de Promocion de la Participacion"/>
    <s v="febrero"/>
    <s v="FEBRER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gestion territorial, ejecutando los procesos de pactos _x000a_ con participacion, que se adelanten desde la Subdireccion de Promocion de la _x000a_ Participacion."/>
    <s v="marzo"/>
    <s v="marzo"/>
    <n v="8.5"/>
    <n v="1"/>
    <s v="CCE-16 Contratacion Directa"/>
    <s v="1-100-F001_VA-Recursos distrito"/>
    <n v="4277000"/>
    <n v="363545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
    <s v="marzo"/>
    <s v="marz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9"/>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en los procesos de pactos con participacion ciudadana, _x000a_ organizaciones y entidades del Distrito Capital."/>
    <s v="febrero"/>
    <s v="FEBRERO"/>
    <n v="6"/>
    <n v="1"/>
    <s v="CCE-16 Contratacion Directa"/>
    <s v="1-100-F001_VA-Recursos distrito"/>
    <n v="2253000"/>
    <n v="13518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0"/>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para acompañar la implementacion de los pactos que lidera la Subdireccion de Promocion de la Participacion."/>
    <s v="febrero"/>
    <s v="FEBRERO"/>
    <n v="6"/>
    <n v="1"/>
    <s v="CCE-16 Contratacion Directa"/>
    <s v="1-100-F001_VA-Recursos distrito"/>
    <n v="2253000"/>
    <n v="13518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
    <s v="JUNIO"/>
    <s v="JUNIO"/>
    <n v="6"/>
    <n v="1"/>
    <s v="CCE-16 Contratacion Directa"/>
    <s v="1-100-F001_VA-Recursos distrito"/>
    <n v="4000000"/>
    <n v="24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3"/>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poyar a la Subdireccion de Promocion de la Participacion en la orientacion y aplicacion de politicas, objetivos estrategicos, planes y programas"/>
    <s v="febrero"/>
    <s v="FEBRERO"/>
    <n v="6"/>
    <n v="1"/>
    <s v="CCE-16 Contratacion Directa"/>
    <s v="1-100-F001_VA-Recursos distrito"/>
    <n v="5500000"/>
    <n v="33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3-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contrato 089-2025 Prestar los servicios profesionales  para apoyar a la Subdireccion de Promocion de la Participacion en la orientacion y aplicacion de politicas, objetivos estrategicos, planes y programas"/>
    <s v="Julio"/>
    <s v="Julio"/>
    <n v="3"/>
    <n v="1"/>
    <s v="CCE-16 Contratacion Directa"/>
    <s v="1-100-F001_VA-Recursos distrito"/>
    <n v="5500000"/>
    <n v="16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y gestionar la concertacion de los pactos territoriales _x000a_ que son de competencia de la Subdireccion de Promocion de la Participacion en _x000a_ las diferentes localidades del Distrito Capital."/>
    <s v="febrero"/>
    <s v="FEBRERO"/>
    <n v="6"/>
    <n v="1"/>
    <s v="CCE-16 Contratacion Directa"/>
    <s v="1-100-F001_VA-Recursos distrito"/>
    <n v="4500000"/>
    <n v="27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para promover los proyectos estrategicos que lidera la Subdireccion de Promocion de la Participacion en relacion con la estrategia _x000a_ &quot;impactando&quot;"/>
    <s v="marzo"/>
    <s v="marzo"/>
    <n v="8"/>
    <n v="1"/>
    <s v="CCE-16 Contratacion Directa"/>
    <s v="1-100-F001_VA-Recursos distrito"/>
    <n v="4500000"/>
    <n v="36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especializados para asesorar a la Subdireccion de Promocion _x000a_ de la Participacion, de acuerdo con los lineamientos de la Direccion General de la _x000a_ entidad"/>
    <s v="febrero"/>
    <s v="FEBRERO"/>
    <n v="5"/>
    <n v="1"/>
    <s v="CCE-16 Contratacion Directa"/>
    <s v="1-100-F001_VA-Recursos distrito"/>
    <n v="9000000"/>
    <n v="45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poyar la divulgación de las actividades relacionadas con los proyectos misionales de la Subdirección de Promoción de la Participación."/>
    <s v="JUNIO"/>
    <s v="JUNIO"/>
    <n v="5"/>
    <n v="1"/>
    <s v="CCE-16 Contratacion Directa"/>
    <s v="1-100-F001_VA-Recursos distrito"/>
    <n v="5000000"/>
    <n v="25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y gestionar la concertacion de los pactos territoriales, así como el diseño, planeación, implementación, seguimiento de proyectos sociales enfocados en el fortalecimiento comunitario, en el marco de la estrategia &quot;impactando&quot;, liderada por el IDPAC."/>
    <s v="JUNIO"/>
    <s v="JUNIO"/>
    <n v="6"/>
    <n v="1"/>
    <s v="CCE-16 Contratacion Directa"/>
    <s v="1-100-F001_VA-Recursos distrito"/>
    <n v="4500000"/>
    <n v="27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9"/>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para asistir la construccion de acuerdos en el marco de la _x000a_ estrategia &quot;impactando&quot;, liderada por el iDPaC."/>
    <s v="marzo"/>
    <s v="marz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
    <s v="MAYO"/>
    <s v="MAYO"/>
    <n v="5"/>
    <n v="1"/>
    <s v="CCE-16 Contratacion Directa"/>
    <s v="1-100-F001_VA-Recursos distrito"/>
    <n v="9000000"/>
    <n v="45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2"/>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la divulgacion de los servicios y actividades requeridas en torno a la estrategia &quot;impactando&quot; de la Subdireccion de Promocion de la Participacion en las diferentes localidades del Distrito Capital"/>
    <s v="febrero"/>
    <s v="FEBRERO"/>
    <n v="6"/>
    <n v="1"/>
    <s v="CCE-16 Contratacion Directa"/>
    <s v="1-100-F001_VA-Recursos distrito"/>
    <n v="5000000"/>
    <n v="30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3"/>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ción de servicios profesionales para orientar estratégicamente al equipo de la estrategia 'Impactando', realizando seguimiento a las dinámicas territoriales y promoviendo la articulación institucional y comunitaria, tanto interna como externamente."/>
    <s v="JUNIO"/>
    <s v="JUNIO"/>
    <n v="5"/>
    <n v="1"/>
    <s v="CCE-16 Contratacion Directa"/>
    <s v="1-100-F001_VA-Recursos distrito"/>
    <n v="8000000"/>
    <n v="40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para acompañar las actividades y acciones derivadas de la estrategia &quot;impactando&quot; a cargo de la Subdireccion de Promocion de la Participacion."/>
    <s v="marzo"/>
    <s v="marzo"/>
    <n v="6"/>
    <n v="1"/>
    <s v="CCE-16 Contratacion Directa"/>
    <s v="1-100-F001_VA-Recursos distrito"/>
    <n v="3157000"/>
    <n v="18942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orientar jurídicamente y apoyar la ejecución y desarrollo de las actividades vinculadas a los proyectos estratégicos derivados de la estrategia 'Impactando', liderada por la Subdirección de Promoción de la Participación."/>
    <s v="JUNIO"/>
    <s v="JUNI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en los _x000a_ procesos de articulacion interinstitucional en materia de promocion de la participacion ciudadana que gestionen en el marco del proyecto estrategico &quot;impactando&quot;"/>
    <s v="febrero"/>
    <s v="FEBRERO"/>
    <n v="7"/>
    <n v="1"/>
    <s v="CCE-16 Contratacion Directa"/>
    <s v="1-100-F001_VA-Recursos distrito"/>
    <n v="6000000"/>
    <n v="42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6-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AL CONTRATO 027-2025 Prestar los servicios profesionales en los procesos de articulacion interinstitucional en materia de promocion de la participacion ciudadana que gestionen en el marco del proyecto estrategico impactando"/>
    <s v="JUNIO"/>
    <s v="JUNIO"/>
    <n v="3"/>
    <n v="1"/>
    <s v="CCE-16 Contratacion Directa"/>
    <s v="1-100-F001_VA-Recursos distrito"/>
    <n v="6000000"/>
    <n v="18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gestionar y articular los proyectos misionales que se deriven de la estrategia impactando que lidera la Subdireccion de Promocion de la Participacion"/>
    <s v="febrero"/>
    <s v="FEBRERO"/>
    <n v="6"/>
    <n v="1"/>
    <s v="CCE-16 Contratacion Directa"/>
    <s v="1-100-F001_VA-Recursos distrito"/>
    <n v="5000000"/>
    <n v="30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con en los procesos de articulacion interinstitucional en materia de promocion de la participacion ciudadana que gestionen en el marco del proyecto estrategico &quot;impactando&quot;"/>
    <s v="Julio"/>
    <s v="Julio"/>
    <n v="1"/>
    <n v="1"/>
    <s v="CCE-16 Contratacion Directa"/>
    <s v="1-100-F001_VA-Recursos distrito"/>
    <s v="-"/>
    <n v="116175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de manera temporal   para Monitorear y asesorar los  procesos  financieros,    seguimiento   y    evaluacion    al  Sistema  integrado  de  Gestion  en desarrollo  de  la metodologia  obras  Con  Saldo Pedagogico Para el Cuidado y la Participacion Ciudadana."/>
    <s v="febrero"/>
    <s v="FEBRERO"/>
    <n v="6"/>
    <n v="1"/>
    <s v="CCE-16 Contratacion Directa"/>
    <s v="1-100-F001_VA-Recursos distrito"/>
    <n v="7000000"/>
    <n v="42000000"/>
    <x v="25"/>
    <s v="O232020200883990_Otros servicios profesionales, técnicos y empresariales n.c.p."/>
    <s v="20/0220/0106/45020320254"/>
    <s v="TPIEG - Igualdad y Equidad de Género._x000a_TPGE - Grupos étnicos _x000a_TPJ – Juventud_x000a_TPPD - Población con Discapacidad "/>
    <s v="NO"/>
    <s v="N/A"/>
  </r>
  <r>
    <s v="C53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compañar el componente tecnico de las OSP en territorio en las diferentes etapas de las convocatorias lideradas por la Gerencia de Proyectos del IDPAC"/>
    <s v="JUNIO"/>
    <s v="JUNIO"/>
    <n v="6"/>
    <n v="1"/>
    <s v="CCE-16 Contratacion Directa"/>
    <s v="1-100-F001_VA-Recursos distrito"/>
    <n v="5000000"/>
    <n v="30000000"/>
    <x v="26"/>
    <s v="o232020200883990_otros servicios profesionales, tecnicos y empresariales n.c.p."/>
    <s v="20/0220/0106/45020320254"/>
    <s v="TPIEG - Igualdad y Equidad de Género._x000a_TPGE - Grupos étnicos _x000a_TPJ – Juventud_x000a_TPPD - Población con Discapacidad "/>
    <s v="NO"/>
    <s v="N/A"/>
  </r>
  <r>
    <s v="C53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de manera temporal   para brindar asesoria juridica a la Gerencia de Proyectos dentro de la metodologia obras con saldo Pedagogico."/>
    <s v="ENERO"/>
    <s v="FEBRERO"/>
    <n v="10"/>
    <n v="1"/>
    <s v="CCE-16 Contratacion Directa"/>
    <s v="1-100-F001_VA-Recursos distrito"/>
    <n v="5500000"/>
    <n v="55000000"/>
    <x v="25"/>
    <s v="O232020200883990_Otros servicios profesionales, técnicos y empresariales n.c.p."/>
    <s v="20/0220/0106/45020320254"/>
    <s v="TPIEG - Igualdad y Equidad de Género._x000a_TPGE - Grupos étnicos _x000a_TPJ – Juventud_x000a_TPPD - Población con Discapacidad "/>
    <s v="NO"/>
    <s v="N/A"/>
  </r>
  <r>
    <s v="C53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realizar reportes en los procesos de planeacion de Gerencia de Proyectos en las fases de ejecucion, seguimiento y evaluacion al Sistema integrado de Gestion en desarrollo de la metodologia obras Con Saldo Pedagogico."/>
    <s v="febrero"/>
    <s v="FEBRERO"/>
    <n v="6"/>
    <n v="1"/>
    <s v="CCE-16 Contratacion Directa"/>
    <s v="1-100-F001_VA-Recursos distrito"/>
    <n v="4700000"/>
    <n v="28200000"/>
    <x v="26"/>
    <s v="o232020200883990_otros servicios profesionales, tecnicos y empresariales n.c.p."/>
    <s v="20/0220/0106/45020320254"/>
    <s v="TPIEG - Igualdad y Equidad de Género._x000a_TPGE - Grupos étnicos _x000a_TPJ – Juventud_x000a_TPPD - Población con Discapacidad "/>
    <s v="NO"/>
    <s v="N/A"/>
  </r>
  <r>
    <s v="C53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de apoyo a la gestion para llevar a cabo la gestion documental, la transferencia documental al archivo SeCaP y el archivo de la Gerencia de Proyectos, en el marco de la metodologia &quot;obras Con Saldo Pedagogico Para el Cuidado y la Participacion Ciudadana&quot;."/>
    <s v="febrero"/>
    <s v="FEBRERO"/>
    <n v="6"/>
    <n v="1"/>
    <s v="CCE-16 Contratacion Directa"/>
    <s v="1-100-F001_VA-Recursos distrito"/>
    <n v="3000000"/>
    <n v="18000000"/>
    <x v="26"/>
    <s v="o232020200883990_otros servicios profesionales, tecnicos y empresariales n.c.p."/>
    <s v="20/0220/0106/45020320254"/>
    <s v="TPIEG - Igualdad y Equidad de Género._x000a_TPGE - Grupos étnicos _x000a_TPJ – Juventud_x000a_TPPD - Población con Discapacidad "/>
    <s v="NO"/>
    <s v="N/A"/>
  </r>
  <r>
    <s v="C53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el acompañamiento, ejecucion en el despliegue de actividades en cada una de las etapas de las convocatorias de obras Con Saldo pedagogico de la Gerencia de proyectos del IDPAC."/>
    <s v="abril"/>
    <s v="abril"/>
    <n v="7"/>
    <n v="1"/>
    <s v="CCE-16 Contratacion Directa"/>
    <s v="1-100-F001_VA-Recursos distrito"/>
    <n v="2500000"/>
    <n v="17500000"/>
    <x v="26"/>
    <s v="o232020200883990_otros servicios profesionales, tecnicos y empresariales n.c.p."/>
    <s v="20/0220/0106/45020320254"/>
    <s v="TPIEG - Igualdad y Equidad de Género._x000a_TPGE - Grupos étnicos _x000a_TPJ – Juventud_x000a_TPPD - Población con Discapacidad "/>
    <s v="NO"/>
    <s v="N/A"/>
  </r>
  <r>
    <s v="C53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de apoyo a la gestion de manera temporal   para atender, realizar y adelantar labores asistenciales, organizacion de agendas, sistematizacion y seguimiento a las peticiones, quejas y requerimientos allegados a la Gerencia de Proyectos."/>
    <s v="febrero"/>
    <s v="FEBRERO"/>
    <n v="10"/>
    <n v="1"/>
    <s v="CCE-16 Contratacion Directa"/>
    <s v="1-100-F001_VA-Recursos distrito"/>
    <n v="3800000"/>
    <n v="38000000"/>
    <x v="25"/>
    <s v="O232020200883990_Otros servicios profesionales, técnicos y empresariales n.c.p."/>
    <s v="20/0220/0106/45020320254"/>
    <s v="TPIEG - Igualdad y Equidad de Género._x000a_TPGE - Grupos étnicos _x000a_TPJ – Juventud_x000a_TPPD - Población con Discapacidad "/>
    <s v="NO"/>
    <s v="N/A"/>
  </r>
  <r>
    <s v="C53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poyar la coordinación y supervision del componente tecnico, el despliegue en territorio de la metodologia obras con saldo pedagogico implementada por la Gerencia de Proyectos del IDPAC."/>
    <s v="febrero"/>
    <s v="FEBRERO"/>
    <n v="10"/>
    <n v="1"/>
    <s v="CCE-16 Contratacion Directa"/>
    <s v="1-100-F001_VA-Recursos distrito"/>
    <n v="7000000"/>
    <n v="70000000"/>
    <x v="26"/>
    <s v="o232020200991119_otros servicios de la administracion publica n.c.p."/>
    <s v="20/0220/0106/45020320254"/>
    <s v="TPIEG - Igualdad y Equidad de Género._x000a_TPGE - Grupos étnicos _x000a_TPJ – Juventud_x000a_TPPD - Población con Discapacidad "/>
    <s v="NO"/>
    <s v="N/A"/>
  </r>
  <r>
    <s v="C53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3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realizar el desarrollo, ejecucion y despliegue de acciones desde el componente ambiental, en las diferentes actividades realizadas como parte de la metodologia obras Con Saldo pedagogico Para el Cuidado y la Participacion Ciudadana."/>
    <s v="marzo"/>
    <s v="marzo"/>
    <n v="9"/>
    <n v="1"/>
    <s v="CCE-16 Contratacion Directa"/>
    <s v="1-100-F001_VA-Recursos distrito"/>
    <n v="4000000"/>
    <n v="36000000"/>
    <x v="26"/>
    <s v="o232020200991119_otros servicios de la administracion publica n.c.p."/>
    <s v="20/0220/0106/45020320254"/>
    <s v="TPIEG - Igualdad y Equidad de Género._x000a_TPGE - Grupos étnicos _x000a_TPJ – Juventud_x000a_TPPD - Población con Discapacidad "/>
    <s v="NO"/>
    <s v="N/A"/>
  </r>
  <r>
    <s v="C53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sistir el componente tecnico en el desrrollo en territorio de las convocatorias Obras con saldo pedagogico lideradas por la Gerencia de Proyectos del IDPAC"/>
    <s v="abril"/>
    <s v="abril"/>
    <n v="5"/>
    <n v="1"/>
    <s v="CCE-16 Contratacion Directa"/>
    <s v="1-100-F001_VA-Recursos distrito"/>
    <n v="5000000"/>
    <n v="25000000"/>
    <x v="26"/>
    <s v="o232020200991119_otros servicios de la administracion publica n.c.p."/>
    <s v="20/0220/0106/45020320254"/>
    <s v="TPIEG - Igualdad y Equidad de Género._x000a_TPGE - Grupos étnicos _x000a_TPJ – Juventud_x000a_TPPD - Población con Discapacidad "/>
    <s v="NO"/>
    <s v="N/A"/>
  </r>
  <r>
    <s v="C5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dar acompañamiento, apoyo tecnico y validacion al equipo de la Gerencia de Proyectos para el despliegue en territorio en el desarrollo de la metodologia obras Con Saldo Pedagogico del IDPAC."/>
    <s v="marzo"/>
    <s v="marzo"/>
    <n v="7"/>
    <n v="1"/>
    <s v="CCE-16 Contratacion Directa"/>
    <s v="1-100-F001_VA-Recursos distrito"/>
    <n v="6000000"/>
    <n v="42000000"/>
    <x v="26"/>
    <s v="o232020200991119_otros servicios de la administracion publica n.c.p."/>
    <s v="20/0220/0106/45020320254"/>
    <s v="TPIEG - Igualdad y Equidad de Género._x000a_TPGE - Grupos étnicos _x000a_TPJ – Juventud_x000a_TPPD - Población con Discapacidad "/>
    <s v="NO"/>
    <s v="N/A"/>
  </r>
  <r>
    <s v="C54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dar acompañamiento y apoyo en el componente tecnico para el despliegue en territorio en desarrollo de la metodologia obras Con Saldo Pedagogico implementada por la Gerencia de Proyectos del IDPAC"/>
    <s v="febrero"/>
    <s v="FEBRERO"/>
    <n v="10"/>
    <n v="1"/>
    <s v="CCE-16 Contratacion Directa"/>
    <s v="1-100-F001_VA-Recursos distrito"/>
    <n v="4700000"/>
    <n v="47000000"/>
    <x v="26"/>
    <s v="o232020200991119_otros servicios de la administracion publica n.c.p."/>
    <s v="20/0220/0106/45020320254"/>
    <s v="TPIEG - Igualdad y Equidad de Género._x000a_TPGE - Grupos étnicos _x000a_TPJ – Juventud_x000a_TPPD - Población con Discapacidad "/>
    <s v="NO"/>
    <s v="N/A"/>
  </r>
  <r>
    <s v="C54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dar acompañamiento en el componente tecnico para el despliegue en territorio en el desarrollo en todas las etapas de la OSP enmarcadas en la metodologia obras Con Saldo Pedagogico implementada por la Gerencia de Proyectos del IDPAC"/>
    <s v="febrero"/>
    <s v="FEBRERO"/>
    <n v="10"/>
    <n v="1"/>
    <s v="CCE-16 Contratacion Directa"/>
    <s v="1-100-F001_VA-Recursos distrito"/>
    <n v="5000000"/>
    <n v="50000000"/>
    <x v="26"/>
    <s v="o232020200991119_otros servicios de la administracion publica n.c.p."/>
    <s v="20/0220/0106/45020320254"/>
    <s v="TPIEG - Igualdad y Equidad de Género._x000a_TPGE - Grupos étnicos _x000a_TPJ – Juventud_x000a_TPPD - Población con Discapacidad "/>
    <s v="NO"/>
    <s v="N/A"/>
  </r>
  <r>
    <s v="C54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acompañar desde el componente tecnico el desarrollo en territorio de todas las fases de  la metodologia obras Con Saldo Pedagogico implementada por la Gerencia de Proyectos del IDPAC"/>
    <s v="abril"/>
    <s v="Abril "/>
    <n v="6"/>
    <n v="1"/>
    <s v="CCE-16 Contratacion Directa"/>
    <s v="1-100-F001_VA-Recursos distrito"/>
    <n v="5000000"/>
    <n v="30000000"/>
    <x v="26"/>
    <s v="o232020200991119_otros servicios de la administracion publica n.c.p."/>
    <s v="20/0220/0106/45020320254"/>
    <s v="TPIEG - Igualdad y Equidad de Género._x000a_TPGE - Grupos étnicos _x000a_TPJ – Juventud_x000a_TPPD - Población con Discapacidad "/>
    <s v="NO"/>
    <s v="N/A"/>
  </r>
  <r>
    <s v="C54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monitorear, planificar, administrar y ejecutar la participacion activa con las organizaciones sociales, comunales y comunitarias desde el componente social dentro de la metodologia obras Con Saldo Pedagogico de la Gerencia de Proyectos del iDPaC."/>
    <s v="febrero"/>
    <s v="FEBRERO"/>
    <n v="6"/>
    <n v="1"/>
    <s v="CCE-16 Contratacion Directa"/>
    <s v="1-100-F001_VA-Recursos distrito"/>
    <n v="6000000"/>
    <n v="36000000"/>
    <x v="26"/>
    <s v="o232020200991119_otros servicios de la administracion publica n.c.p."/>
    <s v="20/0220/0106/45020320254"/>
    <s v="TPIEG - Igualdad y Equidad de Género._x000a_TPGE - Grupos étnicos _x000a_TPJ – Juventud_x000a_TPPD - Población con Discapacidad "/>
    <s v="NO"/>
    <s v="N/A"/>
  </r>
  <r>
    <s v="C54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rticular y apoyar la participacion de organizaciones sociales, comunales y comunitarias en proyectos de la metodologia desde el componente social en obras con Saldo Pedagogico, dentro de la Gerencia de Proyectos del iDPaC."/>
    <s v="febrero"/>
    <s v="FEBRERO"/>
    <n v="4"/>
    <n v="1"/>
    <s v="CCE-16 Contratacion Directa"/>
    <s v="1-100-F001_VA-Recursos distrito"/>
    <n v="4800000"/>
    <n v="19200000"/>
    <x v="26"/>
    <s v="o232020200991119_otros servicios de la administracion publica n.c.p."/>
    <s v="20/0220/0106/45020320254"/>
    <s v="TPIEG - Igualdad y Equidad de Género._x000a_TPGE - Grupos étnicos _x000a_TPJ – Juventud_x000a_TPPD - Población con Discapacidad "/>
    <s v="NO"/>
    <s v="N/A"/>
  </r>
  <r>
    <s v="C54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10"/>
    <n v="1"/>
    <s v="CCE-16 Contratacion Directa"/>
    <s v="1-100-F001_VA-Recursos distrito"/>
    <n v="4000000"/>
    <n v="40000000"/>
    <x v="26"/>
    <s v="o232020200991119_otros servicios de la administracion publica n.c.p."/>
    <s v="20/0220/0106/45020320254"/>
    <s v="TPIEG - Igualdad y Equidad de Género._x000a_TPGE - Grupos étnicos _x000a_TPJ – Juventud_x000a_TPPD - Población con Discapacidad "/>
    <s v="NO"/>
    <s v="N/A"/>
  </r>
  <r>
    <s v="C54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4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realizar la articulacion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4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el desarrollo, ejecucion desplegando acciones en las diferentes etapas que se realizan en la metodologia obras Con Saldo pedagogico de la Gerencia de proyectos del IDPAC."/>
    <s v="abril"/>
    <s v="abril"/>
    <n v="4"/>
    <n v="1"/>
    <s v="CCE-16 Contratacion Directa"/>
    <s v="1-100-F001_VA-Recursos distrito"/>
    <n v="3400000"/>
    <n v="13600000"/>
    <x v="26"/>
    <s v="o232020200991119_otros servicios de la administracion publica n.c.p."/>
    <s v="20/0220/0106/45020320254"/>
    <s v="TPIEG - Igualdad y Equidad de Género._x000a_TPGE - Grupos étnicos _x000a_TPJ – Juventud_x000a_TPPD - Población con Discapacidad "/>
    <s v="NO"/>
    <s v="N/A"/>
  </r>
  <r>
    <s v="C55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3600000"/>
    <n v="21600000"/>
    <x v="26"/>
    <s v="o232020200991119_otros servicios de la administracion publica n.c.p."/>
    <s v="20/0220/0106/45020320254"/>
    <s v="TPIEG - Igualdad y Equidad de Género._x000a_TPGE - Grupos étnicos _x000a_TPJ – Juventud_x000a_TPPD - Población con Discapacidad "/>
    <s v="NO"/>
    <s v="N/A"/>
  </r>
  <r>
    <s v="C55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promocion de la movilizacion social y logistica que se requieran en desarrollo del modelo de Participacion obras con saldo Pedagogico implementada por la Gerencia de Proyectos del IDPAC"/>
    <s v="febrero"/>
    <s v="FEBRERO"/>
    <n v="10"/>
    <n v="1"/>
    <s v="CCE-16 Contratacion Directa"/>
    <s v="1-100-F001_VA-Recursos distrito"/>
    <n v="3000000"/>
    <n v="30000000"/>
    <x v="26"/>
    <s v="o232020200991119_otros servicios de la administracion publica n.c.p."/>
    <s v="20/0220/0106/45020320254"/>
    <s v="TPIEG - Igualdad y Equidad de Género._x000a_TPGE - Grupos étnicos _x000a_TPJ – Juventud_x000a_TPPD - Población con Discapacidad "/>
    <s v="NO"/>
    <s v="N/A"/>
  </r>
  <r>
    <s v="C55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promocion de procesos de movilizacion social,Tecnica y logistica que se requieran en desarrollo de las etapas de la metodologia obras con saldo Pedagogico implementada por la Gerencia de Proyectos del IDPAC."/>
    <s v="febrero"/>
    <s v="FEBRERO"/>
    <n v="6"/>
    <n v="1"/>
    <s v="CCE-16 Contratacion Directa"/>
    <s v="1-100-F001_VA-Recursos distrito"/>
    <n v="3000000"/>
    <n v="18000000"/>
    <x v="26"/>
    <s v="o232020200991119_otros servicios de la administracion publica n.c.p."/>
    <s v="20/0220/0106/45020320254"/>
    <s v="TPIEG - Igualdad y Equidad de Género._x000a_TPGE - Grupos étnicos _x000a_TPJ – Juventud_x000a_TPPD - Población con Discapacidad "/>
    <s v="NO"/>
    <s v="N/A"/>
  </r>
  <r>
    <s v="C55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promocion de procesos de movilizacion social y logistica que se requiera la Gerencia de Proyectos en el marco del desarrollo de la metodologia obras con saldo Pedagogico."/>
    <s v="febrero"/>
    <s v="FEBRERO"/>
    <n v="6"/>
    <n v="1"/>
    <s v="CCE-16 Contratacion Directa"/>
    <s v="1-100-F001_VA-Recursos distrito"/>
    <n v="3000000"/>
    <n v="18000000"/>
    <x v="26"/>
    <s v="o232020200991119_otros servicios de la administracion publica n.c.p."/>
    <s v="20/0220/0106/45020320254"/>
    <s v="TPIEG - Igualdad y Equidad de Género._x000a_TPGE - Grupos étnicos _x000a_TPJ – Juventud_x000a_TPPD - Población con Discapacidad "/>
    <s v="NO"/>
    <s v="N/A"/>
  </r>
  <r>
    <s v="C55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generación de procesos de movilizacion social en el territorio y logistica que se requieran en desarrollo de la metodologia obras con saldo Pedagogico de la gerencia de Proyectos del IDPAC."/>
    <s v="marzo"/>
    <s v="marzo"/>
    <n v="5"/>
    <n v="1"/>
    <s v="CCE-16 Contratacion Directa"/>
    <s v="1-100-F001_VA-Recursos distrito"/>
    <n v="3000000"/>
    <n v="15000000"/>
    <x v="26"/>
    <s v="o232020200991119_otros servicios de la administracion publica n.c.p."/>
    <s v="20/0220/0106/45020320254"/>
    <s v="TPIEG - Igualdad y Equidad de Género._x000a_TPGE - Grupos étnicos _x000a_TPJ – Juventud_x000a_TPPD - Población con Discapacidad "/>
    <s v="NO"/>
    <s v="N/A"/>
  </r>
  <r>
    <s v="C55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asistenciales para la organizacion y promocion de actividades ludicas y de construccion necesarias para llevar a cabo el modelo de obras con Saldo Pedagogico que implementa la Gerencia de Proyectos del IDPAC"/>
    <s v="febrero"/>
    <s v="FEBRERO"/>
    <n v="5"/>
    <n v="1"/>
    <s v="CCE-16 Contratacion Directa"/>
    <s v="1-100-F001_VA-Recursos distrito"/>
    <n v="2250000"/>
    <n v="11250000"/>
    <x v="26"/>
    <s v="o232020200991119_otros servicios de la administracion publica n.c.p."/>
    <s v="20/0220/0106/45020320254"/>
    <s v="TPIEG - Igualdad y Equidad de Género._x000a_TPGE - Grupos étnicos _x000a_TPJ – Juventud_x000a_TPPD - Población con Discapacidad "/>
    <s v="NO"/>
    <s v="N/A"/>
  </r>
  <r>
    <s v="C55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Contratar la interventoría técnica, legal, contable, social y ambiental para la ejecución de los convenios solidarios se deriven de la Convocatoria de Obras con Saldo Pedagógico de la vigencia 2025."/>
    <s v="JUNIO"/>
    <s v="Julio"/>
    <n v="3"/>
    <n v="1"/>
    <s v="CCE-02 Licitacion publica"/>
    <s v="1-100-F001_VA-Recursos distrito"/>
    <s v="   -   "/>
    <n v="135000000"/>
    <x v="25"/>
    <s v="o232020200991119_otros servicios de la administracion publica n.c.p."/>
    <s v="20/0220/0106/45020320254"/>
    <s v="TPIEG - Igualdad y Equidad de Género._x000a_TPGE - Grupos étnicos _x000a_TPJ – Juventud_x000a_TPPD - Población con Discapacidad "/>
    <s v="NO"/>
    <s v="N/A"/>
  </r>
  <r>
    <s v="C55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30111900;72103300;72102900"/>
    <s v="Prestar los servicios logisticos y operativos necesarios, para la organizacion y ejecucion de actividades y eventos institucionales realizados por el iDPaC."/>
    <s v="MAYO"/>
    <s v="JUNIO"/>
    <n v="6"/>
    <n v="1"/>
    <s v="CCE-06 Seleccion abreviada Menor Cuantia"/>
    <s v="1-100-F001_VA-Recursos distrito"/>
    <s v="   -   "/>
    <n v="21150000"/>
    <x v="25"/>
    <s v="o232020200991119_otros servicios de la administracion publica n.c.p."/>
    <s v="20/0220/0106/45020320254"/>
    <s v="TPIEG - Igualdad y Equidad de Género._x000a_TPGE - Grupos étnicos _x000a_TPJ – Juventud_x000a_TPPD - Población con Discapacidad "/>
    <s v="NO"/>
    <s v="N/A"/>
  </r>
  <r>
    <s v="C55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2358333"/>
    <n v="14150000"/>
    <x v="25"/>
    <s v="o232020200991119_otros servicios de la administracion publica n.c.p."/>
    <s v="20/0220/0106/45020320254"/>
    <s v="TPIEG - Igualdad y Equidad de Género._x000a_TPGE - Grupos étnicos _x000a_TPJ – Juventud_x000a_TPPD - Población con Discapacidad "/>
    <s v="NO"/>
    <s v="N/A"/>
  </r>
  <r>
    <s v="C55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Agosto"/>
    <s v="Agosto"/>
    <n v="1"/>
    <n v="1"/>
    <s v="CCE-16 Contratacion Directa"/>
    <s v="1-100-F001_VA-Recursos distrito"/>
    <n v="0"/>
    <n v="127300000"/>
    <x v="25"/>
    <s v="o232020200991119_otros servicios de la administracion publica n.c.p."/>
    <s v="20/0220/0106/45020320254"/>
    <s v="TPIEG - Igualdad y Equidad de Género._x000a_TPGE - Grupos étnicos _x000a_TPJ – Juventud_x000a_TPPD - Población con Discapacidad "/>
    <s v="NO"/>
    <s v="N/A"/>
  </r>
  <r>
    <s v="C56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s v="febrero"/>
    <s v="marzo"/>
    <n v="8"/>
    <n v="1"/>
    <s v="CCE-99 Selección Abreviada - Acuerdo Marco"/>
    <s v="1-100-F001_VA-Recursos distrito"/>
    <s v="   -   "/>
    <n v="37963000"/>
    <x v="25"/>
    <s v="O232020200664114_Servicios de transporte terrestre especial local de pasajeros"/>
    <s v="20/0220/0106/45020320254"/>
    <s v="TPIEG - Igualdad y Equidad de Género._x000a_TPGE - Grupos étnicos _x000a_TPJ – Juventud_x000a_TPPD - Población con Discapacidad "/>
    <s v="NO"/>
    <s v="N/A"/>
  </r>
  <r>
    <s v="C64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brindar acompañamiento jurídico en los diferentes procesos contractuales y legales que sean de competencia de la Oficina Asesora de Comunicaciones"/>
    <s v="febrero"/>
    <s v="FEBRERO"/>
    <n v="5"/>
    <n v="1"/>
    <s v="CCE-16 Contratacion Directa"/>
    <s v="1-100-F001_VA-Recursos distrito"/>
    <n v="4800000"/>
    <n v="24000000"/>
    <x v="27"/>
    <s v="O232020200991119_Otros servicios de la administración pública n.c.p."/>
    <s v="20/0220/0107/45020170254"/>
    <s v="TPIEG - Igualdad y Equidad de Género._x000a_TPGE - Grupos étnicos _x000a_TPJ – Juventud_x000a_TPPD - Población con Discapacidad "/>
    <s v="NO"/>
    <s v="N/A"/>
  </r>
  <r>
    <s v="C64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realizar actividades administrativas, elaborar y realizar seguimiento a los planes e informes institucionales, gestión documental, análisis estadístico y monitoreo de medios de la Oficina Asesora de Comunicaciones."/>
    <s v="febrero"/>
    <s v="FEBRERO"/>
    <n v="5"/>
    <n v="1"/>
    <s v="CCE-16 Contratacion Directa"/>
    <s v="1-100-F001_VA-Recursos distrito"/>
    <n v="6500000"/>
    <n v="32500000"/>
    <x v="27"/>
    <s v="O232020200991119_Otros servicios de la administración pública n.c.p."/>
    <s v="20/0220/0107/45020170254"/>
    <s v="TPIEG - Igualdad y Equidad de Género._x000a_TPGE - Grupos étnicos _x000a_TPJ – Juventud_x000a_TPPD - Población con Discapacidad "/>
    <s v="NO"/>
    <s v="N/A"/>
  </r>
  <r>
    <s v="C64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realizar el apoyo a la gestión documental, actualización de archivo en coordinación con la Oficina Asesora de Comunicaciones. "/>
    <s v="febrero"/>
    <s v="FEBRERO"/>
    <n v="5"/>
    <n v="1"/>
    <s v="CCE-16 Contratacion Directa"/>
    <s v="1-100-F001_VA-Recursos distrito"/>
    <n v="2440007"/>
    <n v="12200035"/>
    <x v="27"/>
    <s v="O232020200991119_Otros servicios de la administración pública n.c.p."/>
    <s v="20/0220/0107/45020170254"/>
    <s v="TPIEG - Igualdad y Equidad de Género._x000a_TPGE - Grupos étnicos _x000a_TPJ – Juventud_x000a_TPPD - Población con Discapacidad "/>
    <s v="NO"/>
    <s v="N/A"/>
  </r>
  <r>
    <s v="C64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la administración y edición de los contenidos de las paginas web"/>
    <s v="marz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4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4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poyar la coordinación de la estrategia de comunicación interna y apoyar las distintas actividades que promuevan la participación del IDPAC en coordinación con la Oficina Asesora de Comunicaciones."/>
    <s v="abril"/>
    <s v="abril"/>
    <n v="5"/>
    <n v="1"/>
    <s v="CCE-16 Contratacion Directa"/>
    <s v="1-100-F001_VA-Recursos distrito"/>
    <n v="4700000"/>
    <n v="23500000"/>
    <x v="27"/>
    <s v="O232020200991119_Otros servicios de la administración pública n.c.p."/>
    <s v="20/0220/0107/45020170254"/>
    <s v="TPIEG - Igualdad y Equidad de Género._x000a_TPGE - Grupos étnicos _x000a_TPJ – Juventud_x000a_TPPD - Población con Discapacidad "/>
    <s v="NO"/>
    <s v="N/A"/>
  </r>
  <r>
    <s v="C64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realizar el guion técnico, edición, manejo de cámara, dron, planimetría, y producción de piezas audiovisuales que requiera la Oficina Asesora de Comunicaciones del IDPAC.  "/>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4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limentar el banco de imágenes, realizar el guion técnico, edición, manejo de cámara, dron, planimetría y producción de piezas audiovisuales, cubrimientos fotográficos que requiera la Oficina Asesora de Comunicaciones del IDPAC. "/>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50"/>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structurar el diseño y diagramación de documentos, publicaciones técnicas, así como la producción y generación de piezas gráficas, en el marco del plan estratégico de comunicaciones de la entidad. "/>
    <s v="febrer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5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structurar el diseño y diagramación de documentos, publicaciones técnicas, producción y generación de piezas gráficas de acuerdo a las necesidades de la Oficina Asesora de Comunicaciones del IDPAC"/>
    <s v="marzo"/>
    <s v="marzo"/>
    <n v="5"/>
    <n v="1"/>
    <s v="CCE-16 Contratacion Directa"/>
    <s v="1-100-F001_VA-Recursos distrito"/>
    <n v="4500000"/>
    <n v="22500000"/>
    <x v="27"/>
    <s v="O232020200991119_Otros servicios de la administración pública n.c.p."/>
    <s v="20/0220/0107/45020170254"/>
    <s v="TPIEG - Igualdad y Equidad de Género._x000a_TPGE - Grupos étnicos _x000a_TPJ – Juventud_x000a_TPPD - Población con Discapacidad "/>
    <s v="NO"/>
    <s v="N/A"/>
  </r>
  <r>
    <s v="C65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
    <s v="marz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5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s v="febrero"/>
    <s v="FEBRERO"/>
    <n v="3"/>
    <n v="1"/>
    <s v="CCE-16 Contratacion Directa"/>
    <s v="1-100-F001_VA-Recursos distrito"/>
    <n v="6500000"/>
    <n v="19500000"/>
    <x v="27"/>
    <s v="O232020200991119_Otros servicios de la administración pública n.c.p."/>
    <s v="20/0220/0107/45020170254"/>
    <s v="TPIEG - Igualdad y Equidad de Género._x000a_TPGE - Grupos étnicos _x000a_TPJ – Juventud_x000a_TPPD - Población con Discapacidad "/>
    <s v="NO"/>
    <s v="N/A"/>
  </r>
  <r>
    <s v="C65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poyar la coordinación del equipo y cubrimiento periodístico, y la planeación de estrategias de difusión de las actividades institucionales del IDPAC, acorde a los lineamientos de la Oficina Asesora de Comunicaciones."/>
    <s v="febrero"/>
    <s v="FEBRERO"/>
    <n v="5"/>
    <n v="1"/>
    <s v="CCE-16 Contratacion Directa"/>
    <s v="1-100-F001_VA-Recursos distrito"/>
    <n v="4800000"/>
    <n v="23830000"/>
    <x v="27"/>
    <s v="O232020200991119_Otros servicios de la administración pública n.c.p."/>
    <s v="20/0220/0107/45020170254"/>
    <s v="TPIEG - Igualdad y Equidad de Género._x000a_TPGE - Grupos étnicos _x000a_TPJ – Juventud_x000a_TPPD - Población con Discapacidad "/>
    <s v="NO"/>
    <s v="N/A"/>
  </r>
  <r>
    <s v="C65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
    <s v="febrero"/>
    <s v="FEBRERO"/>
    <n v="5"/>
    <n v="1"/>
    <s v="CCE-16 Contratacion Directa"/>
    <s v="1-100-F001_VA-Recursos distrito"/>
    <n v="4700000"/>
    <n v="23500000"/>
    <x v="27"/>
    <s v="O232020200991119_Otros servicios de la administración pública n.c.p."/>
    <s v="20/0220/0107/45020170254"/>
    <s v="TPIEG - Igualdad y Equidad de Género._x000a_TPGE - Grupos étnicos _x000a_TPJ – Juventud_x000a_TPPD - Población con Discapacidad "/>
    <s v="NO"/>
    <s v="N/A"/>
  </r>
  <r>
    <s v="C65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
    <s v="febrero"/>
    <s v="FEBRERO"/>
    <n v="5"/>
    <n v="1"/>
    <s v="CCE-16 Contratacion Directa"/>
    <s v="1-100-F001_VA-Recursos distrito"/>
    <n v="3000000"/>
    <n v="15000000"/>
    <x v="27"/>
    <s v="O232020200991119_Otros servicios de la administración pública n.c.p."/>
    <s v="20/0220/0107/45020170254"/>
    <s v="TPIEG - Igualdad y Equidad de Género._x000a_TPGE - Grupos étnicos _x000a_TPJ – Juventud_x000a_TPPD - Población con Discapacidad "/>
    <s v="NO"/>
    <s v="N/A"/>
  </r>
  <r>
    <s v="C65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5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asistir la producción técnica y emisión de la programación de la emisora virtual del Distrito DC Radio que contribuya a Implementar el Plan Estratégico de Comunicaciones. "/>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5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
    <s v="febrero"/>
    <s v="FEBRERO"/>
    <n v="5"/>
    <n v="1"/>
    <s v="CCE-16 Contratacion Directa"/>
    <s v="1-100-F001_VA-Recursos distrito"/>
    <n v="5500000"/>
    <n v="27500000"/>
    <x v="27"/>
    <s v="O232020200991119_Otros servicios de la administración pública n.c.p."/>
    <s v="20/0220/0107/45020170254"/>
    <s v="TPIEG - Igualdad y Equidad de Género._x000a_TPGE - Grupos étnicos _x000a_TPJ – Juventud_x000a_TPPD - Población con Discapacidad "/>
    <s v="NO"/>
    <s v="N/A"/>
  </r>
  <r>
    <s v="C660"/>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fectuar el cubrimiento periodístico de las actividades del Instituto considerando la definición de los objetivos, iniciativas, el público a llegar y demás aspectos que se indiquen a partir del Plan Estratégico de Comunicaciones"/>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6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
    <s v="marzo"/>
    <s v="marzo"/>
    <n v="5"/>
    <n v="1"/>
    <s v="CCE-16 Contratacion Directa"/>
    <s v="1-100-F001_VA-Recursos distrito"/>
    <n v="4500000"/>
    <n v="18000000"/>
    <x v="27"/>
    <s v="O232020200991119_Otros servicios de la administración pública n.c.p."/>
    <s v="20/0220/0107/45020170254"/>
    <s v="TPIEG - Igualdad y Equidad de Género._x000a_TPGE - Grupos étnicos _x000a_TPJ – Juventud_x000a_TPPD - Población con Discapacidad "/>
    <s v="NO"/>
    <s v="N/A"/>
  </r>
  <r>
    <s v="C66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s v="14111500, 44103100, 44121600, 44121700, 44122000, 441221900, 81141600;30111900;72103300;72102900, 82171500, 82101905, 14101500"/>
    <s v="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
    <s v="marzo"/>
    <s v="marzo"/>
    <n v="1"/>
    <n v="1"/>
    <s v="CCE-06 Seleccion abreviada Menor Cuantia"/>
    <s v="1-100-F001_VA-Recursos distrito"/>
    <s v="   -   "/>
    <n v="18000000"/>
    <x v="27"/>
    <s v="O232020200991119_Otros servicios de la administración pública n.c.p."/>
    <s v="20/0220/0107/45020170254"/>
    <s v="TPIEG - Igualdad y Equidad de Género._x000a_TPGE - Grupos étnicos _x000a_TPJ – Juventud_x000a_TPPD - Población con Discapacidad "/>
    <s v="NO"/>
    <s v="N/A"/>
  </r>
  <r>
    <s v="C66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3121703"/>
    <s v=" Prestar los servicios de Agencia de medios y Pauta digital como apoyo para las campañas y demás actividades de la oficina Asesora de Comunicaciones, del Instituto Distrital de la Participación y Acción Comunal."/>
    <s v="marzo"/>
    <s v="marzo"/>
    <n v="5"/>
    <n v="1"/>
    <s v="CCE-06 Seleccion abreviada Menor Cuantia"/>
    <s v="1-100-F001_VA-Recursos distrito"/>
    <s v="_"/>
    <n v="26334505"/>
    <x v="27"/>
    <s v="O232020200991119_Otros servicios de la administración pública n.c.p."/>
    <s v="20/0220/0107/45020170254"/>
    <s v="TPIEG - Igualdad y Equidad de Género._x000a_TPGE - Grupos étnicos _x000a_TPJ – Juventud_x000a_TPPD - Población con Discapacidad "/>
    <s v="NO"/>
    <s v="N/A"/>
  </r>
  <r>
    <s v="C66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 EFECTUAR LA TRANSMISIÓN DE LA RENDICIÓN DE CUENTAS DEL INSTITUTO DISTRITAL DE LA PARTICIPACIÓN Y ACCIÓN COMUNAL IDPAC POR SEÑAL DE TELEVISIÓN ABIERTA REGIONAL"/>
    <s v="febrero"/>
    <s v="FEBRERO"/>
    <n v="5"/>
    <n v="1"/>
    <s v="CCE-16 Contratacion Directa"/>
    <s v="1-100-F001_VA-Recursos distrito"/>
    <s v="_"/>
    <n v="21934010"/>
    <x v="27"/>
    <s v="O232020200991119_Otros servicios de la administración pública n.c.p."/>
    <s v="20/0220/0107/45020170254"/>
    <s v="TPIEG - Igualdad y Equidad de Género._x000a_TPGE - Grupos étnicos _x000a_TPJ – Juventud_x000a_TPPD - Población con Discapacidad "/>
    <s v="NO"/>
    <s v="N/A"/>
  </r>
  <r>
    <s v="C66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s v="80141900;80111600;81141600;30111900;72103300;72102900"/>
    <s v="Prestar los servicios logísticos y operativos necesarios, para la organización y ejecución de actividades y eventos institucionales realizados por el IDPAC."/>
    <s v="marzo"/>
    <s v="marzo"/>
    <n v="1"/>
    <n v="1"/>
    <s v="CCE-06 Seleccion abreviada Menor Cuantia"/>
    <s v="1-100-F001_VA-Recursos distrito"/>
    <s v="_"/>
    <n v="100000000"/>
    <x v="27"/>
    <s v="O232020200991119_Otros servicios de la administración pública n.c.p."/>
    <s v="20/0220/0107/45020170254"/>
    <s v="TPIEG - Igualdad y Equidad de Género._x000a_TPGE - Grupos étnicos _x000a_TPJ – Juventud_x000a_TPPD - Población con Discapacidad "/>
    <s v="NO"/>
    <s v="N/A"/>
  </r>
  <r>
    <s v="C66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1112101"/>
    <s v="Prestar los servicios para garantizar la difusión en internet de la emisora DC Radio con capacidad simultáneos de 8.000 oyentes para el Instituto Distrital de la Participación y Acción Comunal - IDPAC."/>
    <s v="marzo"/>
    <s v="marzo"/>
    <n v="5"/>
    <n v="1"/>
    <s v="CCE-06 Seleccion abreviada Menor Cuantia"/>
    <s v="1-100-F001_VA-Recursos distrito"/>
    <s v="_"/>
    <n v="15000000"/>
    <x v="27"/>
    <s v="O232020200991119_Otros servicios de la administración pública n.c.p."/>
    <s v="20/0220/0107/45020170254"/>
    <s v="TPIEG - Igualdad y Equidad de Género._x000a_TPGE - Grupos étnicos _x000a_TPJ – Juventud_x000a_TPPD - Población con Discapacidad "/>
    <s v="NO"/>
    <s v="N/A"/>
  </r>
  <r>
    <s v="C66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s v="MAYO"/>
    <s v="MAYO"/>
    <n v="2"/>
    <n v="1"/>
    <s v="CCE-16 Contratacion Directa"/>
    <s v="1-100-F001_VA-Recursos distrito"/>
    <s v="_"/>
    <n v="5124600"/>
    <x v="27"/>
    <s v="O232020200991119_Otros servicios de la administración pública n.c.p."/>
    <s v="20/0220/0107/45020170254"/>
    <s v="TPIEG - Igualdad y Equidad de Género._x000a_TPGE - Grupos étnicos _x000a_TPJ – Juventud_x000a_TPPD - Población con Discapacidad "/>
    <s v="NO"/>
    <s v="N/A"/>
  </r>
  <r>
    <s v="C66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
    <s v="MAYO"/>
    <s v="MAYO"/>
    <n v="5"/>
    <n v="1"/>
    <s v="CCE-16 Contratacion Directa"/>
    <s v="1-100-F001_VA-Recursos distrito"/>
    <s v="_"/>
    <n v="17082000"/>
    <x v="27"/>
    <s v="O232020200991119_Otros servicios de la administración pública n.c.p."/>
    <s v="20/0220/0107/45020170254"/>
    <s v="TPIEG - Igualdad y Equidad de Género._x000a_TPGE - Grupos étnicos _x000a_TPJ – Juventud_x000a_TPPD - Población con Discapacidad "/>
    <s v="NO"/>
    <s v="N/A"/>
  </r>
  <r>
    <s v="C66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ofesional para efectuar cubrimiento periodistico del Instituto considerando la definición de los objetivos, iniciativas, el público a llegar y demás aspectos que se indiquen a partir del Plan Estratégico de Comunicaciones "/>
    <s v="MAYO"/>
    <s v="MAYO"/>
    <n v="1"/>
    <n v="1"/>
    <s v="CCE-16 Contratacion Directa"/>
    <s v="1-100-F001_VA-Recursos distrito"/>
    <n v="22874850"/>
    <n v="22874850"/>
    <x v="27"/>
    <s v="O232020200991119_Otros servicios de la administración pública n.c.p."/>
    <s v="20/0220/0107/45020170254"/>
    <s v="TPIEG - Igualdad y Equidad de Género._x000a_TPGE - Grupos étnicos _x000a_TPJ – Juventud_x000a_TPPD - Población con Discapacidad "/>
    <s v="NO"/>
    <s v="N/A"/>
  </r>
  <r>
    <s v="C670"/>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de manera temporal, para apoyar a la Gerencia en el liderazgo, fortalecimiento y seguimiento al desarrollo de las actividades de competencia del Laboratorio de Innovacion en la Participación"/>
    <s v="febrero"/>
    <s v="FEBRERO"/>
    <n v="6"/>
    <n v="1"/>
    <s v="CCE-16 Contratación Directa"/>
    <s v="1-100-F001_VA-Recursos distrito"/>
    <n v="6000000"/>
    <n v="36000000"/>
    <x v="15"/>
    <s v="O232020200991119_Otros servicios de la administración pública n.c.p."/>
    <s v="20/0220/0103/45020010322"/>
    <s v="TPCC- Cultura Ciudadana_x000a_TPIEG - Igualdad y Equidad de Género"/>
    <s v="NO"/>
    <s v="N/A"/>
  </r>
  <r>
    <s v="C671"/>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1"/>
    <s v="Prestar servicios profesionales de manera temporal, para el fortalecimiento a los clubes de la democracia, asi como para la organización y seguimiento al proyecto de caja de herramientas"/>
    <s v="ENERO"/>
    <s v="ENERO"/>
    <n v="5"/>
    <n v="1"/>
    <s v="CCE-16 Contratación Directa"/>
    <s v="1-100-F001_VA-Recursos distrito"/>
    <n v="5500000"/>
    <n v="27500000"/>
    <x v="15"/>
    <s v="O232020200991119_Otros servicios de la administración pública n.c.p."/>
    <s v="20/0220/0103/45020010322"/>
    <s v="TPCC- Cultura Ciudadana_x000a_TPIEG - Igualdad y Equidad de Género"/>
    <s v="NO"/>
    <s v="N/A"/>
  </r>
  <r>
    <s v="C672"/>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para el acompañamiento y seguimiento a las actividades innovadoras que se desarrollan en el Laboratorio de Innovacion - PARTICILAB"/>
    <s v="febrero"/>
    <s v="FEBRERO"/>
    <n v="9"/>
    <n v="1"/>
    <s v="CCE-16 Contratación Directa"/>
    <s v="1-100-F001_VA-Recursos distrito"/>
    <n v="3156000"/>
    <n v="28404000"/>
    <x v="15"/>
    <s v="O232020200991119_Otros servicios de la administración pública n.c.p."/>
    <s v="20/0220/0103/45020010322"/>
    <s v="TPCC- Cultura Ciudadana_x000a_TPIEG - Igualdad y Equidad de Género"/>
    <s v="NO"/>
    <s v="N/A"/>
  </r>
  <r>
    <s v="C673"/>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para el acompañamiento y seguimiento a las actividades innovadoras que se desarrollan en el Laboratorio de Innovacion - PARTICILAB"/>
    <s v="febrero"/>
    <s v="FEBRERO"/>
    <n v="5"/>
    <n v="1"/>
    <s v="CCE-16 Contratación Directa"/>
    <s v="1-100-F001_VA-Recursos distrito"/>
    <n v="7000000"/>
    <n v="35000000"/>
    <x v="15"/>
    <s v="O232020200991119_Otros servicios de la administración pública n.c.p."/>
    <s v="20/0220/0103/45020010322"/>
    <s v="TPCC- Cultura Ciudadana_x000a_TPIEG - Igualdad y Equidad de Género"/>
    <s v="NO"/>
    <s v="N/A"/>
  </r>
  <r>
    <s v="C674"/>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4"/>
    <s v="Prestar servicios profesionales para la creación de estrategias innovadoras que fortalezcan el desempeño del Laboratorio de Innovacion en la Participación"/>
    <s v="marzo"/>
    <s v="marzo"/>
    <n v="6"/>
    <n v="1"/>
    <s v="CCE-16 Contratación Directa"/>
    <s v="1-100-F001_VA-Recursos distrito"/>
    <n v="5500000"/>
    <n v="33000000"/>
    <x v="15"/>
    <s v="O232020200991119_Otros servicios de la administración pública n.c.p."/>
    <s v="20/0220/0103/45020010322"/>
    <s v="TPCC- Cultura Ciudadana_x000a_TPIEG - Igualdad y Equidad de Género"/>
    <s v="NO"/>
    <s v="N/A"/>
  </r>
  <r>
    <s v="C675"/>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para la creación de estrategias innovadoras que fortalezcan el desempeño del Laboratorio de Innovacion en la Participación"/>
    <s v="marzo"/>
    <s v="marzo"/>
    <n v="10"/>
    <n v="1"/>
    <s v="CCE-16 Contratación Directa"/>
    <s v="1-100-F001_VA-Recursos distrito"/>
    <n v="5900000"/>
    <n v="59000000"/>
    <x v="15"/>
    <s v="O232020200991119_Otros servicios de la administración pública n.c.p."/>
    <s v="20/0220/0103/45020010322"/>
    <s v="TPCC- Cultura Ciudadana_x000a_TPIEG - Igualdad y Equidad de Género"/>
    <s v="NO"/>
    <s v="N/A"/>
  </r>
  <r>
    <s v="C676"/>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6"/>
    <s v="Otras necesidades de contratación"/>
    <s v="febrero"/>
    <s v="FEBRERO"/>
    <n v="2"/>
    <n v="1"/>
    <s v="CCE-16 Contratación Directa"/>
    <s v="1-100-F001_VA-Recursos distrito"/>
    <n v="3043000"/>
    <n v="6086000"/>
    <x v="15"/>
    <s v="20/0220/0103/45020010322"/>
    <s v="20/0220/0103/45020010322"/>
    <s v="TPCC- Cultura Ciudadana_x000a_TPIEG - Igualdad y Equidad de Género"/>
    <s v="NO"/>
    <s v="N/A"/>
  </r>
  <r>
    <s v="C677"/>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7"/>
    <s v="Prestar servicios de apoyo a la gestión  para operar mecanismos de participación que fortalezcan los clubes de la democracia"/>
    <s v="febrero"/>
    <s v="FEBRERO"/>
    <n v="4"/>
    <n v="1"/>
    <s v="CCE-16 Contratación Directa"/>
    <s v="1-100-F001_VA-Recursos distrito"/>
    <n v="3150000"/>
    <n v="12600000"/>
    <x v="15"/>
    <s v="O232020200991119_Otros servicios de la administración pública n.c.p."/>
    <s v="20/0220/0103/45020010322"/>
    <s v="TPCC- Cultura Ciudadana_x000a_TPIEG - Igualdad y Equidad de Género"/>
    <s v="NO"/>
    <s v="N/A"/>
  </r>
  <r>
    <s v="C678"/>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de apoyo a la gestión para hacer seguimiento a las estrategias innovadoras que fortalezcan el desempeño del Laboratorio de Innovacion en la Participación"/>
    <s v="febrero"/>
    <s v="FEBRERO"/>
    <n v="8"/>
    <n v="1"/>
    <s v="CCE-16 Contratación Directa"/>
    <s v="1-100-F001_VA-Recursos distrito"/>
    <n v="3500000"/>
    <n v="28000000"/>
    <x v="15"/>
    <s v="O232020200991119_Otros servicios de la administración pública n.c.p."/>
    <s v="20/0220/0103/45020010322"/>
    <s v="TPCC- Cultura Ciudadana_x000a_TPIEG - Igualdad y Equidad de Género"/>
    <s v="NO"/>
    <s v="N/A"/>
  </r>
  <r>
    <s v="C679"/>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9"/>
    <s v="Prestar servicios de apoyo a la gestión para hacer seguimiento a las estrategias innovadoras que fortalezcan el desempeño del Laboratorio de Innovacion en la Participación"/>
    <s v="marzo"/>
    <s v="marzo"/>
    <n v="4"/>
    <n v="1"/>
    <s v="CCE-16 Contratación Directa"/>
    <s v="1-100-F001_VA-Recursos distrito"/>
    <n v="3000000"/>
    <n v="12000000"/>
    <x v="15"/>
    <s v="O232020200991119_Otros servicios de la administración pública n.c.p."/>
    <s v="20/0220/0103/45020010322"/>
    <s v="TPCC- Cultura Ciudadana_x000a_TPIEG - Igualdad y Equidad de Género"/>
    <s v="NO"/>
    <s v="N/A"/>
  </r>
  <r>
    <s v="C681"/>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8"/>
    <n v="80111600"/>
    <s v="Prestar servicios de apoyo a la gestió para la puesta en marcha de inicaitivas y estrategias innovadoras que fortalezcan el desempeño del Laboratorio de Innovacion en la Participación "/>
    <s v="febrero"/>
    <s v="FEBRERO"/>
    <n v="6"/>
    <n v="1"/>
    <s v="CCE-16 Contratación Directa"/>
    <s v="1-100-F001_VA-Recursos distrito"/>
    <n v="3310000"/>
    <n v="19860000"/>
    <x v="15"/>
    <s v="O232020200991119_Otros servicios de la administración pública n.c.p."/>
    <s v="20/0220/0103/45020010322"/>
    <s v="TPCC- Cultura Ciudadana_x000a_TPIEG - Igualdad y Equidad de Género"/>
    <s v="NO"/>
    <s v="N/A"/>
  </r>
  <r>
    <s v="C682"/>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8"/>
    <s v="45111600; 52161500"/>
    <s v="Adquirir a título de compraventa elementos técnologicos para incentivar organizaciones sociales beneficiarias en el marco del desarrollo de la convocatoria Chikaná"/>
    <s v="febrero"/>
    <s v="FEBRERO"/>
    <n v="1"/>
    <n v="1"/>
    <s v="CCE-99 Selección Abreviada - Acuerdo Marco"/>
    <s v="1-100-F001_VA-Recursos distrito"/>
    <n v="30050000"/>
    <n v="30050000"/>
    <x v="15"/>
    <s v="O232020200991119_Otros servicios de la administración pública n.c.p."/>
    <s v="20/0220/0103/45020010322"/>
    <s v="TPCC- Cultura Ciudadana_x000a_TPIEG - Igualdad y Equidad de Género"/>
    <s v="NO"/>
    <s v="N/A"/>
  </r>
  <r>
    <s v="C68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structurar procesos de contratación de la Secretaría General."/>
    <s v="febrero"/>
    <s v="FEBRERO"/>
    <n v="6"/>
    <n v="1"/>
    <s v="CCE-16 Contratación Directa"/>
    <s v="1-100-F001_VA-Recursos distrito"/>
    <n v="6000000"/>
    <n v="36000000"/>
    <x v="6"/>
    <s v="O232020200883990_x000a_Otros servicios profesionales, técnicos y empresar"/>
    <s v="PM/0220/0107/45990230194"/>
    <s v="TPIEG - Igualdad y Equidad de Género."/>
    <s v="NO"/>
    <s v="N/A"/>
  </r>
  <r>
    <s v="C684"/>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9"/>
    <s v="Prestar servicios profesionales de manera temporal, para realizar acciones de comunicación y/o divulgación de las iniciativas del Laboratorio de innovación"/>
    <s v="marzo"/>
    <s v="marzo"/>
    <n v="5"/>
    <n v="1"/>
    <s v="CCE-16 Contratación Directa"/>
    <s v="1-100-F001_VA-Recursos distrito"/>
    <n v="4500000"/>
    <n v="22500000"/>
    <x v="15"/>
    <s v="O232020200991119_Otros servicios de la administración pública n.c.p."/>
    <s v="20/0220/0103/45020010322"/>
    <s v="TPCC- Cultura Ciudadana_x000a_TPIEG - Igualdad y Equidad de Género"/>
    <s v="NO"/>
    <s v="N/A"/>
  </r>
  <r>
    <s v="C68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febrero"/>
    <s v="FEBRERO"/>
    <n v="7"/>
    <n v="1"/>
    <s v="CCE-16 Contratación Directa"/>
    <s v="1-100-F001_VA-Recursos distrito"/>
    <n v="4200000"/>
    <n v="28800000"/>
    <x v="0"/>
    <s v="O232020200991119_Otros servicios de la administración pública n.c.p."/>
    <s v="20/0220/0101/45020290238"/>
    <s v="TPIEG - Igualdad y Equidad de Género"/>
    <s v="NO"/>
    <s v="N/A"/>
  </r>
  <r>
    <s v="C686"/>
    <s v="05_Bogotá confía en su gobierno"/>
    <s v="39 _Camino hacia una democracia deliberativa con un gobierno cercano a la gente y con participación ciudadana"/>
    <m/>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43201800_x000a_43211600_x000a_43211500_x000a_45111608_x000a_43211708 _x000a_43211706"/>
    <s v="Contratar a precios fijos unitarios sin formula de ajuste KITS pedagógico para fortalecer las organizaciones comunales de primer y segundo grado en el distrito capital"/>
    <s v="JUNIO"/>
    <s v="JUNIO"/>
    <n v="1"/>
    <n v="1"/>
    <s v="Subasta Inversa _x000a_"/>
    <s v="1-100-F001_VA-Recursos  y distrito"/>
    <n v="537323833"/>
    <n v="537323833"/>
    <x v="0"/>
    <s v="O232020200991119_Otros servicios de la administración pública n.c.p."/>
    <s v="20/0220/0106/45020220238"/>
    <m/>
    <s v="NO"/>
    <s v="N/A"/>
  </r>
  <r>
    <s v="C687"/>
    <s v="05_Bogotá confía en su gobierno"/>
    <s v="39 _Camino hacia una democracia deliberativa con un gobierno cercano a la gente y con participación ciudadana"/>
    <m/>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s v="febrero"/>
    <s v="FEBRERO"/>
    <n v="6"/>
    <n v="1"/>
    <s v="CCE-16 Contratación Directa"/>
    <s v="1-100-F001_VA-Recursos distrito"/>
    <s v="-"/>
    <n v="0"/>
    <x v="0"/>
    <s v="O232020200991119_Otros servicios de la administración pública n.c.p."/>
    <s v="20/0220/0106/45020220238"/>
    <m/>
    <s v="NO"/>
    <s v="N/A"/>
  </r>
  <r>
    <s v="C68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500000"/>
    <n v="22500000"/>
    <x v="0"/>
    <s v="O232020200991119_Otros servicios de la administración pública n.c.p."/>
    <s v="20/0220/0101/45020290238"/>
    <s v="TPIEG - Igualdad y Equidad de Género"/>
    <s v="NO"/>
    <s v="N/A"/>
  </r>
  <r>
    <s v="C6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Recursos para dar cumplimiento a los objetivos de la Gerencia "/>
    <s v="marzo"/>
    <s v="abril"/>
    <n v="1"/>
    <n v="1"/>
    <s v="CCE-16 Contratación Directa"/>
    <s v="1-100-F001_VA-Recursos distrito"/>
    <n v="23724262"/>
    <n v="34422989"/>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69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fortalecer la oferta territorial e institucional de servicios del Observatorio y de la Gerencia Escuela"/>
    <s v="febrero"/>
    <s v="FEBRERO"/>
    <n v="6"/>
    <n v="1"/>
    <s v="CCE-16 Contratación Directa"/>
    <s v="1-100-F001_VA-Recursos distrito"/>
    <n v="4000000"/>
    <n v="24000000"/>
    <x v="15"/>
    <s v="O232020200883990  Otros servicios profesionales, técnicos y empresar"/>
    <s v="20/0220/0102/45020340212"/>
    <m/>
    <s v="NO"/>
    <s v="N/A"/>
  </r>
  <r>
    <s v="C691"/>
    <s v="05_Bogotá confía en su gobierno"/>
    <s v="39 _Camino hacia una democracia deliberativa con un gobierno cercano a la gente y con participación ciudadana"/>
    <s v="O23011745022024025407017"/>
    <s v="O230117450220240254"/>
    <x v="4"/>
    <s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la planeación y publicación estratégica de los contenidos en la redes sociales y lo que se requiera en virtud del cubrimiento periodistica que realiza la Oficina Asesora de Comunicaciones"/>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9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profesionales   para gestionar las solicitudes precontractuales y poscontractuales de la Gerencia de Escuela"/>
    <s v="febrero"/>
    <s v="FEBRERO"/>
    <n v="6"/>
    <n v="1"/>
    <s v="CCE-16 Contratación Directa"/>
    <s v="1-100-F001_VA-Recursos distrito"/>
    <n v="7000000"/>
    <n v="42000000"/>
    <x v="15"/>
    <s v="O232020200991119_Otros servicios de la administración pública n.c.p."/>
    <s v="20/0220/0102/45020340212"/>
    <m/>
    <s v="NO"/>
    <s v="N/A"/>
  </r>
  <r>
    <s v="C69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el clumplimiento de las actividades de formación presencial de la Gerencia Escuela de la Participación"/>
    <s v="febrero"/>
    <s v="FEBRERO"/>
    <n v="5"/>
    <n v="1"/>
    <s v="CCE-16 Contratación Directa"/>
    <s v="1-100-F001_VA-Recursos distrito"/>
    <n v="5000000"/>
    <n v="25000000"/>
    <x v="15"/>
    <s v="O232020200883990  Otros servicios profesionales, técnicos y empresar"/>
    <s v="20/0220/0102/45020340212"/>
    <m/>
    <s v="NO"/>
    <s v="N/A"/>
  </r>
  <r>
    <s v="C69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Adición y prórroga al contrato 021 de 2025: &quot;Prestar servicios profesionales de forma temporal , para desarrollar actividades de monitoreo, gestión administrativa y análisis jurídico en los procesos contractuales, administrativos y presupuestales que son competencia de la Gerencia de la Escuela de Participación&quot;"/>
    <s v="abril"/>
    <s v="abril"/>
    <n v="3"/>
    <n v="1"/>
    <s v="CCE-16 Contratación Directa"/>
    <s v="1-100-F001_VA-Recursos distrito"/>
    <n v="9000000"/>
    <n v="27000000"/>
    <x v="15"/>
    <s v="O232020200991119_Otros servicios de la administración pública n.c.p."/>
    <s v="20/0220/0102/45020340212"/>
    <m/>
    <s v="NO"/>
    <s v="N/A"/>
  </r>
  <r>
    <s v="C69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Adición y prórroga al contrato 111 de 2025: &quot;Prestar los servicios profesionales de manera temporal para la implementación de estrategias de alianzas y redes de la Gerencia de Escuela de la Participación.&quot;"/>
    <s v="abril"/>
    <s v="abril"/>
    <n v="11"/>
    <n v="0"/>
    <s v="CCE-16 Contratación Directa"/>
    <s v="1-100-F001_VA-Recursos distrito"/>
    <n v="7000000"/>
    <n v="2566667"/>
    <x v="15"/>
    <s v="O232020200991119_Otros servicios de la administración pública n.c.p."/>
    <s v="20/0220/0102/45020340212"/>
    <m/>
    <s v="NO"/>
    <s v="N/A"/>
  </r>
  <r>
    <s v="C69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para el desarrollo de actividades de formación de la Escuela de la Participación."/>
    <s v="marzo"/>
    <s v="marzo"/>
    <n v="5"/>
    <n v="1"/>
    <s v="CCE-16 Contratación Directa"/>
    <s v="1-100-F001_VA-Recursos distrito"/>
    <n v="2500000"/>
    <n v="12500000"/>
    <x v="15"/>
    <s v="O232020200992913 Servicios de educación para la formación y el trab"/>
    <s v="20/0220/0102/45020340212"/>
    <m/>
    <s v="NO"/>
    <s v="N/A"/>
  </r>
  <r>
    <s v="C69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implementacion de las actividades de formacion que adelanta la Gerencia de Escuela de Participación."/>
    <s v="marzo"/>
    <s v="marzo"/>
    <n v="6"/>
    <n v="1"/>
    <s v="CCE-16 Contratación Directa"/>
    <s v="1-100-F001_VA-Recursos distrito"/>
    <n v="4000000"/>
    <n v="24000000"/>
    <x v="15"/>
    <s v="O232020200992913 Servicios de educación para la formación y el trab"/>
    <s v="20/0220/0102/45020340212"/>
    <m/>
    <s v="NO"/>
    <s v="N/A"/>
  </r>
  <r>
    <s v="C69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para el acompañamiento y desarrollo de actividades de formación de la Escuela de la Participación."/>
    <s v="marzo"/>
    <s v="marzo"/>
    <n v="7"/>
    <n v="1"/>
    <s v="CCE-16 Contratación Directa"/>
    <s v="1-100-F001_VA-Recursos distrito"/>
    <n v="2500000"/>
    <n v="17500000"/>
    <x v="15"/>
    <s v="O232020200992913 Servicios de educación para la formación y el trab"/>
    <s v="20/0220/0102/45020340212"/>
    <m/>
    <s v="NO"/>
    <s v="N/A"/>
  </r>
  <r>
    <s v="C69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proyectar, gestionar y hacer seguimiento a los procesos presupuestales y administrativos que requiera la Gerencia de la Escuela de Participación"/>
    <s v="marzo"/>
    <s v="marzo"/>
    <n v="8.5"/>
    <n v="1"/>
    <s v="CCE-16 Contratación Directa"/>
    <s v="1-100-F001_VA-Recursos distrito"/>
    <n v="5000000"/>
    <n v="42500000"/>
    <x v="15"/>
    <s v="O232020200991119_Otros servicios de la administración pública n.c.p."/>
    <s v="20/0220/0102/45020340212"/>
    <m/>
    <s v="NO"/>
    <s v="N/A"/>
  </r>
  <r>
    <s v="C70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a la gestión para acompañar y llevar a cabo las actividades de formacion que adelanta la Gerencia de Escuela de Participación."/>
    <s v="marzo"/>
    <s v="marzo"/>
    <n v="5"/>
    <n v="1"/>
    <s v="CCE-16 Contratación Directa"/>
    <s v="1-100-F001_VA-Recursos distrito"/>
    <n v="2800000"/>
    <n v="14000000"/>
    <x v="15"/>
    <s v="O232020200992913 Servicios de educación para la formación y el trab"/>
    <s v="20/0220/0102/45020340212"/>
    <m/>
    <s v="NO"/>
    <s v="N/A"/>
  </r>
  <r>
    <s v="C70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gestión sistematización de la información de la escuela"/>
    <s v="marzo"/>
    <s v="marzo"/>
    <n v="7"/>
    <n v="1"/>
    <s v="CCE-16 Contratación Directa"/>
    <s v="1-100-F001_VA-Recursos distrito"/>
    <n v="5800000"/>
    <n v="40600000"/>
    <x v="15"/>
    <s v="O232020200991119_Otros servicios de la administración pública n.c.p."/>
    <s v="20/0220/0102/45020340212"/>
    <m/>
    <s v="NO"/>
    <s v="N/A"/>
  </r>
  <r>
    <s v="C70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desarrollar procesos de formación en las diferentes modalidades de formación"/>
    <s v="marzo"/>
    <s v="marzo"/>
    <n v="5"/>
    <n v="1"/>
    <s v="CCE-16 Contratación Directa"/>
    <s v="1-100-F001_VA-Recursos distrito"/>
    <n v="4500000"/>
    <n v="22500000"/>
    <x v="15"/>
    <s v="O232020200992913 Servicios de educación para la formación y el trab"/>
    <s v="20/0220/0102/45020340212"/>
    <m/>
    <s v="NO"/>
    <s v="N/A"/>
  </r>
  <r>
    <s v="C70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ejecución de tareas administrativas y misionales de la Escuela de la Participación"/>
    <s v="abril"/>
    <s v="abril"/>
    <n v="5"/>
    <n v="1"/>
    <s v="CCE-16 Contratación Directa"/>
    <s v="1-100-F001_VA-Recursos distrito"/>
    <n v="5000000"/>
    <n v="25000000"/>
    <x v="15"/>
    <s v="O232020200883990  Otros servicios profesionales, técnicos y empresar"/>
    <s v="20/0220/0102/45020340212"/>
    <m/>
    <s v="NO"/>
    <s v="N/A"/>
  </r>
  <r>
    <s v="C70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llevar a cabo actividades de sistematizacion de estrategias desarrolladas en la Escuela"/>
    <s v="marzo"/>
    <s v="marzo"/>
    <n v="7"/>
    <n v="1"/>
    <s v="CCE-16 Contratación Directa"/>
    <s v="1-100-F001_VA-Recursos distrito"/>
    <n v="3606000"/>
    <n v="25242000"/>
    <x v="15"/>
    <s v="O232020200991119_Otros servicios de la administración pública n.c.p."/>
    <s v="20/0220/0102/45020340212"/>
    <m/>
    <s v="NO"/>
    <s v="N/A"/>
  </r>
  <r>
    <s v="C705"/>
    <s v="05_Bogotá confía en su gobierno"/>
    <s v="39 _Camino hacia una democracia deliberativa con un gobierno cercano a la gente y con participación ciudadana"/>
    <m/>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ara cumplir con las necesidades de la subdireccion de fortalecimiento"/>
    <s v="MAYO"/>
    <s v="MAYO"/>
    <n v="1"/>
    <n v="1"/>
    <s v="CCE-16 Contratación Directa"/>
    <s v="1-100-F001_VA-Recursos distrito"/>
    <m/>
    <n v="60653036"/>
    <x v="17"/>
    <s v="O232020200991119_Otros servicios de la administración pública n.c.p."/>
    <s v="20/0220/0106/45020220238"/>
    <m/>
    <s v="NO"/>
    <s v="N/A"/>
  </r>
  <r>
    <s v="C7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acompañar los procesos estratégicos, enlace de reportes con planeación, consolidación de información del equipo territorial, puesta en marcha de talleres y nuevas iniciativas de la Gérencia en los enfoques de mujer, géneros y lgbti."/>
    <s v="JUNIO"/>
    <s v="JUNIO"/>
    <n v="7"/>
    <n v="1"/>
    <s v="CCE-16 Contratación Directa"/>
    <s v="1-100-F001_VA-Recursos distrito"/>
    <n v="5100000"/>
    <n v="35700000"/>
    <x v="22"/>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07"/>
    <s v="05_Bogotá confía en su gobierno"/>
    <s v="39 _Camino hacia una democracia deliberativa con un gobierno cercano a la gente y con participación ciudadana"/>
    <s v="O23011745022024021202034"/>
    <s v="O230117450220240212"/>
    <x v="2"/>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llevar a cabo actividades de formación de la Gerencia de Escuela de la Participación"/>
    <s v="abril"/>
    <s v="abril"/>
    <n v="5"/>
    <n v="1"/>
    <s v="CCE-16 Contratación Directa"/>
    <s v="1-100-F001_VA-Recursos distrito"/>
    <n v="3600000"/>
    <n v="18000000"/>
    <x v="15"/>
    <s v="O232020200883990  Otros servicios profesionales, técnicos y empresar"/>
    <s v="20/0220/0102/45020340212"/>
    <m/>
    <s v="NO"/>
    <s v="N/A"/>
  </r>
  <r>
    <s v="C708"/>
    <s v="05_Bogotá confía en su gobierno"/>
    <s v="39 _Camino hacia una democracia deliberativa con un gobierno cercano a la gente y con participación ciudadana"/>
    <s v="O23011745022024021202034"/>
    <s v="O230117450220240212"/>
    <x v="2"/>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ejecución de actividades de formación en el marco de la Gerencia Escuela de la Participación"/>
    <s v="abril"/>
    <s v="abril"/>
    <n v="6"/>
    <n v="1"/>
    <s v="CCE-16 Contratación Directa"/>
    <s v="1-100-F001_VA-Recursos distrito"/>
    <n v="4500000"/>
    <n v="27000000"/>
    <x v="15"/>
    <s v="O232020200883990  Otros servicios profesionales, técnicos y empresar"/>
    <s v="20/0220/0102/45020340212"/>
    <m/>
    <s v="NO"/>
    <s v="N/A"/>
  </r>
  <r>
    <s v="C7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producir una línea de publicidad y elementos gráficos de la Gerencia Escuela de la Particiapción"/>
    <s v="marzo"/>
    <s v="marzo"/>
    <n v="7"/>
    <n v="1"/>
    <s v="CCE-16 Contratación Directa"/>
    <s v="1-100-F001_VA-Recursos distrito"/>
    <n v="7000000"/>
    <n v="49000000"/>
    <x v="15"/>
    <s v="O232020200992913 Servicios de educación para la formación y el trab"/>
    <s v="20/0220/0102/45020340212"/>
    <m/>
    <s v="NO"/>
    <s v="N/A"/>
  </r>
  <r>
    <s v="C71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Otras necesidades de contratación"/>
    <s v="ENERO"/>
    <s v="ENERO"/>
    <n v="4"/>
    <n v="1"/>
    <s v="CCE-16 Contratación Directa"/>
    <s v="1-100-F001_VA-Recursos distrito"/>
    <n v="5000000"/>
    <n v="20000000"/>
    <x v="15"/>
    <s v="O232020200991119_Otros servicios de la administración pública n.c.p."/>
    <s v="20/0220/0102/45020340212"/>
    <m/>
    <s v="NO"/>
    <s v="N/A"/>
  </r>
  <r>
    <s v="C7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llevar a cabo la conmemoración del día Distrital de las Mujeres Negras Afrocolombianas. En el marco  de lo establecido en el Decreto 295 de 2022. "/>
    <s v="MAYO"/>
    <s v="MAYO"/>
    <n v="1"/>
    <n v="0"/>
    <s v="CCE-16 Contratación Directa"/>
    <s v="1-100-F001_VA-Recursos distrito"/>
    <n v="0"/>
    <n v="7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1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MAYO"/>
    <s v="MAYO"/>
    <n v="5"/>
    <n v="1"/>
    <s v="CCE-16 Contratacion Directa"/>
    <s v="1-100-F001_VA-Recursos distrito"/>
    <n v="4000000"/>
    <n v="20000000"/>
    <x v="24"/>
    <s v="o232020200883990_otros servicios profesionales, tecnicos y empresariales n.c.p."/>
    <s v="20/0220/0106/45020320254"/>
    <m/>
    <s v="NO"/>
    <m/>
  </r>
  <r>
    <s v="C713"/>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JUNIO"/>
    <s v="JUNIO"/>
    <n v="4"/>
    <n v="28"/>
    <s v="CCE-16 Contratación Directa"/>
    <s v="1-100-F001_VA-Recursos distrito"/>
    <n v="3100000"/>
    <n v="15293333"/>
    <x v="22"/>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14"/>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1141601;90100000;80141607"/>
    <s v="Apoyo Logistico y operativo en cumplimiento de las acciones afirmativas y política pública, que requieren despliegue en territorio en el marco de fechas, eventos y conmemoraciones emblemáticas para el sector LGBTI"/>
    <s v="MAYO"/>
    <s v="JUNIO"/>
    <n v="4"/>
    <n v="1"/>
    <s v="CCE-10 Minima Cuantia "/>
    <s v="1-100-F001_VA-Recursos distrito"/>
    <m/>
    <n v="13308552"/>
    <x v="21"/>
    <m/>
    <m/>
    <s v="TPIEG - Igualdad y Equidad de Género_x000a_TPGE - Grupos étnicos_x000a_TPIEG - Igualdad y Equidad de Género_x000a_TPJ – Juventud_x000a_TPPD - Población con Discapacidad "/>
    <s v="NO"/>
    <s v="N/A"/>
  </r>
  <r>
    <s v="C71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compañar el componente tecnico que acompaña las obras con saldo pedagogico en territorio en las diferentes etapas de las convocatorias lideradas por la Gerencia de Proyectos del IDPAC"/>
    <s v="JUNIO"/>
    <s v="JUNIO"/>
    <s v="5 mese y 15 dias"/>
    <n v="1"/>
    <s v="CCE-16 Contratacion Directa"/>
    <s v="1-100-F001_VA-Recursos distrito"/>
    <n v="5000000"/>
    <n v="27500000"/>
    <x v="26"/>
    <s v="o232020200883990_otros servicios profesionales, tecnicos y empresariales n.c.p."/>
    <s v="20/0220/0106/45020320254"/>
    <s v="TPIEG - Igualdad y Equidad de Género._x000a_TPGE - Grupos étnicos _x000a_TPJ – Juventud_x000a_TPPD - Población con Discapacidad "/>
    <s v="NO"/>
    <s v="N/A"/>
  </r>
  <r>
    <s v="C71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on activa con las organizaciones sociales, comunales y comunitarias desde el componente social dentro de la metodologia obras Con Saldo Pedagogico de la Gerencia de Proyectos del iDPaC."/>
    <s v="JUNIO"/>
    <s v="JUNIO"/>
    <s v="5 mese y 15 dias"/>
    <n v="1"/>
    <s v="CCE-16 Contratacion Directa"/>
    <s v="1-100-F001_VA-Recursos distrito"/>
    <n v="4500000"/>
    <n v="24750000"/>
    <x v="26"/>
    <s v="o232020200883990_otros servicios profesionales, tecnicos y empresariales n.c.p."/>
    <s v="20/0220/0106/45020320254"/>
    <s v="TPIEG - Igualdad y Equidad de Género._x000a_TPGE - Grupos étnicos _x000a_TPJ – Juventud_x000a_TPPD - Población con Discapacidad "/>
    <s v="NO"/>
    <s v="N/A"/>
  </r>
  <r>
    <s v="C71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acompañar los procesos de movilizacion social en el territorio y logistica que se requieran en desarrollo de las metodologias de obras con saldo Pedagogico de la gerencia de Proyectos del IDPAC."/>
    <s v="JUNIO"/>
    <s v="JUNIO"/>
    <s v="5 mese y 15 dias"/>
    <n v="1"/>
    <s v="CCE-16 Contratacion Directa"/>
    <s v="1-100-F001_VA-Recursos distrito"/>
    <n v="3000000"/>
    <n v="16500000"/>
    <x v="26"/>
    <s v="o232020200883990_otros servicios profesionales, tecnicos y empresariales n.c.p."/>
    <s v="20/0220/0106/45020320254"/>
    <s v="TPIEG - Igualdad y Equidad de Género._x000a_TPGE - Grupos étnicos _x000a_TPJ – Juventud_x000a_TPPD - Población con Discapacidad "/>
    <s v="NO"/>
    <s v="N/A"/>
  </r>
  <r>
    <s v="C718"/>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ago pasivo exigible contrato 718-2023"/>
    <s v="Julio"/>
    <s v="Julio"/>
    <n v="1"/>
    <n v="1"/>
    <s v="CCE-16 Contratación Directa"/>
    <s v="1-100-F001_VA-Recursos distrito"/>
    <n v="2811471"/>
    <n v="2811471"/>
    <x v="20"/>
    <s v="O232020200991119_Otros servicios de la administración pública n.c.p."/>
    <s v="20/0220/0106/45020220238"/>
    <s v="TPIEG - Igualdad y Equidad de Género_x000a_TPJ – Juventud"/>
    <s v="NO"/>
    <s v="N/A"/>
  </r>
  <r>
    <s v="C719"/>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sesorar la articulación institucional desde la Subdireccion de asuntos comunales asi como el relacionamiento y seguimiento de los procesos misionales de la entidad."/>
    <s v="JUNIO"/>
    <s v="JUNIO"/>
    <n v="5.7"/>
    <n v="1"/>
    <s v="CCE-16 Contratación Directa"/>
    <s v="1-100-F001_VA-Recursos distrito"/>
    <n v="10300000"/>
    <n v="59256000"/>
    <x v="0"/>
    <s v="O232020200991119_Otros servicios de la administración pública n.c.p."/>
    <s v="20/0220/0106/45020220238"/>
    <s v="TPIEG - Igualdad y Equidad de Género_x000a_TPJ – Juventud"/>
    <s v="NO"/>
    <s v="N/A"/>
  </r>
  <r>
    <s v="C72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80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
    <s v="Julio"/>
    <s v="Julio"/>
    <s v="6 MESES"/>
    <n v="1"/>
    <s v="CCE-16 Contratacion Directa"/>
    <s v="3-100-I017 VA Convenios"/>
    <n v="5000000"/>
    <n v="30000000"/>
    <x v="26"/>
    <s v="o232020200883990_otros servicios profesionales, tecnicos y empresariales n.c.p."/>
    <s v="20/0220/0106/45020320254"/>
    <s v="TPIEG - Igualdad y Equidad de Género._x000a_TPGE - Grupos étnicos _x000a_TPJ – Juventud_x000a_TPPD - Población con Discapacidad "/>
    <s v="NO"/>
    <s v="N/A"/>
  </r>
  <r>
    <s v="C80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on Directa"/>
    <s v="3-100-I017 VA Convenios"/>
    <n v="5000000"/>
    <n v="30000000"/>
    <x v="26"/>
    <s v="o232020200883990_otros servicios profesionales, tecnicos y empresariales n.c.p."/>
    <s v="20/0220/0106/45020320254"/>
    <s v="TPIEG - Igualdad y Equidad de Género._x000a_TPGE - Grupos étnicos _x000a_TPJ – Juventud_x000a_TPPD - Población con Discapacidad "/>
    <s v="NO"/>
    <s v="N/A"/>
  </r>
  <r>
    <s v="C80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on Directa"/>
    <s v="3-100-I017 VA Convenios"/>
    <n v="5000000"/>
    <n v="30000000"/>
    <x v="26"/>
    <s v="o232020200883990_otros servicios profesionales, tecnicos y empresariales n.c.p."/>
    <s v="20/0220/0106/45020320254"/>
    <s v="TPIEG - Igualdad y Equidad de Género._x000a_TPGE - Grupos étnicos _x000a_TPJ – Juventud_x000a_TPPD - Población con Discapacidad "/>
    <s v="NO"/>
    <s v="N/A"/>
  </r>
  <r>
    <s v="C80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on Directa"/>
    <s v="3-100-I017 VA Convenios"/>
    <n v="5000000"/>
    <n v="30000000"/>
    <x v="26"/>
    <s v="o232020200883990_otros servicios profesionales, tecnicos y empresariales n.c.p."/>
    <s v="20/0220/0106/45020320254"/>
    <s v="TPIEG - Igualdad y Equidad de Género._x000a_TPGE - Grupos étnicos _x000a_TPJ – Juventud_x000a_TPPD - Población con Discapacidad "/>
    <s v="NO"/>
    <s v="N/A"/>
  </r>
  <r>
    <s v="C80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on Directa"/>
    <s v="3-100-I017 VA Convenios"/>
    <n v="5000000"/>
    <n v="30000000"/>
    <x v="26"/>
    <s v="o232020200883990_otros servicios profesionales, tecnicos y empresariales n.c.p."/>
    <s v="20/0220/0106/45020320254"/>
    <s v="TPIEG - Igualdad y Equidad de Género._x000a_TPGE - Grupos étnicos _x000a_TPJ – Juventud_x000a_TPPD - Población con Discapacidad "/>
    <s v="NO"/>
    <s v="N/A"/>
  </r>
  <r>
    <s v="C80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on Directa"/>
    <s v="3-100-I017 VA Convenios"/>
    <n v="8333333"/>
    <n v="50000000"/>
    <x v="26"/>
    <s v="o232020200883990_otros servicios profesionales, tecnicos y empresariales n.c.p."/>
    <s v="20/0220/0106/45020320254"/>
    <s v="TPIEG - Igualdad y Equidad de Género._x000a_TPGE - Grupos étnicos _x000a_TPJ – Juventud_x000a_TPPD - Población con Discapacidad "/>
    <s v="NO"/>
    <s v="N/A"/>
  </r>
  <r>
    <s v="C80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on Directa"/>
    <s v="3-100-I017 VA Convenios"/>
    <n v="8333333"/>
    <n v="50000000"/>
    <x v="26"/>
    <s v="o232020200883990_otros servicios profesionales, tecnicos y empresariales n.c.p."/>
    <s v="20/0220/0106/45020320254"/>
    <s v="TPIEG - Igualdad y Equidad de Género._x000a_TPGE - Grupos étnicos _x000a_TPJ – Juventud_x000a_TPPD - Población con Discapacidad "/>
    <s v="NO"/>
    <s v="N/A"/>
  </r>
  <r>
    <s v="C80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
    <s v="Julio"/>
    <s v="Julio"/>
    <s v="6 MESES"/>
    <n v="1"/>
    <s v="CCE-16 Contratacion Directa"/>
    <s v="3-100-I017 VA Convenios"/>
    <n v="9000000"/>
    <n v="54000000"/>
    <x v="26"/>
    <s v="o232020200883990_otros servicios profesionales, tecnicos y empresariales n.c.p."/>
    <s v="20/0220/0106/45020320254"/>
    <s v="TPIEG - Igualdad y Equidad de Género._x000a_TPGE - Grupos étnicos _x000a_TPJ – Juventud_x000a_TPPD - Población con Discapacidad "/>
    <s v="NO"/>
    <s v="N/A"/>
  </r>
  <r>
    <s v="C80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logisticos y operativos necesarios, para la organizacion y ejecucion de actividades y eventos institucionales realizados en el desarrollo del convenio interadministrativo FDLS-CVNI-833-2024, suscrito entre el IDPAC Y el fondo de desarrollo local de San Cristobal"/>
    <s v="JUNIO"/>
    <s v="JUNIO"/>
    <n v="6"/>
    <n v="1"/>
    <s v="CCE-16 Contratación Directa"/>
    <s v="3-100-I017 VA Convenios"/>
    <n v="31672475"/>
    <n v="19003485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
    <s v="JUNIO"/>
    <s v="JUNIO"/>
    <n v="6"/>
    <n v="1"/>
    <s v="CCE-16 Contratación Directa"/>
    <s v="3-100-I017 VA Convenios"/>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8330000"/>
    <n v="4998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8330000"/>
    <n v="4998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9"/>
    <s v="05_Bogotá confía en su gobierno"/>
    <s v="39 _Camino hacia una democracia deliberativa con un gobierno cercano a la gente y con participación ciudadana"/>
    <s v="O23011745022024021202034"/>
    <s v="O230117450220240212"/>
    <x v="2"/>
    <m/>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esarrollar actividades de monitoreo, gestión integral y análisis jurídico en los aspectos contractuales, administrativos y financieros competencia de la Gerencia de la Escuela de Participación"/>
    <s v="Julio"/>
    <s v="Juli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20"/>
    <s v="05_Bogotá confía en su gobierno"/>
    <s v="39 _Camino hacia una democracia deliberativa con un gobierno cercano a la gente y con participación ciudadana"/>
    <s v="O23011745022024021202034"/>
    <s v="O230117450220240212"/>
    <x v="2"/>
    <m/>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la implementación de tareas relacionadas con los procesos contractuales, presupuestarios y administrativos gestionados por la Gerencia de la Escuela de Participación"/>
    <s v="Julio"/>
    <s v="Julio"/>
    <n v="5"/>
    <n v="1"/>
    <s v="CCE-16 Contratación Directa"/>
    <s v="1-100-F001_VA-Recursos distrito"/>
    <n v="3250000"/>
    <n v="16250000"/>
    <x v="15"/>
    <s v="O232020200991119_Otros servicios de la administración pública n.c.p."/>
    <s v="20/0220/0102/45020340212"/>
    <s v="TPCC- Cultura Ciudadana_x000a_TPIEG - Igualdad y Equidad de Género_x000a_TPGE - Grupos étnicos_x000a_TPJ – Juventud_x000a_TPPD - Población con Discapacidad "/>
    <s v="NO"/>
    <s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277BC88-01A4-4769-8374-540D73DB7F22}" name="CONSOLIDADO METAS" cacheId="26" applyNumberFormats="0" applyBorderFormats="0" applyFontFormats="0" applyPatternFormats="0" applyAlignmentFormats="0" applyWidthHeightFormats="0" dataCaption="" updatedVersion="8" compact="0" compactData="0">
  <location ref="A3:C29" firstHeaderRow="1" firstDataRow="1" firstDataCol="2" rowPageCount="1" colPageCount="1"/>
  <pivotFields count="26">
    <pivotField name="CODIGO INTERNO IDPAC" compact="0" outline="0" multipleItemSelectionAllowed="1" showAll="0"/>
    <pivotField name="OBJETIVO ESTRATÉGICO" compact="0" outline="0" multipleItemSelectionAllowed="1" showAll="0"/>
    <pivotField name="PROGRAMA  PLAN DE DESARROLLO " compact="0" outline="0" multipleItemSelectionAllowed="1" showAll="0"/>
    <pivotField name="NOMBRE RUBRO" compact="0" outline="0" multipleItemSelectionAllowed="1" showAll="0"/>
    <pivotField name="CODIGO PRESUPUESTAL" compact="0" outline="0" multipleItemSelectionAllowed="1" showAll="0"/>
    <pivotField name="BDPP" axis="axisRow" compact="0" numFmtId="1" outline="0" multipleItemSelectionAllowed="1" showAll="0" sortType="ascending">
      <items count="7">
        <item x="0"/>
        <item x="1"/>
        <item x="2"/>
        <item x="3"/>
        <item x="4"/>
        <item x="5"/>
        <item t="default"/>
      </items>
    </pivotField>
    <pivotField name="BPIN" compact="0" outline="0" multipleItemSelectionAllowed="1" showAll="0"/>
    <pivotField name="DESCRIPCION PROYECTO DE INVERSION" compact="0" outline="0" multipleItemSelectionAllowed="1" showAll="0"/>
    <pivotField name="META PDD_x000a_IDPAC" compact="0" outline="0" multipleItemSelectionAllowed="1" showAll="0"/>
    <pivotField name="META PROYECTO DE INVERSIÓN" axis="axisRow" compact="0" outline="0" multipleItemSelectionAllowed="1" showAll="0" sortType="ascending">
      <items count="20">
        <item x="17"/>
        <item x="12"/>
        <item x="6"/>
        <item x="1"/>
        <item x="9"/>
        <item x="3"/>
        <item x="16"/>
        <item x="10"/>
        <item x="7"/>
        <item x="18"/>
        <item x="4"/>
        <item x="0"/>
        <item x="8"/>
        <item x="2"/>
        <item x="13"/>
        <item x="5"/>
        <item x="11"/>
        <item x="14"/>
        <item x="15"/>
        <item t="default"/>
      </items>
    </pivotField>
    <pivotField name="CÓDIGO UNSPSC" compact="0" outline="0" multipleItemSelectionAllowed="1" showAll="0"/>
    <pivotField name="DESCRIPCIÓN_x000a_(Descripción general del bien o servicio a contratar)" compact="0" outline="0" multipleItemSelectionAllowed="1" showAll="0"/>
    <pivotField name="FECHA ESTIMADA DE INICIO DEL PROCESO DE SELECCIÓN (mes)" compact="0" outline="0" multipleItemSelectionAllowed="1" showAll="0"/>
    <pivotField name="FECHA ESTIMADA DE PRESENTACION DE OFERTAS (mes)" compact="0" numFmtId="1" outline="0" multipleItemSelectionAllowed="1" showAll="0"/>
    <pivotField name="DURACIÓN  DEL CONTRATO_x000a_(número)" compact="0" numFmtId="1" outline="0" multipleItemSelectionAllowed="1" showAll="0"/>
    <pivotField name="DURACIÓN  DEL CONTRATO_x000a_ (intervalo: días - 0, meses - 1, años - 2)" compact="0" outline="0" multipleItemSelectionAllowed="1" showAll="0"/>
    <pivotField name="MODALIDAD DE SELECCIÓN " compact="0" outline="0" multipleItemSelectionAllowed="1" showAll="0"/>
    <pivotField name="FUENTE DE LOS RECURSOS_x000a_(FONDO)" compact="0" numFmtId="166" outline="0" multipleItemSelectionAllowed="1" showAll="0"/>
    <pivotField name="VALOR MENSUAL  ESTIMADO " compact="0" outline="0" multipleItemSelectionAllowed="1" showAll="0"/>
    <pivotField name="VALOR TOTAL ESTIMADO_x000a_ACTUAL" dataField="1" compact="0" numFmtId="4" outline="0" multipleItemSelectionAllowed="1" showAll="0"/>
    <pivotField name="ÁREA O DEPENDENCIA RESPONSABLE" axis="axisPage" compact="0" outline="0" multipleItemSelectionAllowed="1" showAll="0">
      <items count="29">
        <item x="0"/>
        <item x="1"/>
        <item x="2"/>
        <item x="3"/>
        <item x="4"/>
        <item x="5"/>
        <item x="6"/>
        <item x="7"/>
        <item x="8"/>
        <item x="9"/>
        <item x="10"/>
        <item x="11"/>
        <item x="12"/>
        <item x="13"/>
        <item x="14"/>
        <item x="15"/>
        <item x="16"/>
        <item x="17"/>
        <item x="19"/>
        <item x="20"/>
        <item x="21"/>
        <item x="22"/>
        <item x="23"/>
        <item x="24"/>
        <item x="25"/>
        <item x="26"/>
        <item x="27"/>
        <item x="18"/>
        <item t="default"/>
      </items>
    </pivotField>
    <pivotField name="POSPRE_x000a_(Posición Presupuestal)" compact="0" outline="0" multipleItemSelectionAllowed="1" showAll="0"/>
    <pivotField name="ELEMENTO PEP_x000a_(Plan de la Estructura del Proyecto)" compact="0" outline="0" multipleItemSelectionAllowed="1" showAll="0"/>
    <pivotField name="TRAZADOR PRESUPUESTAL" compact="0" outline="0" multipleItemSelectionAllowed="1" showAll="0"/>
    <pivotField name="¿SE REQUIEREN VIGENCIAS FUTURAS?" compact="0" outline="0" multipleItemSelectionAllowed="1" showAll="0"/>
    <pivotField name="ESTADO DE LA SOLICITUD DE VIGENCIAS FUTURAS" compact="0" outline="0" multipleItemSelectionAllowed="1" showAll="0"/>
  </pivotFields>
  <rowFields count="2">
    <field x="5"/>
    <field x="9"/>
  </rowFields>
  <rowItems count="26">
    <i>
      <x/>
      <x v="3"/>
    </i>
    <i r="1">
      <x v="11"/>
    </i>
    <i r="1">
      <x v="13"/>
    </i>
    <i t="default">
      <x/>
    </i>
    <i>
      <x v="1"/>
      <x v="5"/>
    </i>
    <i r="1">
      <x v="10"/>
    </i>
    <i r="1">
      <x v="15"/>
    </i>
    <i t="default">
      <x v="1"/>
    </i>
    <i>
      <x v="2"/>
      <x v="2"/>
    </i>
    <i r="1">
      <x v="8"/>
    </i>
    <i t="default">
      <x v="2"/>
    </i>
    <i>
      <x v="3"/>
      <x v="4"/>
    </i>
    <i r="1">
      <x v="7"/>
    </i>
    <i r="1">
      <x v="12"/>
    </i>
    <i r="1">
      <x v="16"/>
    </i>
    <i t="default">
      <x v="3"/>
    </i>
    <i>
      <x v="4"/>
      <x v="1"/>
    </i>
    <i r="1">
      <x v="6"/>
    </i>
    <i r="1">
      <x v="14"/>
    </i>
    <i r="1">
      <x v="17"/>
    </i>
    <i r="1">
      <x v="18"/>
    </i>
    <i t="default">
      <x v="4"/>
    </i>
    <i>
      <x v="5"/>
      <x/>
    </i>
    <i r="1">
      <x v="9"/>
    </i>
    <i t="default">
      <x v="5"/>
    </i>
    <i t="grand">
      <x/>
    </i>
  </rowItems>
  <colItems count="1">
    <i/>
  </colItems>
  <pageFields count="1">
    <pageField fld="20" hier="0"/>
  </pageFields>
  <dataFields count="1">
    <dataField name="SUM of VALOR TOTAL ESTIMADO_x000a_ACTUAL" fld="19"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pane ySplit="1" topLeftCell="A2" activePane="bottomLeft" state="frozen"/>
      <selection pane="bottomLeft" activeCell="A2" sqref="A2:A3"/>
    </sheetView>
  </sheetViews>
  <sheetFormatPr baseColWidth="10" defaultColWidth="12.7109375" defaultRowHeight="15" customHeight="1"/>
  <cols>
    <col min="1" max="1" width="23.85546875" customWidth="1"/>
    <col min="2" max="2" width="16.28515625" customWidth="1"/>
    <col min="3" max="3" width="11.7109375" customWidth="1"/>
    <col min="4" max="4" width="15" bestFit="1" customWidth="1"/>
    <col min="5" max="6" width="14.7109375" customWidth="1"/>
    <col min="7" max="7" width="36.140625" customWidth="1"/>
    <col min="8" max="8" width="17" customWidth="1"/>
    <col min="9" max="9" width="17.140625" customWidth="1"/>
    <col min="10" max="10" width="15" bestFit="1" customWidth="1"/>
    <col min="11" max="11" width="15.140625" customWidth="1"/>
  </cols>
  <sheetData>
    <row r="1" spans="1:26" ht="45" customHeight="1">
      <c r="A1" s="1" t="s">
        <v>0</v>
      </c>
      <c r="B1" s="1" t="s">
        <v>1</v>
      </c>
      <c r="C1" s="2" t="s">
        <v>2</v>
      </c>
      <c r="D1" s="1" t="s">
        <v>3</v>
      </c>
      <c r="E1" s="1" t="s">
        <v>4</v>
      </c>
      <c r="F1" s="1" t="s">
        <v>5</v>
      </c>
      <c r="G1" s="1" t="s">
        <v>6</v>
      </c>
      <c r="H1" s="1" t="s">
        <v>2570</v>
      </c>
      <c r="I1" s="1" t="s">
        <v>2571</v>
      </c>
      <c r="J1" s="1" t="s">
        <v>7</v>
      </c>
      <c r="K1" s="1" t="s">
        <v>8</v>
      </c>
      <c r="L1" s="1" t="s">
        <v>9</v>
      </c>
      <c r="M1" s="3"/>
      <c r="N1" s="3"/>
      <c r="O1" s="3"/>
      <c r="P1" s="3"/>
      <c r="Q1" s="3"/>
      <c r="R1" s="3"/>
      <c r="S1" s="3"/>
      <c r="T1" s="3"/>
      <c r="U1" s="3"/>
      <c r="V1" s="3"/>
      <c r="W1" s="3"/>
      <c r="X1" s="3"/>
      <c r="Y1" s="3"/>
      <c r="Z1" s="3"/>
    </row>
    <row r="2" spans="1:26" ht="51" customHeight="1">
      <c r="A2" s="496" t="s">
        <v>10</v>
      </c>
      <c r="B2" s="508">
        <v>2024110010212</v>
      </c>
      <c r="C2" s="509">
        <v>8080</v>
      </c>
      <c r="D2" s="501">
        <v>3646000000</v>
      </c>
      <c r="E2" s="501">
        <f>+GETPIVOTDATA("VALOR TOTAL ESTIMADO
ACTUAL",'CONSOLIDADO METAS'!$A$3,"BDPP",8080)</f>
        <v>4164994850</v>
      </c>
      <c r="F2" s="501">
        <f>E2-D2</f>
        <v>518994850</v>
      </c>
      <c r="G2" s="4" t="s">
        <v>11</v>
      </c>
      <c r="H2" s="5">
        <f>2930000000+518994850</f>
        <v>3448994850</v>
      </c>
      <c r="I2" s="6">
        <f>+GETPIVOTDATA("VALOR TOTAL ESTIMADO
ACTUAL",'CONSOLIDADO METAS'!$A$3,"BDPP",8080,"META PROYECTO DE INVERSIÓN","1. Formar 120.000 ciudadanos en sus capacidades democráticas para incidir en la construcción de una cultura democrática, ciudadana y de paz")</f>
        <v>3448994850</v>
      </c>
      <c r="J2" s="6">
        <f t="shared" ref="J2:J20" si="0">I2-H2</f>
        <v>0</v>
      </c>
      <c r="K2" s="6"/>
      <c r="L2" s="6"/>
      <c r="M2" s="7"/>
      <c r="N2" s="7"/>
      <c r="O2" s="7"/>
      <c r="P2" s="7"/>
      <c r="Q2" s="7"/>
      <c r="R2" s="7"/>
      <c r="S2" s="7"/>
      <c r="T2" s="7"/>
      <c r="U2" s="7"/>
      <c r="V2" s="7"/>
      <c r="W2" s="7"/>
      <c r="X2" s="7"/>
      <c r="Y2" s="7"/>
      <c r="Z2" s="7"/>
    </row>
    <row r="3" spans="1:26" ht="58.5" customHeight="1">
      <c r="A3" s="494"/>
      <c r="B3" s="494"/>
      <c r="C3" s="500"/>
      <c r="D3" s="494"/>
      <c r="E3" s="494"/>
      <c r="F3" s="494"/>
      <c r="G3" s="8" t="s">
        <v>12</v>
      </c>
      <c r="H3" s="5">
        <v>716000000</v>
      </c>
      <c r="I3" s="6">
        <f>+GETPIVOTDATA("VALOR TOTAL ESTIMADO
ACTUAL",'CONSOLIDADO METAS'!$A$3,"BDPP",8080,"META PROYECTO DE INVERSIÓN","2. Implementar 35 iniciativas de producción de información pertinente para el análisis y divulgación de información sobre participación ciudadana")</f>
        <v>716000000</v>
      </c>
      <c r="J3" s="6">
        <f t="shared" si="0"/>
        <v>0</v>
      </c>
      <c r="K3" s="6"/>
      <c r="L3" s="6"/>
      <c r="M3" s="7"/>
      <c r="N3" s="7"/>
      <c r="O3" s="7"/>
      <c r="P3" s="7"/>
      <c r="Q3" s="7"/>
      <c r="R3" s="7"/>
      <c r="S3" s="7"/>
      <c r="T3" s="7"/>
      <c r="U3" s="7"/>
      <c r="V3" s="7"/>
      <c r="W3" s="7"/>
      <c r="X3" s="7"/>
      <c r="Y3" s="7"/>
      <c r="Z3" s="7"/>
    </row>
    <row r="4" spans="1:26" ht="25.5" customHeight="1">
      <c r="A4" s="492" t="s">
        <v>13</v>
      </c>
      <c r="B4" s="503">
        <v>2024110010194</v>
      </c>
      <c r="C4" s="504">
        <v>8066</v>
      </c>
      <c r="D4" s="505">
        <v>3900000000</v>
      </c>
      <c r="E4" s="505">
        <f>+GETPIVOTDATA("VALOR TOTAL ESTIMADO
ACTUAL",'CONSOLIDADO METAS'!$A$3,"BDPP",8066)</f>
        <v>3900000000</v>
      </c>
      <c r="F4" s="505">
        <f>E4-D4</f>
        <v>0</v>
      </c>
      <c r="G4" s="10" t="s">
        <v>14</v>
      </c>
      <c r="H4" s="11">
        <v>100000000</v>
      </c>
      <c r="I4" s="6">
        <f>+GETPIVOTDATA("VALOR TOTAL ESTIMADO
ACTUAL",'CONSOLIDADO METAS'!$A$3,"BDPP",8066,"META PROYECTO DE INVERSIÓN","2. Realizar el 100% de la estrategia de adquisición de capacidad tecnológica")</f>
        <v>100000000</v>
      </c>
      <c r="J4" s="12">
        <f t="shared" si="0"/>
        <v>0</v>
      </c>
      <c r="K4" s="12"/>
      <c r="L4" s="12"/>
      <c r="M4" s="7"/>
      <c r="N4" s="7"/>
      <c r="O4" s="7"/>
      <c r="P4" s="7"/>
      <c r="Q4" s="7"/>
      <c r="R4" s="7"/>
      <c r="S4" s="7"/>
      <c r="T4" s="7"/>
      <c r="U4" s="7"/>
      <c r="V4" s="7"/>
      <c r="W4" s="7"/>
      <c r="X4" s="7"/>
      <c r="Y4" s="7"/>
      <c r="Z4" s="7"/>
    </row>
    <row r="5" spans="1:26" ht="35.25" customHeight="1">
      <c r="A5" s="493"/>
      <c r="B5" s="493"/>
      <c r="C5" s="493"/>
      <c r="D5" s="493"/>
      <c r="E5" s="493"/>
      <c r="F5" s="493"/>
      <c r="G5" s="10" t="s">
        <v>15</v>
      </c>
      <c r="H5" s="11">
        <v>700000000</v>
      </c>
      <c r="I5" s="6">
        <f>+GETPIVOTDATA("VALOR TOTAL ESTIMADO
ACTUAL",'CONSOLIDADO METAS'!$A$3,"BDPP",8066,"META PROYECTO DE INVERSIÓN","3. Realizar el 100% de la estrategia  de la estrategia de Contratación de la adecuación y dotación de la sede del IDPAC")</f>
        <v>700000000</v>
      </c>
      <c r="J5" s="12">
        <f t="shared" si="0"/>
        <v>0</v>
      </c>
      <c r="K5" s="12"/>
      <c r="L5" s="12"/>
      <c r="M5" s="7"/>
      <c r="N5" s="7"/>
      <c r="O5" s="7"/>
      <c r="P5" s="7"/>
      <c r="Q5" s="7"/>
      <c r="R5" s="7"/>
      <c r="S5" s="7"/>
      <c r="T5" s="7"/>
      <c r="U5" s="7"/>
      <c r="V5" s="7"/>
      <c r="W5" s="7"/>
      <c r="X5" s="7"/>
      <c r="Y5" s="7"/>
      <c r="Z5" s="7"/>
    </row>
    <row r="6" spans="1:26" ht="35.25" customHeight="1">
      <c r="A6" s="494"/>
      <c r="B6" s="494"/>
      <c r="C6" s="494"/>
      <c r="D6" s="494"/>
      <c r="E6" s="494"/>
      <c r="F6" s="494"/>
      <c r="G6" s="10" t="s">
        <v>16</v>
      </c>
      <c r="H6" s="11">
        <v>3100000000</v>
      </c>
      <c r="I6" s="6">
        <f>+GETPIVOTDATA("VALOR TOTAL ESTIMADO
ACTUAL",'CONSOLIDADO METAS'!$A$3,"BDPP",8066,"META PROYECTO DE INVERSIÓN","1. Realizar el 100% de la estrategia de contratación de talento humano para los procesos de apoyo, gerencia y evaluación")</f>
        <v>3100000000</v>
      </c>
      <c r="J6" s="12">
        <f t="shared" si="0"/>
        <v>0</v>
      </c>
      <c r="K6" s="12"/>
      <c r="L6" s="12"/>
      <c r="M6" s="7"/>
      <c r="N6" s="7"/>
      <c r="O6" s="7"/>
      <c r="P6" s="7"/>
      <c r="Q6" s="7"/>
      <c r="R6" s="7"/>
      <c r="S6" s="7"/>
      <c r="T6" s="7"/>
      <c r="U6" s="7"/>
      <c r="V6" s="7"/>
      <c r="W6" s="7"/>
      <c r="X6" s="7"/>
      <c r="Y6" s="7"/>
      <c r="Z6" s="7"/>
    </row>
    <row r="7" spans="1:26" ht="60" customHeight="1">
      <c r="A7" s="496" t="s">
        <v>17</v>
      </c>
      <c r="B7" s="506" t="s">
        <v>18</v>
      </c>
      <c r="C7" s="507" t="s">
        <v>19</v>
      </c>
      <c r="D7" s="501">
        <v>6800163000</v>
      </c>
      <c r="E7" s="501">
        <f>+GETPIVOTDATA("VALOR TOTAL ESTIMADO
ACTUAL",'CONSOLIDADO METAS'!$A$3,"BDPP",8146)</f>
        <v>7904163000</v>
      </c>
      <c r="F7" s="501">
        <f>E7-D7</f>
        <v>1104000000</v>
      </c>
      <c r="G7" s="8" t="s">
        <v>20</v>
      </c>
      <c r="H7" s="5">
        <v>180000000</v>
      </c>
      <c r="I7" s="6">
        <f>+GETPIVOTDATA("VALOR TOTAL ESTIMADO
ACTUAL",'CONSOLIDADO METAS'!$A$3,"BDPP",8146,"META PROYECTO DE INVERSIÓN","1. Elaborar 1 lineamiento(s) con la metodologia y cronograma para la implementacion de los Presupuestos Participativos")</f>
        <v>180000000</v>
      </c>
      <c r="J7" s="6">
        <f t="shared" si="0"/>
        <v>0</v>
      </c>
      <c r="K7" s="6"/>
      <c r="L7" s="6"/>
      <c r="M7" s="7"/>
      <c r="N7" s="7"/>
      <c r="O7" s="7"/>
      <c r="P7" s="7"/>
      <c r="Q7" s="7"/>
      <c r="R7" s="7"/>
      <c r="S7" s="7"/>
      <c r="T7" s="7"/>
      <c r="U7" s="7"/>
      <c r="V7" s="7"/>
      <c r="W7" s="7"/>
      <c r="X7" s="7"/>
      <c r="Y7" s="7"/>
      <c r="Z7" s="7"/>
    </row>
    <row r="8" spans="1:26" ht="60" customHeight="1">
      <c r="A8" s="493"/>
      <c r="B8" s="493"/>
      <c r="C8" s="493"/>
      <c r="D8" s="493"/>
      <c r="E8" s="493"/>
      <c r="F8" s="493"/>
      <c r="G8" s="8" t="s">
        <v>21</v>
      </c>
      <c r="H8" s="5">
        <v>677000000</v>
      </c>
      <c r="I8" s="6">
        <f>+GETPIVOTDATA("VALOR TOTAL ESTIMADO
ACTUAL",'CONSOLIDADO METAS'!$A$3,"BDPP",8146,"META PROYECTO DE INVERSIÓN","2. Fortalecer 1 sistema(s) informativo y de comunicación del Distrito")</f>
        <v>677000000</v>
      </c>
      <c r="J8" s="6">
        <f t="shared" si="0"/>
        <v>0</v>
      </c>
      <c r="K8" s="6"/>
      <c r="L8" s="6"/>
      <c r="M8" s="7"/>
      <c r="N8" s="7"/>
      <c r="O8" s="7"/>
      <c r="P8" s="7"/>
      <c r="Q8" s="7"/>
      <c r="R8" s="7"/>
      <c r="S8" s="7"/>
      <c r="T8" s="7"/>
      <c r="U8" s="7"/>
      <c r="V8" s="7"/>
      <c r="W8" s="7"/>
      <c r="X8" s="7"/>
      <c r="Y8" s="7"/>
      <c r="Z8" s="7"/>
    </row>
    <row r="9" spans="1:26" ht="60" customHeight="1">
      <c r="A9" s="493"/>
      <c r="B9" s="493"/>
      <c r="C9" s="493"/>
      <c r="D9" s="493"/>
      <c r="E9" s="493"/>
      <c r="F9" s="493"/>
      <c r="G9" s="8" t="s">
        <v>22</v>
      </c>
      <c r="H9" s="5">
        <v>2385500000</v>
      </c>
      <c r="I9" s="6">
        <f>+GETPIVOTDATA("VALOR TOTAL ESTIMADO
ACTUAL",'CONSOLIDADO METAS'!$A$3,"BDPP",8146,"META PROYECTO DE INVERSIÓN","3. Entregar 1.550 Incentivo(s) para estimular y promover la participación incidente")</f>
        <v>2385500000</v>
      </c>
      <c r="J9" s="6">
        <f t="shared" si="0"/>
        <v>0</v>
      </c>
      <c r="K9" s="6"/>
      <c r="L9" s="6"/>
      <c r="M9" s="7"/>
      <c r="N9" s="7"/>
      <c r="O9" s="7"/>
      <c r="P9" s="7"/>
      <c r="Q9" s="7"/>
      <c r="R9" s="7"/>
      <c r="S9" s="7"/>
      <c r="T9" s="7"/>
      <c r="U9" s="7"/>
      <c r="V9" s="7"/>
      <c r="W9" s="7"/>
      <c r="X9" s="7"/>
      <c r="Y9" s="7"/>
      <c r="Z9" s="7"/>
    </row>
    <row r="10" spans="1:26" ht="60" customHeight="1">
      <c r="A10" s="493"/>
      <c r="B10" s="493"/>
      <c r="C10" s="493"/>
      <c r="D10" s="493"/>
      <c r="E10" s="493"/>
      <c r="F10" s="493"/>
      <c r="G10" s="8" t="s">
        <v>23</v>
      </c>
      <c r="H10" s="5">
        <v>730000000</v>
      </c>
      <c r="I10" s="6">
        <f>+GETPIVOTDATA("VALOR TOTAL ESTIMADO
ACTUAL",'CONSOLIDADO METAS'!$A$3,"BDPP",8146,"META PROYECTO DE INVERSIÓN","4. Suscribir 70 Pacto(s) ciudadanos de convivencia")</f>
        <v>730000000</v>
      </c>
      <c r="J10" s="6">
        <f t="shared" si="0"/>
        <v>0</v>
      </c>
      <c r="K10" s="6"/>
      <c r="L10" s="6"/>
      <c r="M10" s="7"/>
      <c r="N10" s="7"/>
      <c r="O10" s="7"/>
      <c r="P10" s="7"/>
      <c r="Q10" s="7"/>
      <c r="R10" s="7"/>
      <c r="S10" s="7"/>
      <c r="T10" s="7"/>
      <c r="U10" s="7"/>
      <c r="V10" s="7"/>
      <c r="W10" s="7"/>
      <c r="X10" s="7"/>
      <c r="Y10" s="7"/>
      <c r="Z10" s="7"/>
    </row>
    <row r="11" spans="1:26" ht="60" customHeight="1">
      <c r="A11" s="494"/>
      <c r="B11" s="494"/>
      <c r="C11" s="494"/>
      <c r="D11" s="494"/>
      <c r="E11" s="494"/>
      <c r="F11" s="494"/>
      <c r="G11" s="8" t="s">
        <v>24</v>
      </c>
      <c r="H11" s="5">
        <f>2827663000+1104000000</f>
        <v>3931663000</v>
      </c>
      <c r="I11" s="6">
        <f>+GETPIVOTDATA("VALOR TOTAL ESTIMADO
ACTUAL",'CONSOLIDADO METAS'!$A$3,"BDPP",8146,"META PROYECTO DE INVERSIÓN","5. ejecutar 400 obras con Saldo Pedagogico")</f>
        <v>3931663000</v>
      </c>
      <c r="J11" s="6">
        <f t="shared" si="0"/>
        <v>0</v>
      </c>
      <c r="K11" s="6"/>
      <c r="L11" s="6"/>
      <c r="M11" s="7"/>
      <c r="N11" s="7"/>
      <c r="O11" s="7"/>
      <c r="P11" s="7"/>
      <c r="Q11" s="7"/>
      <c r="R11" s="7"/>
      <c r="S11" s="7"/>
      <c r="T11" s="7"/>
      <c r="U11" s="7"/>
      <c r="V11" s="7"/>
      <c r="W11" s="7"/>
      <c r="X11" s="7"/>
      <c r="Y11" s="7"/>
      <c r="Z11" s="7"/>
    </row>
    <row r="12" spans="1:26" ht="46.5" customHeight="1">
      <c r="A12" s="492" t="s">
        <v>25</v>
      </c>
      <c r="B12" s="503">
        <v>2024110010322</v>
      </c>
      <c r="C12" s="504">
        <v>8238</v>
      </c>
      <c r="D12" s="502">
        <v>350000000</v>
      </c>
      <c r="E12" s="502">
        <f>+GETPIVOTDATA("VALOR TOTAL ESTIMADO
ACTUAL",'CONSOLIDADO METAS'!$A$3,"BDPP",8238)</f>
        <v>350000000</v>
      </c>
      <c r="F12" s="502">
        <f>E12-D12</f>
        <v>0</v>
      </c>
      <c r="G12" s="10" t="s">
        <v>26</v>
      </c>
      <c r="H12" s="11">
        <v>300090000</v>
      </c>
      <c r="I12" s="6">
        <f>+GETPIVOTDATA("VALOR TOTAL ESTIMADO
ACTUAL",'CONSOLIDADO METAS'!$A$3,"BDPP",8238,"META PROYECTO DE INVERSIÓN"," 1. Implementar el 100% de la estrategia de diseños metodológicos e implementación de la innovación social en escenarios de participación ciudadana y solución de problemas públicos")</f>
        <v>300090000</v>
      </c>
      <c r="J12" s="12">
        <f t="shared" si="0"/>
        <v>0</v>
      </c>
      <c r="K12" s="12"/>
      <c r="L12" s="12"/>
      <c r="M12" s="7"/>
      <c r="N12" s="7"/>
      <c r="O12" s="7"/>
      <c r="P12" s="7"/>
      <c r="Q12" s="7"/>
      <c r="R12" s="7"/>
      <c r="S12" s="7"/>
      <c r="T12" s="7"/>
      <c r="U12" s="7"/>
      <c r="V12" s="7"/>
      <c r="W12" s="7"/>
      <c r="X12" s="7"/>
      <c r="Y12" s="7"/>
      <c r="Z12" s="7"/>
    </row>
    <row r="13" spans="1:26" ht="46.5" customHeight="1">
      <c r="A13" s="494"/>
      <c r="B13" s="494"/>
      <c r="C13" s="494"/>
      <c r="D13" s="494"/>
      <c r="E13" s="493"/>
      <c r="F13" s="493"/>
      <c r="G13" s="13" t="s">
        <v>27</v>
      </c>
      <c r="H13" s="9">
        <v>49910000</v>
      </c>
      <c r="I13" s="6">
        <f>+GETPIVOTDATA("VALOR TOTAL ESTIMADO
ACTUAL",'CONSOLIDADO METAS'!$A$3,"BDPP",8238,"META PROYECTO DE INVERSIÓN","2. Implementar el 100% de la estrategia de incentivos y desarrollo de prototipos que promuevan la innovación social en escenarios de participación y solución de problemas públicos")</f>
        <v>49910000</v>
      </c>
      <c r="J13" s="14">
        <f t="shared" si="0"/>
        <v>0</v>
      </c>
      <c r="K13" s="12"/>
      <c r="L13" s="12"/>
      <c r="M13" s="7"/>
      <c r="N13" s="7"/>
      <c r="O13" s="7"/>
      <c r="P13" s="7"/>
      <c r="Q13" s="7"/>
      <c r="R13" s="7"/>
      <c r="S13" s="7"/>
      <c r="T13" s="7"/>
      <c r="U13" s="7"/>
      <c r="V13" s="7"/>
      <c r="W13" s="7"/>
      <c r="X13" s="7"/>
      <c r="Y13" s="7"/>
      <c r="Z13" s="7"/>
    </row>
    <row r="14" spans="1:26" ht="48.75" customHeight="1">
      <c r="A14" s="496" t="s">
        <v>28</v>
      </c>
      <c r="B14" s="497">
        <v>2024110010238</v>
      </c>
      <c r="C14" s="497">
        <v>8131</v>
      </c>
      <c r="D14" s="498">
        <v>10542500000</v>
      </c>
      <c r="E14" s="501">
        <f>+GETPIVOTDATA("VALOR TOTAL ESTIMADO
ACTUAL",'CONSOLIDADO METAS'!$A$3,"BDPP",8131)</f>
        <v>10542500000</v>
      </c>
      <c r="F14" s="501">
        <f>E14-D14</f>
        <v>0</v>
      </c>
      <c r="G14" s="8" t="s">
        <v>29</v>
      </c>
      <c r="H14" s="5">
        <v>529177744</v>
      </c>
      <c r="I14" s="6">
        <f>+GETPIVOTDATA("VALOR TOTAL ESTIMADO
ACTUAL",'CONSOLIDADO METAS'!$A$3,"BDPP",8131,"META PROYECTO DE INVERSIÓN","1. Realizar (3) Jornadas Únicas Electorales")</f>
        <v>519002006</v>
      </c>
      <c r="J14" s="6">
        <f t="shared" si="0"/>
        <v>-10175738</v>
      </c>
      <c r="K14" s="15"/>
      <c r="L14" s="6"/>
      <c r="M14" s="7"/>
      <c r="N14" s="7"/>
      <c r="O14" s="7"/>
      <c r="P14" s="7"/>
      <c r="Q14" s="7"/>
      <c r="R14" s="7"/>
      <c r="S14" s="7"/>
      <c r="T14" s="7"/>
      <c r="U14" s="7"/>
      <c r="V14" s="7"/>
      <c r="W14" s="7"/>
      <c r="X14" s="7"/>
      <c r="Y14" s="7"/>
      <c r="Z14" s="7"/>
    </row>
    <row r="15" spans="1:26" ht="48.75" customHeight="1">
      <c r="A15" s="493"/>
      <c r="B15" s="493"/>
      <c r="C15" s="493"/>
      <c r="D15" s="499"/>
      <c r="E15" s="493"/>
      <c r="F15" s="493"/>
      <c r="G15" s="8" t="s">
        <v>30</v>
      </c>
      <c r="H15" s="5">
        <v>1743936301</v>
      </c>
      <c r="I15" s="6">
        <f>+GETPIVOTDATA("VALOR TOTAL ESTIMADO
ACTUAL",'CONSOLIDADO METAS'!$A$3,"BDPP",8131,"META PROYECTO DE INVERSIÓN","2. Fortalecer 450 instancias formales y no formales de participación aplicando el modelo de fortalecimiento")</f>
        <v>1777812039</v>
      </c>
      <c r="J15" s="6">
        <f t="shared" si="0"/>
        <v>33875738</v>
      </c>
      <c r="K15" s="15"/>
      <c r="L15" s="6"/>
      <c r="M15" s="7"/>
      <c r="N15" s="7"/>
      <c r="O15" s="7"/>
      <c r="P15" s="7"/>
      <c r="Q15" s="7"/>
      <c r="R15" s="7"/>
      <c r="S15" s="7"/>
      <c r="T15" s="7"/>
      <c r="U15" s="7"/>
      <c r="V15" s="7"/>
      <c r="W15" s="7"/>
      <c r="X15" s="7"/>
      <c r="Y15" s="7"/>
      <c r="Z15" s="7"/>
    </row>
    <row r="16" spans="1:26" ht="48.75" customHeight="1">
      <c r="A16" s="493"/>
      <c r="B16" s="493"/>
      <c r="C16" s="493"/>
      <c r="D16" s="499"/>
      <c r="E16" s="493"/>
      <c r="F16" s="493"/>
      <c r="G16" s="8" t="s">
        <v>31</v>
      </c>
      <c r="H16" s="5">
        <v>7760285955</v>
      </c>
      <c r="I16" s="6">
        <f>+GETPIVOTDATA("VALOR TOTAL ESTIMADO
ACTUAL",'CONSOLIDADO METAS'!$A$3,"BDPP",8131,"META PROYECTO DE INVERSIÓN","3. Aplicar a 2000 organizaciones sociales, comunales, medios comunitarios, de propiedad horizontal el modelo de fortalecimiento")</f>
        <v>7733485955</v>
      </c>
      <c r="J16" s="6">
        <f t="shared" si="0"/>
        <v>-26800000</v>
      </c>
      <c r="K16" s="15"/>
      <c r="L16" s="6"/>
      <c r="M16" s="7"/>
      <c r="N16" s="7"/>
      <c r="O16" s="7"/>
      <c r="P16" s="7"/>
      <c r="Q16" s="7"/>
      <c r="R16" s="7"/>
      <c r="S16" s="7"/>
      <c r="T16" s="7"/>
      <c r="U16" s="7"/>
      <c r="V16" s="7"/>
      <c r="W16" s="7"/>
      <c r="X16" s="7"/>
      <c r="Y16" s="7"/>
      <c r="Z16" s="7"/>
    </row>
    <row r="17" spans="1:26" ht="48.75" customHeight="1">
      <c r="A17" s="494"/>
      <c r="B17" s="494"/>
      <c r="C17" s="494"/>
      <c r="D17" s="500"/>
      <c r="E17" s="494"/>
      <c r="F17" s="494"/>
      <c r="G17" s="8" t="s">
        <v>32</v>
      </c>
      <c r="H17" s="5">
        <v>509100000</v>
      </c>
      <c r="I17" s="6">
        <f>+GETPIVOTDATA("VALOR TOTAL ESTIMADO
ACTUAL",'CONSOLIDADO METAS'!$A$3,"BDPP",8131,"META PROYECTO DE INVERSIÓN","4. Implementar el 100% de los planes de acción de las políticas públicas a cargo del IDPAC")</f>
        <v>512200000</v>
      </c>
      <c r="J17" s="6">
        <f t="shared" si="0"/>
        <v>3100000</v>
      </c>
      <c r="K17" s="15"/>
      <c r="L17" s="6"/>
      <c r="M17" s="7"/>
      <c r="N17" s="7"/>
      <c r="O17" s="7"/>
      <c r="P17" s="7"/>
      <c r="Q17" s="7"/>
      <c r="R17" s="7"/>
      <c r="S17" s="7"/>
      <c r="T17" s="7"/>
      <c r="U17" s="7"/>
      <c r="V17" s="7"/>
      <c r="W17" s="7"/>
      <c r="X17" s="7"/>
      <c r="Y17" s="7"/>
      <c r="Z17" s="7"/>
    </row>
    <row r="18" spans="1:26" ht="60.75" customHeight="1">
      <c r="A18" s="492" t="s">
        <v>33</v>
      </c>
      <c r="B18" s="503">
        <v>2024110010079</v>
      </c>
      <c r="C18" s="504">
        <v>8025</v>
      </c>
      <c r="D18" s="505">
        <v>739000000</v>
      </c>
      <c r="E18" s="495">
        <f>+GETPIVOTDATA("VALOR TOTAL ESTIMADO
ACTUAL",'CONSOLIDADO METAS'!$A$3,"BDPP",8025)</f>
        <v>739000000</v>
      </c>
      <c r="F18" s="495">
        <f>E18-D18</f>
        <v>0</v>
      </c>
      <c r="G18" s="16" t="s">
        <v>34</v>
      </c>
      <c r="H18" s="17">
        <v>468257000</v>
      </c>
      <c r="I18" s="18">
        <f>+GETPIVOTDATA("VALOR TOTAL ESTIMADO
ACTUAL",'CONSOLIDADO METAS'!$A$3,"BDPP",8025,"META PROYECTO DE INVERSIÓN","1. Implementar el 100% de la estrategia de inspección, control y vigilancia del 
 aprovechamiento económico de los bienes fiscales de carácter comunitario")</f>
        <v>197758000</v>
      </c>
      <c r="J18" s="18">
        <f t="shared" si="0"/>
        <v>-270499000</v>
      </c>
      <c r="K18" s="12"/>
      <c r="L18" s="12"/>
      <c r="M18" s="7"/>
      <c r="N18" s="7"/>
      <c r="O18" s="7"/>
      <c r="P18" s="7"/>
      <c r="Q18" s="7"/>
      <c r="R18" s="7"/>
      <c r="S18" s="7"/>
      <c r="T18" s="7"/>
      <c r="U18" s="7"/>
      <c r="V18" s="7"/>
      <c r="W18" s="7"/>
      <c r="X18" s="7"/>
      <c r="Y18" s="7"/>
      <c r="Z18" s="7"/>
    </row>
    <row r="19" spans="1:26" ht="60.75" customHeight="1">
      <c r="A19" s="493"/>
      <c r="B19" s="493"/>
      <c r="C19" s="493"/>
      <c r="D19" s="493"/>
      <c r="E19" s="493"/>
      <c r="F19" s="493"/>
      <c r="G19" s="10" t="s">
        <v>35</v>
      </c>
      <c r="H19" s="11">
        <v>142758000</v>
      </c>
      <c r="I19" s="18">
        <f>+GETPIVOTDATA("VALOR TOTAL ESTIMADO
ACTUAL",'CONSOLIDADO METAS'!$A$3,"BDPP",8025,"META PROYECTO DE INVERSIÓN","2. Socializar el Protocolo para el desarrollo de actividades susceptibles de aprovechamiento económico con las Juntas de Acción Comunal, ASOJUNTAS y Federación de Acción Comunal de Bogotá")</f>
        <v>413257000</v>
      </c>
      <c r="J19" s="18">
        <f t="shared" si="0"/>
        <v>270499000</v>
      </c>
      <c r="K19" s="12"/>
      <c r="L19" s="12"/>
      <c r="M19" s="7"/>
      <c r="N19" s="7"/>
      <c r="O19" s="7"/>
      <c r="P19" s="7"/>
      <c r="Q19" s="7"/>
      <c r="R19" s="7"/>
      <c r="S19" s="7"/>
      <c r="T19" s="7"/>
      <c r="U19" s="7"/>
      <c r="V19" s="7"/>
      <c r="W19" s="7"/>
      <c r="X19" s="7"/>
      <c r="Y19" s="7"/>
      <c r="Z19" s="7"/>
    </row>
    <row r="20" spans="1:26" ht="35.25" customHeight="1">
      <c r="A20" s="494"/>
      <c r="B20" s="494"/>
      <c r="C20" s="494"/>
      <c r="D20" s="494"/>
      <c r="E20" s="494"/>
      <c r="F20" s="494"/>
      <c r="G20" s="10" t="s">
        <v>36</v>
      </c>
      <c r="H20" s="11">
        <v>127985000</v>
      </c>
      <c r="I20" s="18">
        <f>+GETPIVOTDATA("VALOR TOTAL ESTIMADO
ACTUAL",'CONSOLIDADO METAS'!$A$3,"BDPP",8025,"META PROYECTO DE INVERSIÓN","3. Elaborar los documentos técnicos derivados de la identificación de acciones de aprovechamiento económico.")</f>
        <v>127985000</v>
      </c>
      <c r="J20" s="18">
        <f t="shared" si="0"/>
        <v>0</v>
      </c>
      <c r="K20" s="12"/>
      <c r="L20" s="12"/>
      <c r="M20" s="7"/>
      <c r="N20" s="7"/>
      <c r="O20" s="7"/>
      <c r="P20" s="7"/>
      <c r="Q20" s="7"/>
      <c r="R20" s="7"/>
      <c r="S20" s="7"/>
      <c r="T20" s="7"/>
      <c r="U20" s="7"/>
      <c r="V20" s="7"/>
      <c r="W20" s="7"/>
      <c r="X20" s="7"/>
      <c r="Y20" s="7"/>
      <c r="Z20" s="7"/>
    </row>
    <row r="21" spans="1:26" ht="15" customHeight="1">
      <c r="A21" s="19" t="s">
        <v>37</v>
      </c>
      <c r="B21" s="19"/>
      <c r="C21" s="20"/>
      <c r="D21" s="21"/>
      <c r="E21" s="21"/>
      <c r="F21" s="21"/>
      <c r="G21" s="19"/>
      <c r="H21" s="22">
        <f t="shared" ref="H21:I21" si="1">SUM(H2:H20)</f>
        <v>27600657850</v>
      </c>
      <c r="I21" s="22">
        <f t="shared" si="1"/>
        <v>27600657850</v>
      </c>
      <c r="J21" s="22">
        <f>SUM(J2:J18)</f>
        <v>-270499000</v>
      </c>
      <c r="K21" s="22"/>
      <c r="L21" s="22"/>
      <c r="M21" s="23"/>
      <c r="N21" s="23"/>
      <c r="O21" s="23"/>
      <c r="P21" s="23"/>
      <c r="Q21" s="23"/>
      <c r="R21" s="23"/>
      <c r="S21" s="23"/>
      <c r="T21" s="23"/>
      <c r="U21" s="23"/>
      <c r="V21" s="23"/>
      <c r="W21" s="23"/>
      <c r="X21" s="23"/>
      <c r="Y21" s="23"/>
      <c r="Z21" s="23"/>
    </row>
    <row r="22" spans="1:26">
      <c r="A22" s="3"/>
      <c r="B22" s="3"/>
      <c r="C22" s="3"/>
      <c r="D22" s="3"/>
      <c r="E22" s="3"/>
      <c r="F22" s="3"/>
      <c r="G22" s="3"/>
      <c r="H22" s="24"/>
      <c r="I22" s="24"/>
      <c r="J22" s="24"/>
      <c r="K22" s="24"/>
      <c r="L22" s="24"/>
      <c r="M22" s="24"/>
      <c r="N22" s="24"/>
      <c r="O22" s="24"/>
      <c r="P22" s="24"/>
      <c r="Q22" s="24"/>
      <c r="R22" s="24"/>
      <c r="S22" s="24"/>
      <c r="T22" s="24"/>
      <c r="U22" s="24"/>
      <c r="V22" s="24"/>
      <c r="W22" s="24"/>
      <c r="X22" s="24"/>
      <c r="Y22" s="24"/>
      <c r="Z22" s="24"/>
    </row>
    <row r="23" spans="1:26">
      <c r="A23" s="3"/>
      <c r="B23" s="3"/>
      <c r="C23" s="3"/>
      <c r="D23" s="3"/>
      <c r="E23" s="3"/>
      <c r="F23" s="3"/>
      <c r="G23" s="3"/>
      <c r="H23" s="24"/>
      <c r="I23" s="24"/>
      <c r="J23" s="24"/>
      <c r="K23" s="24"/>
      <c r="L23" s="24"/>
      <c r="M23" s="24"/>
      <c r="N23" s="24"/>
      <c r="O23" s="24"/>
      <c r="P23" s="24"/>
      <c r="Q23" s="24"/>
      <c r="R23" s="24"/>
      <c r="S23" s="24"/>
      <c r="T23" s="24"/>
      <c r="U23" s="24"/>
      <c r="V23" s="24"/>
      <c r="W23" s="24"/>
      <c r="X23" s="24"/>
      <c r="Y23" s="24"/>
      <c r="Z23" s="24"/>
    </row>
    <row r="24" spans="1:26">
      <c r="A24" s="3"/>
      <c r="B24" s="3"/>
      <c r="C24" s="3"/>
      <c r="D24" s="3"/>
      <c r="E24" s="3"/>
      <c r="F24" s="3"/>
      <c r="G24" s="3"/>
      <c r="H24" s="24"/>
      <c r="I24" s="24"/>
      <c r="J24" s="24"/>
      <c r="K24" s="24"/>
      <c r="L24" s="24"/>
      <c r="M24" s="24"/>
      <c r="N24" s="24"/>
      <c r="O24" s="24"/>
      <c r="P24" s="24"/>
      <c r="Q24" s="24"/>
      <c r="R24" s="24"/>
      <c r="S24" s="24"/>
      <c r="T24" s="24"/>
      <c r="U24" s="24"/>
      <c r="V24" s="24"/>
      <c r="W24" s="24"/>
      <c r="X24" s="24"/>
      <c r="Y24" s="24"/>
      <c r="Z24" s="24"/>
    </row>
    <row r="25" spans="1:26">
      <c r="A25" s="3"/>
      <c r="B25" s="3"/>
      <c r="C25" s="3"/>
      <c r="D25" s="3"/>
      <c r="E25" s="3"/>
      <c r="F25" s="3"/>
      <c r="G25" s="3"/>
      <c r="H25" s="24"/>
      <c r="I25" s="24"/>
      <c r="J25" s="24"/>
      <c r="K25" s="24"/>
      <c r="L25" s="24"/>
      <c r="M25" s="24"/>
      <c r="N25" s="24"/>
      <c r="O25" s="24"/>
      <c r="P25" s="24"/>
      <c r="Q25" s="24"/>
      <c r="R25" s="24"/>
      <c r="S25" s="24"/>
      <c r="T25" s="24"/>
      <c r="U25" s="24"/>
      <c r="V25" s="24"/>
      <c r="W25" s="24"/>
      <c r="X25" s="24"/>
      <c r="Y25" s="24"/>
      <c r="Z25" s="24"/>
    </row>
    <row r="26" spans="1:26">
      <c r="A26" s="3"/>
      <c r="B26" s="3"/>
      <c r="C26" s="3"/>
      <c r="D26" s="3"/>
      <c r="E26" s="3"/>
      <c r="F26" s="3"/>
      <c r="G26" s="3"/>
      <c r="H26" s="24"/>
      <c r="I26" s="24"/>
      <c r="J26" s="24"/>
      <c r="K26" s="24"/>
      <c r="L26" s="24"/>
      <c r="M26" s="24"/>
      <c r="N26" s="24"/>
      <c r="O26" s="24"/>
      <c r="P26" s="24"/>
      <c r="Q26" s="24"/>
      <c r="R26" s="24"/>
      <c r="S26" s="24"/>
      <c r="T26" s="24"/>
      <c r="U26" s="24"/>
      <c r="V26" s="24"/>
      <c r="W26" s="24"/>
      <c r="X26" s="24"/>
      <c r="Y26" s="24"/>
      <c r="Z26" s="24"/>
    </row>
    <row r="27" spans="1:26">
      <c r="A27" s="3"/>
      <c r="B27" s="3"/>
      <c r="C27" s="3"/>
      <c r="D27" s="3"/>
      <c r="E27" s="3"/>
      <c r="F27" s="3"/>
      <c r="G27" s="3"/>
      <c r="H27" s="24"/>
      <c r="I27" s="24"/>
      <c r="J27" s="24"/>
      <c r="K27" s="24"/>
      <c r="L27" s="24"/>
      <c r="M27" s="24"/>
      <c r="N27" s="24"/>
      <c r="O27" s="24"/>
      <c r="P27" s="24"/>
      <c r="Q27" s="24"/>
      <c r="R27" s="24"/>
      <c r="S27" s="24"/>
      <c r="T27" s="24"/>
      <c r="U27" s="24"/>
      <c r="V27" s="24"/>
      <c r="W27" s="24"/>
      <c r="X27" s="24"/>
      <c r="Y27" s="24"/>
      <c r="Z27" s="24"/>
    </row>
    <row r="28" spans="1:26">
      <c r="A28" s="3"/>
      <c r="B28" s="3"/>
      <c r="C28" s="3"/>
      <c r="D28" s="3"/>
      <c r="E28" s="3"/>
      <c r="F28" s="3"/>
      <c r="G28" s="3"/>
      <c r="H28" s="24"/>
      <c r="I28" s="24"/>
      <c r="J28" s="24"/>
      <c r="K28" s="24"/>
      <c r="L28" s="24"/>
      <c r="M28" s="24"/>
      <c r="N28" s="24"/>
      <c r="O28" s="24"/>
      <c r="P28" s="24"/>
      <c r="Q28" s="24"/>
      <c r="R28" s="24"/>
      <c r="S28" s="24"/>
      <c r="T28" s="24"/>
      <c r="U28" s="24"/>
      <c r="V28" s="24"/>
      <c r="W28" s="24"/>
      <c r="X28" s="24"/>
      <c r="Y28" s="24"/>
      <c r="Z28" s="24"/>
    </row>
    <row r="29" spans="1:26">
      <c r="A29" s="3"/>
      <c r="B29" s="3"/>
      <c r="C29" s="3"/>
      <c r="D29" s="3"/>
      <c r="E29" s="3"/>
      <c r="F29" s="3"/>
      <c r="G29" s="3"/>
      <c r="H29" s="24"/>
      <c r="I29" s="24"/>
      <c r="J29" s="24"/>
      <c r="K29" s="24"/>
      <c r="L29" s="24"/>
      <c r="M29" s="24"/>
      <c r="N29" s="24"/>
      <c r="O29" s="24"/>
      <c r="P29" s="24"/>
      <c r="Q29" s="24"/>
      <c r="R29" s="24"/>
      <c r="S29" s="24"/>
      <c r="T29" s="24"/>
      <c r="U29" s="24"/>
      <c r="V29" s="24"/>
      <c r="W29" s="24"/>
      <c r="X29" s="24"/>
      <c r="Y29" s="24"/>
      <c r="Z29" s="24"/>
    </row>
    <row r="30" spans="1:26">
      <c r="A30" s="3"/>
      <c r="B30" s="3"/>
      <c r="C30" s="3"/>
      <c r="D30" s="3"/>
      <c r="E30" s="3"/>
      <c r="F30" s="3"/>
      <c r="G30" s="3"/>
      <c r="H30" s="24"/>
      <c r="I30" s="24"/>
      <c r="J30" s="24"/>
      <c r="K30" s="24"/>
      <c r="L30" s="24"/>
      <c r="M30" s="24"/>
      <c r="N30" s="24"/>
      <c r="O30" s="24"/>
      <c r="P30" s="24"/>
      <c r="Q30" s="24"/>
      <c r="R30" s="24"/>
      <c r="S30" s="24"/>
      <c r="T30" s="24"/>
      <c r="U30" s="24"/>
      <c r="V30" s="24"/>
      <c r="W30" s="24"/>
      <c r="X30" s="24"/>
      <c r="Y30" s="24"/>
      <c r="Z30" s="24"/>
    </row>
    <row r="31" spans="1:26">
      <c r="A31" s="3"/>
      <c r="B31" s="3"/>
      <c r="C31" s="3"/>
      <c r="D31" s="3"/>
      <c r="E31" s="3"/>
      <c r="F31" s="3"/>
      <c r="G31" s="3"/>
      <c r="H31" s="24"/>
      <c r="I31" s="24"/>
      <c r="J31" s="24"/>
      <c r="K31" s="24"/>
      <c r="L31" s="24"/>
      <c r="M31" s="24"/>
      <c r="N31" s="24"/>
      <c r="O31" s="24"/>
      <c r="P31" s="24"/>
      <c r="Q31" s="24"/>
      <c r="R31" s="24"/>
      <c r="S31" s="24"/>
      <c r="T31" s="24"/>
      <c r="U31" s="24"/>
      <c r="V31" s="24"/>
      <c r="W31" s="24"/>
      <c r="X31" s="24"/>
      <c r="Y31" s="24"/>
      <c r="Z31" s="24"/>
    </row>
    <row r="32" spans="1:26">
      <c r="A32" s="3"/>
      <c r="B32" s="3"/>
      <c r="C32" s="3"/>
      <c r="D32" s="3"/>
      <c r="E32" s="3"/>
      <c r="F32" s="3"/>
      <c r="G32" s="3"/>
      <c r="H32" s="24"/>
      <c r="I32" s="24"/>
      <c r="J32" s="24"/>
      <c r="K32" s="24"/>
      <c r="L32" s="24"/>
      <c r="M32" s="24"/>
      <c r="N32" s="24"/>
      <c r="O32" s="24"/>
      <c r="P32" s="24"/>
      <c r="Q32" s="24"/>
      <c r="R32" s="24"/>
      <c r="S32" s="24"/>
      <c r="T32" s="24"/>
      <c r="U32" s="24"/>
      <c r="V32" s="24"/>
      <c r="W32" s="24"/>
      <c r="X32" s="24"/>
      <c r="Y32" s="24"/>
      <c r="Z32" s="24"/>
    </row>
    <row r="33" spans="1:26">
      <c r="A33" s="3"/>
      <c r="B33" s="3"/>
      <c r="C33" s="3"/>
      <c r="D33" s="3"/>
      <c r="E33" s="3"/>
      <c r="F33" s="3"/>
      <c r="G33" s="3"/>
      <c r="H33" s="24"/>
      <c r="I33" s="24"/>
      <c r="J33" s="24"/>
      <c r="K33" s="24"/>
      <c r="L33" s="24"/>
      <c r="M33" s="24"/>
      <c r="N33" s="24"/>
      <c r="O33" s="24"/>
      <c r="P33" s="24"/>
      <c r="Q33" s="24"/>
      <c r="R33" s="24"/>
      <c r="S33" s="24"/>
      <c r="T33" s="24"/>
      <c r="U33" s="24"/>
      <c r="V33" s="24"/>
      <c r="W33" s="24"/>
      <c r="X33" s="24"/>
      <c r="Y33" s="24"/>
      <c r="Z33" s="24"/>
    </row>
    <row r="34" spans="1:26">
      <c r="A34" s="3"/>
      <c r="B34" s="3"/>
      <c r="C34" s="3"/>
      <c r="D34" s="3"/>
      <c r="E34" s="3"/>
      <c r="F34" s="3"/>
      <c r="G34" s="3"/>
      <c r="H34" s="24"/>
      <c r="I34" s="24"/>
      <c r="J34" s="24"/>
      <c r="K34" s="24"/>
      <c r="L34" s="24"/>
      <c r="M34" s="24"/>
      <c r="N34" s="24"/>
      <c r="O34" s="24"/>
      <c r="P34" s="24"/>
      <c r="Q34" s="24"/>
      <c r="R34" s="24"/>
      <c r="S34" s="24"/>
      <c r="T34" s="24"/>
      <c r="U34" s="24"/>
      <c r="V34" s="24"/>
      <c r="W34" s="24"/>
      <c r="X34" s="24"/>
      <c r="Y34" s="24"/>
      <c r="Z34" s="24"/>
    </row>
    <row r="35" spans="1:26">
      <c r="A35" s="3"/>
      <c r="B35" s="3"/>
      <c r="C35" s="3"/>
      <c r="D35" s="3"/>
      <c r="E35" s="3"/>
      <c r="F35" s="3"/>
      <c r="G35" s="3"/>
      <c r="H35" s="24"/>
      <c r="I35" s="24"/>
      <c r="J35" s="24"/>
      <c r="K35" s="24"/>
      <c r="L35" s="24"/>
      <c r="M35" s="24"/>
      <c r="N35" s="24"/>
      <c r="O35" s="24"/>
      <c r="P35" s="24"/>
      <c r="Q35" s="24"/>
      <c r="R35" s="24"/>
      <c r="S35" s="24"/>
      <c r="T35" s="24"/>
      <c r="U35" s="24"/>
      <c r="V35" s="24"/>
      <c r="W35" s="24"/>
      <c r="X35" s="24"/>
      <c r="Y35" s="24"/>
      <c r="Z35" s="24"/>
    </row>
    <row r="36" spans="1:26">
      <c r="A36" s="3"/>
      <c r="B36" s="3"/>
      <c r="C36" s="3"/>
      <c r="D36" s="3"/>
      <c r="E36" s="3"/>
      <c r="F36" s="3"/>
      <c r="G36" s="3"/>
      <c r="H36" s="24"/>
      <c r="I36" s="24"/>
      <c r="J36" s="24"/>
      <c r="K36" s="24"/>
      <c r="L36" s="24"/>
      <c r="M36" s="24"/>
      <c r="N36" s="24"/>
      <c r="O36" s="24"/>
      <c r="P36" s="24"/>
      <c r="Q36" s="24"/>
      <c r="R36" s="24"/>
      <c r="S36" s="24"/>
      <c r="T36" s="24"/>
      <c r="U36" s="24"/>
      <c r="V36" s="24"/>
      <c r="W36" s="24"/>
      <c r="X36" s="24"/>
      <c r="Y36" s="24"/>
      <c r="Z36" s="24"/>
    </row>
    <row r="37" spans="1:26">
      <c r="A37" s="3"/>
      <c r="B37" s="3"/>
      <c r="C37" s="3"/>
      <c r="D37" s="3"/>
      <c r="E37" s="3"/>
      <c r="F37" s="3"/>
      <c r="G37" s="3"/>
      <c r="H37" s="24"/>
      <c r="I37" s="24"/>
      <c r="J37" s="24"/>
      <c r="K37" s="24"/>
      <c r="L37" s="24"/>
      <c r="M37" s="24"/>
      <c r="N37" s="24"/>
      <c r="O37" s="24"/>
      <c r="P37" s="24"/>
      <c r="Q37" s="24"/>
      <c r="R37" s="24"/>
      <c r="S37" s="24"/>
      <c r="T37" s="24"/>
      <c r="U37" s="24"/>
      <c r="V37" s="24"/>
      <c r="W37" s="24"/>
      <c r="X37" s="24"/>
      <c r="Y37" s="24"/>
      <c r="Z37" s="24"/>
    </row>
    <row r="38" spans="1:26">
      <c r="A38" s="3"/>
      <c r="B38" s="3"/>
      <c r="C38" s="3"/>
      <c r="D38" s="3"/>
      <c r="E38" s="3"/>
      <c r="F38" s="3"/>
      <c r="G38" s="3"/>
      <c r="H38" s="24"/>
      <c r="I38" s="24"/>
      <c r="J38" s="24"/>
      <c r="K38" s="24"/>
      <c r="L38" s="24"/>
      <c r="M38" s="24"/>
      <c r="N38" s="24"/>
      <c r="O38" s="24"/>
      <c r="P38" s="24"/>
      <c r="Q38" s="24"/>
      <c r="R38" s="24"/>
      <c r="S38" s="24"/>
      <c r="T38" s="24"/>
      <c r="U38" s="24"/>
      <c r="V38" s="24"/>
      <c r="W38" s="24"/>
      <c r="X38" s="24"/>
      <c r="Y38" s="24"/>
      <c r="Z38" s="24"/>
    </row>
    <row r="39" spans="1:26">
      <c r="A39" s="3"/>
      <c r="B39" s="3"/>
      <c r="C39" s="3"/>
      <c r="D39" s="3"/>
      <c r="E39" s="3"/>
      <c r="F39" s="3"/>
      <c r="G39" s="3"/>
      <c r="H39" s="24"/>
      <c r="I39" s="24"/>
      <c r="J39" s="24"/>
      <c r="K39" s="24"/>
      <c r="L39" s="24"/>
      <c r="M39" s="24"/>
      <c r="N39" s="24"/>
      <c r="O39" s="24"/>
      <c r="P39" s="24"/>
      <c r="Q39" s="24"/>
      <c r="R39" s="24"/>
      <c r="S39" s="24"/>
      <c r="T39" s="24"/>
      <c r="U39" s="24"/>
      <c r="V39" s="24"/>
      <c r="W39" s="24"/>
      <c r="X39" s="24"/>
      <c r="Y39" s="24"/>
      <c r="Z39" s="24"/>
    </row>
    <row r="40" spans="1:26">
      <c r="A40" s="3"/>
      <c r="B40" s="3"/>
      <c r="C40" s="3"/>
      <c r="D40" s="3"/>
      <c r="E40" s="3"/>
      <c r="F40" s="3"/>
      <c r="G40" s="3"/>
      <c r="H40" s="24"/>
      <c r="I40" s="24"/>
      <c r="J40" s="24"/>
      <c r="K40" s="24"/>
      <c r="L40" s="24"/>
      <c r="M40" s="24"/>
      <c r="N40" s="24"/>
      <c r="O40" s="24"/>
      <c r="P40" s="24"/>
      <c r="Q40" s="24"/>
      <c r="R40" s="24"/>
      <c r="S40" s="24"/>
      <c r="T40" s="24"/>
      <c r="U40" s="24"/>
      <c r="V40" s="24"/>
      <c r="W40" s="24"/>
      <c r="X40" s="24"/>
      <c r="Y40" s="24"/>
      <c r="Z40" s="24"/>
    </row>
    <row r="41" spans="1:26">
      <c r="A41" s="3"/>
      <c r="B41" s="3"/>
      <c r="C41" s="3"/>
      <c r="D41" s="3"/>
      <c r="E41" s="3"/>
      <c r="F41" s="3"/>
      <c r="G41" s="3"/>
      <c r="H41" s="24"/>
      <c r="I41" s="24"/>
      <c r="J41" s="24"/>
      <c r="K41" s="24"/>
      <c r="L41" s="24"/>
      <c r="M41" s="24"/>
      <c r="N41" s="24"/>
      <c r="O41" s="24"/>
      <c r="P41" s="24"/>
      <c r="Q41" s="24"/>
      <c r="R41" s="24"/>
      <c r="S41" s="24"/>
      <c r="T41" s="24"/>
      <c r="U41" s="24"/>
      <c r="V41" s="24"/>
      <c r="W41" s="24"/>
      <c r="X41" s="24"/>
      <c r="Y41" s="24"/>
      <c r="Z41" s="24"/>
    </row>
    <row r="42" spans="1:26">
      <c r="A42" s="3"/>
      <c r="B42" s="3"/>
      <c r="C42" s="3"/>
      <c r="D42" s="3"/>
      <c r="E42" s="3"/>
      <c r="F42" s="3"/>
      <c r="G42" s="3"/>
      <c r="H42" s="24"/>
      <c r="I42" s="24"/>
      <c r="J42" s="24"/>
      <c r="K42" s="24"/>
      <c r="L42" s="24"/>
      <c r="M42" s="24"/>
      <c r="N42" s="24"/>
      <c r="O42" s="24"/>
      <c r="P42" s="24"/>
      <c r="Q42" s="24"/>
      <c r="R42" s="24"/>
      <c r="S42" s="24"/>
      <c r="T42" s="24"/>
      <c r="U42" s="24"/>
      <c r="V42" s="24"/>
      <c r="W42" s="24"/>
      <c r="X42" s="24"/>
      <c r="Y42" s="24"/>
      <c r="Z42" s="24"/>
    </row>
    <row r="43" spans="1:26">
      <c r="A43" s="3"/>
      <c r="B43" s="3"/>
      <c r="C43" s="3"/>
      <c r="D43" s="3"/>
      <c r="E43" s="3"/>
      <c r="F43" s="3"/>
      <c r="G43" s="3"/>
      <c r="H43" s="24"/>
      <c r="I43" s="24"/>
      <c r="J43" s="24"/>
      <c r="K43" s="24"/>
      <c r="L43" s="24"/>
      <c r="M43" s="24"/>
      <c r="N43" s="24"/>
      <c r="O43" s="24"/>
      <c r="P43" s="24"/>
      <c r="Q43" s="24"/>
      <c r="R43" s="24"/>
      <c r="S43" s="24"/>
      <c r="T43" s="24"/>
      <c r="U43" s="24"/>
      <c r="V43" s="24"/>
      <c r="W43" s="24"/>
      <c r="X43" s="24"/>
      <c r="Y43" s="24"/>
      <c r="Z43" s="24"/>
    </row>
    <row r="44" spans="1:26">
      <c r="A44" s="3"/>
      <c r="B44" s="3"/>
      <c r="C44" s="3"/>
      <c r="D44" s="3"/>
      <c r="E44" s="3"/>
      <c r="F44" s="3"/>
      <c r="G44" s="3"/>
      <c r="H44" s="24"/>
      <c r="I44" s="24"/>
      <c r="J44" s="24"/>
      <c r="K44" s="24"/>
      <c r="L44" s="24"/>
      <c r="M44" s="24"/>
      <c r="N44" s="24"/>
      <c r="O44" s="24"/>
      <c r="P44" s="24"/>
      <c r="Q44" s="24"/>
      <c r="R44" s="24"/>
      <c r="S44" s="24"/>
      <c r="T44" s="24"/>
      <c r="U44" s="24"/>
      <c r="V44" s="24"/>
      <c r="W44" s="24"/>
      <c r="X44" s="24"/>
      <c r="Y44" s="24"/>
      <c r="Z44" s="24"/>
    </row>
    <row r="45" spans="1:26">
      <c r="A45" s="3"/>
      <c r="B45" s="3"/>
      <c r="C45" s="3"/>
      <c r="D45" s="3"/>
      <c r="E45" s="3"/>
      <c r="F45" s="3"/>
      <c r="G45" s="3"/>
      <c r="H45" s="24"/>
      <c r="I45" s="24"/>
      <c r="J45" s="24"/>
      <c r="K45" s="24"/>
      <c r="L45" s="24"/>
      <c r="M45" s="24"/>
      <c r="N45" s="24"/>
      <c r="O45" s="24"/>
      <c r="P45" s="24"/>
      <c r="Q45" s="24"/>
      <c r="R45" s="24"/>
      <c r="S45" s="24"/>
      <c r="T45" s="24"/>
      <c r="U45" s="24"/>
      <c r="V45" s="24"/>
      <c r="W45" s="24"/>
      <c r="X45" s="24"/>
      <c r="Y45" s="24"/>
      <c r="Z45" s="24"/>
    </row>
    <row r="46" spans="1:26">
      <c r="A46" s="3"/>
      <c r="B46" s="3"/>
      <c r="C46" s="3"/>
      <c r="D46" s="3"/>
      <c r="E46" s="3"/>
      <c r="F46" s="3"/>
      <c r="G46" s="3"/>
      <c r="H46" s="24"/>
      <c r="I46" s="24"/>
      <c r="J46" s="24"/>
      <c r="K46" s="24"/>
      <c r="L46" s="24"/>
      <c r="M46" s="24"/>
      <c r="N46" s="24"/>
      <c r="O46" s="24"/>
      <c r="P46" s="24"/>
      <c r="Q46" s="24"/>
      <c r="R46" s="24"/>
      <c r="S46" s="24"/>
      <c r="T46" s="24"/>
      <c r="U46" s="24"/>
      <c r="V46" s="24"/>
      <c r="W46" s="24"/>
      <c r="X46" s="24"/>
      <c r="Y46" s="24"/>
      <c r="Z46" s="24"/>
    </row>
    <row r="47" spans="1:26">
      <c r="A47" s="3"/>
      <c r="B47" s="3"/>
      <c r="C47" s="3"/>
      <c r="D47" s="3"/>
      <c r="E47" s="3"/>
      <c r="F47" s="3"/>
      <c r="G47" s="3"/>
      <c r="H47" s="24"/>
      <c r="I47" s="24"/>
      <c r="J47" s="24"/>
      <c r="K47" s="24"/>
      <c r="L47" s="24"/>
      <c r="M47" s="24"/>
      <c r="N47" s="24"/>
      <c r="O47" s="24"/>
      <c r="P47" s="24"/>
      <c r="Q47" s="24"/>
      <c r="R47" s="24"/>
      <c r="S47" s="24"/>
      <c r="T47" s="24"/>
      <c r="U47" s="24"/>
      <c r="V47" s="24"/>
      <c r="W47" s="24"/>
      <c r="X47" s="24"/>
      <c r="Y47" s="24"/>
      <c r="Z47" s="24"/>
    </row>
    <row r="48" spans="1:26">
      <c r="A48" s="3"/>
      <c r="B48" s="3"/>
      <c r="C48" s="3"/>
      <c r="D48" s="3"/>
      <c r="E48" s="3"/>
      <c r="F48" s="3"/>
      <c r="G48" s="3"/>
      <c r="H48" s="24"/>
      <c r="I48" s="24"/>
      <c r="J48" s="24"/>
      <c r="K48" s="24"/>
      <c r="L48" s="24"/>
      <c r="M48" s="24"/>
      <c r="N48" s="24"/>
      <c r="O48" s="24"/>
      <c r="P48" s="24"/>
      <c r="Q48" s="24"/>
      <c r="R48" s="24"/>
      <c r="S48" s="24"/>
      <c r="T48" s="24"/>
      <c r="U48" s="24"/>
      <c r="V48" s="24"/>
      <c r="W48" s="24"/>
      <c r="X48" s="24"/>
      <c r="Y48" s="24"/>
      <c r="Z48" s="24"/>
    </row>
    <row r="49" spans="1:26">
      <c r="A49" s="3"/>
      <c r="B49" s="3"/>
      <c r="C49" s="3"/>
      <c r="D49" s="3"/>
      <c r="E49" s="3"/>
      <c r="F49" s="3"/>
      <c r="G49" s="3"/>
      <c r="H49" s="24"/>
      <c r="I49" s="24"/>
      <c r="J49" s="24"/>
      <c r="K49" s="24"/>
      <c r="L49" s="24"/>
      <c r="M49" s="24"/>
      <c r="N49" s="24"/>
      <c r="O49" s="24"/>
      <c r="P49" s="24"/>
      <c r="Q49" s="24"/>
      <c r="R49" s="24"/>
      <c r="S49" s="24"/>
      <c r="T49" s="24"/>
      <c r="U49" s="24"/>
      <c r="V49" s="24"/>
      <c r="W49" s="24"/>
      <c r="X49" s="24"/>
      <c r="Y49" s="24"/>
      <c r="Z49" s="24"/>
    </row>
    <row r="50" spans="1:26">
      <c r="A50" s="3"/>
      <c r="B50" s="3"/>
      <c r="C50" s="3"/>
      <c r="D50" s="3"/>
      <c r="E50" s="3"/>
      <c r="F50" s="3"/>
      <c r="G50" s="3"/>
      <c r="H50" s="24"/>
      <c r="I50" s="24"/>
      <c r="J50" s="24"/>
      <c r="K50" s="24"/>
      <c r="L50" s="24"/>
      <c r="M50" s="24"/>
      <c r="N50" s="24"/>
      <c r="O50" s="24"/>
      <c r="P50" s="24"/>
      <c r="Q50" s="24"/>
      <c r="R50" s="24"/>
      <c r="S50" s="24"/>
      <c r="T50" s="24"/>
      <c r="U50" s="24"/>
      <c r="V50" s="24"/>
      <c r="W50" s="24"/>
      <c r="X50" s="24"/>
      <c r="Y50" s="24"/>
      <c r="Z50" s="24"/>
    </row>
    <row r="51" spans="1:26">
      <c r="A51" s="3"/>
      <c r="B51" s="3"/>
      <c r="C51" s="3"/>
      <c r="D51" s="3"/>
      <c r="E51" s="3"/>
      <c r="F51" s="3"/>
      <c r="G51" s="3"/>
      <c r="H51" s="24"/>
      <c r="I51" s="24"/>
      <c r="J51" s="24"/>
      <c r="K51" s="24"/>
      <c r="L51" s="24"/>
      <c r="M51" s="24"/>
      <c r="N51" s="24"/>
      <c r="O51" s="24"/>
      <c r="P51" s="24"/>
      <c r="Q51" s="24"/>
      <c r="R51" s="24"/>
      <c r="S51" s="24"/>
      <c r="T51" s="24"/>
      <c r="U51" s="24"/>
      <c r="V51" s="24"/>
      <c r="W51" s="24"/>
      <c r="X51" s="24"/>
      <c r="Y51" s="24"/>
      <c r="Z51" s="24"/>
    </row>
    <row r="52" spans="1:26">
      <c r="A52" s="3"/>
      <c r="B52" s="3"/>
      <c r="C52" s="3"/>
      <c r="D52" s="3"/>
      <c r="E52" s="3"/>
      <c r="F52" s="3"/>
      <c r="G52" s="3"/>
      <c r="H52" s="24"/>
      <c r="I52" s="24"/>
      <c r="J52" s="24"/>
      <c r="K52" s="24"/>
      <c r="L52" s="24"/>
      <c r="M52" s="24"/>
      <c r="N52" s="24"/>
      <c r="O52" s="24"/>
      <c r="P52" s="24"/>
      <c r="Q52" s="24"/>
      <c r="R52" s="24"/>
      <c r="S52" s="24"/>
      <c r="T52" s="24"/>
      <c r="U52" s="24"/>
      <c r="V52" s="24"/>
      <c r="W52" s="24"/>
      <c r="X52" s="24"/>
      <c r="Y52" s="24"/>
      <c r="Z52" s="24"/>
    </row>
    <row r="53" spans="1:26">
      <c r="A53" s="3"/>
      <c r="B53" s="3"/>
      <c r="C53" s="3"/>
      <c r="D53" s="3"/>
      <c r="E53" s="3"/>
      <c r="F53" s="3"/>
      <c r="G53" s="3"/>
      <c r="H53" s="24"/>
      <c r="I53" s="24"/>
      <c r="J53" s="24"/>
      <c r="K53" s="24"/>
      <c r="L53" s="24"/>
      <c r="M53" s="24"/>
      <c r="N53" s="24"/>
      <c r="O53" s="24"/>
      <c r="P53" s="24"/>
      <c r="Q53" s="24"/>
      <c r="R53" s="24"/>
      <c r="S53" s="24"/>
      <c r="T53" s="24"/>
      <c r="U53" s="24"/>
      <c r="V53" s="24"/>
      <c r="W53" s="24"/>
      <c r="X53" s="24"/>
      <c r="Y53" s="24"/>
      <c r="Z53" s="24"/>
    </row>
    <row r="54" spans="1:26">
      <c r="A54" s="3"/>
      <c r="B54" s="3"/>
      <c r="C54" s="3"/>
      <c r="D54" s="3"/>
      <c r="E54" s="3"/>
      <c r="F54" s="3"/>
      <c r="G54" s="3"/>
      <c r="H54" s="24"/>
      <c r="I54" s="24"/>
      <c r="J54" s="24"/>
      <c r="K54" s="24"/>
      <c r="L54" s="24"/>
      <c r="M54" s="24"/>
      <c r="N54" s="24"/>
      <c r="O54" s="24"/>
      <c r="P54" s="24"/>
      <c r="Q54" s="24"/>
      <c r="R54" s="24"/>
      <c r="S54" s="24"/>
      <c r="T54" s="24"/>
      <c r="U54" s="24"/>
      <c r="V54" s="24"/>
      <c r="W54" s="24"/>
      <c r="X54" s="24"/>
      <c r="Y54" s="24"/>
      <c r="Z54" s="24"/>
    </row>
    <row r="55" spans="1:26">
      <c r="A55" s="3"/>
      <c r="B55" s="3"/>
      <c r="C55" s="3"/>
      <c r="D55" s="3"/>
      <c r="E55" s="3"/>
      <c r="F55" s="3"/>
      <c r="G55" s="3"/>
      <c r="H55" s="24"/>
      <c r="I55" s="24"/>
      <c r="J55" s="24"/>
      <c r="K55" s="24"/>
      <c r="L55" s="24"/>
      <c r="M55" s="24"/>
      <c r="N55" s="24"/>
      <c r="O55" s="24"/>
      <c r="P55" s="24"/>
      <c r="Q55" s="24"/>
      <c r="R55" s="24"/>
      <c r="S55" s="24"/>
      <c r="T55" s="24"/>
      <c r="U55" s="24"/>
      <c r="V55" s="24"/>
      <c r="W55" s="24"/>
      <c r="X55" s="24"/>
      <c r="Y55" s="24"/>
      <c r="Z55" s="24"/>
    </row>
    <row r="56" spans="1:26">
      <c r="A56" s="3"/>
      <c r="B56" s="3"/>
      <c r="C56" s="3"/>
      <c r="D56" s="3"/>
      <c r="E56" s="3"/>
      <c r="F56" s="3"/>
      <c r="G56" s="3"/>
      <c r="H56" s="24"/>
      <c r="I56" s="24"/>
      <c r="J56" s="24"/>
      <c r="K56" s="24"/>
      <c r="L56" s="24"/>
      <c r="M56" s="24"/>
      <c r="N56" s="24"/>
      <c r="O56" s="24"/>
      <c r="P56" s="24"/>
      <c r="Q56" s="24"/>
      <c r="R56" s="24"/>
      <c r="S56" s="24"/>
      <c r="T56" s="24"/>
      <c r="U56" s="24"/>
      <c r="V56" s="24"/>
      <c r="W56" s="24"/>
      <c r="X56" s="24"/>
      <c r="Y56" s="24"/>
      <c r="Z56" s="24"/>
    </row>
    <row r="57" spans="1:26">
      <c r="A57" s="3"/>
      <c r="B57" s="3"/>
      <c r="C57" s="3"/>
      <c r="D57" s="3"/>
      <c r="E57" s="3"/>
      <c r="F57" s="3"/>
      <c r="G57" s="3"/>
      <c r="H57" s="24"/>
      <c r="I57" s="24"/>
      <c r="J57" s="24"/>
      <c r="K57" s="24"/>
      <c r="L57" s="24"/>
      <c r="M57" s="24"/>
      <c r="N57" s="24"/>
      <c r="O57" s="24"/>
      <c r="P57" s="24"/>
      <c r="Q57" s="24"/>
      <c r="R57" s="24"/>
      <c r="S57" s="24"/>
      <c r="T57" s="24"/>
      <c r="U57" s="24"/>
      <c r="V57" s="24"/>
      <c r="W57" s="24"/>
      <c r="X57" s="24"/>
      <c r="Y57" s="24"/>
      <c r="Z57" s="24"/>
    </row>
    <row r="58" spans="1:26">
      <c r="A58" s="3"/>
      <c r="B58" s="3"/>
      <c r="C58" s="3"/>
      <c r="D58" s="3"/>
      <c r="E58" s="3"/>
      <c r="F58" s="3"/>
      <c r="G58" s="3"/>
      <c r="H58" s="24"/>
      <c r="I58" s="24"/>
      <c r="J58" s="24"/>
      <c r="K58" s="24"/>
      <c r="L58" s="24"/>
      <c r="M58" s="24"/>
      <c r="N58" s="24"/>
      <c r="O58" s="24"/>
      <c r="P58" s="24"/>
      <c r="Q58" s="24"/>
      <c r="R58" s="24"/>
      <c r="S58" s="24"/>
      <c r="T58" s="24"/>
      <c r="U58" s="24"/>
      <c r="V58" s="24"/>
      <c r="W58" s="24"/>
      <c r="X58" s="24"/>
      <c r="Y58" s="24"/>
      <c r="Z58" s="24"/>
    </row>
    <row r="59" spans="1:26">
      <c r="A59" s="3"/>
      <c r="B59" s="3"/>
      <c r="C59" s="3"/>
      <c r="D59" s="3"/>
      <c r="E59" s="3"/>
      <c r="F59" s="3"/>
      <c r="G59" s="3"/>
      <c r="H59" s="24"/>
      <c r="I59" s="24"/>
      <c r="J59" s="24"/>
      <c r="K59" s="24"/>
      <c r="L59" s="24"/>
      <c r="M59" s="24"/>
      <c r="N59" s="24"/>
      <c r="O59" s="24"/>
      <c r="P59" s="24"/>
      <c r="Q59" s="24"/>
      <c r="R59" s="24"/>
      <c r="S59" s="24"/>
      <c r="T59" s="24"/>
      <c r="U59" s="24"/>
      <c r="V59" s="24"/>
      <c r="W59" s="24"/>
      <c r="X59" s="24"/>
      <c r="Y59" s="24"/>
      <c r="Z59" s="24"/>
    </row>
    <row r="60" spans="1:26">
      <c r="A60" s="3"/>
      <c r="B60" s="3"/>
      <c r="C60" s="3"/>
      <c r="D60" s="3"/>
      <c r="E60" s="3"/>
      <c r="F60" s="3"/>
      <c r="G60" s="3"/>
      <c r="H60" s="24"/>
      <c r="I60" s="24"/>
      <c r="J60" s="24"/>
      <c r="K60" s="24"/>
      <c r="L60" s="24"/>
      <c r="M60" s="24"/>
      <c r="N60" s="24"/>
      <c r="O60" s="24"/>
      <c r="P60" s="24"/>
      <c r="Q60" s="24"/>
      <c r="R60" s="24"/>
      <c r="S60" s="24"/>
      <c r="T60" s="24"/>
      <c r="U60" s="24"/>
      <c r="V60" s="24"/>
      <c r="W60" s="24"/>
      <c r="X60" s="24"/>
      <c r="Y60" s="24"/>
      <c r="Z60" s="24"/>
    </row>
    <row r="61" spans="1:26">
      <c r="A61" s="3"/>
      <c r="B61" s="3"/>
      <c r="C61" s="3"/>
      <c r="D61" s="3"/>
      <c r="E61" s="3"/>
      <c r="F61" s="3"/>
      <c r="G61" s="3"/>
      <c r="H61" s="24"/>
      <c r="I61" s="24"/>
      <c r="J61" s="24"/>
      <c r="K61" s="24"/>
      <c r="L61" s="24"/>
      <c r="M61" s="24"/>
      <c r="N61" s="24"/>
      <c r="O61" s="24"/>
      <c r="P61" s="24"/>
      <c r="Q61" s="24"/>
      <c r="R61" s="24"/>
      <c r="S61" s="24"/>
      <c r="T61" s="24"/>
      <c r="U61" s="24"/>
      <c r="V61" s="24"/>
      <c r="W61" s="24"/>
      <c r="X61" s="24"/>
      <c r="Y61" s="24"/>
      <c r="Z61" s="24"/>
    </row>
    <row r="62" spans="1:26">
      <c r="A62" s="3"/>
      <c r="B62" s="3"/>
      <c r="C62" s="3"/>
      <c r="D62" s="3"/>
      <c r="E62" s="3"/>
      <c r="F62" s="3"/>
      <c r="G62" s="3"/>
      <c r="H62" s="24"/>
      <c r="I62" s="24"/>
      <c r="J62" s="24"/>
      <c r="K62" s="24"/>
      <c r="L62" s="24"/>
      <c r="M62" s="24"/>
      <c r="N62" s="24"/>
      <c r="O62" s="24"/>
      <c r="P62" s="24"/>
      <c r="Q62" s="24"/>
      <c r="R62" s="24"/>
      <c r="S62" s="24"/>
      <c r="T62" s="24"/>
      <c r="U62" s="24"/>
      <c r="V62" s="24"/>
      <c r="W62" s="24"/>
      <c r="X62" s="24"/>
      <c r="Y62" s="24"/>
      <c r="Z62" s="24"/>
    </row>
    <row r="63" spans="1:26">
      <c r="A63" s="3"/>
      <c r="B63" s="3"/>
      <c r="C63" s="3"/>
      <c r="D63" s="3"/>
      <c r="E63" s="3"/>
      <c r="F63" s="3"/>
      <c r="G63" s="3"/>
      <c r="H63" s="24"/>
      <c r="I63" s="24"/>
      <c r="J63" s="24"/>
      <c r="K63" s="24"/>
      <c r="L63" s="24"/>
      <c r="M63" s="24"/>
      <c r="N63" s="24"/>
      <c r="O63" s="24"/>
      <c r="P63" s="24"/>
      <c r="Q63" s="24"/>
      <c r="R63" s="24"/>
      <c r="S63" s="24"/>
      <c r="T63" s="24"/>
      <c r="U63" s="24"/>
      <c r="V63" s="24"/>
      <c r="W63" s="24"/>
      <c r="X63" s="24"/>
      <c r="Y63" s="24"/>
      <c r="Z63" s="24"/>
    </row>
    <row r="64" spans="1:26">
      <c r="A64" s="3"/>
      <c r="B64" s="3"/>
      <c r="C64" s="3"/>
      <c r="D64" s="3"/>
      <c r="E64" s="3"/>
      <c r="F64" s="3"/>
      <c r="G64" s="3"/>
      <c r="H64" s="24"/>
      <c r="I64" s="24"/>
      <c r="J64" s="24"/>
      <c r="K64" s="24"/>
      <c r="L64" s="24"/>
      <c r="M64" s="24"/>
      <c r="N64" s="24"/>
      <c r="O64" s="24"/>
      <c r="P64" s="24"/>
      <c r="Q64" s="24"/>
      <c r="R64" s="24"/>
      <c r="S64" s="24"/>
      <c r="T64" s="24"/>
      <c r="U64" s="24"/>
      <c r="V64" s="24"/>
      <c r="W64" s="24"/>
      <c r="X64" s="24"/>
      <c r="Y64" s="24"/>
      <c r="Z64" s="24"/>
    </row>
    <row r="65" spans="1:26">
      <c r="A65" s="3"/>
      <c r="B65" s="3"/>
      <c r="C65" s="3"/>
      <c r="D65" s="3"/>
      <c r="E65" s="3"/>
      <c r="F65" s="3"/>
      <c r="G65" s="3"/>
      <c r="H65" s="24"/>
      <c r="I65" s="24"/>
      <c r="J65" s="24"/>
      <c r="K65" s="24"/>
      <c r="L65" s="24"/>
      <c r="M65" s="24"/>
      <c r="N65" s="24"/>
      <c r="O65" s="24"/>
      <c r="P65" s="24"/>
      <c r="Q65" s="24"/>
      <c r="R65" s="24"/>
      <c r="S65" s="24"/>
      <c r="T65" s="24"/>
      <c r="U65" s="24"/>
      <c r="V65" s="24"/>
      <c r="W65" s="24"/>
      <c r="X65" s="24"/>
      <c r="Y65" s="24"/>
      <c r="Z65" s="24"/>
    </row>
    <row r="66" spans="1:26">
      <c r="A66" s="3"/>
      <c r="B66" s="3"/>
      <c r="C66" s="3"/>
      <c r="D66" s="3"/>
      <c r="E66" s="3"/>
      <c r="F66" s="3"/>
      <c r="G66" s="3"/>
      <c r="H66" s="24"/>
      <c r="I66" s="24"/>
      <c r="J66" s="24"/>
      <c r="K66" s="24"/>
      <c r="L66" s="24"/>
      <c r="M66" s="24"/>
      <c r="N66" s="24"/>
      <c r="O66" s="24"/>
      <c r="P66" s="24"/>
      <c r="Q66" s="24"/>
      <c r="R66" s="24"/>
      <c r="S66" s="24"/>
      <c r="T66" s="24"/>
      <c r="U66" s="24"/>
      <c r="V66" s="24"/>
      <c r="W66" s="24"/>
      <c r="X66" s="24"/>
      <c r="Y66" s="24"/>
      <c r="Z66" s="24"/>
    </row>
    <row r="67" spans="1:26">
      <c r="A67" s="3"/>
      <c r="B67" s="3"/>
      <c r="C67" s="3"/>
      <c r="D67" s="3"/>
      <c r="E67" s="3"/>
      <c r="F67" s="3"/>
      <c r="G67" s="3"/>
      <c r="H67" s="24"/>
      <c r="I67" s="24"/>
      <c r="J67" s="24"/>
      <c r="K67" s="24"/>
      <c r="L67" s="24"/>
      <c r="M67" s="24"/>
      <c r="N67" s="24"/>
      <c r="O67" s="24"/>
      <c r="P67" s="24"/>
      <c r="Q67" s="24"/>
      <c r="R67" s="24"/>
      <c r="S67" s="24"/>
      <c r="T67" s="24"/>
      <c r="U67" s="24"/>
      <c r="V67" s="24"/>
      <c r="W67" s="24"/>
      <c r="X67" s="24"/>
      <c r="Y67" s="24"/>
      <c r="Z67" s="24"/>
    </row>
    <row r="68" spans="1:26">
      <c r="A68" s="3"/>
      <c r="B68" s="3"/>
      <c r="C68" s="3"/>
      <c r="D68" s="3"/>
      <c r="E68" s="3"/>
      <c r="F68" s="3"/>
      <c r="G68" s="3"/>
      <c r="H68" s="24"/>
      <c r="I68" s="24"/>
      <c r="J68" s="24"/>
      <c r="K68" s="24"/>
      <c r="L68" s="24"/>
      <c r="M68" s="24"/>
      <c r="N68" s="24"/>
      <c r="O68" s="24"/>
      <c r="P68" s="24"/>
      <c r="Q68" s="24"/>
      <c r="R68" s="24"/>
      <c r="S68" s="24"/>
      <c r="T68" s="24"/>
      <c r="U68" s="24"/>
      <c r="V68" s="24"/>
      <c r="W68" s="24"/>
      <c r="X68" s="24"/>
      <c r="Y68" s="24"/>
      <c r="Z68" s="24"/>
    </row>
    <row r="69" spans="1:26">
      <c r="A69" s="3"/>
      <c r="B69" s="3"/>
      <c r="C69" s="3"/>
      <c r="D69" s="3"/>
      <c r="E69" s="3"/>
      <c r="F69" s="3"/>
      <c r="G69" s="3"/>
      <c r="H69" s="24"/>
      <c r="I69" s="24"/>
      <c r="J69" s="24"/>
      <c r="K69" s="24"/>
      <c r="L69" s="24"/>
      <c r="M69" s="24"/>
      <c r="N69" s="24"/>
      <c r="O69" s="24"/>
      <c r="P69" s="24"/>
      <c r="Q69" s="24"/>
      <c r="R69" s="24"/>
      <c r="S69" s="24"/>
      <c r="T69" s="24"/>
      <c r="U69" s="24"/>
      <c r="V69" s="24"/>
      <c r="W69" s="24"/>
      <c r="X69" s="24"/>
      <c r="Y69" s="24"/>
      <c r="Z69" s="24"/>
    </row>
    <row r="70" spans="1:26">
      <c r="A70" s="3"/>
      <c r="B70" s="3"/>
      <c r="C70" s="3"/>
      <c r="D70" s="3"/>
      <c r="E70" s="3"/>
      <c r="F70" s="3"/>
      <c r="G70" s="3"/>
      <c r="H70" s="24"/>
      <c r="I70" s="24"/>
      <c r="J70" s="24"/>
      <c r="K70" s="24"/>
      <c r="L70" s="24"/>
      <c r="M70" s="24"/>
      <c r="N70" s="24"/>
      <c r="O70" s="24"/>
      <c r="P70" s="24"/>
      <c r="Q70" s="24"/>
      <c r="R70" s="24"/>
      <c r="S70" s="24"/>
      <c r="T70" s="24"/>
      <c r="U70" s="24"/>
      <c r="V70" s="24"/>
      <c r="W70" s="24"/>
      <c r="X70" s="24"/>
      <c r="Y70" s="24"/>
      <c r="Z70" s="24"/>
    </row>
    <row r="71" spans="1:26">
      <c r="A71" s="3"/>
      <c r="B71" s="3"/>
      <c r="C71" s="3"/>
      <c r="D71" s="3"/>
      <c r="E71" s="3"/>
      <c r="F71" s="3"/>
      <c r="G71" s="3"/>
      <c r="H71" s="24"/>
      <c r="I71" s="24"/>
      <c r="J71" s="24"/>
      <c r="K71" s="24"/>
      <c r="L71" s="24"/>
      <c r="M71" s="24"/>
      <c r="N71" s="24"/>
      <c r="O71" s="24"/>
      <c r="P71" s="24"/>
      <c r="Q71" s="24"/>
      <c r="R71" s="24"/>
      <c r="S71" s="24"/>
      <c r="T71" s="24"/>
      <c r="U71" s="24"/>
      <c r="V71" s="24"/>
      <c r="W71" s="24"/>
      <c r="X71" s="24"/>
      <c r="Y71" s="24"/>
      <c r="Z71" s="24"/>
    </row>
    <row r="72" spans="1:26">
      <c r="A72" s="3"/>
      <c r="B72" s="3"/>
      <c r="C72" s="3"/>
      <c r="D72" s="3"/>
      <c r="E72" s="3"/>
      <c r="F72" s="3"/>
      <c r="G72" s="3"/>
      <c r="H72" s="24"/>
      <c r="I72" s="24"/>
      <c r="J72" s="24"/>
      <c r="K72" s="24"/>
      <c r="L72" s="24"/>
      <c r="M72" s="24"/>
      <c r="N72" s="24"/>
      <c r="O72" s="24"/>
      <c r="P72" s="24"/>
      <c r="Q72" s="24"/>
      <c r="R72" s="24"/>
      <c r="S72" s="24"/>
      <c r="T72" s="24"/>
      <c r="U72" s="24"/>
      <c r="V72" s="24"/>
      <c r="W72" s="24"/>
      <c r="X72" s="24"/>
      <c r="Y72" s="24"/>
      <c r="Z72" s="24"/>
    </row>
    <row r="73" spans="1:26">
      <c r="A73" s="3"/>
      <c r="B73" s="3"/>
      <c r="C73" s="3"/>
      <c r="D73" s="3"/>
      <c r="E73" s="3"/>
      <c r="F73" s="3"/>
      <c r="G73" s="3"/>
      <c r="H73" s="24"/>
      <c r="I73" s="24"/>
      <c r="J73" s="24"/>
      <c r="K73" s="24"/>
      <c r="L73" s="24"/>
      <c r="M73" s="24"/>
      <c r="N73" s="24"/>
      <c r="O73" s="24"/>
      <c r="P73" s="24"/>
      <c r="Q73" s="24"/>
      <c r="R73" s="24"/>
      <c r="S73" s="24"/>
      <c r="T73" s="24"/>
      <c r="U73" s="24"/>
      <c r="V73" s="24"/>
      <c r="W73" s="24"/>
      <c r="X73" s="24"/>
      <c r="Y73" s="24"/>
      <c r="Z73" s="24"/>
    </row>
    <row r="74" spans="1:26">
      <c r="A74" s="3"/>
      <c r="B74" s="3"/>
      <c r="C74" s="3"/>
      <c r="D74" s="3"/>
      <c r="E74" s="3"/>
      <c r="F74" s="3"/>
      <c r="G74" s="3"/>
      <c r="H74" s="24"/>
      <c r="I74" s="24"/>
      <c r="J74" s="24"/>
      <c r="K74" s="24"/>
      <c r="L74" s="24"/>
      <c r="M74" s="24"/>
      <c r="N74" s="24"/>
      <c r="O74" s="24"/>
      <c r="P74" s="24"/>
      <c r="Q74" s="24"/>
      <c r="R74" s="24"/>
      <c r="S74" s="24"/>
      <c r="T74" s="24"/>
      <c r="U74" s="24"/>
      <c r="V74" s="24"/>
      <c r="W74" s="24"/>
      <c r="X74" s="24"/>
      <c r="Y74" s="24"/>
      <c r="Z74" s="24"/>
    </row>
    <row r="75" spans="1:26">
      <c r="A75" s="3"/>
      <c r="B75" s="3"/>
      <c r="C75" s="3"/>
      <c r="D75" s="3"/>
      <c r="E75" s="3"/>
      <c r="F75" s="3"/>
      <c r="G75" s="3"/>
      <c r="H75" s="24"/>
      <c r="I75" s="24"/>
      <c r="J75" s="24"/>
      <c r="K75" s="24"/>
      <c r="L75" s="24"/>
      <c r="M75" s="24"/>
      <c r="N75" s="24"/>
      <c r="O75" s="24"/>
      <c r="P75" s="24"/>
      <c r="Q75" s="24"/>
      <c r="R75" s="24"/>
      <c r="S75" s="24"/>
      <c r="T75" s="24"/>
      <c r="U75" s="24"/>
      <c r="V75" s="24"/>
      <c r="W75" s="24"/>
      <c r="X75" s="24"/>
      <c r="Y75" s="24"/>
      <c r="Z75" s="24"/>
    </row>
    <row r="76" spans="1:26">
      <c r="A76" s="3"/>
      <c r="B76" s="3"/>
      <c r="C76" s="3"/>
      <c r="D76" s="3"/>
      <c r="E76" s="3"/>
      <c r="F76" s="3"/>
      <c r="G76" s="3"/>
      <c r="H76" s="24"/>
      <c r="I76" s="24"/>
      <c r="J76" s="24"/>
      <c r="K76" s="24"/>
      <c r="L76" s="24"/>
      <c r="M76" s="24"/>
      <c r="N76" s="24"/>
      <c r="O76" s="24"/>
      <c r="P76" s="24"/>
      <c r="Q76" s="24"/>
      <c r="R76" s="24"/>
      <c r="S76" s="24"/>
      <c r="T76" s="24"/>
      <c r="U76" s="24"/>
      <c r="V76" s="24"/>
      <c r="W76" s="24"/>
      <c r="X76" s="24"/>
      <c r="Y76" s="24"/>
      <c r="Z76" s="24"/>
    </row>
    <row r="77" spans="1:26">
      <c r="A77" s="3"/>
      <c r="B77" s="3"/>
      <c r="C77" s="3"/>
      <c r="D77" s="3"/>
      <c r="E77" s="3"/>
      <c r="F77" s="3"/>
      <c r="G77" s="3"/>
      <c r="H77" s="24"/>
      <c r="I77" s="24"/>
      <c r="J77" s="24"/>
      <c r="K77" s="24"/>
      <c r="L77" s="24"/>
      <c r="M77" s="24"/>
      <c r="N77" s="24"/>
      <c r="O77" s="24"/>
      <c r="P77" s="24"/>
      <c r="Q77" s="24"/>
      <c r="R77" s="24"/>
      <c r="S77" s="24"/>
      <c r="T77" s="24"/>
      <c r="U77" s="24"/>
      <c r="V77" s="24"/>
      <c r="W77" s="24"/>
      <c r="X77" s="24"/>
      <c r="Y77" s="24"/>
      <c r="Z77" s="24"/>
    </row>
    <row r="78" spans="1:26">
      <c r="A78" s="3"/>
      <c r="B78" s="3"/>
      <c r="C78" s="3"/>
      <c r="D78" s="3"/>
      <c r="E78" s="3"/>
      <c r="F78" s="3"/>
      <c r="G78" s="3"/>
      <c r="H78" s="24"/>
      <c r="I78" s="24"/>
      <c r="J78" s="24"/>
      <c r="K78" s="24"/>
      <c r="L78" s="24"/>
      <c r="M78" s="24"/>
      <c r="N78" s="24"/>
      <c r="O78" s="24"/>
      <c r="P78" s="24"/>
      <c r="Q78" s="24"/>
      <c r="R78" s="24"/>
      <c r="S78" s="24"/>
      <c r="T78" s="24"/>
      <c r="U78" s="24"/>
      <c r="V78" s="24"/>
      <c r="W78" s="24"/>
      <c r="X78" s="24"/>
      <c r="Y78" s="24"/>
      <c r="Z78" s="24"/>
    </row>
    <row r="79" spans="1:26">
      <c r="A79" s="3"/>
      <c r="B79" s="3"/>
      <c r="C79" s="3"/>
      <c r="D79" s="3"/>
      <c r="E79" s="3"/>
      <c r="F79" s="3"/>
      <c r="G79" s="3"/>
      <c r="H79" s="24"/>
      <c r="I79" s="24"/>
      <c r="J79" s="24"/>
      <c r="K79" s="24"/>
      <c r="L79" s="24"/>
      <c r="M79" s="24"/>
      <c r="N79" s="24"/>
      <c r="O79" s="24"/>
      <c r="P79" s="24"/>
      <c r="Q79" s="24"/>
      <c r="R79" s="24"/>
      <c r="S79" s="24"/>
      <c r="T79" s="24"/>
      <c r="U79" s="24"/>
      <c r="V79" s="24"/>
      <c r="W79" s="24"/>
      <c r="X79" s="24"/>
      <c r="Y79" s="24"/>
      <c r="Z79" s="24"/>
    </row>
    <row r="80" spans="1:26">
      <c r="A80" s="3"/>
      <c r="B80" s="3"/>
      <c r="C80" s="3"/>
      <c r="D80" s="3"/>
      <c r="E80" s="3"/>
      <c r="F80" s="3"/>
      <c r="G80" s="3"/>
      <c r="H80" s="24"/>
      <c r="I80" s="24"/>
      <c r="J80" s="24"/>
      <c r="K80" s="24"/>
      <c r="L80" s="24"/>
      <c r="M80" s="24"/>
      <c r="N80" s="24"/>
      <c r="O80" s="24"/>
      <c r="P80" s="24"/>
      <c r="Q80" s="24"/>
      <c r="R80" s="24"/>
      <c r="S80" s="24"/>
      <c r="T80" s="24"/>
      <c r="U80" s="24"/>
      <c r="V80" s="24"/>
      <c r="W80" s="24"/>
      <c r="X80" s="24"/>
      <c r="Y80" s="24"/>
      <c r="Z80" s="24"/>
    </row>
    <row r="81" spans="1:26">
      <c r="A81" s="3"/>
      <c r="B81" s="3"/>
      <c r="C81" s="3"/>
      <c r="D81" s="3"/>
      <c r="E81" s="3"/>
      <c r="F81" s="3"/>
      <c r="G81" s="3"/>
      <c r="H81" s="24"/>
      <c r="I81" s="24"/>
      <c r="J81" s="24"/>
      <c r="K81" s="24"/>
      <c r="L81" s="24"/>
      <c r="M81" s="24"/>
      <c r="N81" s="24"/>
      <c r="O81" s="24"/>
      <c r="P81" s="24"/>
      <c r="Q81" s="24"/>
      <c r="R81" s="24"/>
      <c r="S81" s="24"/>
      <c r="T81" s="24"/>
      <c r="U81" s="24"/>
      <c r="V81" s="24"/>
      <c r="W81" s="24"/>
      <c r="X81" s="24"/>
      <c r="Y81" s="24"/>
      <c r="Z81" s="24"/>
    </row>
    <row r="82" spans="1:26">
      <c r="A82" s="3"/>
      <c r="B82" s="3"/>
      <c r="C82" s="3"/>
      <c r="D82" s="3"/>
      <c r="E82" s="3"/>
      <c r="F82" s="3"/>
      <c r="G82" s="3"/>
      <c r="H82" s="24"/>
      <c r="I82" s="24"/>
      <c r="J82" s="24"/>
      <c r="K82" s="24"/>
      <c r="L82" s="24"/>
      <c r="M82" s="24"/>
      <c r="N82" s="24"/>
      <c r="O82" s="24"/>
      <c r="P82" s="24"/>
      <c r="Q82" s="24"/>
      <c r="R82" s="24"/>
      <c r="S82" s="24"/>
      <c r="T82" s="24"/>
      <c r="U82" s="24"/>
      <c r="V82" s="24"/>
      <c r="W82" s="24"/>
      <c r="X82" s="24"/>
      <c r="Y82" s="24"/>
      <c r="Z82" s="24"/>
    </row>
    <row r="83" spans="1:26">
      <c r="A83" s="3"/>
      <c r="B83" s="3"/>
      <c r="C83" s="3"/>
      <c r="D83" s="3"/>
      <c r="E83" s="3"/>
      <c r="F83" s="3"/>
      <c r="G83" s="3"/>
      <c r="H83" s="24"/>
      <c r="I83" s="24"/>
      <c r="J83" s="24"/>
      <c r="K83" s="24"/>
      <c r="L83" s="24"/>
      <c r="M83" s="24"/>
      <c r="N83" s="24"/>
      <c r="O83" s="24"/>
      <c r="P83" s="24"/>
      <c r="Q83" s="24"/>
      <c r="R83" s="24"/>
      <c r="S83" s="24"/>
      <c r="T83" s="24"/>
      <c r="U83" s="24"/>
      <c r="V83" s="24"/>
      <c r="W83" s="24"/>
      <c r="X83" s="24"/>
      <c r="Y83" s="24"/>
      <c r="Z83" s="24"/>
    </row>
    <row r="84" spans="1:26">
      <c r="A84" s="3"/>
      <c r="B84" s="3"/>
      <c r="C84" s="3"/>
      <c r="D84" s="3"/>
      <c r="E84" s="3"/>
      <c r="F84" s="3"/>
      <c r="G84" s="3"/>
      <c r="H84" s="24"/>
      <c r="I84" s="24"/>
      <c r="J84" s="24"/>
      <c r="K84" s="24"/>
      <c r="L84" s="24"/>
      <c r="M84" s="24"/>
      <c r="N84" s="24"/>
      <c r="O84" s="24"/>
      <c r="P84" s="24"/>
      <c r="Q84" s="24"/>
      <c r="R84" s="24"/>
      <c r="S84" s="24"/>
      <c r="T84" s="24"/>
      <c r="U84" s="24"/>
      <c r="V84" s="24"/>
      <c r="W84" s="24"/>
      <c r="X84" s="24"/>
      <c r="Y84" s="24"/>
      <c r="Z84" s="24"/>
    </row>
    <row r="85" spans="1:26">
      <c r="A85" s="3"/>
      <c r="B85" s="3"/>
      <c r="C85" s="3"/>
      <c r="D85" s="3"/>
      <c r="E85" s="3"/>
      <c r="F85" s="3"/>
      <c r="G85" s="3"/>
      <c r="H85" s="24"/>
      <c r="I85" s="24"/>
      <c r="J85" s="24"/>
      <c r="K85" s="24"/>
      <c r="L85" s="24"/>
      <c r="M85" s="24"/>
      <c r="N85" s="24"/>
      <c r="O85" s="24"/>
      <c r="P85" s="24"/>
      <c r="Q85" s="24"/>
      <c r="R85" s="24"/>
      <c r="S85" s="24"/>
      <c r="T85" s="24"/>
      <c r="U85" s="24"/>
      <c r="V85" s="24"/>
      <c r="W85" s="24"/>
      <c r="X85" s="24"/>
      <c r="Y85" s="24"/>
      <c r="Z85" s="24"/>
    </row>
    <row r="86" spans="1:26">
      <c r="A86" s="3"/>
      <c r="B86" s="3"/>
      <c r="C86" s="3"/>
      <c r="D86" s="3"/>
      <c r="E86" s="3"/>
      <c r="F86" s="3"/>
      <c r="G86" s="3"/>
      <c r="H86" s="24"/>
      <c r="I86" s="24"/>
      <c r="J86" s="24"/>
      <c r="K86" s="24"/>
      <c r="L86" s="24"/>
      <c r="M86" s="24"/>
      <c r="N86" s="24"/>
      <c r="O86" s="24"/>
      <c r="P86" s="24"/>
      <c r="Q86" s="24"/>
      <c r="R86" s="24"/>
      <c r="S86" s="24"/>
      <c r="T86" s="24"/>
      <c r="U86" s="24"/>
      <c r="V86" s="24"/>
      <c r="W86" s="24"/>
      <c r="X86" s="24"/>
      <c r="Y86" s="24"/>
      <c r="Z86" s="24"/>
    </row>
    <row r="87" spans="1:26">
      <c r="A87" s="3"/>
      <c r="B87" s="3"/>
      <c r="C87" s="3"/>
      <c r="D87" s="3"/>
      <c r="E87" s="3"/>
      <c r="F87" s="3"/>
      <c r="G87" s="3"/>
      <c r="H87" s="24"/>
      <c r="I87" s="24"/>
      <c r="J87" s="24"/>
      <c r="K87" s="24"/>
      <c r="L87" s="24"/>
      <c r="M87" s="24"/>
      <c r="N87" s="24"/>
      <c r="O87" s="24"/>
      <c r="P87" s="24"/>
      <c r="Q87" s="24"/>
      <c r="R87" s="24"/>
      <c r="S87" s="24"/>
      <c r="T87" s="24"/>
      <c r="U87" s="24"/>
      <c r="V87" s="24"/>
      <c r="W87" s="24"/>
      <c r="X87" s="24"/>
      <c r="Y87" s="24"/>
      <c r="Z87" s="24"/>
    </row>
    <row r="88" spans="1:26">
      <c r="A88" s="3"/>
      <c r="B88" s="3"/>
      <c r="C88" s="3"/>
      <c r="D88" s="3"/>
      <c r="E88" s="3"/>
      <c r="F88" s="3"/>
      <c r="G88" s="3"/>
      <c r="H88" s="24"/>
      <c r="I88" s="24"/>
      <c r="J88" s="24"/>
      <c r="K88" s="24"/>
      <c r="L88" s="24"/>
      <c r="M88" s="24"/>
      <c r="N88" s="24"/>
      <c r="O88" s="24"/>
      <c r="P88" s="24"/>
      <c r="Q88" s="24"/>
      <c r="R88" s="24"/>
      <c r="S88" s="24"/>
      <c r="T88" s="24"/>
      <c r="U88" s="24"/>
      <c r="V88" s="24"/>
      <c r="W88" s="24"/>
      <c r="X88" s="24"/>
      <c r="Y88" s="24"/>
      <c r="Z88" s="24"/>
    </row>
    <row r="89" spans="1:26">
      <c r="A89" s="3"/>
      <c r="B89" s="3"/>
      <c r="C89" s="3"/>
      <c r="D89" s="3"/>
      <c r="E89" s="3"/>
      <c r="F89" s="3"/>
      <c r="G89" s="3"/>
      <c r="H89" s="24"/>
      <c r="I89" s="24"/>
      <c r="J89" s="24"/>
      <c r="K89" s="24"/>
      <c r="L89" s="24"/>
      <c r="M89" s="24"/>
      <c r="N89" s="24"/>
      <c r="O89" s="24"/>
      <c r="P89" s="24"/>
      <c r="Q89" s="24"/>
      <c r="R89" s="24"/>
      <c r="S89" s="24"/>
      <c r="T89" s="24"/>
      <c r="U89" s="24"/>
      <c r="V89" s="24"/>
      <c r="W89" s="24"/>
      <c r="X89" s="24"/>
      <c r="Y89" s="24"/>
      <c r="Z89" s="24"/>
    </row>
    <row r="90" spans="1:26">
      <c r="A90" s="3"/>
      <c r="B90" s="3"/>
      <c r="C90" s="3"/>
      <c r="D90" s="3"/>
      <c r="E90" s="3"/>
      <c r="F90" s="3"/>
      <c r="G90" s="3"/>
      <c r="H90" s="24"/>
      <c r="I90" s="24"/>
      <c r="J90" s="24"/>
      <c r="K90" s="24"/>
      <c r="L90" s="24"/>
      <c r="M90" s="24"/>
      <c r="N90" s="24"/>
      <c r="O90" s="24"/>
      <c r="P90" s="24"/>
      <c r="Q90" s="24"/>
      <c r="R90" s="24"/>
      <c r="S90" s="24"/>
      <c r="T90" s="24"/>
      <c r="U90" s="24"/>
      <c r="V90" s="24"/>
      <c r="W90" s="24"/>
      <c r="X90" s="24"/>
      <c r="Y90" s="24"/>
      <c r="Z90" s="24"/>
    </row>
    <row r="91" spans="1:26">
      <c r="A91" s="3"/>
      <c r="B91" s="3"/>
      <c r="C91" s="3"/>
      <c r="D91" s="3"/>
      <c r="E91" s="3"/>
      <c r="F91" s="3"/>
      <c r="G91" s="3"/>
      <c r="H91" s="24"/>
      <c r="I91" s="24"/>
      <c r="J91" s="24"/>
      <c r="K91" s="24"/>
      <c r="L91" s="24"/>
      <c r="M91" s="24"/>
      <c r="N91" s="24"/>
      <c r="O91" s="24"/>
      <c r="P91" s="24"/>
      <c r="Q91" s="24"/>
      <c r="R91" s="24"/>
      <c r="S91" s="24"/>
      <c r="T91" s="24"/>
      <c r="U91" s="24"/>
      <c r="V91" s="24"/>
      <c r="W91" s="24"/>
      <c r="X91" s="24"/>
      <c r="Y91" s="24"/>
      <c r="Z91" s="24"/>
    </row>
    <row r="92" spans="1:26">
      <c r="A92" s="3"/>
      <c r="B92" s="3"/>
      <c r="C92" s="3"/>
      <c r="D92" s="3"/>
      <c r="E92" s="3"/>
      <c r="F92" s="3"/>
      <c r="G92" s="3"/>
      <c r="H92" s="24"/>
      <c r="I92" s="24"/>
      <c r="J92" s="24"/>
      <c r="K92" s="24"/>
      <c r="L92" s="24"/>
      <c r="M92" s="24"/>
      <c r="N92" s="24"/>
      <c r="O92" s="24"/>
      <c r="P92" s="24"/>
      <c r="Q92" s="24"/>
      <c r="R92" s="24"/>
      <c r="S92" s="24"/>
      <c r="T92" s="24"/>
      <c r="U92" s="24"/>
      <c r="V92" s="24"/>
      <c r="W92" s="24"/>
      <c r="X92" s="24"/>
      <c r="Y92" s="24"/>
      <c r="Z92" s="24"/>
    </row>
    <row r="93" spans="1:26">
      <c r="A93" s="3"/>
      <c r="B93" s="3"/>
      <c r="C93" s="3"/>
      <c r="D93" s="3"/>
      <c r="E93" s="3"/>
      <c r="F93" s="3"/>
      <c r="G93" s="3"/>
      <c r="H93" s="24"/>
      <c r="I93" s="24"/>
      <c r="J93" s="24"/>
      <c r="K93" s="24"/>
      <c r="L93" s="24"/>
      <c r="M93" s="24"/>
      <c r="N93" s="24"/>
      <c r="O93" s="24"/>
      <c r="P93" s="24"/>
      <c r="Q93" s="24"/>
      <c r="R93" s="24"/>
      <c r="S93" s="24"/>
      <c r="T93" s="24"/>
      <c r="U93" s="24"/>
      <c r="V93" s="24"/>
      <c r="W93" s="24"/>
      <c r="X93" s="24"/>
      <c r="Y93" s="24"/>
      <c r="Z93" s="24"/>
    </row>
    <row r="94" spans="1:26">
      <c r="A94" s="3"/>
      <c r="B94" s="3"/>
      <c r="C94" s="3"/>
      <c r="D94" s="3"/>
      <c r="E94" s="3"/>
      <c r="F94" s="3"/>
      <c r="G94" s="3"/>
      <c r="H94" s="24"/>
      <c r="I94" s="24"/>
      <c r="J94" s="24"/>
      <c r="K94" s="24"/>
      <c r="L94" s="24"/>
      <c r="M94" s="24"/>
      <c r="N94" s="24"/>
      <c r="O94" s="24"/>
      <c r="P94" s="24"/>
      <c r="Q94" s="24"/>
      <c r="R94" s="24"/>
      <c r="S94" s="24"/>
      <c r="T94" s="24"/>
      <c r="U94" s="24"/>
      <c r="V94" s="24"/>
      <c r="W94" s="24"/>
      <c r="X94" s="24"/>
      <c r="Y94" s="24"/>
      <c r="Z94" s="24"/>
    </row>
    <row r="95" spans="1:26">
      <c r="A95" s="3"/>
      <c r="B95" s="3"/>
      <c r="C95" s="3"/>
      <c r="D95" s="3"/>
      <c r="E95" s="3"/>
      <c r="F95" s="3"/>
      <c r="G95" s="3"/>
      <c r="H95" s="24"/>
      <c r="I95" s="24"/>
      <c r="J95" s="24"/>
      <c r="K95" s="24"/>
      <c r="L95" s="24"/>
      <c r="M95" s="24"/>
      <c r="N95" s="24"/>
      <c r="O95" s="24"/>
      <c r="P95" s="24"/>
      <c r="Q95" s="24"/>
      <c r="R95" s="24"/>
      <c r="S95" s="24"/>
      <c r="T95" s="24"/>
      <c r="U95" s="24"/>
      <c r="V95" s="24"/>
      <c r="W95" s="24"/>
      <c r="X95" s="24"/>
      <c r="Y95" s="24"/>
      <c r="Z95" s="24"/>
    </row>
    <row r="96" spans="1:26">
      <c r="A96" s="3"/>
      <c r="B96" s="3"/>
      <c r="C96" s="3"/>
      <c r="D96" s="3"/>
      <c r="E96" s="3"/>
      <c r="F96" s="3"/>
      <c r="G96" s="3"/>
      <c r="H96" s="24"/>
      <c r="I96" s="24"/>
      <c r="J96" s="24"/>
      <c r="K96" s="24"/>
      <c r="L96" s="24"/>
      <c r="M96" s="24"/>
      <c r="N96" s="24"/>
      <c r="O96" s="24"/>
      <c r="P96" s="24"/>
      <c r="Q96" s="24"/>
      <c r="R96" s="24"/>
      <c r="S96" s="24"/>
      <c r="T96" s="24"/>
      <c r="U96" s="24"/>
      <c r="V96" s="24"/>
      <c r="W96" s="24"/>
      <c r="X96" s="24"/>
      <c r="Y96" s="24"/>
      <c r="Z96" s="24"/>
    </row>
    <row r="97" spans="1:26">
      <c r="A97" s="3"/>
      <c r="B97" s="3"/>
      <c r="C97" s="3"/>
      <c r="D97" s="3"/>
      <c r="E97" s="3"/>
      <c r="F97" s="3"/>
      <c r="G97" s="3"/>
      <c r="H97" s="24"/>
      <c r="I97" s="24"/>
      <c r="J97" s="24"/>
      <c r="K97" s="24"/>
      <c r="L97" s="24"/>
      <c r="M97" s="24"/>
      <c r="N97" s="24"/>
      <c r="O97" s="24"/>
      <c r="P97" s="24"/>
      <c r="Q97" s="24"/>
      <c r="R97" s="24"/>
      <c r="S97" s="24"/>
      <c r="T97" s="24"/>
      <c r="U97" s="24"/>
      <c r="V97" s="24"/>
      <c r="W97" s="24"/>
      <c r="X97" s="24"/>
      <c r="Y97" s="24"/>
      <c r="Z97" s="24"/>
    </row>
    <row r="98" spans="1:26">
      <c r="A98" s="3"/>
      <c r="B98" s="3"/>
      <c r="C98" s="3"/>
      <c r="D98" s="3"/>
      <c r="E98" s="3"/>
      <c r="F98" s="3"/>
      <c r="G98" s="3"/>
      <c r="H98" s="24"/>
      <c r="I98" s="24"/>
      <c r="J98" s="24"/>
      <c r="K98" s="24"/>
      <c r="L98" s="24"/>
      <c r="M98" s="24"/>
      <c r="N98" s="24"/>
      <c r="O98" s="24"/>
      <c r="P98" s="24"/>
      <c r="Q98" s="24"/>
      <c r="R98" s="24"/>
      <c r="S98" s="24"/>
      <c r="T98" s="24"/>
      <c r="U98" s="24"/>
      <c r="V98" s="24"/>
      <c r="W98" s="24"/>
      <c r="X98" s="24"/>
      <c r="Y98" s="24"/>
      <c r="Z98" s="24"/>
    </row>
    <row r="99" spans="1:26">
      <c r="A99" s="3"/>
      <c r="B99" s="3"/>
      <c r="C99" s="3"/>
      <c r="D99" s="3"/>
      <c r="E99" s="3"/>
      <c r="F99" s="3"/>
      <c r="G99" s="3"/>
      <c r="H99" s="24"/>
      <c r="I99" s="24"/>
      <c r="J99" s="24"/>
      <c r="K99" s="24"/>
      <c r="L99" s="24"/>
      <c r="M99" s="24"/>
      <c r="N99" s="24"/>
      <c r="O99" s="24"/>
      <c r="P99" s="24"/>
      <c r="Q99" s="24"/>
      <c r="R99" s="24"/>
      <c r="S99" s="24"/>
      <c r="T99" s="24"/>
      <c r="U99" s="24"/>
      <c r="V99" s="24"/>
      <c r="W99" s="24"/>
      <c r="X99" s="24"/>
      <c r="Y99" s="24"/>
      <c r="Z99" s="24"/>
    </row>
    <row r="100" spans="1:26">
      <c r="A100" s="3"/>
      <c r="B100" s="3"/>
      <c r="C100" s="3"/>
      <c r="D100" s="3"/>
      <c r="E100" s="3"/>
      <c r="F100" s="3"/>
      <c r="G100" s="3"/>
      <c r="H100" s="24"/>
      <c r="I100" s="24"/>
      <c r="J100" s="24"/>
      <c r="K100" s="24"/>
      <c r="L100" s="24"/>
      <c r="M100" s="24"/>
      <c r="N100" s="24"/>
      <c r="O100" s="24"/>
      <c r="P100" s="24"/>
      <c r="Q100" s="24"/>
      <c r="R100" s="24"/>
      <c r="S100" s="24"/>
      <c r="T100" s="24"/>
      <c r="U100" s="24"/>
      <c r="V100" s="24"/>
      <c r="W100" s="24"/>
      <c r="X100" s="24"/>
      <c r="Y100" s="24"/>
      <c r="Z100" s="24"/>
    </row>
    <row r="101" spans="1:26">
      <c r="A101" s="3"/>
      <c r="B101" s="3"/>
      <c r="C101" s="3"/>
      <c r="D101" s="3"/>
      <c r="E101" s="3"/>
      <c r="F101" s="3"/>
      <c r="G101" s="3"/>
      <c r="H101" s="24"/>
      <c r="I101" s="24"/>
      <c r="J101" s="24"/>
      <c r="K101" s="24"/>
      <c r="L101" s="24"/>
      <c r="M101" s="24"/>
      <c r="N101" s="24"/>
      <c r="O101" s="24"/>
      <c r="P101" s="24"/>
      <c r="Q101" s="24"/>
      <c r="R101" s="24"/>
      <c r="S101" s="24"/>
      <c r="T101" s="24"/>
      <c r="U101" s="24"/>
      <c r="V101" s="24"/>
      <c r="W101" s="24"/>
      <c r="X101" s="24"/>
      <c r="Y101" s="24"/>
      <c r="Z101" s="24"/>
    </row>
    <row r="102" spans="1:26">
      <c r="A102" s="3"/>
      <c r="B102" s="3"/>
      <c r="C102" s="3"/>
      <c r="D102" s="3"/>
      <c r="E102" s="3"/>
      <c r="F102" s="3"/>
      <c r="G102" s="3"/>
      <c r="H102" s="24"/>
      <c r="I102" s="24"/>
      <c r="J102" s="24"/>
      <c r="K102" s="24"/>
      <c r="L102" s="24"/>
      <c r="M102" s="24"/>
      <c r="N102" s="24"/>
      <c r="O102" s="24"/>
      <c r="P102" s="24"/>
      <c r="Q102" s="24"/>
      <c r="R102" s="24"/>
      <c r="S102" s="24"/>
      <c r="T102" s="24"/>
      <c r="U102" s="24"/>
      <c r="V102" s="24"/>
      <c r="W102" s="24"/>
      <c r="X102" s="24"/>
      <c r="Y102" s="24"/>
      <c r="Z102" s="24"/>
    </row>
    <row r="103" spans="1:26">
      <c r="A103" s="3"/>
      <c r="B103" s="3"/>
      <c r="C103" s="3"/>
      <c r="D103" s="3"/>
      <c r="E103" s="3"/>
      <c r="F103" s="3"/>
      <c r="G103" s="3"/>
      <c r="H103" s="24"/>
      <c r="I103" s="24"/>
      <c r="J103" s="24"/>
      <c r="K103" s="24"/>
      <c r="L103" s="24"/>
      <c r="M103" s="24"/>
      <c r="N103" s="24"/>
      <c r="O103" s="24"/>
      <c r="P103" s="24"/>
      <c r="Q103" s="24"/>
      <c r="R103" s="24"/>
      <c r="S103" s="24"/>
      <c r="T103" s="24"/>
      <c r="U103" s="24"/>
      <c r="V103" s="24"/>
      <c r="W103" s="24"/>
      <c r="X103" s="24"/>
      <c r="Y103" s="24"/>
      <c r="Z103" s="24"/>
    </row>
    <row r="104" spans="1:26">
      <c r="A104" s="3"/>
      <c r="B104" s="3"/>
      <c r="C104" s="3"/>
      <c r="D104" s="3"/>
      <c r="E104" s="3"/>
      <c r="F104" s="3"/>
      <c r="G104" s="3"/>
      <c r="H104" s="24"/>
      <c r="I104" s="24"/>
      <c r="J104" s="24"/>
      <c r="K104" s="24"/>
      <c r="L104" s="24"/>
      <c r="M104" s="24"/>
      <c r="N104" s="24"/>
      <c r="O104" s="24"/>
      <c r="P104" s="24"/>
      <c r="Q104" s="24"/>
      <c r="R104" s="24"/>
      <c r="S104" s="24"/>
      <c r="T104" s="24"/>
      <c r="U104" s="24"/>
      <c r="V104" s="24"/>
      <c r="W104" s="24"/>
      <c r="X104" s="24"/>
      <c r="Y104" s="24"/>
      <c r="Z104" s="24"/>
    </row>
    <row r="105" spans="1:26">
      <c r="A105" s="3"/>
      <c r="B105" s="3"/>
      <c r="C105" s="3"/>
      <c r="D105" s="3"/>
      <c r="E105" s="3"/>
      <c r="F105" s="3"/>
      <c r="G105" s="3"/>
      <c r="H105" s="24"/>
      <c r="I105" s="24"/>
      <c r="J105" s="24"/>
      <c r="K105" s="24"/>
      <c r="L105" s="24"/>
      <c r="M105" s="24"/>
      <c r="N105" s="24"/>
      <c r="O105" s="24"/>
      <c r="P105" s="24"/>
      <c r="Q105" s="24"/>
      <c r="R105" s="24"/>
      <c r="S105" s="24"/>
      <c r="T105" s="24"/>
      <c r="U105" s="24"/>
      <c r="V105" s="24"/>
      <c r="W105" s="24"/>
      <c r="X105" s="24"/>
      <c r="Y105" s="24"/>
      <c r="Z105" s="24"/>
    </row>
    <row r="106" spans="1:26">
      <c r="A106" s="3"/>
      <c r="B106" s="3"/>
      <c r="C106" s="3"/>
      <c r="D106" s="3"/>
      <c r="E106" s="3"/>
      <c r="F106" s="3"/>
      <c r="G106" s="3"/>
      <c r="H106" s="24"/>
      <c r="I106" s="24"/>
      <c r="J106" s="24"/>
      <c r="K106" s="24"/>
      <c r="L106" s="24"/>
      <c r="M106" s="24"/>
      <c r="N106" s="24"/>
      <c r="O106" s="24"/>
      <c r="P106" s="24"/>
      <c r="Q106" s="24"/>
      <c r="R106" s="24"/>
      <c r="S106" s="24"/>
      <c r="T106" s="24"/>
      <c r="U106" s="24"/>
      <c r="V106" s="24"/>
      <c r="W106" s="24"/>
      <c r="X106" s="24"/>
      <c r="Y106" s="24"/>
      <c r="Z106" s="24"/>
    </row>
    <row r="107" spans="1:26">
      <c r="A107" s="3"/>
      <c r="B107" s="3"/>
      <c r="C107" s="3"/>
      <c r="D107" s="3"/>
      <c r="E107" s="3"/>
      <c r="F107" s="3"/>
      <c r="G107" s="3"/>
      <c r="H107" s="24"/>
      <c r="I107" s="24"/>
      <c r="J107" s="24"/>
      <c r="K107" s="24"/>
      <c r="L107" s="24"/>
      <c r="M107" s="24"/>
      <c r="N107" s="24"/>
      <c r="O107" s="24"/>
      <c r="P107" s="24"/>
      <c r="Q107" s="24"/>
      <c r="R107" s="24"/>
      <c r="S107" s="24"/>
      <c r="T107" s="24"/>
      <c r="U107" s="24"/>
      <c r="V107" s="24"/>
      <c r="W107" s="24"/>
      <c r="X107" s="24"/>
      <c r="Y107" s="24"/>
      <c r="Z107" s="24"/>
    </row>
    <row r="108" spans="1:26">
      <c r="A108" s="3"/>
      <c r="B108" s="3"/>
      <c r="C108" s="3"/>
      <c r="D108" s="3"/>
      <c r="E108" s="3"/>
      <c r="F108" s="3"/>
      <c r="G108" s="3"/>
      <c r="H108" s="24"/>
      <c r="I108" s="24"/>
      <c r="J108" s="24"/>
      <c r="K108" s="24"/>
      <c r="L108" s="24"/>
      <c r="M108" s="24"/>
      <c r="N108" s="24"/>
      <c r="O108" s="24"/>
      <c r="P108" s="24"/>
      <c r="Q108" s="24"/>
      <c r="R108" s="24"/>
      <c r="S108" s="24"/>
      <c r="T108" s="24"/>
      <c r="U108" s="24"/>
      <c r="V108" s="24"/>
      <c r="W108" s="24"/>
      <c r="X108" s="24"/>
      <c r="Y108" s="24"/>
      <c r="Z108" s="24"/>
    </row>
    <row r="109" spans="1:26">
      <c r="A109" s="3"/>
      <c r="B109" s="3"/>
      <c r="C109" s="3"/>
      <c r="D109" s="3"/>
      <c r="E109" s="3"/>
      <c r="F109" s="3"/>
      <c r="G109" s="3"/>
      <c r="H109" s="24"/>
      <c r="I109" s="24"/>
      <c r="J109" s="24"/>
      <c r="K109" s="24"/>
      <c r="L109" s="24"/>
      <c r="M109" s="24"/>
      <c r="N109" s="24"/>
      <c r="O109" s="24"/>
      <c r="P109" s="24"/>
      <c r="Q109" s="24"/>
      <c r="R109" s="24"/>
      <c r="S109" s="24"/>
      <c r="T109" s="24"/>
      <c r="U109" s="24"/>
      <c r="V109" s="24"/>
      <c r="W109" s="24"/>
      <c r="X109" s="24"/>
      <c r="Y109" s="24"/>
      <c r="Z109" s="24"/>
    </row>
    <row r="110" spans="1:26">
      <c r="A110" s="3"/>
      <c r="B110" s="3"/>
      <c r="C110" s="3"/>
      <c r="D110" s="3"/>
      <c r="E110" s="3"/>
      <c r="F110" s="3"/>
      <c r="G110" s="3"/>
      <c r="H110" s="24"/>
      <c r="I110" s="24"/>
      <c r="J110" s="24"/>
      <c r="K110" s="24"/>
      <c r="L110" s="24"/>
      <c r="M110" s="24"/>
      <c r="N110" s="24"/>
      <c r="O110" s="24"/>
      <c r="P110" s="24"/>
      <c r="Q110" s="24"/>
      <c r="R110" s="24"/>
      <c r="S110" s="24"/>
      <c r="T110" s="24"/>
      <c r="U110" s="24"/>
      <c r="V110" s="24"/>
      <c r="W110" s="24"/>
      <c r="X110" s="24"/>
      <c r="Y110" s="24"/>
      <c r="Z110" s="24"/>
    </row>
    <row r="111" spans="1:26">
      <c r="A111" s="3"/>
      <c r="B111" s="3"/>
      <c r="C111" s="3"/>
      <c r="D111" s="3"/>
      <c r="E111" s="3"/>
      <c r="F111" s="3"/>
      <c r="G111" s="3"/>
      <c r="H111" s="24"/>
      <c r="I111" s="24"/>
      <c r="J111" s="24"/>
      <c r="K111" s="24"/>
      <c r="L111" s="24"/>
      <c r="M111" s="24"/>
      <c r="N111" s="24"/>
      <c r="O111" s="24"/>
      <c r="P111" s="24"/>
      <c r="Q111" s="24"/>
      <c r="R111" s="24"/>
      <c r="S111" s="24"/>
      <c r="T111" s="24"/>
      <c r="U111" s="24"/>
      <c r="V111" s="24"/>
      <c r="W111" s="24"/>
      <c r="X111" s="24"/>
      <c r="Y111" s="24"/>
      <c r="Z111" s="24"/>
    </row>
    <row r="112" spans="1:26">
      <c r="A112" s="3"/>
      <c r="B112" s="3"/>
      <c r="C112" s="3"/>
      <c r="D112" s="3"/>
      <c r="E112" s="3"/>
      <c r="F112" s="3"/>
      <c r="G112" s="3"/>
      <c r="H112" s="24"/>
      <c r="I112" s="24"/>
      <c r="J112" s="24"/>
      <c r="K112" s="24"/>
      <c r="L112" s="24"/>
      <c r="M112" s="24"/>
      <c r="N112" s="24"/>
      <c r="O112" s="24"/>
      <c r="P112" s="24"/>
      <c r="Q112" s="24"/>
      <c r="R112" s="24"/>
      <c r="S112" s="24"/>
      <c r="T112" s="24"/>
      <c r="U112" s="24"/>
      <c r="V112" s="24"/>
      <c r="W112" s="24"/>
      <c r="X112" s="24"/>
      <c r="Y112" s="24"/>
      <c r="Z112" s="24"/>
    </row>
    <row r="113" spans="1:26">
      <c r="A113" s="3"/>
      <c r="B113" s="3"/>
      <c r="C113" s="3"/>
      <c r="D113" s="3"/>
      <c r="E113" s="3"/>
      <c r="F113" s="3"/>
      <c r="G113" s="3"/>
      <c r="H113" s="24"/>
      <c r="I113" s="24"/>
      <c r="J113" s="24"/>
      <c r="K113" s="24"/>
      <c r="L113" s="24"/>
      <c r="M113" s="24"/>
      <c r="N113" s="24"/>
      <c r="O113" s="24"/>
      <c r="P113" s="24"/>
      <c r="Q113" s="24"/>
      <c r="R113" s="24"/>
      <c r="S113" s="24"/>
      <c r="T113" s="24"/>
      <c r="U113" s="24"/>
      <c r="V113" s="24"/>
      <c r="W113" s="24"/>
      <c r="X113" s="24"/>
      <c r="Y113" s="24"/>
      <c r="Z113" s="24"/>
    </row>
    <row r="114" spans="1:26">
      <c r="A114" s="3"/>
      <c r="B114" s="3"/>
      <c r="C114" s="3"/>
      <c r="D114" s="3"/>
      <c r="E114" s="3"/>
      <c r="F114" s="3"/>
      <c r="G114" s="3"/>
      <c r="H114" s="24"/>
      <c r="I114" s="24"/>
      <c r="J114" s="24"/>
      <c r="K114" s="24"/>
      <c r="L114" s="24"/>
      <c r="M114" s="24"/>
      <c r="N114" s="24"/>
      <c r="O114" s="24"/>
      <c r="P114" s="24"/>
      <c r="Q114" s="24"/>
      <c r="R114" s="24"/>
      <c r="S114" s="24"/>
      <c r="T114" s="24"/>
      <c r="U114" s="24"/>
      <c r="V114" s="24"/>
      <c r="W114" s="24"/>
      <c r="X114" s="24"/>
      <c r="Y114" s="24"/>
      <c r="Z114" s="24"/>
    </row>
    <row r="115" spans="1:26">
      <c r="A115" s="3"/>
      <c r="B115" s="3"/>
      <c r="C115" s="3"/>
      <c r="D115" s="3"/>
      <c r="E115" s="3"/>
      <c r="F115" s="3"/>
      <c r="G115" s="3"/>
      <c r="H115" s="24"/>
      <c r="I115" s="24"/>
      <c r="J115" s="24"/>
      <c r="K115" s="24"/>
      <c r="L115" s="24"/>
      <c r="M115" s="24"/>
      <c r="N115" s="24"/>
      <c r="O115" s="24"/>
      <c r="P115" s="24"/>
      <c r="Q115" s="24"/>
      <c r="R115" s="24"/>
      <c r="S115" s="24"/>
      <c r="T115" s="24"/>
      <c r="U115" s="24"/>
      <c r="V115" s="24"/>
      <c r="W115" s="24"/>
      <c r="X115" s="24"/>
      <c r="Y115" s="24"/>
      <c r="Z115" s="24"/>
    </row>
    <row r="116" spans="1:26">
      <c r="A116" s="3"/>
      <c r="B116" s="3"/>
      <c r="C116" s="3"/>
      <c r="D116" s="3"/>
      <c r="E116" s="3"/>
      <c r="F116" s="3"/>
      <c r="G116" s="3"/>
      <c r="H116" s="24"/>
      <c r="I116" s="24"/>
      <c r="J116" s="24"/>
      <c r="K116" s="24"/>
      <c r="L116" s="24"/>
      <c r="M116" s="24"/>
      <c r="N116" s="24"/>
      <c r="O116" s="24"/>
      <c r="P116" s="24"/>
      <c r="Q116" s="24"/>
      <c r="R116" s="24"/>
      <c r="S116" s="24"/>
      <c r="T116" s="24"/>
      <c r="U116" s="24"/>
      <c r="V116" s="24"/>
      <c r="W116" s="24"/>
      <c r="X116" s="24"/>
      <c r="Y116" s="24"/>
      <c r="Z116" s="24"/>
    </row>
    <row r="117" spans="1:26">
      <c r="A117" s="3"/>
      <c r="B117" s="3"/>
      <c r="C117" s="3"/>
      <c r="D117" s="3"/>
      <c r="E117" s="3"/>
      <c r="F117" s="3"/>
      <c r="G117" s="3"/>
      <c r="H117" s="24"/>
      <c r="I117" s="24"/>
      <c r="J117" s="24"/>
      <c r="K117" s="24"/>
      <c r="L117" s="24"/>
      <c r="M117" s="24"/>
      <c r="N117" s="24"/>
      <c r="O117" s="24"/>
      <c r="P117" s="24"/>
      <c r="Q117" s="24"/>
      <c r="R117" s="24"/>
      <c r="S117" s="24"/>
      <c r="T117" s="24"/>
      <c r="U117" s="24"/>
      <c r="V117" s="24"/>
      <c r="W117" s="24"/>
      <c r="X117" s="24"/>
      <c r="Y117" s="24"/>
      <c r="Z117" s="24"/>
    </row>
    <row r="118" spans="1:26">
      <c r="A118" s="3"/>
      <c r="B118" s="3"/>
      <c r="C118" s="3"/>
      <c r="D118" s="3"/>
      <c r="E118" s="3"/>
      <c r="F118" s="3"/>
      <c r="G118" s="3"/>
      <c r="H118" s="24"/>
      <c r="I118" s="24"/>
      <c r="J118" s="24"/>
      <c r="K118" s="24"/>
      <c r="L118" s="24"/>
      <c r="M118" s="24"/>
      <c r="N118" s="24"/>
      <c r="O118" s="24"/>
      <c r="P118" s="24"/>
      <c r="Q118" s="24"/>
      <c r="R118" s="24"/>
      <c r="S118" s="24"/>
      <c r="T118" s="24"/>
      <c r="U118" s="24"/>
      <c r="V118" s="24"/>
      <c r="W118" s="24"/>
      <c r="X118" s="24"/>
      <c r="Y118" s="24"/>
      <c r="Z118" s="24"/>
    </row>
    <row r="119" spans="1:26">
      <c r="A119" s="3"/>
      <c r="B119" s="3"/>
      <c r="C119" s="3"/>
      <c r="D119" s="3"/>
      <c r="E119" s="3"/>
      <c r="F119" s="3"/>
      <c r="G119" s="3"/>
      <c r="H119" s="24"/>
      <c r="I119" s="24"/>
      <c r="J119" s="24"/>
      <c r="K119" s="24"/>
      <c r="L119" s="24"/>
      <c r="M119" s="24"/>
      <c r="N119" s="24"/>
      <c r="O119" s="24"/>
      <c r="P119" s="24"/>
      <c r="Q119" s="24"/>
      <c r="R119" s="24"/>
      <c r="S119" s="24"/>
      <c r="T119" s="24"/>
      <c r="U119" s="24"/>
      <c r="V119" s="24"/>
      <c r="W119" s="24"/>
      <c r="X119" s="24"/>
      <c r="Y119" s="24"/>
      <c r="Z119" s="24"/>
    </row>
    <row r="120" spans="1:26">
      <c r="A120" s="3"/>
      <c r="B120" s="3"/>
      <c r="C120" s="3"/>
      <c r="D120" s="3"/>
      <c r="E120" s="3"/>
      <c r="F120" s="3"/>
      <c r="G120" s="3"/>
      <c r="H120" s="24"/>
      <c r="I120" s="24"/>
      <c r="J120" s="24"/>
      <c r="K120" s="24"/>
      <c r="L120" s="24"/>
      <c r="M120" s="24"/>
      <c r="N120" s="24"/>
      <c r="O120" s="24"/>
      <c r="P120" s="24"/>
      <c r="Q120" s="24"/>
      <c r="R120" s="24"/>
      <c r="S120" s="24"/>
      <c r="T120" s="24"/>
      <c r="U120" s="24"/>
      <c r="V120" s="24"/>
      <c r="W120" s="24"/>
      <c r="X120" s="24"/>
      <c r="Y120" s="24"/>
      <c r="Z120" s="24"/>
    </row>
    <row r="121" spans="1:26">
      <c r="A121" s="3"/>
      <c r="B121" s="3"/>
      <c r="C121" s="3"/>
      <c r="D121" s="3"/>
      <c r="E121" s="3"/>
      <c r="F121" s="3"/>
      <c r="G121" s="3"/>
      <c r="H121" s="24"/>
      <c r="I121" s="24"/>
      <c r="J121" s="24"/>
      <c r="K121" s="24"/>
      <c r="L121" s="24"/>
      <c r="M121" s="24"/>
      <c r="N121" s="24"/>
      <c r="O121" s="24"/>
      <c r="P121" s="24"/>
      <c r="Q121" s="24"/>
      <c r="R121" s="24"/>
      <c r="S121" s="24"/>
      <c r="T121" s="24"/>
      <c r="U121" s="24"/>
      <c r="V121" s="24"/>
      <c r="W121" s="24"/>
      <c r="X121" s="24"/>
      <c r="Y121" s="24"/>
      <c r="Z121" s="24"/>
    </row>
    <row r="122" spans="1:26">
      <c r="A122" s="3"/>
      <c r="B122" s="3"/>
      <c r="C122" s="3"/>
      <c r="D122" s="3"/>
      <c r="E122" s="3"/>
      <c r="F122" s="3"/>
      <c r="G122" s="3"/>
      <c r="H122" s="24"/>
      <c r="I122" s="24"/>
      <c r="J122" s="24"/>
      <c r="K122" s="24"/>
      <c r="L122" s="24"/>
      <c r="M122" s="24"/>
      <c r="N122" s="24"/>
      <c r="O122" s="24"/>
      <c r="P122" s="24"/>
      <c r="Q122" s="24"/>
      <c r="R122" s="24"/>
      <c r="S122" s="24"/>
      <c r="T122" s="24"/>
      <c r="U122" s="24"/>
      <c r="V122" s="24"/>
      <c r="W122" s="24"/>
      <c r="X122" s="24"/>
      <c r="Y122" s="24"/>
      <c r="Z122" s="24"/>
    </row>
    <row r="123" spans="1:26">
      <c r="A123" s="3"/>
      <c r="B123" s="3"/>
      <c r="C123" s="3"/>
      <c r="D123" s="3"/>
      <c r="E123" s="3"/>
      <c r="F123" s="3"/>
      <c r="G123" s="3"/>
      <c r="H123" s="24"/>
      <c r="I123" s="24"/>
      <c r="J123" s="24"/>
      <c r="K123" s="24"/>
      <c r="L123" s="24"/>
      <c r="M123" s="24"/>
      <c r="N123" s="24"/>
      <c r="O123" s="24"/>
      <c r="P123" s="24"/>
      <c r="Q123" s="24"/>
      <c r="R123" s="24"/>
      <c r="S123" s="24"/>
      <c r="T123" s="24"/>
      <c r="U123" s="24"/>
      <c r="V123" s="24"/>
      <c r="W123" s="24"/>
      <c r="X123" s="24"/>
      <c r="Y123" s="24"/>
      <c r="Z123" s="24"/>
    </row>
    <row r="124" spans="1:26">
      <c r="A124" s="3"/>
      <c r="B124" s="3"/>
      <c r="C124" s="3"/>
      <c r="D124" s="3"/>
      <c r="E124" s="3"/>
      <c r="F124" s="3"/>
      <c r="G124" s="3"/>
      <c r="H124" s="24"/>
      <c r="I124" s="24"/>
      <c r="J124" s="24"/>
      <c r="K124" s="24"/>
      <c r="L124" s="24"/>
      <c r="M124" s="24"/>
      <c r="N124" s="24"/>
      <c r="O124" s="24"/>
      <c r="P124" s="24"/>
      <c r="Q124" s="24"/>
      <c r="R124" s="24"/>
      <c r="S124" s="24"/>
      <c r="T124" s="24"/>
      <c r="U124" s="24"/>
      <c r="V124" s="24"/>
      <c r="W124" s="24"/>
      <c r="X124" s="24"/>
      <c r="Y124" s="24"/>
      <c r="Z124" s="24"/>
    </row>
    <row r="125" spans="1:26">
      <c r="A125" s="3"/>
      <c r="B125" s="3"/>
      <c r="C125" s="3"/>
      <c r="D125" s="3"/>
      <c r="E125" s="3"/>
      <c r="F125" s="3"/>
      <c r="G125" s="3"/>
      <c r="H125" s="24"/>
      <c r="I125" s="24"/>
      <c r="J125" s="24"/>
      <c r="K125" s="24"/>
      <c r="L125" s="24"/>
      <c r="M125" s="24"/>
      <c r="N125" s="24"/>
      <c r="O125" s="24"/>
      <c r="P125" s="24"/>
      <c r="Q125" s="24"/>
      <c r="R125" s="24"/>
      <c r="S125" s="24"/>
      <c r="T125" s="24"/>
      <c r="U125" s="24"/>
      <c r="V125" s="24"/>
      <c r="W125" s="24"/>
      <c r="X125" s="24"/>
      <c r="Y125" s="24"/>
      <c r="Z125" s="24"/>
    </row>
    <row r="126" spans="1:26">
      <c r="A126" s="3"/>
      <c r="B126" s="3"/>
      <c r="C126" s="3"/>
      <c r="D126" s="3"/>
      <c r="E126" s="3"/>
      <c r="F126" s="3"/>
      <c r="G126" s="3"/>
      <c r="H126" s="24"/>
      <c r="I126" s="24"/>
      <c r="J126" s="24"/>
      <c r="K126" s="24"/>
      <c r="L126" s="24"/>
      <c r="M126" s="24"/>
      <c r="N126" s="24"/>
      <c r="O126" s="24"/>
      <c r="P126" s="24"/>
      <c r="Q126" s="24"/>
      <c r="R126" s="24"/>
      <c r="S126" s="24"/>
      <c r="T126" s="24"/>
      <c r="U126" s="24"/>
      <c r="V126" s="24"/>
      <c r="W126" s="24"/>
      <c r="X126" s="24"/>
      <c r="Y126" s="24"/>
      <c r="Z126" s="24"/>
    </row>
    <row r="127" spans="1:26">
      <c r="A127" s="3"/>
      <c r="B127" s="3"/>
      <c r="C127" s="3"/>
      <c r="D127" s="3"/>
      <c r="E127" s="3"/>
      <c r="F127" s="3"/>
      <c r="G127" s="3"/>
      <c r="H127" s="24"/>
      <c r="I127" s="24"/>
      <c r="J127" s="24"/>
      <c r="K127" s="24"/>
      <c r="L127" s="24"/>
      <c r="M127" s="24"/>
      <c r="N127" s="24"/>
      <c r="O127" s="24"/>
      <c r="P127" s="24"/>
      <c r="Q127" s="24"/>
      <c r="R127" s="24"/>
      <c r="S127" s="24"/>
      <c r="T127" s="24"/>
      <c r="U127" s="24"/>
      <c r="V127" s="24"/>
      <c r="W127" s="24"/>
      <c r="X127" s="24"/>
      <c r="Y127" s="24"/>
      <c r="Z127" s="24"/>
    </row>
    <row r="128" spans="1:26">
      <c r="A128" s="3"/>
      <c r="B128" s="3"/>
      <c r="C128" s="3"/>
      <c r="D128" s="3"/>
      <c r="E128" s="3"/>
      <c r="F128" s="3"/>
      <c r="G128" s="3"/>
      <c r="H128" s="24"/>
      <c r="I128" s="24"/>
      <c r="J128" s="24"/>
      <c r="K128" s="24"/>
      <c r="L128" s="24"/>
      <c r="M128" s="24"/>
      <c r="N128" s="24"/>
      <c r="O128" s="24"/>
      <c r="P128" s="24"/>
      <c r="Q128" s="24"/>
      <c r="R128" s="24"/>
      <c r="S128" s="24"/>
      <c r="T128" s="24"/>
      <c r="U128" s="24"/>
      <c r="V128" s="24"/>
      <c r="W128" s="24"/>
      <c r="X128" s="24"/>
      <c r="Y128" s="24"/>
      <c r="Z128" s="24"/>
    </row>
    <row r="129" spans="1:26">
      <c r="A129" s="3"/>
      <c r="B129" s="3"/>
      <c r="C129" s="3"/>
      <c r="D129" s="3"/>
      <c r="E129" s="3"/>
      <c r="F129" s="3"/>
      <c r="G129" s="3"/>
      <c r="H129" s="24"/>
      <c r="I129" s="24"/>
      <c r="J129" s="24"/>
      <c r="K129" s="24"/>
      <c r="L129" s="24"/>
      <c r="M129" s="24"/>
      <c r="N129" s="24"/>
      <c r="O129" s="24"/>
      <c r="P129" s="24"/>
      <c r="Q129" s="24"/>
      <c r="R129" s="24"/>
      <c r="S129" s="24"/>
      <c r="T129" s="24"/>
      <c r="U129" s="24"/>
      <c r="V129" s="24"/>
      <c r="W129" s="24"/>
      <c r="X129" s="24"/>
      <c r="Y129" s="24"/>
      <c r="Z129" s="24"/>
    </row>
    <row r="130" spans="1:26">
      <c r="A130" s="3"/>
      <c r="B130" s="3"/>
      <c r="C130" s="3"/>
      <c r="D130" s="3"/>
      <c r="E130" s="3"/>
      <c r="F130" s="3"/>
      <c r="G130" s="3"/>
      <c r="H130" s="24"/>
      <c r="I130" s="24"/>
      <c r="J130" s="24"/>
      <c r="K130" s="24"/>
      <c r="L130" s="24"/>
      <c r="M130" s="24"/>
      <c r="N130" s="24"/>
      <c r="O130" s="24"/>
      <c r="P130" s="24"/>
      <c r="Q130" s="24"/>
      <c r="R130" s="24"/>
      <c r="S130" s="24"/>
      <c r="T130" s="24"/>
      <c r="U130" s="24"/>
      <c r="V130" s="24"/>
      <c r="W130" s="24"/>
      <c r="X130" s="24"/>
      <c r="Y130" s="24"/>
      <c r="Z130" s="24"/>
    </row>
    <row r="131" spans="1:26">
      <c r="A131" s="3"/>
      <c r="B131" s="3"/>
      <c r="C131" s="3"/>
      <c r="D131" s="3"/>
      <c r="E131" s="3"/>
      <c r="F131" s="3"/>
      <c r="G131" s="3"/>
      <c r="H131" s="24"/>
      <c r="I131" s="24"/>
      <c r="J131" s="24"/>
      <c r="K131" s="24"/>
      <c r="L131" s="24"/>
      <c r="M131" s="24"/>
      <c r="N131" s="24"/>
      <c r="O131" s="24"/>
      <c r="P131" s="24"/>
      <c r="Q131" s="24"/>
      <c r="R131" s="24"/>
      <c r="S131" s="24"/>
      <c r="T131" s="24"/>
      <c r="U131" s="24"/>
      <c r="V131" s="24"/>
      <c r="W131" s="24"/>
      <c r="X131" s="24"/>
      <c r="Y131" s="24"/>
      <c r="Z131" s="24"/>
    </row>
    <row r="132" spans="1:26">
      <c r="A132" s="3"/>
      <c r="B132" s="3"/>
      <c r="C132" s="3"/>
      <c r="D132" s="3"/>
      <c r="E132" s="3"/>
      <c r="F132" s="3"/>
      <c r="G132" s="3"/>
      <c r="H132" s="24"/>
      <c r="I132" s="24"/>
      <c r="J132" s="24"/>
      <c r="K132" s="24"/>
      <c r="L132" s="24"/>
      <c r="M132" s="24"/>
      <c r="N132" s="24"/>
      <c r="O132" s="24"/>
      <c r="P132" s="24"/>
      <c r="Q132" s="24"/>
      <c r="R132" s="24"/>
      <c r="S132" s="24"/>
      <c r="T132" s="24"/>
      <c r="U132" s="24"/>
      <c r="V132" s="24"/>
      <c r="W132" s="24"/>
      <c r="X132" s="24"/>
      <c r="Y132" s="24"/>
      <c r="Z132" s="24"/>
    </row>
    <row r="133" spans="1:26">
      <c r="A133" s="3"/>
      <c r="B133" s="3"/>
      <c r="C133" s="3"/>
      <c r="D133" s="3"/>
      <c r="E133" s="3"/>
      <c r="F133" s="3"/>
      <c r="G133" s="3"/>
      <c r="H133" s="24"/>
      <c r="I133" s="24"/>
      <c r="J133" s="24"/>
      <c r="K133" s="24"/>
      <c r="L133" s="24"/>
      <c r="M133" s="24"/>
      <c r="N133" s="24"/>
      <c r="O133" s="24"/>
      <c r="P133" s="24"/>
      <c r="Q133" s="24"/>
      <c r="R133" s="24"/>
      <c r="S133" s="24"/>
      <c r="T133" s="24"/>
      <c r="U133" s="24"/>
      <c r="V133" s="24"/>
      <c r="W133" s="24"/>
      <c r="X133" s="24"/>
      <c r="Y133" s="24"/>
      <c r="Z133" s="24"/>
    </row>
    <row r="134" spans="1:26">
      <c r="A134" s="3"/>
      <c r="B134" s="3"/>
      <c r="C134" s="3"/>
      <c r="D134" s="3"/>
      <c r="E134" s="3"/>
      <c r="F134" s="3"/>
      <c r="G134" s="3"/>
      <c r="H134" s="24"/>
      <c r="I134" s="24"/>
      <c r="J134" s="24"/>
      <c r="K134" s="24"/>
      <c r="L134" s="24"/>
      <c r="M134" s="24"/>
      <c r="N134" s="24"/>
      <c r="O134" s="24"/>
      <c r="P134" s="24"/>
      <c r="Q134" s="24"/>
      <c r="R134" s="24"/>
      <c r="S134" s="24"/>
      <c r="T134" s="24"/>
      <c r="U134" s="24"/>
      <c r="V134" s="24"/>
      <c r="W134" s="24"/>
      <c r="X134" s="24"/>
      <c r="Y134" s="24"/>
      <c r="Z134" s="24"/>
    </row>
    <row r="135" spans="1:26">
      <c r="A135" s="3"/>
      <c r="B135" s="3"/>
      <c r="C135" s="3"/>
      <c r="D135" s="3"/>
      <c r="E135" s="3"/>
      <c r="F135" s="3"/>
      <c r="G135" s="3"/>
      <c r="H135" s="24"/>
      <c r="I135" s="24"/>
      <c r="J135" s="24"/>
      <c r="K135" s="24"/>
      <c r="L135" s="24"/>
      <c r="M135" s="24"/>
      <c r="N135" s="24"/>
      <c r="O135" s="24"/>
      <c r="P135" s="24"/>
      <c r="Q135" s="24"/>
      <c r="R135" s="24"/>
      <c r="S135" s="24"/>
      <c r="T135" s="24"/>
      <c r="U135" s="24"/>
      <c r="V135" s="24"/>
      <c r="W135" s="24"/>
      <c r="X135" s="24"/>
      <c r="Y135" s="24"/>
      <c r="Z135" s="24"/>
    </row>
    <row r="136" spans="1:26">
      <c r="A136" s="3"/>
      <c r="B136" s="3"/>
      <c r="C136" s="3"/>
      <c r="D136" s="3"/>
      <c r="E136" s="3"/>
      <c r="F136" s="3"/>
      <c r="G136" s="3"/>
      <c r="H136" s="24"/>
      <c r="I136" s="24"/>
      <c r="J136" s="24"/>
      <c r="K136" s="24"/>
      <c r="L136" s="24"/>
      <c r="M136" s="24"/>
      <c r="N136" s="24"/>
      <c r="O136" s="24"/>
      <c r="P136" s="24"/>
      <c r="Q136" s="24"/>
      <c r="R136" s="24"/>
      <c r="S136" s="24"/>
      <c r="T136" s="24"/>
      <c r="U136" s="24"/>
      <c r="V136" s="24"/>
      <c r="W136" s="24"/>
      <c r="X136" s="24"/>
      <c r="Y136" s="24"/>
      <c r="Z136" s="24"/>
    </row>
    <row r="137" spans="1:26">
      <c r="A137" s="3"/>
      <c r="B137" s="3"/>
      <c r="C137" s="3"/>
      <c r="D137" s="3"/>
      <c r="E137" s="3"/>
      <c r="F137" s="3"/>
      <c r="G137" s="3"/>
      <c r="H137" s="24"/>
      <c r="I137" s="24"/>
      <c r="J137" s="24"/>
      <c r="K137" s="24"/>
      <c r="L137" s="24"/>
      <c r="M137" s="24"/>
      <c r="N137" s="24"/>
      <c r="O137" s="24"/>
      <c r="P137" s="24"/>
      <c r="Q137" s="24"/>
      <c r="R137" s="24"/>
      <c r="S137" s="24"/>
      <c r="T137" s="24"/>
      <c r="U137" s="24"/>
      <c r="V137" s="24"/>
      <c r="W137" s="24"/>
      <c r="X137" s="24"/>
      <c r="Y137" s="24"/>
      <c r="Z137" s="24"/>
    </row>
    <row r="138" spans="1:26">
      <c r="A138" s="3"/>
      <c r="B138" s="3"/>
      <c r="C138" s="3"/>
      <c r="D138" s="3"/>
      <c r="E138" s="3"/>
      <c r="F138" s="3"/>
      <c r="G138" s="3"/>
      <c r="H138" s="24"/>
      <c r="I138" s="24"/>
      <c r="J138" s="24"/>
      <c r="K138" s="24"/>
      <c r="L138" s="24"/>
      <c r="M138" s="24"/>
      <c r="N138" s="24"/>
      <c r="O138" s="24"/>
      <c r="P138" s="24"/>
      <c r="Q138" s="24"/>
      <c r="R138" s="24"/>
      <c r="S138" s="24"/>
      <c r="T138" s="24"/>
      <c r="U138" s="24"/>
      <c r="V138" s="24"/>
      <c r="W138" s="24"/>
      <c r="X138" s="24"/>
      <c r="Y138" s="24"/>
      <c r="Z138" s="24"/>
    </row>
    <row r="139" spans="1:26">
      <c r="A139" s="3"/>
      <c r="B139" s="3"/>
      <c r="C139" s="3"/>
      <c r="D139" s="3"/>
      <c r="E139" s="3"/>
      <c r="F139" s="3"/>
      <c r="G139" s="3"/>
      <c r="H139" s="24"/>
      <c r="I139" s="24"/>
      <c r="J139" s="24"/>
      <c r="K139" s="24"/>
      <c r="L139" s="24"/>
      <c r="M139" s="24"/>
      <c r="N139" s="24"/>
      <c r="O139" s="24"/>
      <c r="P139" s="24"/>
      <c r="Q139" s="24"/>
      <c r="R139" s="24"/>
      <c r="S139" s="24"/>
      <c r="T139" s="24"/>
      <c r="U139" s="24"/>
      <c r="V139" s="24"/>
      <c r="W139" s="24"/>
      <c r="X139" s="24"/>
      <c r="Y139" s="24"/>
      <c r="Z139" s="24"/>
    </row>
    <row r="140" spans="1:26">
      <c r="A140" s="3"/>
      <c r="B140" s="3"/>
      <c r="C140" s="3"/>
      <c r="D140" s="3"/>
      <c r="E140" s="3"/>
      <c r="F140" s="3"/>
      <c r="G140" s="3"/>
      <c r="H140" s="24"/>
      <c r="I140" s="24"/>
      <c r="J140" s="24"/>
      <c r="K140" s="24"/>
      <c r="L140" s="24"/>
      <c r="M140" s="24"/>
      <c r="N140" s="24"/>
      <c r="O140" s="24"/>
      <c r="P140" s="24"/>
      <c r="Q140" s="24"/>
      <c r="R140" s="24"/>
      <c r="S140" s="24"/>
      <c r="T140" s="24"/>
      <c r="U140" s="24"/>
      <c r="V140" s="24"/>
      <c r="W140" s="24"/>
      <c r="X140" s="24"/>
      <c r="Y140" s="24"/>
      <c r="Z140" s="24"/>
    </row>
    <row r="141" spans="1:26">
      <c r="A141" s="3"/>
      <c r="B141" s="3"/>
      <c r="C141" s="3"/>
      <c r="D141" s="3"/>
      <c r="E141" s="3"/>
      <c r="F141" s="3"/>
      <c r="G141" s="3"/>
      <c r="H141" s="24"/>
      <c r="I141" s="24"/>
      <c r="J141" s="24"/>
      <c r="K141" s="24"/>
      <c r="L141" s="24"/>
      <c r="M141" s="24"/>
      <c r="N141" s="24"/>
      <c r="O141" s="24"/>
      <c r="P141" s="24"/>
      <c r="Q141" s="24"/>
      <c r="R141" s="24"/>
      <c r="S141" s="24"/>
      <c r="T141" s="24"/>
      <c r="U141" s="24"/>
      <c r="V141" s="24"/>
      <c r="W141" s="24"/>
      <c r="X141" s="24"/>
      <c r="Y141" s="24"/>
      <c r="Z141" s="24"/>
    </row>
    <row r="142" spans="1:26">
      <c r="A142" s="3"/>
      <c r="B142" s="3"/>
      <c r="C142" s="3"/>
      <c r="D142" s="3"/>
      <c r="E142" s="3"/>
      <c r="F142" s="3"/>
      <c r="G142" s="3"/>
      <c r="H142" s="24"/>
      <c r="I142" s="24"/>
      <c r="J142" s="24"/>
      <c r="K142" s="24"/>
      <c r="L142" s="24"/>
      <c r="M142" s="24"/>
      <c r="N142" s="24"/>
      <c r="O142" s="24"/>
      <c r="P142" s="24"/>
      <c r="Q142" s="24"/>
      <c r="R142" s="24"/>
      <c r="S142" s="24"/>
      <c r="T142" s="24"/>
      <c r="U142" s="24"/>
      <c r="V142" s="24"/>
      <c r="W142" s="24"/>
      <c r="X142" s="24"/>
      <c r="Y142" s="24"/>
      <c r="Z142" s="24"/>
    </row>
    <row r="143" spans="1:26">
      <c r="A143" s="3"/>
      <c r="B143" s="3"/>
      <c r="C143" s="3"/>
      <c r="D143" s="3"/>
      <c r="E143" s="3"/>
      <c r="F143" s="3"/>
      <c r="G143" s="3"/>
      <c r="H143" s="24"/>
      <c r="I143" s="24"/>
      <c r="J143" s="24"/>
      <c r="K143" s="24"/>
      <c r="L143" s="24"/>
      <c r="M143" s="24"/>
      <c r="N143" s="24"/>
      <c r="O143" s="24"/>
      <c r="P143" s="24"/>
      <c r="Q143" s="24"/>
      <c r="R143" s="24"/>
      <c r="S143" s="24"/>
      <c r="T143" s="24"/>
      <c r="U143" s="24"/>
      <c r="V143" s="24"/>
      <c r="W143" s="24"/>
      <c r="X143" s="24"/>
      <c r="Y143" s="24"/>
      <c r="Z143" s="24"/>
    </row>
    <row r="144" spans="1:26">
      <c r="A144" s="3"/>
      <c r="B144" s="3"/>
      <c r="C144" s="3"/>
      <c r="D144" s="3"/>
      <c r="E144" s="3"/>
      <c r="F144" s="3"/>
      <c r="G144" s="3"/>
      <c r="H144" s="24"/>
      <c r="I144" s="24"/>
      <c r="J144" s="24"/>
      <c r="K144" s="24"/>
      <c r="L144" s="24"/>
      <c r="M144" s="24"/>
      <c r="N144" s="24"/>
      <c r="O144" s="24"/>
      <c r="P144" s="24"/>
      <c r="Q144" s="24"/>
      <c r="R144" s="24"/>
      <c r="S144" s="24"/>
      <c r="T144" s="24"/>
      <c r="U144" s="24"/>
      <c r="V144" s="24"/>
      <c r="W144" s="24"/>
      <c r="X144" s="24"/>
      <c r="Y144" s="24"/>
      <c r="Z144" s="24"/>
    </row>
    <row r="145" spans="1:26">
      <c r="A145" s="3"/>
      <c r="B145" s="3"/>
      <c r="C145" s="3"/>
      <c r="D145" s="3"/>
      <c r="E145" s="3"/>
      <c r="F145" s="3"/>
      <c r="G145" s="3"/>
      <c r="H145" s="24"/>
      <c r="I145" s="24"/>
      <c r="J145" s="24"/>
      <c r="K145" s="24"/>
      <c r="L145" s="24"/>
      <c r="M145" s="24"/>
      <c r="N145" s="24"/>
      <c r="O145" s="24"/>
      <c r="P145" s="24"/>
      <c r="Q145" s="24"/>
      <c r="R145" s="24"/>
      <c r="S145" s="24"/>
      <c r="T145" s="24"/>
      <c r="U145" s="24"/>
      <c r="V145" s="24"/>
      <c r="W145" s="24"/>
      <c r="X145" s="24"/>
      <c r="Y145" s="24"/>
      <c r="Z145" s="24"/>
    </row>
    <row r="146" spans="1:26">
      <c r="A146" s="3"/>
      <c r="B146" s="3"/>
      <c r="C146" s="3"/>
      <c r="D146" s="3"/>
      <c r="E146" s="3"/>
      <c r="F146" s="3"/>
      <c r="G146" s="3"/>
      <c r="H146" s="24"/>
      <c r="I146" s="24"/>
      <c r="J146" s="24"/>
      <c r="K146" s="24"/>
      <c r="L146" s="24"/>
      <c r="M146" s="24"/>
      <c r="N146" s="24"/>
      <c r="O146" s="24"/>
      <c r="P146" s="24"/>
      <c r="Q146" s="24"/>
      <c r="R146" s="24"/>
      <c r="S146" s="24"/>
      <c r="T146" s="24"/>
      <c r="U146" s="24"/>
      <c r="V146" s="24"/>
      <c r="W146" s="24"/>
      <c r="X146" s="24"/>
      <c r="Y146" s="24"/>
      <c r="Z146" s="24"/>
    </row>
    <row r="147" spans="1:26">
      <c r="A147" s="3"/>
      <c r="B147" s="3"/>
      <c r="C147" s="3"/>
      <c r="D147" s="3"/>
      <c r="E147" s="3"/>
      <c r="F147" s="3"/>
      <c r="G147" s="3"/>
      <c r="H147" s="24"/>
      <c r="I147" s="24"/>
      <c r="J147" s="24"/>
      <c r="K147" s="24"/>
      <c r="L147" s="24"/>
      <c r="M147" s="24"/>
      <c r="N147" s="24"/>
      <c r="O147" s="24"/>
      <c r="P147" s="24"/>
      <c r="Q147" s="24"/>
      <c r="R147" s="24"/>
      <c r="S147" s="24"/>
      <c r="T147" s="24"/>
      <c r="U147" s="24"/>
      <c r="V147" s="24"/>
      <c r="W147" s="24"/>
      <c r="X147" s="24"/>
      <c r="Y147" s="24"/>
      <c r="Z147" s="24"/>
    </row>
    <row r="148" spans="1:26">
      <c r="A148" s="3"/>
      <c r="B148" s="3"/>
      <c r="C148" s="3"/>
      <c r="D148" s="3"/>
      <c r="E148" s="3"/>
      <c r="F148" s="3"/>
      <c r="G148" s="3"/>
      <c r="H148" s="24"/>
      <c r="I148" s="24"/>
      <c r="J148" s="24"/>
      <c r="K148" s="24"/>
      <c r="L148" s="24"/>
      <c r="M148" s="24"/>
      <c r="N148" s="24"/>
      <c r="O148" s="24"/>
      <c r="P148" s="24"/>
      <c r="Q148" s="24"/>
      <c r="R148" s="24"/>
      <c r="S148" s="24"/>
      <c r="T148" s="24"/>
      <c r="U148" s="24"/>
      <c r="V148" s="24"/>
      <c r="W148" s="24"/>
      <c r="X148" s="24"/>
      <c r="Y148" s="24"/>
      <c r="Z148" s="24"/>
    </row>
    <row r="149" spans="1:26">
      <c r="A149" s="3"/>
      <c r="B149" s="3"/>
      <c r="C149" s="3"/>
      <c r="D149" s="3"/>
      <c r="E149" s="3"/>
      <c r="F149" s="3"/>
      <c r="G149" s="3"/>
      <c r="H149" s="24"/>
      <c r="I149" s="24"/>
      <c r="J149" s="24"/>
      <c r="K149" s="24"/>
      <c r="L149" s="24"/>
      <c r="M149" s="24"/>
      <c r="N149" s="24"/>
      <c r="O149" s="24"/>
      <c r="P149" s="24"/>
      <c r="Q149" s="24"/>
      <c r="R149" s="24"/>
      <c r="S149" s="24"/>
      <c r="T149" s="24"/>
      <c r="U149" s="24"/>
      <c r="V149" s="24"/>
      <c r="W149" s="24"/>
      <c r="X149" s="24"/>
      <c r="Y149" s="24"/>
      <c r="Z149" s="24"/>
    </row>
    <row r="150" spans="1:26">
      <c r="A150" s="3"/>
      <c r="B150" s="3"/>
      <c r="C150" s="3"/>
      <c r="D150" s="3"/>
      <c r="E150" s="3"/>
      <c r="F150" s="3"/>
      <c r="G150" s="3"/>
      <c r="H150" s="24"/>
      <c r="I150" s="24"/>
      <c r="J150" s="24"/>
      <c r="K150" s="24"/>
      <c r="L150" s="24"/>
      <c r="M150" s="24"/>
      <c r="N150" s="24"/>
      <c r="O150" s="24"/>
      <c r="P150" s="24"/>
      <c r="Q150" s="24"/>
      <c r="R150" s="24"/>
      <c r="S150" s="24"/>
      <c r="T150" s="24"/>
      <c r="U150" s="24"/>
      <c r="V150" s="24"/>
      <c r="W150" s="24"/>
      <c r="X150" s="24"/>
      <c r="Y150" s="24"/>
      <c r="Z150" s="24"/>
    </row>
    <row r="151" spans="1:26">
      <c r="A151" s="3"/>
      <c r="B151" s="3"/>
      <c r="C151" s="3"/>
      <c r="D151" s="3"/>
      <c r="E151" s="3"/>
      <c r="F151" s="3"/>
      <c r="G151" s="3"/>
      <c r="H151" s="24"/>
      <c r="I151" s="24"/>
      <c r="J151" s="24"/>
      <c r="K151" s="24"/>
      <c r="L151" s="24"/>
      <c r="M151" s="24"/>
      <c r="N151" s="24"/>
      <c r="O151" s="24"/>
      <c r="P151" s="24"/>
      <c r="Q151" s="24"/>
      <c r="R151" s="24"/>
      <c r="S151" s="24"/>
      <c r="T151" s="24"/>
      <c r="U151" s="24"/>
      <c r="V151" s="24"/>
      <c r="W151" s="24"/>
      <c r="X151" s="24"/>
      <c r="Y151" s="24"/>
      <c r="Z151" s="24"/>
    </row>
    <row r="152" spans="1:26">
      <c r="A152" s="3"/>
      <c r="B152" s="3"/>
      <c r="C152" s="3"/>
      <c r="D152" s="3"/>
      <c r="E152" s="3"/>
      <c r="F152" s="3"/>
      <c r="G152" s="3"/>
      <c r="H152" s="24"/>
      <c r="I152" s="24"/>
      <c r="J152" s="24"/>
      <c r="K152" s="24"/>
      <c r="L152" s="24"/>
      <c r="M152" s="24"/>
      <c r="N152" s="24"/>
      <c r="O152" s="24"/>
      <c r="P152" s="24"/>
      <c r="Q152" s="24"/>
      <c r="R152" s="24"/>
      <c r="S152" s="24"/>
      <c r="T152" s="24"/>
      <c r="U152" s="24"/>
      <c r="V152" s="24"/>
      <c r="W152" s="24"/>
      <c r="X152" s="24"/>
      <c r="Y152" s="24"/>
      <c r="Z152" s="24"/>
    </row>
    <row r="153" spans="1:26">
      <c r="A153" s="3"/>
      <c r="B153" s="3"/>
      <c r="C153" s="3"/>
      <c r="D153" s="3"/>
      <c r="E153" s="3"/>
      <c r="F153" s="3"/>
      <c r="G153" s="3"/>
      <c r="H153" s="24"/>
      <c r="I153" s="24"/>
      <c r="J153" s="24"/>
      <c r="K153" s="24"/>
      <c r="L153" s="24"/>
      <c r="M153" s="24"/>
      <c r="N153" s="24"/>
      <c r="O153" s="24"/>
      <c r="P153" s="24"/>
      <c r="Q153" s="24"/>
      <c r="R153" s="24"/>
      <c r="S153" s="24"/>
      <c r="T153" s="24"/>
      <c r="U153" s="24"/>
      <c r="V153" s="24"/>
      <c r="W153" s="24"/>
      <c r="X153" s="24"/>
      <c r="Y153" s="24"/>
      <c r="Z153" s="24"/>
    </row>
    <row r="154" spans="1:26">
      <c r="A154" s="3"/>
      <c r="B154" s="3"/>
      <c r="C154" s="3"/>
      <c r="D154" s="3"/>
      <c r="E154" s="3"/>
      <c r="F154" s="3"/>
      <c r="G154" s="3"/>
      <c r="H154" s="24"/>
      <c r="I154" s="24"/>
      <c r="J154" s="24"/>
      <c r="K154" s="24"/>
      <c r="L154" s="24"/>
      <c r="M154" s="24"/>
      <c r="N154" s="24"/>
      <c r="O154" s="24"/>
      <c r="P154" s="24"/>
      <c r="Q154" s="24"/>
      <c r="R154" s="24"/>
      <c r="S154" s="24"/>
      <c r="T154" s="24"/>
      <c r="U154" s="24"/>
      <c r="V154" s="24"/>
      <c r="W154" s="24"/>
      <c r="X154" s="24"/>
      <c r="Y154" s="24"/>
      <c r="Z154" s="24"/>
    </row>
    <row r="155" spans="1:26">
      <c r="A155" s="3"/>
      <c r="B155" s="3"/>
      <c r="C155" s="3"/>
      <c r="D155" s="3"/>
      <c r="E155" s="3"/>
      <c r="F155" s="3"/>
      <c r="G155" s="3"/>
      <c r="H155" s="24"/>
      <c r="I155" s="24"/>
      <c r="J155" s="24"/>
      <c r="K155" s="24"/>
      <c r="L155" s="24"/>
      <c r="M155" s="24"/>
      <c r="N155" s="24"/>
      <c r="O155" s="24"/>
      <c r="P155" s="24"/>
      <c r="Q155" s="24"/>
      <c r="R155" s="24"/>
      <c r="S155" s="24"/>
      <c r="T155" s="24"/>
      <c r="U155" s="24"/>
      <c r="V155" s="24"/>
      <c r="W155" s="24"/>
      <c r="X155" s="24"/>
      <c r="Y155" s="24"/>
      <c r="Z155" s="24"/>
    </row>
    <row r="156" spans="1:26">
      <c r="A156" s="3"/>
      <c r="B156" s="3"/>
      <c r="C156" s="3"/>
      <c r="D156" s="3"/>
      <c r="E156" s="3"/>
      <c r="F156" s="3"/>
      <c r="G156" s="3"/>
      <c r="H156" s="24"/>
      <c r="I156" s="24"/>
      <c r="J156" s="24"/>
      <c r="K156" s="24"/>
      <c r="L156" s="24"/>
      <c r="M156" s="24"/>
      <c r="N156" s="24"/>
      <c r="O156" s="24"/>
      <c r="P156" s="24"/>
      <c r="Q156" s="24"/>
      <c r="R156" s="24"/>
      <c r="S156" s="24"/>
      <c r="T156" s="24"/>
      <c r="U156" s="24"/>
      <c r="V156" s="24"/>
      <c r="W156" s="24"/>
      <c r="X156" s="24"/>
      <c r="Y156" s="24"/>
      <c r="Z156" s="24"/>
    </row>
    <row r="157" spans="1:26">
      <c r="A157" s="3"/>
      <c r="B157" s="3"/>
      <c r="C157" s="3"/>
      <c r="D157" s="3"/>
      <c r="E157" s="3"/>
      <c r="F157" s="3"/>
      <c r="G157" s="3"/>
      <c r="H157" s="24"/>
      <c r="I157" s="24"/>
      <c r="J157" s="24"/>
      <c r="K157" s="24"/>
      <c r="L157" s="24"/>
      <c r="M157" s="24"/>
      <c r="N157" s="24"/>
      <c r="O157" s="24"/>
      <c r="P157" s="24"/>
      <c r="Q157" s="24"/>
      <c r="R157" s="24"/>
      <c r="S157" s="24"/>
      <c r="T157" s="24"/>
      <c r="U157" s="24"/>
      <c r="V157" s="24"/>
      <c r="W157" s="24"/>
      <c r="X157" s="24"/>
      <c r="Y157" s="24"/>
      <c r="Z157" s="24"/>
    </row>
    <row r="158" spans="1:26">
      <c r="A158" s="3"/>
      <c r="B158" s="3"/>
      <c r="C158" s="3"/>
      <c r="D158" s="3"/>
      <c r="E158" s="3"/>
      <c r="F158" s="3"/>
      <c r="G158" s="3"/>
      <c r="H158" s="24"/>
      <c r="I158" s="24"/>
      <c r="J158" s="24"/>
      <c r="K158" s="24"/>
      <c r="L158" s="24"/>
      <c r="M158" s="24"/>
      <c r="N158" s="24"/>
      <c r="O158" s="24"/>
      <c r="P158" s="24"/>
      <c r="Q158" s="24"/>
      <c r="R158" s="24"/>
      <c r="S158" s="24"/>
      <c r="T158" s="24"/>
      <c r="U158" s="24"/>
      <c r="V158" s="24"/>
      <c r="W158" s="24"/>
      <c r="X158" s="24"/>
      <c r="Y158" s="24"/>
      <c r="Z158" s="24"/>
    </row>
    <row r="159" spans="1:26">
      <c r="A159" s="3"/>
      <c r="B159" s="3"/>
      <c r="C159" s="3"/>
      <c r="D159" s="3"/>
      <c r="E159" s="3"/>
      <c r="F159" s="3"/>
      <c r="G159" s="3"/>
      <c r="H159" s="24"/>
      <c r="I159" s="24"/>
      <c r="J159" s="24"/>
      <c r="K159" s="24"/>
      <c r="L159" s="24"/>
      <c r="M159" s="24"/>
      <c r="N159" s="24"/>
      <c r="O159" s="24"/>
      <c r="P159" s="24"/>
      <c r="Q159" s="24"/>
      <c r="R159" s="24"/>
      <c r="S159" s="24"/>
      <c r="T159" s="24"/>
      <c r="U159" s="24"/>
      <c r="V159" s="24"/>
      <c r="W159" s="24"/>
      <c r="X159" s="24"/>
      <c r="Y159" s="24"/>
      <c r="Z159" s="24"/>
    </row>
    <row r="160" spans="1:26">
      <c r="A160" s="3"/>
      <c r="B160" s="3"/>
      <c r="C160" s="3"/>
      <c r="D160" s="3"/>
      <c r="E160" s="3"/>
      <c r="F160" s="3"/>
      <c r="G160" s="3"/>
      <c r="H160" s="24"/>
      <c r="I160" s="24"/>
      <c r="J160" s="24"/>
      <c r="K160" s="24"/>
      <c r="L160" s="24"/>
      <c r="M160" s="24"/>
      <c r="N160" s="24"/>
      <c r="O160" s="24"/>
      <c r="P160" s="24"/>
      <c r="Q160" s="24"/>
      <c r="R160" s="24"/>
      <c r="S160" s="24"/>
      <c r="T160" s="24"/>
      <c r="U160" s="24"/>
      <c r="V160" s="24"/>
      <c r="W160" s="24"/>
      <c r="X160" s="24"/>
      <c r="Y160" s="24"/>
      <c r="Z160" s="24"/>
    </row>
    <row r="161" spans="1:26">
      <c r="A161" s="3"/>
      <c r="B161" s="3"/>
      <c r="C161" s="3"/>
      <c r="D161" s="3"/>
      <c r="E161" s="3"/>
      <c r="F161" s="3"/>
      <c r="G161" s="3"/>
      <c r="H161" s="24"/>
      <c r="I161" s="24"/>
      <c r="J161" s="24"/>
      <c r="K161" s="24"/>
      <c r="L161" s="24"/>
      <c r="M161" s="24"/>
      <c r="N161" s="24"/>
      <c r="O161" s="24"/>
      <c r="P161" s="24"/>
      <c r="Q161" s="24"/>
      <c r="R161" s="24"/>
      <c r="S161" s="24"/>
      <c r="T161" s="24"/>
      <c r="U161" s="24"/>
      <c r="V161" s="24"/>
      <c r="W161" s="24"/>
      <c r="X161" s="24"/>
      <c r="Y161" s="24"/>
      <c r="Z161" s="24"/>
    </row>
    <row r="162" spans="1:26">
      <c r="A162" s="3"/>
      <c r="B162" s="3"/>
      <c r="C162" s="3"/>
      <c r="D162" s="3"/>
      <c r="E162" s="3"/>
      <c r="F162" s="3"/>
      <c r="G162" s="3"/>
      <c r="H162" s="24"/>
      <c r="I162" s="24"/>
      <c r="J162" s="24"/>
      <c r="K162" s="24"/>
      <c r="L162" s="24"/>
      <c r="M162" s="24"/>
      <c r="N162" s="24"/>
      <c r="O162" s="24"/>
      <c r="P162" s="24"/>
      <c r="Q162" s="24"/>
      <c r="R162" s="24"/>
      <c r="S162" s="24"/>
      <c r="T162" s="24"/>
      <c r="U162" s="24"/>
      <c r="V162" s="24"/>
      <c r="W162" s="24"/>
      <c r="X162" s="24"/>
      <c r="Y162" s="24"/>
      <c r="Z162" s="24"/>
    </row>
    <row r="163" spans="1:26">
      <c r="A163" s="3"/>
      <c r="B163" s="3"/>
      <c r="C163" s="3"/>
      <c r="D163" s="3"/>
      <c r="E163" s="3"/>
      <c r="F163" s="3"/>
      <c r="G163" s="3"/>
      <c r="H163" s="24"/>
      <c r="I163" s="24"/>
      <c r="J163" s="24"/>
      <c r="K163" s="24"/>
      <c r="L163" s="24"/>
      <c r="M163" s="24"/>
      <c r="N163" s="24"/>
      <c r="O163" s="24"/>
      <c r="P163" s="24"/>
      <c r="Q163" s="24"/>
      <c r="R163" s="24"/>
      <c r="S163" s="24"/>
      <c r="T163" s="24"/>
      <c r="U163" s="24"/>
      <c r="V163" s="24"/>
      <c r="W163" s="24"/>
      <c r="X163" s="24"/>
      <c r="Y163" s="24"/>
      <c r="Z163" s="24"/>
    </row>
    <row r="164" spans="1:26">
      <c r="A164" s="3"/>
      <c r="B164" s="3"/>
      <c r="C164" s="3"/>
      <c r="D164" s="3"/>
      <c r="E164" s="3"/>
      <c r="F164" s="3"/>
      <c r="G164" s="3"/>
      <c r="H164" s="24"/>
      <c r="I164" s="24"/>
      <c r="J164" s="24"/>
      <c r="K164" s="24"/>
      <c r="L164" s="24"/>
      <c r="M164" s="24"/>
      <c r="N164" s="24"/>
      <c r="O164" s="24"/>
      <c r="P164" s="24"/>
      <c r="Q164" s="24"/>
      <c r="R164" s="24"/>
      <c r="S164" s="24"/>
      <c r="T164" s="24"/>
      <c r="U164" s="24"/>
      <c r="V164" s="24"/>
      <c r="W164" s="24"/>
      <c r="X164" s="24"/>
      <c r="Y164" s="24"/>
      <c r="Z164" s="24"/>
    </row>
    <row r="165" spans="1:26">
      <c r="A165" s="3"/>
      <c r="B165" s="3"/>
      <c r="C165" s="3"/>
      <c r="D165" s="3"/>
      <c r="E165" s="3"/>
      <c r="F165" s="3"/>
      <c r="G165" s="3"/>
      <c r="H165" s="24"/>
      <c r="I165" s="24"/>
      <c r="J165" s="24"/>
      <c r="K165" s="24"/>
      <c r="L165" s="24"/>
      <c r="M165" s="24"/>
      <c r="N165" s="24"/>
      <c r="O165" s="24"/>
      <c r="P165" s="24"/>
      <c r="Q165" s="24"/>
      <c r="R165" s="24"/>
      <c r="S165" s="24"/>
      <c r="T165" s="24"/>
      <c r="U165" s="24"/>
      <c r="V165" s="24"/>
      <c r="W165" s="24"/>
      <c r="X165" s="24"/>
      <c r="Y165" s="24"/>
      <c r="Z165" s="24"/>
    </row>
    <row r="166" spans="1:26">
      <c r="A166" s="3"/>
      <c r="B166" s="3"/>
      <c r="C166" s="3"/>
      <c r="D166" s="3"/>
      <c r="E166" s="3"/>
      <c r="F166" s="3"/>
      <c r="G166" s="3"/>
      <c r="H166" s="24"/>
      <c r="I166" s="24"/>
      <c r="J166" s="24"/>
      <c r="K166" s="24"/>
      <c r="L166" s="24"/>
      <c r="M166" s="24"/>
      <c r="N166" s="24"/>
      <c r="O166" s="24"/>
      <c r="P166" s="24"/>
      <c r="Q166" s="24"/>
      <c r="R166" s="24"/>
      <c r="S166" s="24"/>
      <c r="T166" s="24"/>
      <c r="U166" s="24"/>
      <c r="V166" s="24"/>
      <c r="W166" s="24"/>
      <c r="X166" s="24"/>
      <c r="Y166" s="24"/>
      <c r="Z166" s="24"/>
    </row>
    <row r="167" spans="1:26">
      <c r="A167" s="3"/>
      <c r="B167" s="3"/>
      <c r="C167" s="3"/>
      <c r="D167" s="3"/>
      <c r="E167" s="3"/>
      <c r="F167" s="3"/>
      <c r="G167" s="3"/>
      <c r="H167" s="24"/>
      <c r="I167" s="24"/>
      <c r="J167" s="24"/>
      <c r="K167" s="24"/>
      <c r="L167" s="24"/>
      <c r="M167" s="24"/>
      <c r="N167" s="24"/>
      <c r="O167" s="24"/>
      <c r="P167" s="24"/>
      <c r="Q167" s="24"/>
      <c r="R167" s="24"/>
      <c r="S167" s="24"/>
      <c r="T167" s="24"/>
      <c r="U167" s="24"/>
      <c r="V167" s="24"/>
      <c r="W167" s="24"/>
      <c r="X167" s="24"/>
      <c r="Y167" s="24"/>
      <c r="Z167" s="24"/>
    </row>
    <row r="168" spans="1:26">
      <c r="A168" s="3"/>
      <c r="B168" s="3"/>
      <c r="C168" s="3"/>
      <c r="D168" s="3"/>
      <c r="E168" s="3"/>
      <c r="F168" s="3"/>
      <c r="G168" s="3"/>
      <c r="H168" s="24"/>
      <c r="I168" s="24"/>
      <c r="J168" s="24"/>
      <c r="K168" s="24"/>
      <c r="L168" s="24"/>
      <c r="M168" s="24"/>
      <c r="N168" s="24"/>
      <c r="O168" s="24"/>
      <c r="P168" s="24"/>
      <c r="Q168" s="24"/>
      <c r="R168" s="24"/>
      <c r="S168" s="24"/>
      <c r="T168" s="24"/>
      <c r="U168" s="24"/>
      <c r="V168" s="24"/>
      <c r="W168" s="24"/>
      <c r="X168" s="24"/>
      <c r="Y168" s="24"/>
      <c r="Z168" s="24"/>
    </row>
    <row r="169" spans="1:26">
      <c r="A169" s="3"/>
      <c r="B169" s="3"/>
      <c r="C169" s="3"/>
      <c r="D169" s="3"/>
      <c r="E169" s="3"/>
      <c r="F169" s="3"/>
      <c r="G169" s="3"/>
      <c r="H169" s="24"/>
      <c r="I169" s="24"/>
      <c r="J169" s="24"/>
      <c r="K169" s="24"/>
      <c r="L169" s="24"/>
      <c r="M169" s="24"/>
      <c r="N169" s="24"/>
      <c r="O169" s="24"/>
      <c r="P169" s="24"/>
      <c r="Q169" s="24"/>
      <c r="R169" s="24"/>
      <c r="S169" s="24"/>
      <c r="T169" s="24"/>
      <c r="U169" s="24"/>
      <c r="V169" s="24"/>
      <c r="W169" s="24"/>
      <c r="X169" s="24"/>
      <c r="Y169" s="24"/>
      <c r="Z169" s="24"/>
    </row>
    <row r="170" spans="1:26">
      <c r="A170" s="3"/>
      <c r="B170" s="3"/>
      <c r="C170" s="3"/>
      <c r="D170" s="3"/>
      <c r="E170" s="3"/>
      <c r="F170" s="3"/>
      <c r="G170" s="3"/>
      <c r="H170" s="24"/>
      <c r="I170" s="24"/>
      <c r="J170" s="24"/>
      <c r="K170" s="24"/>
      <c r="L170" s="24"/>
      <c r="M170" s="24"/>
      <c r="N170" s="24"/>
      <c r="O170" s="24"/>
      <c r="P170" s="24"/>
      <c r="Q170" s="24"/>
      <c r="R170" s="24"/>
      <c r="S170" s="24"/>
      <c r="T170" s="24"/>
      <c r="U170" s="24"/>
      <c r="V170" s="24"/>
      <c r="W170" s="24"/>
      <c r="X170" s="24"/>
      <c r="Y170" s="24"/>
      <c r="Z170" s="24"/>
    </row>
    <row r="171" spans="1:26">
      <c r="A171" s="3"/>
      <c r="B171" s="3"/>
      <c r="C171" s="3"/>
      <c r="D171" s="3"/>
      <c r="E171" s="3"/>
      <c r="F171" s="3"/>
      <c r="G171" s="3"/>
      <c r="H171" s="24"/>
      <c r="I171" s="24"/>
      <c r="J171" s="24"/>
      <c r="K171" s="24"/>
      <c r="L171" s="24"/>
      <c r="M171" s="24"/>
      <c r="N171" s="24"/>
      <c r="O171" s="24"/>
      <c r="P171" s="24"/>
      <c r="Q171" s="24"/>
      <c r="R171" s="24"/>
      <c r="S171" s="24"/>
      <c r="T171" s="24"/>
      <c r="U171" s="24"/>
      <c r="V171" s="24"/>
      <c r="W171" s="24"/>
      <c r="X171" s="24"/>
      <c r="Y171" s="24"/>
      <c r="Z171" s="24"/>
    </row>
    <row r="172" spans="1:26">
      <c r="A172" s="3"/>
      <c r="B172" s="3"/>
      <c r="C172" s="3"/>
      <c r="D172" s="3"/>
      <c r="E172" s="3"/>
      <c r="F172" s="3"/>
      <c r="G172" s="3"/>
      <c r="H172" s="24"/>
      <c r="I172" s="24"/>
      <c r="J172" s="24"/>
      <c r="K172" s="24"/>
      <c r="L172" s="24"/>
      <c r="M172" s="24"/>
      <c r="N172" s="24"/>
      <c r="O172" s="24"/>
      <c r="P172" s="24"/>
      <c r="Q172" s="24"/>
      <c r="R172" s="24"/>
      <c r="S172" s="24"/>
      <c r="T172" s="24"/>
      <c r="U172" s="24"/>
      <c r="V172" s="24"/>
      <c r="W172" s="24"/>
      <c r="X172" s="24"/>
      <c r="Y172" s="24"/>
      <c r="Z172" s="24"/>
    </row>
    <row r="173" spans="1:26">
      <c r="A173" s="3"/>
      <c r="B173" s="3"/>
      <c r="C173" s="3"/>
      <c r="D173" s="3"/>
      <c r="E173" s="3"/>
      <c r="F173" s="3"/>
      <c r="G173" s="3"/>
      <c r="H173" s="24"/>
      <c r="I173" s="24"/>
      <c r="J173" s="24"/>
      <c r="K173" s="24"/>
      <c r="L173" s="24"/>
      <c r="M173" s="24"/>
      <c r="N173" s="24"/>
      <c r="O173" s="24"/>
      <c r="P173" s="24"/>
      <c r="Q173" s="24"/>
      <c r="R173" s="24"/>
      <c r="S173" s="24"/>
      <c r="T173" s="24"/>
      <c r="U173" s="24"/>
      <c r="V173" s="24"/>
      <c r="W173" s="24"/>
      <c r="X173" s="24"/>
      <c r="Y173" s="24"/>
      <c r="Z173" s="24"/>
    </row>
    <row r="174" spans="1:26">
      <c r="A174" s="3"/>
      <c r="B174" s="3"/>
      <c r="C174" s="3"/>
      <c r="D174" s="3"/>
      <c r="E174" s="3"/>
      <c r="F174" s="3"/>
      <c r="G174" s="3"/>
      <c r="H174" s="24"/>
      <c r="I174" s="24"/>
      <c r="J174" s="24"/>
      <c r="K174" s="24"/>
      <c r="L174" s="24"/>
      <c r="M174" s="24"/>
      <c r="N174" s="24"/>
      <c r="O174" s="24"/>
      <c r="P174" s="24"/>
      <c r="Q174" s="24"/>
      <c r="R174" s="24"/>
      <c r="S174" s="24"/>
      <c r="T174" s="24"/>
      <c r="U174" s="24"/>
      <c r="V174" s="24"/>
      <c r="W174" s="24"/>
      <c r="X174" s="24"/>
      <c r="Y174" s="24"/>
      <c r="Z174" s="24"/>
    </row>
    <row r="175" spans="1:26">
      <c r="A175" s="3"/>
      <c r="B175" s="3"/>
      <c r="C175" s="3"/>
      <c r="D175" s="3"/>
      <c r="E175" s="3"/>
      <c r="F175" s="3"/>
      <c r="G175" s="3"/>
      <c r="H175" s="24"/>
      <c r="I175" s="24"/>
      <c r="J175" s="24"/>
      <c r="K175" s="24"/>
      <c r="L175" s="24"/>
      <c r="M175" s="24"/>
      <c r="N175" s="24"/>
      <c r="O175" s="24"/>
      <c r="P175" s="24"/>
      <c r="Q175" s="24"/>
      <c r="R175" s="24"/>
      <c r="S175" s="24"/>
      <c r="T175" s="24"/>
      <c r="U175" s="24"/>
      <c r="V175" s="24"/>
      <c r="W175" s="24"/>
      <c r="X175" s="24"/>
      <c r="Y175" s="24"/>
      <c r="Z175" s="24"/>
    </row>
    <row r="176" spans="1:26">
      <c r="A176" s="3"/>
      <c r="B176" s="3"/>
      <c r="C176" s="3"/>
      <c r="D176" s="3"/>
      <c r="E176" s="3"/>
      <c r="F176" s="3"/>
      <c r="G176" s="3"/>
      <c r="H176" s="24"/>
      <c r="I176" s="24"/>
      <c r="J176" s="24"/>
      <c r="K176" s="24"/>
      <c r="L176" s="24"/>
      <c r="M176" s="24"/>
      <c r="N176" s="24"/>
      <c r="O176" s="24"/>
      <c r="P176" s="24"/>
      <c r="Q176" s="24"/>
      <c r="R176" s="24"/>
      <c r="S176" s="24"/>
      <c r="T176" s="24"/>
      <c r="U176" s="24"/>
      <c r="V176" s="24"/>
      <c r="W176" s="24"/>
      <c r="X176" s="24"/>
      <c r="Y176" s="24"/>
      <c r="Z176" s="24"/>
    </row>
    <row r="177" spans="1:26">
      <c r="A177" s="3"/>
      <c r="B177" s="3"/>
      <c r="C177" s="3"/>
      <c r="D177" s="3"/>
      <c r="E177" s="3"/>
      <c r="F177" s="3"/>
      <c r="G177" s="3"/>
      <c r="H177" s="24"/>
      <c r="I177" s="24"/>
      <c r="J177" s="24"/>
      <c r="K177" s="24"/>
      <c r="L177" s="24"/>
      <c r="M177" s="24"/>
      <c r="N177" s="24"/>
      <c r="O177" s="24"/>
      <c r="P177" s="24"/>
      <c r="Q177" s="24"/>
      <c r="R177" s="24"/>
      <c r="S177" s="24"/>
      <c r="T177" s="24"/>
      <c r="U177" s="24"/>
      <c r="V177" s="24"/>
      <c r="W177" s="24"/>
      <c r="X177" s="24"/>
      <c r="Y177" s="24"/>
      <c r="Z177" s="24"/>
    </row>
    <row r="178" spans="1:26">
      <c r="A178" s="3"/>
      <c r="B178" s="3"/>
      <c r="C178" s="3"/>
      <c r="D178" s="3"/>
      <c r="E178" s="3"/>
      <c r="F178" s="3"/>
      <c r="G178" s="3"/>
      <c r="H178" s="24"/>
      <c r="I178" s="24"/>
      <c r="J178" s="24"/>
      <c r="K178" s="24"/>
      <c r="L178" s="24"/>
      <c r="M178" s="24"/>
      <c r="N178" s="24"/>
      <c r="O178" s="24"/>
      <c r="P178" s="24"/>
      <c r="Q178" s="24"/>
      <c r="R178" s="24"/>
      <c r="S178" s="24"/>
      <c r="T178" s="24"/>
      <c r="U178" s="24"/>
      <c r="V178" s="24"/>
      <c r="W178" s="24"/>
      <c r="X178" s="24"/>
      <c r="Y178" s="24"/>
      <c r="Z178" s="24"/>
    </row>
    <row r="179" spans="1:26">
      <c r="A179" s="3"/>
      <c r="B179" s="3"/>
      <c r="C179" s="3"/>
      <c r="D179" s="3"/>
      <c r="E179" s="3"/>
      <c r="F179" s="3"/>
      <c r="G179" s="3"/>
      <c r="H179" s="24"/>
      <c r="I179" s="24"/>
      <c r="J179" s="24"/>
      <c r="K179" s="24"/>
      <c r="L179" s="24"/>
      <c r="M179" s="24"/>
      <c r="N179" s="24"/>
      <c r="O179" s="24"/>
      <c r="P179" s="24"/>
      <c r="Q179" s="24"/>
      <c r="R179" s="24"/>
      <c r="S179" s="24"/>
      <c r="T179" s="24"/>
      <c r="U179" s="24"/>
      <c r="V179" s="24"/>
      <c r="W179" s="24"/>
      <c r="X179" s="24"/>
      <c r="Y179" s="24"/>
      <c r="Z179" s="24"/>
    </row>
    <row r="180" spans="1:26">
      <c r="A180" s="3"/>
      <c r="B180" s="3"/>
      <c r="C180" s="3"/>
      <c r="D180" s="3"/>
      <c r="E180" s="3"/>
      <c r="F180" s="3"/>
      <c r="G180" s="3"/>
      <c r="H180" s="24"/>
      <c r="I180" s="24"/>
      <c r="J180" s="24"/>
      <c r="K180" s="24"/>
      <c r="L180" s="24"/>
      <c r="M180" s="24"/>
      <c r="N180" s="24"/>
      <c r="O180" s="24"/>
      <c r="P180" s="24"/>
      <c r="Q180" s="24"/>
      <c r="R180" s="24"/>
      <c r="S180" s="24"/>
      <c r="T180" s="24"/>
      <c r="U180" s="24"/>
      <c r="V180" s="24"/>
      <c r="W180" s="24"/>
      <c r="X180" s="24"/>
      <c r="Y180" s="24"/>
      <c r="Z180" s="24"/>
    </row>
    <row r="181" spans="1:26">
      <c r="A181" s="3"/>
      <c r="B181" s="3"/>
      <c r="C181" s="3"/>
      <c r="D181" s="3"/>
      <c r="E181" s="3"/>
      <c r="F181" s="3"/>
      <c r="G181" s="3"/>
      <c r="H181" s="24"/>
      <c r="I181" s="24"/>
      <c r="J181" s="24"/>
      <c r="K181" s="24"/>
      <c r="L181" s="24"/>
      <c r="M181" s="24"/>
      <c r="N181" s="24"/>
      <c r="O181" s="24"/>
      <c r="P181" s="24"/>
      <c r="Q181" s="24"/>
      <c r="R181" s="24"/>
      <c r="S181" s="24"/>
      <c r="T181" s="24"/>
      <c r="U181" s="24"/>
      <c r="V181" s="24"/>
      <c r="W181" s="24"/>
      <c r="X181" s="24"/>
      <c r="Y181" s="24"/>
      <c r="Z181" s="24"/>
    </row>
    <row r="182" spans="1:26">
      <c r="A182" s="3"/>
      <c r="B182" s="3"/>
      <c r="C182" s="3"/>
      <c r="D182" s="3"/>
      <c r="E182" s="3"/>
      <c r="F182" s="3"/>
      <c r="G182" s="3"/>
      <c r="H182" s="24"/>
      <c r="I182" s="24"/>
      <c r="J182" s="24"/>
      <c r="K182" s="24"/>
      <c r="L182" s="24"/>
      <c r="M182" s="24"/>
      <c r="N182" s="24"/>
      <c r="O182" s="24"/>
      <c r="P182" s="24"/>
      <c r="Q182" s="24"/>
      <c r="R182" s="24"/>
      <c r="S182" s="24"/>
      <c r="T182" s="24"/>
      <c r="U182" s="24"/>
      <c r="V182" s="24"/>
      <c r="W182" s="24"/>
      <c r="X182" s="24"/>
      <c r="Y182" s="24"/>
      <c r="Z182" s="24"/>
    </row>
    <row r="183" spans="1:26">
      <c r="A183" s="3"/>
      <c r="B183" s="3"/>
      <c r="C183" s="3"/>
      <c r="D183" s="3"/>
      <c r="E183" s="3"/>
      <c r="F183" s="3"/>
      <c r="G183" s="3"/>
      <c r="H183" s="24"/>
      <c r="I183" s="24"/>
      <c r="J183" s="24"/>
      <c r="K183" s="24"/>
      <c r="L183" s="24"/>
      <c r="M183" s="24"/>
      <c r="N183" s="24"/>
      <c r="O183" s="24"/>
      <c r="P183" s="24"/>
      <c r="Q183" s="24"/>
      <c r="R183" s="24"/>
      <c r="S183" s="24"/>
      <c r="T183" s="24"/>
      <c r="U183" s="24"/>
      <c r="V183" s="24"/>
      <c r="W183" s="24"/>
      <c r="X183" s="24"/>
      <c r="Y183" s="24"/>
      <c r="Z183" s="24"/>
    </row>
    <row r="184" spans="1:26">
      <c r="A184" s="3"/>
      <c r="B184" s="3"/>
      <c r="C184" s="3"/>
      <c r="D184" s="3"/>
      <c r="E184" s="3"/>
      <c r="F184" s="3"/>
      <c r="G184" s="3"/>
      <c r="H184" s="24"/>
      <c r="I184" s="24"/>
      <c r="J184" s="24"/>
      <c r="K184" s="24"/>
      <c r="L184" s="24"/>
      <c r="M184" s="24"/>
      <c r="N184" s="24"/>
      <c r="O184" s="24"/>
      <c r="P184" s="24"/>
      <c r="Q184" s="24"/>
      <c r="R184" s="24"/>
      <c r="S184" s="24"/>
      <c r="T184" s="24"/>
      <c r="U184" s="24"/>
      <c r="V184" s="24"/>
      <c r="W184" s="24"/>
      <c r="X184" s="24"/>
      <c r="Y184" s="24"/>
      <c r="Z184" s="24"/>
    </row>
    <row r="185" spans="1:26">
      <c r="A185" s="3"/>
      <c r="B185" s="3"/>
      <c r="C185" s="3"/>
      <c r="D185" s="3"/>
      <c r="E185" s="3"/>
      <c r="F185" s="3"/>
      <c r="G185" s="3"/>
      <c r="H185" s="24"/>
      <c r="I185" s="24"/>
      <c r="J185" s="24"/>
      <c r="K185" s="24"/>
      <c r="L185" s="24"/>
      <c r="M185" s="24"/>
      <c r="N185" s="24"/>
      <c r="O185" s="24"/>
      <c r="P185" s="24"/>
      <c r="Q185" s="24"/>
      <c r="R185" s="24"/>
      <c r="S185" s="24"/>
      <c r="T185" s="24"/>
      <c r="U185" s="24"/>
      <c r="V185" s="24"/>
      <c r="W185" s="24"/>
      <c r="X185" s="24"/>
      <c r="Y185" s="24"/>
      <c r="Z185" s="24"/>
    </row>
    <row r="186" spans="1:26">
      <c r="A186" s="3"/>
      <c r="B186" s="3"/>
      <c r="C186" s="3"/>
      <c r="D186" s="3"/>
      <c r="E186" s="3"/>
      <c r="F186" s="3"/>
      <c r="G186" s="3"/>
      <c r="H186" s="24"/>
      <c r="I186" s="24"/>
      <c r="J186" s="24"/>
      <c r="K186" s="24"/>
      <c r="L186" s="24"/>
      <c r="M186" s="24"/>
      <c r="N186" s="24"/>
      <c r="O186" s="24"/>
      <c r="P186" s="24"/>
      <c r="Q186" s="24"/>
      <c r="R186" s="24"/>
      <c r="S186" s="24"/>
      <c r="T186" s="24"/>
      <c r="U186" s="24"/>
      <c r="V186" s="24"/>
      <c r="W186" s="24"/>
      <c r="X186" s="24"/>
      <c r="Y186" s="24"/>
      <c r="Z186" s="24"/>
    </row>
    <row r="187" spans="1:26">
      <c r="A187" s="3"/>
      <c r="B187" s="3"/>
      <c r="C187" s="3"/>
      <c r="D187" s="3"/>
      <c r="E187" s="3"/>
      <c r="F187" s="3"/>
      <c r="G187" s="3"/>
      <c r="H187" s="24"/>
      <c r="I187" s="24"/>
      <c r="J187" s="24"/>
      <c r="K187" s="24"/>
      <c r="L187" s="24"/>
      <c r="M187" s="24"/>
      <c r="N187" s="24"/>
      <c r="O187" s="24"/>
      <c r="P187" s="24"/>
      <c r="Q187" s="24"/>
      <c r="R187" s="24"/>
      <c r="S187" s="24"/>
      <c r="T187" s="24"/>
      <c r="U187" s="24"/>
      <c r="V187" s="24"/>
      <c r="W187" s="24"/>
      <c r="X187" s="24"/>
      <c r="Y187" s="24"/>
      <c r="Z187" s="24"/>
    </row>
    <row r="188" spans="1:26">
      <c r="A188" s="3"/>
      <c r="B188" s="3"/>
      <c r="C188" s="3"/>
      <c r="D188" s="3"/>
      <c r="E188" s="3"/>
      <c r="F188" s="3"/>
      <c r="G188" s="3"/>
      <c r="H188" s="24"/>
      <c r="I188" s="24"/>
      <c r="J188" s="24"/>
      <c r="K188" s="24"/>
      <c r="L188" s="24"/>
      <c r="M188" s="24"/>
      <c r="N188" s="24"/>
      <c r="O188" s="24"/>
      <c r="P188" s="24"/>
      <c r="Q188" s="24"/>
      <c r="R188" s="24"/>
      <c r="S188" s="24"/>
      <c r="T188" s="24"/>
      <c r="U188" s="24"/>
      <c r="V188" s="24"/>
      <c r="W188" s="24"/>
      <c r="X188" s="24"/>
      <c r="Y188" s="24"/>
      <c r="Z188" s="24"/>
    </row>
    <row r="189" spans="1:26">
      <c r="A189" s="3"/>
      <c r="B189" s="3"/>
      <c r="C189" s="3"/>
      <c r="D189" s="3"/>
      <c r="E189" s="3"/>
      <c r="F189" s="3"/>
      <c r="G189" s="3"/>
      <c r="H189" s="24"/>
      <c r="I189" s="24"/>
      <c r="J189" s="24"/>
      <c r="K189" s="24"/>
      <c r="L189" s="24"/>
      <c r="M189" s="24"/>
      <c r="N189" s="24"/>
      <c r="O189" s="24"/>
      <c r="P189" s="24"/>
      <c r="Q189" s="24"/>
      <c r="R189" s="24"/>
      <c r="S189" s="24"/>
      <c r="T189" s="24"/>
      <c r="U189" s="24"/>
      <c r="V189" s="24"/>
      <c r="W189" s="24"/>
      <c r="X189" s="24"/>
      <c r="Y189" s="24"/>
      <c r="Z189" s="24"/>
    </row>
    <row r="190" spans="1:26">
      <c r="A190" s="3"/>
      <c r="B190" s="3"/>
      <c r="C190" s="3"/>
      <c r="D190" s="3"/>
      <c r="E190" s="3"/>
      <c r="F190" s="3"/>
      <c r="G190" s="3"/>
      <c r="H190" s="24"/>
      <c r="I190" s="24"/>
      <c r="J190" s="24"/>
      <c r="K190" s="24"/>
      <c r="L190" s="24"/>
      <c r="M190" s="24"/>
      <c r="N190" s="24"/>
      <c r="O190" s="24"/>
      <c r="P190" s="24"/>
      <c r="Q190" s="24"/>
      <c r="R190" s="24"/>
      <c r="S190" s="24"/>
      <c r="T190" s="24"/>
      <c r="U190" s="24"/>
      <c r="V190" s="24"/>
      <c r="W190" s="24"/>
      <c r="X190" s="24"/>
      <c r="Y190" s="24"/>
      <c r="Z190" s="24"/>
    </row>
    <row r="191" spans="1:26">
      <c r="A191" s="3"/>
      <c r="B191" s="3"/>
      <c r="C191" s="3"/>
      <c r="D191" s="3"/>
      <c r="E191" s="3"/>
      <c r="F191" s="3"/>
      <c r="G191" s="3"/>
      <c r="H191" s="24"/>
      <c r="I191" s="24"/>
      <c r="J191" s="24"/>
      <c r="K191" s="24"/>
      <c r="L191" s="24"/>
      <c r="M191" s="24"/>
      <c r="N191" s="24"/>
      <c r="O191" s="24"/>
      <c r="P191" s="24"/>
      <c r="Q191" s="24"/>
      <c r="R191" s="24"/>
      <c r="S191" s="24"/>
      <c r="T191" s="24"/>
      <c r="U191" s="24"/>
      <c r="V191" s="24"/>
      <c r="W191" s="24"/>
      <c r="X191" s="24"/>
      <c r="Y191" s="24"/>
      <c r="Z191" s="24"/>
    </row>
    <row r="192" spans="1:26">
      <c r="A192" s="3"/>
      <c r="B192" s="3"/>
      <c r="C192" s="3"/>
      <c r="D192" s="3"/>
      <c r="E192" s="3"/>
      <c r="F192" s="3"/>
      <c r="G192" s="3"/>
      <c r="H192" s="24"/>
      <c r="I192" s="24"/>
      <c r="J192" s="24"/>
      <c r="K192" s="24"/>
      <c r="L192" s="24"/>
      <c r="M192" s="24"/>
      <c r="N192" s="24"/>
      <c r="O192" s="24"/>
      <c r="P192" s="24"/>
      <c r="Q192" s="24"/>
      <c r="R192" s="24"/>
      <c r="S192" s="24"/>
      <c r="T192" s="24"/>
      <c r="U192" s="24"/>
      <c r="V192" s="24"/>
      <c r="W192" s="24"/>
      <c r="X192" s="24"/>
      <c r="Y192" s="24"/>
      <c r="Z192" s="24"/>
    </row>
    <row r="193" spans="1:26">
      <c r="A193" s="3"/>
      <c r="B193" s="3"/>
      <c r="C193" s="3"/>
      <c r="D193" s="3"/>
      <c r="E193" s="3"/>
      <c r="F193" s="3"/>
      <c r="G193" s="3"/>
      <c r="H193" s="24"/>
      <c r="I193" s="24"/>
      <c r="J193" s="24"/>
      <c r="K193" s="24"/>
      <c r="L193" s="24"/>
      <c r="M193" s="24"/>
      <c r="N193" s="24"/>
      <c r="O193" s="24"/>
      <c r="P193" s="24"/>
      <c r="Q193" s="24"/>
      <c r="R193" s="24"/>
      <c r="S193" s="24"/>
      <c r="T193" s="24"/>
      <c r="U193" s="24"/>
      <c r="V193" s="24"/>
      <c r="W193" s="24"/>
      <c r="X193" s="24"/>
      <c r="Y193" s="24"/>
      <c r="Z193" s="24"/>
    </row>
    <row r="194" spans="1:26">
      <c r="A194" s="3"/>
      <c r="B194" s="3"/>
      <c r="C194" s="3"/>
      <c r="D194" s="3"/>
      <c r="E194" s="3"/>
      <c r="F194" s="3"/>
      <c r="G194" s="3"/>
      <c r="H194" s="24"/>
      <c r="I194" s="24"/>
      <c r="J194" s="24"/>
      <c r="K194" s="24"/>
      <c r="L194" s="24"/>
      <c r="M194" s="24"/>
      <c r="N194" s="24"/>
      <c r="O194" s="24"/>
      <c r="P194" s="24"/>
      <c r="Q194" s="24"/>
      <c r="R194" s="24"/>
      <c r="S194" s="24"/>
      <c r="T194" s="24"/>
      <c r="U194" s="24"/>
      <c r="V194" s="24"/>
      <c r="W194" s="24"/>
      <c r="X194" s="24"/>
      <c r="Y194" s="24"/>
      <c r="Z194" s="24"/>
    </row>
    <row r="195" spans="1:26">
      <c r="A195" s="3"/>
      <c r="B195" s="3"/>
      <c r="C195" s="3"/>
      <c r="D195" s="3"/>
      <c r="E195" s="3"/>
      <c r="F195" s="3"/>
      <c r="G195" s="3"/>
      <c r="H195" s="24"/>
      <c r="I195" s="24"/>
      <c r="J195" s="24"/>
      <c r="K195" s="24"/>
      <c r="L195" s="24"/>
      <c r="M195" s="24"/>
      <c r="N195" s="24"/>
      <c r="O195" s="24"/>
      <c r="P195" s="24"/>
      <c r="Q195" s="24"/>
      <c r="R195" s="24"/>
      <c r="S195" s="24"/>
      <c r="T195" s="24"/>
      <c r="U195" s="24"/>
      <c r="V195" s="24"/>
      <c r="W195" s="24"/>
      <c r="X195" s="24"/>
      <c r="Y195" s="24"/>
      <c r="Z195" s="24"/>
    </row>
    <row r="196" spans="1:26">
      <c r="A196" s="3"/>
      <c r="B196" s="3"/>
      <c r="C196" s="3"/>
      <c r="D196" s="3"/>
      <c r="E196" s="3"/>
      <c r="F196" s="3"/>
      <c r="G196" s="3"/>
      <c r="H196" s="24"/>
      <c r="I196" s="24"/>
      <c r="J196" s="24"/>
      <c r="K196" s="24"/>
      <c r="L196" s="24"/>
      <c r="M196" s="24"/>
      <c r="N196" s="24"/>
      <c r="O196" s="24"/>
      <c r="P196" s="24"/>
      <c r="Q196" s="24"/>
      <c r="R196" s="24"/>
      <c r="S196" s="24"/>
      <c r="T196" s="24"/>
      <c r="U196" s="24"/>
      <c r="V196" s="24"/>
      <c r="W196" s="24"/>
      <c r="X196" s="24"/>
      <c r="Y196" s="24"/>
      <c r="Z196" s="24"/>
    </row>
    <row r="197" spans="1:26">
      <c r="A197" s="3"/>
      <c r="B197" s="3"/>
      <c r="C197" s="3"/>
      <c r="D197" s="3"/>
      <c r="E197" s="3"/>
      <c r="F197" s="3"/>
      <c r="G197" s="3"/>
      <c r="H197" s="24"/>
      <c r="I197" s="24"/>
      <c r="J197" s="24"/>
      <c r="K197" s="24"/>
      <c r="L197" s="24"/>
      <c r="M197" s="24"/>
      <c r="N197" s="24"/>
      <c r="O197" s="24"/>
      <c r="P197" s="24"/>
      <c r="Q197" s="24"/>
      <c r="R197" s="24"/>
      <c r="S197" s="24"/>
      <c r="T197" s="24"/>
      <c r="U197" s="24"/>
      <c r="V197" s="24"/>
      <c r="W197" s="24"/>
      <c r="X197" s="24"/>
      <c r="Y197" s="24"/>
      <c r="Z197" s="24"/>
    </row>
    <row r="198" spans="1:26">
      <c r="A198" s="3"/>
      <c r="B198" s="3"/>
      <c r="C198" s="3"/>
      <c r="D198" s="3"/>
      <c r="E198" s="3"/>
      <c r="F198" s="3"/>
      <c r="G198" s="3"/>
      <c r="H198" s="24"/>
      <c r="I198" s="24"/>
      <c r="J198" s="24"/>
      <c r="K198" s="24"/>
      <c r="L198" s="24"/>
      <c r="M198" s="24"/>
      <c r="N198" s="24"/>
      <c r="O198" s="24"/>
      <c r="P198" s="24"/>
      <c r="Q198" s="24"/>
      <c r="R198" s="24"/>
      <c r="S198" s="24"/>
      <c r="T198" s="24"/>
      <c r="U198" s="24"/>
      <c r="V198" s="24"/>
      <c r="W198" s="24"/>
      <c r="X198" s="24"/>
      <c r="Y198" s="24"/>
      <c r="Z198" s="24"/>
    </row>
    <row r="199" spans="1:26">
      <c r="A199" s="3"/>
      <c r="B199" s="3"/>
      <c r="C199" s="3"/>
      <c r="D199" s="3"/>
      <c r="E199" s="3"/>
      <c r="F199" s="3"/>
      <c r="G199" s="3"/>
      <c r="H199" s="24"/>
      <c r="I199" s="24"/>
      <c r="J199" s="24"/>
      <c r="K199" s="24"/>
      <c r="L199" s="24"/>
      <c r="M199" s="24"/>
      <c r="N199" s="24"/>
      <c r="O199" s="24"/>
      <c r="P199" s="24"/>
      <c r="Q199" s="24"/>
      <c r="R199" s="24"/>
      <c r="S199" s="24"/>
      <c r="T199" s="24"/>
      <c r="U199" s="24"/>
      <c r="V199" s="24"/>
      <c r="W199" s="24"/>
      <c r="X199" s="24"/>
      <c r="Y199" s="24"/>
      <c r="Z199" s="24"/>
    </row>
    <row r="200" spans="1:26">
      <c r="A200" s="3"/>
      <c r="B200" s="3"/>
      <c r="C200" s="3"/>
      <c r="D200" s="3"/>
      <c r="E200" s="3"/>
      <c r="F200" s="3"/>
      <c r="G200" s="3"/>
      <c r="H200" s="24"/>
      <c r="I200" s="24"/>
      <c r="J200" s="24"/>
      <c r="K200" s="24"/>
      <c r="L200" s="24"/>
      <c r="M200" s="24"/>
      <c r="N200" s="24"/>
      <c r="O200" s="24"/>
      <c r="P200" s="24"/>
      <c r="Q200" s="24"/>
      <c r="R200" s="24"/>
      <c r="S200" s="24"/>
      <c r="T200" s="24"/>
      <c r="U200" s="24"/>
      <c r="V200" s="24"/>
      <c r="W200" s="24"/>
      <c r="X200" s="24"/>
      <c r="Y200" s="24"/>
      <c r="Z200" s="24"/>
    </row>
    <row r="201" spans="1:26">
      <c r="A201" s="3"/>
      <c r="B201" s="3"/>
      <c r="C201" s="3"/>
      <c r="D201" s="3"/>
      <c r="E201" s="3"/>
      <c r="F201" s="3"/>
      <c r="G201" s="3"/>
      <c r="H201" s="24"/>
      <c r="I201" s="24"/>
      <c r="J201" s="24"/>
      <c r="K201" s="24"/>
      <c r="L201" s="24"/>
      <c r="M201" s="24"/>
      <c r="N201" s="24"/>
      <c r="O201" s="24"/>
      <c r="P201" s="24"/>
      <c r="Q201" s="24"/>
      <c r="R201" s="24"/>
      <c r="S201" s="24"/>
      <c r="T201" s="24"/>
      <c r="U201" s="24"/>
      <c r="V201" s="24"/>
      <c r="W201" s="24"/>
      <c r="X201" s="24"/>
      <c r="Y201" s="24"/>
      <c r="Z201" s="24"/>
    </row>
    <row r="202" spans="1:26">
      <c r="A202" s="3"/>
      <c r="B202" s="3"/>
      <c r="C202" s="3"/>
      <c r="D202" s="3"/>
      <c r="E202" s="3"/>
      <c r="F202" s="3"/>
      <c r="G202" s="3"/>
      <c r="H202" s="24"/>
      <c r="I202" s="24"/>
      <c r="J202" s="24"/>
      <c r="K202" s="24"/>
      <c r="L202" s="24"/>
      <c r="M202" s="24"/>
      <c r="N202" s="24"/>
      <c r="O202" s="24"/>
      <c r="P202" s="24"/>
      <c r="Q202" s="24"/>
      <c r="R202" s="24"/>
      <c r="S202" s="24"/>
      <c r="T202" s="24"/>
      <c r="U202" s="24"/>
      <c r="V202" s="24"/>
      <c r="W202" s="24"/>
      <c r="X202" s="24"/>
      <c r="Y202" s="24"/>
      <c r="Z202" s="24"/>
    </row>
    <row r="203" spans="1:26">
      <c r="A203" s="3"/>
      <c r="B203" s="3"/>
      <c r="C203" s="3"/>
      <c r="D203" s="3"/>
      <c r="E203" s="3"/>
      <c r="F203" s="3"/>
      <c r="G203" s="3"/>
      <c r="H203" s="24"/>
      <c r="I203" s="24"/>
      <c r="J203" s="24"/>
      <c r="K203" s="24"/>
      <c r="L203" s="24"/>
      <c r="M203" s="24"/>
      <c r="N203" s="24"/>
      <c r="O203" s="24"/>
      <c r="P203" s="24"/>
      <c r="Q203" s="24"/>
      <c r="R203" s="24"/>
      <c r="S203" s="24"/>
      <c r="T203" s="24"/>
      <c r="U203" s="24"/>
      <c r="V203" s="24"/>
      <c r="W203" s="24"/>
      <c r="X203" s="24"/>
      <c r="Y203" s="24"/>
      <c r="Z203" s="24"/>
    </row>
    <row r="204" spans="1:26">
      <c r="A204" s="3"/>
      <c r="B204" s="3"/>
      <c r="C204" s="3"/>
      <c r="D204" s="3"/>
      <c r="E204" s="3"/>
      <c r="F204" s="3"/>
      <c r="G204" s="3"/>
      <c r="H204" s="24"/>
      <c r="I204" s="24"/>
      <c r="J204" s="24"/>
      <c r="K204" s="24"/>
      <c r="L204" s="24"/>
      <c r="M204" s="24"/>
      <c r="N204" s="24"/>
      <c r="O204" s="24"/>
      <c r="P204" s="24"/>
      <c r="Q204" s="24"/>
      <c r="R204" s="24"/>
      <c r="S204" s="24"/>
      <c r="T204" s="24"/>
      <c r="U204" s="24"/>
      <c r="V204" s="24"/>
      <c r="W204" s="24"/>
      <c r="X204" s="24"/>
      <c r="Y204" s="24"/>
      <c r="Z204" s="24"/>
    </row>
    <row r="205" spans="1:26">
      <c r="A205" s="3"/>
      <c r="B205" s="3"/>
      <c r="C205" s="3"/>
      <c r="D205" s="3"/>
      <c r="E205" s="3"/>
      <c r="F205" s="3"/>
      <c r="G205" s="3"/>
      <c r="H205" s="24"/>
      <c r="I205" s="24"/>
      <c r="J205" s="24"/>
      <c r="K205" s="24"/>
      <c r="L205" s="24"/>
      <c r="M205" s="24"/>
      <c r="N205" s="24"/>
      <c r="O205" s="24"/>
      <c r="P205" s="24"/>
      <c r="Q205" s="24"/>
      <c r="R205" s="24"/>
      <c r="S205" s="24"/>
      <c r="T205" s="24"/>
      <c r="U205" s="24"/>
      <c r="V205" s="24"/>
      <c r="W205" s="24"/>
      <c r="X205" s="24"/>
      <c r="Y205" s="24"/>
      <c r="Z205" s="24"/>
    </row>
    <row r="206" spans="1:26">
      <c r="A206" s="3"/>
      <c r="B206" s="3"/>
      <c r="C206" s="3"/>
      <c r="D206" s="3"/>
      <c r="E206" s="3"/>
      <c r="F206" s="3"/>
      <c r="G206" s="3"/>
      <c r="H206" s="24"/>
      <c r="I206" s="24"/>
      <c r="J206" s="24"/>
      <c r="K206" s="24"/>
      <c r="L206" s="24"/>
      <c r="M206" s="24"/>
      <c r="N206" s="24"/>
      <c r="O206" s="24"/>
      <c r="P206" s="24"/>
      <c r="Q206" s="24"/>
      <c r="R206" s="24"/>
      <c r="S206" s="24"/>
      <c r="T206" s="24"/>
      <c r="U206" s="24"/>
      <c r="V206" s="24"/>
      <c r="W206" s="24"/>
      <c r="X206" s="24"/>
      <c r="Y206" s="24"/>
      <c r="Z206" s="24"/>
    </row>
    <row r="207" spans="1:26">
      <c r="A207" s="3"/>
      <c r="B207" s="3"/>
      <c r="C207" s="3"/>
      <c r="D207" s="3"/>
      <c r="E207" s="3"/>
      <c r="F207" s="3"/>
      <c r="G207" s="3"/>
      <c r="H207" s="24"/>
      <c r="I207" s="24"/>
      <c r="J207" s="24"/>
      <c r="K207" s="24"/>
      <c r="L207" s="24"/>
      <c r="M207" s="24"/>
      <c r="N207" s="24"/>
      <c r="O207" s="24"/>
      <c r="P207" s="24"/>
      <c r="Q207" s="24"/>
      <c r="R207" s="24"/>
      <c r="S207" s="24"/>
      <c r="T207" s="24"/>
      <c r="U207" s="24"/>
      <c r="V207" s="24"/>
      <c r="W207" s="24"/>
      <c r="X207" s="24"/>
      <c r="Y207" s="24"/>
      <c r="Z207" s="24"/>
    </row>
    <row r="208" spans="1:26">
      <c r="A208" s="3"/>
      <c r="B208" s="3"/>
      <c r="C208" s="3"/>
      <c r="D208" s="3"/>
      <c r="E208" s="3"/>
      <c r="F208" s="3"/>
      <c r="G208" s="3"/>
      <c r="H208" s="24"/>
      <c r="I208" s="24"/>
      <c r="J208" s="24"/>
      <c r="K208" s="24"/>
      <c r="L208" s="24"/>
      <c r="M208" s="24"/>
      <c r="N208" s="24"/>
      <c r="O208" s="24"/>
      <c r="P208" s="24"/>
      <c r="Q208" s="24"/>
      <c r="R208" s="24"/>
      <c r="S208" s="24"/>
      <c r="T208" s="24"/>
      <c r="U208" s="24"/>
      <c r="V208" s="24"/>
      <c r="W208" s="24"/>
      <c r="X208" s="24"/>
      <c r="Y208" s="24"/>
      <c r="Z208" s="24"/>
    </row>
    <row r="209" spans="1:26">
      <c r="A209" s="3"/>
      <c r="B209" s="3"/>
      <c r="C209" s="3"/>
      <c r="D209" s="3"/>
      <c r="E209" s="3"/>
      <c r="F209" s="3"/>
      <c r="G209" s="3"/>
      <c r="H209" s="24"/>
      <c r="I209" s="24"/>
      <c r="J209" s="24"/>
      <c r="K209" s="24"/>
      <c r="L209" s="24"/>
      <c r="M209" s="24"/>
      <c r="N209" s="24"/>
      <c r="O209" s="24"/>
      <c r="P209" s="24"/>
      <c r="Q209" s="24"/>
      <c r="R209" s="24"/>
      <c r="S209" s="24"/>
      <c r="T209" s="24"/>
      <c r="U209" s="24"/>
      <c r="V209" s="24"/>
      <c r="W209" s="24"/>
      <c r="X209" s="24"/>
      <c r="Y209" s="24"/>
      <c r="Z209" s="24"/>
    </row>
    <row r="210" spans="1:26">
      <c r="A210" s="3"/>
      <c r="B210" s="3"/>
      <c r="C210" s="3"/>
      <c r="D210" s="3"/>
      <c r="E210" s="3"/>
      <c r="F210" s="3"/>
      <c r="G210" s="3"/>
      <c r="H210" s="24"/>
      <c r="I210" s="24"/>
      <c r="J210" s="24"/>
      <c r="K210" s="24"/>
      <c r="L210" s="24"/>
      <c r="M210" s="24"/>
      <c r="N210" s="24"/>
      <c r="O210" s="24"/>
      <c r="P210" s="24"/>
      <c r="Q210" s="24"/>
      <c r="R210" s="24"/>
      <c r="S210" s="24"/>
      <c r="T210" s="24"/>
      <c r="U210" s="24"/>
      <c r="V210" s="24"/>
      <c r="W210" s="24"/>
      <c r="X210" s="24"/>
      <c r="Y210" s="24"/>
      <c r="Z210" s="24"/>
    </row>
    <row r="211" spans="1:26">
      <c r="A211" s="3"/>
      <c r="B211" s="3"/>
      <c r="C211" s="3"/>
      <c r="D211" s="3"/>
      <c r="E211" s="3"/>
      <c r="F211" s="3"/>
      <c r="G211" s="3"/>
      <c r="H211" s="24"/>
      <c r="I211" s="24"/>
      <c r="J211" s="24"/>
      <c r="K211" s="24"/>
      <c r="L211" s="24"/>
      <c r="M211" s="24"/>
      <c r="N211" s="24"/>
      <c r="O211" s="24"/>
      <c r="P211" s="24"/>
      <c r="Q211" s="24"/>
      <c r="R211" s="24"/>
      <c r="S211" s="24"/>
      <c r="T211" s="24"/>
      <c r="U211" s="24"/>
      <c r="V211" s="24"/>
      <c r="W211" s="24"/>
      <c r="X211" s="24"/>
      <c r="Y211" s="24"/>
      <c r="Z211" s="24"/>
    </row>
    <row r="212" spans="1:26">
      <c r="A212" s="3"/>
      <c r="B212" s="3"/>
      <c r="C212" s="3"/>
      <c r="D212" s="3"/>
      <c r="E212" s="3"/>
      <c r="F212" s="3"/>
      <c r="G212" s="3"/>
      <c r="H212" s="24"/>
      <c r="I212" s="24"/>
      <c r="J212" s="24"/>
      <c r="K212" s="24"/>
      <c r="L212" s="24"/>
      <c r="M212" s="24"/>
      <c r="N212" s="24"/>
      <c r="O212" s="24"/>
      <c r="P212" s="24"/>
      <c r="Q212" s="24"/>
      <c r="R212" s="24"/>
      <c r="S212" s="24"/>
      <c r="T212" s="24"/>
      <c r="U212" s="24"/>
      <c r="V212" s="24"/>
      <c r="W212" s="24"/>
      <c r="X212" s="24"/>
      <c r="Y212" s="24"/>
      <c r="Z212" s="24"/>
    </row>
    <row r="213" spans="1:26">
      <c r="A213" s="3"/>
      <c r="B213" s="3"/>
      <c r="C213" s="3"/>
      <c r="D213" s="3"/>
      <c r="E213" s="3"/>
      <c r="F213" s="3"/>
      <c r="G213" s="3"/>
      <c r="H213" s="24"/>
      <c r="I213" s="24"/>
      <c r="J213" s="24"/>
      <c r="K213" s="24"/>
      <c r="L213" s="24"/>
      <c r="M213" s="24"/>
      <c r="N213" s="24"/>
      <c r="O213" s="24"/>
      <c r="P213" s="24"/>
      <c r="Q213" s="24"/>
      <c r="R213" s="24"/>
      <c r="S213" s="24"/>
      <c r="T213" s="24"/>
      <c r="U213" s="24"/>
      <c r="V213" s="24"/>
      <c r="W213" s="24"/>
      <c r="X213" s="24"/>
      <c r="Y213" s="24"/>
      <c r="Z213" s="24"/>
    </row>
    <row r="214" spans="1:26">
      <c r="A214" s="3"/>
      <c r="B214" s="3"/>
      <c r="C214" s="3"/>
      <c r="D214" s="3"/>
      <c r="E214" s="3"/>
      <c r="F214" s="3"/>
      <c r="G214" s="3"/>
      <c r="H214" s="24"/>
      <c r="I214" s="24"/>
      <c r="J214" s="24"/>
      <c r="K214" s="24"/>
      <c r="L214" s="24"/>
      <c r="M214" s="24"/>
      <c r="N214" s="24"/>
      <c r="O214" s="24"/>
      <c r="P214" s="24"/>
      <c r="Q214" s="24"/>
      <c r="R214" s="24"/>
      <c r="S214" s="24"/>
      <c r="T214" s="24"/>
      <c r="U214" s="24"/>
      <c r="V214" s="24"/>
      <c r="W214" s="24"/>
      <c r="X214" s="24"/>
      <c r="Y214" s="24"/>
      <c r="Z214" s="24"/>
    </row>
    <row r="215" spans="1:26">
      <c r="A215" s="3"/>
      <c r="B215" s="3"/>
      <c r="C215" s="3"/>
      <c r="D215" s="3"/>
      <c r="E215" s="3"/>
      <c r="F215" s="3"/>
      <c r="G215" s="3"/>
      <c r="H215" s="24"/>
      <c r="I215" s="24"/>
      <c r="J215" s="24"/>
      <c r="K215" s="24"/>
      <c r="L215" s="24"/>
      <c r="M215" s="24"/>
      <c r="N215" s="24"/>
      <c r="O215" s="24"/>
      <c r="P215" s="24"/>
      <c r="Q215" s="24"/>
      <c r="R215" s="24"/>
      <c r="S215" s="24"/>
      <c r="T215" s="24"/>
      <c r="U215" s="24"/>
      <c r="V215" s="24"/>
      <c r="W215" s="24"/>
      <c r="X215" s="24"/>
      <c r="Y215" s="24"/>
      <c r="Z215" s="24"/>
    </row>
    <row r="216" spans="1:26">
      <c r="A216" s="3"/>
      <c r="B216" s="3"/>
      <c r="C216" s="3"/>
      <c r="D216" s="3"/>
      <c r="E216" s="3"/>
      <c r="F216" s="3"/>
      <c r="G216" s="3"/>
      <c r="H216" s="24"/>
      <c r="I216" s="24"/>
      <c r="J216" s="24"/>
      <c r="K216" s="24"/>
      <c r="L216" s="24"/>
      <c r="M216" s="24"/>
      <c r="N216" s="24"/>
      <c r="O216" s="24"/>
      <c r="P216" s="24"/>
      <c r="Q216" s="24"/>
      <c r="R216" s="24"/>
      <c r="S216" s="24"/>
      <c r="T216" s="24"/>
      <c r="U216" s="24"/>
      <c r="V216" s="24"/>
      <c r="W216" s="24"/>
      <c r="X216" s="24"/>
      <c r="Y216" s="24"/>
      <c r="Z216" s="24"/>
    </row>
    <row r="217" spans="1:26">
      <c r="A217" s="3"/>
      <c r="B217" s="3"/>
      <c r="C217" s="3"/>
      <c r="D217" s="3"/>
      <c r="E217" s="3"/>
      <c r="F217" s="3"/>
      <c r="G217" s="3"/>
      <c r="H217" s="24"/>
      <c r="I217" s="24"/>
      <c r="J217" s="24"/>
      <c r="K217" s="24"/>
      <c r="L217" s="24"/>
      <c r="M217" s="24"/>
      <c r="N217" s="24"/>
      <c r="O217" s="24"/>
      <c r="P217" s="24"/>
      <c r="Q217" s="24"/>
      <c r="R217" s="24"/>
      <c r="S217" s="24"/>
      <c r="T217" s="24"/>
      <c r="U217" s="24"/>
      <c r="V217" s="24"/>
      <c r="W217" s="24"/>
      <c r="X217" s="24"/>
      <c r="Y217" s="24"/>
      <c r="Z217" s="24"/>
    </row>
    <row r="218" spans="1:26">
      <c r="A218" s="3"/>
      <c r="B218" s="3"/>
      <c r="C218" s="3"/>
      <c r="D218" s="3"/>
      <c r="E218" s="3"/>
      <c r="F218" s="3"/>
      <c r="G218" s="3"/>
      <c r="H218" s="24"/>
      <c r="I218" s="24"/>
      <c r="J218" s="24"/>
      <c r="K218" s="24"/>
      <c r="L218" s="24"/>
      <c r="M218" s="24"/>
      <c r="N218" s="24"/>
      <c r="O218" s="24"/>
      <c r="P218" s="24"/>
      <c r="Q218" s="24"/>
      <c r="R218" s="24"/>
      <c r="S218" s="24"/>
      <c r="T218" s="24"/>
      <c r="U218" s="24"/>
      <c r="V218" s="24"/>
      <c r="W218" s="24"/>
      <c r="X218" s="24"/>
      <c r="Y218" s="24"/>
      <c r="Z218" s="24"/>
    </row>
    <row r="219" spans="1:26">
      <c r="A219" s="3"/>
      <c r="B219" s="3"/>
      <c r="C219" s="3"/>
      <c r="D219" s="3"/>
      <c r="E219" s="3"/>
      <c r="F219" s="3"/>
      <c r="G219" s="3"/>
      <c r="H219" s="24"/>
      <c r="I219" s="24"/>
      <c r="J219" s="24"/>
      <c r="K219" s="24"/>
      <c r="L219" s="24"/>
      <c r="M219" s="24"/>
      <c r="N219" s="24"/>
      <c r="O219" s="24"/>
      <c r="P219" s="24"/>
      <c r="Q219" s="24"/>
      <c r="R219" s="24"/>
      <c r="S219" s="24"/>
      <c r="T219" s="24"/>
      <c r="U219" s="24"/>
      <c r="V219" s="24"/>
      <c r="W219" s="24"/>
      <c r="X219" s="24"/>
      <c r="Y219" s="24"/>
      <c r="Z219" s="24"/>
    </row>
    <row r="220" spans="1:26">
      <c r="A220" s="3"/>
      <c r="B220" s="3"/>
      <c r="C220" s="3"/>
      <c r="D220" s="3"/>
      <c r="E220" s="3"/>
      <c r="F220" s="3"/>
      <c r="G220" s="3"/>
      <c r="H220" s="24"/>
      <c r="I220" s="24"/>
      <c r="J220" s="24"/>
      <c r="K220" s="24"/>
      <c r="L220" s="24"/>
      <c r="M220" s="24"/>
      <c r="N220" s="24"/>
      <c r="O220" s="24"/>
      <c r="P220" s="24"/>
      <c r="Q220" s="24"/>
      <c r="R220" s="24"/>
      <c r="S220" s="24"/>
      <c r="T220" s="24"/>
      <c r="U220" s="24"/>
      <c r="V220" s="24"/>
      <c r="W220" s="24"/>
      <c r="X220" s="24"/>
      <c r="Y220" s="24"/>
      <c r="Z220" s="24"/>
    </row>
    <row r="221" spans="1:26">
      <c r="A221" s="3"/>
      <c r="B221" s="3"/>
      <c r="C221" s="3"/>
      <c r="D221" s="3"/>
      <c r="E221" s="3"/>
      <c r="F221" s="3"/>
      <c r="G221" s="3"/>
      <c r="H221" s="24"/>
      <c r="I221" s="24"/>
      <c r="J221" s="24"/>
      <c r="K221" s="24"/>
      <c r="L221" s="24"/>
      <c r="M221" s="24"/>
      <c r="N221" s="24"/>
      <c r="O221" s="24"/>
      <c r="P221" s="24"/>
      <c r="Q221" s="24"/>
      <c r="R221" s="24"/>
      <c r="S221" s="24"/>
      <c r="T221" s="24"/>
      <c r="U221" s="24"/>
      <c r="V221" s="24"/>
      <c r="W221" s="24"/>
      <c r="X221" s="24"/>
      <c r="Y221" s="24"/>
      <c r="Z221" s="24"/>
    </row>
    <row r="222" spans="1:26">
      <c r="A222" s="3"/>
      <c r="B222" s="3"/>
      <c r="C222" s="3"/>
      <c r="D222" s="3"/>
      <c r="E222" s="3"/>
      <c r="F222" s="3"/>
      <c r="G222" s="3"/>
      <c r="H222" s="24"/>
      <c r="I222" s="24"/>
      <c r="J222" s="24"/>
      <c r="K222" s="24"/>
      <c r="L222" s="24"/>
      <c r="M222" s="24"/>
      <c r="N222" s="24"/>
      <c r="O222" s="24"/>
      <c r="P222" s="24"/>
      <c r="Q222" s="24"/>
      <c r="R222" s="24"/>
      <c r="S222" s="24"/>
      <c r="T222" s="24"/>
      <c r="U222" s="24"/>
      <c r="V222" s="24"/>
      <c r="W222" s="24"/>
      <c r="X222" s="24"/>
      <c r="Y222" s="24"/>
      <c r="Z222" s="24"/>
    </row>
    <row r="223" spans="1:26">
      <c r="A223" s="3"/>
      <c r="B223" s="3"/>
      <c r="C223" s="3"/>
      <c r="D223" s="3"/>
      <c r="E223" s="3"/>
      <c r="F223" s="3"/>
      <c r="G223" s="3"/>
      <c r="H223" s="24"/>
      <c r="I223" s="24"/>
      <c r="J223" s="24"/>
      <c r="K223" s="24"/>
      <c r="L223" s="24"/>
      <c r="M223" s="24"/>
      <c r="N223" s="24"/>
      <c r="O223" s="24"/>
      <c r="P223" s="24"/>
      <c r="Q223" s="24"/>
      <c r="R223" s="24"/>
      <c r="S223" s="24"/>
      <c r="T223" s="24"/>
      <c r="U223" s="24"/>
      <c r="V223" s="24"/>
      <c r="W223" s="24"/>
      <c r="X223" s="24"/>
      <c r="Y223" s="24"/>
      <c r="Z223" s="24"/>
    </row>
    <row r="224" spans="1:26">
      <c r="A224" s="3"/>
      <c r="B224" s="3"/>
      <c r="C224" s="3"/>
      <c r="D224" s="3"/>
      <c r="E224" s="3"/>
      <c r="F224" s="3"/>
      <c r="G224" s="3"/>
      <c r="H224" s="24"/>
      <c r="I224" s="24"/>
      <c r="J224" s="24"/>
      <c r="K224" s="24"/>
      <c r="L224" s="24"/>
      <c r="M224" s="24"/>
      <c r="N224" s="24"/>
      <c r="O224" s="24"/>
      <c r="P224" s="24"/>
      <c r="Q224" s="24"/>
      <c r="R224" s="24"/>
      <c r="S224" s="24"/>
      <c r="T224" s="24"/>
      <c r="U224" s="24"/>
      <c r="V224" s="24"/>
      <c r="W224" s="24"/>
      <c r="X224" s="24"/>
      <c r="Y224" s="24"/>
      <c r="Z224" s="24"/>
    </row>
    <row r="225" spans="1:26">
      <c r="A225" s="3"/>
      <c r="B225" s="3"/>
      <c r="C225" s="3"/>
      <c r="D225" s="3"/>
      <c r="E225" s="3"/>
      <c r="F225" s="3"/>
      <c r="G225" s="3"/>
      <c r="H225" s="24"/>
      <c r="I225" s="24"/>
      <c r="J225" s="24"/>
      <c r="K225" s="24"/>
      <c r="L225" s="24"/>
      <c r="M225" s="24"/>
      <c r="N225" s="24"/>
      <c r="O225" s="24"/>
      <c r="P225" s="24"/>
      <c r="Q225" s="24"/>
      <c r="R225" s="24"/>
      <c r="S225" s="24"/>
      <c r="T225" s="24"/>
      <c r="U225" s="24"/>
      <c r="V225" s="24"/>
      <c r="W225" s="24"/>
      <c r="X225" s="24"/>
      <c r="Y225" s="24"/>
      <c r="Z225" s="24"/>
    </row>
    <row r="226" spans="1:26">
      <c r="A226" s="3"/>
      <c r="B226" s="3"/>
      <c r="C226" s="3"/>
      <c r="D226" s="3"/>
      <c r="E226" s="3"/>
      <c r="F226" s="3"/>
      <c r="G226" s="3"/>
      <c r="H226" s="24"/>
      <c r="I226" s="24"/>
      <c r="J226" s="24"/>
      <c r="K226" s="24"/>
      <c r="L226" s="24"/>
      <c r="M226" s="24"/>
      <c r="N226" s="24"/>
      <c r="O226" s="24"/>
      <c r="P226" s="24"/>
      <c r="Q226" s="24"/>
      <c r="R226" s="24"/>
      <c r="S226" s="24"/>
      <c r="T226" s="24"/>
      <c r="U226" s="24"/>
      <c r="V226" s="24"/>
      <c r="W226" s="24"/>
      <c r="X226" s="24"/>
      <c r="Y226" s="24"/>
      <c r="Z226" s="24"/>
    </row>
    <row r="227" spans="1:26">
      <c r="A227" s="3"/>
      <c r="B227" s="3"/>
      <c r="C227" s="3"/>
      <c r="D227" s="3"/>
      <c r="E227" s="3"/>
      <c r="F227" s="3"/>
      <c r="G227" s="3"/>
      <c r="H227" s="24"/>
      <c r="I227" s="24"/>
      <c r="J227" s="24"/>
      <c r="K227" s="24"/>
      <c r="L227" s="24"/>
      <c r="M227" s="24"/>
      <c r="N227" s="24"/>
      <c r="O227" s="24"/>
      <c r="P227" s="24"/>
      <c r="Q227" s="24"/>
      <c r="R227" s="24"/>
      <c r="S227" s="24"/>
      <c r="T227" s="24"/>
      <c r="U227" s="24"/>
      <c r="V227" s="24"/>
      <c r="W227" s="24"/>
      <c r="X227" s="24"/>
      <c r="Y227" s="24"/>
      <c r="Z227" s="24"/>
    </row>
    <row r="228" spans="1:26">
      <c r="A228" s="3"/>
      <c r="B228" s="3"/>
      <c r="C228" s="3"/>
      <c r="D228" s="3"/>
      <c r="E228" s="3"/>
      <c r="F228" s="3"/>
      <c r="G228" s="3"/>
      <c r="H228" s="24"/>
      <c r="I228" s="24"/>
      <c r="J228" s="24"/>
      <c r="K228" s="24"/>
      <c r="L228" s="24"/>
      <c r="M228" s="24"/>
      <c r="N228" s="24"/>
      <c r="O228" s="24"/>
      <c r="P228" s="24"/>
      <c r="Q228" s="24"/>
      <c r="R228" s="24"/>
      <c r="S228" s="24"/>
      <c r="T228" s="24"/>
      <c r="U228" s="24"/>
      <c r="V228" s="24"/>
      <c r="W228" s="24"/>
      <c r="X228" s="24"/>
      <c r="Y228" s="24"/>
      <c r="Z228" s="24"/>
    </row>
    <row r="229" spans="1:26">
      <c r="A229" s="3"/>
      <c r="B229" s="3"/>
      <c r="C229" s="3"/>
      <c r="D229" s="3"/>
      <c r="E229" s="3"/>
      <c r="F229" s="3"/>
      <c r="G229" s="3"/>
      <c r="H229" s="24"/>
      <c r="I229" s="24"/>
      <c r="J229" s="24"/>
      <c r="K229" s="24"/>
      <c r="L229" s="24"/>
      <c r="M229" s="24"/>
      <c r="N229" s="24"/>
      <c r="O229" s="24"/>
      <c r="P229" s="24"/>
      <c r="Q229" s="24"/>
      <c r="R229" s="24"/>
      <c r="S229" s="24"/>
      <c r="T229" s="24"/>
      <c r="U229" s="24"/>
      <c r="V229" s="24"/>
      <c r="W229" s="24"/>
      <c r="X229" s="24"/>
      <c r="Y229" s="24"/>
      <c r="Z229" s="24"/>
    </row>
    <row r="230" spans="1:26">
      <c r="A230" s="3"/>
      <c r="B230" s="3"/>
      <c r="C230" s="3"/>
      <c r="D230" s="3"/>
      <c r="E230" s="3"/>
      <c r="F230" s="3"/>
      <c r="G230" s="3"/>
      <c r="H230" s="24"/>
      <c r="I230" s="24"/>
      <c r="J230" s="24"/>
      <c r="K230" s="24"/>
      <c r="L230" s="24"/>
      <c r="M230" s="24"/>
      <c r="N230" s="24"/>
      <c r="O230" s="24"/>
      <c r="P230" s="24"/>
      <c r="Q230" s="24"/>
      <c r="R230" s="24"/>
      <c r="S230" s="24"/>
      <c r="T230" s="24"/>
      <c r="U230" s="24"/>
      <c r="V230" s="24"/>
      <c r="W230" s="24"/>
      <c r="X230" s="24"/>
      <c r="Y230" s="24"/>
      <c r="Z230" s="24"/>
    </row>
    <row r="231" spans="1:26">
      <c r="A231" s="3"/>
      <c r="B231" s="3"/>
      <c r="C231" s="3"/>
      <c r="D231" s="3"/>
      <c r="E231" s="3"/>
      <c r="F231" s="3"/>
      <c r="G231" s="3"/>
      <c r="H231" s="24"/>
      <c r="I231" s="24"/>
      <c r="J231" s="24"/>
      <c r="K231" s="24"/>
      <c r="L231" s="24"/>
      <c r="M231" s="24"/>
      <c r="N231" s="24"/>
      <c r="O231" s="24"/>
      <c r="P231" s="24"/>
      <c r="Q231" s="24"/>
      <c r="R231" s="24"/>
      <c r="S231" s="24"/>
      <c r="T231" s="24"/>
      <c r="U231" s="24"/>
      <c r="V231" s="24"/>
      <c r="W231" s="24"/>
      <c r="X231" s="24"/>
      <c r="Y231" s="24"/>
      <c r="Z231" s="24"/>
    </row>
    <row r="232" spans="1:26">
      <c r="A232" s="3"/>
      <c r="B232" s="3"/>
      <c r="C232" s="3"/>
      <c r="D232" s="3"/>
      <c r="E232" s="3"/>
      <c r="F232" s="3"/>
      <c r="G232" s="3"/>
      <c r="H232" s="24"/>
      <c r="I232" s="24"/>
      <c r="J232" s="24"/>
      <c r="K232" s="24"/>
      <c r="L232" s="24"/>
      <c r="M232" s="24"/>
      <c r="N232" s="24"/>
      <c r="O232" s="24"/>
      <c r="P232" s="24"/>
      <c r="Q232" s="24"/>
      <c r="R232" s="24"/>
      <c r="S232" s="24"/>
      <c r="T232" s="24"/>
      <c r="U232" s="24"/>
      <c r="V232" s="24"/>
      <c r="W232" s="24"/>
      <c r="X232" s="24"/>
      <c r="Y232" s="24"/>
      <c r="Z232" s="24"/>
    </row>
    <row r="233" spans="1:26">
      <c r="A233" s="3"/>
      <c r="B233" s="3"/>
      <c r="C233" s="3"/>
      <c r="D233" s="3"/>
      <c r="E233" s="3"/>
      <c r="F233" s="3"/>
      <c r="G233" s="3"/>
      <c r="H233" s="24"/>
      <c r="I233" s="24"/>
      <c r="J233" s="24"/>
      <c r="K233" s="24"/>
      <c r="L233" s="24"/>
      <c r="M233" s="24"/>
      <c r="N233" s="24"/>
      <c r="O233" s="24"/>
      <c r="P233" s="24"/>
      <c r="Q233" s="24"/>
      <c r="R233" s="24"/>
      <c r="S233" s="24"/>
      <c r="T233" s="24"/>
      <c r="U233" s="24"/>
      <c r="V233" s="24"/>
      <c r="W233" s="24"/>
      <c r="X233" s="24"/>
      <c r="Y233" s="24"/>
      <c r="Z233" s="24"/>
    </row>
    <row r="234" spans="1:26">
      <c r="A234" s="3"/>
      <c r="B234" s="3"/>
      <c r="C234" s="3"/>
      <c r="D234" s="3"/>
      <c r="E234" s="3"/>
      <c r="F234" s="3"/>
      <c r="G234" s="3"/>
      <c r="H234" s="24"/>
      <c r="I234" s="24"/>
      <c r="J234" s="24"/>
      <c r="K234" s="24"/>
      <c r="L234" s="24"/>
      <c r="M234" s="24"/>
      <c r="N234" s="24"/>
      <c r="O234" s="24"/>
      <c r="P234" s="24"/>
      <c r="Q234" s="24"/>
      <c r="R234" s="24"/>
      <c r="S234" s="24"/>
      <c r="T234" s="24"/>
      <c r="U234" s="24"/>
      <c r="V234" s="24"/>
      <c r="W234" s="24"/>
      <c r="X234" s="24"/>
      <c r="Y234" s="24"/>
      <c r="Z234" s="24"/>
    </row>
    <row r="235" spans="1:26">
      <c r="A235" s="3"/>
      <c r="B235" s="3"/>
      <c r="C235" s="3"/>
      <c r="D235" s="3"/>
      <c r="E235" s="3"/>
      <c r="F235" s="3"/>
      <c r="G235" s="3"/>
      <c r="H235" s="24"/>
      <c r="I235" s="24"/>
      <c r="J235" s="24"/>
      <c r="K235" s="24"/>
      <c r="L235" s="24"/>
      <c r="M235" s="24"/>
      <c r="N235" s="24"/>
      <c r="O235" s="24"/>
      <c r="P235" s="24"/>
      <c r="Q235" s="24"/>
      <c r="R235" s="24"/>
      <c r="S235" s="24"/>
      <c r="T235" s="24"/>
      <c r="U235" s="24"/>
      <c r="V235" s="24"/>
      <c r="W235" s="24"/>
      <c r="X235" s="24"/>
      <c r="Y235" s="24"/>
      <c r="Z235" s="24"/>
    </row>
    <row r="236" spans="1:26">
      <c r="A236" s="3"/>
      <c r="B236" s="3"/>
      <c r="C236" s="3"/>
      <c r="D236" s="3"/>
      <c r="E236" s="3"/>
      <c r="F236" s="3"/>
      <c r="G236" s="3"/>
      <c r="H236" s="24"/>
      <c r="I236" s="24"/>
      <c r="J236" s="24"/>
      <c r="K236" s="24"/>
      <c r="L236" s="24"/>
      <c r="M236" s="24"/>
      <c r="N236" s="24"/>
      <c r="O236" s="24"/>
      <c r="P236" s="24"/>
      <c r="Q236" s="24"/>
      <c r="R236" s="24"/>
      <c r="S236" s="24"/>
      <c r="T236" s="24"/>
      <c r="U236" s="24"/>
      <c r="V236" s="24"/>
      <c r="W236" s="24"/>
      <c r="X236" s="24"/>
      <c r="Y236" s="24"/>
      <c r="Z236" s="24"/>
    </row>
    <row r="237" spans="1:26">
      <c r="A237" s="3"/>
      <c r="B237" s="3"/>
      <c r="C237" s="3"/>
      <c r="D237" s="3"/>
      <c r="E237" s="3"/>
      <c r="F237" s="3"/>
      <c r="G237" s="3"/>
      <c r="H237" s="24"/>
      <c r="I237" s="24"/>
      <c r="J237" s="24"/>
      <c r="K237" s="24"/>
      <c r="L237" s="24"/>
      <c r="M237" s="24"/>
      <c r="N237" s="24"/>
      <c r="O237" s="24"/>
      <c r="P237" s="24"/>
      <c r="Q237" s="24"/>
      <c r="R237" s="24"/>
      <c r="S237" s="24"/>
      <c r="T237" s="24"/>
      <c r="U237" s="24"/>
      <c r="V237" s="24"/>
      <c r="W237" s="24"/>
      <c r="X237" s="24"/>
      <c r="Y237" s="24"/>
      <c r="Z237" s="24"/>
    </row>
    <row r="238" spans="1:26">
      <c r="A238" s="3"/>
      <c r="B238" s="3"/>
      <c r="C238" s="3"/>
      <c r="D238" s="3"/>
      <c r="E238" s="3"/>
      <c r="F238" s="3"/>
      <c r="G238" s="3"/>
      <c r="H238" s="24"/>
      <c r="I238" s="24"/>
      <c r="J238" s="24"/>
      <c r="K238" s="24"/>
      <c r="L238" s="24"/>
      <c r="M238" s="24"/>
      <c r="N238" s="24"/>
      <c r="O238" s="24"/>
      <c r="P238" s="24"/>
      <c r="Q238" s="24"/>
      <c r="R238" s="24"/>
      <c r="S238" s="24"/>
      <c r="T238" s="24"/>
      <c r="U238" s="24"/>
      <c r="V238" s="24"/>
      <c r="W238" s="24"/>
      <c r="X238" s="24"/>
      <c r="Y238" s="24"/>
      <c r="Z238" s="24"/>
    </row>
    <row r="239" spans="1:26">
      <c r="A239" s="3"/>
      <c r="B239" s="3"/>
      <c r="C239" s="3"/>
      <c r="D239" s="3"/>
      <c r="E239" s="3"/>
      <c r="F239" s="3"/>
      <c r="G239" s="3"/>
      <c r="H239" s="24"/>
      <c r="I239" s="24"/>
      <c r="J239" s="24"/>
      <c r="K239" s="24"/>
      <c r="L239" s="24"/>
      <c r="M239" s="24"/>
      <c r="N239" s="24"/>
      <c r="O239" s="24"/>
      <c r="P239" s="24"/>
      <c r="Q239" s="24"/>
      <c r="R239" s="24"/>
      <c r="S239" s="24"/>
      <c r="T239" s="24"/>
      <c r="U239" s="24"/>
      <c r="V239" s="24"/>
      <c r="W239" s="24"/>
      <c r="X239" s="24"/>
      <c r="Y239" s="24"/>
      <c r="Z239" s="24"/>
    </row>
    <row r="240" spans="1:26">
      <c r="A240" s="3"/>
      <c r="B240" s="3"/>
      <c r="C240" s="3"/>
      <c r="D240" s="3"/>
      <c r="E240" s="3"/>
      <c r="F240" s="3"/>
      <c r="G240" s="3"/>
      <c r="H240" s="24"/>
      <c r="I240" s="24"/>
      <c r="J240" s="24"/>
      <c r="K240" s="24"/>
      <c r="L240" s="24"/>
      <c r="M240" s="24"/>
      <c r="N240" s="24"/>
      <c r="O240" s="24"/>
      <c r="P240" s="24"/>
      <c r="Q240" s="24"/>
      <c r="R240" s="24"/>
      <c r="S240" s="24"/>
      <c r="T240" s="24"/>
      <c r="U240" s="24"/>
      <c r="V240" s="24"/>
      <c r="W240" s="24"/>
      <c r="X240" s="24"/>
      <c r="Y240" s="24"/>
      <c r="Z240" s="24"/>
    </row>
    <row r="241" spans="1:26">
      <c r="A241" s="3"/>
      <c r="B241" s="3"/>
      <c r="C241" s="3"/>
      <c r="D241" s="3"/>
      <c r="E241" s="3"/>
      <c r="F241" s="3"/>
      <c r="G241" s="3"/>
      <c r="H241" s="24"/>
      <c r="I241" s="24"/>
      <c r="J241" s="24"/>
      <c r="K241" s="24"/>
      <c r="L241" s="24"/>
      <c r="M241" s="24"/>
      <c r="N241" s="24"/>
      <c r="O241" s="24"/>
      <c r="P241" s="24"/>
      <c r="Q241" s="24"/>
      <c r="R241" s="24"/>
      <c r="S241" s="24"/>
      <c r="T241" s="24"/>
      <c r="U241" s="24"/>
      <c r="V241" s="24"/>
      <c r="W241" s="24"/>
      <c r="X241" s="24"/>
      <c r="Y241" s="24"/>
      <c r="Z241" s="24"/>
    </row>
    <row r="242" spans="1:26">
      <c r="A242" s="3"/>
      <c r="B242" s="3"/>
      <c r="C242" s="3"/>
      <c r="D242" s="3"/>
      <c r="E242" s="3"/>
      <c r="F242" s="3"/>
      <c r="G242" s="3"/>
      <c r="H242" s="24"/>
      <c r="I242" s="24"/>
      <c r="J242" s="24"/>
      <c r="K242" s="24"/>
      <c r="L242" s="24"/>
      <c r="M242" s="24"/>
      <c r="N242" s="24"/>
      <c r="O242" s="24"/>
      <c r="P242" s="24"/>
      <c r="Q242" s="24"/>
      <c r="R242" s="24"/>
      <c r="S242" s="24"/>
      <c r="T242" s="24"/>
      <c r="U242" s="24"/>
      <c r="V242" s="24"/>
      <c r="W242" s="24"/>
      <c r="X242" s="24"/>
      <c r="Y242" s="24"/>
      <c r="Z242" s="24"/>
    </row>
    <row r="243" spans="1:26">
      <c r="A243" s="3"/>
      <c r="B243" s="3"/>
      <c r="C243" s="3"/>
      <c r="D243" s="3"/>
      <c r="E243" s="3"/>
      <c r="F243" s="3"/>
      <c r="G243" s="3"/>
      <c r="H243" s="24"/>
      <c r="I243" s="24"/>
      <c r="J243" s="24"/>
      <c r="K243" s="24"/>
      <c r="L243" s="24"/>
      <c r="M243" s="24"/>
      <c r="N243" s="24"/>
      <c r="O243" s="24"/>
      <c r="P243" s="24"/>
      <c r="Q243" s="24"/>
      <c r="R243" s="24"/>
      <c r="S243" s="24"/>
      <c r="T243" s="24"/>
      <c r="U243" s="24"/>
      <c r="V243" s="24"/>
      <c r="W243" s="24"/>
      <c r="X243" s="24"/>
      <c r="Y243" s="24"/>
      <c r="Z243" s="24"/>
    </row>
    <row r="244" spans="1:26">
      <c r="A244" s="3"/>
      <c r="B244" s="3"/>
      <c r="C244" s="3"/>
      <c r="D244" s="3"/>
      <c r="E244" s="3"/>
      <c r="F244" s="3"/>
      <c r="G244" s="3"/>
      <c r="H244" s="24"/>
      <c r="I244" s="24"/>
      <c r="J244" s="24"/>
      <c r="K244" s="24"/>
      <c r="L244" s="24"/>
      <c r="M244" s="24"/>
      <c r="N244" s="24"/>
      <c r="O244" s="24"/>
      <c r="P244" s="24"/>
      <c r="Q244" s="24"/>
      <c r="R244" s="24"/>
      <c r="S244" s="24"/>
      <c r="T244" s="24"/>
      <c r="U244" s="24"/>
      <c r="V244" s="24"/>
      <c r="W244" s="24"/>
      <c r="X244" s="24"/>
      <c r="Y244" s="24"/>
      <c r="Z244" s="24"/>
    </row>
    <row r="245" spans="1:26">
      <c r="A245" s="3"/>
      <c r="B245" s="3"/>
      <c r="C245" s="3"/>
      <c r="D245" s="3"/>
      <c r="E245" s="3"/>
      <c r="F245" s="3"/>
      <c r="G245" s="3"/>
      <c r="H245" s="24"/>
      <c r="I245" s="24"/>
      <c r="J245" s="24"/>
      <c r="K245" s="24"/>
      <c r="L245" s="24"/>
      <c r="M245" s="24"/>
      <c r="N245" s="24"/>
      <c r="O245" s="24"/>
      <c r="P245" s="24"/>
      <c r="Q245" s="24"/>
      <c r="R245" s="24"/>
      <c r="S245" s="24"/>
      <c r="T245" s="24"/>
      <c r="U245" s="24"/>
      <c r="V245" s="24"/>
      <c r="W245" s="24"/>
      <c r="X245" s="24"/>
      <c r="Y245" s="24"/>
      <c r="Z245" s="24"/>
    </row>
    <row r="246" spans="1:26">
      <c r="A246" s="3"/>
      <c r="B246" s="3"/>
      <c r="C246" s="3"/>
      <c r="D246" s="3"/>
      <c r="E246" s="3"/>
      <c r="F246" s="3"/>
      <c r="G246" s="3"/>
      <c r="H246" s="24"/>
      <c r="I246" s="24"/>
      <c r="J246" s="24"/>
      <c r="K246" s="24"/>
      <c r="L246" s="24"/>
      <c r="M246" s="24"/>
      <c r="N246" s="24"/>
      <c r="O246" s="24"/>
      <c r="P246" s="24"/>
      <c r="Q246" s="24"/>
      <c r="R246" s="24"/>
      <c r="S246" s="24"/>
      <c r="T246" s="24"/>
      <c r="U246" s="24"/>
      <c r="V246" s="24"/>
      <c r="W246" s="24"/>
      <c r="X246" s="24"/>
      <c r="Y246" s="24"/>
      <c r="Z246" s="24"/>
    </row>
    <row r="247" spans="1:26">
      <c r="A247" s="3"/>
      <c r="B247" s="3"/>
      <c r="C247" s="3"/>
      <c r="D247" s="3"/>
      <c r="E247" s="3"/>
      <c r="F247" s="3"/>
      <c r="G247" s="3"/>
      <c r="H247" s="24"/>
      <c r="I247" s="24"/>
      <c r="J247" s="24"/>
      <c r="K247" s="24"/>
      <c r="L247" s="24"/>
      <c r="M247" s="24"/>
      <c r="N247" s="24"/>
      <c r="O247" s="24"/>
      <c r="P247" s="24"/>
      <c r="Q247" s="24"/>
      <c r="R247" s="24"/>
      <c r="S247" s="24"/>
      <c r="T247" s="24"/>
      <c r="U247" s="24"/>
      <c r="V247" s="24"/>
      <c r="W247" s="24"/>
      <c r="X247" s="24"/>
      <c r="Y247" s="24"/>
      <c r="Z247" s="24"/>
    </row>
    <row r="248" spans="1:26">
      <c r="A248" s="3"/>
      <c r="B248" s="3"/>
      <c r="C248" s="3"/>
      <c r="D248" s="3"/>
      <c r="E248" s="3"/>
      <c r="F248" s="3"/>
      <c r="G248" s="3"/>
      <c r="H248" s="24"/>
      <c r="I248" s="24"/>
      <c r="J248" s="24"/>
      <c r="K248" s="24"/>
      <c r="L248" s="24"/>
      <c r="M248" s="24"/>
      <c r="N248" s="24"/>
      <c r="O248" s="24"/>
      <c r="P248" s="24"/>
      <c r="Q248" s="24"/>
      <c r="R248" s="24"/>
      <c r="S248" s="24"/>
      <c r="T248" s="24"/>
      <c r="U248" s="24"/>
      <c r="V248" s="24"/>
      <c r="W248" s="24"/>
      <c r="X248" s="24"/>
      <c r="Y248" s="24"/>
      <c r="Z248" s="24"/>
    </row>
    <row r="249" spans="1:26">
      <c r="A249" s="3"/>
      <c r="B249" s="3"/>
      <c r="C249" s="3"/>
      <c r="D249" s="3"/>
      <c r="E249" s="3"/>
      <c r="F249" s="3"/>
      <c r="G249" s="3"/>
      <c r="H249" s="24"/>
      <c r="I249" s="24"/>
      <c r="J249" s="24"/>
      <c r="K249" s="24"/>
      <c r="L249" s="24"/>
      <c r="M249" s="24"/>
      <c r="N249" s="24"/>
      <c r="O249" s="24"/>
      <c r="P249" s="24"/>
      <c r="Q249" s="24"/>
      <c r="R249" s="24"/>
      <c r="S249" s="24"/>
      <c r="T249" s="24"/>
      <c r="U249" s="24"/>
      <c r="V249" s="24"/>
      <c r="W249" s="24"/>
      <c r="X249" s="24"/>
      <c r="Y249" s="24"/>
      <c r="Z249" s="24"/>
    </row>
    <row r="250" spans="1:26">
      <c r="A250" s="3"/>
      <c r="B250" s="3"/>
      <c r="C250" s="3"/>
      <c r="D250" s="3"/>
      <c r="E250" s="3"/>
      <c r="F250" s="3"/>
      <c r="G250" s="3"/>
      <c r="H250" s="24"/>
      <c r="I250" s="24"/>
      <c r="J250" s="24"/>
      <c r="K250" s="24"/>
      <c r="L250" s="24"/>
      <c r="M250" s="24"/>
      <c r="N250" s="24"/>
      <c r="O250" s="24"/>
      <c r="P250" s="24"/>
      <c r="Q250" s="24"/>
      <c r="R250" s="24"/>
      <c r="S250" s="24"/>
      <c r="T250" s="24"/>
      <c r="U250" s="24"/>
      <c r="V250" s="24"/>
      <c r="W250" s="24"/>
      <c r="X250" s="24"/>
      <c r="Y250" s="24"/>
      <c r="Z250" s="24"/>
    </row>
    <row r="251" spans="1:26">
      <c r="A251" s="3"/>
      <c r="B251" s="3"/>
      <c r="C251" s="3"/>
      <c r="D251" s="3"/>
      <c r="E251" s="3"/>
      <c r="F251" s="3"/>
      <c r="G251" s="3"/>
      <c r="H251" s="24"/>
      <c r="I251" s="24"/>
      <c r="J251" s="24"/>
      <c r="K251" s="24"/>
      <c r="L251" s="24"/>
      <c r="M251" s="24"/>
      <c r="N251" s="24"/>
      <c r="O251" s="24"/>
      <c r="P251" s="24"/>
      <c r="Q251" s="24"/>
      <c r="R251" s="24"/>
      <c r="S251" s="24"/>
      <c r="T251" s="24"/>
      <c r="U251" s="24"/>
      <c r="V251" s="24"/>
      <c r="W251" s="24"/>
      <c r="X251" s="24"/>
      <c r="Y251" s="24"/>
      <c r="Z251" s="24"/>
    </row>
    <row r="252" spans="1:26">
      <c r="A252" s="3"/>
      <c r="B252" s="3"/>
      <c r="C252" s="3"/>
      <c r="D252" s="3"/>
      <c r="E252" s="3"/>
      <c r="F252" s="3"/>
      <c r="G252" s="3"/>
      <c r="H252" s="24"/>
      <c r="I252" s="24"/>
      <c r="J252" s="24"/>
      <c r="K252" s="24"/>
      <c r="L252" s="24"/>
      <c r="M252" s="24"/>
      <c r="N252" s="24"/>
      <c r="O252" s="24"/>
      <c r="P252" s="24"/>
      <c r="Q252" s="24"/>
      <c r="R252" s="24"/>
      <c r="S252" s="24"/>
      <c r="T252" s="24"/>
      <c r="U252" s="24"/>
      <c r="V252" s="24"/>
      <c r="W252" s="24"/>
      <c r="X252" s="24"/>
      <c r="Y252" s="24"/>
      <c r="Z252" s="24"/>
    </row>
    <row r="253" spans="1:26">
      <c r="A253" s="3"/>
      <c r="B253" s="3"/>
      <c r="C253" s="3"/>
      <c r="D253" s="3"/>
      <c r="E253" s="3"/>
      <c r="F253" s="3"/>
      <c r="G253" s="3"/>
      <c r="H253" s="24"/>
      <c r="I253" s="24"/>
      <c r="J253" s="24"/>
      <c r="K253" s="24"/>
      <c r="L253" s="24"/>
      <c r="M253" s="24"/>
      <c r="N253" s="24"/>
      <c r="O253" s="24"/>
      <c r="P253" s="24"/>
      <c r="Q253" s="24"/>
      <c r="R253" s="24"/>
      <c r="S253" s="24"/>
      <c r="T253" s="24"/>
      <c r="U253" s="24"/>
      <c r="V253" s="24"/>
      <c r="W253" s="24"/>
      <c r="X253" s="24"/>
      <c r="Y253" s="24"/>
      <c r="Z253" s="24"/>
    </row>
    <row r="254" spans="1:26">
      <c r="A254" s="3"/>
      <c r="B254" s="3"/>
      <c r="C254" s="3"/>
      <c r="D254" s="3"/>
      <c r="E254" s="3"/>
      <c r="F254" s="3"/>
      <c r="G254" s="3"/>
      <c r="H254" s="24"/>
      <c r="I254" s="24"/>
      <c r="J254" s="24"/>
      <c r="K254" s="24"/>
      <c r="L254" s="24"/>
      <c r="M254" s="24"/>
      <c r="N254" s="24"/>
      <c r="O254" s="24"/>
      <c r="P254" s="24"/>
      <c r="Q254" s="24"/>
      <c r="R254" s="24"/>
      <c r="S254" s="24"/>
      <c r="T254" s="24"/>
      <c r="U254" s="24"/>
      <c r="V254" s="24"/>
      <c r="W254" s="24"/>
      <c r="X254" s="24"/>
      <c r="Y254" s="24"/>
      <c r="Z254" s="24"/>
    </row>
    <row r="255" spans="1:26">
      <c r="A255" s="3"/>
      <c r="B255" s="3"/>
      <c r="C255" s="3"/>
      <c r="D255" s="3"/>
      <c r="E255" s="3"/>
      <c r="F255" s="3"/>
      <c r="G255" s="3"/>
      <c r="H255" s="24"/>
      <c r="I255" s="24"/>
      <c r="J255" s="24"/>
      <c r="K255" s="24"/>
      <c r="L255" s="24"/>
      <c r="M255" s="24"/>
      <c r="N255" s="24"/>
      <c r="O255" s="24"/>
      <c r="P255" s="24"/>
      <c r="Q255" s="24"/>
      <c r="R255" s="24"/>
      <c r="S255" s="24"/>
      <c r="T255" s="24"/>
      <c r="U255" s="24"/>
      <c r="V255" s="24"/>
      <c r="W255" s="24"/>
      <c r="X255" s="24"/>
      <c r="Y255" s="24"/>
      <c r="Z255" s="24"/>
    </row>
    <row r="256" spans="1:26">
      <c r="A256" s="3"/>
      <c r="B256" s="3"/>
      <c r="C256" s="3"/>
      <c r="D256" s="3"/>
      <c r="E256" s="3"/>
      <c r="F256" s="3"/>
      <c r="G256" s="3"/>
      <c r="H256" s="24"/>
      <c r="I256" s="24"/>
      <c r="J256" s="24"/>
      <c r="K256" s="24"/>
      <c r="L256" s="24"/>
      <c r="M256" s="24"/>
      <c r="N256" s="24"/>
      <c r="O256" s="24"/>
      <c r="P256" s="24"/>
      <c r="Q256" s="24"/>
      <c r="R256" s="24"/>
      <c r="S256" s="24"/>
      <c r="T256" s="24"/>
      <c r="U256" s="24"/>
      <c r="V256" s="24"/>
      <c r="W256" s="24"/>
      <c r="X256" s="24"/>
      <c r="Y256" s="24"/>
      <c r="Z256" s="24"/>
    </row>
    <row r="257" spans="1:26">
      <c r="A257" s="3"/>
      <c r="B257" s="3"/>
      <c r="C257" s="3"/>
      <c r="D257" s="3"/>
      <c r="E257" s="3"/>
      <c r="F257" s="3"/>
      <c r="G257" s="3"/>
      <c r="H257" s="24"/>
      <c r="I257" s="24"/>
      <c r="J257" s="24"/>
      <c r="K257" s="24"/>
      <c r="L257" s="24"/>
      <c r="M257" s="24"/>
      <c r="N257" s="24"/>
      <c r="O257" s="24"/>
      <c r="P257" s="24"/>
      <c r="Q257" s="24"/>
      <c r="R257" s="24"/>
      <c r="S257" s="24"/>
      <c r="T257" s="24"/>
      <c r="U257" s="24"/>
      <c r="V257" s="24"/>
      <c r="W257" s="24"/>
      <c r="X257" s="24"/>
      <c r="Y257" s="24"/>
      <c r="Z257" s="24"/>
    </row>
    <row r="258" spans="1:26">
      <c r="A258" s="3"/>
      <c r="B258" s="3"/>
      <c r="C258" s="3"/>
      <c r="D258" s="3"/>
      <c r="E258" s="3"/>
      <c r="F258" s="3"/>
      <c r="G258" s="3"/>
      <c r="H258" s="24"/>
      <c r="I258" s="24"/>
      <c r="J258" s="24"/>
      <c r="K258" s="24"/>
      <c r="L258" s="24"/>
      <c r="M258" s="24"/>
      <c r="N258" s="24"/>
      <c r="O258" s="24"/>
      <c r="P258" s="24"/>
      <c r="Q258" s="24"/>
      <c r="R258" s="24"/>
      <c r="S258" s="24"/>
      <c r="T258" s="24"/>
      <c r="U258" s="24"/>
      <c r="V258" s="24"/>
      <c r="W258" s="24"/>
      <c r="X258" s="24"/>
      <c r="Y258" s="24"/>
      <c r="Z258" s="24"/>
    </row>
    <row r="259" spans="1:26">
      <c r="A259" s="3"/>
      <c r="B259" s="3"/>
      <c r="C259" s="3"/>
      <c r="D259" s="3"/>
      <c r="E259" s="3"/>
      <c r="F259" s="3"/>
      <c r="G259" s="3"/>
      <c r="H259" s="24"/>
      <c r="I259" s="24"/>
      <c r="J259" s="24"/>
      <c r="K259" s="24"/>
      <c r="L259" s="24"/>
      <c r="M259" s="24"/>
      <c r="N259" s="24"/>
      <c r="O259" s="24"/>
      <c r="P259" s="24"/>
      <c r="Q259" s="24"/>
      <c r="R259" s="24"/>
      <c r="S259" s="24"/>
      <c r="T259" s="24"/>
      <c r="U259" s="24"/>
      <c r="V259" s="24"/>
      <c r="W259" s="24"/>
      <c r="X259" s="24"/>
      <c r="Y259" s="24"/>
      <c r="Z259" s="24"/>
    </row>
    <row r="260" spans="1:26">
      <c r="A260" s="3"/>
      <c r="B260" s="3"/>
      <c r="C260" s="3"/>
      <c r="D260" s="3"/>
      <c r="E260" s="3"/>
      <c r="F260" s="3"/>
      <c r="G260" s="3"/>
      <c r="H260" s="24"/>
      <c r="I260" s="24"/>
      <c r="J260" s="24"/>
      <c r="K260" s="24"/>
      <c r="L260" s="24"/>
      <c r="M260" s="24"/>
      <c r="N260" s="24"/>
      <c r="O260" s="24"/>
      <c r="P260" s="24"/>
      <c r="Q260" s="24"/>
      <c r="R260" s="24"/>
      <c r="S260" s="24"/>
      <c r="T260" s="24"/>
      <c r="U260" s="24"/>
      <c r="V260" s="24"/>
      <c r="W260" s="24"/>
      <c r="X260" s="24"/>
      <c r="Y260" s="24"/>
      <c r="Z260" s="24"/>
    </row>
    <row r="261" spans="1:26">
      <c r="A261" s="3"/>
      <c r="B261" s="3"/>
      <c r="C261" s="3"/>
      <c r="D261" s="3"/>
      <c r="E261" s="3"/>
      <c r="F261" s="3"/>
      <c r="G261" s="3"/>
      <c r="H261" s="24"/>
      <c r="I261" s="24"/>
      <c r="J261" s="24"/>
      <c r="K261" s="24"/>
      <c r="L261" s="24"/>
      <c r="M261" s="24"/>
      <c r="N261" s="24"/>
      <c r="O261" s="24"/>
      <c r="P261" s="24"/>
      <c r="Q261" s="24"/>
      <c r="R261" s="24"/>
      <c r="S261" s="24"/>
      <c r="T261" s="24"/>
      <c r="U261" s="24"/>
      <c r="V261" s="24"/>
      <c r="W261" s="24"/>
      <c r="X261" s="24"/>
      <c r="Y261" s="24"/>
      <c r="Z261" s="24"/>
    </row>
    <row r="262" spans="1:26">
      <c r="A262" s="3"/>
      <c r="B262" s="3"/>
      <c r="C262" s="3"/>
      <c r="D262" s="3"/>
      <c r="E262" s="3"/>
      <c r="F262" s="3"/>
      <c r="G262" s="3"/>
      <c r="H262" s="24"/>
      <c r="I262" s="24"/>
      <c r="J262" s="24"/>
      <c r="K262" s="24"/>
      <c r="L262" s="24"/>
      <c r="M262" s="24"/>
      <c r="N262" s="24"/>
      <c r="O262" s="24"/>
      <c r="P262" s="24"/>
      <c r="Q262" s="24"/>
      <c r="R262" s="24"/>
      <c r="S262" s="24"/>
      <c r="T262" s="24"/>
      <c r="U262" s="24"/>
      <c r="V262" s="24"/>
      <c r="W262" s="24"/>
      <c r="X262" s="24"/>
      <c r="Y262" s="24"/>
      <c r="Z262" s="24"/>
    </row>
    <row r="263" spans="1:26">
      <c r="A263" s="3"/>
      <c r="B263" s="3"/>
      <c r="C263" s="3"/>
      <c r="D263" s="3"/>
      <c r="E263" s="3"/>
      <c r="F263" s="3"/>
      <c r="G263" s="3"/>
      <c r="H263" s="24"/>
      <c r="I263" s="24"/>
      <c r="J263" s="24"/>
      <c r="K263" s="24"/>
      <c r="L263" s="24"/>
      <c r="M263" s="24"/>
      <c r="N263" s="24"/>
      <c r="O263" s="24"/>
      <c r="P263" s="24"/>
      <c r="Q263" s="24"/>
      <c r="R263" s="24"/>
      <c r="S263" s="24"/>
      <c r="T263" s="24"/>
      <c r="U263" s="24"/>
      <c r="V263" s="24"/>
      <c r="W263" s="24"/>
      <c r="X263" s="24"/>
      <c r="Y263" s="24"/>
      <c r="Z263" s="24"/>
    </row>
    <row r="264" spans="1:26">
      <c r="A264" s="3"/>
      <c r="B264" s="3"/>
      <c r="C264" s="3"/>
      <c r="D264" s="3"/>
      <c r="E264" s="3"/>
      <c r="F264" s="3"/>
      <c r="G264" s="3"/>
      <c r="H264" s="24"/>
      <c r="I264" s="24"/>
      <c r="J264" s="24"/>
      <c r="K264" s="24"/>
      <c r="L264" s="24"/>
      <c r="M264" s="24"/>
      <c r="N264" s="24"/>
      <c r="O264" s="24"/>
      <c r="P264" s="24"/>
      <c r="Q264" s="24"/>
      <c r="R264" s="24"/>
      <c r="S264" s="24"/>
      <c r="T264" s="24"/>
      <c r="U264" s="24"/>
      <c r="V264" s="24"/>
      <c r="W264" s="24"/>
      <c r="X264" s="24"/>
      <c r="Y264" s="24"/>
      <c r="Z264" s="24"/>
    </row>
    <row r="265" spans="1:26">
      <c r="A265" s="3"/>
      <c r="B265" s="3"/>
      <c r="C265" s="3"/>
      <c r="D265" s="3"/>
      <c r="E265" s="3"/>
      <c r="F265" s="3"/>
      <c r="G265" s="3"/>
      <c r="H265" s="24"/>
      <c r="I265" s="24"/>
      <c r="J265" s="24"/>
      <c r="K265" s="24"/>
      <c r="L265" s="24"/>
      <c r="M265" s="24"/>
      <c r="N265" s="24"/>
      <c r="O265" s="24"/>
      <c r="P265" s="24"/>
      <c r="Q265" s="24"/>
      <c r="R265" s="24"/>
      <c r="S265" s="24"/>
      <c r="T265" s="24"/>
      <c r="U265" s="24"/>
      <c r="V265" s="24"/>
      <c r="W265" s="24"/>
      <c r="X265" s="24"/>
      <c r="Y265" s="24"/>
      <c r="Z265" s="24"/>
    </row>
    <row r="266" spans="1:26">
      <c r="A266" s="3"/>
      <c r="B266" s="3"/>
      <c r="C266" s="3"/>
      <c r="D266" s="3"/>
      <c r="E266" s="3"/>
      <c r="F266" s="3"/>
      <c r="G266" s="3"/>
      <c r="H266" s="24"/>
      <c r="I266" s="24"/>
      <c r="J266" s="24"/>
      <c r="K266" s="24"/>
      <c r="L266" s="24"/>
      <c r="M266" s="24"/>
      <c r="N266" s="24"/>
      <c r="O266" s="24"/>
      <c r="P266" s="24"/>
      <c r="Q266" s="24"/>
      <c r="R266" s="24"/>
      <c r="S266" s="24"/>
      <c r="T266" s="24"/>
      <c r="U266" s="24"/>
      <c r="V266" s="24"/>
      <c r="W266" s="24"/>
      <c r="X266" s="24"/>
      <c r="Y266" s="24"/>
      <c r="Z266" s="24"/>
    </row>
    <row r="267" spans="1:26">
      <c r="A267" s="3"/>
      <c r="B267" s="3"/>
      <c r="C267" s="3"/>
      <c r="D267" s="3"/>
      <c r="E267" s="3"/>
      <c r="F267" s="3"/>
      <c r="G267" s="3"/>
      <c r="H267" s="24"/>
      <c r="I267" s="24"/>
      <c r="J267" s="24"/>
      <c r="K267" s="24"/>
      <c r="L267" s="24"/>
      <c r="M267" s="24"/>
      <c r="N267" s="24"/>
      <c r="O267" s="24"/>
      <c r="P267" s="24"/>
      <c r="Q267" s="24"/>
      <c r="R267" s="24"/>
      <c r="S267" s="24"/>
      <c r="T267" s="24"/>
      <c r="U267" s="24"/>
      <c r="V267" s="24"/>
      <c r="W267" s="24"/>
      <c r="X267" s="24"/>
      <c r="Y267" s="24"/>
      <c r="Z267" s="24"/>
    </row>
    <row r="268" spans="1:26">
      <c r="A268" s="3"/>
      <c r="B268" s="3"/>
      <c r="C268" s="3"/>
      <c r="D268" s="3"/>
      <c r="E268" s="3"/>
      <c r="F268" s="3"/>
      <c r="G268" s="3"/>
      <c r="H268" s="24"/>
      <c r="I268" s="24"/>
      <c r="J268" s="24"/>
      <c r="K268" s="24"/>
      <c r="L268" s="24"/>
      <c r="M268" s="24"/>
      <c r="N268" s="24"/>
      <c r="O268" s="24"/>
      <c r="P268" s="24"/>
      <c r="Q268" s="24"/>
      <c r="R268" s="24"/>
      <c r="S268" s="24"/>
      <c r="T268" s="24"/>
      <c r="U268" s="24"/>
      <c r="V268" s="24"/>
      <c r="W268" s="24"/>
      <c r="X268" s="24"/>
      <c r="Y268" s="24"/>
      <c r="Z268" s="24"/>
    </row>
    <row r="269" spans="1:26">
      <c r="A269" s="3"/>
      <c r="B269" s="3"/>
      <c r="C269" s="3"/>
      <c r="D269" s="3"/>
      <c r="E269" s="3"/>
      <c r="F269" s="3"/>
      <c r="G269" s="3"/>
      <c r="H269" s="24"/>
      <c r="I269" s="24"/>
      <c r="J269" s="24"/>
      <c r="K269" s="24"/>
      <c r="L269" s="24"/>
      <c r="M269" s="24"/>
      <c r="N269" s="24"/>
      <c r="O269" s="24"/>
      <c r="P269" s="24"/>
      <c r="Q269" s="24"/>
      <c r="R269" s="24"/>
      <c r="S269" s="24"/>
      <c r="T269" s="24"/>
      <c r="U269" s="24"/>
      <c r="V269" s="24"/>
      <c r="W269" s="24"/>
      <c r="X269" s="24"/>
      <c r="Y269" s="24"/>
      <c r="Z269" s="24"/>
    </row>
    <row r="270" spans="1:26">
      <c r="A270" s="3"/>
      <c r="B270" s="3"/>
      <c r="C270" s="3"/>
      <c r="D270" s="3"/>
      <c r="E270" s="3"/>
      <c r="F270" s="3"/>
      <c r="G270" s="3"/>
      <c r="H270" s="24"/>
      <c r="I270" s="24"/>
      <c r="J270" s="24"/>
      <c r="K270" s="24"/>
      <c r="L270" s="24"/>
      <c r="M270" s="24"/>
      <c r="N270" s="24"/>
      <c r="O270" s="24"/>
      <c r="P270" s="24"/>
      <c r="Q270" s="24"/>
      <c r="R270" s="24"/>
      <c r="S270" s="24"/>
      <c r="T270" s="24"/>
      <c r="U270" s="24"/>
      <c r="V270" s="24"/>
      <c r="W270" s="24"/>
      <c r="X270" s="24"/>
      <c r="Y270" s="24"/>
      <c r="Z270" s="24"/>
    </row>
    <row r="271" spans="1:26">
      <c r="A271" s="3"/>
      <c r="B271" s="3"/>
      <c r="C271" s="3"/>
      <c r="D271" s="3"/>
      <c r="E271" s="3"/>
      <c r="F271" s="3"/>
      <c r="G271" s="3"/>
      <c r="H271" s="24"/>
      <c r="I271" s="24"/>
      <c r="J271" s="24"/>
      <c r="K271" s="24"/>
      <c r="L271" s="24"/>
      <c r="M271" s="24"/>
      <c r="N271" s="24"/>
      <c r="O271" s="24"/>
      <c r="P271" s="24"/>
      <c r="Q271" s="24"/>
      <c r="R271" s="24"/>
      <c r="S271" s="24"/>
      <c r="T271" s="24"/>
      <c r="U271" s="24"/>
      <c r="V271" s="24"/>
      <c r="W271" s="24"/>
      <c r="X271" s="24"/>
      <c r="Y271" s="24"/>
      <c r="Z271" s="24"/>
    </row>
    <row r="272" spans="1:26">
      <c r="A272" s="3"/>
      <c r="B272" s="3"/>
      <c r="C272" s="3"/>
      <c r="D272" s="3"/>
      <c r="E272" s="3"/>
      <c r="F272" s="3"/>
      <c r="G272" s="3"/>
      <c r="H272" s="24"/>
      <c r="I272" s="24"/>
      <c r="J272" s="24"/>
      <c r="K272" s="24"/>
      <c r="L272" s="24"/>
      <c r="M272" s="24"/>
      <c r="N272" s="24"/>
      <c r="O272" s="24"/>
      <c r="P272" s="24"/>
      <c r="Q272" s="24"/>
      <c r="R272" s="24"/>
      <c r="S272" s="24"/>
      <c r="T272" s="24"/>
      <c r="U272" s="24"/>
      <c r="V272" s="24"/>
      <c r="W272" s="24"/>
      <c r="X272" s="24"/>
      <c r="Y272" s="24"/>
      <c r="Z272" s="24"/>
    </row>
    <row r="273" spans="1:26">
      <c r="A273" s="3"/>
      <c r="B273" s="3"/>
      <c r="C273" s="3"/>
      <c r="D273" s="3"/>
      <c r="E273" s="3"/>
      <c r="F273" s="3"/>
      <c r="G273" s="3"/>
      <c r="H273" s="24"/>
      <c r="I273" s="24"/>
      <c r="J273" s="24"/>
      <c r="K273" s="24"/>
      <c r="L273" s="24"/>
      <c r="M273" s="24"/>
      <c r="N273" s="24"/>
      <c r="O273" s="24"/>
      <c r="P273" s="24"/>
      <c r="Q273" s="24"/>
      <c r="R273" s="24"/>
      <c r="S273" s="24"/>
      <c r="T273" s="24"/>
      <c r="U273" s="24"/>
      <c r="V273" s="24"/>
      <c r="W273" s="24"/>
      <c r="X273" s="24"/>
      <c r="Y273" s="24"/>
      <c r="Z273" s="24"/>
    </row>
    <row r="274" spans="1:26">
      <c r="A274" s="3"/>
      <c r="B274" s="3"/>
      <c r="C274" s="3"/>
      <c r="D274" s="3"/>
      <c r="E274" s="3"/>
      <c r="F274" s="3"/>
      <c r="G274" s="3"/>
      <c r="H274" s="24"/>
      <c r="I274" s="24"/>
      <c r="J274" s="24"/>
      <c r="K274" s="24"/>
      <c r="L274" s="24"/>
      <c r="M274" s="24"/>
      <c r="N274" s="24"/>
      <c r="O274" s="24"/>
      <c r="P274" s="24"/>
      <c r="Q274" s="24"/>
      <c r="R274" s="24"/>
      <c r="S274" s="24"/>
      <c r="T274" s="24"/>
      <c r="U274" s="24"/>
      <c r="V274" s="24"/>
      <c r="W274" s="24"/>
      <c r="X274" s="24"/>
      <c r="Y274" s="24"/>
      <c r="Z274" s="24"/>
    </row>
    <row r="275" spans="1:26">
      <c r="A275" s="3"/>
      <c r="B275" s="3"/>
      <c r="C275" s="3"/>
      <c r="D275" s="3"/>
      <c r="E275" s="3"/>
      <c r="F275" s="3"/>
      <c r="G275" s="3"/>
      <c r="H275" s="24"/>
      <c r="I275" s="24"/>
      <c r="J275" s="24"/>
      <c r="K275" s="24"/>
      <c r="L275" s="24"/>
      <c r="M275" s="24"/>
      <c r="N275" s="24"/>
      <c r="O275" s="24"/>
      <c r="P275" s="24"/>
      <c r="Q275" s="24"/>
      <c r="R275" s="24"/>
      <c r="S275" s="24"/>
      <c r="T275" s="24"/>
      <c r="U275" s="24"/>
      <c r="V275" s="24"/>
      <c r="W275" s="24"/>
      <c r="X275" s="24"/>
      <c r="Y275" s="24"/>
      <c r="Z275" s="24"/>
    </row>
    <row r="276" spans="1:26">
      <c r="A276" s="3"/>
      <c r="B276" s="3"/>
      <c r="C276" s="3"/>
      <c r="D276" s="3"/>
      <c r="E276" s="3"/>
      <c r="F276" s="3"/>
      <c r="G276" s="3"/>
      <c r="H276" s="24"/>
      <c r="I276" s="24"/>
      <c r="J276" s="24"/>
      <c r="K276" s="24"/>
      <c r="L276" s="24"/>
      <c r="M276" s="24"/>
      <c r="N276" s="24"/>
      <c r="O276" s="24"/>
      <c r="P276" s="24"/>
      <c r="Q276" s="24"/>
      <c r="R276" s="24"/>
      <c r="S276" s="24"/>
      <c r="T276" s="24"/>
      <c r="U276" s="24"/>
      <c r="V276" s="24"/>
      <c r="W276" s="24"/>
      <c r="X276" s="24"/>
      <c r="Y276" s="24"/>
      <c r="Z276" s="24"/>
    </row>
    <row r="277" spans="1:26">
      <c r="A277" s="3"/>
      <c r="B277" s="3"/>
      <c r="C277" s="3"/>
      <c r="D277" s="3"/>
      <c r="E277" s="3"/>
      <c r="F277" s="3"/>
      <c r="G277" s="3"/>
      <c r="H277" s="24"/>
      <c r="I277" s="24"/>
      <c r="J277" s="24"/>
      <c r="K277" s="24"/>
      <c r="L277" s="24"/>
      <c r="M277" s="24"/>
      <c r="N277" s="24"/>
      <c r="O277" s="24"/>
      <c r="P277" s="24"/>
      <c r="Q277" s="24"/>
      <c r="R277" s="24"/>
      <c r="S277" s="24"/>
      <c r="T277" s="24"/>
      <c r="U277" s="24"/>
      <c r="V277" s="24"/>
      <c r="W277" s="24"/>
      <c r="X277" s="24"/>
      <c r="Y277" s="24"/>
      <c r="Z277" s="24"/>
    </row>
    <row r="278" spans="1:26">
      <c r="A278" s="3"/>
      <c r="B278" s="3"/>
      <c r="C278" s="3"/>
      <c r="D278" s="3"/>
      <c r="E278" s="3"/>
      <c r="F278" s="3"/>
      <c r="G278" s="3"/>
      <c r="H278" s="24"/>
      <c r="I278" s="24"/>
      <c r="J278" s="24"/>
      <c r="K278" s="24"/>
      <c r="L278" s="24"/>
      <c r="M278" s="24"/>
      <c r="N278" s="24"/>
      <c r="O278" s="24"/>
      <c r="P278" s="24"/>
      <c r="Q278" s="24"/>
      <c r="R278" s="24"/>
      <c r="S278" s="24"/>
      <c r="T278" s="24"/>
      <c r="U278" s="24"/>
      <c r="V278" s="24"/>
      <c r="W278" s="24"/>
      <c r="X278" s="24"/>
      <c r="Y278" s="24"/>
      <c r="Z278" s="24"/>
    </row>
    <row r="279" spans="1:26">
      <c r="A279" s="3"/>
      <c r="B279" s="3"/>
      <c r="C279" s="3"/>
      <c r="D279" s="3"/>
      <c r="E279" s="3"/>
      <c r="F279" s="3"/>
      <c r="G279" s="3"/>
      <c r="H279" s="24"/>
      <c r="I279" s="24"/>
      <c r="J279" s="24"/>
      <c r="K279" s="24"/>
      <c r="L279" s="24"/>
      <c r="M279" s="24"/>
      <c r="N279" s="24"/>
      <c r="O279" s="24"/>
      <c r="P279" s="24"/>
      <c r="Q279" s="24"/>
      <c r="R279" s="24"/>
      <c r="S279" s="24"/>
      <c r="T279" s="24"/>
      <c r="U279" s="24"/>
      <c r="V279" s="24"/>
      <c r="W279" s="24"/>
      <c r="X279" s="24"/>
      <c r="Y279" s="24"/>
      <c r="Z279" s="24"/>
    </row>
    <row r="280" spans="1:26">
      <c r="A280" s="3"/>
      <c r="B280" s="3"/>
      <c r="C280" s="3"/>
      <c r="D280" s="3"/>
      <c r="E280" s="3"/>
      <c r="F280" s="3"/>
      <c r="G280" s="3"/>
      <c r="H280" s="24"/>
      <c r="I280" s="24"/>
      <c r="J280" s="24"/>
      <c r="K280" s="24"/>
      <c r="L280" s="24"/>
      <c r="M280" s="24"/>
      <c r="N280" s="24"/>
      <c r="O280" s="24"/>
      <c r="P280" s="24"/>
      <c r="Q280" s="24"/>
      <c r="R280" s="24"/>
      <c r="S280" s="24"/>
      <c r="T280" s="24"/>
      <c r="U280" s="24"/>
      <c r="V280" s="24"/>
      <c r="W280" s="24"/>
      <c r="X280" s="24"/>
      <c r="Y280" s="24"/>
      <c r="Z280" s="24"/>
    </row>
    <row r="281" spans="1:26">
      <c r="A281" s="3"/>
      <c r="B281" s="3"/>
      <c r="C281" s="3"/>
      <c r="D281" s="3"/>
      <c r="E281" s="3"/>
      <c r="F281" s="3"/>
      <c r="G281" s="3"/>
      <c r="H281" s="24"/>
      <c r="I281" s="24"/>
      <c r="J281" s="24"/>
      <c r="K281" s="24"/>
      <c r="L281" s="24"/>
      <c r="M281" s="24"/>
      <c r="N281" s="24"/>
      <c r="O281" s="24"/>
      <c r="P281" s="24"/>
      <c r="Q281" s="24"/>
      <c r="R281" s="24"/>
      <c r="S281" s="24"/>
      <c r="T281" s="24"/>
      <c r="U281" s="24"/>
      <c r="V281" s="24"/>
      <c r="W281" s="24"/>
      <c r="X281" s="24"/>
      <c r="Y281" s="24"/>
      <c r="Z281" s="24"/>
    </row>
    <row r="282" spans="1:26">
      <c r="A282" s="3"/>
      <c r="B282" s="3"/>
      <c r="C282" s="3"/>
      <c r="D282" s="3"/>
      <c r="E282" s="3"/>
      <c r="F282" s="3"/>
      <c r="G282" s="3"/>
      <c r="H282" s="24"/>
      <c r="I282" s="24"/>
      <c r="J282" s="24"/>
      <c r="K282" s="24"/>
      <c r="L282" s="24"/>
      <c r="M282" s="24"/>
      <c r="N282" s="24"/>
      <c r="O282" s="24"/>
      <c r="P282" s="24"/>
      <c r="Q282" s="24"/>
      <c r="R282" s="24"/>
      <c r="S282" s="24"/>
      <c r="T282" s="24"/>
      <c r="U282" s="24"/>
      <c r="V282" s="24"/>
      <c r="W282" s="24"/>
      <c r="X282" s="24"/>
      <c r="Y282" s="24"/>
      <c r="Z282" s="24"/>
    </row>
    <row r="283" spans="1:26">
      <c r="A283" s="3"/>
      <c r="B283" s="3"/>
      <c r="C283" s="3"/>
      <c r="D283" s="3"/>
      <c r="E283" s="3"/>
      <c r="F283" s="3"/>
      <c r="G283" s="3"/>
      <c r="H283" s="24"/>
      <c r="I283" s="24"/>
      <c r="J283" s="24"/>
      <c r="K283" s="24"/>
      <c r="L283" s="24"/>
      <c r="M283" s="24"/>
      <c r="N283" s="24"/>
      <c r="O283" s="24"/>
      <c r="P283" s="24"/>
      <c r="Q283" s="24"/>
      <c r="R283" s="24"/>
      <c r="S283" s="24"/>
      <c r="T283" s="24"/>
      <c r="U283" s="24"/>
      <c r="V283" s="24"/>
      <c r="W283" s="24"/>
      <c r="X283" s="24"/>
      <c r="Y283" s="24"/>
      <c r="Z283" s="24"/>
    </row>
    <row r="284" spans="1:26">
      <c r="A284" s="3"/>
      <c r="B284" s="3"/>
      <c r="C284" s="3"/>
      <c r="D284" s="3"/>
      <c r="E284" s="3"/>
      <c r="F284" s="3"/>
      <c r="G284" s="3"/>
      <c r="H284" s="24"/>
      <c r="I284" s="24"/>
      <c r="J284" s="24"/>
      <c r="K284" s="24"/>
      <c r="L284" s="24"/>
      <c r="M284" s="24"/>
      <c r="N284" s="24"/>
      <c r="O284" s="24"/>
      <c r="P284" s="24"/>
      <c r="Q284" s="24"/>
      <c r="R284" s="24"/>
      <c r="S284" s="24"/>
      <c r="T284" s="24"/>
      <c r="U284" s="24"/>
      <c r="V284" s="24"/>
      <c r="W284" s="24"/>
      <c r="X284" s="24"/>
      <c r="Y284" s="24"/>
      <c r="Z284" s="24"/>
    </row>
    <row r="285" spans="1:26">
      <c r="A285" s="3"/>
      <c r="B285" s="3"/>
      <c r="C285" s="3"/>
      <c r="D285" s="3"/>
      <c r="E285" s="3"/>
      <c r="F285" s="3"/>
      <c r="G285" s="3"/>
      <c r="H285" s="24"/>
      <c r="I285" s="24"/>
      <c r="J285" s="24"/>
      <c r="K285" s="24"/>
      <c r="L285" s="24"/>
      <c r="M285" s="24"/>
      <c r="N285" s="24"/>
      <c r="O285" s="24"/>
      <c r="P285" s="24"/>
      <c r="Q285" s="24"/>
      <c r="R285" s="24"/>
      <c r="S285" s="24"/>
      <c r="T285" s="24"/>
      <c r="U285" s="24"/>
      <c r="V285" s="24"/>
      <c r="W285" s="24"/>
      <c r="X285" s="24"/>
      <c r="Y285" s="24"/>
      <c r="Z285" s="24"/>
    </row>
    <row r="286" spans="1:26">
      <c r="A286" s="3"/>
      <c r="B286" s="3"/>
      <c r="C286" s="3"/>
      <c r="D286" s="3"/>
      <c r="E286" s="3"/>
      <c r="F286" s="3"/>
      <c r="G286" s="3"/>
      <c r="H286" s="24"/>
      <c r="I286" s="24"/>
      <c r="J286" s="24"/>
      <c r="K286" s="24"/>
      <c r="L286" s="24"/>
      <c r="M286" s="24"/>
      <c r="N286" s="24"/>
      <c r="O286" s="24"/>
      <c r="P286" s="24"/>
      <c r="Q286" s="24"/>
      <c r="R286" s="24"/>
      <c r="S286" s="24"/>
      <c r="T286" s="24"/>
      <c r="U286" s="24"/>
      <c r="V286" s="24"/>
      <c r="W286" s="24"/>
      <c r="X286" s="24"/>
      <c r="Y286" s="24"/>
      <c r="Z286" s="24"/>
    </row>
    <row r="287" spans="1:26">
      <c r="A287" s="3"/>
      <c r="B287" s="3"/>
      <c r="C287" s="3"/>
      <c r="D287" s="3"/>
      <c r="E287" s="3"/>
      <c r="F287" s="3"/>
      <c r="G287" s="3"/>
      <c r="H287" s="24"/>
      <c r="I287" s="24"/>
      <c r="J287" s="24"/>
      <c r="K287" s="24"/>
      <c r="L287" s="24"/>
      <c r="M287" s="24"/>
      <c r="N287" s="24"/>
      <c r="O287" s="24"/>
      <c r="P287" s="24"/>
      <c r="Q287" s="24"/>
      <c r="R287" s="24"/>
      <c r="S287" s="24"/>
      <c r="T287" s="24"/>
      <c r="U287" s="24"/>
      <c r="V287" s="24"/>
      <c r="W287" s="24"/>
      <c r="X287" s="24"/>
      <c r="Y287" s="24"/>
      <c r="Z287" s="24"/>
    </row>
    <row r="288" spans="1:26">
      <c r="A288" s="3"/>
      <c r="B288" s="3"/>
      <c r="C288" s="3"/>
      <c r="D288" s="3"/>
      <c r="E288" s="3"/>
      <c r="F288" s="3"/>
      <c r="G288" s="3"/>
      <c r="H288" s="24"/>
      <c r="I288" s="24"/>
      <c r="J288" s="24"/>
      <c r="K288" s="24"/>
      <c r="L288" s="24"/>
      <c r="M288" s="24"/>
      <c r="N288" s="24"/>
      <c r="O288" s="24"/>
      <c r="P288" s="24"/>
      <c r="Q288" s="24"/>
      <c r="R288" s="24"/>
      <c r="S288" s="24"/>
      <c r="T288" s="24"/>
      <c r="U288" s="24"/>
      <c r="V288" s="24"/>
      <c r="W288" s="24"/>
      <c r="X288" s="24"/>
      <c r="Y288" s="24"/>
      <c r="Z288" s="24"/>
    </row>
    <row r="289" spans="1:26">
      <c r="A289" s="3"/>
      <c r="B289" s="3"/>
      <c r="C289" s="3"/>
      <c r="D289" s="3"/>
      <c r="E289" s="3"/>
      <c r="F289" s="3"/>
      <c r="G289" s="3"/>
      <c r="H289" s="24"/>
      <c r="I289" s="24"/>
      <c r="J289" s="24"/>
      <c r="K289" s="24"/>
      <c r="L289" s="24"/>
      <c r="M289" s="24"/>
      <c r="N289" s="24"/>
      <c r="O289" s="24"/>
      <c r="P289" s="24"/>
      <c r="Q289" s="24"/>
      <c r="R289" s="24"/>
      <c r="S289" s="24"/>
      <c r="T289" s="24"/>
      <c r="U289" s="24"/>
      <c r="V289" s="24"/>
      <c r="W289" s="24"/>
      <c r="X289" s="24"/>
      <c r="Y289" s="24"/>
      <c r="Z289" s="24"/>
    </row>
    <row r="290" spans="1:26">
      <c r="A290" s="3"/>
      <c r="B290" s="3"/>
      <c r="C290" s="3"/>
      <c r="D290" s="3"/>
      <c r="E290" s="3"/>
      <c r="F290" s="3"/>
      <c r="G290" s="3"/>
      <c r="H290" s="24"/>
      <c r="I290" s="24"/>
      <c r="J290" s="24"/>
      <c r="K290" s="24"/>
      <c r="L290" s="24"/>
      <c r="M290" s="24"/>
      <c r="N290" s="24"/>
      <c r="O290" s="24"/>
      <c r="P290" s="24"/>
      <c r="Q290" s="24"/>
      <c r="R290" s="24"/>
      <c r="S290" s="24"/>
      <c r="T290" s="24"/>
      <c r="U290" s="24"/>
      <c r="V290" s="24"/>
      <c r="W290" s="24"/>
      <c r="X290" s="24"/>
      <c r="Y290" s="24"/>
      <c r="Z290" s="24"/>
    </row>
    <row r="291" spans="1:26">
      <c r="A291" s="3"/>
      <c r="B291" s="3"/>
      <c r="C291" s="3"/>
      <c r="D291" s="3"/>
      <c r="E291" s="3"/>
      <c r="F291" s="3"/>
      <c r="G291" s="3"/>
      <c r="H291" s="24"/>
      <c r="I291" s="24"/>
      <c r="J291" s="24"/>
      <c r="K291" s="24"/>
      <c r="L291" s="24"/>
      <c r="M291" s="24"/>
      <c r="N291" s="24"/>
      <c r="O291" s="24"/>
      <c r="P291" s="24"/>
      <c r="Q291" s="24"/>
      <c r="R291" s="24"/>
      <c r="S291" s="24"/>
      <c r="T291" s="24"/>
      <c r="U291" s="24"/>
      <c r="V291" s="24"/>
      <c r="W291" s="24"/>
      <c r="X291" s="24"/>
      <c r="Y291" s="24"/>
      <c r="Z291" s="24"/>
    </row>
    <row r="292" spans="1:26">
      <c r="A292" s="3"/>
      <c r="B292" s="3"/>
      <c r="C292" s="3"/>
      <c r="D292" s="3"/>
      <c r="E292" s="3"/>
      <c r="F292" s="3"/>
      <c r="G292" s="3"/>
      <c r="H292" s="24"/>
      <c r="I292" s="24"/>
      <c r="J292" s="24"/>
      <c r="K292" s="24"/>
      <c r="L292" s="24"/>
      <c r="M292" s="24"/>
      <c r="N292" s="24"/>
      <c r="O292" s="24"/>
      <c r="P292" s="24"/>
      <c r="Q292" s="24"/>
      <c r="R292" s="24"/>
      <c r="S292" s="24"/>
      <c r="T292" s="24"/>
      <c r="U292" s="24"/>
      <c r="V292" s="24"/>
      <c r="W292" s="24"/>
      <c r="X292" s="24"/>
      <c r="Y292" s="24"/>
      <c r="Z292" s="24"/>
    </row>
    <row r="293" spans="1:26">
      <c r="A293" s="3"/>
      <c r="B293" s="3"/>
      <c r="C293" s="3"/>
      <c r="D293" s="3"/>
      <c r="E293" s="3"/>
      <c r="F293" s="3"/>
      <c r="G293" s="3"/>
      <c r="H293" s="24"/>
      <c r="I293" s="24"/>
      <c r="J293" s="24"/>
      <c r="K293" s="24"/>
      <c r="L293" s="24"/>
      <c r="M293" s="24"/>
      <c r="N293" s="24"/>
      <c r="O293" s="24"/>
      <c r="P293" s="24"/>
      <c r="Q293" s="24"/>
      <c r="R293" s="24"/>
      <c r="S293" s="24"/>
      <c r="T293" s="24"/>
      <c r="U293" s="24"/>
      <c r="V293" s="24"/>
      <c r="W293" s="24"/>
      <c r="X293" s="24"/>
      <c r="Y293" s="24"/>
      <c r="Z293" s="24"/>
    </row>
    <row r="294" spans="1:26">
      <c r="A294" s="3"/>
      <c r="B294" s="3"/>
      <c r="C294" s="3"/>
      <c r="D294" s="3"/>
      <c r="E294" s="3"/>
      <c r="F294" s="3"/>
      <c r="G294" s="3"/>
      <c r="H294" s="24"/>
      <c r="I294" s="24"/>
      <c r="J294" s="24"/>
      <c r="K294" s="24"/>
      <c r="L294" s="24"/>
      <c r="M294" s="24"/>
      <c r="N294" s="24"/>
      <c r="O294" s="24"/>
      <c r="P294" s="24"/>
      <c r="Q294" s="24"/>
      <c r="R294" s="24"/>
      <c r="S294" s="24"/>
      <c r="T294" s="24"/>
      <c r="U294" s="24"/>
      <c r="V294" s="24"/>
      <c r="W294" s="24"/>
      <c r="X294" s="24"/>
      <c r="Y294" s="24"/>
      <c r="Z294" s="24"/>
    </row>
    <row r="295" spans="1:26">
      <c r="A295" s="3"/>
      <c r="B295" s="3"/>
      <c r="C295" s="3"/>
      <c r="D295" s="3"/>
      <c r="E295" s="3"/>
      <c r="F295" s="3"/>
      <c r="G295" s="3"/>
      <c r="H295" s="24"/>
      <c r="I295" s="24"/>
      <c r="J295" s="24"/>
      <c r="K295" s="24"/>
      <c r="L295" s="24"/>
      <c r="M295" s="24"/>
      <c r="N295" s="24"/>
      <c r="O295" s="24"/>
      <c r="P295" s="24"/>
      <c r="Q295" s="24"/>
      <c r="R295" s="24"/>
      <c r="S295" s="24"/>
      <c r="T295" s="24"/>
      <c r="U295" s="24"/>
      <c r="V295" s="24"/>
      <c r="W295" s="24"/>
      <c r="X295" s="24"/>
      <c r="Y295" s="24"/>
      <c r="Z295" s="24"/>
    </row>
    <row r="296" spans="1:26">
      <c r="A296" s="3"/>
      <c r="B296" s="3"/>
      <c r="C296" s="3"/>
      <c r="D296" s="3"/>
      <c r="E296" s="3"/>
      <c r="F296" s="3"/>
      <c r="G296" s="3"/>
      <c r="H296" s="24"/>
      <c r="I296" s="24"/>
      <c r="J296" s="24"/>
      <c r="K296" s="24"/>
      <c r="L296" s="24"/>
      <c r="M296" s="24"/>
      <c r="N296" s="24"/>
      <c r="O296" s="24"/>
      <c r="P296" s="24"/>
      <c r="Q296" s="24"/>
      <c r="R296" s="24"/>
      <c r="S296" s="24"/>
      <c r="T296" s="24"/>
      <c r="U296" s="24"/>
      <c r="V296" s="24"/>
      <c r="W296" s="24"/>
      <c r="X296" s="24"/>
      <c r="Y296" s="24"/>
      <c r="Z296" s="24"/>
    </row>
    <row r="297" spans="1:26">
      <c r="A297" s="3"/>
      <c r="B297" s="3"/>
      <c r="C297" s="3"/>
      <c r="D297" s="3"/>
      <c r="E297" s="3"/>
      <c r="F297" s="3"/>
      <c r="G297" s="3"/>
      <c r="H297" s="24"/>
      <c r="I297" s="24"/>
      <c r="J297" s="24"/>
      <c r="K297" s="24"/>
      <c r="L297" s="24"/>
      <c r="M297" s="24"/>
      <c r="N297" s="24"/>
      <c r="O297" s="24"/>
      <c r="P297" s="24"/>
      <c r="Q297" s="24"/>
      <c r="R297" s="24"/>
      <c r="S297" s="24"/>
      <c r="T297" s="24"/>
      <c r="U297" s="24"/>
      <c r="V297" s="24"/>
      <c r="W297" s="24"/>
      <c r="X297" s="24"/>
      <c r="Y297" s="24"/>
      <c r="Z297" s="24"/>
    </row>
    <row r="298" spans="1:26">
      <c r="A298" s="3"/>
      <c r="B298" s="3"/>
      <c r="C298" s="3"/>
      <c r="D298" s="3"/>
      <c r="E298" s="3"/>
      <c r="F298" s="3"/>
      <c r="G298" s="3"/>
      <c r="H298" s="24"/>
      <c r="I298" s="24"/>
      <c r="J298" s="24"/>
      <c r="K298" s="24"/>
      <c r="L298" s="24"/>
      <c r="M298" s="24"/>
      <c r="N298" s="24"/>
      <c r="O298" s="24"/>
      <c r="P298" s="24"/>
      <c r="Q298" s="24"/>
      <c r="R298" s="24"/>
      <c r="S298" s="24"/>
      <c r="T298" s="24"/>
      <c r="U298" s="24"/>
      <c r="V298" s="24"/>
      <c r="W298" s="24"/>
      <c r="X298" s="24"/>
      <c r="Y298" s="24"/>
      <c r="Z298" s="24"/>
    </row>
    <row r="299" spans="1:26">
      <c r="A299" s="3"/>
      <c r="B299" s="3"/>
      <c r="C299" s="3"/>
      <c r="D299" s="3"/>
      <c r="E299" s="3"/>
      <c r="F299" s="3"/>
      <c r="G299" s="3"/>
      <c r="H299" s="24"/>
      <c r="I299" s="24"/>
      <c r="J299" s="24"/>
      <c r="K299" s="24"/>
      <c r="L299" s="24"/>
      <c r="M299" s="24"/>
      <c r="N299" s="24"/>
      <c r="O299" s="24"/>
      <c r="P299" s="24"/>
      <c r="Q299" s="24"/>
      <c r="R299" s="24"/>
      <c r="S299" s="24"/>
      <c r="T299" s="24"/>
      <c r="U299" s="24"/>
      <c r="V299" s="24"/>
      <c r="W299" s="24"/>
      <c r="X299" s="24"/>
      <c r="Y299" s="24"/>
      <c r="Z299" s="24"/>
    </row>
    <row r="300" spans="1:26">
      <c r="A300" s="3"/>
      <c r="B300" s="3"/>
      <c r="C300" s="3"/>
      <c r="D300" s="3"/>
      <c r="E300" s="3"/>
      <c r="F300" s="3"/>
      <c r="G300" s="3"/>
      <c r="H300" s="24"/>
      <c r="I300" s="24"/>
      <c r="J300" s="24"/>
      <c r="K300" s="24"/>
      <c r="L300" s="24"/>
      <c r="M300" s="24"/>
      <c r="N300" s="24"/>
      <c r="O300" s="24"/>
      <c r="P300" s="24"/>
      <c r="Q300" s="24"/>
      <c r="R300" s="24"/>
      <c r="S300" s="24"/>
      <c r="T300" s="24"/>
      <c r="U300" s="24"/>
      <c r="V300" s="24"/>
      <c r="W300" s="24"/>
      <c r="X300" s="24"/>
      <c r="Y300" s="24"/>
      <c r="Z300" s="24"/>
    </row>
    <row r="301" spans="1:26">
      <c r="A301" s="3"/>
      <c r="B301" s="3"/>
      <c r="C301" s="3"/>
      <c r="D301" s="3"/>
      <c r="E301" s="3"/>
      <c r="F301" s="3"/>
      <c r="G301" s="3"/>
      <c r="H301" s="24"/>
      <c r="I301" s="24"/>
      <c r="J301" s="24"/>
      <c r="K301" s="24"/>
      <c r="L301" s="24"/>
      <c r="M301" s="24"/>
      <c r="N301" s="24"/>
      <c r="O301" s="24"/>
      <c r="P301" s="24"/>
      <c r="Q301" s="24"/>
      <c r="R301" s="24"/>
      <c r="S301" s="24"/>
      <c r="T301" s="24"/>
      <c r="U301" s="24"/>
      <c r="V301" s="24"/>
      <c r="W301" s="24"/>
      <c r="X301" s="24"/>
      <c r="Y301" s="24"/>
      <c r="Z301" s="24"/>
    </row>
    <row r="302" spans="1:26">
      <c r="A302" s="3"/>
      <c r="B302" s="3"/>
      <c r="C302" s="3"/>
      <c r="D302" s="3"/>
      <c r="E302" s="3"/>
      <c r="F302" s="3"/>
      <c r="G302" s="3"/>
      <c r="H302" s="24"/>
      <c r="I302" s="24"/>
      <c r="J302" s="24"/>
      <c r="K302" s="24"/>
      <c r="L302" s="24"/>
      <c r="M302" s="24"/>
      <c r="N302" s="24"/>
      <c r="O302" s="24"/>
      <c r="P302" s="24"/>
      <c r="Q302" s="24"/>
      <c r="R302" s="24"/>
      <c r="S302" s="24"/>
      <c r="T302" s="24"/>
      <c r="U302" s="24"/>
      <c r="V302" s="24"/>
      <c r="W302" s="24"/>
      <c r="X302" s="24"/>
      <c r="Y302" s="24"/>
      <c r="Z302" s="24"/>
    </row>
    <row r="303" spans="1:26">
      <c r="A303" s="3"/>
      <c r="B303" s="3"/>
      <c r="C303" s="3"/>
      <c r="D303" s="3"/>
      <c r="E303" s="3"/>
      <c r="F303" s="3"/>
      <c r="G303" s="3"/>
      <c r="H303" s="24"/>
      <c r="I303" s="24"/>
      <c r="J303" s="24"/>
      <c r="K303" s="24"/>
      <c r="L303" s="24"/>
      <c r="M303" s="24"/>
      <c r="N303" s="24"/>
      <c r="O303" s="24"/>
      <c r="P303" s="24"/>
      <c r="Q303" s="24"/>
      <c r="R303" s="24"/>
      <c r="S303" s="24"/>
      <c r="T303" s="24"/>
      <c r="U303" s="24"/>
      <c r="V303" s="24"/>
      <c r="W303" s="24"/>
      <c r="X303" s="24"/>
      <c r="Y303" s="24"/>
      <c r="Z303" s="24"/>
    </row>
    <row r="304" spans="1:26">
      <c r="A304" s="3"/>
      <c r="B304" s="3"/>
      <c r="C304" s="3"/>
      <c r="D304" s="3"/>
      <c r="E304" s="3"/>
      <c r="F304" s="3"/>
      <c r="G304" s="3"/>
      <c r="H304" s="24"/>
      <c r="I304" s="24"/>
      <c r="J304" s="24"/>
      <c r="K304" s="24"/>
      <c r="L304" s="24"/>
      <c r="M304" s="24"/>
      <c r="N304" s="24"/>
      <c r="O304" s="24"/>
      <c r="P304" s="24"/>
      <c r="Q304" s="24"/>
      <c r="R304" s="24"/>
      <c r="S304" s="24"/>
      <c r="T304" s="24"/>
      <c r="U304" s="24"/>
      <c r="V304" s="24"/>
      <c r="W304" s="24"/>
      <c r="X304" s="24"/>
      <c r="Y304" s="24"/>
      <c r="Z304" s="24"/>
    </row>
    <row r="305" spans="1:26">
      <c r="A305" s="3"/>
      <c r="B305" s="3"/>
      <c r="C305" s="3"/>
      <c r="D305" s="3"/>
      <c r="E305" s="3"/>
      <c r="F305" s="3"/>
      <c r="G305" s="3"/>
      <c r="H305" s="24"/>
      <c r="I305" s="24"/>
      <c r="J305" s="24"/>
      <c r="K305" s="24"/>
      <c r="L305" s="24"/>
      <c r="M305" s="24"/>
      <c r="N305" s="24"/>
      <c r="O305" s="24"/>
      <c r="P305" s="24"/>
      <c r="Q305" s="24"/>
      <c r="R305" s="24"/>
      <c r="S305" s="24"/>
      <c r="T305" s="24"/>
      <c r="U305" s="24"/>
      <c r="V305" s="24"/>
      <c r="W305" s="24"/>
      <c r="X305" s="24"/>
      <c r="Y305" s="24"/>
      <c r="Z305" s="24"/>
    </row>
    <row r="306" spans="1:26">
      <c r="A306" s="3"/>
      <c r="B306" s="3"/>
      <c r="C306" s="3"/>
      <c r="D306" s="3"/>
      <c r="E306" s="3"/>
      <c r="F306" s="3"/>
      <c r="G306" s="3"/>
      <c r="H306" s="24"/>
      <c r="I306" s="24"/>
      <c r="J306" s="24"/>
      <c r="K306" s="24"/>
      <c r="L306" s="24"/>
      <c r="M306" s="24"/>
      <c r="N306" s="24"/>
      <c r="O306" s="24"/>
      <c r="P306" s="24"/>
      <c r="Q306" s="24"/>
      <c r="R306" s="24"/>
      <c r="S306" s="24"/>
      <c r="T306" s="24"/>
      <c r="U306" s="24"/>
      <c r="V306" s="24"/>
      <c r="W306" s="24"/>
      <c r="X306" s="24"/>
      <c r="Y306" s="24"/>
      <c r="Z306" s="24"/>
    </row>
    <row r="307" spans="1:26">
      <c r="A307" s="3"/>
      <c r="B307" s="3"/>
      <c r="C307" s="3"/>
      <c r="D307" s="3"/>
      <c r="E307" s="3"/>
      <c r="F307" s="3"/>
      <c r="G307" s="3"/>
      <c r="H307" s="24"/>
      <c r="I307" s="24"/>
      <c r="J307" s="24"/>
      <c r="K307" s="24"/>
      <c r="L307" s="24"/>
      <c r="M307" s="24"/>
      <c r="N307" s="24"/>
      <c r="O307" s="24"/>
      <c r="P307" s="24"/>
      <c r="Q307" s="24"/>
      <c r="R307" s="24"/>
      <c r="S307" s="24"/>
      <c r="T307" s="24"/>
      <c r="U307" s="24"/>
      <c r="V307" s="24"/>
      <c r="W307" s="24"/>
      <c r="X307" s="24"/>
      <c r="Y307" s="24"/>
      <c r="Z307" s="24"/>
    </row>
    <row r="308" spans="1:26">
      <c r="A308" s="3"/>
      <c r="B308" s="3"/>
      <c r="C308" s="3"/>
      <c r="D308" s="3"/>
      <c r="E308" s="3"/>
      <c r="F308" s="3"/>
      <c r="G308" s="3"/>
      <c r="H308" s="24"/>
      <c r="I308" s="24"/>
      <c r="J308" s="24"/>
      <c r="K308" s="24"/>
      <c r="L308" s="24"/>
      <c r="M308" s="24"/>
      <c r="N308" s="24"/>
      <c r="O308" s="24"/>
      <c r="P308" s="24"/>
      <c r="Q308" s="24"/>
      <c r="R308" s="24"/>
      <c r="S308" s="24"/>
      <c r="T308" s="24"/>
      <c r="U308" s="24"/>
      <c r="V308" s="24"/>
      <c r="W308" s="24"/>
      <c r="X308" s="24"/>
      <c r="Y308" s="24"/>
      <c r="Z308" s="24"/>
    </row>
    <row r="309" spans="1:26">
      <c r="A309" s="3"/>
      <c r="B309" s="3"/>
      <c r="C309" s="3"/>
      <c r="D309" s="3"/>
      <c r="E309" s="3"/>
      <c r="F309" s="3"/>
      <c r="G309" s="3"/>
      <c r="H309" s="24"/>
      <c r="I309" s="24"/>
      <c r="J309" s="24"/>
      <c r="K309" s="24"/>
      <c r="L309" s="24"/>
      <c r="M309" s="24"/>
      <c r="N309" s="24"/>
      <c r="O309" s="24"/>
      <c r="P309" s="24"/>
      <c r="Q309" s="24"/>
      <c r="R309" s="24"/>
      <c r="S309" s="24"/>
      <c r="T309" s="24"/>
      <c r="U309" s="24"/>
      <c r="V309" s="24"/>
      <c r="W309" s="24"/>
      <c r="X309" s="24"/>
      <c r="Y309" s="24"/>
      <c r="Z309" s="24"/>
    </row>
    <row r="310" spans="1:26">
      <c r="A310" s="3"/>
      <c r="B310" s="3"/>
      <c r="C310" s="3"/>
      <c r="D310" s="3"/>
      <c r="E310" s="3"/>
      <c r="F310" s="3"/>
      <c r="G310" s="3"/>
      <c r="H310" s="24"/>
      <c r="I310" s="24"/>
      <c r="J310" s="24"/>
      <c r="K310" s="24"/>
      <c r="L310" s="24"/>
      <c r="M310" s="24"/>
      <c r="N310" s="24"/>
      <c r="O310" s="24"/>
      <c r="P310" s="24"/>
      <c r="Q310" s="24"/>
      <c r="R310" s="24"/>
      <c r="S310" s="24"/>
      <c r="T310" s="24"/>
      <c r="U310" s="24"/>
      <c r="V310" s="24"/>
      <c r="W310" s="24"/>
      <c r="X310" s="24"/>
      <c r="Y310" s="24"/>
      <c r="Z310" s="24"/>
    </row>
    <row r="311" spans="1:26">
      <c r="A311" s="3"/>
      <c r="B311" s="3"/>
      <c r="C311" s="3"/>
      <c r="D311" s="3"/>
      <c r="E311" s="3"/>
      <c r="F311" s="3"/>
      <c r="G311" s="3"/>
      <c r="H311" s="24"/>
      <c r="I311" s="24"/>
      <c r="J311" s="24"/>
      <c r="K311" s="24"/>
      <c r="L311" s="24"/>
      <c r="M311" s="24"/>
      <c r="N311" s="24"/>
      <c r="O311" s="24"/>
      <c r="P311" s="24"/>
      <c r="Q311" s="24"/>
      <c r="R311" s="24"/>
      <c r="S311" s="24"/>
      <c r="T311" s="24"/>
      <c r="U311" s="24"/>
      <c r="V311" s="24"/>
      <c r="W311" s="24"/>
      <c r="X311" s="24"/>
      <c r="Y311" s="24"/>
      <c r="Z311" s="24"/>
    </row>
    <row r="312" spans="1:26">
      <c r="A312" s="3"/>
      <c r="B312" s="3"/>
      <c r="C312" s="3"/>
      <c r="D312" s="3"/>
      <c r="E312" s="3"/>
      <c r="F312" s="3"/>
      <c r="G312" s="3"/>
      <c r="H312" s="24"/>
      <c r="I312" s="24"/>
      <c r="J312" s="24"/>
      <c r="K312" s="24"/>
      <c r="L312" s="24"/>
      <c r="M312" s="24"/>
      <c r="N312" s="24"/>
      <c r="O312" s="24"/>
      <c r="P312" s="24"/>
      <c r="Q312" s="24"/>
      <c r="R312" s="24"/>
      <c r="S312" s="24"/>
      <c r="T312" s="24"/>
      <c r="U312" s="24"/>
      <c r="V312" s="24"/>
      <c r="W312" s="24"/>
      <c r="X312" s="24"/>
      <c r="Y312" s="24"/>
      <c r="Z312" s="24"/>
    </row>
    <row r="313" spans="1:26">
      <c r="A313" s="3"/>
      <c r="B313" s="3"/>
      <c r="C313" s="3"/>
      <c r="D313" s="3"/>
      <c r="E313" s="3"/>
      <c r="F313" s="3"/>
      <c r="G313" s="3"/>
      <c r="H313" s="24"/>
      <c r="I313" s="24"/>
      <c r="J313" s="24"/>
      <c r="K313" s="24"/>
      <c r="L313" s="24"/>
      <c r="M313" s="24"/>
      <c r="N313" s="24"/>
      <c r="O313" s="24"/>
      <c r="P313" s="24"/>
      <c r="Q313" s="24"/>
      <c r="R313" s="24"/>
      <c r="S313" s="24"/>
      <c r="T313" s="24"/>
      <c r="U313" s="24"/>
      <c r="V313" s="24"/>
      <c r="W313" s="24"/>
      <c r="X313" s="24"/>
      <c r="Y313" s="24"/>
      <c r="Z313" s="24"/>
    </row>
    <row r="314" spans="1:26">
      <c r="A314" s="3"/>
      <c r="B314" s="3"/>
      <c r="C314" s="3"/>
      <c r="D314" s="3"/>
      <c r="E314" s="3"/>
      <c r="F314" s="3"/>
      <c r="G314" s="3"/>
      <c r="H314" s="24"/>
      <c r="I314" s="24"/>
      <c r="J314" s="24"/>
      <c r="K314" s="24"/>
      <c r="L314" s="24"/>
      <c r="M314" s="24"/>
      <c r="N314" s="24"/>
      <c r="O314" s="24"/>
      <c r="P314" s="24"/>
      <c r="Q314" s="24"/>
      <c r="R314" s="24"/>
      <c r="S314" s="24"/>
      <c r="T314" s="24"/>
      <c r="U314" s="24"/>
      <c r="V314" s="24"/>
      <c r="W314" s="24"/>
      <c r="X314" s="24"/>
      <c r="Y314" s="24"/>
      <c r="Z314" s="24"/>
    </row>
    <row r="315" spans="1:26">
      <c r="A315" s="3"/>
      <c r="B315" s="3"/>
      <c r="C315" s="3"/>
      <c r="D315" s="3"/>
      <c r="E315" s="3"/>
      <c r="F315" s="3"/>
      <c r="G315" s="3"/>
      <c r="H315" s="24"/>
      <c r="I315" s="24"/>
      <c r="J315" s="24"/>
      <c r="K315" s="24"/>
      <c r="L315" s="24"/>
      <c r="M315" s="24"/>
      <c r="N315" s="24"/>
      <c r="O315" s="24"/>
      <c r="P315" s="24"/>
      <c r="Q315" s="24"/>
      <c r="R315" s="24"/>
      <c r="S315" s="24"/>
      <c r="T315" s="24"/>
      <c r="U315" s="24"/>
      <c r="V315" s="24"/>
      <c r="W315" s="24"/>
      <c r="X315" s="24"/>
      <c r="Y315" s="24"/>
      <c r="Z315" s="24"/>
    </row>
    <row r="316" spans="1:26">
      <c r="A316" s="3"/>
      <c r="B316" s="3"/>
      <c r="C316" s="3"/>
      <c r="D316" s="3"/>
      <c r="E316" s="3"/>
      <c r="F316" s="3"/>
      <c r="G316" s="3"/>
      <c r="H316" s="24"/>
      <c r="I316" s="24"/>
      <c r="J316" s="24"/>
      <c r="K316" s="24"/>
      <c r="L316" s="24"/>
      <c r="M316" s="24"/>
      <c r="N316" s="24"/>
      <c r="O316" s="24"/>
      <c r="P316" s="24"/>
      <c r="Q316" s="24"/>
      <c r="R316" s="24"/>
      <c r="S316" s="24"/>
      <c r="T316" s="24"/>
      <c r="U316" s="24"/>
      <c r="V316" s="24"/>
      <c r="W316" s="24"/>
      <c r="X316" s="24"/>
      <c r="Y316" s="24"/>
      <c r="Z316" s="24"/>
    </row>
    <row r="317" spans="1:26">
      <c r="A317" s="3"/>
      <c r="B317" s="3"/>
      <c r="C317" s="3"/>
      <c r="D317" s="3"/>
      <c r="E317" s="3"/>
      <c r="F317" s="3"/>
      <c r="G317" s="3"/>
      <c r="H317" s="24"/>
      <c r="I317" s="24"/>
      <c r="J317" s="24"/>
      <c r="K317" s="24"/>
      <c r="L317" s="24"/>
      <c r="M317" s="24"/>
      <c r="N317" s="24"/>
      <c r="O317" s="24"/>
      <c r="P317" s="24"/>
      <c r="Q317" s="24"/>
      <c r="R317" s="24"/>
      <c r="S317" s="24"/>
      <c r="T317" s="24"/>
      <c r="U317" s="24"/>
      <c r="V317" s="24"/>
      <c r="W317" s="24"/>
      <c r="X317" s="24"/>
      <c r="Y317" s="24"/>
      <c r="Z317" s="24"/>
    </row>
    <row r="318" spans="1:26">
      <c r="A318" s="3"/>
      <c r="B318" s="3"/>
      <c r="C318" s="3"/>
      <c r="D318" s="3"/>
      <c r="E318" s="3"/>
      <c r="F318" s="3"/>
      <c r="G318" s="3"/>
      <c r="H318" s="24"/>
      <c r="I318" s="24"/>
      <c r="J318" s="24"/>
      <c r="K318" s="24"/>
      <c r="L318" s="24"/>
      <c r="M318" s="24"/>
      <c r="N318" s="24"/>
      <c r="O318" s="24"/>
      <c r="P318" s="24"/>
      <c r="Q318" s="24"/>
      <c r="R318" s="24"/>
      <c r="S318" s="24"/>
      <c r="T318" s="24"/>
      <c r="U318" s="24"/>
      <c r="V318" s="24"/>
      <c r="W318" s="24"/>
      <c r="X318" s="24"/>
      <c r="Y318" s="24"/>
      <c r="Z318" s="24"/>
    </row>
    <row r="319" spans="1:26">
      <c r="A319" s="3"/>
      <c r="B319" s="3"/>
      <c r="C319" s="3"/>
      <c r="D319" s="3"/>
      <c r="E319" s="3"/>
      <c r="F319" s="3"/>
      <c r="G319" s="3"/>
      <c r="H319" s="24"/>
      <c r="I319" s="24"/>
      <c r="J319" s="24"/>
      <c r="K319" s="24"/>
      <c r="L319" s="24"/>
      <c r="M319" s="24"/>
      <c r="N319" s="24"/>
      <c r="O319" s="24"/>
      <c r="P319" s="24"/>
      <c r="Q319" s="24"/>
      <c r="R319" s="24"/>
      <c r="S319" s="24"/>
      <c r="T319" s="24"/>
      <c r="U319" s="24"/>
      <c r="V319" s="24"/>
      <c r="W319" s="24"/>
      <c r="X319" s="24"/>
      <c r="Y319" s="24"/>
      <c r="Z319" s="24"/>
    </row>
    <row r="320" spans="1:26">
      <c r="A320" s="3"/>
      <c r="B320" s="3"/>
      <c r="C320" s="3"/>
      <c r="D320" s="3"/>
      <c r="E320" s="3"/>
      <c r="F320" s="3"/>
      <c r="G320" s="3"/>
      <c r="H320" s="24"/>
      <c r="I320" s="24"/>
      <c r="J320" s="24"/>
      <c r="K320" s="24"/>
      <c r="L320" s="24"/>
      <c r="M320" s="24"/>
      <c r="N320" s="24"/>
      <c r="O320" s="24"/>
      <c r="P320" s="24"/>
      <c r="Q320" s="24"/>
      <c r="R320" s="24"/>
      <c r="S320" s="24"/>
      <c r="T320" s="24"/>
      <c r="U320" s="24"/>
      <c r="V320" s="24"/>
      <c r="W320" s="24"/>
      <c r="X320" s="24"/>
      <c r="Y320" s="24"/>
      <c r="Z320" s="24"/>
    </row>
    <row r="321" spans="1:26">
      <c r="A321" s="3"/>
      <c r="B321" s="3"/>
      <c r="C321" s="3"/>
      <c r="D321" s="3"/>
      <c r="E321" s="3"/>
      <c r="F321" s="3"/>
      <c r="G321" s="3"/>
      <c r="H321" s="24"/>
      <c r="I321" s="24"/>
      <c r="J321" s="24"/>
      <c r="K321" s="24"/>
      <c r="L321" s="24"/>
      <c r="M321" s="24"/>
      <c r="N321" s="24"/>
      <c r="O321" s="24"/>
      <c r="P321" s="24"/>
      <c r="Q321" s="24"/>
      <c r="R321" s="24"/>
      <c r="S321" s="24"/>
      <c r="T321" s="24"/>
      <c r="U321" s="24"/>
      <c r="V321" s="24"/>
      <c r="W321" s="24"/>
      <c r="X321" s="24"/>
      <c r="Y321" s="24"/>
      <c r="Z321" s="24"/>
    </row>
    <row r="322" spans="1:26">
      <c r="A322" s="3"/>
      <c r="B322" s="3"/>
      <c r="C322" s="3"/>
      <c r="D322" s="3"/>
      <c r="E322" s="3"/>
      <c r="F322" s="3"/>
      <c r="G322" s="3"/>
      <c r="H322" s="24"/>
      <c r="I322" s="24"/>
      <c r="J322" s="24"/>
      <c r="K322" s="24"/>
      <c r="L322" s="24"/>
      <c r="M322" s="24"/>
      <c r="N322" s="24"/>
      <c r="O322" s="24"/>
      <c r="P322" s="24"/>
      <c r="Q322" s="24"/>
      <c r="R322" s="24"/>
      <c r="S322" s="24"/>
      <c r="T322" s="24"/>
      <c r="U322" s="24"/>
      <c r="V322" s="24"/>
      <c r="W322" s="24"/>
      <c r="X322" s="24"/>
      <c r="Y322" s="24"/>
      <c r="Z322" s="24"/>
    </row>
    <row r="323" spans="1:26">
      <c r="A323" s="3"/>
      <c r="B323" s="3"/>
      <c r="C323" s="3"/>
      <c r="D323" s="3"/>
      <c r="E323" s="3"/>
      <c r="F323" s="3"/>
      <c r="G323" s="3"/>
      <c r="H323" s="24"/>
      <c r="I323" s="24"/>
      <c r="J323" s="24"/>
      <c r="K323" s="24"/>
      <c r="L323" s="24"/>
      <c r="M323" s="24"/>
      <c r="N323" s="24"/>
      <c r="O323" s="24"/>
      <c r="P323" s="24"/>
      <c r="Q323" s="24"/>
      <c r="R323" s="24"/>
      <c r="S323" s="24"/>
      <c r="T323" s="24"/>
      <c r="U323" s="24"/>
      <c r="V323" s="24"/>
      <c r="W323" s="24"/>
      <c r="X323" s="24"/>
      <c r="Y323" s="24"/>
      <c r="Z323" s="24"/>
    </row>
    <row r="324" spans="1:26">
      <c r="A324" s="3"/>
      <c r="B324" s="3"/>
      <c r="C324" s="3"/>
      <c r="D324" s="3"/>
      <c r="E324" s="3"/>
      <c r="F324" s="3"/>
      <c r="G324" s="3"/>
      <c r="H324" s="24"/>
      <c r="I324" s="24"/>
      <c r="J324" s="24"/>
      <c r="K324" s="24"/>
      <c r="L324" s="24"/>
      <c r="M324" s="24"/>
      <c r="N324" s="24"/>
      <c r="O324" s="24"/>
      <c r="P324" s="24"/>
      <c r="Q324" s="24"/>
      <c r="R324" s="24"/>
      <c r="S324" s="24"/>
      <c r="T324" s="24"/>
      <c r="U324" s="24"/>
      <c r="V324" s="24"/>
      <c r="W324" s="24"/>
      <c r="X324" s="24"/>
      <c r="Y324" s="24"/>
      <c r="Z324" s="24"/>
    </row>
    <row r="325" spans="1:26">
      <c r="A325" s="3"/>
      <c r="B325" s="3"/>
      <c r="C325" s="3"/>
      <c r="D325" s="3"/>
      <c r="E325" s="3"/>
      <c r="F325" s="3"/>
      <c r="G325" s="3"/>
      <c r="H325" s="24"/>
      <c r="I325" s="24"/>
      <c r="J325" s="24"/>
      <c r="K325" s="24"/>
      <c r="L325" s="24"/>
      <c r="M325" s="24"/>
      <c r="N325" s="24"/>
      <c r="O325" s="24"/>
      <c r="P325" s="24"/>
      <c r="Q325" s="24"/>
      <c r="R325" s="24"/>
      <c r="S325" s="24"/>
      <c r="T325" s="24"/>
      <c r="U325" s="24"/>
      <c r="V325" s="24"/>
      <c r="W325" s="24"/>
      <c r="X325" s="24"/>
      <c r="Y325" s="24"/>
      <c r="Z325" s="24"/>
    </row>
    <row r="326" spans="1:26">
      <c r="A326" s="3"/>
      <c r="B326" s="3"/>
      <c r="C326" s="3"/>
      <c r="D326" s="3"/>
      <c r="E326" s="3"/>
      <c r="F326" s="3"/>
      <c r="G326" s="3"/>
      <c r="H326" s="24"/>
      <c r="I326" s="24"/>
      <c r="J326" s="24"/>
      <c r="K326" s="24"/>
      <c r="L326" s="24"/>
      <c r="M326" s="24"/>
      <c r="N326" s="24"/>
      <c r="O326" s="24"/>
      <c r="P326" s="24"/>
      <c r="Q326" s="24"/>
      <c r="R326" s="24"/>
      <c r="S326" s="24"/>
      <c r="T326" s="24"/>
      <c r="U326" s="24"/>
      <c r="V326" s="24"/>
      <c r="W326" s="24"/>
      <c r="X326" s="24"/>
      <c r="Y326" s="24"/>
      <c r="Z326" s="24"/>
    </row>
    <row r="327" spans="1:26">
      <c r="A327" s="3"/>
      <c r="B327" s="3"/>
      <c r="C327" s="3"/>
      <c r="D327" s="3"/>
      <c r="E327" s="3"/>
      <c r="F327" s="3"/>
      <c r="G327" s="3"/>
      <c r="H327" s="24"/>
      <c r="I327" s="24"/>
      <c r="J327" s="24"/>
      <c r="K327" s="24"/>
      <c r="L327" s="24"/>
      <c r="M327" s="24"/>
      <c r="N327" s="24"/>
      <c r="O327" s="24"/>
      <c r="P327" s="24"/>
      <c r="Q327" s="24"/>
      <c r="R327" s="24"/>
      <c r="S327" s="24"/>
      <c r="T327" s="24"/>
      <c r="U327" s="24"/>
      <c r="V327" s="24"/>
      <c r="W327" s="24"/>
      <c r="X327" s="24"/>
      <c r="Y327" s="24"/>
      <c r="Z327" s="24"/>
    </row>
    <row r="328" spans="1:26">
      <c r="A328" s="3"/>
      <c r="B328" s="3"/>
      <c r="C328" s="3"/>
      <c r="D328" s="3"/>
      <c r="E328" s="3"/>
      <c r="F328" s="3"/>
      <c r="G328" s="3"/>
      <c r="H328" s="24"/>
      <c r="I328" s="24"/>
      <c r="J328" s="24"/>
      <c r="K328" s="24"/>
      <c r="L328" s="24"/>
      <c r="M328" s="24"/>
      <c r="N328" s="24"/>
      <c r="O328" s="24"/>
      <c r="P328" s="24"/>
      <c r="Q328" s="24"/>
      <c r="R328" s="24"/>
      <c r="S328" s="24"/>
      <c r="T328" s="24"/>
      <c r="U328" s="24"/>
      <c r="V328" s="24"/>
      <c r="W328" s="24"/>
      <c r="X328" s="24"/>
      <c r="Y328" s="24"/>
      <c r="Z328" s="24"/>
    </row>
    <row r="329" spans="1:26">
      <c r="A329" s="3"/>
      <c r="B329" s="3"/>
      <c r="C329" s="3"/>
      <c r="D329" s="3"/>
      <c r="E329" s="3"/>
      <c r="F329" s="3"/>
      <c r="G329" s="3"/>
      <c r="H329" s="24"/>
      <c r="I329" s="24"/>
      <c r="J329" s="24"/>
      <c r="K329" s="24"/>
      <c r="L329" s="24"/>
      <c r="M329" s="24"/>
      <c r="N329" s="24"/>
      <c r="O329" s="24"/>
      <c r="P329" s="24"/>
      <c r="Q329" s="24"/>
      <c r="R329" s="24"/>
      <c r="S329" s="24"/>
      <c r="T329" s="24"/>
      <c r="U329" s="24"/>
      <c r="V329" s="24"/>
      <c r="W329" s="24"/>
      <c r="X329" s="24"/>
      <c r="Y329" s="24"/>
      <c r="Z329" s="24"/>
    </row>
    <row r="330" spans="1:26">
      <c r="A330" s="3"/>
      <c r="B330" s="3"/>
      <c r="C330" s="3"/>
      <c r="D330" s="3"/>
      <c r="E330" s="3"/>
      <c r="F330" s="3"/>
      <c r="G330" s="3"/>
      <c r="H330" s="24"/>
      <c r="I330" s="24"/>
      <c r="J330" s="24"/>
      <c r="K330" s="24"/>
      <c r="L330" s="24"/>
      <c r="M330" s="24"/>
      <c r="N330" s="24"/>
      <c r="O330" s="24"/>
      <c r="P330" s="24"/>
      <c r="Q330" s="24"/>
      <c r="R330" s="24"/>
      <c r="S330" s="24"/>
      <c r="T330" s="24"/>
      <c r="U330" s="24"/>
      <c r="V330" s="24"/>
      <c r="W330" s="24"/>
      <c r="X330" s="24"/>
      <c r="Y330" s="24"/>
      <c r="Z330" s="24"/>
    </row>
    <row r="331" spans="1:26">
      <c r="A331" s="3"/>
      <c r="B331" s="3"/>
      <c r="C331" s="3"/>
      <c r="D331" s="3"/>
      <c r="E331" s="3"/>
      <c r="F331" s="3"/>
      <c r="G331" s="3"/>
      <c r="H331" s="24"/>
      <c r="I331" s="24"/>
      <c r="J331" s="24"/>
      <c r="K331" s="24"/>
      <c r="L331" s="24"/>
      <c r="M331" s="24"/>
      <c r="N331" s="24"/>
      <c r="O331" s="24"/>
      <c r="P331" s="24"/>
      <c r="Q331" s="24"/>
      <c r="R331" s="24"/>
      <c r="S331" s="24"/>
      <c r="T331" s="24"/>
      <c r="U331" s="24"/>
      <c r="V331" s="24"/>
      <c r="W331" s="24"/>
      <c r="X331" s="24"/>
      <c r="Y331" s="24"/>
      <c r="Z331" s="24"/>
    </row>
    <row r="332" spans="1:26">
      <c r="A332" s="3"/>
      <c r="B332" s="3"/>
      <c r="C332" s="3"/>
      <c r="D332" s="3"/>
      <c r="E332" s="3"/>
      <c r="F332" s="3"/>
      <c r="G332" s="3"/>
      <c r="H332" s="24"/>
      <c r="I332" s="24"/>
      <c r="J332" s="24"/>
      <c r="K332" s="24"/>
      <c r="L332" s="24"/>
      <c r="M332" s="24"/>
      <c r="N332" s="24"/>
      <c r="O332" s="24"/>
      <c r="P332" s="24"/>
      <c r="Q332" s="24"/>
      <c r="R332" s="24"/>
      <c r="S332" s="24"/>
      <c r="T332" s="24"/>
      <c r="U332" s="24"/>
      <c r="V332" s="24"/>
      <c r="W332" s="24"/>
      <c r="X332" s="24"/>
      <c r="Y332" s="24"/>
      <c r="Z332" s="24"/>
    </row>
    <row r="333" spans="1:26">
      <c r="A333" s="3"/>
      <c r="B333" s="3"/>
      <c r="C333" s="3"/>
      <c r="D333" s="3"/>
      <c r="E333" s="3"/>
      <c r="F333" s="3"/>
      <c r="G333" s="3"/>
      <c r="H333" s="24"/>
      <c r="I333" s="24"/>
      <c r="J333" s="24"/>
      <c r="K333" s="24"/>
      <c r="L333" s="24"/>
      <c r="M333" s="24"/>
      <c r="N333" s="24"/>
      <c r="O333" s="24"/>
      <c r="P333" s="24"/>
      <c r="Q333" s="24"/>
      <c r="R333" s="24"/>
      <c r="S333" s="24"/>
      <c r="T333" s="24"/>
      <c r="U333" s="24"/>
      <c r="V333" s="24"/>
      <c r="W333" s="24"/>
      <c r="X333" s="24"/>
      <c r="Y333" s="24"/>
      <c r="Z333" s="24"/>
    </row>
    <row r="334" spans="1:26">
      <c r="A334" s="3"/>
      <c r="B334" s="3"/>
      <c r="C334" s="3"/>
      <c r="D334" s="3"/>
      <c r="E334" s="3"/>
      <c r="F334" s="3"/>
      <c r="G334" s="3"/>
      <c r="H334" s="24"/>
      <c r="I334" s="24"/>
      <c r="J334" s="24"/>
      <c r="K334" s="24"/>
      <c r="L334" s="24"/>
      <c r="M334" s="24"/>
      <c r="N334" s="24"/>
      <c r="O334" s="24"/>
      <c r="P334" s="24"/>
      <c r="Q334" s="24"/>
      <c r="R334" s="24"/>
      <c r="S334" s="24"/>
      <c r="T334" s="24"/>
      <c r="U334" s="24"/>
      <c r="V334" s="24"/>
      <c r="W334" s="24"/>
      <c r="X334" s="24"/>
      <c r="Y334" s="24"/>
      <c r="Z334" s="24"/>
    </row>
    <row r="335" spans="1:26">
      <c r="A335" s="3"/>
      <c r="B335" s="3"/>
      <c r="C335" s="3"/>
      <c r="D335" s="3"/>
      <c r="E335" s="3"/>
      <c r="F335" s="3"/>
      <c r="G335" s="3"/>
      <c r="H335" s="24"/>
      <c r="I335" s="24"/>
      <c r="J335" s="24"/>
      <c r="K335" s="24"/>
      <c r="L335" s="24"/>
      <c r="M335" s="24"/>
      <c r="N335" s="24"/>
      <c r="O335" s="24"/>
      <c r="P335" s="24"/>
      <c r="Q335" s="24"/>
      <c r="R335" s="24"/>
      <c r="S335" s="24"/>
      <c r="T335" s="24"/>
      <c r="U335" s="24"/>
      <c r="V335" s="24"/>
      <c r="W335" s="24"/>
      <c r="X335" s="24"/>
      <c r="Y335" s="24"/>
      <c r="Z335" s="24"/>
    </row>
    <row r="336" spans="1:26">
      <c r="A336" s="3"/>
      <c r="B336" s="3"/>
      <c r="C336" s="3"/>
      <c r="D336" s="3"/>
      <c r="E336" s="3"/>
      <c r="F336" s="3"/>
      <c r="G336" s="3"/>
      <c r="H336" s="24"/>
      <c r="I336" s="24"/>
      <c r="J336" s="24"/>
      <c r="K336" s="24"/>
      <c r="L336" s="24"/>
      <c r="M336" s="24"/>
      <c r="N336" s="24"/>
      <c r="O336" s="24"/>
      <c r="P336" s="24"/>
      <c r="Q336" s="24"/>
      <c r="R336" s="24"/>
      <c r="S336" s="24"/>
      <c r="T336" s="24"/>
      <c r="U336" s="24"/>
      <c r="V336" s="24"/>
      <c r="W336" s="24"/>
      <c r="X336" s="24"/>
      <c r="Y336" s="24"/>
      <c r="Z336" s="24"/>
    </row>
    <row r="337" spans="1:26">
      <c r="A337" s="3"/>
      <c r="B337" s="3"/>
      <c r="C337" s="3"/>
      <c r="D337" s="3"/>
      <c r="E337" s="3"/>
      <c r="F337" s="3"/>
      <c r="G337" s="3"/>
      <c r="H337" s="24"/>
      <c r="I337" s="24"/>
      <c r="J337" s="24"/>
      <c r="K337" s="24"/>
      <c r="L337" s="24"/>
      <c r="M337" s="24"/>
      <c r="N337" s="24"/>
      <c r="O337" s="24"/>
      <c r="P337" s="24"/>
      <c r="Q337" s="24"/>
      <c r="R337" s="24"/>
      <c r="S337" s="24"/>
      <c r="T337" s="24"/>
      <c r="U337" s="24"/>
      <c r="V337" s="24"/>
      <c r="W337" s="24"/>
      <c r="X337" s="24"/>
      <c r="Y337" s="24"/>
      <c r="Z337" s="24"/>
    </row>
    <row r="338" spans="1:26">
      <c r="A338" s="3"/>
      <c r="B338" s="3"/>
      <c r="C338" s="3"/>
      <c r="D338" s="3"/>
      <c r="E338" s="3"/>
      <c r="F338" s="3"/>
      <c r="G338" s="3"/>
      <c r="H338" s="24"/>
      <c r="I338" s="24"/>
      <c r="J338" s="24"/>
      <c r="K338" s="24"/>
      <c r="L338" s="24"/>
      <c r="M338" s="24"/>
      <c r="N338" s="24"/>
      <c r="O338" s="24"/>
      <c r="P338" s="24"/>
      <c r="Q338" s="24"/>
      <c r="R338" s="24"/>
      <c r="S338" s="24"/>
      <c r="T338" s="24"/>
      <c r="U338" s="24"/>
      <c r="V338" s="24"/>
      <c r="W338" s="24"/>
      <c r="X338" s="24"/>
      <c r="Y338" s="24"/>
      <c r="Z338" s="24"/>
    </row>
    <row r="339" spans="1:26">
      <c r="A339" s="3"/>
      <c r="B339" s="3"/>
      <c r="C339" s="3"/>
      <c r="D339" s="3"/>
      <c r="E339" s="3"/>
      <c r="F339" s="3"/>
      <c r="G339" s="3"/>
      <c r="H339" s="24"/>
      <c r="I339" s="24"/>
      <c r="J339" s="24"/>
      <c r="K339" s="24"/>
      <c r="L339" s="24"/>
      <c r="M339" s="24"/>
      <c r="N339" s="24"/>
      <c r="O339" s="24"/>
      <c r="P339" s="24"/>
      <c r="Q339" s="24"/>
      <c r="R339" s="24"/>
      <c r="S339" s="24"/>
      <c r="T339" s="24"/>
      <c r="U339" s="24"/>
      <c r="V339" s="24"/>
      <c r="W339" s="24"/>
      <c r="X339" s="24"/>
      <c r="Y339" s="24"/>
      <c r="Z339" s="24"/>
    </row>
    <row r="340" spans="1:26">
      <c r="A340" s="3"/>
      <c r="B340" s="3"/>
      <c r="C340" s="3"/>
      <c r="D340" s="3"/>
      <c r="E340" s="3"/>
      <c r="F340" s="3"/>
      <c r="G340" s="3"/>
      <c r="H340" s="24"/>
      <c r="I340" s="24"/>
      <c r="J340" s="24"/>
      <c r="K340" s="24"/>
      <c r="L340" s="24"/>
      <c r="M340" s="24"/>
      <c r="N340" s="24"/>
      <c r="O340" s="24"/>
      <c r="P340" s="24"/>
      <c r="Q340" s="24"/>
      <c r="R340" s="24"/>
      <c r="S340" s="24"/>
      <c r="T340" s="24"/>
      <c r="U340" s="24"/>
      <c r="V340" s="24"/>
      <c r="W340" s="24"/>
      <c r="X340" s="24"/>
      <c r="Y340" s="24"/>
      <c r="Z340" s="24"/>
    </row>
    <row r="341" spans="1:26">
      <c r="A341" s="3"/>
      <c r="B341" s="3"/>
      <c r="C341" s="3"/>
      <c r="D341" s="3"/>
      <c r="E341" s="3"/>
      <c r="F341" s="3"/>
      <c r="G341" s="3"/>
      <c r="H341" s="24"/>
      <c r="I341" s="24"/>
      <c r="J341" s="24"/>
      <c r="K341" s="24"/>
      <c r="L341" s="24"/>
      <c r="M341" s="24"/>
      <c r="N341" s="24"/>
      <c r="O341" s="24"/>
      <c r="P341" s="24"/>
      <c r="Q341" s="24"/>
      <c r="R341" s="24"/>
      <c r="S341" s="24"/>
      <c r="T341" s="24"/>
      <c r="U341" s="24"/>
      <c r="V341" s="24"/>
      <c r="W341" s="24"/>
      <c r="X341" s="24"/>
      <c r="Y341" s="24"/>
      <c r="Z341" s="24"/>
    </row>
    <row r="342" spans="1:26">
      <c r="A342" s="3"/>
      <c r="B342" s="3"/>
      <c r="C342" s="3"/>
      <c r="D342" s="3"/>
      <c r="E342" s="3"/>
      <c r="F342" s="3"/>
      <c r="G342" s="3"/>
      <c r="H342" s="24"/>
      <c r="I342" s="24"/>
      <c r="J342" s="24"/>
      <c r="K342" s="24"/>
      <c r="L342" s="24"/>
      <c r="M342" s="24"/>
      <c r="N342" s="24"/>
      <c r="O342" s="24"/>
      <c r="P342" s="24"/>
      <c r="Q342" s="24"/>
      <c r="R342" s="24"/>
      <c r="S342" s="24"/>
      <c r="T342" s="24"/>
      <c r="U342" s="24"/>
      <c r="V342" s="24"/>
      <c r="W342" s="24"/>
      <c r="X342" s="24"/>
      <c r="Y342" s="24"/>
      <c r="Z342" s="24"/>
    </row>
    <row r="343" spans="1:26">
      <c r="A343" s="3"/>
      <c r="B343" s="3"/>
      <c r="C343" s="3"/>
      <c r="D343" s="3"/>
      <c r="E343" s="3"/>
      <c r="F343" s="3"/>
      <c r="G343" s="3"/>
      <c r="H343" s="24"/>
      <c r="I343" s="24"/>
      <c r="J343" s="24"/>
      <c r="K343" s="24"/>
      <c r="L343" s="24"/>
      <c r="M343" s="24"/>
      <c r="N343" s="24"/>
      <c r="O343" s="24"/>
      <c r="P343" s="24"/>
      <c r="Q343" s="24"/>
      <c r="R343" s="24"/>
      <c r="S343" s="24"/>
      <c r="T343" s="24"/>
      <c r="U343" s="24"/>
      <c r="V343" s="24"/>
      <c r="W343" s="24"/>
      <c r="X343" s="24"/>
      <c r="Y343" s="24"/>
      <c r="Z343" s="24"/>
    </row>
    <row r="344" spans="1:26">
      <c r="A344" s="3"/>
      <c r="B344" s="3"/>
      <c r="C344" s="3"/>
      <c r="D344" s="3"/>
      <c r="E344" s="3"/>
      <c r="F344" s="3"/>
      <c r="G344" s="3"/>
      <c r="H344" s="24"/>
      <c r="I344" s="24"/>
      <c r="J344" s="24"/>
      <c r="K344" s="24"/>
      <c r="L344" s="24"/>
      <c r="M344" s="24"/>
      <c r="N344" s="24"/>
      <c r="O344" s="24"/>
      <c r="P344" s="24"/>
      <c r="Q344" s="24"/>
      <c r="R344" s="24"/>
      <c r="S344" s="24"/>
      <c r="T344" s="24"/>
      <c r="U344" s="24"/>
      <c r="V344" s="24"/>
      <c r="W344" s="24"/>
      <c r="X344" s="24"/>
      <c r="Y344" s="24"/>
      <c r="Z344" s="24"/>
    </row>
    <row r="345" spans="1:26">
      <c r="A345" s="3"/>
      <c r="B345" s="3"/>
      <c r="C345" s="3"/>
      <c r="D345" s="3"/>
      <c r="E345" s="3"/>
      <c r="F345" s="3"/>
      <c r="G345" s="3"/>
      <c r="H345" s="24"/>
      <c r="I345" s="24"/>
      <c r="J345" s="24"/>
      <c r="K345" s="24"/>
      <c r="L345" s="24"/>
      <c r="M345" s="24"/>
      <c r="N345" s="24"/>
      <c r="O345" s="24"/>
      <c r="P345" s="24"/>
      <c r="Q345" s="24"/>
      <c r="R345" s="24"/>
      <c r="S345" s="24"/>
      <c r="T345" s="24"/>
      <c r="U345" s="24"/>
      <c r="V345" s="24"/>
      <c r="W345" s="24"/>
      <c r="X345" s="24"/>
      <c r="Y345" s="24"/>
      <c r="Z345" s="24"/>
    </row>
    <row r="346" spans="1:26">
      <c r="A346" s="3"/>
      <c r="B346" s="3"/>
      <c r="C346" s="3"/>
      <c r="D346" s="3"/>
      <c r="E346" s="3"/>
      <c r="F346" s="3"/>
      <c r="G346" s="3"/>
      <c r="H346" s="24"/>
      <c r="I346" s="24"/>
      <c r="J346" s="24"/>
      <c r="K346" s="24"/>
      <c r="L346" s="24"/>
      <c r="M346" s="24"/>
      <c r="N346" s="24"/>
      <c r="O346" s="24"/>
      <c r="P346" s="24"/>
      <c r="Q346" s="24"/>
      <c r="R346" s="24"/>
      <c r="S346" s="24"/>
      <c r="T346" s="24"/>
      <c r="U346" s="24"/>
      <c r="V346" s="24"/>
      <c r="W346" s="24"/>
      <c r="X346" s="24"/>
      <c r="Y346" s="24"/>
      <c r="Z346" s="24"/>
    </row>
    <row r="347" spans="1:26">
      <c r="A347" s="3"/>
      <c r="B347" s="3"/>
      <c r="C347" s="3"/>
      <c r="D347" s="3"/>
      <c r="E347" s="3"/>
      <c r="F347" s="3"/>
      <c r="G347" s="3"/>
      <c r="H347" s="24"/>
      <c r="I347" s="24"/>
      <c r="J347" s="24"/>
      <c r="K347" s="24"/>
      <c r="L347" s="24"/>
      <c r="M347" s="24"/>
      <c r="N347" s="24"/>
      <c r="O347" s="24"/>
      <c r="P347" s="24"/>
      <c r="Q347" s="24"/>
      <c r="R347" s="24"/>
      <c r="S347" s="24"/>
      <c r="T347" s="24"/>
      <c r="U347" s="24"/>
      <c r="V347" s="24"/>
      <c r="W347" s="24"/>
      <c r="X347" s="24"/>
      <c r="Y347" s="24"/>
      <c r="Z347" s="24"/>
    </row>
    <row r="348" spans="1:26">
      <c r="A348" s="3"/>
      <c r="B348" s="3"/>
      <c r="C348" s="3"/>
      <c r="D348" s="3"/>
      <c r="E348" s="3"/>
      <c r="F348" s="3"/>
      <c r="G348" s="3"/>
      <c r="H348" s="24"/>
      <c r="I348" s="24"/>
      <c r="J348" s="24"/>
      <c r="K348" s="24"/>
      <c r="L348" s="24"/>
      <c r="M348" s="24"/>
      <c r="N348" s="24"/>
      <c r="O348" s="24"/>
      <c r="P348" s="24"/>
      <c r="Q348" s="24"/>
      <c r="R348" s="24"/>
      <c r="S348" s="24"/>
      <c r="T348" s="24"/>
      <c r="U348" s="24"/>
      <c r="V348" s="24"/>
      <c r="W348" s="24"/>
      <c r="X348" s="24"/>
      <c r="Y348" s="24"/>
      <c r="Z348" s="24"/>
    </row>
    <row r="349" spans="1:26">
      <c r="A349" s="3"/>
      <c r="B349" s="3"/>
      <c r="C349" s="3"/>
      <c r="D349" s="3"/>
      <c r="E349" s="3"/>
      <c r="F349" s="3"/>
      <c r="G349" s="3"/>
      <c r="H349" s="24"/>
      <c r="I349" s="24"/>
      <c r="J349" s="24"/>
      <c r="K349" s="24"/>
      <c r="L349" s="24"/>
      <c r="M349" s="24"/>
      <c r="N349" s="24"/>
      <c r="O349" s="24"/>
      <c r="P349" s="24"/>
      <c r="Q349" s="24"/>
      <c r="R349" s="24"/>
      <c r="S349" s="24"/>
      <c r="T349" s="24"/>
      <c r="U349" s="24"/>
      <c r="V349" s="24"/>
      <c r="W349" s="24"/>
      <c r="X349" s="24"/>
      <c r="Y349" s="24"/>
      <c r="Z349" s="24"/>
    </row>
    <row r="350" spans="1:26">
      <c r="A350" s="3"/>
      <c r="B350" s="3"/>
      <c r="C350" s="3"/>
      <c r="D350" s="3"/>
      <c r="E350" s="3"/>
      <c r="F350" s="3"/>
      <c r="G350" s="3"/>
      <c r="H350" s="24"/>
      <c r="I350" s="24"/>
      <c r="J350" s="24"/>
      <c r="K350" s="24"/>
      <c r="L350" s="24"/>
      <c r="M350" s="24"/>
      <c r="N350" s="24"/>
      <c r="O350" s="24"/>
      <c r="P350" s="24"/>
      <c r="Q350" s="24"/>
      <c r="R350" s="24"/>
      <c r="S350" s="24"/>
      <c r="T350" s="24"/>
      <c r="U350" s="24"/>
      <c r="V350" s="24"/>
      <c r="W350" s="24"/>
      <c r="X350" s="24"/>
      <c r="Y350" s="24"/>
      <c r="Z350" s="24"/>
    </row>
    <row r="351" spans="1:26">
      <c r="A351" s="3"/>
      <c r="B351" s="3"/>
      <c r="C351" s="3"/>
      <c r="D351" s="3"/>
      <c r="E351" s="3"/>
      <c r="F351" s="3"/>
      <c r="G351" s="3"/>
      <c r="H351" s="24"/>
      <c r="I351" s="24"/>
      <c r="J351" s="24"/>
      <c r="K351" s="24"/>
      <c r="L351" s="24"/>
      <c r="M351" s="24"/>
      <c r="N351" s="24"/>
      <c r="O351" s="24"/>
      <c r="P351" s="24"/>
      <c r="Q351" s="24"/>
      <c r="R351" s="24"/>
      <c r="S351" s="24"/>
      <c r="T351" s="24"/>
      <c r="U351" s="24"/>
      <c r="V351" s="24"/>
      <c r="W351" s="24"/>
      <c r="X351" s="24"/>
      <c r="Y351" s="24"/>
      <c r="Z351" s="24"/>
    </row>
    <row r="352" spans="1:26">
      <c r="A352" s="3"/>
      <c r="B352" s="3"/>
      <c r="C352" s="3"/>
      <c r="D352" s="3"/>
      <c r="E352" s="3"/>
      <c r="F352" s="3"/>
      <c r="G352" s="3"/>
      <c r="H352" s="24"/>
      <c r="I352" s="24"/>
      <c r="J352" s="24"/>
      <c r="K352" s="24"/>
      <c r="L352" s="24"/>
      <c r="M352" s="24"/>
      <c r="N352" s="24"/>
      <c r="O352" s="24"/>
      <c r="P352" s="24"/>
      <c r="Q352" s="24"/>
      <c r="R352" s="24"/>
      <c r="S352" s="24"/>
      <c r="T352" s="24"/>
      <c r="U352" s="24"/>
      <c r="V352" s="24"/>
      <c r="W352" s="24"/>
      <c r="X352" s="24"/>
      <c r="Y352" s="24"/>
      <c r="Z352" s="24"/>
    </row>
    <row r="353" spans="1:26">
      <c r="A353" s="3"/>
      <c r="B353" s="3"/>
      <c r="C353" s="3"/>
      <c r="D353" s="3"/>
      <c r="E353" s="3"/>
      <c r="F353" s="3"/>
      <c r="G353" s="3"/>
      <c r="H353" s="24"/>
      <c r="I353" s="24"/>
      <c r="J353" s="24"/>
      <c r="K353" s="24"/>
      <c r="L353" s="24"/>
      <c r="M353" s="24"/>
      <c r="N353" s="24"/>
      <c r="O353" s="24"/>
      <c r="P353" s="24"/>
      <c r="Q353" s="24"/>
      <c r="R353" s="24"/>
      <c r="S353" s="24"/>
      <c r="T353" s="24"/>
      <c r="U353" s="24"/>
      <c r="V353" s="24"/>
      <c r="W353" s="24"/>
      <c r="X353" s="24"/>
      <c r="Y353" s="24"/>
      <c r="Z353" s="24"/>
    </row>
    <row r="354" spans="1:26">
      <c r="A354" s="3"/>
      <c r="B354" s="3"/>
      <c r="C354" s="3"/>
      <c r="D354" s="3"/>
      <c r="E354" s="3"/>
      <c r="F354" s="3"/>
      <c r="G354" s="3"/>
      <c r="H354" s="24"/>
      <c r="I354" s="24"/>
      <c r="J354" s="24"/>
      <c r="K354" s="24"/>
      <c r="L354" s="24"/>
      <c r="M354" s="24"/>
      <c r="N354" s="24"/>
      <c r="O354" s="24"/>
      <c r="P354" s="24"/>
      <c r="Q354" s="24"/>
      <c r="R354" s="24"/>
      <c r="S354" s="24"/>
      <c r="T354" s="24"/>
      <c r="U354" s="24"/>
      <c r="V354" s="24"/>
      <c r="W354" s="24"/>
      <c r="X354" s="24"/>
      <c r="Y354" s="24"/>
      <c r="Z354" s="24"/>
    </row>
    <row r="355" spans="1:26">
      <c r="A355" s="3"/>
      <c r="B355" s="3"/>
      <c r="C355" s="3"/>
      <c r="D355" s="3"/>
      <c r="E355" s="3"/>
      <c r="F355" s="3"/>
      <c r="G355" s="3"/>
      <c r="H355" s="24"/>
      <c r="I355" s="24"/>
      <c r="J355" s="24"/>
      <c r="K355" s="24"/>
      <c r="L355" s="24"/>
      <c r="M355" s="24"/>
      <c r="N355" s="24"/>
      <c r="O355" s="24"/>
      <c r="P355" s="24"/>
      <c r="Q355" s="24"/>
      <c r="R355" s="24"/>
      <c r="S355" s="24"/>
      <c r="T355" s="24"/>
      <c r="U355" s="24"/>
      <c r="V355" s="24"/>
      <c r="W355" s="24"/>
      <c r="X355" s="24"/>
      <c r="Y355" s="24"/>
      <c r="Z355" s="24"/>
    </row>
    <row r="356" spans="1:26">
      <c r="A356" s="3"/>
      <c r="B356" s="3"/>
      <c r="C356" s="3"/>
      <c r="D356" s="3"/>
      <c r="E356" s="3"/>
      <c r="F356" s="3"/>
      <c r="G356" s="3"/>
      <c r="H356" s="24"/>
      <c r="I356" s="24"/>
      <c r="J356" s="24"/>
      <c r="K356" s="24"/>
      <c r="L356" s="24"/>
      <c r="M356" s="24"/>
      <c r="N356" s="24"/>
      <c r="O356" s="24"/>
      <c r="P356" s="24"/>
      <c r="Q356" s="24"/>
      <c r="R356" s="24"/>
      <c r="S356" s="24"/>
      <c r="T356" s="24"/>
      <c r="U356" s="24"/>
      <c r="V356" s="24"/>
      <c r="W356" s="24"/>
      <c r="X356" s="24"/>
      <c r="Y356" s="24"/>
      <c r="Z356" s="24"/>
    </row>
    <row r="357" spans="1:26">
      <c r="A357" s="3"/>
      <c r="B357" s="3"/>
      <c r="C357" s="3"/>
      <c r="D357" s="3"/>
      <c r="E357" s="3"/>
      <c r="F357" s="3"/>
      <c r="G357" s="3"/>
      <c r="H357" s="24"/>
      <c r="I357" s="24"/>
      <c r="J357" s="24"/>
      <c r="K357" s="24"/>
      <c r="L357" s="24"/>
      <c r="M357" s="24"/>
      <c r="N357" s="24"/>
      <c r="O357" s="24"/>
      <c r="P357" s="24"/>
      <c r="Q357" s="24"/>
      <c r="R357" s="24"/>
      <c r="S357" s="24"/>
      <c r="T357" s="24"/>
      <c r="U357" s="24"/>
      <c r="V357" s="24"/>
      <c r="W357" s="24"/>
      <c r="X357" s="24"/>
      <c r="Y357" s="24"/>
      <c r="Z357" s="24"/>
    </row>
    <row r="358" spans="1:26">
      <c r="A358" s="3"/>
      <c r="B358" s="3"/>
      <c r="C358" s="3"/>
      <c r="D358" s="3"/>
      <c r="E358" s="3"/>
      <c r="F358" s="3"/>
      <c r="G358" s="3"/>
      <c r="H358" s="24"/>
      <c r="I358" s="24"/>
      <c r="J358" s="24"/>
      <c r="K358" s="24"/>
      <c r="L358" s="24"/>
      <c r="M358" s="24"/>
      <c r="N358" s="24"/>
      <c r="O358" s="24"/>
      <c r="P358" s="24"/>
      <c r="Q358" s="24"/>
      <c r="R358" s="24"/>
      <c r="S358" s="24"/>
      <c r="T358" s="24"/>
      <c r="U358" s="24"/>
      <c r="V358" s="24"/>
      <c r="W358" s="24"/>
      <c r="X358" s="24"/>
      <c r="Y358" s="24"/>
      <c r="Z358" s="24"/>
    </row>
    <row r="359" spans="1:26">
      <c r="A359" s="3"/>
      <c r="B359" s="3"/>
      <c r="C359" s="3"/>
      <c r="D359" s="3"/>
      <c r="E359" s="3"/>
      <c r="F359" s="3"/>
      <c r="G359" s="3"/>
      <c r="H359" s="24"/>
      <c r="I359" s="24"/>
      <c r="J359" s="24"/>
      <c r="K359" s="24"/>
      <c r="L359" s="24"/>
      <c r="M359" s="24"/>
      <c r="N359" s="24"/>
      <c r="O359" s="24"/>
      <c r="P359" s="24"/>
      <c r="Q359" s="24"/>
      <c r="R359" s="24"/>
      <c r="S359" s="24"/>
      <c r="T359" s="24"/>
      <c r="U359" s="24"/>
      <c r="V359" s="24"/>
      <c r="W359" s="24"/>
      <c r="X359" s="24"/>
      <c r="Y359" s="24"/>
      <c r="Z359" s="24"/>
    </row>
    <row r="360" spans="1:26">
      <c r="A360" s="3"/>
      <c r="B360" s="3"/>
      <c r="C360" s="3"/>
      <c r="D360" s="3"/>
      <c r="E360" s="3"/>
      <c r="F360" s="3"/>
      <c r="G360" s="3"/>
      <c r="H360" s="24"/>
      <c r="I360" s="24"/>
      <c r="J360" s="24"/>
      <c r="K360" s="24"/>
      <c r="L360" s="24"/>
      <c r="M360" s="24"/>
      <c r="N360" s="24"/>
      <c r="O360" s="24"/>
      <c r="P360" s="24"/>
      <c r="Q360" s="24"/>
      <c r="R360" s="24"/>
      <c r="S360" s="24"/>
      <c r="T360" s="24"/>
      <c r="U360" s="24"/>
      <c r="V360" s="24"/>
      <c r="W360" s="24"/>
      <c r="X360" s="24"/>
      <c r="Y360" s="24"/>
      <c r="Z360" s="24"/>
    </row>
    <row r="361" spans="1:26">
      <c r="A361" s="3"/>
      <c r="B361" s="3"/>
      <c r="C361" s="3"/>
      <c r="D361" s="3"/>
      <c r="E361" s="3"/>
      <c r="F361" s="3"/>
      <c r="G361" s="3"/>
      <c r="H361" s="24"/>
      <c r="I361" s="24"/>
      <c r="J361" s="24"/>
      <c r="K361" s="24"/>
      <c r="L361" s="24"/>
      <c r="M361" s="24"/>
      <c r="N361" s="24"/>
      <c r="O361" s="24"/>
      <c r="P361" s="24"/>
      <c r="Q361" s="24"/>
      <c r="R361" s="24"/>
      <c r="S361" s="24"/>
      <c r="T361" s="24"/>
      <c r="U361" s="24"/>
      <c r="V361" s="24"/>
      <c r="W361" s="24"/>
      <c r="X361" s="24"/>
      <c r="Y361" s="24"/>
      <c r="Z361" s="24"/>
    </row>
    <row r="362" spans="1:26">
      <c r="A362" s="3"/>
      <c r="B362" s="3"/>
      <c r="C362" s="3"/>
      <c r="D362" s="3"/>
      <c r="E362" s="3"/>
      <c r="F362" s="3"/>
      <c r="G362" s="3"/>
      <c r="H362" s="24"/>
      <c r="I362" s="24"/>
      <c r="J362" s="24"/>
      <c r="K362" s="24"/>
      <c r="L362" s="24"/>
      <c r="M362" s="24"/>
      <c r="N362" s="24"/>
      <c r="O362" s="24"/>
      <c r="P362" s="24"/>
      <c r="Q362" s="24"/>
      <c r="R362" s="24"/>
      <c r="S362" s="24"/>
      <c r="T362" s="24"/>
      <c r="U362" s="24"/>
      <c r="V362" s="24"/>
      <c r="W362" s="24"/>
      <c r="X362" s="24"/>
      <c r="Y362" s="24"/>
      <c r="Z362" s="24"/>
    </row>
    <row r="363" spans="1:26">
      <c r="A363" s="3"/>
      <c r="B363" s="3"/>
      <c r="C363" s="3"/>
      <c r="D363" s="3"/>
      <c r="E363" s="3"/>
      <c r="F363" s="3"/>
      <c r="G363" s="3"/>
      <c r="H363" s="24"/>
      <c r="I363" s="24"/>
      <c r="J363" s="24"/>
      <c r="K363" s="24"/>
      <c r="L363" s="24"/>
      <c r="M363" s="24"/>
      <c r="N363" s="24"/>
      <c r="O363" s="24"/>
      <c r="P363" s="24"/>
      <c r="Q363" s="24"/>
      <c r="R363" s="24"/>
      <c r="S363" s="24"/>
      <c r="T363" s="24"/>
      <c r="U363" s="24"/>
      <c r="V363" s="24"/>
      <c r="W363" s="24"/>
      <c r="X363" s="24"/>
      <c r="Y363" s="24"/>
      <c r="Z363" s="24"/>
    </row>
    <row r="364" spans="1:26">
      <c r="A364" s="3"/>
      <c r="B364" s="3"/>
      <c r="C364" s="3"/>
      <c r="D364" s="3"/>
      <c r="E364" s="3"/>
      <c r="F364" s="3"/>
      <c r="G364" s="3"/>
      <c r="H364" s="24"/>
      <c r="I364" s="24"/>
      <c r="J364" s="24"/>
      <c r="K364" s="24"/>
      <c r="L364" s="24"/>
      <c r="M364" s="24"/>
      <c r="N364" s="24"/>
      <c r="O364" s="24"/>
      <c r="P364" s="24"/>
      <c r="Q364" s="24"/>
      <c r="R364" s="24"/>
      <c r="S364" s="24"/>
      <c r="T364" s="24"/>
      <c r="U364" s="24"/>
      <c r="V364" s="24"/>
      <c r="W364" s="24"/>
      <c r="X364" s="24"/>
      <c r="Y364" s="24"/>
      <c r="Z364" s="24"/>
    </row>
    <row r="365" spans="1:26">
      <c r="A365" s="3"/>
      <c r="B365" s="3"/>
      <c r="C365" s="3"/>
      <c r="D365" s="3"/>
      <c r="E365" s="3"/>
      <c r="F365" s="3"/>
      <c r="G365" s="3"/>
      <c r="H365" s="24"/>
      <c r="I365" s="24"/>
      <c r="J365" s="24"/>
      <c r="K365" s="24"/>
      <c r="L365" s="24"/>
      <c r="M365" s="24"/>
      <c r="N365" s="24"/>
      <c r="O365" s="24"/>
      <c r="P365" s="24"/>
      <c r="Q365" s="24"/>
      <c r="R365" s="24"/>
      <c r="S365" s="24"/>
      <c r="T365" s="24"/>
      <c r="U365" s="24"/>
      <c r="V365" s="24"/>
      <c r="W365" s="24"/>
      <c r="X365" s="24"/>
      <c r="Y365" s="24"/>
      <c r="Z365" s="24"/>
    </row>
    <row r="366" spans="1:26">
      <c r="A366" s="3"/>
      <c r="B366" s="3"/>
      <c r="C366" s="3"/>
      <c r="D366" s="3"/>
      <c r="E366" s="3"/>
      <c r="F366" s="3"/>
      <c r="G366" s="3"/>
      <c r="H366" s="24"/>
      <c r="I366" s="24"/>
      <c r="J366" s="24"/>
      <c r="K366" s="24"/>
      <c r="L366" s="24"/>
      <c r="M366" s="24"/>
      <c r="N366" s="24"/>
      <c r="O366" s="24"/>
      <c r="P366" s="24"/>
      <c r="Q366" s="24"/>
      <c r="R366" s="24"/>
      <c r="S366" s="24"/>
      <c r="T366" s="24"/>
      <c r="U366" s="24"/>
      <c r="V366" s="24"/>
      <c r="W366" s="24"/>
      <c r="X366" s="24"/>
      <c r="Y366" s="24"/>
      <c r="Z366" s="24"/>
    </row>
    <row r="367" spans="1:26">
      <c r="A367" s="3"/>
      <c r="B367" s="3"/>
      <c r="C367" s="3"/>
      <c r="D367" s="3"/>
      <c r="E367" s="3"/>
      <c r="F367" s="3"/>
      <c r="G367" s="3"/>
      <c r="H367" s="24"/>
      <c r="I367" s="24"/>
      <c r="J367" s="24"/>
      <c r="K367" s="24"/>
      <c r="L367" s="24"/>
      <c r="M367" s="24"/>
      <c r="N367" s="24"/>
      <c r="O367" s="24"/>
      <c r="P367" s="24"/>
      <c r="Q367" s="24"/>
      <c r="R367" s="24"/>
      <c r="S367" s="24"/>
      <c r="T367" s="24"/>
      <c r="U367" s="24"/>
      <c r="V367" s="24"/>
      <c r="W367" s="24"/>
      <c r="X367" s="24"/>
      <c r="Y367" s="24"/>
      <c r="Z367" s="24"/>
    </row>
    <row r="368" spans="1:26">
      <c r="A368" s="3"/>
      <c r="B368" s="3"/>
      <c r="C368" s="3"/>
      <c r="D368" s="3"/>
      <c r="E368" s="3"/>
      <c r="F368" s="3"/>
      <c r="G368" s="3"/>
      <c r="H368" s="24"/>
      <c r="I368" s="24"/>
      <c r="J368" s="24"/>
      <c r="K368" s="24"/>
      <c r="L368" s="24"/>
      <c r="M368" s="24"/>
      <c r="N368" s="24"/>
      <c r="O368" s="24"/>
      <c r="P368" s="24"/>
      <c r="Q368" s="24"/>
      <c r="R368" s="24"/>
      <c r="S368" s="24"/>
      <c r="T368" s="24"/>
      <c r="U368" s="24"/>
      <c r="V368" s="24"/>
      <c r="W368" s="24"/>
      <c r="X368" s="24"/>
      <c r="Y368" s="24"/>
      <c r="Z368" s="24"/>
    </row>
    <row r="369" spans="1:26">
      <c r="A369" s="3"/>
      <c r="B369" s="3"/>
      <c r="C369" s="3"/>
      <c r="D369" s="3"/>
      <c r="E369" s="3"/>
      <c r="F369" s="3"/>
      <c r="G369" s="3"/>
      <c r="H369" s="24"/>
      <c r="I369" s="24"/>
      <c r="J369" s="24"/>
      <c r="K369" s="24"/>
      <c r="L369" s="24"/>
      <c r="M369" s="24"/>
      <c r="N369" s="24"/>
      <c r="O369" s="24"/>
      <c r="P369" s="24"/>
      <c r="Q369" s="24"/>
      <c r="R369" s="24"/>
      <c r="S369" s="24"/>
      <c r="T369" s="24"/>
      <c r="U369" s="24"/>
      <c r="V369" s="24"/>
      <c r="W369" s="24"/>
      <c r="X369" s="24"/>
      <c r="Y369" s="24"/>
      <c r="Z369" s="24"/>
    </row>
    <row r="370" spans="1:26">
      <c r="A370" s="3"/>
      <c r="B370" s="3"/>
      <c r="C370" s="3"/>
      <c r="D370" s="3"/>
      <c r="E370" s="3"/>
      <c r="F370" s="3"/>
      <c r="G370" s="3"/>
      <c r="H370" s="24"/>
      <c r="I370" s="24"/>
      <c r="J370" s="24"/>
      <c r="K370" s="24"/>
      <c r="L370" s="24"/>
      <c r="M370" s="24"/>
      <c r="N370" s="24"/>
      <c r="O370" s="24"/>
      <c r="P370" s="24"/>
      <c r="Q370" s="24"/>
      <c r="R370" s="24"/>
      <c r="S370" s="24"/>
      <c r="T370" s="24"/>
      <c r="U370" s="24"/>
      <c r="V370" s="24"/>
      <c r="W370" s="24"/>
      <c r="X370" s="24"/>
      <c r="Y370" s="24"/>
      <c r="Z370" s="24"/>
    </row>
    <row r="371" spans="1:26">
      <c r="A371" s="3"/>
      <c r="B371" s="3"/>
      <c r="C371" s="3"/>
      <c r="D371" s="3"/>
      <c r="E371" s="3"/>
      <c r="F371" s="3"/>
      <c r="G371" s="3"/>
      <c r="H371" s="24"/>
      <c r="I371" s="24"/>
      <c r="J371" s="24"/>
      <c r="K371" s="24"/>
      <c r="L371" s="24"/>
      <c r="M371" s="24"/>
      <c r="N371" s="24"/>
      <c r="O371" s="24"/>
      <c r="P371" s="24"/>
      <c r="Q371" s="24"/>
      <c r="R371" s="24"/>
      <c r="S371" s="24"/>
      <c r="T371" s="24"/>
      <c r="U371" s="24"/>
      <c r="V371" s="24"/>
      <c r="W371" s="24"/>
      <c r="X371" s="24"/>
      <c r="Y371" s="24"/>
      <c r="Z371" s="24"/>
    </row>
    <row r="372" spans="1:26">
      <c r="A372" s="3"/>
      <c r="B372" s="3"/>
      <c r="C372" s="3"/>
      <c r="D372" s="3"/>
      <c r="E372" s="3"/>
      <c r="F372" s="3"/>
      <c r="G372" s="3"/>
      <c r="H372" s="24"/>
      <c r="I372" s="24"/>
      <c r="J372" s="24"/>
      <c r="K372" s="24"/>
      <c r="L372" s="24"/>
      <c r="M372" s="24"/>
      <c r="N372" s="24"/>
      <c r="O372" s="24"/>
      <c r="P372" s="24"/>
      <c r="Q372" s="24"/>
      <c r="R372" s="24"/>
      <c r="S372" s="24"/>
      <c r="T372" s="24"/>
      <c r="U372" s="24"/>
      <c r="V372" s="24"/>
      <c r="W372" s="24"/>
      <c r="X372" s="24"/>
      <c r="Y372" s="24"/>
      <c r="Z372" s="24"/>
    </row>
    <row r="373" spans="1:26">
      <c r="A373" s="3"/>
      <c r="B373" s="3"/>
      <c r="C373" s="3"/>
      <c r="D373" s="3"/>
      <c r="E373" s="3"/>
      <c r="F373" s="3"/>
      <c r="G373" s="3"/>
      <c r="H373" s="24"/>
      <c r="I373" s="24"/>
      <c r="J373" s="24"/>
      <c r="K373" s="24"/>
      <c r="L373" s="24"/>
      <c r="M373" s="24"/>
      <c r="N373" s="24"/>
      <c r="O373" s="24"/>
      <c r="P373" s="24"/>
      <c r="Q373" s="24"/>
      <c r="R373" s="24"/>
      <c r="S373" s="24"/>
      <c r="T373" s="24"/>
      <c r="U373" s="24"/>
      <c r="V373" s="24"/>
      <c r="W373" s="24"/>
      <c r="X373" s="24"/>
      <c r="Y373" s="24"/>
      <c r="Z373" s="24"/>
    </row>
    <row r="374" spans="1:26">
      <c r="A374" s="3"/>
      <c r="B374" s="3"/>
      <c r="C374" s="3"/>
      <c r="D374" s="3"/>
      <c r="E374" s="3"/>
      <c r="F374" s="3"/>
      <c r="G374" s="3"/>
      <c r="H374" s="24"/>
      <c r="I374" s="24"/>
      <c r="J374" s="24"/>
      <c r="K374" s="24"/>
      <c r="L374" s="24"/>
      <c r="M374" s="24"/>
      <c r="N374" s="24"/>
      <c r="O374" s="24"/>
      <c r="P374" s="24"/>
      <c r="Q374" s="24"/>
      <c r="R374" s="24"/>
      <c r="S374" s="24"/>
      <c r="T374" s="24"/>
      <c r="U374" s="24"/>
      <c r="V374" s="24"/>
      <c r="W374" s="24"/>
      <c r="X374" s="24"/>
      <c r="Y374" s="24"/>
      <c r="Z374" s="24"/>
    </row>
    <row r="375" spans="1:26">
      <c r="A375" s="3"/>
      <c r="B375" s="3"/>
      <c r="C375" s="3"/>
      <c r="D375" s="3"/>
      <c r="E375" s="3"/>
      <c r="F375" s="3"/>
      <c r="G375" s="3"/>
      <c r="H375" s="24"/>
      <c r="I375" s="24"/>
      <c r="J375" s="24"/>
      <c r="K375" s="24"/>
      <c r="L375" s="24"/>
      <c r="M375" s="24"/>
      <c r="N375" s="24"/>
      <c r="O375" s="24"/>
      <c r="P375" s="24"/>
      <c r="Q375" s="24"/>
      <c r="R375" s="24"/>
      <c r="S375" s="24"/>
      <c r="T375" s="24"/>
      <c r="U375" s="24"/>
      <c r="V375" s="24"/>
      <c r="W375" s="24"/>
      <c r="X375" s="24"/>
      <c r="Y375" s="24"/>
      <c r="Z375" s="24"/>
    </row>
    <row r="376" spans="1:26">
      <c r="A376" s="3"/>
      <c r="B376" s="3"/>
      <c r="C376" s="3"/>
      <c r="D376" s="3"/>
      <c r="E376" s="3"/>
      <c r="F376" s="3"/>
      <c r="G376" s="3"/>
      <c r="H376" s="24"/>
      <c r="I376" s="24"/>
      <c r="J376" s="24"/>
      <c r="K376" s="24"/>
      <c r="L376" s="24"/>
      <c r="M376" s="24"/>
      <c r="N376" s="24"/>
      <c r="O376" s="24"/>
      <c r="P376" s="24"/>
      <c r="Q376" s="24"/>
      <c r="R376" s="24"/>
      <c r="S376" s="24"/>
      <c r="T376" s="24"/>
      <c r="U376" s="24"/>
      <c r="V376" s="24"/>
      <c r="W376" s="24"/>
      <c r="X376" s="24"/>
      <c r="Y376" s="24"/>
      <c r="Z376" s="24"/>
    </row>
    <row r="377" spans="1:26">
      <c r="A377" s="3"/>
      <c r="B377" s="3"/>
      <c r="C377" s="3"/>
      <c r="D377" s="3"/>
      <c r="E377" s="3"/>
      <c r="F377" s="3"/>
      <c r="G377" s="3"/>
      <c r="H377" s="24"/>
      <c r="I377" s="24"/>
      <c r="J377" s="24"/>
      <c r="K377" s="24"/>
      <c r="L377" s="24"/>
      <c r="M377" s="24"/>
      <c r="N377" s="24"/>
      <c r="O377" s="24"/>
      <c r="P377" s="24"/>
      <c r="Q377" s="24"/>
      <c r="R377" s="24"/>
      <c r="S377" s="24"/>
      <c r="T377" s="24"/>
      <c r="U377" s="24"/>
      <c r="V377" s="24"/>
      <c r="W377" s="24"/>
      <c r="X377" s="24"/>
      <c r="Y377" s="24"/>
      <c r="Z377" s="24"/>
    </row>
    <row r="378" spans="1:26">
      <c r="A378" s="3"/>
      <c r="B378" s="3"/>
      <c r="C378" s="3"/>
      <c r="D378" s="3"/>
      <c r="E378" s="3"/>
      <c r="F378" s="3"/>
      <c r="G378" s="3"/>
      <c r="H378" s="24"/>
      <c r="I378" s="24"/>
      <c r="J378" s="24"/>
      <c r="K378" s="24"/>
      <c r="L378" s="24"/>
      <c r="M378" s="24"/>
      <c r="N378" s="24"/>
      <c r="O378" s="24"/>
      <c r="P378" s="24"/>
      <c r="Q378" s="24"/>
      <c r="R378" s="24"/>
      <c r="S378" s="24"/>
      <c r="T378" s="24"/>
      <c r="U378" s="24"/>
      <c r="V378" s="24"/>
      <c r="W378" s="24"/>
      <c r="X378" s="24"/>
      <c r="Y378" s="24"/>
      <c r="Z378" s="24"/>
    </row>
    <row r="379" spans="1:26">
      <c r="A379" s="3"/>
      <c r="B379" s="3"/>
      <c r="C379" s="3"/>
      <c r="D379" s="3"/>
      <c r="E379" s="3"/>
      <c r="F379" s="3"/>
      <c r="G379" s="3"/>
      <c r="H379" s="24"/>
      <c r="I379" s="24"/>
      <c r="J379" s="24"/>
      <c r="K379" s="24"/>
      <c r="L379" s="24"/>
      <c r="M379" s="24"/>
      <c r="N379" s="24"/>
      <c r="O379" s="24"/>
      <c r="P379" s="24"/>
      <c r="Q379" s="24"/>
      <c r="R379" s="24"/>
      <c r="S379" s="24"/>
      <c r="T379" s="24"/>
      <c r="U379" s="24"/>
      <c r="V379" s="24"/>
      <c r="W379" s="24"/>
      <c r="X379" s="24"/>
      <c r="Y379" s="24"/>
      <c r="Z379" s="24"/>
    </row>
    <row r="380" spans="1:26">
      <c r="A380" s="3"/>
      <c r="B380" s="3"/>
      <c r="C380" s="3"/>
      <c r="D380" s="3"/>
      <c r="E380" s="3"/>
      <c r="F380" s="3"/>
      <c r="G380" s="3"/>
      <c r="H380" s="24"/>
      <c r="I380" s="24"/>
      <c r="J380" s="24"/>
      <c r="K380" s="24"/>
      <c r="L380" s="24"/>
      <c r="M380" s="24"/>
      <c r="N380" s="24"/>
      <c r="O380" s="24"/>
      <c r="P380" s="24"/>
      <c r="Q380" s="24"/>
      <c r="R380" s="24"/>
      <c r="S380" s="24"/>
      <c r="T380" s="24"/>
      <c r="U380" s="24"/>
      <c r="V380" s="24"/>
      <c r="W380" s="24"/>
      <c r="X380" s="24"/>
      <c r="Y380" s="24"/>
      <c r="Z380" s="24"/>
    </row>
    <row r="381" spans="1:26">
      <c r="A381" s="3"/>
      <c r="B381" s="3"/>
      <c r="C381" s="3"/>
      <c r="D381" s="3"/>
      <c r="E381" s="3"/>
      <c r="F381" s="3"/>
      <c r="G381" s="3"/>
      <c r="H381" s="24"/>
      <c r="I381" s="24"/>
      <c r="J381" s="24"/>
      <c r="K381" s="24"/>
      <c r="L381" s="24"/>
      <c r="M381" s="24"/>
      <c r="N381" s="24"/>
      <c r="O381" s="24"/>
      <c r="P381" s="24"/>
      <c r="Q381" s="24"/>
      <c r="R381" s="24"/>
      <c r="S381" s="24"/>
      <c r="T381" s="24"/>
      <c r="U381" s="24"/>
      <c r="V381" s="24"/>
      <c r="W381" s="24"/>
      <c r="X381" s="24"/>
      <c r="Y381" s="24"/>
      <c r="Z381" s="24"/>
    </row>
    <row r="382" spans="1:26">
      <c r="A382" s="3"/>
      <c r="B382" s="3"/>
      <c r="C382" s="3"/>
      <c r="D382" s="3"/>
      <c r="E382" s="3"/>
      <c r="F382" s="3"/>
      <c r="G382" s="3"/>
      <c r="H382" s="24"/>
      <c r="I382" s="24"/>
      <c r="J382" s="24"/>
      <c r="K382" s="24"/>
      <c r="L382" s="24"/>
      <c r="M382" s="24"/>
      <c r="N382" s="24"/>
      <c r="O382" s="24"/>
      <c r="P382" s="24"/>
      <c r="Q382" s="24"/>
      <c r="R382" s="24"/>
      <c r="S382" s="24"/>
      <c r="T382" s="24"/>
      <c r="U382" s="24"/>
      <c r="V382" s="24"/>
      <c r="W382" s="24"/>
      <c r="X382" s="24"/>
      <c r="Y382" s="24"/>
      <c r="Z382" s="24"/>
    </row>
    <row r="383" spans="1:26">
      <c r="A383" s="3"/>
      <c r="B383" s="3"/>
      <c r="C383" s="3"/>
      <c r="D383" s="3"/>
      <c r="E383" s="3"/>
      <c r="F383" s="3"/>
      <c r="G383" s="3"/>
      <c r="H383" s="24"/>
      <c r="I383" s="24"/>
      <c r="J383" s="24"/>
      <c r="K383" s="24"/>
      <c r="L383" s="24"/>
      <c r="M383" s="24"/>
      <c r="N383" s="24"/>
      <c r="O383" s="24"/>
      <c r="P383" s="24"/>
      <c r="Q383" s="24"/>
      <c r="R383" s="24"/>
      <c r="S383" s="24"/>
      <c r="T383" s="24"/>
      <c r="U383" s="24"/>
      <c r="V383" s="24"/>
      <c r="W383" s="24"/>
      <c r="X383" s="24"/>
      <c r="Y383" s="24"/>
      <c r="Z383" s="24"/>
    </row>
    <row r="384" spans="1:26">
      <c r="A384" s="3"/>
      <c r="B384" s="3"/>
      <c r="C384" s="3"/>
      <c r="D384" s="3"/>
      <c r="E384" s="3"/>
      <c r="F384" s="3"/>
      <c r="G384" s="3"/>
      <c r="H384" s="24"/>
      <c r="I384" s="24"/>
      <c r="J384" s="24"/>
      <c r="K384" s="24"/>
      <c r="L384" s="24"/>
      <c r="M384" s="24"/>
      <c r="N384" s="24"/>
      <c r="O384" s="24"/>
      <c r="P384" s="24"/>
      <c r="Q384" s="24"/>
      <c r="R384" s="24"/>
      <c r="S384" s="24"/>
      <c r="T384" s="24"/>
      <c r="U384" s="24"/>
      <c r="V384" s="24"/>
      <c r="W384" s="24"/>
      <c r="X384" s="24"/>
      <c r="Y384" s="24"/>
      <c r="Z384" s="24"/>
    </row>
    <row r="385" spans="1:26">
      <c r="A385" s="3"/>
      <c r="B385" s="3"/>
      <c r="C385" s="3"/>
      <c r="D385" s="3"/>
      <c r="E385" s="3"/>
      <c r="F385" s="3"/>
      <c r="G385" s="3"/>
      <c r="H385" s="24"/>
      <c r="I385" s="24"/>
      <c r="J385" s="24"/>
      <c r="K385" s="24"/>
      <c r="L385" s="24"/>
      <c r="M385" s="24"/>
      <c r="N385" s="24"/>
      <c r="O385" s="24"/>
      <c r="P385" s="24"/>
      <c r="Q385" s="24"/>
      <c r="R385" s="24"/>
      <c r="S385" s="24"/>
      <c r="T385" s="24"/>
      <c r="U385" s="24"/>
      <c r="V385" s="24"/>
      <c r="W385" s="24"/>
      <c r="X385" s="24"/>
      <c r="Y385" s="24"/>
      <c r="Z385" s="24"/>
    </row>
    <row r="386" spans="1:26">
      <c r="A386" s="3"/>
      <c r="B386" s="3"/>
      <c r="C386" s="3"/>
      <c r="D386" s="3"/>
      <c r="E386" s="3"/>
      <c r="F386" s="3"/>
      <c r="G386" s="3"/>
      <c r="H386" s="24"/>
      <c r="I386" s="24"/>
      <c r="J386" s="24"/>
      <c r="K386" s="24"/>
      <c r="L386" s="24"/>
      <c r="M386" s="24"/>
      <c r="N386" s="24"/>
      <c r="O386" s="24"/>
      <c r="P386" s="24"/>
      <c r="Q386" s="24"/>
      <c r="R386" s="24"/>
      <c r="S386" s="24"/>
      <c r="T386" s="24"/>
      <c r="U386" s="24"/>
      <c r="V386" s="24"/>
      <c r="W386" s="24"/>
      <c r="X386" s="24"/>
      <c r="Y386" s="24"/>
      <c r="Z386" s="24"/>
    </row>
    <row r="387" spans="1:26">
      <c r="A387" s="3"/>
      <c r="B387" s="3"/>
      <c r="C387" s="3"/>
      <c r="D387" s="3"/>
      <c r="E387" s="3"/>
      <c r="F387" s="3"/>
      <c r="G387" s="3"/>
      <c r="H387" s="24"/>
      <c r="I387" s="24"/>
      <c r="J387" s="24"/>
      <c r="K387" s="24"/>
      <c r="L387" s="24"/>
      <c r="M387" s="24"/>
      <c r="N387" s="24"/>
      <c r="O387" s="24"/>
      <c r="P387" s="24"/>
      <c r="Q387" s="24"/>
      <c r="R387" s="24"/>
      <c r="S387" s="24"/>
      <c r="T387" s="24"/>
      <c r="U387" s="24"/>
      <c r="V387" s="24"/>
      <c r="W387" s="24"/>
      <c r="X387" s="24"/>
      <c r="Y387" s="24"/>
      <c r="Z387" s="24"/>
    </row>
    <row r="388" spans="1:26">
      <c r="A388" s="3"/>
      <c r="B388" s="3"/>
      <c r="C388" s="3"/>
      <c r="D388" s="3"/>
      <c r="E388" s="3"/>
      <c r="F388" s="3"/>
      <c r="G388" s="3"/>
      <c r="H388" s="24"/>
      <c r="I388" s="24"/>
      <c r="J388" s="24"/>
      <c r="K388" s="24"/>
      <c r="L388" s="24"/>
      <c r="M388" s="24"/>
      <c r="N388" s="24"/>
      <c r="O388" s="24"/>
      <c r="P388" s="24"/>
      <c r="Q388" s="24"/>
      <c r="R388" s="24"/>
      <c r="S388" s="24"/>
      <c r="T388" s="24"/>
      <c r="U388" s="24"/>
      <c r="V388" s="24"/>
      <c r="W388" s="24"/>
      <c r="X388" s="24"/>
      <c r="Y388" s="24"/>
      <c r="Z388" s="24"/>
    </row>
    <row r="389" spans="1:26">
      <c r="A389" s="3"/>
      <c r="B389" s="3"/>
      <c r="C389" s="3"/>
      <c r="D389" s="3"/>
      <c r="E389" s="3"/>
      <c r="F389" s="3"/>
      <c r="G389" s="3"/>
      <c r="H389" s="24"/>
      <c r="I389" s="24"/>
      <c r="J389" s="24"/>
      <c r="K389" s="24"/>
      <c r="L389" s="24"/>
      <c r="M389" s="24"/>
      <c r="N389" s="24"/>
      <c r="O389" s="24"/>
      <c r="P389" s="24"/>
      <c r="Q389" s="24"/>
      <c r="R389" s="24"/>
      <c r="S389" s="24"/>
      <c r="T389" s="24"/>
      <c r="U389" s="24"/>
      <c r="V389" s="24"/>
      <c r="W389" s="24"/>
      <c r="X389" s="24"/>
      <c r="Y389" s="24"/>
      <c r="Z389" s="24"/>
    </row>
    <row r="390" spans="1:26">
      <c r="A390" s="3"/>
      <c r="B390" s="3"/>
      <c r="C390" s="3"/>
      <c r="D390" s="3"/>
      <c r="E390" s="3"/>
      <c r="F390" s="3"/>
      <c r="G390" s="3"/>
      <c r="H390" s="24"/>
      <c r="I390" s="24"/>
      <c r="J390" s="24"/>
      <c r="K390" s="24"/>
      <c r="L390" s="24"/>
      <c r="M390" s="24"/>
      <c r="N390" s="24"/>
      <c r="O390" s="24"/>
      <c r="P390" s="24"/>
      <c r="Q390" s="24"/>
      <c r="R390" s="24"/>
      <c r="S390" s="24"/>
      <c r="T390" s="24"/>
      <c r="U390" s="24"/>
      <c r="V390" s="24"/>
      <c r="W390" s="24"/>
      <c r="X390" s="24"/>
      <c r="Y390" s="24"/>
      <c r="Z390" s="24"/>
    </row>
    <row r="391" spans="1:26">
      <c r="A391" s="3"/>
      <c r="B391" s="3"/>
      <c r="C391" s="3"/>
      <c r="D391" s="3"/>
      <c r="E391" s="3"/>
      <c r="F391" s="3"/>
      <c r="G391" s="3"/>
      <c r="H391" s="24"/>
      <c r="I391" s="24"/>
      <c r="J391" s="24"/>
      <c r="K391" s="24"/>
      <c r="L391" s="24"/>
      <c r="M391" s="24"/>
      <c r="N391" s="24"/>
      <c r="O391" s="24"/>
      <c r="P391" s="24"/>
      <c r="Q391" s="24"/>
      <c r="R391" s="24"/>
      <c r="S391" s="24"/>
      <c r="T391" s="24"/>
      <c r="U391" s="24"/>
      <c r="V391" s="24"/>
      <c r="W391" s="24"/>
      <c r="X391" s="24"/>
      <c r="Y391" s="24"/>
      <c r="Z391" s="24"/>
    </row>
    <row r="392" spans="1:26">
      <c r="A392" s="3"/>
      <c r="B392" s="3"/>
      <c r="C392" s="3"/>
      <c r="D392" s="3"/>
      <c r="E392" s="3"/>
      <c r="F392" s="3"/>
      <c r="G392" s="3"/>
      <c r="H392" s="24"/>
      <c r="I392" s="24"/>
      <c r="J392" s="24"/>
      <c r="K392" s="24"/>
      <c r="L392" s="24"/>
      <c r="M392" s="24"/>
      <c r="N392" s="24"/>
      <c r="O392" s="24"/>
      <c r="P392" s="24"/>
      <c r="Q392" s="24"/>
      <c r="R392" s="24"/>
      <c r="S392" s="24"/>
      <c r="T392" s="24"/>
      <c r="U392" s="24"/>
      <c r="V392" s="24"/>
      <c r="W392" s="24"/>
      <c r="X392" s="24"/>
      <c r="Y392" s="24"/>
      <c r="Z392" s="24"/>
    </row>
    <row r="393" spans="1:26">
      <c r="A393" s="3"/>
      <c r="B393" s="3"/>
      <c r="C393" s="3"/>
      <c r="D393" s="3"/>
      <c r="E393" s="3"/>
      <c r="F393" s="3"/>
      <c r="G393" s="3"/>
      <c r="H393" s="24"/>
      <c r="I393" s="24"/>
      <c r="J393" s="24"/>
      <c r="K393" s="24"/>
      <c r="L393" s="24"/>
      <c r="M393" s="24"/>
      <c r="N393" s="24"/>
      <c r="O393" s="24"/>
      <c r="P393" s="24"/>
      <c r="Q393" s="24"/>
      <c r="R393" s="24"/>
      <c r="S393" s="24"/>
      <c r="T393" s="24"/>
      <c r="U393" s="24"/>
      <c r="V393" s="24"/>
      <c r="W393" s="24"/>
      <c r="X393" s="24"/>
      <c r="Y393" s="24"/>
      <c r="Z393" s="24"/>
    </row>
    <row r="394" spans="1:26">
      <c r="A394" s="3"/>
      <c r="B394" s="3"/>
      <c r="C394" s="3"/>
      <c r="D394" s="3"/>
      <c r="E394" s="3"/>
      <c r="F394" s="3"/>
      <c r="G394" s="3"/>
      <c r="H394" s="24"/>
      <c r="I394" s="24"/>
      <c r="J394" s="24"/>
      <c r="K394" s="24"/>
      <c r="L394" s="24"/>
      <c r="M394" s="24"/>
      <c r="N394" s="24"/>
      <c r="O394" s="24"/>
      <c r="P394" s="24"/>
      <c r="Q394" s="24"/>
      <c r="R394" s="24"/>
      <c r="S394" s="24"/>
      <c r="T394" s="24"/>
      <c r="U394" s="24"/>
      <c r="V394" s="24"/>
      <c r="W394" s="24"/>
      <c r="X394" s="24"/>
      <c r="Y394" s="24"/>
      <c r="Z394" s="24"/>
    </row>
    <row r="395" spans="1:26">
      <c r="A395" s="3"/>
      <c r="B395" s="3"/>
      <c r="C395" s="3"/>
      <c r="D395" s="3"/>
      <c r="E395" s="3"/>
      <c r="F395" s="3"/>
      <c r="G395" s="3"/>
      <c r="H395" s="24"/>
      <c r="I395" s="24"/>
      <c r="J395" s="24"/>
      <c r="K395" s="24"/>
      <c r="L395" s="24"/>
      <c r="M395" s="24"/>
      <c r="N395" s="24"/>
      <c r="O395" s="24"/>
      <c r="P395" s="24"/>
      <c r="Q395" s="24"/>
      <c r="R395" s="24"/>
      <c r="S395" s="24"/>
      <c r="T395" s="24"/>
      <c r="U395" s="24"/>
      <c r="V395" s="24"/>
      <c r="W395" s="24"/>
      <c r="X395" s="24"/>
      <c r="Y395" s="24"/>
      <c r="Z395" s="24"/>
    </row>
    <row r="396" spans="1:26">
      <c r="A396" s="3"/>
      <c r="B396" s="3"/>
      <c r="C396" s="3"/>
      <c r="D396" s="3"/>
      <c r="E396" s="3"/>
      <c r="F396" s="3"/>
      <c r="G396" s="3"/>
      <c r="H396" s="24"/>
      <c r="I396" s="24"/>
      <c r="J396" s="24"/>
      <c r="K396" s="24"/>
      <c r="L396" s="24"/>
      <c r="M396" s="24"/>
      <c r="N396" s="24"/>
      <c r="O396" s="24"/>
      <c r="P396" s="24"/>
      <c r="Q396" s="24"/>
      <c r="R396" s="24"/>
      <c r="S396" s="24"/>
      <c r="T396" s="24"/>
      <c r="U396" s="24"/>
      <c r="V396" s="24"/>
      <c r="W396" s="24"/>
      <c r="X396" s="24"/>
      <c r="Y396" s="24"/>
      <c r="Z396" s="24"/>
    </row>
    <row r="397" spans="1:26">
      <c r="A397" s="3"/>
      <c r="B397" s="3"/>
      <c r="C397" s="3"/>
      <c r="D397" s="3"/>
      <c r="E397" s="3"/>
      <c r="F397" s="3"/>
      <c r="G397" s="3"/>
      <c r="H397" s="24"/>
      <c r="I397" s="24"/>
      <c r="J397" s="24"/>
      <c r="K397" s="24"/>
      <c r="L397" s="24"/>
      <c r="M397" s="24"/>
      <c r="N397" s="24"/>
      <c r="O397" s="24"/>
      <c r="P397" s="24"/>
      <c r="Q397" s="24"/>
      <c r="R397" s="24"/>
      <c r="S397" s="24"/>
      <c r="T397" s="24"/>
      <c r="U397" s="24"/>
      <c r="V397" s="24"/>
      <c r="W397" s="24"/>
      <c r="X397" s="24"/>
      <c r="Y397" s="24"/>
      <c r="Z397" s="24"/>
    </row>
    <row r="398" spans="1:26">
      <c r="A398" s="3"/>
      <c r="B398" s="3"/>
      <c r="C398" s="3"/>
      <c r="D398" s="3"/>
      <c r="E398" s="3"/>
      <c r="F398" s="3"/>
      <c r="G398" s="3"/>
      <c r="H398" s="24"/>
      <c r="I398" s="24"/>
      <c r="J398" s="24"/>
      <c r="K398" s="24"/>
      <c r="L398" s="24"/>
      <c r="M398" s="24"/>
      <c r="N398" s="24"/>
      <c r="O398" s="24"/>
      <c r="P398" s="24"/>
      <c r="Q398" s="24"/>
      <c r="R398" s="24"/>
      <c r="S398" s="24"/>
      <c r="T398" s="24"/>
      <c r="U398" s="24"/>
      <c r="V398" s="24"/>
      <c r="W398" s="24"/>
      <c r="X398" s="24"/>
      <c r="Y398" s="24"/>
      <c r="Z398" s="24"/>
    </row>
    <row r="399" spans="1:26">
      <c r="A399" s="3"/>
      <c r="B399" s="3"/>
      <c r="C399" s="3"/>
      <c r="D399" s="3"/>
      <c r="E399" s="3"/>
      <c r="F399" s="3"/>
      <c r="G399" s="3"/>
      <c r="H399" s="24"/>
      <c r="I399" s="24"/>
      <c r="J399" s="24"/>
      <c r="K399" s="24"/>
      <c r="L399" s="24"/>
      <c r="M399" s="24"/>
      <c r="N399" s="24"/>
      <c r="O399" s="24"/>
      <c r="P399" s="24"/>
      <c r="Q399" s="24"/>
      <c r="R399" s="24"/>
      <c r="S399" s="24"/>
      <c r="T399" s="24"/>
      <c r="U399" s="24"/>
      <c r="V399" s="24"/>
      <c r="W399" s="24"/>
      <c r="X399" s="24"/>
      <c r="Y399" s="24"/>
      <c r="Z399" s="24"/>
    </row>
    <row r="400" spans="1:26">
      <c r="A400" s="3"/>
      <c r="B400" s="3"/>
      <c r="C400" s="3"/>
      <c r="D400" s="3"/>
      <c r="E400" s="3"/>
      <c r="F400" s="3"/>
      <c r="G400" s="3"/>
      <c r="H400" s="24"/>
      <c r="I400" s="24"/>
      <c r="J400" s="24"/>
      <c r="K400" s="24"/>
      <c r="L400" s="24"/>
      <c r="M400" s="24"/>
      <c r="N400" s="24"/>
      <c r="O400" s="24"/>
      <c r="P400" s="24"/>
      <c r="Q400" s="24"/>
      <c r="R400" s="24"/>
      <c r="S400" s="24"/>
      <c r="T400" s="24"/>
      <c r="U400" s="24"/>
      <c r="V400" s="24"/>
      <c r="W400" s="24"/>
      <c r="X400" s="24"/>
      <c r="Y400" s="24"/>
      <c r="Z400" s="24"/>
    </row>
    <row r="401" spans="1:26">
      <c r="A401" s="3"/>
      <c r="B401" s="3"/>
      <c r="C401" s="3"/>
      <c r="D401" s="3"/>
      <c r="E401" s="3"/>
      <c r="F401" s="3"/>
      <c r="G401" s="3"/>
      <c r="H401" s="24"/>
      <c r="I401" s="24"/>
      <c r="J401" s="24"/>
      <c r="K401" s="24"/>
      <c r="L401" s="24"/>
      <c r="M401" s="24"/>
      <c r="N401" s="24"/>
      <c r="O401" s="24"/>
      <c r="P401" s="24"/>
      <c r="Q401" s="24"/>
      <c r="R401" s="24"/>
      <c r="S401" s="24"/>
      <c r="T401" s="24"/>
      <c r="U401" s="24"/>
      <c r="V401" s="24"/>
      <c r="W401" s="24"/>
      <c r="X401" s="24"/>
      <c r="Y401" s="24"/>
      <c r="Z401" s="24"/>
    </row>
    <row r="402" spans="1:26">
      <c r="A402" s="3"/>
      <c r="B402" s="3"/>
      <c r="C402" s="3"/>
      <c r="D402" s="3"/>
      <c r="E402" s="3"/>
      <c r="F402" s="3"/>
      <c r="G402" s="3"/>
      <c r="H402" s="24"/>
      <c r="I402" s="24"/>
      <c r="J402" s="24"/>
      <c r="K402" s="24"/>
      <c r="L402" s="24"/>
      <c r="M402" s="24"/>
      <c r="N402" s="24"/>
      <c r="O402" s="24"/>
      <c r="P402" s="24"/>
      <c r="Q402" s="24"/>
      <c r="R402" s="24"/>
      <c r="S402" s="24"/>
      <c r="T402" s="24"/>
      <c r="U402" s="24"/>
      <c r="V402" s="24"/>
      <c r="W402" s="24"/>
      <c r="X402" s="24"/>
      <c r="Y402" s="24"/>
      <c r="Z402" s="24"/>
    </row>
    <row r="403" spans="1:26">
      <c r="A403" s="3"/>
      <c r="B403" s="3"/>
      <c r="C403" s="3"/>
      <c r="D403" s="3"/>
      <c r="E403" s="3"/>
      <c r="F403" s="3"/>
      <c r="G403" s="3"/>
      <c r="H403" s="24"/>
      <c r="I403" s="24"/>
      <c r="J403" s="24"/>
      <c r="K403" s="24"/>
      <c r="L403" s="24"/>
      <c r="M403" s="24"/>
      <c r="N403" s="24"/>
      <c r="O403" s="24"/>
      <c r="P403" s="24"/>
      <c r="Q403" s="24"/>
      <c r="R403" s="24"/>
      <c r="S403" s="24"/>
      <c r="T403" s="24"/>
      <c r="U403" s="24"/>
      <c r="V403" s="24"/>
      <c r="W403" s="24"/>
      <c r="X403" s="24"/>
      <c r="Y403" s="24"/>
      <c r="Z403" s="24"/>
    </row>
    <row r="404" spans="1:26">
      <c r="A404" s="3"/>
      <c r="B404" s="3"/>
      <c r="C404" s="3"/>
      <c r="D404" s="3"/>
      <c r="E404" s="3"/>
      <c r="F404" s="3"/>
      <c r="G404" s="3"/>
      <c r="H404" s="24"/>
      <c r="I404" s="24"/>
      <c r="J404" s="24"/>
      <c r="K404" s="24"/>
      <c r="L404" s="24"/>
      <c r="M404" s="24"/>
      <c r="N404" s="24"/>
      <c r="O404" s="24"/>
      <c r="P404" s="24"/>
      <c r="Q404" s="24"/>
      <c r="R404" s="24"/>
      <c r="S404" s="24"/>
      <c r="T404" s="24"/>
      <c r="U404" s="24"/>
      <c r="V404" s="24"/>
      <c r="W404" s="24"/>
      <c r="X404" s="24"/>
      <c r="Y404" s="24"/>
      <c r="Z404" s="24"/>
    </row>
    <row r="405" spans="1:26">
      <c r="A405" s="3"/>
      <c r="B405" s="3"/>
      <c r="C405" s="3"/>
      <c r="D405" s="3"/>
      <c r="E405" s="3"/>
      <c r="F405" s="3"/>
      <c r="G405" s="3"/>
      <c r="H405" s="24"/>
      <c r="I405" s="24"/>
      <c r="J405" s="24"/>
      <c r="K405" s="24"/>
      <c r="L405" s="24"/>
      <c r="M405" s="24"/>
      <c r="N405" s="24"/>
      <c r="O405" s="24"/>
      <c r="P405" s="24"/>
      <c r="Q405" s="24"/>
      <c r="R405" s="24"/>
      <c r="S405" s="24"/>
      <c r="T405" s="24"/>
      <c r="U405" s="24"/>
      <c r="V405" s="24"/>
      <c r="W405" s="24"/>
      <c r="X405" s="24"/>
      <c r="Y405" s="24"/>
      <c r="Z405" s="24"/>
    </row>
    <row r="406" spans="1:26">
      <c r="A406" s="3"/>
      <c r="B406" s="3"/>
      <c r="C406" s="3"/>
      <c r="D406" s="3"/>
      <c r="E406" s="3"/>
      <c r="F406" s="3"/>
      <c r="G406" s="3"/>
      <c r="H406" s="24"/>
      <c r="I406" s="24"/>
      <c r="J406" s="24"/>
      <c r="K406" s="24"/>
      <c r="L406" s="24"/>
      <c r="M406" s="24"/>
      <c r="N406" s="24"/>
      <c r="O406" s="24"/>
      <c r="P406" s="24"/>
      <c r="Q406" s="24"/>
      <c r="R406" s="24"/>
      <c r="S406" s="24"/>
      <c r="T406" s="24"/>
      <c r="U406" s="24"/>
      <c r="V406" s="24"/>
      <c r="W406" s="24"/>
      <c r="X406" s="24"/>
      <c r="Y406" s="24"/>
      <c r="Z406" s="24"/>
    </row>
    <row r="407" spans="1:26">
      <c r="A407" s="3"/>
      <c r="B407" s="3"/>
      <c r="C407" s="3"/>
      <c r="D407" s="3"/>
      <c r="E407" s="3"/>
      <c r="F407" s="3"/>
      <c r="G407" s="3"/>
      <c r="H407" s="24"/>
      <c r="I407" s="24"/>
      <c r="J407" s="24"/>
      <c r="K407" s="24"/>
      <c r="L407" s="24"/>
      <c r="M407" s="24"/>
      <c r="N407" s="24"/>
      <c r="O407" s="24"/>
      <c r="P407" s="24"/>
      <c r="Q407" s="24"/>
      <c r="R407" s="24"/>
      <c r="S407" s="24"/>
      <c r="T407" s="24"/>
      <c r="U407" s="24"/>
      <c r="V407" s="24"/>
      <c r="W407" s="24"/>
      <c r="X407" s="24"/>
      <c r="Y407" s="24"/>
      <c r="Z407" s="24"/>
    </row>
    <row r="408" spans="1:26">
      <c r="A408" s="3"/>
      <c r="B408" s="3"/>
      <c r="C408" s="3"/>
      <c r="D408" s="3"/>
      <c r="E408" s="3"/>
      <c r="F408" s="3"/>
      <c r="G408" s="3"/>
      <c r="H408" s="24"/>
      <c r="I408" s="24"/>
      <c r="J408" s="24"/>
      <c r="K408" s="24"/>
      <c r="L408" s="24"/>
      <c r="M408" s="24"/>
      <c r="N408" s="24"/>
      <c r="O408" s="24"/>
      <c r="P408" s="24"/>
      <c r="Q408" s="24"/>
      <c r="R408" s="24"/>
      <c r="S408" s="24"/>
      <c r="T408" s="24"/>
      <c r="U408" s="24"/>
      <c r="V408" s="24"/>
      <c r="W408" s="24"/>
      <c r="X408" s="24"/>
      <c r="Y408" s="24"/>
      <c r="Z408" s="24"/>
    </row>
    <row r="409" spans="1:26">
      <c r="A409" s="3"/>
      <c r="B409" s="3"/>
      <c r="C409" s="3"/>
      <c r="D409" s="3"/>
      <c r="E409" s="3"/>
      <c r="F409" s="3"/>
      <c r="G409" s="3"/>
      <c r="H409" s="24"/>
      <c r="I409" s="24"/>
      <c r="J409" s="24"/>
      <c r="K409" s="24"/>
      <c r="L409" s="24"/>
      <c r="M409" s="24"/>
      <c r="N409" s="24"/>
      <c r="O409" s="24"/>
      <c r="P409" s="24"/>
      <c r="Q409" s="24"/>
      <c r="R409" s="24"/>
      <c r="S409" s="24"/>
      <c r="T409" s="24"/>
      <c r="U409" s="24"/>
      <c r="V409" s="24"/>
      <c r="W409" s="24"/>
      <c r="X409" s="24"/>
      <c r="Y409" s="24"/>
      <c r="Z409" s="24"/>
    </row>
    <row r="410" spans="1:26">
      <c r="A410" s="3"/>
      <c r="B410" s="3"/>
      <c r="C410" s="3"/>
      <c r="D410" s="3"/>
      <c r="E410" s="3"/>
      <c r="F410" s="3"/>
      <c r="G410" s="3"/>
      <c r="H410" s="24"/>
      <c r="I410" s="24"/>
      <c r="J410" s="24"/>
      <c r="K410" s="24"/>
      <c r="L410" s="24"/>
      <c r="M410" s="24"/>
      <c r="N410" s="24"/>
      <c r="O410" s="24"/>
      <c r="P410" s="24"/>
      <c r="Q410" s="24"/>
      <c r="R410" s="24"/>
      <c r="S410" s="24"/>
      <c r="T410" s="24"/>
      <c r="U410" s="24"/>
      <c r="V410" s="24"/>
      <c r="W410" s="24"/>
      <c r="X410" s="24"/>
      <c r="Y410" s="24"/>
      <c r="Z410" s="24"/>
    </row>
    <row r="411" spans="1:26">
      <c r="A411" s="3"/>
      <c r="B411" s="3"/>
      <c r="C411" s="3"/>
      <c r="D411" s="3"/>
      <c r="E411" s="3"/>
      <c r="F411" s="3"/>
      <c r="G411" s="3"/>
      <c r="H411" s="24"/>
      <c r="I411" s="24"/>
      <c r="J411" s="24"/>
      <c r="K411" s="24"/>
      <c r="L411" s="24"/>
      <c r="M411" s="24"/>
      <c r="N411" s="24"/>
      <c r="O411" s="24"/>
      <c r="P411" s="24"/>
      <c r="Q411" s="24"/>
      <c r="R411" s="24"/>
      <c r="S411" s="24"/>
      <c r="T411" s="24"/>
      <c r="U411" s="24"/>
      <c r="V411" s="24"/>
      <c r="W411" s="24"/>
      <c r="X411" s="24"/>
      <c r="Y411" s="24"/>
      <c r="Z411" s="24"/>
    </row>
    <row r="412" spans="1:26">
      <c r="A412" s="3"/>
      <c r="B412" s="3"/>
      <c r="C412" s="3"/>
      <c r="D412" s="3"/>
      <c r="E412" s="3"/>
      <c r="F412" s="3"/>
      <c r="G412" s="3"/>
      <c r="H412" s="24"/>
      <c r="I412" s="24"/>
      <c r="J412" s="24"/>
      <c r="K412" s="24"/>
      <c r="L412" s="24"/>
      <c r="M412" s="24"/>
      <c r="N412" s="24"/>
      <c r="O412" s="24"/>
      <c r="P412" s="24"/>
      <c r="Q412" s="24"/>
      <c r="R412" s="24"/>
      <c r="S412" s="24"/>
      <c r="T412" s="24"/>
      <c r="U412" s="24"/>
      <c r="V412" s="24"/>
      <c r="W412" s="24"/>
      <c r="X412" s="24"/>
      <c r="Y412" s="24"/>
      <c r="Z412" s="24"/>
    </row>
    <row r="413" spans="1:26">
      <c r="A413" s="3"/>
      <c r="B413" s="3"/>
      <c r="C413" s="3"/>
      <c r="D413" s="3"/>
      <c r="E413" s="3"/>
      <c r="F413" s="3"/>
      <c r="G413" s="3"/>
      <c r="H413" s="24"/>
      <c r="I413" s="24"/>
      <c r="J413" s="24"/>
      <c r="K413" s="24"/>
      <c r="L413" s="24"/>
      <c r="M413" s="24"/>
      <c r="N413" s="24"/>
      <c r="O413" s="24"/>
      <c r="P413" s="24"/>
      <c r="Q413" s="24"/>
      <c r="R413" s="24"/>
      <c r="S413" s="24"/>
      <c r="T413" s="24"/>
      <c r="U413" s="24"/>
      <c r="V413" s="24"/>
      <c r="W413" s="24"/>
      <c r="X413" s="24"/>
      <c r="Y413" s="24"/>
      <c r="Z413" s="24"/>
    </row>
    <row r="414" spans="1:26">
      <c r="A414" s="3"/>
      <c r="B414" s="3"/>
      <c r="C414" s="3"/>
      <c r="D414" s="3"/>
      <c r="E414" s="3"/>
      <c r="F414" s="3"/>
      <c r="G414" s="3"/>
      <c r="H414" s="24"/>
      <c r="I414" s="24"/>
      <c r="J414" s="24"/>
      <c r="K414" s="24"/>
      <c r="L414" s="24"/>
      <c r="M414" s="24"/>
      <c r="N414" s="24"/>
      <c r="O414" s="24"/>
      <c r="P414" s="24"/>
      <c r="Q414" s="24"/>
      <c r="R414" s="24"/>
      <c r="S414" s="24"/>
      <c r="T414" s="24"/>
      <c r="U414" s="24"/>
      <c r="V414" s="24"/>
      <c r="W414" s="24"/>
      <c r="X414" s="24"/>
      <c r="Y414" s="24"/>
      <c r="Z414" s="24"/>
    </row>
    <row r="415" spans="1:26">
      <c r="A415" s="3"/>
      <c r="B415" s="3"/>
      <c r="C415" s="3"/>
      <c r="D415" s="3"/>
      <c r="E415" s="3"/>
      <c r="F415" s="3"/>
      <c r="G415" s="3"/>
      <c r="H415" s="24"/>
      <c r="I415" s="24"/>
      <c r="J415" s="24"/>
      <c r="K415" s="24"/>
      <c r="L415" s="24"/>
      <c r="M415" s="24"/>
      <c r="N415" s="24"/>
      <c r="O415" s="24"/>
      <c r="P415" s="24"/>
      <c r="Q415" s="24"/>
      <c r="R415" s="24"/>
      <c r="S415" s="24"/>
      <c r="T415" s="24"/>
      <c r="U415" s="24"/>
      <c r="V415" s="24"/>
      <c r="W415" s="24"/>
      <c r="X415" s="24"/>
      <c r="Y415" s="24"/>
      <c r="Z415" s="24"/>
    </row>
    <row r="416" spans="1:26">
      <c r="A416" s="3"/>
      <c r="B416" s="3"/>
      <c r="C416" s="3"/>
      <c r="D416" s="3"/>
      <c r="E416" s="3"/>
      <c r="F416" s="3"/>
      <c r="G416" s="3"/>
      <c r="H416" s="24"/>
      <c r="I416" s="24"/>
      <c r="J416" s="24"/>
      <c r="K416" s="24"/>
      <c r="L416" s="24"/>
      <c r="M416" s="24"/>
      <c r="N416" s="24"/>
      <c r="O416" s="24"/>
      <c r="P416" s="24"/>
      <c r="Q416" s="24"/>
      <c r="R416" s="24"/>
      <c r="S416" s="24"/>
      <c r="T416" s="24"/>
      <c r="U416" s="24"/>
      <c r="V416" s="24"/>
      <c r="W416" s="24"/>
      <c r="X416" s="24"/>
      <c r="Y416" s="24"/>
      <c r="Z416" s="24"/>
    </row>
    <row r="417" spans="1:26">
      <c r="A417" s="3"/>
      <c r="B417" s="3"/>
      <c r="C417" s="3"/>
      <c r="D417" s="3"/>
      <c r="E417" s="3"/>
      <c r="F417" s="3"/>
      <c r="G417" s="3"/>
      <c r="H417" s="24"/>
      <c r="I417" s="24"/>
      <c r="J417" s="24"/>
      <c r="K417" s="24"/>
      <c r="L417" s="24"/>
      <c r="M417" s="24"/>
      <c r="N417" s="24"/>
      <c r="O417" s="24"/>
      <c r="P417" s="24"/>
      <c r="Q417" s="24"/>
      <c r="R417" s="24"/>
      <c r="S417" s="24"/>
      <c r="T417" s="24"/>
      <c r="U417" s="24"/>
      <c r="V417" s="24"/>
      <c r="W417" s="24"/>
      <c r="X417" s="24"/>
      <c r="Y417" s="24"/>
      <c r="Z417" s="24"/>
    </row>
    <row r="418" spans="1:26">
      <c r="A418" s="3"/>
      <c r="B418" s="3"/>
      <c r="C418" s="3"/>
      <c r="D418" s="3"/>
      <c r="E418" s="3"/>
      <c r="F418" s="3"/>
      <c r="G418" s="3"/>
      <c r="H418" s="24"/>
      <c r="I418" s="24"/>
      <c r="J418" s="24"/>
      <c r="K418" s="24"/>
      <c r="L418" s="24"/>
      <c r="M418" s="24"/>
      <c r="N418" s="24"/>
      <c r="O418" s="24"/>
      <c r="P418" s="24"/>
      <c r="Q418" s="24"/>
      <c r="R418" s="24"/>
      <c r="S418" s="24"/>
      <c r="T418" s="24"/>
      <c r="U418" s="24"/>
      <c r="V418" s="24"/>
      <c r="W418" s="24"/>
      <c r="X418" s="24"/>
      <c r="Y418" s="24"/>
      <c r="Z418" s="24"/>
    </row>
    <row r="419" spans="1:26">
      <c r="A419" s="3"/>
      <c r="B419" s="3"/>
      <c r="C419" s="3"/>
      <c r="D419" s="3"/>
      <c r="E419" s="3"/>
      <c r="F419" s="3"/>
      <c r="G419" s="3"/>
      <c r="H419" s="24"/>
      <c r="I419" s="24"/>
      <c r="J419" s="24"/>
      <c r="K419" s="24"/>
      <c r="L419" s="24"/>
      <c r="M419" s="24"/>
      <c r="N419" s="24"/>
      <c r="O419" s="24"/>
      <c r="P419" s="24"/>
      <c r="Q419" s="24"/>
      <c r="R419" s="24"/>
      <c r="S419" s="24"/>
      <c r="T419" s="24"/>
      <c r="U419" s="24"/>
      <c r="V419" s="24"/>
      <c r="W419" s="24"/>
      <c r="X419" s="24"/>
      <c r="Y419" s="24"/>
      <c r="Z419" s="24"/>
    </row>
    <row r="420" spans="1:26">
      <c r="A420" s="3"/>
      <c r="B420" s="3"/>
      <c r="C420" s="3"/>
      <c r="D420" s="3"/>
      <c r="E420" s="3"/>
      <c r="F420" s="3"/>
      <c r="G420" s="3"/>
      <c r="H420" s="24"/>
      <c r="I420" s="24"/>
      <c r="J420" s="24"/>
      <c r="K420" s="24"/>
      <c r="L420" s="24"/>
      <c r="M420" s="24"/>
      <c r="N420" s="24"/>
      <c r="O420" s="24"/>
      <c r="P420" s="24"/>
      <c r="Q420" s="24"/>
      <c r="R420" s="24"/>
      <c r="S420" s="24"/>
      <c r="T420" s="24"/>
      <c r="U420" s="24"/>
      <c r="V420" s="24"/>
      <c r="W420" s="24"/>
      <c r="X420" s="24"/>
      <c r="Y420" s="24"/>
      <c r="Z420" s="24"/>
    </row>
    <row r="421" spans="1:26">
      <c r="A421" s="3"/>
      <c r="B421" s="3"/>
      <c r="C421" s="3"/>
      <c r="D421" s="3"/>
      <c r="E421" s="3"/>
      <c r="F421" s="3"/>
      <c r="G421" s="3"/>
      <c r="H421" s="24"/>
      <c r="I421" s="24"/>
      <c r="J421" s="24"/>
      <c r="K421" s="24"/>
      <c r="L421" s="24"/>
      <c r="M421" s="24"/>
      <c r="N421" s="24"/>
      <c r="O421" s="24"/>
      <c r="P421" s="24"/>
      <c r="Q421" s="24"/>
      <c r="R421" s="24"/>
      <c r="S421" s="24"/>
      <c r="T421" s="24"/>
      <c r="U421" s="24"/>
      <c r="V421" s="24"/>
      <c r="W421" s="24"/>
      <c r="X421" s="24"/>
      <c r="Y421" s="24"/>
      <c r="Z421" s="24"/>
    </row>
    <row r="422" spans="1:26">
      <c r="A422" s="3"/>
      <c r="B422" s="3"/>
      <c r="C422" s="3"/>
      <c r="D422" s="3"/>
      <c r="E422" s="3"/>
      <c r="F422" s="3"/>
      <c r="G422" s="3"/>
      <c r="H422" s="24"/>
      <c r="I422" s="24"/>
      <c r="J422" s="24"/>
      <c r="K422" s="24"/>
      <c r="L422" s="24"/>
      <c r="M422" s="24"/>
      <c r="N422" s="24"/>
      <c r="O422" s="24"/>
      <c r="P422" s="24"/>
      <c r="Q422" s="24"/>
      <c r="R422" s="24"/>
      <c r="S422" s="24"/>
      <c r="T422" s="24"/>
      <c r="U422" s="24"/>
      <c r="V422" s="24"/>
      <c r="W422" s="24"/>
      <c r="X422" s="24"/>
      <c r="Y422" s="24"/>
      <c r="Z422" s="24"/>
    </row>
    <row r="423" spans="1:26">
      <c r="A423" s="3"/>
      <c r="B423" s="3"/>
      <c r="C423" s="3"/>
      <c r="D423" s="3"/>
      <c r="E423" s="3"/>
      <c r="F423" s="3"/>
      <c r="G423" s="3"/>
      <c r="H423" s="24"/>
      <c r="I423" s="24"/>
      <c r="J423" s="24"/>
      <c r="K423" s="24"/>
      <c r="L423" s="24"/>
      <c r="M423" s="24"/>
      <c r="N423" s="24"/>
      <c r="O423" s="24"/>
      <c r="P423" s="24"/>
      <c r="Q423" s="24"/>
      <c r="R423" s="24"/>
      <c r="S423" s="24"/>
      <c r="T423" s="24"/>
      <c r="U423" s="24"/>
      <c r="V423" s="24"/>
      <c r="W423" s="24"/>
      <c r="X423" s="24"/>
      <c r="Y423" s="24"/>
      <c r="Z423" s="24"/>
    </row>
    <row r="424" spans="1:26">
      <c r="A424" s="3"/>
      <c r="B424" s="3"/>
      <c r="C424" s="3"/>
      <c r="D424" s="3"/>
      <c r="E424" s="3"/>
      <c r="F424" s="3"/>
      <c r="G424" s="3"/>
      <c r="H424" s="24"/>
      <c r="I424" s="24"/>
      <c r="J424" s="24"/>
      <c r="K424" s="24"/>
      <c r="L424" s="24"/>
      <c r="M424" s="24"/>
      <c r="N424" s="24"/>
      <c r="O424" s="24"/>
      <c r="P424" s="24"/>
      <c r="Q424" s="24"/>
      <c r="R424" s="24"/>
      <c r="S424" s="24"/>
      <c r="T424" s="24"/>
      <c r="U424" s="24"/>
      <c r="V424" s="24"/>
      <c r="W424" s="24"/>
      <c r="X424" s="24"/>
      <c r="Y424" s="24"/>
      <c r="Z424" s="24"/>
    </row>
    <row r="425" spans="1:26">
      <c r="A425" s="3"/>
      <c r="B425" s="3"/>
      <c r="C425" s="3"/>
      <c r="D425" s="3"/>
      <c r="E425" s="3"/>
      <c r="F425" s="3"/>
      <c r="G425" s="3"/>
      <c r="H425" s="24"/>
      <c r="I425" s="24"/>
      <c r="J425" s="24"/>
      <c r="K425" s="24"/>
      <c r="L425" s="24"/>
      <c r="M425" s="24"/>
      <c r="N425" s="24"/>
      <c r="O425" s="24"/>
      <c r="P425" s="24"/>
      <c r="Q425" s="24"/>
      <c r="R425" s="24"/>
      <c r="S425" s="24"/>
      <c r="T425" s="24"/>
      <c r="U425" s="24"/>
      <c r="V425" s="24"/>
      <c r="W425" s="24"/>
      <c r="X425" s="24"/>
      <c r="Y425" s="24"/>
      <c r="Z425" s="24"/>
    </row>
    <row r="426" spans="1:26">
      <c r="A426" s="3"/>
      <c r="B426" s="3"/>
      <c r="C426" s="3"/>
      <c r="D426" s="3"/>
      <c r="E426" s="3"/>
      <c r="F426" s="3"/>
      <c r="G426" s="3"/>
      <c r="H426" s="24"/>
      <c r="I426" s="24"/>
      <c r="J426" s="24"/>
      <c r="K426" s="24"/>
      <c r="L426" s="24"/>
      <c r="M426" s="24"/>
      <c r="N426" s="24"/>
      <c r="O426" s="24"/>
      <c r="P426" s="24"/>
      <c r="Q426" s="24"/>
      <c r="R426" s="24"/>
      <c r="S426" s="24"/>
      <c r="T426" s="24"/>
      <c r="U426" s="24"/>
      <c r="V426" s="24"/>
      <c r="W426" s="24"/>
      <c r="X426" s="24"/>
      <c r="Y426" s="24"/>
      <c r="Z426" s="24"/>
    </row>
    <row r="427" spans="1:26">
      <c r="A427" s="3"/>
      <c r="B427" s="3"/>
      <c r="C427" s="3"/>
      <c r="D427" s="3"/>
      <c r="E427" s="3"/>
      <c r="F427" s="3"/>
      <c r="G427" s="3"/>
      <c r="H427" s="24"/>
      <c r="I427" s="24"/>
      <c r="J427" s="24"/>
      <c r="K427" s="24"/>
      <c r="L427" s="24"/>
      <c r="M427" s="24"/>
      <c r="N427" s="24"/>
      <c r="O427" s="24"/>
      <c r="P427" s="24"/>
      <c r="Q427" s="24"/>
      <c r="R427" s="24"/>
      <c r="S427" s="24"/>
      <c r="T427" s="24"/>
      <c r="U427" s="24"/>
      <c r="V427" s="24"/>
      <c r="W427" s="24"/>
      <c r="X427" s="24"/>
      <c r="Y427" s="24"/>
      <c r="Z427" s="24"/>
    </row>
    <row r="428" spans="1:26">
      <c r="A428" s="3"/>
      <c r="B428" s="3"/>
      <c r="C428" s="3"/>
      <c r="D428" s="3"/>
      <c r="E428" s="3"/>
      <c r="F428" s="3"/>
      <c r="G428" s="3"/>
      <c r="H428" s="24"/>
      <c r="I428" s="24"/>
      <c r="J428" s="24"/>
      <c r="K428" s="24"/>
      <c r="L428" s="24"/>
      <c r="M428" s="24"/>
      <c r="N428" s="24"/>
      <c r="O428" s="24"/>
      <c r="P428" s="24"/>
      <c r="Q428" s="24"/>
      <c r="R428" s="24"/>
      <c r="S428" s="24"/>
      <c r="T428" s="24"/>
      <c r="U428" s="24"/>
      <c r="V428" s="24"/>
      <c r="W428" s="24"/>
      <c r="X428" s="24"/>
      <c r="Y428" s="24"/>
      <c r="Z428" s="24"/>
    </row>
    <row r="429" spans="1:26">
      <c r="A429" s="3"/>
      <c r="B429" s="3"/>
      <c r="C429" s="3"/>
      <c r="D429" s="3"/>
      <c r="E429" s="3"/>
      <c r="F429" s="3"/>
      <c r="G429" s="3"/>
      <c r="H429" s="24"/>
      <c r="I429" s="24"/>
      <c r="J429" s="24"/>
      <c r="K429" s="24"/>
      <c r="L429" s="24"/>
      <c r="M429" s="24"/>
      <c r="N429" s="24"/>
      <c r="O429" s="24"/>
      <c r="P429" s="24"/>
      <c r="Q429" s="24"/>
      <c r="R429" s="24"/>
      <c r="S429" s="24"/>
      <c r="T429" s="24"/>
      <c r="U429" s="24"/>
      <c r="V429" s="24"/>
      <c r="W429" s="24"/>
      <c r="X429" s="24"/>
      <c r="Y429" s="24"/>
      <c r="Z429" s="24"/>
    </row>
    <row r="430" spans="1:26">
      <c r="A430" s="3"/>
      <c r="B430" s="3"/>
      <c r="C430" s="3"/>
      <c r="D430" s="3"/>
      <c r="E430" s="3"/>
      <c r="F430" s="3"/>
      <c r="G430" s="3"/>
      <c r="H430" s="24"/>
      <c r="I430" s="24"/>
      <c r="J430" s="24"/>
      <c r="K430" s="24"/>
      <c r="L430" s="24"/>
      <c r="M430" s="24"/>
      <c r="N430" s="24"/>
      <c r="O430" s="24"/>
      <c r="P430" s="24"/>
      <c r="Q430" s="24"/>
      <c r="R430" s="24"/>
      <c r="S430" s="24"/>
      <c r="T430" s="24"/>
      <c r="U430" s="24"/>
      <c r="V430" s="24"/>
      <c r="W430" s="24"/>
      <c r="X430" s="24"/>
      <c r="Y430" s="24"/>
      <c r="Z430" s="24"/>
    </row>
    <row r="431" spans="1:26">
      <c r="A431" s="3"/>
      <c r="B431" s="3"/>
      <c r="C431" s="3"/>
      <c r="D431" s="3"/>
      <c r="E431" s="3"/>
      <c r="F431" s="3"/>
      <c r="G431" s="3"/>
      <c r="H431" s="24"/>
      <c r="I431" s="24"/>
      <c r="J431" s="24"/>
      <c r="K431" s="24"/>
      <c r="L431" s="24"/>
      <c r="M431" s="24"/>
      <c r="N431" s="24"/>
      <c r="O431" s="24"/>
      <c r="P431" s="24"/>
      <c r="Q431" s="24"/>
      <c r="R431" s="24"/>
      <c r="S431" s="24"/>
      <c r="T431" s="24"/>
      <c r="U431" s="24"/>
      <c r="V431" s="24"/>
      <c r="W431" s="24"/>
      <c r="X431" s="24"/>
      <c r="Y431" s="24"/>
      <c r="Z431" s="24"/>
    </row>
    <row r="432" spans="1:26">
      <c r="A432" s="3"/>
      <c r="B432" s="3"/>
      <c r="C432" s="3"/>
      <c r="D432" s="3"/>
      <c r="E432" s="3"/>
      <c r="F432" s="3"/>
      <c r="G432" s="3"/>
      <c r="H432" s="24"/>
      <c r="I432" s="24"/>
      <c r="J432" s="24"/>
      <c r="K432" s="24"/>
      <c r="L432" s="24"/>
      <c r="M432" s="24"/>
      <c r="N432" s="24"/>
      <c r="O432" s="24"/>
      <c r="P432" s="24"/>
      <c r="Q432" s="24"/>
      <c r="R432" s="24"/>
      <c r="S432" s="24"/>
      <c r="T432" s="24"/>
      <c r="U432" s="24"/>
      <c r="V432" s="24"/>
      <c r="W432" s="24"/>
      <c r="X432" s="24"/>
      <c r="Y432" s="24"/>
      <c r="Z432" s="24"/>
    </row>
    <row r="433" spans="1:26">
      <c r="A433" s="3"/>
      <c r="B433" s="3"/>
      <c r="C433" s="3"/>
      <c r="D433" s="3"/>
      <c r="E433" s="3"/>
      <c r="F433" s="3"/>
      <c r="G433" s="3"/>
      <c r="H433" s="24"/>
      <c r="I433" s="24"/>
      <c r="J433" s="24"/>
      <c r="K433" s="24"/>
      <c r="L433" s="24"/>
      <c r="M433" s="24"/>
      <c r="N433" s="24"/>
      <c r="O433" s="24"/>
      <c r="P433" s="24"/>
      <c r="Q433" s="24"/>
      <c r="R433" s="24"/>
      <c r="S433" s="24"/>
      <c r="T433" s="24"/>
      <c r="U433" s="24"/>
      <c r="V433" s="24"/>
      <c r="W433" s="24"/>
      <c r="X433" s="24"/>
      <c r="Y433" s="24"/>
      <c r="Z433" s="24"/>
    </row>
    <row r="434" spans="1:26">
      <c r="A434" s="3"/>
      <c r="B434" s="3"/>
      <c r="C434" s="3"/>
      <c r="D434" s="3"/>
      <c r="E434" s="3"/>
      <c r="F434" s="3"/>
      <c r="G434" s="3"/>
      <c r="H434" s="24"/>
      <c r="I434" s="24"/>
      <c r="J434" s="24"/>
      <c r="K434" s="24"/>
      <c r="L434" s="24"/>
      <c r="M434" s="24"/>
      <c r="N434" s="24"/>
      <c r="O434" s="24"/>
      <c r="P434" s="24"/>
      <c r="Q434" s="24"/>
      <c r="R434" s="24"/>
      <c r="S434" s="24"/>
      <c r="T434" s="24"/>
      <c r="U434" s="24"/>
      <c r="V434" s="24"/>
      <c r="W434" s="24"/>
      <c r="X434" s="24"/>
      <c r="Y434" s="24"/>
      <c r="Z434" s="24"/>
    </row>
    <row r="435" spans="1:26">
      <c r="A435" s="3"/>
      <c r="B435" s="3"/>
      <c r="C435" s="3"/>
      <c r="D435" s="3"/>
      <c r="E435" s="3"/>
      <c r="F435" s="3"/>
      <c r="G435" s="3"/>
      <c r="H435" s="24"/>
      <c r="I435" s="24"/>
      <c r="J435" s="24"/>
      <c r="K435" s="24"/>
      <c r="L435" s="24"/>
      <c r="M435" s="24"/>
      <c r="N435" s="24"/>
      <c r="O435" s="24"/>
      <c r="P435" s="24"/>
      <c r="Q435" s="24"/>
      <c r="R435" s="24"/>
      <c r="S435" s="24"/>
      <c r="T435" s="24"/>
      <c r="U435" s="24"/>
      <c r="V435" s="24"/>
      <c r="W435" s="24"/>
      <c r="X435" s="24"/>
      <c r="Y435" s="24"/>
      <c r="Z435" s="24"/>
    </row>
    <row r="436" spans="1:26">
      <c r="A436" s="3"/>
      <c r="B436" s="3"/>
      <c r="C436" s="3"/>
      <c r="D436" s="3"/>
      <c r="E436" s="3"/>
      <c r="F436" s="3"/>
      <c r="G436" s="3"/>
      <c r="H436" s="24"/>
      <c r="I436" s="24"/>
      <c r="J436" s="24"/>
      <c r="K436" s="24"/>
      <c r="L436" s="24"/>
      <c r="M436" s="24"/>
      <c r="N436" s="24"/>
      <c r="O436" s="24"/>
      <c r="P436" s="24"/>
      <c r="Q436" s="24"/>
      <c r="R436" s="24"/>
      <c r="S436" s="24"/>
      <c r="T436" s="24"/>
      <c r="U436" s="24"/>
      <c r="V436" s="24"/>
      <c r="W436" s="24"/>
      <c r="X436" s="24"/>
      <c r="Y436" s="24"/>
      <c r="Z436" s="24"/>
    </row>
    <row r="437" spans="1:26">
      <c r="A437" s="3"/>
      <c r="B437" s="3"/>
      <c r="C437" s="3"/>
      <c r="D437" s="3"/>
      <c r="E437" s="3"/>
      <c r="F437" s="3"/>
      <c r="G437" s="3"/>
      <c r="H437" s="24"/>
      <c r="I437" s="24"/>
      <c r="J437" s="24"/>
      <c r="K437" s="24"/>
      <c r="L437" s="24"/>
      <c r="M437" s="24"/>
      <c r="N437" s="24"/>
      <c r="O437" s="24"/>
      <c r="P437" s="24"/>
      <c r="Q437" s="24"/>
      <c r="R437" s="24"/>
      <c r="S437" s="24"/>
      <c r="T437" s="24"/>
      <c r="U437" s="24"/>
      <c r="V437" s="24"/>
      <c r="W437" s="24"/>
      <c r="X437" s="24"/>
      <c r="Y437" s="24"/>
      <c r="Z437" s="24"/>
    </row>
    <row r="438" spans="1:26">
      <c r="A438" s="3"/>
      <c r="B438" s="3"/>
      <c r="C438" s="3"/>
      <c r="D438" s="3"/>
      <c r="E438" s="3"/>
      <c r="F438" s="3"/>
      <c r="G438" s="3"/>
      <c r="H438" s="24"/>
      <c r="I438" s="24"/>
      <c r="J438" s="24"/>
      <c r="K438" s="24"/>
      <c r="L438" s="24"/>
      <c r="M438" s="24"/>
      <c r="N438" s="24"/>
      <c r="O438" s="24"/>
      <c r="P438" s="24"/>
      <c r="Q438" s="24"/>
      <c r="R438" s="24"/>
      <c r="S438" s="24"/>
      <c r="T438" s="24"/>
      <c r="U438" s="24"/>
      <c r="V438" s="24"/>
      <c r="W438" s="24"/>
      <c r="X438" s="24"/>
      <c r="Y438" s="24"/>
      <c r="Z438" s="24"/>
    </row>
    <row r="439" spans="1:26">
      <c r="A439" s="3"/>
      <c r="B439" s="3"/>
      <c r="C439" s="3"/>
      <c r="D439" s="3"/>
      <c r="E439" s="3"/>
      <c r="F439" s="3"/>
      <c r="G439" s="3"/>
      <c r="H439" s="24"/>
      <c r="I439" s="24"/>
      <c r="J439" s="24"/>
      <c r="K439" s="24"/>
      <c r="L439" s="24"/>
      <c r="M439" s="24"/>
      <c r="N439" s="24"/>
      <c r="O439" s="24"/>
      <c r="P439" s="24"/>
      <c r="Q439" s="24"/>
      <c r="R439" s="24"/>
      <c r="S439" s="24"/>
      <c r="T439" s="24"/>
      <c r="U439" s="24"/>
      <c r="V439" s="24"/>
      <c r="W439" s="24"/>
      <c r="X439" s="24"/>
      <c r="Y439" s="24"/>
      <c r="Z439" s="24"/>
    </row>
    <row r="440" spans="1:26">
      <c r="A440" s="3"/>
      <c r="B440" s="3"/>
      <c r="C440" s="3"/>
      <c r="D440" s="3"/>
      <c r="E440" s="3"/>
      <c r="F440" s="3"/>
      <c r="G440" s="3"/>
      <c r="H440" s="24"/>
      <c r="I440" s="24"/>
      <c r="J440" s="24"/>
      <c r="K440" s="24"/>
      <c r="L440" s="24"/>
      <c r="M440" s="24"/>
      <c r="N440" s="24"/>
      <c r="O440" s="24"/>
      <c r="P440" s="24"/>
      <c r="Q440" s="24"/>
      <c r="R440" s="24"/>
      <c r="S440" s="24"/>
      <c r="T440" s="24"/>
      <c r="U440" s="24"/>
      <c r="V440" s="24"/>
      <c r="W440" s="24"/>
      <c r="X440" s="24"/>
      <c r="Y440" s="24"/>
      <c r="Z440" s="24"/>
    </row>
    <row r="441" spans="1:26">
      <c r="A441" s="3"/>
      <c r="B441" s="3"/>
      <c r="C441" s="3"/>
      <c r="D441" s="3"/>
      <c r="E441" s="3"/>
      <c r="F441" s="3"/>
      <c r="G441" s="3"/>
      <c r="H441" s="24"/>
      <c r="I441" s="24"/>
      <c r="J441" s="24"/>
      <c r="K441" s="24"/>
      <c r="L441" s="24"/>
      <c r="M441" s="24"/>
      <c r="N441" s="24"/>
      <c r="O441" s="24"/>
      <c r="P441" s="24"/>
      <c r="Q441" s="24"/>
      <c r="R441" s="24"/>
      <c r="S441" s="24"/>
      <c r="T441" s="24"/>
      <c r="U441" s="24"/>
      <c r="V441" s="24"/>
      <c r="W441" s="24"/>
      <c r="X441" s="24"/>
      <c r="Y441" s="24"/>
      <c r="Z441" s="24"/>
    </row>
    <row r="442" spans="1:26">
      <c r="A442" s="3"/>
      <c r="B442" s="3"/>
      <c r="C442" s="3"/>
      <c r="D442" s="3"/>
      <c r="E442" s="3"/>
      <c r="F442" s="3"/>
      <c r="G442" s="3"/>
      <c r="H442" s="24"/>
      <c r="I442" s="24"/>
      <c r="J442" s="24"/>
      <c r="K442" s="24"/>
      <c r="L442" s="24"/>
      <c r="M442" s="24"/>
      <c r="N442" s="24"/>
      <c r="O442" s="24"/>
      <c r="P442" s="24"/>
      <c r="Q442" s="24"/>
      <c r="R442" s="24"/>
      <c r="S442" s="24"/>
      <c r="T442" s="24"/>
      <c r="U442" s="24"/>
      <c r="V442" s="24"/>
      <c r="W442" s="24"/>
      <c r="X442" s="24"/>
      <c r="Y442" s="24"/>
      <c r="Z442" s="24"/>
    </row>
    <row r="443" spans="1:26">
      <c r="A443" s="3"/>
      <c r="B443" s="3"/>
      <c r="C443" s="3"/>
      <c r="D443" s="3"/>
      <c r="E443" s="3"/>
      <c r="F443" s="3"/>
      <c r="G443" s="3"/>
      <c r="H443" s="24"/>
      <c r="I443" s="24"/>
      <c r="J443" s="24"/>
      <c r="K443" s="24"/>
      <c r="L443" s="24"/>
      <c r="M443" s="24"/>
      <c r="N443" s="24"/>
      <c r="O443" s="24"/>
      <c r="P443" s="24"/>
      <c r="Q443" s="24"/>
      <c r="R443" s="24"/>
      <c r="S443" s="24"/>
      <c r="T443" s="24"/>
      <c r="U443" s="24"/>
      <c r="V443" s="24"/>
      <c r="W443" s="24"/>
      <c r="X443" s="24"/>
      <c r="Y443" s="24"/>
      <c r="Z443" s="24"/>
    </row>
    <row r="444" spans="1:26">
      <c r="A444" s="3"/>
      <c r="B444" s="3"/>
      <c r="C444" s="3"/>
      <c r="D444" s="3"/>
      <c r="E444" s="3"/>
      <c r="F444" s="3"/>
      <c r="G444" s="3"/>
      <c r="H444" s="24"/>
      <c r="I444" s="24"/>
      <c r="J444" s="24"/>
      <c r="K444" s="24"/>
      <c r="L444" s="24"/>
      <c r="M444" s="24"/>
      <c r="N444" s="24"/>
      <c r="O444" s="24"/>
      <c r="P444" s="24"/>
      <c r="Q444" s="24"/>
      <c r="R444" s="24"/>
      <c r="S444" s="24"/>
      <c r="T444" s="24"/>
      <c r="U444" s="24"/>
      <c r="V444" s="24"/>
      <c r="W444" s="24"/>
      <c r="X444" s="24"/>
      <c r="Y444" s="24"/>
      <c r="Z444" s="24"/>
    </row>
    <row r="445" spans="1:26">
      <c r="A445" s="3"/>
      <c r="B445" s="3"/>
      <c r="C445" s="3"/>
      <c r="D445" s="3"/>
      <c r="E445" s="3"/>
      <c r="F445" s="3"/>
      <c r="G445" s="3"/>
      <c r="H445" s="24"/>
      <c r="I445" s="24"/>
      <c r="J445" s="24"/>
      <c r="K445" s="24"/>
      <c r="L445" s="24"/>
      <c r="M445" s="24"/>
      <c r="N445" s="24"/>
      <c r="O445" s="24"/>
      <c r="P445" s="24"/>
      <c r="Q445" s="24"/>
      <c r="R445" s="24"/>
      <c r="S445" s="24"/>
      <c r="T445" s="24"/>
      <c r="U445" s="24"/>
      <c r="V445" s="24"/>
      <c r="W445" s="24"/>
      <c r="X445" s="24"/>
      <c r="Y445" s="24"/>
      <c r="Z445" s="24"/>
    </row>
    <row r="446" spans="1:26">
      <c r="A446" s="3"/>
      <c r="B446" s="3"/>
      <c r="C446" s="3"/>
      <c r="D446" s="3"/>
      <c r="E446" s="3"/>
      <c r="F446" s="3"/>
      <c r="G446" s="3"/>
      <c r="H446" s="24"/>
      <c r="I446" s="24"/>
      <c r="J446" s="24"/>
      <c r="K446" s="24"/>
      <c r="L446" s="24"/>
      <c r="M446" s="24"/>
      <c r="N446" s="24"/>
      <c r="O446" s="24"/>
      <c r="P446" s="24"/>
      <c r="Q446" s="24"/>
      <c r="R446" s="24"/>
      <c r="S446" s="24"/>
      <c r="T446" s="24"/>
      <c r="U446" s="24"/>
      <c r="V446" s="24"/>
      <c r="W446" s="24"/>
      <c r="X446" s="24"/>
      <c r="Y446" s="24"/>
      <c r="Z446" s="24"/>
    </row>
    <row r="447" spans="1:26">
      <c r="A447" s="3"/>
      <c r="B447" s="3"/>
      <c r="C447" s="3"/>
      <c r="D447" s="3"/>
      <c r="E447" s="3"/>
      <c r="F447" s="3"/>
      <c r="G447" s="3"/>
      <c r="H447" s="24"/>
      <c r="I447" s="24"/>
      <c r="J447" s="24"/>
      <c r="K447" s="24"/>
      <c r="L447" s="24"/>
      <c r="M447" s="24"/>
      <c r="N447" s="24"/>
      <c r="O447" s="24"/>
      <c r="P447" s="24"/>
      <c r="Q447" s="24"/>
      <c r="R447" s="24"/>
      <c r="S447" s="24"/>
      <c r="T447" s="24"/>
      <c r="U447" s="24"/>
      <c r="V447" s="24"/>
      <c r="W447" s="24"/>
      <c r="X447" s="24"/>
      <c r="Y447" s="24"/>
      <c r="Z447" s="24"/>
    </row>
    <row r="448" spans="1:26">
      <c r="A448" s="3"/>
      <c r="B448" s="3"/>
      <c r="C448" s="3"/>
      <c r="D448" s="3"/>
      <c r="E448" s="3"/>
      <c r="F448" s="3"/>
      <c r="G448" s="3"/>
      <c r="H448" s="24"/>
      <c r="I448" s="24"/>
      <c r="J448" s="24"/>
      <c r="K448" s="24"/>
      <c r="L448" s="24"/>
      <c r="M448" s="24"/>
      <c r="N448" s="24"/>
      <c r="O448" s="24"/>
      <c r="P448" s="24"/>
      <c r="Q448" s="24"/>
      <c r="R448" s="24"/>
      <c r="S448" s="24"/>
      <c r="T448" s="24"/>
      <c r="U448" s="24"/>
      <c r="V448" s="24"/>
      <c r="W448" s="24"/>
      <c r="X448" s="24"/>
      <c r="Y448" s="24"/>
      <c r="Z448" s="24"/>
    </row>
    <row r="449" spans="1:26">
      <c r="A449" s="3"/>
      <c r="B449" s="3"/>
      <c r="C449" s="3"/>
      <c r="D449" s="3"/>
      <c r="E449" s="3"/>
      <c r="F449" s="3"/>
      <c r="G449" s="3"/>
      <c r="H449" s="24"/>
      <c r="I449" s="24"/>
      <c r="J449" s="24"/>
      <c r="K449" s="24"/>
      <c r="L449" s="24"/>
      <c r="M449" s="24"/>
      <c r="N449" s="24"/>
      <c r="O449" s="24"/>
      <c r="P449" s="24"/>
      <c r="Q449" s="24"/>
      <c r="R449" s="24"/>
      <c r="S449" s="24"/>
      <c r="T449" s="24"/>
      <c r="U449" s="24"/>
      <c r="V449" s="24"/>
      <c r="W449" s="24"/>
      <c r="X449" s="24"/>
      <c r="Y449" s="24"/>
      <c r="Z449" s="24"/>
    </row>
    <row r="450" spans="1:26">
      <c r="A450" s="3"/>
      <c r="B450" s="3"/>
      <c r="C450" s="3"/>
      <c r="D450" s="3"/>
      <c r="E450" s="3"/>
      <c r="F450" s="3"/>
      <c r="G450" s="3"/>
      <c r="H450" s="24"/>
      <c r="I450" s="24"/>
      <c r="J450" s="24"/>
      <c r="K450" s="24"/>
      <c r="L450" s="24"/>
      <c r="M450" s="24"/>
      <c r="N450" s="24"/>
      <c r="O450" s="24"/>
      <c r="P450" s="24"/>
      <c r="Q450" s="24"/>
      <c r="R450" s="24"/>
      <c r="S450" s="24"/>
      <c r="T450" s="24"/>
      <c r="U450" s="24"/>
      <c r="V450" s="24"/>
      <c r="W450" s="24"/>
      <c r="X450" s="24"/>
      <c r="Y450" s="24"/>
      <c r="Z450" s="24"/>
    </row>
    <row r="451" spans="1:26">
      <c r="A451" s="3"/>
      <c r="B451" s="3"/>
      <c r="C451" s="3"/>
      <c r="D451" s="3"/>
      <c r="E451" s="3"/>
      <c r="F451" s="3"/>
      <c r="G451" s="3"/>
      <c r="H451" s="24"/>
      <c r="I451" s="24"/>
      <c r="J451" s="24"/>
      <c r="K451" s="24"/>
      <c r="L451" s="24"/>
      <c r="M451" s="24"/>
      <c r="N451" s="24"/>
      <c r="O451" s="24"/>
      <c r="P451" s="24"/>
      <c r="Q451" s="24"/>
      <c r="R451" s="24"/>
      <c r="S451" s="24"/>
      <c r="T451" s="24"/>
      <c r="U451" s="24"/>
      <c r="V451" s="24"/>
      <c r="W451" s="24"/>
      <c r="X451" s="24"/>
      <c r="Y451" s="24"/>
      <c r="Z451" s="24"/>
    </row>
    <row r="452" spans="1:26">
      <c r="A452" s="3"/>
      <c r="B452" s="3"/>
      <c r="C452" s="3"/>
      <c r="D452" s="3"/>
      <c r="E452" s="3"/>
      <c r="F452" s="3"/>
      <c r="G452" s="3"/>
      <c r="H452" s="24"/>
      <c r="I452" s="24"/>
      <c r="J452" s="24"/>
      <c r="K452" s="24"/>
      <c r="L452" s="24"/>
      <c r="M452" s="24"/>
      <c r="N452" s="24"/>
      <c r="O452" s="24"/>
      <c r="P452" s="24"/>
      <c r="Q452" s="24"/>
      <c r="R452" s="24"/>
      <c r="S452" s="24"/>
      <c r="T452" s="24"/>
      <c r="U452" s="24"/>
      <c r="V452" s="24"/>
      <c r="W452" s="24"/>
      <c r="X452" s="24"/>
      <c r="Y452" s="24"/>
      <c r="Z452" s="24"/>
    </row>
    <row r="453" spans="1:26">
      <c r="A453" s="3"/>
      <c r="B453" s="3"/>
      <c r="C453" s="3"/>
      <c r="D453" s="3"/>
      <c r="E453" s="3"/>
      <c r="F453" s="3"/>
      <c r="G453" s="3"/>
      <c r="H453" s="24"/>
      <c r="I453" s="24"/>
      <c r="J453" s="24"/>
      <c r="K453" s="24"/>
      <c r="L453" s="24"/>
      <c r="M453" s="24"/>
      <c r="N453" s="24"/>
      <c r="O453" s="24"/>
      <c r="P453" s="24"/>
      <c r="Q453" s="24"/>
      <c r="R453" s="24"/>
      <c r="S453" s="24"/>
      <c r="T453" s="24"/>
      <c r="U453" s="24"/>
      <c r="V453" s="24"/>
      <c r="W453" s="24"/>
      <c r="X453" s="24"/>
      <c r="Y453" s="24"/>
      <c r="Z453" s="24"/>
    </row>
    <row r="454" spans="1:26">
      <c r="A454" s="3"/>
      <c r="B454" s="3"/>
      <c r="C454" s="3"/>
      <c r="D454" s="3"/>
      <c r="E454" s="3"/>
      <c r="F454" s="3"/>
      <c r="G454" s="3"/>
      <c r="H454" s="24"/>
      <c r="I454" s="24"/>
      <c r="J454" s="24"/>
      <c r="K454" s="24"/>
      <c r="L454" s="24"/>
      <c r="M454" s="24"/>
      <c r="N454" s="24"/>
      <c r="O454" s="24"/>
      <c r="P454" s="24"/>
      <c r="Q454" s="24"/>
      <c r="R454" s="24"/>
      <c r="S454" s="24"/>
      <c r="T454" s="24"/>
      <c r="U454" s="24"/>
      <c r="V454" s="24"/>
      <c r="W454" s="24"/>
      <c r="X454" s="24"/>
      <c r="Y454" s="24"/>
      <c r="Z454" s="24"/>
    </row>
    <row r="455" spans="1:26">
      <c r="A455" s="3"/>
      <c r="B455" s="3"/>
      <c r="C455" s="3"/>
      <c r="D455" s="3"/>
      <c r="E455" s="3"/>
      <c r="F455" s="3"/>
      <c r="G455" s="3"/>
      <c r="H455" s="24"/>
      <c r="I455" s="24"/>
      <c r="J455" s="24"/>
      <c r="K455" s="24"/>
      <c r="L455" s="24"/>
      <c r="M455" s="24"/>
      <c r="N455" s="24"/>
      <c r="O455" s="24"/>
      <c r="P455" s="24"/>
      <c r="Q455" s="24"/>
      <c r="R455" s="24"/>
      <c r="S455" s="24"/>
      <c r="T455" s="24"/>
      <c r="U455" s="24"/>
      <c r="V455" s="24"/>
      <c r="W455" s="24"/>
      <c r="X455" s="24"/>
      <c r="Y455" s="24"/>
      <c r="Z455" s="24"/>
    </row>
    <row r="456" spans="1:26">
      <c r="A456" s="3"/>
      <c r="B456" s="3"/>
      <c r="C456" s="3"/>
      <c r="D456" s="3"/>
      <c r="E456" s="3"/>
      <c r="F456" s="3"/>
      <c r="G456" s="3"/>
      <c r="H456" s="24"/>
      <c r="I456" s="24"/>
      <c r="J456" s="24"/>
      <c r="K456" s="24"/>
      <c r="L456" s="24"/>
      <c r="M456" s="24"/>
      <c r="N456" s="24"/>
      <c r="O456" s="24"/>
      <c r="P456" s="24"/>
      <c r="Q456" s="24"/>
      <c r="R456" s="24"/>
      <c r="S456" s="24"/>
      <c r="T456" s="24"/>
      <c r="U456" s="24"/>
      <c r="V456" s="24"/>
      <c r="W456" s="24"/>
      <c r="X456" s="24"/>
      <c r="Y456" s="24"/>
      <c r="Z456" s="24"/>
    </row>
    <row r="457" spans="1:26">
      <c r="A457" s="3"/>
      <c r="B457" s="3"/>
      <c r="C457" s="3"/>
      <c r="D457" s="3"/>
      <c r="E457" s="3"/>
      <c r="F457" s="3"/>
      <c r="G457" s="3"/>
      <c r="H457" s="24"/>
      <c r="I457" s="24"/>
      <c r="J457" s="24"/>
      <c r="K457" s="24"/>
      <c r="L457" s="24"/>
      <c r="M457" s="24"/>
      <c r="N457" s="24"/>
      <c r="O457" s="24"/>
      <c r="P457" s="24"/>
      <c r="Q457" s="24"/>
      <c r="R457" s="24"/>
      <c r="S457" s="24"/>
      <c r="T457" s="24"/>
      <c r="U457" s="24"/>
      <c r="V457" s="24"/>
      <c r="W457" s="24"/>
      <c r="X457" s="24"/>
      <c r="Y457" s="24"/>
      <c r="Z457" s="24"/>
    </row>
    <row r="458" spans="1:26">
      <c r="A458" s="3"/>
      <c r="B458" s="3"/>
      <c r="C458" s="3"/>
      <c r="D458" s="3"/>
      <c r="E458" s="3"/>
      <c r="F458" s="3"/>
      <c r="G458" s="3"/>
      <c r="H458" s="24"/>
      <c r="I458" s="24"/>
      <c r="J458" s="24"/>
      <c r="K458" s="24"/>
      <c r="L458" s="24"/>
      <c r="M458" s="24"/>
      <c r="N458" s="24"/>
      <c r="O458" s="24"/>
      <c r="P458" s="24"/>
      <c r="Q458" s="24"/>
      <c r="R458" s="24"/>
      <c r="S458" s="24"/>
      <c r="T458" s="24"/>
      <c r="U458" s="24"/>
      <c r="V458" s="24"/>
      <c r="W458" s="24"/>
      <c r="X458" s="24"/>
      <c r="Y458" s="24"/>
      <c r="Z458" s="24"/>
    </row>
    <row r="459" spans="1:26">
      <c r="A459" s="3"/>
      <c r="B459" s="3"/>
      <c r="C459" s="3"/>
      <c r="D459" s="3"/>
      <c r="E459" s="3"/>
      <c r="F459" s="3"/>
      <c r="G459" s="3"/>
      <c r="H459" s="24"/>
      <c r="I459" s="24"/>
      <c r="J459" s="24"/>
      <c r="K459" s="24"/>
      <c r="L459" s="24"/>
      <c r="M459" s="24"/>
      <c r="N459" s="24"/>
      <c r="O459" s="24"/>
      <c r="P459" s="24"/>
      <c r="Q459" s="24"/>
      <c r="R459" s="24"/>
      <c r="S459" s="24"/>
      <c r="T459" s="24"/>
      <c r="U459" s="24"/>
      <c r="V459" s="24"/>
      <c r="W459" s="24"/>
      <c r="X459" s="24"/>
      <c r="Y459" s="24"/>
      <c r="Z459" s="24"/>
    </row>
    <row r="460" spans="1:26">
      <c r="A460" s="3"/>
      <c r="B460" s="3"/>
      <c r="C460" s="3"/>
      <c r="D460" s="3"/>
      <c r="E460" s="3"/>
      <c r="F460" s="3"/>
      <c r="G460" s="3"/>
      <c r="H460" s="24"/>
      <c r="I460" s="24"/>
      <c r="J460" s="24"/>
      <c r="K460" s="24"/>
      <c r="L460" s="24"/>
      <c r="M460" s="24"/>
      <c r="N460" s="24"/>
      <c r="O460" s="24"/>
      <c r="P460" s="24"/>
      <c r="Q460" s="24"/>
      <c r="R460" s="24"/>
      <c r="S460" s="24"/>
      <c r="T460" s="24"/>
      <c r="U460" s="24"/>
      <c r="V460" s="24"/>
      <c r="W460" s="24"/>
      <c r="X460" s="24"/>
      <c r="Y460" s="24"/>
      <c r="Z460" s="24"/>
    </row>
    <row r="461" spans="1:26">
      <c r="A461" s="3"/>
      <c r="B461" s="3"/>
      <c r="C461" s="3"/>
      <c r="D461" s="3"/>
      <c r="E461" s="3"/>
      <c r="F461" s="3"/>
      <c r="G461" s="3"/>
      <c r="H461" s="24"/>
      <c r="I461" s="24"/>
      <c r="J461" s="24"/>
      <c r="K461" s="24"/>
      <c r="L461" s="24"/>
      <c r="M461" s="24"/>
      <c r="N461" s="24"/>
      <c r="O461" s="24"/>
      <c r="P461" s="24"/>
      <c r="Q461" s="24"/>
      <c r="R461" s="24"/>
      <c r="S461" s="24"/>
      <c r="T461" s="24"/>
      <c r="U461" s="24"/>
      <c r="V461" s="24"/>
      <c r="W461" s="24"/>
      <c r="X461" s="24"/>
      <c r="Y461" s="24"/>
      <c r="Z461" s="24"/>
    </row>
    <row r="462" spans="1:26">
      <c r="A462" s="3"/>
      <c r="B462" s="3"/>
      <c r="C462" s="3"/>
      <c r="D462" s="3"/>
      <c r="E462" s="3"/>
      <c r="F462" s="3"/>
      <c r="G462" s="3"/>
      <c r="H462" s="24"/>
      <c r="I462" s="24"/>
      <c r="J462" s="24"/>
      <c r="K462" s="24"/>
      <c r="L462" s="24"/>
      <c r="M462" s="24"/>
      <c r="N462" s="24"/>
      <c r="O462" s="24"/>
      <c r="P462" s="24"/>
      <c r="Q462" s="24"/>
      <c r="R462" s="24"/>
      <c r="S462" s="24"/>
      <c r="T462" s="24"/>
      <c r="U462" s="24"/>
      <c r="V462" s="24"/>
      <c r="W462" s="24"/>
      <c r="X462" s="24"/>
      <c r="Y462" s="24"/>
      <c r="Z462" s="24"/>
    </row>
    <row r="463" spans="1:26">
      <c r="A463" s="3"/>
      <c r="B463" s="3"/>
      <c r="C463" s="3"/>
      <c r="D463" s="3"/>
      <c r="E463" s="3"/>
      <c r="F463" s="3"/>
      <c r="G463" s="3"/>
      <c r="H463" s="24"/>
      <c r="I463" s="24"/>
      <c r="J463" s="24"/>
      <c r="K463" s="24"/>
      <c r="L463" s="24"/>
      <c r="M463" s="24"/>
      <c r="N463" s="24"/>
      <c r="O463" s="24"/>
      <c r="P463" s="24"/>
      <c r="Q463" s="24"/>
      <c r="R463" s="24"/>
      <c r="S463" s="24"/>
      <c r="T463" s="24"/>
      <c r="U463" s="24"/>
      <c r="V463" s="24"/>
      <c r="W463" s="24"/>
      <c r="X463" s="24"/>
      <c r="Y463" s="24"/>
      <c r="Z463" s="24"/>
    </row>
    <row r="464" spans="1:26">
      <c r="A464" s="3"/>
      <c r="B464" s="3"/>
      <c r="C464" s="3"/>
      <c r="D464" s="3"/>
      <c r="E464" s="3"/>
      <c r="F464" s="3"/>
      <c r="G464" s="3"/>
      <c r="H464" s="24"/>
      <c r="I464" s="24"/>
      <c r="J464" s="24"/>
      <c r="K464" s="24"/>
      <c r="L464" s="24"/>
      <c r="M464" s="24"/>
      <c r="N464" s="24"/>
      <c r="O464" s="24"/>
      <c r="P464" s="24"/>
      <c r="Q464" s="24"/>
      <c r="R464" s="24"/>
      <c r="S464" s="24"/>
      <c r="T464" s="24"/>
      <c r="U464" s="24"/>
      <c r="V464" s="24"/>
      <c r="W464" s="24"/>
      <c r="X464" s="24"/>
      <c r="Y464" s="24"/>
      <c r="Z464" s="24"/>
    </row>
    <row r="465" spans="1:26">
      <c r="A465" s="3"/>
      <c r="B465" s="3"/>
      <c r="C465" s="3"/>
      <c r="D465" s="3"/>
      <c r="E465" s="3"/>
      <c r="F465" s="3"/>
      <c r="G465" s="3"/>
      <c r="H465" s="24"/>
      <c r="I465" s="24"/>
      <c r="J465" s="24"/>
      <c r="K465" s="24"/>
      <c r="L465" s="24"/>
      <c r="M465" s="24"/>
      <c r="N465" s="24"/>
      <c r="O465" s="24"/>
      <c r="P465" s="24"/>
      <c r="Q465" s="24"/>
      <c r="R465" s="24"/>
      <c r="S465" s="24"/>
      <c r="T465" s="24"/>
      <c r="U465" s="24"/>
      <c r="V465" s="24"/>
      <c r="W465" s="24"/>
      <c r="X465" s="24"/>
      <c r="Y465" s="24"/>
      <c r="Z465" s="24"/>
    </row>
    <row r="466" spans="1:26">
      <c r="A466" s="3"/>
      <c r="B466" s="3"/>
      <c r="C466" s="3"/>
      <c r="D466" s="3"/>
      <c r="E466" s="3"/>
      <c r="F466" s="3"/>
      <c r="G466" s="3"/>
      <c r="H466" s="24"/>
      <c r="I466" s="24"/>
      <c r="J466" s="24"/>
      <c r="K466" s="24"/>
      <c r="L466" s="24"/>
      <c r="M466" s="24"/>
      <c r="N466" s="24"/>
      <c r="O466" s="24"/>
      <c r="P466" s="24"/>
      <c r="Q466" s="24"/>
      <c r="R466" s="24"/>
      <c r="S466" s="24"/>
      <c r="T466" s="24"/>
      <c r="U466" s="24"/>
      <c r="V466" s="24"/>
      <c r="W466" s="24"/>
      <c r="X466" s="24"/>
      <c r="Y466" s="24"/>
      <c r="Z466" s="24"/>
    </row>
    <row r="467" spans="1:26">
      <c r="A467" s="3"/>
      <c r="B467" s="3"/>
      <c r="C467" s="3"/>
      <c r="D467" s="3"/>
      <c r="E467" s="3"/>
      <c r="F467" s="3"/>
      <c r="G467" s="3"/>
      <c r="H467" s="24"/>
      <c r="I467" s="24"/>
      <c r="J467" s="24"/>
      <c r="K467" s="24"/>
      <c r="L467" s="24"/>
      <c r="M467" s="24"/>
      <c r="N467" s="24"/>
      <c r="O467" s="24"/>
      <c r="P467" s="24"/>
      <c r="Q467" s="24"/>
      <c r="R467" s="24"/>
      <c r="S467" s="24"/>
      <c r="T467" s="24"/>
      <c r="U467" s="24"/>
      <c r="V467" s="24"/>
      <c r="W467" s="24"/>
      <c r="X467" s="24"/>
      <c r="Y467" s="24"/>
      <c r="Z467" s="24"/>
    </row>
    <row r="468" spans="1:26">
      <c r="A468" s="3"/>
      <c r="B468" s="3"/>
      <c r="C468" s="3"/>
      <c r="D468" s="3"/>
      <c r="E468" s="3"/>
      <c r="F468" s="3"/>
      <c r="G468" s="3"/>
      <c r="H468" s="24"/>
      <c r="I468" s="24"/>
      <c r="J468" s="24"/>
      <c r="K468" s="24"/>
      <c r="L468" s="24"/>
      <c r="M468" s="24"/>
      <c r="N468" s="24"/>
      <c r="O468" s="24"/>
      <c r="P468" s="24"/>
      <c r="Q468" s="24"/>
      <c r="R468" s="24"/>
      <c r="S468" s="24"/>
      <c r="T468" s="24"/>
      <c r="U468" s="24"/>
      <c r="V468" s="24"/>
      <c r="W468" s="24"/>
      <c r="X468" s="24"/>
      <c r="Y468" s="24"/>
      <c r="Z468" s="24"/>
    </row>
    <row r="469" spans="1:26">
      <c r="A469" s="3"/>
      <c r="B469" s="3"/>
      <c r="C469" s="3"/>
      <c r="D469" s="3"/>
      <c r="E469" s="3"/>
      <c r="F469" s="3"/>
      <c r="G469" s="3"/>
      <c r="H469" s="24"/>
      <c r="I469" s="24"/>
      <c r="J469" s="24"/>
      <c r="K469" s="24"/>
      <c r="L469" s="24"/>
      <c r="M469" s="24"/>
      <c r="N469" s="24"/>
      <c r="O469" s="24"/>
      <c r="P469" s="24"/>
      <c r="Q469" s="24"/>
      <c r="R469" s="24"/>
      <c r="S469" s="24"/>
      <c r="T469" s="24"/>
      <c r="U469" s="24"/>
      <c r="V469" s="24"/>
      <c r="W469" s="24"/>
      <c r="X469" s="24"/>
      <c r="Y469" s="24"/>
      <c r="Z469" s="24"/>
    </row>
    <row r="470" spans="1:26">
      <c r="A470" s="3"/>
      <c r="B470" s="3"/>
      <c r="C470" s="3"/>
      <c r="D470" s="3"/>
      <c r="E470" s="3"/>
      <c r="F470" s="3"/>
      <c r="G470" s="3"/>
      <c r="H470" s="24"/>
      <c r="I470" s="24"/>
      <c r="J470" s="24"/>
      <c r="K470" s="24"/>
      <c r="L470" s="24"/>
      <c r="M470" s="24"/>
      <c r="N470" s="24"/>
      <c r="O470" s="24"/>
      <c r="P470" s="24"/>
      <c r="Q470" s="24"/>
      <c r="R470" s="24"/>
      <c r="S470" s="24"/>
      <c r="T470" s="24"/>
      <c r="U470" s="24"/>
      <c r="V470" s="24"/>
      <c r="W470" s="24"/>
      <c r="X470" s="24"/>
      <c r="Y470" s="24"/>
      <c r="Z470" s="24"/>
    </row>
    <row r="471" spans="1:26">
      <c r="A471" s="3"/>
      <c r="B471" s="3"/>
      <c r="C471" s="3"/>
      <c r="D471" s="3"/>
      <c r="E471" s="3"/>
      <c r="F471" s="3"/>
      <c r="G471" s="3"/>
      <c r="H471" s="24"/>
      <c r="I471" s="24"/>
      <c r="J471" s="24"/>
      <c r="K471" s="24"/>
      <c r="L471" s="24"/>
      <c r="M471" s="24"/>
      <c r="N471" s="24"/>
      <c r="O471" s="24"/>
      <c r="P471" s="24"/>
      <c r="Q471" s="24"/>
      <c r="R471" s="24"/>
      <c r="S471" s="24"/>
      <c r="T471" s="24"/>
      <c r="U471" s="24"/>
      <c r="V471" s="24"/>
      <c r="W471" s="24"/>
      <c r="X471" s="24"/>
      <c r="Y471" s="24"/>
      <c r="Z471" s="24"/>
    </row>
    <row r="472" spans="1:26">
      <c r="A472" s="3"/>
      <c r="B472" s="3"/>
      <c r="C472" s="3"/>
      <c r="D472" s="3"/>
      <c r="E472" s="3"/>
      <c r="F472" s="3"/>
      <c r="G472" s="3"/>
      <c r="H472" s="24"/>
      <c r="I472" s="24"/>
      <c r="J472" s="24"/>
      <c r="K472" s="24"/>
      <c r="L472" s="24"/>
      <c r="M472" s="24"/>
      <c r="N472" s="24"/>
      <c r="O472" s="24"/>
      <c r="P472" s="24"/>
      <c r="Q472" s="24"/>
      <c r="R472" s="24"/>
      <c r="S472" s="24"/>
      <c r="T472" s="24"/>
      <c r="U472" s="24"/>
      <c r="V472" s="24"/>
      <c r="W472" s="24"/>
      <c r="X472" s="24"/>
      <c r="Y472" s="24"/>
      <c r="Z472" s="24"/>
    </row>
    <row r="473" spans="1:26">
      <c r="A473" s="3"/>
      <c r="B473" s="3"/>
      <c r="C473" s="3"/>
      <c r="D473" s="3"/>
      <c r="E473" s="3"/>
      <c r="F473" s="3"/>
      <c r="G473" s="3"/>
      <c r="H473" s="24"/>
      <c r="I473" s="24"/>
      <c r="J473" s="24"/>
      <c r="K473" s="24"/>
      <c r="L473" s="24"/>
      <c r="M473" s="24"/>
      <c r="N473" s="24"/>
      <c r="O473" s="24"/>
      <c r="P473" s="24"/>
      <c r="Q473" s="24"/>
      <c r="R473" s="24"/>
      <c r="S473" s="24"/>
      <c r="T473" s="24"/>
      <c r="U473" s="24"/>
      <c r="V473" s="24"/>
      <c r="W473" s="24"/>
      <c r="X473" s="24"/>
      <c r="Y473" s="24"/>
      <c r="Z473" s="24"/>
    </row>
    <row r="474" spans="1:26">
      <c r="A474" s="3"/>
      <c r="B474" s="3"/>
      <c r="C474" s="3"/>
      <c r="D474" s="3"/>
      <c r="E474" s="3"/>
      <c r="F474" s="3"/>
      <c r="G474" s="3"/>
      <c r="H474" s="24"/>
      <c r="I474" s="24"/>
      <c r="J474" s="24"/>
      <c r="K474" s="24"/>
      <c r="L474" s="24"/>
      <c r="M474" s="24"/>
      <c r="N474" s="24"/>
      <c r="O474" s="24"/>
      <c r="P474" s="24"/>
      <c r="Q474" s="24"/>
      <c r="R474" s="24"/>
      <c r="S474" s="24"/>
      <c r="T474" s="24"/>
      <c r="U474" s="24"/>
      <c r="V474" s="24"/>
      <c r="W474" s="24"/>
      <c r="X474" s="24"/>
      <c r="Y474" s="24"/>
      <c r="Z474" s="24"/>
    </row>
    <row r="475" spans="1:26">
      <c r="A475" s="3"/>
      <c r="B475" s="3"/>
      <c r="C475" s="3"/>
      <c r="D475" s="3"/>
      <c r="E475" s="3"/>
      <c r="F475" s="3"/>
      <c r="G475" s="3"/>
      <c r="H475" s="24"/>
      <c r="I475" s="24"/>
      <c r="J475" s="24"/>
      <c r="K475" s="24"/>
      <c r="L475" s="24"/>
      <c r="M475" s="24"/>
      <c r="N475" s="24"/>
      <c r="O475" s="24"/>
      <c r="P475" s="24"/>
      <c r="Q475" s="24"/>
      <c r="R475" s="24"/>
      <c r="S475" s="24"/>
      <c r="T475" s="24"/>
      <c r="U475" s="24"/>
      <c r="V475" s="24"/>
      <c r="W475" s="24"/>
      <c r="X475" s="24"/>
      <c r="Y475" s="24"/>
      <c r="Z475" s="24"/>
    </row>
    <row r="476" spans="1:26">
      <c r="A476" s="3"/>
      <c r="B476" s="3"/>
      <c r="C476" s="3"/>
      <c r="D476" s="3"/>
      <c r="E476" s="3"/>
      <c r="F476" s="3"/>
      <c r="G476" s="3"/>
      <c r="H476" s="24"/>
      <c r="I476" s="24"/>
      <c r="J476" s="24"/>
      <c r="K476" s="24"/>
      <c r="L476" s="24"/>
      <c r="M476" s="24"/>
      <c r="N476" s="24"/>
      <c r="O476" s="24"/>
      <c r="P476" s="24"/>
      <c r="Q476" s="24"/>
      <c r="R476" s="24"/>
      <c r="S476" s="24"/>
      <c r="T476" s="24"/>
      <c r="U476" s="24"/>
      <c r="V476" s="24"/>
      <c r="W476" s="24"/>
      <c r="X476" s="24"/>
      <c r="Y476" s="24"/>
      <c r="Z476" s="24"/>
    </row>
    <row r="477" spans="1:26">
      <c r="A477" s="3"/>
      <c r="B477" s="3"/>
      <c r="C477" s="3"/>
      <c r="D477" s="3"/>
      <c r="E477" s="3"/>
      <c r="F477" s="3"/>
      <c r="G477" s="3"/>
      <c r="H477" s="24"/>
      <c r="I477" s="24"/>
      <c r="J477" s="24"/>
      <c r="K477" s="24"/>
      <c r="L477" s="24"/>
      <c r="M477" s="24"/>
      <c r="N477" s="24"/>
      <c r="O477" s="24"/>
      <c r="P477" s="24"/>
      <c r="Q477" s="24"/>
      <c r="R477" s="24"/>
      <c r="S477" s="24"/>
      <c r="T477" s="24"/>
      <c r="U477" s="24"/>
      <c r="V477" s="24"/>
      <c r="W477" s="24"/>
      <c r="X477" s="24"/>
      <c r="Y477" s="24"/>
      <c r="Z477" s="24"/>
    </row>
    <row r="478" spans="1:26">
      <c r="A478" s="3"/>
      <c r="B478" s="3"/>
      <c r="C478" s="3"/>
      <c r="D478" s="3"/>
      <c r="E478" s="3"/>
      <c r="F478" s="3"/>
      <c r="G478" s="3"/>
      <c r="H478" s="24"/>
      <c r="I478" s="24"/>
      <c r="J478" s="24"/>
      <c r="K478" s="24"/>
      <c r="L478" s="24"/>
      <c r="M478" s="24"/>
      <c r="N478" s="24"/>
      <c r="O478" s="24"/>
      <c r="P478" s="24"/>
      <c r="Q478" s="24"/>
      <c r="R478" s="24"/>
      <c r="S478" s="24"/>
      <c r="T478" s="24"/>
      <c r="U478" s="24"/>
      <c r="V478" s="24"/>
      <c r="W478" s="24"/>
      <c r="X478" s="24"/>
      <c r="Y478" s="24"/>
      <c r="Z478" s="24"/>
    </row>
    <row r="479" spans="1:26">
      <c r="A479" s="3"/>
      <c r="B479" s="3"/>
      <c r="C479" s="3"/>
      <c r="D479" s="3"/>
      <c r="E479" s="3"/>
      <c r="F479" s="3"/>
      <c r="G479" s="3"/>
      <c r="H479" s="24"/>
      <c r="I479" s="24"/>
      <c r="J479" s="24"/>
      <c r="K479" s="24"/>
      <c r="L479" s="24"/>
      <c r="M479" s="24"/>
      <c r="N479" s="24"/>
      <c r="O479" s="24"/>
      <c r="P479" s="24"/>
      <c r="Q479" s="24"/>
      <c r="R479" s="24"/>
      <c r="S479" s="24"/>
      <c r="T479" s="24"/>
      <c r="U479" s="24"/>
      <c r="V479" s="24"/>
      <c r="W479" s="24"/>
      <c r="X479" s="24"/>
      <c r="Y479" s="24"/>
      <c r="Z479" s="24"/>
    </row>
    <row r="480" spans="1:26">
      <c r="A480" s="3"/>
      <c r="B480" s="3"/>
      <c r="C480" s="3"/>
      <c r="D480" s="3"/>
      <c r="E480" s="3"/>
      <c r="F480" s="3"/>
      <c r="G480" s="3"/>
      <c r="H480" s="24"/>
      <c r="I480" s="24"/>
      <c r="J480" s="24"/>
      <c r="K480" s="24"/>
      <c r="L480" s="24"/>
      <c r="M480" s="24"/>
      <c r="N480" s="24"/>
      <c r="O480" s="24"/>
      <c r="P480" s="24"/>
      <c r="Q480" s="24"/>
      <c r="R480" s="24"/>
      <c r="S480" s="24"/>
      <c r="T480" s="24"/>
      <c r="U480" s="24"/>
      <c r="V480" s="24"/>
      <c r="W480" s="24"/>
      <c r="X480" s="24"/>
      <c r="Y480" s="24"/>
      <c r="Z480" s="24"/>
    </row>
    <row r="481" spans="1:26">
      <c r="A481" s="3"/>
      <c r="B481" s="3"/>
      <c r="C481" s="3"/>
      <c r="D481" s="3"/>
      <c r="E481" s="3"/>
      <c r="F481" s="3"/>
      <c r="G481" s="3"/>
      <c r="H481" s="24"/>
      <c r="I481" s="24"/>
      <c r="J481" s="24"/>
      <c r="K481" s="24"/>
      <c r="L481" s="24"/>
      <c r="M481" s="24"/>
      <c r="N481" s="24"/>
      <c r="O481" s="24"/>
      <c r="P481" s="24"/>
      <c r="Q481" s="24"/>
      <c r="R481" s="24"/>
      <c r="S481" s="24"/>
      <c r="T481" s="24"/>
      <c r="U481" s="24"/>
      <c r="V481" s="24"/>
      <c r="W481" s="24"/>
      <c r="X481" s="24"/>
      <c r="Y481" s="24"/>
      <c r="Z481" s="24"/>
    </row>
    <row r="482" spans="1:26">
      <c r="A482" s="3"/>
      <c r="B482" s="3"/>
      <c r="C482" s="3"/>
      <c r="D482" s="3"/>
      <c r="E482" s="3"/>
      <c r="F482" s="3"/>
      <c r="G482" s="3"/>
      <c r="H482" s="24"/>
      <c r="I482" s="24"/>
      <c r="J482" s="24"/>
      <c r="K482" s="24"/>
      <c r="L482" s="24"/>
      <c r="M482" s="24"/>
      <c r="N482" s="24"/>
      <c r="O482" s="24"/>
      <c r="P482" s="24"/>
      <c r="Q482" s="24"/>
      <c r="R482" s="24"/>
      <c r="S482" s="24"/>
      <c r="T482" s="24"/>
      <c r="U482" s="24"/>
      <c r="V482" s="24"/>
      <c r="W482" s="24"/>
      <c r="X482" s="24"/>
      <c r="Y482" s="24"/>
      <c r="Z482" s="24"/>
    </row>
    <row r="483" spans="1:26">
      <c r="A483" s="3"/>
      <c r="B483" s="3"/>
      <c r="C483" s="3"/>
      <c r="D483" s="3"/>
      <c r="E483" s="3"/>
      <c r="F483" s="3"/>
      <c r="G483" s="3"/>
      <c r="H483" s="24"/>
      <c r="I483" s="24"/>
      <c r="J483" s="24"/>
      <c r="K483" s="24"/>
      <c r="L483" s="24"/>
      <c r="M483" s="24"/>
      <c r="N483" s="24"/>
      <c r="O483" s="24"/>
      <c r="P483" s="24"/>
      <c r="Q483" s="24"/>
      <c r="R483" s="24"/>
      <c r="S483" s="24"/>
      <c r="T483" s="24"/>
      <c r="U483" s="24"/>
      <c r="V483" s="24"/>
      <c r="W483" s="24"/>
      <c r="X483" s="24"/>
      <c r="Y483" s="24"/>
      <c r="Z483" s="24"/>
    </row>
    <row r="484" spans="1:26">
      <c r="A484" s="3"/>
      <c r="B484" s="3"/>
      <c r="C484" s="3"/>
      <c r="D484" s="3"/>
      <c r="E484" s="3"/>
      <c r="F484" s="3"/>
      <c r="G484" s="3"/>
      <c r="H484" s="24"/>
      <c r="I484" s="24"/>
      <c r="J484" s="24"/>
      <c r="K484" s="24"/>
      <c r="L484" s="24"/>
      <c r="M484" s="24"/>
      <c r="N484" s="24"/>
      <c r="O484" s="24"/>
      <c r="P484" s="24"/>
      <c r="Q484" s="24"/>
      <c r="R484" s="24"/>
      <c r="S484" s="24"/>
      <c r="T484" s="24"/>
      <c r="U484" s="24"/>
      <c r="V484" s="24"/>
      <c r="W484" s="24"/>
      <c r="X484" s="24"/>
      <c r="Y484" s="24"/>
      <c r="Z484" s="24"/>
    </row>
    <row r="485" spans="1:26">
      <c r="A485" s="3"/>
      <c r="B485" s="3"/>
      <c r="C485" s="3"/>
      <c r="D485" s="3"/>
      <c r="E485" s="3"/>
      <c r="F485" s="3"/>
      <c r="G485" s="3"/>
      <c r="H485" s="24"/>
      <c r="I485" s="24"/>
      <c r="J485" s="24"/>
      <c r="K485" s="24"/>
      <c r="L485" s="24"/>
      <c r="M485" s="24"/>
      <c r="N485" s="24"/>
      <c r="O485" s="24"/>
      <c r="P485" s="24"/>
      <c r="Q485" s="24"/>
      <c r="R485" s="24"/>
      <c r="S485" s="24"/>
      <c r="T485" s="24"/>
      <c r="U485" s="24"/>
      <c r="V485" s="24"/>
      <c r="W485" s="24"/>
      <c r="X485" s="24"/>
      <c r="Y485" s="24"/>
      <c r="Z485" s="24"/>
    </row>
    <row r="486" spans="1:26">
      <c r="A486" s="3"/>
      <c r="B486" s="3"/>
      <c r="C486" s="3"/>
      <c r="D486" s="3"/>
      <c r="E486" s="3"/>
      <c r="F486" s="3"/>
      <c r="G486" s="3"/>
      <c r="H486" s="24"/>
      <c r="I486" s="24"/>
      <c r="J486" s="24"/>
      <c r="K486" s="24"/>
      <c r="L486" s="24"/>
      <c r="M486" s="24"/>
      <c r="N486" s="24"/>
      <c r="O486" s="24"/>
      <c r="P486" s="24"/>
      <c r="Q486" s="24"/>
      <c r="R486" s="24"/>
      <c r="S486" s="24"/>
      <c r="T486" s="24"/>
      <c r="U486" s="24"/>
      <c r="V486" s="24"/>
      <c r="W486" s="24"/>
      <c r="X486" s="24"/>
      <c r="Y486" s="24"/>
      <c r="Z486" s="24"/>
    </row>
    <row r="487" spans="1:26">
      <c r="A487" s="3"/>
      <c r="B487" s="3"/>
      <c r="C487" s="3"/>
      <c r="D487" s="3"/>
      <c r="E487" s="3"/>
      <c r="F487" s="3"/>
      <c r="G487" s="3"/>
      <c r="H487" s="24"/>
      <c r="I487" s="24"/>
      <c r="J487" s="24"/>
      <c r="K487" s="24"/>
      <c r="L487" s="24"/>
      <c r="M487" s="24"/>
      <c r="N487" s="24"/>
      <c r="O487" s="24"/>
      <c r="P487" s="24"/>
      <c r="Q487" s="24"/>
      <c r="R487" s="24"/>
      <c r="S487" s="24"/>
      <c r="T487" s="24"/>
      <c r="U487" s="24"/>
      <c r="V487" s="24"/>
      <c r="W487" s="24"/>
      <c r="X487" s="24"/>
      <c r="Y487" s="24"/>
      <c r="Z487" s="24"/>
    </row>
    <row r="488" spans="1:26">
      <c r="A488" s="3"/>
      <c r="B488" s="3"/>
      <c r="C488" s="3"/>
      <c r="D488" s="3"/>
      <c r="E488" s="3"/>
      <c r="F488" s="3"/>
      <c r="G488" s="3"/>
      <c r="H488" s="24"/>
      <c r="I488" s="24"/>
      <c r="J488" s="24"/>
      <c r="K488" s="24"/>
      <c r="L488" s="24"/>
      <c r="M488" s="24"/>
      <c r="N488" s="24"/>
      <c r="O488" s="24"/>
      <c r="P488" s="24"/>
      <c r="Q488" s="24"/>
      <c r="R488" s="24"/>
      <c r="S488" s="24"/>
      <c r="T488" s="24"/>
      <c r="U488" s="24"/>
      <c r="V488" s="24"/>
      <c r="W488" s="24"/>
      <c r="X488" s="24"/>
      <c r="Y488" s="24"/>
      <c r="Z488" s="24"/>
    </row>
    <row r="489" spans="1:26">
      <c r="A489" s="3"/>
      <c r="B489" s="3"/>
      <c r="C489" s="3"/>
      <c r="D489" s="3"/>
      <c r="E489" s="3"/>
      <c r="F489" s="3"/>
      <c r="G489" s="3"/>
      <c r="H489" s="24"/>
      <c r="I489" s="24"/>
      <c r="J489" s="24"/>
      <c r="K489" s="24"/>
      <c r="L489" s="24"/>
      <c r="M489" s="24"/>
      <c r="N489" s="24"/>
      <c r="O489" s="24"/>
      <c r="P489" s="24"/>
      <c r="Q489" s="24"/>
      <c r="R489" s="24"/>
      <c r="S489" s="24"/>
      <c r="T489" s="24"/>
      <c r="U489" s="24"/>
      <c r="V489" s="24"/>
      <c r="W489" s="24"/>
      <c r="X489" s="24"/>
      <c r="Y489" s="24"/>
      <c r="Z489" s="24"/>
    </row>
    <row r="490" spans="1:26">
      <c r="A490" s="3"/>
      <c r="B490" s="3"/>
      <c r="C490" s="3"/>
      <c r="D490" s="3"/>
      <c r="E490" s="3"/>
      <c r="F490" s="3"/>
      <c r="G490" s="3"/>
      <c r="H490" s="24"/>
      <c r="I490" s="24"/>
      <c r="J490" s="24"/>
      <c r="K490" s="24"/>
      <c r="L490" s="24"/>
      <c r="M490" s="24"/>
      <c r="N490" s="24"/>
      <c r="O490" s="24"/>
      <c r="P490" s="24"/>
      <c r="Q490" s="24"/>
      <c r="R490" s="24"/>
      <c r="S490" s="24"/>
      <c r="T490" s="24"/>
      <c r="U490" s="24"/>
      <c r="V490" s="24"/>
      <c r="W490" s="24"/>
      <c r="X490" s="24"/>
      <c r="Y490" s="24"/>
      <c r="Z490" s="24"/>
    </row>
    <row r="491" spans="1:26">
      <c r="A491" s="3"/>
      <c r="B491" s="3"/>
      <c r="C491" s="3"/>
      <c r="D491" s="3"/>
      <c r="E491" s="3"/>
      <c r="F491" s="3"/>
      <c r="G491" s="3"/>
      <c r="H491" s="24"/>
      <c r="I491" s="24"/>
      <c r="J491" s="24"/>
      <c r="K491" s="24"/>
      <c r="L491" s="24"/>
      <c r="M491" s="24"/>
      <c r="N491" s="24"/>
      <c r="O491" s="24"/>
      <c r="P491" s="24"/>
      <c r="Q491" s="24"/>
      <c r="R491" s="24"/>
      <c r="S491" s="24"/>
      <c r="T491" s="24"/>
      <c r="U491" s="24"/>
      <c r="V491" s="24"/>
      <c r="W491" s="24"/>
      <c r="X491" s="24"/>
      <c r="Y491" s="24"/>
      <c r="Z491" s="24"/>
    </row>
    <row r="492" spans="1:26">
      <c r="A492" s="3"/>
      <c r="B492" s="3"/>
      <c r="C492" s="3"/>
      <c r="D492" s="3"/>
      <c r="E492" s="3"/>
      <c r="F492" s="3"/>
      <c r="G492" s="3"/>
      <c r="H492" s="24"/>
      <c r="I492" s="24"/>
      <c r="J492" s="24"/>
      <c r="K492" s="24"/>
      <c r="L492" s="24"/>
      <c r="M492" s="24"/>
      <c r="N492" s="24"/>
      <c r="O492" s="24"/>
      <c r="P492" s="24"/>
      <c r="Q492" s="24"/>
      <c r="R492" s="24"/>
      <c r="S492" s="24"/>
      <c r="T492" s="24"/>
      <c r="U492" s="24"/>
      <c r="V492" s="24"/>
      <c r="W492" s="24"/>
      <c r="X492" s="24"/>
      <c r="Y492" s="24"/>
      <c r="Z492" s="24"/>
    </row>
    <row r="493" spans="1:26">
      <c r="A493" s="3"/>
      <c r="B493" s="3"/>
      <c r="C493" s="3"/>
      <c r="D493" s="3"/>
      <c r="E493" s="3"/>
      <c r="F493" s="3"/>
      <c r="G493" s="3"/>
      <c r="H493" s="24"/>
      <c r="I493" s="24"/>
      <c r="J493" s="24"/>
      <c r="K493" s="24"/>
      <c r="L493" s="24"/>
      <c r="M493" s="24"/>
      <c r="N493" s="24"/>
      <c r="O493" s="24"/>
      <c r="P493" s="24"/>
      <c r="Q493" s="24"/>
      <c r="R493" s="24"/>
      <c r="S493" s="24"/>
      <c r="T493" s="24"/>
      <c r="U493" s="24"/>
      <c r="V493" s="24"/>
      <c r="W493" s="24"/>
      <c r="X493" s="24"/>
      <c r="Y493" s="24"/>
      <c r="Z493" s="24"/>
    </row>
    <row r="494" spans="1:26">
      <c r="A494" s="3"/>
      <c r="B494" s="3"/>
      <c r="C494" s="3"/>
      <c r="D494" s="3"/>
      <c r="E494" s="3"/>
      <c r="F494" s="3"/>
      <c r="G494" s="3"/>
      <c r="H494" s="24"/>
      <c r="I494" s="24"/>
      <c r="J494" s="24"/>
      <c r="K494" s="24"/>
      <c r="L494" s="24"/>
      <c r="M494" s="24"/>
      <c r="N494" s="24"/>
      <c r="O494" s="24"/>
      <c r="P494" s="24"/>
      <c r="Q494" s="24"/>
      <c r="R494" s="24"/>
      <c r="S494" s="24"/>
      <c r="T494" s="24"/>
      <c r="U494" s="24"/>
      <c r="V494" s="24"/>
      <c r="W494" s="24"/>
      <c r="X494" s="24"/>
      <c r="Y494" s="24"/>
      <c r="Z494" s="24"/>
    </row>
    <row r="495" spans="1:26">
      <c r="A495" s="3"/>
      <c r="B495" s="3"/>
      <c r="C495" s="3"/>
      <c r="D495" s="3"/>
      <c r="E495" s="3"/>
      <c r="F495" s="3"/>
      <c r="G495" s="3"/>
      <c r="H495" s="24"/>
      <c r="I495" s="24"/>
      <c r="J495" s="24"/>
      <c r="K495" s="24"/>
      <c r="L495" s="24"/>
      <c r="M495" s="24"/>
      <c r="N495" s="24"/>
      <c r="O495" s="24"/>
      <c r="P495" s="24"/>
      <c r="Q495" s="24"/>
      <c r="R495" s="24"/>
      <c r="S495" s="24"/>
      <c r="T495" s="24"/>
      <c r="U495" s="24"/>
      <c r="V495" s="24"/>
      <c r="W495" s="24"/>
      <c r="X495" s="24"/>
      <c r="Y495" s="24"/>
      <c r="Z495" s="24"/>
    </row>
    <row r="496" spans="1:26">
      <c r="A496" s="3"/>
      <c r="B496" s="3"/>
      <c r="C496" s="3"/>
      <c r="D496" s="3"/>
      <c r="E496" s="3"/>
      <c r="F496" s="3"/>
      <c r="G496" s="3"/>
      <c r="H496" s="24"/>
      <c r="I496" s="24"/>
      <c r="J496" s="24"/>
      <c r="K496" s="24"/>
      <c r="L496" s="24"/>
      <c r="M496" s="24"/>
      <c r="N496" s="24"/>
      <c r="O496" s="24"/>
      <c r="P496" s="24"/>
      <c r="Q496" s="24"/>
      <c r="R496" s="24"/>
      <c r="S496" s="24"/>
      <c r="T496" s="24"/>
      <c r="U496" s="24"/>
      <c r="V496" s="24"/>
      <c r="W496" s="24"/>
      <c r="X496" s="24"/>
      <c r="Y496" s="24"/>
      <c r="Z496" s="24"/>
    </row>
    <row r="497" spans="1:26">
      <c r="A497" s="3"/>
      <c r="B497" s="3"/>
      <c r="C497" s="3"/>
      <c r="D497" s="3"/>
      <c r="E497" s="3"/>
      <c r="F497" s="3"/>
      <c r="G497" s="3"/>
      <c r="H497" s="24"/>
      <c r="I497" s="24"/>
      <c r="J497" s="24"/>
      <c r="K497" s="24"/>
      <c r="L497" s="24"/>
      <c r="M497" s="24"/>
      <c r="N497" s="24"/>
      <c r="O497" s="24"/>
      <c r="P497" s="24"/>
      <c r="Q497" s="24"/>
      <c r="R497" s="24"/>
      <c r="S497" s="24"/>
      <c r="T497" s="24"/>
      <c r="U497" s="24"/>
      <c r="V497" s="24"/>
      <c r="W497" s="24"/>
      <c r="X497" s="24"/>
      <c r="Y497" s="24"/>
      <c r="Z497" s="24"/>
    </row>
    <row r="498" spans="1:26">
      <c r="A498" s="3"/>
      <c r="B498" s="3"/>
      <c r="C498" s="3"/>
      <c r="D498" s="3"/>
      <c r="E498" s="3"/>
      <c r="F498" s="3"/>
      <c r="G498" s="3"/>
      <c r="H498" s="24"/>
      <c r="I498" s="24"/>
      <c r="J498" s="24"/>
      <c r="K498" s="24"/>
      <c r="L498" s="24"/>
      <c r="M498" s="24"/>
      <c r="N498" s="24"/>
      <c r="O498" s="24"/>
      <c r="P498" s="24"/>
      <c r="Q498" s="24"/>
      <c r="R498" s="24"/>
      <c r="S498" s="24"/>
      <c r="T498" s="24"/>
      <c r="U498" s="24"/>
      <c r="V498" s="24"/>
      <c r="W498" s="24"/>
      <c r="X498" s="24"/>
      <c r="Y498" s="24"/>
      <c r="Z498" s="24"/>
    </row>
    <row r="499" spans="1:26">
      <c r="A499" s="3"/>
      <c r="B499" s="3"/>
      <c r="C499" s="3"/>
      <c r="D499" s="3"/>
      <c r="E499" s="3"/>
      <c r="F499" s="3"/>
      <c r="G499" s="3"/>
      <c r="H499" s="24"/>
      <c r="I499" s="24"/>
      <c r="J499" s="24"/>
      <c r="K499" s="24"/>
      <c r="L499" s="24"/>
      <c r="M499" s="24"/>
      <c r="N499" s="24"/>
      <c r="O499" s="24"/>
      <c r="P499" s="24"/>
      <c r="Q499" s="24"/>
      <c r="R499" s="24"/>
      <c r="S499" s="24"/>
      <c r="T499" s="24"/>
      <c r="U499" s="24"/>
      <c r="V499" s="24"/>
      <c r="W499" s="24"/>
      <c r="X499" s="24"/>
      <c r="Y499" s="24"/>
      <c r="Z499" s="24"/>
    </row>
    <row r="500" spans="1:26">
      <c r="A500" s="3"/>
      <c r="B500" s="3"/>
      <c r="C500" s="3"/>
      <c r="D500" s="3"/>
      <c r="E500" s="3"/>
      <c r="F500" s="3"/>
      <c r="G500" s="3"/>
      <c r="H500" s="24"/>
      <c r="I500" s="24"/>
      <c r="J500" s="24"/>
      <c r="K500" s="24"/>
      <c r="L500" s="24"/>
      <c r="M500" s="24"/>
      <c r="N500" s="24"/>
      <c r="O500" s="24"/>
      <c r="P500" s="24"/>
      <c r="Q500" s="24"/>
      <c r="R500" s="24"/>
      <c r="S500" s="24"/>
      <c r="T500" s="24"/>
      <c r="U500" s="24"/>
      <c r="V500" s="24"/>
      <c r="W500" s="24"/>
      <c r="X500" s="24"/>
      <c r="Y500" s="24"/>
      <c r="Z500" s="24"/>
    </row>
    <row r="501" spans="1:26">
      <c r="A501" s="3"/>
      <c r="B501" s="3"/>
      <c r="C501" s="3"/>
      <c r="D501" s="3"/>
      <c r="E501" s="3"/>
      <c r="F501" s="3"/>
      <c r="G501" s="3"/>
      <c r="H501" s="24"/>
      <c r="I501" s="24"/>
      <c r="J501" s="24"/>
      <c r="K501" s="24"/>
      <c r="L501" s="24"/>
      <c r="M501" s="24"/>
      <c r="N501" s="24"/>
      <c r="O501" s="24"/>
      <c r="P501" s="24"/>
      <c r="Q501" s="24"/>
      <c r="R501" s="24"/>
      <c r="S501" s="24"/>
      <c r="T501" s="24"/>
      <c r="U501" s="24"/>
      <c r="V501" s="24"/>
      <c r="W501" s="24"/>
      <c r="X501" s="24"/>
      <c r="Y501" s="24"/>
      <c r="Z501" s="24"/>
    </row>
    <row r="502" spans="1:26">
      <c r="A502" s="3"/>
      <c r="B502" s="3"/>
      <c r="C502" s="3"/>
      <c r="D502" s="3"/>
      <c r="E502" s="3"/>
      <c r="F502" s="3"/>
      <c r="G502" s="3"/>
      <c r="H502" s="24"/>
      <c r="I502" s="24"/>
      <c r="J502" s="24"/>
      <c r="K502" s="24"/>
      <c r="L502" s="24"/>
      <c r="M502" s="24"/>
      <c r="N502" s="24"/>
      <c r="O502" s="24"/>
      <c r="P502" s="24"/>
      <c r="Q502" s="24"/>
      <c r="R502" s="24"/>
      <c r="S502" s="24"/>
      <c r="T502" s="24"/>
      <c r="U502" s="24"/>
      <c r="V502" s="24"/>
      <c r="W502" s="24"/>
      <c r="X502" s="24"/>
      <c r="Y502" s="24"/>
      <c r="Z502" s="24"/>
    </row>
    <row r="503" spans="1:26">
      <c r="A503" s="3"/>
      <c r="B503" s="3"/>
      <c r="C503" s="3"/>
      <c r="D503" s="3"/>
      <c r="E503" s="3"/>
      <c r="F503" s="3"/>
      <c r="G503" s="3"/>
      <c r="H503" s="24"/>
      <c r="I503" s="24"/>
      <c r="J503" s="24"/>
      <c r="K503" s="24"/>
      <c r="L503" s="24"/>
      <c r="M503" s="24"/>
      <c r="N503" s="24"/>
      <c r="O503" s="24"/>
      <c r="P503" s="24"/>
      <c r="Q503" s="24"/>
      <c r="R503" s="24"/>
      <c r="S503" s="24"/>
      <c r="T503" s="24"/>
      <c r="U503" s="24"/>
      <c r="V503" s="24"/>
      <c r="W503" s="24"/>
      <c r="X503" s="24"/>
      <c r="Y503" s="24"/>
      <c r="Z503" s="24"/>
    </row>
    <row r="504" spans="1:26">
      <c r="A504" s="3"/>
      <c r="B504" s="3"/>
      <c r="C504" s="3"/>
      <c r="D504" s="3"/>
      <c r="E504" s="3"/>
      <c r="F504" s="3"/>
      <c r="G504" s="3"/>
      <c r="H504" s="24"/>
      <c r="I504" s="24"/>
      <c r="J504" s="24"/>
      <c r="K504" s="24"/>
      <c r="L504" s="24"/>
      <c r="M504" s="24"/>
      <c r="N504" s="24"/>
      <c r="O504" s="24"/>
      <c r="P504" s="24"/>
      <c r="Q504" s="24"/>
      <c r="R504" s="24"/>
      <c r="S504" s="24"/>
      <c r="T504" s="24"/>
      <c r="U504" s="24"/>
      <c r="V504" s="24"/>
      <c r="W504" s="24"/>
      <c r="X504" s="24"/>
      <c r="Y504" s="24"/>
      <c r="Z504" s="24"/>
    </row>
    <row r="505" spans="1:26">
      <c r="A505" s="3"/>
      <c r="B505" s="3"/>
      <c r="C505" s="3"/>
      <c r="D505" s="3"/>
      <c r="E505" s="3"/>
      <c r="F505" s="3"/>
      <c r="G505" s="3"/>
      <c r="H505" s="24"/>
      <c r="I505" s="24"/>
      <c r="J505" s="24"/>
      <c r="K505" s="24"/>
      <c r="L505" s="24"/>
      <c r="M505" s="24"/>
      <c r="N505" s="24"/>
      <c r="O505" s="24"/>
      <c r="P505" s="24"/>
      <c r="Q505" s="24"/>
      <c r="R505" s="24"/>
      <c r="S505" s="24"/>
      <c r="T505" s="24"/>
      <c r="U505" s="24"/>
      <c r="V505" s="24"/>
      <c r="W505" s="24"/>
      <c r="X505" s="24"/>
      <c r="Y505" s="24"/>
      <c r="Z505" s="24"/>
    </row>
    <row r="506" spans="1:26">
      <c r="A506" s="3"/>
      <c r="B506" s="3"/>
      <c r="C506" s="3"/>
      <c r="D506" s="3"/>
      <c r="E506" s="3"/>
      <c r="F506" s="3"/>
      <c r="G506" s="3"/>
      <c r="H506" s="24"/>
      <c r="I506" s="24"/>
      <c r="J506" s="24"/>
      <c r="K506" s="24"/>
      <c r="L506" s="24"/>
      <c r="M506" s="24"/>
      <c r="N506" s="24"/>
      <c r="O506" s="24"/>
      <c r="P506" s="24"/>
      <c r="Q506" s="24"/>
      <c r="R506" s="24"/>
      <c r="S506" s="24"/>
      <c r="T506" s="24"/>
      <c r="U506" s="24"/>
      <c r="V506" s="24"/>
      <c r="W506" s="24"/>
      <c r="X506" s="24"/>
      <c r="Y506" s="24"/>
      <c r="Z506" s="24"/>
    </row>
    <row r="507" spans="1:26">
      <c r="A507" s="3"/>
      <c r="B507" s="3"/>
      <c r="C507" s="3"/>
      <c r="D507" s="3"/>
      <c r="E507" s="3"/>
      <c r="F507" s="3"/>
      <c r="G507" s="3"/>
      <c r="H507" s="24"/>
      <c r="I507" s="24"/>
      <c r="J507" s="24"/>
      <c r="K507" s="24"/>
      <c r="L507" s="24"/>
      <c r="M507" s="24"/>
      <c r="N507" s="24"/>
      <c r="O507" s="24"/>
      <c r="P507" s="24"/>
      <c r="Q507" s="24"/>
      <c r="R507" s="24"/>
      <c r="S507" s="24"/>
      <c r="T507" s="24"/>
      <c r="U507" s="24"/>
      <c r="V507" s="24"/>
      <c r="W507" s="24"/>
      <c r="X507" s="24"/>
      <c r="Y507" s="24"/>
      <c r="Z507" s="24"/>
    </row>
    <row r="508" spans="1:26">
      <c r="A508" s="3"/>
      <c r="B508" s="3"/>
      <c r="C508" s="3"/>
      <c r="D508" s="3"/>
      <c r="E508" s="3"/>
      <c r="F508" s="3"/>
      <c r="G508" s="3"/>
      <c r="H508" s="24"/>
      <c r="I508" s="24"/>
      <c r="J508" s="24"/>
      <c r="K508" s="24"/>
      <c r="L508" s="24"/>
      <c r="M508" s="24"/>
      <c r="N508" s="24"/>
      <c r="O508" s="24"/>
      <c r="P508" s="24"/>
      <c r="Q508" s="24"/>
      <c r="R508" s="24"/>
      <c r="S508" s="24"/>
      <c r="T508" s="24"/>
      <c r="U508" s="24"/>
      <c r="V508" s="24"/>
      <c r="W508" s="24"/>
      <c r="X508" s="24"/>
      <c r="Y508" s="24"/>
      <c r="Z508" s="24"/>
    </row>
    <row r="509" spans="1:26">
      <c r="A509" s="3"/>
      <c r="B509" s="3"/>
      <c r="C509" s="3"/>
      <c r="D509" s="3"/>
      <c r="E509" s="3"/>
      <c r="F509" s="3"/>
      <c r="G509" s="3"/>
      <c r="H509" s="24"/>
      <c r="I509" s="24"/>
      <c r="J509" s="24"/>
      <c r="K509" s="24"/>
      <c r="L509" s="24"/>
      <c r="M509" s="24"/>
      <c r="N509" s="24"/>
      <c r="O509" s="24"/>
      <c r="P509" s="24"/>
      <c r="Q509" s="24"/>
      <c r="R509" s="24"/>
      <c r="S509" s="24"/>
      <c r="T509" s="24"/>
      <c r="U509" s="24"/>
      <c r="V509" s="24"/>
      <c r="W509" s="24"/>
      <c r="X509" s="24"/>
      <c r="Y509" s="24"/>
      <c r="Z509" s="24"/>
    </row>
    <row r="510" spans="1:26">
      <c r="A510" s="3"/>
      <c r="B510" s="3"/>
      <c r="C510" s="3"/>
      <c r="D510" s="3"/>
      <c r="E510" s="3"/>
      <c r="F510" s="3"/>
      <c r="G510" s="3"/>
      <c r="H510" s="24"/>
      <c r="I510" s="24"/>
      <c r="J510" s="24"/>
      <c r="K510" s="24"/>
      <c r="L510" s="24"/>
      <c r="M510" s="24"/>
      <c r="N510" s="24"/>
      <c r="O510" s="24"/>
      <c r="P510" s="24"/>
      <c r="Q510" s="24"/>
      <c r="R510" s="24"/>
      <c r="S510" s="24"/>
      <c r="T510" s="24"/>
      <c r="U510" s="24"/>
      <c r="V510" s="24"/>
      <c r="W510" s="24"/>
      <c r="X510" s="24"/>
      <c r="Y510" s="24"/>
      <c r="Z510" s="24"/>
    </row>
    <row r="511" spans="1:26">
      <c r="A511" s="3"/>
      <c r="B511" s="3"/>
      <c r="C511" s="3"/>
      <c r="D511" s="3"/>
      <c r="E511" s="3"/>
      <c r="F511" s="3"/>
      <c r="G511" s="3"/>
      <c r="H511" s="24"/>
      <c r="I511" s="24"/>
      <c r="J511" s="24"/>
      <c r="K511" s="24"/>
      <c r="L511" s="24"/>
      <c r="M511" s="24"/>
      <c r="N511" s="24"/>
      <c r="O511" s="24"/>
      <c r="P511" s="24"/>
      <c r="Q511" s="24"/>
      <c r="R511" s="24"/>
      <c r="S511" s="24"/>
      <c r="T511" s="24"/>
      <c r="U511" s="24"/>
      <c r="V511" s="24"/>
      <c r="W511" s="24"/>
      <c r="X511" s="24"/>
      <c r="Y511" s="24"/>
      <c r="Z511" s="24"/>
    </row>
    <row r="512" spans="1:26">
      <c r="A512" s="3"/>
      <c r="B512" s="3"/>
      <c r="C512" s="3"/>
      <c r="D512" s="3"/>
      <c r="E512" s="3"/>
      <c r="F512" s="3"/>
      <c r="G512" s="3"/>
      <c r="H512" s="24"/>
      <c r="I512" s="24"/>
      <c r="J512" s="24"/>
      <c r="K512" s="24"/>
      <c r="L512" s="24"/>
      <c r="M512" s="24"/>
      <c r="N512" s="24"/>
      <c r="O512" s="24"/>
      <c r="P512" s="24"/>
      <c r="Q512" s="24"/>
      <c r="R512" s="24"/>
      <c r="S512" s="24"/>
      <c r="T512" s="24"/>
      <c r="U512" s="24"/>
      <c r="V512" s="24"/>
      <c r="W512" s="24"/>
      <c r="X512" s="24"/>
      <c r="Y512" s="24"/>
      <c r="Z512" s="24"/>
    </row>
    <row r="513" spans="1:26">
      <c r="A513" s="3"/>
      <c r="B513" s="3"/>
      <c r="C513" s="3"/>
      <c r="D513" s="3"/>
      <c r="E513" s="3"/>
      <c r="F513" s="3"/>
      <c r="G513" s="3"/>
      <c r="H513" s="24"/>
      <c r="I513" s="24"/>
      <c r="J513" s="24"/>
      <c r="K513" s="24"/>
      <c r="L513" s="24"/>
      <c r="M513" s="24"/>
      <c r="N513" s="24"/>
      <c r="O513" s="24"/>
      <c r="P513" s="24"/>
      <c r="Q513" s="24"/>
      <c r="R513" s="24"/>
      <c r="S513" s="24"/>
      <c r="T513" s="24"/>
      <c r="U513" s="24"/>
      <c r="V513" s="24"/>
      <c r="W513" s="24"/>
      <c r="X513" s="24"/>
      <c r="Y513" s="24"/>
      <c r="Z513" s="24"/>
    </row>
    <row r="514" spans="1:26">
      <c r="A514" s="3"/>
      <c r="B514" s="3"/>
      <c r="C514" s="3"/>
      <c r="D514" s="3"/>
      <c r="E514" s="3"/>
      <c r="F514" s="3"/>
      <c r="G514" s="3"/>
      <c r="H514" s="24"/>
      <c r="I514" s="24"/>
      <c r="J514" s="24"/>
      <c r="K514" s="24"/>
      <c r="L514" s="24"/>
      <c r="M514" s="24"/>
      <c r="N514" s="24"/>
      <c r="O514" s="24"/>
      <c r="P514" s="24"/>
      <c r="Q514" s="24"/>
      <c r="R514" s="24"/>
      <c r="S514" s="24"/>
      <c r="T514" s="24"/>
      <c r="U514" s="24"/>
      <c r="V514" s="24"/>
      <c r="W514" s="24"/>
      <c r="X514" s="24"/>
      <c r="Y514" s="24"/>
      <c r="Z514" s="24"/>
    </row>
    <row r="515" spans="1:26">
      <c r="A515" s="3"/>
      <c r="B515" s="3"/>
      <c r="C515" s="3"/>
      <c r="D515" s="3"/>
      <c r="E515" s="3"/>
      <c r="F515" s="3"/>
      <c r="G515" s="3"/>
      <c r="H515" s="24"/>
      <c r="I515" s="24"/>
      <c r="J515" s="24"/>
      <c r="K515" s="24"/>
      <c r="L515" s="24"/>
      <c r="M515" s="24"/>
      <c r="N515" s="24"/>
      <c r="O515" s="24"/>
      <c r="P515" s="24"/>
      <c r="Q515" s="24"/>
      <c r="R515" s="24"/>
      <c r="S515" s="24"/>
      <c r="T515" s="24"/>
      <c r="U515" s="24"/>
      <c r="V515" s="24"/>
      <c r="W515" s="24"/>
      <c r="X515" s="24"/>
      <c r="Y515" s="24"/>
      <c r="Z515" s="24"/>
    </row>
    <row r="516" spans="1:26">
      <c r="A516" s="3"/>
      <c r="B516" s="3"/>
      <c r="C516" s="3"/>
      <c r="D516" s="3"/>
      <c r="E516" s="3"/>
      <c r="F516" s="3"/>
      <c r="G516" s="3"/>
      <c r="H516" s="24"/>
      <c r="I516" s="24"/>
      <c r="J516" s="24"/>
      <c r="K516" s="24"/>
      <c r="L516" s="24"/>
      <c r="M516" s="24"/>
      <c r="N516" s="24"/>
      <c r="O516" s="24"/>
      <c r="P516" s="24"/>
      <c r="Q516" s="24"/>
      <c r="R516" s="24"/>
      <c r="S516" s="24"/>
      <c r="T516" s="24"/>
      <c r="U516" s="24"/>
      <c r="V516" s="24"/>
      <c r="W516" s="24"/>
      <c r="X516" s="24"/>
      <c r="Y516" s="24"/>
      <c r="Z516" s="24"/>
    </row>
    <row r="517" spans="1:26">
      <c r="A517" s="3"/>
      <c r="B517" s="3"/>
      <c r="C517" s="3"/>
      <c r="D517" s="3"/>
      <c r="E517" s="3"/>
      <c r="F517" s="3"/>
      <c r="G517" s="3"/>
      <c r="H517" s="24"/>
      <c r="I517" s="24"/>
      <c r="J517" s="24"/>
      <c r="K517" s="24"/>
      <c r="L517" s="24"/>
      <c r="M517" s="24"/>
      <c r="N517" s="24"/>
      <c r="O517" s="24"/>
      <c r="P517" s="24"/>
      <c r="Q517" s="24"/>
      <c r="R517" s="24"/>
      <c r="S517" s="24"/>
      <c r="T517" s="24"/>
      <c r="U517" s="24"/>
      <c r="V517" s="24"/>
      <c r="W517" s="24"/>
      <c r="X517" s="24"/>
      <c r="Y517" s="24"/>
      <c r="Z517" s="24"/>
    </row>
    <row r="518" spans="1:26">
      <c r="A518" s="3"/>
      <c r="B518" s="3"/>
      <c r="C518" s="3"/>
      <c r="D518" s="3"/>
      <c r="E518" s="3"/>
      <c r="F518" s="3"/>
      <c r="G518" s="3"/>
      <c r="H518" s="24"/>
      <c r="I518" s="24"/>
      <c r="J518" s="24"/>
      <c r="K518" s="24"/>
      <c r="L518" s="24"/>
      <c r="M518" s="24"/>
      <c r="N518" s="24"/>
      <c r="O518" s="24"/>
      <c r="P518" s="24"/>
      <c r="Q518" s="24"/>
      <c r="R518" s="24"/>
      <c r="S518" s="24"/>
      <c r="T518" s="24"/>
      <c r="U518" s="24"/>
      <c r="V518" s="24"/>
      <c r="W518" s="24"/>
      <c r="X518" s="24"/>
      <c r="Y518" s="24"/>
      <c r="Z518" s="24"/>
    </row>
    <row r="519" spans="1:26">
      <c r="A519" s="3"/>
      <c r="B519" s="3"/>
      <c r="C519" s="3"/>
      <c r="D519" s="3"/>
      <c r="E519" s="3"/>
      <c r="F519" s="3"/>
      <c r="G519" s="3"/>
      <c r="H519" s="24"/>
      <c r="I519" s="24"/>
      <c r="J519" s="24"/>
      <c r="K519" s="24"/>
      <c r="L519" s="24"/>
      <c r="M519" s="24"/>
      <c r="N519" s="24"/>
      <c r="O519" s="24"/>
      <c r="P519" s="24"/>
      <c r="Q519" s="24"/>
      <c r="R519" s="24"/>
      <c r="S519" s="24"/>
      <c r="T519" s="24"/>
      <c r="U519" s="24"/>
      <c r="V519" s="24"/>
      <c r="W519" s="24"/>
      <c r="X519" s="24"/>
      <c r="Y519" s="24"/>
      <c r="Z519" s="24"/>
    </row>
    <row r="520" spans="1:26">
      <c r="A520" s="3"/>
      <c r="B520" s="3"/>
      <c r="C520" s="3"/>
      <c r="D520" s="3"/>
      <c r="E520" s="3"/>
      <c r="F520" s="3"/>
      <c r="G520" s="3"/>
      <c r="H520" s="24"/>
      <c r="I520" s="24"/>
      <c r="J520" s="24"/>
      <c r="K520" s="24"/>
      <c r="L520" s="24"/>
      <c r="M520" s="24"/>
      <c r="N520" s="24"/>
      <c r="O520" s="24"/>
      <c r="P520" s="24"/>
      <c r="Q520" s="24"/>
      <c r="R520" s="24"/>
      <c r="S520" s="24"/>
      <c r="T520" s="24"/>
      <c r="U520" s="24"/>
      <c r="V520" s="24"/>
      <c r="W520" s="24"/>
      <c r="X520" s="24"/>
      <c r="Y520" s="24"/>
      <c r="Z520" s="24"/>
    </row>
    <row r="521" spans="1:26">
      <c r="A521" s="3"/>
      <c r="B521" s="3"/>
      <c r="C521" s="3"/>
      <c r="D521" s="3"/>
      <c r="E521" s="3"/>
      <c r="F521" s="3"/>
      <c r="G521" s="3"/>
      <c r="H521" s="24"/>
      <c r="I521" s="24"/>
      <c r="J521" s="24"/>
      <c r="K521" s="24"/>
      <c r="L521" s="24"/>
      <c r="M521" s="24"/>
      <c r="N521" s="24"/>
      <c r="O521" s="24"/>
      <c r="P521" s="24"/>
      <c r="Q521" s="24"/>
      <c r="R521" s="24"/>
      <c r="S521" s="24"/>
      <c r="T521" s="24"/>
      <c r="U521" s="24"/>
      <c r="V521" s="24"/>
      <c r="W521" s="24"/>
      <c r="X521" s="24"/>
      <c r="Y521" s="24"/>
      <c r="Z521" s="24"/>
    </row>
    <row r="522" spans="1:26">
      <c r="A522" s="3"/>
      <c r="B522" s="3"/>
      <c r="C522" s="3"/>
      <c r="D522" s="3"/>
      <c r="E522" s="3"/>
      <c r="F522" s="3"/>
      <c r="G522" s="3"/>
      <c r="H522" s="24"/>
      <c r="I522" s="24"/>
      <c r="J522" s="24"/>
      <c r="K522" s="24"/>
      <c r="L522" s="24"/>
      <c r="M522" s="24"/>
      <c r="N522" s="24"/>
      <c r="O522" s="24"/>
      <c r="P522" s="24"/>
      <c r="Q522" s="24"/>
      <c r="R522" s="24"/>
      <c r="S522" s="24"/>
      <c r="T522" s="24"/>
      <c r="U522" s="24"/>
      <c r="V522" s="24"/>
      <c r="W522" s="24"/>
      <c r="X522" s="24"/>
      <c r="Y522" s="24"/>
      <c r="Z522" s="24"/>
    </row>
    <row r="523" spans="1:26">
      <c r="A523" s="3"/>
      <c r="B523" s="3"/>
      <c r="C523" s="3"/>
      <c r="D523" s="3"/>
      <c r="E523" s="3"/>
      <c r="F523" s="3"/>
      <c r="G523" s="3"/>
      <c r="H523" s="24"/>
      <c r="I523" s="24"/>
      <c r="J523" s="24"/>
      <c r="K523" s="24"/>
      <c r="L523" s="24"/>
      <c r="M523" s="24"/>
      <c r="N523" s="24"/>
      <c r="O523" s="24"/>
      <c r="P523" s="24"/>
      <c r="Q523" s="24"/>
      <c r="R523" s="24"/>
      <c r="S523" s="24"/>
      <c r="T523" s="24"/>
      <c r="U523" s="24"/>
      <c r="V523" s="24"/>
      <c r="W523" s="24"/>
      <c r="X523" s="24"/>
      <c r="Y523" s="24"/>
      <c r="Z523" s="24"/>
    </row>
    <row r="524" spans="1:26">
      <c r="A524" s="3"/>
      <c r="B524" s="3"/>
      <c r="C524" s="3"/>
      <c r="D524" s="3"/>
      <c r="E524" s="3"/>
      <c r="F524" s="3"/>
      <c r="G524" s="3"/>
      <c r="H524" s="24"/>
      <c r="I524" s="24"/>
      <c r="J524" s="24"/>
      <c r="K524" s="24"/>
      <c r="L524" s="24"/>
      <c r="M524" s="24"/>
      <c r="N524" s="24"/>
      <c r="O524" s="24"/>
      <c r="P524" s="24"/>
      <c r="Q524" s="24"/>
      <c r="R524" s="24"/>
      <c r="S524" s="24"/>
      <c r="T524" s="24"/>
      <c r="U524" s="24"/>
      <c r="V524" s="24"/>
      <c r="W524" s="24"/>
      <c r="X524" s="24"/>
      <c r="Y524" s="24"/>
      <c r="Z524" s="24"/>
    </row>
    <row r="525" spans="1:26">
      <c r="A525" s="3"/>
      <c r="B525" s="3"/>
      <c r="C525" s="3"/>
      <c r="D525" s="3"/>
      <c r="E525" s="3"/>
      <c r="F525" s="3"/>
      <c r="G525" s="3"/>
      <c r="H525" s="24"/>
      <c r="I525" s="24"/>
      <c r="J525" s="24"/>
      <c r="K525" s="24"/>
      <c r="L525" s="24"/>
      <c r="M525" s="24"/>
      <c r="N525" s="24"/>
      <c r="O525" s="24"/>
      <c r="P525" s="24"/>
      <c r="Q525" s="24"/>
      <c r="R525" s="24"/>
      <c r="S525" s="24"/>
      <c r="T525" s="24"/>
      <c r="U525" s="24"/>
      <c r="V525" s="24"/>
      <c r="W525" s="24"/>
      <c r="X525" s="24"/>
      <c r="Y525" s="24"/>
      <c r="Z525" s="24"/>
    </row>
    <row r="526" spans="1:26">
      <c r="A526" s="3"/>
      <c r="B526" s="3"/>
      <c r="C526" s="3"/>
      <c r="D526" s="3"/>
      <c r="E526" s="3"/>
      <c r="F526" s="3"/>
      <c r="G526" s="3"/>
      <c r="H526" s="24"/>
      <c r="I526" s="24"/>
      <c r="J526" s="24"/>
      <c r="K526" s="24"/>
      <c r="L526" s="24"/>
      <c r="M526" s="24"/>
      <c r="N526" s="24"/>
      <c r="O526" s="24"/>
      <c r="P526" s="24"/>
      <c r="Q526" s="24"/>
      <c r="R526" s="24"/>
      <c r="S526" s="24"/>
      <c r="T526" s="24"/>
      <c r="U526" s="24"/>
      <c r="V526" s="24"/>
      <c r="W526" s="24"/>
      <c r="X526" s="24"/>
      <c r="Y526" s="24"/>
      <c r="Z526" s="24"/>
    </row>
    <row r="527" spans="1:26">
      <c r="A527" s="3"/>
      <c r="B527" s="3"/>
      <c r="C527" s="3"/>
      <c r="D527" s="3"/>
      <c r="E527" s="3"/>
      <c r="F527" s="3"/>
      <c r="G527" s="3"/>
      <c r="H527" s="24"/>
      <c r="I527" s="24"/>
      <c r="J527" s="24"/>
      <c r="K527" s="24"/>
      <c r="L527" s="24"/>
      <c r="M527" s="24"/>
      <c r="N527" s="24"/>
      <c r="O527" s="24"/>
      <c r="P527" s="24"/>
      <c r="Q527" s="24"/>
      <c r="R527" s="24"/>
      <c r="S527" s="24"/>
      <c r="T527" s="24"/>
      <c r="U527" s="24"/>
      <c r="V527" s="24"/>
      <c r="W527" s="24"/>
      <c r="X527" s="24"/>
      <c r="Y527" s="24"/>
      <c r="Z527" s="24"/>
    </row>
    <row r="528" spans="1:26">
      <c r="A528" s="3"/>
      <c r="B528" s="3"/>
      <c r="C528" s="3"/>
      <c r="D528" s="3"/>
      <c r="E528" s="3"/>
      <c r="F528" s="3"/>
      <c r="G528" s="3"/>
      <c r="H528" s="24"/>
      <c r="I528" s="24"/>
      <c r="J528" s="24"/>
      <c r="K528" s="24"/>
      <c r="L528" s="24"/>
      <c r="M528" s="24"/>
      <c r="N528" s="24"/>
      <c r="O528" s="24"/>
      <c r="P528" s="24"/>
      <c r="Q528" s="24"/>
      <c r="R528" s="24"/>
      <c r="S528" s="24"/>
      <c r="T528" s="24"/>
      <c r="U528" s="24"/>
      <c r="V528" s="24"/>
      <c r="W528" s="24"/>
      <c r="X528" s="24"/>
      <c r="Y528" s="24"/>
      <c r="Z528" s="24"/>
    </row>
    <row r="529" spans="1:26">
      <c r="A529" s="3"/>
      <c r="B529" s="3"/>
      <c r="C529" s="3"/>
      <c r="D529" s="3"/>
      <c r="E529" s="3"/>
      <c r="F529" s="3"/>
      <c r="G529" s="3"/>
      <c r="H529" s="24"/>
      <c r="I529" s="24"/>
      <c r="J529" s="24"/>
      <c r="K529" s="24"/>
      <c r="L529" s="24"/>
      <c r="M529" s="24"/>
      <c r="N529" s="24"/>
      <c r="O529" s="24"/>
      <c r="P529" s="24"/>
      <c r="Q529" s="24"/>
      <c r="R529" s="24"/>
      <c r="S529" s="24"/>
      <c r="T529" s="24"/>
      <c r="U529" s="24"/>
      <c r="V529" s="24"/>
      <c r="W529" s="24"/>
      <c r="X529" s="24"/>
      <c r="Y529" s="24"/>
      <c r="Z529" s="24"/>
    </row>
    <row r="530" spans="1:26">
      <c r="A530" s="3"/>
      <c r="B530" s="3"/>
      <c r="C530" s="3"/>
      <c r="D530" s="3"/>
      <c r="E530" s="3"/>
      <c r="F530" s="3"/>
      <c r="G530" s="3"/>
      <c r="H530" s="24"/>
      <c r="I530" s="24"/>
      <c r="J530" s="24"/>
      <c r="K530" s="24"/>
      <c r="L530" s="24"/>
      <c r="M530" s="24"/>
      <c r="N530" s="24"/>
      <c r="O530" s="24"/>
      <c r="P530" s="24"/>
      <c r="Q530" s="24"/>
      <c r="R530" s="24"/>
      <c r="S530" s="24"/>
      <c r="T530" s="24"/>
      <c r="U530" s="24"/>
      <c r="V530" s="24"/>
      <c r="W530" s="24"/>
      <c r="X530" s="24"/>
      <c r="Y530" s="24"/>
      <c r="Z530" s="24"/>
    </row>
    <row r="531" spans="1:26">
      <c r="A531" s="3"/>
      <c r="B531" s="3"/>
      <c r="C531" s="3"/>
      <c r="D531" s="3"/>
      <c r="E531" s="3"/>
      <c r="F531" s="3"/>
      <c r="G531" s="3"/>
      <c r="H531" s="24"/>
      <c r="I531" s="24"/>
      <c r="J531" s="24"/>
      <c r="K531" s="24"/>
      <c r="L531" s="24"/>
      <c r="M531" s="24"/>
      <c r="N531" s="24"/>
      <c r="O531" s="24"/>
      <c r="P531" s="24"/>
      <c r="Q531" s="24"/>
      <c r="R531" s="24"/>
      <c r="S531" s="24"/>
      <c r="T531" s="24"/>
      <c r="U531" s="24"/>
      <c r="V531" s="24"/>
      <c r="W531" s="24"/>
      <c r="X531" s="24"/>
      <c r="Y531" s="24"/>
      <c r="Z531" s="24"/>
    </row>
    <row r="532" spans="1:26">
      <c r="A532" s="3"/>
      <c r="B532" s="3"/>
      <c r="C532" s="3"/>
      <c r="D532" s="3"/>
      <c r="E532" s="3"/>
      <c r="F532" s="3"/>
      <c r="G532" s="3"/>
      <c r="H532" s="24"/>
      <c r="I532" s="24"/>
      <c r="J532" s="24"/>
      <c r="K532" s="24"/>
      <c r="L532" s="24"/>
      <c r="M532" s="24"/>
      <c r="N532" s="24"/>
      <c r="O532" s="24"/>
      <c r="P532" s="24"/>
      <c r="Q532" s="24"/>
      <c r="R532" s="24"/>
      <c r="S532" s="24"/>
      <c r="T532" s="24"/>
      <c r="U532" s="24"/>
      <c r="V532" s="24"/>
      <c r="W532" s="24"/>
      <c r="X532" s="24"/>
      <c r="Y532" s="24"/>
      <c r="Z532" s="24"/>
    </row>
    <row r="533" spans="1:26">
      <c r="A533" s="3"/>
      <c r="B533" s="3"/>
      <c r="C533" s="3"/>
      <c r="D533" s="3"/>
      <c r="E533" s="3"/>
      <c r="F533" s="3"/>
      <c r="G533" s="3"/>
      <c r="H533" s="24"/>
      <c r="I533" s="24"/>
      <c r="J533" s="24"/>
      <c r="K533" s="24"/>
      <c r="L533" s="24"/>
      <c r="M533" s="24"/>
      <c r="N533" s="24"/>
      <c r="O533" s="24"/>
      <c r="P533" s="24"/>
      <c r="Q533" s="24"/>
      <c r="R533" s="24"/>
      <c r="S533" s="24"/>
      <c r="T533" s="24"/>
      <c r="U533" s="24"/>
      <c r="V533" s="24"/>
      <c r="W533" s="24"/>
      <c r="X533" s="24"/>
      <c r="Y533" s="24"/>
      <c r="Z533" s="24"/>
    </row>
    <row r="534" spans="1:26">
      <c r="A534" s="3"/>
      <c r="B534" s="3"/>
      <c r="C534" s="3"/>
      <c r="D534" s="3"/>
      <c r="E534" s="3"/>
      <c r="F534" s="3"/>
      <c r="G534" s="3"/>
      <c r="H534" s="24"/>
      <c r="I534" s="24"/>
      <c r="J534" s="24"/>
      <c r="K534" s="24"/>
      <c r="L534" s="24"/>
      <c r="M534" s="24"/>
      <c r="N534" s="24"/>
      <c r="O534" s="24"/>
      <c r="P534" s="24"/>
      <c r="Q534" s="24"/>
      <c r="R534" s="24"/>
      <c r="S534" s="24"/>
      <c r="T534" s="24"/>
      <c r="U534" s="24"/>
      <c r="V534" s="24"/>
      <c r="W534" s="24"/>
      <c r="X534" s="24"/>
      <c r="Y534" s="24"/>
      <c r="Z534" s="24"/>
    </row>
    <row r="535" spans="1:26">
      <c r="A535" s="3"/>
      <c r="B535" s="3"/>
      <c r="C535" s="3"/>
      <c r="D535" s="3"/>
      <c r="E535" s="3"/>
      <c r="F535" s="3"/>
      <c r="G535" s="3"/>
      <c r="H535" s="24"/>
      <c r="I535" s="24"/>
      <c r="J535" s="24"/>
      <c r="K535" s="24"/>
      <c r="L535" s="24"/>
      <c r="M535" s="24"/>
      <c r="N535" s="24"/>
      <c r="O535" s="24"/>
      <c r="P535" s="24"/>
      <c r="Q535" s="24"/>
      <c r="R535" s="24"/>
      <c r="S535" s="24"/>
      <c r="T535" s="24"/>
      <c r="U535" s="24"/>
      <c r="V535" s="24"/>
      <c r="W535" s="24"/>
      <c r="X535" s="24"/>
      <c r="Y535" s="24"/>
      <c r="Z535" s="24"/>
    </row>
    <row r="536" spans="1:26">
      <c r="A536" s="3"/>
      <c r="B536" s="3"/>
      <c r="C536" s="3"/>
      <c r="D536" s="3"/>
      <c r="E536" s="3"/>
      <c r="F536" s="3"/>
      <c r="G536" s="3"/>
      <c r="H536" s="24"/>
      <c r="I536" s="24"/>
      <c r="J536" s="24"/>
      <c r="K536" s="24"/>
      <c r="L536" s="24"/>
      <c r="M536" s="24"/>
      <c r="N536" s="24"/>
      <c r="O536" s="24"/>
      <c r="P536" s="24"/>
      <c r="Q536" s="24"/>
      <c r="R536" s="24"/>
      <c r="S536" s="24"/>
      <c r="T536" s="24"/>
      <c r="U536" s="24"/>
      <c r="V536" s="24"/>
      <c r="W536" s="24"/>
      <c r="X536" s="24"/>
      <c r="Y536" s="24"/>
      <c r="Z536" s="24"/>
    </row>
    <row r="537" spans="1:26">
      <c r="A537" s="3"/>
      <c r="B537" s="3"/>
      <c r="C537" s="3"/>
      <c r="D537" s="3"/>
      <c r="E537" s="3"/>
      <c r="F537" s="3"/>
      <c r="G537" s="3"/>
      <c r="H537" s="24"/>
      <c r="I537" s="24"/>
      <c r="J537" s="24"/>
      <c r="K537" s="24"/>
      <c r="L537" s="24"/>
      <c r="M537" s="24"/>
      <c r="N537" s="24"/>
      <c r="O537" s="24"/>
      <c r="P537" s="24"/>
      <c r="Q537" s="24"/>
      <c r="R537" s="24"/>
      <c r="S537" s="24"/>
      <c r="T537" s="24"/>
      <c r="U537" s="24"/>
      <c r="V537" s="24"/>
      <c r="W537" s="24"/>
      <c r="X537" s="24"/>
      <c r="Y537" s="24"/>
      <c r="Z537" s="24"/>
    </row>
    <row r="538" spans="1:26">
      <c r="A538" s="3"/>
      <c r="B538" s="3"/>
      <c r="C538" s="3"/>
      <c r="D538" s="3"/>
      <c r="E538" s="3"/>
      <c r="F538" s="3"/>
      <c r="G538" s="3"/>
      <c r="H538" s="24"/>
      <c r="I538" s="24"/>
      <c r="J538" s="24"/>
      <c r="K538" s="24"/>
      <c r="L538" s="24"/>
      <c r="M538" s="24"/>
      <c r="N538" s="24"/>
      <c r="O538" s="24"/>
      <c r="P538" s="24"/>
      <c r="Q538" s="24"/>
      <c r="R538" s="24"/>
      <c r="S538" s="24"/>
      <c r="T538" s="24"/>
      <c r="U538" s="24"/>
      <c r="V538" s="24"/>
      <c r="W538" s="24"/>
      <c r="X538" s="24"/>
      <c r="Y538" s="24"/>
      <c r="Z538" s="24"/>
    </row>
    <row r="539" spans="1:26">
      <c r="A539" s="3"/>
      <c r="B539" s="3"/>
      <c r="C539" s="3"/>
      <c r="D539" s="3"/>
      <c r="E539" s="3"/>
      <c r="F539" s="3"/>
      <c r="G539" s="3"/>
      <c r="H539" s="24"/>
      <c r="I539" s="24"/>
      <c r="J539" s="24"/>
      <c r="K539" s="24"/>
      <c r="L539" s="24"/>
      <c r="M539" s="24"/>
      <c r="N539" s="24"/>
      <c r="O539" s="24"/>
      <c r="P539" s="24"/>
      <c r="Q539" s="24"/>
      <c r="R539" s="24"/>
      <c r="S539" s="24"/>
      <c r="T539" s="24"/>
      <c r="U539" s="24"/>
      <c r="V539" s="24"/>
      <c r="W539" s="24"/>
      <c r="X539" s="24"/>
      <c r="Y539" s="24"/>
      <c r="Z539" s="24"/>
    </row>
    <row r="540" spans="1:26">
      <c r="A540" s="3"/>
      <c r="B540" s="3"/>
      <c r="C540" s="3"/>
      <c r="D540" s="3"/>
      <c r="E540" s="3"/>
      <c r="F540" s="3"/>
      <c r="G540" s="3"/>
      <c r="H540" s="24"/>
      <c r="I540" s="24"/>
      <c r="J540" s="24"/>
      <c r="K540" s="24"/>
      <c r="L540" s="24"/>
      <c r="M540" s="24"/>
      <c r="N540" s="24"/>
      <c r="O540" s="24"/>
      <c r="P540" s="24"/>
      <c r="Q540" s="24"/>
      <c r="R540" s="24"/>
      <c r="S540" s="24"/>
      <c r="T540" s="24"/>
      <c r="U540" s="24"/>
      <c r="V540" s="24"/>
      <c r="W540" s="24"/>
      <c r="X540" s="24"/>
      <c r="Y540" s="24"/>
      <c r="Z540" s="24"/>
    </row>
    <row r="541" spans="1:26">
      <c r="A541" s="3"/>
      <c r="B541" s="3"/>
      <c r="C541" s="3"/>
      <c r="D541" s="3"/>
      <c r="E541" s="3"/>
      <c r="F541" s="3"/>
      <c r="G541" s="3"/>
      <c r="H541" s="24"/>
      <c r="I541" s="24"/>
      <c r="J541" s="24"/>
      <c r="K541" s="24"/>
      <c r="L541" s="24"/>
      <c r="M541" s="24"/>
      <c r="N541" s="24"/>
      <c r="O541" s="24"/>
      <c r="P541" s="24"/>
      <c r="Q541" s="24"/>
      <c r="R541" s="24"/>
      <c r="S541" s="24"/>
      <c r="T541" s="24"/>
      <c r="U541" s="24"/>
      <c r="V541" s="24"/>
      <c r="W541" s="24"/>
      <c r="X541" s="24"/>
      <c r="Y541" s="24"/>
      <c r="Z541" s="24"/>
    </row>
    <row r="542" spans="1:26">
      <c r="A542" s="3"/>
      <c r="B542" s="3"/>
      <c r="C542" s="3"/>
      <c r="D542" s="3"/>
      <c r="E542" s="3"/>
      <c r="F542" s="3"/>
      <c r="G542" s="3"/>
      <c r="H542" s="24"/>
      <c r="I542" s="24"/>
      <c r="J542" s="24"/>
      <c r="K542" s="24"/>
      <c r="L542" s="24"/>
      <c r="M542" s="24"/>
      <c r="N542" s="24"/>
      <c r="O542" s="24"/>
      <c r="P542" s="24"/>
      <c r="Q542" s="24"/>
      <c r="R542" s="24"/>
      <c r="S542" s="24"/>
      <c r="T542" s="24"/>
      <c r="U542" s="24"/>
      <c r="V542" s="24"/>
      <c r="W542" s="24"/>
      <c r="X542" s="24"/>
      <c r="Y542" s="24"/>
      <c r="Z542" s="24"/>
    </row>
    <row r="543" spans="1:26">
      <c r="A543" s="3"/>
      <c r="B543" s="3"/>
      <c r="C543" s="3"/>
      <c r="D543" s="3"/>
      <c r="E543" s="3"/>
      <c r="F543" s="3"/>
      <c r="G543" s="3"/>
      <c r="H543" s="24"/>
      <c r="I543" s="24"/>
      <c r="J543" s="24"/>
      <c r="K543" s="24"/>
      <c r="L543" s="24"/>
      <c r="M543" s="24"/>
      <c r="N543" s="24"/>
      <c r="O543" s="24"/>
      <c r="P543" s="24"/>
      <c r="Q543" s="24"/>
      <c r="R543" s="24"/>
      <c r="S543" s="24"/>
      <c r="T543" s="24"/>
      <c r="U543" s="24"/>
      <c r="V543" s="24"/>
      <c r="W543" s="24"/>
      <c r="X543" s="24"/>
      <c r="Y543" s="24"/>
      <c r="Z543" s="24"/>
    </row>
    <row r="544" spans="1:26">
      <c r="A544" s="3"/>
      <c r="B544" s="3"/>
      <c r="C544" s="3"/>
      <c r="D544" s="3"/>
      <c r="E544" s="3"/>
      <c r="F544" s="3"/>
      <c r="G544" s="3"/>
      <c r="H544" s="24"/>
      <c r="I544" s="24"/>
      <c r="J544" s="24"/>
      <c r="K544" s="24"/>
      <c r="L544" s="24"/>
      <c r="M544" s="24"/>
      <c r="N544" s="24"/>
      <c r="O544" s="24"/>
      <c r="P544" s="24"/>
      <c r="Q544" s="24"/>
      <c r="R544" s="24"/>
      <c r="S544" s="24"/>
      <c r="T544" s="24"/>
      <c r="U544" s="24"/>
      <c r="V544" s="24"/>
      <c r="W544" s="24"/>
      <c r="X544" s="24"/>
      <c r="Y544" s="24"/>
      <c r="Z544" s="24"/>
    </row>
    <row r="545" spans="1:26">
      <c r="A545" s="3"/>
      <c r="B545" s="3"/>
      <c r="C545" s="3"/>
      <c r="D545" s="3"/>
      <c r="E545" s="3"/>
      <c r="F545" s="3"/>
      <c r="G545" s="3"/>
      <c r="H545" s="24"/>
      <c r="I545" s="24"/>
      <c r="J545" s="24"/>
      <c r="K545" s="24"/>
      <c r="L545" s="24"/>
      <c r="M545" s="24"/>
      <c r="N545" s="24"/>
      <c r="O545" s="24"/>
      <c r="P545" s="24"/>
      <c r="Q545" s="24"/>
      <c r="R545" s="24"/>
      <c r="S545" s="24"/>
      <c r="T545" s="24"/>
      <c r="U545" s="24"/>
      <c r="V545" s="24"/>
      <c r="W545" s="24"/>
      <c r="X545" s="24"/>
      <c r="Y545" s="24"/>
      <c r="Z545" s="24"/>
    </row>
    <row r="546" spans="1:26">
      <c r="A546" s="3"/>
      <c r="B546" s="3"/>
      <c r="C546" s="3"/>
      <c r="D546" s="3"/>
      <c r="E546" s="3"/>
      <c r="F546" s="3"/>
      <c r="G546" s="3"/>
      <c r="H546" s="24"/>
      <c r="I546" s="24"/>
      <c r="J546" s="24"/>
      <c r="K546" s="24"/>
      <c r="L546" s="24"/>
      <c r="M546" s="24"/>
      <c r="N546" s="24"/>
      <c r="O546" s="24"/>
      <c r="P546" s="24"/>
      <c r="Q546" s="24"/>
      <c r="R546" s="24"/>
      <c r="S546" s="24"/>
      <c r="T546" s="24"/>
      <c r="U546" s="24"/>
      <c r="V546" s="24"/>
      <c r="W546" s="24"/>
      <c r="X546" s="24"/>
      <c r="Y546" s="24"/>
      <c r="Z546" s="24"/>
    </row>
    <row r="547" spans="1:26">
      <c r="A547" s="3"/>
      <c r="B547" s="3"/>
      <c r="C547" s="3"/>
      <c r="D547" s="3"/>
      <c r="E547" s="3"/>
      <c r="F547" s="3"/>
      <c r="G547" s="3"/>
      <c r="H547" s="24"/>
      <c r="I547" s="24"/>
      <c r="J547" s="24"/>
      <c r="K547" s="24"/>
      <c r="L547" s="24"/>
      <c r="M547" s="24"/>
      <c r="N547" s="24"/>
      <c r="O547" s="24"/>
      <c r="P547" s="24"/>
      <c r="Q547" s="24"/>
      <c r="R547" s="24"/>
      <c r="S547" s="24"/>
      <c r="T547" s="24"/>
      <c r="U547" s="24"/>
      <c r="V547" s="24"/>
      <c r="W547" s="24"/>
      <c r="X547" s="24"/>
      <c r="Y547" s="24"/>
      <c r="Z547" s="24"/>
    </row>
    <row r="548" spans="1:26">
      <c r="A548" s="3"/>
      <c r="B548" s="3"/>
      <c r="C548" s="3"/>
      <c r="D548" s="3"/>
      <c r="E548" s="3"/>
      <c r="F548" s="3"/>
      <c r="G548" s="3"/>
      <c r="H548" s="24"/>
      <c r="I548" s="24"/>
      <c r="J548" s="24"/>
      <c r="K548" s="24"/>
      <c r="L548" s="24"/>
      <c r="M548" s="24"/>
      <c r="N548" s="24"/>
      <c r="O548" s="24"/>
      <c r="P548" s="24"/>
      <c r="Q548" s="24"/>
      <c r="R548" s="24"/>
      <c r="S548" s="24"/>
      <c r="T548" s="24"/>
      <c r="U548" s="24"/>
      <c r="V548" s="24"/>
      <c r="W548" s="24"/>
      <c r="X548" s="24"/>
      <c r="Y548" s="24"/>
      <c r="Z548" s="24"/>
    </row>
    <row r="549" spans="1:26">
      <c r="A549" s="3"/>
      <c r="B549" s="3"/>
      <c r="C549" s="3"/>
      <c r="D549" s="3"/>
      <c r="E549" s="3"/>
      <c r="F549" s="3"/>
      <c r="G549" s="3"/>
      <c r="H549" s="24"/>
      <c r="I549" s="24"/>
      <c r="J549" s="24"/>
      <c r="K549" s="24"/>
      <c r="L549" s="24"/>
      <c r="M549" s="24"/>
      <c r="N549" s="24"/>
      <c r="O549" s="24"/>
      <c r="P549" s="24"/>
      <c r="Q549" s="24"/>
      <c r="R549" s="24"/>
      <c r="S549" s="24"/>
      <c r="T549" s="24"/>
      <c r="U549" s="24"/>
      <c r="V549" s="24"/>
      <c r="W549" s="24"/>
      <c r="X549" s="24"/>
      <c r="Y549" s="24"/>
      <c r="Z549" s="24"/>
    </row>
    <row r="550" spans="1:26">
      <c r="A550" s="3"/>
      <c r="B550" s="3"/>
      <c r="C550" s="3"/>
      <c r="D550" s="3"/>
      <c r="E550" s="3"/>
      <c r="F550" s="3"/>
      <c r="G550" s="3"/>
      <c r="H550" s="24"/>
      <c r="I550" s="24"/>
      <c r="J550" s="24"/>
      <c r="K550" s="24"/>
      <c r="L550" s="24"/>
      <c r="M550" s="24"/>
      <c r="N550" s="24"/>
      <c r="O550" s="24"/>
      <c r="P550" s="24"/>
      <c r="Q550" s="24"/>
      <c r="R550" s="24"/>
      <c r="S550" s="24"/>
      <c r="T550" s="24"/>
      <c r="U550" s="24"/>
      <c r="V550" s="24"/>
      <c r="W550" s="24"/>
      <c r="X550" s="24"/>
      <c r="Y550" s="24"/>
      <c r="Z550" s="24"/>
    </row>
    <row r="551" spans="1:26">
      <c r="A551" s="3"/>
      <c r="B551" s="3"/>
      <c r="C551" s="3"/>
      <c r="D551" s="3"/>
      <c r="E551" s="3"/>
      <c r="F551" s="3"/>
      <c r="G551" s="3"/>
      <c r="H551" s="24"/>
      <c r="I551" s="24"/>
      <c r="J551" s="24"/>
      <c r="K551" s="24"/>
      <c r="L551" s="24"/>
      <c r="M551" s="24"/>
      <c r="N551" s="24"/>
      <c r="O551" s="24"/>
      <c r="P551" s="24"/>
      <c r="Q551" s="24"/>
      <c r="R551" s="24"/>
      <c r="S551" s="24"/>
      <c r="T551" s="24"/>
      <c r="U551" s="24"/>
      <c r="V551" s="24"/>
      <c r="W551" s="24"/>
      <c r="X551" s="24"/>
      <c r="Y551" s="24"/>
      <c r="Z551" s="24"/>
    </row>
    <row r="552" spans="1:26">
      <c r="A552" s="3"/>
      <c r="B552" s="3"/>
      <c r="C552" s="3"/>
      <c r="D552" s="3"/>
      <c r="E552" s="3"/>
      <c r="F552" s="3"/>
      <c r="G552" s="3"/>
      <c r="H552" s="24"/>
      <c r="I552" s="24"/>
      <c r="J552" s="24"/>
      <c r="K552" s="24"/>
      <c r="L552" s="24"/>
      <c r="M552" s="24"/>
      <c r="N552" s="24"/>
      <c r="O552" s="24"/>
      <c r="P552" s="24"/>
      <c r="Q552" s="24"/>
      <c r="R552" s="24"/>
      <c r="S552" s="24"/>
      <c r="T552" s="24"/>
      <c r="U552" s="24"/>
      <c r="V552" s="24"/>
      <c r="W552" s="24"/>
      <c r="X552" s="24"/>
      <c r="Y552" s="24"/>
      <c r="Z552" s="24"/>
    </row>
    <row r="553" spans="1:26">
      <c r="A553" s="3"/>
      <c r="B553" s="3"/>
      <c r="C553" s="3"/>
      <c r="D553" s="3"/>
      <c r="E553" s="3"/>
      <c r="F553" s="3"/>
      <c r="G553" s="3"/>
      <c r="H553" s="24"/>
      <c r="I553" s="24"/>
      <c r="J553" s="24"/>
      <c r="K553" s="24"/>
      <c r="L553" s="24"/>
      <c r="M553" s="24"/>
      <c r="N553" s="24"/>
      <c r="O553" s="24"/>
      <c r="P553" s="24"/>
      <c r="Q553" s="24"/>
      <c r="R553" s="24"/>
      <c r="S553" s="24"/>
      <c r="T553" s="24"/>
      <c r="U553" s="24"/>
      <c r="V553" s="24"/>
      <c r="W553" s="24"/>
      <c r="X553" s="24"/>
      <c r="Y553" s="24"/>
      <c r="Z553" s="24"/>
    </row>
    <row r="554" spans="1:26">
      <c r="A554" s="3"/>
      <c r="B554" s="3"/>
      <c r="C554" s="3"/>
      <c r="D554" s="3"/>
      <c r="E554" s="3"/>
      <c r="F554" s="3"/>
      <c r="G554" s="3"/>
      <c r="H554" s="24"/>
      <c r="I554" s="24"/>
      <c r="J554" s="24"/>
      <c r="K554" s="24"/>
      <c r="L554" s="24"/>
      <c r="M554" s="24"/>
      <c r="N554" s="24"/>
      <c r="O554" s="24"/>
      <c r="P554" s="24"/>
      <c r="Q554" s="24"/>
      <c r="R554" s="24"/>
      <c r="S554" s="24"/>
      <c r="T554" s="24"/>
      <c r="U554" s="24"/>
      <c r="V554" s="24"/>
      <c r="W554" s="24"/>
      <c r="X554" s="24"/>
      <c r="Y554" s="24"/>
      <c r="Z554" s="24"/>
    </row>
    <row r="555" spans="1:26">
      <c r="A555" s="3"/>
      <c r="B555" s="3"/>
      <c r="C555" s="3"/>
      <c r="D555" s="3"/>
      <c r="E555" s="3"/>
      <c r="F555" s="3"/>
      <c r="G555" s="3"/>
      <c r="H555" s="24"/>
      <c r="I555" s="24"/>
      <c r="J555" s="24"/>
      <c r="K555" s="24"/>
      <c r="L555" s="24"/>
      <c r="M555" s="24"/>
      <c r="N555" s="24"/>
      <c r="O555" s="24"/>
      <c r="P555" s="24"/>
      <c r="Q555" s="24"/>
      <c r="R555" s="24"/>
      <c r="S555" s="24"/>
      <c r="T555" s="24"/>
      <c r="U555" s="24"/>
      <c r="V555" s="24"/>
      <c r="W555" s="24"/>
      <c r="X555" s="24"/>
      <c r="Y555" s="24"/>
      <c r="Z555" s="24"/>
    </row>
    <row r="556" spans="1:26">
      <c r="A556" s="3"/>
      <c r="B556" s="3"/>
      <c r="C556" s="3"/>
      <c r="D556" s="3"/>
      <c r="E556" s="3"/>
      <c r="F556" s="3"/>
      <c r="G556" s="3"/>
      <c r="H556" s="24"/>
      <c r="I556" s="24"/>
      <c r="J556" s="24"/>
      <c r="K556" s="24"/>
      <c r="L556" s="24"/>
      <c r="M556" s="24"/>
      <c r="N556" s="24"/>
      <c r="O556" s="24"/>
      <c r="P556" s="24"/>
      <c r="Q556" s="24"/>
      <c r="R556" s="24"/>
      <c r="S556" s="24"/>
      <c r="T556" s="24"/>
      <c r="U556" s="24"/>
      <c r="V556" s="24"/>
      <c r="W556" s="24"/>
      <c r="X556" s="24"/>
      <c r="Y556" s="24"/>
      <c r="Z556" s="24"/>
    </row>
    <row r="557" spans="1:26">
      <c r="A557" s="3"/>
      <c r="B557" s="3"/>
      <c r="C557" s="3"/>
      <c r="D557" s="3"/>
      <c r="E557" s="3"/>
      <c r="F557" s="3"/>
      <c r="G557" s="3"/>
      <c r="H557" s="24"/>
      <c r="I557" s="24"/>
      <c r="J557" s="24"/>
      <c r="K557" s="24"/>
      <c r="L557" s="24"/>
      <c r="M557" s="24"/>
      <c r="N557" s="24"/>
      <c r="O557" s="24"/>
      <c r="P557" s="24"/>
      <c r="Q557" s="24"/>
      <c r="R557" s="24"/>
      <c r="S557" s="24"/>
      <c r="T557" s="24"/>
      <c r="U557" s="24"/>
      <c r="V557" s="24"/>
      <c r="W557" s="24"/>
      <c r="X557" s="24"/>
      <c r="Y557" s="24"/>
      <c r="Z557" s="24"/>
    </row>
    <row r="558" spans="1:26">
      <c r="A558" s="3"/>
      <c r="B558" s="3"/>
      <c r="C558" s="3"/>
      <c r="D558" s="3"/>
      <c r="E558" s="3"/>
      <c r="F558" s="3"/>
      <c r="G558" s="3"/>
      <c r="H558" s="24"/>
      <c r="I558" s="24"/>
      <c r="J558" s="24"/>
      <c r="K558" s="24"/>
      <c r="L558" s="24"/>
      <c r="M558" s="24"/>
      <c r="N558" s="24"/>
      <c r="O558" s="24"/>
      <c r="P558" s="24"/>
      <c r="Q558" s="24"/>
      <c r="R558" s="24"/>
      <c r="S558" s="24"/>
      <c r="T558" s="24"/>
      <c r="U558" s="24"/>
      <c r="V558" s="24"/>
      <c r="W558" s="24"/>
      <c r="X558" s="24"/>
      <c r="Y558" s="24"/>
      <c r="Z558" s="24"/>
    </row>
    <row r="559" spans="1:26">
      <c r="A559" s="3"/>
      <c r="B559" s="3"/>
      <c r="C559" s="3"/>
      <c r="D559" s="3"/>
      <c r="E559" s="3"/>
      <c r="F559" s="3"/>
      <c r="G559" s="3"/>
      <c r="H559" s="24"/>
      <c r="I559" s="24"/>
      <c r="J559" s="24"/>
      <c r="K559" s="24"/>
      <c r="L559" s="24"/>
      <c r="M559" s="24"/>
      <c r="N559" s="24"/>
      <c r="O559" s="24"/>
      <c r="P559" s="24"/>
      <c r="Q559" s="24"/>
      <c r="R559" s="24"/>
      <c r="S559" s="24"/>
      <c r="T559" s="24"/>
      <c r="U559" s="24"/>
      <c r="V559" s="24"/>
      <c r="W559" s="24"/>
      <c r="X559" s="24"/>
      <c r="Y559" s="24"/>
      <c r="Z559" s="24"/>
    </row>
    <row r="560" spans="1:26">
      <c r="A560" s="3"/>
      <c r="B560" s="3"/>
      <c r="C560" s="3"/>
      <c r="D560" s="3"/>
      <c r="E560" s="3"/>
      <c r="F560" s="3"/>
      <c r="G560" s="3"/>
      <c r="H560" s="24"/>
      <c r="I560" s="24"/>
      <c r="J560" s="24"/>
      <c r="K560" s="24"/>
      <c r="L560" s="24"/>
      <c r="M560" s="24"/>
      <c r="N560" s="24"/>
      <c r="O560" s="24"/>
      <c r="P560" s="24"/>
      <c r="Q560" s="24"/>
      <c r="R560" s="24"/>
      <c r="S560" s="24"/>
      <c r="T560" s="24"/>
      <c r="U560" s="24"/>
      <c r="V560" s="24"/>
      <c r="W560" s="24"/>
      <c r="X560" s="24"/>
      <c r="Y560" s="24"/>
      <c r="Z560" s="24"/>
    </row>
    <row r="561" spans="1:26">
      <c r="A561" s="3"/>
      <c r="B561" s="3"/>
      <c r="C561" s="3"/>
      <c r="D561" s="3"/>
      <c r="E561" s="3"/>
      <c r="F561" s="3"/>
      <c r="G561" s="3"/>
      <c r="H561" s="24"/>
      <c r="I561" s="24"/>
      <c r="J561" s="24"/>
      <c r="K561" s="24"/>
      <c r="L561" s="24"/>
      <c r="M561" s="24"/>
      <c r="N561" s="24"/>
      <c r="O561" s="24"/>
      <c r="P561" s="24"/>
      <c r="Q561" s="24"/>
      <c r="R561" s="24"/>
      <c r="S561" s="24"/>
      <c r="T561" s="24"/>
      <c r="U561" s="24"/>
      <c r="V561" s="24"/>
      <c r="W561" s="24"/>
      <c r="X561" s="24"/>
      <c r="Y561" s="24"/>
      <c r="Z561" s="24"/>
    </row>
    <row r="562" spans="1:26">
      <c r="A562" s="3"/>
      <c r="B562" s="3"/>
      <c r="C562" s="3"/>
      <c r="D562" s="3"/>
      <c r="E562" s="3"/>
      <c r="F562" s="3"/>
      <c r="G562" s="3"/>
      <c r="H562" s="24"/>
      <c r="I562" s="24"/>
      <c r="J562" s="24"/>
      <c r="K562" s="24"/>
      <c r="L562" s="24"/>
      <c r="M562" s="24"/>
      <c r="N562" s="24"/>
      <c r="O562" s="24"/>
      <c r="P562" s="24"/>
      <c r="Q562" s="24"/>
      <c r="R562" s="24"/>
      <c r="S562" s="24"/>
      <c r="T562" s="24"/>
      <c r="U562" s="24"/>
      <c r="V562" s="24"/>
      <c r="W562" s="24"/>
      <c r="X562" s="24"/>
      <c r="Y562" s="24"/>
      <c r="Z562" s="24"/>
    </row>
    <row r="563" spans="1:26">
      <c r="A563" s="3"/>
      <c r="B563" s="3"/>
      <c r="C563" s="3"/>
      <c r="D563" s="3"/>
      <c r="E563" s="3"/>
      <c r="F563" s="3"/>
      <c r="G563" s="3"/>
      <c r="H563" s="24"/>
      <c r="I563" s="24"/>
      <c r="J563" s="24"/>
      <c r="K563" s="24"/>
      <c r="L563" s="24"/>
      <c r="M563" s="24"/>
      <c r="N563" s="24"/>
      <c r="O563" s="24"/>
      <c r="P563" s="24"/>
      <c r="Q563" s="24"/>
      <c r="R563" s="24"/>
      <c r="S563" s="24"/>
      <c r="T563" s="24"/>
      <c r="U563" s="24"/>
      <c r="V563" s="24"/>
      <c r="W563" s="24"/>
      <c r="X563" s="24"/>
      <c r="Y563" s="24"/>
      <c r="Z563" s="24"/>
    </row>
    <row r="564" spans="1:26">
      <c r="A564" s="3"/>
      <c r="B564" s="3"/>
      <c r="C564" s="3"/>
      <c r="D564" s="3"/>
      <c r="E564" s="3"/>
      <c r="F564" s="3"/>
      <c r="G564" s="3"/>
      <c r="H564" s="24"/>
      <c r="I564" s="24"/>
      <c r="J564" s="24"/>
      <c r="K564" s="24"/>
      <c r="L564" s="24"/>
      <c r="M564" s="24"/>
      <c r="N564" s="24"/>
      <c r="O564" s="24"/>
      <c r="P564" s="24"/>
      <c r="Q564" s="24"/>
      <c r="R564" s="24"/>
      <c r="S564" s="24"/>
      <c r="T564" s="24"/>
      <c r="U564" s="24"/>
      <c r="V564" s="24"/>
      <c r="W564" s="24"/>
      <c r="X564" s="24"/>
      <c r="Y564" s="24"/>
      <c r="Z564" s="24"/>
    </row>
    <row r="565" spans="1:26">
      <c r="A565" s="3"/>
      <c r="B565" s="3"/>
      <c r="C565" s="3"/>
      <c r="D565" s="3"/>
      <c r="E565" s="3"/>
      <c r="F565" s="3"/>
      <c r="G565" s="3"/>
      <c r="H565" s="24"/>
      <c r="I565" s="24"/>
      <c r="J565" s="24"/>
      <c r="K565" s="24"/>
      <c r="L565" s="24"/>
      <c r="M565" s="24"/>
      <c r="N565" s="24"/>
      <c r="O565" s="24"/>
      <c r="P565" s="24"/>
      <c r="Q565" s="24"/>
      <c r="R565" s="24"/>
      <c r="S565" s="24"/>
      <c r="T565" s="24"/>
      <c r="U565" s="24"/>
      <c r="V565" s="24"/>
      <c r="W565" s="24"/>
      <c r="X565" s="24"/>
      <c r="Y565" s="24"/>
      <c r="Z565" s="24"/>
    </row>
    <row r="566" spans="1:26">
      <c r="A566" s="3"/>
      <c r="B566" s="3"/>
      <c r="C566" s="3"/>
      <c r="D566" s="3"/>
      <c r="E566" s="3"/>
      <c r="F566" s="3"/>
      <c r="G566" s="3"/>
      <c r="H566" s="24"/>
      <c r="I566" s="24"/>
      <c r="J566" s="24"/>
      <c r="K566" s="24"/>
      <c r="L566" s="24"/>
      <c r="M566" s="24"/>
      <c r="N566" s="24"/>
      <c r="O566" s="24"/>
      <c r="P566" s="24"/>
      <c r="Q566" s="24"/>
      <c r="R566" s="24"/>
      <c r="S566" s="24"/>
      <c r="T566" s="24"/>
      <c r="U566" s="24"/>
      <c r="V566" s="24"/>
      <c r="W566" s="24"/>
      <c r="X566" s="24"/>
      <c r="Y566" s="24"/>
      <c r="Z566" s="24"/>
    </row>
    <row r="567" spans="1:26">
      <c r="A567" s="3"/>
      <c r="B567" s="3"/>
      <c r="C567" s="3"/>
      <c r="D567" s="3"/>
      <c r="E567" s="3"/>
      <c r="F567" s="3"/>
      <c r="G567" s="3"/>
      <c r="H567" s="24"/>
      <c r="I567" s="24"/>
      <c r="J567" s="24"/>
      <c r="K567" s="24"/>
      <c r="L567" s="24"/>
      <c r="M567" s="24"/>
      <c r="N567" s="24"/>
      <c r="O567" s="24"/>
      <c r="P567" s="24"/>
      <c r="Q567" s="24"/>
      <c r="R567" s="24"/>
      <c r="S567" s="24"/>
      <c r="T567" s="24"/>
      <c r="U567" s="24"/>
      <c r="V567" s="24"/>
      <c r="W567" s="24"/>
      <c r="X567" s="24"/>
      <c r="Y567" s="24"/>
      <c r="Z567" s="24"/>
    </row>
    <row r="568" spans="1:26">
      <c r="A568" s="3"/>
      <c r="B568" s="3"/>
      <c r="C568" s="3"/>
      <c r="D568" s="3"/>
      <c r="E568" s="3"/>
      <c r="F568" s="3"/>
      <c r="G568" s="3"/>
      <c r="H568" s="24"/>
      <c r="I568" s="24"/>
      <c r="J568" s="24"/>
      <c r="K568" s="24"/>
      <c r="L568" s="24"/>
      <c r="M568" s="24"/>
      <c r="N568" s="24"/>
      <c r="O568" s="24"/>
      <c r="P568" s="24"/>
      <c r="Q568" s="24"/>
      <c r="R568" s="24"/>
      <c r="S568" s="24"/>
      <c r="T568" s="24"/>
      <c r="U568" s="24"/>
      <c r="V568" s="24"/>
      <c r="W568" s="24"/>
      <c r="X568" s="24"/>
      <c r="Y568" s="24"/>
      <c r="Z568" s="24"/>
    </row>
    <row r="569" spans="1:26">
      <c r="A569" s="3"/>
      <c r="B569" s="3"/>
      <c r="C569" s="3"/>
      <c r="D569" s="3"/>
      <c r="E569" s="3"/>
      <c r="F569" s="3"/>
      <c r="G569" s="3"/>
      <c r="H569" s="24"/>
      <c r="I569" s="24"/>
      <c r="J569" s="24"/>
      <c r="K569" s="24"/>
      <c r="L569" s="24"/>
      <c r="M569" s="24"/>
      <c r="N569" s="24"/>
      <c r="O569" s="24"/>
      <c r="P569" s="24"/>
      <c r="Q569" s="24"/>
      <c r="R569" s="24"/>
      <c r="S569" s="24"/>
      <c r="T569" s="24"/>
      <c r="U569" s="24"/>
      <c r="V569" s="24"/>
      <c r="W569" s="24"/>
      <c r="X569" s="24"/>
      <c r="Y569" s="24"/>
      <c r="Z569" s="24"/>
    </row>
    <row r="570" spans="1:26">
      <c r="A570" s="3"/>
      <c r="B570" s="3"/>
      <c r="C570" s="3"/>
      <c r="D570" s="3"/>
      <c r="E570" s="3"/>
      <c r="F570" s="3"/>
      <c r="G570" s="3"/>
      <c r="H570" s="24"/>
      <c r="I570" s="24"/>
      <c r="J570" s="24"/>
      <c r="K570" s="24"/>
      <c r="L570" s="24"/>
      <c r="M570" s="24"/>
      <c r="N570" s="24"/>
      <c r="O570" s="24"/>
      <c r="P570" s="24"/>
      <c r="Q570" s="24"/>
      <c r="R570" s="24"/>
      <c r="S570" s="24"/>
      <c r="T570" s="24"/>
      <c r="U570" s="24"/>
      <c r="V570" s="24"/>
      <c r="W570" s="24"/>
      <c r="X570" s="24"/>
      <c r="Y570" s="24"/>
      <c r="Z570" s="24"/>
    </row>
    <row r="571" spans="1:26">
      <c r="A571" s="3"/>
      <c r="B571" s="3"/>
      <c r="C571" s="3"/>
      <c r="D571" s="3"/>
      <c r="E571" s="3"/>
      <c r="F571" s="3"/>
      <c r="G571" s="3"/>
      <c r="H571" s="24"/>
      <c r="I571" s="24"/>
      <c r="J571" s="24"/>
      <c r="K571" s="24"/>
      <c r="L571" s="24"/>
      <c r="M571" s="24"/>
      <c r="N571" s="24"/>
      <c r="O571" s="24"/>
      <c r="P571" s="24"/>
      <c r="Q571" s="24"/>
      <c r="R571" s="24"/>
      <c r="S571" s="24"/>
      <c r="T571" s="24"/>
      <c r="U571" s="24"/>
      <c r="V571" s="24"/>
      <c r="W571" s="24"/>
      <c r="X571" s="24"/>
      <c r="Y571" s="24"/>
      <c r="Z571" s="24"/>
    </row>
    <row r="572" spans="1:26">
      <c r="A572" s="3"/>
      <c r="B572" s="3"/>
      <c r="C572" s="3"/>
      <c r="D572" s="3"/>
      <c r="E572" s="3"/>
      <c r="F572" s="3"/>
      <c r="G572" s="3"/>
      <c r="H572" s="24"/>
      <c r="I572" s="24"/>
      <c r="J572" s="24"/>
      <c r="K572" s="24"/>
      <c r="L572" s="24"/>
      <c r="M572" s="24"/>
      <c r="N572" s="24"/>
      <c r="O572" s="24"/>
      <c r="P572" s="24"/>
      <c r="Q572" s="24"/>
      <c r="R572" s="24"/>
      <c r="S572" s="24"/>
      <c r="T572" s="24"/>
      <c r="U572" s="24"/>
      <c r="V572" s="24"/>
      <c r="W572" s="24"/>
      <c r="X572" s="24"/>
      <c r="Y572" s="24"/>
      <c r="Z572" s="24"/>
    </row>
    <row r="573" spans="1:26">
      <c r="A573" s="3"/>
      <c r="B573" s="3"/>
      <c r="C573" s="3"/>
      <c r="D573" s="3"/>
      <c r="E573" s="3"/>
      <c r="F573" s="3"/>
      <c r="G573" s="3"/>
      <c r="H573" s="24"/>
      <c r="I573" s="24"/>
      <c r="J573" s="24"/>
      <c r="K573" s="24"/>
      <c r="L573" s="24"/>
      <c r="M573" s="24"/>
      <c r="N573" s="24"/>
      <c r="O573" s="24"/>
      <c r="P573" s="24"/>
      <c r="Q573" s="24"/>
      <c r="R573" s="24"/>
      <c r="S573" s="24"/>
      <c r="T573" s="24"/>
      <c r="U573" s="24"/>
      <c r="V573" s="24"/>
      <c r="W573" s="24"/>
      <c r="X573" s="24"/>
      <c r="Y573" s="24"/>
      <c r="Z573" s="24"/>
    </row>
    <row r="574" spans="1:26">
      <c r="A574" s="3"/>
      <c r="B574" s="3"/>
      <c r="C574" s="3"/>
      <c r="D574" s="3"/>
      <c r="E574" s="3"/>
      <c r="F574" s="3"/>
      <c r="G574" s="3"/>
      <c r="H574" s="24"/>
      <c r="I574" s="24"/>
      <c r="J574" s="24"/>
      <c r="K574" s="24"/>
      <c r="L574" s="24"/>
      <c r="M574" s="24"/>
      <c r="N574" s="24"/>
      <c r="O574" s="24"/>
      <c r="P574" s="24"/>
      <c r="Q574" s="24"/>
      <c r="R574" s="24"/>
      <c r="S574" s="24"/>
      <c r="T574" s="24"/>
      <c r="U574" s="24"/>
      <c r="V574" s="24"/>
      <c r="W574" s="24"/>
      <c r="X574" s="24"/>
      <c r="Y574" s="24"/>
      <c r="Z574" s="24"/>
    </row>
    <row r="575" spans="1:26">
      <c r="A575" s="3"/>
      <c r="B575" s="3"/>
      <c r="C575" s="3"/>
      <c r="D575" s="3"/>
      <c r="E575" s="3"/>
      <c r="F575" s="3"/>
      <c r="G575" s="3"/>
      <c r="H575" s="24"/>
      <c r="I575" s="24"/>
      <c r="J575" s="24"/>
      <c r="K575" s="24"/>
      <c r="L575" s="24"/>
      <c r="M575" s="24"/>
      <c r="N575" s="24"/>
      <c r="O575" s="24"/>
      <c r="P575" s="24"/>
      <c r="Q575" s="24"/>
      <c r="R575" s="24"/>
      <c r="S575" s="24"/>
      <c r="T575" s="24"/>
      <c r="U575" s="24"/>
      <c r="V575" s="24"/>
      <c r="W575" s="24"/>
      <c r="X575" s="24"/>
      <c r="Y575" s="24"/>
      <c r="Z575" s="24"/>
    </row>
    <row r="576" spans="1:26">
      <c r="A576" s="3"/>
      <c r="B576" s="3"/>
      <c r="C576" s="3"/>
      <c r="D576" s="3"/>
      <c r="E576" s="3"/>
      <c r="F576" s="3"/>
      <c r="G576" s="3"/>
      <c r="H576" s="24"/>
      <c r="I576" s="24"/>
      <c r="J576" s="24"/>
      <c r="K576" s="24"/>
      <c r="L576" s="24"/>
      <c r="M576" s="24"/>
      <c r="N576" s="24"/>
      <c r="O576" s="24"/>
      <c r="P576" s="24"/>
      <c r="Q576" s="24"/>
      <c r="R576" s="24"/>
      <c r="S576" s="24"/>
      <c r="T576" s="24"/>
      <c r="U576" s="24"/>
      <c r="V576" s="24"/>
      <c r="W576" s="24"/>
      <c r="X576" s="24"/>
      <c r="Y576" s="24"/>
      <c r="Z576" s="24"/>
    </row>
    <row r="577" spans="1:26">
      <c r="A577" s="3"/>
      <c r="B577" s="3"/>
      <c r="C577" s="3"/>
      <c r="D577" s="3"/>
      <c r="E577" s="3"/>
      <c r="F577" s="3"/>
      <c r="G577" s="3"/>
      <c r="H577" s="24"/>
      <c r="I577" s="24"/>
      <c r="J577" s="24"/>
      <c r="K577" s="24"/>
      <c r="L577" s="24"/>
      <c r="M577" s="24"/>
      <c r="N577" s="24"/>
      <c r="O577" s="24"/>
      <c r="P577" s="24"/>
      <c r="Q577" s="24"/>
      <c r="R577" s="24"/>
      <c r="S577" s="24"/>
      <c r="T577" s="24"/>
      <c r="U577" s="24"/>
      <c r="V577" s="24"/>
      <c r="W577" s="24"/>
      <c r="X577" s="24"/>
      <c r="Y577" s="24"/>
      <c r="Z577" s="24"/>
    </row>
    <row r="578" spans="1:26">
      <c r="A578" s="3"/>
      <c r="B578" s="3"/>
      <c r="C578" s="3"/>
      <c r="D578" s="3"/>
      <c r="E578" s="3"/>
      <c r="F578" s="3"/>
      <c r="G578" s="3"/>
      <c r="H578" s="24"/>
      <c r="I578" s="24"/>
      <c r="J578" s="24"/>
      <c r="K578" s="24"/>
      <c r="L578" s="24"/>
      <c r="M578" s="24"/>
      <c r="N578" s="24"/>
      <c r="O578" s="24"/>
      <c r="P578" s="24"/>
      <c r="Q578" s="24"/>
      <c r="R578" s="24"/>
      <c r="S578" s="24"/>
      <c r="T578" s="24"/>
      <c r="U578" s="24"/>
      <c r="V578" s="24"/>
      <c r="W578" s="24"/>
      <c r="X578" s="24"/>
      <c r="Y578" s="24"/>
      <c r="Z578" s="24"/>
    </row>
    <row r="579" spans="1:26">
      <c r="A579" s="3"/>
      <c r="B579" s="3"/>
      <c r="C579" s="3"/>
      <c r="D579" s="3"/>
      <c r="E579" s="3"/>
      <c r="F579" s="3"/>
      <c r="G579" s="3"/>
      <c r="H579" s="24"/>
      <c r="I579" s="24"/>
      <c r="J579" s="24"/>
      <c r="K579" s="24"/>
      <c r="L579" s="24"/>
      <c r="M579" s="24"/>
      <c r="N579" s="24"/>
      <c r="O579" s="24"/>
      <c r="P579" s="24"/>
      <c r="Q579" s="24"/>
      <c r="R579" s="24"/>
      <c r="S579" s="24"/>
      <c r="T579" s="24"/>
      <c r="U579" s="24"/>
      <c r="V579" s="24"/>
      <c r="W579" s="24"/>
      <c r="X579" s="24"/>
      <c r="Y579" s="24"/>
      <c r="Z579" s="24"/>
    </row>
    <row r="580" spans="1:26">
      <c r="A580" s="3"/>
      <c r="B580" s="3"/>
      <c r="C580" s="3"/>
      <c r="D580" s="3"/>
      <c r="E580" s="3"/>
      <c r="F580" s="3"/>
      <c r="G580" s="3"/>
      <c r="H580" s="24"/>
      <c r="I580" s="24"/>
      <c r="J580" s="24"/>
      <c r="K580" s="24"/>
      <c r="L580" s="24"/>
      <c r="M580" s="24"/>
      <c r="N580" s="24"/>
      <c r="O580" s="24"/>
      <c r="P580" s="24"/>
      <c r="Q580" s="24"/>
      <c r="R580" s="24"/>
      <c r="S580" s="24"/>
      <c r="T580" s="24"/>
      <c r="U580" s="24"/>
      <c r="V580" s="24"/>
      <c r="W580" s="24"/>
      <c r="X580" s="24"/>
      <c r="Y580" s="24"/>
      <c r="Z580" s="24"/>
    </row>
    <row r="581" spans="1:26">
      <c r="A581" s="3"/>
      <c r="B581" s="3"/>
      <c r="C581" s="3"/>
      <c r="D581" s="3"/>
      <c r="E581" s="3"/>
      <c r="F581" s="3"/>
      <c r="G581" s="3"/>
      <c r="H581" s="24"/>
      <c r="I581" s="24"/>
      <c r="J581" s="24"/>
      <c r="K581" s="24"/>
      <c r="L581" s="24"/>
      <c r="M581" s="24"/>
      <c r="N581" s="24"/>
      <c r="O581" s="24"/>
      <c r="P581" s="24"/>
      <c r="Q581" s="24"/>
      <c r="R581" s="24"/>
      <c r="S581" s="24"/>
      <c r="T581" s="24"/>
      <c r="U581" s="24"/>
      <c r="V581" s="24"/>
      <c r="W581" s="24"/>
      <c r="X581" s="24"/>
      <c r="Y581" s="24"/>
      <c r="Z581" s="24"/>
    </row>
    <row r="582" spans="1:26">
      <c r="A582" s="3"/>
      <c r="B582" s="3"/>
      <c r="C582" s="3"/>
      <c r="D582" s="3"/>
      <c r="E582" s="3"/>
      <c r="F582" s="3"/>
      <c r="G582" s="3"/>
      <c r="H582" s="24"/>
      <c r="I582" s="24"/>
      <c r="J582" s="24"/>
      <c r="K582" s="24"/>
      <c r="L582" s="24"/>
      <c r="M582" s="24"/>
      <c r="N582" s="24"/>
      <c r="O582" s="24"/>
      <c r="P582" s="24"/>
      <c r="Q582" s="24"/>
      <c r="R582" s="24"/>
      <c r="S582" s="24"/>
      <c r="T582" s="24"/>
      <c r="U582" s="24"/>
      <c r="V582" s="24"/>
      <c r="W582" s="24"/>
      <c r="X582" s="24"/>
      <c r="Y582" s="24"/>
      <c r="Z582" s="24"/>
    </row>
    <row r="583" spans="1:26">
      <c r="A583" s="3"/>
      <c r="B583" s="3"/>
      <c r="C583" s="3"/>
      <c r="D583" s="3"/>
      <c r="E583" s="3"/>
      <c r="F583" s="3"/>
      <c r="G583" s="3"/>
      <c r="H583" s="24"/>
      <c r="I583" s="24"/>
      <c r="J583" s="24"/>
      <c r="K583" s="24"/>
      <c r="L583" s="24"/>
      <c r="M583" s="24"/>
      <c r="N583" s="24"/>
      <c r="O583" s="24"/>
      <c r="P583" s="24"/>
      <c r="Q583" s="24"/>
      <c r="R583" s="24"/>
      <c r="S583" s="24"/>
      <c r="T583" s="24"/>
      <c r="U583" s="24"/>
      <c r="V583" s="24"/>
      <c r="W583" s="24"/>
      <c r="X583" s="24"/>
      <c r="Y583" s="24"/>
      <c r="Z583" s="24"/>
    </row>
    <row r="584" spans="1:26">
      <c r="A584" s="3"/>
      <c r="B584" s="3"/>
      <c r="C584" s="3"/>
      <c r="D584" s="3"/>
      <c r="E584" s="3"/>
      <c r="F584" s="3"/>
      <c r="G584" s="3"/>
      <c r="H584" s="24"/>
      <c r="I584" s="24"/>
      <c r="J584" s="24"/>
      <c r="K584" s="24"/>
      <c r="L584" s="24"/>
      <c r="M584" s="24"/>
      <c r="N584" s="24"/>
      <c r="O584" s="24"/>
      <c r="P584" s="24"/>
      <c r="Q584" s="24"/>
      <c r="R584" s="24"/>
      <c r="S584" s="24"/>
      <c r="T584" s="24"/>
      <c r="U584" s="24"/>
      <c r="V584" s="24"/>
      <c r="W584" s="24"/>
      <c r="X584" s="24"/>
      <c r="Y584" s="24"/>
      <c r="Z584" s="24"/>
    </row>
    <row r="585" spans="1:26">
      <c r="A585" s="3"/>
      <c r="B585" s="3"/>
      <c r="C585" s="3"/>
      <c r="D585" s="3"/>
      <c r="E585" s="3"/>
      <c r="F585" s="3"/>
      <c r="G585" s="3"/>
      <c r="H585" s="24"/>
      <c r="I585" s="24"/>
      <c r="J585" s="24"/>
      <c r="K585" s="24"/>
      <c r="L585" s="24"/>
      <c r="M585" s="24"/>
      <c r="N585" s="24"/>
      <c r="O585" s="24"/>
      <c r="P585" s="24"/>
      <c r="Q585" s="24"/>
      <c r="R585" s="24"/>
      <c r="S585" s="24"/>
      <c r="T585" s="24"/>
      <c r="U585" s="24"/>
      <c r="V585" s="24"/>
      <c r="W585" s="24"/>
      <c r="X585" s="24"/>
      <c r="Y585" s="24"/>
      <c r="Z585" s="24"/>
    </row>
    <row r="586" spans="1:26">
      <c r="A586" s="3"/>
      <c r="B586" s="3"/>
      <c r="C586" s="3"/>
      <c r="D586" s="3"/>
      <c r="E586" s="3"/>
      <c r="F586" s="3"/>
      <c r="G586" s="3"/>
      <c r="H586" s="24"/>
      <c r="I586" s="24"/>
      <c r="J586" s="24"/>
      <c r="K586" s="24"/>
      <c r="L586" s="24"/>
      <c r="M586" s="24"/>
      <c r="N586" s="24"/>
      <c r="O586" s="24"/>
      <c r="P586" s="24"/>
      <c r="Q586" s="24"/>
      <c r="R586" s="24"/>
      <c r="S586" s="24"/>
      <c r="T586" s="24"/>
      <c r="U586" s="24"/>
      <c r="V586" s="24"/>
      <c r="W586" s="24"/>
      <c r="X586" s="24"/>
      <c r="Y586" s="24"/>
      <c r="Z586" s="24"/>
    </row>
    <row r="587" spans="1:26">
      <c r="A587" s="3"/>
      <c r="B587" s="3"/>
      <c r="C587" s="3"/>
      <c r="D587" s="3"/>
      <c r="E587" s="3"/>
      <c r="F587" s="3"/>
      <c r="G587" s="3"/>
      <c r="H587" s="24"/>
      <c r="I587" s="24"/>
      <c r="J587" s="24"/>
      <c r="K587" s="24"/>
      <c r="L587" s="24"/>
      <c r="M587" s="24"/>
      <c r="N587" s="24"/>
      <c r="O587" s="24"/>
      <c r="P587" s="24"/>
      <c r="Q587" s="24"/>
      <c r="R587" s="24"/>
      <c r="S587" s="24"/>
      <c r="T587" s="24"/>
      <c r="U587" s="24"/>
      <c r="V587" s="24"/>
      <c r="W587" s="24"/>
      <c r="X587" s="24"/>
      <c r="Y587" s="24"/>
      <c r="Z587" s="24"/>
    </row>
    <row r="588" spans="1:26">
      <c r="A588" s="3"/>
      <c r="B588" s="3"/>
      <c r="C588" s="3"/>
      <c r="D588" s="3"/>
      <c r="E588" s="3"/>
      <c r="F588" s="3"/>
      <c r="G588" s="3"/>
      <c r="H588" s="24"/>
      <c r="I588" s="24"/>
      <c r="J588" s="24"/>
      <c r="K588" s="24"/>
      <c r="L588" s="24"/>
      <c r="M588" s="24"/>
      <c r="N588" s="24"/>
      <c r="O588" s="24"/>
      <c r="P588" s="24"/>
      <c r="Q588" s="24"/>
      <c r="R588" s="24"/>
      <c r="S588" s="24"/>
      <c r="T588" s="24"/>
      <c r="U588" s="24"/>
      <c r="V588" s="24"/>
      <c r="W588" s="24"/>
      <c r="X588" s="24"/>
      <c r="Y588" s="24"/>
      <c r="Z588" s="24"/>
    </row>
    <row r="589" spans="1:26">
      <c r="A589" s="3"/>
      <c r="B589" s="3"/>
      <c r="C589" s="3"/>
      <c r="D589" s="3"/>
      <c r="E589" s="3"/>
      <c r="F589" s="3"/>
      <c r="G589" s="3"/>
      <c r="H589" s="24"/>
      <c r="I589" s="24"/>
      <c r="J589" s="24"/>
      <c r="K589" s="24"/>
      <c r="L589" s="24"/>
      <c r="M589" s="24"/>
      <c r="N589" s="24"/>
      <c r="O589" s="24"/>
      <c r="P589" s="24"/>
      <c r="Q589" s="24"/>
      <c r="R589" s="24"/>
      <c r="S589" s="24"/>
      <c r="T589" s="24"/>
      <c r="U589" s="24"/>
      <c r="V589" s="24"/>
      <c r="W589" s="24"/>
      <c r="X589" s="24"/>
      <c r="Y589" s="24"/>
      <c r="Z589" s="24"/>
    </row>
    <row r="590" spans="1:26">
      <c r="A590" s="3"/>
      <c r="B590" s="3"/>
      <c r="C590" s="3"/>
      <c r="D590" s="3"/>
      <c r="E590" s="3"/>
      <c r="F590" s="3"/>
      <c r="G590" s="3"/>
      <c r="H590" s="24"/>
      <c r="I590" s="24"/>
      <c r="J590" s="24"/>
      <c r="K590" s="24"/>
      <c r="L590" s="24"/>
      <c r="M590" s="24"/>
      <c r="N590" s="24"/>
      <c r="O590" s="24"/>
      <c r="P590" s="24"/>
      <c r="Q590" s="24"/>
      <c r="R590" s="24"/>
      <c r="S590" s="24"/>
      <c r="T590" s="24"/>
      <c r="U590" s="24"/>
      <c r="V590" s="24"/>
      <c r="W590" s="24"/>
      <c r="X590" s="24"/>
      <c r="Y590" s="24"/>
      <c r="Z590" s="24"/>
    </row>
    <row r="591" spans="1:26">
      <c r="A591" s="3"/>
      <c r="B591" s="3"/>
      <c r="C591" s="3"/>
      <c r="D591" s="3"/>
      <c r="E591" s="3"/>
      <c r="F591" s="3"/>
      <c r="G591" s="3"/>
      <c r="H591" s="24"/>
      <c r="I591" s="24"/>
      <c r="J591" s="24"/>
      <c r="K591" s="24"/>
      <c r="L591" s="24"/>
      <c r="M591" s="24"/>
      <c r="N591" s="24"/>
      <c r="O591" s="24"/>
      <c r="P591" s="24"/>
      <c r="Q591" s="24"/>
      <c r="R591" s="24"/>
      <c r="S591" s="24"/>
      <c r="T591" s="24"/>
      <c r="U591" s="24"/>
      <c r="V591" s="24"/>
      <c r="W591" s="24"/>
      <c r="X591" s="24"/>
      <c r="Y591" s="24"/>
      <c r="Z591" s="24"/>
    </row>
    <row r="592" spans="1:26">
      <c r="A592" s="3"/>
      <c r="B592" s="3"/>
      <c r="C592" s="3"/>
      <c r="D592" s="3"/>
      <c r="E592" s="3"/>
      <c r="F592" s="3"/>
      <c r="G592" s="3"/>
      <c r="H592" s="24"/>
      <c r="I592" s="24"/>
      <c r="J592" s="24"/>
      <c r="K592" s="24"/>
      <c r="L592" s="24"/>
      <c r="M592" s="24"/>
      <c r="N592" s="24"/>
      <c r="O592" s="24"/>
      <c r="P592" s="24"/>
      <c r="Q592" s="24"/>
      <c r="R592" s="24"/>
      <c r="S592" s="24"/>
      <c r="T592" s="24"/>
      <c r="U592" s="24"/>
      <c r="V592" s="24"/>
      <c r="W592" s="24"/>
      <c r="X592" s="24"/>
      <c r="Y592" s="24"/>
      <c r="Z592" s="24"/>
    </row>
    <row r="593" spans="1:26">
      <c r="A593" s="3"/>
      <c r="B593" s="3"/>
      <c r="C593" s="3"/>
      <c r="D593" s="3"/>
      <c r="E593" s="3"/>
      <c r="F593" s="3"/>
      <c r="G593" s="3"/>
      <c r="H593" s="24"/>
      <c r="I593" s="24"/>
      <c r="J593" s="24"/>
      <c r="K593" s="24"/>
      <c r="L593" s="24"/>
      <c r="M593" s="24"/>
      <c r="N593" s="24"/>
      <c r="O593" s="24"/>
      <c r="P593" s="24"/>
      <c r="Q593" s="24"/>
      <c r="R593" s="24"/>
      <c r="S593" s="24"/>
      <c r="T593" s="24"/>
      <c r="U593" s="24"/>
      <c r="V593" s="24"/>
      <c r="W593" s="24"/>
      <c r="X593" s="24"/>
      <c r="Y593" s="24"/>
      <c r="Z593" s="24"/>
    </row>
    <row r="594" spans="1:26">
      <c r="A594" s="3"/>
      <c r="B594" s="3"/>
      <c r="C594" s="3"/>
      <c r="D594" s="3"/>
      <c r="E594" s="3"/>
      <c r="F594" s="3"/>
      <c r="G594" s="3"/>
      <c r="H594" s="24"/>
      <c r="I594" s="24"/>
      <c r="J594" s="24"/>
      <c r="K594" s="24"/>
      <c r="L594" s="24"/>
      <c r="M594" s="24"/>
      <c r="N594" s="24"/>
      <c r="O594" s="24"/>
      <c r="P594" s="24"/>
      <c r="Q594" s="24"/>
      <c r="R594" s="24"/>
      <c r="S594" s="24"/>
      <c r="T594" s="24"/>
      <c r="U594" s="24"/>
      <c r="V594" s="24"/>
      <c r="W594" s="24"/>
      <c r="X594" s="24"/>
      <c r="Y594" s="24"/>
      <c r="Z594" s="24"/>
    </row>
    <row r="595" spans="1:26">
      <c r="A595" s="3"/>
      <c r="B595" s="3"/>
      <c r="C595" s="3"/>
      <c r="D595" s="3"/>
      <c r="E595" s="3"/>
      <c r="F595" s="3"/>
      <c r="G595" s="3"/>
      <c r="H595" s="24"/>
      <c r="I595" s="24"/>
      <c r="J595" s="24"/>
      <c r="K595" s="24"/>
      <c r="L595" s="24"/>
      <c r="M595" s="24"/>
      <c r="N595" s="24"/>
      <c r="O595" s="24"/>
      <c r="P595" s="24"/>
      <c r="Q595" s="24"/>
      <c r="R595" s="24"/>
      <c r="S595" s="24"/>
      <c r="T595" s="24"/>
      <c r="U595" s="24"/>
      <c r="V595" s="24"/>
      <c r="W595" s="24"/>
      <c r="X595" s="24"/>
      <c r="Y595" s="24"/>
      <c r="Z595" s="24"/>
    </row>
    <row r="596" spans="1:26">
      <c r="A596" s="3"/>
      <c r="B596" s="3"/>
      <c r="C596" s="3"/>
      <c r="D596" s="3"/>
      <c r="E596" s="3"/>
      <c r="F596" s="3"/>
      <c r="G596" s="3"/>
      <c r="H596" s="24"/>
      <c r="I596" s="24"/>
      <c r="J596" s="24"/>
      <c r="K596" s="24"/>
      <c r="L596" s="24"/>
      <c r="M596" s="24"/>
      <c r="N596" s="24"/>
      <c r="O596" s="24"/>
      <c r="P596" s="24"/>
      <c r="Q596" s="24"/>
      <c r="R596" s="24"/>
      <c r="S596" s="24"/>
      <c r="T596" s="24"/>
      <c r="U596" s="24"/>
      <c r="V596" s="24"/>
      <c r="W596" s="24"/>
      <c r="X596" s="24"/>
      <c r="Y596" s="24"/>
      <c r="Z596" s="24"/>
    </row>
    <row r="597" spans="1:26">
      <c r="A597" s="3"/>
      <c r="B597" s="3"/>
      <c r="C597" s="3"/>
      <c r="D597" s="3"/>
      <c r="E597" s="3"/>
      <c r="F597" s="3"/>
      <c r="G597" s="3"/>
      <c r="H597" s="24"/>
      <c r="I597" s="24"/>
      <c r="J597" s="24"/>
      <c r="K597" s="24"/>
      <c r="L597" s="24"/>
      <c r="M597" s="24"/>
      <c r="N597" s="24"/>
      <c r="O597" s="24"/>
      <c r="P597" s="24"/>
      <c r="Q597" s="24"/>
      <c r="R597" s="24"/>
      <c r="S597" s="24"/>
      <c r="T597" s="24"/>
      <c r="U597" s="24"/>
      <c r="V597" s="24"/>
      <c r="W597" s="24"/>
      <c r="X597" s="24"/>
      <c r="Y597" s="24"/>
      <c r="Z597" s="24"/>
    </row>
    <row r="598" spans="1:26">
      <c r="A598" s="3"/>
      <c r="B598" s="3"/>
      <c r="C598" s="3"/>
      <c r="D598" s="3"/>
      <c r="E598" s="3"/>
      <c r="F598" s="3"/>
      <c r="G598" s="3"/>
      <c r="H598" s="24"/>
      <c r="I598" s="24"/>
      <c r="J598" s="24"/>
      <c r="K598" s="24"/>
      <c r="L598" s="24"/>
      <c r="M598" s="24"/>
      <c r="N598" s="24"/>
      <c r="O598" s="24"/>
      <c r="P598" s="24"/>
      <c r="Q598" s="24"/>
      <c r="R598" s="24"/>
      <c r="S598" s="24"/>
      <c r="T598" s="24"/>
      <c r="U598" s="24"/>
      <c r="V598" s="24"/>
      <c r="W598" s="24"/>
      <c r="X598" s="24"/>
      <c r="Y598" s="24"/>
      <c r="Z598" s="24"/>
    </row>
    <row r="599" spans="1:26">
      <c r="A599" s="3"/>
      <c r="B599" s="3"/>
      <c r="C599" s="3"/>
      <c r="D599" s="3"/>
      <c r="E599" s="3"/>
      <c r="F599" s="3"/>
      <c r="G599" s="3"/>
      <c r="H599" s="24"/>
      <c r="I599" s="24"/>
      <c r="J599" s="24"/>
      <c r="K599" s="24"/>
      <c r="L599" s="24"/>
      <c r="M599" s="24"/>
      <c r="N599" s="24"/>
      <c r="O599" s="24"/>
      <c r="P599" s="24"/>
      <c r="Q599" s="24"/>
      <c r="R599" s="24"/>
      <c r="S599" s="24"/>
      <c r="T599" s="24"/>
      <c r="U599" s="24"/>
      <c r="V599" s="24"/>
      <c r="W599" s="24"/>
      <c r="X599" s="24"/>
      <c r="Y599" s="24"/>
      <c r="Z599" s="24"/>
    </row>
    <row r="600" spans="1:26">
      <c r="A600" s="3"/>
      <c r="B600" s="3"/>
      <c r="C600" s="3"/>
      <c r="D600" s="3"/>
      <c r="E600" s="3"/>
      <c r="F600" s="3"/>
      <c r="G600" s="3"/>
      <c r="H600" s="24"/>
      <c r="I600" s="24"/>
      <c r="J600" s="24"/>
      <c r="K600" s="24"/>
      <c r="L600" s="24"/>
      <c r="M600" s="24"/>
      <c r="N600" s="24"/>
      <c r="O600" s="24"/>
      <c r="P600" s="24"/>
      <c r="Q600" s="24"/>
      <c r="R600" s="24"/>
      <c r="S600" s="24"/>
      <c r="T600" s="24"/>
      <c r="U600" s="24"/>
      <c r="V600" s="24"/>
      <c r="W600" s="24"/>
      <c r="X600" s="24"/>
      <c r="Y600" s="24"/>
      <c r="Z600" s="24"/>
    </row>
    <row r="601" spans="1:26">
      <c r="A601" s="3"/>
      <c r="B601" s="3"/>
      <c r="C601" s="3"/>
      <c r="D601" s="3"/>
      <c r="E601" s="3"/>
      <c r="F601" s="3"/>
      <c r="G601" s="3"/>
      <c r="H601" s="24"/>
      <c r="I601" s="24"/>
      <c r="J601" s="24"/>
      <c r="K601" s="24"/>
      <c r="L601" s="24"/>
      <c r="M601" s="24"/>
      <c r="N601" s="24"/>
      <c r="O601" s="24"/>
      <c r="P601" s="24"/>
      <c r="Q601" s="24"/>
      <c r="R601" s="24"/>
      <c r="S601" s="24"/>
      <c r="T601" s="24"/>
      <c r="U601" s="24"/>
      <c r="V601" s="24"/>
      <c r="W601" s="24"/>
      <c r="X601" s="24"/>
      <c r="Y601" s="24"/>
      <c r="Z601" s="24"/>
    </row>
    <row r="602" spans="1:26">
      <c r="A602" s="3"/>
      <c r="B602" s="3"/>
      <c r="C602" s="3"/>
      <c r="D602" s="3"/>
      <c r="E602" s="3"/>
      <c r="F602" s="3"/>
      <c r="G602" s="3"/>
      <c r="H602" s="24"/>
      <c r="I602" s="24"/>
      <c r="J602" s="24"/>
      <c r="K602" s="24"/>
      <c r="L602" s="24"/>
      <c r="M602" s="24"/>
      <c r="N602" s="24"/>
      <c r="O602" s="24"/>
      <c r="P602" s="24"/>
      <c r="Q602" s="24"/>
      <c r="R602" s="24"/>
      <c r="S602" s="24"/>
      <c r="T602" s="24"/>
      <c r="U602" s="24"/>
      <c r="V602" s="24"/>
      <c r="W602" s="24"/>
      <c r="X602" s="24"/>
      <c r="Y602" s="24"/>
      <c r="Z602" s="24"/>
    </row>
    <row r="603" spans="1:26">
      <c r="A603" s="3"/>
      <c r="B603" s="3"/>
      <c r="C603" s="3"/>
      <c r="D603" s="3"/>
      <c r="E603" s="3"/>
      <c r="F603" s="3"/>
      <c r="G603" s="3"/>
      <c r="H603" s="24"/>
      <c r="I603" s="24"/>
      <c r="J603" s="24"/>
      <c r="K603" s="24"/>
      <c r="L603" s="24"/>
      <c r="M603" s="24"/>
      <c r="N603" s="24"/>
      <c r="O603" s="24"/>
      <c r="P603" s="24"/>
      <c r="Q603" s="24"/>
      <c r="R603" s="24"/>
      <c r="S603" s="24"/>
      <c r="T603" s="24"/>
      <c r="U603" s="24"/>
      <c r="V603" s="24"/>
      <c r="W603" s="24"/>
      <c r="X603" s="24"/>
      <c r="Y603" s="24"/>
      <c r="Z603" s="24"/>
    </row>
    <row r="604" spans="1:26">
      <c r="A604" s="3"/>
      <c r="B604" s="3"/>
      <c r="C604" s="3"/>
      <c r="D604" s="3"/>
      <c r="E604" s="3"/>
      <c r="F604" s="3"/>
      <c r="G604" s="3"/>
      <c r="H604" s="24"/>
      <c r="I604" s="24"/>
      <c r="J604" s="24"/>
      <c r="K604" s="24"/>
      <c r="L604" s="24"/>
      <c r="M604" s="24"/>
      <c r="N604" s="24"/>
      <c r="O604" s="24"/>
      <c r="P604" s="24"/>
      <c r="Q604" s="24"/>
      <c r="R604" s="24"/>
      <c r="S604" s="24"/>
      <c r="T604" s="24"/>
      <c r="U604" s="24"/>
      <c r="V604" s="24"/>
      <c r="W604" s="24"/>
      <c r="X604" s="24"/>
      <c r="Y604" s="24"/>
      <c r="Z604" s="24"/>
    </row>
    <row r="605" spans="1:26">
      <c r="A605" s="3"/>
      <c r="B605" s="3"/>
      <c r="C605" s="3"/>
      <c r="D605" s="3"/>
      <c r="E605" s="3"/>
      <c r="F605" s="3"/>
      <c r="G605" s="3"/>
      <c r="H605" s="24"/>
      <c r="I605" s="24"/>
      <c r="J605" s="24"/>
      <c r="K605" s="24"/>
      <c r="L605" s="24"/>
      <c r="M605" s="24"/>
      <c r="N605" s="24"/>
      <c r="O605" s="24"/>
      <c r="P605" s="24"/>
      <c r="Q605" s="24"/>
      <c r="R605" s="24"/>
      <c r="S605" s="24"/>
      <c r="T605" s="24"/>
      <c r="U605" s="24"/>
      <c r="V605" s="24"/>
      <c r="W605" s="24"/>
      <c r="X605" s="24"/>
      <c r="Y605" s="24"/>
      <c r="Z605" s="24"/>
    </row>
    <row r="606" spans="1:26">
      <c r="A606" s="3"/>
      <c r="B606" s="3"/>
      <c r="C606" s="3"/>
      <c r="D606" s="3"/>
      <c r="E606" s="3"/>
      <c r="F606" s="3"/>
      <c r="G606" s="3"/>
      <c r="H606" s="24"/>
      <c r="I606" s="24"/>
      <c r="J606" s="24"/>
      <c r="K606" s="24"/>
      <c r="L606" s="24"/>
      <c r="M606" s="24"/>
      <c r="N606" s="24"/>
      <c r="O606" s="24"/>
      <c r="P606" s="24"/>
      <c r="Q606" s="24"/>
      <c r="R606" s="24"/>
      <c r="S606" s="24"/>
      <c r="T606" s="24"/>
      <c r="U606" s="24"/>
      <c r="V606" s="24"/>
      <c r="W606" s="24"/>
      <c r="X606" s="24"/>
      <c r="Y606" s="24"/>
      <c r="Z606" s="24"/>
    </row>
    <row r="607" spans="1:26">
      <c r="A607" s="3"/>
      <c r="B607" s="3"/>
      <c r="C607" s="3"/>
      <c r="D607" s="3"/>
      <c r="E607" s="3"/>
      <c r="F607" s="3"/>
      <c r="G607" s="3"/>
      <c r="H607" s="24"/>
      <c r="I607" s="24"/>
      <c r="J607" s="24"/>
      <c r="K607" s="24"/>
      <c r="L607" s="24"/>
      <c r="M607" s="24"/>
      <c r="N607" s="24"/>
      <c r="O607" s="24"/>
      <c r="P607" s="24"/>
      <c r="Q607" s="24"/>
      <c r="R607" s="24"/>
      <c r="S607" s="24"/>
      <c r="T607" s="24"/>
      <c r="U607" s="24"/>
      <c r="V607" s="24"/>
      <c r="W607" s="24"/>
      <c r="X607" s="24"/>
      <c r="Y607" s="24"/>
      <c r="Z607" s="24"/>
    </row>
    <row r="608" spans="1:26">
      <c r="A608" s="3"/>
      <c r="B608" s="3"/>
      <c r="C608" s="3"/>
      <c r="D608" s="3"/>
      <c r="E608" s="3"/>
      <c r="F608" s="3"/>
      <c r="G608" s="3"/>
      <c r="H608" s="24"/>
      <c r="I608" s="24"/>
      <c r="J608" s="24"/>
      <c r="K608" s="24"/>
      <c r="L608" s="24"/>
      <c r="M608" s="24"/>
      <c r="N608" s="24"/>
      <c r="O608" s="24"/>
      <c r="P608" s="24"/>
      <c r="Q608" s="24"/>
      <c r="R608" s="24"/>
      <c r="S608" s="24"/>
      <c r="T608" s="24"/>
      <c r="U608" s="24"/>
      <c r="V608" s="24"/>
      <c r="W608" s="24"/>
      <c r="X608" s="24"/>
      <c r="Y608" s="24"/>
      <c r="Z608" s="24"/>
    </row>
    <row r="609" spans="1:26">
      <c r="A609" s="3"/>
      <c r="B609" s="3"/>
      <c r="C609" s="3"/>
      <c r="D609" s="3"/>
      <c r="E609" s="3"/>
      <c r="F609" s="3"/>
      <c r="G609" s="3"/>
      <c r="H609" s="24"/>
      <c r="I609" s="24"/>
      <c r="J609" s="24"/>
      <c r="K609" s="24"/>
      <c r="L609" s="24"/>
      <c r="M609" s="24"/>
      <c r="N609" s="24"/>
      <c r="O609" s="24"/>
      <c r="P609" s="24"/>
      <c r="Q609" s="24"/>
      <c r="R609" s="24"/>
      <c r="S609" s="24"/>
      <c r="T609" s="24"/>
      <c r="U609" s="24"/>
      <c r="V609" s="24"/>
      <c r="W609" s="24"/>
      <c r="X609" s="24"/>
      <c r="Y609" s="24"/>
      <c r="Z609" s="24"/>
    </row>
    <row r="610" spans="1:26">
      <c r="A610" s="3"/>
      <c r="B610" s="3"/>
      <c r="C610" s="3"/>
      <c r="D610" s="3"/>
      <c r="E610" s="3"/>
      <c r="F610" s="3"/>
      <c r="G610" s="3"/>
      <c r="H610" s="24"/>
      <c r="I610" s="24"/>
      <c r="J610" s="24"/>
      <c r="K610" s="24"/>
      <c r="L610" s="24"/>
      <c r="M610" s="24"/>
      <c r="N610" s="24"/>
      <c r="O610" s="24"/>
      <c r="P610" s="24"/>
      <c r="Q610" s="24"/>
      <c r="R610" s="24"/>
      <c r="S610" s="24"/>
      <c r="T610" s="24"/>
      <c r="U610" s="24"/>
      <c r="V610" s="24"/>
      <c r="W610" s="24"/>
      <c r="X610" s="24"/>
      <c r="Y610" s="24"/>
      <c r="Z610" s="24"/>
    </row>
    <row r="611" spans="1:26">
      <c r="A611" s="3"/>
      <c r="B611" s="3"/>
      <c r="C611" s="3"/>
      <c r="D611" s="3"/>
      <c r="E611" s="3"/>
      <c r="F611" s="3"/>
      <c r="G611" s="3"/>
      <c r="H611" s="24"/>
      <c r="I611" s="24"/>
      <c r="J611" s="24"/>
      <c r="K611" s="24"/>
      <c r="L611" s="24"/>
      <c r="M611" s="24"/>
      <c r="N611" s="24"/>
      <c r="O611" s="24"/>
      <c r="P611" s="24"/>
      <c r="Q611" s="24"/>
      <c r="R611" s="24"/>
      <c r="S611" s="24"/>
      <c r="T611" s="24"/>
      <c r="U611" s="24"/>
      <c r="V611" s="24"/>
      <c r="W611" s="24"/>
      <c r="X611" s="24"/>
      <c r="Y611" s="24"/>
      <c r="Z611" s="24"/>
    </row>
    <row r="612" spans="1:26">
      <c r="A612" s="3"/>
      <c r="B612" s="3"/>
      <c r="C612" s="3"/>
      <c r="D612" s="3"/>
      <c r="E612" s="3"/>
      <c r="F612" s="3"/>
      <c r="G612" s="3"/>
      <c r="H612" s="24"/>
      <c r="I612" s="24"/>
      <c r="J612" s="24"/>
      <c r="K612" s="24"/>
      <c r="L612" s="24"/>
      <c r="M612" s="24"/>
      <c r="N612" s="24"/>
      <c r="O612" s="24"/>
      <c r="P612" s="24"/>
      <c r="Q612" s="24"/>
      <c r="R612" s="24"/>
      <c r="S612" s="24"/>
      <c r="T612" s="24"/>
      <c r="U612" s="24"/>
      <c r="V612" s="24"/>
      <c r="W612" s="24"/>
      <c r="X612" s="24"/>
      <c r="Y612" s="24"/>
      <c r="Z612" s="24"/>
    </row>
    <row r="613" spans="1:26">
      <c r="A613" s="3"/>
      <c r="B613" s="3"/>
      <c r="C613" s="3"/>
      <c r="D613" s="3"/>
      <c r="E613" s="3"/>
      <c r="F613" s="3"/>
      <c r="G613" s="3"/>
      <c r="H613" s="24"/>
      <c r="I613" s="24"/>
      <c r="J613" s="24"/>
      <c r="K613" s="24"/>
      <c r="L613" s="24"/>
      <c r="M613" s="24"/>
      <c r="N613" s="24"/>
      <c r="O613" s="24"/>
      <c r="P613" s="24"/>
      <c r="Q613" s="24"/>
      <c r="R613" s="24"/>
      <c r="S613" s="24"/>
      <c r="T613" s="24"/>
      <c r="U613" s="24"/>
      <c r="V613" s="24"/>
      <c r="W613" s="24"/>
      <c r="X613" s="24"/>
      <c r="Y613" s="24"/>
      <c r="Z613" s="24"/>
    </row>
    <row r="614" spans="1:26">
      <c r="A614" s="3"/>
      <c r="B614" s="3"/>
      <c r="C614" s="3"/>
      <c r="D614" s="3"/>
      <c r="E614" s="3"/>
      <c r="F614" s="3"/>
      <c r="G614" s="3"/>
      <c r="H614" s="24"/>
      <c r="I614" s="24"/>
      <c r="J614" s="24"/>
      <c r="K614" s="24"/>
      <c r="L614" s="24"/>
      <c r="M614" s="24"/>
      <c r="N614" s="24"/>
      <c r="O614" s="24"/>
      <c r="P614" s="24"/>
      <c r="Q614" s="24"/>
      <c r="R614" s="24"/>
      <c r="S614" s="24"/>
      <c r="T614" s="24"/>
      <c r="U614" s="24"/>
      <c r="V614" s="24"/>
      <c r="W614" s="24"/>
      <c r="X614" s="24"/>
      <c r="Y614" s="24"/>
      <c r="Z614" s="24"/>
    </row>
    <row r="615" spans="1:26">
      <c r="A615" s="3"/>
      <c r="B615" s="3"/>
      <c r="C615" s="3"/>
      <c r="D615" s="3"/>
      <c r="E615" s="3"/>
      <c r="F615" s="3"/>
      <c r="G615" s="3"/>
      <c r="H615" s="24"/>
      <c r="I615" s="24"/>
      <c r="J615" s="24"/>
      <c r="K615" s="24"/>
      <c r="L615" s="24"/>
      <c r="M615" s="24"/>
      <c r="N615" s="24"/>
      <c r="O615" s="24"/>
      <c r="P615" s="24"/>
      <c r="Q615" s="24"/>
      <c r="R615" s="24"/>
      <c r="S615" s="24"/>
      <c r="T615" s="24"/>
      <c r="U615" s="24"/>
      <c r="V615" s="24"/>
      <c r="W615" s="24"/>
      <c r="X615" s="24"/>
      <c r="Y615" s="24"/>
      <c r="Z615" s="24"/>
    </row>
    <row r="616" spans="1:26">
      <c r="A616" s="3"/>
      <c r="B616" s="3"/>
      <c r="C616" s="3"/>
      <c r="D616" s="3"/>
      <c r="E616" s="3"/>
      <c r="F616" s="3"/>
      <c r="G616" s="3"/>
      <c r="H616" s="24"/>
      <c r="I616" s="24"/>
      <c r="J616" s="24"/>
      <c r="K616" s="24"/>
      <c r="L616" s="24"/>
      <c r="M616" s="24"/>
      <c r="N616" s="24"/>
      <c r="O616" s="24"/>
      <c r="P616" s="24"/>
      <c r="Q616" s="24"/>
      <c r="R616" s="24"/>
      <c r="S616" s="24"/>
      <c r="T616" s="24"/>
      <c r="U616" s="24"/>
      <c r="V616" s="24"/>
      <c r="W616" s="24"/>
      <c r="X616" s="24"/>
      <c r="Y616" s="24"/>
      <c r="Z616" s="24"/>
    </row>
    <row r="617" spans="1:26">
      <c r="A617" s="3"/>
      <c r="B617" s="3"/>
      <c r="C617" s="3"/>
      <c r="D617" s="3"/>
      <c r="E617" s="3"/>
      <c r="F617" s="3"/>
      <c r="G617" s="3"/>
      <c r="H617" s="24"/>
      <c r="I617" s="24"/>
      <c r="J617" s="24"/>
      <c r="K617" s="24"/>
      <c r="L617" s="24"/>
      <c r="M617" s="24"/>
      <c r="N617" s="24"/>
      <c r="O617" s="24"/>
      <c r="P617" s="24"/>
      <c r="Q617" s="24"/>
      <c r="R617" s="24"/>
      <c r="S617" s="24"/>
      <c r="T617" s="24"/>
      <c r="U617" s="24"/>
      <c r="V617" s="24"/>
      <c r="W617" s="24"/>
      <c r="X617" s="24"/>
      <c r="Y617" s="24"/>
      <c r="Z617" s="24"/>
    </row>
    <row r="618" spans="1:26">
      <c r="A618" s="3"/>
      <c r="B618" s="3"/>
      <c r="C618" s="3"/>
      <c r="D618" s="3"/>
      <c r="E618" s="3"/>
      <c r="F618" s="3"/>
      <c r="G618" s="3"/>
      <c r="H618" s="24"/>
      <c r="I618" s="24"/>
      <c r="J618" s="24"/>
      <c r="K618" s="24"/>
      <c r="L618" s="24"/>
      <c r="M618" s="24"/>
      <c r="N618" s="24"/>
      <c r="O618" s="24"/>
      <c r="P618" s="24"/>
      <c r="Q618" s="24"/>
      <c r="R618" s="24"/>
      <c r="S618" s="24"/>
      <c r="T618" s="24"/>
      <c r="U618" s="24"/>
      <c r="V618" s="24"/>
      <c r="W618" s="24"/>
      <c r="X618" s="24"/>
      <c r="Y618" s="24"/>
      <c r="Z618" s="24"/>
    </row>
    <row r="619" spans="1:26">
      <c r="A619" s="3"/>
      <c r="B619" s="3"/>
      <c r="C619" s="3"/>
      <c r="D619" s="3"/>
      <c r="E619" s="3"/>
      <c r="F619" s="3"/>
      <c r="G619" s="3"/>
      <c r="H619" s="24"/>
      <c r="I619" s="24"/>
      <c r="J619" s="24"/>
      <c r="K619" s="24"/>
      <c r="L619" s="24"/>
      <c r="M619" s="24"/>
      <c r="N619" s="24"/>
      <c r="O619" s="24"/>
      <c r="P619" s="24"/>
      <c r="Q619" s="24"/>
      <c r="R619" s="24"/>
      <c r="S619" s="24"/>
      <c r="T619" s="24"/>
      <c r="U619" s="24"/>
      <c r="V619" s="24"/>
      <c r="W619" s="24"/>
      <c r="X619" s="24"/>
      <c r="Y619" s="24"/>
      <c r="Z619" s="24"/>
    </row>
    <row r="620" spans="1:26">
      <c r="A620" s="3"/>
      <c r="B620" s="3"/>
      <c r="C620" s="3"/>
      <c r="D620" s="3"/>
      <c r="E620" s="3"/>
      <c r="F620" s="3"/>
      <c r="G620" s="3"/>
      <c r="H620" s="24"/>
      <c r="I620" s="24"/>
      <c r="J620" s="24"/>
      <c r="K620" s="24"/>
      <c r="L620" s="24"/>
      <c r="M620" s="24"/>
      <c r="N620" s="24"/>
      <c r="O620" s="24"/>
      <c r="P620" s="24"/>
      <c r="Q620" s="24"/>
      <c r="R620" s="24"/>
      <c r="S620" s="24"/>
      <c r="T620" s="24"/>
      <c r="U620" s="24"/>
      <c r="V620" s="24"/>
      <c r="W620" s="24"/>
      <c r="X620" s="24"/>
      <c r="Y620" s="24"/>
      <c r="Z620" s="24"/>
    </row>
    <row r="621" spans="1:26">
      <c r="A621" s="3"/>
      <c r="B621" s="3"/>
      <c r="C621" s="3"/>
      <c r="D621" s="3"/>
      <c r="E621" s="3"/>
      <c r="F621" s="3"/>
      <c r="G621" s="3"/>
      <c r="H621" s="24"/>
      <c r="I621" s="24"/>
      <c r="J621" s="24"/>
      <c r="K621" s="24"/>
      <c r="L621" s="24"/>
      <c r="M621" s="24"/>
      <c r="N621" s="24"/>
      <c r="O621" s="24"/>
      <c r="P621" s="24"/>
      <c r="Q621" s="24"/>
      <c r="R621" s="24"/>
      <c r="S621" s="24"/>
      <c r="T621" s="24"/>
      <c r="U621" s="24"/>
      <c r="V621" s="24"/>
      <c r="W621" s="24"/>
      <c r="X621" s="24"/>
      <c r="Y621" s="24"/>
      <c r="Z621" s="24"/>
    </row>
    <row r="622" spans="1:26">
      <c r="A622" s="3"/>
      <c r="B622" s="3"/>
      <c r="C622" s="3"/>
      <c r="D622" s="3"/>
      <c r="E622" s="3"/>
      <c r="F622" s="3"/>
      <c r="G622" s="3"/>
      <c r="H622" s="24"/>
      <c r="I622" s="24"/>
      <c r="J622" s="24"/>
      <c r="K622" s="24"/>
      <c r="L622" s="24"/>
      <c r="M622" s="24"/>
      <c r="N622" s="24"/>
      <c r="O622" s="24"/>
      <c r="P622" s="24"/>
      <c r="Q622" s="24"/>
      <c r="R622" s="24"/>
      <c r="S622" s="24"/>
      <c r="T622" s="24"/>
      <c r="U622" s="24"/>
      <c r="V622" s="24"/>
      <c r="W622" s="24"/>
      <c r="X622" s="24"/>
      <c r="Y622" s="24"/>
      <c r="Z622" s="24"/>
    </row>
    <row r="623" spans="1:26">
      <c r="A623" s="3"/>
      <c r="B623" s="3"/>
      <c r="C623" s="3"/>
      <c r="D623" s="3"/>
      <c r="E623" s="3"/>
      <c r="F623" s="3"/>
      <c r="G623" s="3"/>
      <c r="H623" s="24"/>
      <c r="I623" s="24"/>
      <c r="J623" s="24"/>
      <c r="K623" s="24"/>
      <c r="L623" s="24"/>
      <c r="M623" s="24"/>
      <c r="N623" s="24"/>
      <c r="O623" s="24"/>
      <c r="P623" s="24"/>
      <c r="Q623" s="24"/>
      <c r="R623" s="24"/>
      <c r="S623" s="24"/>
      <c r="T623" s="24"/>
      <c r="U623" s="24"/>
      <c r="V623" s="24"/>
      <c r="W623" s="24"/>
      <c r="X623" s="24"/>
      <c r="Y623" s="24"/>
      <c r="Z623" s="24"/>
    </row>
    <row r="624" spans="1:26">
      <c r="A624" s="3"/>
      <c r="B624" s="3"/>
      <c r="C624" s="3"/>
      <c r="D624" s="3"/>
      <c r="E624" s="3"/>
      <c r="F624" s="3"/>
      <c r="G624" s="3"/>
      <c r="H624" s="24"/>
      <c r="I624" s="24"/>
      <c r="J624" s="24"/>
      <c r="K624" s="24"/>
      <c r="L624" s="24"/>
      <c r="M624" s="24"/>
      <c r="N624" s="24"/>
      <c r="O624" s="24"/>
      <c r="P624" s="24"/>
      <c r="Q624" s="24"/>
      <c r="R624" s="24"/>
      <c r="S624" s="24"/>
      <c r="T624" s="24"/>
      <c r="U624" s="24"/>
      <c r="V624" s="24"/>
      <c r="W624" s="24"/>
      <c r="X624" s="24"/>
      <c r="Y624" s="24"/>
      <c r="Z624" s="24"/>
    </row>
    <row r="625" spans="1:26">
      <c r="A625" s="3"/>
      <c r="B625" s="3"/>
      <c r="C625" s="3"/>
      <c r="D625" s="3"/>
      <c r="E625" s="3"/>
      <c r="F625" s="3"/>
      <c r="G625" s="3"/>
      <c r="H625" s="24"/>
      <c r="I625" s="24"/>
      <c r="J625" s="24"/>
      <c r="K625" s="24"/>
      <c r="L625" s="24"/>
      <c r="M625" s="24"/>
      <c r="N625" s="24"/>
      <c r="O625" s="24"/>
      <c r="P625" s="24"/>
      <c r="Q625" s="24"/>
      <c r="R625" s="24"/>
      <c r="S625" s="24"/>
      <c r="T625" s="24"/>
      <c r="U625" s="24"/>
      <c r="V625" s="24"/>
      <c r="W625" s="24"/>
      <c r="X625" s="24"/>
      <c r="Y625" s="24"/>
      <c r="Z625" s="24"/>
    </row>
    <row r="626" spans="1:26">
      <c r="A626" s="3"/>
      <c r="B626" s="3"/>
      <c r="C626" s="3"/>
      <c r="D626" s="3"/>
      <c r="E626" s="3"/>
      <c r="F626" s="3"/>
      <c r="G626" s="3"/>
      <c r="H626" s="24"/>
      <c r="I626" s="24"/>
      <c r="J626" s="24"/>
      <c r="K626" s="24"/>
      <c r="L626" s="24"/>
      <c r="M626" s="24"/>
      <c r="N626" s="24"/>
      <c r="O626" s="24"/>
      <c r="P626" s="24"/>
      <c r="Q626" s="24"/>
      <c r="R626" s="24"/>
      <c r="S626" s="24"/>
      <c r="T626" s="24"/>
      <c r="U626" s="24"/>
      <c r="V626" s="24"/>
      <c r="W626" s="24"/>
      <c r="X626" s="24"/>
      <c r="Y626" s="24"/>
      <c r="Z626" s="24"/>
    </row>
    <row r="627" spans="1:26">
      <c r="A627" s="3"/>
      <c r="B627" s="3"/>
      <c r="C627" s="3"/>
      <c r="D627" s="3"/>
      <c r="E627" s="3"/>
      <c r="F627" s="3"/>
      <c r="G627" s="3"/>
      <c r="H627" s="24"/>
      <c r="I627" s="24"/>
      <c r="J627" s="24"/>
      <c r="K627" s="24"/>
      <c r="L627" s="24"/>
      <c r="M627" s="24"/>
      <c r="N627" s="24"/>
      <c r="O627" s="24"/>
      <c r="P627" s="24"/>
      <c r="Q627" s="24"/>
      <c r="R627" s="24"/>
      <c r="S627" s="24"/>
      <c r="T627" s="24"/>
      <c r="U627" s="24"/>
      <c r="V627" s="24"/>
      <c r="W627" s="24"/>
      <c r="X627" s="24"/>
      <c r="Y627" s="24"/>
      <c r="Z627" s="24"/>
    </row>
    <row r="628" spans="1:26">
      <c r="A628" s="3"/>
      <c r="B628" s="3"/>
      <c r="C628" s="3"/>
      <c r="D628" s="3"/>
      <c r="E628" s="3"/>
      <c r="F628" s="3"/>
      <c r="G628" s="3"/>
      <c r="H628" s="24"/>
      <c r="I628" s="24"/>
      <c r="J628" s="24"/>
      <c r="K628" s="24"/>
      <c r="L628" s="24"/>
      <c r="M628" s="24"/>
      <c r="N628" s="24"/>
      <c r="O628" s="24"/>
      <c r="P628" s="24"/>
      <c r="Q628" s="24"/>
      <c r="R628" s="24"/>
      <c r="S628" s="24"/>
      <c r="T628" s="24"/>
      <c r="U628" s="24"/>
      <c r="V628" s="24"/>
      <c r="W628" s="24"/>
      <c r="X628" s="24"/>
      <c r="Y628" s="24"/>
      <c r="Z628" s="24"/>
    </row>
    <row r="629" spans="1:26">
      <c r="A629" s="3"/>
      <c r="B629" s="3"/>
      <c r="C629" s="3"/>
      <c r="D629" s="3"/>
      <c r="E629" s="3"/>
      <c r="F629" s="3"/>
      <c r="G629" s="3"/>
      <c r="H629" s="24"/>
      <c r="I629" s="24"/>
      <c r="J629" s="24"/>
      <c r="K629" s="24"/>
      <c r="L629" s="24"/>
      <c r="M629" s="24"/>
      <c r="N629" s="24"/>
      <c r="O629" s="24"/>
      <c r="P629" s="24"/>
      <c r="Q629" s="24"/>
      <c r="R629" s="24"/>
      <c r="S629" s="24"/>
      <c r="T629" s="24"/>
      <c r="U629" s="24"/>
      <c r="V629" s="24"/>
      <c r="W629" s="24"/>
      <c r="X629" s="24"/>
      <c r="Y629" s="24"/>
      <c r="Z629" s="24"/>
    </row>
    <row r="630" spans="1:26">
      <c r="A630" s="3"/>
      <c r="B630" s="3"/>
      <c r="C630" s="3"/>
      <c r="D630" s="3"/>
      <c r="E630" s="3"/>
      <c r="F630" s="3"/>
      <c r="G630" s="3"/>
      <c r="H630" s="24"/>
      <c r="I630" s="24"/>
      <c r="J630" s="24"/>
      <c r="K630" s="24"/>
      <c r="L630" s="24"/>
      <c r="M630" s="24"/>
      <c r="N630" s="24"/>
      <c r="O630" s="24"/>
      <c r="P630" s="24"/>
      <c r="Q630" s="24"/>
      <c r="R630" s="24"/>
      <c r="S630" s="24"/>
      <c r="T630" s="24"/>
      <c r="U630" s="24"/>
      <c r="V630" s="24"/>
      <c r="W630" s="24"/>
      <c r="X630" s="24"/>
      <c r="Y630" s="24"/>
      <c r="Z630" s="24"/>
    </row>
    <row r="631" spans="1:26">
      <c r="A631" s="3"/>
      <c r="B631" s="3"/>
      <c r="C631" s="3"/>
      <c r="D631" s="3"/>
      <c r="E631" s="3"/>
      <c r="F631" s="3"/>
      <c r="G631" s="3"/>
      <c r="H631" s="24"/>
      <c r="I631" s="24"/>
      <c r="J631" s="24"/>
      <c r="K631" s="24"/>
      <c r="L631" s="24"/>
      <c r="M631" s="24"/>
      <c r="N631" s="24"/>
      <c r="O631" s="24"/>
      <c r="P631" s="24"/>
      <c r="Q631" s="24"/>
      <c r="R631" s="24"/>
      <c r="S631" s="24"/>
      <c r="T631" s="24"/>
      <c r="U631" s="24"/>
      <c r="V631" s="24"/>
      <c r="W631" s="24"/>
      <c r="X631" s="24"/>
      <c r="Y631" s="24"/>
      <c r="Z631" s="24"/>
    </row>
    <row r="632" spans="1:26">
      <c r="A632" s="3"/>
      <c r="B632" s="3"/>
      <c r="C632" s="3"/>
      <c r="D632" s="3"/>
      <c r="E632" s="3"/>
      <c r="F632" s="3"/>
      <c r="G632" s="3"/>
      <c r="H632" s="24"/>
      <c r="I632" s="24"/>
      <c r="J632" s="24"/>
      <c r="K632" s="24"/>
      <c r="L632" s="24"/>
      <c r="M632" s="24"/>
      <c r="N632" s="24"/>
      <c r="O632" s="24"/>
      <c r="P632" s="24"/>
      <c r="Q632" s="24"/>
      <c r="R632" s="24"/>
      <c r="S632" s="24"/>
      <c r="T632" s="24"/>
      <c r="U632" s="24"/>
      <c r="V632" s="24"/>
      <c r="W632" s="24"/>
      <c r="X632" s="24"/>
      <c r="Y632" s="24"/>
      <c r="Z632" s="24"/>
    </row>
    <row r="633" spans="1:26">
      <c r="A633" s="3"/>
      <c r="B633" s="3"/>
      <c r="C633" s="3"/>
      <c r="D633" s="3"/>
      <c r="E633" s="3"/>
      <c r="F633" s="3"/>
      <c r="G633" s="3"/>
      <c r="H633" s="24"/>
      <c r="I633" s="24"/>
      <c r="J633" s="24"/>
      <c r="K633" s="24"/>
      <c r="L633" s="24"/>
      <c r="M633" s="24"/>
      <c r="N633" s="24"/>
      <c r="O633" s="24"/>
      <c r="P633" s="24"/>
      <c r="Q633" s="24"/>
      <c r="R633" s="24"/>
      <c r="S633" s="24"/>
      <c r="T633" s="24"/>
      <c r="U633" s="24"/>
      <c r="V633" s="24"/>
      <c r="W633" s="24"/>
      <c r="X633" s="24"/>
      <c r="Y633" s="24"/>
      <c r="Z633" s="24"/>
    </row>
    <row r="634" spans="1:26">
      <c r="A634" s="3"/>
      <c r="B634" s="3"/>
      <c r="C634" s="3"/>
      <c r="D634" s="3"/>
      <c r="E634" s="3"/>
      <c r="F634" s="3"/>
      <c r="G634" s="3"/>
      <c r="H634" s="24"/>
      <c r="I634" s="24"/>
      <c r="J634" s="24"/>
      <c r="K634" s="24"/>
      <c r="L634" s="24"/>
      <c r="M634" s="24"/>
      <c r="N634" s="24"/>
      <c r="O634" s="24"/>
      <c r="P634" s="24"/>
      <c r="Q634" s="24"/>
      <c r="R634" s="24"/>
      <c r="S634" s="24"/>
      <c r="T634" s="24"/>
      <c r="U634" s="24"/>
      <c r="V634" s="24"/>
      <c r="W634" s="24"/>
      <c r="X634" s="24"/>
      <c r="Y634" s="24"/>
      <c r="Z634" s="24"/>
    </row>
    <row r="635" spans="1:26">
      <c r="A635" s="3"/>
      <c r="B635" s="3"/>
      <c r="C635" s="3"/>
      <c r="D635" s="3"/>
      <c r="E635" s="3"/>
      <c r="F635" s="3"/>
      <c r="G635" s="3"/>
      <c r="H635" s="24"/>
      <c r="I635" s="24"/>
      <c r="J635" s="24"/>
      <c r="K635" s="24"/>
      <c r="L635" s="24"/>
      <c r="M635" s="24"/>
      <c r="N635" s="24"/>
      <c r="O635" s="24"/>
      <c r="P635" s="24"/>
      <c r="Q635" s="24"/>
      <c r="R635" s="24"/>
      <c r="S635" s="24"/>
      <c r="T635" s="24"/>
      <c r="U635" s="24"/>
      <c r="V635" s="24"/>
      <c r="W635" s="24"/>
      <c r="X635" s="24"/>
      <c r="Y635" s="24"/>
      <c r="Z635" s="24"/>
    </row>
    <row r="636" spans="1:26">
      <c r="A636" s="3"/>
      <c r="B636" s="3"/>
      <c r="C636" s="3"/>
      <c r="D636" s="3"/>
      <c r="E636" s="3"/>
      <c r="F636" s="3"/>
      <c r="G636" s="3"/>
      <c r="H636" s="24"/>
      <c r="I636" s="24"/>
      <c r="J636" s="24"/>
      <c r="K636" s="24"/>
      <c r="L636" s="24"/>
      <c r="M636" s="24"/>
      <c r="N636" s="24"/>
      <c r="O636" s="24"/>
      <c r="P636" s="24"/>
      <c r="Q636" s="24"/>
      <c r="R636" s="24"/>
      <c r="S636" s="24"/>
      <c r="T636" s="24"/>
      <c r="U636" s="24"/>
      <c r="V636" s="24"/>
      <c r="W636" s="24"/>
      <c r="X636" s="24"/>
      <c r="Y636" s="24"/>
      <c r="Z636" s="24"/>
    </row>
    <row r="637" spans="1:26">
      <c r="A637" s="3"/>
      <c r="B637" s="3"/>
      <c r="C637" s="3"/>
      <c r="D637" s="3"/>
      <c r="E637" s="3"/>
      <c r="F637" s="3"/>
      <c r="G637" s="3"/>
      <c r="H637" s="24"/>
      <c r="I637" s="24"/>
      <c r="J637" s="24"/>
      <c r="K637" s="24"/>
      <c r="L637" s="24"/>
      <c r="M637" s="24"/>
      <c r="N637" s="24"/>
      <c r="O637" s="24"/>
      <c r="P637" s="24"/>
      <c r="Q637" s="24"/>
      <c r="R637" s="24"/>
      <c r="S637" s="24"/>
      <c r="T637" s="24"/>
      <c r="U637" s="24"/>
      <c r="V637" s="24"/>
      <c r="W637" s="24"/>
      <c r="X637" s="24"/>
      <c r="Y637" s="24"/>
      <c r="Z637" s="24"/>
    </row>
    <row r="638" spans="1:26">
      <c r="A638" s="3"/>
      <c r="B638" s="3"/>
      <c r="C638" s="3"/>
      <c r="D638" s="3"/>
      <c r="E638" s="3"/>
      <c r="F638" s="3"/>
      <c r="G638" s="3"/>
      <c r="H638" s="24"/>
      <c r="I638" s="24"/>
      <c r="J638" s="24"/>
      <c r="K638" s="24"/>
      <c r="L638" s="24"/>
      <c r="M638" s="24"/>
      <c r="N638" s="24"/>
      <c r="O638" s="24"/>
      <c r="P638" s="24"/>
      <c r="Q638" s="24"/>
      <c r="R638" s="24"/>
      <c r="S638" s="24"/>
      <c r="T638" s="24"/>
      <c r="U638" s="24"/>
      <c r="V638" s="24"/>
      <c r="W638" s="24"/>
      <c r="X638" s="24"/>
      <c r="Y638" s="24"/>
      <c r="Z638" s="24"/>
    </row>
    <row r="639" spans="1:26">
      <c r="A639" s="3"/>
      <c r="B639" s="3"/>
      <c r="C639" s="3"/>
      <c r="D639" s="3"/>
      <c r="E639" s="3"/>
      <c r="F639" s="3"/>
      <c r="G639" s="3"/>
      <c r="H639" s="24"/>
      <c r="I639" s="24"/>
      <c r="J639" s="24"/>
      <c r="K639" s="24"/>
      <c r="L639" s="24"/>
      <c r="M639" s="24"/>
      <c r="N639" s="24"/>
      <c r="O639" s="24"/>
      <c r="P639" s="24"/>
      <c r="Q639" s="24"/>
      <c r="R639" s="24"/>
      <c r="S639" s="24"/>
      <c r="T639" s="24"/>
      <c r="U639" s="24"/>
      <c r="V639" s="24"/>
      <c r="W639" s="24"/>
      <c r="X639" s="24"/>
      <c r="Y639" s="24"/>
      <c r="Z639" s="24"/>
    </row>
    <row r="640" spans="1:26">
      <c r="A640" s="3"/>
      <c r="B640" s="3"/>
      <c r="C640" s="3"/>
      <c r="D640" s="3"/>
      <c r="E640" s="3"/>
      <c r="F640" s="3"/>
      <c r="G640" s="3"/>
      <c r="H640" s="24"/>
      <c r="I640" s="24"/>
      <c r="J640" s="24"/>
      <c r="K640" s="24"/>
      <c r="L640" s="24"/>
      <c r="M640" s="24"/>
      <c r="N640" s="24"/>
      <c r="O640" s="24"/>
      <c r="P640" s="24"/>
      <c r="Q640" s="24"/>
      <c r="R640" s="24"/>
      <c r="S640" s="24"/>
      <c r="T640" s="24"/>
      <c r="U640" s="24"/>
      <c r="V640" s="24"/>
      <c r="W640" s="24"/>
      <c r="X640" s="24"/>
      <c r="Y640" s="24"/>
      <c r="Z640" s="24"/>
    </row>
    <row r="641" spans="1:26">
      <c r="A641" s="3"/>
      <c r="B641" s="3"/>
      <c r="C641" s="3"/>
      <c r="D641" s="3"/>
      <c r="E641" s="3"/>
      <c r="F641" s="3"/>
      <c r="G641" s="3"/>
      <c r="H641" s="24"/>
      <c r="I641" s="24"/>
      <c r="J641" s="24"/>
      <c r="K641" s="24"/>
      <c r="L641" s="24"/>
      <c r="M641" s="24"/>
      <c r="N641" s="24"/>
      <c r="O641" s="24"/>
      <c r="P641" s="24"/>
      <c r="Q641" s="24"/>
      <c r="R641" s="24"/>
      <c r="S641" s="24"/>
      <c r="T641" s="24"/>
      <c r="U641" s="24"/>
      <c r="V641" s="24"/>
      <c r="W641" s="24"/>
      <c r="X641" s="24"/>
      <c r="Y641" s="24"/>
      <c r="Z641" s="24"/>
    </row>
    <row r="642" spans="1:26">
      <c r="A642" s="3"/>
      <c r="B642" s="3"/>
      <c r="C642" s="3"/>
      <c r="D642" s="3"/>
      <c r="E642" s="3"/>
      <c r="F642" s="3"/>
      <c r="G642" s="3"/>
      <c r="H642" s="24"/>
      <c r="I642" s="24"/>
      <c r="J642" s="24"/>
      <c r="K642" s="24"/>
      <c r="L642" s="24"/>
      <c r="M642" s="24"/>
      <c r="N642" s="24"/>
      <c r="O642" s="24"/>
      <c r="P642" s="24"/>
      <c r="Q642" s="24"/>
      <c r="R642" s="24"/>
      <c r="S642" s="24"/>
      <c r="T642" s="24"/>
      <c r="U642" s="24"/>
      <c r="V642" s="24"/>
      <c r="W642" s="24"/>
      <c r="X642" s="24"/>
      <c r="Y642" s="24"/>
      <c r="Z642" s="24"/>
    </row>
    <row r="643" spans="1:26">
      <c r="A643" s="3"/>
      <c r="B643" s="3"/>
      <c r="C643" s="3"/>
      <c r="D643" s="3"/>
      <c r="E643" s="3"/>
      <c r="F643" s="3"/>
      <c r="G643" s="3"/>
      <c r="H643" s="24"/>
      <c r="I643" s="24"/>
      <c r="J643" s="24"/>
      <c r="K643" s="24"/>
      <c r="L643" s="24"/>
      <c r="M643" s="24"/>
      <c r="N643" s="24"/>
      <c r="O643" s="24"/>
      <c r="P643" s="24"/>
      <c r="Q643" s="24"/>
      <c r="R643" s="24"/>
      <c r="S643" s="24"/>
      <c r="T643" s="24"/>
      <c r="U643" s="24"/>
      <c r="V643" s="24"/>
      <c r="W643" s="24"/>
      <c r="X643" s="24"/>
      <c r="Y643" s="24"/>
      <c r="Z643" s="24"/>
    </row>
    <row r="644" spans="1:26">
      <c r="A644" s="3"/>
      <c r="B644" s="3"/>
      <c r="C644" s="3"/>
      <c r="D644" s="3"/>
      <c r="E644" s="3"/>
      <c r="F644" s="3"/>
      <c r="G644" s="3"/>
      <c r="H644" s="24"/>
      <c r="I644" s="24"/>
      <c r="J644" s="24"/>
      <c r="K644" s="24"/>
      <c r="L644" s="24"/>
      <c r="M644" s="24"/>
      <c r="N644" s="24"/>
      <c r="O644" s="24"/>
      <c r="P644" s="24"/>
      <c r="Q644" s="24"/>
      <c r="R644" s="24"/>
      <c r="S644" s="24"/>
      <c r="T644" s="24"/>
      <c r="U644" s="24"/>
      <c r="V644" s="24"/>
      <c r="W644" s="24"/>
      <c r="X644" s="24"/>
      <c r="Y644" s="24"/>
      <c r="Z644" s="24"/>
    </row>
    <row r="645" spans="1:26">
      <c r="A645" s="3"/>
      <c r="B645" s="3"/>
      <c r="C645" s="3"/>
      <c r="D645" s="3"/>
      <c r="E645" s="3"/>
      <c r="F645" s="3"/>
      <c r="G645" s="3"/>
      <c r="H645" s="24"/>
      <c r="I645" s="24"/>
      <c r="J645" s="24"/>
      <c r="K645" s="24"/>
      <c r="L645" s="24"/>
      <c r="M645" s="24"/>
      <c r="N645" s="24"/>
      <c r="O645" s="24"/>
      <c r="P645" s="24"/>
      <c r="Q645" s="24"/>
      <c r="R645" s="24"/>
      <c r="S645" s="24"/>
      <c r="T645" s="24"/>
      <c r="U645" s="24"/>
      <c r="V645" s="24"/>
      <c r="W645" s="24"/>
      <c r="X645" s="24"/>
      <c r="Y645" s="24"/>
      <c r="Z645" s="24"/>
    </row>
    <row r="646" spans="1:26">
      <c r="A646" s="3"/>
      <c r="B646" s="3"/>
      <c r="C646" s="3"/>
      <c r="D646" s="3"/>
      <c r="E646" s="3"/>
      <c r="F646" s="3"/>
      <c r="G646" s="3"/>
      <c r="H646" s="24"/>
      <c r="I646" s="24"/>
      <c r="J646" s="24"/>
      <c r="K646" s="24"/>
      <c r="L646" s="24"/>
      <c r="M646" s="24"/>
      <c r="N646" s="24"/>
      <c r="O646" s="24"/>
      <c r="P646" s="24"/>
      <c r="Q646" s="24"/>
      <c r="R646" s="24"/>
      <c r="S646" s="24"/>
      <c r="T646" s="24"/>
      <c r="U646" s="24"/>
      <c r="V646" s="24"/>
      <c r="W646" s="24"/>
      <c r="X646" s="24"/>
      <c r="Y646" s="24"/>
      <c r="Z646" s="24"/>
    </row>
    <row r="647" spans="1:26">
      <c r="A647" s="3"/>
      <c r="B647" s="3"/>
      <c r="C647" s="3"/>
      <c r="D647" s="3"/>
      <c r="E647" s="3"/>
      <c r="F647" s="3"/>
      <c r="G647" s="3"/>
      <c r="H647" s="24"/>
      <c r="I647" s="24"/>
      <c r="J647" s="24"/>
      <c r="K647" s="24"/>
      <c r="L647" s="24"/>
      <c r="M647" s="24"/>
      <c r="N647" s="24"/>
      <c r="O647" s="24"/>
      <c r="P647" s="24"/>
      <c r="Q647" s="24"/>
      <c r="R647" s="24"/>
      <c r="S647" s="24"/>
      <c r="T647" s="24"/>
      <c r="U647" s="24"/>
      <c r="V647" s="24"/>
      <c r="W647" s="24"/>
      <c r="X647" s="24"/>
      <c r="Y647" s="24"/>
      <c r="Z647" s="24"/>
    </row>
    <row r="648" spans="1:26">
      <c r="A648" s="3"/>
      <c r="B648" s="3"/>
      <c r="C648" s="3"/>
      <c r="D648" s="3"/>
      <c r="E648" s="3"/>
      <c r="F648" s="3"/>
      <c r="G648" s="3"/>
      <c r="H648" s="24"/>
      <c r="I648" s="24"/>
      <c r="J648" s="24"/>
      <c r="K648" s="24"/>
      <c r="L648" s="24"/>
      <c r="M648" s="24"/>
      <c r="N648" s="24"/>
      <c r="O648" s="24"/>
      <c r="P648" s="24"/>
      <c r="Q648" s="24"/>
      <c r="R648" s="24"/>
      <c r="S648" s="24"/>
      <c r="T648" s="24"/>
      <c r="U648" s="24"/>
      <c r="V648" s="24"/>
      <c r="W648" s="24"/>
      <c r="X648" s="24"/>
      <c r="Y648" s="24"/>
      <c r="Z648" s="24"/>
    </row>
    <row r="649" spans="1:26">
      <c r="A649" s="3"/>
      <c r="B649" s="3"/>
      <c r="C649" s="3"/>
      <c r="D649" s="3"/>
      <c r="E649" s="3"/>
      <c r="F649" s="3"/>
      <c r="G649" s="3"/>
      <c r="H649" s="24"/>
      <c r="I649" s="24"/>
      <c r="J649" s="24"/>
      <c r="K649" s="24"/>
      <c r="L649" s="24"/>
      <c r="M649" s="24"/>
      <c r="N649" s="24"/>
      <c r="O649" s="24"/>
      <c r="P649" s="24"/>
      <c r="Q649" s="24"/>
      <c r="R649" s="24"/>
      <c r="S649" s="24"/>
      <c r="T649" s="24"/>
      <c r="U649" s="24"/>
      <c r="V649" s="24"/>
      <c r="W649" s="24"/>
      <c r="X649" s="24"/>
      <c r="Y649" s="24"/>
      <c r="Z649" s="24"/>
    </row>
    <row r="650" spans="1:26">
      <c r="A650" s="3"/>
      <c r="B650" s="3"/>
      <c r="C650" s="3"/>
      <c r="D650" s="3"/>
      <c r="E650" s="3"/>
      <c r="F650" s="3"/>
      <c r="G650" s="3"/>
      <c r="H650" s="24"/>
      <c r="I650" s="24"/>
      <c r="J650" s="24"/>
      <c r="K650" s="24"/>
      <c r="L650" s="24"/>
      <c r="M650" s="24"/>
      <c r="N650" s="24"/>
      <c r="O650" s="24"/>
      <c r="P650" s="24"/>
      <c r="Q650" s="24"/>
      <c r="R650" s="24"/>
      <c r="S650" s="24"/>
      <c r="T650" s="24"/>
      <c r="U650" s="24"/>
      <c r="V650" s="24"/>
      <c r="W650" s="24"/>
      <c r="X650" s="24"/>
      <c r="Y650" s="24"/>
      <c r="Z650" s="24"/>
    </row>
    <row r="651" spans="1:26">
      <c r="A651" s="3"/>
      <c r="B651" s="3"/>
      <c r="C651" s="3"/>
      <c r="D651" s="3"/>
      <c r="E651" s="3"/>
      <c r="F651" s="3"/>
      <c r="G651" s="3"/>
      <c r="H651" s="24"/>
      <c r="I651" s="24"/>
      <c r="J651" s="24"/>
      <c r="K651" s="24"/>
      <c r="L651" s="24"/>
      <c r="M651" s="24"/>
      <c r="N651" s="24"/>
      <c r="O651" s="24"/>
      <c r="P651" s="24"/>
      <c r="Q651" s="24"/>
      <c r="R651" s="24"/>
      <c r="S651" s="24"/>
      <c r="T651" s="24"/>
      <c r="U651" s="24"/>
      <c r="V651" s="24"/>
      <c r="W651" s="24"/>
      <c r="X651" s="24"/>
      <c r="Y651" s="24"/>
      <c r="Z651" s="24"/>
    </row>
    <row r="652" spans="1:26">
      <c r="A652" s="3"/>
      <c r="B652" s="3"/>
      <c r="C652" s="3"/>
      <c r="D652" s="3"/>
      <c r="E652" s="3"/>
      <c r="F652" s="3"/>
      <c r="G652" s="3"/>
      <c r="H652" s="24"/>
      <c r="I652" s="24"/>
      <c r="J652" s="24"/>
      <c r="K652" s="24"/>
      <c r="L652" s="24"/>
      <c r="M652" s="24"/>
      <c r="N652" s="24"/>
      <c r="O652" s="24"/>
      <c r="P652" s="24"/>
      <c r="Q652" s="24"/>
      <c r="R652" s="24"/>
      <c r="S652" s="24"/>
      <c r="T652" s="24"/>
      <c r="U652" s="24"/>
      <c r="V652" s="24"/>
      <c r="W652" s="24"/>
      <c r="X652" s="24"/>
      <c r="Y652" s="24"/>
      <c r="Z652" s="24"/>
    </row>
    <row r="653" spans="1:26">
      <c r="A653" s="3"/>
      <c r="B653" s="3"/>
      <c r="C653" s="3"/>
      <c r="D653" s="3"/>
      <c r="E653" s="3"/>
      <c r="F653" s="3"/>
      <c r="G653" s="3"/>
      <c r="H653" s="24"/>
      <c r="I653" s="24"/>
      <c r="J653" s="24"/>
      <c r="K653" s="24"/>
      <c r="L653" s="24"/>
      <c r="M653" s="24"/>
      <c r="N653" s="24"/>
      <c r="O653" s="24"/>
      <c r="P653" s="24"/>
      <c r="Q653" s="24"/>
      <c r="R653" s="24"/>
      <c r="S653" s="24"/>
      <c r="T653" s="24"/>
      <c r="U653" s="24"/>
      <c r="V653" s="24"/>
      <c r="W653" s="24"/>
      <c r="X653" s="24"/>
      <c r="Y653" s="24"/>
      <c r="Z653" s="24"/>
    </row>
    <row r="654" spans="1:26">
      <c r="A654" s="3"/>
      <c r="B654" s="3"/>
      <c r="C654" s="3"/>
      <c r="D654" s="3"/>
      <c r="E654" s="3"/>
      <c r="F654" s="3"/>
      <c r="G654" s="3"/>
      <c r="H654" s="24"/>
      <c r="I654" s="24"/>
      <c r="J654" s="24"/>
      <c r="K654" s="24"/>
      <c r="L654" s="24"/>
      <c r="M654" s="24"/>
      <c r="N654" s="24"/>
      <c r="O654" s="24"/>
      <c r="P654" s="24"/>
      <c r="Q654" s="24"/>
      <c r="R654" s="24"/>
      <c r="S654" s="24"/>
      <c r="T654" s="24"/>
      <c r="U654" s="24"/>
      <c r="V654" s="24"/>
      <c r="W654" s="24"/>
      <c r="X654" s="24"/>
      <c r="Y654" s="24"/>
      <c r="Z654" s="24"/>
    </row>
    <row r="655" spans="1:26">
      <c r="A655" s="3"/>
      <c r="B655" s="3"/>
      <c r="C655" s="3"/>
      <c r="D655" s="3"/>
      <c r="E655" s="3"/>
      <c r="F655" s="3"/>
      <c r="G655" s="3"/>
      <c r="H655" s="24"/>
      <c r="I655" s="24"/>
      <c r="J655" s="24"/>
      <c r="K655" s="24"/>
      <c r="L655" s="24"/>
      <c r="M655" s="24"/>
      <c r="N655" s="24"/>
      <c r="O655" s="24"/>
      <c r="P655" s="24"/>
      <c r="Q655" s="24"/>
      <c r="R655" s="24"/>
      <c r="S655" s="24"/>
      <c r="T655" s="24"/>
      <c r="U655" s="24"/>
      <c r="V655" s="24"/>
      <c r="W655" s="24"/>
      <c r="X655" s="24"/>
      <c r="Y655" s="24"/>
      <c r="Z655" s="24"/>
    </row>
    <row r="656" spans="1:26">
      <c r="A656" s="3"/>
      <c r="B656" s="3"/>
      <c r="C656" s="3"/>
      <c r="D656" s="3"/>
      <c r="E656" s="3"/>
      <c r="F656" s="3"/>
      <c r="G656" s="3"/>
      <c r="H656" s="24"/>
      <c r="I656" s="24"/>
      <c r="J656" s="24"/>
      <c r="K656" s="24"/>
      <c r="L656" s="24"/>
      <c r="M656" s="24"/>
      <c r="N656" s="24"/>
      <c r="O656" s="24"/>
      <c r="P656" s="24"/>
      <c r="Q656" s="24"/>
      <c r="R656" s="24"/>
      <c r="S656" s="24"/>
      <c r="T656" s="24"/>
      <c r="U656" s="24"/>
      <c r="V656" s="24"/>
      <c r="W656" s="24"/>
      <c r="X656" s="24"/>
      <c r="Y656" s="24"/>
      <c r="Z656" s="24"/>
    </row>
    <row r="657" spans="1:26">
      <c r="A657" s="3"/>
      <c r="B657" s="3"/>
      <c r="C657" s="3"/>
      <c r="D657" s="3"/>
      <c r="E657" s="3"/>
      <c r="F657" s="3"/>
      <c r="G657" s="3"/>
      <c r="H657" s="24"/>
      <c r="I657" s="24"/>
      <c r="J657" s="24"/>
      <c r="K657" s="24"/>
      <c r="L657" s="24"/>
      <c r="M657" s="24"/>
      <c r="N657" s="24"/>
      <c r="O657" s="24"/>
      <c r="P657" s="24"/>
      <c r="Q657" s="24"/>
      <c r="R657" s="24"/>
      <c r="S657" s="24"/>
      <c r="T657" s="24"/>
      <c r="U657" s="24"/>
      <c r="V657" s="24"/>
      <c r="W657" s="24"/>
      <c r="X657" s="24"/>
      <c r="Y657" s="24"/>
      <c r="Z657" s="24"/>
    </row>
    <row r="658" spans="1:26">
      <c r="A658" s="3"/>
      <c r="B658" s="3"/>
      <c r="C658" s="3"/>
      <c r="D658" s="3"/>
      <c r="E658" s="3"/>
      <c r="F658" s="3"/>
      <c r="G658" s="3"/>
      <c r="H658" s="24"/>
      <c r="I658" s="24"/>
      <c r="J658" s="24"/>
      <c r="K658" s="24"/>
      <c r="L658" s="24"/>
      <c r="M658" s="24"/>
      <c r="N658" s="24"/>
      <c r="O658" s="24"/>
      <c r="P658" s="24"/>
      <c r="Q658" s="24"/>
      <c r="R658" s="24"/>
      <c r="S658" s="24"/>
      <c r="T658" s="24"/>
      <c r="U658" s="24"/>
      <c r="V658" s="24"/>
      <c r="W658" s="24"/>
      <c r="X658" s="24"/>
      <c r="Y658" s="24"/>
      <c r="Z658" s="24"/>
    </row>
    <row r="659" spans="1:26">
      <c r="A659" s="3"/>
      <c r="B659" s="3"/>
      <c r="C659" s="3"/>
      <c r="D659" s="3"/>
      <c r="E659" s="3"/>
      <c r="F659" s="3"/>
      <c r="G659" s="3"/>
      <c r="H659" s="24"/>
      <c r="I659" s="24"/>
      <c r="J659" s="24"/>
      <c r="K659" s="24"/>
      <c r="L659" s="24"/>
      <c r="M659" s="24"/>
      <c r="N659" s="24"/>
      <c r="O659" s="24"/>
      <c r="P659" s="24"/>
      <c r="Q659" s="24"/>
      <c r="R659" s="24"/>
      <c r="S659" s="24"/>
      <c r="T659" s="24"/>
      <c r="U659" s="24"/>
      <c r="V659" s="24"/>
      <c r="W659" s="24"/>
      <c r="X659" s="24"/>
      <c r="Y659" s="24"/>
      <c r="Z659" s="24"/>
    </row>
    <row r="660" spans="1:26">
      <c r="A660" s="3"/>
      <c r="B660" s="3"/>
      <c r="C660" s="3"/>
      <c r="D660" s="3"/>
      <c r="E660" s="3"/>
      <c r="F660" s="3"/>
      <c r="G660" s="3"/>
      <c r="H660" s="24"/>
      <c r="I660" s="24"/>
      <c r="J660" s="24"/>
      <c r="K660" s="24"/>
      <c r="L660" s="24"/>
      <c r="M660" s="24"/>
      <c r="N660" s="24"/>
      <c r="O660" s="24"/>
      <c r="P660" s="24"/>
      <c r="Q660" s="24"/>
      <c r="R660" s="24"/>
      <c r="S660" s="24"/>
      <c r="T660" s="24"/>
      <c r="U660" s="24"/>
      <c r="V660" s="24"/>
      <c r="W660" s="24"/>
      <c r="X660" s="24"/>
      <c r="Y660" s="24"/>
      <c r="Z660" s="24"/>
    </row>
    <row r="661" spans="1:26">
      <c r="A661" s="3"/>
      <c r="B661" s="3"/>
      <c r="C661" s="3"/>
      <c r="D661" s="3"/>
      <c r="E661" s="3"/>
      <c r="F661" s="3"/>
      <c r="G661" s="3"/>
      <c r="H661" s="24"/>
      <c r="I661" s="24"/>
      <c r="J661" s="24"/>
      <c r="K661" s="24"/>
      <c r="L661" s="24"/>
      <c r="M661" s="24"/>
      <c r="N661" s="24"/>
      <c r="O661" s="24"/>
      <c r="P661" s="24"/>
      <c r="Q661" s="24"/>
      <c r="R661" s="24"/>
      <c r="S661" s="24"/>
      <c r="T661" s="24"/>
      <c r="U661" s="24"/>
      <c r="V661" s="24"/>
      <c r="W661" s="24"/>
      <c r="X661" s="24"/>
      <c r="Y661" s="24"/>
      <c r="Z661" s="24"/>
    </row>
    <row r="662" spans="1:26">
      <c r="A662" s="3"/>
      <c r="B662" s="3"/>
      <c r="C662" s="3"/>
      <c r="D662" s="3"/>
      <c r="E662" s="3"/>
      <c r="F662" s="3"/>
      <c r="G662" s="3"/>
      <c r="H662" s="24"/>
      <c r="I662" s="24"/>
      <c r="J662" s="24"/>
      <c r="K662" s="24"/>
      <c r="L662" s="24"/>
      <c r="M662" s="24"/>
      <c r="N662" s="24"/>
      <c r="O662" s="24"/>
      <c r="P662" s="24"/>
      <c r="Q662" s="24"/>
      <c r="R662" s="24"/>
      <c r="S662" s="24"/>
      <c r="T662" s="24"/>
      <c r="U662" s="24"/>
      <c r="V662" s="24"/>
      <c r="W662" s="24"/>
      <c r="X662" s="24"/>
      <c r="Y662" s="24"/>
      <c r="Z662" s="24"/>
    </row>
    <row r="663" spans="1:26">
      <c r="A663" s="3"/>
      <c r="B663" s="3"/>
      <c r="C663" s="3"/>
      <c r="D663" s="3"/>
      <c r="E663" s="3"/>
      <c r="F663" s="3"/>
      <c r="G663" s="3"/>
      <c r="H663" s="24"/>
      <c r="I663" s="24"/>
      <c r="J663" s="24"/>
      <c r="K663" s="24"/>
      <c r="L663" s="24"/>
      <c r="M663" s="24"/>
      <c r="N663" s="24"/>
      <c r="O663" s="24"/>
      <c r="P663" s="24"/>
      <c r="Q663" s="24"/>
      <c r="R663" s="24"/>
      <c r="S663" s="24"/>
      <c r="T663" s="24"/>
      <c r="U663" s="24"/>
      <c r="V663" s="24"/>
      <c r="W663" s="24"/>
      <c r="X663" s="24"/>
      <c r="Y663" s="24"/>
      <c r="Z663" s="24"/>
    </row>
    <row r="664" spans="1:26">
      <c r="A664" s="3"/>
      <c r="B664" s="3"/>
      <c r="C664" s="3"/>
      <c r="D664" s="3"/>
      <c r="E664" s="3"/>
      <c r="F664" s="3"/>
      <c r="G664" s="3"/>
      <c r="H664" s="24"/>
      <c r="I664" s="24"/>
      <c r="J664" s="24"/>
      <c r="K664" s="24"/>
      <c r="L664" s="24"/>
      <c r="M664" s="24"/>
      <c r="N664" s="24"/>
      <c r="O664" s="24"/>
      <c r="P664" s="24"/>
      <c r="Q664" s="24"/>
      <c r="R664" s="24"/>
      <c r="S664" s="24"/>
      <c r="T664" s="24"/>
      <c r="U664" s="24"/>
      <c r="V664" s="24"/>
      <c r="W664" s="24"/>
      <c r="X664" s="24"/>
      <c r="Y664" s="24"/>
      <c r="Z664" s="24"/>
    </row>
    <row r="665" spans="1:26">
      <c r="A665" s="3"/>
      <c r="B665" s="3"/>
      <c r="C665" s="3"/>
      <c r="D665" s="3"/>
      <c r="E665" s="3"/>
      <c r="F665" s="3"/>
      <c r="G665" s="3"/>
      <c r="H665" s="24"/>
      <c r="I665" s="24"/>
      <c r="J665" s="24"/>
      <c r="K665" s="24"/>
      <c r="L665" s="24"/>
      <c r="M665" s="24"/>
      <c r="N665" s="24"/>
      <c r="O665" s="24"/>
      <c r="P665" s="24"/>
      <c r="Q665" s="24"/>
      <c r="R665" s="24"/>
      <c r="S665" s="24"/>
      <c r="T665" s="24"/>
      <c r="U665" s="24"/>
      <c r="V665" s="24"/>
      <c r="W665" s="24"/>
      <c r="X665" s="24"/>
      <c r="Y665" s="24"/>
      <c r="Z665" s="24"/>
    </row>
    <row r="666" spans="1:26">
      <c r="A666" s="3"/>
      <c r="B666" s="3"/>
      <c r="C666" s="3"/>
      <c r="D666" s="3"/>
      <c r="E666" s="3"/>
      <c r="F666" s="3"/>
      <c r="G666" s="3"/>
      <c r="H666" s="24"/>
      <c r="I666" s="24"/>
      <c r="J666" s="24"/>
      <c r="K666" s="24"/>
      <c r="L666" s="24"/>
      <c r="M666" s="24"/>
      <c r="N666" s="24"/>
      <c r="O666" s="24"/>
      <c r="P666" s="24"/>
      <c r="Q666" s="24"/>
      <c r="R666" s="24"/>
      <c r="S666" s="24"/>
      <c r="T666" s="24"/>
      <c r="U666" s="24"/>
      <c r="V666" s="24"/>
      <c r="W666" s="24"/>
      <c r="X666" s="24"/>
      <c r="Y666" s="24"/>
      <c r="Z666" s="24"/>
    </row>
    <row r="667" spans="1:26">
      <c r="A667" s="3"/>
      <c r="B667" s="3"/>
      <c r="C667" s="3"/>
      <c r="D667" s="3"/>
      <c r="E667" s="3"/>
      <c r="F667" s="3"/>
      <c r="G667" s="3"/>
      <c r="H667" s="24"/>
      <c r="I667" s="24"/>
      <c r="J667" s="24"/>
      <c r="K667" s="24"/>
      <c r="L667" s="24"/>
      <c r="M667" s="24"/>
      <c r="N667" s="24"/>
      <c r="O667" s="24"/>
      <c r="P667" s="24"/>
      <c r="Q667" s="24"/>
      <c r="R667" s="24"/>
      <c r="S667" s="24"/>
      <c r="T667" s="24"/>
      <c r="U667" s="24"/>
      <c r="V667" s="24"/>
      <c r="W667" s="24"/>
      <c r="X667" s="24"/>
      <c r="Y667" s="24"/>
      <c r="Z667" s="24"/>
    </row>
    <row r="668" spans="1:26">
      <c r="A668" s="3"/>
      <c r="B668" s="3"/>
      <c r="C668" s="3"/>
      <c r="D668" s="3"/>
      <c r="E668" s="3"/>
      <c r="F668" s="3"/>
      <c r="G668" s="3"/>
      <c r="H668" s="24"/>
      <c r="I668" s="24"/>
      <c r="J668" s="24"/>
      <c r="K668" s="24"/>
      <c r="L668" s="24"/>
      <c r="M668" s="24"/>
      <c r="N668" s="24"/>
      <c r="O668" s="24"/>
      <c r="P668" s="24"/>
      <c r="Q668" s="24"/>
      <c r="R668" s="24"/>
      <c r="S668" s="24"/>
      <c r="T668" s="24"/>
      <c r="U668" s="24"/>
      <c r="V668" s="24"/>
      <c r="W668" s="24"/>
      <c r="X668" s="24"/>
      <c r="Y668" s="24"/>
      <c r="Z668" s="24"/>
    </row>
    <row r="669" spans="1:26">
      <c r="A669" s="3"/>
      <c r="B669" s="3"/>
      <c r="C669" s="3"/>
      <c r="D669" s="3"/>
      <c r="E669" s="3"/>
      <c r="F669" s="3"/>
      <c r="G669" s="3"/>
      <c r="H669" s="24"/>
      <c r="I669" s="24"/>
      <c r="J669" s="24"/>
      <c r="K669" s="24"/>
      <c r="L669" s="24"/>
      <c r="M669" s="24"/>
      <c r="N669" s="24"/>
      <c r="O669" s="24"/>
      <c r="P669" s="24"/>
      <c r="Q669" s="24"/>
      <c r="R669" s="24"/>
      <c r="S669" s="24"/>
      <c r="T669" s="24"/>
      <c r="U669" s="24"/>
      <c r="V669" s="24"/>
      <c r="W669" s="24"/>
      <c r="X669" s="24"/>
      <c r="Y669" s="24"/>
      <c r="Z669" s="24"/>
    </row>
    <row r="670" spans="1:26">
      <c r="A670" s="3"/>
      <c r="B670" s="3"/>
      <c r="C670" s="3"/>
      <c r="D670" s="3"/>
      <c r="E670" s="3"/>
      <c r="F670" s="3"/>
      <c r="G670" s="3"/>
      <c r="H670" s="24"/>
      <c r="I670" s="24"/>
      <c r="J670" s="24"/>
      <c r="K670" s="24"/>
      <c r="L670" s="24"/>
      <c r="M670" s="24"/>
      <c r="N670" s="24"/>
      <c r="O670" s="24"/>
      <c r="P670" s="24"/>
      <c r="Q670" s="24"/>
      <c r="R670" s="24"/>
      <c r="S670" s="24"/>
      <c r="T670" s="24"/>
      <c r="U670" s="24"/>
      <c r="V670" s="24"/>
      <c r="W670" s="24"/>
      <c r="X670" s="24"/>
      <c r="Y670" s="24"/>
      <c r="Z670" s="24"/>
    </row>
    <row r="671" spans="1:26">
      <c r="A671" s="3"/>
      <c r="B671" s="3"/>
      <c r="C671" s="3"/>
      <c r="D671" s="3"/>
      <c r="E671" s="3"/>
      <c r="F671" s="3"/>
      <c r="G671" s="3"/>
      <c r="H671" s="24"/>
      <c r="I671" s="24"/>
      <c r="J671" s="24"/>
      <c r="K671" s="24"/>
      <c r="L671" s="24"/>
      <c r="M671" s="24"/>
      <c r="N671" s="24"/>
      <c r="O671" s="24"/>
      <c r="P671" s="24"/>
      <c r="Q671" s="24"/>
      <c r="R671" s="24"/>
      <c r="S671" s="24"/>
      <c r="T671" s="24"/>
      <c r="U671" s="24"/>
      <c r="V671" s="24"/>
      <c r="W671" s="24"/>
      <c r="X671" s="24"/>
      <c r="Y671" s="24"/>
      <c r="Z671" s="24"/>
    </row>
    <row r="672" spans="1:26">
      <c r="A672" s="3"/>
      <c r="B672" s="3"/>
      <c r="C672" s="3"/>
      <c r="D672" s="3"/>
      <c r="E672" s="3"/>
      <c r="F672" s="3"/>
      <c r="G672" s="3"/>
      <c r="H672" s="24"/>
      <c r="I672" s="24"/>
      <c r="J672" s="24"/>
      <c r="K672" s="24"/>
      <c r="L672" s="24"/>
      <c r="M672" s="24"/>
      <c r="N672" s="24"/>
      <c r="O672" s="24"/>
      <c r="P672" s="24"/>
      <c r="Q672" s="24"/>
      <c r="R672" s="24"/>
      <c r="S672" s="24"/>
      <c r="T672" s="24"/>
      <c r="U672" s="24"/>
      <c r="V672" s="24"/>
      <c r="W672" s="24"/>
      <c r="X672" s="24"/>
      <c r="Y672" s="24"/>
      <c r="Z672" s="24"/>
    </row>
    <row r="673" spans="1:26">
      <c r="A673" s="3"/>
      <c r="B673" s="3"/>
      <c r="C673" s="3"/>
      <c r="D673" s="3"/>
      <c r="E673" s="3"/>
      <c r="F673" s="3"/>
      <c r="G673" s="3"/>
      <c r="H673" s="24"/>
      <c r="I673" s="24"/>
      <c r="J673" s="24"/>
      <c r="K673" s="24"/>
      <c r="L673" s="24"/>
      <c r="M673" s="24"/>
      <c r="N673" s="24"/>
      <c r="O673" s="24"/>
      <c r="P673" s="24"/>
      <c r="Q673" s="24"/>
      <c r="R673" s="24"/>
      <c r="S673" s="24"/>
      <c r="T673" s="24"/>
      <c r="U673" s="24"/>
      <c r="V673" s="24"/>
      <c r="W673" s="24"/>
      <c r="X673" s="24"/>
      <c r="Y673" s="24"/>
      <c r="Z673" s="24"/>
    </row>
    <row r="674" spans="1:26">
      <c r="A674" s="3"/>
      <c r="B674" s="3"/>
      <c r="C674" s="3"/>
      <c r="D674" s="3"/>
      <c r="E674" s="3"/>
      <c r="F674" s="3"/>
      <c r="G674" s="3"/>
      <c r="H674" s="24"/>
      <c r="I674" s="24"/>
      <c r="J674" s="24"/>
      <c r="K674" s="24"/>
      <c r="L674" s="24"/>
      <c r="M674" s="24"/>
      <c r="N674" s="24"/>
      <c r="O674" s="24"/>
      <c r="P674" s="24"/>
      <c r="Q674" s="24"/>
      <c r="R674" s="24"/>
      <c r="S674" s="24"/>
      <c r="T674" s="24"/>
      <c r="U674" s="24"/>
      <c r="V674" s="24"/>
      <c r="W674" s="24"/>
      <c r="X674" s="24"/>
      <c r="Y674" s="24"/>
      <c r="Z674" s="24"/>
    </row>
    <row r="675" spans="1:26">
      <c r="A675" s="3"/>
      <c r="B675" s="3"/>
      <c r="C675" s="3"/>
      <c r="D675" s="3"/>
      <c r="E675" s="3"/>
      <c r="F675" s="3"/>
      <c r="G675" s="3"/>
      <c r="H675" s="24"/>
      <c r="I675" s="24"/>
      <c r="J675" s="24"/>
      <c r="K675" s="24"/>
      <c r="L675" s="24"/>
      <c r="M675" s="24"/>
      <c r="N675" s="24"/>
      <c r="O675" s="24"/>
      <c r="P675" s="24"/>
      <c r="Q675" s="24"/>
      <c r="R675" s="24"/>
      <c r="S675" s="24"/>
      <c r="T675" s="24"/>
      <c r="U675" s="24"/>
      <c r="V675" s="24"/>
      <c r="W675" s="24"/>
      <c r="X675" s="24"/>
      <c r="Y675" s="24"/>
      <c r="Z675" s="24"/>
    </row>
    <row r="676" spans="1:26">
      <c r="A676" s="3"/>
      <c r="B676" s="3"/>
      <c r="C676" s="3"/>
      <c r="D676" s="3"/>
      <c r="E676" s="3"/>
      <c r="F676" s="3"/>
      <c r="G676" s="3"/>
      <c r="H676" s="24"/>
      <c r="I676" s="24"/>
      <c r="J676" s="24"/>
      <c r="K676" s="24"/>
      <c r="L676" s="24"/>
      <c r="M676" s="24"/>
      <c r="N676" s="24"/>
      <c r="O676" s="24"/>
      <c r="P676" s="24"/>
      <c r="Q676" s="24"/>
      <c r="R676" s="24"/>
      <c r="S676" s="24"/>
      <c r="T676" s="24"/>
      <c r="U676" s="24"/>
      <c r="V676" s="24"/>
      <c r="W676" s="24"/>
      <c r="X676" s="24"/>
      <c r="Y676" s="24"/>
      <c r="Z676" s="24"/>
    </row>
    <row r="677" spans="1:26">
      <c r="A677" s="3"/>
      <c r="B677" s="3"/>
      <c r="C677" s="3"/>
      <c r="D677" s="3"/>
      <c r="E677" s="3"/>
      <c r="F677" s="3"/>
      <c r="G677" s="3"/>
      <c r="H677" s="24"/>
      <c r="I677" s="24"/>
      <c r="J677" s="24"/>
      <c r="K677" s="24"/>
      <c r="L677" s="24"/>
      <c r="M677" s="24"/>
      <c r="N677" s="24"/>
      <c r="O677" s="24"/>
      <c r="P677" s="24"/>
      <c r="Q677" s="24"/>
      <c r="R677" s="24"/>
      <c r="S677" s="24"/>
      <c r="T677" s="24"/>
      <c r="U677" s="24"/>
      <c r="V677" s="24"/>
      <c r="W677" s="24"/>
      <c r="X677" s="24"/>
      <c r="Y677" s="24"/>
      <c r="Z677" s="24"/>
    </row>
    <row r="678" spans="1:26">
      <c r="A678" s="3"/>
      <c r="B678" s="3"/>
      <c r="C678" s="3"/>
      <c r="D678" s="3"/>
      <c r="E678" s="3"/>
      <c r="F678" s="3"/>
      <c r="G678" s="3"/>
      <c r="H678" s="24"/>
      <c r="I678" s="24"/>
      <c r="J678" s="24"/>
      <c r="K678" s="24"/>
      <c r="L678" s="24"/>
      <c r="M678" s="24"/>
      <c r="N678" s="24"/>
      <c r="O678" s="24"/>
      <c r="P678" s="24"/>
      <c r="Q678" s="24"/>
      <c r="R678" s="24"/>
      <c r="S678" s="24"/>
      <c r="T678" s="24"/>
      <c r="U678" s="24"/>
      <c r="V678" s="24"/>
      <c r="W678" s="24"/>
      <c r="X678" s="24"/>
      <c r="Y678" s="24"/>
      <c r="Z678" s="24"/>
    </row>
    <row r="679" spans="1:26">
      <c r="A679" s="3"/>
      <c r="B679" s="3"/>
      <c r="C679" s="3"/>
      <c r="D679" s="3"/>
      <c r="E679" s="3"/>
      <c r="F679" s="3"/>
      <c r="G679" s="3"/>
      <c r="H679" s="24"/>
      <c r="I679" s="24"/>
      <c r="J679" s="24"/>
      <c r="K679" s="24"/>
      <c r="L679" s="24"/>
      <c r="M679" s="24"/>
      <c r="N679" s="24"/>
      <c r="O679" s="24"/>
      <c r="P679" s="24"/>
      <c r="Q679" s="24"/>
      <c r="R679" s="24"/>
      <c r="S679" s="24"/>
      <c r="T679" s="24"/>
      <c r="U679" s="24"/>
      <c r="V679" s="24"/>
      <c r="W679" s="24"/>
      <c r="X679" s="24"/>
      <c r="Y679" s="24"/>
      <c r="Z679" s="24"/>
    </row>
    <row r="680" spans="1:26">
      <c r="A680" s="3"/>
      <c r="B680" s="3"/>
      <c r="C680" s="3"/>
      <c r="D680" s="3"/>
      <c r="E680" s="3"/>
      <c r="F680" s="3"/>
      <c r="G680" s="3"/>
      <c r="H680" s="24"/>
      <c r="I680" s="24"/>
      <c r="J680" s="24"/>
      <c r="K680" s="24"/>
      <c r="L680" s="24"/>
      <c r="M680" s="24"/>
      <c r="N680" s="24"/>
      <c r="O680" s="24"/>
      <c r="P680" s="24"/>
      <c r="Q680" s="24"/>
      <c r="R680" s="24"/>
      <c r="S680" s="24"/>
      <c r="T680" s="24"/>
      <c r="U680" s="24"/>
      <c r="V680" s="24"/>
      <c r="W680" s="24"/>
      <c r="X680" s="24"/>
      <c r="Y680" s="24"/>
      <c r="Z680" s="24"/>
    </row>
    <row r="681" spans="1:26">
      <c r="A681" s="3"/>
      <c r="B681" s="3"/>
      <c r="C681" s="3"/>
      <c r="D681" s="3"/>
      <c r="E681" s="3"/>
      <c r="F681" s="3"/>
      <c r="G681" s="3"/>
      <c r="H681" s="24"/>
      <c r="I681" s="24"/>
      <c r="J681" s="24"/>
      <c r="K681" s="24"/>
      <c r="L681" s="24"/>
      <c r="M681" s="24"/>
      <c r="N681" s="24"/>
      <c r="O681" s="24"/>
      <c r="P681" s="24"/>
      <c r="Q681" s="24"/>
      <c r="R681" s="24"/>
      <c r="S681" s="24"/>
      <c r="T681" s="24"/>
      <c r="U681" s="24"/>
      <c r="V681" s="24"/>
      <c r="W681" s="24"/>
      <c r="X681" s="24"/>
      <c r="Y681" s="24"/>
      <c r="Z681" s="24"/>
    </row>
    <row r="682" spans="1:26">
      <c r="A682" s="3"/>
      <c r="B682" s="3"/>
      <c r="C682" s="3"/>
      <c r="D682" s="3"/>
      <c r="E682" s="3"/>
      <c r="F682" s="3"/>
      <c r="G682" s="3"/>
      <c r="H682" s="24"/>
      <c r="I682" s="24"/>
      <c r="J682" s="24"/>
      <c r="K682" s="24"/>
      <c r="L682" s="24"/>
      <c r="M682" s="24"/>
      <c r="N682" s="24"/>
      <c r="O682" s="24"/>
      <c r="P682" s="24"/>
      <c r="Q682" s="24"/>
      <c r="R682" s="24"/>
      <c r="S682" s="24"/>
      <c r="T682" s="24"/>
      <c r="U682" s="24"/>
      <c r="V682" s="24"/>
      <c r="W682" s="24"/>
      <c r="X682" s="24"/>
      <c r="Y682" s="24"/>
      <c r="Z682" s="24"/>
    </row>
    <row r="683" spans="1:26">
      <c r="A683" s="3"/>
      <c r="B683" s="3"/>
      <c r="C683" s="3"/>
      <c r="D683" s="3"/>
      <c r="E683" s="3"/>
      <c r="F683" s="3"/>
      <c r="G683" s="3"/>
      <c r="H683" s="24"/>
      <c r="I683" s="24"/>
      <c r="J683" s="24"/>
      <c r="K683" s="24"/>
      <c r="L683" s="24"/>
      <c r="M683" s="24"/>
      <c r="N683" s="24"/>
      <c r="O683" s="24"/>
      <c r="P683" s="24"/>
      <c r="Q683" s="24"/>
      <c r="R683" s="24"/>
      <c r="S683" s="24"/>
      <c r="T683" s="24"/>
      <c r="U683" s="24"/>
      <c r="V683" s="24"/>
      <c r="W683" s="24"/>
      <c r="X683" s="24"/>
      <c r="Y683" s="24"/>
      <c r="Z683" s="24"/>
    </row>
    <row r="684" spans="1:26">
      <c r="A684" s="3"/>
      <c r="B684" s="3"/>
      <c r="C684" s="3"/>
      <c r="D684" s="3"/>
      <c r="E684" s="3"/>
      <c r="F684" s="3"/>
      <c r="G684" s="3"/>
      <c r="H684" s="24"/>
      <c r="I684" s="24"/>
      <c r="J684" s="24"/>
      <c r="K684" s="24"/>
      <c r="L684" s="24"/>
      <c r="M684" s="24"/>
      <c r="N684" s="24"/>
      <c r="O684" s="24"/>
      <c r="P684" s="24"/>
      <c r="Q684" s="24"/>
      <c r="R684" s="24"/>
      <c r="S684" s="24"/>
      <c r="T684" s="24"/>
      <c r="U684" s="24"/>
      <c r="V684" s="24"/>
      <c r="W684" s="24"/>
      <c r="X684" s="24"/>
      <c r="Y684" s="24"/>
      <c r="Z684" s="24"/>
    </row>
    <row r="685" spans="1:26">
      <c r="A685" s="3"/>
      <c r="B685" s="3"/>
      <c r="C685" s="3"/>
      <c r="D685" s="3"/>
      <c r="E685" s="3"/>
      <c r="F685" s="3"/>
      <c r="G685" s="3"/>
      <c r="H685" s="24"/>
      <c r="I685" s="24"/>
      <c r="J685" s="24"/>
      <c r="K685" s="24"/>
      <c r="L685" s="24"/>
      <c r="M685" s="24"/>
      <c r="N685" s="24"/>
      <c r="O685" s="24"/>
      <c r="P685" s="24"/>
      <c r="Q685" s="24"/>
      <c r="R685" s="24"/>
      <c r="S685" s="24"/>
      <c r="T685" s="24"/>
      <c r="U685" s="24"/>
      <c r="V685" s="24"/>
      <c r="W685" s="24"/>
      <c r="X685" s="24"/>
      <c r="Y685" s="24"/>
      <c r="Z685" s="24"/>
    </row>
    <row r="686" spans="1:26">
      <c r="A686" s="3"/>
      <c r="B686" s="3"/>
      <c r="C686" s="3"/>
      <c r="D686" s="3"/>
      <c r="E686" s="3"/>
      <c r="F686" s="3"/>
      <c r="G686" s="3"/>
      <c r="H686" s="24"/>
      <c r="I686" s="24"/>
      <c r="J686" s="24"/>
      <c r="K686" s="24"/>
      <c r="L686" s="24"/>
      <c r="M686" s="24"/>
      <c r="N686" s="24"/>
      <c r="O686" s="24"/>
      <c r="P686" s="24"/>
      <c r="Q686" s="24"/>
      <c r="R686" s="24"/>
      <c r="S686" s="24"/>
      <c r="T686" s="24"/>
      <c r="U686" s="24"/>
      <c r="V686" s="24"/>
      <c r="W686" s="24"/>
      <c r="X686" s="24"/>
      <c r="Y686" s="24"/>
      <c r="Z686" s="24"/>
    </row>
    <row r="687" spans="1:26">
      <c r="A687" s="3"/>
      <c r="B687" s="3"/>
      <c r="C687" s="3"/>
      <c r="D687" s="3"/>
      <c r="E687" s="3"/>
      <c r="F687" s="3"/>
      <c r="G687" s="3"/>
      <c r="H687" s="24"/>
      <c r="I687" s="24"/>
      <c r="J687" s="24"/>
      <c r="K687" s="24"/>
      <c r="L687" s="24"/>
      <c r="M687" s="24"/>
      <c r="N687" s="24"/>
      <c r="O687" s="24"/>
      <c r="P687" s="24"/>
      <c r="Q687" s="24"/>
      <c r="R687" s="24"/>
      <c r="S687" s="24"/>
      <c r="T687" s="24"/>
      <c r="U687" s="24"/>
      <c r="V687" s="24"/>
      <c r="W687" s="24"/>
      <c r="X687" s="24"/>
      <c r="Y687" s="24"/>
      <c r="Z687" s="24"/>
    </row>
    <row r="688" spans="1:26">
      <c r="A688" s="3"/>
      <c r="B688" s="3"/>
      <c r="C688" s="3"/>
      <c r="D688" s="3"/>
      <c r="E688" s="3"/>
      <c r="F688" s="3"/>
      <c r="G688" s="3"/>
      <c r="H688" s="24"/>
      <c r="I688" s="24"/>
      <c r="J688" s="24"/>
      <c r="K688" s="24"/>
      <c r="L688" s="24"/>
      <c r="M688" s="24"/>
      <c r="N688" s="24"/>
      <c r="O688" s="24"/>
      <c r="P688" s="24"/>
      <c r="Q688" s="24"/>
      <c r="R688" s="24"/>
      <c r="S688" s="24"/>
      <c r="T688" s="24"/>
      <c r="U688" s="24"/>
      <c r="V688" s="24"/>
      <c r="W688" s="24"/>
      <c r="X688" s="24"/>
      <c r="Y688" s="24"/>
      <c r="Z688" s="24"/>
    </row>
    <row r="689" spans="1:26">
      <c r="A689" s="3"/>
      <c r="B689" s="3"/>
      <c r="C689" s="3"/>
      <c r="D689" s="3"/>
      <c r="E689" s="3"/>
      <c r="F689" s="3"/>
      <c r="G689" s="3"/>
      <c r="H689" s="24"/>
      <c r="I689" s="24"/>
      <c r="J689" s="24"/>
      <c r="K689" s="24"/>
      <c r="L689" s="24"/>
      <c r="M689" s="24"/>
      <c r="N689" s="24"/>
      <c r="O689" s="24"/>
      <c r="P689" s="24"/>
      <c r="Q689" s="24"/>
      <c r="R689" s="24"/>
      <c r="S689" s="24"/>
      <c r="T689" s="24"/>
      <c r="U689" s="24"/>
      <c r="V689" s="24"/>
      <c r="W689" s="24"/>
      <c r="X689" s="24"/>
      <c r="Y689" s="24"/>
      <c r="Z689" s="24"/>
    </row>
    <row r="690" spans="1:26">
      <c r="A690" s="3"/>
      <c r="B690" s="3"/>
      <c r="C690" s="3"/>
      <c r="D690" s="3"/>
      <c r="E690" s="3"/>
      <c r="F690" s="3"/>
      <c r="G690" s="3"/>
      <c r="H690" s="24"/>
      <c r="I690" s="24"/>
      <c r="J690" s="24"/>
      <c r="K690" s="24"/>
      <c r="L690" s="24"/>
      <c r="M690" s="24"/>
      <c r="N690" s="24"/>
      <c r="O690" s="24"/>
      <c r="P690" s="24"/>
      <c r="Q690" s="24"/>
      <c r="R690" s="24"/>
      <c r="S690" s="24"/>
      <c r="T690" s="24"/>
      <c r="U690" s="24"/>
      <c r="V690" s="24"/>
      <c r="W690" s="24"/>
      <c r="X690" s="24"/>
      <c r="Y690" s="24"/>
      <c r="Z690" s="24"/>
    </row>
    <row r="691" spans="1:26">
      <c r="A691" s="3"/>
      <c r="B691" s="3"/>
      <c r="C691" s="3"/>
      <c r="D691" s="3"/>
      <c r="E691" s="3"/>
      <c r="F691" s="3"/>
      <c r="G691" s="3"/>
      <c r="H691" s="24"/>
      <c r="I691" s="24"/>
      <c r="J691" s="24"/>
      <c r="K691" s="24"/>
      <c r="L691" s="24"/>
      <c r="M691" s="24"/>
      <c r="N691" s="24"/>
      <c r="O691" s="24"/>
      <c r="P691" s="24"/>
      <c r="Q691" s="24"/>
      <c r="R691" s="24"/>
      <c r="S691" s="24"/>
      <c r="T691" s="24"/>
      <c r="U691" s="24"/>
      <c r="V691" s="24"/>
      <c r="W691" s="24"/>
      <c r="X691" s="24"/>
      <c r="Y691" s="24"/>
      <c r="Z691" s="24"/>
    </row>
    <row r="692" spans="1:26">
      <c r="A692" s="3"/>
      <c r="B692" s="3"/>
      <c r="C692" s="3"/>
      <c r="D692" s="3"/>
      <c r="E692" s="3"/>
      <c r="F692" s="3"/>
      <c r="G692" s="3"/>
      <c r="H692" s="24"/>
      <c r="I692" s="24"/>
      <c r="J692" s="24"/>
      <c r="K692" s="24"/>
      <c r="L692" s="24"/>
      <c r="M692" s="24"/>
      <c r="N692" s="24"/>
      <c r="O692" s="24"/>
      <c r="P692" s="24"/>
      <c r="Q692" s="24"/>
      <c r="R692" s="24"/>
      <c r="S692" s="24"/>
      <c r="T692" s="24"/>
      <c r="U692" s="24"/>
      <c r="V692" s="24"/>
      <c r="W692" s="24"/>
      <c r="X692" s="24"/>
      <c r="Y692" s="24"/>
      <c r="Z692" s="24"/>
    </row>
    <row r="693" spans="1:26">
      <c r="A693" s="3"/>
      <c r="B693" s="3"/>
      <c r="C693" s="3"/>
      <c r="D693" s="3"/>
      <c r="E693" s="3"/>
      <c r="F693" s="3"/>
      <c r="G693" s="3"/>
      <c r="H693" s="24"/>
      <c r="I693" s="24"/>
      <c r="J693" s="24"/>
      <c r="K693" s="24"/>
      <c r="L693" s="24"/>
      <c r="M693" s="24"/>
      <c r="N693" s="24"/>
      <c r="O693" s="24"/>
      <c r="P693" s="24"/>
      <c r="Q693" s="24"/>
      <c r="R693" s="24"/>
      <c r="S693" s="24"/>
      <c r="T693" s="24"/>
      <c r="U693" s="24"/>
      <c r="V693" s="24"/>
      <c r="W693" s="24"/>
      <c r="X693" s="24"/>
      <c r="Y693" s="24"/>
      <c r="Z693" s="24"/>
    </row>
    <row r="694" spans="1:26">
      <c r="A694" s="3"/>
      <c r="B694" s="3"/>
      <c r="C694" s="3"/>
      <c r="D694" s="3"/>
      <c r="E694" s="3"/>
      <c r="F694" s="3"/>
      <c r="G694" s="3"/>
      <c r="H694" s="24"/>
      <c r="I694" s="24"/>
      <c r="J694" s="24"/>
      <c r="K694" s="24"/>
      <c r="L694" s="24"/>
      <c r="M694" s="24"/>
      <c r="N694" s="24"/>
      <c r="O694" s="24"/>
      <c r="P694" s="24"/>
      <c r="Q694" s="24"/>
      <c r="R694" s="24"/>
      <c r="S694" s="24"/>
      <c r="T694" s="24"/>
      <c r="U694" s="24"/>
      <c r="V694" s="24"/>
      <c r="W694" s="24"/>
      <c r="X694" s="24"/>
      <c r="Y694" s="24"/>
      <c r="Z694" s="24"/>
    </row>
    <row r="695" spans="1:26">
      <c r="A695" s="3"/>
      <c r="B695" s="3"/>
      <c r="C695" s="3"/>
      <c r="D695" s="3"/>
      <c r="E695" s="3"/>
      <c r="F695" s="3"/>
      <c r="G695" s="3"/>
      <c r="H695" s="24"/>
      <c r="I695" s="24"/>
      <c r="J695" s="24"/>
      <c r="K695" s="24"/>
      <c r="L695" s="24"/>
      <c r="M695" s="24"/>
      <c r="N695" s="24"/>
      <c r="O695" s="24"/>
      <c r="P695" s="24"/>
      <c r="Q695" s="24"/>
      <c r="R695" s="24"/>
      <c r="S695" s="24"/>
      <c r="T695" s="24"/>
      <c r="U695" s="24"/>
      <c r="V695" s="24"/>
      <c r="W695" s="24"/>
      <c r="X695" s="24"/>
      <c r="Y695" s="24"/>
      <c r="Z695" s="24"/>
    </row>
    <row r="696" spans="1:26">
      <c r="A696" s="3"/>
      <c r="B696" s="3"/>
      <c r="C696" s="3"/>
      <c r="D696" s="3"/>
      <c r="E696" s="3"/>
      <c r="F696" s="3"/>
      <c r="G696" s="3"/>
      <c r="H696" s="24"/>
      <c r="I696" s="24"/>
      <c r="J696" s="24"/>
      <c r="K696" s="24"/>
      <c r="L696" s="24"/>
      <c r="M696" s="24"/>
      <c r="N696" s="24"/>
      <c r="O696" s="24"/>
      <c r="P696" s="24"/>
      <c r="Q696" s="24"/>
      <c r="R696" s="24"/>
      <c r="S696" s="24"/>
      <c r="T696" s="24"/>
      <c r="U696" s="24"/>
      <c r="V696" s="24"/>
      <c r="W696" s="24"/>
      <c r="X696" s="24"/>
      <c r="Y696" s="24"/>
      <c r="Z696" s="24"/>
    </row>
    <row r="697" spans="1:26">
      <c r="A697" s="3"/>
      <c r="B697" s="3"/>
      <c r="C697" s="3"/>
      <c r="D697" s="3"/>
      <c r="E697" s="3"/>
      <c r="F697" s="3"/>
      <c r="G697" s="3"/>
      <c r="H697" s="24"/>
      <c r="I697" s="24"/>
      <c r="J697" s="24"/>
      <c r="K697" s="24"/>
      <c r="L697" s="24"/>
      <c r="M697" s="24"/>
      <c r="N697" s="24"/>
      <c r="O697" s="24"/>
      <c r="P697" s="24"/>
      <c r="Q697" s="24"/>
      <c r="R697" s="24"/>
      <c r="S697" s="24"/>
      <c r="T697" s="24"/>
      <c r="U697" s="24"/>
      <c r="V697" s="24"/>
      <c r="W697" s="24"/>
      <c r="X697" s="24"/>
      <c r="Y697" s="24"/>
      <c r="Z697" s="24"/>
    </row>
    <row r="698" spans="1:26">
      <c r="A698" s="3"/>
      <c r="B698" s="3"/>
      <c r="C698" s="3"/>
      <c r="D698" s="3"/>
      <c r="E698" s="3"/>
      <c r="F698" s="3"/>
      <c r="G698" s="3"/>
      <c r="H698" s="24"/>
      <c r="I698" s="24"/>
      <c r="J698" s="24"/>
      <c r="K698" s="24"/>
      <c r="L698" s="24"/>
      <c r="M698" s="24"/>
      <c r="N698" s="24"/>
      <c r="O698" s="24"/>
      <c r="P698" s="24"/>
      <c r="Q698" s="24"/>
      <c r="R698" s="24"/>
      <c r="S698" s="24"/>
      <c r="T698" s="24"/>
      <c r="U698" s="24"/>
      <c r="V698" s="24"/>
      <c r="W698" s="24"/>
      <c r="X698" s="24"/>
      <c r="Y698" s="24"/>
      <c r="Z698" s="24"/>
    </row>
    <row r="699" spans="1:26">
      <c r="A699" s="3"/>
      <c r="B699" s="3"/>
      <c r="C699" s="3"/>
      <c r="D699" s="3"/>
      <c r="E699" s="3"/>
      <c r="F699" s="3"/>
      <c r="G699" s="3"/>
      <c r="H699" s="24"/>
      <c r="I699" s="24"/>
      <c r="J699" s="24"/>
      <c r="K699" s="24"/>
      <c r="L699" s="24"/>
      <c r="M699" s="24"/>
      <c r="N699" s="24"/>
      <c r="O699" s="24"/>
      <c r="P699" s="24"/>
      <c r="Q699" s="24"/>
      <c r="R699" s="24"/>
      <c r="S699" s="24"/>
      <c r="T699" s="24"/>
      <c r="U699" s="24"/>
      <c r="V699" s="24"/>
      <c r="W699" s="24"/>
      <c r="X699" s="24"/>
      <c r="Y699" s="24"/>
      <c r="Z699" s="24"/>
    </row>
    <row r="700" spans="1:26">
      <c r="A700" s="3"/>
      <c r="B700" s="3"/>
      <c r="C700" s="3"/>
      <c r="D700" s="3"/>
      <c r="E700" s="3"/>
      <c r="F700" s="3"/>
      <c r="G700" s="3"/>
      <c r="H700" s="24"/>
      <c r="I700" s="24"/>
      <c r="J700" s="24"/>
      <c r="K700" s="24"/>
      <c r="L700" s="24"/>
      <c r="M700" s="24"/>
      <c r="N700" s="24"/>
      <c r="O700" s="24"/>
      <c r="P700" s="24"/>
      <c r="Q700" s="24"/>
      <c r="R700" s="24"/>
      <c r="S700" s="24"/>
      <c r="T700" s="24"/>
      <c r="U700" s="24"/>
      <c r="V700" s="24"/>
      <c r="W700" s="24"/>
      <c r="X700" s="24"/>
      <c r="Y700" s="24"/>
      <c r="Z700" s="24"/>
    </row>
    <row r="701" spans="1:26">
      <c r="A701" s="3"/>
      <c r="B701" s="3"/>
      <c r="C701" s="3"/>
      <c r="D701" s="3"/>
      <c r="E701" s="3"/>
      <c r="F701" s="3"/>
      <c r="G701" s="3"/>
      <c r="H701" s="24"/>
      <c r="I701" s="24"/>
      <c r="J701" s="24"/>
      <c r="K701" s="24"/>
      <c r="L701" s="24"/>
      <c r="M701" s="24"/>
      <c r="N701" s="24"/>
      <c r="O701" s="24"/>
      <c r="P701" s="24"/>
      <c r="Q701" s="24"/>
      <c r="R701" s="24"/>
      <c r="S701" s="24"/>
      <c r="T701" s="24"/>
      <c r="U701" s="24"/>
      <c r="V701" s="24"/>
      <c r="W701" s="24"/>
      <c r="X701" s="24"/>
      <c r="Y701" s="24"/>
      <c r="Z701" s="24"/>
    </row>
    <row r="702" spans="1:26">
      <c r="A702" s="3"/>
      <c r="B702" s="3"/>
      <c r="C702" s="3"/>
      <c r="D702" s="3"/>
      <c r="E702" s="3"/>
      <c r="F702" s="3"/>
      <c r="G702" s="3"/>
      <c r="H702" s="24"/>
      <c r="I702" s="24"/>
      <c r="J702" s="24"/>
      <c r="K702" s="24"/>
      <c r="L702" s="24"/>
      <c r="M702" s="24"/>
      <c r="N702" s="24"/>
      <c r="O702" s="24"/>
      <c r="P702" s="24"/>
      <c r="Q702" s="24"/>
      <c r="R702" s="24"/>
      <c r="S702" s="24"/>
      <c r="T702" s="24"/>
      <c r="U702" s="24"/>
      <c r="V702" s="24"/>
      <c r="W702" s="24"/>
      <c r="X702" s="24"/>
      <c r="Y702" s="24"/>
      <c r="Z702" s="24"/>
    </row>
    <row r="703" spans="1:26">
      <c r="A703" s="3"/>
      <c r="B703" s="3"/>
      <c r="C703" s="3"/>
      <c r="D703" s="3"/>
      <c r="E703" s="3"/>
      <c r="F703" s="3"/>
      <c r="G703" s="3"/>
      <c r="H703" s="24"/>
      <c r="I703" s="24"/>
      <c r="J703" s="24"/>
      <c r="K703" s="24"/>
      <c r="L703" s="24"/>
      <c r="M703" s="24"/>
      <c r="N703" s="24"/>
      <c r="O703" s="24"/>
      <c r="P703" s="24"/>
      <c r="Q703" s="24"/>
      <c r="R703" s="24"/>
      <c r="S703" s="24"/>
      <c r="T703" s="24"/>
      <c r="U703" s="24"/>
      <c r="V703" s="24"/>
      <c r="W703" s="24"/>
      <c r="X703" s="24"/>
      <c r="Y703" s="24"/>
      <c r="Z703" s="24"/>
    </row>
    <row r="704" spans="1:26">
      <c r="A704" s="3"/>
      <c r="B704" s="3"/>
      <c r="C704" s="3"/>
      <c r="D704" s="3"/>
      <c r="E704" s="3"/>
      <c r="F704" s="3"/>
      <c r="G704" s="3"/>
      <c r="H704" s="24"/>
      <c r="I704" s="24"/>
      <c r="J704" s="24"/>
      <c r="K704" s="24"/>
      <c r="L704" s="24"/>
      <c r="M704" s="24"/>
      <c r="N704" s="24"/>
      <c r="O704" s="24"/>
      <c r="P704" s="24"/>
      <c r="Q704" s="24"/>
      <c r="R704" s="24"/>
      <c r="S704" s="24"/>
      <c r="T704" s="24"/>
      <c r="U704" s="24"/>
      <c r="V704" s="24"/>
      <c r="W704" s="24"/>
      <c r="X704" s="24"/>
      <c r="Y704" s="24"/>
      <c r="Z704" s="24"/>
    </row>
    <row r="705" spans="1:26">
      <c r="A705" s="3"/>
      <c r="B705" s="3"/>
      <c r="C705" s="3"/>
      <c r="D705" s="3"/>
      <c r="E705" s="3"/>
      <c r="F705" s="3"/>
      <c r="G705" s="3"/>
      <c r="H705" s="24"/>
      <c r="I705" s="24"/>
      <c r="J705" s="24"/>
      <c r="K705" s="24"/>
      <c r="L705" s="24"/>
      <c r="M705" s="24"/>
      <c r="N705" s="24"/>
      <c r="O705" s="24"/>
      <c r="P705" s="24"/>
      <c r="Q705" s="24"/>
      <c r="R705" s="24"/>
      <c r="S705" s="24"/>
      <c r="T705" s="24"/>
      <c r="U705" s="24"/>
      <c r="V705" s="24"/>
      <c r="W705" s="24"/>
      <c r="X705" s="24"/>
      <c r="Y705" s="24"/>
      <c r="Z705" s="24"/>
    </row>
    <row r="706" spans="1:26">
      <c r="A706" s="3"/>
      <c r="B706" s="3"/>
      <c r="C706" s="3"/>
      <c r="D706" s="3"/>
      <c r="E706" s="3"/>
      <c r="F706" s="3"/>
      <c r="G706" s="3"/>
      <c r="H706" s="24"/>
      <c r="I706" s="24"/>
      <c r="J706" s="24"/>
      <c r="K706" s="24"/>
      <c r="L706" s="24"/>
      <c r="M706" s="24"/>
      <c r="N706" s="24"/>
      <c r="O706" s="24"/>
      <c r="P706" s="24"/>
      <c r="Q706" s="24"/>
      <c r="R706" s="24"/>
      <c r="S706" s="24"/>
      <c r="T706" s="24"/>
      <c r="U706" s="24"/>
      <c r="V706" s="24"/>
      <c r="W706" s="24"/>
      <c r="X706" s="24"/>
      <c r="Y706" s="24"/>
      <c r="Z706" s="24"/>
    </row>
    <row r="707" spans="1:26">
      <c r="A707" s="3"/>
      <c r="B707" s="3"/>
      <c r="C707" s="3"/>
      <c r="D707" s="3"/>
      <c r="E707" s="3"/>
      <c r="F707" s="3"/>
      <c r="G707" s="3"/>
      <c r="H707" s="24"/>
      <c r="I707" s="24"/>
      <c r="J707" s="24"/>
      <c r="K707" s="24"/>
      <c r="L707" s="24"/>
      <c r="M707" s="24"/>
      <c r="N707" s="24"/>
      <c r="O707" s="24"/>
      <c r="P707" s="24"/>
      <c r="Q707" s="24"/>
      <c r="R707" s="24"/>
      <c r="S707" s="24"/>
      <c r="T707" s="24"/>
      <c r="U707" s="24"/>
      <c r="V707" s="24"/>
      <c r="W707" s="24"/>
      <c r="X707" s="24"/>
      <c r="Y707" s="24"/>
      <c r="Z707" s="24"/>
    </row>
    <row r="708" spans="1:26">
      <c r="A708" s="3"/>
      <c r="B708" s="3"/>
      <c r="C708" s="3"/>
      <c r="D708" s="3"/>
      <c r="E708" s="3"/>
      <c r="F708" s="3"/>
      <c r="G708" s="3"/>
      <c r="H708" s="24"/>
      <c r="I708" s="24"/>
      <c r="J708" s="24"/>
      <c r="K708" s="24"/>
      <c r="L708" s="24"/>
      <c r="M708" s="24"/>
      <c r="N708" s="24"/>
      <c r="O708" s="24"/>
      <c r="P708" s="24"/>
      <c r="Q708" s="24"/>
      <c r="R708" s="24"/>
      <c r="S708" s="24"/>
      <c r="T708" s="24"/>
      <c r="U708" s="24"/>
      <c r="V708" s="24"/>
      <c r="W708" s="24"/>
      <c r="X708" s="24"/>
      <c r="Y708" s="24"/>
      <c r="Z708" s="24"/>
    </row>
    <row r="709" spans="1:26">
      <c r="A709" s="3"/>
      <c r="B709" s="3"/>
      <c r="C709" s="3"/>
      <c r="D709" s="3"/>
      <c r="E709" s="3"/>
      <c r="F709" s="3"/>
      <c r="G709" s="3"/>
      <c r="H709" s="24"/>
      <c r="I709" s="24"/>
      <c r="J709" s="24"/>
      <c r="K709" s="24"/>
      <c r="L709" s="24"/>
      <c r="M709" s="24"/>
      <c r="N709" s="24"/>
      <c r="O709" s="24"/>
      <c r="P709" s="24"/>
      <c r="Q709" s="24"/>
      <c r="R709" s="24"/>
      <c r="S709" s="24"/>
      <c r="T709" s="24"/>
      <c r="U709" s="24"/>
      <c r="V709" s="24"/>
      <c r="W709" s="24"/>
      <c r="X709" s="24"/>
      <c r="Y709" s="24"/>
      <c r="Z709" s="24"/>
    </row>
    <row r="710" spans="1:26">
      <c r="A710" s="3"/>
      <c r="B710" s="3"/>
      <c r="C710" s="3"/>
      <c r="D710" s="3"/>
      <c r="E710" s="3"/>
      <c r="F710" s="3"/>
      <c r="G710" s="3"/>
      <c r="H710" s="24"/>
      <c r="I710" s="24"/>
      <c r="J710" s="24"/>
      <c r="K710" s="24"/>
      <c r="L710" s="24"/>
      <c r="M710" s="24"/>
      <c r="N710" s="24"/>
      <c r="O710" s="24"/>
      <c r="P710" s="24"/>
      <c r="Q710" s="24"/>
      <c r="R710" s="24"/>
      <c r="S710" s="24"/>
      <c r="T710" s="24"/>
      <c r="U710" s="24"/>
      <c r="V710" s="24"/>
      <c r="W710" s="24"/>
      <c r="X710" s="24"/>
      <c r="Y710" s="24"/>
      <c r="Z710" s="24"/>
    </row>
    <row r="711" spans="1:26">
      <c r="A711" s="3"/>
      <c r="B711" s="3"/>
      <c r="C711" s="3"/>
      <c r="D711" s="3"/>
      <c r="E711" s="3"/>
      <c r="F711" s="3"/>
      <c r="G711" s="3"/>
      <c r="H711" s="24"/>
      <c r="I711" s="24"/>
      <c r="J711" s="24"/>
      <c r="K711" s="24"/>
      <c r="L711" s="24"/>
      <c r="M711" s="24"/>
      <c r="N711" s="24"/>
      <c r="O711" s="24"/>
      <c r="P711" s="24"/>
      <c r="Q711" s="24"/>
      <c r="R711" s="24"/>
      <c r="S711" s="24"/>
      <c r="T711" s="24"/>
      <c r="U711" s="24"/>
      <c r="V711" s="24"/>
      <c r="W711" s="24"/>
      <c r="X711" s="24"/>
      <c r="Y711" s="24"/>
      <c r="Z711" s="24"/>
    </row>
    <row r="712" spans="1:26">
      <c r="A712" s="3"/>
      <c r="B712" s="3"/>
      <c r="C712" s="3"/>
      <c r="D712" s="3"/>
      <c r="E712" s="3"/>
      <c r="F712" s="3"/>
      <c r="G712" s="3"/>
      <c r="H712" s="24"/>
      <c r="I712" s="24"/>
      <c r="J712" s="24"/>
      <c r="K712" s="24"/>
      <c r="L712" s="24"/>
      <c r="M712" s="24"/>
      <c r="N712" s="24"/>
      <c r="O712" s="24"/>
      <c r="P712" s="24"/>
      <c r="Q712" s="24"/>
      <c r="R712" s="24"/>
      <c r="S712" s="24"/>
      <c r="T712" s="24"/>
      <c r="U712" s="24"/>
      <c r="V712" s="24"/>
      <c r="W712" s="24"/>
      <c r="X712" s="24"/>
      <c r="Y712" s="24"/>
      <c r="Z712" s="24"/>
    </row>
    <row r="713" spans="1:26">
      <c r="A713" s="3"/>
      <c r="B713" s="3"/>
      <c r="C713" s="3"/>
      <c r="D713" s="3"/>
      <c r="E713" s="3"/>
      <c r="F713" s="3"/>
      <c r="G713" s="3"/>
      <c r="H713" s="24"/>
      <c r="I713" s="24"/>
      <c r="J713" s="24"/>
      <c r="K713" s="24"/>
      <c r="L713" s="24"/>
      <c r="M713" s="24"/>
      <c r="N713" s="24"/>
      <c r="O713" s="24"/>
      <c r="P713" s="24"/>
      <c r="Q713" s="24"/>
      <c r="R713" s="24"/>
      <c r="S713" s="24"/>
      <c r="T713" s="24"/>
      <c r="U713" s="24"/>
      <c r="V713" s="24"/>
      <c r="W713" s="24"/>
      <c r="X713" s="24"/>
      <c r="Y713" s="24"/>
      <c r="Z713" s="24"/>
    </row>
    <row r="714" spans="1:26">
      <c r="A714" s="3"/>
      <c r="B714" s="3"/>
      <c r="C714" s="3"/>
      <c r="D714" s="3"/>
      <c r="E714" s="3"/>
      <c r="F714" s="3"/>
      <c r="G714" s="3"/>
      <c r="H714" s="24"/>
      <c r="I714" s="24"/>
      <c r="J714" s="24"/>
      <c r="K714" s="24"/>
      <c r="L714" s="24"/>
      <c r="M714" s="24"/>
      <c r="N714" s="24"/>
      <c r="O714" s="24"/>
      <c r="P714" s="24"/>
      <c r="Q714" s="24"/>
      <c r="R714" s="24"/>
      <c r="S714" s="24"/>
      <c r="T714" s="24"/>
      <c r="U714" s="24"/>
      <c r="V714" s="24"/>
      <c r="W714" s="24"/>
      <c r="X714" s="24"/>
      <c r="Y714" s="24"/>
      <c r="Z714" s="24"/>
    </row>
    <row r="715" spans="1:26">
      <c r="A715" s="3"/>
      <c r="B715" s="3"/>
      <c r="C715" s="3"/>
      <c r="D715" s="3"/>
      <c r="E715" s="3"/>
      <c r="F715" s="3"/>
      <c r="G715" s="3"/>
      <c r="H715" s="24"/>
      <c r="I715" s="24"/>
      <c r="J715" s="24"/>
      <c r="K715" s="24"/>
      <c r="L715" s="24"/>
      <c r="M715" s="24"/>
      <c r="N715" s="24"/>
      <c r="O715" s="24"/>
      <c r="P715" s="24"/>
      <c r="Q715" s="24"/>
      <c r="R715" s="24"/>
      <c r="S715" s="24"/>
      <c r="T715" s="24"/>
      <c r="U715" s="24"/>
      <c r="V715" s="24"/>
      <c r="W715" s="24"/>
      <c r="X715" s="24"/>
      <c r="Y715" s="24"/>
      <c r="Z715" s="24"/>
    </row>
    <row r="716" spans="1:26">
      <c r="A716" s="3"/>
      <c r="B716" s="3"/>
      <c r="C716" s="3"/>
      <c r="D716" s="3"/>
      <c r="E716" s="3"/>
      <c r="F716" s="3"/>
      <c r="G716" s="3"/>
      <c r="H716" s="24"/>
      <c r="I716" s="24"/>
      <c r="J716" s="24"/>
      <c r="K716" s="24"/>
      <c r="L716" s="24"/>
      <c r="M716" s="24"/>
      <c r="N716" s="24"/>
      <c r="O716" s="24"/>
      <c r="P716" s="24"/>
      <c r="Q716" s="24"/>
      <c r="R716" s="24"/>
      <c r="S716" s="24"/>
      <c r="T716" s="24"/>
      <c r="U716" s="24"/>
      <c r="V716" s="24"/>
      <c r="W716" s="24"/>
      <c r="X716" s="24"/>
      <c r="Y716" s="24"/>
      <c r="Z716" s="24"/>
    </row>
    <row r="717" spans="1:26">
      <c r="A717" s="3"/>
      <c r="B717" s="3"/>
      <c r="C717" s="3"/>
      <c r="D717" s="3"/>
      <c r="E717" s="3"/>
      <c r="F717" s="3"/>
      <c r="G717" s="3"/>
      <c r="H717" s="24"/>
      <c r="I717" s="24"/>
      <c r="J717" s="24"/>
      <c r="K717" s="24"/>
      <c r="L717" s="24"/>
      <c r="M717" s="24"/>
      <c r="N717" s="24"/>
      <c r="O717" s="24"/>
      <c r="P717" s="24"/>
      <c r="Q717" s="24"/>
      <c r="R717" s="24"/>
      <c r="S717" s="24"/>
      <c r="T717" s="24"/>
      <c r="U717" s="24"/>
      <c r="V717" s="24"/>
      <c r="W717" s="24"/>
      <c r="X717" s="24"/>
      <c r="Y717" s="24"/>
      <c r="Z717" s="24"/>
    </row>
    <row r="718" spans="1:26">
      <c r="A718" s="3"/>
      <c r="B718" s="3"/>
      <c r="C718" s="3"/>
      <c r="D718" s="3"/>
      <c r="E718" s="3"/>
      <c r="F718" s="3"/>
      <c r="G718" s="3"/>
      <c r="H718" s="24"/>
      <c r="I718" s="24"/>
      <c r="J718" s="24"/>
      <c r="K718" s="24"/>
      <c r="L718" s="24"/>
      <c r="M718" s="24"/>
      <c r="N718" s="24"/>
      <c r="O718" s="24"/>
      <c r="P718" s="24"/>
      <c r="Q718" s="24"/>
      <c r="R718" s="24"/>
      <c r="S718" s="24"/>
      <c r="T718" s="24"/>
      <c r="U718" s="24"/>
      <c r="V718" s="24"/>
      <c r="W718" s="24"/>
      <c r="X718" s="24"/>
      <c r="Y718" s="24"/>
      <c r="Z718" s="24"/>
    </row>
    <row r="719" spans="1:26">
      <c r="A719" s="3"/>
      <c r="B719" s="3"/>
      <c r="C719" s="3"/>
      <c r="D719" s="3"/>
      <c r="E719" s="3"/>
      <c r="F719" s="3"/>
      <c r="G719" s="3"/>
      <c r="H719" s="24"/>
      <c r="I719" s="24"/>
      <c r="J719" s="24"/>
      <c r="K719" s="24"/>
      <c r="L719" s="24"/>
      <c r="M719" s="24"/>
      <c r="N719" s="24"/>
      <c r="O719" s="24"/>
      <c r="P719" s="24"/>
      <c r="Q719" s="24"/>
      <c r="R719" s="24"/>
      <c r="S719" s="24"/>
      <c r="T719" s="24"/>
      <c r="U719" s="24"/>
      <c r="V719" s="24"/>
      <c r="W719" s="24"/>
      <c r="X719" s="24"/>
      <c r="Y719" s="24"/>
      <c r="Z719" s="24"/>
    </row>
    <row r="720" spans="1:26">
      <c r="A720" s="3"/>
      <c r="B720" s="3"/>
      <c r="C720" s="3"/>
      <c r="D720" s="3"/>
      <c r="E720" s="3"/>
      <c r="F720" s="3"/>
      <c r="G720" s="3"/>
      <c r="H720" s="24"/>
      <c r="I720" s="24"/>
      <c r="J720" s="24"/>
      <c r="K720" s="24"/>
      <c r="L720" s="24"/>
      <c r="M720" s="24"/>
      <c r="N720" s="24"/>
      <c r="O720" s="24"/>
      <c r="P720" s="24"/>
      <c r="Q720" s="24"/>
      <c r="R720" s="24"/>
      <c r="S720" s="24"/>
      <c r="T720" s="24"/>
      <c r="U720" s="24"/>
      <c r="V720" s="24"/>
      <c r="W720" s="24"/>
      <c r="X720" s="24"/>
      <c r="Y720" s="24"/>
      <c r="Z720" s="24"/>
    </row>
    <row r="721" spans="1:26">
      <c r="A721" s="3"/>
      <c r="B721" s="3"/>
      <c r="C721" s="3"/>
      <c r="D721" s="3"/>
      <c r="E721" s="3"/>
      <c r="F721" s="3"/>
      <c r="G721" s="3"/>
      <c r="H721" s="24"/>
      <c r="I721" s="24"/>
      <c r="J721" s="24"/>
      <c r="K721" s="24"/>
      <c r="L721" s="24"/>
      <c r="M721" s="24"/>
      <c r="N721" s="24"/>
      <c r="O721" s="24"/>
      <c r="P721" s="24"/>
      <c r="Q721" s="24"/>
      <c r="R721" s="24"/>
      <c r="S721" s="24"/>
      <c r="T721" s="24"/>
      <c r="U721" s="24"/>
      <c r="V721" s="24"/>
      <c r="W721" s="24"/>
      <c r="X721" s="24"/>
      <c r="Y721" s="24"/>
      <c r="Z721" s="24"/>
    </row>
    <row r="722" spans="1:26">
      <c r="A722" s="3"/>
      <c r="B722" s="3"/>
      <c r="C722" s="3"/>
      <c r="D722" s="3"/>
      <c r="E722" s="3"/>
      <c r="F722" s="3"/>
      <c r="G722" s="3"/>
      <c r="H722" s="24"/>
      <c r="I722" s="24"/>
      <c r="J722" s="24"/>
      <c r="K722" s="24"/>
      <c r="L722" s="24"/>
      <c r="M722" s="24"/>
      <c r="N722" s="24"/>
      <c r="O722" s="24"/>
      <c r="P722" s="24"/>
      <c r="Q722" s="24"/>
      <c r="R722" s="24"/>
      <c r="S722" s="24"/>
      <c r="T722" s="24"/>
      <c r="U722" s="24"/>
      <c r="V722" s="24"/>
      <c r="W722" s="24"/>
      <c r="X722" s="24"/>
      <c r="Y722" s="24"/>
      <c r="Z722" s="24"/>
    </row>
    <row r="723" spans="1:26">
      <c r="A723" s="3"/>
      <c r="B723" s="3"/>
      <c r="C723" s="3"/>
      <c r="D723" s="3"/>
      <c r="E723" s="3"/>
      <c r="F723" s="3"/>
      <c r="G723" s="3"/>
      <c r="H723" s="24"/>
      <c r="I723" s="24"/>
      <c r="J723" s="24"/>
      <c r="K723" s="24"/>
      <c r="L723" s="24"/>
      <c r="M723" s="24"/>
      <c r="N723" s="24"/>
      <c r="O723" s="24"/>
      <c r="P723" s="24"/>
      <c r="Q723" s="24"/>
      <c r="R723" s="24"/>
      <c r="S723" s="24"/>
      <c r="T723" s="24"/>
      <c r="U723" s="24"/>
      <c r="V723" s="24"/>
      <c r="W723" s="24"/>
      <c r="X723" s="24"/>
      <c r="Y723" s="24"/>
      <c r="Z723" s="24"/>
    </row>
    <row r="724" spans="1:26">
      <c r="A724" s="3"/>
      <c r="B724" s="3"/>
      <c r="C724" s="3"/>
      <c r="D724" s="3"/>
      <c r="E724" s="3"/>
      <c r="F724" s="3"/>
      <c r="G724" s="3"/>
      <c r="H724" s="24"/>
      <c r="I724" s="24"/>
      <c r="J724" s="24"/>
      <c r="K724" s="24"/>
      <c r="L724" s="24"/>
      <c r="M724" s="24"/>
      <c r="N724" s="24"/>
      <c r="O724" s="24"/>
      <c r="P724" s="24"/>
      <c r="Q724" s="24"/>
      <c r="R724" s="24"/>
      <c r="S724" s="24"/>
      <c r="T724" s="24"/>
      <c r="U724" s="24"/>
      <c r="V724" s="24"/>
      <c r="W724" s="24"/>
      <c r="X724" s="24"/>
      <c r="Y724" s="24"/>
      <c r="Z724" s="24"/>
    </row>
    <row r="725" spans="1:26">
      <c r="A725" s="3"/>
      <c r="B725" s="3"/>
      <c r="C725" s="3"/>
      <c r="D725" s="3"/>
      <c r="E725" s="3"/>
      <c r="F725" s="3"/>
      <c r="G725" s="3"/>
      <c r="H725" s="24"/>
      <c r="I725" s="24"/>
      <c r="J725" s="24"/>
      <c r="K725" s="24"/>
      <c r="L725" s="24"/>
      <c r="M725" s="24"/>
      <c r="N725" s="24"/>
      <c r="O725" s="24"/>
      <c r="P725" s="24"/>
      <c r="Q725" s="24"/>
      <c r="R725" s="24"/>
      <c r="S725" s="24"/>
      <c r="T725" s="24"/>
      <c r="U725" s="24"/>
      <c r="V725" s="24"/>
      <c r="W725" s="24"/>
      <c r="X725" s="24"/>
      <c r="Y725" s="24"/>
      <c r="Z725" s="24"/>
    </row>
    <row r="726" spans="1:26">
      <c r="A726" s="3"/>
      <c r="B726" s="3"/>
      <c r="C726" s="3"/>
      <c r="D726" s="3"/>
      <c r="E726" s="3"/>
      <c r="F726" s="3"/>
      <c r="G726" s="3"/>
      <c r="H726" s="24"/>
      <c r="I726" s="24"/>
      <c r="J726" s="24"/>
      <c r="K726" s="24"/>
      <c r="L726" s="24"/>
      <c r="M726" s="24"/>
      <c r="N726" s="24"/>
      <c r="O726" s="24"/>
      <c r="P726" s="24"/>
      <c r="Q726" s="24"/>
      <c r="R726" s="24"/>
      <c r="S726" s="24"/>
      <c r="T726" s="24"/>
      <c r="U726" s="24"/>
      <c r="V726" s="24"/>
      <c r="W726" s="24"/>
      <c r="X726" s="24"/>
      <c r="Y726" s="24"/>
      <c r="Z726" s="24"/>
    </row>
    <row r="727" spans="1:26">
      <c r="A727" s="3"/>
      <c r="B727" s="3"/>
      <c r="C727" s="3"/>
      <c r="D727" s="3"/>
      <c r="E727" s="3"/>
      <c r="F727" s="3"/>
      <c r="G727" s="3"/>
      <c r="H727" s="24"/>
      <c r="I727" s="24"/>
      <c r="J727" s="24"/>
      <c r="K727" s="24"/>
      <c r="L727" s="24"/>
      <c r="M727" s="24"/>
      <c r="N727" s="24"/>
      <c r="O727" s="24"/>
      <c r="P727" s="24"/>
      <c r="Q727" s="24"/>
      <c r="R727" s="24"/>
      <c r="S727" s="24"/>
      <c r="T727" s="24"/>
      <c r="U727" s="24"/>
      <c r="V727" s="24"/>
      <c r="W727" s="24"/>
      <c r="X727" s="24"/>
      <c r="Y727" s="24"/>
      <c r="Z727" s="24"/>
    </row>
    <row r="728" spans="1:26">
      <c r="A728" s="3"/>
      <c r="B728" s="3"/>
      <c r="C728" s="3"/>
      <c r="D728" s="3"/>
      <c r="E728" s="3"/>
      <c r="F728" s="3"/>
      <c r="G728" s="3"/>
      <c r="H728" s="24"/>
      <c r="I728" s="24"/>
      <c r="J728" s="24"/>
      <c r="K728" s="24"/>
      <c r="L728" s="24"/>
      <c r="M728" s="24"/>
      <c r="N728" s="24"/>
      <c r="O728" s="24"/>
      <c r="P728" s="24"/>
      <c r="Q728" s="24"/>
      <c r="R728" s="24"/>
      <c r="S728" s="24"/>
      <c r="T728" s="24"/>
      <c r="U728" s="24"/>
      <c r="V728" s="24"/>
      <c r="W728" s="24"/>
      <c r="X728" s="24"/>
      <c r="Y728" s="24"/>
      <c r="Z728" s="24"/>
    </row>
    <row r="729" spans="1:26">
      <c r="A729" s="3"/>
      <c r="B729" s="3"/>
      <c r="C729" s="3"/>
      <c r="D729" s="3"/>
      <c r="E729" s="3"/>
      <c r="F729" s="3"/>
      <c r="G729" s="3"/>
      <c r="H729" s="24"/>
      <c r="I729" s="24"/>
      <c r="J729" s="24"/>
      <c r="K729" s="24"/>
      <c r="L729" s="24"/>
      <c r="M729" s="24"/>
      <c r="N729" s="24"/>
      <c r="O729" s="24"/>
      <c r="P729" s="24"/>
      <c r="Q729" s="24"/>
      <c r="R729" s="24"/>
      <c r="S729" s="24"/>
      <c r="T729" s="24"/>
      <c r="U729" s="24"/>
      <c r="V729" s="24"/>
      <c r="W729" s="24"/>
      <c r="X729" s="24"/>
      <c r="Y729" s="24"/>
      <c r="Z729" s="24"/>
    </row>
    <row r="730" spans="1:26">
      <c r="A730" s="3"/>
      <c r="B730" s="3"/>
      <c r="C730" s="3"/>
      <c r="D730" s="3"/>
      <c r="E730" s="3"/>
      <c r="F730" s="3"/>
      <c r="G730" s="3"/>
      <c r="H730" s="24"/>
      <c r="I730" s="24"/>
      <c r="J730" s="24"/>
      <c r="K730" s="24"/>
      <c r="L730" s="24"/>
      <c r="M730" s="24"/>
      <c r="N730" s="24"/>
      <c r="O730" s="24"/>
      <c r="P730" s="24"/>
      <c r="Q730" s="24"/>
      <c r="R730" s="24"/>
      <c r="S730" s="24"/>
      <c r="T730" s="24"/>
      <c r="U730" s="24"/>
      <c r="V730" s="24"/>
      <c r="W730" s="24"/>
      <c r="X730" s="24"/>
      <c r="Y730" s="24"/>
      <c r="Z730" s="24"/>
    </row>
    <row r="731" spans="1:26">
      <c r="A731" s="3"/>
      <c r="B731" s="3"/>
      <c r="C731" s="3"/>
      <c r="D731" s="3"/>
      <c r="E731" s="3"/>
      <c r="F731" s="3"/>
      <c r="G731" s="3"/>
      <c r="H731" s="24"/>
      <c r="I731" s="24"/>
      <c r="J731" s="24"/>
      <c r="K731" s="24"/>
      <c r="L731" s="24"/>
      <c r="M731" s="24"/>
      <c r="N731" s="24"/>
      <c r="O731" s="24"/>
      <c r="P731" s="24"/>
      <c r="Q731" s="24"/>
      <c r="R731" s="24"/>
      <c r="S731" s="24"/>
      <c r="T731" s="24"/>
      <c r="U731" s="24"/>
      <c r="V731" s="24"/>
      <c r="W731" s="24"/>
      <c r="X731" s="24"/>
      <c r="Y731" s="24"/>
      <c r="Z731" s="24"/>
    </row>
    <row r="732" spans="1:26">
      <c r="A732" s="3"/>
      <c r="B732" s="3"/>
      <c r="C732" s="3"/>
      <c r="D732" s="3"/>
      <c r="E732" s="3"/>
      <c r="F732" s="3"/>
      <c r="G732" s="3"/>
      <c r="H732" s="24"/>
      <c r="I732" s="24"/>
      <c r="J732" s="24"/>
      <c r="K732" s="24"/>
      <c r="L732" s="24"/>
      <c r="M732" s="24"/>
      <c r="N732" s="24"/>
      <c r="O732" s="24"/>
      <c r="P732" s="24"/>
      <c r="Q732" s="24"/>
      <c r="R732" s="24"/>
      <c r="S732" s="24"/>
      <c r="T732" s="24"/>
      <c r="U732" s="24"/>
      <c r="V732" s="24"/>
      <c r="W732" s="24"/>
      <c r="X732" s="24"/>
      <c r="Y732" s="24"/>
      <c r="Z732" s="24"/>
    </row>
    <row r="733" spans="1:26">
      <c r="A733" s="3"/>
      <c r="B733" s="3"/>
      <c r="C733" s="3"/>
      <c r="D733" s="3"/>
      <c r="E733" s="3"/>
      <c r="F733" s="3"/>
      <c r="G733" s="3"/>
      <c r="H733" s="24"/>
      <c r="I733" s="24"/>
      <c r="J733" s="24"/>
      <c r="K733" s="24"/>
      <c r="L733" s="24"/>
      <c r="M733" s="24"/>
      <c r="N733" s="24"/>
      <c r="O733" s="24"/>
      <c r="P733" s="24"/>
      <c r="Q733" s="24"/>
      <c r="R733" s="24"/>
      <c r="S733" s="24"/>
      <c r="T733" s="24"/>
      <c r="U733" s="24"/>
      <c r="V733" s="24"/>
      <c r="W733" s="24"/>
      <c r="X733" s="24"/>
      <c r="Y733" s="24"/>
      <c r="Z733" s="24"/>
    </row>
    <row r="734" spans="1:26">
      <c r="A734" s="3"/>
      <c r="B734" s="3"/>
      <c r="C734" s="3"/>
      <c r="D734" s="3"/>
      <c r="E734" s="3"/>
      <c r="F734" s="3"/>
      <c r="G734" s="3"/>
      <c r="H734" s="24"/>
      <c r="I734" s="24"/>
      <c r="J734" s="24"/>
      <c r="K734" s="24"/>
      <c r="L734" s="24"/>
      <c r="M734" s="24"/>
      <c r="N734" s="24"/>
      <c r="O734" s="24"/>
      <c r="P734" s="24"/>
      <c r="Q734" s="24"/>
      <c r="R734" s="24"/>
      <c r="S734" s="24"/>
      <c r="T734" s="24"/>
      <c r="U734" s="24"/>
      <c r="V734" s="24"/>
      <c r="W734" s="24"/>
      <c r="X734" s="24"/>
      <c r="Y734" s="24"/>
      <c r="Z734" s="24"/>
    </row>
    <row r="735" spans="1:26">
      <c r="A735" s="3"/>
      <c r="B735" s="3"/>
      <c r="C735" s="3"/>
      <c r="D735" s="3"/>
      <c r="E735" s="3"/>
      <c r="F735" s="3"/>
      <c r="G735" s="3"/>
      <c r="H735" s="24"/>
      <c r="I735" s="24"/>
      <c r="J735" s="24"/>
      <c r="K735" s="24"/>
      <c r="L735" s="24"/>
      <c r="M735" s="24"/>
      <c r="N735" s="24"/>
      <c r="O735" s="24"/>
      <c r="P735" s="24"/>
      <c r="Q735" s="24"/>
      <c r="R735" s="24"/>
      <c r="S735" s="24"/>
      <c r="T735" s="24"/>
      <c r="U735" s="24"/>
      <c r="V735" s="24"/>
      <c r="W735" s="24"/>
      <c r="X735" s="24"/>
      <c r="Y735" s="24"/>
      <c r="Z735" s="24"/>
    </row>
    <row r="736" spans="1:26">
      <c r="A736" s="3"/>
      <c r="B736" s="3"/>
      <c r="C736" s="3"/>
      <c r="D736" s="3"/>
      <c r="E736" s="3"/>
      <c r="F736" s="3"/>
      <c r="G736" s="3"/>
      <c r="H736" s="24"/>
      <c r="I736" s="24"/>
      <c r="J736" s="24"/>
      <c r="K736" s="24"/>
      <c r="L736" s="24"/>
      <c r="M736" s="24"/>
      <c r="N736" s="24"/>
      <c r="O736" s="24"/>
      <c r="P736" s="24"/>
      <c r="Q736" s="24"/>
      <c r="R736" s="24"/>
      <c r="S736" s="24"/>
      <c r="T736" s="24"/>
      <c r="U736" s="24"/>
      <c r="V736" s="24"/>
      <c r="W736" s="24"/>
      <c r="X736" s="24"/>
      <c r="Y736" s="24"/>
      <c r="Z736" s="24"/>
    </row>
    <row r="737" spans="1:26">
      <c r="A737" s="3"/>
      <c r="B737" s="3"/>
      <c r="C737" s="3"/>
      <c r="D737" s="3"/>
      <c r="E737" s="3"/>
      <c r="F737" s="3"/>
      <c r="G737" s="3"/>
      <c r="H737" s="24"/>
      <c r="I737" s="24"/>
      <c r="J737" s="24"/>
      <c r="K737" s="24"/>
      <c r="L737" s="24"/>
      <c r="M737" s="24"/>
      <c r="N737" s="24"/>
      <c r="O737" s="24"/>
      <c r="P737" s="24"/>
      <c r="Q737" s="24"/>
      <c r="R737" s="24"/>
      <c r="S737" s="24"/>
      <c r="T737" s="24"/>
      <c r="U737" s="24"/>
      <c r="V737" s="24"/>
      <c r="W737" s="24"/>
      <c r="X737" s="24"/>
      <c r="Y737" s="24"/>
      <c r="Z737" s="24"/>
    </row>
    <row r="738" spans="1:26">
      <c r="A738" s="3"/>
      <c r="B738" s="3"/>
      <c r="C738" s="3"/>
      <c r="D738" s="3"/>
      <c r="E738" s="3"/>
      <c r="F738" s="3"/>
      <c r="G738" s="3"/>
      <c r="H738" s="24"/>
      <c r="I738" s="24"/>
      <c r="J738" s="24"/>
      <c r="K738" s="24"/>
      <c r="L738" s="24"/>
      <c r="M738" s="24"/>
      <c r="N738" s="24"/>
      <c r="O738" s="24"/>
      <c r="P738" s="24"/>
      <c r="Q738" s="24"/>
      <c r="R738" s="24"/>
      <c r="S738" s="24"/>
      <c r="T738" s="24"/>
      <c r="U738" s="24"/>
      <c r="V738" s="24"/>
      <c r="W738" s="24"/>
      <c r="X738" s="24"/>
      <c r="Y738" s="24"/>
      <c r="Z738" s="24"/>
    </row>
    <row r="739" spans="1:26">
      <c r="A739" s="3"/>
      <c r="B739" s="3"/>
      <c r="C739" s="3"/>
      <c r="D739" s="3"/>
      <c r="E739" s="3"/>
      <c r="F739" s="3"/>
      <c r="G739" s="3"/>
      <c r="H739" s="24"/>
      <c r="I739" s="24"/>
      <c r="J739" s="24"/>
      <c r="K739" s="24"/>
      <c r="L739" s="24"/>
      <c r="M739" s="24"/>
      <c r="N739" s="24"/>
      <c r="O739" s="24"/>
      <c r="P739" s="24"/>
      <c r="Q739" s="24"/>
      <c r="R739" s="24"/>
      <c r="S739" s="24"/>
      <c r="T739" s="24"/>
      <c r="U739" s="24"/>
      <c r="V739" s="24"/>
      <c r="W739" s="24"/>
      <c r="X739" s="24"/>
      <c r="Y739" s="24"/>
      <c r="Z739" s="24"/>
    </row>
    <row r="740" spans="1:26">
      <c r="A740" s="3"/>
      <c r="B740" s="3"/>
      <c r="C740" s="3"/>
      <c r="D740" s="3"/>
      <c r="E740" s="3"/>
      <c r="F740" s="3"/>
      <c r="G740" s="3"/>
      <c r="H740" s="24"/>
      <c r="I740" s="24"/>
      <c r="J740" s="24"/>
      <c r="K740" s="24"/>
      <c r="L740" s="24"/>
      <c r="M740" s="24"/>
      <c r="N740" s="24"/>
      <c r="O740" s="24"/>
      <c r="P740" s="24"/>
      <c r="Q740" s="24"/>
      <c r="R740" s="24"/>
      <c r="S740" s="24"/>
      <c r="T740" s="24"/>
      <c r="U740" s="24"/>
      <c r="V740" s="24"/>
      <c r="W740" s="24"/>
      <c r="X740" s="24"/>
      <c r="Y740" s="24"/>
      <c r="Z740" s="24"/>
    </row>
    <row r="741" spans="1:26">
      <c r="A741" s="3"/>
      <c r="B741" s="3"/>
      <c r="C741" s="3"/>
      <c r="D741" s="3"/>
      <c r="E741" s="3"/>
      <c r="F741" s="3"/>
      <c r="G741" s="3"/>
      <c r="H741" s="24"/>
      <c r="I741" s="24"/>
      <c r="J741" s="24"/>
      <c r="K741" s="24"/>
      <c r="L741" s="24"/>
      <c r="M741" s="24"/>
      <c r="N741" s="24"/>
      <c r="O741" s="24"/>
      <c r="P741" s="24"/>
      <c r="Q741" s="24"/>
      <c r="R741" s="24"/>
      <c r="S741" s="24"/>
      <c r="T741" s="24"/>
      <c r="U741" s="24"/>
      <c r="V741" s="24"/>
      <c r="W741" s="24"/>
      <c r="X741" s="24"/>
      <c r="Y741" s="24"/>
      <c r="Z741" s="24"/>
    </row>
    <row r="742" spans="1:26">
      <c r="A742" s="3"/>
      <c r="B742" s="3"/>
      <c r="C742" s="3"/>
      <c r="D742" s="3"/>
      <c r="E742" s="3"/>
      <c r="F742" s="3"/>
      <c r="G742" s="3"/>
      <c r="H742" s="24"/>
      <c r="I742" s="24"/>
      <c r="J742" s="24"/>
      <c r="K742" s="24"/>
      <c r="L742" s="24"/>
      <c r="M742" s="24"/>
      <c r="N742" s="24"/>
      <c r="O742" s="24"/>
      <c r="P742" s="24"/>
      <c r="Q742" s="24"/>
      <c r="R742" s="24"/>
      <c r="S742" s="24"/>
      <c r="T742" s="24"/>
      <c r="U742" s="24"/>
      <c r="V742" s="24"/>
      <c r="W742" s="24"/>
      <c r="X742" s="24"/>
      <c r="Y742" s="24"/>
      <c r="Z742" s="24"/>
    </row>
    <row r="743" spans="1:26">
      <c r="A743" s="3"/>
      <c r="B743" s="3"/>
      <c r="C743" s="3"/>
      <c r="D743" s="3"/>
      <c r="E743" s="3"/>
      <c r="F743" s="3"/>
      <c r="G743" s="3"/>
      <c r="H743" s="24"/>
      <c r="I743" s="24"/>
      <c r="J743" s="24"/>
      <c r="K743" s="24"/>
      <c r="L743" s="24"/>
      <c r="M743" s="24"/>
      <c r="N743" s="24"/>
      <c r="O743" s="24"/>
      <c r="P743" s="24"/>
      <c r="Q743" s="24"/>
      <c r="R743" s="24"/>
      <c r="S743" s="24"/>
      <c r="T743" s="24"/>
      <c r="U743" s="24"/>
      <c r="V743" s="24"/>
      <c r="W743" s="24"/>
      <c r="X743" s="24"/>
      <c r="Y743" s="24"/>
      <c r="Z743" s="24"/>
    </row>
    <row r="744" spans="1:26">
      <c r="A744" s="3"/>
      <c r="B744" s="3"/>
      <c r="C744" s="3"/>
      <c r="D744" s="3"/>
      <c r="E744" s="3"/>
      <c r="F744" s="3"/>
      <c r="G744" s="3"/>
      <c r="H744" s="24"/>
      <c r="I744" s="24"/>
      <c r="J744" s="24"/>
      <c r="K744" s="24"/>
      <c r="L744" s="24"/>
      <c r="M744" s="24"/>
      <c r="N744" s="24"/>
      <c r="O744" s="24"/>
      <c r="P744" s="24"/>
      <c r="Q744" s="24"/>
      <c r="R744" s="24"/>
      <c r="S744" s="24"/>
      <c r="T744" s="24"/>
      <c r="U744" s="24"/>
      <c r="V744" s="24"/>
      <c r="W744" s="24"/>
      <c r="X744" s="24"/>
      <c r="Y744" s="24"/>
      <c r="Z744" s="24"/>
    </row>
    <row r="745" spans="1:26">
      <c r="A745" s="3"/>
      <c r="B745" s="3"/>
      <c r="C745" s="3"/>
      <c r="D745" s="3"/>
      <c r="E745" s="3"/>
      <c r="F745" s="3"/>
      <c r="G745" s="3"/>
      <c r="H745" s="24"/>
      <c r="I745" s="24"/>
      <c r="J745" s="24"/>
      <c r="K745" s="24"/>
      <c r="L745" s="24"/>
      <c r="M745" s="24"/>
      <c r="N745" s="24"/>
      <c r="O745" s="24"/>
      <c r="P745" s="24"/>
      <c r="Q745" s="24"/>
      <c r="R745" s="24"/>
      <c r="S745" s="24"/>
      <c r="T745" s="24"/>
      <c r="U745" s="24"/>
      <c r="V745" s="24"/>
      <c r="W745" s="24"/>
      <c r="X745" s="24"/>
      <c r="Y745" s="24"/>
      <c r="Z745" s="24"/>
    </row>
    <row r="746" spans="1:26">
      <c r="A746" s="3"/>
      <c r="B746" s="3"/>
      <c r="C746" s="3"/>
      <c r="D746" s="3"/>
      <c r="E746" s="3"/>
      <c r="F746" s="3"/>
      <c r="G746" s="3"/>
      <c r="H746" s="24"/>
      <c r="I746" s="24"/>
      <c r="J746" s="24"/>
      <c r="K746" s="24"/>
      <c r="L746" s="24"/>
      <c r="M746" s="24"/>
      <c r="N746" s="24"/>
      <c r="O746" s="24"/>
      <c r="P746" s="24"/>
      <c r="Q746" s="24"/>
      <c r="R746" s="24"/>
      <c r="S746" s="24"/>
      <c r="T746" s="24"/>
      <c r="U746" s="24"/>
      <c r="V746" s="24"/>
      <c r="W746" s="24"/>
      <c r="X746" s="24"/>
      <c r="Y746" s="24"/>
      <c r="Z746" s="24"/>
    </row>
    <row r="747" spans="1:26">
      <c r="A747" s="3"/>
      <c r="B747" s="3"/>
      <c r="C747" s="3"/>
      <c r="D747" s="3"/>
      <c r="E747" s="3"/>
      <c r="F747" s="3"/>
      <c r="G747" s="3"/>
      <c r="H747" s="24"/>
      <c r="I747" s="24"/>
      <c r="J747" s="24"/>
      <c r="K747" s="24"/>
      <c r="L747" s="24"/>
      <c r="M747" s="24"/>
      <c r="N747" s="24"/>
      <c r="O747" s="24"/>
      <c r="P747" s="24"/>
      <c r="Q747" s="24"/>
      <c r="R747" s="24"/>
      <c r="S747" s="24"/>
      <c r="T747" s="24"/>
      <c r="U747" s="24"/>
      <c r="V747" s="24"/>
      <c r="W747" s="24"/>
      <c r="X747" s="24"/>
      <c r="Y747" s="24"/>
      <c r="Z747" s="24"/>
    </row>
    <row r="748" spans="1:26">
      <c r="A748" s="3"/>
      <c r="B748" s="3"/>
      <c r="C748" s="3"/>
      <c r="D748" s="3"/>
      <c r="E748" s="3"/>
      <c r="F748" s="3"/>
      <c r="G748" s="3"/>
      <c r="H748" s="24"/>
      <c r="I748" s="24"/>
      <c r="J748" s="24"/>
      <c r="K748" s="24"/>
      <c r="L748" s="24"/>
      <c r="M748" s="24"/>
      <c r="N748" s="24"/>
      <c r="O748" s="24"/>
      <c r="P748" s="24"/>
      <c r="Q748" s="24"/>
      <c r="R748" s="24"/>
      <c r="S748" s="24"/>
      <c r="T748" s="24"/>
      <c r="U748" s="24"/>
      <c r="V748" s="24"/>
      <c r="W748" s="24"/>
      <c r="X748" s="24"/>
      <c r="Y748" s="24"/>
      <c r="Z748" s="24"/>
    </row>
    <row r="749" spans="1:26">
      <c r="A749" s="3"/>
      <c r="B749" s="3"/>
      <c r="C749" s="3"/>
      <c r="D749" s="3"/>
      <c r="E749" s="3"/>
      <c r="F749" s="3"/>
      <c r="G749" s="3"/>
      <c r="H749" s="24"/>
      <c r="I749" s="24"/>
      <c r="J749" s="24"/>
      <c r="K749" s="24"/>
      <c r="L749" s="24"/>
      <c r="M749" s="24"/>
      <c r="N749" s="24"/>
      <c r="O749" s="24"/>
      <c r="P749" s="24"/>
      <c r="Q749" s="24"/>
      <c r="R749" s="24"/>
      <c r="S749" s="24"/>
      <c r="T749" s="24"/>
      <c r="U749" s="24"/>
      <c r="V749" s="24"/>
      <c r="W749" s="24"/>
      <c r="X749" s="24"/>
      <c r="Y749" s="24"/>
      <c r="Z749" s="24"/>
    </row>
    <row r="750" spans="1:26">
      <c r="A750" s="3"/>
      <c r="B750" s="3"/>
      <c r="C750" s="3"/>
      <c r="D750" s="3"/>
      <c r="E750" s="3"/>
      <c r="F750" s="3"/>
      <c r="G750" s="3"/>
      <c r="H750" s="24"/>
      <c r="I750" s="24"/>
      <c r="J750" s="24"/>
      <c r="K750" s="24"/>
      <c r="L750" s="24"/>
      <c r="M750" s="24"/>
      <c r="N750" s="24"/>
      <c r="O750" s="24"/>
      <c r="P750" s="24"/>
      <c r="Q750" s="24"/>
      <c r="R750" s="24"/>
      <c r="S750" s="24"/>
      <c r="T750" s="24"/>
      <c r="U750" s="24"/>
      <c r="V750" s="24"/>
      <c r="W750" s="24"/>
      <c r="X750" s="24"/>
      <c r="Y750" s="24"/>
      <c r="Z750" s="24"/>
    </row>
    <row r="751" spans="1:26">
      <c r="A751" s="3"/>
      <c r="B751" s="3"/>
      <c r="C751" s="3"/>
      <c r="D751" s="3"/>
      <c r="E751" s="3"/>
      <c r="F751" s="3"/>
      <c r="G751" s="3"/>
      <c r="H751" s="24"/>
      <c r="I751" s="24"/>
      <c r="J751" s="24"/>
      <c r="K751" s="24"/>
      <c r="L751" s="24"/>
      <c r="M751" s="24"/>
      <c r="N751" s="24"/>
      <c r="O751" s="24"/>
      <c r="P751" s="24"/>
      <c r="Q751" s="24"/>
      <c r="R751" s="24"/>
      <c r="S751" s="24"/>
      <c r="T751" s="24"/>
      <c r="U751" s="24"/>
      <c r="V751" s="24"/>
      <c r="W751" s="24"/>
      <c r="X751" s="24"/>
      <c r="Y751" s="24"/>
      <c r="Z751" s="24"/>
    </row>
    <row r="752" spans="1:26">
      <c r="A752" s="3"/>
      <c r="B752" s="3"/>
      <c r="C752" s="3"/>
      <c r="D752" s="3"/>
      <c r="E752" s="3"/>
      <c r="F752" s="3"/>
      <c r="G752" s="3"/>
      <c r="H752" s="24"/>
      <c r="I752" s="24"/>
      <c r="J752" s="24"/>
      <c r="K752" s="24"/>
      <c r="L752" s="24"/>
      <c r="M752" s="24"/>
      <c r="N752" s="24"/>
      <c r="O752" s="24"/>
      <c r="P752" s="24"/>
      <c r="Q752" s="24"/>
      <c r="R752" s="24"/>
      <c r="S752" s="24"/>
      <c r="T752" s="24"/>
      <c r="U752" s="24"/>
      <c r="V752" s="24"/>
      <c r="W752" s="24"/>
      <c r="X752" s="24"/>
      <c r="Y752" s="24"/>
      <c r="Z752" s="24"/>
    </row>
    <row r="753" spans="1:26">
      <c r="A753" s="3"/>
      <c r="B753" s="3"/>
      <c r="C753" s="3"/>
      <c r="D753" s="3"/>
      <c r="E753" s="3"/>
      <c r="F753" s="3"/>
      <c r="G753" s="3"/>
      <c r="H753" s="24"/>
      <c r="I753" s="24"/>
      <c r="J753" s="24"/>
      <c r="K753" s="24"/>
      <c r="L753" s="24"/>
      <c r="M753" s="24"/>
      <c r="N753" s="24"/>
      <c r="O753" s="24"/>
      <c r="P753" s="24"/>
      <c r="Q753" s="24"/>
      <c r="R753" s="24"/>
      <c r="S753" s="24"/>
      <c r="T753" s="24"/>
      <c r="U753" s="24"/>
      <c r="V753" s="24"/>
      <c r="W753" s="24"/>
      <c r="X753" s="24"/>
      <c r="Y753" s="24"/>
      <c r="Z753" s="24"/>
    </row>
    <row r="754" spans="1:26">
      <c r="A754" s="3"/>
      <c r="B754" s="3"/>
      <c r="C754" s="3"/>
      <c r="D754" s="3"/>
      <c r="E754" s="3"/>
      <c r="F754" s="3"/>
      <c r="G754" s="3"/>
      <c r="H754" s="24"/>
      <c r="I754" s="24"/>
      <c r="J754" s="24"/>
      <c r="K754" s="24"/>
      <c r="L754" s="24"/>
      <c r="M754" s="24"/>
      <c r="N754" s="24"/>
      <c r="O754" s="24"/>
      <c r="P754" s="24"/>
      <c r="Q754" s="24"/>
      <c r="R754" s="24"/>
      <c r="S754" s="24"/>
      <c r="T754" s="24"/>
      <c r="U754" s="24"/>
      <c r="V754" s="24"/>
      <c r="W754" s="24"/>
      <c r="X754" s="24"/>
      <c r="Y754" s="24"/>
      <c r="Z754" s="24"/>
    </row>
    <row r="755" spans="1:26">
      <c r="A755" s="3"/>
      <c r="B755" s="3"/>
      <c r="C755" s="3"/>
      <c r="D755" s="3"/>
      <c r="E755" s="3"/>
      <c r="F755" s="3"/>
      <c r="G755" s="3"/>
      <c r="H755" s="24"/>
      <c r="I755" s="24"/>
      <c r="J755" s="24"/>
      <c r="K755" s="24"/>
      <c r="L755" s="24"/>
      <c r="M755" s="24"/>
      <c r="N755" s="24"/>
      <c r="O755" s="24"/>
      <c r="P755" s="24"/>
      <c r="Q755" s="24"/>
      <c r="R755" s="24"/>
      <c r="S755" s="24"/>
      <c r="T755" s="24"/>
      <c r="U755" s="24"/>
      <c r="V755" s="24"/>
      <c r="W755" s="24"/>
      <c r="X755" s="24"/>
      <c r="Y755" s="24"/>
      <c r="Z755" s="24"/>
    </row>
    <row r="756" spans="1:26">
      <c r="A756" s="3"/>
      <c r="B756" s="3"/>
      <c r="C756" s="3"/>
      <c r="D756" s="3"/>
      <c r="E756" s="3"/>
      <c r="F756" s="3"/>
      <c r="G756" s="3"/>
      <c r="H756" s="24"/>
      <c r="I756" s="24"/>
      <c r="J756" s="24"/>
      <c r="K756" s="24"/>
      <c r="L756" s="24"/>
      <c r="M756" s="24"/>
      <c r="N756" s="24"/>
      <c r="O756" s="24"/>
      <c r="P756" s="24"/>
      <c r="Q756" s="24"/>
      <c r="R756" s="24"/>
      <c r="S756" s="24"/>
      <c r="T756" s="24"/>
      <c r="U756" s="24"/>
      <c r="V756" s="24"/>
      <c r="W756" s="24"/>
      <c r="X756" s="24"/>
      <c r="Y756" s="24"/>
      <c r="Z756" s="24"/>
    </row>
    <row r="757" spans="1:26">
      <c r="A757" s="3"/>
      <c r="B757" s="3"/>
      <c r="C757" s="3"/>
      <c r="D757" s="3"/>
      <c r="E757" s="3"/>
      <c r="F757" s="3"/>
      <c r="G757" s="3"/>
      <c r="H757" s="24"/>
      <c r="I757" s="24"/>
      <c r="J757" s="24"/>
      <c r="K757" s="24"/>
      <c r="L757" s="24"/>
      <c r="M757" s="24"/>
      <c r="N757" s="24"/>
      <c r="O757" s="24"/>
      <c r="P757" s="24"/>
      <c r="Q757" s="24"/>
      <c r="R757" s="24"/>
      <c r="S757" s="24"/>
      <c r="T757" s="24"/>
      <c r="U757" s="24"/>
      <c r="V757" s="24"/>
      <c r="W757" s="24"/>
      <c r="X757" s="24"/>
      <c r="Y757" s="24"/>
      <c r="Z757" s="24"/>
    </row>
    <row r="758" spans="1:26">
      <c r="A758" s="3"/>
      <c r="B758" s="3"/>
      <c r="C758" s="3"/>
      <c r="D758" s="3"/>
      <c r="E758" s="3"/>
      <c r="F758" s="3"/>
      <c r="G758" s="3"/>
      <c r="H758" s="24"/>
      <c r="I758" s="24"/>
      <c r="J758" s="24"/>
      <c r="K758" s="24"/>
      <c r="L758" s="24"/>
      <c r="M758" s="24"/>
      <c r="N758" s="24"/>
      <c r="O758" s="24"/>
      <c r="P758" s="24"/>
      <c r="Q758" s="24"/>
      <c r="R758" s="24"/>
      <c r="S758" s="24"/>
      <c r="T758" s="24"/>
      <c r="U758" s="24"/>
      <c r="V758" s="24"/>
      <c r="W758" s="24"/>
      <c r="X758" s="24"/>
      <c r="Y758" s="24"/>
      <c r="Z758" s="24"/>
    </row>
    <row r="759" spans="1:26">
      <c r="A759" s="3"/>
      <c r="B759" s="3"/>
      <c r="C759" s="3"/>
      <c r="D759" s="3"/>
      <c r="E759" s="3"/>
      <c r="F759" s="3"/>
      <c r="G759" s="3"/>
      <c r="H759" s="24"/>
      <c r="I759" s="24"/>
      <c r="J759" s="24"/>
      <c r="K759" s="24"/>
      <c r="L759" s="24"/>
      <c r="M759" s="24"/>
      <c r="N759" s="24"/>
      <c r="O759" s="24"/>
      <c r="P759" s="24"/>
      <c r="Q759" s="24"/>
      <c r="R759" s="24"/>
      <c r="S759" s="24"/>
      <c r="T759" s="24"/>
      <c r="U759" s="24"/>
      <c r="V759" s="24"/>
      <c r="W759" s="24"/>
      <c r="X759" s="24"/>
      <c r="Y759" s="24"/>
      <c r="Z759" s="24"/>
    </row>
    <row r="760" spans="1:26">
      <c r="A760" s="3"/>
      <c r="B760" s="3"/>
      <c r="C760" s="3"/>
      <c r="D760" s="3"/>
      <c r="E760" s="3"/>
      <c r="F760" s="3"/>
      <c r="G760" s="3"/>
      <c r="H760" s="24"/>
      <c r="I760" s="24"/>
      <c r="J760" s="24"/>
      <c r="K760" s="24"/>
      <c r="L760" s="24"/>
      <c r="M760" s="24"/>
      <c r="N760" s="24"/>
      <c r="O760" s="24"/>
      <c r="P760" s="24"/>
      <c r="Q760" s="24"/>
      <c r="R760" s="24"/>
      <c r="S760" s="24"/>
      <c r="T760" s="24"/>
      <c r="U760" s="24"/>
      <c r="V760" s="24"/>
      <c r="W760" s="24"/>
      <c r="X760" s="24"/>
      <c r="Y760" s="24"/>
      <c r="Z760" s="24"/>
    </row>
    <row r="761" spans="1:26">
      <c r="A761" s="3"/>
      <c r="B761" s="3"/>
      <c r="C761" s="3"/>
      <c r="D761" s="3"/>
      <c r="E761" s="3"/>
      <c r="F761" s="3"/>
      <c r="G761" s="3"/>
      <c r="H761" s="24"/>
      <c r="I761" s="24"/>
      <c r="J761" s="24"/>
      <c r="K761" s="24"/>
      <c r="L761" s="24"/>
      <c r="M761" s="24"/>
      <c r="N761" s="24"/>
      <c r="O761" s="24"/>
      <c r="P761" s="24"/>
      <c r="Q761" s="24"/>
      <c r="R761" s="24"/>
      <c r="S761" s="24"/>
      <c r="T761" s="24"/>
      <c r="U761" s="24"/>
      <c r="V761" s="24"/>
      <c r="W761" s="24"/>
      <c r="X761" s="24"/>
      <c r="Y761" s="24"/>
      <c r="Z761" s="24"/>
    </row>
    <row r="762" spans="1:26">
      <c r="A762" s="3"/>
      <c r="B762" s="3"/>
      <c r="C762" s="3"/>
      <c r="D762" s="3"/>
      <c r="E762" s="3"/>
      <c r="F762" s="3"/>
      <c r="G762" s="3"/>
      <c r="H762" s="24"/>
      <c r="I762" s="24"/>
      <c r="J762" s="24"/>
      <c r="K762" s="24"/>
      <c r="L762" s="24"/>
      <c r="M762" s="24"/>
      <c r="N762" s="24"/>
      <c r="O762" s="24"/>
      <c r="P762" s="24"/>
      <c r="Q762" s="24"/>
      <c r="R762" s="24"/>
      <c r="S762" s="24"/>
      <c r="T762" s="24"/>
      <c r="U762" s="24"/>
      <c r="V762" s="24"/>
      <c r="W762" s="24"/>
      <c r="X762" s="24"/>
      <c r="Y762" s="24"/>
      <c r="Z762" s="24"/>
    </row>
    <row r="763" spans="1:26">
      <c r="A763" s="3"/>
      <c r="B763" s="3"/>
      <c r="C763" s="3"/>
      <c r="D763" s="3"/>
      <c r="E763" s="3"/>
      <c r="F763" s="3"/>
      <c r="G763" s="3"/>
      <c r="H763" s="24"/>
      <c r="I763" s="24"/>
      <c r="J763" s="24"/>
      <c r="K763" s="24"/>
      <c r="L763" s="24"/>
      <c r="M763" s="24"/>
      <c r="N763" s="24"/>
      <c r="O763" s="24"/>
      <c r="P763" s="24"/>
      <c r="Q763" s="24"/>
      <c r="R763" s="24"/>
      <c r="S763" s="24"/>
      <c r="T763" s="24"/>
      <c r="U763" s="24"/>
      <c r="V763" s="24"/>
      <c r="W763" s="24"/>
      <c r="X763" s="24"/>
      <c r="Y763" s="24"/>
      <c r="Z763" s="24"/>
    </row>
    <row r="764" spans="1:26">
      <c r="A764" s="3"/>
      <c r="B764" s="3"/>
      <c r="C764" s="3"/>
      <c r="D764" s="3"/>
      <c r="E764" s="3"/>
      <c r="F764" s="3"/>
      <c r="G764" s="3"/>
      <c r="H764" s="24"/>
      <c r="I764" s="24"/>
      <c r="J764" s="24"/>
      <c r="K764" s="24"/>
      <c r="L764" s="24"/>
      <c r="M764" s="24"/>
      <c r="N764" s="24"/>
      <c r="O764" s="24"/>
      <c r="P764" s="24"/>
      <c r="Q764" s="24"/>
      <c r="R764" s="24"/>
      <c r="S764" s="24"/>
      <c r="T764" s="24"/>
      <c r="U764" s="24"/>
      <c r="V764" s="24"/>
      <c r="W764" s="24"/>
      <c r="X764" s="24"/>
      <c r="Y764" s="24"/>
      <c r="Z764" s="24"/>
    </row>
    <row r="765" spans="1:26">
      <c r="A765" s="3"/>
      <c r="B765" s="3"/>
      <c r="C765" s="3"/>
      <c r="D765" s="3"/>
      <c r="E765" s="3"/>
      <c r="F765" s="3"/>
      <c r="G765" s="3"/>
      <c r="H765" s="24"/>
      <c r="I765" s="24"/>
      <c r="J765" s="24"/>
      <c r="K765" s="24"/>
      <c r="L765" s="24"/>
      <c r="M765" s="24"/>
      <c r="N765" s="24"/>
      <c r="O765" s="24"/>
      <c r="P765" s="24"/>
      <c r="Q765" s="24"/>
      <c r="R765" s="24"/>
      <c r="S765" s="24"/>
      <c r="T765" s="24"/>
      <c r="U765" s="24"/>
      <c r="V765" s="24"/>
      <c r="W765" s="24"/>
      <c r="X765" s="24"/>
      <c r="Y765" s="24"/>
      <c r="Z765" s="24"/>
    </row>
    <row r="766" spans="1:26">
      <c r="A766" s="3"/>
      <c r="B766" s="3"/>
      <c r="C766" s="3"/>
      <c r="D766" s="3"/>
      <c r="E766" s="3"/>
      <c r="F766" s="3"/>
      <c r="G766" s="3"/>
      <c r="H766" s="24"/>
      <c r="I766" s="24"/>
      <c r="J766" s="24"/>
      <c r="K766" s="24"/>
      <c r="L766" s="24"/>
      <c r="M766" s="24"/>
      <c r="N766" s="24"/>
      <c r="O766" s="24"/>
      <c r="P766" s="24"/>
      <c r="Q766" s="24"/>
      <c r="R766" s="24"/>
      <c r="S766" s="24"/>
      <c r="T766" s="24"/>
      <c r="U766" s="24"/>
      <c r="V766" s="24"/>
      <c r="W766" s="24"/>
      <c r="X766" s="24"/>
      <c r="Y766" s="24"/>
      <c r="Z766" s="24"/>
    </row>
    <row r="767" spans="1:26">
      <c r="A767" s="3"/>
      <c r="B767" s="3"/>
      <c r="C767" s="3"/>
      <c r="D767" s="3"/>
      <c r="E767" s="3"/>
      <c r="F767" s="3"/>
      <c r="G767" s="3"/>
      <c r="H767" s="24"/>
      <c r="I767" s="24"/>
      <c r="J767" s="24"/>
      <c r="K767" s="24"/>
      <c r="L767" s="24"/>
      <c r="M767" s="24"/>
      <c r="N767" s="24"/>
      <c r="O767" s="24"/>
      <c r="P767" s="24"/>
      <c r="Q767" s="24"/>
      <c r="R767" s="24"/>
      <c r="S767" s="24"/>
      <c r="T767" s="24"/>
      <c r="U767" s="24"/>
      <c r="V767" s="24"/>
      <c r="W767" s="24"/>
      <c r="X767" s="24"/>
      <c r="Y767" s="24"/>
      <c r="Z767" s="24"/>
    </row>
    <row r="768" spans="1:26">
      <c r="A768" s="3"/>
      <c r="B768" s="3"/>
      <c r="C768" s="3"/>
      <c r="D768" s="3"/>
      <c r="E768" s="3"/>
      <c r="F768" s="3"/>
      <c r="G768" s="3"/>
      <c r="H768" s="24"/>
      <c r="I768" s="24"/>
      <c r="J768" s="24"/>
      <c r="K768" s="24"/>
      <c r="L768" s="24"/>
      <c r="M768" s="24"/>
      <c r="N768" s="24"/>
      <c r="O768" s="24"/>
      <c r="P768" s="24"/>
      <c r="Q768" s="24"/>
      <c r="R768" s="24"/>
      <c r="S768" s="24"/>
      <c r="T768" s="24"/>
      <c r="U768" s="24"/>
      <c r="V768" s="24"/>
      <c r="W768" s="24"/>
      <c r="X768" s="24"/>
      <c r="Y768" s="24"/>
      <c r="Z768" s="24"/>
    </row>
    <row r="769" spans="1:26">
      <c r="A769" s="3"/>
      <c r="B769" s="3"/>
      <c r="C769" s="3"/>
      <c r="D769" s="3"/>
      <c r="E769" s="3"/>
      <c r="F769" s="3"/>
      <c r="G769" s="3"/>
      <c r="H769" s="24"/>
      <c r="I769" s="24"/>
      <c r="J769" s="24"/>
      <c r="K769" s="24"/>
      <c r="L769" s="24"/>
      <c r="M769" s="24"/>
      <c r="N769" s="24"/>
      <c r="O769" s="24"/>
      <c r="P769" s="24"/>
      <c r="Q769" s="24"/>
      <c r="R769" s="24"/>
      <c r="S769" s="24"/>
      <c r="T769" s="24"/>
      <c r="U769" s="24"/>
      <c r="V769" s="24"/>
      <c r="W769" s="24"/>
      <c r="X769" s="24"/>
      <c r="Y769" s="24"/>
      <c r="Z769" s="24"/>
    </row>
    <row r="770" spans="1:26">
      <c r="A770" s="3"/>
      <c r="B770" s="3"/>
      <c r="C770" s="3"/>
      <c r="D770" s="3"/>
      <c r="E770" s="3"/>
      <c r="F770" s="3"/>
      <c r="G770" s="3"/>
      <c r="H770" s="24"/>
      <c r="I770" s="24"/>
      <c r="J770" s="24"/>
      <c r="K770" s="24"/>
      <c r="L770" s="24"/>
      <c r="M770" s="24"/>
      <c r="N770" s="24"/>
      <c r="O770" s="24"/>
      <c r="P770" s="24"/>
      <c r="Q770" s="24"/>
      <c r="R770" s="24"/>
      <c r="S770" s="24"/>
      <c r="T770" s="24"/>
      <c r="U770" s="24"/>
      <c r="V770" s="24"/>
      <c r="W770" s="24"/>
      <c r="X770" s="24"/>
      <c r="Y770" s="24"/>
      <c r="Z770" s="24"/>
    </row>
    <row r="771" spans="1:26">
      <c r="A771" s="3"/>
      <c r="B771" s="3"/>
      <c r="C771" s="3"/>
      <c r="D771" s="3"/>
      <c r="E771" s="3"/>
      <c r="F771" s="3"/>
      <c r="G771" s="3"/>
      <c r="H771" s="24"/>
      <c r="I771" s="24"/>
      <c r="J771" s="24"/>
      <c r="K771" s="24"/>
      <c r="L771" s="24"/>
      <c r="M771" s="24"/>
      <c r="N771" s="24"/>
      <c r="O771" s="24"/>
      <c r="P771" s="24"/>
      <c r="Q771" s="24"/>
      <c r="R771" s="24"/>
      <c r="S771" s="24"/>
      <c r="T771" s="24"/>
      <c r="U771" s="24"/>
      <c r="V771" s="24"/>
      <c r="W771" s="24"/>
      <c r="X771" s="24"/>
      <c r="Y771" s="24"/>
      <c r="Z771" s="24"/>
    </row>
    <row r="772" spans="1:26">
      <c r="A772" s="3"/>
      <c r="B772" s="3"/>
      <c r="C772" s="3"/>
      <c r="D772" s="3"/>
      <c r="E772" s="3"/>
      <c r="F772" s="3"/>
      <c r="G772" s="3"/>
      <c r="H772" s="24"/>
      <c r="I772" s="24"/>
      <c r="J772" s="24"/>
      <c r="K772" s="24"/>
      <c r="L772" s="24"/>
      <c r="M772" s="24"/>
      <c r="N772" s="24"/>
      <c r="O772" s="24"/>
      <c r="P772" s="24"/>
      <c r="Q772" s="24"/>
      <c r="R772" s="24"/>
      <c r="S772" s="24"/>
      <c r="T772" s="24"/>
      <c r="U772" s="24"/>
      <c r="V772" s="24"/>
      <c r="W772" s="24"/>
      <c r="X772" s="24"/>
      <c r="Y772" s="24"/>
      <c r="Z772" s="24"/>
    </row>
    <row r="773" spans="1:26">
      <c r="A773" s="3"/>
      <c r="B773" s="3"/>
      <c r="C773" s="3"/>
      <c r="D773" s="3"/>
      <c r="E773" s="3"/>
      <c r="F773" s="3"/>
      <c r="G773" s="3"/>
      <c r="H773" s="24"/>
      <c r="I773" s="24"/>
      <c r="J773" s="24"/>
      <c r="K773" s="24"/>
      <c r="L773" s="24"/>
      <c r="M773" s="24"/>
      <c r="N773" s="24"/>
      <c r="O773" s="24"/>
      <c r="P773" s="24"/>
      <c r="Q773" s="24"/>
      <c r="R773" s="24"/>
      <c r="S773" s="24"/>
      <c r="T773" s="24"/>
      <c r="U773" s="24"/>
      <c r="V773" s="24"/>
      <c r="W773" s="24"/>
      <c r="X773" s="24"/>
      <c r="Y773" s="24"/>
      <c r="Z773" s="24"/>
    </row>
    <row r="774" spans="1:26">
      <c r="A774" s="3"/>
      <c r="B774" s="3"/>
      <c r="C774" s="3"/>
      <c r="D774" s="3"/>
      <c r="E774" s="3"/>
      <c r="F774" s="3"/>
      <c r="G774" s="3"/>
      <c r="H774" s="24"/>
      <c r="I774" s="24"/>
      <c r="J774" s="24"/>
      <c r="K774" s="24"/>
      <c r="L774" s="24"/>
      <c r="M774" s="24"/>
      <c r="N774" s="24"/>
      <c r="O774" s="24"/>
      <c r="P774" s="24"/>
      <c r="Q774" s="24"/>
      <c r="R774" s="24"/>
      <c r="S774" s="24"/>
      <c r="T774" s="24"/>
      <c r="U774" s="24"/>
      <c r="V774" s="24"/>
      <c r="W774" s="24"/>
      <c r="X774" s="24"/>
      <c r="Y774" s="24"/>
      <c r="Z774" s="24"/>
    </row>
    <row r="775" spans="1:26">
      <c r="A775" s="3"/>
      <c r="B775" s="3"/>
      <c r="C775" s="3"/>
      <c r="D775" s="3"/>
      <c r="E775" s="3"/>
      <c r="F775" s="3"/>
      <c r="G775" s="3"/>
      <c r="H775" s="24"/>
      <c r="I775" s="24"/>
      <c r="J775" s="24"/>
      <c r="K775" s="24"/>
      <c r="L775" s="24"/>
      <c r="M775" s="24"/>
      <c r="N775" s="24"/>
      <c r="O775" s="24"/>
      <c r="P775" s="24"/>
      <c r="Q775" s="24"/>
      <c r="R775" s="24"/>
      <c r="S775" s="24"/>
      <c r="T775" s="24"/>
      <c r="U775" s="24"/>
      <c r="V775" s="24"/>
      <c r="W775" s="24"/>
      <c r="X775" s="24"/>
      <c r="Y775" s="24"/>
      <c r="Z775" s="24"/>
    </row>
    <row r="776" spans="1:26">
      <c r="A776" s="3"/>
      <c r="B776" s="3"/>
      <c r="C776" s="3"/>
      <c r="D776" s="3"/>
      <c r="E776" s="3"/>
      <c r="F776" s="3"/>
      <c r="G776" s="3"/>
      <c r="H776" s="24"/>
      <c r="I776" s="24"/>
      <c r="J776" s="24"/>
      <c r="K776" s="24"/>
      <c r="L776" s="24"/>
      <c r="M776" s="24"/>
      <c r="N776" s="24"/>
      <c r="O776" s="24"/>
      <c r="P776" s="24"/>
      <c r="Q776" s="24"/>
      <c r="R776" s="24"/>
      <c r="S776" s="24"/>
      <c r="T776" s="24"/>
      <c r="U776" s="24"/>
      <c r="V776" s="24"/>
      <c r="W776" s="24"/>
      <c r="X776" s="24"/>
      <c r="Y776" s="24"/>
      <c r="Z776" s="24"/>
    </row>
    <row r="777" spans="1:26">
      <c r="A777" s="3"/>
      <c r="B777" s="3"/>
      <c r="C777" s="3"/>
      <c r="D777" s="3"/>
      <c r="E777" s="3"/>
      <c r="F777" s="3"/>
      <c r="G777" s="3"/>
      <c r="H777" s="24"/>
      <c r="I777" s="24"/>
      <c r="J777" s="24"/>
      <c r="K777" s="24"/>
      <c r="L777" s="24"/>
      <c r="M777" s="24"/>
      <c r="N777" s="24"/>
      <c r="O777" s="24"/>
      <c r="P777" s="24"/>
      <c r="Q777" s="24"/>
      <c r="R777" s="24"/>
      <c r="S777" s="24"/>
      <c r="T777" s="24"/>
      <c r="U777" s="24"/>
      <c r="V777" s="24"/>
      <c r="W777" s="24"/>
      <c r="X777" s="24"/>
      <c r="Y777" s="24"/>
      <c r="Z777" s="24"/>
    </row>
    <row r="778" spans="1:26">
      <c r="A778" s="3"/>
      <c r="B778" s="3"/>
      <c r="C778" s="3"/>
      <c r="D778" s="3"/>
      <c r="E778" s="3"/>
      <c r="F778" s="3"/>
      <c r="G778" s="3"/>
      <c r="H778" s="24"/>
      <c r="I778" s="24"/>
      <c r="J778" s="24"/>
      <c r="K778" s="24"/>
      <c r="L778" s="24"/>
      <c r="M778" s="24"/>
      <c r="N778" s="24"/>
      <c r="O778" s="24"/>
      <c r="P778" s="24"/>
      <c r="Q778" s="24"/>
      <c r="R778" s="24"/>
      <c r="S778" s="24"/>
      <c r="T778" s="24"/>
      <c r="U778" s="24"/>
      <c r="V778" s="24"/>
      <c r="W778" s="24"/>
      <c r="X778" s="24"/>
      <c r="Y778" s="24"/>
      <c r="Z778" s="24"/>
    </row>
    <row r="779" spans="1:26">
      <c r="A779" s="3"/>
      <c r="B779" s="3"/>
      <c r="C779" s="3"/>
      <c r="D779" s="3"/>
      <c r="E779" s="3"/>
      <c r="F779" s="3"/>
      <c r="G779" s="3"/>
      <c r="H779" s="24"/>
      <c r="I779" s="24"/>
      <c r="J779" s="24"/>
      <c r="K779" s="24"/>
      <c r="L779" s="24"/>
      <c r="M779" s="24"/>
      <c r="N779" s="24"/>
      <c r="O779" s="24"/>
      <c r="P779" s="24"/>
      <c r="Q779" s="24"/>
      <c r="R779" s="24"/>
      <c r="S779" s="24"/>
      <c r="T779" s="24"/>
      <c r="U779" s="24"/>
      <c r="V779" s="24"/>
      <c r="W779" s="24"/>
      <c r="X779" s="24"/>
      <c r="Y779" s="24"/>
      <c r="Z779" s="24"/>
    </row>
    <row r="780" spans="1:26">
      <c r="A780" s="3"/>
      <c r="B780" s="3"/>
      <c r="C780" s="3"/>
      <c r="D780" s="3"/>
      <c r="E780" s="3"/>
      <c r="F780" s="3"/>
      <c r="G780" s="3"/>
      <c r="H780" s="24"/>
      <c r="I780" s="24"/>
      <c r="J780" s="24"/>
      <c r="K780" s="24"/>
      <c r="L780" s="24"/>
      <c r="M780" s="24"/>
      <c r="N780" s="24"/>
      <c r="O780" s="24"/>
      <c r="P780" s="24"/>
      <c r="Q780" s="24"/>
      <c r="R780" s="24"/>
      <c r="S780" s="24"/>
      <c r="T780" s="24"/>
      <c r="U780" s="24"/>
      <c r="V780" s="24"/>
      <c r="W780" s="24"/>
      <c r="X780" s="24"/>
      <c r="Y780" s="24"/>
      <c r="Z780" s="24"/>
    </row>
    <row r="781" spans="1:26">
      <c r="A781" s="3"/>
      <c r="B781" s="3"/>
      <c r="C781" s="3"/>
      <c r="D781" s="3"/>
      <c r="E781" s="3"/>
      <c r="F781" s="3"/>
      <c r="G781" s="3"/>
      <c r="H781" s="24"/>
      <c r="I781" s="24"/>
      <c r="J781" s="24"/>
      <c r="K781" s="24"/>
      <c r="L781" s="24"/>
      <c r="M781" s="24"/>
      <c r="N781" s="24"/>
      <c r="O781" s="24"/>
      <c r="P781" s="24"/>
      <c r="Q781" s="24"/>
      <c r="R781" s="24"/>
      <c r="S781" s="24"/>
      <c r="T781" s="24"/>
      <c r="U781" s="24"/>
      <c r="V781" s="24"/>
      <c r="W781" s="24"/>
      <c r="X781" s="24"/>
      <c r="Y781" s="24"/>
      <c r="Z781" s="24"/>
    </row>
    <row r="782" spans="1:26">
      <c r="A782" s="3"/>
      <c r="B782" s="3"/>
      <c r="C782" s="3"/>
      <c r="D782" s="3"/>
      <c r="E782" s="3"/>
      <c r="F782" s="3"/>
      <c r="G782" s="3"/>
      <c r="H782" s="24"/>
      <c r="I782" s="24"/>
      <c r="J782" s="24"/>
      <c r="K782" s="24"/>
      <c r="L782" s="24"/>
      <c r="M782" s="24"/>
      <c r="N782" s="24"/>
      <c r="O782" s="24"/>
      <c r="P782" s="24"/>
      <c r="Q782" s="24"/>
      <c r="R782" s="24"/>
      <c r="S782" s="24"/>
      <c r="T782" s="24"/>
      <c r="U782" s="24"/>
      <c r="V782" s="24"/>
      <c r="W782" s="24"/>
      <c r="X782" s="24"/>
      <c r="Y782" s="24"/>
      <c r="Z782" s="24"/>
    </row>
    <row r="783" spans="1:26">
      <c r="A783" s="3"/>
      <c r="B783" s="3"/>
      <c r="C783" s="3"/>
      <c r="D783" s="3"/>
      <c r="E783" s="3"/>
      <c r="F783" s="3"/>
      <c r="G783" s="3"/>
      <c r="H783" s="24"/>
      <c r="I783" s="24"/>
      <c r="J783" s="24"/>
      <c r="K783" s="24"/>
      <c r="L783" s="24"/>
      <c r="M783" s="24"/>
      <c r="N783" s="24"/>
      <c r="O783" s="24"/>
      <c r="P783" s="24"/>
      <c r="Q783" s="24"/>
      <c r="R783" s="24"/>
      <c r="S783" s="24"/>
      <c r="T783" s="24"/>
      <c r="U783" s="24"/>
      <c r="V783" s="24"/>
      <c r="W783" s="24"/>
      <c r="X783" s="24"/>
      <c r="Y783" s="24"/>
      <c r="Z783" s="24"/>
    </row>
    <row r="784" spans="1:26">
      <c r="A784" s="3"/>
      <c r="B784" s="3"/>
      <c r="C784" s="3"/>
      <c r="D784" s="3"/>
      <c r="E784" s="3"/>
      <c r="F784" s="3"/>
      <c r="G784" s="3"/>
      <c r="H784" s="24"/>
      <c r="I784" s="24"/>
      <c r="J784" s="24"/>
      <c r="K784" s="24"/>
      <c r="L784" s="24"/>
      <c r="M784" s="24"/>
      <c r="N784" s="24"/>
      <c r="O784" s="24"/>
      <c r="P784" s="24"/>
      <c r="Q784" s="24"/>
      <c r="R784" s="24"/>
      <c r="S784" s="24"/>
      <c r="T784" s="24"/>
      <c r="U784" s="24"/>
      <c r="V784" s="24"/>
      <c r="W784" s="24"/>
      <c r="X784" s="24"/>
      <c r="Y784" s="24"/>
      <c r="Z784" s="24"/>
    </row>
    <row r="785" spans="1:26">
      <c r="A785" s="3"/>
      <c r="B785" s="3"/>
      <c r="C785" s="3"/>
      <c r="D785" s="3"/>
      <c r="E785" s="3"/>
      <c r="F785" s="3"/>
      <c r="G785" s="3"/>
      <c r="H785" s="24"/>
      <c r="I785" s="24"/>
      <c r="J785" s="24"/>
      <c r="K785" s="24"/>
      <c r="L785" s="24"/>
      <c r="M785" s="24"/>
      <c r="N785" s="24"/>
      <c r="O785" s="24"/>
      <c r="P785" s="24"/>
      <c r="Q785" s="24"/>
      <c r="R785" s="24"/>
      <c r="S785" s="24"/>
      <c r="T785" s="24"/>
      <c r="U785" s="24"/>
      <c r="V785" s="24"/>
      <c r="W785" s="24"/>
      <c r="X785" s="24"/>
      <c r="Y785" s="24"/>
      <c r="Z785" s="24"/>
    </row>
    <row r="786" spans="1:26">
      <c r="A786" s="3"/>
      <c r="B786" s="3"/>
      <c r="C786" s="3"/>
      <c r="D786" s="3"/>
      <c r="E786" s="3"/>
      <c r="F786" s="3"/>
      <c r="G786" s="3"/>
      <c r="H786" s="24"/>
      <c r="I786" s="24"/>
      <c r="J786" s="24"/>
      <c r="K786" s="24"/>
      <c r="L786" s="24"/>
      <c r="M786" s="24"/>
      <c r="N786" s="24"/>
      <c r="O786" s="24"/>
      <c r="P786" s="24"/>
      <c r="Q786" s="24"/>
      <c r="R786" s="24"/>
      <c r="S786" s="24"/>
      <c r="T786" s="24"/>
      <c r="U786" s="24"/>
      <c r="V786" s="24"/>
      <c r="W786" s="24"/>
      <c r="X786" s="24"/>
      <c r="Y786" s="24"/>
      <c r="Z786" s="24"/>
    </row>
    <row r="787" spans="1:26">
      <c r="A787" s="3"/>
      <c r="B787" s="3"/>
      <c r="C787" s="3"/>
      <c r="D787" s="3"/>
      <c r="E787" s="3"/>
      <c r="F787" s="3"/>
      <c r="G787" s="3"/>
      <c r="H787" s="24"/>
      <c r="I787" s="24"/>
      <c r="J787" s="24"/>
      <c r="K787" s="24"/>
      <c r="L787" s="24"/>
      <c r="M787" s="24"/>
      <c r="N787" s="24"/>
      <c r="O787" s="24"/>
      <c r="P787" s="24"/>
      <c r="Q787" s="24"/>
      <c r="R787" s="24"/>
      <c r="S787" s="24"/>
      <c r="T787" s="24"/>
      <c r="U787" s="24"/>
      <c r="V787" s="24"/>
      <c r="W787" s="24"/>
      <c r="X787" s="24"/>
      <c r="Y787" s="24"/>
      <c r="Z787" s="24"/>
    </row>
    <row r="788" spans="1:26">
      <c r="A788" s="3"/>
      <c r="B788" s="3"/>
      <c r="C788" s="3"/>
      <c r="D788" s="3"/>
      <c r="E788" s="3"/>
      <c r="F788" s="3"/>
      <c r="G788" s="3"/>
      <c r="H788" s="24"/>
      <c r="I788" s="24"/>
      <c r="J788" s="24"/>
      <c r="K788" s="24"/>
      <c r="L788" s="24"/>
      <c r="M788" s="24"/>
      <c r="N788" s="24"/>
      <c r="O788" s="24"/>
      <c r="P788" s="24"/>
      <c r="Q788" s="24"/>
      <c r="R788" s="24"/>
      <c r="S788" s="24"/>
      <c r="T788" s="24"/>
      <c r="U788" s="24"/>
      <c r="V788" s="24"/>
      <c r="W788" s="24"/>
      <c r="X788" s="24"/>
      <c r="Y788" s="24"/>
      <c r="Z788" s="24"/>
    </row>
    <row r="789" spans="1:26">
      <c r="A789" s="3"/>
      <c r="B789" s="3"/>
      <c r="C789" s="3"/>
      <c r="D789" s="3"/>
      <c r="E789" s="3"/>
      <c r="F789" s="3"/>
      <c r="G789" s="3"/>
      <c r="H789" s="24"/>
      <c r="I789" s="24"/>
      <c r="J789" s="24"/>
      <c r="K789" s="24"/>
      <c r="L789" s="24"/>
      <c r="M789" s="24"/>
      <c r="N789" s="24"/>
      <c r="O789" s="24"/>
      <c r="P789" s="24"/>
      <c r="Q789" s="24"/>
      <c r="R789" s="24"/>
      <c r="S789" s="24"/>
      <c r="T789" s="24"/>
      <c r="U789" s="24"/>
      <c r="V789" s="24"/>
      <c r="W789" s="24"/>
      <c r="X789" s="24"/>
      <c r="Y789" s="24"/>
      <c r="Z789" s="24"/>
    </row>
    <row r="790" spans="1:26">
      <c r="A790" s="3"/>
      <c r="B790" s="3"/>
      <c r="C790" s="3"/>
      <c r="D790" s="3"/>
      <c r="E790" s="3"/>
      <c r="F790" s="3"/>
      <c r="G790" s="3"/>
      <c r="H790" s="24"/>
      <c r="I790" s="24"/>
      <c r="J790" s="24"/>
      <c r="K790" s="24"/>
      <c r="L790" s="24"/>
      <c r="M790" s="24"/>
      <c r="N790" s="24"/>
      <c r="O790" s="24"/>
      <c r="P790" s="24"/>
      <c r="Q790" s="24"/>
      <c r="R790" s="24"/>
      <c r="S790" s="24"/>
      <c r="T790" s="24"/>
      <c r="U790" s="24"/>
      <c r="V790" s="24"/>
      <c r="W790" s="24"/>
      <c r="X790" s="24"/>
      <c r="Y790" s="24"/>
      <c r="Z790" s="24"/>
    </row>
    <row r="791" spans="1:26">
      <c r="A791" s="3"/>
      <c r="B791" s="3"/>
      <c r="C791" s="3"/>
      <c r="D791" s="3"/>
      <c r="E791" s="3"/>
      <c r="F791" s="3"/>
      <c r="G791" s="3"/>
      <c r="H791" s="24"/>
      <c r="I791" s="24"/>
      <c r="J791" s="24"/>
      <c r="K791" s="24"/>
      <c r="L791" s="24"/>
      <c r="M791" s="24"/>
      <c r="N791" s="24"/>
      <c r="O791" s="24"/>
      <c r="P791" s="24"/>
      <c r="Q791" s="24"/>
      <c r="R791" s="24"/>
      <c r="S791" s="24"/>
      <c r="T791" s="24"/>
      <c r="U791" s="24"/>
      <c r="V791" s="24"/>
      <c r="W791" s="24"/>
      <c r="X791" s="24"/>
      <c r="Y791" s="24"/>
      <c r="Z791" s="24"/>
    </row>
    <row r="792" spans="1:26">
      <c r="A792" s="3"/>
      <c r="B792" s="3"/>
      <c r="C792" s="3"/>
      <c r="D792" s="3"/>
      <c r="E792" s="3"/>
      <c r="F792" s="3"/>
      <c r="G792" s="3"/>
      <c r="H792" s="24"/>
      <c r="I792" s="24"/>
      <c r="J792" s="24"/>
      <c r="K792" s="24"/>
      <c r="L792" s="24"/>
      <c r="M792" s="24"/>
      <c r="N792" s="24"/>
      <c r="O792" s="24"/>
      <c r="P792" s="24"/>
      <c r="Q792" s="24"/>
      <c r="R792" s="24"/>
      <c r="S792" s="24"/>
      <c r="T792" s="24"/>
      <c r="U792" s="24"/>
      <c r="V792" s="24"/>
      <c r="W792" s="24"/>
      <c r="X792" s="24"/>
      <c r="Y792" s="24"/>
      <c r="Z792" s="24"/>
    </row>
    <row r="793" spans="1:26">
      <c r="A793" s="3"/>
      <c r="B793" s="3"/>
      <c r="C793" s="3"/>
      <c r="D793" s="3"/>
      <c r="E793" s="3"/>
      <c r="F793" s="3"/>
      <c r="G793" s="3"/>
      <c r="H793" s="24"/>
      <c r="I793" s="24"/>
      <c r="J793" s="24"/>
      <c r="K793" s="24"/>
      <c r="L793" s="24"/>
      <c r="M793" s="24"/>
      <c r="N793" s="24"/>
      <c r="O793" s="24"/>
      <c r="P793" s="24"/>
      <c r="Q793" s="24"/>
      <c r="R793" s="24"/>
      <c r="S793" s="24"/>
      <c r="T793" s="24"/>
      <c r="U793" s="24"/>
      <c r="V793" s="24"/>
      <c r="W793" s="24"/>
      <c r="X793" s="24"/>
      <c r="Y793" s="24"/>
      <c r="Z793" s="24"/>
    </row>
    <row r="794" spans="1:26">
      <c r="A794" s="3"/>
      <c r="B794" s="3"/>
      <c r="C794" s="3"/>
      <c r="D794" s="3"/>
      <c r="E794" s="3"/>
      <c r="F794" s="3"/>
      <c r="G794" s="3"/>
      <c r="H794" s="24"/>
      <c r="I794" s="24"/>
      <c r="J794" s="24"/>
      <c r="K794" s="24"/>
      <c r="L794" s="24"/>
      <c r="M794" s="24"/>
      <c r="N794" s="24"/>
      <c r="O794" s="24"/>
      <c r="P794" s="24"/>
      <c r="Q794" s="24"/>
      <c r="R794" s="24"/>
      <c r="S794" s="24"/>
      <c r="T794" s="24"/>
      <c r="U794" s="24"/>
      <c r="V794" s="24"/>
      <c r="W794" s="24"/>
      <c r="X794" s="24"/>
      <c r="Y794" s="24"/>
      <c r="Z794" s="24"/>
    </row>
    <row r="795" spans="1:26">
      <c r="A795" s="3"/>
      <c r="B795" s="3"/>
      <c r="C795" s="3"/>
      <c r="D795" s="3"/>
      <c r="E795" s="3"/>
      <c r="F795" s="3"/>
      <c r="G795" s="3"/>
      <c r="H795" s="24"/>
      <c r="I795" s="24"/>
      <c r="J795" s="24"/>
      <c r="K795" s="24"/>
      <c r="L795" s="24"/>
      <c r="M795" s="24"/>
      <c r="N795" s="24"/>
      <c r="O795" s="24"/>
      <c r="P795" s="24"/>
      <c r="Q795" s="24"/>
      <c r="R795" s="24"/>
      <c r="S795" s="24"/>
      <c r="T795" s="24"/>
      <c r="U795" s="24"/>
      <c r="V795" s="24"/>
      <c r="W795" s="24"/>
      <c r="X795" s="24"/>
      <c r="Y795" s="24"/>
      <c r="Z795" s="24"/>
    </row>
    <row r="796" spans="1:26">
      <c r="A796" s="3"/>
      <c r="B796" s="3"/>
      <c r="C796" s="3"/>
      <c r="D796" s="3"/>
      <c r="E796" s="3"/>
      <c r="F796" s="3"/>
      <c r="G796" s="3"/>
      <c r="H796" s="24"/>
      <c r="I796" s="24"/>
      <c r="J796" s="24"/>
      <c r="K796" s="24"/>
      <c r="L796" s="24"/>
      <c r="M796" s="24"/>
      <c r="N796" s="24"/>
      <c r="O796" s="24"/>
      <c r="P796" s="24"/>
      <c r="Q796" s="24"/>
      <c r="R796" s="24"/>
      <c r="S796" s="24"/>
      <c r="T796" s="24"/>
      <c r="U796" s="24"/>
      <c r="V796" s="24"/>
      <c r="W796" s="24"/>
      <c r="X796" s="24"/>
      <c r="Y796" s="24"/>
      <c r="Z796" s="24"/>
    </row>
    <row r="797" spans="1:26">
      <c r="A797" s="3"/>
      <c r="B797" s="3"/>
      <c r="C797" s="3"/>
      <c r="D797" s="3"/>
      <c r="E797" s="3"/>
      <c r="F797" s="3"/>
      <c r="G797" s="3"/>
      <c r="H797" s="24"/>
      <c r="I797" s="24"/>
      <c r="J797" s="24"/>
      <c r="K797" s="24"/>
      <c r="L797" s="24"/>
      <c r="M797" s="24"/>
      <c r="N797" s="24"/>
      <c r="O797" s="24"/>
      <c r="P797" s="24"/>
      <c r="Q797" s="24"/>
      <c r="R797" s="24"/>
      <c r="S797" s="24"/>
      <c r="T797" s="24"/>
      <c r="U797" s="24"/>
      <c r="V797" s="24"/>
      <c r="W797" s="24"/>
      <c r="X797" s="24"/>
      <c r="Y797" s="24"/>
      <c r="Z797" s="24"/>
    </row>
    <row r="798" spans="1:26">
      <c r="A798" s="3"/>
      <c r="B798" s="3"/>
      <c r="C798" s="3"/>
      <c r="D798" s="3"/>
      <c r="E798" s="3"/>
      <c r="F798" s="3"/>
      <c r="G798" s="3"/>
      <c r="H798" s="24"/>
      <c r="I798" s="24"/>
      <c r="J798" s="24"/>
      <c r="K798" s="24"/>
      <c r="L798" s="24"/>
      <c r="M798" s="24"/>
      <c r="N798" s="24"/>
      <c r="O798" s="24"/>
      <c r="P798" s="24"/>
      <c r="Q798" s="24"/>
      <c r="R798" s="24"/>
      <c r="S798" s="24"/>
      <c r="T798" s="24"/>
      <c r="U798" s="24"/>
      <c r="V798" s="24"/>
      <c r="W798" s="24"/>
      <c r="X798" s="24"/>
      <c r="Y798" s="24"/>
      <c r="Z798" s="24"/>
    </row>
    <row r="799" spans="1:26">
      <c r="A799" s="3"/>
      <c r="B799" s="3"/>
      <c r="C799" s="3"/>
      <c r="D799" s="3"/>
      <c r="E799" s="3"/>
      <c r="F799" s="3"/>
      <c r="G799" s="3"/>
      <c r="H799" s="24"/>
      <c r="I799" s="24"/>
      <c r="J799" s="24"/>
      <c r="K799" s="24"/>
      <c r="L799" s="24"/>
      <c r="M799" s="24"/>
      <c r="N799" s="24"/>
      <c r="O799" s="24"/>
      <c r="P799" s="24"/>
      <c r="Q799" s="24"/>
      <c r="R799" s="24"/>
      <c r="S799" s="24"/>
      <c r="T799" s="24"/>
      <c r="U799" s="24"/>
      <c r="V799" s="24"/>
      <c r="W799" s="24"/>
      <c r="X799" s="24"/>
      <c r="Y799" s="24"/>
      <c r="Z799" s="24"/>
    </row>
    <row r="800" spans="1:26">
      <c r="A800" s="3"/>
      <c r="B800" s="3"/>
      <c r="C800" s="3"/>
      <c r="D800" s="3"/>
      <c r="E800" s="3"/>
      <c r="F800" s="3"/>
      <c r="G800" s="3"/>
      <c r="H800" s="24"/>
      <c r="I800" s="24"/>
      <c r="J800" s="24"/>
      <c r="K800" s="24"/>
      <c r="L800" s="24"/>
      <c r="M800" s="24"/>
      <c r="N800" s="24"/>
      <c r="O800" s="24"/>
      <c r="P800" s="24"/>
      <c r="Q800" s="24"/>
      <c r="R800" s="24"/>
      <c r="S800" s="24"/>
      <c r="T800" s="24"/>
      <c r="U800" s="24"/>
      <c r="V800" s="24"/>
      <c r="W800" s="24"/>
      <c r="X800" s="24"/>
      <c r="Y800" s="24"/>
      <c r="Z800" s="24"/>
    </row>
    <row r="801" spans="1:26">
      <c r="A801" s="3"/>
      <c r="B801" s="3"/>
      <c r="C801" s="3"/>
      <c r="D801" s="3"/>
      <c r="E801" s="3"/>
      <c r="F801" s="3"/>
      <c r="G801" s="3"/>
      <c r="H801" s="24"/>
      <c r="I801" s="24"/>
      <c r="J801" s="24"/>
      <c r="K801" s="24"/>
      <c r="L801" s="24"/>
      <c r="M801" s="24"/>
      <c r="N801" s="24"/>
      <c r="O801" s="24"/>
      <c r="P801" s="24"/>
      <c r="Q801" s="24"/>
      <c r="R801" s="24"/>
      <c r="S801" s="24"/>
      <c r="T801" s="24"/>
      <c r="U801" s="24"/>
      <c r="V801" s="24"/>
      <c r="W801" s="24"/>
      <c r="X801" s="24"/>
      <c r="Y801" s="24"/>
      <c r="Z801" s="24"/>
    </row>
    <row r="802" spans="1:26">
      <c r="A802" s="3"/>
      <c r="B802" s="3"/>
      <c r="C802" s="3"/>
      <c r="D802" s="3"/>
      <c r="E802" s="3"/>
      <c r="F802" s="3"/>
      <c r="G802" s="3"/>
      <c r="H802" s="24"/>
      <c r="I802" s="24"/>
      <c r="J802" s="24"/>
      <c r="K802" s="24"/>
      <c r="L802" s="24"/>
      <c r="M802" s="24"/>
      <c r="N802" s="24"/>
      <c r="O802" s="24"/>
      <c r="P802" s="24"/>
      <c r="Q802" s="24"/>
      <c r="R802" s="24"/>
      <c r="S802" s="24"/>
      <c r="T802" s="24"/>
      <c r="U802" s="24"/>
      <c r="V802" s="24"/>
      <c r="W802" s="24"/>
      <c r="X802" s="24"/>
      <c r="Y802" s="24"/>
      <c r="Z802" s="24"/>
    </row>
    <row r="803" spans="1:26">
      <c r="A803" s="3"/>
      <c r="B803" s="3"/>
      <c r="C803" s="3"/>
      <c r="D803" s="3"/>
      <c r="E803" s="3"/>
      <c r="F803" s="3"/>
      <c r="G803" s="3"/>
      <c r="H803" s="24"/>
      <c r="I803" s="24"/>
      <c r="J803" s="24"/>
      <c r="K803" s="24"/>
      <c r="L803" s="24"/>
      <c r="M803" s="24"/>
      <c r="N803" s="24"/>
      <c r="O803" s="24"/>
      <c r="P803" s="24"/>
      <c r="Q803" s="24"/>
      <c r="R803" s="24"/>
      <c r="S803" s="24"/>
      <c r="T803" s="24"/>
      <c r="U803" s="24"/>
      <c r="V803" s="24"/>
      <c r="W803" s="24"/>
      <c r="X803" s="24"/>
      <c r="Y803" s="24"/>
      <c r="Z803" s="24"/>
    </row>
    <row r="804" spans="1:26">
      <c r="A804" s="3"/>
      <c r="B804" s="3"/>
      <c r="C804" s="3"/>
      <c r="D804" s="3"/>
      <c r="E804" s="3"/>
      <c r="F804" s="3"/>
      <c r="G804" s="3"/>
      <c r="H804" s="24"/>
      <c r="I804" s="24"/>
      <c r="J804" s="24"/>
      <c r="K804" s="24"/>
      <c r="L804" s="24"/>
      <c r="M804" s="24"/>
      <c r="N804" s="24"/>
      <c r="O804" s="24"/>
      <c r="P804" s="24"/>
      <c r="Q804" s="24"/>
      <c r="R804" s="24"/>
      <c r="S804" s="24"/>
      <c r="T804" s="24"/>
      <c r="U804" s="24"/>
      <c r="V804" s="24"/>
      <c r="W804" s="24"/>
      <c r="X804" s="24"/>
      <c r="Y804" s="24"/>
      <c r="Z804" s="24"/>
    </row>
    <row r="805" spans="1:26">
      <c r="A805" s="3"/>
      <c r="B805" s="3"/>
      <c r="C805" s="3"/>
      <c r="D805" s="3"/>
      <c r="E805" s="3"/>
      <c r="F805" s="3"/>
      <c r="G805" s="3"/>
      <c r="H805" s="24"/>
      <c r="I805" s="24"/>
      <c r="J805" s="24"/>
      <c r="K805" s="24"/>
      <c r="L805" s="24"/>
      <c r="M805" s="24"/>
      <c r="N805" s="24"/>
      <c r="O805" s="24"/>
      <c r="P805" s="24"/>
      <c r="Q805" s="24"/>
      <c r="R805" s="24"/>
      <c r="S805" s="24"/>
      <c r="T805" s="24"/>
      <c r="U805" s="24"/>
      <c r="V805" s="24"/>
      <c r="W805" s="24"/>
      <c r="X805" s="24"/>
      <c r="Y805" s="24"/>
      <c r="Z805" s="24"/>
    </row>
    <row r="806" spans="1:26">
      <c r="A806" s="3"/>
      <c r="B806" s="3"/>
      <c r="C806" s="3"/>
      <c r="D806" s="3"/>
      <c r="E806" s="3"/>
      <c r="F806" s="3"/>
      <c r="G806" s="3"/>
      <c r="H806" s="24"/>
      <c r="I806" s="24"/>
      <c r="J806" s="24"/>
      <c r="K806" s="24"/>
      <c r="L806" s="24"/>
      <c r="M806" s="24"/>
      <c r="N806" s="24"/>
      <c r="O806" s="24"/>
      <c r="P806" s="24"/>
      <c r="Q806" s="24"/>
      <c r="R806" s="24"/>
      <c r="S806" s="24"/>
      <c r="T806" s="24"/>
      <c r="U806" s="24"/>
      <c r="V806" s="24"/>
      <c r="W806" s="24"/>
      <c r="X806" s="24"/>
      <c r="Y806" s="24"/>
      <c r="Z806" s="24"/>
    </row>
    <row r="807" spans="1:26">
      <c r="A807" s="3"/>
      <c r="B807" s="3"/>
      <c r="C807" s="3"/>
      <c r="D807" s="3"/>
      <c r="E807" s="3"/>
      <c r="F807" s="3"/>
      <c r="G807" s="3"/>
      <c r="H807" s="24"/>
      <c r="I807" s="24"/>
      <c r="J807" s="24"/>
      <c r="K807" s="24"/>
      <c r="L807" s="24"/>
      <c r="M807" s="24"/>
      <c r="N807" s="24"/>
      <c r="O807" s="24"/>
      <c r="P807" s="24"/>
      <c r="Q807" s="24"/>
      <c r="R807" s="24"/>
      <c r="S807" s="24"/>
      <c r="T807" s="24"/>
      <c r="U807" s="24"/>
      <c r="V807" s="24"/>
      <c r="W807" s="24"/>
      <c r="X807" s="24"/>
      <c r="Y807" s="24"/>
      <c r="Z807" s="24"/>
    </row>
    <row r="808" spans="1:26">
      <c r="A808" s="3"/>
      <c r="B808" s="3"/>
      <c r="C808" s="3"/>
      <c r="D808" s="3"/>
      <c r="E808" s="3"/>
      <c r="F808" s="3"/>
      <c r="G808" s="3"/>
      <c r="H808" s="24"/>
      <c r="I808" s="24"/>
      <c r="J808" s="24"/>
      <c r="K808" s="24"/>
      <c r="L808" s="24"/>
      <c r="M808" s="24"/>
      <c r="N808" s="24"/>
      <c r="O808" s="24"/>
      <c r="P808" s="24"/>
      <c r="Q808" s="24"/>
      <c r="R808" s="24"/>
      <c r="S808" s="24"/>
      <c r="T808" s="24"/>
      <c r="U808" s="24"/>
      <c r="V808" s="24"/>
      <c r="W808" s="24"/>
      <c r="X808" s="24"/>
      <c r="Y808" s="24"/>
      <c r="Z808" s="24"/>
    </row>
    <row r="809" spans="1:26">
      <c r="A809" s="3"/>
      <c r="B809" s="3"/>
      <c r="C809" s="3"/>
      <c r="D809" s="3"/>
      <c r="E809" s="3"/>
      <c r="F809" s="3"/>
      <c r="G809" s="3"/>
      <c r="H809" s="24"/>
      <c r="I809" s="24"/>
      <c r="J809" s="24"/>
      <c r="K809" s="24"/>
      <c r="L809" s="24"/>
      <c r="M809" s="24"/>
      <c r="N809" s="24"/>
      <c r="O809" s="24"/>
      <c r="P809" s="24"/>
      <c r="Q809" s="24"/>
      <c r="R809" s="24"/>
      <c r="S809" s="24"/>
      <c r="T809" s="24"/>
      <c r="U809" s="24"/>
      <c r="V809" s="24"/>
      <c r="W809" s="24"/>
      <c r="X809" s="24"/>
      <c r="Y809" s="24"/>
      <c r="Z809" s="24"/>
    </row>
    <row r="810" spans="1:26">
      <c r="A810" s="3"/>
      <c r="B810" s="3"/>
      <c r="C810" s="3"/>
      <c r="D810" s="3"/>
      <c r="E810" s="3"/>
      <c r="F810" s="3"/>
      <c r="G810" s="3"/>
      <c r="H810" s="24"/>
      <c r="I810" s="24"/>
      <c r="J810" s="24"/>
      <c r="K810" s="24"/>
      <c r="L810" s="24"/>
      <c r="M810" s="24"/>
      <c r="N810" s="24"/>
      <c r="O810" s="24"/>
      <c r="P810" s="24"/>
      <c r="Q810" s="24"/>
      <c r="R810" s="24"/>
      <c r="S810" s="24"/>
      <c r="T810" s="24"/>
      <c r="U810" s="24"/>
      <c r="V810" s="24"/>
      <c r="W810" s="24"/>
      <c r="X810" s="24"/>
      <c r="Y810" s="24"/>
      <c r="Z810" s="24"/>
    </row>
    <row r="811" spans="1:26">
      <c r="A811" s="3"/>
      <c r="B811" s="3"/>
      <c r="C811" s="3"/>
      <c r="D811" s="3"/>
      <c r="E811" s="3"/>
      <c r="F811" s="3"/>
      <c r="G811" s="3"/>
      <c r="H811" s="24"/>
      <c r="I811" s="24"/>
      <c r="J811" s="24"/>
      <c r="K811" s="24"/>
      <c r="L811" s="24"/>
      <c r="M811" s="24"/>
      <c r="N811" s="24"/>
      <c r="O811" s="24"/>
      <c r="P811" s="24"/>
      <c r="Q811" s="24"/>
      <c r="R811" s="24"/>
      <c r="S811" s="24"/>
      <c r="T811" s="24"/>
      <c r="U811" s="24"/>
      <c r="V811" s="24"/>
      <c r="W811" s="24"/>
      <c r="X811" s="24"/>
      <c r="Y811" s="24"/>
      <c r="Z811" s="24"/>
    </row>
    <row r="812" spans="1:26">
      <c r="A812" s="3"/>
      <c r="B812" s="3"/>
      <c r="C812" s="3"/>
      <c r="D812" s="3"/>
      <c r="E812" s="3"/>
      <c r="F812" s="3"/>
      <c r="G812" s="3"/>
      <c r="H812" s="24"/>
      <c r="I812" s="24"/>
      <c r="J812" s="24"/>
      <c r="K812" s="24"/>
      <c r="L812" s="24"/>
      <c r="M812" s="24"/>
      <c r="N812" s="24"/>
      <c r="O812" s="24"/>
      <c r="P812" s="24"/>
      <c r="Q812" s="24"/>
      <c r="R812" s="24"/>
      <c r="S812" s="24"/>
      <c r="T812" s="24"/>
      <c r="U812" s="24"/>
      <c r="V812" s="24"/>
      <c r="W812" s="24"/>
      <c r="X812" s="24"/>
      <c r="Y812" s="24"/>
      <c r="Z812" s="24"/>
    </row>
    <row r="813" spans="1:26">
      <c r="A813" s="3"/>
      <c r="B813" s="3"/>
      <c r="C813" s="3"/>
      <c r="D813" s="3"/>
      <c r="E813" s="3"/>
      <c r="F813" s="3"/>
      <c r="G813" s="3"/>
      <c r="H813" s="24"/>
      <c r="I813" s="24"/>
      <c r="J813" s="24"/>
      <c r="K813" s="24"/>
      <c r="L813" s="24"/>
      <c r="M813" s="24"/>
      <c r="N813" s="24"/>
      <c r="O813" s="24"/>
      <c r="P813" s="24"/>
      <c r="Q813" s="24"/>
      <c r="R813" s="24"/>
      <c r="S813" s="24"/>
      <c r="T813" s="24"/>
      <c r="U813" s="24"/>
      <c r="V813" s="24"/>
      <c r="W813" s="24"/>
      <c r="X813" s="24"/>
      <c r="Y813" s="24"/>
      <c r="Z813" s="24"/>
    </row>
    <row r="814" spans="1:26">
      <c r="A814" s="3"/>
      <c r="B814" s="3"/>
      <c r="C814" s="3"/>
      <c r="D814" s="3"/>
      <c r="E814" s="3"/>
      <c r="F814" s="3"/>
      <c r="G814" s="3"/>
      <c r="H814" s="24"/>
      <c r="I814" s="24"/>
      <c r="J814" s="24"/>
      <c r="K814" s="24"/>
      <c r="L814" s="24"/>
      <c r="M814" s="24"/>
      <c r="N814" s="24"/>
      <c r="O814" s="24"/>
      <c r="P814" s="24"/>
      <c r="Q814" s="24"/>
      <c r="R814" s="24"/>
      <c r="S814" s="24"/>
      <c r="T814" s="24"/>
      <c r="U814" s="24"/>
      <c r="V814" s="24"/>
      <c r="W814" s="24"/>
      <c r="X814" s="24"/>
      <c r="Y814" s="24"/>
      <c r="Z814" s="24"/>
    </row>
    <row r="815" spans="1:26">
      <c r="A815" s="3"/>
      <c r="B815" s="3"/>
      <c r="C815" s="3"/>
      <c r="D815" s="3"/>
      <c r="E815" s="3"/>
      <c r="F815" s="3"/>
      <c r="G815" s="3"/>
      <c r="H815" s="24"/>
      <c r="I815" s="24"/>
      <c r="J815" s="24"/>
      <c r="K815" s="24"/>
      <c r="L815" s="24"/>
      <c r="M815" s="24"/>
      <c r="N815" s="24"/>
      <c r="O815" s="24"/>
      <c r="P815" s="24"/>
      <c r="Q815" s="24"/>
      <c r="R815" s="24"/>
      <c r="S815" s="24"/>
      <c r="T815" s="24"/>
      <c r="U815" s="24"/>
      <c r="V815" s="24"/>
      <c r="W815" s="24"/>
      <c r="X815" s="24"/>
      <c r="Y815" s="24"/>
      <c r="Z815" s="24"/>
    </row>
    <row r="816" spans="1:26">
      <c r="A816" s="3"/>
      <c r="B816" s="3"/>
      <c r="C816" s="3"/>
      <c r="D816" s="3"/>
      <c r="E816" s="3"/>
      <c r="F816" s="3"/>
      <c r="G816" s="3"/>
      <c r="H816" s="24"/>
      <c r="I816" s="24"/>
      <c r="J816" s="24"/>
      <c r="K816" s="24"/>
      <c r="L816" s="24"/>
      <c r="M816" s="24"/>
      <c r="N816" s="24"/>
      <c r="O816" s="24"/>
      <c r="P816" s="24"/>
      <c r="Q816" s="24"/>
      <c r="R816" s="24"/>
      <c r="S816" s="24"/>
      <c r="T816" s="24"/>
      <c r="U816" s="24"/>
      <c r="V816" s="24"/>
      <c r="W816" s="24"/>
      <c r="X816" s="24"/>
      <c r="Y816" s="24"/>
      <c r="Z816" s="24"/>
    </row>
    <row r="817" spans="1:26">
      <c r="A817" s="3"/>
      <c r="B817" s="3"/>
      <c r="C817" s="3"/>
      <c r="D817" s="3"/>
      <c r="E817" s="3"/>
      <c r="F817" s="3"/>
      <c r="G817" s="3"/>
      <c r="H817" s="24"/>
      <c r="I817" s="24"/>
      <c r="J817" s="24"/>
      <c r="K817" s="24"/>
      <c r="L817" s="24"/>
      <c r="M817" s="24"/>
      <c r="N817" s="24"/>
      <c r="O817" s="24"/>
      <c r="P817" s="24"/>
      <c r="Q817" s="24"/>
      <c r="R817" s="24"/>
      <c r="S817" s="24"/>
      <c r="T817" s="24"/>
      <c r="U817" s="24"/>
      <c r="V817" s="24"/>
      <c r="W817" s="24"/>
      <c r="X817" s="24"/>
      <c r="Y817" s="24"/>
      <c r="Z817" s="24"/>
    </row>
    <row r="818" spans="1:26">
      <c r="A818" s="3"/>
      <c r="B818" s="3"/>
      <c r="C818" s="3"/>
      <c r="D818" s="3"/>
      <c r="E818" s="3"/>
      <c r="F818" s="3"/>
      <c r="G818" s="3"/>
      <c r="H818" s="24"/>
      <c r="I818" s="24"/>
      <c r="J818" s="24"/>
      <c r="K818" s="24"/>
      <c r="L818" s="24"/>
      <c r="M818" s="24"/>
      <c r="N818" s="24"/>
      <c r="O818" s="24"/>
      <c r="P818" s="24"/>
      <c r="Q818" s="24"/>
      <c r="R818" s="24"/>
      <c r="S818" s="24"/>
      <c r="T818" s="24"/>
      <c r="U818" s="24"/>
      <c r="V818" s="24"/>
      <c r="W818" s="24"/>
      <c r="X818" s="24"/>
      <c r="Y818" s="24"/>
      <c r="Z818" s="24"/>
    </row>
    <row r="819" spans="1:26">
      <c r="A819" s="3"/>
      <c r="B819" s="3"/>
      <c r="C819" s="3"/>
      <c r="D819" s="3"/>
      <c r="E819" s="3"/>
      <c r="F819" s="3"/>
      <c r="G819" s="3"/>
      <c r="H819" s="24"/>
      <c r="I819" s="24"/>
      <c r="J819" s="24"/>
      <c r="K819" s="24"/>
      <c r="L819" s="24"/>
      <c r="M819" s="24"/>
      <c r="N819" s="24"/>
      <c r="O819" s="24"/>
      <c r="P819" s="24"/>
      <c r="Q819" s="24"/>
      <c r="R819" s="24"/>
      <c r="S819" s="24"/>
      <c r="T819" s="24"/>
      <c r="U819" s="24"/>
      <c r="V819" s="24"/>
      <c r="W819" s="24"/>
      <c r="X819" s="24"/>
      <c r="Y819" s="24"/>
      <c r="Z819" s="24"/>
    </row>
    <row r="820" spans="1:26">
      <c r="A820" s="3"/>
      <c r="B820" s="3"/>
      <c r="C820" s="3"/>
      <c r="D820" s="3"/>
      <c r="E820" s="3"/>
      <c r="F820" s="3"/>
      <c r="G820" s="3"/>
      <c r="H820" s="24"/>
      <c r="I820" s="24"/>
      <c r="J820" s="24"/>
      <c r="K820" s="24"/>
      <c r="L820" s="24"/>
      <c r="M820" s="24"/>
      <c r="N820" s="24"/>
      <c r="O820" s="24"/>
      <c r="P820" s="24"/>
      <c r="Q820" s="24"/>
      <c r="R820" s="24"/>
      <c r="S820" s="24"/>
      <c r="T820" s="24"/>
      <c r="U820" s="24"/>
      <c r="V820" s="24"/>
      <c r="W820" s="24"/>
      <c r="X820" s="24"/>
      <c r="Y820" s="24"/>
      <c r="Z820" s="24"/>
    </row>
    <row r="821" spans="1:26">
      <c r="A821" s="3"/>
      <c r="B821" s="3"/>
      <c r="C821" s="3"/>
      <c r="D821" s="3"/>
      <c r="E821" s="3"/>
      <c r="F821" s="3"/>
      <c r="G821" s="3"/>
      <c r="H821" s="24"/>
      <c r="I821" s="24"/>
      <c r="J821" s="24"/>
      <c r="K821" s="24"/>
      <c r="L821" s="24"/>
      <c r="M821" s="24"/>
      <c r="N821" s="24"/>
      <c r="O821" s="24"/>
      <c r="P821" s="24"/>
      <c r="Q821" s="24"/>
      <c r="R821" s="24"/>
      <c r="S821" s="24"/>
      <c r="T821" s="24"/>
      <c r="U821" s="24"/>
      <c r="V821" s="24"/>
      <c r="W821" s="24"/>
      <c r="X821" s="24"/>
      <c r="Y821" s="24"/>
      <c r="Z821" s="24"/>
    </row>
    <row r="822" spans="1:26">
      <c r="A822" s="3"/>
      <c r="B822" s="3"/>
      <c r="C822" s="3"/>
      <c r="D822" s="3"/>
      <c r="E822" s="3"/>
      <c r="F822" s="3"/>
      <c r="G822" s="3"/>
      <c r="H822" s="24"/>
      <c r="I822" s="24"/>
      <c r="J822" s="24"/>
      <c r="K822" s="24"/>
      <c r="L822" s="24"/>
      <c r="M822" s="24"/>
      <c r="N822" s="24"/>
      <c r="O822" s="24"/>
      <c r="P822" s="24"/>
      <c r="Q822" s="24"/>
      <c r="R822" s="24"/>
      <c r="S822" s="24"/>
      <c r="T822" s="24"/>
      <c r="U822" s="24"/>
      <c r="V822" s="24"/>
      <c r="W822" s="24"/>
      <c r="X822" s="24"/>
      <c r="Y822" s="24"/>
      <c r="Z822" s="24"/>
    </row>
    <row r="823" spans="1:26">
      <c r="A823" s="3"/>
      <c r="B823" s="3"/>
      <c r="C823" s="3"/>
      <c r="D823" s="3"/>
      <c r="E823" s="3"/>
      <c r="F823" s="3"/>
      <c r="G823" s="3"/>
      <c r="H823" s="24"/>
      <c r="I823" s="24"/>
      <c r="J823" s="24"/>
      <c r="K823" s="24"/>
      <c r="L823" s="24"/>
      <c r="M823" s="24"/>
      <c r="N823" s="24"/>
      <c r="O823" s="24"/>
      <c r="P823" s="24"/>
      <c r="Q823" s="24"/>
      <c r="R823" s="24"/>
      <c r="S823" s="24"/>
      <c r="T823" s="24"/>
      <c r="U823" s="24"/>
      <c r="V823" s="24"/>
      <c r="W823" s="24"/>
      <c r="X823" s="24"/>
      <c r="Y823" s="24"/>
      <c r="Z823" s="24"/>
    </row>
    <row r="824" spans="1:26">
      <c r="A824" s="3"/>
      <c r="B824" s="3"/>
      <c r="C824" s="3"/>
      <c r="D824" s="3"/>
      <c r="E824" s="3"/>
      <c r="F824" s="3"/>
      <c r="G824" s="3"/>
      <c r="H824" s="24"/>
      <c r="I824" s="24"/>
      <c r="J824" s="24"/>
      <c r="K824" s="24"/>
      <c r="L824" s="24"/>
      <c r="M824" s="24"/>
      <c r="N824" s="24"/>
      <c r="O824" s="24"/>
      <c r="P824" s="24"/>
      <c r="Q824" s="24"/>
      <c r="R824" s="24"/>
      <c r="S824" s="24"/>
      <c r="T824" s="24"/>
      <c r="U824" s="24"/>
      <c r="V824" s="24"/>
      <c r="W824" s="24"/>
      <c r="X824" s="24"/>
      <c r="Y824" s="24"/>
      <c r="Z824" s="24"/>
    </row>
    <row r="825" spans="1:26">
      <c r="A825" s="3"/>
      <c r="B825" s="3"/>
      <c r="C825" s="3"/>
      <c r="D825" s="3"/>
      <c r="E825" s="3"/>
      <c r="F825" s="3"/>
      <c r="G825" s="3"/>
      <c r="H825" s="24"/>
      <c r="I825" s="24"/>
      <c r="J825" s="24"/>
      <c r="K825" s="24"/>
      <c r="L825" s="24"/>
      <c r="M825" s="24"/>
      <c r="N825" s="24"/>
      <c r="O825" s="24"/>
      <c r="P825" s="24"/>
      <c r="Q825" s="24"/>
      <c r="R825" s="24"/>
      <c r="S825" s="24"/>
      <c r="T825" s="24"/>
      <c r="U825" s="24"/>
      <c r="V825" s="24"/>
      <c r="W825" s="24"/>
      <c r="X825" s="24"/>
      <c r="Y825" s="24"/>
      <c r="Z825" s="24"/>
    </row>
    <row r="826" spans="1:26">
      <c r="A826" s="3"/>
      <c r="B826" s="3"/>
      <c r="C826" s="3"/>
      <c r="D826" s="3"/>
      <c r="E826" s="3"/>
      <c r="F826" s="3"/>
      <c r="G826" s="3"/>
      <c r="H826" s="24"/>
      <c r="I826" s="24"/>
      <c r="J826" s="24"/>
      <c r="K826" s="24"/>
      <c r="L826" s="24"/>
      <c r="M826" s="24"/>
      <c r="N826" s="24"/>
      <c r="O826" s="24"/>
      <c r="P826" s="24"/>
      <c r="Q826" s="24"/>
      <c r="R826" s="24"/>
      <c r="S826" s="24"/>
      <c r="T826" s="24"/>
      <c r="U826" s="24"/>
      <c r="V826" s="24"/>
      <c r="W826" s="24"/>
      <c r="X826" s="24"/>
      <c r="Y826" s="24"/>
      <c r="Z826" s="24"/>
    </row>
    <row r="827" spans="1:26">
      <c r="A827" s="3"/>
      <c r="B827" s="3"/>
      <c r="C827" s="3"/>
      <c r="D827" s="3"/>
      <c r="E827" s="3"/>
      <c r="F827" s="3"/>
      <c r="G827" s="3"/>
      <c r="H827" s="24"/>
      <c r="I827" s="24"/>
      <c r="J827" s="24"/>
      <c r="K827" s="24"/>
      <c r="L827" s="24"/>
      <c r="M827" s="24"/>
      <c r="N827" s="24"/>
      <c r="O827" s="24"/>
      <c r="P827" s="24"/>
      <c r="Q827" s="24"/>
      <c r="R827" s="24"/>
      <c r="S827" s="24"/>
      <c r="T827" s="24"/>
      <c r="U827" s="24"/>
      <c r="V827" s="24"/>
      <c r="W827" s="24"/>
      <c r="X827" s="24"/>
      <c r="Y827" s="24"/>
      <c r="Z827" s="24"/>
    </row>
    <row r="828" spans="1:26">
      <c r="A828" s="3"/>
      <c r="B828" s="3"/>
      <c r="C828" s="3"/>
      <c r="D828" s="3"/>
      <c r="E828" s="3"/>
      <c r="F828" s="3"/>
      <c r="G828" s="3"/>
      <c r="H828" s="24"/>
      <c r="I828" s="24"/>
      <c r="J828" s="24"/>
      <c r="K828" s="24"/>
      <c r="L828" s="24"/>
      <c r="M828" s="24"/>
      <c r="N828" s="24"/>
      <c r="O828" s="24"/>
      <c r="P828" s="24"/>
      <c r="Q828" s="24"/>
      <c r="R828" s="24"/>
      <c r="S828" s="24"/>
      <c r="T828" s="24"/>
      <c r="U828" s="24"/>
      <c r="V828" s="24"/>
      <c r="W828" s="24"/>
      <c r="X828" s="24"/>
      <c r="Y828" s="24"/>
      <c r="Z828" s="24"/>
    </row>
    <row r="829" spans="1:26">
      <c r="A829" s="3"/>
      <c r="B829" s="3"/>
      <c r="C829" s="3"/>
      <c r="D829" s="3"/>
      <c r="E829" s="3"/>
      <c r="F829" s="3"/>
      <c r="G829" s="3"/>
      <c r="H829" s="24"/>
      <c r="I829" s="24"/>
      <c r="J829" s="24"/>
      <c r="K829" s="24"/>
      <c r="L829" s="24"/>
      <c r="M829" s="24"/>
      <c r="N829" s="24"/>
      <c r="O829" s="24"/>
      <c r="P829" s="24"/>
      <c r="Q829" s="24"/>
      <c r="R829" s="24"/>
      <c r="S829" s="24"/>
      <c r="T829" s="24"/>
      <c r="U829" s="24"/>
      <c r="V829" s="24"/>
      <c r="W829" s="24"/>
      <c r="X829" s="24"/>
      <c r="Y829" s="24"/>
      <c r="Z829" s="24"/>
    </row>
    <row r="830" spans="1:26">
      <c r="A830" s="3"/>
      <c r="B830" s="3"/>
      <c r="C830" s="3"/>
      <c r="D830" s="3"/>
      <c r="E830" s="3"/>
      <c r="F830" s="3"/>
      <c r="G830" s="3"/>
      <c r="H830" s="24"/>
      <c r="I830" s="24"/>
      <c r="J830" s="24"/>
      <c r="K830" s="24"/>
      <c r="L830" s="24"/>
      <c r="M830" s="24"/>
      <c r="N830" s="24"/>
      <c r="O830" s="24"/>
      <c r="P830" s="24"/>
      <c r="Q830" s="24"/>
      <c r="R830" s="24"/>
      <c r="S830" s="24"/>
      <c r="T830" s="24"/>
      <c r="U830" s="24"/>
      <c r="V830" s="24"/>
      <c r="W830" s="24"/>
      <c r="X830" s="24"/>
      <c r="Y830" s="24"/>
      <c r="Z830" s="24"/>
    </row>
    <row r="831" spans="1:26">
      <c r="A831" s="3"/>
      <c r="B831" s="3"/>
      <c r="C831" s="3"/>
      <c r="D831" s="3"/>
      <c r="E831" s="3"/>
      <c r="F831" s="3"/>
      <c r="G831" s="3"/>
      <c r="H831" s="24"/>
      <c r="I831" s="24"/>
      <c r="J831" s="24"/>
      <c r="K831" s="24"/>
      <c r="L831" s="24"/>
      <c r="M831" s="24"/>
      <c r="N831" s="24"/>
      <c r="O831" s="24"/>
      <c r="P831" s="24"/>
      <c r="Q831" s="24"/>
      <c r="R831" s="24"/>
      <c r="S831" s="24"/>
      <c r="T831" s="24"/>
      <c r="U831" s="24"/>
      <c r="V831" s="24"/>
      <c r="W831" s="24"/>
      <c r="X831" s="24"/>
      <c r="Y831" s="24"/>
      <c r="Z831" s="24"/>
    </row>
    <row r="832" spans="1:26">
      <c r="A832" s="3"/>
      <c r="B832" s="3"/>
      <c r="C832" s="3"/>
      <c r="D832" s="3"/>
      <c r="E832" s="3"/>
      <c r="F832" s="3"/>
      <c r="G832" s="3"/>
      <c r="H832" s="24"/>
      <c r="I832" s="24"/>
      <c r="J832" s="24"/>
      <c r="K832" s="24"/>
      <c r="L832" s="24"/>
      <c r="M832" s="24"/>
      <c r="N832" s="24"/>
      <c r="O832" s="24"/>
      <c r="P832" s="24"/>
      <c r="Q832" s="24"/>
      <c r="R832" s="24"/>
      <c r="S832" s="24"/>
      <c r="T832" s="24"/>
      <c r="U832" s="24"/>
      <c r="V832" s="24"/>
      <c r="W832" s="24"/>
      <c r="X832" s="24"/>
      <c r="Y832" s="24"/>
      <c r="Z832" s="24"/>
    </row>
    <row r="833" spans="1:26">
      <c r="A833" s="3"/>
      <c r="B833" s="3"/>
      <c r="C833" s="3"/>
      <c r="D833" s="3"/>
      <c r="E833" s="3"/>
      <c r="F833" s="3"/>
      <c r="G833" s="3"/>
      <c r="H833" s="24"/>
      <c r="I833" s="24"/>
      <c r="J833" s="24"/>
      <c r="K833" s="24"/>
      <c r="L833" s="24"/>
      <c r="M833" s="24"/>
      <c r="N833" s="24"/>
      <c r="O833" s="24"/>
      <c r="P833" s="24"/>
      <c r="Q833" s="24"/>
      <c r="R833" s="24"/>
      <c r="S833" s="24"/>
      <c r="T833" s="24"/>
      <c r="U833" s="24"/>
      <c r="V833" s="24"/>
      <c r="W833" s="24"/>
      <c r="X833" s="24"/>
      <c r="Y833" s="24"/>
      <c r="Z833" s="24"/>
    </row>
    <row r="834" spans="1:26">
      <c r="A834" s="3"/>
      <c r="B834" s="3"/>
      <c r="C834" s="3"/>
      <c r="D834" s="3"/>
      <c r="E834" s="3"/>
      <c r="F834" s="3"/>
      <c r="G834" s="3"/>
      <c r="H834" s="24"/>
      <c r="I834" s="24"/>
      <c r="J834" s="24"/>
      <c r="K834" s="24"/>
      <c r="L834" s="24"/>
      <c r="M834" s="24"/>
      <c r="N834" s="24"/>
      <c r="O834" s="24"/>
      <c r="P834" s="24"/>
      <c r="Q834" s="24"/>
      <c r="R834" s="24"/>
      <c r="S834" s="24"/>
      <c r="T834" s="24"/>
      <c r="U834" s="24"/>
      <c r="V834" s="24"/>
      <c r="W834" s="24"/>
      <c r="X834" s="24"/>
      <c r="Y834" s="24"/>
      <c r="Z834" s="24"/>
    </row>
    <row r="835" spans="1:26">
      <c r="A835" s="3"/>
      <c r="B835" s="3"/>
      <c r="C835" s="3"/>
      <c r="D835" s="3"/>
      <c r="E835" s="3"/>
      <c r="F835" s="3"/>
      <c r="G835" s="3"/>
      <c r="H835" s="24"/>
      <c r="I835" s="24"/>
      <c r="J835" s="24"/>
      <c r="K835" s="24"/>
      <c r="L835" s="24"/>
      <c r="M835" s="24"/>
      <c r="N835" s="24"/>
      <c r="O835" s="24"/>
      <c r="P835" s="24"/>
      <c r="Q835" s="24"/>
      <c r="R835" s="24"/>
      <c r="S835" s="24"/>
      <c r="T835" s="24"/>
      <c r="U835" s="24"/>
      <c r="V835" s="24"/>
      <c r="W835" s="24"/>
      <c r="X835" s="24"/>
      <c r="Y835" s="24"/>
      <c r="Z835" s="24"/>
    </row>
    <row r="836" spans="1:26">
      <c r="A836" s="3"/>
      <c r="B836" s="3"/>
      <c r="C836" s="3"/>
      <c r="D836" s="3"/>
      <c r="E836" s="3"/>
      <c r="F836" s="3"/>
      <c r="G836" s="3"/>
      <c r="H836" s="24"/>
      <c r="I836" s="24"/>
      <c r="J836" s="24"/>
      <c r="K836" s="24"/>
      <c r="L836" s="24"/>
      <c r="M836" s="24"/>
      <c r="N836" s="24"/>
      <c r="O836" s="24"/>
      <c r="P836" s="24"/>
      <c r="Q836" s="24"/>
      <c r="R836" s="24"/>
      <c r="S836" s="24"/>
      <c r="T836" s="24"/>
      <c r="U836" s="24"/>
      <c r="V836" s="24"/>
      <c r="W836" s="24"/>
      <c r="X836" s="24"/>
      <c r="Y836" s="24"/>
      <c r="Z836" s="24"/>
    </row>
    <row r="837" spans="1:26">
      <c r="A837" s="3"/>
      <c r="B837" s="3"/>
      <c r="C837" s="3"/>
      <c r="D837" s="3"/>
      <c r="E837" s="3"/>
      <c r="F837" s="3"/>
      <c r="G837" s="3"/>
      <c r="H837" s="24"/>
      <c r="I837" s="24"/>
      <c r="J837" s="24"/>
      <c r="K837" s="24"/>
      <c r="L837" s="24"/>
      <c r="M837" s="24"/>
      <c r="N837" s="24"/>
      <c r="O837" s="24"/>
      <c r="P837" s="24"/>
      <c r="Q837" s="24"/>
      <c r="R837" s="24"/>
      <c r="S837" s="24"/>
      <c r="T837" s="24"/>
      <c r="U837" s="24"/>
      <c r="V837" s="24"/>
      <c r="W837" s="24"/>
      <c r="X837" s="24"/>
      <c r="Y837" s="24"/>
      <c r="Z837" s="24"/>
    </row>
    <row r="838" spans="1:26">
      <c r="A838" s="3"/>
      <c r="B838" s="3"/>
      <c r="C838" s="3"/>
      <c r="D838" s="3"/>
      <c r="E838" s="3"/>
      <c r="F838" s="3"/>
      <c r="G838" s="3"/>
      <c r="H838" s="24"/>
      <c r="I838" s="24"/>
      <c r="J838" s="24"/>
      <c r="K838" s="24"/>
      <c r="L838" s="24"/>
      <c r="M838" s="24"/>
      <c r="N838" s="24"/>
      <c r="O838" s="24"/>
      <c r="P838" s="24"/>
      <c r="Q838" s="24"/>
      <c r="R838" s="24"/>
      <c r="S838" s="24"/>
      <c r="T838" s="24"/>
      <c r="U838" s="24"/>
      <c r="V838" s="24"/>
      <c r="W838" s="24"/>
      <c r="X838" s="24"/>
      <c r="Y838" s="24"/>
      <c r="Z838" s="24"/>
    </row>
    <row r="839" spans="1:26">
      <c r="A839" s="3"/>
      <c r="B839" s="3"/>
      <c r="C839" s="3"/>
      <c r="D839" s="3"/>
      <c r="E839" s="3"/>
      <c r="F839" s="3"/>
      <c r="G839" s="3"/>
      <c r="H839" s="24"/>
      <c r="I839" s="24"/>
      <c r="J839" s="24"/>
      <c r="K839" s="24"/>
      <c r="L839" s="24"/>
      <c r="M839" s="24"/>
      <c r="N839" s="24"/>
      <c r="O839" s="24"/>
      <c r="P839" s="24"/>
      <c r="Q839" s="24"/>
      <c r="R839" s="24"/>
      <c r="S839" s="24"/>
      <c r="T839" s="24"/>
      <c r="U839" s="24"/>
      <c r="V839" s="24"/>
      <c r="W839" s="24"/>
      <c r="X839" s="24"/>
      <c r="Y839" s="24"/>
      <c r="Z839" s="24"/>
    </row>
    <row r="840" spans="1:26">
      <c r="A840" s="3"/>
      <c r="B840" s="3"/>
      <c r="C840" s="3"/>
      <c r="D840" s="3"/>
      <c r="E840" s="3"/>
      <c r="F840" s="3"/>
      <c r="G840" s="3"/>
      <c r="H840" s="24"/>
      <c r="I840" s="24"/>
      <c r="J840" s="24"/>
      <c r="K840" s="24"/>
      <c r="L840" s="24"/>
      <c r="M840" s="24"/>
      <c r="N840" s="24"/>
      <c r="O840" s="24"/>
      <c r="P840" s="24"/>
      <c r="Q840" s="24"/>
      <c r="R840" s="24"/>
      <c r="S840" s="24"/>
      <c r="T840" s="24"/>
      <c r="U840" s="24"/>
      <c r="V840" s="24"/>
      <c r="W840" s="24"/>
      <c r="X840" s="24"/>
      <c r="Y840" s="24"/>
      <c r="Z840" s="24"/>
    </row>
    <row r="841" spans="1:26">
      <c r="A841" s="3"/>
      <c r="B841" s="3"/>
      <c r="C841" s="3"/>
      <c r="D841" s="3"/>
      <c r="E841" s="3"/>
      <c r="F841" s="3"/>
      <c r="G841" s="3"/>
      <c r="H841" s="24"/>
      <c r="I841" s="24"/>
      <c r="J841" s="24"/>
      <c r="K841" s="24"/>
      <c r="L841" s="24"/>
      <c r="M841" s="24"/>
      <c r="N841" s="24"/>
      <c r="O841" s="24"/>
      <c r="P841" s="24"/>
      <c r="Q841" s="24"/>
      <c r="R841" s="24"/>
      <c r="S841" s="24"/>
      <c r="T841" s="24"/>
      <c r="U841" s="24"/>
      <c r="V841" s="24"/>
      <c r="W841" s="24"/>
      <c r="X841" s="24"/>
      <c r="Y841" s="24"/>
      <c r="Z841" s="24"/>
    </row>
    <row r="842" spans="1:26">
      <c r="A842" s="3"/>
      <c r="B842" s="3"/>
      <c r="C842" s="3"/>
      <c r="D842" s="3"/>
      <c r="E842" s="3"/>
      <c r="F842" s="3"/>
      <c r="G842" s="3"/>
      <c r="H842" s="24"/>
      <c r="I842" s="24"/>
      <c r="J842" s="24"/>
      <c r="K842" s="24"/>
      <c r="L842" s="24"/>
      <c r="M842" s="24"/>
      <c r="N842" s="24"/>
      <c r="O842" s="24"/>
      <c r="P842" s="24"/>
      <c r="Q842" s="24"/>
      <c r="R842" s="24"/>
      <c r="S842" s="24"/>
      <c r="T842" s="24"/>
      <c r="U842" s="24"/>
      <c r="V842" s="24"/>
      <c r="W842" s="24"/>
      <c r="X842" s="24"/>
      <c r="Y842" s="24"/>
      <c r="Z842" s="24"/>
    </row>
    <row r="843" spans="1:26">
      <c r="A843" s="3"/>
      <c r="B843" s="3"/>
      <c r="C843" s="3"/>
      <c r="D843" s="3"/>
      <c r="E843" s="3"/>
      <c r="F843" s="3"/>
      <c r="G843" s="3"/>
      <c r="H843" s="24"/>
      <c r="I843" s="24"/>
      <c r="J843" s="24"/>
      <c r="K843" s="24"/>
      <c r="L843" s="24"/>
      <c r="M843" s="24"/>
      <c r="N843" s="24"/>
      <c r="O843" s="24"/>
      <c r="P843" s="24"/>
      <c r="Q843" s="24"/>
      <c r="R843" s="24"/>
      <c r="S843" s="24"/>
      <c r="T843" s="24"/>
      <c r="U843" s="24"/>
      <c r="V843" s="24"/>
      <c r="W843" s="24"/>
      <c r="X843" s="24"/>
      <c r="Y843" s="24"/>
      <c r="Z843" s="24"/>
    </row>
    <row r="844" spans="1:26">
      <c r="A844" s="3"/>
      <c r="B844" s="3"/>
      <c r="C844" s="3"/>
      <c r="D844" s="3"/>
      <c r="E844" s="3"/>
      <c r="F844" s="3"/>
      <c r="G844" s="3"/>
      <c r="H844" s="24"/>
      <c r="I844" s="24"/>
      <c r="J844" s="24"/>
      <c r="K844" s="24"/>
      <c r="L844" s="24"/>
      <c r="M844" s="24"/>
      <c r="N844" s="24"/>
      <c r="O844" s="24"/>
      <c r="P844" s="24"/>
      <c r="Q844" s="24"/>
      <c r="R844" s="24"/>
      <c r="S844" s="24"/>
      <c r="T844" s="24"/>
      <c r="U844" s="24"/>
      <c r="V844" s="24"/>
      <c r="W844" s="24"/>
      <c r="X844" s="24"/>
      <c r="Y844" s="24"/>
      <c r="Z844" s="24"/>
    </row>
    <row r="845" spans="1:26">
      <c r="A845" s="3"/>
      <c r="B845" s="3"/>
      <c r="C845" s="3"/>
      <c r="D845" s="3"/>
      <c r="E845" s="3"/>
      <c r="F845" s="3"/>
      <c r="G845" s="3"/>
      <c r="H845" s="24"/>
      <c r="I845" s="24"/>
      <c r="J845" s="24"/>
      <c r="K845" s="24"/>
      <c r="L845" s="24"/>
      <c r="M845" s="24"/>
      <c r="N845" s="24"/>
      <c r="O845" s="24"/>
      <c r="P845" s="24"/>
      <c r="Q845" s="24"/>
      <c r="R845" s="24"/>
      <c r="S845" s="24"/>
      <c r="T845" s="24"/>
      <c r="U845" s="24"/>
      <c r="V845" s="24"/>
      <c r="W845" s="24"/>
      <c r="X845" s="24"/>
      <c r="Y845" s="24"/>
      <c r="Z845" s="24"/>
    </row>
    <row r="846" spans="1:26">
      <c r="A846" s="3"/>
      <c r="B846" s="3"/>
      <c r="C846" s="3"/>
      <c r="D846" s="3"/>
      <c r="E846" s="3"/>
      <c r="F846" s="3"/>
      <c r="G846" s="3"/>
      <c r="H846" s="24"/>
      <c r="I846" s="24"/>
      <c r="J846" s="24"/>
      <c r="K846" s="24"/>
      <c r="L846" s="24"/>
      <c r="M846" s="24"/>
      <c r="N846" s="24"/>
      <c r="O846" s="24"/>
      <c r="P846" s="24"/>
      <c r="Q846" s="24"/>
      <c r="R846" s="24"/>
      <c r="S846" s="24"/>
      <c r="T846" s="24"/>
      <c r="U846" s="24"/>
      <c r="V846" s="24"/>
      <c r="W846" s="24"/>
      <c r="X846" s="24"/>
      <c r="Y846" s="24"/>
      <c r="Z846" s="24"/>
    </row>
    <row r="847" spans="1:26">
      <c r="A847" s="3"/>
      <c r="B847" s="3"/>
      <c r="C847" s="3"/>
      <c r="D847" s="3"/>
      <c r="E847" s="3"/>
      <c r="F847" s="3"/>
      <c r="G847" s="3"/>
      <c r="H847" s="24"/>
      <c r="I847" s="24"/>
      <c r="J847" s="24"/>
      <c r="K847" s="24"/>
      <c r="L847" s="24"/>
      <c r="M847" s="24"/>
      <c r="N847" s="24"/>
      <c r="O847" s="24"/>
      <c r="P847" s="24"/>
      <c r="Q847" s="24"/>
      <c r="R847" s="24"/>
      <c r="S847" s="24"/>
      <c r="T847" s="24"/>
      <c r="U847" s="24"/>
      <c r="V847" s="24"/>
      <c r="W847" s="24"/>
      <c r="X847" s="24"/>
      <c r="Y847" s="24"/>
      <c r="Z847" s="24"/>
    </row>
    <row r="848" spans="1:26">
      <c r="A848" s="3"/>
      <c r="B848" s="3"/>
      <c r="C848" s="3"/>
      <c r="D848" s="3"/>
      <c r="E848" s="3"/>
      <c r="F848" s="3"/>
      <c r="G848" s="3"/>
      <c r="H848" s="24"/>
      <c r="I848" s="24"/>
      <c r="J848" s="24"/>
      <c r="K848" s="24"/>
      <c r="L848" s="24"/>
      <c r="M848" s="24"/>
      <c r="N848" s="24"/>
      <c r="O848" s="24"/>
      <c r="P848" s="24"/>
      <c r="Q848" s="24"/>
      <c r="R848" s="24"/>
      <c r="S848" s="24"/>
      <c r="T848" s="24"/>
      <c r="U848" s="24"/>
      <c r="V848" s="24"/>
      <c r="W848" s="24"/>
      <c r="X848" s="24"/>
      <c r="Y848" s="24"/>
      <c r="Z848" s="24"/>
    </row>
    <row r="849" spans="1:26">
      <c r="A849" s="3"/>
      <c r="B849" s="3"/>
      <c r="C849" s="3"/>
      <c r="D849" s="3"/>
      <c r="E849" s="3"/>
      <c r="F849" s="3"/>
      <c r="G849" s="3"/>
      <c r="H849" s="24"/>
      <c r="I849" s="24"/>
      <c r="J849" s="24"/>
      <c r="K849" s="24"/>
      <c r="L849" s="24"/>
      <c r="M849" s="24"/>
      <c r="N849" s="24"/>
      <c r="O849" s="24"/>
      <c r="P849" s="24"/>
      <c r="Q849" s="24"/>
      <c r="R849" s="24"/>
      <c r="S849" s="24"/>
      <c r="T849" s="24"/>
      <c r="U849" s="24"/>
      <c r="V849" s="24"/>
      <c r="W849" s="24"/>
      <c r="X849" s="24"/>
      <c r="Y849" s="24"/>
      <c r="Z849" s="24"/>
    </row>
    <row r="850" spans="1:26">
      <c r="A850" s="3"/>
      <c r="B850" s="3"/>
      <c r="C850" s="3"/>
      <c r="D850" s="3"/>
      <c r="E850" s="3"/>
      <c r="F850" s="3"/>
      <c r="G850" s="3"/>
      <c r="H850" s="24"/>
      <c r="I850" s="24"/>
      <c r="J850" s="24"/>
      <c r="K850" s="24"/>
      <c r="L850" s="24"/>
      <c r="M850" s="24"/>
      <c r="N850" s="24"/>
      <c r="O850" s="24"/>
      <c r="P850" s="24"/>
      <c r="Q850" s="24"/>
      <c r="R850" s="24"/>
      <c r="S850" s="24"/>
      <c r="T850" s="24"/>
      <c r="U850" s="24"/>
      <c r="V850" s="24"/>
      <c r="W850" s="24"/>
      <c r="X850" s="24"/>
      <c r="Y850" s="24"/>
      <c r="Z850" s="24"/>
    </row>
    <row r="851" spans="1:26">
      <c r="A851" s="3"/>
      <c r="B851" s="3"/>
      <c r="C851" s="3"/>
      <c r="D851" s="3"/>
      <c r="E851" s="3"/>
      <c r="F851" s="3"/>
      <c r="G851" s="3"/>
      <c r="H851" s="24"/>
      <c r="I851" s="24"/>
      <c r="J851" s="24"/>
      <c r="K851" s="24"/>
      <c r="L851" s="24"/>
      <c r="M851" s="24"/>
      <c r="N851" s="24"/>
      <c r="O851" s="24"/>
      <c r="P851" s="24"/>
      <c r="Q851" s="24"/>
      <c r="R851" s="24"/>
      <c r="S851" s="24"/>
      <c r="T851" s="24"/>
      <c r="U851" s="24"/>
      <c r="V851" s="24"/>
      <c r="W851" s="24"/>
      <c r="X851" s="24"/>
      <c r="Y851" s="24"/>
      <c r="Z851" s="24"/>
    </row>
    <row r="852" spans="1:26">
      <c r="A852" s="3"/>
      <c r="B852" s="3"/>
      <c r="C852" s="3"/>
      <c r="D852" s="3"/>
      <c r="E852" s="3"/>
      <c r="F852" s="3"/>
      <c r="G852" s="3"/>
      <c r="H852" s="24"/>
      <c r="I852" s="24"/>
      <c r="J852" s="24"/>
      <c r="K852" s="24"/>
      <c r="L852" s="24"/>
      <c r="M852" s="24"/>
      <c r="N852" s="24"/>
      <c r="O852" s="24"/>
      <c r="P852" s="24"/>
      <c r="Q852" s="24"/>
      <c r="R852" s="24"/>
      <c r="S852" s="24"/>
      <c r="T852" s="24"/>
      <c r="U852" s="24"/>
      <c r="V852" s="24"/>
      <c r="W852" s="24"/>
      <c r="X852" s="24"/>
      <c r="Y852" s="24"/>
      <c r="Z852" s="24"/>
    </row>
    <row r="853" spans="1:26">
      <c r="A853" s="3"/>
      <c r="B853" s="3"/>
      <c r="C853" s="3"/>
      <c r="D853" s="3"/>
      <c r="E853" s="3"/>
      <c r="F853" s="3"/>
      <c r="G853" s="3"/>
      <c r="H853" s="24"/>
      <c r="I853" s="24"/>
      <c r="J853" s="24"/>
      <c r="K853" s="24"/>
      <c r="L853" s="24"/>
      <c r="M853" s="24"/>
      <c r="N853" s="24"/>
      <c r="O853" s="24"/>
      <c r="P853" s="24"/>
      <c r="Q853" s="24"/>
      <c r="R853" s="24"/>
      <c r="S853" s="24"/>
      <c r="T853" s="24"/>
      <c r="U853" s="24"/>
      <c r="V853" s="24"/>
      <c r="W853" s="24"/>
      <c r="X853" s="24"/>
      <c r="Y853" s="24"/>
      <c r="Z853" s="24"/>
    </row>
    <row r="854" spans="1:26">
      <c r="A854" s="3"/>
      <c r="B854" s="3"/>
      <c r="C854" s="3"/>
      <c r="D854" s="3"/>
      <c r="E854" s="3"/>
      <c r="F854" s="3"/>
      <c r="G854" s="3"/>
      <c r="H854" s="24"/>
      <c r="I854" s="24"/>
      <c r="J854" s="24"/>
      <c r="K854" s="24"/>
      <c r="L854" s="24"/>
      <c r="M854" s="24"/>
      <c r="N854" s="24"/>
      <c r="O854" s="24"/>
      <c r="P854" s="24"/>
      <c r="Q854" s="24"/>
      <c r="R854" s="24"/>
      <c r="S854" s="24"/>
      <c r="T854" s="24"/>
      <c r="U854" s="24"/>
      <c r="V854" s="24"/>
      <c r="W854" s="24"/>
      <c r="X854" s="24"/>
      <c r="Y854" s="24"/>
      <c r="Z854" s="24"/>
    </row>
    <row r="855" spans="1:26">
      <c r="A855" s="3"/>
      <c r="B855" s="3"/>
      <c r="C855" s="3"/>
      <c r="D855" s="3"/>
      <c r="E855" s="3"/>
      <c r="F855" s="3"/>
      <c r="G855" s="3"/>
      <c r="H855" s="24"/>
      <c r="I855" s="24"/>
      <c r="J855" s="24"/>
      <c r="K855" s="24"/>
      <c r="L855" s="24"/>
      <c r="M855" s="24"/>
      <c r="N855" s="24"/>
      <c r="O855" s="24"/>
      <c r="P855" s="24"/>
      <c r="Q855" s="24"/>
      <c r="R855" s="24"/>
      <c r="S855" s="24"/>
      <c r="T855" s="24"/>
      <c r="U855" s="24"/>
      <c r="V855" s="24"/>
      <c r="W855" s="24"/>
      <c r="X855" s="24"/>
      <c r="Y855" s="24"/>
      <c r="Z855" s="24"/>
    </row>
    <row r="856" spans="1:26">
      <c r="A856" s="3"/>
      <c r="B856" s="3"/>
      <c r="C856" s="3"/>
      <c r="D856" s="3"/>
      <c r="E856" s="3"/>
      <c r="F856" s="3"/>
      <c r="G856" s="3"/>
      <c r="H856" s="24"/>
      <c r="I856" s="24"/>
      <c r="J856" s="24"/>
      <c r="K856" s="24"/>
      <c r="L856" s="24"/>
      <c r="M856" s="24"/>
      <c r="N856" s="24"/>
      <c r="O856" s="24"/>
      <c r="P856" s="24"/>
      <c r="Q856" s="24"/>
      <c r="R856" s="24"/>
      <c r="S856" s="24"/>
      <c r="T856" s="24"/>
      <c r="U856" s="24"/>
      <c r="V856" s="24"/>
      <c r="W856" s="24"/>
      <c r="X856" s="24"/>
      <c r="Y856" s="24"/>
      <c r="Z856" s="24"/>
    </row>
    <row r="857" spans="1:26">
      <c r="A857" s="3"/>
      <c r="B857" s="3"/>
      <c r="C857" s="3"/>
      <c r="D857" s="3"/>
      <c r="E857" s="3"/>
      <c r="F857" s="3"/>
      <c r="G857" s="3"/>
      <c r="H857" s="24"/>
      <c r="I857" s="24"/>
      <c r="J857" s="24"/>
      <c r="K857" s="24"/>
      <c r="L857" s="24"/>
      <c r="M857" s="24"/>
      <c r="N857" s="24"/>
      <c r="O857" s="24"/>
      <c r="P857" s="24"/>
      <c r="Q857" s="24"/>
      <c r="R857" s="24"/>
      <c r="S857" s="24"/>
      <c r="T857" s="24"/>
      <c r="U857" s="24"/>
      <c r="V857" s="24"/>
      <c r="W857" s="24"/>
      <c r="X857" s="24"/>
      <c r="Y857" s="24"/>
      <c r="Z857" s="24"/>
    </row>
    <row r="858" spans="1:26">
      <c r="A858" s="3"/>
      <c r="B858" s="3"/>
      <c r="C858" s="3"/>
      <c r="D858" s="3"/>
      <c r="E858" s="3"/>
      <c r="F858" s="3"/>
      <c r="G858" s="3"/>
      <c r="H858" s="24"/>
      <c r="I858" s="24"/>
      <c r="J858" s="24"/>
      <c r="K858" s="24"/>
      <c r="L858" s="24"/>
      <c r="M858" s="24"/>
      <c r="N858" s="24"/>
      <c r="O858" s="24"/>
      <c r="P858" s="24"/>
      <c r="Q858" s="24"/>
      <c r="R858" s="24"/>
      <c r="S858" s="24"/>
      <c r="T858" s="24"/>
      <c r="U858" s="24"/>
      <c r="V858" s="24"/>
      <c r="W858" s="24"/>
      <c r="X858" s="24"/>
      <c r="Y858" s="24"/>
      <c r="Z858" s="24"/>
    </row>
    <row r="859" spans="1:26">
      <c r="A859" s="3"/>
      <c r="B859" s="3"/>
      <c r="C859" s="3"/>
      <c r="D859" s="3"/>
      <c r="E859" s="3"/>
      <c r="F859" s="3"/>
      <c r="G859" s="3"/>
      <c r="H859" s="24"/>
      <c r="I859" s="24"/>
      <c r="J859" s="24"/>
      <c r="K859" s="24"/>
      <c r="L859" s="24"/>
      <c r="M859" s="24"/>
      <c r="N859" s="24"/>
      <c r="O859" s="24"/>
      <c r="P859" s="24"/>
      <c r="Q859" s="24"/>
      <c r="R859" s="24"/>
      <c r="S859" s="24"/>
      <c r="T859" s="24"/>
      <c r="U859" s="24"/>
      <c r="V859" s="24"/>
      <c r="W859" s="24"/>
      <c r="X859" s="24"/>
      <c r="Y859" s="24"/>
      <c r="Z859" s="24"/>
    </row>
    <row r="860" spans="1:26">
      <c r="A860" s="3"/>
      <c r="B860" s="3"/>
      <c r="C860" s="3"/>
      <c r="D860" s="3"/>
      <c r="E860" s="3"/>
      <c r="F860" s="3"/>
      <c r="G860" s="3"/>
      <c r="H860" s="24"/>
      <c r="I860" s="24"/>
      <c r="J860" s="24"/>
      <c r="K860" s="24"/>
      <c r="L860" s="24"/>
      <c r="M860" s="24"/>
      <c r="N860" s="24"/>
      <c r="O860" s="24"/>
      <c r="P860" s="24"/>
      <c r="Q860" s="24"/>
      <c r="R860" s="24"/>
      <c r="S860" s="24"/>
      <c r="T860" s="24"/>
      <c r="U860" s="24"/>
      <c r="V860" s="24"/>
      <c r="W860" s="24"/>
      <c r="X860" s="24"/>
      <c r="Y860" s="24"/>
      <c r="Z860" s="24"/>
    </row>
    <row r="861" spans="1:26">
      <c r="A861" s="3"/>
      <c r="B861" s="3"/>
      <c r="C861" s="3"/>
      <c r="D861" s="3"/>
      <c r="E861" s="3"/>
      <c r="F861" s="3"/>
      <c r="G861" s="3"/>
      <c r="H861" s="24"/>
      <c r="I861" s="24"/>
      <c r="J861" s="24"/>
      <c r="K861" s="24"/>
      <c r="L861" s="24"/>
      <c r="M861" s="24"/>
      <c r="N861" s="24"/>
      <c r="O861" s="24"/>
      <c r="P861" s="24"/>
      <c r="Q861" s="24"/>
      <c r="R861" s="24"/>
      <c r="S861" s="24"/>
      <c r="T861" s="24"/>
      <c r="U861" s="24"/>
      <c r="V861" s="24"/>
      <c r="W861" s="24"/>
      <c r="X861" s="24"/>
      <c r="Y861" s="24"/>
      <c r="Z861" s="24"/>
    </row>
    <row r="862" spans="1:26">
      <c r="A862" s="3"/>
      <c r="B862" s="3"/>
      <c r="C862" s="3"/>
      <c r="D862" s="3"/>
      <c r="E862" s="3"/>
      <c r="F862" s="3"/>
      <c r="G862" s="3"/>
      <c r="H862" s="24"/>
      <c r="I862" s="24"/>
      <c r="J862" s="24"/>
      <c r="K862" s="24"/>
      <c r="L862" s="24"/>
      <c r="M862" s="24"/>
      <c r="N862" s="24"/>
      <c r="O862" s="24"/>
      <c r="P862" s="24"/>
      <c r="Q862" s="24"/>
      <c r="R862" s="24"/>
      <c r="S862" s="24"/>
      <c r="T862" s="24"/>
      <c r="U862" s="24"/>
      <c r="V862" s="24"/>
      <c r="W862" s="24"/>
      <c r="X862" s="24"/>
      <c r="Y862" s="24"/>
      <c r="Z862" s="24"/>
    </row>
    <row r="863" spans="1:26">
      <c r="A863" s="3"/>
      <c r="B863" s="3"/>
      <c r="C863" s="3"/>
      <c r="D863" s="3"/>
      <c r="E863" s="3"/>
      <c r="F863" s="3"/>
      <c r="G863" s="3"/>
      <c r="H863" s="24"/>
      <c r="I863" s="24"/>
      <c r="J863" s="24"/>
      <c r="K863" s="24"/>
      <c r="L863" s="24"/>
      <c r="M863" s="24"/>
      <c r="N863" s="24"/>
      <c r="O863" s="24"/>
      <c r="P863" s="24"/>
      <c r="Q863" s="24"/>
      <c r="R863" s="24"/>
      <c r="S863" s="24"/>
      <c r="T863" s="24"/>
      <c r="U863" s="24"/>
      <c r="V863" s="24"/>
      <c r="W863" s="24"/>
      <c r="X863" s="24"/>
      <c r="Y863" s="24"/>
      <c r="Z863" s="24"/>
    </row>
    <row r="864" spans="1:26">
      <c r="A864" s="3"/>
      <c r="B864" s="3"/>
      <c r="C864" s="3"/>
      <c r="D864" s="3"/>
      <c r="E864" s="3"/>
      <c r="F864" s="3"/>
      <c r="G864" s="3"/>
      <c r="H864" s="24"/>
      <c r="I864" s="24"/>
      <c r="J864" s="24"/>
      <c r="K864" s="24"/>
      <c r="L864" s="24"/>
      <c r="M864" s="24"/>
      <c r="N864" s="24"/>
      <c r="O864" s="24"/>
      <c r="P864" s="24"/>
      <c r="Q864" s="24"/>
      <c r="R864" s="24"/>
      <c r="S864" s="24"/>
      <c r="T864" s="24"/>
      <c r="U864" s="24"/>
      <c r="V864" s="24"/>
      <c r="W864" s="24"/>
      <c r="X864" s="24"/>
      <c r="Y864" s="24"/>
      <c r="Z864" s="24"/>
    </row>
    <row r="865" spans="1:26">
      <c r="A865" s="3"/>
      <c r="B865" s="3"/>
      <c r="C865" s="3"/>
      <c r="D865" s="3"/>
      <c r="E865" s="3"/>
      <c r="F865" s="3"/>
      <c r="G865" s="3"/>
      <c r="H865" s="24"/>
      <c r="I865" s="24"/>
      <c r="J865" s="24"/>
      <c r="K865" s="24"/>
      <c r="L865" s="24"/>
      <c r="M865" s="24"/>
      <c r="N865" s="24"/>
      <c r="O865" s="24"/>
      <c r="P865" s="24"/>
      <c r="Q865" s="24"/>
      <c r="R865" s="24"/>
      <c r="S865" s="24"/>
      <c r="T865" s="24"/>
      <c r="U865" s="24"/>
      <c r="V865" s="24"/>
      <c r="W865" s="24"/>
      <c r="X865" s="24"/>
      <c r="Y865" s="24"/>
      <c r="Z865" s="24"/>
    </row>
    <row r="866" spans="1:26">
      <c r="A866" s="3"/>
      <c r="B866" s="3"/>
      <c r="C866" s="3"/>
      <c r="D866" s="3"/>
      <c r="E866" s="3"/>
      <c r="F866" s="3"/>
      <c r="G866" s="3"/>
      <c r="H866" s="24"/>
      <c r="I866" s="24"/>
      <c r="J866" s="24"/>
      <c r="K866" s="24"/>
      <c r="L866" s="24"/>
      <c r="M866" s="24"/>
      <c r="N866" s="24"/>
      <c r="O866" s="24"/>
      <c r="P866" s="24"/>
      <c r="Q866" s="24"/>
      <c r="R866" s="24"/>
      <c r="S866" s="24"/>
      <c r="T866" s="24"/>
      <c r="U866" s="24"/>
      <c r="V866" s="24"/>
      <c r="W866" s="24"/>
      <c r="X866" s="24"/>
      <c r="Y866" s="24"/>
      <c r="Z866" s="24"/>
    </row>
    <row r="867" spans="1:26">
      <c r="A867" s="3"/>
      <c r="B867" s="3"/>
      <c r="C867" s="3"/>
      <c r="D867" s="3"/>
      <c r="E867" s="3"/>
      <c r="F867" s="3"/>
      <c r="G867" s="3"/>
      <c r="H867" s="24"/>
      <c r="I867" s="24"/>
      <c r="J867" s="24"/>
      <c r="K867" s="24"/>
      <c r="L867" s="24"/>
      <c r="M867" s="24"/>
      <c r="N867" s="24"/>
      <c r="O867" s="24"/>
      <c r="P867" s="24"/>
      <c r="Q867" s="24"/>
      <c r="R867" s="24"/>
      <c r="S867" s="24"/>
      <c r="T867" s="24"/>
      <c r="U867" s="24"/>
      <c r="V867" s="24"/>
      <c r="W867" s="24"/>
      <c r="X867" s="24"/>
      <c r="Y867" s="24"/>
      <c r="Z867" s="24"/>
    </row>
    <row r="868" spans="1:26">
      <c r="A868" s="3"/>
      <c r="B868" s="3"/>
      <c r="C868" s="3"/>
      <c r="D868" s="3"/>
      <c r="E868" s="3"/>
      <c r="F868" s="3"/>
      <c r="G868" s="3"/>
      <c r="H868" s="24"/>
      <c r="I868" s="24"/>
      <c r="J868" s="24"/>
      <c r="K868" s="24"/>
      <c r="L868" s="24"/>
      <c r="M868" s="24"/>
      <c r="N868" s="24"/>
      <c r="O868" s="24"/>
      <c r="P868" s="24"/>
      <c r="Q868" s="24"/>
      <c r="R868" s="24"/>
      <c r="S868" s="24"/>
      <c r="T868" s="24"/>
      <c r="U868" s="24"/>
      <c r="V868" s="24"/>
      <c r="W868" s="24"/>
      <c r="X868" s="24"/>
      <c r="Y868" s="24"/>
      <c r="Z868" s="24"/>
    </row>
    <row r="869" spans="1:26">
      <c r="A869" s="3"/>
      <c r="B869" s="3"/>
      <c r="C869" s="3"/>
      <c r="D869" s="3"/>
      <c r="E869" s="3"/>
      <c r="F869" s="3"/>
      <c r="G869" s="3"/>
      <c r="H869" s="24"/>
      <c r="I869" s="24"/>
      <c r="J869" s="24"/>
      <c r="K869" s="24"/>
      <c r="L869" s="24"/>
      <c r="M869" s="24"/>
      <c r="N869" s="24"/>
      <c r="O869" s="24"/>
      <c r="P869" s="24"/>
      <c r="Q869" s="24"/>
      <c r="R869" s="24"/>
      <c r="S869" s="24"/>
      <c r="T869" s="24"/>
      <c r="U869" s="24"/>
      <c r="V869" s="24"/>
      <c r="W869" s="24"/>
      <c r="X869" s="24"/>
      <c r="Y869" s="24"/>
      <c r="Z869" s="24"/>
    </row>
    <row r="870" spans="1:26">
      <c r="A870" s="3"/>
      <c r="B870" s="3"/>
      <c r="C870" s="3"/>
      <c r="D870" s="3"/>
      <c r="E870" s="3"/>
      <c r="F870" s="3"/>
      <c r="G870" s="3"/>
      <c r="H870" s="24"/>
      <c r="I870" s="24"/>
      <c r="J870" s="24"/>
      <c r="K870" s="24"/>
      <c r="L870" s="24"/>
      <c r="M870" s="24"/>
      <c r="N870" s="24"/>
      <c r="O870" s="24"/>
      <c r="P870" s="24"/>
      <c r="Q870" s="24"/>
      <c r="R870" s="24"/>
      <c r="S870" s="24"/>
      <c r="T870" s="24"/>
      <c r="U870" s="24"/>
      <c r="V870" s="24"/>
      <c r="W870" s="24"/>
      <c r="X870" s="24"/>
      <c r="Y870" s="24"/>
      <c r="Z870" s="24"/>
    </row>
    <row r="871" spans="1:26">
      <c r="A871" s="3"/>
      <c r="B871" s="3"/>
      <c r="C871" s="3"/>
      <c r="D871" s="3"/>
      <c r="E871" s="3"/>
      <c r="F871" s="3"/>
      <c r="G871" s="3"/>
      <c r="H871" s="24"/>
      <c r="I871" s="24"/>
      <c r="J871" s="24"/>
      <c r="K871" s="24"/>
      <c r="L871" s="24"/>
      <c r="M871" s="24"/>
      <c r="N871" s="24"/>
      <c r="O871" s="24"/>
      <c r="P871" s="24"/>
      <c r="Q871" s="24"/>
      <c r="R871" s="24"/>
      <c r="S871" s="24"/>
      <c r="T871" s="24"/>
      <c r="U871" s="24"/>
      <c r="V871" s="24"/>
      <c r="W871" s="24"/>
      <c r="X871" s="24"/>
      <c r="Y871" s="24"/>
      <c r="Z871" s="24"/>
    </row>
    <row r="872" spans="1:26">
      <c r="A872" s="3"/>
      <c r="B872" s="3"/>
      <c r="C872" s="3"/>
      <c r="D872" s="3"/>
      <c r="E872" s="3"/>
      <c r="F872" s="3"/>
      <c r="G872" s="3"/>
      <c r="H872" s="24"/>
      <c r="I872" s="24"/>
      <c r="J872" s="24"/>
      <c r="K872" s="24"/>
      <c r="L872" s="24"/>
      <c r="M872" s="24"/>
      <c r="N872" s="24"/>
      <c r="O872" s="24"/>
      <c r="P872" s="24"/>
      <c r="Q872" s="24"/>
      <c r="R872" s="24"/>
      <c r="S872" s="24"/>
      <c r="T872" s="24"/>
      <c r="U872" s="24"/>
      <c r="V872" s="24"/>
      <c r="W872" s="24"/>
      <c r="X872" s="24"/>
      <c r="Y872" s="24"/>
      <c r="Z872" s="24"/>
    </row>
    <row r="873" spans="1:26">
      <c r="A873" s="3"/>
      <c r="B873" s="3"/>
      <c r="C873" s="3"/>
      <c r="D873" s="3"/>
      <c r="E873" s="3"/>
      <c r="F873" s="3"/>
      <c r="G873" s="3"/>
      <c r="H873" s="24"/>
      <c r="I873" s="24"/>
      <c r="J873" s="24"/>
      <c r="K873" s="24"/>
      <c r="L873" s="24"/>
      <c r="M873" s="24"/>
      <c r="N873" s="24"/>
      <c r="O873" s="24"/>
      <c r="P873" s="24"/>
      <c r="Q873" s="24"/>
      <c r="R873" s="24"/>
      <c r="S873" s="24"/>
      <c r="T873" s="24"/>
      <c r="U873" s="24"/>
      <c r="V873" s="24"/>
      <c r="W873" s="24"/>
      <c r="X873" s="24"/>
      <c r="Y873" s="24"/>
      <c r="Z873" s="24"/>
    </row>
    <row r="874" spans="1:26">
      <c r="A874" s="3"/>
      <c r="B874" s="3"/>
      <c r="C874" s="3"/>
      <c r="D874" s="3"/>
      <c r="E874" s="3"/>
      <c r="F874" s="3"/>
      <c r="G874" s="3"/>
      <c r="H874" s="24"/>
      <c r="I874" s="24"/>
      <c r="J874" s="24"/>
      <c r="K874" s="24"/>
      <c r="L874" s="24"/>
      <c r="M874" s="24"/>
      <c r="N874" s="24"/>
      <c r="O874" s="24"/>
      <c r="P874" s="24"/>
      <c r="Q874" s="24"/>
      <c r="R874" s="24"/>
      <c r="S874" s="24"/>
      <c r="T874" s="24"/>
      <c r="U874" s="24"/>
      <c r="V874" s="24"/>
      <c r="W874" s="24"/>
      <c r="X874" s="24"/>
      <c r="Y874" s="24"/>
      <c r="Z874" s="24"/>
    </row>
    <row r="875" spans="1:26">
      <c r="A875" s="3"/>
      <c r="B875" s="3"/>
      <c r="C875" s="3"/>
      <c r="D875" s="3"/>
      <c r="E875" s="3"/>
      <c r="F875" s="3"/>
      <c r="G875" s="3"/>
      <c r="H875" s="24"/>
      <c r="I875" s="24"/>
      <c r="J875" s="24"/>
      <c r="K875" s="24"/>
      <c r="L875" s="24"/>
      <c r="M875" s="24"/>
      <c r="N875" s="24"/>
      <c r="O875" s="24"/>
      <c r="P875" s="24"/>
      <c r="Q875" s="24"/>
      <c r="R875" s="24"/>
      <c r="S875" s="24"/>
      <c r="T875" s="24"/>
      <c r="U875" s="24"/>
      <c r="V875" s="24"/>
      <c r="W875" s="24"/>
      <c r="X875" s="24"/>
      <c r="Y875" s="24"/>
      <c r="Z875" s="24"/>
    </row>
    <row r="876" spans="1:26">
      <c r="A876" s="3"/>
      <c r="B876" s="3"/>
      <c r="C876" s="3"/>
      <c r="D876" s="3"/>
      <c r="E876" s="3"/>
      <c r="F876" s="3"/>
      <c r="G876" s="3"/>
      <c r="H876" s="24"/>
      <c r="I876" s="24"/>
      <c r="J876" s="24"/>
      <c r="K876" s="24"/>
      <c r="L876" s="24"/>
      <c r="M876" s="24"/>
      <c r="N876" s="24"/>
      <c r="O876" s="24"/>
      <c r="P876" s="24"/>
      <c r="Q876" s="24"/>
      <c r="R876" s="24"/>
      <c r="S876" s="24"/>
      <c r="T876" s="24"/>
      <c r="U876" s="24"/>
      <c r="V876" s="24"/>
      <c r="W876" s="24"/>
      <c r="X876" s="24"/>
      <c r="Y876" s="24"/>
      <c r="Z876" s="24"/>
    </row>
    <row r="877" spans="1:26">
      <c r="A877" s="3"/>
      <c r="B877" s="3"/>
      <c r="C877" s="3"/>
      <c r="D877" s="3"/>
      <c r="E877" s="3"/>
      <c r="F877" s="3"/>
      <c r="G877" s="3"/>
      <c r="H877" s="24"/>
      <c r="I877" s="24"/>
      <c r="J877" s="24"/>
      <c r="K877" s="24"/>
      <c r="L877" s="24"/>
      <c r="M877" s="24"/>
      <c r="N877" s="24"/>
      <c r="O877" s="24"/>
      <c r="P877" s="24"/>
      <c r="Q877" s="24"/>
      <c r="R877" s="24"/>
      <c r="S877" s="24"/>
      <c r="T877" s="24"/>
      <c r="U877" s="24"/>
      <c r="V877" s="24"/>
      <c r="W877" s="24"/>
      <c r="X877" s="24"/>
      <c r="Y877" s="24"/>
      <c r="Z877" s="24"/>
    </row>
    <row r="878" spans="1:26">
      <c r="A878" s="3"/>
      <c r="B878" s="3"/>
      <c r="C878" s="3"/>
      <c r="D878" s="3"/>
      <c r="E878" s="3"/>
      <c r="F878" s="3"/>
      <c r="G878" s="3"/>
      <c r="H878" s="24"/>
      <c r="I878" s="24"/>
      <c r="J878" s="24"/>
      <c r="K878" s="24"/>
      <c r="L878" s="24"/>
      <c r="M878" s="24"/>
      <c r="N878" s="24"/>
      <c r="O878" s="24"/>
      <c r="P878" s="24"/>
      <c r="Q878" s="24"/>
      <c r="R878" s="24"/>
      <c r="S878" s="24"/>
      <c r="T878" s="24"/>
      <c r="U878" s="24"/>
      <c r="V878" s="24"/>
      <c r="W878" s="24"/>
      <c r="X878" s="24"/>
      <c r="Y878" s="24"/>
      <c r="Z878" s="24"/>
    </row>
    <row r="879" spans="1:26">
      <c r="A879" s="3"/>
      <c r="B879" s="3"/>
      <c r="C879" s="3"/>
      <c r="D879" s="3"/>
      <c r="E879" s="3"/>
      <c r="F879" s="3"/>
      <c r="G879" s="3"/>
      <c r="H879" s="24"/>
      <c r="I879" s="24"/>
      <c r="J879" s="24"/>
      <c r="K879" s="24"/>
      <c r="L879" s="24"/>
      <c r="M879" s="24"/>
      <c r="N879" s="24"/>
      <c r="O879" s="24"/>
      <c r="P879" s="24"/>
      <c r="Q879" s="24"/>
      <c r="R879" s="24"/>
      <c r="S879" s="24"/>
      <c r="T879" s="24"/>
      <c r="U879" s="24"/>
      <c r="V879" s="24"/>
      <c r="W879" s="24"/>
      <c r="X879" s="24"/>
      <c r="Y879" s="24"/>
      <c r="Z879" s="24"/>
    </row>
    <row r="880" spans="1:26">
      <c r="A880" s="3"/>
      <c r="B880" s="3"/>
      <c r="C880" s="3"/>
      <c r="D880" s="3"/>
      <c r="E880" s="3"/>
      <c r="F880" s="3"/>
      <c r="G880" s="3"/>
      <c r="H880" s="24"/>
      <c r="I880" s="24"/>
      <c r="J880" s="24"/>
      <c r="K880" s="24"/>
      <c r="L880" s="24"/>
      <c r="M880" s="24"/>
      <c r="N880" s="24"/>
      <c r="O880" s="24"/>
      <c r="P880" s="24"/>
      <c r="Q880" s="24"/>
      <c r="R880" s="24"/>
      <c r="S880" s="24"/>
      <c r="T880" s="24"/>
      <c r="U880" s="24"/>
      <c r="V880" s="24"/>
      <c r="W880" s="24"/>
      <c r="X880" s="24"/>
      <c r="Y880" s="24"/>
      <c r="Z880" s="24"/>
    </row>
    <row r="881" spans="1:26">
      <c r="A881" s="3"/>
      <c r="B881" s="3"/>
      <c r="C881" s="3"/>
      <c r="D881" s="3"/>
      <c r="E881" s="3"/>
      <c r="F881" s="3"/>
      <c r="G881" s="3"/>
      <c r="H881" s="24"/>
      <c r="I881" s="24"/>
      <c r="J881" s="24"/>
      <c r="K881" s="24"/>
      <c r="L881" s="24"/>
      <c r="M881" s="24"/>
      <c r="N881" s="24"/>
      <c r="O881" s="24"/>
      <c r="P881" s="24"/>
      <c r="Q881" s="24"/>
      <c r="R881" s="24"/>
      <c r="S881" s="24"/>
      <c r="T881" s="24"/>
      <c r="U881" s="24"/>
      <c r="V881" s="24"/>
      <c r="W881" s="24"/>
      <c r="X881" s="24"/>
      <c r="Y881" s="24"/>
      <c r="Z881" s="24"/>
    </row>
    <row r="882" spans="1:26">
      <c r="A882" s="3"/>
      <c r="B882" s="3"/>
      <c r="C882" s="3"/>
      <c r="D882" s="3"/>
      <c r="E882" s="3"/>
      <c r="F882" s="3"/>
      <c r="G882" s="3"/>
      <c r="H882" s="24"/>
      <c r="I882" s="24"/>
      <c r="J882" s="24"/>
      <c r="K882" s="24"/>
      <c r="L882" s="24"/>
      <c r="M882" s="24"/>
      <c r="N882" s="24"/>
      <c r="O882" s="24"/>
      <c r="P882" s="24"/>
      <c r="Q882" s="24"/>
      <c r="R882" s="24"/>
      <c r="S882" s="24"/>
      <c r="T882" s="24"/>
      <c r="U882" s="24"/>
      <c r="V882" s="24"/>
      <c r="W882" s="24"/>
      <c r="X882" s="24"/>
      <c r="Y882" s="24"/>
      <c r="Z882" s="24"/>
    </row>
    <row r="883" spans="1:26">
      <c r="A883" s="3"/>
      <c r="B883" s="3"/>
      <c r="C883" s="3"/>
      <c r="D883" s="3"/>
      <c r="E883" s="3"/>
      <c r="F883" s="3"/>
      <c r="G883" s="3"/>
      <c r="H883" s="24"/>
      <c r="I883" s="24"/>
      <c r="J883" s="24"/>
      <c r="K883" s="24"/>
      <c r="L883" s="24"/>
      <c r="M883" s="24"/>
      <c r="N883" s="24"/>
      <c r="O883" s="24"/>
      <c r="P883" s="24"/>
      <c r="Q883" s="24"/>
      <c r="R883" s="24"/>
      <c r="S883" s="24"/>
      <c r="T883" s="24"/>
      <c r="U883" s="24"/>
      <c r="V883" s="24"/>
      <c r="W883" s="24"/>
      <c r="X883" s="24"/>
      <c r="Y883" s="24"/>
      <c r="Z883" s="24"/>
    </row>
    <row r="884" spans="1:26">
      <c r="A884" s="3"/>
      <c r="B884" s="3"/>
      <c r="C884" s="3"/>
      <c r="D884" s="3"/>
      <c r="E884" s="3"/>
      <c r="F884" s="3"/>
      <c r="G884" s="3"/>
      <c r="H884" s="24"/>
      <c r="I884" s="24"/>
      <c r="J884" s="24"/>
      <c r="K884" s="24"/>
      <c r="L884" s="24"/>
      <c r="M884" s="24"/>
      <c r="N884" s="24"/>
      <c r="O884" s="24"/>
      <c r="P884" s="24"/>
      <c r="Q884" s="24"/>
      <c r="R884" s="24"/>
      <c r="S884" s="24"/>
      <c r="T884" s="24"/>
      <c r="U884" s="24"/>
      <c r="V884" s="24"/>
      <c r="W884" s="24"/>
      <c r="X884" s="24"/>
      <c r="Y884" s="24"/>
      <c r="Z884" s="24"/>
    </row>
    <row r="885" spans="1:26">
      <c r="A885" s="3"/>
      <c r="B885" s="3"/>
      <c r="C885" s="3"/>
      <c r="D885" s="3"/>
      <c r="E885" s="3"/>
      <c r="F885" s="3"/>
      <c r="G885" s="3"/>
      <c r="H885" s="24"/>
      <c r="I885" s="24"/>
      <c r="J885" s="24"/>
      <c r="K885" s="24"/>
      <c r="L885" s="24"/>
      <c r="M885" s="24"/>
      <c r="N885" s="24"/>
      <c r="O885" s="24"/>
      <c r="P885" s="24"/>
      <c r="Q885" s="24"/>
      <c r="R885" s="24"/>
      <c r="S885" s="24"/>
      <c r="T885" s="24"/>
      <c r="U885" s="24"/>
      <c r="V885" s="24"/>
      <c r="W885" s="24"/>
      <c r="X885" s="24"/>
      <c r="Y885" s="24"/>
      <c r="Z885" s="24"/>
    </row>
    <row r="886" spans="1:26">
      <c r="A886" s="3"/>
      <c r="B886" s="3"/>
      <c r="C886" s="3"/>
      <c r="D886" s="3"/>
      <c r="E886" s="3"/>
      <c r="F886" s="3"/>
      <c r="G886" s="3"/>
      <c r="H886" s="24"/>
      <c r="I886" s="24"/>
      <c r="J886" s="24"/>
      <c r="K886" s="24"/>
      <c r="L886" s="24"/>
      <c r="M886" s="24"/>
      <c r="N886" s="24"/>
      <c r="O886" s="24"/>
      <c r="P886" s="24"/>
      <c r="Q886" s="24"/>
      <c r="R886" s="24"/>
      <c r="S886" s="24"/>
      <c r="T886" s="24"/>
      <c r="U886" s="24"/>
      <c r="V886" s="24"/>
      <c r="W886" s="24"/>
      <c r="X886" s="24"/>
      <c r="Y886" s="24"/>
      <c r="Z886" s="24"/>
    </row>
    <row r="887" spans="1:26">
      <c r="A887" s="3"/>
      <c r="B887" s="3"/>
      <c r="C887" s="3"/>
      <c r="D887" s="3"/>
      <c r="E887" s="3"/>
      <c r="F887" s="3"/>
      <c r="G887" s="3"/>
      <c r="H887" s="24"/>
      <c r="I887" s="24"/>
      <c r="J887" s="24"/>
      <c r="K887" s="24"/>
      <c r="L887" s="24"/>
      <c r="M887" s="24"/>
      <c r="N887" s="24"/>
      <c r="O887" s="24"/>
      <c r="P887" s="24"/>
      <c r="Q887" s="24"/>
      <c r="R887" s="24"/>
      <c r="S887" s="24"/>
      <c r="T887" s="24"/>
      <c r="U887" s="24"/>
      <c r="V887" s="24"/>
      <c r="W887" s="24"/>
      <c r="X887" s="24"/>
      <c r="Y887" s="24"/>
      <c r="Z887" s="24"/>
    </row>
    <row r="888" spans="1:26">
      <c r="A888" s="3"/>
      <c r="B888" s="3"/>
      <c r="C888" s="3"/>
      <c r="D888" s="3"/>
      <c r="E888" s="3"/>
      <c r="F888" s="3"/>
      <c r="G888" s="3"/>
      <c r="H888" s="24"/>
      <c r="I888" s="24"/>
      <c r="J888" s="24"/>
      <c r="K888" s="24"/>
      <c r="L888" s="24"/>
      <c r="M888" s="24"/>
      <c r="N888" s="24"/>
      <c r="O888" s="24"/>
      <c r="P888" s="24"/>
      <c r="Q888" s="24"/>
      <c r="R888" s="24"/>
      <c r="S888" s="24"/>
      <c r="T888" s="24"/>
      <c r="U888" s="24"/>
      <c r="V888" s="24"/>
      <c r="W888" s="24"/>
      <c r="X888" s="24"/>
      <c r="Y888" s="24"/>
      <c r="Z888" s="24"/>
    </row>
    <row r="889" spans="1:26">
      <c r="A889" s="3"/>
      <c r="B889" s="3"/>
      <c r="C889" s="3"/>
      <c r="D889" s="3"/>
      <c r="E889" s="3"/>
      <c r="F889" s="3"/>
      <c r="G889" s="3"/>
      <c r="H889" s="24"/>
      <c r="I889" s="24"/>
      <c r="J889" s="24"/>
      <c r="K889" s="24"/>
      <c r="L889" s="24"/>
      <c r="M889" s="24"/>
      <c r="N889" s="24"/>
      <c r="O889" s="24"/>
      <c r="P889" s="24"/>
      <c r="Q889" s="24"/>
      <c r="R889" s="24"/>
      <c r="S889" s="24"/>
      <c r="T889" s="24"/>
      <c r="U889" s="24"/>
      <c r="V889" s="24"/>
      <c r="W889" s="24"/>
      <c r="X889" s="24"/>
      <c r="Y889" s="24"/>
      <c r="Z889" s="24"/>
    </row>
    <row r="890" spans="1:26">
      <c r="A890" s="3"/>
      <c r="B890" s="3"/>
      <c r="C890" s="3"/>
      <c r="D890" s="3"/>
      <c r="E890" s="3"/>
      <c r="F890" s="3"/>
      <c r="G890" s="3"/>
      <c r="H890" s="24"/>
      <c r="I890" s="24"/>
      <c r="J890" s="24"/>
      <c r="K890" s="24"/>
      <c r="L890" s="24"/>
      <c r="M890" s="24"/>
      <c r="N890" s="24"/>
      <c r="O890" s="24"/>
      <c r="P890" s="24"/>
      <c r="Q890" s="24"/>
      <c r="R890" s="24"/>
      <c r="S890" s="24"/>
      <c r="T890" s="24"/>
      <c r="U890" s="24"/>
      <c r="V890" s="24"/>
      <c r="W890" s="24"/>
      <c r="X890" s="24"/>
      <c r="Y890" s="24"/>
      <c r="Z890" s="24"/>
    </row>
    <row r="891" spans="1:26">
      <c r="A891" s="3"/>
      <c r="B891" s="3"/>
      <c r="C891" s="3"/>
      <c r="D891" s="3"/>
      <c r="E891" s="3"/>
      <c r="F891" s="3"/>
      <c r="G891" s="3"/>
      <c r="H891" s="24"/>
      <c r="I891" s="24"/>
      <c r="J891" s="24"/>
      <c r="K891" s="24"/>
      <c r="L891" s="24"/>
      <c r="M891" s="24"/>
      <c r="N891" s="24"/>
      <c r="O891" s="24"/>
      <c r="P891" s="24"/>
      <c r="Q891" s="24"/>
      <c r="R891" s="24"/>
      <c r="S891" s="24"/>
      <c r="T891" s="24"/>
      <c r="U891" s="24"/>
      <c r="V891" s="24"/>
      <c r="W891" s="24"/>
      <c r="X891" s="24"/>
      <c r="Y891" s="24"/>
      <c r="Z891" s="24"/>
    </row>
    <row r="892" spans="1:26">
      <c r="A892" s="3"/>
      <c r="B892" s="3"/>
      <c r="C892" s="3"/>
      <c r="D892" s="3"/>
      <c r="E892" s="3"/>
      <c r="F892" s="3"/>
      <c r="G892" s="3"/>
      <c r="H892" s="24"/>
      <c r="I892" s="24"/>
      <c r="J892" s="24"/>
      <c r="K892" s="24"/>
      <c r="L892" s="24"/>
      <c r="M892" s="24"/>
      <c r="N892" s="24"/>
      <c r="O892" s="24"/>
      <c r="P892" s="24"/>
      <c r="Q892" s="24"/>
      <c r="R892" s="24"/>
      <c r="S892" s="24"/>
      <c r="T892" s="24"/>
      <c r="U892" s="24"/>
      <c r="V892" s="24"/>
      <c r="W892" s="24"/>
      <c r="X892" s="24"/>
      <c r="Y892" s="24"/>
      <c r="Z892" s="24"/>
    </row>
    <row r="893" spans="1:26">
      <c r="A893" s="3"/>
      <c r="B893" s="3"/>
      <c r="C893" s="3"/>
      <c r="D893" s="3"/>
      <c r="E893" s="3"/>
      <c r="F893" s="3"/>
      <c r="G893" s="3"/>
      <c r="H893" s="24"/>
      <c r="I893" s="24"/>
      <c r="J893" s="24"/>
      <c r="K893" s="24"/>
      <c r="L893" s="24"/>
      <c r="M893" s="24"/>
      <c r="N893" s="24"/>
      <c r="O893" s="24"/>
      <c r="P893" s="24"/>
      <c r="Q893" s="24"/>
      <c r="R893" s="24"/>
      <c r="S893" s="24"/>
      <c r="T893" s="24"/>
      <c r="U893" s="24"/>
      <c r="V893" s="24"/>
      <c r="W893" s="24"/>
      <c r="X893" s="24"/>
      <c r="Y893" s="24"/>
      <c r="Z893" s="24"/>
    </row>
    <row r="894" spans="1:26">
      <c r="A894" s="3"/>
      <c r="B894" s="3"/>
      <c r="C894" s="3"/>
      <c r="D894" s="3"/>
      <c r="E894" s="3"/>
      <c r="F894" s="3"/>
      <c r="G894" s="3"/>
      <c r="H894" s="24"/>
      <c r="I894" s="24"/>
      <c r="J894" s="24"/>
      <c r="K894" s="24"/>
      <c r="L894" s="24"/>
      <c r="M894" s="24"/>
      <c r="N894" s="24"/>
      <c r="O894" s="24"/>
      <c r="P894" s="24"/>
      <c r="Q894" s="24"/>
      <c r="R894" s="24"/>
      <c r="S894" s="24"/>
      <c r="T894" s="24"/>
      <c r="U894" s="24"/>
      <c r="V894" s="24"/>
      <c r="W894" s="24"/>
      <c r="X894" s="24"/>
      <c r="Y894" s="24"/>
      <c r="Z894" s="24"/>
    </row>
    <row r="895" spans="1:26">
      <c r="A895" s="3"/>
      <c r="B895" s="3"/>
      <c r="C895" s="3"/>
      <c r="D895" s="3"/>
      <c r="E895" s="3"/>
      <c r="F895" s="3"/>
      <c r="G895" s="3"/>
      <c r="H895" s="24"/>
      <c r="I895" s="24"/>
      <c r="J895" s="24"/>
      <c r="K895" s="24"/>
      <c r="L895" s="24"/>
      <c r="M895" s="24"/>
      <c r="N895" s="24"/>
      <c r="O895" s="24"/>
      <c r="P895" s="24"/>
      <c r="Q895" s="24"/>
      <c r="R895" s="24"/>
      <c r="S895" s="24"/>
      <c r="T895" s="24"/>
      <c r="U895" s="24"/>
      <c r="V895" s="24"/>
      <c r="W895" s="24"/>
      <c r="X895" s="24"/>
      <c r="Y895" s="24"/>
      <c r="Z895" s="24"/>
    </row>
    <row r="896" spans="1:26">
      <c r="A896" s="3"/>
      <c r="B896" s="3"/>
      <c r="C896" s="3"/>
      <c r="D896" s="3"/>
      <c r="E896" s="3"/>
      <c r="F896" s="3"/>
      <c r="G896" s="3"/>
      <c r="H896" s="24"/>
      <c r="I896" s="24"/>
      <c r="J896" s="24"/>
      <c r="K896" s="24"/>
      <c r="L896" s="24"/>
      <c r="M896" s="24"/>
      <c r="N896" s="24"/>
      <c r="O896" s="24"/>
      <c r="P896" s="24"/>
      <c r="Q896" s="24"/>
      <c r="R896" s="24"/>
      <c r="S896" s="24"/>
      <c r="T896" s="24"/>
      <c r="U896" s="24"/>
      <c r="V896" s="24"/>
      <c r="W896" s="24"/>
      <c r="X896" s="24"/>
      <c r="Y896" s="24"/>
      <c r="Z896" s="24"/>
    </row>
    <row r="897" spans="1:26">
      <c r="A897" s="3"/>
      <c r="B897" s="3"/>
      <c r="C897" s="3"/>
      <c r="D897" s="3"/>
      <c r="E897" s="3"/>
      <c r="F897" s="3"/>
      <c r="G897" s="3"/>
      <c r="H897" s="24"/>
      <c r="I897" s="24"/>
      <c r="J897" s="24"/>
      <c r="K897" s="24"/>
      <c r="L897" s="24"/>
      <c r="M897" s="24"/>
      <c r="N897" s="24"/>
      <c r="O897" s="24"/>
      <c r="P897" s="24"/>
      <c r="Q897" s="24"/>
      <c r="R897" s="24"/>
      <c r="S897" s="24"/>
      <c r="T897" s="24"/>
      <c r="U897" s="24"/>
      <c r="V897" s="24"/>
      <c r="W897" s="24"/>
      <c r="X897" s="24"/>
      <c r="Y897" s="24"/>
      <c r="Z897" s="24"/>
    </row>
    <row r="898" spans="1:26">
      <c r="A898" s="3"/>
      <c r="B898" s="3"/>
      <c r="C898" s="3"/>
      <c r="D898" s="3"/>
      <c r="E898" s="3"/>
      <c r="F898" s="3"/>
      <c r="G898" s="3"/>
      <c r="H898" s="24"/>
      <c r="I898" s="24"/>
      <c r="J898" s="24"/>
      <c r="K898" s="24"/>
      <c r="L898" s="24"/>
      <c r="M898" s="24"/>
      <c r="N898" s="24"/>
      <c r="O898" s="24"/>
      <c r="P898" s="24"/>
      <c r="Q898" s="24"/>
      <c r="R898" s="24"/>
      <c r="S898" s="24"/>
      <c r="T898" s="24"/>
      <c r="U898" s="24"/>
      <c r="V898" s="24"/>
      <c r="W898" s="24"/>
      <c r="X898" s="24"/>
      <c r="Y898" s="24"/>
      <c r="Z898" s="24"/>
    </row>
    <row r="899" spans="1:26">
      <c r="A899" s="3"/>
      <c r="B899" s="3"/>
      <c r="C899" s="3"/>
      <c r="D899" s="3"/>
      <c r="E899" s="3"/>
      <c r="F899" s="3"/>
      <c r="G899" s="3"/>
      <c r="H899" s="24"/>
      <c r="I899" s="24"/>
      <c r="J899" s="24"/>
      <c r="K899" s="24"/>
      <c r="L899" s="24"/>
      <c r="M899" s="24"/>
      <c r="N899" s="24"/>
      <c r="O899" s="24"/>
      <c r="P899" s="24"/>
      <c r="Q899" s="24"/>
      <c r="R899" s="24"/>
      <c r="S899" s="24"/>
      <c r="T899" s="24"/>
      <c r="U899" s="24"/>
      <c r="V899" s="24"/>
      <c r="W899" s="24"/>
      <c r="X899" s="24"/>
      <c r="Y899" s="24"/>
      <c r="Z899" s="24"/>
    </row>
    <row r="900" spans="1:26">
      <c r="A900" s="3"/>
      <c r="B900" s="3"/>
      <c r="C900" s="3"/>
      <c r="D900" s="3"/>
      <c r="E900" s="3"/>
      <c r="F900" s="3"/>
      <c r="G900" s="3"/>
      <c r="H900" s="24"/>
      <c r="I900" s="24"/>
      <c r="J900" s="24"/>
      <c r="K900" s="24"/>
      <c r="L900" s="24"/>
      <c r="M900" s="24"/>
      <c r="N900" s="24"/>
      <c r="O900" s="24"/>
      <c r="P900" s="24"/>
      <c r="Q900" s="24"/>
      <c r="R900" s="24"/>
      <c r="S900" s="24"/>
      <c r="T900" s="24"/>
      <c r="U900" s="24"/>
      <c r="V900" s="24"/>
      <c r="W900" s="24"/>
      <c r="X900" s="24"/>
      <c r="Y900" s="24"/>
      <c r="Z900" s="24"/>
    </row>
    <row r="901" spans="1:26">
      <c r="A901" s="3"/>
      <c r="B901" s="3"/>
      <c r="C901" s="3"/>
      <c r="D901" s="3"/>
      <c r="E901" s="3"/>
      <c r="F901" s="3"/>
      <c r="G901" s="3"/>
      <c r="H901" s="24"/>
      <c r="I901" s="24"/>
      <c r="J901" s="24"/>
      <c r="K901" s="24"/>
      <c r="L901" s="24"/>
      <c r="M901" s="24"/>
      <c r="N901" s="24"/>
      <c r="O901" s="24"/>
      <c r="P901" s="24"/>
      <c r="Q901" s="24"/>
      <c r="R901" s="24"/>
      <c r="S901" s="24"/>
      <c r="T901" s="24"/>
      <c r="U901" s="24"/>
      <c r="V901" s="24"/>
      <c r="W901" s="24"/>
      <c r="X901" s="24"/>
      <c r="Y901" s="24"/>
      <c r="Z901" s="24"/>
    </row>
    <row r="902" spans="1:26">
      <c r="A902" s="3"/>
      <c r="B902" s="3"/>
      <c r="C902" s="3"/>
      <c r="D902" s="3"/>
      <c r="E902" s="3"/>
      <c r="F902" s="3"/>
      <c r="G902" s="3"/>
      <c r="H902" s="24"/>
      <c r="I902" s="24"/>
      <c r="J902" s="24"/>
      <c r="K902" s="24"/>
      <c r="L902" s="24"/>
      <c r="M902" s="24"/>
      <c r="N902" s="24"/>
      <c r="O902" s="24"/>
      <c r="P902" s="24"/>
      <c r="Q902" s="24"/>
      <c r="R902" s="24"/>
      <c r="S902" s="24"/>
      <c r="T902" s="24"/>
      <c r="U902" s="24"/>
      <c r="V902" s="24"/>
      <c r="W902" s="24"/>
      <c r="X902" s="24"/>
      <c r="Y902" s="24"/>
      <c r="Z902" s="24"/>
    </row>
    <row r="903" spans="1:26">
      <c r="A903" s="3"/>
      <c r="B903" s="3"/>
      <c r="C903" s="3"/>
      <c r="D903" s="3"/>
      <c r="E903" s="3"/>
      <c r="F903" s="3"/>
      <c r="G903" s="3"/>
      <c r="H903" s="24"/>
      <c r="I903" s="24"/>
      <c r="J903" s="24"/>
      <c r="K903" s="24"/>
      <c r="L903" s="24"/>
      <c r="M903" s="24"/>
      <c r="N903" s="24"/>
      <c r="O903" s="24"/>
      <c r="P903" s="24"/>
      <c r="Q903" s="24"/>
      <c r="R903" s="24"/>
      <c r="S903" s="24"/>
      <c r="T903" s="24"/>
      <c r="U903" s="24"/>
      <c r="V903" s="24"/>
      <c r="W903" s="24"/>
      <c r="X903" s="24"/>
      <c r="Y903" s="24"/>
      <c r="Z903" s="24"/>
    </row>
    <row r="904" spans="1:26">
      <c r="A904" s="3"/>
      <c r="B904" s="3"/>
      <c r="C904" s="3"/>
      <c r="D904" s="3"/>
      <c r="E904" s="3"/>
      <c r="F904" s="3"/>
      <c r="G904" s="3"/>
      <c r="H904" s="24"/>
      <c r="I904" s="24"/>
      <c r="J904" s="24"/>
      <c r="K904" s="24"/>
      <c r="L904" s="24"/>
      <c r="M904" s="24"/>
      <c r="N904" s="24"/>
      <c r="O904" s="24"/>
      <c r="P904" s="24"/>
      <c r="Q904" s="24"/>
      <c r="R904" s="24"/>
      <c r="S904" s="24"/>
      <c r="T904" s="24"/>
      <c r="U904" s="24"/>
      <c r="V904" s="24"/>
      <c r="W904" s="24"/>
      <c r="X904" s="24"/>
      <c r="Y904" s="24"/>
      <c r="Z904" s="24"/>
    </row>
    <row r="905" spans="1:26">
      <c r="A905" s="3"/>
      <c r="B905" s="3"/>
      <c r="C905" s="3"/>
      <c r="D905" s="3"/>
      <c r="E905" s="3"/>
      <c r="F905" s="3"/>
      <c r="G905" s="3"/>
      <c r="H905" s="24"/>
      <c r="I905" s="24"/>
      <c r="J905" s="24"/>
      <c r="K905" s="24"/>
      <c r="L905" s="24"/>
      <c r="M905" s="24"/>
      <c r="N905" s="24"/>
      <c r="O905" s="24"/>
      <c r="P905" s="24"/>
      <c r="Q905" s="24"/>
      <c r="R905" s="24"/>
      <c r="S905" s="24"/>
      <c r="T905" s="24"/>
      <c r="U905" s="24"/>
      <c r="V905" s="24"/>
      <c r="W905" s="24"/>
      <c r="X905" s="24"/>
      <c r="Y905" s="24"/>
      <c r="Z905" s="24"/>
    </row>
    <row r="906" spans="1:26">
      <c r="A906" s="3"/>
      <c r="B906" s="3"/>
      <c r="C906" s="3"/>
      <c r="D906" s="3"/>
      <c r="E906" s="3"/>
      <c r="F906" s="3"/>
      <c r="G906" s="3"/>
      <c r="H906" s="24"/>
      <c r="I906" s="24"/>
      <c r="J906" s="24"/>
      <c r="K906" s="24"/>
      <c r="L906" s="24"/>
      <c r="M906" s="24"/>
      <c r="N906" s="24"/>
      <c r="O906" s="24"/>
      <c r="P906" s="24"/>
      <c r="Q906" s="24"/>
      <c r="R906" s="24"/>
      <c r="S906" s="24"/>
      <c r="T906" s="24"/>
      <c r="U906" s="24"/>
      <c r="V906" s="24"/>
      <c r="W906" s="24"/>
      <c r="X906" s="24"/>
      <c r="Y906" s="24"/>
      <c r="Z906" s="24"/>
    </row>
    <row r="907" spans="1:26">
      <c r="A907" s="3"/>
      <c r="B907" s="3"/>
      <c r="C907" s="3"/>
      <c r="D907" s="3"/>
      <c r="E907" s="3"/>
      <c r="F907" s="3"/>
      <c r="G907" s="3"/>
      <c r="H907" s="24"/>
      <c r="I907" s="24"/>
      <c r="J907" s="24"/>
      <c r="K907" s="24"/>
      <c r="L907" s="24"/>
      <c r="M907" s="24"/>
      <c r="N907" s="24"/>
      <c r="O907" s="24"/>
      <c r="P907" s="24"/>
      <c r="Q907" s="24"/>
      <c r="R907" s="24"/>
      <c r="S907" s="24"/>
      <c r="T907" s="24"/>
      <c r="U907" s="24"/>
      <c r="V907" s="24"/>
      <c r="W907" s="24"/>
      <c r="X907" s="24"/>
      <c r="Y907" s="24"/>
      <c r="Z907" s="24"/>
    </row>
    <row r="908" spans="1:26">
      <c r="A908" s="3"/>
      <c r="B908" s="3"/>
      <c r="C908" s="3"/>
      <c r="D908" s="3"/>
      <c r="E908" s="3"/>
      <c r="F908" s="3"/>
      <c r="G908" s="3"/>
      <c r="H908" s="24"/>
      <c r="I908" s="24"/>
      <c r="J908" s="24"/>
      <c r="K908" s="24"/>
      <c r="L908" s="24"/>
      <c r="M908" s="24"/>
      <c r="N908" s="24"/>
      <c r="O908" s="24"/>
      <c r="P908" s="24"/>
      <c r="Q908" s="24"/>
      <c r="R908" s="24"/>
      <c r="S908" s="24"/>
      <c r="T908" s="24"/>
      <c r="U908" s="24"/>
      <c r="V908" s="24"/>
      <c r="W908" s="24"/>
      <c r="X908" s="24"/>
      <c r="Y908" s="24"/>
      <c r="Z908" s="24"/>
    </row>
    <row r="909" spans="1:26">
      <c r="A909" s="3"/>
      <c r="B909" s="3"/>
      <c r="C909" s="3"/>
      <c r="D909" s="3"/>
      <c r="E909" s="3"/>
      <c r="F909" s="3"/>
      <c r="G909" s="3"/>
      <c r="H909" s="24"/>
      <c r="I909" s="24"/>
      <c r="J909" s="24"/>
      <c r="K909" s="24"/>
      <c r="L909" s="24"/>
      <c r="M909" s="24"/>
      <c r="N909" s="24"/>
      <c r="O909" s="24"/>
      <c r="P909" s="24"/>
      <c r="Q909" s="24"/>
      <c r="R909" s="24"/>
      <c r="S909" s="24"/>
      <c r="T909" s="24"/>
      <c r="U909" s="24"/>
      <c r="V909" s="24"/>
      <c r="W909" s="24"/>
      <c r="X909" s="24"/>
      <c r="Y909" s="24"/>
      <c r="Z909" s="24"/>
    </row>
    <row r="910" spans="1:26">
      <c r="A910" s="3"/>
      <c r="B910" s="3"/>
      <c r="C910" s="3"/>
      <c r="D910" s="3"/>
      <c r="E910" s="3"/>
      <c r="F910" s="3"/>
      <c r="G910" s="3"/>
      <c r="H910" s="24"/>
      <c r="I910" s="24"/>
      <c r="J910" s="24"/>
      <c r="K910" s="24"/>
      <c r="L910" s="24"/>
      <c r="M910" s="24"/>
      <c r="N910" s="24"/>
      <c r="O910" s="24"/>
      <c r="P910" s="24"/>
      <c r="Q910" s="24"/>
      <c r="R910" s="24"/>
      <c r="S910" s="24"/>
      <c r="T910" s="24"/>
      <c r="U910" s="24"/>
      <c r="V910" s="24"/>
      <c r="W910" s="24"/>
      <c r="X910" s="24"/>
      <c r="Y910" s="24"/>
      <c r="Z910" s="24"/>
    </row>
    <row r="911" spans="1:26">
      <c r="A911" s="3"/>
      <c r="B911" s="3"/>
      <c r="C911" s="3"/>
      <c r="D911" s="3"/>
      <c r="E911" s="3"/>
      <c r="F911" s="3"/>
      <c r="G911" s="3"/>
      <c r="H911" s="24"/>
      <c r="I911" s="24"/>
      <c r="J911" s="24"/>
      <c r="K911" s="24"/>
      <c r="L911" s="24"/>
      <c r="M911" s="24"/>
      <c r="N911" s="24"/>
      <c r="O911" s="24"/>
      <c r="P911" s="24"/>
      <c r="Q911" s="24"/>
      <c r="R911" s="24"/>
      <c r="S911" s="24"/>
      <c r="T911" s="24"/>
      <c r="U911" s="24"/>
      <c r="V911" s="24"/>
      <c r="W911" s="24"/>
      <c r="X911" s="24"/>
      <c r="Y911" s="24"/>
      <c r="Z911" s="24"/>
    </row>
    <row r="912" spans="1:26">
      <c r="A912" s="3"/>
      <c r="B912" s="3"/>
      <c r="C912" s="3"/>
      <c r="D912" s="3"/>
      <c r="E912" s="3"/>
      <c r="F912" s="3"/>
      <c r="G912" s="3"/>
      <c r="H912" s="24"/>
      <c r="I912" s="24"/>
      <c r="J912" s="24"/>
      <c r="K912" s="24"/>
      <c r="L912" s="24"/>
      <c r="M912" s="24"/>
      <c r="N912" s="24"/>
      <c r="O912" s="24"/>
      <c r="P912" s="24"/>
      <c r="Q912" s="24"/>
      <c r="R912" s="24"/>
      <c r="S912" s="24"/>
      <c r="T912" s="24"/>
      <c r="U912" s="24"/>
      <c r="V912" s="24"/>
      <c r="W912" s="24"/>
      <c r="X912" s="24"/>
      <c r="Y912" s="24"/>
      <c r="Z912" s="24"/>
    </row>
    <row r="913" spans="1:26">
      <c r="A913" s="3"/>
      <c r="B913" s="3"/>
      <c r="C913" s="3"/>
      <c r="D913" s="3"/>
      <c r="E913" s="3"/>
      <c r="F913" s="3"/>
      <c r="G913" s="3"/>
      <c r="H913" s="24"/>
      <c r="I913" s="24"/>
      <c r="J913" s="24"/>
      <c r="K913" s="24"/>
      <c r="L913" s="24"/>
      <c r="M913" s="24"/>
      <c r="N913" s="24"/>
      <c r="O913" s="24"/>
      <c r="P913" s="24"/>
      <c r="Q913" s="24"/>
      <c r="R913" s="24"/>
      <c r="S913" s="24"/>
      <c r="T913" s="24"/>
      <c r="U913" s="24"/>
      <c r="V913" s="24"/>
      <c r="W913" s="24"/>
      <c r="X913" s="24"/>
      <c r="Y913" s="24"/>
      <c r="Z913" s="24"/>
    </row>
    <row r="914" spans="1:26">
      <c r="A914" s="3"/>
      <c r="B914" s="3"/>
      <c r="C914" s="3"/>
      <c r="D914" s="3"/>
      <c r="E914" s="3"/>
      <c r="F914" s="3"/>
      <c r="G914" s="3"/>
      <c r="H914" s="24"/>
      <c r="I914" s="24"/>
      <c r="J914" s="24"/>
      <c r="K914" s="24"/>
      <c r="L914" s="24"/>
      <c r="M914" s="24"/>
      <c r="N914" s="24"/>
      <c r="O914" s="24"/>
      <c r="P914" s="24"/>
      <c r="Q914" s="24"/>
      <c r="R914" s="24"/>
      <c r="S914" s="24"/>
      <c r="T914" s="24"/>
      <c r="U914" s="24"/>
      <c r="V914" s="24"/>
      <c r="W914" s="24"/>
      <c r="X914" s="24"/>
      <c r="Y914" s="24"/>
      <c r="Z914" s="24"/>
    </row>
    <row r="915" spans="1:26">
      <c r="A915" s="3"/>
      <c r="B915" s="3"/>
      <c r="C915" s="3"/>
      <c r="D915" s="3"/>
      <c r="E915" s="3"/>
      <c r="F915" s="3"/>
      <c r="G915" s="3"/>
      <c r="H915" s="24"/>
      <c r="I915" s="24"/>
      <c r="J915" s="24"/>
      <c r="K915" s="24"/>
      <c r="L915" s="24"/>
      <c r="M915" s="24"/>
      <c r="N915" s="24"/>
      <c r="O915" s="24"/>
      <c r="P915" s="24"/>
      <c r="Q915" s="24"/>
      <c r="R915" s="24"/>
      <c r="S915" s="24"/>
      <c r="T915" s="24"/>
      <c r="U915" s="24"/>
      <c r="V915" s="24"/>
      <c r="W915" s="24"/>
      <c r="X915" s="24"/>
      <c r="Y915" s="24"/>
      <c r="Z915" s="24"/>
    </row>
    <row r="916" spans="1:26">
      <c r="A916" s="3"/>
      <c r="B916" s="3"/>
      <c r="C916" s="3"/>
      <c r="D916" s="3"/>
      <c r="E916" s="3"/>
      <c r="F916" s="3"/>
      <c r="G916" s="3"/>
      <c r="H916" s="24"/>
      <c r="I916" s="24"/>
      <c r="J916" s="24"/>
      <c r="K916" s="24"/>
      <c r="L916" s="24"/>
      <c r="M916" s="24"/>
      <c r="N916" s="24"/>
      <c r="O916" s="24"/>
      <c r="P916" s="24"/>
      <c r="Q916" s="24"/>
      <c r="R916" s="24"/>
      <c r="S916" s="24"/>
      <c r="T916" s="24"/>
      <c r="U916" s="24"/>
      <c r="V916" s="24"/>
      <c r="W916" s="24"/>
      <c r="X916" s="24"/>
      <c r="Y916" s="24"/>
      <c r="Z916" s="24"/>
    </row>
    <row r="917" spans="1:26">
      <c r="A917" s="3"/>
      <c r="B917" s="3"/>
      <c r="C917" s="3"/>
      <c r="D917" s="3"/>
      <c r="E917" s="3"/>
      <c r="F917" s="3"/>
      <c r="G917" s="3"/>
      <c r="H917" s="24"/>
      <c r="I917" s="24"/>
      <c r="J917" s="24"/>
      <c r="K917" s="24"/>
      <c r="L917" s="24"/>
      <c r="M917" s="24"/>
      <c r="N917" s="24"/>
      <c r="O917" s="24"/>
      <c r="P917" s="24"/>
      <c r="Q917" s="24"/>
      <c r="R917" s="24"/>
      <c r="S917" s="24"/>
      <c r="T917" s="24"/>
      <c r="U917" s="24"/>
      <c r="V917" s="24"/>
      <c r="W917" s="24"/>
      <c r="X917" s="24"/>
      <c r="Y917" s="24"/>
      <c r="Z917" s="24"/>
    </row>
    <row r="918" spans="1:26">
      <c r="A918" s="3"/>
      <c r="B918" s="3"/>
      <c r="C918" s="3"/>
      <c r="D918" s="3"/>
      <c r="E918" s="3"/>
      <c r="F918" s="3"/>
      <c r="G918" s="3"/>
      <c r="H918" s="24"/>
      <c r="I918" s="24"/>
      <c r="J918" s="24"/>
      <c r="K918" s="24"/>
      <c r="L918" s="24"/>
      <c r="M918" s="24"/>
      <c r="N918" s="24"/>
      <c r="O918" s="24"/>
      <c r="P918" s="24"/>
      <c r="Q918" s="24"/>
      <c r="R918" s="24"/>
      <c r="S918" s="24"/>
      <c r="T918" s="24"/>
      <c r="U918" s="24"/>
      <c r="V918" s="24"/>
      <c r="W918" s="24"/>
      <c r="X918" s="24"/>
      <c r="Y918" s="24"/>
      <c r="Z918" s="24"/>
    </row>
    <row r="919" spans="1:26">
      <c r="A919" s="3"/>
      <c r="B919" s="3"/>
      <c r="C919" s="3"/>
      <c r="D919" s="3"/>
      <c r="E919" s="3"/>
      <c r="F919" s="3"/>
      <c r="G919" s="3"/>
      <c r="H919" s="24"/>
      <c r="I919" s="24"/>
      <c r="J919" s="24"/>
      <c r="K919" s="24"/>
      <c r="L919" s="24"/>
      <c r="M919" s="24"/>
      <c r="N919" s="24"/>
      <c r="O919" s="24"/>
      <c r="P919" s="24"/>
      <c r="Q919" s="24"/>
      <c r="R919" s="24"/>
      <c r="S919" s="24"/>
      <c r="T919" s="24"/>
      <c r="U919" s="24"/>
      <c r="V919" s="24"/>
      <c r="W919" s="24"/>
      <c r="X919" s="24"/>
      <c r="Y919" s="24"/>
      <c r="Z919" s="24"/>
    </row>
    <row r="920" spans="1:26">
      <c r="A920" s="3"/>
      <c r="B920" s="3"/>
      <c r="C920" s="3"/>
      <c r="D920" s="3"/>
      <c r="E920" s="3"/>
      <c r="F920" s="3"/>
      <c r="G920" s="3"/>
      <c r="H920" s="24"/>
      <c r="I920" s="24"/>
      <c r="J920" s="24"/>
      <c r="K920" s="24"/>
      <c r="L920" s="24"/>
      <c r="M920" s="24"/>
      <c r="N920" s="24"/>
      <c r="O920" s="24"/>
      <c r="P920" s="24"/>
      <c r="Q920" s="24"/>
      <c r="R920" s="24"/>
      <c r="S920" s="24"/>
      <c r="T920" s="24"/>
      <c r="U920" s="24"/>
      <c r="V920" s="24"/>
      <c r="W920" s="24"/>
      <c r="X920" s="24"/>
      <c r="Y920" s="24"/>
      <c r="Z920" s="24"/>
    </row>
    <row r="921" spans="1:26">
      <c r="A921" s="3"/>
      <c r="B921" s="3"/>
      <c r="C921" s="3"/>
      <c r="D921" s="3"/>
      <c r="E921" s="3"/>
      <c r="F921" s="3"/>
      <c r="G921" s="3"/>
      <c r="H921" s="24"/>
      <c r="I921" s="24"/>
      <c r="J921" s="24"/>
      <c r="K921" s="24"/>
      <c r="L921" s="24"/>
      <c r="M921" s="24"/>
      <c r="N921" s="24"/>
      <c r="O921" s="24"/>
      <c r="P921" s="24"/>
      <c r="Q921" s="24"/>
      <c r="R921" s="24"/>
      <c r="S921" s="24"/>
      <c r="T921" s="24"/>
      <c r="U921" s="24"/>
      <c r="V921" s="24"/>
      <c r="W921" s="24"/>
      <c r="X921" s="24"/>
      <c r="Y921" s="24"/>
      <c r="Z921" s="24"/>
    </row>
    <row r="922" spans="1:26">
      <c r="A922" s="3"/>
      <c r="B922" s="3"/>
      <c r="C922" s="3"/>
      <c r="D922" s="3"/>
      <c r="E922" s="3"/>
      <c r="F922" s="3"/>
      <c r="G922" s="3"/>
      <c r="H922" s="24"/>
      <c r="I922" s="24"/>
      <c r="J922" s="24"/>
      <c r="K922" s="24"/>
      <c r="L922" s="24"/>
      <c r="M922" s="24"/>
      <c r="N922" s="24"/>
      <c r="O922" s="24"/>
      <c r="P922" s="24"/>
      <c r="Q922" s="24"/>
      <c r="R922" s="24"/>
      <c r="S922" s="24"/>
      <c r="T922" s="24"/>
      <c r="U922" s="24"/>
      <c r="V922" s="24"/>
      <c r="W922" s="24"/>
      <c r="X922" s="24"/>
      <c r="Y922" s="24"/>
      <c r="Z922" s="24"/>
    </row>
    <row r="923" spans="1:26">
      <c r="A923" s="3"/>
      <c r="B923" s="3"/>
      <c r="C923" s="3"/>
      <c r="D923" s="3"/>
      <c r="E923" s="3"/>
      <c r="F923" s="3"/>
      <c r="G923" s="3"/>
      <c r="H923" s="24"/>
      <c r="I923" s="24"/>
      <c r="J923" s="24"/>
      <c r="K923" s="24"/>
      <c r="L923" s="24"/>
      <c r="M923" s="24"/>
      <c r="N923" s="24"/>
      <c r="O923" s="24"/>
      <c r="P923" s="24"/>
      <c r="Q923" s="24"/>
      <c r="R923" s="24"/>
      <c r="S923" s="24"/>
      <c r="T923" s="24"/>
      <c r="U923" s="24"/>
      <c r="V923" s="24"/>
      <c r="W923" s="24"/>
      <c r="X923" s="24"/>
      <c r="Y923" s="24"/>
      <c r="Z923" s="24"/>
    </row>
    <row r="924" spans="1:26">
      <c r="A924" s="3"/>
      <c r="B924" s="3"/>
      <c r="C924" s="3"/>
      <c r="D924" s="3"/>
      <c r="E924" s="3"/>
      <c r="F924" s="3"/>
      <c r="G924" s="3"/>
      <c r="H924" s="24"/>
      <c r="I924" s="24"/>
      <c r="J924" s="24"/>
      <c r="K924" s="24"/>
      <c r="L924" s="24"/>
      <c r="M924" s="24"/>
      <c r="N924" s="24"/>
      <c r="O924" s="24"/>
      <c r="P924" s="24"/>
      <c r="Q924" s="24"/>
      <c r="R924" s="24"/>
      <c r="S924" s="24"/>
      <c r="T924" s="24"/>
      <c r="U924" s="24"/>
      <c r="V924" s="24"/>
      <c r="W924" s="24"/>
      <c r="X924" s="24"/>
      <c r="Y924" s="24"/>
      <c r="Z924" s="24"/>
    </row>
    <row r="925" spans="1:26">
      <c r="A925" s="3"/>
      <c r="B925" s="3"/>
      <c r="C925" s="3"/>
      <c r="D925" s="3"/>
      <c r="E925" s="3"/>
      <c r="F925" s="3"/>
      <c r="G925" s="3"/>
      <c r="H925" s="24"/>
      <c r="I925" s="24"/>
      <c r="J925" s="24"/>
      <c r="K925" s="24"/>
      <c r="L925" s="24"/>
      <c r="M925" s="24"/>
      <c r="N925" s="24"/>
      <c r="O925" s="24"/>
      <c r="P925" s="24"/>
      <c r="Q925" s="24"/>
      <c r="R925" s="24"/>
      <c r="S925" s="24"/>
      <c r="T925" s="24"/>
      <c r="U925" s="24"/>
      <c r="V925" s="24"/>
      <c r="W925" s="24"/>
      <c r="X925" s="24"/>
      <c r="Y925" s="24"/>
      <c r="Z925" s="24"/>
    </row>
    <row r="926" spans="1:26">
      <c r="A926" s="3"/>
      <c r="B926" s="3"/>
      <c r="C926" s="3"/>
      <c r="D926" s="3"/>
      <c r="E926" s="3"/>
      <c r="F926" s="3"/>
      <c r="G926" s="3"/>
      <c r="H926" s="24"/>
      <c r="I926" s="24"/>
      <c r="J926" s="24"/>
      <c r="K926" s="24"/>
      <c r="L926" s="24"/>
      <c r="M926" s="24"/>
      <c r="N926" s="24"/>
      <c r="O926" s="24"/>
      <c r="P926" s="24"/>
      <c r="Q926" s="24"/>
      <c r="R926" s="24"/>
      <c r="S926" s="24"/>
      <c r="T926" s="24"/>
      <c r="U926" s="24"/>
      <c r="V926" s="24"/>
      <c r="W926" s="24"/>
      <c r="X926" s="24"/>
      <c r="Y926" s="24"/>
      <c r="Z926" s="24"/>
    </row>
    <row r="927" spans="1:26">
      <c r="A927" s="3"/>
      <c r="B927" s="3"/>
      <c r="C927" s="3"/>
      <c r="D927" s="3"/>
      <c r="E927" s="3"/>
      <c r="F927" s="3"/>
      <c r="G927" s="3"/>
      <c r="H927" s="24"/>
      <c r="I927" s="24"/>
      <c r="J927" s="24"/>
      <c r="K927" s="24"/>
      <c r="L927" s="24"/>
      <c r="M927" s="24"/>
      <c r="N927" s="24"/>
      <c r="O927" s="24"/>
      <c r="P927" s="24"/>
      <c r="Q927" s="24"/>
      <c r="R927" s="24"/>
      <c r="S927" s="24"/>
      <c r="T927" s="24"/>
      <c r="U927" s="24"/>
      <c r="V927" s="24"/>
      <c r="W927" s="24"/>
      <c r="X927" s="24"/>
      <c r="Y927" s="24"/>
      <c r="Z927" s="24"/>
    </row>
    <row r="928" spans="1:26">
      <c r="A928" s="3"/>
      <c r="B928" s="3"/>
      <c r="C928" s="3"/>
      <c r="D928" s="3"/>
      <c r="E928" s="3"/>
      <c r="F928" s="3"/>
      <c r="G928" s="3"/>
      <c r="H928" s="24"/>
      <c r="I928" s="24"/>
      <c r="J928" s="24"/>
      <c r="K928" s="24"/>
      <c r="L928" s="24"/>
      <c r="M928" s="24"/>
      <c r="N928" s="24"/>
      <c r="O928" s="24"/>
      <c r="P928" s="24"/>
      <c r="Q928" s="24"/>
      <c r="R928" s="24"/>
      <c r="S928" s="24"/>
      <c r="T928" s="24"/>
      <c r="U928" s="24"/>
      <c r="V928" s="24"/>
      <c r="W928" s="24"/>
      <c r="X928" s="24"/>
      <c r="Y928" s="24"/>
      <c r="Z928" s="24"/>
    </row>
    <row r="929" spans="1:26">
      <c r="A929" s="3"/>
      <c r="B929" s="3"/>
      <c r="C929" s="3"/>
      <c r="D929" s="3"/>
      <c r="E929" s="3"/>
      <c r="F929" s="3"/>
      <c r="G929" s="3"/>
      <c r="H929" s="24"/>
      <c r="I929" s="24"/>
      <c r="J929" s="24"/>
      <c r="K929" s="24"/>
      <c r="L929" s="24"/>
      <c r="M929" s="24"/>
      <c r="N929" s="24"/>
      <c r="O929" s="24"/>
      <c r="P929" s="24"/>
      <c r="Q929" s="24"/>
      <c r="R929" s="24"/>
      <c r="S929" s="24"/>
      <c r="T929" s="24"/>
      <c r="U929" s="24"/>
      <c r="V929" s="24"/>
      <c r="W929" s="24"/>
      <c r="X929" s="24"/>
      <c r="Y929" s="24"/>
      <c r="Z929" s="24"/>
    </row>
    <row r="930" spans="1:26">
      <c r="A930" s="3"/>
      <c r="B930" s="3"/>
      <c r="C930" s="3"/>
      <c r="D930" s="3"/>
      <c r="E930" s="3"/>
      <c r="F930" s="3"/>
      <c r="G930" s="3"/>
      <c r="H930" s="24"/>
      <c r="I930" s="24"/>
      <c r="J930" s="24"/>
      <c r="K930" s="24"/>
      <c r="L930" s="24"/>
      <c r="M930" s="24"/>
      <c r="N930" s="24"/>
      <c r="O930" s="24"/>
      <c r="P930" s="24"/>
      <c r="Q930" s="24"/>
      <c r="R930" s="24"/>
      <c r="S930" s="24"/>
      <c r="T930" s="24"/>
      <c r="U930" s="24"/>
      <c r="V930" s="24"/>
      <c r="W930" s="24"/>
      <c r="X930" s="24"/>
      <c r="Y930" s="24"/>
      <c r="Z930" s="24"/>
    </row>
    <row r="931" spans="1:26">
      <c r="A931" s="3"/>
      <c r="B931" s="3"/>
      <c r="C931" s="3"/>
      <c r="D931" s="3"/>
      <c r="E931" s="3"/>
      <c r="F931" s="3"/>
      <c r="G931" s="3"/>
      <c r="H931" s="24"/>
      <c r="I931" s="24"/>
      <c r="J931" s="24"/>
      <c r="K931" s="24"/>
      <c r="L931" s="24"/>
      <c r="M931" s="24"/>
      <c r="N931" s="24"/>
      <c r="O931" s="24"/>
      <c r="P931" s="24"/>
      <c r="Q931" s="24"/>
      <c r="R931" s="24"/>
      <c r="S931" s="24"/>
      <c r="T931" s="24"/>
      <c r="U931" s="24"/>
      <c r="V931" s="24"/>
      <c r="W931" s="24"/>
      <c r="X931" s="24"/>
      <c r="Y931" s="24"/>
      <c r="Z931" s="24"/>
    </row>
    <row r="932" spans="1:26">
      <c r="A932" s="3"/>
      <c r="B932" s="3"/>
      <c r="C932" s="3"/>
      <c r="D932" s="3"/>
      <c r="E932" s="3"/>
      <c r="F932" s="3"/>
      <c r="G932" s="3"/>
      <c r="H932" s="24"/>
      <c r="I932" s="24"/>
      <c r="J932" s="24"/>
      <c r="K932" s="24"/>
      <c r="L932" s="24"/>
      <c r="M932" s="24"/>
      <c r="N932" s="24"/>
      <c r="O932" s="24"/>
      <c r="P932" s="24"/>
      <c r="Q932" s="24"/>
      <c r="R932" s="24"/>
      <c r="S932" s="24"/>
      <c r="T932" s="24"/>
      <c r="U932" s="24"/>
      <c r="V932" s="24"/>
      <c r="W932" s="24"/>
      <c r="X932" s="24"/>
      <c r="Y932" s="24"/>
      <c r="Z932" s="24"/>
    </row>
    <row r="933" spans="1:26">
      <c r="A933" s="3"/>
      <c r="B933" s="3"/>
      <c r="C933" s="3"/>
      <c r="D933" s="3"/>
      <c r="E933" s="3"/>
      <c r="F933" s="3"/>
      <c r="G933" s="3"/>
      <c r="H933" s="24"/>
      <c r="I933" s="24"/>
      <c r="J933" s="24"/>
      <c r="K933" s="24"/>
      <c r="L933" s="24"/>
      <c r="M933" s="24"/>
      <c r="N933" s="24"/>
      <c r="O933" s="24"/>
      <c r="P933" s="24"/>
      <c r="Q933" s="24"/>
      <c r="R933" s="24"/>
      <c r="S933" s="24"/>
      <c r="T933" s="24"/>
      <c r="U933" s="24"/>
      <c r="V933" s="24"/>
      <c r="W933" s="24"/>
      <c r="X933" s="24"/>
      <c r="Y933" s="24"/>
      <c r="Z933" s="24"/>
    </row>
    <row r="934" spans="1:26">
      <c r="A934" s="3"/>
      <c r="B934" s="3"/>
      <c r="C934" s="3"/>
      <c r="D934" s="3"/>
      <c r="E934" s="3"/>
      <c r="F934" s="3"/>
      <c r="G934" s="3"/>
      <c r="H934" s="24"/>
      <c r="I934" s="24"/>
      <c r="J934" s="24"/>
      <c r="K934" s="24"/>
      <c r="L934" s="24"/>
      <c r="M934" s="24"/>
      <c r="N934" s="24"/>
      <c r="O934" s="24"/>
      <c r="P934" s="24"/>
      <c r="Q934" s="24"/>
      <c r="R934" s="24"/>
      <c r="S934" s="24"/>
      <c r="T934" s="24"/>
      <c r="U934" s="24"/>
      <c r="V934" s="24"/>
      <c r="W934" s="24"/>
      <c r="X934" s="24"/>
      <c r="Y934" s="24"/>
      <c r="Z934" s="24"/>
    </row>
    <row r="935" spans="1:26">
      <c r="A935" s="3"/>
      <c r="B935" s="3"/>
      <c r="C935" s="3"/>
      <c r="D935" s="3"/>
      <c r="E935" s="3"/>
      <c r="F935" s="3"/>
      <c r="G935" s="3"/>
      <c r="H935" s="24"/>
      <c r="I935" s="24"/>
      <c r="J935" s="24"/>
      <c r="K935" s="24"/>
      <c r="L935" s="24"/>
      <c r="M935" s="24"/>
      <c r="N935" s="24"/>
      <c r="O935" s="24"/>
      <c r="P935" s="24"/>
      <c r="Q935" s="24"/>
      <c r="R935" s="24"/>
      <c r="S935" s="24"/>
      <c r="T935" s="24"/>
      <c r="U935" s="24"/>
      <c r="V935" s="24"/>
      <c r="W935" s="24"/>
      <c r="X935" s="24"/>
      <c r="Y935" s="24"/>
      <c r="Z935" s="24"/>
    </row>
    <row r="936" spans="1:26">
      <c r="A936" s="3"/>
      <c r="B936" s="3"/>
      <c r="C936" s="3"/>
      <c r="D936" s="3"/>
      <c r="E936" s="3"/>
      <c r="F936" s="3"/>
      <c r="G936" s="3"/>
      <c r="H936" s="24"/>
      <c r="I936" s="24"/>
      <c r="J936" s="24"/>
      <c r="K936" s="24"/>
      <c r="L936" s="24"/>
      <c r="M936" s="24"/>
      <c r="N936" s="24"/>
      <c r="O936" s="24"/>
      <c r="P936" s="24"/>
      <c r="Q936" s="24"/>
      <c r="R936" s="24"/>
      <c r="S936" s="24"/>
      <c r="T936" s="24"/>
      <c r="U936" s="24"/>
      <c r="V936" s="24"/>
      <c r="W936" s="24"/>
      <c r="X936" s="24"/>
      <c r="Y936" s="24"/>
      <c r="Z936" s="24"/>
    </row>
    <row r="937" spans="1:26">
      <c r="A937" s="3"/>
      <c r="B937" s="3"/>
      <c r="C937" s="3"/>
      <c r="D937" s="3"/>
      <c r="E937" s="3"/>
      <c r="F937" s="3"/>
      <c r="G937" s="3"/>
      <c r="H937" s="24"/>
      <c r="I937" s="24"/>
      <c r="J937" s="24"/>
      <c r="K937" s="24"/>
      <c r="L937" s="24"/>
      <c r="M937" s="24"/>
      <c r="N937" s="24"/>
      <c r="O937" s="24"/>
      <c r="P937" s="24"/>
      <c r="Q937" s="24"/>
      <c r="R937" s="24"/>
      <c r="S937" s="24"/>
      <c r="T937" s="24"/>
      <c r="U937" s="24"/>
      <c r="V937" s="24"/>
      <c r="W937" s="24"/>
      <c r="X937" s="24"/>
      <c r="Y937" s="24"/>
      <c r="Z937" s="24"/>
    </row>
    <row r="938" spans="1:26">
      <c r="A938" s="3"/>
      <c r="B938" s="3"/>
      <c r="C938" s="3"/>
      <c r="D938" s="3"/>
      <c r="E938" s="3"/>
      <c r="F938" s="3"/>
      <c r="G938" s="3"/>
      <c r="H938" s="24"/>
      <c r="I938" s="24"/>
      <c r="J938" s="24"/>
      <c r="K938" s="24"/>
      <c r="L938" s="24"/>
      <c r="M938" s="24"/>
      <c r="N938" s="24"/>
      <c r="O938" s="24"/>
      <c r="P938" s="24"/>
      <c r="Q938" s="24"/>
      <c r="R938" s="24"/>
      <c r="S938" s="24"/>
      <c r="T938" s="24"/>
      <c r="U938" s="24"/>
      <c r="V938" s="24"/>
      <c r="W938" s="24"/>
      <c r="X938" s="24"/>
      <c r="Y938" s="24"/>
      <c r="Z938" s="24"/>
    </row>
    <row r="939" spans="1:26">
      <c r="A939" s="3"/>
      <c r="B939" s="3"/>
      <c r="C939" s="3"/>
      <c r="D939" s="3"/>
      <c r="E939" s="3"/>
      <c r="F939" s="3"/>
      <c r="G939" s="3"/>
      <c r="H939" s="24"/>
      <c r="I939" s="24"/>
      <c r="J939" s="24"/>
      <c r="K939" s="24"/>
      <c r="L939" s="24"/>
      <c r="M939" s="24"/>
      <c r="N939" s="24"/>
      <c r="O939" s="24"/>
      <c r="P939" s="24"/>
      <c r="Q939" s="24"/>
      <c r="R939" s="24"/>
      <c r="S939" s="24"/>
      <c r="T939" s="24"/>
      <c r="U939" s="24"/>
      <c r="V939" s="24"/>
      <c r="W939" s="24"/>
      <c r="X939" s="24"/>
      <c r="Y939" s="24"/>
      <c r="Z939" s="24"/>
    </row>
    <row r="940" spans="1:26">
      <c r="A940" s="3"/>
      <c r="B940" s="3"/>
      <c r="C940" s="3"/>
      <c r="D940" s="3"/>
      <c r="E940" s="3"/>
      <c r="F940" s="3"/>
      <c r="G940" s="3"/>
      <c r="H940" s="24"/>
      <c r="I940" s="24"/>
      <c r="J940" s="24"/>
      <c r="K940" s="24"/>
      <c r="L940" s="24"/>
      <c r="M940" s="24"/>
      <c r="N940" s="24"/>
      <c r="O940" s="24"/>
      <c r="P940" s="24"/>
      <c r="Q940" s="24"/>
      <c r="R940" s="24"/>
      <c r="S940" s="24"/>
      <c r="T940" s="24"/>
      <c r="U940" s="24"/>
      <c r="V940" s="24"/>
      <c r="W940" s="24"/>
      <c r="X940" s="24"/>
      <c r="Y940" s="24"/>
      <c r="Z940" s="24"/>
    </row>
    <row r="941" spans="1:26">
      <c r="A941" s="3"/>
      <c r="B941" s="3"/>
      <c r="C941" s="3"/>
      <c r="D941" s="3"/>
      <c r="E941" s="3"/>
      <c r="F941" s="3"/>
      <c r="G941" s="3"/>
      <c r="H941" s="24"/>
      <c r="I941" s="24"/>
      <c r="J941" s="24"/>
      <c r="K941" s="24"/>
      <c r="L941" s="24"/>
      <c r="M941" s="24"/>
      <c r="N941" s="24"/>
      <c r="O941" s="24"/>
      <c r="P941" s="24"/>
      <c r="Q941" s="24"/>
      <c r="R941" s="24"/>
      <c r="S941" s="24"/>
      <c r="T941" s="24"/>
      <c r="U941" s="24"/>
      <c r="V941" s="24"/>
      <c r="W941" s="24"/>
      <c r="X941" s="24"/>
      <c r="Y941" s="24"/>
      <c r="Z941" s="24"/>
    </row>
    <row r="942" spans="1:26">
      <c r="A942" s="3"/>
      <c r="B942" s="3"/>
      <c r="C942" s="3"/>
      <c r="D942" s="3"/>
      <c r="E942" s="3"/>
      <c r="F942" s="3"/>
      <c r="G942" s="3"/>
      <c r="H942" s="24"/>
      <c r="I942" s="24"/>
      <c r="J942" s="24"/>
      <c r="K942" s="24"/>
      <c r="L942" s="24"/>
      <c r="M942" s="24"/>
      <c r="N942" s="24"/>
      <c r="O942" s="24"/>
      <c r="P942" s="24"/>
      <c r="Q942" s="24"/>
      <c r="R942" s="24"/>
      <c r="S942" s="24"/>
      <c r="T942" s="24"/>
      <c r="U942" s="24"/>
      <c r="V942" s="24"/>
      <c r="W942" s="24"/>
      <c r="X942" s="24"/>
      <c r="Y942" s="24"/>
      <c r="Z942" s="24"/>
    </row>
    <row r="943" spans="1:26">
      <c r="A943" s="3"/>
      <c r="B943" s="3"/>
      <c r="C943" s="3"/>
      <c r="D943" s="3"/>
      <c r="E943" s="3"/>
      <c r="F943" s="3"/>
      <c r="G943" s="3"/>
      <c r="H943" s="24"/>
      <c r="I943" s="24"/>
      <c r="J943" s="24"/>
      <c r="K943" s="24"/>
      <c r="L943" s="24"/>
      <c r="M943" s="24"/>
      <c r="N943" s="24"/>
      <c r="O943" s="24"/>
      <c r="P943" s="24"/>
      <c r="Q943" s="24"/>
      <c r="R943" s="24"/>
      <c r="S943" s="24"/>
      <c r="T943" s="24"/>
      <c r="U943" s="24"/>
      <c r="V943" s="24"/>
      <c r="W943" s="24"/>
      <c r="X943" s="24"/>
      <c r="Y943" s="24"/>
      <c r="Z943" s="24"/>
    </row>
    <row r="944" spans="1:26">
      <c r="A944" s="3"/>
      <c r="B944" s="3"/>
      <c r="C944" s="3"/>
      <c r="D944" s="3"/>
      <c r="E944" s="3"/>
      <c r="F944" s="3"/>
      <c r="G944" s="3"/>
      <c r="H944" s="24"/>
      <c r="I944" s="24"/>
      <c r="J944" s="24"/>
      <c r="K944" s="24"/>
      <c r="L944" s="24"/>
      <c r="M944" s="24"/>
      <c r="N944" s="24"/>
      <c r="O944" s="24"/>
      <c r="P944" s="24"/>
      <c r="Q944" s="24"/>
      <c r="R944" s="24"/>
      <c r="S944" s="24"/>
      <c r="T944" s="24"/>
      <c r="U944" s="24"/>
      <c r="V944" s="24"/>
      <c r="W944" s="24"/>
      <c r="X944" s="24"/>
      <c r="Y944" s="24"/>
      <c r="Z944" s="24"/>
    </row>
    <row r="945" spans="1:26">
      <c r="A945" s="3"/>
      <c r="B945" s="3"/>
      <c r="C945" s="3"/>
      <c r="D945" s="3"/>
      <c r="E945" s="3"/>
      <c r="F945" s="3"/>
      <c r="G945" s="3"/>
      <c r="H945" s="24"/>
      <c r="I945" s="24"/>
      <c r="J945" s="24"/>
      <c r="K945" s="24"/>
      <c r="L945" s="24"/>
      <c r="M945" s="24"/>
      <c r="N945" s="24"/>
      <c r="O945" s="24"/>
      <c r="P945" s="24"/>
      <c r="Q945" s="24"/>
      <c r="R945" s="24"/>
      <c r="S945" s="24"/>
      <c r="T945" s="24"/>
      <c r="U945" s="24"/>
      <c r="V945" s="24"/>
      <c r="W945" s="24"/>
      <c r="X945" s="24"/>
      <c r="Y945" s="24"/>
      <c r="Z945" s="24"/>
    </row>
    <row r="946" spans="1:26">
      <c r="A946" s="3"/>
      <c r="B946" s="3"/>
      <c r="C946" s="3"/>
      <c r="D946" s="3"/>
      <c r="E946" s="3"/>
      <c r="F946" s="3"/>
      <c r="G946" s="3"/>
      <c r="H946" s="24"/>
      <c r="I946" s="24"/>
      <c r="J946" s="24"/>
      <c r="K946" s="24"/>
      <c r="L946" s="24"/>
      <c r="M946" s="24"/>
      <c r="N946" s="24"/>
      <c r="O946" s="24"/>
      <c r="P946" s="24"/>
      <c r="Q946" s="24"/>
      <c r="R946" s="24"/>
      <c r="S946" s="24"/>
      <c r="T946" s="24"/>
      <c r="U946" s="24"/>
      <c r="V946" s="24"/>
      <c r="W946" s="24"/>
      <c r="X946" s="24"/>
      <c r="Y946" s="24"/>
      <c r="Z946" s="24"/>
    </row>
    <row r="947" spans="1:26">
      <c r="A947" s="3"/>
      <c r="B947" s="3"/>
      <c r="C947" s="3"/>
      <c r="D947" s="3"/>
      <c r="E947" s="3"/>
      <c r="F947" s="3"/>
      <c r="G947" s="3"/>
      <c r="H947" s="24"/>
      <c r="I947" s="24"/>
      <c r="J947" s="24"/>
      <c r="K947" s="24"/>
      <c r="L947" s="24"/>
      <c r="M947" s="24"/>
      <c r="N947" s="24"/>
      <c r="O947" s="24"/>
      <c r="P947" s="24"/>
      <c r="Q947" s="24"/>
      <c r="R947" s="24"/>
      <c r="S947" s="24"/>
      <c r="T947" s="24"/>
      <c r="U947" s="24"/>
      <c r="V947" s="24"/>
      <c r="W947" s="24"/>
      <c r="X947" s="24"/>
      <c r="Y947" s="24"/>
      <c r="Z947" s="24"/>
    </row>
    <row r="948" spans="1:26">
      <c r="A948" s="3"/>
      <c r="B948" s="3"/>
      <c r="C948" s="3"/>
      <c r="D948" s="3"/>
      <c r="E948" s="3"/>
      <c r="F948" s="3"/>
      <c r="G948" s="3"/>
      <c r="H948" s="24"/>
      <c r="I948" s="24"/>
      <c r="J948" s="24"/>
      <c r="K948" s="24"/>
      <c r="L948" s="24"/>
      <c r="M948" s="24"/>
      <c r="N948" s="24"/>
      <c r="O948" s="24"/>
      <c r="P948" s="24"/>
      <c r="Q948" s="24"/>
      <c r="R948" s="24"/>
      <c r="S948" s="24"/>
      <c r="T948" s="24"/>
      <c r="U948" s="24"/>
      <c r="V948" s="24"/>
      <c r="W948" s="24"/>
      <c r="X948" s="24"/>
      <c r="Y948" s="24"/>
      <c r="Z948" s="24"/>
    </row>
    <row r="949" spans="1:26">
      <c r="A949" s="3"/>
      <c r="B949" s="3"/>
      <c r="C949" s="3"/>
      <c r="D949" s="3"/>
      <c r="E949" s="3"/>
      <c r="F949" s="3"/>
      <c r="G949" s="3"/>
      <c r="H949" s="24"/>
      <c r="I949" s="24"/>
      <c r="J949" s="24"/>
      <c r="K949" s="24"/>
      <c r="L949" s="24"/>
      <c r="M949" s="24"/>
      <c r="N949" s="24"/>
      <c r="O949" s="24"/>
      <c r="P949" s="24"/>
      <c r="Q949" s="24"/>
      <c r="R949" s="24"/>
      <c r="S949" s="24"/>
      <c r="T949" s="24"/>
      <c r="U949" s="24"/>
      <c r="V949" s="24"/>
      <c r="W949" s="24"/>
      <c r="X949" s="24"/>
      <c r="Y949" s="24"/>
      <c r="Z949" s="24"/>
    </row>
    <row r="950" spans="1:26">
      <c r="A950" s="3"/>
      <c r="B950" s="3"/>
      <c r="C950" s="3"/>
      <c r="D950" s="3"/>
      <c r="E950" s="3"/>
      <c r="F950" s="3"/>
      <c r="G950" s="3"/>
      <c r="H950" s="24"/>
      <c r="I950" s="24"/>
      <c r="J950" s="24"/>
      <c r="K950" s="24"/>
      <c r="L950" s="24"/>
      <c r="M950" s="24"/>
      <c r="N950" s="24"/>
      <c r="O950" s="24"/>
      <c r="P950" s="24"/>
      <c r="Q950" s="24"/>
      <c r="R950" s="24"/>
      <c r="S950" s="24"/>
      <c r="T950" s="24"/>
      <c r="U950" s="24"/>
      <c r="V950" s="24"/>
      <c r="W950" s="24"/>
      <c r="X950" s="24"/>
      <c r="Y950" s="24"/>
      <c r="Z950" s="24"/>
    </row>
    <row r="951" spans="1:26">
      <c r="A951" s="3"/>
      <c r="B951" s="3"/>
      <c r="C951" s="3"/>
      <c r="D951" s="3"/>
      <c r="E951" s="3"/>
      <c r="F951" s="3"/>
      <c r="G951" s="3"/>
      <c r="H951" s="24"/>
      <c r="I951" s="24"/>
      <c r="J951" s="24"/>
      <c r="K951" s="24"/>
      <c r="L951" s="24"/>
      <c r="M951" s="24"/>
      <c r="N951" s="24"/>
      <c r="O951" s="24"/>
      <c r="P951" s="24"/>
      <c r="Q951" s="24"/>
      <c r="R951" s="24"/>
      <c r="S951" s="24"/>
      <c r="T951" s="24"/>
      <c r="U951" s="24"/>
      <c r="V951" s="24"/>
      <c r="W951" s="24"/>
      <c r="X951" s="24"/>
      <c r="Y951" s="24"/>
      <c r="Z951" s="24"/>
    </row>
    <row r="952" spans="1:26">
      <c r="A952" s="3"/>
      <c r="B952" s="3"/>
      <c r="C952" s="3"/>
      <c r="D952" s="3"/>
      <c r="E952" s="3"/>
      <c r="F952" s="3"/>
      <c r="G952" s="3"/>
      <c r="H952" s="24"/>
      <c r="I952" s="24"/>
      <c r="J952" s="24"/>
      <c r="K952" s="24"/>
      <c r="L952" s="24"/>
      <c r="M952" s="24"/>
      <c r="N952" s="24"/>
      <c r="O952" s="24"/>
      <c r="P952" s="24"/>
      <c r="Q952" s="24"/>
      <c r="R952" s="24"/>
      <c r="S952" s="24"/>
      <c r="T952" s="24"/>
      <c r="U952" s="24"/>
      <c r="V952" s="24"/>
      <c r="W952" s="24"/>
      <c r="X952" s="24"/>
      <c r="Y952" s="24"/>
      <c r="Z952" s="24"/>
    </row>
    <row r="953" spans="1:26">
      <c r="A953" s="3"/>
      <c r="B953" s="3"/>
      <c r="C953" s="3"/>
      <c r="D953" s="3"/>
      <c r="E953" s="3"/>
      <c r="F953" s="3"/>
      <c r="G953" s="3"/>
      <c r="H953" s="24"/>
      <c r="I953" s="24"/>
      <c r="J953" s="24"/>
      <c r="K953" s="24"/>
      <c r="L953" s="24"/>
      <c r="M953" s="24"/>
      <c r="N953" s="24"/>
      <c r="O953" s="24"/>
      <c r="P953" s="24"/>
      <c r="Q953" s="24"/>
      <c r="R953" s="24"/>
      <c r="S953" s="24"/>
      <c r="T953" s="24"/>
      <c r="U953" s="24"/>
      <c r="V953" s="24"/>
      <c r="W953" s="24"/>
      <c r="X953" s="24"/>
      <c r="Y953" s="24"/>
      <c r="Z953" s="24"/>
    </row>
    <row r="954" spans="1:26">
      <c r="A954" s="3"/>
      <c r="B954" s="3"/>
      <c r="C954" s="3"/>
      <c r="D954" s="3"/>
      <c r="E954" s="3"/>
      <c r="F954" s="3"/>
      <c r="G954" s="3"/>
      <c r="H954" s="24"/>
      <c r="I954" s="24"/>
      <c r="J954" s="24"/>
      <c r="K954" s="24"/>
      <c r="L954" s="24"/>
      <c r="M954" s="24"/>
      <c r="N954" s="24"/>
      <c r="O954" s="24"/>
      <c r="P954" s="24"/>
      <c r="Q954" s="24"/>
      <c r="R954" s="24"/>
      <c r="S954" s="24"/>
      <c r="T954" s="24"/>
      <c r="U954" s="24"/>
      <c r="V954" s="24"/>
      <c r="W954" s="24"/>
      <c r="X954" s="24"/>
      <c r="Y954" s="24"/>
      <c r="Z954" s="24"/>
    </row>
    <row r="955" spans="1:26">
      <c r="A955" s="3"/>
      <c r="B955" s="3"/>
      <c r="C955" s="3"/>
      <c r="D955" s="3"/>
      <c r="E955" s="3"/>
      <c r="F955" s="3"/>
      <c r="G955" s="3"/>
      <c r="H955" s="24"/>
      <c r="I955" s="24"/>
      <c r="J955" s="24"/>
      <c r="K955" s="24"/>
      <c r="L955" s="24"/>
      <c r="M955" s="24"/>
      <c r="N955" s="24"/>
      <c r="O955" s="24"/>
      <c r="P955" s="24"/>
      <c r="Q955" s="24"/>
      <c r="R955" s="24"/>
      <c r="S955" s="24"/>
      <c r="T955" s="24"/>
      <c r="U955" s="24"/>
      <c r="V955" s="24"/>
      <c r="W955" s="24"/>
      <c r="X955" s="24"/>
      <c r="Y955" s="24"/>
      <c r="Z955" s="24"/>
    </row>
    <row r="956" spans="1:26">
      <c r="A956" s="3"/>
      <c r="B956" s="3"/>
      <c r="C956" s="3"/>
      <c r="D956" s="3"/>
      <c r="E956" s="3"/>
      <c r="F956" s="3"/>
      <c r="G956" s="3"/>
      <c r="H956" s="24"/>
      <c r="I956" s="24"/>
      <c r="J956" s="24"/>
      <c r="K956" s="24"/>
      <c r="L956" s="24"/>
      <c r="M956" s="24"/>
      <c r="N956" s="24"/>
      <c r="O956" s="24"/>
      <c r="P956" s="24"/>
      <c r="Q956" s="24"/>
      <c r="R956" s="24"/>
      <c r="S956" s="24"/>
      <c r="T956" s="24"/>
      <c r="U956" s="24"/>
      <c r="V956" s="24"/>
      <c r="W956" s="24"/>
      <c r="X956" s="24"/>
      <c r="Y956" s="24"/>
      <c r="Z956" s="24"/>
    </row>
    <row r="957" spans="1:26">
      <c r="A957" s="3"/>
      <c r="B957" s="3"/>
      <c r="C957" s="3"/>
      <c r="D957" s="3"/>
      <c r="E957" s="3"/>
      <c r="F957" s="3"/>
      <c r="G957" s="3"/>
      <c r="H957" s="24"/>
      <c r="I957" s="24"/>
      <c r="J957" s="24"/>
      <c r="K957" s="24"/>
      <c r="L957" s="24"/>
      <c r="M957" s="24"/>
      <c r="N957" s="24"/>
      <c r="O957" s="24"/>
      <c r="P957" s="24"/>
      <c r="Q957" s="24"/>
      <c r="R957" s="24"/>
      <c r="S957" s="24"/>
      <c r="T957" s="24"/>
      <c r="U957" s="24"/>
      <c r="V957" s="24"/>
      <c r="W957" s="24"/>
      <c r="X957" s="24"/>
      <c r="Y957" s="24"/>
      <c r="Z957" s="24"/>
    </row>
    <row r="958" spans="1:26">
      <c r="A958" s="3"/>
      <c r="B958" s="3"/>
      <c r="C958" s="3"/>
      <c r="D958" s="3"/>
      <c r="E958" s="3"/>
      <c r="F958" s="3"/>
      <c r="G958" s="3"/>
      <c r="H958" s="24"/>
      <c r="I958" s="24"/>
      <c r="J958" s="24"/>
      <c r="K958" s="24"/>
      <c r="L958" s="24"/>
      <c r="M958" s="24"/>
      <c r="N958" s="24"/>
      <c r="O958" s="24"/>
      <c r="P958" s="24"/>
      <c r="Q958" s="24"/>
      <c r="R958" s="24"/>
      <c r="S958" s="24"/>
      <c r="T958" s="24"/>
      <c r="U958" s="24"/>
      <c r="V958" s="24"/>
      <c r="W958" s="24"/>
      <c r="X958" s="24"/>
      <c r="Y958" s="24"/>
      <c r="Z958" s="24"/>
    </row>
    <row r="959" spans="1:26">
      <c r="A959" s="3"/>
      <c r="B959" s="3"/>
      <c r="C959" s="3"/>
      <c r="D959" s="3"/>
      <c r="E959" s="3"/>
      <c r="F959" s="3"/>
      <c r="G959" s="3"/>
      <c r="H959" s="24"/>
      <c r="I959" s="24"/>
      <c r="J959" s="24"/>
      <c r="K959" s="24"/>
      <c r="L959" s="24"/>
      <c r="M959" s="24"/>
      <c r="N959" s="24"/>
      <c r="O959" s="24"/>
      <c r="P959" s="24"/>
      <c r="Q959" s="24"/>
      <c r="R959" s="24"/>
      <c r="S959" s="24"/>
      <c r="T959" s="24"/>
      <c r="U959" s="24"/>
      <c r="V959" s="24"/>
      <c r="W959" s="24"/>
      <c r="X959" s="24"/>
      <c r="Y959" s="24"/>
      <c r="Z959" s="24"/>
    </row>
    <row r="960" spans="1:26">
      <c r="A960" s="3"/>
      <c r="B960" s="3"/>
      <c r="C960" s="3"/>
      <c r="D960" s="3"/>
      <c r="E960" s="3"/>
      <c r="F960" s="3"/>
      <c r="G960" s="3"/>
      <c r="H960" s="24"/>
      <c r="I960" s="24"/>
      <c r="J960" s="24"/>
      <c r="K960" s="24"/>
      <c r="L960" s="24"/>
      <c r="M960" s="24"/>
      <c r="N960" s="24"/>
      <c r="O960" s="24"/>
      <c r="P960" s="24"/>
      <c r="Q960" s="24"/>
      <c r="R960" s="24"/>
      <c r="S960" s="24"/>
      <c r="T960" s="24"/>
      <c r="U960" s="24"/>
      <c r="V960" s="24"/>
      <c r="W960" s="24"/>
      <c r="X960" s="24"/>
      <c r="Y960" s="24"/>
      <c r="Z960" s="24"/>
    </row>
    <row r="961" spans="1:26">
      <c r="A961" s="3"/>
      <c r="B961" s="3"/>
      <c r="C961" s="3"/>
      <c r="D961" s="3"/>
      <c r="E961" s="3"/>
      <c r="F961" s="3"/>
      <c r="G961" s="3"/>
      <c r="H961" s="24"/>
      <c r="I961" s="24"/>
      <c r="J961" s="24"/>
      <c r="K961" s="24"/>
      <c r="L961" s="24"/>
      <c r="M961" s="24"/>
      <c r="N961" s="24"/>
      <c r="O961" s="24"/>
      <c r="P961" s="24"/>
      <c r="Q961" s="24"/>
      <c r="R961" s="24"/>
      <c r="S961" s="24"/>
      <c r="T961" s="24"/>
      <c r="U961" s="24"/>
      <c r="V961" s="24"/>
      <c r="W961" s="24"/>
      <c r="X961" s="24"/>
      <c r="Y961" s="24"/>
      <c r="Z961" s="24"/>
    </row>
    <row r="962" spans="1:26">
      <c r="A962" s="3"/>
      <c r="B962" s="3"/>
      <c r="C962" s="3"/>
      <c r="D962" s="3"/>
      <c r="E962" s="3"/>
      <c r="F962" s="3"/>
      <c r="G962" s="3"/>
      <c r="H962" s="24"/>
      <c r="I962" s="24"/>
      <c r="J962" s="24"/>
      <c r="K962" s="24"/>
      <c r="L962" s="24"/>
      <c r="M962" s="24"/>
      <c r="N962" s="24"/>
      <c r="O962" s="24"/>
      <c r="P962" s="24"/>
      <c r="Q962" s="24"/>
      <c r="R962" s="24"/>
      <c r="S962" s="24"/>
      <c r="T962" s="24"/>
      <c r="U962" s="24"/>
      <c r="V962" s="24"/>
      <c r="W962" s="24"/>
      <c r="X962" s="24"/>
      <c r="Y962" s="24"/>
      <c r="Z962" s="24"/>
    </row>
    <row r="963" spans="1:26">
      <c r="A963" s="3"/>
      <c r="B963" s="3"/>
      <c r="C963" s="3"/>
      <c r="D963" s="3"/>
      <c r="E963" s="3"/>
      <c r="F963" s="3"/>
      <c r="G963" s="3"/>
      <c r="H963" s="24"/>
      <c r="I963" s="24"/>
      <c r="J963" s="24"/>
      <c r="K963" s="24"/>
      <c r="L963" s="24"/>
      <c r="M963" s="24"/>
      <c r="N963" s="24"/>
      <c r="O963" s="24"/>
      <c r="P963" s="24"/>
      <c r="Q963" s="24"/>
      <c r="R963" s="24"/>
      <c r="S963" s="24"/>
      <c r="T963" s="24"/>
      <c r="U963" s="24"/>
      <c r="V963" s="24"/>
      <c r="W963" s="24"/>
      <c r="X963" s="24"/>
      <c r="Y963" s="24"/>
      <c r="Z963" s="24"/>
    </row>
    <row r="964" spans="1:26">
      <c r="A964" s="3"/>
      <c r="B964" s="3"/>
      <c r="C964" s="3"/>
      <c r="D964" s="3"/>
      <c r="E964" s="3"/>
      <c r="F964" s="3"/>
      <c r="G964" s="3"/>
      <c r="H964" s="24"/>
      <c r="I964" s="24"/>
      <c r="J964" s="24"/>
      <c r="K964" s="24"/>
      <c r="L964" s="24"/>
      <c r="M964" s="24"/>
      <c r="N964" s="24"/>
      <c r="O964" s="24"/>
      <c r="P964" s="24"/>
      <c r="Q964" s="24"/>
      <c r="R964" s="24"/>
      <c r="S964" s="24"/>
      <c r="T964" s="24"/>
      <c r="U964" s="24"/>
      <c r="V964" s="24"/>
      <c r="W964" s="24"/>
      <c r="X964" s="24"/>
      <c r="Y964" s="24"/>
      <c r="Z964" s="24"/>
    </row>
    <row r="965" spans="1:26">
      <c r="A965" s="3"/>
      <c r="B965" s="3"/>
      <c r="C965" s="3"/>
      <c r="D965" s="3"/>
      <c r="E965" s="3"/>
      <c r="F965" s="3"/>
      <c r="G965" s="3"/>
      <c r="H965" s="24"/>
      <c r="I965" s="24"/>
      <c r="J965" s="24"/>
      <c r="K965" s="24"/>
      <c r="L965" s="24"/>
      <c r="M965" s="24"/>
      <c r="N965" s="24"/>
      <c r="O965" s="24"/>
      <c r="P965" s="24"/>
      <c r="Q965" s="24"/>
      <c r="R965" s="24"/>
      <c r="S965" s="24"/>
      <c r="T965" s="24"/>
      <c r="U965" s="24"/>
      <c r="V965" s="24"/>
      <c r="W965" s="24"/>
      <c r="X965" s="24"/>
      <c r="Y965" s="24"/>
      <c r="Z965" s="24"/>
    </row>
    <row r="966" spans="1:26">
      <c r="A966" s="3"/>
      <c r="B966" s="3"/>
      <c r="C966" s="3"/>
      <c r="D966" s="3"/>
      <c r="E966" s="3"/>
      <c r="F966" s="3"/>
      <c r="G966" s="3"/>
      <c r="H966" s="24"/>
      <c r="I966" s="24"/>
      <c r="J966" s="24"/>
      <c r="K966" s="24"/>
      <c r="L966" s="24"/>
      <c r="M966" s="24"/>
      <c r="N966" s="24"/>
      <c r="O966" s="24"/>
      <c r="P966" s="24"/>
      <c r="Q966" s="24"/>
      <c r="R966" s="24"/>
      <c r="S966" s="24"/>
      <c r="T966" s="24"/>
      <c r="U966" s="24"/>
      <c r="V966" s="24"/>
      <c r="W966" s="24"/>
      <c r="X966" s="24"/>
      <c r="Y966" s="24"/>
      <c r="Z966" s="24"/>
    </row>
    <row r="967" spans="1:26">
      <c r="A967" s="3"/>
      <c r="B967" s="3"/>
      <c r="C967" s="3"/>
      <c r="D967" s="3"/>
      <c r="E967" s="3"/>
      <c r="F967" s="3"/>
      <c r="G967" s="3"/>
      <c r="H967" s="24"/>
      <c r="I967" s="24"/>
      <c r="J967" s="24"/>
      <c r="K967" s="24"/>
      <c r="L967" s="24"/>
      <c r="M967" s="24"/>
      <c r="N967" s="24"/>
      <c r="O967" s="24"/>
      <c r="P967" s="24"/>
      <c r="Q967" s="24"/>
      <c r="R967" s="24"/>
      <c r="S967" s="24"/>
      <c r="T967" s="24"/>
      <c r="U967" s="24"/>
      <c r="V967" s="24"/>
      <c r="W967" s="24"/>
      <c r="X967" s="24"/>
      <c r="Y967" s="24"/>
      <c r="Z967" s="24"/>
    </row>
    <row r="968" spans="1:26">
      <c r="A968" s="3"/>
      <c r="B968" s="3"/>
      <c r="C968" s="3"/>
      <c r="D968" s="3"/>
      <c r="E968" s="3"/>
      <c r="F968" s="3"/>
      <c r="G968" s="3"/>
      <c r="H968" s="24"/>
      <c r="I968" s="24"/>
      <c r="J968" s="24"/>
      <c r="K968" s="24"/>
      <c r="L968" s="24"/>
      <c r="M968" s="24"/>
      <c r="N968" s="24"/>
      <c r="O968" s="24"/>
      <c r="P968" s="24"/>
      <c r="Q968" s="24"/>
      <c r="R968" s="24"/>
      <c r="S968" s="24"/>
      <c r="T968" s="24"/>
      <c r="U968" s="24"/>
      <c r="V968" s="24"/>
      <c r="W968" s="24"/>
      <c r="X968" s="24"/>
      <c r="Y968" s="24"/>
      <c r="Z968" s="24"/>
    </row>
    <row r="969" spans="1:26">
      <c r="A969" s="3"/>
      <c r="B969" s="3"/>
      <c r="C969" s="3"/>
      <c r="D969" s="3"/>
      <c r="E969" s="3"/>
      <c r="F969" s="3"/>
      <c r="G969" s="3"/>
      <c r="H969" s="24"/>
      <c r="I969" s="24"/>
      <c r="J969" s="24"/>
      <c r="K969" s="24"/>
      <c r="L969" s="24"/>
      <c r="M969" s="24"/>
      <c r="N969" s="24"/>
      <c r="O969" s="24"/>
      <c r="P969" s="24"/>
      <c r="Q969" s="24"/>
      <c r="R969" s="24"/>
      <c r="S969" s="24"/>
      <c r="T969" s="24"/>
      <c r="U969" s="24"/>
      <c r="V969" s="24"/>
      <c r="W969" s="24"/>
      <c r="X969" s="24"/>
      <c r="Y969" s="24"/>
      <c r="Z969" s="24"/>
    </row>
    <row r="970" spans="1:26">
      <c r="A970" s="3"/>
      <c r="B970" s="3"/>
      <c r="C970" s="3"/>
      <c r="D970" s="3"/>
      <c r="E970" s="3"/>
      <c r="F970" s="3"/>
      <c r="G970" s="3"/>
      <c r="H970" s="24"/>
      <c r="I970" s="24"/>
      <c r="J970" s="24"/>
      <c r="K970" s="24"/>
      <c r="L970" s="24"/>
      <c r="M970" s="24"/>
      <c r="N970" s="24"/>
      <c r="O970" s="24"/>
      <c r="P970" s="24"/>
      <c r="Q970" s="24"/>
      <c r="R970" s="24"/>
      <c r="S970" s="24"/>
      <c r="T970" s="24"/>
      <c r="U970" s="24"/>
      <c r="V970" s="24"/>
      <c r="W970" s="24"/>
      <c r="X970" s="24"/>
      <c r="Y970" s="24"/>
      <c r="Z970" s="24"/>
    </row>
    <row r="971" spans="1:26">
      <c r="A971" s="3"/>
      <c r="B971" s="3"/>
      <c r="C971" s="3"/>
      <c r="D971" s="3"/>
      <c r="E971" s="3"/>
      <c r="F971" s="3"/>
      <c r="G971" s="3"/>
      <c r="H971" s="24"/>
      <c r="I971" s="24"/>
      <c r="J971" s="24"/>
      <c r="K971" s="24"/>
      <c r="L971" s="24"/>
      <c r="M971" s="24"/>
      <c r="N971" s="24"/>
      <c r="O971" s="24"/>
      <c r="P971" s="24"/>
      <c r="Q971" s="24"/>
      <c r="R971" s="24"/>
      <c r="S971" s="24"/>
      <c r="T971" s="24"/>
      <c r="U971" s="24"/>
      <c r="V971" s="24"/>
      <c r="W971" s="24"/>
      <c r="X971" s="24"/>
      <c r="Y971" s="24"/>
      <c r="Z971" s="24"/>
    </row>
    <row r="972" spans="1:26">
      <c r="A972" s="3"/>
      <c r="B972" s="3"/>
      <c r="C972" s="3"/>
      <c r="D972" s="3"/>
      <c r="E972" s="3"/>
      <c r="F972" s="3"/>
      <c r="G972" s="3"/>
      <c r="H972" s="24"/>
      <c r="I972" s="24"/>
      <c r="J972" s="24"/>
      <c r="K972" s="24"/>
      <c r="L972" s="24"/>
      <c r="M972" s="24"/>
      <c r="N972" s="24"/>
      <c r="O972" s="24"/>
      <c r="P972" s="24"/>
      <c r="Q972" s="24"/>
      <c r="R972" s="24"/>
      <c r="S972" s="24"/>
      <c r="T972" s="24"/>
      <c r="U972" s="24"/>
      <c r="V972" s="24"/>
      <c r="W972" s="24"/>
      <c r="X972" s="24"/>
      <c r="Y972" s="24"/>
      <c r="Z972" s="24"/>
    </row>
    <row r="973" spans="1:26">
      <c r="A973" s="3"/>
      <c r="B973" s="3"/>
      <c r="C973" s="3"/>
      <c r="D973" s="3"/>
      <c r="E973" s="3"/>
      <c r="F973" s="3"/>
      <c r="G973" s="3"/>
      <c r="H973" s="24"/>
      <c r="I973" s="24"/>
      <c r="J973" s="24"/>
      <c r="K973" s="24"/>
      <c r="L973" s="24"/>
      <c r="M973" s="24"/>
      <c r="N973" s="24"/>
      <c r="O973" s="24"/>
      <c r="P973" s="24"/>
      <c r="Q973" s="24"/>
      <c r="R973" s="24"/>
      <c r="S973" s="24"/>
      <c r="T973" s="24"/>
      <c r="U973" s="24"/>
      <c r="V973" s="24"/>
      <c r="W973" s="24"/>
      <c r="X973" s="24"/>
      <c r="Y973" s="24"/>
      <c r="Z973" s="24"/>
    </row>
    <row r="974" spans="1:26">
      <c r="A974" s="3"/>
      <c r="B974" s="3"/>
      <c r="C974" s="3"/>
      <c r="D974" s="3"/>
      <c r="E974" s="3"/>
      <c r="F974" s="3"/>
      <c r="G974" s="3"/>
      <c r="H974" s="24"/>
      <c r="I974" s="24"/>
      <c r="J974" s="24"/>
      <c r="K974" s="24"/>
      <c r="L974" s="24"/>
      <c r="M974" s="24"/>
      <c r="N974" s="24"/>
      <c r="O974" s="24"/>
      <c r="P974" s="24"/>
      <c r="Q974" s="24"/>
      <c r="R974" s="24"/>
      <c r="S974" s="24"/>
      <c r="T974" s="24"/>
      <c r="U974" s="24"/>
      <c r="V974" s="24"/>
      <c r="W974" s="24"/>
      <c r="X974" s="24"/>
      <c r="Y974" s="24"/>
      <c r="Z974" s="24"/>
    </row>
    <row r="975" spans="1:26">
      <c r="A975" s="3"/>
      <c r="B975" s="3"/>
      <c r="C975" s="3"/>
      <c r="D975" s="3"/>
      <c r="E975" s="3"/>
      <c r="F975" s="3"/>
      <c r="G975" s="3"/>
      <c r="H975" s="24"/>
      <c r="I975" s="24"/>
      <c r="J975" s="24"/>
      <c r="K975" s="24"/>
      <c r="L975" s="24"/>
      <c r="M975" s="24"/>
      <c r="N975" s="24"/>
      <c r="O975" s="24"/>
      <c r="P975" s="24"/>
      <c r="Q975" s="24"/>
      <c r="R975" s="24"/>
      <c r="S975" s="24"/>
      <c r="T975" s="24"/>
      <c r="U975" s="24"/>
      <c r="V975" s="24"/>
      <c r="W975" s="24"/>
      <c r="X975" s="24"/>
      <c r="Y975" s="24"/>
      <c r="Z975" s="24"/>
    </row>
    <row r="976" spans="1:26">
      <c r="A976" s="3"/>
      <c r="B976" s="3"/>
      <c r="C976" s="3"/>
      <c r="D976" s="3"/>
      <c r="E976" s="3"/>
      <c r="F976" s="3"/>
      <c r="G976" s="3"/>
      <c r="H976" s="24"/>
      <c r="I976" s="24"/>
      <c r="J976" s="24"/>
      <c r="K976" s="24"/>
      <c r="L976" s="24"/>
      <c r="M976" s="24"/>
      <c r="N976" s="24"/>
      <c r="O976" s="24"/>
      <c r="P976" s="24"/>
      <c r="Q976" s="24"/>
      <c r="R976" s="24"/>
      <c r="S976" s="24"/>
      <c r="T976" s="24"/>
      <c r="U976" s="24"/>
      <c r="V976" s="24"/>
      <c r="W976" s="24"/>
      <c r="X976" s="24"/>
      <c r="Y976" s="24"/>
      <c r="Z976" s="24"/>
    </row>
    <row r="977" spans="1:26">
      <c r="A977" s="3"/>
      <c r="B977" s="3"/>
      <c r="C977" s="3"/>
      <c r="D977" s="3"/>
      <c r="E977" s="3"/>
      <c r="F977" s="3"/>
      <c r="G977" s="3"/>
      <c r="H977" s="24"/>
      <c r="I977" s="24"/>
      <c r="J977" s="24"/>
      <c r="K977" s="24"/>
      <c r="L977" s="24"/>
      <c r="M977" s="24"/>
      <c r="N977" s="24"/>
      <c r="O977" s="24"/>
      <c r="P977" s="24"/>
      <c r="Q977" s="24"/>
      <c r="R977" s="24"/>
      <c r="S977" s="24"/>
      <c r="T977" s="24"/>
      <c r="U977" s="24"/>
      <c r="V977" s="24"/>
      <c r="W977" s="24"/>
      <c r="X977" s="24"/>
      <c r="Y977" s="24"/>
      <c r="Z977" s="24"/>
    </row>
    <row r="978" spans="1:26">
      <c r="A978" s="3"/>
      <c r="B978" s="3"/>
      <c r="C978" s="3"/>
      <c r="D978" s="3"/>
      <c r="E978" s="3"/>
      <c r="F978" s="3"/>
      <c r="G978" s="3"/>
      <c r="H978" s="24"/>
      <c r="I978" s="24"/>
      <c r="J978" s="24"/>
      <c r="K978" s="24"/>
      <c r="L978" s="24"/>
      <c r="M978" s="24"/>
      <c r="N978" s="24"/>
      <c r="O978" s="24"/>
      <c r="P978" s="24"/>
      <c r="Q978" s="24"/>
      <c r="R978" s="24"/>
      <c r="S978" s="24"/>
      <c r="T978" s="24"/>
      <c r="U978" s="24"/>
      <c r="V978" s="24"/>
      <c r="W978" s="24"/>
      <c r="X978" s="24"/>
      <c r="Y978" s="24"/>
      <c r="Z978" s="24"/>
    </row>
    <row r="979" spans="1:26">
      <c r="A979" s="3"/>
      <c r="B979" s="3"/>
      <c r="C979" s="3"/>
      <c r="D979" s="3"/>
      <c r="E979" s="3"/>
      <c r="F979" s="3"/>
      <c r="G979" s="3"/>
      <c r="H979" s="24"/>
      <c r="I979" s="24"/>
      <c r="J979" s="24"/>
      <c r="K979" s="24"/>
      <c r="L979" s="24"/>
      <c r="M979" s="24"/>
      <c r="N979" s="24"/>
      <c r="O979" s="24"/>
      <c r="P979" s="24"/>
      <c r="Q979" s="24"/>
      <c r="R979" s="24"/>
      <c r="S979" s="24"/>
      <c r="T979" s="24"/>
      <c r="U979" s="24"/>
      <c r="V979" s="24"/>
      <c r="W979" s="24"/>
      <c r="X979" s="24"/>
      <c r="Y979" s="24"/>
      <c r="Z979" s="24"/>
    </row>
    <row r="980" spans="1:26">
      <c r="A980" s="3"/>
      <c r="B980" s="3"/>
      <c r="C980" s="3"/>
      <c r="D980" s="3"/>
      <c r="E980" s="3"/>
      <c r="F980" s="3"/>
      <c r="G980" s="3"/>
      <c r="H980" s="24"/>
      <c r="I980" s="24"/>
      <c r="J980" s="24"/>
      <c r="K980" s="24"/>
      <c r="L980" s="24"/>
      <c r="M980" s="24"/>
      <c r="N980" s="24"/>
      <c r="O980" s="24"/>
      <c r="P980" s="24"/>
      <c r="Q980" s="24"/>
      <c r="R980" s="24"/>
      <c r="S980" s="24"/>
      <c r="T980" s="24"/>
      <c r="U980" s="24"/>
      <c r="V980" s="24"/>
      <c r="W980" s="24"/>
      <c r="X980" s="24"/>
      <c r="Y980" s="24"/>
      <c r="Z980" s="24"/>
    </row>
    <row r="981" spans="1:26">
      <c r="A981" s="3"/>
      <c r="B981" s="3"/>
      <c r="C981" s="3"/>
      <c r="D981" s="3"/>
      <c r="E981" s="3"/>
      <c r="F981" s="3"/>
      <c r="G981" s="3"/>
      <c r="H981" s="24"/>
      <c r="I981" s="24"/>
      <c r="J981" s="24"/>
      <c r="K981" s="24"/>
      <c r="L981" s="24"/>
      <c r="M981" s="24"/>
      <c r="N981" s="24"/>
      <c r="O981" s="24"/>
      <c r="P981" s="24"/>
      <c r="Q981" s="24"/>
      <c r="R981" s="24"/>
      <c r="S981" s="24"/>
      <c r="T981" s="24"/>
      <c r="U981" s="24"/>
      <c r="V981" s="24"/>
      <c r="W981" s="24"/>
      <c r="X981" s="24"/>
      <c r="Y981" s="24"/>
      <c r="Z981" s="24"/>
    </row>
    <row r="982" spans="1:26">
      <c r="A982" s="3"/>
      <c r="B982" s="3"/>
      <c r="C982" s="3"/>
      <c r="D982" s="3"/>
      <c r="E982" s="3"/>
      <c r="F982" s="3"/>
      <c r="G982" s="3"/>
      <c r="H982" s="24"/>
      <c r="I982" s="24"/>
      <c r="J982" s="24"/>
      <c r="K982" s="24"/>
      <c r="L982" s="24"/>
      <c r="M982" s="24"/>
      <c r="N982" s="24"/>
      <c r="O982" s="24"/>
      <c r="P982" s="24"/>
      <c r="Q982" s="24"/>
      <c r="R982" s="24"/>
      <c r="S982" s="24"/>
      <c r="T982" s="24"/>
      <c r="U982" s="24"/>
      <c r="V982" s="24"/>
      <c r="W982" s="24"/>
      <c r="X982" s="24"/>
      <c r="Y982" s="24"/>
      <c r="Z982" s="24"/>
    </row>
    <row r="983" spans="1:26">
      <c r="A983" s="3"/>
      <c r="B983" s="3"/>
      <c r="C983" s="3"/>
      <c r="D983" s="3"/>
      <c r="E983" s="3"/>
      <c r="F983" s="3"/>
      <c r="G983" s="3"/>
      <c r="H983" s="24"/>
      <c r="I983" s="24"/>
      <c r="J983" s="24"/>
      <c r="K983" s="24"/>
      <c r="L983" s="24"/>
      <c r="M983" s="24"/>
      <c r="N983" s="24"/>
      <c r="O983" s="24"/>
      <c r="P983" s="24"/>
      <c r="Q983" s="24"/>
      <c r="R983" s="24"/>
      <c r="S983" s="24"/>
      <c r="T983" s="24"/>
      <c r="U983" s="24"/>
      <c r="V983" s="24"/>
      <c r="W983" s="24"/>
      <c r="X983" s="24"/>
      <c r="Y983" s="24"/>
      <c r="Z983" s="24"/>
    </row>
    <row r="984" spans="1:26">
      <c r="A984" s="3"/>
      <c r="B984" s="3"/>
      <c r="C984" s="3"/>
      <c r="D984" s="3"/>
      <c r="E984" s="3"/>
      <c r="F984" s="3"/>
      <c r="G984" s="3"/>
      <c r="H984" s="24"/>
      <c r="I984" s="24"/>
      <c r="J984" s="24"/>
      <c r="K984" s="24"/>
      <c r="L984" s="24"/>
      <c r="M984" s="24"/>
      <c r="N984" s="24"/>
      <c r="O984" s="24"/>
      <c r="P984" s="24"/>
      <c r="Q984" s="24"/>
      <c r="R984" s="24"/>
      <c r="S984" s="24"/>
      <c r="T984" s="24"/>
      <c r="U984" s="24"/>
      <c r="V984" s="24"/>
      <c r="W984" s="24"/>
      <c r="X984" s="24"/>
      <c r="Y984" s="24"/>
      <c r="Z984" s="24"/>
    </row>
    <row r="985" spans="1:26">
      <c r="A985" s="3"/>
      <c r="B985" s="3"/>
      <c r="C985" s="3"/>
      <c r="D985" s="3"/>
      <c r="E985" s="3"/>
      <c r="F985" s="3"/>
      <c r="G985" s="3"/>
      <c r="H985" s="24"/>
      <c r="I985" s="24"/>
      <c r="J985" s="24"/>
      <c r="K985" s="24"/>
      <c r="L985" s="24"/>
      <c r="M985" s="24"/>
      <c r="N985" s="24"/>
      <c r="O985" s="24"/>
      <c r="P985" s="24"/>
      <c r="Q985" s="24"/>
      <c r="R985" s="24"/>
      <c r="S985" s="24"/>
      <c r="T985" s="24"/>
      <c r="U985" s="24"/>
      <c r="V985" s="24"/>
      <c r="W985" s="24"/>
      <c r="X985" s="24"/>
      <c r="Y985" s="24"/>
      <c r="Z985" s="24"/>
    </row>
    <row r="986" spans="1:26">
      <c r="A986" s="3"/>
      <c r="B986" s="3"/>
      <c r="C986" s="3"/>
      <c r="D986" s="3"/>
      <c r="E986" s="3"/>
      <c r="F986" s="3"/>
      <c r="G986" s="3"/>
      <c r="H986" s="24"/>
      <c r="I986" s="24"/>
      <c r="J986" s="24"/>
      <c r="K986" s="24"/>
      <c r="L986" s="24"/>
      <c r="M986" s="24"/>
      <c r="N986" s="24"/>
      <c r="O986" s="24"/>
      <c r="P986" s="24"/>
      <c r="Q986" s="24"/>
      <c r="R986" s="24"/>
      <c r="S986" s="24"/>
      <c r="T986" s="24"/>
      <c r="U986" s="24"/>
      <c r="V986" s="24"/>
      <c r="W986" s="24"/>
      <c r="X986" s="24"/>
      <c r="Y986" s="24"/>
      <c r="Z986" s="24"/>
    </row>
    <row r="987" spans="1:26">
      <c r="A987" s="3"/>
      <c r="B987" s="3"/>
      <c r="C987" s="3"/>
      <c r="D987" s="3"/>
      <c r="E987" s="3"/>
      <c r="F987" s="3"/>
      <c r="G987" s="3"/>
      <c r="H987" s="24"/>
      <c r="I987" s="24"/>
      <c r="J987" s="24"/>
      <c r="K987" s="24"/>
      <c r="L987" s="24"/>
      <c r="M987" s="24"/>
      <c r="N987" s="24"/>
      <c r="O987" s="24"/>
      <c r="P987" s="24"/>
      <c r="Q987" s="24"/>
      <c r="R987" s="24"/>
      <c r="S987" s="24"/>
      <c r="T987" s="24"/>
      <c r="U987" s="24"/>
      <c r="V987" s="24"/>
      <c r="W987" s="24"/>
      <c r="X987" s="24"/>
      <c r="Y987" s="24"/>
      <c r="Z987" s="24"/>
    </row>
    <row r="988" spans="1:26">
      <c r="A988" s="3"/>
      <c r="B988" s="3"/>
      <c r="C988" s="3"/>
      <c r="D988" s="3"/>
      <c r="E988" s="3"/>
      <c r="F988" s="3"/>
      <c r="G988" s="3"/>
      <c r="H988" s="24"/>
      <c r="I988" s="24"/>
      <c r="J988" s="24"/>
      <c r="K988" s="24"/>
      <c r="L988" s="24"/>
      <c r="M988" s="24"/>
      <c r="N988" s="24"/>
      <c r="O988" s="24"/>
      <c r="P988" s="24"/>
      <c r="Q988" s="24"/>
      <c r="R988" s="24"/>
      <c r="S988" s="24"/>
      <c r="T988" s="24"/>
      <c r="U988" s="24"/>
      <c r="V988" s="24"/>
      <c r="W988" s="24"/>
      <c r="X988" s="24"/>
      <c r="Y988" s="24"/>
      <c r="Z988" s="24"/>
    </row>
    <row r="989" spans="1:26">
      <c r="A989" s="3"/>
      <c r="B989" s="3"/>
      <c r="C989" s="3"/>
      <c r="D989" s="3"/>
      <c r="E989" s="3"/>
      <c r="F989" s="3"/>
      <c r="G989" s="3"/>
      <c r="H989" s="24"/>
      <c r="I989" s="24"/>
      <c r="J989" s="24"/>
      <c r="K989" s="24"/>
      <c r="L989" s="24"/>
      <c r="M989" s="24"/>
      <c r="N989" s="24"/>
      <c r="O989" s="24"/>
      <c r="P989" s="24"/>
      <c r="Q989" s="24"/>
      <c r="R989" s="24"/>
      <c r="S989" s="24"/>
      <c r="T989" s="24"/>
      <c r="U989" s="24"/>
      <c r="V989" s="24"/>
      <c r="W989" s="24"/>
      <c r="X989" s="24"/>
      <c r="Y989" s="24"/>
      <c r="Z989" s="24"/>
    </row>
    <row r="990" spans="1:26">
      <c r="A990" s="3"/>
      <c r="B990" s="3"/>
      <c r="C990" s="3"/>
      <c r="D990" s="3"/>
      <c r="E990" s="3"/>
      <c r="F990" s="3"/>
      <c r="G990" s="3"/>
      <c r="H990" s="24"/>
      <c r="I990" s="24"/>
      <c r="J990" s="24"/>
      <c r="K990" s="24"/>
      <c r="L990" s="24"/>
      <c r="M990" s="24"/>
      <c r="N990" s="24"/>
      <c r="O990" s="24"/>
      <c r="P990" s="24"/>
      <c r="Q990" s="24"/>
      <c r="R990" s="24"/>
      <c r="S990" s="24"/>
      <c r="T990" s="24"/>
      <c r="U990" s="24"/>
      <c r="V990" s="24"/>
      <c r="W990" s="24"/>
      <c r="X990" s="24"/>
      <c r="Y990" s="24"/>
      <c r="Z990" s="24"/>
    </row>
    <row r="991" spans="1:26">
      <c r="A991" s="3"/>
      <c r="B991" s="3"/>
      <c r="C991" s="3"/>
      <c r="D991" s="3"/>
      <c r="E991" s="3"/>
      <c r="F991" s="3"/>
      <c r="G991" s="3"/>
      <c r="H991" s="24"/>
      <c r="I991" s="24"/>
      <c r="J991" s="24"/>
      <c r="K991" s="24"/>
      <c r="L991" s="24"/>
      <c r="M991" s="24"/>
      <c r="N991" s="24"/>
      <c r="O991" s="24"/>
      <c r="P991" s="24"/>
      <c r="Q991" s="24"/>
      <c r="R991" s="24"/>
      <c r="S991" s="24"/>
      <c r="T991" s="24"/>
      <c r="U991" s="24"/>
      <c r="V991" s="24"/>
      <c r="W991" s="24"/>
      <c r="X991" s="24"/>
      <c r="Y991" s="24"/>
      <c r="Z991" s="24"/>
    </row>
    <row r="992" spans="1:26">
      <c r="A992" s="3"/>
      <c r="B992" s="3"/>
      <c r="C992" s="3"/>
      <c r="D992" s="3"/>
      <c r="E992" s="3"/>
      <c r="F992" s="3"/>
      <c r="G992" s="3"/>
      <c r="H992" s="24"/>
      <c r="I992" s="24"/>
      <c r="J992" s="24"/>
      <c r="K992" s="24"/>
      <c r="L992" s="24"/>
      <c r="M992" s="24"/>
      <c r="N992" s="24"/>
      <c r="O992" s="24"/>
      <c r="P992" s="24"/>
      <c r="Q992" s="24"/>
      <c r="R992" s="24"/>
      <c r="S992" s="24"/>
      <c r="T992" s="24"/>
      <c r="U992" s="24"/>
      <c r="V992" s="24"/>
      <c r="W992" s="24"/>
      <c r="X992" s="24"/>
      <c r="Y992" s="24"/>
      <c r="Z992" s="24"/>
    </row>
    <row r="993" spans="1:26">
      <c r="A993" s="3"/>
      <c r="B993" s="3"/>
      <c r="C993" s="3"/>
      <c r="D993" s="3"/>
      <c r="E993" s="3"/>
      <c r="F993" s="3"/>
      <c r="G993" s="3"/>
      <c r="H993" s="24"/>
      <c r="I993" s="24"/>
      <c r="J993" s="24"/>
      <c r="K993" s="24"/>
      <c r="L993" s="24"/>
      <c r="M993" s="24"/>
      <c r="N993" s="24"/>
      <c r="O993" s="24"/>
      <c r="P993" s="24"/>
      <c r="Q993" s="24"/>
      <c r="R993" s="24"/>
      <c r="S993" s="24"/>
      <c r="T993" s="24"/>
      <c r="U993" s="24"/>
      <c r="V993" s="24"/>
      <c r="W993" s="24"/>
      <c r="X993" s="24"/>
      <c r="Y993" s="24"/>
      <c r="Z993" s="24"/>
    </row>
    <row r="994" spans="1:26">
      <c r="A994" s="3"/>
      <c r="B994" s="3"/>
      <c r="C994" s="3"/>
      <c r="D994" s="3"/>
      <c r="E994" s="3"/>
      <c r="F994" s="3"/>
      <c r="G994" s="3"/>
      <c r="H994" s="24"/>
      <c r="I994" s="24"/>
      <c r="J994" s="24"/>
      <c r="K994" s="24"/>
      <c r="L994" s="24"/>
      <c r="M994" s="24"/>
      <c r="N994" s="24"/>
      <c r="O994" s="24"/>
      <c r="P994" s="24"/>
      <c r="Q994" s="24"/>
      <c r="R994" s="24"/>
      <c r="S994" s="24"/>
      <c r="T994" s="24"/>
      <c r="U994" s="24"/>
      <c r="V994" s="24"/>
      <c r="W994" s="24"/>
      <c r="X994" s="24"/>
      <c r="Y994" s="24"/>
      <c r="Z994" s="24"/>
    </row>
    <row r="995" spans="1:26">
      <c r="A995" s="3"/>
      <c r="B995" s="3"/>
      <c r="C995" s="3"/>
      <c r="D995" s="3"/>
      <c r="E995" s="3"/>
      <c r="F995" s="3"/>
      <c r="G995" s="3"/>
      <c r="H995" s="24"/>
      <c r="I995" s="24"/>
      <c r="J995" s="24"/>
      <c r="K995" s="24"/>
      <c r="L995" s="24"/>
      <c r="M995" s="24"/>
      <c r="N995" s="24"/>
      <c r="O995" s="24"/>
      <c r="P995" s="24"/>
      <c r="Q995" s="24"/>
      <c r="R995" s="24"/>
      <c r="S995" s="24"/>
      <c r="T995" s="24"/>
      <c r="U995" s="24"/>
      <c r="V995" s="24"/>
      <c r="W995" s="24"/>
      <c r="X995" s="24"/>
      <c r="Y995" s="24"/>
      <c r="Z995" s="24"/>
    </row>
    <row r="996" spans="1:26">
      <c r="A996" s="3"/>
      <c r="B996" s="3"/>
      <c r="C996" s="3"/>
      <c r="D996" s="3"/>
      <c r="E996" s="3"/>
      <c r="F996" s="3"/>
      <c r="G996" s="3"/>
      <c r="H996" s="24"/>
      <c r="I996" s="24"/>
      <c r="J996" s="24"/>
      <c r="K996" s="24"/>
      <c r="L996" s="24"/>
      <c r="M996" s="24"/>
      <c r="N996" s="24"/>
      <c r="O996" s="24"/>
      <c r="P996" s="24"/>
      <c r="Q996" s="24"/>
      <c r="R996" s="24"/>
      <c r="S996" s="24"/>
      <c r="T996" s="24"/>
      <c r="U996" s="24"/>
      <c r="V996" s="24"/>
      <c r="W996" s="24"/>
      <c r="X996" s="24"/>
      <c r="Y996" s="24"/>
      <c r="Z996" s="24"/>
    </row>
    <row r="997" spans="1:26">
      <c r="A997" s="3"/>
      <c r="B997" s="3"/>
      <c r="C997" s="3"/>
      <c r="D997" s="3"/>
      <c r="E997" s="3"/>
      <c r="F997" s="3"/>
      <c r="G997" s="3"/>
      <c r="H997" s="24"/>
      <c r="I997" s="24"/>
      <c r="J997" s="24"/>
      <c r="K997" s="24"/>
      <c r="L997" s="24"/>
      <c r="M997" s="24"/>
      <c r="N997" s="24"/>
      <c r="O997" s="24"/>
      <c r="P997" s="24"/>
      <c r="Q997" s="24"/>
      <c r="R997" s="24"/>
      <c r="S997" s="24"/>
      <c r="T997" s="24"/>
      <c r="U997" s="24"/>
      <c r="V997" s="24"/>
      <c r="W997" s="24"/>
      <c r="X997" s="24"/>
      <c r="Y997" s="24"/>
      <c r="Z997" s="24"/>
    </row>
    <row r="998" spans="1:26">
      <c r="A998" s="3"/>
      <c r="B998" s="3"/>
      <c r="C998" s="3"/>
      <c r="D998" s="3"/>
      <c r="E998" s="3"/>
      <c r="F998" s="3"/>
      <c r="G998" s="3"/>
      <c r="H998" s="24"/>
      <c r="I998" s="24"/>
      <c r="J998" s="24"/>
      <c r="K998" s="24"/>
      <c r="L998" s="24"/>
      <c r="M998" s="24"/>
      <c r="N998" s="24"/>
      <c r="O998" s="24"/>
      <c r="P998" s="24"/>
      <c r="Q998" s="24"/>
      <c r="R998" s="24"/>
      <c r="S998" s="24"/>
      <c r="T998" s="24"/>
      <c r="U998" s="24"/>
      <c r="V998" s="24"/>
      <c r="W998" s="24"/>
      <c r="X998" s="24"/>
      <c r="Y998" s="24"/>
      <c r="Z998" s="24"/>
    </row>
    <row r="999" spans="1:26">
      <c r="A999" s="3"/>
      <c r="B999" s="3"/>
      <c r="C999" s="3"/>
      <c r="D999" s="3"/>
      <c r="E999" s="3"/>
      <c r="F999" s="3"/>
      <c r="G999" s="3"/>
      <c r="H999" s="24"/>
      <c r="I999" s="24"/>
      <c r="J999" s="24"/>
      <c r="K999" s="24"/>
      <c r="L999" s="24"/>
      <c r="M999" s="24"/>
      <c r="N999" s="24"/>
      <c r="O999" s="24"/>
      <c r="P999" s="24"/>
      <c r="Q999" s="24"/>
      <c r="R999" s="24"/>
      <c r="S999" s="24"/>
      <c r="T999" s="24"/>
      <c r="U999" s="24"/>
      <c r="V999" s="24"/>
      <c r="W999" s="24"/>
      <c r="X999" s="24"/>
      <c r="Y999" s="24"/>
      <c r="Z999" s="24"/>
    </row>
    <row r="1000" spans="1:26">
      <c r="A1000" s="3"/>
      <c r="B1000" s="3"/>
      <c r="C1000" s="3"/>
      <c r="D1000" s="3"/>
      <c r="E1000" s="3"/>
      <c r="F1000" s="3"/>
      <c r="G1000" s="3"/>
      <c r="H1000" s="24"/>
      <c r="I1000" s="24"/>
      <c r="J1000" s="24"/>
      <c r="K1000" s="24"/>
      <c r="L1000" s="24"/>
      <c r="M1000" s="24"/>
      <c r="N1000" s="24"/>
      <c r="O1000" s="24"/>
      <c r="P1000" s="24"/>
      <c r="Q1000" s="24"/>
      <c r="R1000" s="24"/>
      <c r="S1000" s="24"/>
      <c r="T1000" s="24"/>
      <c r="U1000" s="24"/>
      <c r="V1000" s="24"/>
      <c r="W1000" s="24"/>
      <c r="X1000" s="24"/>
      <c r="Y1000" s="24"/>
      <c r="Z1000" s="24"/>
    </row>
  </sheetData>
  <mergeCells count="36">
    <mergeCell ref="E7:E11"/>
    <mergeCell ref="F7:F11"/>
    <mergeCell ref="F2:F3"/>
    <mergeCell ref="A4:A6"/>
    <mergeCell ref="F4:F6"/>
    <mergeCell ref="B4:B6"/>
    <mergeCell ref="C4:C6"/>
    <mergeCell ref="D4:D6"/>
    <mergeCell ref="E4:E6"/>
    <mergeCell ref="A2:A3"/>
    <mergeCell ref="B2:B3"/>
    <mergeCell ref="C2:C3"/>
    <mergeCell ref="D2:D3"/>
    <mergeCell ref="E2:E3"/>
    <mergeCell ref="A7:A11"/>
    <mergeCell ref="A12:A13"/>
    <mergeCell ref="B12:B13"/>
    <mergeCell ref="C12:C13"/>
    <mergeCell ref="D12:D13"/>
    <mergeCell ref="B7:B11"/>
    <mergeCell ref="C7:C11"/>
    <mergeCell ref="D7:D11"/>
    <mergeCell ref="E12:E13"/>
    <mergeCell ref="F12:F13"/>
    <mergeCell ref="B18:B20"/>
    <mergeCell ref="C18:C20"/>
    <mergeCell ref="D18:D20"/>
    <mergeCell ref="E18:E20"/>
    <mergeCell ref="F14:F17"/>
    <mergeCell ref="A18:A20"/>
    <mergeCell ref="F18:F20"/>
    <mergeCell ref="A14:A17"/>
    <mergeCell ref="B14:B17"/>
    <mergeCell ref="C14:C17"/>
    <mergeCell ref="D14:D17"/>
    <mergeCell ref="E14:E17"/>
  </mergeCells>
  <pageMargins left="0" right="0" top="0" bottom="0"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97"/>
  <sheetViews>
    <sheetView workbookViewId="0">
      <pane ySplit="1" topLeftCell="A2" activePane="bottomLeft" state="frozen"/>
      <selection pane="bottomLeft" activeCell="B3" sqref="B3"/>
    </sheetView>
  </sheetViews>
  <sheetFormatPr baseColWidth="10" defaultColWidth="12.7109375" defaultRowHeight="15" customHeight="1"/>
  <cols>
    <col min="1" max="1" width="17.85546875" customWidth="1"/>
    <col min="2" max="2" width="13.28515625" customWidth="1"/>
    <col min="3" max="3" width="41.28515625" customWidth="1"/>
    <col min="4" max="4" width="80.140625" customWidth="1"/>
    <col min="5" max="5" width="11.7109375" customWidth="1"/>
    <col min="6" max="7" width="9.140625" customWidth="1"/>
    <col min="8" max="8" width="17.28515625" customWidth="1"/>
    <col min="9" max="9" width="21.140625" customWidth="1"/>
    <col min="10" max="10" width="19.140625" customWidth="1"/>
    <col min="11" max="11" width="35.140625" customWidth="1"/>
    <col min="12" max="12" width="45" customWidth="1"/>
    <col min="13" max="26" width="8.7109375" customWidth="1"/>
  </cols>
  <sheetData>
    <row r="1" spans="1:26" ht="105">
      <c r="A1" s="323" t="s">
        <v>2222</v>
      </c>
      <c r="B1" s="324" t="s">
        <v>2223</v>
      </c>
      <c r="C1" s="324" t="s">
        <v>2224</v>
      </c>
      <c r="D1" s="324" t="s">
        <v>2225</v>
      </c>
      <c r="E1" s="324" t="s">
        <v>1870</v>
      </c>
      <c r="F1" s="324" t="s">
        <v>1871</v>
      </c>
      <c r="G1" s="324" t="s">
        <v>1872</v>
      </c>
      <c r="H1" s="324" t="s">
        <v>2226</v>
      </c>
      <c r="I1" s="324" t="s">
        <v>1874</v>
      </c>
      <c r="J1" s="324" t="s">
        <v>1875</v>
      </c>
      <c r="K1" s="324" t="s">
        <v>1876</v>
      </c>
      <c r="L1" s="325" t="s">
        <v>1639</v>
      </c>
      <c r="M1" s="321"/>
      <c r="N1" s="321"/>
      <c r="O1" s="321"/>
      <c r="P1" s="321"/>
      <c r="Q1" s="321"/>
      <c r="R1" s="321"/>
      <c r="S1" s="321"/>
      <c r="T1" s="321"/>
      <c r="U1" s="321"/>
      <c r="V1" s="321"/>
      <c r="W1" s="321"/>
      <c r="X1" s="321"/>
      <c r="Y1" s="321"/>
      <c r="Z1" s="321"/>
    </row>
    <row r="2" spans="1:26" ht="75.75">
      <c r="A2" s="326" t="s">
        <v>1884</v>
      </c>
      <c r="B2" s="220" t="s">
        <v>1661</v>
      </c>
      <c r="C2" s="327">
        <v>92101501</v>
      </c>
      <c r="D2" s="327" t="s">
        <v>2227</v>
      </c>
      <c r="E2" s="220" t="s">
        <v>121</v>
      </c>
      <c r="F2" s="220" t="s">
        <v>179</v>
      </c>
      <c r="G2" s="328">
        <v>10</v>
      </c>
      <c r="H2" s="220" t="s">
        <v>2228</v>
      </c>
      <c r="I2" s="329">
        <v>64816382</v>
      </c>
      <c r="J2" s="330">
        <v>-648163822</v>
      </c>
      <c r="K2" s="220"/>
      <c r="L2" s="331" t="s">
        <v>1659</v>
      </c>
      <c r="M2" s="321"/>
      <c r="N2" s="321"/>
      <c r="O2" s="321"/>
      <c r="P2" s="321"/>
      <c r="Q2" s="321"/>
      <c r="R2" s="321"/>
      <c r="S2" s="321"/>
      <c r="T2" s="321"/>
      <c r="U2" s="321"/>
      <c r="V2" s="321"/>
      <c r="W2" s="321"/>
      <c r="X2" s="321"/>
      <c r="Y2" s="321"/>
      <c r="Z2" s="321"/>
    </row>
    <row r="3" spans="1:26" ht="100.5">
      <c r="A3" s="326" t="s">
        <v>1518</v>
      </c>
      <c r="B3" s="220" t="s">
        <v>1661</v>
      </c>
      <c r="C3" s="220">
        <v>92101501</v>
      </c>
      <c r="D3" s="220" t="s">
        <v>2229</v>
      </c>
      <c r="E3" s="220" t="s">
        <v>121</v>
      </c>
      <c r="F3" s="220" t="s">
        <v>179</v>
      </c>
      <c r="G3" s="328">
        <v>1</v>
      </c>
      <c r="H3" s="328" t="s">
        <v>2228</v>
      </c>
      <c r="I3" s="329">
        <v>27489131</v>
      </c>
      <c r="J3" s="329">
        <v>27489131</v>
      </c>
      <c r="K3" s="220" t="s">
        <v>2230</v>
      </c>
      <c r="L3" s="220" t="s">
        <v>1659</v>
      </c>
      <c r="M3" s="321"/>
      <c r="N3" s="321"/>
      <c r="O3" s="321"/>
      <c r="P3" s="321"/>
      <c r="Q3" s="321"/>
      <c r="R3" s="321"/>
      <c r="S3" s="321"/>
      <c r="T3" s="321"/>
      <c r="U3" s="321"/>
      <c r="V3" s="321"/>
      <c r="W3" s="321"/>
      <c r="X3" s="321"/>
      <c r="Y3" s="321"/>
      <c r="Z3" s="321"/>
    </row>
    <row r="4" spans="1:26" ht="75.75">
      <c r="A4" s="326" t="s">
        <v>1569</v>
      </c>
      <c r="B4" s="220" t="s">
        <v>1854</v>
      </c>
      <c r="C4" s="327">
        <v>92101501</v>
      </c>
      <c r="D4" s="327" t="s">
        <v>2227</v>
      </c>
      <c r="E4" s="220" t="s">
        <v>179</v>
      </c>
      <c r="F4" s="220" t="s">
        <v>552</v>
      </c>
      <c r="G4" s="328">
        <v>10</v>
      </c>
      <c r="H4" s="220" t="s">
        <v>2228</v>
      </c>
      <c r="I4" s="329">
        <v>62067469</v>
      </c>
      <c r="J4" s="330">
        <v>620674691</v>
      </c>
      <c r="K4" s="220" t="s">
        <v>2231</v>
      </c>
      <c r="L4" s="220" t="s">
        <v>1659</v>
      </c>
      <c r="M4" s="321"/>
      <c r="N4" s="321"/>
      <c r="O4" s="321"/>
      <c r="P4" s="321"/>
      <c r="Q4" s="321"/>
      <c r="R4" s="321"/>
      <c r="S4" s="321"/>
      <c r="T4" s="321"/>
      <c r="U4" s="321"/>
      <c r="V4" s="321"/>
      <c r="W4" s="321"/>
      <c r="X4" s="321"/>
      <c r="Y4" s="321"/>
      <c r="Z4" s="321"/>
    </row>
    <row r="5" spans="1:26" ht="72">
      <c r="A5" s="326" t="s">
        <v>1884</v>
      </c>
      <c r="B5" s="328" t="s">
        <v>1692</v>
      </c>
      <c r="C5" s="220">
        <v>43222600</v>
      </c>
      <c r="D5" s="220" t="s">
        <v>2232</v>
      </c>
      <c r="E5" s="220" t="s">
        <v>121</v>
      </c>
      <c r="F5" s="220" t="s">
        <v>121</v>
      </c>
      <c r="G5" s="220">
        <v>10</v>
      </c>
      <c r="H5" s="220" t="s">
        <v>1658</v>
      </c>
      <c r="I5" s="330">
        <v>34065900</v>
      </c>
      <c r="J5" s="330">
        <v>-34065900</v>
      </c>
      <c r="K5" s="328"/>
      <c r="L5" s="220" t="s">
        <v>1691</v>
      </c>
      <c r="M5" s="321"/>
      <c r="N5" s="321"/>
      <c r="O5" s="321"/>
      <c r="P5" s="321"/>
      <c r="Q5" s="321"/>
      <c r="R5" s="321"/>
      <c r="S5" s="321"/>
      <c r="T5" s="321"/>
      <c r="U5" s="321"/>
      <c r="V5" s="321"/>
      <c r="W5" s="321"/>
      <c r="X5" s="321"/>
      <c r="Y5" s="321"/>
      <c r="Z5" s="321"/>
    </row>
    <row r="6" spans="1:26" ht="72">
      <c r="A6" s="326" t="s">
        <v>1518</v>
      </c>
      <c r="B6" s="328" t="s">
        <v>1692</v>
      </c>
      <c r="C6" s="220" t="s">
        <v>2233</v>
      </c>
      <c r="D6" s="220" t="s">
        <v>2234</v>
      </c>
      <c r="E6" s="220" t="s">
        <v>179</v>
      </c>
      <c r="F6" s="220" t="s">
        <v>179</v>
      </c>
      <c r="G6" s="220">
        <v>12</v>
      </c>
      <c r="H6" s="220" t="s">
        <v>1658</v>
      </c>
      <c r="I6" s="330">
        <v>78351570</v>
      </c>
      <c r="J6" s="329">
        <v>78351570</v>
      </c>
      <c r="K6" s="220" t="s">
        <v>2235</v>
      </c>
      <c r="L6" s="220" t="s">
        <v>1691</v>
      </c>
      <c r="M6" s="321"/>
      <c r="N6" s="321"/>
      <c r="O6" s="321"/>
      <c r="P6" s="321"/>
      <c r="Q6" s="321"/>
      <c r="R6" s="321"/>
      <c r="S6" s="321"/>
      <c r="T6" s="321"/>
      <c r="U6" s="321"/>
      <c r="V6" s="321"/>
      <c r="W6" s="321"/>
      <c r="X6" s="321"/>
      <c r="Y6" s="321"/>
      <c r="Z6" s="321"/>
    </row>
    <row r="7" spans="1:26" ht="72">
      <c r="A7" s="326" t="s">
        <v>1884</v>
      </c>
      <c r="B7" s="220" t="s">
        <v>1697</v>
      </c>
      <c r="C7" s="220">
        <v>43222610</v>
      </c>
      <c r="D7" s="220" t="s">
        <v>2236</v>
      </c>
      <c r="E7" s="220" t="s">
        <v>1787</v>
      </c>
      <c r="F7" s="220" t="s">
        <v>1795</v>
      </c>
      <c r="G7" s="220">
        <v>12</v>
      </c>
      <c r="H7" s="220" t="s">
        <v>1690</v>
      </c>
      <c r="I7" s="330">
        <v>-44285670</v>
      </c>
      <c r="J7" s="330">
        <v>-44285670</v>
      </c>
      <c r="K7" s="220"/>
      <c r="L7" s="220" t="s">
        <v>1691</v>
      </c>
      <c r="M7" s="321"/>
      <c r="N7" s="321"/>
      <c r="O7" s="321"/>
      <c r="P7" s="321"/>
      <c r="Q7" s="321"/>
      <c r="R7" s="321"/>
      <c r="S7" s="321"/>
      <c r="T7" s="321"/>
      <c r="U7" s="321"/>
      <c r="V7" s="321"/>
      <c r="W7" s="321"/>
      <c r="X7" s="321"/>
      <c r="Y7" s="321"/>
      <c r="Z7" s="321"/>
    </row>
    <row r="8" spans="1:26" ht="57.75">
      <c r="A8" s="326" t="s">
        <v>1518</v>
      </c>
      <c r="B8" s="220" t="s">
        <v>1697</v>
      </c>
      <c r="C8" s="220" t="s">
        <v>2237</v>
      </c>
      <c r="D8" s="220" t="s">
        <v>2238</v>
      </c>
      <c r="E8" s="220" t="s">
        <v>258</v>
      </c>
      <c r="F8" s="220" t="s">
        <v>258</v>
      </c>
      <c r="G8" s="328">
        <v>10</v>
      </c>
      <c r="H8" s="220" t="s">
        <v>1664</v>
      </c>
      <c r="I8" s="220" t="s">
        <v>1739</v>
      </c>
      <c r="J8" s="329">
        <v>29664000</v>
      </c>
      <c r="K8" s="220" t="s">
        <v>2239</v>
      </c>
      <c r="L8" s="220" t="s">
        <v>1724</v>
      </c>
      <c r="M8" s="321"/>
      <c r="N8" s="321"/>
      <c r="O8" s="321"/>
      <c r="P8" s="321"/>
      <c r="Q8" s="321"/>
      <c r="R8" s="321"/>
      <c r="S8" s="321"/>
      <c r="T8" s="321"/>
      <c r="U8" s="321"/>
      <c r="V8" s="321"/>
      <c r="W8" s="321"/>
      <c r="X8" s="321"/>
      <c r="Y8" s="321"/>
      <c r="Z8" s="321"/>
    </row>
    <row r="9" spans="1:26" ht="57.75">
      <c r="A9" s="326" t="s">
        <v>1884</v>
      </c>
      <c r="B9" s="220" t="s">
        <v>1726</v>
      </c>
      <c r="C9" s="220" t="s">
        <v>2240</v>
      </c>
      <c r="D9" s="220" t="s">
        <v>2241</v>
      </c>
      <c r="E9" s="220" t="s">
        <v>258</v>
      </c>
      <c r="F9" s="220" t="s">
        <v>258</v>
      </c>
      <c r="G9" s="328">
        <v>10</v>
      </c>
      <c r="H9" s="220" t="s">
        <v>2242</v>
      </c>
      <c r="I9" s="220" t="s">
        <v>1739</v>
      </c>
      <c r="J9" s="329">
        <v>-46144000</v>
      </c>
      <c r="K9" s="220"/>
      <c r="L9" s="220" t="s">
        <v>1727</v>
      </c>
      <c r="M9" s="321"/>
      <c r="N9" s="321"/>
      <c r="O9" s="321"/>
      <c r="P9" s="321"/>
      <c r="Q9" s="321"/>
      <c r="R9" s="321"/>
      <c r="S9" s="321"/>
      <c r="T9" s="321"/>
      <c r="U9" s="321"/>
      <c r="V9" s="321"/>
      <c r="W9" s="321"/>
      <c r="X9" s="321"/>
      <c r="Y9" s="321"/>
      <c r="Z9" s="321"/>
    </row>
    <row r="10" spans="1:26" ht="57.75">
      <c r="A10" s="326" t="s">
        <v>1518</v>
      </c>
      <c r="B10" s="220" t="s">
        <v>1726</v>
      </c>
      <c r="C10" s="220" t="s">
        <v>2240</v>
      </c>
      <c r="D10" s="220" t="s">
        <v>2241</v>
      </c>
      <c r="E10" s="220" t="s">
        <v>258</v>
      </c>
      <c r="F10" s="220" t="s">
        <v>258</v>
      </c>
      <c r="G10" s="328">
        <v>10</v>
      </c>
      <c r="H10" s="220" t="s">
        <v>2242</v>
      </c>
      <c r="I10" s="220" t="s">
        <v>1739</v>
      </c>
      <c r="J10" s="329">
        <v>45520000</v>
      </c>
      <c r="K10" s="220" t="s">
        <v>2243</v>
      </c>
      <c r="L10" s="220" t="s">
        <v>1727</v>
      </c>
      <c r="M10" s="321"/>
      <c r="N10" s="321"/>
      <c r="O10" s="321"/>
      <c r="P10" s="321"/>
      <c r="Q10" s="321"/>
      <c r="R10" s="321"/>
      <c r="S10" s="321"/>
      <c r="T10" s="321"/>
      <c r="U10" s="321"/>
      <c r="V10" s="321"/>
      <c r="W10" s="321"/>
      <c r="X10" s="321"/>
      <c r="Y10" s="321"/>
      <c r="Z10" s="321"/>
    </row>
    <row r="11" spans="1:26" ht="57.75">
      <c r="A11" s="326" t="s">
        <v>1569</v>
      </c>
      <c r="B11" s="220" t="s">
        <v>1855</v>
      </c>
      <c r="C11" s="220" t="s">
        <v>1739</v>
      </c>
      <c r="D11" s="220" t="s">
        <v>2244</v>
      </c>
      <c r="E11" s="220" t="s">
        <v>179</v>
      </c>
      <c r="F11" s="220" t="s">
        <v>179</v>
      </c>
      <c r="G11" s="328">
        <v>2</v>
      </c>
      <c r="H11" s="220" t="s">
        <v>78</v>
      </c>
      <c r="I11" s="330">
        <v>624000</v>
      </c>
      <c r="J11" s="329">
        <v>624000</v>
      </c>
      <c r="K11" s="220" t="s">
        <v>2245</v>
      </c>
      <c r="L11" s="220" t="s">
        <v>2246</v>
      </c>
      <c r="M11" s="321"/>
      <c r="N11" s="321"/>
      <c r="O11" s="321"/>
      <c r="P11" s="321"/>
      <c r="Q11" s="321"/>
      <c r="R11" s="321"/>
      <c r="S11" s="321"/>
      <c r="T11" s="321"/>
      <c r="U11" s="321"/>
      <c r="V11" s="321"/>
      <c r="W11" s="321"/>
      <c r="X11" s="321"/>
      <c r="Y11" s="321"/>
      <c r="Z11" s="321"/>
    </row>
    <row r="12" spans="1:26" ht="43.5">
      <c r="A12" s="326" t="s">
        <v>1884</v>
      </c>
      <c r="B12" s="220" t="s">
        <v>1723</v>
      </c>
      <c r="C12" s="220" t="s">
        <v>2237</v>
      </c>
      <c r="D12" s="220" t="s">
        <v>2238</v>
      </c>
      <c r="E12" s="220" t="s">
        <v>121</v>
      </c>
      <c r="F12" s="220" t="s">
        <v>121</v>
      </c>
      <c r="G12" s="328">
        <v>10</v>
      </c>
      <c r="H12" s="220" t="s">
        <v>1664</v>
      </c>
      <c r="I12" s="220" t="s">
        <v>1739</v>
      </c>
      <c r="J12" s="329">
        <v>-37164000</v>
      </c>
      <c r="K12" s="220"/>
      <c r="L12" s="220" t="s">
        <v>1724</v>
      </c>
      <c r="M12" s="321"/>
      <c r="N12" s="321"/>
      <c r="O12" s="321"/>
      <c r="P12" s="321"/>
      <c r="Q12" s="321"/>
      <c r="R12" s="321"/>
      <c r="S12" s="321"/>
      <c r="T12" s="321"/>
      <c r="U12" s="321"/>
      <c r="V12" s="321"/>
      <c r="W12" s="321"/>
      <c r="X12" s="321"/>
      <c r="Y12" s="321"/>
      <c r="Z12" s="321"/>
    </row>
    <row r="13" spans="1:26" ht="43.5">
      <c r="A13" s="326" t="s">
        <v>1518</v>
      </c>
      <c r="B13" s="220" t="s">
        <v>1723</v>
      </c>
      <c r="C13" s="220" t="s">
        <v>2237</v>
      </c>
      <c r="D13" s="220" t="s">
        <v>2247</v>
      </c>
      <c r="E13" s="220" t="s">
        <v>179</v>
      </c>
      <c r="F13" s="220" t="s">
        <v>552</v>
      </c>
      <c r="G13" s="328">
        <v>2</v>
      </c>
      <c r="H13" s="220" t="s">
        <v>1664</v>
      </c>
      <c r="I13" s="220" t="s">
        <v>1739</v>
      </c>
      <c r="J13" s="329">
        <v>7500000</v>
      </c>
      <c r="K13" s="220" t="s">
        <v>2248</v>
      </c>
      <c r="L13" s="220" t="s">
        <v>1724</v>
      </c>
      <c r="M13" s="321"/>
      <c r="N13" s="321"/>
      <c r="O13" s="321"/>
      <c r="P13" s="321"/>
      <c r="Q13" s="321"/>
      <c r="R13" s="321"/>
      <c r="S13" s="321"/>
      <c r="T13" s="321"/>
      <c r="U13" s="321"/>
      <c r="V13" s="321"/>
      <c r="W13" s="321"/>
      <c r="X13" s="321"/>
      <c r="Y13" s="321"/>
      <c r="Z13" s="321"/>
    </row>
    <row r="14" spans="1:26" ht="29.25">
      <c r="A14" s="326" t="s">
        <v>1884</v>
      </c>
      <c r="B14" s="220" t="s">
        <v>1806</v>
      </c>
      <c r="C14" s="220">
        <v>80111600</v>
      </c>
      <c r="D14" s="220" t="s">
        <v>2249</v>
      </c>
      <c r="E14" s="220" t="s">
        <v>121</v>
      </c>
      <c r="F14" s="220" t="s">
        <v>121</v>
      </c>
      <c r="G14" s="328">
        <v>6</v>
      </c>
      <c r="H14" s="220" t="s">
        <v>1675</v>
      </c>
      <c r="I14" s="330">
        <v>4300000</v>
      </c>
      <c r="J14" s="329">
        <v>-25800000</v>
      </c>
      <c r="K14" s="220"/>
      <c r="L14" s="220" t="s">
        <v>1769</v>
      </c>
      <c r="M14" s="321"/>
      <c r="N14" s="321"/>
      <c r="O14" s="321"/>
      <c r="P14" s="321"/>
      <c r="Q14" s="321"/>
      <c r="R14" s="321"/>
      <c r="S14" s="321"/>
      <c r="T14" s="321"/>
      <c r="U14" s="321"/>
      <c r="V14" s="321"/>
      <c r="W14" s="321"/>
      <c r="X14" s="321"/>
      <c r="Y14" s="321"/>
      <c r="Z14" s="321"/>
    </row>
    <row r="15" spans="1:26" ht="43.5">
      <c r="A15" s="326" t="s">
        <v>1518</v>
      </c>
      <c r="B15" s="220" t="s">
        <v>1806</v>
      </c>
      <c r="C15" s="220">
        <v>80111600</v>
      </c>
      <c r="D15" s="220" t="s">
        <v>2250</v>
      </c>
      <c r="E15" s="220" t="s">
        <v>179</v>
      </c>
      <c r="F15" s="220" t="s">
        <v>179</v>
      </c>
      <c r="G15" s="328">
        <v>5</v>
      </c>
      <c r="H15" s="220" t="s">
        <v>1675</v>
      </c>
      <c r="I15" s="330">
        <v>5000000</v>
      </c>
      <c r="J15" s="329">
        <v>25000000</v>
      </c>
      <c r="K15" s="220" t="s">
        <v>2251</v>
      </c>
      <c r="L15" s="220" t="s">
        <v>1769</v>
      </c>
      <c r="M15" s="321"/>
      <c r="N15" s="321"/>
      <c r="O15" s="321"/>
      <c r="P15" s="321"/>
      <c r="Q15" s="321"/>
      <c r="R15" s="321"/>
      <c r="S15" s="321"/>
      <c r="T15" s="321"/>
      <c r="U15" s="321"/>
      <c r="V15" s="321"/>
      <c r="W15" s="321"/>
      <c r="X15" s="321"/>
      <c r="Y15" s="321"/>
      <c r="Z15" s="321"/>
    </row>
    <row r="16" spans="1:26" ht="29.25">
      <c r="A16" s="326" t="s">
        <v>1884</v>
      </c>
      <c r="B16" s="220" t="s">
        <v>1847</v>
      </c>
      <c r="C16" s="220">
        <v>80111600</v>
      </c>
      <c r="D16" s="220" t="s">
        <v>2252</v>
      </c>
      <c r="E16" s="220" t="s">
        <v>683</v>
      </c>
      <c r="F16" s="220" t="s">
        <v>683</v>
      </c>
      <c r="G16" s="328"/>
      <c r="H16" s="220" t="s">
        <v>1739</v>
      </c>
      <c r="I16" s="220"/>
      <c r="J16" s="329">
        <v>-3457000</v>
      </c>
      <c r="K16" s="220"/>
      <c r="L16" s="220" t="s">
        <v>1769</v>
      </c>
      <c r="M16" s="321"/>
      <c r="N16" s="321"/>
      <c r="O16" s="321"/>
      <c r="P16" s="321"/>
      <c r="Q16" s="321"/>
      <c r="R16" s="321"/>
      <c r="S16" s="321"/>
      <c r="T16" s="321"/>
      <c r="U16" s="321"/>
      <c r="V16" s="321"/>
      <c r="W16" s="321"/>
      <c r="X16" s="321"/>
      <c r="Y16" s="321"/>
      <c r="Z16" s="321"/>
    </row>
    <row r="17" spans="1:26" ht="29.25">
      <c r="A17" s="326" t="s">
        <v>1518</v>
      </c>
      <c r="B17" s="220" t="s">
        <v>1847</v>
      </c>
      <c r="C17" s="220">
        <v>80111600</v>
      </c>
      <c r="D17" s="220" t="s">
        <v>2252</v>
      </c>
      <c r="E17" s="220" t="s">
        <v>683</v>
      </c>
      <c r="F17" s="220" t="s">
        <v>683</v>
      </c>
      <c r="G17" s="328"/>
      <c r="H17" s="220" t="s">
        <v>1739</v>
      </c>
      <c r="I17" s="220"/>
      <c r="J17" s="329">
        <v>4257000</v>
      </c>
      <c r="K17" s="220" t="s">
        <v>1947</v>
      </c>
      <c r="L17" s="220" t="s">
        <v>1769</v>
      </c>
      <c r="M17" s="321"/>
      <c r="N17" s="321"/>
      <c r="O17" s="321"/>
      <c r="P17" s="321"/>
      <c r="Q17" s="321"/>
      <c r="R17" s="321"/>
      <c r="S17" s="321"/>
      <c r="T17" s="321"/>
      <c r="U17" s="321"/>
      <c r="V17" s="321"/>
      <c r="W17" s="321"/>
      <c r="X17" s="321"/>
      <c r="Y17" s="321"/>
      <c r="Z17" s="321"/>
    </row>
    <row r="18" spans="1:26" ht="100.5">
      <c r="A18" s="326" t="s">
        <v>1884</v>
      </c>
      <c r="B18" s="220" t="s">
        <v>1694</v>
      </c>
      <c r="C18" s="220" t="s">
        <v>2253</v>
      </c>
      <c r="D18" s="220" t="s">
        <v>2254</v>
      </c>
      <c r="E18" s="220" t="s">
        <v>121</v>
      </c>
      <c r="F18" s="220" t="s">
        <v>121</v>
      </c>
      <c r="G18" s="328">
        <v>10</v>
      </c>
      <c r="H18" s="220" t="s">
        <v>1658</v>
      </c>
      <c r="I18" s="330">
        <v>20545000</v>
      </c>
      <c r="J18" s="329">
        <v>-20545000</v>
      </c>
      <c r="K18" s="220"/>
      <c r="L18" s="220" t="s">
        <v>1695</v>
      </c>
      <c r="M18" s="321"/>
      <c r="N18" s="321"/>
      <c r="O18" s="321"/>
      <c r="P18" s="321"/>
      <c r="Q18" s="321"/>
      <c r="R18" s="321"/>
      <c r="S18" s="321"/>
      <c r="T18" s="321"/>
      <c r="U18" s="321"/>
      <c r="V18" s="321"/>
      <c r="W18" s="321"/>
      <c r="X18" s="321"/>
      <c r="Y18" s="321"/>
      <c r="Z18" s="321"/>
    </row>
    <row r="19" spans="1:26" ht="100.5">
      <c r="A19" s="326" t="s">
        <v>1518</v>
      </c>
      <c r="B19" s="220" t="s">
        <v>1694</v>
      </c>
      <c r="C19" s="220" t="s">
        <v>2253</v>
      </c>
      <c r="D19" s="220" t="s">
        <v>2254</v>
      </c>
      <c r="E19" s="220" t="s">
        <v>179</v>
      </c>
      <c r="F19" s="220" t="s">
        <v>552</v>
      </c>
      <c r="G19" s="328">
        <v>10</v>
      </c>
      <c r="H19" s="220" t="s">
        <v>1658</v>
      </c>
      <c r="I19" s="220"/>
      <c r="J19" s="329">
        <v>40000000</v>
      </c>
      <c r="K19" s="220" t="s">
        <v>2255</v>
      </c>
      <c r="L19" s="220" t="s">
        <v>1695</v>
      </c>
      <c r="M19" s="321"/>
      <c r="N19" s="321"/>
      <c r="O19" s="321"/>
      <c r="P19" s="321"/>
      <c r="Q19" s="321"/>
      <c r="R19" s="321"/>
      <c r="S19" s="321"/>
      <c r="T19" s="321"/>
      <c r="U19" s="321"/>
      <c r="V19" s="321"/>
      <c r="W19" s="321"/>
      <c r="X19" s="321"/>
      <c r="Y19" s="321"/>
      <c r="Z19" s="321"/>
    </row>
    <row r="20" spans="1:26" ht="72">
      <c r="A20" s="326" t="s">
        <v>1884</v>
      </c>
      <c r="B20" s="220" t="s">
        <v>1734</v>
      </c>
      <c r="C20" s="220">
        <v>81161601</v>
      </c>
      <c r="D20" s="220" t="s">
        <v>2256</v>
      </c>
      <c r="E20" s="220" t="s">
        <v>121</v>
      </c>
      <c r="F20" s="220" t="s">
        <v>121</v>
      </c>
      <c r="G20" s="328">
        <v>10</v>
      </c>
      <c r="H20" s="220" t="s">
        <v>1653</v>
      </c>
      <c r="I20" s="330" t="s">
        <v>1739</v>
      </c>
      <c r="J20" s="329">
        <v>-40611360</v>
      </c>
      <c r="K20" s="328"/>
      <c r="L20" s="220" t="s">
        <v>1735</v>
      </c>
      <c r="M20" s="321"/>
      <c r="N20" s="321"/>
      <c r="O20" s="321"/>
      <c r="P20" s="321"/>
      <c r="Q20" s="321"/>
      <c r="R20" s="321"/>
      <c r="S20" s="321"/>
      <c r="T20" s="321"/>
      <c r="U20" s="321"/>
      <c r="V20" s="321"/>
      <c r="W20" s="321"/>
      <c r="X20" s="321"/>
      <c r="Y20" s="321"/>
      <c r="Z20" s="321"/>
    </row>
    <row r="21" spans="1:26" ht="15.75" customHeight="1">
      <c r="A21" s="326" t="s">
        <v>1518</v>
      </c>
      <c r="B21" s="220" t="s">
        <v>1734</v>
      </c>
      <c r="C21" s="220">
        <v>81161601</v>
      </c>
      <c r="D21" s="220" t="s">
        <v>2257</v>
      </c>
      <c r="E21" s="220" t="s">
        <v>179</v>
      </c>
      <c r="F21" s="220" t="s">
        <v>552</v>
      </c>
      <c r="G21" s="328">
        <v>1</v>
      </c>
      <c r="H21" s="220" t="s">
        <v>1653</v>
      </c>
      <c r="I21" s="330">
        <v>3200000</v>
      </c>
      <c r="J21" s="329">
        <v>3200000</v>
      </c>
      <c r="K21" s="328" t="s">
        <v>2258</v>
      </c>
      <c r="L21" s="220" t="s">
        <v>1735</v>
      </c>
      <c r="M21" s="321"/>
      <c r="N21" s="321"/>
      <c r="O21" s="321"/>
      <c r="P21" s="321"/>
      <c r="Q21" s="321"/>
      <c r="R21" s="321"/>
      <c r="S21" s="321"/>
      <c r="T21" s="321"/>
      <c r="U21" s="321"/>
      <c r="V21" s="321"/>
      <c r="W21" s="321"/>
      <c r="X21" s="321"/>
      <c r="Y21" s="321"/>
      <c r="Z21" s="321"/>
    </row>
    <row r="22" spans="1:26" ht="15.75" customHeight="1">
      <c r="A22" s="326" t="s">
        <v>1884</v>
      </c>
      <c r="B22" s="220" t="s">
        <v>1756</v>
      </c>
      <c r="C22" s="220">
        <v>43222610</v>
      </c>
      <c r="D22" s="220" t="s">
        <v>2259</v>
      </c>
      <c r="E22" s="220" t="s">
        <v>121</v>
      </c>
      <c r="F22" s="220" t="s">
        <v>121</v>
      </c>
      <c r="G22" s="328">
        <v>10</v>
      </c>
      <c r="H22" s="220" t="s">
        <v>1675</v>
      </c>
      <c r="I22" s="330" t="s">
        <v>1739</v>
      </c>
      <c r="J22" s="329">
        <v>-15806578</v>
      </c>
      <c r="K22" s="220" t="s">
        <v>2260</v>
      </c>
      <c r="L22" s="220" t="s">
        <v>1757</v>
      </c>
      <c r="M22" s="321"/>
      <c r="N22" s="321"/>
      <c r="O22" s="321"/>
      <c r="P22" s="321"/>
      <c r="Q22" s="321"/>
      <c r="R22" s="321"/>
      <c r="S22" s="321"/>
      <c r="T22" s="321"/>
      <c r="U22" s="321"/>
      <c r="V22" s="321"/>
      <c r="W22" s="321"/>
      <c r="X22" s="321"/>
      <c r="Y22" s="321"/>
      <c r="Z22" s="321"/>
    </row>
    <row r="23" spans="1:26" ht="15.75" customHeight="1">
      <c r="A23" s="326" t="s">
        <v>1518</v>
      </c>
      <c r="B23" s="220" t="s">
        <v>1756</v>
      </c>
      <c r="C23" s="220">
        <v>43222610</v>
      </c>
      <c r="D23" s="220" t="s">
        <v>2256</v>
      </c>
      <c r="E23" s="220" t="s">
        <v>552</v>
      </c>
      <c r="F23" s="220" t="s">
        <v>552</v>
      </c>
      <c r="G23" s="328">
        <v>9</v>
      </c>
      <c r="H23" s="220" t="s">
        <v>1653</v>
      </c>
      <c r="I23" s="220" t="s">
        <v>1739</v>
      </c>
      <c r="J23" s="329">
        <v>37411360</v>
      </c>
      <c r="K23" s="220" t="s">
        <v>2261</v>
      </c>
      <c r="L23" s="220" t="s">
        <v>1735</v>
      </c>
      <c r="M23" s="321"/>
      <c r="N23" s="321"/>
      <c r="O23" s="321"/>
      <c r="P23" s="321"/>
      <c r="Q23" s="321"/>
      <c r="R23" s="321"/>
      <c r="S23" s="321"/>
      <c r="T23" s="321"/>
      <c r="U23" s="321"/>
      <c r="V23" s="321"/>
      <c r="W23" s="321"/>
      <c r="X23" s="321"/>
      <c r="Y23" s="321"/>
      <c r="Z23" s="321"/>
    </row>
    <row r="24" spans="1:26" ht="15.75" customHeight="1">
      <c r="A24" s="326" t="s">
        <v>1884</v>
      </c>
      <c r="B24" s="220" t="s">
        <v>1758</v>
      </c>
      <c r="C24" s="220">
        <v>43222610</v>
      </c>
      <c r="D24" s="220" t="s">
        <v>2262</v>
      </c>
      <c r="E24" s="220" t="s">
        <v>121</v>
      </c>
      <c r="F24" s="220" t="s">
        <v>121</v>
      </c>
      <c r="G24" s="328">
        <v>10</v>
      </c>
      <c r="H24" s="220" t="s">
        <v>1675</v>
      </c>
      <c r="I24" s="330">
        <v>4742322</v>
      </c>
      <c r="J24" s="329">
        <v>-4742322</v>
      </c>
      <c r="K24" s="220"/>
      <c r="L24" s="220" t="s">
        <v>1757</v>
      </c>
      <c r="M24" s="321"/>
      <c r="N24" s="321"/>
      <c r="O24" s="321"/>
      <c r="P24" s="321"/>
      <c r="Q24" s="321"/>
      <c r="R24" s="321"/>
      <c r="S24" s="321"/>
      <c r="T24" s="321"/>
      <c r="U24" s="321"/>
      <c r="V24" s="321"/>
      <c r="W24" s="321"/>
      <c r="X24" s="321"/>
      <c r="Y24" s="321"/>
      <c r="Z24" s="321"/>
    </row>
    <row r="25" spans="1:26" ht="15.75" customHeight="1">
      <c r="A25" s="326" t="s">
        <v>1518</v>
      </c>
      <c r="B25" s="220" t="s">
        <v>1758</v>
      </c>
      <c r="C25" s="220">
        <v>43222610</v>
      </c>
      <c r="D25" s="220" t="s">
        <v>2263</v>
      </c>
      <c r="E25" s="220" t="s">
        <v>258</v>
      </c>
      <c r="F25" s="220" t="s">
        <v>258</v>
      </c>
      <c r="G25" s="328">
        <v>1</v>
      </c>
      <c r="H25" s="220" t="s">
        <v>1675</v>
      </c>
      <c r="I25" s="329">
        <v>1093900</v>
      </c>
      <c r="J25" s="329">
        <v>1093900</v>
      </c>
      <c r="K25" s="220" t="s">
        <v>2264</v>
      </c>
      <c r="L25" s="220" t="s">
        <v>1757</v>
      </c>
      <c r="M25" s="321"/>
      <c r="N25" s="321"/>
      <c r="O25" s="321"/>
      <c r="P25" s="321"/>
      <c r="Q25" s="321"/>
      <c r="R25" s="321"/>
      <c r="S25" s="321"/>
      <c r="T25" s="321"/>
      <c r="U25" s="321"/>
      <c r="V25" s="321"/>
      <c r="W25" s="321"/>
      <c r="X25" s="321"/>
      <c r="Y25" s="321"/>
      <c r="Z25" s="321"/>
    </row>
    <row r="26" spans="1:26" ht="15.75" customHeight="1">
      <c r="A26" s="326"/>
      <c r="B26" s="220"/>
      <c r="C26" s="220"/>
      <c r="D26" s="220"/>
      <c r="E26" s="220"/>
      <c r="F26" s="220"/>
      <c r="G26" s="328"/>
      <c r="H26" s="220"/>
      <c r="I26" s="220"/>
      <c r="J26" s="332" t="s">
        <v>1739</v>
      </c>
      <c r="K26" s="220"/>
      <c r="L26" s="333"/>
      <c r="M26" s="321"/>
      <c r="N26" s="321"/>
      <c r="O26" s="321"/>
      <c r="P26" s="321"/>
      <c r="Q26" s="321"/>
      <c r="R26" s="321"/>
      <c r="S26" s="321"/>
      <c r="T26" s="321"/>
      <c r="U26" s="321"/>
      <c r="V26" s="321"/>
      <c r="W26" s="321"/>
      <c r="X26" s="321"/>
      <c r="Y26" s="321"/>
      <c r="Z26" s="321"/>
    </row>
    <row r="27" spans="1:26" ht="15.75" customHeight="1">
      <c r="A27" s="541"/>
      <c r="B27" s="511"/>
      <c r="C27" s="511"/>
      <c r="D27" s="511"/>
      <c r="E27" s="511"/>
      <c r="F27" s="511"/>
      <c r="G27" s="511"/>
      <c r="H27" s="511"/>
      <c r="I27" s="511"/>
      <c r="J27" s="511"/>
      <c r="K27" s="511"/>
      <c r="L27" s="334"/>
      <c r="M27" s="321"/>
      <c r="N27" s="321"/>
      <c r="O27" s="321"/>
      <c r="P27" s="321"/>
      <c r="Q27" s="321"/>
      <c r="R27" s="321"/>
      <c r="S27" s="321"/>
      <c r="T27" s="321"/>
      <c r="U27" s="321"/>
      <c r="V27" s="321"/>
      <c r="W27" s="321"/>
      <c r="X27" s="321"/>
      <c r="Y27" s="321"/>
      <c r="Z27" s="321"/>
    </row>
    <row r="28" spans="1:26" ht="15.75" customHeight="1">
      <c r="A28" s="542" t="s">
        <v>1629</v>
      </c>
      <c r="B28" s="512"/>
      <c r="C28" s="543" t="s">
        <v>2265</v>
      </c>
      <c r="D28" s="544"/>
      <c r="E28" s="545" t="s">
        <v>1630</v>
      </c>
      <c r="F28" s="511"/>
      <c r="G28" s="512"/>
      <c r="H28" s="541">
        <v>3</v>
      </c>
      <c r="I28" s="512"/>
      <c r="J28" s="335" t="s">
        <v>1631</v>
      </c>
      <c r="K28" s="336">
        <v>45730</v>
      </c>
      <c r="L28" s="333"/>
      <c r="M28" s="321"/>
      <c r="N28" s="321"/>
      <c r="O28" s="321"/>
      <c r="P28" s="321"/>
      <c r="Q28" s="321"/>
      <c r="R28" s="321"/>
      <c r="S28" s="321"/>
      <c r="T28" s="321"/>
      <c r="U28" s="321"/>
      <c r="V28" s="321"/>
      <c r="W28" s="321"/>
      <c r="X28" s="321"/>
      <c r="Y28" s="321"/>
      <c r="Z28" s="321"/>
    </row>
    <row r="29" spans="1:26" ht="15.75" customHeight="1">
      <c r="A29" s="321"/>
      <c r="B29" s="321"/>
      <c r="C29" s="321"/>
      <c r="D29" s="321"/>
      <c r="E29" s="321"/>
      <c r="F29" s="321"/>
      <c r="G29" s="321"/>
      <c r="H29" s="321"/>
      <c r="I29" s="321"/>
      <c r="J29" s="321"/>
      <c r="K29" s="321"/>
      <c r="L29" s="321"/>
      <c r="M29" s="321"/>
      <c r="N29" s="321"/>
      <c r="O29" s="321"/>
      <c r="P29" s="321"/>
      <c r="Q29" s="321"/>
      <c r="R29" s="321"/>
      <c r="S29" s="321"/>
      <c r="T29" s="321"/>
      <c r="U29" s="321"/>
      <c r="V29" s="321"/>
      <c r="W29" s="321"/>
      <c r="X29" s="321"/>
      <c r="Y29" s="321"/>
      <c r="Z29" s="321"/>
    </row>
    <row r="30" spans="1:26" ht="15.75" customHeight="1">
      <c r="A30" s="321"/>
      <c r="B30" s="32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row>
    <row r="31" spans="1:26" ht="15.75" customHeight="1">
      <c r="A31" s="321"/>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c r="Z31" s="321"/>
    </row>
    <row r="32" spans="1:26" ht="15.75" customHeight="1">
      <c r="A32" s="321"/>
      <c r="B32" s="321"/>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row>
    <row r="33" spans="1:26" ht="15.75" customHeight="1">
      <c r="A33" s="321"/>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row>
    <row r="34" spans="1:26" ht="15.75" customHeight="1">
      <c r="A34" s="321"/>
      <c r="B34" s="321"/>
      <c r="C34" s="321"/>
      <c r="D34" s="321"/>
      <c r="E34" s="321"/>
      <c r="F34" s="321"/>
      <c r="G34" s="321"/>
      <c r="H34" s="321"/>
      <c r="I34" s="321"/>
      <c r="J34" s="321"/>
      <c r="K34" s="321"/>
      <c r="L34" s="321"/>
      <c r="M34" s="321"/>
      <c r="N34" s="321"/>
      <c r="O34" s="321"/>
      <c r="P34" s="321"/>
      <c r="Q34" s="321"/>
      <c r="R34" s="321"/>
      <c r="S34" s="321"/>
      <c r="T34" s="321"/>
      <c r="U34" s="321"/>
      <c r="V34" s="321"/>
      <c r="W34" s="321"/>
      <c r="X34" s="321"/>
      <c r="Y34" s="321"/>
      <c r="Z34" s="321"/>
    </row>
    <row r="35" spans="1:26" ht="15.75" customHeight="1">
      <c r="A35" s="321"/>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row>
    <row r="36" spans="1:26" ht="15.75" customHeight="1">
      <c r="A36" s="321"/>
      <c r="B36" s="32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row>
    <row r="37" spans="1:26" ht="15.75" customHeight="1">
      <c r="A37" s="321"/>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row>
    <row r="38" spans="1:26" ht="15.75" customHeight="1">
      <c r="A38" s="321"/>
      <c r="B38" s="321"/>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row>
    <row r="39" spans="1:26" ht="15.75" customHeight="1">
      <c r="A39" s="321"/>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row>
    <row r="40" spans="1:26" ht="15.75" customHeight="1">
      <c r="A40" s="321"/>
      <c r="B40" s="32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row>
    <row r="41" spans="1:26" ht="15.75" customHeight="1">
      <c r="A41" s="321"/>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row>
    <row r="42" spans="1:26" ht="15.75" customHeight="1">
      <c r="A42" s="321"/>
      <c r="B42" s="321"/>
      <c r="C42" s="321"/>
      <c r="D42" s="321"/>
      <c r="E42" s="321"/>
      <c r="F42" s="321"/>
      <c r="G42" s="321"/>
      <c r="H42" s="321"/>
      <c r="I42" s="321"/>
      <c r="J42" s="321"/>
      <c r="K42" s="321"/>
      <c r="L42" s="321"/>
      <c r="M42" s="321"/>
      <c r="N42" s="321"/>
      <c r="O42" s="321"/>
      <c r="P42" s="321"/>
      <c r="Q42" s="321"/>
      <c r="R42" s="321"/>
      <c r="S42" s="321"/>
      <c r="T42" s="321"/>
      <c r="U42" s="321"/>
      <c r="V42" s="321"/>
      <c r="W42" s="321"/>
      <c r="X42" s="321"/>
      <c r="Y42" s="321"/>
      <c r="Z42" s="321"/>
    </row>
    <row r="43" spans="1:26" ht="15.75" customHeight="1">
      <c r="A43" s="321"/>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row>
    <row r="44" spans="1:26" ht="15.75" customHeight="1">
      <c r="A44" s="321"/>
      <c r="B44" s="321"/>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row>
    <row r="45" spans="1:26" ht="15.75" customHeight="1">
      <c r="A45" s="321"/>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row>
    <row r="46" spans="1:26" ht="15.75" customHeight="1">
      <c r="A46" s="321"/>
      <c r="B46" s="321"/>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row>
    <row r="47" spans="1:26" ht="15.75" customHeight="1">
      <c r="A47" s="321"/>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row>
    <row r="48" spans="1:26" ht="15.75" customHeight="1">
      <c r="A48" s="321"/>
      <c r="B48" s="321"/>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row>
    <row r="49" spans="1:26" ht="15.75" customHeight="1">
      <c r="A49" s="321"/>
      <c r="B49" s="321"/>
      <c r="C49" s="321"/>
      <c r="D49" s="321"/>
      <c r="E49" s="321"/>
      <c r="F49" s="321"/>
      <c r="G49" s="321"/>
      <c r="H49" s="321"/>
      <c r="I49" s="321"/>
      <c r="J49" s="321"/>
      <c r="K49" s="321"/>
      <c r="L49" s="321"/>
      <c r="M49" s="321"/>
      <c r="N49" s="321"/>
      <c r="O49" s="321"/>
      <c r="P49" s="321"/>
      <c r="Q49" s="321"/>
      <c r="R49" s="321"/>
      <c r="S49" s="321"/>
      <c r="T49" s="321"/>
      <c r="U49" s="321"/>
      <c r="V49" s="321"/>
      <c r="W49" s="321"/>
      <c r="X49" s="321"/>
      <c r="Y49" s="321"/>
      <c r="Z49" s="321"/>
    </row>
    <row r="50" spans="1:26" ht="15.75" customHeight="1">
      <c r="A50" s="321"/>
      <c r="B50" s="321"/>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1"/>
    </row>
    <row r="51" spans="1:26" ht="15.75" customHeight="1">
      <c r="A51" s="321"/>
      <c r="B51" s="321"/>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row>
    <row r="52" spans="1:26" ht="15.75" customHeight="1">
      <c r="A52" s="321"/>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row>
    <row r="53" spans="1:26" ht="15.75" customHeight="1">
      <c r="A53" s="321"/>
      <c r="B53" s="321"/>
      <c r="C53" s="321"/>
      <c r="D53" s="321"/>
      <c r="E53" s="321"/>
      <c r="F53" s="321"/>
      <c r="G53" s="321"/>
      <c r="H53" s="321"/>
      <c r="I53" s="321"/>
      <c r="J53" s="321"/>
      <c r="K53" s="321"/>
      <c r="L53" s="321"/>
      <c r="M53" s="321"/>
      <c r="N53" s="321"/>
      <c r="O53" s="321"/>
      <c r="P53" s="321"/>
      <c r="Q53" s="321"/>
      <c r="R53" s="321"/>
      <c r="S53" s="321"/>
      <c r="T53" s="321"/>
      <c r="U53" s="321"/>
      <c r="V53" s="321"/>
      <c r="W53" s="321"/>
      <c r="X53" s="321"/>
      <c r="Y53" s="321"/>
      <c r="Z53" s="321"/>
    </row>
    <row r="54" spans="1:26" ht="15.75" customHeight="1">
      <c r="A54" s="321"/>
      <c r="B54" s="321"/>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row>
    <row r="55" spans="1:26" ht="15.75" customHeight="1">
      <c r="A55" s="321"/>
      <c r="B55" s="32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row>
    <row r="56" spans="1:26" ht="15.75" customHeight="1">
      <c r="A56" s="321"/>
      <c r="B56" s="321"/>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row>
    <row r="57" spans="1:26" ht="15.75" customHeight="1">
      <c r="A57" s="321"/>
      <c r="B57" s="321"/>
      <c r="C57" s="321"/>
      <c r="D57" s="321"/>
      <c r="E57" s="321"/>
      <c r="F57" s="321"/>
      <c r="G57" s="321"/>
      <c r="H57" s="321"/>
      <c r="I57" s="321"/>
      <c r="J57" s="321"/>
      <c r="K57" s="321"/>
      <c r="L57" s="321"/>
      <c r="M57" s="321"/>
      <c r="N57" s="321"/>
      <c r="O57" s="321"/>
      <c r="P57" s="321"/>
      <c r="Q57" s="321"/>
      <c r="R57" s="321"/>
      <c r="S57" s="321"/>
      <c r="T57" s="321"/>
      <c r="U57" s="321"/>
      <c r="V57" s="321"/>
      <c r="W57" s="321"/>
      <c r="X57" s="321"/>
      <c r="Y57" s="321"/>
      <c r="Z57" s="321"/>
    </row>
    <row r="58" spans="1:26" ht="15.75" customHeight="1">
      <c r="A58" s="321"/>
      <c r="B58" s="321"/>
      <c r="C58" s="321"/>
      <c r="D58" s="321"/>
      <c r="E58" s="321"/>
      <c r="F58" s="321"/>
      <c r="G58" s="321"/>
      <c r="H58" s="321"/>
      <c r="I58" s="321"/>
      <c r="J58" s="321"/>
      <c r="K58" s="321"/>
      <c r="L58" s="321"/>
      <c r="M58" s="321"/>
      <c r="N58" s="321"/>
      <c r="O58" s="321"/>
      <c r="P58" s="321"/>
      <c r="Q58" s="321"/>
      <c r="R58" s="321"/>
      <c r="S58" s="321"/>
      <c r="T58" s="321"/>
      <c r="U58" s="321"/>
      <c r="V58" s="321"/>
      <c r="W58" s="321"/>
      <c r="X58" s="321"/>
      <c r="Y58" s="321"/>
      <c r="Z58" s="321"/>
    </row>
    <row r="59" spans="1:26" ht="15.75" customHeight="1">
      <c r="A59" s="321"/>
      <c r="B59" s="321"/>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row>
    <row r="60" spans="1:26" ht="15.75" customHeight="1">
      <c r="A60" s="321"/>
      <c r="B60" s="321"/>
      <c r="C60" s="321"/>
      <c r="D60" s="321"/>
      <c r="E60" s="321"/>
      <c r="F60" s="321"/>
      <c r="G60" s="321"/>
      <c r="H60" s="321"/>
      <c r="I60" s="321"/>
      <c r="J60" s="321"/>
      <c r="K60" s="321"/>
      <c r="L60" s="321"/>
      <c r="M60" s="321"/>
      <c r="N60" s="321"/>
      <c r="O60" s="321"/>
      <c r="P60" s="321"/>
      <c r="Q60" s="321"/>
      <c r="R60" s="321"/>
      <c r="S60" s="321"/>
      <c r="T60" s="321"/>
      <c r="U60" s="321"/>
      <c r="V60" s="321"/>
      <c r="W60" s="321"/>
      <c r="X60" s="321"/>
      <c r="Y60" s="321"/>
      <c r="Z60" s="321"/>
    </row>
    <row r="61" spans="1:26" ht="15.75" customHeight="1">
      <c r="A61" s="321"/>
      <c r="B61" s="321"/>
      <c r="C61" s="321"/>
      <c r="D61" s="321"/>
      <c r="E61" s="321"/>
      <c r="F61" s="321"/>
      <c r="G61" s="321"/>
      <c r="H61" s="321"/>
      <c r="I61" s="321"/>
      <c r="J61" s="321"/>
      <c r="K61" s="321"/>
      <c r="L61" s="321"/>
      <c r="M61" s="321"/>
      <c r="N61" s="321"/>
      <c r="O61" s="321"/>
      <c r="P61" s="321"/>
      <c r="Q61" s="321"/>
      <c r="R61" s="321"/>
      <c r="S61" s="321"/>
      <c r="T61" s="321"/>
      <c r="U61" s="321"/>
      <c r="V61" s="321"/>
      <c r="W61" s="321"/>
      <c r="X61" s="321"/>
      <c r="Y61" s="321"/>
      <c r="Z61" s="321"/>
    </row>
    <row r="62" spans="1:26" ht="15.75" customHeight="1">
      <c r="A62" s="321"/>
      <c r="B62" s="32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row>
    <row r="63" spans="1:26" ht="15.75" customHeight="1">
      <c r="A63" s="321"/>
      <c r="B63" s="321"/>
      <c r="C63" s="321"/>
      <c r="D63" s="321"/>
      <c r="E63" s="321"/>
      <c r="F63" s="321"/>
      <c r="G63" s="321"/>
      <c r="H63" s="321"/>
      <c r="I63" s="321"/>
      <c r="J63" s="321"/>
      <c r="K63" s="321"/>
      <c r="L63" s="321"/>
      <c r="M63" s="321"/>
      <c r="N63" s="321"/>
      <c r="O63" s="321"/>
      <c r="P63" s="321"/>
      <c r="Q63" s="321"/>
      <c r="R63" s="321"/>
      <c r="S63" s="321"/>
      <c r="T63" s="321"/>
      <c r="U63" s="321"/>
      <c r="V63" s="321"/>
      <c r="W63" s="321"/>
      <c r="X63" s="321"/>
      <c r="Y63" s="321"/>
      <c r="Z63" s="321"/>
    </row>
    <row r="64" spans="1:26" ht="15.75" customHeight="1">
      <c r="A64" s="321"/>
      <c r="B64" s="321"/>
      <c r="C64" s="321"/>
      <c r="D64" s="321"/>
      <c r="E64" s="321"/>
      <c r="F64" s="321"/>
      <c r="G64" s="321"/>
      <c r="H64" s="321"/>
      <c r="I64" s="321"/>
      <c r="J64" s="321"/>
      <c r="K64" s="321"/>
      <c r="L64" s="321"/>
      <c r="M64" s="321"/>
      <c r="N64" s="321"/>
      <c r="O64" s="321"/>
      <c r="P64" s="321"/>
      <c r="Q64" s="321"/>
      <c r="R64" s="321"/>
      <c r="S64" s="321"/>
      <c r="T64" s="321"/>
      <c r="U64" s="321"/>
      <c r="V64" s="321"/>
      <c r="W64" s="321"/>
      <c r="X64" s="321"/>
      <c r="Y64" s="321"/>
      <c r="Z64" s="321"/>
    </row>
    <row r="65" spans="1:26" ht="15.75" customHeight="1">
      <c r="A65" s="321"/>
      <c r="B65" s="321"/>
      <c r="C65" s="321"/>
      <c r="D65" s="321"/>
      <c r="E65" s="321"/>
      <c r="F65" s="321"/>
      <c r="G65" s="321"/>
      <c r="H65" s="321"/>
      <c r="I65" s="321"/>
      <c r="J65" s="321"/>
      <c r="K65" s="321"/>
      <c r="L65" s="321"/>
      <c r="M65" s="321"/>
      <c r="N65" s="321"/>
      <c r="O65" s="321"/>
      <c r="P65" s="321"/>
      <c r="Q65" s="321"/>
      <c r="R65" s="321"/>
      <c r="S65" s="321"/>
      <c r="T65" s="321"/>
      <c r="U65" s="321"/>
      <c r="V65" s="321"/>
      <c r="W65" s="321"/>
      <c r="X65" s="321"/>
      <c r="Y65" s="321"/>
      <c r="Z65" s="321"/>
    </row>
    <row r="66" spans="1:26" ht="15.75" customHeight="1">
      <c r="A66" s="321"/>
      <c r="B66" s="321"/>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row>
    <row r="67" spans="1:26" ht="15.75" customHeight="1">
      <c r="A67" s="321"/>
      <c r="B67" s="321"/>
      <c r="C67" s="321"/>
      <c r="D67" s="321"/>
      <c r="E67" s="321"/>
      <c r="F67" s="321"/>
      <c r="G67" s="321"/>
      <c r="H67" s="321"/>
      <c r="I67" s="321"/>
      <c r="J67" s="321"/>
      <c r="K67" s="321"/>
      <c r="L67" s="321"/>
      <c r="M67" s="321"/>
      <c r="N67" s="321"/>
      <c r="O67" s="321"/>
      <c r="P67" s="321"/>
      <c r="Q67" s="321"/>
      <c r="R67" s="321"/>
      <c r="S67" s="321"/>
      <c r="T67" s="321"/>
      <c r="U67" s="321"/>
      <c r="V67" s="321"/>
      <c r="W67" s="321"/>
      <c r="X67" s="321"/>
      <c r="Y67" s="321"/>
      <c r="Z67" s="321"/>
    </row>
    <row r="68" spans="1:26" ht="15.75" customHeight="1">
      <c r="A68" s="321"/>
      <c r="B68" s="321"/>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row>
    <row r="69" spans="1:26" ht="15.75" customHeight="1">
      <c r="A69" s="321"/>
      <c r="B69" s="321"/>
      <c r="C69" s="321"/>
      <c r="D69" s="321"/>
      <c r="E69" s="321"/>
      <c r="F69" s="321"/>
      <c r="G69" s="321"/>
      <c r="H69" s="321"/>
      <c r="I69" s="321"/>
      <c r="J69" s="321"/>
      <c r="K69" s="321"/>
      <c r="L69" s="321"/>
      <c r="M69" s="321"/>
      <c r="N69" s="321"/>
      <c r="O69" s="321"/>
      <c r="P69" s="321"/>
      <c r="Q69" s="321"/>
      <c r="R69" s="321"/>
      <c r="S69" s="321"/>
      <c r="T69" s="321"/>
      <c r="U69" s="321"/>
      <c r="V69" s="321"/>
      <c r="W69" s="321"/>
      <c r="X69" s="321"/>
      <c r="Y69" s="321"/>
      <c r="Z69" s="321"/>
    </row>
    <row r="70" spans="1:26" ht="15.75" customHeight="1">
      <c r="A70" s="321"/>
      <c r="B70" s="321"/>
      <c r="C70" s="321"/>
      <c r="D70" s="321"/>
      <c r="E70" s="321"/>
      <c r="F70" s="321"/>
      <c r="G70" s="321"/>
      <c r="H70" s="321"/>
      <c r="I70" s="321"/>
      <c r="J70" s="321"/>
      <c r="K70" s="321"/>
      <c r="L70" s="321"/>
      <c r="M70" s="321"/>
      <c r="N70" s="321"/>
      <c r="O70" s="321"/>
      <c r="P70" s="321"/>
      <c r="Q70" s="321"/>
      <c r="R70" s="321"/>
      <c r="S70" s="321"/>
      <c r="T70" s="321"/>
      <c r="U70" s="321"/>
      <c r="V70" s="321"/>
      <c r="W70" s="321"/>
      <c r="X70" s="321"/>
      <c r="Y70" s="321"/>
      <c r="Z70" s="321"/>
    </row>
    <row r="71" spans="1:26" ht="15.75" customHeight="1">
      <c r="A71" s="321"/>
      <c r="B71" s="321"/>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row>
    <row r="72" spans="1:26" ht="15.75" customHeight="1">
      <c r="A72" s="321"/>
      <c r="B72" s="321"/>
      <c r="C72" s="321"/>
      <c r="D72" s="321"/>
      <c r="E72" s="321"/>
      <c r="F72" s="321"/>
      <c r="G72" s="321"/>
      <c r="H72" s="321"/>
      <c r="I72" s="321"/>
      <c r="J72" s="321"/>
      <c r="K72" s="321"/>
      <c r="L72" s="321"/>
      <c r="M72" s="321"/>
      <c r="N72" s="321"/>
      <c r="O72" s="321"/>
      <c r="P72" s="321"/>
      <c r="Q72" s="321"/>
      <c r="R72" s="321"/>
      <c r="S72" s="321"/>
      <c r="T72" s="321"/>
      <c r="U72" s="321"/>
      <c r="V72" s="321"/>
      <c r="W72" s="321"/>
      <c r="X72" s="321"/>
      <c r="Y72" s="321"/>
      <c r="Z72" s="321"/>
    </row>
    <row r="73" spans="1:26" ht="15.75" customHeight="1">
      <c r="A73" s="321"/>
      <c r="B73" s="321"/>
      <c r="C73" s="321"/>
      <c r="D73" s="321"/>
      <c r="E73" s="321"/>
      <c r="F73" s="321"/>
      <c r="G73" s="321"/>
      <c r="H73" s="321"/>
      <c r="I73" s="321"/>
      <c r="J73" s="321"/>
      <c r="K73" s="321"/>
      <c r="L73" s="321"/>
      <c r="M73" s="321"/>
      <c r="N73" s="321"/>
      <c r="O73" s="321"/>
      <c r="P73" s="321"/>
      <c r="Q73" s="321"/>
      <c r="R73" s="321"/>
      <c r="S73" s="321"/>
      <c r="T73" s="321"/>
      <c r="U73" s="321"/>
      <c r="V73" s="321"/>
      <c r="W73" s="321"/>
      <c r="X73" s="321"/>
      <c r="Y73" s="321"/>
      <c r="Z73" s="321"/>
    </row>
    <row r="74" spans="1:26" ht="15.75" customHeight="1">
      <c r="A74" s="321"/>
      <c r="B74" s="321"/>
      <c r="C74" s="321"/>
      <c r="D74" s="321"/>
      <c r="E74" s="321"/>
      <c r="F74" s="321"/>
      <c r="G74" s="321"/>
      <c r="H74" s="321"/>
      <c r="I74" s="321"/>
      <c r="J74" s="321"/>
      <c r="K74" s="321"/>
      <c r="L74" s="321"/>
      <c r="M74" s="321"/>
      <c r="N74" s="321"/>
      <c r="O74" s="321"/>
      <c r="P74" s="321"/>
      <c r="Q74" s="321"/>
      <c r="R74" s="321"/>
      <c r="S74" s="321"/>
      <c r="T74" s="321"/>
      <c r="U74" s="321"/>
      <c r="V74" s="321"/>
      <c r="W74" s="321"/>
      <c r="X74" s="321"/>
      <c r="Y74" s="321"/>
      <c r="Z74" s="321"/>
    </row>
    <row r="75" spans="1:26" ht="15.75" customHeight="1">
      <c r="A75" s="321"/>
      <c r="B75" s="321"/>
      <c r="C75" s="321"/>
      <c r="D75" s="321"/>
      <c r="E75" s="321"/>
      <c r="F75" s="321"/>
      <c r="G75" s="321"/>
      <c r="H75" s="321"/>
      <c r="I75" s="321"/>
      <c r="J75" s="321"/>
      <c r="K75" s="321"/>
      <c r="L75" s="321"/>
      <c r="M75" s="321"/>
      <c r="N75" s="321"/>
      <c r="O75" s="321"/>
      <c r="P75" s="321"/>
      <c r="Q75" s="321"/>
      <c r="R75" s="321"/>
      <c r="S75" s="321"/>
      <c r="T75" s="321"/>
      <c r="U75" s="321"/>
      <c r="V75" s="321"/>
      <c r="W75" s="321"/>
      <c r="X75" s="321"/>
      <c r="Y75" s="321"/>
      <c r="Z75" s="321"/>
    </row>
    <row r="76" spans="1:26" ht="15.75" customHeight="1">
      <c r="A76" s="321"/>
      <c r="B76" s="321"/>
      <c r="C76" s="321"/>
      <c r="D76" s="321"/>
      <c r="E76" s="321"/>
      <c r="F76" s="321"/>
      <c r="G76" s="321"/>
      <c r="H76" s="321"/>
      <c r="I76" s="321"/>
      <c r="J76" s="321"/>
      <c r="K76" s="321"/>
      <c r="L76" s="321"/>
      <c r="M76" s="321"/>
      <c r="N76" s="321"/>
      <c r="O76" s="321"/>
      <c r="P76" s="321"/>
      <c r="Q76" s="321"/>
      <c r="R76" s="321"/>
      <c r="S76" s="321"/>
      <c r="T76" s="321"/>
      <c r="U76" s="321"/>
      <c r="V76" s="321"/>
      <c r="W76" s="321"/>
      <c r="X76" s="321"/>
      <c r="Y76" s="321"/>
      <c r="Z76" s="321"/>
    </row>
    <row r="77" spans="1:26" ht="15.75" customHeight="1">
      <c r="A77" s="321"/>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c r="Z77" s="321"/>
    </row>
    <row r="78" spans="1:26" ht="15.75" customHeight="1">
      <c r="A78" s="321"/>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c r="Z78" s="321"/>
    </row>
    <row r="79" spans="1:26" ht="15.75" customHeight="1">
      <c r="A79" s="321"/>
      <c r="B79" s="321"/>
      <c r="C79" s="321"/>
      <c r="D79" s="321"/>
      <c r="E79" s="321"/>
      <c r="F79" s="321"/>
      <c r="G79" s="321"/>
      <c r="H79" s="321"/>
      <c r="I79" s="321"/>
      <c r="J79" s="321"/>
      <c r="K79" s="321"/>
      <c r="L79" s="321"/>
      <c r="M79" s="321"/>
      <c r="N79" s="321"/>
      <c r="O79" s="321"/>
      <c r="P79" s="321"/>
      <c r="Q79" s="321"/>
      <c r="R79" s="321"/>
      <c r="S79" s="321"/>
      <c r="T79" s="321"/>
      <c r="U79" s="321"/>
      <c r="V79" s="321"/>
      <c r="W79" s="321"/>
      <c r="X79" s="321"/>
      <c r="Y79" s="321"/>
      <c r="Z79" s="321"/>
    </row>
    <row r="80" spans="1:26" ht="15.75" customHeight="1">
      <c r="A80" s="321"/>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c r="Z80" s="321"/>
    </row>
    <row r="81" spans="1:26" ht="15.75" customHeight="1">
      <c r="A81" s="321"/>
      <c r="B81" s="321"/>
      <c r="C81" s="321"/>
      <c r="D81" s="321"/>
      <c r="E81" s="321"/>
      <c r="F81" s="321"/>
      <c r="G81" s="321"/>
      <c r="H81" s="321"/>
      <c r="I81" s="321"/>
      <c r="J81" s="321"/>
      <c r="K81" s="321"/>
      <c r="L81" s="321"/>
      <c r="M81" s="321"/>
      <c r="N81" s="321"/>
      <c r="O81" s="321"/>
      <c r="P81" s="321"/>
      <c r="Q81" s="321"/>
      <c r="R81" s="321"/>
      <c r="S81" s="321"/>
      <c r="T81" s="321"/>
      <c r="U81" s="321"/>
      <c r="V81" s="321"/>
      <c r="W81" s="321"/>
      <c r="X81" s="321"/>
      <c r="Y81" s="321"/>
      <c r="Z81" s="321"/>
    </row>
    <row r="82" spans="1:26" ht="15.75" customHeight="1">
      <c r="A82" s="321"/>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row>
    <row r="83" spans="1:26" ht="15.75" customHeight="1">
      <c r="A83" s="321"/>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row>
    <row r="84" spans="1:26" ht="15.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row>
    <row r="85" spans="1:26" ht="15.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row>
    <row r="86" spans="1:26" ht="15.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row>
    <row r="87" spans="1:26" ht="15.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row>
    <row r="88" spans="1:26" ht="15.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row>
    <row r="89" spans="1:26" ht="15.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row>
    <row r="90" spans="1:26" ht="15.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row>
    <row r="91" spans="1:26" ht="15.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row>
    <row r="92" spans="1:26" ht="15.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row>
    <row r="93" spans="1:26" ht="15.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row>
    <row r="94" spans="1:26" ht="15.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row>
    <row r="95" spans="1:26" ht="15.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row>
    <row r="96" spans="1:26" ht="15.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row>
    <row r="97" spans="1:26" ht="15.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row>
    <row r="98" spans="1:26" ht="15.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row>
    <row r="99" spans="1:26" ht="15.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row>
    <row r="100" spans="1:26" ht="15.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row>
    <row r="101" spans="1:26" ht="15.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row>
    <row r="102" spans="1:26" ht="15.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row>
    <row r="103" spans="1:26" ht="15.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row>
    <row r="104" spans="1:26" ht="15.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row>
    <row r="105" spans="1:26" ht="15.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row>
    <row r="106" spans="1:26" ht="15.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row>
    <row r="107" spans="1:26" ht="15.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row>
    <row r="108" spans="1:26" ht="15.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row>
    <row r="109" spans="1:26" ht="15.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row>
    <row r="110" spans="1:26" ht="15.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row>
    <row r="111" spans="1:26" ht="15.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row>
    <row r="112" spans="1:26" ht="15.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row>
    <row r="113" spans="1:26" ht="15.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row>
    <row r="114" spans="1:26" ht="15.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row>
    <row r="115" spans="1:26" ht="15.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row>
    <row r="116" spans="1:26" ht="15.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row>
    <row r="117" spans="1:26" ht="15.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row>
    <row r="118" spans="1:26" ht="15.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row>
    <row r="119" spans="1:26" ht="15.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row>
    <row r="120" spans="1:26" ht="15.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row>
    <row r="121" spans="1:26" ht="15.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row>
    <row r="122" spans="1:26" ht="15.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row>
    <row r="123" spans="1:26" ht="15.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row>
    <row r="124" spans="1:26" ht="15.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row>
    <row r="125" spans="1:26" ht="15.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row>
    <row r="126" spans="1:26" ht="15.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row>
    <row r="127" spans="1:26" ht="15.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row>
    <row r="128" spans="1:26" ht="15.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row>
    <row r="129" spans="1:26" ht="15.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row>
    <row r="130" spans="1:26" ht="15.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row>
    <row r="131" spans="1:26" ht="15.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row>
    <row r="132" spans="1:26" ht="15.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row>
    <row r="133" spans="1:26" ht="15.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row>
    <row r="134" spans="1:26" ht="15.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row>
    <row r="135" spans="1:26" ht="15.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row>
    <row r="136" spans="1:26" ht="15.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row>
    <row r="137" spans="1:26" ht="15.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row>
    <row r="138" spans="1:26" ht="15.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row>
    <row r="139" spans="1:26" ht="15.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row>
    <row r="140" spans="1:26" ht="15.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row>
    <row r="141" spans="1:26" ht="15.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row>
    <row r="142" spans="1:26" ht="15.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row>
    <row r="143" spans="1:26" ht="15.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row>
    <row r="144" spans="1:26" ht="15.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row>
    <row r="145" spans="1:26" ht="15.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row>
    <row r="146" spans="1:26" ht="15.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row>
    <row r="147" spans="1:26" ht="15.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row>
    <row r="148" spans="1:26" ht="15.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row>
    <row r="149" spans="1:26" ht="15.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row>
    <row r="150" spans="1:26" ht="15.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row>
    <row r="151" spans="1:26" ht="15.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row>
    <row r="152" spans="1:26" ht="15.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row>
    <row r="153" spans="1:26" ht="15.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row>
    <row r="154" spans="1:26" ht="15.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row>
    <row r="155" spans="1:26" ht="15.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row>
    <row r="156" spans="1:26" ht="15.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row>
    <row r="157" spans="1:26" ht="15.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row>
    <row r="158" spans="1:26" ht="15.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row>
    <row r="159" spans="1:26" ht="15.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row>
    <row r="160" spans="1:26" ht="15.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row>
    <row r="161" spans="1:26" ht="15.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row>
    <row r="162" spans="1:26" ht="15.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row>
    <row r="163" spans="1:26" ht="15.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row>
    <row r="164" spans="1:26" ht="15.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row>
    <row r="165" spans="1:26" ht="15.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row>
    <row r="166" spans="1:26" ht="15.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row>
    <row r="167" spans="1:26" ht="15.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row>
    <row r="168" spans="1:26" ht="15.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row>
    <row r="169" spans="1:26" ht="15.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row>
    <row r="170" spans="1:26" ht="15.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row>
    <row r="171" spans="1:26" ht="15.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row>
    <row r="172" spans="1:26" ht="15.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row>
    <row r="173" spans="1:26" ht="15.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row>
    <row r="174" spans="1:26" ht="15.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row>
    <row r="175" spans="1:26" ht="15.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row>
    <row r="176" spans="1:26" ht="15.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row>
    <row r="177" spans="1:26" ht="15.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row>
    <row r="178" spans="1:26" ht="15.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row>
    <row r="179" spans="1:26" ht="15.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row>
    <row r="180" spans="1:26" ht="15.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row>
    <row r="181" spans="1:26" ht="15.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row>
    <row r="182" spans="1:26" ht="15.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row>
    <row r="183" spans="1:26" ht="15.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row>
    <row r="184" spans="1:26" ht="15.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row>
    <row r="185" spans="1:26" ht="15.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row>
    <row r="186" spans="1:26" ht="15.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row>
    <row r="187" spans="1:26" ht="15.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row>
    <row r="188" spans="1:26" ht="15.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row>
    <row r="189" spans="1:26" ht="15.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row>
    <row r="190" spans="1:26" ht="15.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row>
    <row r="191" spans="1:26" ht="15.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row>
    <row r="192" spans="1:26" ht="15.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row>
    <row r="193" spans="1:26" ht="15.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row>
    <row r="194" spans="1:26" ht="15.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row>
    <row r="195" spans="1:26" ht="15.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row>
    <row r="196" spans="1:26" ht="15.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row>
    <row r="197" spans="1:26" ht="15.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row>
    <row r="198" spans="1:26" ht="15.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row>
    <row r="199" spans="1:26" ht="15.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row>
    <row r="200" spans="1:26" ht="15.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row>
    <row r="201" spans="1:26" ht="15.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row>
    <row r="202" spans="1:26" ht="15.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row>
    <row r="203" spans="1:26" ht="15.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row>
    <row r="204" spans="1:26" ht="15.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row>
    <row r="205" spans="1:26" ht="15.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row>
    <row r="206" spans="1:26" ht="15.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row>
    <row r="207" spans="1:26" ht="15.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row>
    <row r="208" spans="1:26" ht="15.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row>
    <row r="209" spans="1:26" ht="15.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row>
    <row r="210" spans="1:26" ht="15.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row>
    <row r="211" spans="1:26" ht="15.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row>
    <row r="212" spans="1:26" ht="15.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row>
    <row r="213" spans="1:26" ht="15.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row>
    <row r="214" spans="1:26" ht="15.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row>
    <row r="215" spans="1:26" ht="15.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row>
    <row r="216" spans="1:26" ht="15.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row>
    <row r="217" spans="1:26" ht="15.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row>
    <row r="218" spans="1:26" ht="15.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row>
    <row r="219" spans="1:26" ht="15.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row>
    <row r="220" spans="1:26" ht="15.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row>
    <row r="221" spans="1:26" ht="15.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row>
    <row r="222" spans="1:26" ht="15.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row>
    <row r="223" spans="1:26" ht="15.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row>
    <row r="224" spans="1:26" ht="15.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row>
    <row r="225" spans="1:26" ht="15.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row>
    <row r="226" spans="1:26" ht="15.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row>
    <row r="227" spans="1:26" ht="15.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row>
    <row r="228" spans="1:26" ht="15.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row>
    <row r="229" spans="1:26" ht="15.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row>
    <row r="230" spans="1:26" ht="15.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row>
    <row r="231" spans="1:26" ht="15.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row>
    <row r="232" spans="1:26" ht="15.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row>
    <row r="233" spans="1:26" ht="15.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row>
    <row r="234" spans="1:26" ht="15.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row>
    <row r="235" spans="1:26" ht="15.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row>
    <row r="236" spans="1:26" ht="15.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row>
    <row r="237" spans="1:26" ht="15.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row>
    <row r="238" spans="1:26" ht="15.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row>
    <row r="239" spans="1:26" ht="15.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row>
    <row r="240" spans="1:26" ht="15.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row>
    <row r="241" spans="1:26" ht="15.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row>
    <row r="242" spans="1:26" ht="15.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row>
    <row r="243" spans="1:26" ht="15.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row>
    <row r="244" spans="1:26" ht="15.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row>
    <row r="245" spans="1:26" ht="15.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row>
    <row r="246" spans="1:26" ht="15.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row>
    <row r="247" spans="1:26" ht="15.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row>
    <row r="248" spans="1:26" ht="15.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row>
    <row r="249" spans="1:26" ht="15.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row>
    <row r="250" spans="1:26" ht="15.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row>
    <row r="251" spans="1:26" ht="15.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row>
    <row r="252" spans="1:26" ht="15.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row>
    <row r="253" spans="1:26" ht="15.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row>
    <row r="254" spans="1:26" ht="15.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row>
    <row r="255" spans="1:26" ht="15.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row>
    <row r="256" spans="1:26" ht="15.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row>
    <row r="257" spans="1:26" ht="15.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row>
    <row r="258" spans="1:26" ht="15.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row>
    <row r="259" spans="1:26" ht="15.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row>
    <row r="260" spans="1:26" ht="15.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row>
    <row r="261" spans="1:26" ht="15.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row>
    <row r="262" spans="1:26" ht="15.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row>
    <row r="263" spans="1:26" ht="15.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row>
    <row r="264" spans="1:26" ht="15.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row>
    <row r="265" spans="1:26" ht="15.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row>
    <row r="266" spans="1:26" ht="15.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row>
    <row r="267" spans="1:26" ht="15.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row>
    <row r="268" spans="1:26" ht="15.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row>
    <row r="269" spans="1:26" ht="15.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row>
    <row r="270" spans="1:26" ht="15.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row>
    <row r="271" spans="1:26" ht="15.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row>
    <row r="272" spans="1:26" ht="15.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row>
    <row r="273" spans="1:26" ht="15.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row>
    <row r="274" spans="1:26" ht="15.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row>
    <row r="275" spans="1:26" ht="15.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row>
    <row r="276" spans="1:26" ht="15.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row>
    <row r="277" spans="1:26" ht="15.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row>
    <row r="278" spans="1:26" ht="15.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row>
    <row r="279" spans="1:26" ht="15.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row>
    <row r="280" spans="1:26" ht="15.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row>
    <row r="281" spans="1:26" ht="15.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row>
    <row r="282" spans="1:26" ht="15.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row>
    <row r="283" spans="1:26" ht="15.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row>
    <row r="284" spans="1:26" ht="15.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row>
    <row r="285" spans="1:26" ht="15.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row>
    <row r="286" spans="1:26" ht="15.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row>
    <row r="287" spans="1:26" ht="15.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row>
    <row r="288" spans="1:26" ht="15.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row>
    <row r="289" spans="1:26" ht="15.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row>
    <row r="290" spans="1:26" ht="15.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row>
    <row r="291" spans="1:26" ht="15.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row>
    <row r="292" spans="1:26" ht="15.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row>
    <row r="293" spans="1:26" ht="15.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row>
    <row r="294" spans="1:26" ht="15.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row>
    <row r="295" spans="1:26" ht="15.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row>
    <row r="296" spans="1:26" ht="15.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row>
    <row r="297" spans="1:26" ht="15.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row>
    <row r="298" spans="1:26" ht="15.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row>
    <row r="299" spans="1:26" ht="15.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row>
    <row r="300" spans="1:26" ht="15.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row>
    <row r="301" spans="1:26" ht="15.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row>
    <row r="302" spans="1:26" ht="15.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row>
    <row r="303" spans="1:26" ht="15.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row>
    <row r="304" spans="1:26" ht="15.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row>
    <row r="305" spans="1:26" ht="15.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row>
    <row r="306" spans="1:26" ht="15.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row>
    <row r="307" spans="1:26" ht="15.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row>
    <row r="308" spans="1:26" ht="15.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row>
    <row r="309" spans="1:26" ht="15.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row>
    <row r="310" spans="1:26" ht="15.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row>
    <row r="311" spans="1:26" ht="15.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row>
    <row r="312" spans="1:26" ht="15.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row>
    <row r="313" spans="1:26" ht="15.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row>
    <row r="314" spans="1:26" ht="15.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row>
    <row r="315" spans="1:26" ht="15.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row>
    <row r="316" spans="1:26" ht="15.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row>
    <row r="317" spans="1:26" ht="15.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row>
    <row r="318" spans="1:26" ht="15.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row>
    <row r="319" spans="1:26" ht="15.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row>
    <row r="320" spans="1:26" ht="15.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row>
    <row r="321" spans="1:26" ht="15.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row>
    <row r="322" spans="1:26" ht="15.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row>
    <row r="323" spans="1:26" ht="15.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row>
    <row r="324" spans="1:26" ht="15.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row>
    <row r="325" spans="1:26" ht="15.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row>
    <row r="326" spans="1:26" ht="15.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row>
    <row r="327" spans="1:26" ht="15.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row>
    <row r="328" spans="1:26" ht="15.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row>
    <row r="329" spans="1:26" ht="15.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row>
    <row r="330" spans="1:26" ht="15.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row>
    <row r="331" spans="1:26" ht="15.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row>
    <row r="332" spans="1:26" ht="15.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row>
    <row r="333" spans="1:26" ht="15.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row>
    <row r="334" spans="1:26" ht="15.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row>
    <row r="335" spans="1:26" ht="15.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row>
    <row r="336" spans="1:26" ht="15.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row>
    <row r="337" spans="1:26" ht="15.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row>
    <row r="338" spans="1:26" ht="15.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row>
    <row r="339" spans="1:26" ht="15.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row>
    <row r="340" spans="1:26" ht="15.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row>
    <row r="341" spans="1:26" ht="15.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row>
    <row r="342" spans="1:26" ht="15.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row>
    <row r="343" spans="1:26" ht="15.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row>
    <row r="344" spans="1:26" ht="15.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row>
    <row r="345" spans="1:26" ht="15.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row>
    <row r="346" spans="1:26" ht="15.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row>
    <row r="347" spans="1:26" ht="15.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row>
    <row r="348" spans="1:26" ht="15.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row>
    <row r="349" spans="1:26" ht="15.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row>
    <row r="350" spans="1:26" ht="15.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row>
    <row r="351" spans="1:26" ht="15.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row>
    <row r="352" spans="1:26" ht="15.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row>
    <row r="353" spans="1:26" ht="15.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row>
    <row r="354" spans="1:26" ht="15.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row>
    <row r="355" spans="1:26" ht="15.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row>
    <row r="356" spans="1:26" ht="15.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row>
    <row r="357" spans="1:26" ht="15.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row>
    <row r="358" spans="1:26" ht="15.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row>
    <row r="359" spans="1:26" ht="15.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row>
    <row r="360" spans="1:26" ht="15.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row>
    <row r="361" spans="1:26" ht="15.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row>
    <row r="362" spans="1:26" ht="15.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row>
    <row r="363" spans="1:26" ht="15.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row>
    <row r="364" spans="1:26" ht="15.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row>
    <row r="365" spans="1:26" ht="15.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row>
    <row r="366" spans="1:26" ht="15.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row>
    <row r="367" spans="1:26" ht="15.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row>
    <row r="368" spans="1:26" ht="15.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row>
    <row r="369" spans="1:26" ht="15.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row>
    <row r="370" spans="1:26" ht="15.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row>
    <row r="371" spans="1:26" ht="15.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row>
    <row r="372" spans="1:26" ht="15.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row>
    <row r="373" spans="1:26" ht="15.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row>
    <row r="374" spans="1:26" ht="15.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row>
    <row r="375" spans="1:26" ht="15.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row>
    <row r="376" spans="1:26" ht="15.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row>
    <row r="377" spans="1:26" ht="15.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row>
    <row r="378" spans="1:26" ht="15.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row>
    <row r="379" spans="1:26" ht="15.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row>
    <row r="380" spans="1:26" ht="15.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row>
    <row r="381" spans="1:26" ht="15.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row>
    <row r="382" spans="1:26" ht="15.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row>
    <row r="383" spans="1:26" ht="15.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row>
    <row r="384" spans="1:26" ht="15.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row>
    <row r="385" spans="1:26" ht="15.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row>
    <row r="386" spans="1:26" ht="15.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row>
    <row r="387" spans="1:26" ht="15.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row>
    <row r="388" spans="1:26" ht="15.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row>
    <row r="389" spans="1:26" ht="15.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row>
    <row r="390" spans="1:26" ht="15.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row>
    <row r="391" spans="1:26" ht="15.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row>
    <row r="392" spans="1:26" ht="15.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row>
    <row r="393" spans="1:26" ht="15.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row>
    <row r="394" spans="1:26" ht="15.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row>
    <row r="395" spans="1:26" ht="15.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row>
    <row r="396" spans="1:26" ht="15.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row>
    <row r="397" spans="1:26" ht="15.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row>
    <row r="398" spans="1:26" ht="15.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row>
    <row r="399" spans="1:26" ht="15.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row>
    <row r="400" spans="1:26" ht="15.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row>
    <row r="401" spans="1:26" ht="15.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row>
    <row r="402" spans="1:26" ht="15.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row>
    <row r="403" spans="1:26" ht="15.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row>
    <row r="404" spans="1:26" ht="15.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row>
    <row r="405" spans="1:26" ht="15.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row>
    <row r="406" spans="1:26" ht="15.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row>
    <row r="407" spans="1:26" ht="15.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row>
    <row r="408" spans="1:26" ht="15.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row>
    <row r="409" spans="1:26" ht="15.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row>
    <row r="410" spans="1:26" ht="15.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row>
    <row r="411" spans="1:26" ht="15.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row>
    <row r="412" spans="1:26" ht="15.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row>
    <row r="413" spans="1:26" ht="15.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row>
    <row r="414" spans="1:26" ht="15.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row>
    <row r="415" spans="1:26" ht="15.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row>
    <row r="416" spans="1:26" ht="15.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row>
    <row r="417" spans="1:26" ht="15.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row>
    <row r="418" spans="1:26" ht="15.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row>
    <row r="419" spans="1:26" ht="15.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row>
    <row r="420" spans="1:26" ht="15.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row>
    <row r="421" spans="1:26" ht="15.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row>
    <row r="422" spans="1:26" ht="15.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row>
    <row r="423" spans="1:26" ht="15.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row>
    <row r="424" spans="1:26" ht="15.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row>
    <row r="425" spans="1:26" ht="15.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row>
    <row r="426" spans="1:26" ht="15.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row>
    <row r="427" spans="1:26" ht="15.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row>
    <row r="428" spans="1:26" ht="15.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row>
    <row r="429" spans="1:26" ht="15.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row>
    <row r="430" spans="1:26" ht="15.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row>
    <row r="431" spans="1:26" ht="15.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row>
    <row r="432" spans="1:26" ht="15.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row>
    <row r="433" spans="1:26" ht="15.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row>
    <row r="434" spans="1:26" ht="15.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row>
    <row r="435" spans="1:26" ht="15.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row>
    <row r="436" spans="1:26" ht="15.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row>
    <row r="437" spans="1:26" ht="15.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row>
    <row r="438" spans="1:26" ht="15.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row>
    <row r="439" spans="1:26" ht="15.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row>
    <row r="440" spans="1:26" ht="15.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row>
    <row r="441" spans="1:26" ht="15.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row>
    <row r="442" spans="1:26" ht="15.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row>
    <row r="443" spans="1:26" ht="15.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row>
    <row r="444" spans="1:26" ht="15.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row>
    <row r="445" spans="1:26" ht="15.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row>
    <row r="446" spans="1:26" ht="15.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row>
    <row r="447" spans="1:26" ht="15.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row>
    <row r="448" spans="1:26" ht="15.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row>
    <row r="449" spans="1:26" ht="15.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row>
    <row r="450" spans="1:26" ht="15.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row>
    <row r="451" spans="1:26" ht="15.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row>
    <row r="452" spans="1:26" ht="15.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row>
    <row r="453" spans="1:26" ht="15.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row>
    <row r="454" spans="1:26" ht="15.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row>
    <row r="455" spans="1:26" ht="15.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row>
    <row r="456" spans="1:26" ht="15.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row>
    <row r="457" spans="1:26" ht="15.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row>
    <row r="458" spans="1:26" ht="15.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row>
    <row r="459" spans="1:26" ht="15.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row>
    <row r="460" spans="1:26" ht="15.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row>
    <row r="461" spans="1:26" ht="15.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row>
    <row r="462" spans="1:26" ht="15.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row>
    <row r="463" spans="1:26" ht="15.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row>
    <row r="464" spans="1:26" ht="15.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row>
    <row r="465" spans="1:26" ht="15.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row>
    <row r="466" spans="1:26" ht="15.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row>
    <row r="467" spans="1:26" ht="15.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row>
    <row r="468" spans="1:26" ht="15.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row>
    <row r="469" spans="1:26" ht="15.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row>
    <row r="470" spans="1:26" ht="15.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row>
    <row r="471" spans="1:26" ht="15.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row>
    <row r="472" spans="1:26" ht="15.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row>
    <row r="473" spans="1:26" ht="15.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row>
    <row r="474" spans="1:26" ht="15.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row>
    <row r="475" spans="1:26" ht="15.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row>
    <row r="476" spans="1:26" ht="15.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row>
    <row r="477" spans="1:26" ht="15.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row>
    <row r="478" spans="1:26" ht="15.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row>
    <row r="479" spans="1:26" ht="15.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row>
    <row r="480" spans="1:26" ht="15.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row>
    <row r="481" spans="1:26" ht="15.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row>
    <row r="482" spans="1:26" ht="15.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row>
    <row r="483" spans="1:26" ht="15.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row>
    <row r="484" spans="1:26" ht="15.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row>
    <row r="485" spans="1:26" ht="15.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row>
    <row r="486" spans="1:26" ht="15.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row>
    <row r="487" spans="1:26" ht="15.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row>
    <row r="488" spans="1:26" ht="15.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row>
    <row r="489" spans="1:26" ht="15.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row>
    <row r="490" spans="1:26" ht="15.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row>
    <row r="491" spans="1:26" ht="15.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row>
    <row r="492" spans="1:26" ht="15.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row>
    <row r="493" spans="1:26" ht="15.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row>
    <row r="494" spans="1:26" ht="15.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row>
    <row r="495" spans="1:26" ht="15.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row>
    <row r="496" spans="1:26" ht="15.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row>
    <row r="497" spans="1:26" ht="15.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row>
    <row r="498" spans="1:26" ht="15.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row>
    <row r="499" spans="1:26" ht="15.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row>
    <row r="500" spans="1:26" ht="15.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row>
    <row r="501" spans="1:26" ht="15.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row>
    <row r="502" spans="1:26" ht="15.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row>
    <row r="503" spans="1:26" ht="15.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row>
    <row r="504" spans="1:26" ht="15.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row>
    <row r="505" spans="1:26" ht="15.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row>
    <row r="506" spans="1:26" ht="15.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row>
    <row r="507" spans="1:26" ht="15.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row>
    <row r="508" spans="1:26" ht="15.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row>
    <row r="509" spans="1:26" ht="15.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row>
    <row r="510" spans="1:26" ht="15.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row>
    <row r="511" spans="1:26" ht="15.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row>
    <row r="512" spans="1:26" ht="15.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row>
    <row r="513" spans="1:26" ht="15.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row>
    <row r="514" spans="1:26" ht="15.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row>
    <row r="515" spans="1:26" ht="15.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row>
    <row r="516" spans="1:26" ht="15.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row>
    <row r="517" spans="1:26" ht="15.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row>
    <row r="518" spans="1:26" ht="15.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row>
    <row r="519" spans="1:26" ht="15.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row>
    <row r="520" spans="1:26" ht="15.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row>
    <row r="521" spans="1:26" ht="15.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row>
    <row r="522" spans="1:26" ht="15.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row>
    <row r="523" spans="1:26" ht="15.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row>
    <row r="524" spans="1:26" ht="15.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row>
    <row r="525" spans="1:26" ht="15.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row>
    <row r="526" spans="1:26" ht="15.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row>
    <row r="527" spans="1:26" ht="15.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row>
    <row r="528" spans="1:26" ht="15.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row>
    <row r="529" spans="1:26" ht="15.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row>
    <row r="530" spans="1:26" ht="15.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row>
    <row r="531" spans="1:26" ht="15.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row>
    <row r="532" spans="1:26" ht="15.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row>
    <row r="533" spans="1:26" ht="15.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row>
    <row r="534" spans="1:26" ht="15.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row>
    <row r="535" spans="1:26" ht="15.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row>
    <row r="536" spans="1:26" ht="15.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row>
    <row r="537" spans="1:26" ht="15.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row>
    <row r="538" spans="1:26" ht="15.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row>
    <row r="539" spans="1:26" ht="15.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row>
    <row r="540" spans="1:26" ht="15.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row>
    <row r="541" spans="1:26" ht="15.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row>
    <row r="542" spans="1:26" ht="15.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row>
    <row r="543" spans="1:26" ht="15.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row>
    <row r="544" spans="1:26" ht="15.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row>
    <row r="545" spans="1:26" ht="15.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row>
    <row r="546" spans="1:26" ht="15.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row>
    <row r="547" spans="1:26" ht="15.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row>
    <row r="548" spans="1:26" ht="15.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row>
    <row r="549" spans="1:26" ht="15.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row>
    <row r="550" spans="1:26" ht="15.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row>
    <row r="551" spans="1:26" ht="15.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row>
    <row r="552" spans="1:26" ht="15.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row>
    <row r="553" spans="1:26" ht="15.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row>
    <row r="554" spans="1:26" ht="15.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row>
    <row r="555" spans="1:26" ht="15.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row>
    <row r="556" spans="1:26" ht="15.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row>
    <row r="557" spans="1:26" ht="15.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row>
    <row r="558" spans="1:26" ht="15.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row>
    <row r="559" spans="1:26" ht="15.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row>
    <row r="560" spans="1:26" ht="15.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row>
    <row r="561" spans="1:26" ht="15.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row>
    <row r="562" spans="1:26" ht="15.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row>
    <row r="563" spans="1:26" ht="15.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row>
    <row r="564" spans="1:26" ht="15.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row>
    <row r="565" spans="1:26" ht="15.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row>
    <row r="566" spans="1:26" ht="15.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row>
    <row r="567" spans="1:26" ht="15.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row>
    <row r="568" spans="1:26" ht="15.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row>
    <row r="569" spans="1:26" ht="15.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row>
    <row r="570" spans="1:26" ht="15.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row>
    <row r="571" spans="1:26" ht="15.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row>
    <row r="572" spans="1:26" ht="15.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row>
    <row r="573" spans="1:26" ht="15.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row>
    <row r="574" spans="1:26" ht="15.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row>
    <row r="575" spans="1:26" ht="15.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row>
    <row r="576" spans="1:26" ht="15.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row>
    <row r="577" spans="1:26" ht="15.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row>
    <row r="578" spans="1:26" ht="15.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row>
    <row r="579" spans="1:26" ht="15.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row>
    <row r="580" spans="1:26" ht="15.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row>
    <row r="581" spans="1:26" ht="15.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row>
    <row r="582" spans="1:26" ht="15.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row>
    <row r="583" spans="1:26" ht="15.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row>
    <row r="584" spans="1:26" ht="15.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row>
    <row r="585" spans="1:26" ht="15.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row>
    <row r="586" spans="1:26" ht="15.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row>
    <row r="587" spans="1:26" ht="15.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row>
    <row r="588" spans="1:26" ht="15.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row>
    <row r="589" spans="1:26" ht="15.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row>
    <row r="590" spans="1:26" ht="15.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row>
    <row r="591" spans="1:26" ht="15.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row>
    <row r="592" spans="1:26" ht="15.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row>
    <row r="593" spans="1:26" ht="15.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row>
    <row r="594" spans="1:26" ht="15.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row>
    <row r="595" spans="1:26" ht="15.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row>
    <row r="596" spans="1:26" ht="15.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row>
    <row r="597" spans="1:26" ht="15.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row>
    <row r="598" spans="1:26" ht="15.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row>
    <row r="599" spans="1:26" ht="15.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row>
    <row r="600" spans="1:26" ht="15.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row>
    <row r="601" spans="1:26" ht="15.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row>
    <row r="602" spans="1:26" ht="15.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row>
    <row r="603" spans="1:26" ht="15.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row>
    <row r="604" spans="1:26" ht="15.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row>
    <row r="605" spans="1:26" ht="15.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row>
    <row r="606" spans="1:26" ht="15.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row>
    <row r="607" spans="1:26" ht="15.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row>
    <row r="608" spans="1:26" ht="15.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row>
    <row r="609" spans="1:26" ht="15.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row>
    <row r="610" spans="1:26" ht="15.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row>
    <row r="611" spans="1:26" ht="15.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row>
    <row r="612" spans="1:26" ht="15.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row>
    <row r="613" spans="1:26" ht="15.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row>
    <row r="614" spans="1:26" ht="15.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row>
    <row r="615" spans="1:26" ht="15.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row>
    <row r="616" spans="1:26" ht="15.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row>
    <row r="617" spans="1:26" ht="15.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row>
    <row r="618" spans="1:26" ht="15.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row>
    <row r="619" spans="1:26" ht="15.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row>
    <row r="620" spans="1:26" ht="15.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row>
    <row r="621" spans="1:26" ht="15.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row>
    <row r="622" spans="1:26" ht="15.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row>
    <row r="623" spans="1:26" ht="15.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row>
    <row r="624" spans="1:26" ht="15.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row>
    <row r="625" spans="1:26" ht="15.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row>
    <row r="626" spans="1:26" ht="15.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row>
    <row r="627" spans="1:26" ht="15.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row>
    <row r="628" spans="1:26" ht="15.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row>
    <row r="629" spans="1:26" ht="15.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row>
    <row r="630" spans="1:26" ht="15.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row>
    <row r="631" spans="1:26" ht="15.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row>
    <row r="632" spans="1:26" ht="15.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row>
    <row r="633" spans="1:26" ht="15.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row>
    <row r="634" spans="1:26" ht="15.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row>
    <row r="635" spans="1:26" ht="15.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row>
    <row r="636" spans="1:26" ht="15.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row>
    <row r="637" spans="1:26" ht="15.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row>
    <row r="638" spans="1:26" ht="15.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row>
    <row r="639" spans="1:26" ht="15.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row>
    <row r="640" spans="1:26" ht="15.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row>
    <row r="641" spans="1:26" ht="15.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row>
    <row r="642" spans="1:26" ht="15.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row>
    <row r="643" spans="1:26" ht="15.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row>
    <row r="644" spans="1:26" ht="15.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row>
    <row r="645" spans="1:26" ht="15.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row>
    <row r="646" spans="1:26" ht="15.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row>
    <row r="647" spans="1:26" ht="15.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row>
    <row r="648" spans="1:26" ht="15.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row>
    <row r="649" spans="1:26" ht="15.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row>
    <row r="650" spans="1:26" ht="15.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row>
    <row r="651" spans="1:26" ht="15.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row>
    <row r="652" spans="1:26" ht="15.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row>
    <row r="653" spans="1:26" ht="15.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row>
    <row r="654" spans="1:26" ht="15.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row>
    <row r="655" spans="1:26" ht="15.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row>
    <row r="656" spans="1:26" ht="15.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row>
    <row r="657" spans="1:26" ht="15.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row>
    <row r="658" spans="1:26" ht="15.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row>
    <row r="659" spans="1:26" ht="15.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row>
    <row r="660" spans="1:26" ht="15.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row>
    <row r="661" spans="1:26" ht="15.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row>
    <row r="662" spans="1:26" ht="15.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row>
    <row r="663" spans="1:26" ht="15.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row>
    <row r="664" spans="1:26" ht="15.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row>
    <row r="665" spans="1:26" ht="15.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row>
    <row r="666" spans="1:26" ht="15.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row>
    <row r="667" spans="1:26" ht="15.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row>
    <row r="668" spans="1:26" ht="15.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row>
    <row r="669" spans="1:26" ht="15.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row>
    <row r="670" spans="1:26" ht="15.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row>
    <row r="671" spans="1:26" ht="15.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row>
    <row r="672" spans="1:26" ht="15.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row>
    <row r="673" spans="1:26" ht="15.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row>
    <row r="674" spans="1:26" ht="15.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row>
    <row r="675" spans="1:26" ht="15.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row>
    <row r="676" spans="1:26" ht="15.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row>
    <row r="677" spans="1:26" ht="15.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row>
    <row r="678" spans="1:26" ht="15.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row>
    <row r="679" spans="1:26" ht="15.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row>
    <row r="680" spans="1:26" ht="15.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row>
    <row r="681" spans="1:26" ht="15.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row>
    <row r="682" spans="1:26" ht="15.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row>
    <row r="683" spans="1:26" ht="15.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row>
    <row r="684" spans="1:26" ht="15.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row>
    <row r="685" spans="1:26" ht="15.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row>
    <row r="686" spans="1:26" ht="15.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row>
    <row r="687" spans="1:26" ht="15.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row>
    <row r="688" spans="1:26" ht="15.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row>
    <row r="689" spans="1:26" ht="15.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row>
    <row r="690" spans="1:26" ht="15.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row>
    <row r="691" spans="1:26" ht="15.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row>
    <row r="692" spans="1:26" ht="15.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row>
    <row r="693" spans="1:26" ht="15.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row>
    <row r="694" spans="1:26" ht="15.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row>
    <row r="695" spans="1:26" ht="15.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row>
    <row r="696" spans="1:26" ht="15.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row>
    <row r="697" spans="1:26" ht="15.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row>
    <row r="698" spans="1:26" ht="15.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row>
    <row r="699" spans="1:26" ht="15.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row>
    <row r="700" spans="1:26" ht="15.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row>
    <row r="701" spans="1:26" ht="15.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row>
    <row r="702" spans="1:26" ht="15.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row>
    <row r="703" spans="1:26" ht="15.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row>
    <row r="704" spans="1:26" ht="15.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row>
    <row r="705" spans="1:26" ht="15.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row>
    <row r="706" spans="1:26" ht="15.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row>
    <row r="707" spans="1:26" ht="15.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row>
    <row r="708" spans="1:26" ht="15.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row>
    <row r="709" spans="1:26" ht="15.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row>
    <row r="710" spans="1:26" ht="15.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row>
    <row r="711" spans="1:26" ht="15.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row>
    <row r="712" spans="1:26" ht="15.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row>
    <row r="713" spans="1:26" ht="15.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row>
    <row r="714" spans="1:26" ht="15.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row>
    <row r="715" spans="1:26" ht="15.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row>
    <row r="716" spans="1:26" ht="15.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row>
    <row r="717" spans="1:26" ht="15.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row>
    <row r="718" spans="1:26" ht="15.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row>
    <row r="719" spans="1:26" ht="15.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row>
    <row r="720" spans="1:26" ht="15.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row>
    <row r="721" spans="1:26" ht="15.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row>
    <row r="722" spans="1:26" ht="15.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row>
    <row r="723" spans="1:26" ht="15.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row>
    <row r="724" spans="1:26" ht="15.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row>
    <row r="725" spans="1:26" ht="15.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row>
    <row r="726" spans="1:26" ht="15.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row>
    <row r="727" spans="1:26" ht="15.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row>
    <row r="728" spans="1:26" ht="15.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row>
    <row r="729" spans="1:26" ht="15.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row>
    <row r="730" spans="1:26" ht="15.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row>
    <row r="731" spans="1:26" ht="15.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row>
    <row r="732" spans="1:26" ht="15.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row>
    <row r="733" spans="1:26" ht="15.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row>
    <row r="734" spans="1:26" ht="15.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row>
    <row r="735" spans="1:26" ht="15.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row>
    <row r="736" spans="1:26" ht="15.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row>
    <row r="737" spans="1:26" ht="15.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row>
    <row r="738" spans="1:26" ht="15.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row>
    <row r="739" spans="1:26" ht="15.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row>
    <row r="740" spans="1:26" ht="15.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row>
    <row r="741" spans="1:26" ht="15.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row>
    <row r="742" spans="1:26" ht="15.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row>
    <row r="743" spans="1:26" ht="15.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row>
    <row r="744" spans="1:26" ht="15.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row>
    <row r="745" spans="1:26" ht="15.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row>
    <row r="746" spans="1:26" ht="15.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row>
    <row r="747" spans="1:26" ht="15.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row>
    <row r="748" spans="1:26" ht="15.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row>
    <row r="749" spans="1:26" ht="15.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row>
    <row r="750" spans="1:26" ht="15.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row>
    <row r="751" spans="1:26" ht="15.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row>
    <row r="752" spans="1:26" ht="15.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row>
    <row r="753" spans="1:26" ht="15.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row>
    <row r="754" spans="1:26" ht="15.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row>
    <row r="755" spans="1:26" ht="15.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row>
    <row r="756" spans="1:26" ht="15.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row>
    <row r="757" spans="1:26" ht="15.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row>
    <row r="758" spans="1:26" ht="15.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row>
    <row r="759" spans="1:26" ht="15.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row>
    <row r="760" spans="1:26" ht="15.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row>
    <row r="761" spans="1:26" ht="15.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row>
    <row r="762" spans="1:26" ht="15.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row>
    <row r="763" spans="1:26" ht="15.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row>
    <row r="764" spans="1:26" ht="15.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row>
    <row r="765" spans="1:26" ht="15.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row>
    <row r="766" spans="1:26" ht="15.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row>
    <row r="767" spans="1:26" ht="15.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row>
    <row r="768" spans="1:26" ht="15.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row>
    <row r="769" spans="1:26" ht="15.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row>
    <row r="770" spans="1:26" ht="15.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row>
    <row r="771" spans="1:26" ht="15.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row>
    <row r="772" spans="1:26" ht="15.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row>
    <row r="773" spans="1:26" ht="15.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row>
    <row r="774" spans="1:26" ht="15.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row>
    <row r="775" spans="1:26" ht="15.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row>
    <row r="776" spans="1:26" ht="15.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row>
    <row r="777" spans="1:26" ht="15.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row>
    <row r="778" spans="1:26" ht="15.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row>
    <row r="779" spans="1:26" ht="15.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row>
    <row r="780" spans="1:26" ht="15.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row>
    <row r="781" spans="1:26" ht="15.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row>
    <row r="782" spans="1:26" ht="15.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row>
    <row r="783" spans="1:26" ht="15.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row>
    <row r="784" spans="1:26" ht="15.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row>
    <row r="785" spans="1:26" ht="15.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row>
    <row r="786" spans="1:26" ht="15.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row>
    <row r="787" spans="1:26" ht="15.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row>
    <row r="788" spans="1:26" ht="15.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row>
    <row r="789" spans="1:26" ht="15.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row>
    <row r="790" spans="1:26" ht="15.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row>
    <row r="791" spans="1:26" ht="15.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row>
    <row r="792" spans="1:26" ht="15.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row>
    <row r="793" spans="1:26" ht="15.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row>
    <row r="794" spans="1:26" ht="15.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row>
    <row r="795" spans="1:26" ht="15.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row>
    <row r="796" spans="1:26" ht="15.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row>
    <row r="797" spans="1:26" ht="15.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row>
    <row r="798" spans="1:26" ht="15.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row>
    <row r="799" spans="1:26" ht="15.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row>
    <row r="800" spans="1:26" ht="15.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row>
    <row r="801" spans="1:26" ht="15.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row>
    <row r="802" spans="1:26" ht="15.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row>
    <row r="803" spans="1:26" ht="15.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row>
    <row r="804" spans="1:26" ht="15.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row>
    <row r="805" spans="1:26" ht="15.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row>
    <row r="806" spans="1:26" ht="15.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row>
    <row r="807" spans="1:26" ht="15.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row>
    <row r="808" spans="1:26" ht="15.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row>
    <row r="809" spans="1:26" ht="15.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row>
    <row r="810" spans="1:26" ht="15.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row>
    <row r="811" spans="1:26" ht="15.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row>
    <row r="812" spans="1:26" ht="15.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row>
    <row r="813" spans="1:26" ht="15.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row>
    <row r="814" spans="1:26" ht="15.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row>
    <row r="815" spans="1:26" ht="15.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row>
    <row r="816" spans="1:26" ht="15.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row>
    <row r="817" spans="1:26" ht="15.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row>
    <row r="818" spans="1:26" ht="15.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row>
    <row r="819" spans="1:26" ht="15.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row>
    <row r="820" spans="1:26" ht="15.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row>
    <row r="821" spans="1:26" ht="15.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row>
    <row r="822" spans="1:26" ht="15.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row>
    <row r="823" spans="1:26" ht="15.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row>
    <row r="824" spans="1:26" ht="15.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row>
    <row r="825" spans="1:26" ht="15.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row>
    <row r="826" spans="1:26" ht="15.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row>
    <row r="827" spans="1:26" ht="15.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row>
    <row r="828" spans="1:26" ht="15.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row>
    <row r="829" spans="1:26" ht="15.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row>
    <row r="830" spans="1:26" ht="15.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row>
    <row r="831" spans="1:26" ht="15.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row>
    <row r="832" spans="1:26" ht="15.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row>
    <row r="833" spans="1:26" ht="15.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row>
    <row r="834" spans="1:26" ht="15.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row>
    <row r="835" spans="1:26" ht="15.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row>
    <row r="836" spans="1:26" ht="15.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row>
    <row r="837" spans="1:26" ht="15.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row>
    <row r="838" spans="1:26" ht="15.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row>
    <row r="839" spans="1:26" ht="15.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row>
    <row r="840" spans="1:26" ht="15.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row>
    <row r="841" spans="1:26" ht="15.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row>
    <row r="842" spans="1:26" ht="15.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row>
    <row r="843" spans="1:26" ht="15.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row>
    <row r="844" spans="1:26" ht="15.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row>
    <row r="845" spans="1:26" ht="15.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row>
    <row r="846" spans="1:26" ht="15.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row>
    <row r="847" spans="1:26" ht="15.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row>
    <row r="848" spans="1:26" ht="15.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row>
    <row r="849" spans="1:26" ht="15.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row>
    <row r="850" spans="1:26" ht="15.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row>
    <row r="851" spans="1:26" ht="15.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row>
    <row r="852" spans="1:26" ht="15.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row>
    <row r="853" spans="1:26" ht="15.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row>
    <row r="854" spans="1:26" ht="15.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row>
    <row r="855" spans="1:26" ht="15.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row>
    <row r="856" spans="1:26" ht="15.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row>
    <row r="857" spans="1:26" ht="15.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row>
    <row r="858" spans="1:26" ht="15.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row>
    <row r="859" spans="1:26" ht="15.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row>
    <row r="860" spans="1:26" ht="15.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row>
    <row r="861" spans="1:26" ht="15.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row>
    <row r="862" spans="1:26" ht="15.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row>
    <row r="863" spans="1:26" ht="15.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row>
    <row r="864" spans="1:26" ht="15.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row>
    <row r="865" spans="1:26" ht="15.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row>
    <row r="866" spans="1:26" ht="15.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row>
    <row r="867" spans="1:26" ht="15.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row>
    <row r="868" spans="1:26" ht="15.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row>
    <row r="869" spans="1:26" ht="15.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row>
    <row r="870" spans="1:26" ht="15.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row>
    <row r="871" spans="1:26" ht="15.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row>
    <row r="872" spans="1:26" ht="15.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row>
    <row r="873" spans="1:26" ht="15.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row>
    <row r="874" spans="1:26" ht="15.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row>
    <row r="875" spans="1:26" ht="15.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row>
    <row r="876" spans="1:26" ht="15.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row>
    <row r="877" spans="1:26" ht="15.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row>
    <row r="878" spans="1:26" ht="15.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row>
    <row r="879" spans="1:26" ht="15.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row>
    <row r="880" spans="1:26" ht="15.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row>
    <row r="881" spans="1:26" ht="15.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row>
    <row r="882" spans="1:26" ht="15.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row>
    <row r="883" spans="1:26" ht="15.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row>
    <row r="884" spans="1:26" ht="15.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row>
    <row r="885" spans="1:26" ht="15.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row>
    <row r="886" spans="1:26" ht="15.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row>
    <row r="887" spans="1:26" ht="15.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row>
    <row r="888" spans="1:26" ht="15.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row>
    <row r="889" spans="1:26" ht="15.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row>
    <row r="890" spans="1:26" ht="15.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row>
    <row r="891" spans="1:26" ht="15.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row>
    <row r="892" spans="1:26" ht="15.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row>
    <row r="893" spans="1:26" ht="15.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row>
    <row r="894" spans="1:26" ht="15.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row>
    <row r="895" spans="1:26" ht="15.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row>
    <row r="896" spans="1:26" ht="15.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row>
    <row r="897" spans="1:26" ht="15.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row>
    <row r="898" spans="1:26" ht="15.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row>
    <row r="899" spans="1:26" ht="15.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row>
    <row r="900" spans="1:26" ht="15.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row>
    <row r="901" spans="1:26" ht="15.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row>
    <row r="902" spans="1:26" ht="15.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row>
    <row r="903" spans="1:26" ht="15.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row>
    <row r="904" spans="1:26" ht="15.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row>
    <row r="905" spans="1:26" ht="15.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row>
    <row r="906" spans="1:26" ht="15.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row>
    <row r="907" spans="1:26" ht="15.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row>
    <row r="908" spans="1:26" ht="15.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row>
    <row r="909" spans="1:26" ht="15.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row>
    <row r="910" spans="1:26" ht="15.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row>
    <row r="911" spans="1:26" ht="15.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row>
    <row r="912" spans="1:26" ht="15.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row>
    <row r="913" spans="1:26" ht="15.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row>
    <row r="914" spans="1:26" ht="15.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row>
    <row r="915" spans="1:26" ht="15.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row>
    <row r="916" spans="1:26" ht="15.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row>
    <row r="917" spans="1:26" ht="15.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row>
    <row r="918" spans="1:26" ht="15.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row>
    <row r="919" spans="1:26" ht="15.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row>
    <row r="920" spans="1:26" ht="15.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row>
    <row r="921" spans="1:26" ht="15.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row>
    <row r="922" spans="1:26" ht="15.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row>
    <row r="923" spans="1:26" ht="15.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row>
    <row r="924" spans="1:26" ht="15.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row>
    <row r="925" spans="1:26" ht="15.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row>
    <row r="926" spans="1:26" ht="15.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row>
    <row r="927" spans="1:26" ht="15.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row>
    <row r="928" spans="1:26" ht="15.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row>
    <row r="929" spans="1:26" ht="15.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row>
    <row r="930" spans="1:26" ht="15.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row>
    <row r="931" spans="1:26" ht="15.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row>
    <row r="932" spans="1:26" ht="15.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row>
    <row r="933" spans="1:26" ht="15.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row>
    <row r="934" spans="1:26" ht="15.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row>
    <row r="935" spans="1:26" ht="15.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row>
    <row r="936" spans="1:26" ht="15.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row>
    <row r="937" spans="1:26" ht="15.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row>
    <row r="938" spans="1:26" ht="15.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row>
    <row r="939" spans="1:26" ht="15.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row>
    <row r="940" spans="1:26" ht="15.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row>
    <row r="941" spans="1:26" ht="15.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row>
    <row r="942" spans="1:26" ht="15.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row>
    <row r="943" spans="1:26" ht="15.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row>
    <row r="944" spans="1:26" ht="15.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row>
    <row r="945" spans="1:26" ht="15.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row>
    <row r="946" spans="1:26" ht="15.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row>
    <row r="947" spans="1:26" ht="15.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row>
    <row r="948" spans="1:26" ht="15.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row>
    <row r="949" spans="1:26" ht="15.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row>
    <row r="950" spans="1:26" ht="15.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row>
    <row r="951" spans="1:26" ht="15.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row>
    <row r="952" spans="1:26" ht="15.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row>
    <row r="953" spans="1:26" ht="15.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row>
    <row r="954" spans="1:26" ht="15.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row>
    <row r="955" spans="1:26" ht="15.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row>
    <row r="956" spans="1:26" ht="15.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row>
    <row r="957" spans="1:26" ht="15.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row>
    <row r="958" spans="1:26" ht="15.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row>
    <row r="959" spans="1:26" ht="15.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row>
    <row r="960" spans="1:26" ht="15.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row>
    <row r="961" spans="1:26" ht="15.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row>
    <row r="962" spans="1:26" ht="15.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row>
    <row r="963" spans="1:26" ht="15.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row>
    <row r="964" spans="1:26" ht="15.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row>
    <row r="965" spans="1:26" ht="15.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row>
    <row r="966" spans="1:26" ht="15.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row>
    <row r="967" spans="1:26" ht="15.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row>
    <row r="968" spans="1:26" ht="15.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row>
    <row r="969" spans="1:26" ht="15.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row>
    <row r="970" spans="1:26" ht="15.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row>
    <row r="971" spans="1:26" ht="15.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row>
    <row r="972" spans="1:26" ht="15.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row>
    <row r="973" spans="1:26" ht="15.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row>
    <row r="974" spans="1:26" ht="15.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row>
    <row r="975" spans="1:26" ht="15.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row>
    <row r="976" spans="1:26" ht="15.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row>
    <row r="977" spans="1:26" ht="15.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row>
    <row r="978" spans="1:26" ht="15.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row>
    <row r="979" spans="1:26" ht="15.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row>
    <row r="980" spans="1:26" ht="15.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row>
    <row r="981" spans="1:26" ht="15.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row>
    <row r="982" spans="1:26" ht="15.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row>
    <row r="983" spans="1:26" ht="15.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row>
    <row r="984" spans="1:26" ht="15.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row>
    <row r="985" spans="1:26" ht="15.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row>
    <row r="986" spans="1:26" ht="15.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row>
    <row r="987" spans="1:26" ht="15.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row>
    <row r="988" spans="1:26" ht="15.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row>
    <row r="989" spans="1:26" ht="15.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row>
    <row r="990" spans="1:26" ht="15.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row>
    <row r="991" spans="1:26" ht="15.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row>
    <row r="992" spans="1:26" ht="15.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row>
    <row r="993" spans="1:26" ht="15.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row>
    <row r="994" spans="1:26" ht="15.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row>
    <row r="995" spans="1:26" ht="15.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row>
    <row r="996" spans="1:26" ht="15.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row>
    <row r="997" spans="1:26" ht="15.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row>
  </sheetData>
  <mergeCells count="5">
    <mergeCell ref="A27:K27"/>
    <mergeCell ref="A28:B28"/>
    <mergeCell ref="C28:D28"/>
    <mergeCell ref="E28:G28"/>
    <mergeCell ref="H28:I28"/>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86"/>
  <sheetViews>
    <sheetView workbookViewId="0">
      <pane ySplit="1" topLeftCell="A2" activePane="bottomLeft" state="frozen"/>
      <selection pane="bottomLeft" activeCell="B3" sqref="B3"/>
    </sheetView>
  </sheetViews>
  <sheetFormatPr baseColWidth="10" defaultColWidth="12.7109375" defaultRowHeight="15" customHeight="1"/>
  <cols>
    <col min="1" max="1" width="17.85546875" customWidth="1"/>
    <col min="2" max="3" width="13.28515625" customWidth="1"/>
    <col min="4" max="4" width="80.140625" customWidth="1"/>
    <col min="5" max="5" width="11.7109375" customWidth="1"/>
    <col min="6" max="7" width="9.140625" customWidth="1"/>
    <col min="8" max="8" width="17.28515625" customWidth="1"/>
    <col min="9" max="9" width="21.140625" customWidth="1"/>
    <col min="10" max="10" width="19.140625" customWidth="1"/>
    <col min="11" max="11" width="35.140625" customWidth="1"/>
    <col min="12" max="12" width="45" customWidth="1"/>
    <col min="13" max="14" width="8.7109375" customWidth="1"/>
    <col min="15" max="15" width="11.7109375" hidden="1" customWidth="1"/>
    <col min="16" max="26" width="8.7109375" customWidth="1"/>
  </cols>
  <sheetData>
    <row r="1" spans="1:26" ht="105">
      <c r="A1" s="323" t="s">
        <v>2222</v>
      </c>
      <c r="B1" s="324" t="s">
        <v>2223</v>
      </c>
      <c r="C1" s="324" t="s">
        <v>2224</v>
      </c>
      <c r="D1" s="324" t="s">
        <v>2225</v>
      </c>
      <c r="E1" s="324" t="s">
        <v>1870</v>
      </c>
      <c r="F1" s="324" t="s">
        <v>1871</v>
      </c>
      <c r="G1" s="324" t="s">
        <v>1872</v>
      </c>
      <c r="H1" s="324" t="s">
        <v>2226</v>
      </c>
      <c r="I1" s="324" t="s">
        <v>1874</v>
      </c>
      <c r="J1" s="324" t="s">
        <v>1875</v>
      </c>
      <c r="K1" s="324" t="s">
        <v>1876</v>
      </c>
      <c r="L1" s="325" t="s">
        <v>1639</v>
      </c>
      <c r="M1" s="321"/>
      <c r="N1" s="338"/>
      <c r="O1" s="338"/>
      <c r="P1" s="338"/>
      <c r="Q1" s="338"/>
      <c r="R1" s="321"/>
      <c r="S1" s="321"/>
      <c r="T1" s="321"/>
      <c r="U1" s="321"/>
      <c r="V1" s="321"/>
      <c r="W1" s="321"/>
      <c r="X1" s="321"/>
      <c r="Y1" s="321"/>
      <c r="Z1" s="321"/>
    </row>
    <row r="2" spans="1:26" ht="100.5">
      <c r="A2" s="326" t="s">
        <v>1518</v>
      </c>
      <c r="B2" s="220" t="s">
        <v>1661</v>
      </c>
      <c r="C2" s="220">
        <v>92101501</v>
      </c>
      <c r="D2" s="220" t="s">
        <v>2229</v>
      </c>
      <c r="E2" s="220" t="s">
        <v>121</v>
      </c>
      <c r="F2" s="220" t="s">
        <v>179</v>
      </c>
      <c r="G2" s="328">
        <v>1</v>
      </c>
      <c r="H2" s="328" t="s">
        <v>2228</v>
      </c>
      <c r="I2" s="329">
        <v>27489131</v>
      </c>
      <c r="J2" s="329">
        <v>27489131</v>
      </c>
      <c r="K2" s="220" t="s">
        <v>2230</v>
      </c>
      <c r="L2" s="220" t="s">
        <v>1659</v>
      </c>
      <c r="M2" s="321"/>
      <c r="N2" s="338"/>
      <c r="O2" s="338">
        <f t="shared" ref="O2:O256" si="0">VLOOKUP(B2,$C$25:$D$35,2,0)</f>
        <v>92101501</v>
      </c>
      <c r="P2" s="338"/>
      <c r="Q2" s="338"/>
      <c r="R2" s="321"/>
      <c r="S2" s="321"/>
      <c r="T2" s="321"/>
      <c r="U2" s="321"/>
      <c r="V2" s="321"/>
      <c r="W2" s="321"/>
      <c r="X2" s="321"/>
      <c r="Y2" s="321"/>
      <c r="Z2" s="321"/>
    </row>
    <row r="3" spans="1:26" ht="75.75">
      <c r="A3" s="326" t="s">
        <v>1569</v>
      </c>
      <c r="B3" s="220" t="s">
        <v>1854</v>
      </c>
      <c r="C3" s="327">
        <v>92101501</v>
      </c>
      <c r="D3" s="327" t="s">
        <v>2227</v>
      </c>
      <c r="E3" s="220" t="s">
        <v>179</v>
      </c>
      <c r="F3" s="220" t="s">
        <v>552</v>
      </c>
      <c r="G3" s="328">
        <v>10</v>
      </c>
      <c r="H3" s="220" t="s">
        <v>2228</v>
      </c>
      <c r="I3" s="329">
        <v>62067469</v>
      </c>
      <c r="J3" s="330">
        <v>620674691</v>
      </c>
      <c r="K3" s="220" t="s">
        <v>2231</v>
      </c>
      <c r="L3" s="220" t="s">
        <v>1659</v>
      </c>
      <c r="M3" s="321"/>
      <c r="N3" s="338"/>
      <c r="O3" s="338" t="e">
        <f t="shared" si="0"/>
        <v>#N/A</v>
      </c>
      <c r="P3" s="338"/>
      <c r="Q3" s="338"/>
      <c r="R3" s="321"/>
      <c r="S3" s="321"/>
      <c r="T3" s="321"/>
      <c r="U3" s="321"/>
      <c r="V3" s="321"/>
      <c r="W3" s="321"/>
      <c r="X3" s="321"/>
      <c r="Y3" s="321"/>
      <c r="Z3" s="321"/>
    </row>
    <row r="4" spans="1:26" ht="72">
      <c r="A4" s="326" t="s">
        <v>1518</v>
      </c>
      <c r="B4" s="328" t="s">
        <v>1692</v>
      </c>
      <c r="C4" s="220" t="s">
        <v>2233</v>
      </c>
      <c r="D4" s="220" t="s">
        <v>2234</v>
      </c>
      <c r="E4" s="220" t="s">
        <v>179</v>
      </c>
      <c r="F4" s="220" t="s">
        <v>179</v>
      </c>
      <c r="G4" s="220">
        <v>12</v>
      </c>
      <c r="H4" s="220" t="s">
        <v>1658</v>
      </c>
      <c r="I4" s="330">
        <v>78351570</v>
      </c>
      <c r="J4" s="329">
        <v>78351570</v>
      </c>
      <c r="K4" s="220" t="s">
        <v>2235</v>
      </c>
      <c r="L4" s="220" t="s">
        <v>1691</v>
      </c>
      <c r="M4" s="321"/>
      <c r="N4" s="338"/>
      <c r="O4" s="338">
        <f t="shared" si="0"/>
        <v>43222600</v>
      </c>
      <c r="P4" s="338"/>
      <c r="Q4" s="338"/>
      <c r="R4" s="321"/>
      <c r="S4" s="321"/>
      <c r="T4" s="321"/>
      <c r="U4" s="321"/>
      <c r="V4" s="321"/>
      <c r="W4" s="321"/>
      <c r="X4" s="321"/>
      <c r="Y4" s="321"/>
      <c r="Z4" s="321"/>
    </row>
    <row r="5" spans="1:26" ht="57.75">
      <c r="A5" s="326" t="s">
        <v>1518</v>
      </c>
      <c r="B5" s="220" t="s">
        <v>1697</v>
      </c>
      <c r="C5" s="220" t="s">
        <v>2237</v>
      </c>
      <c r="D5" s="220" t="s">
        <v>2238</v>
      </c>
      <c r="E5" s="220" t="s">
        <v>258</v>
      </c>
      <c r="F5" s="220" t="s">
        <v>258</v>
      </c>
      <c r="G5" s="328">
        <v>10</v>
      </c>
      <c r="H5" s="220" t="s">
        <v>1664</v>
      </c>
      <c r="I5" s="220" t="s">
        <v>1739</v>
      </c>
      <c r="J5" s="329">
        <v>29664000</v>
      </c>
      <c r="K5" s="220" t="s">
        <v>2239</v>
      </c>
      <c r="L5" s="220" t="s">
        <v>1724</v>
      </c>
      <c r="M5" s="321"/>
      <c r="N5" s="338"/>
      <c r="O5" s="338">
        <f t="shared" si="0"/>
        <v>43222610</v>
      </c>
      <c r="P5" s="338"/>
      <c r="Q5" s="338"/>
      <c r="R5" s="321"/>
      <c r="S5" s="321"/>
      <c r="T5" s="321"/>
      <c r="U5" s="321"/>
      <c r="V5" s="321"/>
      <c r="W5" s="321"/>
      <c r="X5" s="321"/>
      <c r="Y5" s="321"/>
      <c r="Z5" s="321"/>
    </row>
    <row r="6" spans="1:26" ht="57.75">
      <c r="A6" s="326" t="s">
        <v>1518</v>
      </c>
      <c r="B6" s="220" t="s">
        <v>1726</v>
      </c>
      <c r="C6" s="220" t="s">
        <v>2240</v>
      </c>
      <c r="D6" s="220" t="s">
        <v>2241</v>
      </c>
      <c r="E6" s="220" t="s">
        <v>258</v>
      </c>
      <c r="F6" s="220" t="s">
        <v>258</v>
      </c>
      <c r="G6" s="328">
        <v>10</v>
      </c>
      <c r="H6" s="220" t="s">
        <v>2242</v>
      </c>
      <c r="I6" s="220" t="s">
        <v>1739</v>
      </c>
      <c r="J6" s="329">
        <v>45520000</v>
      </c>
      <c r="K6" s="220" t="s">
        <v>2243</v>
      </c>
      <c r="L6" s="220" t="s">
        <v>1727</v>
      </c>
      <c r="M6" s="321"/>
      <c r="N6" s="338"/>
      <c r="O6" s="338" t="str">
        <f t="shared" si="0"/>
        <v>31162800;39121321</v>
      </c>
      <c r="P6" s="338"/>
      <c r="Q6" s="338"/>
      <c r="R6" s="321"/>
      <c r="S6" s="321"/>
      <c r="T6" s="321"/>
      <c r="U6" s="321"/>
      <c r="V6" s="321"/>
      <c r="W6" s="321"/>
      <c r="X6" s="321"/>
      <c r="Y6" s="321"/>
      <c r="Z6" s="321"/>
    </row>
    <row r="7" spans="1:26" ht="57.75">
      <c r="A7" s="326" t="s">
        <v>1569</v>
      </c>
      <c r="B7" s="220" t="s">
        <v>1855</v>
      </c>
      <c r="C7" s="220" t="s">
        <v>1739</v>
      </c>
      <c r="D7" s="220" t="s">
        <v>2244</v>
      </c>
      <c r="E7" s="220" t="s">
        <v>179</v>
      </c>
      <c r="F7" s="220" t="s">
        <v>179</v>
      </c>
      <c r="G7" s="328">
        <v>2</v>
      </c>
      <c r="H7" s="220" t="s">
        <v>78</v>
      </c>
      <c r="I7" s="330">
        <v>624000</v>
      </c>
      <c r="J7" s="329">
        <v>624000</v>
      </c>
      <c r="K7" s="220" t="s">
        <v>2245</v>
      </c>
      <c r="L7" s="220" t="s">
        <v>2246</v>
      </c>
      <c r="M7" s="321"/>
      <c r="N7" s="338"/>
      <c r="O7" s="338" t="e">
        <f t="shared" si="0"/>
        <v>#N/A</v>
      </c>
      <c r="P7" s="338"/>
      <c r="Q7" s="338"/>
      <c r="R7" s="321"/>
      <c r="S7" s="321"/>
      <c r="T7" s="321"/>
      <c r="U7" s="321"/>
      <c r="V7" s="321"/>
      <c r="W7" s="321"/>
      <c r="X7" s="321"/>
      <c r="Y7" s="321"/>
      <c r="Z7" s="321"/>
    </row>
    <row r="8" spans="1:26" ht="43.5">
      <c r="A8" s="326" t="s">
        <v>1518</v>
      </c>
      <c r="B8" s="220" t="s">
        <v>1723</v>
      </c>
      <c r="C8" s="220" t="s">
        <v>2237</v>
      </c>
      <c r="D8" s="220" t="s">
        <v>2247</v>
      </c>
      <c r="E8" s="220" t="s">
        <v>179</v>
      </c>
      <c r="F8" s="220" t="s">
        <v>552</v>
      </c>
      <c r="G8" s="328">
        <v>2</v>
      </c>
      <c r="H8" s="220" t="s">
        <v>1664</v>
      </c>
      <c r="I8" s="220" t="s">
        <v>1739</v>
      </c>
      <c r="J8" s="329">
        <v>7500000</v>
      </c>
      <c r="K8" s="220" t="s">
        <v>2248</v>
      </c>
      <c r="L8" s="220" t="s">
        <v>1724</v>
      </c>
      <c r="M8" s="321"/>
      <c r="N8" s="338"/>
      <c r="O8" s="338" t="str">
        <f t="shared" si="0"/>
        <v>15101506
 15101505</v>
      </c>
      <c r="P8" s="338"/>
      <c r="Q8" s="338"/>
      <c r="R8" s="321"/>
      <c r="S8" s="321"/>
      <c r="T8" s="321"/>
      <c r="U8" s="321"/>
      <c r="V8" s="321"/>
      <c r="W8" s="321"/>
      <c r="X8" s="321"/>
      <c r="Y8" s="321"/>
      <c r="Z8" s="321"/>
    </row>
    <row r="9" spans="1:26" ht="43.5">
      <c r="A9" s="326" t="s">
        <v>1518</v>
      </c>
      <c r="B9" s="220" t="s">
        <v>1806</v>
      </c>
      <c r="C9" s="220">
        <v>80111600</v>
      </c>
      <c r="D9" s="220" t="s">
        <v>2250</v>
      </c>
      <c r="E9" s="220" t="s">
        <v>179</v>
      </c>
      <c r="F9" s="220" t="s">
        <v>179</v>
      </c>
      <c r="G9" s="328">
        <v>5</v>
      </c>
      <c r="H9" s="220" t="s">
        <v>1675</v>
      </c>
      <c r="I9" s="330">
        <v>5000000</v>
      </c>
      <c r="J9" s="329">
        <v>25000000</v>
      </c>
      <c r="K9" s="220" t="s">
        <v>2251</v>
      </c>
      <c r="L9" s="220" t="s">
        <v>1769</v>
      </c>
      <c r="M9" s="321"/>
      <c r="N9" s="338"/>
      <c r="O9" s="338">
        <f t="shared" si="0"/>
        <v>80111600</v>
      </c>
      <c r="P9" s="338"/>
      <c r="Q9" s="338"/>
      <c r="R9" s="321"/>
      <c r="S9" s="321"/>
      <c r="T9" s="321"/>
      <c r="U9" s="321"/>
      <c r="V9" s="321"/>
      <c r="W9" s="321"/>
      <c r="X9" s="321"/>
      <c r="Y9" s="321"/>
      <c r="Z9" s="321"/>
    </row>
    <row r="10" spans="1:26" ht="29.25">
      <c r="A10" s="326" t="s">
        <v>1518</v>
      </c>
      <c r="B10" s="220" t="s">
        <v>1847</v>
      </c>
      <c r="C10" s="220">
        <v>80111600</v>
      </c>
      <c r="D10" s="220" t="s">
        <v>2252</v>
      </c>
      <c r="E10" s="220" t="s">
        <v>683</v>
      </c>
      <c r="F10" s="220" t="s">
        <v>683</v>
      </c>
      <c r="G10" s="328"/>
      <c r="H10" s="220" t="s">
        <v>1739</v>
      </c>
      <c r="I10" s="220"/>
      <c r="J10" s="329">
        <v>4257000</v>
      </c>
      <c r="K10" s="220" t="s">
        <v>1947</v>
      </c>
      <c r="L10" s="220" t="s">
        <v>1769</v>
      </c>
      <c r="M10" s="321"/>
      <c r="N10" s="338"/>
      <c r="O10" s="338">
        <f t="shared" si="0"/>
        <v>80111600</v>
      </c>
      <c r="P10" s="338"/>
      <c r="Q10" s="338"/>
      <c r="R10" s="321"/>
      <c r="S10" s="321"/>
      <c r="T10" s="321"/>
      <c r="U10" s="321"/>
      <c r="V10" s="321"/>
      <c r="W10" s="321"/>
      <c r="X10" s="321"/>
      <c r="Y10" s="321"/>
      <c r="Z10" s="321"/>
    </row>
    <row r="11" spans="1:26" ht="330">
      <c r="A11" s="326" t="s">
        <v>1518</v>
      </c>
      <c r="B11" s="220" t="s">
        <v>1694</v>
      </c>
      <c r="C11" s="220" t="s">
        <v>2253</v>
      </c>
      <c r="D11" s="220" t="s">
        <v>2254</v>
      </c>
      <c r="E11" s="220" t="s">
        <v>179</v>
      </c>
      <c r="F11" s="220" t="s">
        <v>552</v>
      </c>
      <c r="G11" s="328">
        <v>10</v>
      </c>
      <c r="H11" s="220" t="s">
        <v>1658</v>
      </c>
      <c r="I11" s="220"/>
      <c r="J11" s="329">
        <v>40000000</v>
      </c>
      <c r="K11" s="220" t="s">
        <v>2255</v>
      </c>
      <c r="L11" s="220" t="s">
        <v>1695</v>
      </c>
      <c r="M11" s="321"/>
      <c r="N11" s="338"/>
      <c r="O11" s="338" t="str">
        <f t="shared" si="0"/>
        <v>14111500, 14111600,14111800,42131602, 42132205, 42291613, 43201800, 43202000, 44101600, 44103103, 44103105, 44111515, 44111800, 44121500, 44121600, 44121700, 44121800, 44121900, 44121905, 44122011, 44122100, 44122101</v>
      </c>
      <c r="P11" s="338"/>
      <c r="Q11" s="338"/>
      <c r="R11" s="321"/>
      <c r="S11" s="321"/>
      <c r="T11" s="321"/>
      <c r="U11" s="321"/>
      <c r="V11" s="321"/>
      <c r="W11" s="321"/>
      <c r="X11" s="321"/>
      <c r="Y11" s="321"/>
      <c r="Z11" s="321"/>
    </row>
    <row r="12" spans="1:26" ht="15.75" customHeight="1">
      <c r="A12" s="326" t="s">
        <v>1518</v>
      </c>
      <c r="B12" s="220" t="s">
        <v>1734</v>
      </c>
      <c r="C12" s="220">
        <v>81161601</v>
      </c>
      <c r="D12" s="220" t="s">
        <v>2257</v>
      </c>
      <c r="E12" s="220" t="s">
        <v>179</v>
      </c>
      <c r="F12" s="220" t="s">
        <v>552</v>
      </c>
      <c r="G12" s="328">
        <v>1</v>
      </c>
      <c r="H12" s="220" t="s">
        <v>1653</v>
      </c>
      <c r="I12" s="330">
        <v>3200000</v>
      </c>
      <c r="J12" s="329">
        <v>3200000</v>
      </c>
      <c r="K12" s="328" t="s">
        <v>2258</v>
      </c>
      <c r="L12" s="220" t="s">
        <v>1735</v>
      </c>
      <c r="M12" s="321"/>
      <c r="N12" s="338"/>
      <c r="O12" s="338">
        <f t="shared" si="0"/>
        <v>81161601</v>
      </c>
      <c r="P12" s="338"/>
      <c r="Q12" s="338"/>
      <c r="R12" s="321"/>
      <c r="S12" s="321"/>
      <c r="T12" s="321"/>
      <c r="U12" s="321"/>
      <c r="V12" s="321"/>
      <c r="W12" s="321"/>
      <c r="X12" s="321"/>
      <c r="Y12" s="321"/>
      <c r="Z12" s="321"/>
    </row>
    <row r="13" spans="1:26" ht="15.75" customHeight="1">
      <c r="A13" s="326" t="s">
        <v>1518</v>
      </c>
      <c r="B13" s="220" t="s">
        <v>1756</v>
      </c>
      <c r="C13" s="220">
        <v>43222610</v>
      </c>
      <c r="D13" s="220" t="s">
        <v>2256</v>
      </c>
      <c r="E13" s="220" t="s">
        <v>552</v>
      </c>
      <c r="F13" s="220" t="s">
        <v>552</v>
      </c>
      <c r="G13" s="328">
        <v>9</v>
      </c>
      <c r="H13" s="220" t="s">
        <v>1653</v>
      </c>
      <c r="I13" s="220" t="s">
        <v>1739</v>
      </c>
      <c r="J13" s="329">
        <v>37411360</v>
      </c>
      <c r="K13" s="220" t="s">
        <v>2261</v>
      </c>
      <c r="L13" s="220" t="s">
        <v>1735</v>
      </c>
      <c r="M13" s="321"/>
      <c r="N13" s="338"/>
      <c r="O13" s="338">
        <f t="shared" si="0"/>
        <v>43222610</v>
      </c>
      <c r="P13" s="338"/>
      <c r="Q13" s="338"/>
      <c r="R13" s="321"/>
      <c r="S13" s="321"/>
      <c r="T13" s="321"/>
      <c r="U13" s="321"/>
      <c r="V13" s="321"/>
      <c r="W13" s="321"/>
      <c r="X13" s="321"/>
      <c r="Y13" s="321"/>
      <c r="Z13" s="321"/>
    </row>
    <row r="14" spans="1:26" ht="15.75" customHeight="1">
      <c r="A14" s="326" t="s">
        <v>1518</v>
      </c>
      <c r="B14" s="220" t="s">
        <v>1758</v>
      </c>
      <c r="C14" s="220">
        <v>43222610</v>
      </c>
      <c r="D14" s="220" t="s">
        <v>2263</v>
      </c>
      <c r="E14" s="220" t="s">
        <v>258</v>
      </c>
      <c r="F14" s="220" t="s">
        <v>258</v>
      </c>
      <c r="G14" s="328">
        <v>1</v>
      </c>
      <c r="H14" s="220" t="s">
        <v>1675</v>
      </c>
      <c r="I14" s="329">
        <v>1093900</v>
      </c>
      <c r="J14" s="329">
        <v>1093900</v>
      </c>
      <c r="K14" s="220" t="s">
        <v>2264</v>
      </c>
      <c r="L14" s="220" t="s">
        <v>1757</v>
      </c>
      <c r="M14" s="321"/>
      <c r="N14" s="338"/>
      <c r="O14" s="338">
        <f t="shared" si="0"/>
        <v>43222610</v>
      </c>
      <c r="P14" s="338"/>
      <c r="Q14" s="338"/>
      <c r="R14" s="321"/>
      <c r="S14" s="321"/>
      <c r="T14" s="321"/>
      <c r="U14" s="321"/>
      <c r="V14" s="321"/>
      <c r="W14" s="321"/>
      <c r="X14" s="321"/>
      <c r="Y14" s="321"/>
      <c r="Z14" s="321"/>
    </row>
    <row r="15" spans="1:26" ht="15.75" customHeight="1">
      <c r="A15" s="326"/>
      <c r="B15" s="220"/>
      <c r="C15" s="220"/>
      <c r="D15" s="220"/>
      <c r="E15" s="220"/>
      <c r="F15" s="220"/>
      <c r="G15" s="328"/>
      <c r="H15" s="220"/>
      <c r="I15" s="220"/>
      <c r="J15" s="332" t="s">
        <v>1739</v>
      </c>
      <c r="K15" s="220"/>
      <c r="L15" s="333"/>
      <c r="M15" s="321"/>
      <c r="N15" s="338"/>
      <c r="O15" s="338" t="e">
        <f t="shared" si="0"/>
        <v>#N/A</v>
      </c>
      <c r="P15" s="338"/>
      <c r="Q15" s="338"/>
      <c r="R15" s="321"/>
      <c r="S15" s="321"/>
      <c r="T15" s="321"/>
      <c r="U15" s="321"/>
      <c r="V15" s="321"/>
      <c r="W15" s="321"/>
      <c r="X15" s="321"/>
      <c r="Y15" s="321"/>
      <c r="Z15" s="321"/>
    </row>
    <row r="16" spans="1:26" ht="15.75" customHeight="1">
      <c r="A16" s="541"/>
      <c r="B16" s="511"/>
      <c r="C16" s="511"/>
      <c r="D16" s="511"/>
      <c r="E16" s="511"/>
      <c r="F16" s="511"/>
      <c r="G16" s="511"/>
      <c r="H16" s="511"/>
      <c r="I16" s="511"/>
      <c r="J16" s="511"/>
      <c r="K16" s="511"/>
      <c r="L16" s="334"/>
      <c r="M16" s="321"/>
      <c r="N16" s="338"/>
      <c r="O16" s="338" t="e">
        <f t="shared" si="0"/>
        <v>#N/A</v>
      </c>
      <c r="P16" s="338"/>
      <c r="Q16" s="338"/>
      <c r="R16" s="321"/>
      <c r="S16" s="321"/>
      <c r="T16" s="321"/>
      <c r="U16" s="321"/>
      <c r="V16" s="321"/>
      <c r="W16" s="321"/>
      <c r="X16" s="321"/>
      <c r="Y16" s="321"/>
      <c r="Z16" s="321"/>
    </row>
    <row r="17" spans="1:26" ht="15.75" customHeight="1">
      <c r="A17" s="542" t="s">
        <v>1629</v>
      </c>
      <c r="B17" s="512"/>
      <c r="C17" s="543" t="s">
        <v>2265</v>
      </c>
      <c r="D17" s="544"/>
      <c r="E17" s="545" t="s">
        <v>1630</v>
      </c>
      <c r="F17" s="511"/>
      <c r="G17" s="512"/>
      <c r="H17" s="541">
        <v>3</v>
      </c>
      <c r="I17" s="512"/>
      <c r="J17" s="335" t="s">
        <v>1631</v>
      </c>
      <c r="K17" s="336">
        <v>45730</v>
      </c>
      <c r="L17" s="333"/>
      <c r="M17" s="321"/>
      <c r="N17" s="338"/>
      <c r="O17" s="338" t="e">
        <f t="shared" si="0"/>
        <v>#N/A</v>
      </c>
      <c r="P17" s="338"/>
      <c r="Q17" s="338"/>
      <c r="R17" s="321"/>
      <c r="S17" s="321"/>
      <c r="T17" s="321"/>
      <c r="U17" s="321"/>
      <c r="V17" s="321"/>
      <c r="W17" s="321"/>
      <c r="X17" s="321"/>
      <c r="Y17" s="321"/>
      <c r="Z17" s="321"/>
    </row>
    <row r="18" spans="1:26" ht="15.75" customHeight="1">
      <c r="A18" s="321"/>
      <c r="B18" s="321"/>
      <c r="C18" s="321"/>
      <c r="D18" s="321"/>
      <c r="E18" s="321"/>
      <c r="F18" s="321"/>
      <c r="G18" s="321"/>
      <c r="H18" s="321"/>
      <c r="I18" s="321"/>
      <c r="J18" s="321"/>
      <c r="K18" s="321"/>
      <c r="L18" s="321"/>
      <c r="M18" s="321"/>
      <c r="N18" s="338"/>
      <c r="O18" s="338" t="e">
        <f t="shared" si="0"/>
        <v>#N/A</v>
      </c>
      <c r="P18" s="338"/>
      <c r="Q18" s="338"/>
      <c r="R18" s="321"/>
      <c r="S18" s="321"/>
      <c r="T18" s="321"/>
      <c r="U18" s="321"/>
      <c r="V18" s="321"/>
      <c r="W18" s="321"/>
      <c r="X18" s="321"/>
      <c r="Y18" s="321"/>
      <c r="Z18" s="321"/>
    </row>
    <row r="19" spans="1:26" ht="15.75" customHeight="1">
      <c r="A19" s="321"/>
      <c r="B19" s="321"/>
      <c r="C19" s="321"/>
      <c r="D19" s="321"/>
      <c r="E19" s="321"/>
      <c r="F19" s="321"/>
      <c r="G19" s="321"/>
      <c r="H19" s="321"/>
      <c r="I19" s="321"/>
      <c r="J19" s="321"/>
      <c r="K19" s="321"/>
      <c r="L19" s="321"/>
      <c r="M19" s="321"/>
      <c r="N19" s="338"/>
      <c r="O19" s="338" t="e">
        <f t="shared" si="0"/>
        <v>#N/A</v>
      </c>
      <c r="P19" s="338"/>
      <c r="Q19" s="338"/>
      <c r="R19" s="321"/>
      <c r="S19" s="321"/>
      <c r="T19" s="321"/>
      <c r="U19" s="321"/>
      <c r="V19" s="321"/>
      <c r="W19" s="321"/>
      <c r="X19" s="321"/>
      <c r="Y19" s="321"/>
      <c r="Z19" s="321"/>
    </row>
    <row r="20" spans="1:26" ht="15.75" customHeight="1">
      <c r="A20" s="321"/>
      <c r="B20" s="321"/>
      <c r="C20" s="321"/>
      <c r="D20" s="321"/>
      <c r="E20" s="321"/>
      <c r="F20" s="321"/>
      <c r="G20" s="321"/>
      <c r="H20" s="321"/>
      <c r="I20" s="321"/>
      <c r="J20" s="321"/>
      <c r="K20" s="321"/>
      <c r="L20" s="321"/>
      <c r="M20" s="321"/>
      <c r="N20" s="338"/>
      <c r="O20" s="338" t="e">
        <f t="shared" si="0"/>
        <v>#N/A</v>
      </c>
      <c r="P20" s="338"/>
      <c r="Q20" s="338"/>
      <c r="R20" s="321"/>
      <c r="S20" s="321"/>
      <c r="T20" s="321"/>
      <c r="U20" s="321"/>
      <c r="V20" s="321"/>
      <c r="W20" s="321"/>
      <c r="X20" s="321"/>
      <c r="Y20" s="321"/>
      <c r="Z20" s="321"/>
    </row>
    <row r="21" spans="1:26" ht="15.75" customHeight="1">
      <c r="A21" s="321"/>
      <c r="B21" s="321"/>
      <c r="C21" s="321"/>
      <c r="D21" s="321"/>
      <c r="E21" s="321"/>
      <c r="F21" s="321"/>
      <c r="G21" s="321"/>
      <c r="H21" s="321"/>
      <c r="I21" s="321"/>
      <c r="J21" s="321"/>
      <c r="K21" s="321"/>
      <c r="L21" s="321"/>
      <c r="M21" s="321"/>
      <c r="N21" s="338"/>
      <c r="O21" s="338" t="e">
        <f t="shared" si="0"/>
        <v>#N/A</v>
      </c>
      <c r="P21" s="338"/>
      <c r="Q21" s="338"/>
      <c r="R21" s="321"/>
      <c r="S21" s="321"/>
      <c r="T21" s="321"/>
      <c r="U21" s="321"/>
      <c r="V21" s="321"/>
      <c r="W21" s="321"/>
      <c r="X21" s="321"/>
      <c r="Y21" s="321"/>
      <c r="Z21" s="321"/>
    </row>
    <row r="22" spans="1:26" ht="15.75" customHeight="1">
      <c r="A22" s="321"/>
      <c r="B22" s="321"/>
      <c r="C22" s="321"/>
      <c r="D22" s="321"/>
      <c r="E22" s="321"/>
      <c r="F22" s="321"/>
      <c r="G22" s="321"/>
      <c r="H22" s="321"/>
      <c r="I22" s="321"/>
      <c r="J22" s="321"/>
      <c r="K22" s="321"/>
      <c r="L22" s="321"/>
      <c r="M22" s="321"/>
      <c r="N22" s="338"/>
      <c r="O22" s="338" t="e">
        <f t="shared" si="0"/>
        <v>#N/A</v>
      </c>
      <c r="P22" s="338"/>
      <c r="Q22" s="338"/>
      <c r="R22" s="321"/>
      <c r="S22" s="321"/>
      <c r="T22" s="321"/>
      <c r="U22" s="321"/>
      <c r="V22" s="321"/>
      <c r="W22" s="321"/>
      <c r="X22" s="321"/>
      <c r="Y22" s="321"/>
      <c r="Z22" s="321"/>
    </row>
    <row r="23" spans="1:26" ht="15.75" customHeight="1">
      <c r="A23" s="321"/>
      <c r="B23" s="321"/>
      <c r="C23" s="321"/>
      <c r="D23" s="321"/>
      <c r="E23" s="321"/>
      <c r="F23" s="321"/>
      <c r="G23" s="321"/>
      <c r="H23" s="321"/>
      <c r="I23" s="321"/>
      <c r="J23" s="321"/>
      <c r="K23" s="321"/>
      <c r="L23" s="321"/>
      <c r="M23" s="321"/>
      <c r="N23" s="338"/>
      <c r="O23" s="338" t="e">
        <f t="shared" si="0"/>
        <v>#N/A</v>
      </c>
      <c r="P23" s="338"/>
      <c r="Q23" s="338"/>
      <c r="R23" s="321"/>
      <c r="S23" s="321"/>
      <c r="T23" s="321"/>
      <c r="U23" s="321"/>
      <c r="V23" s="321"/>
      <c r="W23" s="321"/>
      <c r="X23" s="321"/>
      <c r="Y23" s="321"/>
      <c r="Z23" s="321"/>
    </row>
    <row r="24" spans="1:26" ht="15.75" customHeight="1">
      <c r="A24" s="321"/>
      <c r="B24" s="321"/>
      <c r="C24" s="321"/>
      <c r="D24" s="321"/>
      <c r="E24" s="321"/>
      <c r="F24" s="321"/>
      <c r="G24" s="321"/>
      <c r="H24" s="321"/>
      <c r="I24" s="321"/>
      <c r="J24" s="321"/>
      <c r="K24" s="321"/>
      <c r="L24" s="321"/>
      <c r="M24" s="321"/>
      <c r="N24" s="338"/>
      <c r="O24" s="338" t="e">
        <f t="shared" si="0"/>
        <v>#N/A</v>
      </c>
      <c r="P24" s="338"/>
      <c r="Q24" s="338"/>
      <c r="R24" s="321"/>
      <c r="S24" s="321"/>
      <c r="T24" s="321"/>
      <c r="U24" s="321"/>
      <c r="V24" s="321"/>
      <c r="W24" s="321"/>
      <c r="X24" s="321"/>
      <c r="Y24" s="321"/>
      <c r="Z24" s="321"/>
    </row>
    <row r="25" spans="1:26" ht="15.75" hidden="1" customHeight="1">
      <c r="A25" s="321"/>
      <c r="B25" s="321"/>
      <c r="C25" s="321" t="s">
        <v>1661</v>
      </c>
      <c r="D25" s="321">
        <v>92101501</v>
      </c>
      <c r="E25" s="321"/>
      <c r="F25" s="321"/>
      <c r="G25" s="321"/>
      <c r="H25" s="321"/>
      <c r="I25" s="321"/>
      <c r="J25" s="321"/>
      <c r="K25" s="321"/>
      <c r="L25" s="321"/>
      <c r="M25" s="321"/>
      <c r="N25" s="338"/>
      <c r="O25" s="338" t="e">
        <f t="shared" si="0"/>
        <v>#N/A</v>
      </c>
      <c r="P25" s="338"/>
      <c r="Q25" s="338"/>
      <c r="R25" s="321"/>
      <c r="S25" s="321"/>
      <c r="T25" s="321"/>
      <c r="U25" s="321"/>
      <c r="V25" s="321"/>
      <c r="W25" s="321"/>
      <c r="X25" s="321"/>
      <c r="Y25" s="321"/>
      <c r="Z25" s="321"/>
    </row>
    <row r="26" spans="1:26" ht="15.75" hidden="1" customHeight="1">
      <c r="A26" s="321"/>
      <c r="B26" s="321"/>
      <c r="C26" s="321" t="s">
        <v>1692</v>
      </c>
      <c r="D26" s="321">
        <v>43222600</v>
      </c>
      <c r="E26" s="321"/>
      <c r="F26" s="321"/>
      <c r="G26" s="321"/>
      <c r="H26" s="321"/>
      <c r="I26" s="321"/>
      <c r="J26" s="321"/>
      <c r="K26" s="321"/>
      <c r="L26" s="321"/>
      <c r="M26" s="321"/>
      <c r="N26" s="338"/>
      <c r="O26" s="338" t="e">
        <f t="shared" si="0"/>
        <v>#N/A</v>
      </c>
      <c r="P26" s="338"/>
      <c r="Q26" s="338"/>
      <c r="R26" s="321"/>
      <c r="S26" s="321"/>
      <c r="T26" s="321"/>
      <c r="U26" s="321"/>
      <c r="V26" s="321"/>
      <c r="W26" s="321"/>
      <c r="X26" s="321"/>
      <c r="Y26" s="321"/>
      <c r="Z26" s="321"/>
    </row>
    <row r="27" spans="1:26" ht="15.75" hidden="1" customHeight="1">
      <c r="A27" s="321"/>
      <c r="B27" s="321"/>
      <c r="C27" s="321" t="s">
        <v>1694</v>
      </c>
      <c r="D27" s="321" t="s">
        <v>2253</v>
      </c>
      <c r="E27" s="321"/>
      <c r="F27" s="321"/>
      <c r="G27" s="321"/>
      <c r="H27" s="321"/>
      <c r="I27" s="321"/>
      <c r="J27" s="321"/>
      <c r="K27" s="321"/>
      <c r="L27" s="321"/>
      <c r="M27" s="321"/>
      <c r="N27" s="338"/>
      <c r="O27" s="338" t="e">
        <f t="shared" si="0"/>
        <v>#N/A</v>
      </c>
      <c r="P27" s="338"/>
      <c r="Q27" s="338"/>
      <c r="R27" s="321"/>
      <c r="S27" s="321"/>
      <c r="T27" s="321"/>
      <c r="U27" s="321"/>
      <c r="V27" s="321"/>
      <c r="W27" s="321"/>
      <c r="X27" s="321"/>
      <c r="Y27" s="321"/>
      <c r="Z27" s="321"/>
    </row>
    <row r="28" spans="1:26" ht="15.75" hidden="1" customHeight="1">
      <c r="A28" s="321"/>
      <c r="B28" s="321"/>
      <c r="C28" s="321" t="s">
        <v>1697</v>
      </c>
      <c r="D28" s="321">
        <v>43222610</v>
      </c>
      <c r="E28" s="321"/>
      <c r="F28" s="321"/>
      <c r="G28" s="321"/>
      <c r="H28" s="321"/>
      <c r="I28" s="321"/>
      <c r="J28" s="321"/>
      <c r="K28" s="321"/>
      <c r="L28" s="321"/>
      <c r="M28" s="321"/>
      <c r="N28" s="338"/>
      <c r="O28" s="338" t="e">
        <f t="shared" si="0"/>
        <v>#N/A</v>
      </c>
      <c r="P28" s="338"/>
      <c r="Q28" s="338"/>
      <c r="R28" s="321"/>
      <c r="S28" s="321"/>
      <c r="T28" s="321"/>
      <c r="U28" s="321"/>
      <c r="V28" s="321"/>
      <c r="W28" s="321"/>
      <c r="X28" s="321"/>
      <c r="Y28" s="321"/>
      <c r="Z28" s="321"/>
    </row>
    <row r="29" spans="1:26" ht="15.75" hidden="1" customHeight="1">
      <c r="A29" s="321"/>
      <c r="B29" s="321"/>
      <c r="C29" s="321" t="s">
        <v>1723</v>
      </c>
      <c r="D29" s="321" t="s">
        <v>2237</v>
      </c>
      <c r="E29" s="321"/>
      <c r="F29" s="321"/>
      <c r="G29" s="321"/>
      <c r="H29" s="321"/>
      <c r="I29" s="321"/>
      <c r="J29" s="321"/>
      <c r="K29" s="321"/>
      <c r="L29" s="321"/>
      <c r="M29" s="321"/>
      <c r="N29" s="338"/>
      <c r="O29" s="338" t="e">
        <f t="shared" si="0"/>
        <v>#N/A</v>
      </c>
      <c r="P29" s="338"/>
      <c r="Q29" s="338"/>
      <c r="R29" s="321"/>
      <c r="S29" s="321"/>
      <c r="T29" s="321"/>
      <c r="U29" s="321"/>
      <c r="V29" s="321"/>
      <c r="W29" s="321"/>
      <c r="X29" s="321"/>
      <c r="Y29" s="321"/>
      <c r="Z29" s="321"/>
    </row>
    <row r="30" spans="1:26" ht="15.75" hidden="1" customHeight="1">
      <c r="A30" s="321"/>
      <c r="B30" s="321"/>
      <c r="C30" s="321" t="s">
        <v>1726</v>
      </c>
      <c r="D30" s="321" t="s">
        <v>2240</v>
      </c>
      <c r="E30" s="321"/>
      <c r="F30" s="321"/>
      <c r="G30" s="321"/>
      <c r="H30" s="321"/>
      <c r="I30" s="321"/>
      <c r="J30" s="321"/>
      <c r="K30" s="321"/>
      <c r="L30" s="321"/>
      <c r="M30" s="321"/>
      <c r="N30" s="338"/>
      <c r="O30" s="338" t="e">
        <f t="shared" si="0"/>
        <v>#N/A</v>
      </c>
      <c r="P30" s="338"/>
      <c r="Q30" s="338"/>
      <c r="R30" s="321"/>
      <c r="S30" s="321"/>
      <c r="T30" s="321"/>
      <c r="U30" s="321"/>
      <c r="V30" s="321"/>
      <c r="W30" s="321"/>
      <c r="X30" s="321"/>
      <c r="Y30" s="321"/>
      <c r="Z30" s="321"/>
    </row>
    <row r="31" spans="1:26" ht="15.75" hidden="1" customHeight="1">
      <c r="A31" s="321"/>
      <c r="B31" s="321"/>
      <c r="C31" s="321" t="s">
        <v>1734</v>
      </c>
      <c r="D31" s="321">
        <v>81161601</v>
      </c>
      <c r="E31" s="321"/>
      <c r="F31" s="321"/>
      <c r="G31" s="321"/>
      <c r="H31" s="321"/>
      <c r="I31" s="321"/>
      <c r="J31" s="321"/>
      <c r="K31" s="321"/>
      <c r="L31" s="321"/>
      <c r="M31" s="321"/>
      <c r="N31" s="338"/>
      <c r="O31" s="338" t="e">
        <f t="shared" si="0"/>
        <v>#N/A</v>
      </c>
      <c r="P31" s="338"/>
      <c r="Q31" s="338"/>
      <c r="R31" s="321"/>
      <c r="S31" s="321"/>
      <c r="T31" s="321"/>
      <c r="U31" s="321"/>
      <c r="V31" s="321"/>
      <c r="W31" s="321"/>
      <c r="X31" s="321"/>
      <c r="Y31" s="321"/>
      <c r="Z31" s="321"/>
    </row>
    <row r="32" spans="1:26" ht="15.75" hidden="1" customHeight="1">
      <c r="A32" s="321"/>
      <c r="B32" s="321"/>
      <c r="C32" s="321" t="s">
        <v>1756</v>
      </c>
      <c r="D32" s="321">
        <v>43222610</v>
      </c>
      <c r="E32" s="321"/>
      <c r="F32" s="321"/>
      <c r="G32" s="321"/>
      <c r="H32" s="321"/>
      <c r="I32" s="321"/>
      <c r="J32" s="321"/>
      <c r="K32" s="321"/>
      <c r="L32" s="321"/>
      <c r="M32" s="321"/>
      <c r="N32" s="338"/>
      <c r="O32" s="338" t="e">
        <f t="shared" si="0"/>
        <v>#N/A</v>
      </c>
      <c r="P32" s="338"/>
      <c r="Q32" s="338"/>
      <c r="R32" s="321"/>
      <c r="S32" s="321"/>
      <c r="T32" s="321"/>
      <c r="U32" s="321"/>
      <c r="V32" s="321"/>
      <c r="W32" s="321"/>
      <c r="X32" s="321"/>
      <c r="Y32" s="321"/>
      <c r="Z32" s="321"/>
    </row>
    <row r="33" spans="1:26" ht="15.75" hidden="1" customHeight="1">
      <c r="A33" s="321"/>
      <c r="B33" s="321"/>
      <c r="C33" s="321" t="s">
        <v>1758</v>
      </c>
      <c r="D33" s="321">
        <v>43222610</v>
      </c>
      <c r="E33" s="321"/>
      <c r="F33" s="321"/>
      <c r="G33" s="321"/>
      <c r="H33" s="321"/>
      <c r="I33" s="321"/>
      <c r="J33" s="321"/>
      <c r="K33" s="321"/>
      <c r="L33" s="321"/>
      <c r="M33" s="321"/>
      <c r="N33" s="338"/>
      <c r="O33" s="338" t="e">
        <f t="shared" si="0"/>
        <v>#N/A</v>
      </c>
      <c r="P33" s="338"/>
      <c r="Q33" s="338"/>
      <c r="R33" s="321"/>
      <c r="S33" s="321"/>
      <c r="T33" s="321"/>
      <c r="U33" s="321"/>
      <c r="V33" s="321"/>
      <c r="W33" s="321"/>
      <c r="X33" s="321"/>
      <c r="Y33" s="321"/>
      <c r="Z33" s="321"/>
    </row>
    <row r="34" spans="1:26" ht="15.75" hidden="1" customHeight="1">
      <c r="A34" s="321"/>
      <c r="B34" s="321"/>
      <c r="C34" s="321" t="s">
        <v>1806</v>
      </c>
      <c r="D34" s="321">
        <v>80111600</v>
      </c>
      <c r="E34" s="321"/>
      <c r="F34" s="321"/>
      <c r="G34" s="321"/>
      <c r="H34" s="321"/>
      <c r="I34" s="321"/>
      <c r="J34" s="321"/>
      <c r="K34" s="321"/>
      <c r="L34" s="321"/>
      <c r="M34" s="321"/>
      <c r="N34" s="338"/>
      <c r="O34" s="338" t="e">
        <f t="shared" si="0"/>
        <v>#N/A</v>
      </c>
      <c r="P34" s="338"/>
      <c r="Q34" s="338"/>
      <c r="R34" s="321"/>
      <c r="S34" s="321"/>
      <c r="T34" s="321"/>
      <c r="U34" s="321"/>
      <c r="V34" s="321"/>
      <c r="W34" s="321"/>
      <c r="X34" s="321"/>
      <c r="Y34" s="321"/>
      <c r="Z34" s="321"/>
    </row>
    <row r="35" spans="1:26" ht="15.75" hidden="1" customHeight="1">
      <c r="A35" s="321"/>
      <c r="B35" s="321"/>
      <c r="C35" s="321" t="s">
        <v>1847</v>
      </c>
      <c r="D35" s="321">
        <v>80111600</v>
      </c>
      <c r="E35" s="321"/>
      <c r="F35" s="321"/>
      <c r="G35" s="321"/>
      <c r="H35" s="321"/>
      <c r="I35" s="321"/>
      <c r="J35" s="321"/>
      <c r="K35" s="321"/>
      <c r="L35" s="321"/>
      <c r="M35" s="321"/>
      <c r="N35" s="338"/>
      <c r="O35" s="338" t="e">
        <f t="shared" si="0"/>
        <v>#N/A</v>
      </c>
      <c r="P35" s="338"/>
      <c r="Q35" s="338"/>
      <c r="R35" s="321"/>
      <c r="S35" s="321"/>
      <c r="T35" s="321"/>
      <c r="U35" s="321"/>
      <c r="V35" s="321"/>
      <c r="W35" s="321"/>
      <c r="X35" s="321"/>
      <c r="Y35" s="321"/>
      <c r="Z35" s="321"/>
    </row>
    <row r="36" spans="1:26" ht="15.75" hidden="1" customHeight="1">
      <c r="A36" s="321"/>
      <c r="B36" s="321"/>
      <c r="C36" s="321"/>
      <c r="D36" s="321"/>
      <c r="E36" s="321"/>
      <c r="F36" s="321"/>
      <c r="G36" s="321"/>
      <c r="H36" s="321"/>
      <c r="I36" s="321"/>
      <c r="J36" s="321"/>
      <c r="K36" s="321"/>
      <c r="L36" s="321"/>
      <c r="M36" s="321"/>
      <c r="N36" s="338"/>
      <c r="O36" s="338" t="e">
        <f t="shared" si="0"/>
        <v>#N/A</v>
      </c>
      <c r="P36" s="338"/>
      <c r="Q36" s="338"/>
      <c r="R36" s="321"/>
      <c r="S36" s="321"/>
      <c r="T36" s="321"/>
      <c r="U36" s="321"/>
      <c r="V36" s="321"/>
      <c r="W36" s="321"/>
      <c r="X36" s="321"/>
      <c r="Y36" s="321"/>
      <c r="Z36" s="321"/>
    </row>
    <row r="37" spans="1:26" ht="15.75" customHeight="1">
      <c r="A37" s="321"/>
      <c r="B37" s="321"/>
      <c r="C37" s="321"/>
      <c r="D37" s="321"/>
      <c r="E37" s="321"/>
      <c r="F37" s="321"/>
      <c r="G37" s="321"/>
      <c r="H37" s="321"/>
      <c r="I37" s="321"/>
      <c r="J37" s="321"/>
      <c r="K37" s="321"/>
      <c r="L37" s="321"/>
      <c r="M37" s="321"/>
      <c r="N37" s="338"/>
      <c r="O37" s="338" t="e">
        <f t="shared" si="0"/>
        <v>#N/A</v>
      </c>
      <c r="P37" s="338"/>
      <c r="Q37" s="338"/>
      <c r="R37" s="321"/>
      <c r="S37" s="321"/>
      <c r="T37" s="321"/>
      <c r="U37" s="321"/>
      <c r="V37" s="321"/>
      <c r="W37" s="321"/>
      <c r="X37" s="321"/>
      <c r="Y37" s="321"/>
      <c r="Z37" s="321"/>
    </row>
    <row r="38" spans="1:26" ht="15.75" customHeight="1">
      <c r="A38" s="321"/>
      <c r="B38" s="321"/>
      <c r="C38" s="321"/>
      <c r="D38" s="321"/>
      <c r="E38" s="321"/>
      <c r="F38" s="321"/>
      <c r="G38" s="321"/>
      <c r="H38" s="321"/>
      <c r="I38" s="321"/>
      <c r="J38" s="321"/>
      <c r="K38" s="321"/>
      <c r="L38" s="321"/>
      <c r="M38" s="321"/>
      <c r="N38" s="338"/>
      <c r="O38" s="338" t="e">
        <f t="shared" si="0"/>
        <v>#N/A</v>
      </c>
      <c r="P38" s="338"/>
      <c r="Q38" s="338"/>
      <c r="R38" s="321"/>
      <c r="S38" s="321"/>
      <c r="T38" s="321"/>
      <c r="U38" s="321"/>
      <c r="V38" s="321"/>
      <c r="W38" s="321"/>
      <c r="X38" s="321"/>
      <c r="Y38" s="321"/>
      <c r="Z38" s="321"/>
    </row>
    <row r="39" spans="1:26" ht="15.75" customHeight="1">
      <c r="A39" s="321"/>
      <c r="B39" s="321"/>
      <c r="C39" s="321"/>
      <c r="D39" s="321"/>
      <c r="E39" s="321"/>
      <c r="F39" s="321"/>
      <c r="G39" s="321"/>
      <c r="H39" s="321"/>
      <c r="I39" s="321"/>
      <c r="J39" s="321"/>
      <c r="K39" s="321"/>
      <c r="L39" s="321"/>
      <c r="M39" s="321"/>
      <c r="N39" s="338"/>
      <c r="O39" s="338" t="e">
        <f t="shared" si="0"/>
        <v>#N/A</v>
      </c>
      <c r="P39" s="338"/>
      <c r="Q39" s="338"/>
      <c r="R39" s="321"/>
      <c r="S39" s="321"/>
      <c r="T39" s="321"/>
      <c r="U39" s="321"/>
      <c r="V39" s="321"/>
      <c r="W39" s="321"/>
      <c r="X39" s="321"/>
      <c r="Y39" s="321"/>
      <c r="Z39" s="321"/>
    </row>
    <row r="40" spans="1:26" ht="15.75" customHeight="1">
      <c r="A40" s="321"/>
      <c r="B40" s="321"/>
      <c r="C40" s="321"/>
      <c r="D40" s="321"/>
      <c r="E40" s="321"/>
      <c r="F40" s="321"/>
      <c r="G40" s="321"/>
      <c r="H40" s="321"/>
      <c r="I40" s="321"/>
      <c r="J40" s="321"/>
      <c r="K40" s="321"/>
      <c r="L40" s="321"/>
      <c r="M40" s="321"/>
      <c r="N40" s="338"/>
      <c r="O40" s="338" t="e">
        <f t="shared" si="0"/>
        <v>#N/A</v>
      </c>
      <c r="P40" s="338"/>
      <c r="Q40" s="338"/>
      <c r="R40" s="321"/>
      <c r="S40" s="321"/>
      <c r="T40" s="321"/>
      <c r="U40" s="321"/>
      <c r="V40" s="321"/>
      <c r="W40" s="321"/>
      <c r="X40" s="321"/>
      <c r="Y40" s="321"/>
      <c r="Z40" s="321"/>
    </row>
    <row r="41" spans="1:26" ht="15.75" customHeight="1">
      <c r="A41" s="321"/>
      <c r="B41" s="321"/>
      <c r="C41" s="321"/>
      <c r="D41" s="321"/>
      <c r="E41" s="321"/>
      <c r="F41" s="321"/>
      <c r="G41" s="321"/>
      <c r="H41" s="321"/>
      <c r="I41" s="321"/>
      <c r="J41" s="321"/>
      <c r="K41" s="321"/>
      <c r="L41" s="321"/>
      <c r="M41" s="321"/>
      <c r="N41" s="338"/>
      <c r="O41" s="338" t="e">
        <f t="shared" si="0"/>
        <v>#N/A</v>
      </c>
      <c r="P41" s="338"/>
      <c r="Q41" s="338"/>
      <c r="R41" s="321"/>
      <c r="S41" s="321"/>
      <c r="T41" s="321"/>
      <c r="U41" s="321"/>
      <c r="V41" s="321"/>
      <c r="W41" s="321"/>
      <c r="X41" s="321"/>
      <c r="Y41" s="321"/>
      <c r="Z41" s="321"/>
    </row>
    <row r="42" spans="1:26" ht="15.75" customHeight="1">
      <c r="A42" s="321"/>
      <c r="B42" s="321"/>
      <c r="C42" s="321"/>
      <c r="D42" s="321"/>
      <c r="E42" s="321"/>
      <c r="F42" s="321"/>
      <c r="G42" s="321"/>
      <c r="H42" s="321"/>
      <c r="I42" s="321"/>
      <c r="J42" s="321"/>
      <c r="K42" s="321"/>
      <c r="L42" s="321"/>
      <c r="M42" s="321"/>
      <c r="N42" s="338"/>
      <c r="O42" s="338" t="e">
        <f t="shared" si="0"/>
        <v>#N/A</v>
      </c>
      <c r="P42" s="338"/>
      <c r="Q42" s="338"/>
      <c r="R42" s="321"/>
      <c r="S42" s="321"/>
      <c r="T42" s="321"/>
      <c r="U42" s="321"/>
      <c r="V42" s="321"/>
      <c r="W42" s="321"/>
      <c r="X42" s="321"/>
      <c r="Y42" s="321"/>
      <c r="Z42" s="321"/>
    </row>
    <row r="43" spans="1:26" ht="15.75" customHeight="1">
      <c r="A43" s="321"/>
      <c r="B43" s="321"/>
      <c r="C43" s="321"/>
      <c r="D43" s="321"/>
      <c r="E43" s="321"/>
      <c r="F43" s="321"/>
      <c r="G43" s="321"/>
      <c r="H43" s="321"/>
      <c r="I43" s="321"/>
      <c r="J43" s="321"/>
      <c r="K43" s="321"/>
      <c r="L43" s="321"/>
      <c r="M43" s="321"/>
      <c r="N43" s="338"/>
      <c r="O43" s="338" t="e">
        <f t="shared" si="0"/>
        <v>#N/A</v>
      </c>
      <c r="P43" s="338"/>
      <c r="Q43" s="338"/>
      <c r="R43" s="321"/>
      <c r="S43" s="321"/>
      <c r="T43" s="321"/>
      <c r="U43" s="321"/>
      <c r="V43" s="321"/>
      <c r="W43" s="321"/>
      <c r="X43" s="321"/>
      <c r="Y43" s="321"/>
      <c r="Z43" s="321"/>
    </row>
    <row r="44" spans="1:26" ht="15.75" customHeight="1">
      <c r="A44" s="321"/>
      <c r="B44" s="321"/>
      <c r="C44" s="321"/>
      <c r="D44" s="321"/>
      <c r="E44" s="321"/>
      <c r="F44" s="321"/>
      <c r="G44" s="321"/>
      <c r="H44" s="321"/>
      <c r="I44" s="321"/>
      <c r="J44" s="321"/>
      <c r="K44" s="321"/>
      <c r="L44" s="321"/>
      <c r="M44" s="321"/>
      <c r="N44" s="338"/>
      <c r="O44" s="338" t="e">
        <f t="shared" si="0"/>
        <v>#N/A</v>
      </c>
      <c r="P44" s="338"/>
      <c r="Q44" s="338"/>
      <c r="R44" s="321"/>
      <c r="S44" s="321"/>
      <c r="T44" s="321"/>
      <c r="U44" s="321"/>
      <c r="V44" s="321"/>
      <c r="W44" s="321"/>
      <c r="X44" s="321"/>
      <c r="Y44" s="321"/>
      <c r="Z44" s="321"/>
    </row>
    <row r="45" spans="1:26" ht="15.75" customHeight="1">
      <c r="A45" s="321"/>
      <c r="B45" s="321"/>
      <c r="C45" s="321"/>
      <c r="D45" s="321"/>
      <c r="E45" s="321"/>
      <c r="F45" s="321"/>
      <c r="G45" s="321"/>
      <c r="H45" s="321"/>
      <c r="I45" s="321"/>
      <c r="J45" s="321"/>
      <c r="K45" s="321"/>
      <c r="L45" s="321"/>
      <c r="M45" s="321"/>
      <c r="N45" s="338"/>
      <c r="O45" s="338" t="e">
        <f t="shared" si="0"/>
        <v>#N/A</v>
      </c>
      <c r="P45" s="338"/>
      <c r="Q45" s="338"/>
      <c r="R45" s="321"/>
      <c r="S45" s="321"/>
      <c r="T45" s="321"/>
      <c r="U45" s="321"/>
      <c r="V45" s="321"/>
      <c r="W45" s="321"/>
      <c r="X45" s="321"/>
      <c r="Y45" s="321"/>
      <c r="Z45" s="321"/>
    </row>
    <row r="46" spans="1:26" ht="15.75" customHeight="1">
      <c r="A46" s="321"/>
      <c r="B46" s="321"/>
      <c r="C46" s="321"/>
      <c r="D46" s="321"/>
      <c r="E46" s="321"/>
      <c r="F46" s="321"/>
      <c r="G46" s="321"/>
      <c r="H46" s="321"/>
      <c r="I46" s="321"/>
      <c r="J46" s="321"/>
      <c r="K46" s="321"/>
      <c r="L46" s="321"/>
      <c r="M46" s="321"/>
      <c r="N46" s="338"/>
      <c r="O46" s="338" t="e">
        <f t="shared" si="0"/>
        <v>#N/A</v>
      </c>
      <c r="P46" s="338"/>
      <c r="Q46" s="338"/>
      <c r="R46" s="321"/>
      <c r="S46" s="321"/>
      <c r="T46" s="321"/>
      <c r="U46" s="321"/>
      <c r="V46" s="321"/>
      <c r="W46" s="321"/>
      <c r="X46" s="321"/>
      <c r="Y46" s="321"/>
      <c r="Z46" s="321"/>
    </row>
    <row r="47" spans="1:26" ht="15.75" customHeight="1">
      <c r="A47" s="321"/>
      <c r="B47" s="321"/>
      <c r="C47" s="321"/>
      <c r="D47" s="321"/>
      <c r="E47" s="321"/>
      <c r="F47" s="321"/>
      <c r="G47" s="321"/>
      <c r="H47" s="321"/>
      <c r="I47" s="321"/>
      <c r="J47" s="321"/>
      <c r="K47" s="321"/>
      <c r="L47" s="321"/>
      <c r="M47" s="321"/>
      <c r="N47" s="338"/>
      <c r="O47" s="338" t="e">
        <f t="shared" si="0"/>
        <v>#N/A</v>
      </c>
      <c r="P47" s="338"/>
      <c r="Q47" s="338"/>
      <c r="R47" s="321"/>
      <c r="S47" s="321"/>
      <c r="T47" s="321"/>
      <c r="U47" s="321"/>
      <c r="V47" s="321"/>
      <c r="W47" s="321"/>
      <c r="X47" s="321"/>
      <c r="Y47" s="321"/>
      <c r="Z47" s="321"/>
    </row>
    <row r="48" spans="1:26" ht="15.75" customHeight="1">
      <c r="A48" s="321"/>
      <c r="B48" s="321"/>
      <c r="C48" s="321"/>
      <c r="D48" s="321"/>
      <c r="E48" s="321"/>
      <c r="F48" s="321"/>
      <c r="G48" s="321"/>
      <c r="H48" s="321"/>
      <c r="I48" s="321"/>
      <c r="J48" s="321"/>
      <c r="K48" s="321"/>
      <c r="L48" s="321"/>
      <c r="M48" s="321"/>
      <c r="N48" s="338"/>
      <c r="O48" s="338" t="e">
        <f t="shared" si="0"/>
        <v>#N/A</v>
      </c>
      <c r="P48" s="338"/>
      <c r="Q48" s="338"/>
      <c r="R48" s="321"/>
      <c r="S48" s="321"/>
      <c r="T48" s="321"/>
      <c r="U48" s="321"/>
      <c r="V48" s="321"/>
      <c r="W48" s="321"/>
      <c r="X48" s="321"/>
      <c r="Y48" s="321"/>
      <c r="Z48" s="321"/>
    </row>
    <row r="49" spans="1:26" ht="15.75" customHeight="1">
      <c r="A49" s="321"/>
      <c r="B49" s="321"/>
      <c r="C49" s="321"/>
      <c r="D49" s="321"/>
      <c r="E49" s="321"/>
      <c r="F49" s="321"/>
      <c r="G49" s="321"/>
      <c r="H49" s="321"/>
      <c r="I49" s="321"/>
      <c r="J49" s="321"/>
      <c r="K49" s="321"/>
      <c r="L49" s="321"/>
      <c r="M49" s="321"/>
      <c r="N49" s="338"/>
      <c r="O49" s="338" t="e">
        <f t="shared" si="0"/>
        <v>#N/A</v>
      </c>
      <c r="P49" s="338"/>
      <c r="Q49" s="338"/>
      <c r="R49" s="321"/>
      <c r="S49" s="321"/>
      <c r="T49" s="321"/>
      <c r="U49" s="321"/>
      <c r="V49" s="321"/>
      <c r="W49" s="321"/>
      <c r="X49" s="321"/>
      <c r="Y49" s="321"/>
      <c r="Z49" s="321"/>
    </row>
    <row r="50" spans="1:26" ht="15.75" customHeight="1">
      <c r="A50" s="321"/>
      <c r="B50" s="321"/>
      <c r="C50" s="321"/>
      <c r="D50" s="321"/>
      <c r="E50" s="321"/>
      <c r="F50" s="321"/>
      <c r="G50" s="321"/>
      <c r="H50" s="321"/>
      <c r="I50" s="321"/>
      <c r="J50" s="321"/>
      <c r="K50" s="321"/>
      <c r="L50" s="321"/>
      <c r="M50" s="321"/>
      <c r="N50" s="338"/>
      <c r="O50" s="338" t="e">
        <f t="shared" si="0"/>
        <v>#N/A</v>
      </c>
      <c r="P50" s="338"/>
      <c r="Q50" s="338"/>
      <c r="R50" s="321"/>
      <c r="S50" s="321"/>
      <c r="T50" s="321"/>
      <c r="U50" s="321"/>
      <c r="V50" s="321"/>
      <c r="W50" s="321"/>
      <c r="X50" s="321"/>
      <c r="Y50" s="321"/>
      <c r="Z50" s="321"/>
    </row>
    <row r="51" spans="1:26" ht="15.75" customHeight="1">
      <c r="A51" s="321"/>
      <c r="B51" s="321"/>
      <c r="C51" s="321"/>
      <c r="D51" s="321"/>
      <c r="E51" s="321"/>
      <c r="F51" s="321"/>
      <c r="G51" s="321"/>
      <c r="H51" s="321"/>
      <c r="I51" s="321"/>
      <c r="J51" s="321"/>
      <c r="K51" s="321"/>
      <c r="L51" s="321"/>
      <c r="M51" s="321"/>
      <c r="N51" s="338"/>
      <c r="O51" s="338" t="e">
        <f t="shared" si="0"/>
        <v>#N/A</v>
      </c>
      <c r="P51" s="338"/>
      <c r="Q51" s="338"/>
      <c r="R51" s="321"/>
      <c r="S51" s="321"/>
      <c r="T51" s="321"/>
      <c r="U51" s="321"/>
      <c r="V51" s="321"/>
      <c r="W51" s="321"/>
      <c r="X51" s="321"/>
      <c r="Y51" s="321"/>
      <c r="Z51" s="321"/>
    </row>
    <row r="52" spans="1:26" ht="15.75" customHeight="1">
      <c r="A52" s="321"/>
      <c r="B52" s="321"/>
      <c r="C52" s="321"/>
      <c r="D52" s="321"/>
      <c r="E52" s="321"/>
      <c r="F52" s="321"/>
      <c r="G52" s="321"/>
      <c r="H52" s="321"/>
      <c r="I52" s="321"/>
      <c r="J52" s="321"/>
      <c r="K52" s="321"/>
      <c r="L52" s="321"/>
      <c r="M52" s="321"/>
      <c r="N52" s="338"/>
      <c r="O52" s="338" t="e">
        <f t="shared" si="0"/>
        <v>#N/A</v>
      </c>
      <c r="P52" s="338"/>
      <c r="Q52" s="338"/>
      <c r="R52" s="321"/>
      <c r="S52" s="321"/>
      <c r="T52" s="321"/>
      <c r="U52" s="321"/>
      <c r="V52" s="321"/>
      <c r="W52" s="321"/>
      <c r="X52" s="321"/>
      <c r="Y52" s="321"/>
      <c r="Z52" s="321"/>
    </row>
    <row r="53" spans="1:26" ht="15.75" customHeight="1">
      <c r="A53" s="321"/>
      <c r="B53" s="321"/>
      <c r="C53" s="321"/>
      <c r="D53" s="321"/>
      <c r="E53" s="321"/>
      <c r="F53" s="321"/>
      <c r="G53" s="321"/>
      <c r="H53" s="321"/>
      <c r="I53" s="321"/>
      <c r="J53" s="321"/>
      <c r="K53" s="321"/>
      <c r="L53" s="321"/>
      <c r="M53" s="321"/>
      <c r="N53" s="338"/>
      <c r="O53" s="338" t="e">
        <f t="shared" si="0"/>
        <v>#N/A</v>
      </c>
      <c r="P53" s="338"/>
      <c r="Q53" s="338"/>
      <c r="R53" s="321"/>
      <c r="S53" s="321"/>
      <c r="T53" s="321"/>
      <c r="U53" s="321"/>
      <c r="V53" s="321"/>
      <c r="W53" s="321"/>
      <c r="X53" s="321"/>
      <c r="Y53" s="321"/>
      <c r="Z53" s="321"/>
    </row>
    <row r="54" spans="1:26" ht="15.75" customHeight="1">
      <c r="A54" s="321"/>
      <c r="B54" s="321"/>
      <c r="C54" s="321"/>
      <c r="D54" s="321"/>
      <c r="E54" s="321"/>
      <c r="F54" s="321"/>
      <c r="G54" s="321"/>
      <c r="H54" s="321"/>
      <c r="I54" s="321"/>
      <c r="J54" s="321"/>
      <c r="K54" s="321"/>
      <c r="L54" s="321"/>
      <c r="M54" s="321"/>
      <c r="N54" s="338"/>
      <c r="O54" s="338" t="e">
        <f t="shared" si="0"/>
        <v>#N/A</v>
      </c>
      <c r="P54" s="338"/>
      <c r="Q54" s="338"/>
      <c r="R54" s="321"/>
      <c r="S54" s="321"/>
      <c r="T54" s="321"/>
      <c r="U54" s="321"/>
      <c r="V54" s="321"/>
      <c r="W54" s="321"/>
      <c r="X54" s="321"/>
      <c r="Y54" s="321"/>
      <c r="Z54" s="321"/>
    </row>
    <row r="55" spans="1:26" ht="15.75" customHeight="1">
      <c r="A55" s="321"/>
      <c r="B55" s="321"/>
      <c r="C55" s="321"/>
      <c r="D55" s="321"/>
      <c r="E55" s="321"/>
      <c r="F55" s="321"/>
      <c r="G55" s="321"/>
      <c r="H55" s="321"/>
      <c r="I55" s="321"/>
      <c r="J55" s="321"/>
      <c r="K55" s="321"/>
      <c r="L55" s="321"/>
      <c r="M55" s="321"/>
      <c r="N55" s="338"/>
      <c r="O55" s="338" t="e">
        <f t="shared" si="0"/>
        <v>#N/A</v>
      </c>
      <c r="P55" s="338"/>
      <c r="Q55" s="338"/>
      <c r="R55" s="321"/>
      <c r="S55" s="321"/>
      <c r="T55" s="321"/>
      <c r="U55" s="321"/>
      <c r="V55" s="321"/>
      <c r="W55" s="321"/>
      <c r="X55" s="321"/>
      <c r="Y55" s="321"/>
      <c r="Z55" s="321"/>
    </row>
    <row r="56" spans="1:26" ht="15.75" customHeight="1">
      <c r="A56" s="321"/>
      <c r="B56" s="321"/>
      <c r="C56" s="321"/>
      <c r="D56" s="321"/>
      <c r="E56" s="321"/>
      <c r="F56" s="321"/>
      <c r="G56" s="321"/>
      <c r="H56" s="321"/>
      <c r="I56" s="321"/>
      <c r="J56" s="321"/>
      <c r="K56" s="321"/>
      <c r="L56" s="321"/>
      <c r="M56" s="321"/>
      <c r="N56" s="338"/>
      <c r="O56" s="338" t="e">
        <f t="shared" si="0"/>
        <v>#N/A</v>
      </c>
      <c r="P56" s="338"/>
      <c r="Q56" s="338"/>
      <c r="R56" s="321"/>
      <c r="S56" s="321"/>
      <c r="T56" s="321"/>
      <c r="U56" s="321"/>
      <c r="V56" s="321"/>
      <c r="W56" s="321"/>
      <c r="X56" s="321"/>
      <c r="Y56" s="321"/>
      <c r="Z56" s="321"/>
    </row>
    <row r="57" spans="1:26" ht="15.75" customHeight="1">
      <c r="A57" s="321"/>
      <c r="B57" s="321"/>
      <c r="C57" s="321"/>
      <c r="D57" s="321"/>
      <c r="E57" s="321"/>
      <c r="F57" s="321"/>
      <c r="G57" s="321"/>
      <c r="H57" s="321"/>
      <c r="I57" s="321"/>
      <c r="J57" s="321"/>
      <c r="K57" s="321"/>
      <c r="L57" s="321"/>
      <c r="M57" s="321"/>
      <c r="N57" s="338"/>
      <c r="O57" s="338" t="e">
        <f t="shared" si="0"/>
        <v>#N/A</v>
      </c>
      <c r="P57" s="338"/>
      <c r="Q57" s="338"/>
      <c r="R57" s="321"/>
      <c r="S57" s="321"/>
      <c r="T57" s="321"/>
      <c r="U57" s="321"/>
      <c r="V57" s="321"/>
      <c r="W57" s="321"/>
      <c r="X57" s="321"/>
      <c r="Y57" s="321"/>
      <c r="Z57" s="321"/>
    </row>
    <row r="58" spans="1:26" ht="15.75" customHeight="1">
      <c r="A58" s="321"/>
      <c r="B58" s="321"/>
      <c r="C58" s="321"/>
      <c r="D58" s="321"/>
      <c r="E58" s="321"/>
      <c r="F58" s="321"/>
      <c r="G58" s="321"/>
      <c r="H58" s="321"/>
      <c r="I58" s="321"/>
      <c r="J58" s="321"/>
      <c r="K58" s="321"/>
      <c r="L58" s="321"/>
      <c r="M58" s="321"/>
      <c r="N58" s="338"/>
      <c r="O58" s="338" t="e">
        <f t="shared" si="0"/>
        <v>#N/A</v>
      </c>
      <c r="P58" s="338"/>
      <c r="Q58" s="338"/>
      <c r="R58" s="321"/>
      <c r="S58" s="321"/>
      <c r="T58" s="321"/>
      <c r="U58" s="321"/>
      <c r="V58" s="321"/>
      <c r="W58" s="321"/>
      <c r="X58" s="321"/>
      <c r="Y58" s="321"/>
      <c r="Z58" s="321"/>
    </row>
    <row r="59" spans="1:26" ht="15.75" customHeight="1">
      <c r="A59" s="321"/>
      <c r="B59" s="321"/>
      <c r="C59" s="321"/>
      <c r="D59" s="321"/>
      <c r="E59" s="321"/>
      <c r="F59" s="321"/>
      <c r="G59" s="321"/>
      <c r="H59" s="321"/>
      <c r="I59" s="321"/>
      <c r="J59" s="321"/>
      <c r="K59" s="321"/>
      <c r="L59" s="321"/>
      <c r="M59" s="321"/>
      <c r="N59" s="338"/>
      <c r="O59" s="338" t="e">
        <f t="shared" si="0"/>
        <v>#N/A</v>
      </c>
      <c r="P59" s="338"/>
      <c r="Q59" s="338"/>
      <c r="R59" s="321"/>
      <c r="S59" s="321"/>
      <c r="T59" s="321"/>
      <c r="U59" s="321"/>
      <c r="V59" s="321"/>
      <c r="W59" s="321"/>
      <c r="X59" s="321"/>
      <c r="Y59" s="321"/>
      <c r="Z59" s="321"/>
    </row>
    <row r="60" spans="1:26" ht="15.75" customHeight="1">
      <c r="A60" s="321"/>
      <c r="B60" s="321"/>
      <c r="C60" s="321"/>
      <c r="D60" s="321"/>
      <c r="E60" s="321"/>
      <c r="F60" s="321"/>
      <c r="G60" s="321"/>
      <c r="H60" s="321"/>
      <c r="I60" s="321"/>
      <c r="J60" s="321"/>
      <c r="K60" s="321"/>
      <c r="L60" s="321"/>
      <c r="M60" s="321"/>
      <c r="N60" s="338"/>
      <c r="O60" s="338" t="e">
        <f t="shared" si="0"/>
        <v>#N/A</v>
      </c>
      <c r="P60" s="338"/>
      <c r="Q60" s="338"/>
      <c r="R60" s="321"/>
      <c r="S60" s="321"/>
      <c r="T60" s="321"/>
      <c r="U60" s="321"/>
      <c r="V60" s="321"/>
      <c r="W60" s="321"/>
      <c r="X60" s="321"/>
      <c r="Y60" s="321"/>
      <c r="Z60" s="321"/>
    </row>
    <row r="61" spans="1:26" ht="15.75" customHeight="1">
      <c r="A61" s="321"/>
      <c r="B61" s="321"/>
      <c r="C61" s="321"/>
      <c r="D61" s="321"/>
      <c r="E61" s="321"/>
      <c r="F61" s="321"/>
      <c r="G61" s="321"/>
      <c r="H61" s="321"/>
      <c r="I61" s="321"/>
      <c r="J61" s="321"/>
      <c r="K61" s="321"/>
      <c r="L61" s="321"/>
      <c r="M61" s="321"/>
      <c r="N61" s="338"/>
      <c r="O61" s="338" t="e">
        <f t="shared" si="0"/>
        <v>#N/A</v>
      </c>
      <c r="P61" s="338"/>
      <c r="Q61" s="338"/>
      <c r="R61" s="321"/>
      <c r="S61" s="321"/>
      <c r="T61" s="321"/>
      <c r="U61" s="321"/>
      <c r="V61" s="321"/>
      <c r="W61" s="321"/>
      <c r="X61" s="321"/>
      <c r="Y61" s="321"/>
      <c r="Z61" s="321"/>
    </row>
    <row r="62" spans="1:26" ht="15.75" customHeight="1">
      <c r="A62" s="321"/>
      <c r="B62" s="321"/>
      <c r="C62" s="321"/>
      <c r="D62" s="321"/>
      <c r="E62" s="321"/>
      <c r="F62" s="321"/>
      <c r="G62" s="321"/>
      <c r="H62" s="321"/>
      <c r="I62" s="321"/>
      <c r="J62" s="321"/>
      <c r="K62" s="321"/>
      <c r="L62" s="321"/>
      <c r="M62" s="321"/>
      <c r="N62" s="338"/>
      <c r="O62" s="338" t="e">
        <f t="shared" si="0"/>
        <v>#N/A</v>
      </c>
      <c r="P62" s="338"/>
      <c r="Q62" s="338"/>
      <c r="R62" s="321"/>
      <c r="S62" s="321"/>
      <c r="T62" s="321"/>
      <c r="U62" s="321"/>
      <c r="V62" s="321"/>
      <c r="W62" s="321"/>
      <c r="X62" s="321"/>
      <c r="Y62" s="321"/>
      <c r="Z62" s="321"/>
    </row>
    <row r="63" spans="1:26" ht="15.75" customHeight="1">
      <c r="A63" s="321"/>
      <c r="B63" s="321"/>
      <c r="C63" s="321"/>
      <c r="D63" s="321"/>
      <c r="E63" s="321"/>
      <c r="F63" s="321"/>
      <c r="G63" s="321"/>
      <c r="H63" s="321"/>
      <c r="I63" s="321"/>
      <c r="J63" s="321"/>
      <c r="K63" s="321"/>
      <c r="L63" s="321"/>
      <c r="M63" s="321"/>
      <c r="N63" s="338"/>
      <c r="O63" s="338" t="e">
        <f t="shared" si="0"/>
        <v>#N/A</v>
      </c>
      <c r="P63" s="338"/>
      <c r="Q63" s="338"/>
      <c r="R63" s="321"/>
      <c r="S63" s="321"/>
      <c r="T63" s="321"/>
      <c r="U63" s="321"/>
      <c r="V63" s="321"/>
      <c r="W63" s="321"/>
      <c r="X63" s="321"/>
      <c r="Y63" s="321"/>
      <c r="Z63" s="321"/>
    </row>
    <row r="64" spans="1:26" ht="15.75" customHeight="1">
      <c r="A64" s="321"/>
      <c r="B64" s="321"/>
      <c r="C64" s="321"/>
      <c r="D64" s="321"/>
      <c r="E64" s="321"/>
      <c r="F64" s="321"/>
      <c r="G64" s="321"/>
      <c r="H64" s="321"/>
      <c r="I64" s="321"/>
      <c r="J64" s="321"/>
      <c r="K64" s="321"/>
      <c r="L64" s="321"/>
      <c r="M64" s="321"/>
      <c r="N64" s="338"/>
      <c r="O64" s="338" t="e">
        <f t="shared" si="0"/>
        <v>#N/A</v>
      </c>
      <c r="P64" s="338"/>
      <c r="Q64" s="338"/>
      <c r="R64" s="321"/>
      <c r="S64" s="321"/>
      <c r="T64" s="321"/>
      <c r="U64" s="321"/>
      <c r="V64" s="321"/>
      <c r="W64" s="321"/>
      <c r="X64" s="321"/>
      <c r="Y64" s="321"/>
      <c r="Z64" s="321"/>
    </row>
    <row r="65" spans="1:26" ht="15.75" customHeight="1">
      <c r="A65" s="321"/>
      <c r="B65" s="321"/>
      <c r="C65" s="321"/>
      <c r="D65" s="321"/>
      <c r="E65" s="321"/>
      <c r="F65" s="321"/>
      <c r="G65" s="321"/>
      <c r="H65" s="321"/>
      <c r="I65" s="321"/>
      <c r="J65" s="321"/>
      <c r="K65" s="321"/>
      <c r="L65" s="321"/>
      <c r="M65" s="321"/>
      <c r="N65" s="338"/>
      <c r="O65" s="338" t="e">
        <f t="shared" si="0"/>
        <v>#N/A</v>
      </c>
      <c r="P65" s="338"/>
      <c r="Q65" s="338"/>
      <c r="R65" s="321"/>
      <c r="S65" s="321"/>
      <c r="T65" s="321"/>
      <c r="U65" s="321"/>
      <c r="V65" s="321"/>
      <c r="W65" s="321"/>
      <c r="X65" s="321"/>
      <c r="Y65" s="321"/>
      <c r="Z65" s="321"/>
    </row>
    <row r="66" spans="1:26" ht="15.75" customHeight="1">
      <c r="A66" s="321"/>
      <c r="B66" s="321"/>
      <c r="C66" s="321"/>
      <c r="D66" s="321"/>
      <c r="E66" s="321"/>
      <c r="F66" s="321"/>
      <c r="G66" s="321"/>
      <c r="H66" s="321"/>
      <c r="I66" s="321"/>
      <c r="J66" s="321"/>
      <c r="K66" s="321"/>
      <c r="L66" s="321"/>
      <c r="M66" s="321"/>
      <c r="N66" s="338"/>
      <c r="O66" s="338" t="e">
        <f t="shared" si="0"/>
        <v>#N/A</v>
      </c>
      <c r="P66" s="338"/>
      <c r="Q66" s="338"/>
      <c r="R66" s="321"/>
      <c r="S66" s="321"/>
      <c r="T66" s="321"/>
      <c r="U66" s="321"/>
      <c r="V66" s="321"/>
      <c r="W66" s="321"/>
      <c r="X66" s="321"/>
      <c r="Y66" s="321"/>
      <c r="Z66" s="321"/>
    </row>
    <row r="67" spans="1:26" ht="15.75" customHeight="1">
      <c r="A67" s="321"/>
      <c r="B67" s="321"/>
      <c r="C67" s="321"/>
      <c r="D67" s="321"/>
      <c r="E67" s="321"/>
      <c r="F67" s="321"/>
      <c r="G67" s="321"/>
      <c r="H67" s="321"/>
      <c r="I67" s="321"/>
      <c r="J67" s="321"/>
      <c r="K67" s="321"/>
      <c r="L67" s="321"/>
      <c r="M67" s="321"/>
      <c r="N67" s="338"/>
      <c r="O67" s="338" t="e">
        <f t="shared" si="0"/>
        <v>#N/A</v>
      </c>
      <c r="P67" s="338"/>
      <c r="Q67" s="338"/>
      <c r="R67" s="321"/>
      <c r="S67" s="321"/>
      <c r="T67" s="321"/>
      <c r="U67" s="321"/>
      <c r="V67" s="321"/>
      <c r="W67" s="321"/>
      <c r="X67" s="321"/>
      <c r="Y67" s="321"/>
      <c r="Z67" s="321"/>
    </row>
    <row r="68" spans="1:26" ht="15.75" customHeight="1">
      <c r="A68" s="321"/>
      <c r="B68" s="321"/>
      <c r="C68" s="321"/>
      <c r="D68" s="321"/>
      <c r="E68" s="321"/>
      <c r="F68" s="321"/>
      <c r="G68" s="321"/>
      <c r="H68" s="321"/>
      <c r="I68" s="321"/>
      <c r="J68" s="321"/>
      <c r="K68" s="321"/>
      <c r="L68" s="321"/>
      <c r="M68" s="321"/>
      <c r="N68" s="338"/>
      <c r="O68" s="338" t="e">
        <f t="shared" si="0"/>
        <v>#N/A</v>
      </c>
      <c r="P68" s="338"/>
      <c r="Q68" s="338"/>
      <c r="R68" s="321"/>
      <c r="S68" s="321"/>
      <c r="T68" s="321"/>
      <c r="U68" s="321"/>
      <c r="V68" s="321"/>
      <c r="W68" s="321"/>
      <c r="X68" s="321"/>
      <c r="Y68" s="321"/>
      <c r="Z68" s="321"/>
    </row>
    <row r="69" spans="1:26" ht="15.75" customHeight="1">
      <c r="A69" s="321"/>
      <c r="B69" s="321"/>
      <c r="C69" s="321"/>
      <c r="D69" s="321"/>
      <c r="E69" s="321"/>
      <c r="F69" s="321"/>
      <c r="G69" s="321"/>
      <c r="H69" s="321"/>
      <c r="I69" s="321"/>
      <c r="J69" s="321"/>
      <c r="K69" s="321"/>
      <c r="L69" s="321"/>
      <c r="M69" s="321"/>
      <c r="N69" s="338"/>
      <c r="O69" s="338" t="e">
        <f t="shared" si="0"/>
        <v>#N/A</v>
      </c>
      <c r="P69" s="338"/>
      <c r="Q69" s="338"/>
      <c r="R69" s="321"/>
      <c r="S69" s="321"/>
      <c r="T69" s="321"/>
      <c r="U69" s="321"/>
      <c r="V69" s="321"/>
      <c r="W69" s="321"/>
      <c r="X69" s="321"/>
      <c r="Y69" s="321"/>
      <c r="Z69" s="321"/>
    </row>
    <row r="70" spans="1:26" ht="15.75" customHeight="1">
      <c r="A70" s="321"/>
      <c r="B70" s="321"/>
      <c r="C70" s="321"/>
      <c r="D70" s="321"/>
      <c r="E70" s="321"/>
      <c r="F70" s="321"/>
      <c r="G70" s="321"/>
      <c r="H70" s="321"/>
      <c r="I70" s="321"/>
      <c r="J70" s="321"/>
      <c r="K70" s="321"/>
      <c r="L70" s="321"/>
      <c r="M70" s="321"/>
      <c r="N70" s="338"/>
      <c r="O70" s="338" t="e">
        <f t="shared" si="0"/>
        <v>#N/A</v>
      </c>
      <c r="P70" s="338"/>
      <c r="Q70" s="338"/>
      <c r="R70" s="321"/>
      <c r="S70" s="321"/>
      <c r="T70" s="321"/>
      <c r="U70" s="321"/>
      <c r="V70" s="321"/>
      <c r="W70" s="321"/>
      <c r="X70" s="321"/>
      <c r="Y70" s="321"/>
      <c r="Z70" s="321"/>
    </row>
    <row r="71" spans="1:26" ht="15.75" customHeight="1">
      <c r="A71" s="321"/>
      <c r="B71" s="321"/>
      <c r="C71" s="321"/>
      <c r="D71" s="321"/>
      <c r="E71" s="321"/>
      <c r="F71" s="321"/>
      <c r="G71" s="321"/>
      <c r="H71" s="321"/>
      <c r="I71" s="321"/>
      <c r="J71" s="321"/>
      <c r="K71" s="321"/>
      <c r="L71" s="321"/>
      <c r="M71" s="321"/>
      <c r="N71" s="338"/>
      <c r="O71" s="338" t="e">
        <f t="shared" si="0"/>
        <v>#N/A</v>
      </c>
      <c r="P71" s="338"/>
      <c r="Q71" s="338"/>
      <c r="R71" s="321"/>
      <c r="S71" s="321"/>
      <c r="T71" s="321"/>
      <c r="U71" s="321"/>
      <c r="V71" s="321"/>
      <c r="W71" s="321"/>
      <c r="X71" s="321"/>
      <c r="Y71" s="321"/>
      <c r="Z71" s="321"/>
    </row>
    <row r="72" spans="1:26" ht="15.75" customHeight="1">
      <c r="A72" s="321"/>
      <c r="B72" s="321"/>
      <c r="C72" s="321"/>
      <c r="D72" s="321"/>
      <c r="E72" s="321"/>
      <c r="F72" s="321"/>
      <c r="G72" s="321"/>
      <c r="H72" s="321"/>
      <c r="I72" s="321"/>
      <c r="J72" s="321"/>
      <c r="K72" s="321"/>
      <c r="L72" s="321"/>
      <c r="M72" s="321"/>
      <c r="N72" s="338"/>
      <c r="O72" s="338" t="e">
        <f t="shared" si="0"/>
        <v>#N/A</v>
      </c>
      <c r="P72" s="338"/>
      <c r="Q72" s="338"/>
      <c r="R72" s="321"/>
      <c r="S72" s="321"/>
      <c r="T72" s="321"/>
      <c r="U72" s="321"/>
      <c r="V72" s="321"/>
      <c r="W72" s="321"/>
      <c r="X72" s="321"/>
      <c r="Y72" s="321"/>
      <c r="Z72" s="321"/>
    </row>
    <row r="73" spans="1:26" ht="15.75" customHeight="1">
      <c r="A73" s="321"/>
      <c r="B73" s="321"/>
      <c r="C73" s="321"/>
      <c r="D73" s="321"/>
      <c r="E73" s="321"/>
      <c r="F73" s="321"/>
      <c r="G73" s="321"/>
      <c r="H73" s="321"/>
      <c r="I73" s="321"/>
      <c r="J73" s="321"/>
      <c r="K73" s="321"/>
      <c r="L73" s="321"/>
      <c r="M73" s="321"/>
      <c r="N73" s="338"/>
      <c r="O73" s="338" t="e">
        <f t="shared" si="0"/>
        <v>#N/A</v>
      </c>
      <c r="P73" s="338"/>
      <c r="Q73" s="338"/>
      <c r="R73" s="321"/>
      <c r="S73" s="321"/>
      <c r="T73" s="321"/>
      <c r="U73" s="321"/>
      <c r="V73" s="321"/>
      <c r="W73" s="321"/>
      <c r="X73" s="321"/>
      <c r="Y73" s="321"/>
      <c r="Z73" s="321"/>
    </row>
    <row r="74" spans="1:26" ht="15.75" customHeight="1">
      <c r="A74" s="321"/>
      <c r="B74" s="321"/>
      <c r="C74" s="321"/>
      <c r="D74" s="321"/>
      <c r="E74" s="321"/>
      <c r="F74" s="321"/>
      <c r="G74" s="321"/>
      <c r="H74" s="321"/>
      <c r="I74" s="321"/>
      <c r="J74" s="321"/>
      <c r="K74" s="321"/>
      <c r="L74" s="321"/>
      <c r="M74" s="321"/>
      <c r="N74" s="338"/>
      <c r="O74" s="338" t="e">
        <f t="shared" si="0"/>
        <v>#N/A</v>
      </c>
      <c r="P74" s="338"/>
      <c r="Q74" s="338"/>
      <c r="R74" s="321"/>
      <c r="S74" s="321"/>
      <c r="T74" s="321"/>
      <c r="U74" s="321"/>
      <c r="V74" s="321"/>
      <c r="W74" s="321"/>
      <c r="X74" s="321"/>
      <c r="Y74" s="321"/>
      <c r="Z74" s="321"/>
    </row>
    <row r="75" spans="1:26" ht="15.75" customHeight="1">
      <c r="A75" s="321"/>
      <c r="B75" s="321"/>
      <c r="C75" s="321"/>
      <c r="D75" s="321"/>
      <c r="E75" s="321"/>
      <c r="F75" s="321"/>
      <c r="G75" s="321"/>
      <c r="H75" s="321"/>
      <c r="I75" s="321"/>
      <c r="J75" s="321"/>
      <c r="K75" s="321"/>
      <c r="L75" s="321"/>
      <c r="M75" s="321"/>
      <c r="N75" s="338"/>
      <c r="O75" s="338" t="e">
        <f t="shared" si="0"/>
        <v>#N/A</v>
      </c>
      <c r="P75" s="338"/>
      <c r="Q75" s="338"/>
      <c r="R75" s="321"/>
      <c r="S75" s="321"/>
      <c r="T75" s="321"/>
      <c r="U75" s="321"/>
      <c r="V75" s="321"/>
      <c r="W75" s="321"/>
      <c r="X75" s="321"/>
      <c r="Y75" s="321"/>
      <c r="Z75" s="321"/>
    </row>
    <row r="76" spans="1:26" ht="15.75" customHeight="1">
      <c r="A76" s="321"/>
      <c r="B76" s="321"/>
      <c r="C76" s="321"/>
      <c r="D76" s="321"/>
      <c r="E76" s="321"/>
      <c r="F76" s="321"/>
      <c r="G76" s="321"/>
      <c r="H76" s="321"/>
      <c r="I76" s="321"/>
      <c r="J76" s="321"/>
      <c r="K76" s="321"/>
      <c r="L76" s="321"/>
      <c r="M76" s="321"/>
      <c r="N76" s="338"/>
      <c r="O76" s="338" t="e">
        <f t="shared" si="0"/>
        <v>#N/A</v>
      </c>
      <c r="P76" s="338"/>
      <c r="Q76" s="338"/>
      <c r="R76" s="321"/>
      <c r="S76" s="321"/>
      <c r="T76" s="321"/>
      <c r="U76" s="321"/>
      <c r="V76" s="321"/>
      <c r="W76" s="321"/>
      <c r="X76" s="321"/>
      <c r="Y76" s="321"/>
      <c r="Z76" s="321"/>
    </row>
    <row r="77" spans="1:26" ht="15.75" customHeight="1">
      <c r="A77" s="321"/>
      <c r="B77" s="321"/>
      <c r="C77" s="321"/>
      <c r="D77" s="321"/>
      <c r="E77" s="321"/>
      <c r="F77" s="321"/>
      <c r="G77" s="321"/>
      <c r="H77" s="321"/>
      <c r="I77" s="321"/>
      <c r="J77" s="321"/>
      <c r="K77" s="321"/>
      <c r="L77" s="321"/>
      <c r="M77" s="321"/>
      <c r="N77" s="338"/>
      <c r="O77" s="338" t="e">
        <f t="shared" si="0"/>
        <v>#N/A</v>
      </c>
      <c r="P77" s="338"/>
      <c r="Q77" s="338"/>
      <c r="R77" s="321"/>
      <c r="S77" s="321"/>
      <c r="T77" s="321"/>
      <c r="U77" s="321"/>
      <c r="V77" s="321"/>
      <c r="W77" s="321"/>
      <c r="X77" s="321"/>
      <c r="Y77" s="321"/>
      <c r="Z77" s="321"/>
    </row>
    <row r="78" spans="1:26" ht="15.75" customHeight="1">
      <c r="A78" s="321"/>
      <c r="B78" s="321"/>
      <c r="C78" s="321"/>
      <c r="D78" s="321"/>
      <c r="E78" s="321"/>
      <c r="F78" s="321"/>
      <c r="G78" s="321"/>
      <c r="H78" s="321"/>
      <c r="I78" s="321"/>
      <c r="J78" s="321"/>
      <c r="K78" s="321"/>
      <c r="L78" s="321"/>
      <c r="M78" s="321"/>
      <c r="N78" s="338"/>
      <c r="O78" s="338" t="e">
        <f t="shared" si="0"/>
        <v>#N/A</v>
      </c>
      <c r="P78" s="338"/>
      <c r="Q78" s="338"/>
      <c r="R78" s="321"/>
      <c r="S78" s="321"/>
      <c r="T78" s="321"/>
      <c r="U78" s="321"/>
      <c r="V78" s="321"/>
      <c r="W78" s="321"/>
      <c r="X78" s="321"/>
      <c r="Y78" s="321"/>
      <c r="Z78" s="321"/>
    </row>
    <row r="79" spans="1:26" ht="15.75" customHeight="1">
      <c r="A79" s="321"/>
      <c r="B79" s="321"/>
      <c r="C79" s="321"/>
      <c r="D79" s="321"/>
      <c r="E79" s="321"/>
      <c r="F79" s="321"/>
      <c r="G79" s="321"/>
      <c r="H79" s="321"/>
      <c r="I79" s="321"/>
      <c r="J79" s="321"/>
      <c r="K79" s="321"/>
      <c r="L79" s="321"/>
      <c r="M79" s="321"/>
      <c r="N79" s="338"/>
      <c r="O79" s="338" t="e">
        <f t="shared" si="0"/>
        <v>#N/A</v>
      </c>
      <c r="P79" s="338"/>
      <c r="Q79" s="338"/>
      <c r="R79" s="321"/>
      <c r="S79" s="321"/>
      <c r="T79" s="321"/>
      <c r="U79" s="321"/>
      <c r="V79" s="321"/>
      <c r="W79" s="321"/>
      <c r="X79" s="321"/>
      <c r="Y79" s="321"/>
      <c r="Z79" s="321"/>
    </row>
    <row r="80" spans="1:26" ht="15.75" customHeight="1">
      <c r="A80" s="321"/>
      <c r="B80" s="321"/>
      <c r="C80" s="321"/>
      <c r="D80" s="321"/>
      <c r="E80" s="321"/>
      <c r="F80" s="321"/>
      <c r="G80" s="321"/>
      <c r="H80" s="321"/>
      <c r="I80" s="321"/>
      <c r="J80" s="321"/>
      <c r="K80" s="321"/>
      <c r="L80" s="321"/>
      <c r="M80" s="321"/>
      <c r="N80" s="338"/>
      <c r="O80" s="338" t="e">
        <f t="shared" si="0"/>
        <v>#N/A</v>
      </c>
      <c r="P80" s="338"/>
      <c r="Q80" s="338"/>
      <c r="R80" s="321"/>
      <c r="S80" s="321"/>
      <c r="T80" s="321"/>
      <c r="U80" s="321"/>
      <c r="V80" s="321"/>
      <c r="W80" s="321"/>
      <c r="X80" s="321"/>
      <c r="Y80" s="321"/>
      <c r="Z80" s="321"/>
    </row>
    <row r="81" spans="1:26" ht="15.75" customHeight="1">
      <c r="A81" s="321"/>
      <c r="B81" s="321"/>
      <c r="C81" s="321"/>
      <c r="D81" s="321"/>
      <c r="E81" s="321"/>
      <c r="F81" s="321"/>
      <c r="G81" s="321"/>
      <c r="H81" s="321"/>
      <c r="I81" s="321"/>
      <c r="J81" s="321"/>
      <c r="K81" s="321"/>
      <c r="L81" s="321"/>
      <c r="M81" s="321"/>
      <c r="N81" s="338"/>
      <c r="O81" s="338" t="e">
        <f t="shared" si="0"/>
        <v>#N/A</v>
      </c>
      <c r="P81" s="338"/>
      <c r="Q81" s="338"/>
      <c r="R81" s="321"/>
      <c r="S81" s="321"/>
      <c r="T81" s="321"/>
      <c r="U81" s="321"/>
      <c r="V81" s="321"/>
      <c r="W81" s="321"/>
      <c r="X81" s="321"/>
      <c r="Y81" s="321"/>
      <c r="Z81" s="321"/>
    </row>
    <row r="82" spans="1:26" ht="15.75" customHeight="1">
      <c r="A82" s="321"/>
      <c r="B82" s="321"/>
      <c r="C82" s="321"/>
      <c r="D82" s="321"/>
      <c r="E82" s="321"/>
      <c r="F82" s="321"/>
      <c r="G82" s="321"/>
      <c r="H82" s="321"/>
      <c r="I82" s="321"/>
      <c r="J82" s="321"/>
      <c r="K82" s="321"/>
      <c r="L82" s="321"/>
      <c r="M82" s="321"/>
      <c r="N82" s="338"/>
      <c r="O82" s="338" t="e">
        <f t="shared" si="0"/>
        <v>#N/A</v>
      </c>
      <c r="P82" s="338"/>
      <c r="Q82" s="338"/>
      <c r="R82" s="321"/>
      <c r="S82" s="321"/>
      <c r="T82" s="321"/>
      <c r="U82" s="321"/>
      <c r="V82" s="321"/>
      <c r="W82" s="321"/>
      <c r="X82" s="321"/>
      <c r="Y82" s="321"/>
      <c r="Z82" s="321"/>
    </row>
    <row r="83" spans="1:26" ht="15.75" customHeight="1">
      <c r="A83" s="321"/>
      <c r="B83" s="321"/>
      <c r="C83" s="321"/>
      <c r="D83" s="321"/>
      <c r="E83" s="321"/>
      <c r="F83" s="321"/>
      <c r="G83" s="321"/>
      <c r="H83" s="321"/>
      <c r="I83" s="321"/>
      <c r="J83" s="321"/>
      <c r="K83" s="321"/>
      <c r="L83" s="321"/>
      <c r="M83" s="321"/>
      <c r="N83" s="338"/>
      <c r="O83" s="338" t="e">
        <f t="shared" si="0"/>
        <v>#N/A</v>
      </c>
      <c r="P83" s="338"/>
      <c r="Q83" s="338"/>
      <c r="R83" s="321"/>
      <c r="S83" s="321"/>
      <c r="T83" s="321"/>
      <c r="U83" s="321"/>
      <c r="V83" s="321"/>
      <c r="W83" s="321"/>
      <c r="X83" s="321"/>
      <c r="Y83" s="321"/>
      <c r="Z83" s="321"/>
    </row>
    <row r="84" spans="1:26" ht="15.75" customHeight="1">
      <c r="A84" s="321"/>
      <c r="B84" s="321"/>
      <c r="C84" s="321"/>
      <c r="D84" s="321"/>
      <c r="E84" s="321"/>
      <c r="F84" s="321"/>
      <c r="G84" s="321"/>
      <c r="H84" s="321"/>
      <c r="I84" s="321"/>
      <c r="J84" s="321"/>
      <c r="K84" s="321"/>
      <c r="L84" s="321"/>
      <c r="M84" s="321"/>
      <c r="N84" s="338"/>
      <c r="O84" s="338" t="e">
        <f t="shared" si="0"/>
        <v>#N/A</v>
      </c>
      <c r="P84" s="338"/>
      <c r="Q84" s="338"/>
      <c r="R84" s="321"/>
      <c r="S84" s="321"/>
      <c r="T84" s="321"/>
      <c r="U84" s="321"/>
      <c r="V84" s="321"/>
      <c r="W84" s="321"/>
      <c r="X84" s="321"/>
      <c r="Y84" s="321"/>
      <c r="Z84" s="321"/>
    </row>
    <row r="85" spans="1:26" ht="15.75" customHeight="1">
      <c r="A85" s="321"/>
      <c r="B85" s="321"/>
      <c r="C85" s="321"/>
      <c r="D85" s="321"/>
      <c r="E85" s="321"/>
      <c r="F85" s="321"/>
      <c r="G85" s="321"/>
      <c r="H85" s="321"/>
      <c r="I85" s="321"/>
      <c r="J85" s="321"/>
      <c r="K85" s="321"/>
      <c r="L85" s="321"/>
      <c r="M85" s="321"/>
      <c r="N85" s="338"/>
      <c r="O85" s="338" t="e">
        <f t="shared" si="0"/>
        <v>#N/A</v>
      </c>
      <c r="P85" s="338"/>
      <c r="Q85" s="338"/>
      <c r="R85" s="321"/>
      <c r="S85" s="321"/>
      <c r="T85" s="321"/>
      <c r="U85" s="321"/>
      <c r="V85" s="321"/>
      <c r="W85" s="321"/>
      <c r="X85" s="321"/>
      <c r="Y85" s="321"/>
      <c r="Z85" s="321"/>
    </row>
    <row r="86" spans="1:26" ht="15.75" customHeight="1">
      <c r="A86" s="321"/>
      <c r="B86" s="321"/>
      <c r="C86" s="321"/>
      <c r="D86" s="321"/>
      <c r="E86" s="321"/>
      <c r="F86" s="321"/>
      <c r="G86" s="321"/>
      <c r="H86" s="321"/>
      <c r="I86" s="321"/>
      <c r="J86" s="321"/>
      <c r="K86" s="321"/>
      <c r="L86" s="321"/>
      <c r="M86" s="321"/>
      <c r="N86" s="338"/>
      <c r="O86" s="338" t="e">
        <f t="shared" si="0"/>
        <v>#N/A</v>
      </c>
      <c r="P86" s="338"/>
      <c r="Q86" s="338"/>
      <c r="R86" s="321"/>
      <c r="S86" s="321"/>
      <c r="T86" s="321"/>
      <c r="U86" s="321"/>
      <c r="V86" s="321"/>
      <c r="W86" s="321"/>
      <c r="X86" s="321"/>
      <c r="Y86" s="321"/>
      <c r="Z86" s="321"/>
    </row>
    <row r="87" spans="1:26" ht="15.75" customHeight="1">
      <c r="A87" s="321"/>
      <c r="B87" s="321"/>
      <c r="C87" s="321"/>
      <c r="D87" s="321"/>
      <c r="E87" s="321"/>
      <c r="F87" s="321"/>
      <c r="G87" s="321"/>
      <c r="H87" s="321"/>
      <c r="I87" s="321"/>
      <c r="J87" s="321"/>
      <c r="K87" s="321"/>
      <c r="L87" s="321"/>
      <c r="M87" s="321"/>
      <c r="N87" s="338"/>
      <c r="O87" s="338" t="e">
        <f t="shared" si="0"/>
        <v>#N/A</v>
      </c>
      <c r="P87" s="338"/>
      <c r="Q87" s="338"/>
      <c r="R87" s="321"/>
      <c r="S87" s="321"/>
      <c r="T87" s="321"/>
      <c r="U87" s="321"/>
      <c r="V87" s="321"/>
      <c r="W87" s="321"/>
      <c r="X87" s="321"/>
      <c r="Y87" s="321"/>
      <c r="Z87" s="321"/>
    </row>
    <row r="88" spans="1:26" ht="15.75" customHeight="1">
      <c r="A88" s="321"/>
      <c r="B88" s="321"/>
      <c r="C88" s="321"/>
      <c r="D88" s="321"/>
      <c r="E88" s="321"/>
      <c r="F88" s="321"/>
      <c r="G88" s="321"/>
      <c r="H88" s="321"/>
      <c r="I88" s="321"/>
      <c r="J88" s="321"/>
      <c r="K88" s="321"/>
      <c r="L88" s="321"/>
      <c r="M88" s="321"/>
      <c r="N88" s="338"/>
      <c r="O88" s="338" t="e">
        <f t="shared" si="0"/>
        <v>#N/A</v>
      </c>
      <c r="P88" s="338"/>
      <c r="Q88" s="338"/>
      <c r="R88" s="321"/>
      <c r="S88" s="321"/>
      <c r="T88" s="321"/>
      <c r="U88" s="321"/>
      <c r="V88" s="321"/>
      <c r="W88" s="321"/>
      <c r="X88" s="321"/>
      <c r="Y88" s="321"/>
      <c r="Z88" s="321"/>
    </row>
    <row r="89" spans="1:26" ht="15.75" customHeight="1">
      <c r="A89" s="321"/>
      <c r="B89" s="321"/>
      <c r="C89" s="321"/>
      <c r="D89" s="321"/>
      <c r="E89" s="321"/>
      <c r="F89" s="321"/>
      <c r="G89" s="321"/>
      <c r="H89" s="321"/>
      <c r="I89" s="321"/>
      <c r="J89" s="321"/>
      <c r="K89" s="321"/>
      <c r="L89" s="321"/>
      <c r="M89" s="321"/>
      <c r="N89" s="338"/>
      <c r="O89" s="338" t="e">
        <f t="shared" si="0"/>
        <v>#N/A</v>
      </c>
      <c r="P89" s="338"/>
      <c r="Q89" s="338"/>
      <c r="R89" s="321"/>
      <c r="S89" s="321"/>
      <c r="T89" s="321"/>
      <c r="U89" s="321"/>
      <c r="V89" s="321"/>
      <c r="W89" s="321"/>
      <c r="X89" s="321"/>
      <c r="Y89" s="321"/>
      <c r="Z89" s="321"/>
    </row>
    <row r="90" spans="1:26" ht="15.75" customHeight="1">
      <c r="A90" s="321"/>
      <c r="B90" s="321"/>
      <c r="C90" s="321"/>
      <c r="D90" s="321"/>
      <c r="E90" s="321"/>
      <c r="F90" s="321"/>
      <c r="G90" s="321"/>
      <c r="H90" s="321"/>
      <c r="I90" s="321"/>
      <c r="J90" s="321"/>
      <c r="K90" s="321"/>
      <c r="L90" s="321"/>
      <c r="M90" s="321"/>
      <c r="N90" s="338"/>
      <c r="O90" s="338" t="e">
        <f t="shared" si="0"/>
        <v>#N/A</v>
      </c>
      <c r="P90" s="338"/>
      <c r="Q90" s="338"/>
      <c r="R90" s="321"/>
      <c r="S90" s="321"/>
      <c r="T90" s="321"/>
      <c r="U90" s="321"/>
      <c r="V90" s="321"/>
      <c r="W90" s="321"/>
      <c r="X90" s="321"/>
      <c r="Y90" s="321"/>
      <c r="Z90" s="321"/>
    </row>
    <row r="91" spans="1:26" ht="15.75" customHeight="1">
      <c r="A91" s="321"/>
      <c r="B91" s="321"/>
      <c r="C91" s="321"/>
      <c r="D91" s="321"/>
      <c r="E91" s="321"/>
      <c r="F91" s="321"/>
      <c r="G91" s="321"/>
      <c r="H91" s="321"/>
      <c r="I91" s="321"/>
      <c r="J91" s="321"/>
      <c r="K91" s="321"/>
      <c r="L91" s="321"/>
      <c r="M91" s="321"/>
      <c r="N91" s="338"/>
      <c r="O91" s="338" t="e">
        <f t="shared" si="0"/>
        <v>#N/A</v>
      </c>
      <c r="P91" s="338"/>
      <c r="Q91" s="338"/>
      <c r="R91" s="321"/>
      <c r="S91" s="321"/>
      <c r="T91" s="321"/>
      <c r="U91" s="321"/>
      <c r="V91" s="321"/>
      <c r="W91" s="321"/>
      <c r="X91" s="321"/>
      <c r="Y91" s="321"/>
      <c r="Z91" s="321"/>
    </row>
    <row r="92" spans="1:26" ht="15.75" customHeight="1">
      <c r="A92" s="321"/>
      <c r="B92" s="321"/>
      <c r="C92" s="321"/>
      <c r="D92" s="321"/>
      <c r="E92" s="321"/>
      <c r="F92" s="321"/>
      <c r="G92" s="321"/>
      <c r="H92" s="321"/>
      <c r="I92" s="321"/>
      <c r="J92" s="321"/>
      <c r="K92" s="321"/>
      <c r="L92" s="321"/>
      <c r="M92" s="321"/>
      <c r="N92" s="338"/>
      <c r="O92" s="338" t="e">
        <f t="shared" si="0"/>
        <v>#N/A</v>
      </c>
      <c r="P92" s="338"/>
      <c r="Q92" s="338"/>
      <c r="R92" s="321"/>
      <c r="S92" s="321"/>
      <c r="T92" s="321"/>
      <c r="U92" s="321"/>
      <c r="V92" s="321"/>
      <c r="W92" s="321"/>
      <c r="X92" s="321"/>
      <c r="Y92" s="321"/>
      <c r="Z92" s="321"/>
    </row>
    <row r="93" spans="1:26" ht="15.75" customHeight="1">
      <c r="A93" s="321"/>
      <c r="B93" s="321"/>
      <c r="C93" s="321"/>
      <c r="D93" s="321"/>
      <c r="E93" s="321"/>
      <c r="F93" s="321"/>
      <c r="G93" s="321"/>
      <c r="H93" s="321"/>
      <c r="I93" s="321"/>
      <c r="J93" s="321"/>
      <c r="K93" s="321"/>
      <c r="L93" s="321"/>
      <c r="M93" s="321"/>
      <c r="N93" s="338"/>
      <c r="O93" s="338" t="e">
        <f t="shared" si="0"/>
        <v>#N/A</v>
      </c>
      <c r="P93" s="338"/>
      <c r="Q93" s="338"/>
      <c r="R93" s="321"/>
      <c r="S93" s="321"/>
      <c r="T93" s="321"/>
      <c r="U93" s="321"/>
      <c r="V93" s="321"/>
      <c r="W93" s="321"/>
      <c r="X93" s="321"/>
      <c r="Y93" s="321"/>
      <c r="Z93" s="321"/>
    </row>
    <row r="94" spans="1:26" ht="15.75" customHeight="1">
      <c r="A94" s="321"/>
      <c r="B94" s="321"/>
      <c r="C94" s="321"/>
      <c r="D94" s="321"/>
      <c r="E94" s="321"/>
      <c r="F94" s="321"/>
      <c r="G94" s="321"/>
      <c r="H94" s="321"/>
      <c r="I94" s="321"/>
      <c r="J94" s="321"/>
      <c r="K94" s="321"/>
      <c r="L94" s="321"/>
      <c r="M94" s="321"/>
      <c r="N94" s="338"/>
      <c r="O94" s="338" t="e">
        <f t="shared" si="0"/>
        <v>#N/A</v>
      </c>
      <c r="P94" s="338"/>
      <c r="Q94" s="338"/>
      <c r="R94" s="321"/>
      <c r="S94" s="321"/>
      <c r="T94" s="321"/>
      <c r="U94" s="321"/>
      <c r="V94" s="321"/>
      <c r="W94" s="321"/>
      <c r="X94" s="321"/>
      <c r="Y94" s="321"/>
      <c r="Z94" s="321"/>
    </row>
    <row r="95" spans="1:26" ht="15.75" customHeight="1">
      <c r="A95" s="321"/>
      <c r="B95" s="321"/>
      <c r="C95" s="321"/>
      <c r="D95" s="321"/>
      <c r="E95" s="321"/>
      <c r="F95" s="321"/>
      <c r="G95" s="321"/>
      <c r="H95" s="321"/>
      <c r="I95" s="321"/>
      <c r="J95" s="321"/>
      <c r="K95" s="321"/>
      <c r="L95" s="321"/>
      <c r="M95" s="321"/>
      <c r="N95" s="338"/>
      <c r="O95" s="338" t="e">
        <f t="shared" si="0"/>
        <v>#N/A</v>
      </c>
      <c r="P95" s="338"/>
      <c r="Q95" s="338"/>
      <c r="R95" s="321"/>
      <c r="S95" s="321"/>
      <c r="T95" s="321"/>
      <c r="U95" s="321"/>
      <c r="V95" s="321"/>
      <c r="W95" s="321"/>
      <c r="X95" s="321"/>
      <c r="Y95" s="321"/>
      <c r="Z95" s="321"/>
    </row>
    <row r="96" spans="1:26" ht="15.75" customHeight="1">
      <c r="A96" s="321"/>
      <c r="B96" s="321"/>
      <c r="C96" s="321"/>
      <c r="D96" s="321"/>
      <c r="E96" s="321"/>
      <c r="F96" s="321"/>
      <c r="G96" s="321"/>
      <c r="H96" s="321"/>
      <c r="I96" s="321"/>
      <c r="J96" s="321"/>
      <c r="K96" s="321"/>
      <c r="L96" s="321"/>
      <c r="M96" s="321"/>
      <c r="N96" s="338"/>
      <c r="O96" s="338" t="e">
        <f t="shared" si="0"/>
        <v>#N/A</v>
      </c>
      <c r="P96" s="338"/>
      <c r="Q96" s="338"/>
      <c r="R96" s="321"/>
      <c r="S96" s="321"/>
      <c r="T96" s="321"/>
      <c r="U96" s="321"/>
      <c r="V96" s="321"/>
      <c r="W96" s="321"/>
      <c r="X96" s="321"/>
      <c r="Y96" s="321"/>
      <c r="Z96" s="321"/>
    </row>
    <row r="97" spans="1:26" ht="15.75" customHeight="1">
      <c r="A97" s="321"/>
      <c r="B97" s="321"/>
      <c r="C97" s="321"/>
      <c r="D97" s="321"/>
      <c r="E97" s="321"/>
      <c r="F97" s="321"/>
      <c r="G97" s="321"/>
      <c r="H97" s="321"/>
      <c r="I97" s="321"/>
      <c r="J97" s="321"/>
      <c r="K97" s="321"/>
      <c r="L97" s="321"/>
      <c r="M97" s="321"/>
      <c r="N97" s="338"/>
      <c r="O97" s="338" t="e">
        <f t="shared" si="0"/>
        <v>#N/A</v>
      </c>
      <c r="P97" s="338"/>
      <c r="Q97" s="338"/>
      <c r="R97" s="321"/>
      <c r="S97" s="321"/>
      <c r="T97" s="321"/>
      <c r="U97" s="321"/>
      <c r="V97" s="321"/>
      <c r="W97" s="321"/>
      <c r="X97" s="321"/>
      <c r="Y97" s="321"/>
      <c r="Z97" s="321"/>
    </row>
    <row r="98" spans="1:26" ht="15.75" customHeight="1">
      <c r="A98" s="321"/>
      <c r="B98" s="321"/>
      <c r="C98" s="321"/>
      <c r="D98" s="321"/>
      <c r="E98" s="321"/>
      <c r="F98" s="321"/>
      <c r="G98" s="321"/>
      <c r="H98" s="321"/>
      <c r="I98" s="321"/>
      <c r="J98" s="321"/>
      <c r="K98" s="321"/>
      <c r="L98" s="321"/>
      <c r="M98" s="321"/>
      <c r="N98" s="338"/>
      <c r="O98" s="338" t="e">
        <f t="shared" si="0"/>
        <v>#N/A</v>
      </c>
      <c r="P98" s="338"/>
      <c r="Q98" s="338"/>
      <c r="R98" s="321"/>
      <c r="S98" s="321"/>
      <c r="T98" s="321"/>
      <c r="U98" s="321"/>
      <c r="V98" s="321"/>
      <c r="W98" s="321"/>
      <c r="X98" s="321"/>
      <c r="Y98" s="321"/>
      <c r="Z98" s="321"/>
    </row>
    <row r="99" spans="1:26" ht="15.75" customHeight="1">
      <c r="A99" s="321"/>
      <c r="B99" s="321"/>
      <c r="C99" s="321"/>
      <c r="D99" s="321"/>
      <c r="E99" s="321"/>
      <c r="F99" s="321"/>
      <c r="G99" s="321"/>
      <c r="H99" s="321"/>
      <c r="I99" s="321"/>
      <c r="J99" s="321"/>
      <c r="K99" s="321"/>
      <c r="L99" s="321"/>
      <c r="M99" s="321"/>
      <c r="N99" s="338"/>
      <c r="O99" s="338" t="e">
        <f t="shared" si="0"/>
        <v>#N/A</v>
      </c>
      <c r="P99" s="338"/>
      <c r="Q99" s="338"/>
      <c r="R99" s="321"/>
      <c r="S99" s="321"/>
      <c r="T99" s="321"/>
      <c r="U99" s="321"/>
      <c r="V99" s="321"/>
      <c r="W99" s="321"/>
      <c r="X99" s="321"/>
      <c r="Y99" s="321"/>
      <c r="Z99" s="321"/>
    </row>
    <row r="100" spans="1:26" ht="15.75" customHeight="1">
      <c r="A100" s="321"/>
      <c r="B100" s="321"/>
      <c r="C100" s="321"/>
      <c r="D100" s="321"/>
      <c r="E100" s="321"/>
      <c r="F100" s="321"/>
      <c r="G100" s="321"/>
      <c r="H100" s="321"/>
      <c r="I100" s="321"/>
      <c r="J100" s="321"/>
      <c r="K100" s="321"/>
      <c r="L100" s="321"/>
      <c r="M100" s="321"/>
      <c r="N100" s="338"/>
      <c r="O100" s="338" t="e">
        <f t="shared" si="0"/>
        <v>#N/A</v>
      </c>
      <c r="P100" s="338"/>
      <c r="Q100" s="338"/>
      <c r="R100" s="321"/>
      <c r="S100" s="321"/>
      <c r="T100" s="321"/>
      <c r="U100" s="321"/>
      <c r="V100" s="321"/>
      <c r="W100" s="321"/>
      <c r="X100" s="321"/>
      <c r="Y100" s="321"/>
      <c r="Z100" s="321"/>
    </row>
    <row r="101" spans="1:26" ht="15.75" customHeight="1">
      <c r="A101" s="321"/>
      <c r="B101" s="321"/>
      <c r="C101" s="321"/>
      <c r="D101" s="321"/>
      <c r="E101" s="321"/>
      <c r="F101" s="321"/>
      <c r="G101" s="321"/>
      <c r="H101" s="321"/>
      <c r="I101" s="321"/>
      <c r="J101" s="321"/>
      <c r="K101" s="321"/>
      <c r="L101" s="321"/>
      <c r="M101" s="321"/>
      <c r="N101" s="338"/>
      <c r="O101" s="338" t="e">
        <f t="shared" si="0"/>
        <v>#N/A</v>
      </c>
      <c r="P101" s="338"/>
      <c r="Q101" s="338"/>
      <c r="R101" s="321"/>
      <c r="S101" s="321"/>
      <c r="T101" s="321"/>
      <c r="U101" s="321"/>
      <c r="V101" s="321"/>
      <c r="W101" s="321"/>
      <c r="X101" s="321"/>
      <c r="Y101" s="321"/>
      <c r="Z101" s="321"/>
    </row>
    <row r="102" spans="1:26" ht="15.75" customHeight="1">
      <c r="A102" s="321"/>
      <c r="B102" s="321"/>
      <c r="C102" s="321"/>
      <c r="D102" s="321"/>
      <c r="E102" s="321"/>
      <c r="F102" s="321"/>
      <c r="G102" s="321"/>
      <c r="H102" s="321"/>
      <c r="I102" s="321"/>
      <c r="J102" s="321"/>
      <c r="K102" s="321"/>
      <c r="L102" s="321"/>
      <c r="M102" s="321"/>
      <c r="N102" s="338"/>
      <c r="O102" s="338" t="e">
        <f t="shared" si="0"/>
        <v>#N/A</v>
      </c>
      <c r="P102" s="338"/>
      <c r="Q102" s="338"/>
      <c r="R102" s="321"/>
      <c r="S102" s="321"/>
      <c r="T102" s="321"/>
      <c r="U102" s="321"/>
      <c r="V102" s="321"/>
      <c r="W102" s="321"/>
      <c r="X102" s="321"/>
      <c r="Y102" s="321"/>
      <c r="Z102" s="321"/>
    </row>
    <row r="103" spans="1:26" ht="15.75" customHeight="1">
      <c r="A103" s="321"/>
      <c r="B103" s="321"/>
      <c r="C103" s="321"/>
      <c r="D103" s="321"/>
      <c r="E103" s="321"/>
      <c r="F103" s="321"/>
      <c r="G103" s="321"/>
      <c r="H103" s="321"/>
      <c r="I103" s="321"/>
      <c r="J103" s="321"/>
      <c r="K103" s="321"/>
      <c r="L103" s="321"/>
      <c r="M103" s="321"/>
      <c r="N103" s="338"/>
      <c r="O103" s="338" t="e">
        <f t="shared" si="0"/>
        <v>#N/A</v>
      </c>
      <c r="P103" s="338"/>
      <c r="Q103" s="338"/>
      <c r="R103" s="321"/>
      <c r="S103" s="321"/>
      <c r="T103" s="321"/>
      <c r="U103" s="321"/>
      <c r="V103" s="321"/>
      <c r="W103" s="321"/>
      <c r="X103" s="321"/>
      <c r="Y103" s="321"/>
      <c r="Z103" s="321"/>
    </row>
    <row r="104" spans="1:26" ht="15.75" customHeight="1">
      <c r="A104" s="321"/>
      <c r="B104" s="321"/>
      <c r="C104" s="321"/>
      <c r="D104" s="321"/>
      <c r="E104" s="321"/>
      <c r="F104" s="321"/>
      <c r="G104" s="321"/>
      <c r="H104" s="321"/>
      <c r="I104" s="321"/>
      <c r="J104" s="321"/>
      <c r="K104" s="321"/>
      <c r="L104" s="321"/>
      <c r="M104" s="321"/>
      <c r="N104" s="338"/>
      <c r="O104" s="338" t="e">
        <f t="shared" si="0"/>
        <v>#N/A</v>
      </c>
      <c r="P104" s="338"/>
      <c r="Q104" s="338"/>
      <c r="R104" s="321"/>
      <c r="S104" s="321"/>
      <c r="T104" s="321"/>
      <c r="U104" s="321"/>
      <c r="V104" s="321"/>
      <c r="W104" s="321"/>
      <c r="X104" s="321"/>
      <c r="Y104" s="321"/>
      <c r="Z104" s="321"/>
    </row>
    <row r="105" spans="1:26" ht="15.75" customHeight="1">
      <c r="A105" s="321"/>
      <c r="B105" s="321"/>
      <c r="C105" s="321"/>
      <c r="D105" s="321"/>
      <c r="E105" s="321"/>
      <c r="F105" s="321"/>
      <c r="G105" s="321"/>
      <c r="H105" s="321"/>
      <c r="I105" s="321"/>
      <c r="J105" s="321"/>
      <c r="K105" s="321"/>
      <c r="L105" s="321"/>
      <c r="M105" s="321"/>
      <c r="N105" s="338"/>
      <c r="O105" s="338" t="e">
        <f t="shared" si="0"/>
        <v>#N/A</v>
      </c>
      <c r="P105" s="338"/>
      <c r="Q105" s="338"/>
      <c r="R105" s="321"/>
      <c r="S105" s="321"/>
      <c r="T105" s="321"/>
      <c r="U105" s="321"/>
      <c r="V105" s="321"/>
      <c r="W105" s="321"/>
      <c r="X105" s="321"/>
      <c r="Y105" s="321"/>
      <c r="Z105" s="321"/>
    </row>
    <row r="106" spans="1:26" ht="15.75" customHeight="1">
      <c r="A106" s="321"/>
      <c r="B106" s="321"/>
      <c r="C106" s="321"/>
      <c r="D106" s="321"/>
      <c r="E106" s="321"/>
      <c r="F106" s="321"/>
      <c r="G106" s="321"/>
      <c r="H106" s="321"/>
      <c r="I106" s="321"/>
      <c r="J106" s="321"/>
      <c r="K106" s="321"/>
      <c r="L106" s="321"/>
      <c r="M106" s="321"/>
      <c r="N106" s="338"/>
      <c r="O106" s="338" t="e">
        <f t="shared" si="0"/>
        <v>#N/A</v>
      </c>
      <c r="P106" s="338"/>
      <c r="Q106" s="338"/>
      <c r="R106" s="321"/>
      <c r="S106" s="321"/>
      <c r="T106" s="321"/>
      <c r="U106" s="321"/>
      <c r="V106" s="321"/>
      <c r="W106" s="321"/>
      <c r="X106" s="321"/>
      <c r="Y106" s="321"/>
      <c r="Z106" s="321"/>
    </row>
    <row r="107" spans="1:26" ht="15.75" customHeight="1">
      <c r="A107" s="321"/>
      <c r="B107" s="321"/>
      <c r="C107" s="321"/>
      <c r="D107" s="321"/>
      <c r="E107" s="321"/>
      <c r="F107" s="321"/>
      <c r="G107" s="321"/>
      <c r="H107" s="321"/>
      <c r="I107" s="321"/>
      <c r="J107" s="321"/>
      <c r="K107" s="321"/>
      <c r="L107" s="321"/>
      <c r="M107" s="321"/>
      <c r="N107" s="338"/>
      <c r="O107" s="338" t="e">
        <f t="shared" si="0"/>
        <v>#N/A</v>
      </c>
      <c r="P107" s="338"/>
      <c r="Q107" s="338"/>
      <c r="R107" s="321"/>
      <c r="S107" s="321"/>
      <c r="T107" s="321"/>
      <c r="U107" s="321"/>
      <c r="V107" s="321"/>
      <c r="W107" s="321"/>
      <c r="X107" s="321"/>
      <c r="Y107" s="321"/>
      <c r="Z107" s="321"/>
    </row>
    <row r="108" spans="1:26" ht="15.75" customHeight="1">
      <c r="A108" s="321"/>
      <c r="B108" s="321"/>
      <c r="C108" s="321"/>
      <c r="D108" s="321"/>
      <c r="E108" s="321"/>
      <c r="F108" s="321"/>
      <c r="G108" s="321"/>
      <c r="H108" s="321"/>
      <c r="I108" s="321"/>
      <c r="J108" s="321"/>
      <c r="K108" s="321"/>
      <c r="L108" s="321"/>
      <c r="M108" s="321"/>
      <c r="N108" s="338"/>
      <c r="O108" s="338" t="e">
        <f t="shared" si="0"/>
        <v>#N/A</v>
      </c>
      <c r="P108" s="338"/>
      <c r="Q108" s="338"/>
      <c r="R108" s="321"/>
      <c r="S108" s="321"/>
      <c r="T108" s="321"/>
      <c r="U108" s="321"/>
      <c r="V108" s="321"/>
      <c r="W108" s="321"/>
      <c r="X108" s="321"/>
      <c r="Y108" s="321"/>
      <c r="Z108" s="321"/>
    </row>
    <row r="109" spans="1:26" ht="15.75" customHeight="1">
      <c r="A109" s="321"/>
      <c r="B109" s="321"/>
      <c r="C109" s="321"/>
      <c r="D109" s="321"/>
      <c r="E109" s="321"/>
      <c r="F109" s="321"/>
      <c r="G109" s="321"/>
      <c r="H109" s="321"/>
      <c r="I109" s="321"/>
      <c r="J109" s="321"/>
      <c r="K109" s="321"/>
      <c r="L109" s="321"/>
      <c r="M109" s="321"/>
      <c r="N109" s="338"/>
      <c r="O109" s="338" t="e">
        <f t="shared" si="0"/>
        <v>#N/A</v>
      </c>
      <c r="P109" s="338"/>
      <c r="Q109" s="338"/>
      <c r="R109" s="321"/>
      <c r="S109" s="321"/>
      <c r="T109" s="321"/>
      <c r="U109" s="321"/>
      <c r="V109" s="321"/>
      <c r="W109" s="321"/>
      <c r="X109" s="321"/>
      <c r="Y109" s="321"/>
      <c r="Z109" s="321"/>
    </row>
    <row r="110" spans="1:26" ht="15.75" customHeight="1">
      <c r="A110" s="321"/>
      <c r="B110" s="321"/>
      <c r="C110" s="321"/>
      <c r="D110" s="321"/>
      <c r="E110" s="321"/>
      <c r="F110" s="321"/>
      <c r="G110" s="321"/>
      <c r="H110" s="321"/>
      <c r="I110" s="321"/>
      <c r="J110" s="321"/>
      <c r="K110" s="321"/>
      <c r="L110" s="321"/>
      <c r="M110" s="321"/>
      <c r="N110" s="338"/>
      <c r="O110" s="338" t="e">
        <f t="shared" si="0"/>
        <v>#N/A</v>
      </c>
      <c r="P110" s="338"/>
      <c r="Q110" s="338"/>
      <c r="R110" s="321"/>
      <c r="S110" s="321"/>
      <c r="T110" s="321"/>
      <c r="U110" s="321"/>
      <c r="V110" s="321"/>
      <c r="W110" s="321"/>
      <c r="X110" s="321"/>
      <c r="Y110" s="321"/>
      <c r="Z110" s="321"/>
    </row>
    <row r="111" spans="1:26" ht="15.75" customHeight="1">
      <c r="A111" s="321"/>
      <c r="B111" s="321"/>
      <c r="C111" s="321"/>
      <c r="D111" s="321"/>
      <c r="E111" s="321"/>
      <c r="F111" s="321"/>
      <c r="G111" s="321"/>
      <c r="H111" s="321"/>
      <c r="I111" s="321"/>
      <c r="J111" s="321"/>
      <c r="K111" s="321"/>
      <c r="L111" s="321"/>
      <c r="M111" s="321"/>
      <c r="N111" s="338"/>
      <c r="O111" s="338" t="e">
        <f t="shared" si="0"/>
        <v>#N/A</v>
      </c>
      <c r="P111" s="338"/>
      <c r="Q111" s="338"/>
      <c r="R111" s="321"/>
      <c r="S111" s="321"/>
      <c r="T111" s="321"/>
      <c r="U111" s="321"/>
      <c r="V111" s="321"/>
      <c r="W111" s="321"/>
      <c r="X111" s="321"/>
      <c r="Y111" s="321"/>
      <c r="Z111" s="321"/>
    </row>
    <row r="112" spans="1:26" ht="15.75" customHeight="1">
      <c r="A112" s="321"/>
      <c r="B112" s="321"/>
      <c r="C112" s="321"/>
      <c r="D112" s="321"/>
      <c r="E112" s="321"/>
      <c r="F112" s="321"/>
      <c r="G112" s="321"/>
      <c r="H112" s="321"/>
      <c r="I112" s="321"/>
      <c r="J112" s="321"/>
      <c r="K112" s="321"/>
      <c r="L112" s="321"/>
      <c r="M112" s="321"/>
      <c r="N112" s="338"/>
      <c r="O112" s="338" t="e">
        <f t="shared" si="0"/>
        <v>#N/A</v>
      </c>
      <c r="P112" s="338"/>
      <c r="Q112" s="338"/>
      <c r="R112" s="321"/>
      <c r="S112" s="321"/>
      <c r="T112" s="321"/>
      <c r="U112" s="321"/>
      <c r="V112" s="321"/>
      <c r="W112" s="321"/>
      <c r="X112" s="321"/>
      <c r="Y112" s="321"/>
      <c r="Z112" s="321"/>
    </row>
    <row r="113" spans="1:26" ht="15.75" customHeight="1">
      <c r="A113" s="321"/>
      <c r="B113" s="321"/>
      <c r="C113" s="321"/>
      <c r="D113" s="321"/>
      <c r="E113" s="321"/>
      <c r="F113" s="321"/>
      <c r="G113" s="321"/>
      <c r="H113" s="321"/>
      <c r="I113" s="321"/>
      <c r="J113" s="321"/>
      <c r="K113" s="321"/>
      <c r="L113" s="321"/>
      <c r="M113" s="321"/>
      <c r="N113" s="338"/>
      <c r="O113" s="338" t="e">
        <f t="shared" si="0"/>
        <v>#N/A</v>
      </c>
      <c r="P113" s="338"/>
      <c r="Q113" s="338"/>
      <c r="R113" s="321"/>
      <c r="S113" s="321"/>
      <c r="T113" s="321"/>
      <c r="U113" s="321"/>
      <c r="V113" s="321"/>
      <c r="W113" s="321"/>
      <c r="X113" s="321"/>
      <c r="Y113" s="321"/>
      <c r="Z113" s="321"/>
    </row>
    <row r="114" spans="1:26" ht="15.75" customHeight="1">
      <c r="A114" s="321"/>
      <c r="B114" s="321"/>
      <c r="C114" s="321"/>
      <c r="D114" s="321"/>
      <c r="E114" s="321"/>
      <c r="F114" s="321"/>
      <c r="G114" s="321"/>
      <c r="H114" s="321"/>
      <c r="I114" s="321"/>
      <c r="J114" s="321"/>
      <c r="K114" s="321"/>
      <c r="L114" s="321"/>
      <c r="M114" s="321"/>
      <c r="N114" s="338"/>
      <c r="O114" s="338" t="e">
        <f t="shared" si="0"/>
        <v>#N/A</v>
      </c>
      <c r="P114" s="338"/>
      <c r="Q114" s="338"/>
      <c r="R114" s="321"/>
      <c r="S114" s="321"/>
      <c r="T114" s="321"/>
      <c r="U114" s="321"/>
      <c r="V114" s="321"/>
      <c r="W114" s="321"/>
      <c r="X114" s="321"/>
      <c r="Y114" s="321"/>
      <c r="Z114" s="321"/>
    </row>
    <row r="115" spans="1:26" ht="15.75" customHeight="1">
      <c r="A115" s="321"/>
      <c r="B115" s="321"/>
      <c r="C115" s="321"/>
      <c r="D115" s="321"/>
      <c r="E115" s="321"/>
      <c r="F115" s="321"/>
      <c r="G115" s="321"/>
      <c r="H115" s="321"/>
      <c r="I115" s="321"/>
      <c r="J115" s="321"/>
      <c r="K115" s="321"/>
      <c r="L115" s="321"/>
      <c r="M115" s="321"/>
      <c r="N115" s="338"/>
      <c r="O115" s="338" t="e">
        <f t="shared" si="0"/>
        <v>#N/A</v>
      </c>
      <c r="P115" s="338"/>
      <c r="Q115" s="338"/>
      <c r="R115" s="321"/>
      <c r="S115" s="321"/>
      <c r="T115" s="321"/>
      <c r="U115" s="321"/>
      <c r="V115" s="321"/>
      <c r="W115" s="321"/>
      <c r="X115" s="321"/>
      <c r="Y115" s="321"/>
      <c r="Z115" s="321"/>
    </row>
    <row r="116" spans="1:26" ht="15.75" customHeight="1">
      <c r="A116" s="321"/>
      <c r="B116" s="321"/>
      <c r="C116" s="321"/>
      <c r="D116" s="321"/>
      <c r="E116" s="321"/>
      <c r="F116" s="321"/>
      <c r="G116" s="321"/>
      <c r="H116" s="321"/>
      <c r="I116" s="321"/>
      <c r="J116" s="321"/>
      <c r="K116" s="321"/>
      <c r="L116" s="321"/>
      <c r="M116" s="321"/>
      <c r="N116" s="338"/>
      <c r="O116" s="338" t="e">
        <f t="shared" si="0"/>
        <v>#N/A</v>
      </c>
      <c r="P116" s="338"/>
      <c r="Q116" s="338"/>
      <c r="R116" s="321"/>
      <c r="S116" s="321"/>
      <c r="T116" s="321"/>
      <c r="U116" s="321"/>
      <c r="V116" s="321"/>
      <c r="W116" s="321"/>
      <c r="X116" s="321"/>
      <c r="Y116" s="321"/>
      <c r="Z116" s="321"/>
    </row>
    <row r="117" spans="1:26" ht="15.75" customHeight="1">
      <c r="A117" s="321"/>
      <c r="B117" s="321"/>
      <c r="C117" s="321"/>
      <c r="D117" s="321"/>
      <c r="E117" s="321"/>
      <c r="F117" s="321"/>
      <c r="G117" s="321"/>
      <c r="H117" s="321"/>
      <c r="I117" s="321"/>
      <c r="J117" s="321"/>
      <c r="K117" s="321"/>
      <c r="L117" s="321"/>
      <c r="M117" s="321"/>
      <c r="N117" s="338"/>
      <c r="O117" s="338" t="e">
        <f t="shared" si="0"/>
        <v>#N/A</v>
      </c>
      <c r="P117" s="338"/>
      <c r="Q117" s="338"/>
      <c r="R117" s="321"/>
      <c r="S117" s="321"/>
      <c r="T117" s="321"/>
      <c r="U117" s="321"/>
      <c r="V117" s="321"/>
      <c r="W117" s="321"/>
      <c r="X117" s="321"/>
      <c r="Y117" s="321"/>
      <c r="Z117" s="321"/>
    </row>
    <row r="118" spans="1:26" ht="15.75" customHeight="1">
      <c r="A118" s="321"/>
      <c r="B118" s="321"/>
      <c r="C118" s="321"/>
      <c r="D118" s="321"/>
      <c r="E118" s="321"/>
      <c r="F118" s="321"/>
      <c r="G118" s="321"/>
      <c r="H118" s="321"/>
      <c r="I118" s="321"/>
      <c r="J118" s="321"/>
      <c r="K118" s="321"/>
      <c r="L118" s="321"/>
      <c r="M118" s="321"/>
      <c r="N118" s="338"/>
      <c r="O118" s="338" t="e">
        <f t="shared" si="0"/>
        <v>#N/A</v>
      </c>
      <c r="P118" s="338"/>
      <c r="Q118" s="338"/>
      <c r="R118" s="321"/>
      <c r="S118" s="321"/>
      <c r="T118" s="321"/>
      <c r="U118" s="321"/>
      <c r="V118" s="321"/>
      <c r="W118" s="321"/>
      <c r="X118" s="321"/>
      <c r="Y118" s="321"/>
      <c r="Z118" s="321"/>
    </row>
    <row r="119" spans="1:26" ht="15.75" customHeight="1">
      <c r="A119" s="321"/>
      <c r="B119" s="321"/>
      <c r="C119" s="321"/>
      <c r="D119" s="321"/>
      <c r="E119" s="321"/>
      <c r="F119" s="321"/>
      <c r="G119" s="321"/>
      <c r="H119" s="321"/>
      <c r="I119" s="321"/>
      <c r="J119" s="321"/>
      <c r="K119" s="321"/>
      <c r="L119" s="321"/>
      <c r="M119" s="321"/>
      <c r="N119" s="338"/>
      <c r="O119" s="338" t="e">
        <f t="shared" si="0"/>
        <v>#N/A</v>
      </c>
      <c r="P119" s="338"/>
      <c r="Q119" s="338"/>
      <c r="R119" s="321"/>
      <c r="S119" s="321"/>
      <c r="T119" s="321"/>
      <c r="U119" s="321"/>
      <c r="V119" s="321"/>
      <c r="W119" s="321"/>
      <c r="X119" s="321"/>
      <c r="Y119" s="321"/>
      <c r="Z119" s="321"/>
    </row>
    <row r="120" spans="1:26" ht="15.75" customHeight="1">
      <c r="A120" s="321"/>
      <c r="B120" s="321"/>
      <c r="C120" s="321"/>
      <c r="D120" s="321"/>
      <c r="E120" s="321"/>
      <c r="F120" s="321"/>
      <c r="G120" s="321"/>
      <c r="H120" s="321"/>
      <c r="I120" s="321"/>
      <c r="J120" s="321"/>
      <c r="K120" s="321"/>
      <c r="L120" s="321"/>
      <c r="M120" s="321"/>
      <c r="N120" s="338"/>
      <c r="O120" s="338" t="e">
        <f t="shared" si="0"/>
        <v>#N/A</v>
      </c>
      <c r="P120" s="338"/>
      <c r="Q120" s="338"/>
      <c r="R120" s="321"/>
      <c r="S120" s="321"/>
      <c r="T120" s="321"/>
      <c r="U120" s="321"/>
      <c r="V120" s="321"/>
      <c r="W120" s="321"/>
      <c r="X120" s="321"/>
      <c r="Y120" s="321"/>
      <c r="Z120" s="321"/>
    </row>
    <row r="121" spans="1:26" ht="15.75" customHeight="1">
      <c r="A121" s="321"/>
      <c r="B121" s="321"/>
      <c r="C121" s="321"/>
      <c r="D121" s="321"/>
      <c r="E121" s="321"/>
      <c r="F121" s="321"/>
      <c r="G121" s="321"/>
      <c r="H121" s="321"/>
      <c r="I121" s="321"/>
      <c r="J121" s="321"/>
      <c r="K121" s="321"/>
      <c r="L121" s="321"/>
      <c r="M121" s="321"/>
      <c r="N121" s="338"/>
      <c r="O121" s="338" t="e">
        <f t="shared" si="0"/>
        <v>#N/A</v>
      </c>
      <c r="P121" s="338"/>
      <c r="Q121" s="338"/>
      <c r="R121" s="321"/>
      <c r="S121" s="321"/>
      <c r="T121" s="321"/>
      <c r="U121" s="321"/>
      <c r="V121" s="321"/>
      <c r="W121" s="321"/>
      <c r="X121" s="321"/>
      <c r="Y121" s="321"/>
      <c r="Z121" s="321"/>
    </row>
    <row r="122" spans="1:26" ht="15.75" customHeight="1">
      <c r="A122" s="321"/>
      <c r="B122" s="321"/>
      <c r="C122" s="321"/>
      <c r="D122" s="321"/>
      <c r="E122" s="321"/>
      <c r="F122" s="321"/>
      <c r="G122" s="321"/>
      <c r="H122" s="321"/>
      <c r="I122" s="321"/>
      <c r="J122" s="321"/>
      <c r="K122" s="321"/>
      <c r="L122" s="321"/>
      <c r="M122" s="321"/>
      <c r="N122" s="338"/>
      <c r="O122" s="338" t="e">
        <f t="shared" si="0"/>
        <v>#N/A</v>
      </c>
      <c r="P122" s="338"/>
      <c r="Q122" s="338"/>
      <c r="R122" s="321"/>
      <c r="S122" s="321"/>
      <c r="T122" s="321"/>
      <c r="U122" s="321"/>
      <c r="V122" s="321"/>
      <c r="W122" s="321"/>
      <c r="X122" s="321"/>
      <c r="Y122" s="321"/>
      <c r="Z122" s="321"/>
    </row>
    <row r="123" spans="1:26" ht="15.75" customHeight="1">
      <c r="A123" s="321"/>
      <c r="B123" s="321"/>
      <c r="C123" s="321"/>
      <c r="D123" s="321"/>
      <c r="E123" s="321"/>
      <c r="F123" s="321"/>
      <c r="G123" s="321"/>
      <c r="H123" s="321"/>
      <c r="I123" s="321"/>
      <c r="J123" s="321"/>
      <c r="K123" s="321"/>
      <c r="L123" s="321"/>
      <c r="M123" s="321"/>
      <c r="N123" s="338"/>
      <c r="O123" s="338" t="e">
        <f t="shared" si="0"/>
        <v>#N/A</v>
      </c>
      <c r="P123" s="338"/>
      <c r="Q123" s="338"/>
      <c r="R123" s="321"/>
      <c r="S123" s="321"/>
      <c r="T123" s="321"/>
      <c r="U123" s="321"/>
      <c r="V123" s="321"/>
      <c r="W123" s="321"/>
      <c r="X123" s="321"/>
      <c r="Y123" s="321"/>
      <c r="Z123" s="321"/>
    </row>
    <row r="124" spans="1:26" ht="15.75" customHeight="1">
      <c r="A124" s="321"/>
      <c r="B124" s="321"/>
      <c r="C124" s="321"/>
      <c r="D124" s="321"/>
      <c r="E124" s="321"/>
      <c r="F124" s="321"/>
      <c r="G124" s="321"/>
      <c r="H124" s="321"/>
      <c r="I124" s="321"/>
      <c r="J124" s="321"/>
      <c r="K124" s="321"/>
      <c r="L124" s="321"/>
      <c r="M124" s="321"/>
      <c r="N124" s="338"/>
      <c r="O124" s="338" t="e">
        <f t="shared" si="0"/>
        <v>#N/A</v>
      </c>
      <c r="P124" s="338"/>
      <c r="Q124" s="338"/>
      <c r="R124" s="321"/>
      <c r="S124" s="321"/>
      <c r="T124" s="321"/>
      <c r="U124" s="321"/>
      <c r="V124" s="321"/>
      <c r="W124" s="321"/>
      <c r="X124" s="321"/>
      <c r="Y124" s="321"/>
      <c r="Z124" s="321"/>
    </row>
    <row r="125" spans="1:26" ht="15.75" customHeight="1">
      <c r="A125" s="321"/>
      <c r="B125" s="321"/>
      <c r="C125" s="321"/>
      <c r="D125" s="321"/>
      <c r="E125" s="321"/>
      <c r="F125" s="321"/>
      <c r="G125" s="321"/>
      <c r="H125" s="321"/>
      <c r="I125" s="321"/>
      <c r="J125" s="321"/>
      <c r="K125" s="321"/>
      <c r="L125" s="321"/>
      <c r="M125" s="321"/>
      <c r="N125" s="338"/>
      <c r="O125" s="338" t="e">
        <f t="shared" si="0"/>
        <v>#N/A</v>
      </c>
      <c r="P125" s="338"/>
      <c r="Q125" s="338"/>
      <c r="R125" s="321"/>
      <c r="S125" s="321"/>
      <c r="T125" s="321"/>
      <c r="U125" s="321"/>
      <c r="V125" s="321"/>
      <c r="W125" s="321"/>
      <c r="X125" s="321"/>
      <c r="Y125" s="321"/>
      <c r="Z125" s="321"/>
    </row>
    <row r="126" spans="1:26" ht="15.75" customHeight="1">
      <c r="A126" s="321"/>
      <c r="B126" s="321"/>
      <c r="C126" s="321"/>
      <c r="D126" s="321"/>
      <c r="E126" s="321"/>
      <c r="F126" s="321"/>
      <c r="G126" s="321"/>
      <c r="H126" s="321"/>
      <c r="I126" s="321"/>
      <c r="J126" s="321"/>
      <c r="K126" s="321"/>
      <c r="L126" s="321"/>
      <c r="M126" s="321"/>
      <c r="N126" s="338"/>
      <c r="O126" s="338" t="e">
        <f t="shared" si="0"/>
        <v>#N/A</v>
      </c>
      <c r="P126" s="338"/>
      <c r="Q126" s="338"/>
      <c r="R126" s="321"/>
      <c r="S126" s="321"/>
      <c r="T126" s="321"/>
      <c r="U126" s="321"/>
      <c r="V126" s="321"/>
      <c r="W126" s="321"/>
      <c r="X126" s="321"/>
      <c r="Y126" s="321"/>
      <c r="Z126" s="321"/>
    </row>
    <row r="127" spans="1:26" ht="15.75" customHeight="1">
      <c r="A127" s="321"/>
      <c r="B127" s="321"/>
      <c r="C127" s="321"/>
      <c r="D127" s="321"/>
      <c r="E127" s="321"/>
      <c r="F127" s="321"/>
      <c r="G127" s="321"/>
      <c r="H127" s="321"/>
      <c r="I127" s="321"/>
      <c r="J127" s="321"/>
      <c r="K127" s="321"/>
      <c r="L127" s="321"/>
      <c r="M127" s="321"/>
      <c r="N127" s="338"/>
      <c r="O127" s="338" t="e">
        <f t="shared" si="0"/>
        <v>#N/A</v>
      </c>
      <c r="P127" s="338"/>
      <c r="Q127" s="338"/>
      <c r="R127" s="321"/>
      <c r="S127" s="321"/>
      <c r="T127" s="321"/>
      <c r="U127" s="321"/>
      <c r="V127" s="321"/>
      <c r="W127" s="321"/>
      <c r="X127" s="321"/>
      <c r="Y127" s="321"/>
      <c r="Z127" s="321"/>
    </row>
    <row r="128" spans="1:26" ht="15.75" customHeight="1">
      <c r="A128" s="321"/>
      <c r="B128" s="321"/>
      <c r="C128" s="321"/>
      <c r="D128" s="321"/>
      <c r="E128" s="321"/>
      <c r="F128" s="321"/>
      <c r="G128" s="321"/>
      <c r="H128" s="321"/>
      <c r="I128" s="321"/>
      <c r="J128" s="321"/>
      <c r="K128" s="321"/>
      <c r="L128" s="321"/>
      <c r="M128" s="321"/>
      <c r="N128" s="338"/>
      <c r="O128" s="338" t="e">
        <f t="shared" si="0"/>
        <v>#N/A</v>
      </c>
      <c r="P128" s="338"/>
      <c r="Q128" s="338"/>
      <c r="R128" s="321"/>
      <c r="S128" s="321"/>
      <c r="T128" s="321"/>
      <c r="U128" s="321"/>
      <c r="V128" s="321"/>
      <c r="W128" s="321"/>
      <c r="X128" s="321"/>
      <c r="Y128" s="321"/>
      <c r="Z128" s="321"/>
    </row>
    <row r="129" spans="1:26" ht="15.75" customHeight="1">
      <c r="A129" s="321"/>
      <c r="B129" s="321"/>
      <c r="C129" s="321"/>
      <c r="D129" s="321"/>
      <c r="E129" s="321"/>
      <c r="F129" s="321"/>
      <c r="G129" s="321"/>
      <c r="H129" s="321"/>
      <c r="I129" s="321"/>
      <c r="J129" s="321"/>
      <c r="K129" s="321"/>
      <c r="L129" s="321"/>
      <c r="M129" s="321"/>
      <c r="N129" s="338"/>
      <c r="O129" s="338" t="e">
        <f t="shared" si="0"/>
        <v>#N/A</v>
      </c>
      <c r="P129" s="338"/>
      <c r="Q129" s="338"/>
      <c r="R129" s="321"/>
      <c r="S129" s="321"/>
      <c r="T129" s="321"/>
      <c r="U129" s="321"/>
      <c r="V129" s="321"/>
      <c r="W129" s="321"/>
      <c r="X129" s="321"/>
      <c r="Y129" s="321"/>
      <c r="Z129" s="321"/>
    </row>
    <row r="130" spans="1:26" ht="15.75" customHeight="1">
      <c r="A130" s="321"/>
      <c r="B130" s="321"/>
      <c r="C130" s="321"/>
      <c r="D130" s="321"/>
      <c r="E130" s="321"/>
      <c r="F130" s="321"/>
      <c r="G130" s="321"/>
      <c r="H130" s="321"/>
      <c r="I130" s="321"/>
      <c r="J130" s="321"/>
      <c r="K130" s="321"/>
      <c r="L130" s="321"/>
      <c r="M130" s="321"/>
      <c r="N130" s="338"/>
      <c r="O130" s="338" t="e">
        <f t="shared" si="0"/>
        <v>#N/A</v>
      </c>
      <c r="P130" s="338"/>
      <c r="Q130" s="338"/>
      <c r="R130" s="321"/>
      <c r="S130" s="321"/>
      <c r="T130" s="321"/>
      <c r="U130" s="321"/>
      <c r="V130" s="321"/>
      <c r="W130" s="321"/>
      <c r="X130" s="321"/>
      <c r="Y130" s="321"/>
      <c r="Z130" s="321"/>
    </row>
    <row r="131" spans="1:26" ht="15.75" customHeight="1">
      <c r="A131" s="321"/>
      <c r="B131" s="321"/>
      <c r="C131" s="321"/>
      <c r="D131" s="321"/>
      <c r="E131" s="321"/>
      <c r="F131" s="321"/>
      <c r="G131" s="321"/>
      <c r="H131" s="321"/>
      <c r="I131" s="321"/>
      <c r="J131" s="321"/>
      <c r="K131" s="321"/>
      <c r="L131" s="321"/>
      <c r="M131" s="321"/>
      <c r="N131" s="338"/>
      <c r="O131" s="338" t="e">
        <f t="shared" si="0"/>
        <v>#N/A</v>
      </c>
      <c r="P131" s="338"/>
      <c r="Q131" s="338"/>
      <c r="R131" s="321"/>
      <c r="S131" s="321"/>
      <c r="T131" s="321"/>
      <c r="U131" s="321"/>
      <c r="V131" s="321"/>
      <c r="W131" s="321"/>
      <c r="X131" s="321"/>
      <c r="Y131" s="321"/>
      <c r="Z131" s="321"/>
    </row>
    <row r="132" spans="1:26" ht="15.75" customHeight="1">
      <c r="A132" s="321"/>
      <c r="B132" s="321"/>
      <c r="C132" s="321"/>
      <c r="D132" s="321"/>
      <c r="E132" s="321"/>
      <c r="F132" s="321"/>
      <c r="G132" s="321"/>
      <c r="H132" s="321"/>
      <c r="I132" s="321"/>
      <c r="J132" s="321"/>
      <c r="K132" s="321"/>
      <c r="L132" s="321"/>
      <c r="M132" s="321"/>
      <c r="N132" s="338"/>
      <c r="O132" s="338" t="e">
        <f t="shared" si="0"/>
        <v>#N/A</v>
      </c>
      <c r="P132" s="338"/>
      <c r="Q132" s="338"/>
      <c r="R132" s="321"/>
      <c r="S132" s="321"/>
      <c r="T132" s="321"/>
      <c r="U132" s="321"/>
      <c r="V132" s="321"/>
      <c r="W132" s="321"/>
      <c r="X132" s="321"/>
      <c r="Y132" s="321"/>
      <c r="Z132" s="321"/>
    </row>
    <row r="133" spans="1:26" ht="15.75" customHeight="1">
      <c r="A133" s="321"/>
      <c r="B133" s="321"/>
      <c r="C133" s="321"/>
      <c r="D133" s="321"/>
      <c r="E133" s="321"/>
      <c r="F133" s="321"/>
      <c r="G133" s="321"/>
      <c r="H133" s="321"/>
      <c r="I133" s="321"/>
      <c r="J133" s="321"/>
      <c r="K133" s="321"/>
      <c r="L133" s="321"/>
      <c r="M133" s="321"/>
      <c r="N133" s="338"/>
      <c r="O133" s="338" t="e">
        <f t="shared" si="0"/>
        <v>#N/A</v>
      </c>
      <c r="P133" s="338"/>
      <c r="Q133" s="338"/>
      <c r="R133" s="321"/>
      <c r="S133" s="321"/>
      <c r="T133" s="321"/>
      <c r="U133" s="321"/>
      <c r="V133" s="321"/>
      <c r="W133" s="321"/>
      <c r="X133" s="321"/>
      <c r="Y133" s="321"/>
      <c r="Z133" s="321"/>
    </row>
    <row r="134" spans="1:26" ht="15.75" customHeight="1">
      <c r="A134" s="321"/>
      <c r="B134" s="321"/>
      <c r="C134" s="321"/>
      <c r="D134" s="321"/>
      <c r="E134" s="321"/>
      <c r="F134" s="321"/>
      <c r="G134" s="321"/>
      <c r="H134" s="321"/>
      <c r="I134" s="321"/>
      <c r="J134" s="321"/>
      <c r="K134" s="321"/>
      <c r="L134" s="321"/>
      <c r="M134" s="321"/>
      <c r="N134" s="338"/>
      <c r="O134" s="338" t="e">
        <f t="shared" si="0"/>
        <v>#N/A</v>
      </c>
      <c r="P134" s="338"/>
      <c r="Q134" s="338"/>
      <c r="R134" s="321"/>
      <c r="S134" s="321"/>
      <c r="T134" s="321"/>
      <c r="U134" s="321"/>
      <c r="V134" s="321"/>
      <c r="W134" s="321"/>
      <c r="X134" s="321"/>
      <c r="Y134" s="321"/>
      <c r="Z134" s="321"/>
    </row>
    <row r="135" spans="1:26" ht="15.75" customHeight="1">
      <c r="A135" s="321"/>
      <c r="B135" s="321"/>
      <c r="C135" s="321"/>
      <c r="D135" s="321"/>
      <c r="E135" s="321"/>
      <c r="F135" s="321"/>
      <c r="G135" s="321"/>
      <c r="H135" s="321"/>
      <c r="I135" s="321"/>
      <c r="J135" s="321"/>
      <c r="K135" s="321"/>
      <c r="L135" s="321"/>
      <c r="M135" s="321"/>
      <c r="N135" s="338"/>
      <c r="O135" s="338" t="e">
        <f t="shared" si="0"/>
        <v>#N/A</v>
      </c>
      <c r="P135" s="338"/>
      <c r="Q135" s="338"/>
      <c r="R135" s="321"/>
      <c r="S135" s="321"/>
      <c r="T135" s="321"/>
      <c r="U135" s="321"/>
      <c r="V135" s="321"/>
      <c r="W135" s="321"/>
      <c r="X135" s="321"/>
      <c r="Y135" s="321"/>
      <c r="Z135" s="321"/>
    </row>
    <row r="136" spans="1:26" ht="15.75" customHeight="1">
      <c r="A136" s="321"/>
      <c r="B136" s="321"/>
      <c r="C136" s="321"/>
      <c r="D136" s="321"/>
      <c r="E136" s="321"/>
      <c r="F136" s="321"/>
      <c r="G136" s="321"/>
      <c r="H136" s="321"/>
      <c r="I136" s="321"/>
      <c r="J136" s="321"/>
      <c r="K136" s="321"/>
      <c r="L136" s="321"/>
      <c r="M136" s="321"/>
      <c r="N136" s="338"/>
      <c r="O136" s="338" t="e">
        <f t="shared" si="0"/>
        <v>#N/A</v>
      </c>
      <c r="P136" s="338"/>
      <c r="Q136" s="338"/>
      <c r="R136" s="321"/>
      <c r="S136" s="321"/>
      <c r="T136" s="321"/>
      <c r="U136" s="321"/>
      <c r="V136" s="321"/>
      <c r="W136" s="321"/>
      <c r="X136" s="321"/>
      <c r="Y136" s="321"/>
      <c r="Z136" s="321"/>
    </row>
    <row r="137" spans="1:26" ht="15.75" customHeight="1">
      <c r="A137" s="321"/>
      <c r="B137" s="321"/>
      <c r="C137" s="321"/>
      <c r="D137" s="321"/>
      <c r="E137" s="321"/>
      <c r="F137" s="321"/>
      <c r="G137" s="321"/>
      <c r="H137" s="321"/>
      <c r="I137" s="321"/>
      <c r="J137" s="321"/>
      <c r="K137" s="321"/>
      <c r="L137" s="321"/>
      <c r="M137" s="321"/>
      <c r="N137" s="338"/>
      <c r="O137" s="338" t="e">
        <f t="shared" si="0"/>
        <v>#N/A</v>
      </c>
      <c r="P137" s="338"/>
      <c r="Q137" s="338"/>
      <c r="R137" s="321"/>
      <c r="S137" s="321"/>
      <c r="T137" s="321"/>
      <c r="U137" s="321"/>
      <c r="V137" s="321"/>
      <c r="W137" s="321"/>
      <c r="X137" s="321"/>
      <c r="Y137" s="321"/>
      <c r="Z137" s="321"/>
    </row>
    <row r="138" spans="1:26" ht="15.75" customHeight="1">
      <c r="A138" s="321"/>
      <c r="B138" s="321"/>
      <c r="C138" s="321"/>
      <c r="D138" s="321"/>
      <c r="E138" s="321"/>
      <c r="F138" s="321"/>
      <c r="G138" s="321"/>
      <c r="H138" s="321"/>
      <c r="I138" s="321"/>
      <c r="J138" s="321"/>
      <c r="K138" s="321"/>
      <c r="L138" s="321"/>
      <c r="M138" s="321"/>
      <c r="N138" s="338"/>
      <c r="O138" s="338" t="e">
        <f t="shared" si="0"/>
        <v>#N/A</v>
      </c>
      <c r="P138" s="338"/>
      <c r="Q138" s="338"/>
      <c r="R138" s="321"/>
      <c r="S138" s="321"/>
      <c r="T138" s="321"/>
      <c r="U138" s="321"/>
      <c r="V138" s="321"/>
      <c r="W138" s="321"/>
      <c r="X138" s="321"/>
      <c r="Y138" s="321"/>
      <c r="Z138" s="321"/>
    </row>
    <row r="139" spans="1:26" ht="15.75" customHeight="1">
      <c r="A139" s="321"/>
      <c r="B139" s="321"/>
      <c r="C139" s="321"/>
      <c r="D139" s="321"/>
      <c r="E139" s="321"/>
      <c r="F139" s="321"/>
      <c r="G139" s="321"/>
      <c r="H139" s="321"/>
      <c r="I139" s="321"/>
      <c r="J139" s="321"/>
      <c r="K139" s="321"/>
      <c r="L139" s="321"/>
      <c r="M139" s="321"/>
      <c r="N139" s="338"/>
      <c r="O139" s="338" t="e">
        <f t="shared" si="0"/>
        <v>#N/A</v>
      </c>
      <c r="P139" s="338"/>
      <c r="Q139" s="338"/>
      <c r="R139" s="321"/>
      <c r="S139" s="321"/>
      <c r="T139" s="321"/>
      <c r="U139" s="321"/>
      <c r="V139" s="321"/>
      <c r="W139" s="321"/>
      <c r="X139" s="321"/>
      <c r="Y139" s="321"/>
      <c r="Z139" s="321"/>
    </row>
    <row r="140" spans="1:26" ht="15.75" customHeight="1">
      <c r="A140" s="321"/>
      <c r="B140" s="321"/>
      <c r="C140" s="321"/>
      <c r="D140" s="321"/>
      <c r="E140" s="321"/>
      <c r="F140" s="321"/>
      <c r="G140" s="321"/>
      <c r="H140" s="321"/>
      <c r="I140" s="321"/>
      <c r="J140" s="321"/>
      <c r="K140" s="321"/>
      <c r="L140" s="321"/>
      <c r="M140" s="321"/>
      <c r="N140" s="338"/>
      <c r="O140" s="338" t="e">
        <f t="shared" si="0"/>
        <v>#N/A</v>
      </c>
      <c r="P140" s="338"/>
      <c r="Q140" s="338"/>
      <c r="R140" s="321"/>
      <c r="S140" s="321"/>
      <c r="T140" s="321"/>
      <c r="U140" s="321"/>
      <c r="V140" s="321"/>
      <c r="W140" s="321"/>
      <c r="X140" s="321"/>
      <c r="Y140" s="321"/>
      <c r="Z140" s="321"/>
    </row>
    <row r="141" spans="1:26" ht="15.75" customHeight="1">
      <c r="A141" s="321"/>
      <c r="B141" s="321"/>
      <c r="C141" s="321"/>
      <c r="D141" s="321"/>
      <c r="E141" s="321"/>
      <c r="F141" s="321"/>
      <c r="G141" s="321"/>
      <c r="H141" s="321"/>
      <c r="I141" s="321"/>
      <c r="J141" s="321"/>
      <c r="K141" s="321"/>
      <c r="L141" s="321"/>
      <c r="M141" s="321"/>
      <c r="N141" s="338"/>
      <c r="O141" s="338" t="e">
        <f t="shared" si="0"/>
        <v>#N/A</v>
      </c>
      <c r="P141" s="338"/>
      <c r="Q141" s="338"/>
      <c r="R141" s="321"/>
      <c r="S141" s="321"/>
      <c r="T141" s="321"/>
      <c r="U141" s="321"/>
      <c r="V141" s="321"/>
      <c r="W141" s="321"/>
      <c r="X141" s="321"/>
      <c r="Y141" s="321"/>
      <c r="Z141" s="321"/>
    </row>
    <row r="142" spans="1:26" ht="15.75" customHeight="1">
      <c r="A142" s="321"/>
      <c r="B142" s="321"/>
      <c r="C142" s="321"/>
      <c r="D142" s="321"/>
      <c r="E142" s="321"/>
      <c r="F142" s="321"/>
      <c r="G142" s="321"/>
      <c r="H142" s="321"/>
      <c r="I142" s="321"/>
      <c r="J142" s="321"/>
      <c r="K142" s="321"/>
      <c r="L142" s="321"/>
      <c r="M142" s="321"/>
      <c r="N142" s="338"/>
      <c r="O142" s="338" t="e">
        <f t="shared" si="0"/>
        <v>#N/A</v>
      </c>
      <c r="P142" s="338"/>
      <c r="Q142" s="338"/>
      <c r="R142" s="321"/>
      <c r="S142" s="321"/>
      <c r="T142" s="321"/>
      <c r="U142" s="321"/>
      <c r="V142" s="321"/>
      <c r="W142" s="321"/>
      <c r="X142" s="321"/>
      <c r="Y142" s="321"/>
      <c r="Z142" s="321"/>
    </row>
    <row r="143" spans="1:26" ht="15.75" customHeight="1">
      <c r="A143" s="321"/>
      <c r="B143" s="321"/>
      <c r="C143" s="321"/>
      <c r="D143" s="321"/>
      <c r="E143" s="321"/>
      <c r="F143" s="321"/>
      <c r="G143" s="321"/>
      <c r="H143" s="321"/>
      <c r="I143" s="321"/>
      <c r="J143" s="321"/>
      <c r="K143" s="321"/>
      <c r="L143" s="321"/>
      <c r="M143" s="321"/>
      <c r="N143" s="338"/>
      <c r="O143" s="338" t="e">
        <f t="shared" si="0"/>
        <v>#N/A</v>
      </c>
      <c r="P143" s="338"/>
      <c r="Q143" s="338"/>
      <c r="R143" s="321"/>
      <c r="S143" s="321"/>
      <c r="T143" s="321"/>
      <c r="U143" s="321"/>
      <c r="V143" s="321"/>
      <c r="W143" s="321"/>
      <c r="X143" s="321"/>
      <c r="Y143" s="321"/>
      <c r="Z143" s="321"/>
    </row>
    <row r="144" spans="1:26" ht="15.75" customHeight="1">
      <c r="A144" s="321"/>
      <c r="B144" s="321"/>
      <c r="C144" s="321"/>
      <c r="D144" s="321"/>
      <c r="E144" s="321"/>
      <c r="F144" s="321"/>
      <c r="G144" s="321"/>
      <c r="H144" s="321"/>
      <c r="I144" s="321"/>
      <c r="J144" s="321"/>
      <c r="K144" s="321"/>
      <c r="L144" s="321"/>
      <c r="M144" s="321"/>
      <c r="N144" s="338"/>
      <c r="O144" s="338" t="e">
        <f t="shared" si="0"/>
        <v>#N/A</v>
      </c>
      <c r="P144" s="338"/>
      <c r="Q144" s="338"/>
      <c r="R144" s="321"/>
      <c r="S144" s="321"/>
      <c r="T144" s="321"/>
      <c r="U144" s="321"/>
      <c r="V144" s="321"/>
      <c r="W144" s="321"/>
      <c r="X144" s="321"/>
      <c r="Y144" s="321"/>
      <c r="Z144" s="321"/>
    </row>
    <row r="145" spans="1:26" ht="15.75" customHeight="1">
      <c r="A145" s="321"/>
      <c r="B145" s="321"/>
      <c r="C145" s="321"/>
      <c r="D145" s="321"/>
      <c r="E145" s="321"/>
      <c r="F145" s="321"/>
      <c r="G145" s="321"/>
      <c r="H145" s="321"/>
      <c r="I145" s="321"/>
      <c r="J145" s="321"/>
      <c r="K145" s="321"/>
      <c r="L145" s="321"/>
      <c r="M145" s="321"/>
      <c r="N145" s="338"/>
      <c r="O145" s="338" t="e">
        <f t="shared" si="0"/>
        <v>#N/A</v>
      </c>
      <c r="P145" s="338"/>
      <c r="Q145" s="338"/>
      <c r="R145" s="321"/>
      <c r="S145" s="321"/>
      <c r="T145" s="321"/>
      <c r="U145" s="321"/>
      <c r="V145" s="321"/>
      <c r="W145" s="321"/>
      <c r="X145" s="321"/>
      <c r="Y145" s="321"/>
      <c r="Z145" s="321"/>
    </row>
    <row r="146" spans="1:26" ht="15.75" customHeight="1">
      <c r="A146" s="321"/>
      <c r="B146" s="321"/>
      <c r="C146" s="321"/>
      <c r="D146" s="321"/>
      <c r="E146" s="321"/>
      <c r="F146" s="321"/>
      <c r="G146" s="321"/>
      <c r="H146" s="321"/>
      <c r="I146" s="321"/>
      <c r="J146" s="321"/>
      <c r="K146" s="321"/>
      <c r="L146" s="321"/>
      <c r="M146" s="321"/>
      <c r="N146" s="338"/>
      <c r="O146" s="338" t="e">
        <f t="shared" si="0"/>
        <v>#N/A</v>
      </c>
      <c r="P146" s="338"/>
      <c r="Q146" s="338"/>
      <c r="R146" s="321"/>
      <c r="S146" s="321"/>
      <c r="T146" s="321"/>
      <c r="U146" s="321"/>
      <c r="V146" s="321"/>
      <c r="W146" s="321"/>
      <c r="X146" s="321"/>
      <c r="Y146" s="321"/>
      <c r="Z146" s="321"/>
    </row>
    <row r="147" spans="1:26" ht="15.75" customHeight="1">
      <c r="A147" s="321"/>
      <c r="B147" s="321"/>
      <c r="C147" s="321"/>
      <c r="D147" s="321"/>
      <c r="E147" s="321"/>
      <c r="F147" s="321"/>
      <c r="G147" s="321"/>
      <c r="H147" s="321"/>
      <c r="I147" s="321"/>
      <c r="J147" s="321"/>
      <c r="K147" s="321"/>
      <c r="L147" s="321"/>
      <c r="M147" s="321"/>
      <c r="N147" s="338"/>
      <c r="O147" s="338" t="e">
        <f t="shared" si="0"/>
        <v>#N/A</v>
      </c>
      <c r="P147" s="338"/>
      <c r="Q147" s="338"/>
      <c r="R147" s="321"/>
      <c r="S147" s="321"/>
      <c r="T147" s="321"/>
      <c r="U147" s="321"/>
      <c r="V147" s="321"/>
      <c r="W147" s="321"/>
      <c r="X147" s="321"/>
      <c r="Y147" s="321"/>
      <c r="Z147" s="321"/>
    </row>
    <row r="148" spans="1:26" ht="15.75" customHeight="1">
      <c r="A148" s="321"/>
      <c r="B148" s="321"/>
      <c r="C148" s="321"/>
      <c r="D148" s="321"/>
      <c r="E148" s="321"/>
      <c r="F148" s="321"/>
      <c r="G148" s="321"/>
      <c r="H148" s="321"/>
      <c r="I148" s="321"/>
      <c r="J148" s="321"/>
      <c r="K148" s="321"/>
      <c r="L148" s="321"/>
      <c r="M148" s="321"/>
      <c r="N148" s="338"/>
      <c r="O148" s="338" t="e">
        <f t="shared" si="0"/>
        <v>#N/A</v>
      </c>
      <c r="P148" s="338"/>
      <c r="Q148" s="338"/>
      <c r="R148" s="321"/>
      <c r="S148" s="321"/>
      <c r="T148" s="321"/>
      <c r="U148" s="321"/>
      <c r="V148" s="321"/>
      <c r="W148" s="321"/>
      <c r="X148" s="321"/>
      <c r="Y148" s="321"/>
      <c r="Z148" s="321"/>
    </row>
    <row r="149" spans="1:26" ht="15.75" customHeight="1">
      <c r="A149" s="321"/>
      <c r="B149" s="321"/>
      <c r="C149" s="321"/>
      <c r="D149" s="321"/>
      <c r="E149" s="321"/>
      <c r="F149" s="321"/>
      <c r="G149" s="321"/>
      <c r="H149" s="321"/>
      <c r="I149" s="321"/>
      <c r="J149" s="321"/>
      <c r="K149" s="321"/>
      <c r="L149" s="321"/>
      <c r="M149" s="321"/>
      <c r="N149" s="338"/>
      <c r="O149" s="338" t="e">
        <f t="shared" si="0"/>
        <v>#N/A</v>
      </c>
      <c r="P149" s="338"/>
      <c r="Q149" s="338"/>
      <c r="R149" s="321"/>
      <c r="S149" s="321"/>
      <c r="T149" s="321"/>
      <c r="U149" s="321"/>
      <c r="V149" s="321"/>
      <c r="W149" s="321"/>
      <c r="X149" s="321"/>
      <c r="Y149" s="321"/>
      <c r="Z149" s="321"/>
    </row>
    <row r="150" spans="1:26" ht="15.75" customHeight="1">
      <c r="A150" s="321"/>
      <c r="B150" s="321"/>
      <c r="C150" s="321"/>
      <c r="D150" s="321"/>
      <c r="E150" s="321"/>
      <c r="F150" s="321"/>
      <c r="G150" s="321"/>
      <c r="H150" s="321"/>
      <c r="I150" s="321"/>
      <c r="J150" s="321"/>
      <c r="K150" s="321"/>
      <c r="L150" s="321"/>
      <c r="M150" s="321"/>
      <c r="N150" s="338"/>
      <c r="O150" s="338" t="e">
        <f t="shared" si="0"/>
        <v>#N/A</v>
      </c>
      <c r="P150" s="338"/>
      <c r="Q150" s="338"/>
      <c r="R150" s="321"/>
      <c r="S150" s="321"/>
      <c r="T150" s="321"/>
      <c r="U150" s="321"/>
      <c r="V150" s="321"/>
      <c r="W150" s="321"/>
      <c r="X150" s="321"/>
      <c r="Y150" s="321"/>
      <c r="Z150" s="321"/>
    </row>
    <row r="151" spans="1:26" ht="15.75" customHeight="1">
      <c r="A151" s="321"/>
      <c r="B151" s="321"/>
      <c r="C151" s="321"/>
      <c r="D151" s="321"/>
      <c r="E151" s="321"/>
      <c r="F151" s="321"/>
      <c r="G151" s="321"/>
      <c r="H151" s="321"/>
      <c r="I151" s="321"/>
      <c r="J151" s="321"/>
      <c r="K151" s="321"/>
      <c r="L151" s="321"/>
      <c r="M151" s="321"/>
      <c r="N151" s="338"/>
      <c r="O151" s="338" t="e">
        <f t="shared" si="0"/>
        <v>#N/A</v>
      </c>
      <c r="P151" s="338"/>
      <c r="Q151" s="338"/>
      <c r="R151" s="321"/>
      <c r="S151" s="321"/>
      <c r="T151" s="321"/>
      <c r="U151" s="321"/>
      <c r="V151" s="321"/>
      <c r="W151" s="321"/>
      <c r="X151" s="321"/>
      <c r="Y151" s="321"/>
      <c r="Z151" s="321"/>
    </row>
    <row r="152" spans="1:26" ht="15.75" customHeight="1">
      <c r="A152" s="321"/>
      <c r="B152" s="321"/>
      <c r="C152" s="321"/>
      <c r="D152" s="321"/>
      <c r="E152" s="321"/>
      <c r="F152" s="321"/>
      <c r="G152" s="321"/>
      <c r="H152" s="321"/>
      <c r="I152" s="321"/>
      <c r="J152" s="321"/>
      <c r="K152" s="321"/>
      <c r="L152" s="321"/>
      <c r="M152" s="321"/>
      <c r="N152" s="338"/>
      <c r="O152" s="338" t="e">
        <f t="shared" si="0"/>
        <v>#N/A</v>
      </c>
      <c r="P152" s="338"/>
      <c r="Q152" s="338"/>
      <c r="R152" s="321"/>
      <c r="S152" s="321"/>
      <c r="T152" s="321"/>
      <c r="U152" s="321"/>
      <c r="V152" s="321"/>
      <c r="W152" s="321"/>
      <c r="X152" s="321"/>
      <c r="Y152" s="321"/>
      <c r="Z152" s="321"/>
    </row>
    <row r="153" spans="1:26" ht="15.75" customHeight="1">
      <c r="A153" s="321"/>
      <c r="B153" s="321"/>
      <c r="C153" s="321"/>
      <c r="D153" s="321"/>
      <c r="E153" s="321"/>
      <c r="F153" s="321"/>
      <c r="G153" s="321"/>
      <c r="H153" s="321"/>
      <c r="I153" s="321"/>
      <c r="J153" s="321"/>
      <c r="K153" s="321"/>
      <c r="L153" s="321"/>
      <c r="M153" s="321"/>
      <c r="N153" s="338"/>
      <c r="O153" s="338" t="e">
        <f t="shared" si="0"/>
        <v>#N/A</v>
      </c>
      <c r="P153" s="338"/>
      <c r="Q153" s="338"/>
      <c r="R153" s="321"/>
      <c r="S153" s="321"/>
      <c r="T153" s="321"/>
      <c r="U153" s="321"/>
      <c r="V153" s="321"/>
      <c r="W153" s="321"/>
      <c r="X153" s="321"/>
      <c r="Y153" s="321"/>
      <c r="Z153" s="321"/>
    </row>
    <row r="154" spans="1:26" ht="15.75" customHeight="1">
      <c r="A154" s="321"/>
      <c r="B154" s="321"/>
      <c r="C154" s="321"/>
      <c r="D154" s="321"/>
      <c r="E154" s="321"/>
      <c r="F154" s="321"/>
      <c r="G154" s="321"/>
      <c r="H154" s="321"/>
      <c r="I154" s="321"/>
      <c r="J154" s="321"/>
      <c r="K154" s="321"/>
      <c r="L154" s="321"/>
      <c r="M154" s="321"/>
      <c r="N154" s="338"/>
      <c r="O154" s="338" t="e">
        <f t="shared" si="0"/>
        <v>#N/A</v>
      </c>
      <c r="P154" s="338"/>
      <c r="Q154" s="338"/>
      <c r="R154" s="321"/>
      <c r="S154" s="321"/>
      <c r="T154" s="321"/>
      <c r="U154" s="321"/>
      <c r="V154" s="321"/>
      <c r="W154" s="321"/>
      <c r="X154" s="321"/>
      <c r="Y154" s="321"/>
      <c r="Z154" s="321"/>
    </row>
    <row r="155" spans="1:26" ht="15.75" customHeight="1">
      <c r="A155" s="321"/>
      <c r="B155" s="321"/>
      <c r="C155" s="321"/>
      <c r="D155" s="321"/>
      <c r="E155" s="321"/>
      <c r="F155" s="321"/>
      <c r="G155" s="321"/>
      <c r="H155" s="321"/>
      <c r="I155" s="321"/>
      <c r="J155" s="321"/>
      <c r="K155" s="321"/>
      <c r="L155" s="321"/>
      <c r="M155" s="321"/>
      <c r="N155" s="338"/>
      <c r="O155" s="338" t="e">
        <f t="shared" si="0"/>
        <v>#N/A</v>
      </c>
      <c r="P155" s="338"/>
      <c r="Q155" s="338"/>
      <c r="R155" s="321"/>
      <c r="S155" s="321"/>
      <c r="T155" s="321"/>
      <c r="U155" s="321"/>
      <c r="V155" s="321"/>
      <c r="W155" s="321"/>
      <c r="X155" s="321"/>
      <c r="Y155" s="321"/>
      <c r="Z155" s="321"/>
    </row>
    <row r="156" spans="1:26" ht="15.75" customHeight="1">
      <c r="A156" s="321"/>
      <c r="B156" s="321"/>
      <c r="C156" s="321"/>
      <c r="D156" s="321"/>
      <c r="E156" s="321"/>
      <c r="F156" s="321"/>
      <c r="G156" s="321"/>
      <c r="H156" s="321"/>
      <c r="I156" s="321"/>
      <c r="J156" s="321"/>
      <c r="K156" s="321"/>
      <c r="L156" s="321"/>
      <c r="M156" s="321"/>
      <c r="N156" s="338"/>
      <c r="O156" s="338" t="e">
        <f t="shared" si="0"/>
        <v>#N/A</v>
      </c>
      <c r="P156" s="338"/>
      <c r="Q156" s="338"/>
      <c r="R156" s="321"/>
      <c r="S156" s="321"/>
      <c r="T156" s="321"/>
      <c r="U156" s="321"/>
      <c r="V156" s="321"/>
      <c r="W156" s="321"/>
      <c r="X156" s="321"/>
      <c r="Y156" s="321"/>
      <c r="Z156" s="321"/>
    </row>
    <row r="157" spans="1:26" ht="15.75" customHeight="1">
      <c r="A157" s="321"/>
      <c r="B157" s="321"/>
      <c r="C157" s="321"/>
      <c r="D157" s="321"/>
      <c r="E157" s="321"/>
      <c r="F157" s="321"/>
      <c r="G157" s="321"/>
      <c r="H157" s="321"/>
      <c r="I157" s="321"/>
      <c r="J157" s="321"/>
      <c r="K157" s="321"/>
      <c r="L157" s="321"/>
      <c r="M157" s="321"/>
      <c r="N157" s="338"/>
      <c r="O157" s="338" t="e">
        <f t="shared" si="0"/>
        <v>#N/A</v>
      </c>
      <c r="P157" s="338"/>
      <c r="Q157" s="338"/>
      <c r="R157" s="321"/>
      <c r="S157" s="321"/>
      <c r="T157" s="321"/>
      <c r="U157" s="321"/>
      <c r="V157" s="321"/>
      <c r="W157" s="321"/>
      <c r="X157" s="321"/>
      <c r="Y157" s="321"/>
      <c r="Z157" s="321"/>
    </row>
    <row r="158" spans="1:26" ht="15.75" customHeight="1">
      <c r="A158" s="321"/>
      <c r="B158" s="321"/>
      <c r="C158" s="321"/>
      <c r="D158" s="321"/>
      <c r="E158" s="321"/>
      <c r="F158" s="321"/>
      <c r="G158" s="321"/>
      <c r="H158" s="321"/>
      <c r="I158" s="321"/>
      <c r="J158" s="321"/>
      <c r="K158" s="321"/>
      <c r="L158" s="321"/>
      <c r="M158" s="321"/>
      <c r="N158" s="338"/>
      <c r="O158" s="338" t="e">
        <f t="shared" si="0"/>
        <v>#N/A</v>
      </c>
      <c r="P158" s="338"/>
      <c r="Q158" s="338"/>
      <c r="R158" s="321"/>
      <c r="S158" s="321"/>
      <c r="T158" s="321"/>
      <c r="U158" s="321"/>
      <c r="V158" s="321"/>
      <c r="W158" s="321"/>
      <c r="X158" s="321"/>
      <c r="Y158" s="321"/>
      <c r="Z158" s="321"/>
    </row>
    <row r="159" spans="1:26" ht="15.75" customHeight="1">
      <c r="A159" s="321"/>
      <c r="B159" s="321"/>
      <c r="C159" s="321"/>
      <c r="D159" s="321"/>
      <c r="E159" s="321"/>
      <c r="F159" s="321"/>
      <c r="G159" s="321"/>
      <c r="H159" s="321"/>
      <c r="I159" s="321"/>
      <c r="J159" s="321"/>
      <c r="K159" s="321"/>
      <c r="L159" s="321"/>
      <c r="M159" s="321"/>
      <c r="N159" s="338"/>
      <c r="O159" s="338" t="e">
        <f t="shared" si="0"/>
        <v>#N/A</v>
      </c>
      <c r="P159" s="338"/>
      <c r="Q159" s="338"/>
      <c r="R159" s="321"/>
      <c r="S159" s="321"/>
      <c r="T159" s="321"/>
      <c r="U159" s="321"/>
      <c r="V159" s="321"/>
      <c r="W159" s="321"/>
      <c r="X159" s="321"/>
      <c r="Y159" s="321"/>
      <c r="Z159" s="321"/>
    </row>
    <row r="160" spans="1:26" ht="15.75" customHeight="1">
      <c r="A160" s="321"/>
      <c r="B160" s="321"/>
      <c r="C160" s="321"/>
      <c r="D160" s="321"/>
      <c r="E160" s="321"/>
      <c r="F160" s="321"/>
      <c r="G160" s="321"/>
      <c r="H160" s="321"/>
      <c r="I160" s="321"/>
      <c r="J160" s="321"/>
      <c r="K160" s="321"/>
      <c r="L160" s="321"/>
      <c r="M160" s="321"/>
      <c r="N160" s="338"/>
      <c r="O160" s="338" t="e">
        <f t="shared" si="0"/>
        <v>#N/A</v>
      </c>
      <c r="P160" s="338"/>
      <c r="Q160" s="338"/>
      <c r="R160" s="321"/>
      <c r="S160" s="321"/>
      <c r="T160" s="321"/>
      <c r="U160" s="321"/>
      <c r="V160" s="321"/>
      <c r="W160" s="321"/>
      <c r="X160" s="321"/>
      <c r="Y160" s="321"/>
      <c r="Z160" s="321"/>
    </row>
    <row r="161" spans="1:26" ht="15.75" customHeight="1">
      <c r="A161" s="321"/>
      <c r="B161" s="321"/>
      <c r="C161" s="321"/>
      <c r="D161" s="321"/>
      <c r="E161" s="321"/>
      <c r="F161" s="321"/>
      <c r="G161" s="321"/>
      <c r="H161" s="321"/>
      <c r="I161" s="321"/>
      <c r="J161" s="321"/>
      <c r="K161" s="321"/>
      <c r="L161" s="321"/>
      <c r="M161" s="321"/>
      <c r="N161" s="338"/>
      <c r="O161" s="338" t="e">
        <f t="shared" si="0"/>
        <v>#N/A</v>
      </c>
      <c r="P161" s="338"/>
      <c r="Q161" s="338"/>
      <c r="R161" s="321"/>
      <c r="S161" s="321"/>
      <c r="T161" s="321"/>
      <c r="U161" s="321"/>
      <c r="V161" s="321"/>
      <c r="W161" s="321"/>
      <c r="X161" s="321"/>
      <c r="Y161" s="321"/>
      <c r="Z161" s="321"/>
    </row>
    <row r="162" spans="1:26" ht="15.75" customHeight="1">
      <c r="A162" s="321"/>
      <c r="B162" s="321"/>
      <c r="C162" s="321"/>
      <c r="D162" s="321"/>
      <c r="E162" s="321"/>
      <c r="F162" s="321"/>
      <c r="G162" s="321"/>
      <c r="H162" s="321"/>
      <c r="I162" s="321"/>
      <c r="J162" s="321"/>
      <c r="K162" s="321"/>
      <c r="L162" s="321"/>
      <c r="M162" s="321"/>
      <c r="N162" s="338"/>
      <c r="O162" s="338" t="e">
        <f t="shared" si="0"/>
        <v>#N/A</v>
      </c>
      <c r="P162" s="338"/>
      <c r="Q162" s="338"/>
      <c r="R162" s="321"/>
      <c r="S162" s="321"/>
      <c r="T162" s="321"/>
      <c r="U162" s="321"/>
      <c r="V162" s="321"/>
      <c r="W162" s="321"/>
      <c r="X162" s="321"/>
      <c r="Y162" s="321"/>
      <c r="Z162" s="321"/>
    </row>
    <row r="163" spans="1:26" ht="15.75" customHeight="1">
      <c r="A163" s="321"/>
      <c r="B163" s="321"/>
      <c r="C163" s="321"/>
      <c r="D163" s="321"/>
      <c r="E163" s="321"/>
      <c r="F163" s="321"/>
      <c r="G163" s="321"/>
      <c r="H163" s="321"/>
      <c r="I163" s="321"/>
      <c r="J163" s="321"/>
      <c r="K163" s="321"/>
      <c r="L163" s="321"/>
      <c r="M163" s="321"/>
      <c r="N163" s="338"/>
      <c r="O163" s="338" t="e">
        <f t="shared" si="0"/>
        <v>#N/A</v>
      </c>
      <c r="P163" s="338"/>
      <c r="Q163" s="338"/>
      <c r="R163" s="321"/>
      <c r="S163" s="321"/>
      <c r="T163" s="321"/>
      <c r="U163" s="321"/>
      <c r="V163" s="321"/>
      <c r="W163" s="321"/>
      <c r="X163" s="321"/>
      <c r="Y163" s="321"/>
      <c r="Z163" s="321"/>
    </row>
    <row r="164" spans="1:26" ht="15.75" customHeight="1">
      <c r="A164" s="321"/>
      <c r="B164" s="321"/>
      <c r="C164" s="321"/>
      <c r="D164" s="321"/>
      <c r="E164" s="321"/>
      <c r="F164" s="321"/>
      <c r="G164" s="321"/>
      <c r="H164" s="321"/>
      <c r="I164" s="321"/>
      <c r="J164" s="321"/>
      <c r="K164" s="321"/>
      <c r="L164" s="321"/>
      <c r="M164" s="321"/>
      <c r="N164" s="338"/>
      <c r="O164" s="338" t="e">
        <f t="shared" si="0"/>
        <v>#N/A</v>
      </c>
      <c r="P164" s="338"/>
      <c r="Q164" s="338"/>
      <c r="R164" s="321"/>
      <c r="S164" s="321"/>
      <c r="T164" s="321"/>
      <c r="U164" s="321"/>
      <c r="V164" s="321"/>
      <c r="W164" s="321"/>
      <c r="X164" s="321"/>
      <c r="Y164" s="321"/>
      <c r="Z164" s="321"/>
    </row>
    <row r="165" spans="1:26" ht="15.75" customHeight="1">
      <c r="A165" s="321"/>
      <c r="B165" s="321"/>
      <c r="C165" s="321"/>
      <c r="D165" s="321"/>
      <c r="E165" s="321"/>
      <c r="F165" s="321"/>
      <c r="G165" s="321"/>
      <c r="H165" s="321"/>
      <c r="I165" s="321"/>
      <c r="J165" s="321"/>
      <c r="K165" s="321"/>
      <c r="L165" s="321"/>
      <c r="M165" s="321"/>
      <c r="N165" s="338"/>
      <c r="O165" s="338" t="e">
        <f t="shared" si="0"/>
        <v>#N/A</v>
      </c>
      <c r="P165" s="338"/>
      <c r="Q165" s="338"/>
      <c r="R165" s="321"/>
      <c r="S165" s="321"/>
      <c r="T165" s="321"/>
      <c r="U165" s="321"/>
      <c r="V165" s="321"/>
      <c r="W165" s="321"/>
      <c r="X165" s="321"/>
      <c r="Y165" s="321"/>
      <c r="Z165" s="321"/>
    </row>
    <row r="166" spans="1:26" ht="15.75" customHeight="1">
      <c r="A166" s="321"/>
      <c r="B166" s="321"/>
      <c r="C166" s="321"/>
      <c r="D166" s="321"/>
      <c r="E166" s="321"/>
      <c r="F166" s="321"/>
      <c r="G166" s="321"/>
      <c r="H166" s="321"/>
      <c r="I166" s="321"/>
      <c r="J166" s="321"/>
      <c r="K166" s="321"/>
      <c r="L166" s="321"/>
      <c r="M166" s="321"/>
      <c r="N166" s="338"/>
      <c r="O166" s="338" t="e">
        <f t="shared" si="0"/>
        <v>#N/A</v>
      </c>
      <c r="P166" s="338"/>
      <c r="Q166" s="338"/>
      <c r="R166" s="321"/>
      <c r="S166" s="321"/>
      <c r="T166" s="321"/>
      <c r="U166" s="321"/>
      <c r="V166" s="321"/>
      <c r="W166" s="321"/>
      <c r="X166" s="321"/>
      <c r="Y166" s="321"/>
      <c r="Z166" s="321"/>
    </row>
    <row r="167" spans="1:26" ht="15.75" customHeight="1">
      <c r="A167" s="321"/>
      <c r="B167" s="321"/>
      <c r="C167" s="321"/>
      <c r="D167" s="321"/>
      <c r="E167" s="321"/>
      <c r="F167" s="321"/>
      <c r="G167" s="321"/>
      <c r="H167" s="321"/>
      <c r="I167" s="321"/>
      <c r="J167" s="321"/>
      <c r="K167" s="321"/>
      <c r="L167" s="321"/>
      <c r="M167" s="321"/>
      <c r="N167" s="338"/>
      <c r="O167" s="338" t="e">
        <f t="shared" si="0"/>
        <v>#N/A</v>
      </c>
      <c r="P167" s="338"/>
      <c r="Q167" s="338"/>
      <c r="R167" s="321"/>
      <c r="S167" s="321"/>
      <c r="T167" s="321"/>
      <c r="U167" s="321"/>
      <c r="V167" s="321"/>
      <c r="W167" s="321"/>
      <c r="X167" s="321"/>
      <c r="Y167" s="321"/>
      <c r="Z167" s="321"/>
    </row>
    <row r="168" spans="1:26" ht="15.75" customHeight="1">
      <c r="A168" s="321"/>
      <c r="B168" s="321"/>
      <c r="C168" s="321"/>
      <c r="D168" s="321"/>
      <c r="E168" s="321"/>
      <c r="F168" s="321"/>
      <c r="G168" s="321"/>
      <c r="H168" s="321"/>
      <c r="I168" s="321"/>
      <c r="J168" s="321"/>
      <c r="K168" s="321"/>
      <c r="L168" s="321"/>
      <c r="M168" s="321"/>
      <c r="N168" s="338"/>
      <c r="O168" s="338" t="e">
        <f t="shared" si="0"/>
        <v>#N/A</v>
      </c>
      <c r="P168" s="338"/>
      <c r="Q168" s="338"/>
      <c r="R168" s="321"/>
      <c r="S168" s="321"/>
      <c r="T168" s="321"/>
      <c r="U168" s="321"/>
      <c r="V168" s="321"/>
      <c r="W168" s="321"/>
      <c r="X168" s="321"/>
      <c r="Y168" s="321"/>
      <c r="Z168" s="321"/>
    </row>
    <row r="169" spans="1:26" ht="15.75" customHeight="1">
      <c r="A169" s="321"/>
      <c r="B169" s="321"/>
      <c r="C169" s="321"/>
      <c r="D169" s="321"/>
      <c r="E169" s="321"/>
      <c r="F169" s="321"/>
      <c r="G169" s="321"/>
      <c r="H169" s="321"/>
      <c r="I169" s="321"/>
      <c r="J169" s="321"/>
      <c r="K169" s="321"/>
      <c r="L169" s="321"/>
      <c r="M169" s="321"/>
      <c r="N169" s="338"/>
      <c r="O169" s="338" t="e">
        <f t="shared" si="0"/>
        <v>#N/A</v>
      </c>
      <c r="P169" s="338"/>
      <c r="Q169" s="338"/>
      <c r="R169" s="321"/>
      <c r="S169" s="321"/>
      <c r="T169" s="321"/>
      <c r="U169" s="321"/>
      <c r="V169" s="321"/>
      <c r="W169" s="321"/>
      <c r="X169" s="321"/>
      <c r="Y169" s="321"/>
      <c r="Z169" s="321"/>
    </row>
    <row r="170" spans="1:26" ht="15.75" customHeight="1">
      <c r="A170" s="321"/>
      <c r="B170" s="321"/>
      <c r="C170" s="321"/>
      <c r="D170" s="321"/>
      <c r="E170" s="321"/>
      <c r="F170" s="321"/>
      <c r="G170" s="321"/>
      <c r="H170" s="321"/>
      <c r="I170" s="321"/>
      <c r="J170" s="321"/>
      <c r="K170" s="321"/>
      <c r="L170" s="321"/>
      <c r="M170" s="321"/>
      <c r="N170" s="338"/>
      <c r="O170" s="338" t="e">
        <f t="shared" si="0"/>
        <v>#N/A</v>
      </c>
      <c r="P170" s="338"/>
      <c r="Q170" s="338"/>
      <c r="R170" s="321"/>
      <c r="S170" s="321"/>
      <c r="T170" s="321"/>
      <c r="U170" s="321"/>
      <c r="V170" s="321"/>
      <c r="W170" s="321"/>
      <c r="X170" s="321"/>
      <c r="Y170" s="321"/>
      <c r="Z170" s="321"/>
    </row>
    <row r="171" spans="1:26" ht="15.75" customHeight="1">
      <c r="A171" s="321"/>
      <c r="B171" s="321"/>
      <c r="C171" s="321"/>
      <c r="D171" s="321"/>
      <c r="E171" s="321"/>
      <c r="F171" s="321"/>
      <c r="G171" s="321"/>
      <c r="H171" s="321"/>
      <c r="I171" s="321"/>
      <c r="J171" s="321"/>
      <c r="K171" s="321"/>
      <c r="L171" s="321"/>
      <c r="M171" s="321"/>
      <c r="N171" s="338"/>
      <c r="O171" s="338" t="e">
        <f t="shared" si="0"/>
        <v>#N/A</v>
      </c>
      <c r="P171" s="338"/>
      <c r="Q171" s="338"/>
      <c r="R171" s="321"/>
      <c r="S171" s="321"/>
      <c r="T171" s="321"/>
      <c r="U171" s="321"/>
      <c r="V171" s="321"/>
      <c r="W171" s="321"/>
      <c r="X171" s="321"/>
      <c r="Y171" s="321"/>
      <c r="Z171" s="321"/>
    </row>
    <row r="172" spans="1:26" ht="15.75" customHeight="1">
      <c r="A172" s="321"/>
      <c r="B172" s="321"/>
      <c r="C172" s="321"/>
      <c r="D172" s="321"/>
      <c r="E172" s="321"/>
      <c r="F172" s="321"/>
      <c r="G172" s="321"/>
      <c r="H172" s="321"/>
      <c r="I172" s="321"/>
      <c r="J172" s="321"/>
      <c r="K172" s="321"/>
      <c r="L172" s="321"/>
      <c r="M172" s="321"/>
      <c r="N172" s="338"/>
      <c r="O172" s="338" t="e">
        <f t="shared" si="0"/>
        <v>#N/A</v>
      </c>
      <c r="P172" s="338"/>
      <c r="Q172" s="338"/>
      <c r="R172" s="321"/>
      <c r="S172" s="321"/>
      <c r="T172" s="321"/>
      <c r="U172" s="321"/>
      <c r="V172" s="321"/>
      <c r="W172" s="321"/>
      <c r="X172" s="321"/>
      <c r="Y172" s="321"/>
      <c r="Z172" s="321"/>
    </row>
    <row r="173" spans="1:26" ht="15.75" customHeight="1">
      <c r="A173" s="321"/>
      <c r="B173" s="321"/>
      <c r="C173" s="321"/>
      <c r="D173" s="321"/>
      <c r="E173" s="321"/>
      <c r="F173" s="321"/>
      <c r="G173" s="321"/>
      <c r="H173" s="321"/>
      <c r="I173" s="321"/>
      <c r="J173" s="321"/>
      <c r="K173" s="321"/>
      <c r="L173" s="321"/>
      <c r="M173" s="321"/>
      <c r="N173" s="338"/>
      <c r="O173" s="338" t="e">
        <f t="shared" si="0"/>
        <v>#N/A</v>
      </c>
      <c r="P173" s="338"/>
      <c r="Q173" s="338"/>
      <c r="R173" s="321"/>
      <c r="S173" s="321"/>
      <c r="T173" s="321"/>
      <c r="U173" s="321"/>
      <c r="V173" s="321"/>
      <c r="W173" s="321"/>
      <c r="X173" s="321"/>
      <c r="Y173" s="321"/>
      <c r="Z173" s="321"/>
    </row>
    <row r="174" spans="1:26" ht="15.75" customHeight="1">
      <c r="A174" s="321"/>
      <c r="B174" s="321"/>
      <c r="C174" s="321"/>
      <c r="D174" s="321"/>
      <c r="E174" s="321"/>
      <c r="F174" s="321"/>
      <c r="G174" s="321"/>
      <c r="H174" s="321"/>
      <c r="I174" s="321"/>
      <c r="J174" s="321"/>
      <c r="K174" s="321"/>
      <c r="L174" s="321"/>
      <c r="M174" s="321"/>
      <c r="N174" s="338"/>
      <c r="O174" s="338" t="e">
        <f t="shared" si="0"/>
        <v>#N/A</v>
      </c>
      <c r="P174" s="338"/>
      <c r="Q174" s="338"/>
      <c r="R174" s="321"/>
      <c r="S174" s="321"/>
      <c r="T174" s="321"/>
      <c r="U174" s="321"/>
      <c r="V174" s="321"/>
      <c r="W174" s="321"/>
      <c r="X174" s="321"/>
      <c r="Y174" s="321"/>
      <c r="Z174" s="321"/>
    </row>
    <row r="175" spans="1:26" ht="15.75" customHeight="1">
      <c r="A175" s="321"/>
      <c r="B175" s="321"/>
      <c r="C175" s="321"/>
      <c r="D175" s="321"/>
      <c r="E175" s="321"/>
      <c r="F175" s="321"/>
      <c r="G175" s="321"/>
      <c r="H175" s="321"/>
      <c r="I175" s="321"/>
      <c r="J175" s="321"/>
      <c r="K175" s="321"/>
      <c r="L175" s="321"/>
      <c r="M175" s="321"/>
      <c r="N175" s="338"/>
      <c r="O175" s="338" t="e">
        <f t="shared" si="0"/>
        <v>#N/A</v>
      </c>
      <c r="P175" s="338"/>
      <c r="Q175" s="338"/>
      <c r="R175" s="321"/>
      <c r="S175" s="321"/>
      <c r="T175" s="321"/>
      <c r="U175" s="321"/>
      <c r="V175" s="321"/>
      <c r="W175" s="321"/>
      <c r="X175" s="321"/>
      <c r="Y175" s="321"/>
      <c r="Z175" s="321"/>
    </row>
    <row r="176" spans="1:26" ht="15.75" customHeight="1">
      <c r="A176" s="321"/>
      <c r="B176" s="321"/>
      <c r="C176" s="321"/>
      <c r="D176" s="321"/>
      <c r="E176" s="321"/>
      <c r="F176" s="321"/>
      <c r="G176" s="321"/>
      <c r="H176" s="321"/>
      <c r="I176" s="321"/>
      <c r="J176" s="321"/>
      <c r="K176" s="321"/>
      <c r="L176" s="321"/>
      <c r="M176" s="321"/>
      <c r="N176" s="338"/>
      <c r="O176" s="338" t="e">
        <f t="shared" si="0"/>
        <v>#N/A</v>
      </c>
      <c r="P176" s="338"/>
      <c r="Q176" s="338"/>
      <c r="R176" s="321"/>
      <c r="S176" s="321"/>
      <c r="T176" s="321"/>
      <c r="U176" s="321"/>
      <c r="V176" s="321"/>
      <c r="W176" s="321"/>
      <c r="X176" s="321"/>
      <c r="Y176" s="321"/>
      <c r="Z176" s="321"/>
    </row>
    <row r="177" spans="1:26" ht="15.75" customHeight="1">
      <c r="A177" s="321"/>
      <c r="B177" s="321"/>
      <c r="C177" s="321"/>
      <c r="D177" s="321"/>
      <c r="E177" s="321"/>
      <c r="F177" s="321"/>
      <c r="G177" s="321"/>
      <c r="H177" s="321"/>
      <c r="I177" s="321"/>
      <c r="J177" s="321"/>
      <c r="K177" s="321"/>
      <c r="L177" s="321"/>
      <c r="M177" s="321"/>
      <c r="N177" s="338"/>
      <c r="O177" s="338" t="e">
        <f t="shared" si="0"/>
        <v>#N/A</v>
      </c>
      <c r="P177" s="338"/>
      <c r="Q177" s="338"/>
      <c r="R177" s="321"/>
      <c r="S177" s="321"/>
      <c r="T177" s="321"/>
      <c r="U177" s="321"/>
      <c r="V177" s="321"/>
      <c r="W177" s="321"/>
      <c r="X177" s="321"/>
      <c r="Y177" s="321"/>
      <c r="Z177" s="321"/>
    </row>
    <row r="178" spans="1:26" ht="15.75" customHeight="1">
      <c r="A178" s="321"/>
      <c r="B178" s="321"/>
      <c r="C178" s="321"/>
      <c r="D178" s="321"/>
      <c r="E178" s="321"/>
      <c r="F178" s="321"/>
      <c r="G178" s="321"/>
      <c r="H178" s="321"/>
      <c r="I178" s="321"/>
      <c r="J178" s="321"/>
      <c r="K178" s="321"/>
      <c r="L178" s="321"/>
      <c r="M178" s="321"/>
      <c r="N178" s="338"/>
      <c r="O178" s="338" t="e">
        <f t="shared" si="0"/>
        <v>#N/A</v>
      </c>
      <c r="P178" s="338"/>
      <c r="Q178" s="338"/>
      <c r="R178" s="321"/>
      <c r="S178" s="321"/>
      <c r="T178" s="321"/>
      <c r="U178" s="321"/>
      <c r="V178" s="321"/>
      <c r="W178" s="321"/>
      <c r="X178" s="321"/>
      <c r="Y178" s="321"/>
      <c r="Z178" s="321"/>
    </row>
    <row r="179" spans="1:26" ht="15.75" customHeight="1">
      <c r="A179" s="321"/>
      <c r="B179" s="321"/>
      <c r="C179" s="321"/>
      <c r="D179" s="321"/>
      <c r="E179" s="321"/>
      <c r="F179" s="321"/>
      <c r="G179" s="321"/>
      <c r="H179" s="321"/>
      <c r="I179" s="321"/>
      <c r="J179" s="321"/>
      <c r="K179" s="321"/>
      <c r="L179" s="321"/>
      <c r="M179" s="321"/>
      <c r="N179" s="338"/>
      <c r="O179" s="338" t="e">
        <f t="shared" si="0"/>
        <v>#N/A</v>
      </c>
      <c r="P179" s="338"/>
      <c r="Q179" s="338"/>
      <c r="R179" s="321"/>
      <c r="S179" s="321"/>
      <c r="T179" s="321"/>
      <c r="U179" s="321"/>
      <c r="V179" s="321"/>
      <c r="W179" s="321"/>
      <c r="X179" s="321"/>
      <c r="Y179" s="321"/>
      <c r="Z179" s="321"/>
    </row>
    <row r="180" spans="1:26" ht="15.75" customHeight="1">
      <c r="A180" s="321"/>
      <c r="B180" s="321"/>
      <c r="C180" s="321"/>
      <c r="D180" s="321"/>
      <c r="E180" s="321"/>
      <c r="F180" s="321"/>
      <c r="G180" s="321"/>
      <c r="H180" s="321"/>
      <c r="I180" s="321"/>
      <c r="J180" s="321"/>
      <c r="K180" s="321"/>
      <c r="L180" s="321"/>
      <c r="M180" s="321"/>
      <c r="N180" s="338"/>
      <c r="O180" s="338" t="e">
        <f t="shared" si="0"/>
        <v>#N/A</v>
      </c>
      <c r="P180" s="338"/>
      <c r="Q180" s="338"/>
      <c r="R180" s="321"/>
      <c r="S180" s="321"/>
      <c r="T180" s="321"/>
      <c r="U180" s="321"/>
      <c r="V180" s="321"/>
      <c r="W180" s="321"/>
      <c r="X180" s="321"/>
      <c r="Y180" s="321"/>
      <c r="Z180" s="321"/>
    </row>
    <row r="181" spans="1:26" ht="15.75" customHeight="1">
      <c r="A181" s="321"/>
      <c r="B181" s="321"/>
      <c r="C181" s="321"/>
      <c r="D181" s="321"/>
      <c r="E181" s="321"/>
      <c r="F181" s="321"/>
      <c r="G181" s="321"/>
      <c r="H181" s="321"/>
      <c r="I181" s="321"/>
      <c r="J181" s="321"/>
      <c r="K181" s="321"/>
      <c r="L181" s="321"/>
      <c r="M181" s="321"/>
      <c r="N181" s="338"/>
      <c r="O181" s="338" t="e">
        <f t="shared" si="0"/>
        <v>#N/A</v>
      </c>
      <c r="P181" s="338"/>
      <c r="Q181" s="338"/>
      <c r="R181" s="321"/>
      <c r="S181" s="321"/>
      <c r="T181" s="321"/>
      <c r="U181" s="321"/>
      <c r="V181" s="321"/>
      <c r="W181" s="321"/>
      <c r="X181" s="321"/>
      <c r="Y181" s="321"/>
      <c r="Z181" s="321"/>
    </row>
    <row r="182" spans="1:26" ht="15.75" customHeight="1">
      <c r="A182" s="321"/>
      <c r="B182" s="321"/>
      <c r="C182" s="321"/>
      <c r="D182" s="321"/>
      <c r="E182" s="321"/>
      <c r="F182" s="321"/>
      <c r="G182" s="321"/>
      <c r="H182" s="321"/>
      <c r="I182" s="321"/>
      <c r="J182" s="321"/>
      <c r="K182" s="321"/>
      <c r="L182" s="321"/>
      <c r="M182" s="321"/>
      <c r="N182" s="338"/>
      <c r="O182" s="338" t="e">
        <f t="shared" si="0"/>
        <v>#N/A</v>
      </c>
      <c r="P182" s="338"/>
      <c r="Q182" s="338"/>
      <c r="R182" s="321"/>
      <c r="S182" s="321"/>
      <c r="T182" s="321"/>
      <c r="U182" s="321"/>
      <c r="V182" s="321"/>
      <c r="W182" s="321"/>
      <c r="X182" s="321"/>
      <c r="Y182" s="321"/>
      <c r="Z182" s="321"/>
    </row>
    <row r="183" spans="1:26" ht="15.75" customHeight="1">
      <c r="A183" s="321"/>
      <c r="B183" s="321"/>
      <c r="C183" s="321"/>
      <c r="D183" s="321"/>
      <c r="E183" s="321"/>
      <c r="F183" s="321"/>
      <c r="G183" s="321"/>
      <c r="H183" s="321"/>
      <c r="I183" s="321"/>
      <c r="J183" s="321"/>
      <c r="K183" s="321"/>
      <c r="L183" s="321"/>
      <c r="M183" s="321"/>
      <c r="N183" s="338"/>
      <c r="O183" s="338" t="e">
        <f t="shared" si="0"/>
        <v>#N/A</v>
      </c>
      <c r="P183" s="338"/>
      <c r="Q183" s="338"/>
      <c r="R183" s="321"/>
      <c r="S183" s="321"/>
      <c r="T183" s="321"/>
      <c r="U183" s="321"/>
      <c r="V183" s="321"/>
      <c r="W183" s="321"/>
      <c r="X183" s="321"/>
      <c r="Y183" s="321"/>
      <c r="Z183" s="321"/>
    </row>
    <row r="184" spans="1:26" ht="15.75" customHeight="1">
      <c r="A184" s="321"/>
      <c r="B184" s="321"/>
      <c r="C184" s="321"/>
      <c r="D184" s="321"/>
      <c r="E184" s="321"/>
      <c r="F184" s="321"/>
      <c r="G184" s="321"/>
      <c r="H184" s="321"/>
      <c r="I184" s="321"/>
      <c r="J184" s="321"/>
      <c r="K184" s="321"/>
      <c r="L184" s="321"/>
      <c r="M184" s="321"/>
      <c r="N184" s="338"/>
      <c r="O184" s="338" t="e">
        <f t="shared" si="0"/>
        <v>#N/A</v>
      </c>
      <c r="P184" s="338"/>
      <c r="Q184" s="338"/>
      <c r="R184" s="321"/>
      <c r="S184" s="321"/>
      <c r="T184" s="321"/>
      <c r="U184" s="321"/>
      <c r="V184" s="321"/>
      <c r="W184" s="321"/>
      <c r="X184" s="321"/>
      <c r="Y184" s="321"/>
      <c r="Z184" s="321"/>
    </row>
    <row r="185" spans="1:26" ht="15.75" customHeight="1">
      <c r="A185" s="321"/>
      <c r="B185" s="321"/>
      <c r="C185" s="321"/>
      <c r="D185" s="321"/>
      <c r="E185" s="321"/>
      <c r="F185" s="321"/>
      <c r="G185" s="321"/>
      <c r="H185" s="321"/>
      <c r="I185" s="321"/>
      <c r="J185" s="321"/>
      <c r="K185" s="321"/>
      <c r="L185" s="321"/>
      <c r="M185" s="321"/>
      <c r="N185" s="338"/>
      <c r="O185" s="338" t="e">
        <f t="shared" si="0"/>
        <v>#N/A</v>
      </c>
      <c r="P185" s="338"/>
      <c r="Q185" s="338"/>
      <c r="R185" s="321"/>
      <c r="S185" s="321"/>
      <c r="T185" s="321"/>
      <c r="U185" s="321"/>
      <c r="V185" s="321"/>
      <c r="W185" s="321"/>
      <c r="X185" s="321"/>
      <c r="Y185" s="321"/>
      <c r="Z185" s="321"/>
    </row>
    <row r="186" spans="1:26" ht="15.75" customHeight="1">
      <c r="A186" s="321"/>
      <c r="B186" s="321"/>
      <c r="C186" s="321"/>
      <c r="D186" s="321"/>
      <c r="E186" s="321"/>
      <c r="F186" s="321"/>
      <c r="G186" s="321"/>
      <c r="H186" s="321"/>
      <c r="I186" s="321"/>
      <c r="J186" s="321"/>
      <c r="K186" s="321"/>
      <c r="L186" s="321"/>
      <c r="M186" s="321"/>
      <c r="N186" s="338"/>
      <c r="O186" s="338" t="e">
        <f t="shared" si="0"/>
        <v>#N/A</v>
      </c>
      <c r="P186" s="338"/>
      <c r="Q186" s="338"/>
      <c r="R186" s="321"/>
      <c r="S186" s="321"/>
      <c r="T186" s="321"/>
      <c r="U186" s="321"/>
      <c r="V186" s="321"/>
      <c r="W186" s="321"/>
      <c r="X186" s="321"/>
      <c r="Y186" s="321"/>
      <c r="Z186" s="321"/>
    </row>
    <row r="187" spans="1:26" ht="15.75" customHeight="1">
      <c r="A187" s="321"/>
      <c r="B187" s="321"/>
      <c r="C187" s="321"/>
      <c r="D187" s="321"/>
      <c r="E187" s="321"/>
      <c r="F187" s="321"/>
      <c r="G187" s="321"/>
      <c r="H187" s="321"/>
      <c r="I187" s="321"/>
      <c r="J187" s="321"/>
      <c r="K187" s="321"/>
      <c r="L187" s="321"/>
      <c r="M187" s="321"/>
      <c r="N187" s="338"/>
      <c r="O187" s="338" t="e">
        <f t="shared" si="0"/>
        <v>#N/A</v>
      </c>
      <c r="P187" s="338"/>
      <c r="Q187" s="338"/>
      <c r="R187" s="321"/>
      <c r="S187" s="321"/>
      <c r="T187" s="321"/>
      <c r="U187" s="321"/>
      <c r="V187" s="321"/>
      <c r="W187" s="321"/>
      <c r="X187" s="321"/>
      <c r="Y187" s="321"/>
      <c r="Z187" s="321"/>
    </row>
    <row r="188" spans="1:26" ht="15.75" customHeight="1">
      <c r="A188" s="321"/>
      <c r="B188" s="321"/>
      <c r="C188" s="321"/>
      <c r="D188" s="321"/>
      <c r="E188" s="321"/>
      <c r="F188" s="321"/>
      <c r="G188" s="321"/>
      <c r="H188" s="321"/>
      <c r="I188" s="321"/>
      <c r="J188" s="321"/>
      <c r="K188" s="321"/>
      <c r="L188" s="321"/>
      <c r="M188" s="321"/>
      <c r="N188" s="338"/>
      <c r="O188" s="338" t="e">
        <f t="shared" si="0"/>
        <v>#N/A</v>
      </c>
      <c r="P188" s="338"/>
      <c r="Q188" s="338"/>
      <c r="R188" s="321"/>
      <c r="S188" s="321"/>
      <c r="T188" s="321"/>
      <c r="U188" s="321"/>
      <c r="V188" s="321"/>
      <c r="W188" s="321"/>
      <c r="X188" s="321"/>
      <c r="Y188" s="321"/>
      <c r="Z188" s="321"/>
    </row>
    <row r="189" spans="1:26" ht="15.75" customHeight="1">
      <c r="A189" s="321"/>
      <c r="B189" s="321"/>
      <c r="C189" s="321"/>
      <c r="D189" s="321"/>
      <c r="E189" s="321"/>
      <c r="F189" s="321"/>
      <c r="G189" s="321"/>
      <c r="H189" s="321"/>
      <c r="I189" s="321"/>
      <c r="J189" s="321"/>
      <c r="K189" s="321"/>
      <c r="L189" s="321"/>
      <c r="M189" s="321"/>
      <c r="N189" s="338"/>
      <c r="O189" s="338" t="e">
        <f t="shared" si="0"/>
        <v>#N/A</v>
      </c>
      <c r="P189" s="338"/>
      <c r="Q189" s="338"/>
      <c r="R189" s="321"/>
      <c r="S189" s="321"/>
      <c r="T189" s="321"/>
      <c r="U189" s="321"/>
      <c r="V189" s="321"/>
      <c r="W189" s="321"/>
      <c r="X189" s="321"/>
      <c r="Y189" s="321"/>
      <c r="Z189" s="321"/>
    </row>
    <row r="190" spans="1:26" ht="15.75" customHeight="1">
      <c r="A190" s="321"/>
      <c r="B190" s="321"/>
      <c r="C190" s="321"/>
      <c r="D190" s="321"/>
      <c r="E190" s="321"/>
      <c r="F190" s="321"/>
      <c r="G190" s="321"/>
      <c r="H190" s="321"/>
      <c r="I190" s="321"/>
      <c r="J190" s="321"/>
      <c r="K190" s="321"/>
      <c r="L190" s="321"/>
      <c r="M190" s="321"/>
      <c r="N190" s="338"/>
      <c r="O190" s="338" t="e">
        <f t="shared" si="0"/>
        <v>#N/A</v>
      </c>
      <c r="P190" s="338"/>
      <c r="Q190" s="338"/>
      <c r="R190" s="321"/>
      <c r="S190" s="321"/>
      <c r="T190" s="321"/>
      <c r="U190" s="321"/>
      <c r="V190" s="321"/>
      <c r="W190" s="321"/>
      <c r="X190" s="321"/>
      <c r="Y190" s="321"/>
      <c r="Z190" s="321"/>
    </row>
    <row r="191" spans="1:26" ht="15.75" customHeight="1">
      <c r="A191" s="321"/>
      <c r="B191" s="321"/>
      <c r="C191" s="321"/>
      <c r="D191" s="321"/>
      <c r="E191" s="321"/>
      <c r="F191" s="321"/>
      <c r="G191" s="321"/>
      <c r="H191" s="321"/>
      <c r="I191" s="321"/>
      <c r="J191" s="321"/>
      <c r="K191" s="321"/>
      <c r="L191" s="321"/>
      <c r="M191" s="321"/>
      <c r="N191" s="338"/>
      <c r="O191" s="338" t="e">
        <f t="shared" si="0"/>
        <v>#N/A</v>
      </c>
      <c r="P191" s="338"/>
      <c r="Q191" s="338"/>
      <c r="R191" s="321"/>
      <c r="S191" s="321"/>
      <c r="T191" s="321"/>
      <c r="U191" s="321"/>
      <c r="V191" s="321"/>
      <c r="W191" s="321"/>
      <c r="X191" s="321"/>
      <c r="Y191" s="321"/>
      <c r="Z191" s="321"/>
    </row>
    <row r="192" spans="1:26" ht="15.75" customHeight="1">
      <c r="A192" s="321"/>
      <c r="B192" s="321"/>
      <c r="C192" s="321"/>
      <c r="D192" s="321"/>
      <c r="E192" s="321"/>
      <c r="F192" s="321"/>
      <c r="G192" s="321"/>
      <c r="H192" s="321"/>
      <c r="I192" s="321"/>
      <c r="J192" s="321"/>
      <c r="K192" s="321"/>
      <c r="L192" s="321"/>
      <c r="M192" s="321"/>
      <c r="N192" s="338"/>
      <c r="O192" s="338" t="e">
        <f t="shared" si="0"/>
        <v>#N/A</v>
      </c>
      <c r="P192" s="338"/>
      <c r="Q192" s="338"/>
      <c r="R192" s="321"/>
      <c r="S192" s="321"/>
      <c r="T192" s="321"/>
      <c r="U192" s="321"/>
      <c r="V192" s="321"/>
      <c r="W192" s="321"/>
      <c r="X192" s="321"/>
      <c r="Y192" s="321"/>
      <c r="Z192" s="321"/>
    </row>
    <row r="193" spans="1:26" ht="15.75" customHeight="1">
      <c r="A193" s="321"/>
      <c r="B193" s="321"/>
      <c r="C193" s="321"/>
      <c r="D193" s="321"/>
      <c r="E193" s="321"/>
      <c r="F193" s="321"/>
      <c r="G193" s="321"/>
      <c r="H193" s="321"/>
      <c r="I193" s="321"/>
      <c r="J193" s="321"/>
      <c r="K193" s="321"/>
      <c r="L193" s="321"/>
      <c r="M193" s="321"/>
      <c r="N193" s="338"/>
      <c r="O193" s="338" t="e">
        <f t="shared" si="0"/>
        <v>#N/A</v>
      </c>
      <c r="P193" s="338"/>
      <c r="Q193" s="338"/>
      <c r="R193" s="321"/>
      <c r="S193" s="321"/>
      <c r="T193" s="321"/>
      <c r="U193" s="321"/>
      <c r="V193" s="321"/>
      <c r="W193" s="321"/>
      <c r="X193" s="321"/>
      <c r="Y193" s="321"/>
      <c r="Z193" s="321"/>
    </row>
    <row r="194" spans="1:26" ht="15.75" customHeight="1">
      <c r="A194" s="321"/>
      <c r="B194" s="321"/>
      <c r="C194" s="321"/>
      <c r="D194" s="321"/>
      <c r="E194" s="321"/>
      <c r="F194" s="321"/>
      <c r="G194" s="321"/>
      <c r="H194" s="321"/>
      <c r="I194" s="321"/>
      <c r="J194" s="321"/>
      <c r="K194" s="321"/>
      <c r="L194" s="321"/>
      <c r="M194" s="321"/>
      <c r="N194" s="338"/>
      <c r="O194" s="338" t="e">
        <f t="shared" si="0"/>
        <v>#N/A</v>
      </c>
      <c r="P194" s="338"/>
      <c r="Q194" s="338"/>
      <c r="R194" s="321"/>
      <c r="S194" s="321"/>
      <c r="T194" s="321"/>
      <c r="U194" s="321"/>
      <c r="V194" s="321"/>
      <c r="W194" s="321"/>
      <c r="X194" s="321"/>
      <c r="Y194" s="321"/>
      <c r="Z194" s="321"/>
    </row>
    <row r="195" spans="1:26" ht="15.75" customHeight="1">
      <c r="A195" s="321"/>
      <c r="B195" s="321"/>
      <c r="C195" s="321"/>
      <c r="D195" s="321"/>
      <c r="E195" s="321"/>
      <c r="F195" s="321"/>
      <c r="G195" s="321"/>
      <c r="H195" s="321"/>
      <c r="I195" s="321"/>
      <c r="J195" s="321"/>
      <c r="K195" s="321"/>
      <c r="L195" s="321"/>
      <c r="M195" s="321"/>
      <c r="N195" s="338"/>
      <c r="O195" s="338" t="e">
        <f t="shared" si="0"/>
        <v>#N/A</v>
      </c>
      <c r="P195" s="338"/>
      <c r="Q195" s="338"/>
      <c r="R195" s="321"/>
      <c r="S195" s="321"/>
      <c r="T195" s="321"/>
      <c r="U195" s="321"/>
      <c r="V195" s="321"/>
      <c r="W195" s="321"/>
      <c r="X195" s="321"/>
      <c r="Y195" s="321"/>
      <c r="Z195" s="321"/>
    </row>
    <row r="196" spans="1:26" ht="15.75" customHeight="1">
      <c r="A196" s="321"/>
      <c r="B196" s="321"/>
      <c r="C196" s="321"/>
      <c r="D196" s="321"/>
      <c r="E196" s="321"/>
      <c r="F196" s="321"/>
      <c r="G196" s="321"/>
      <c r="H196" s="321"/>
      <c r="I196" s="321"/>
      <c r="J196" s="321"/>
      <c r="K196" s="321"/>
      <c r="L196" s="321"/>
      <c r="M196" s="321"/>
      <c r="N196" s="338"/>
      <c r="O196" s="338" t="e">
        <f t="shared" si="0"/>
        <v>#N/A</v>
      </c>
      <c r="P196" s="338"/>
      <c r="Q196" s="338"/>
      <c r="R196" s="321"/>
      <c r="S196" s="321"/>
      <c r="T196" s="321"/>
      <c r="U196" s="321"/>
      <c r="V196" s="321"/>
      <c r="W196" s="321"/>
      <c r="X196" s="321"/>
      <c r="Y196" s="321"/>
      <c r="Z196" s="321"/>
    </row>
    <row r="197" spans="1:26" ht="15.75" customHeight="1">
      <c r="A197" s="321"/>
      <c r="B197" s="321"/>
      <c r="C197" s="321"/>
      <c r="D197" s="321"/>
      <c r="E197" s="321"/>
      <c r="F197" s="321"/>
      <c r="G197" s="321"/>
      <c r="H197" s="321"/>
      <c r="I197" s="321"/>
      <c r="J197" s="321"/>
      <c r="K197" s="321"/>
      <c r="L197" s="321"/>
      <c r="M197" s="321"/>
      <c r="N197" s="338"/>
      <c r="O197" s="338" t="e">
        <f t="shared" si="0"/>
        <v>#N/A</v>
      </c>
      <c r="P197" s="338"/>
      <c r="Q197" s="338"/>
      <c r="R197" s="321"/>
      <c r="S197" s="321"/>
      <c r="T197" s="321"/>
      <c r="U197" s="321"/>
      <c r="V197" s="321"/>
      <c r="W197" s="321"/>
      <c r="X197" s="321"/>
      <c r="Y197" s="321"/>
      <c r="Z197" s="321"/>
    </row>
    <row r="198" spans="1:26" ht="15.75" customHeight="1">
      <c r="A198" s="321"/>
      <c r="B198" s="321"/>
      <c r="C198" s="321"/>
      <c r="D198" s="321"/>
      <c r="E198" s="321"/>
      <c r="F198" s="321"/>
      <c r="G198" s="321"/>
      <c r="H198" s="321"/>
      <c r="I198" s="321"/>
      <c r="J198" s="321"/>
      <c r="K198" s="321"/>
      <c r="L198" s="321"/>
      <c r="M198" s="321"/>
      <c r="N198" s="338"/>
      <c r="O198" s="338" t="e">
        <f t="shared" si="0"/>
        <v>#N/A</v>
      </c>
      <c r="P198" s="338"/>
      <c r="Q198" s="338"/>
      <c r="R198" s="321"/>
      <c r="S198" s="321"/>
      <c r="T198" s="321"/>
      <c r="U198" s="321"/>
      <c r="V198" s="321"/>
      <c r="W198" s="321"/>
      <c r="X198" s="321"/>
      <c r="Y198" s="321"/>
      <c r="Z198" s="321"/>
    </row>
    <row r="199" spans="1:26" ht="15.75" customHeight="1">
      <c r="A199" s="321"/>
      <c r="B199" s="321"/>
      <c r="C199" s="321"/>
      <c r="D199" s="321"/>
      <c r="E199" s="321"/>
      <c r="F199" s="321"/>
      <c r="G199" s="321"/>
      <c r="H199" s="321"/>
      <c r="I199" s="321"/>
      <c r="J199" s="321"/>
      <c r="K199" s="321"/>
      <c r="L199" s="321"/>
      <c r="M199" s="321"/>
      <c r="N199" s="338"/>
      <c r="O199" s="338" t="e">
        <f t="shared" si="0"/>
        <v>#N/A</v>
      </c>
      <c r="P199" s="338"/>
      <c r="Q199" s="338"/>
      <c r="R199" s="321"/>
      <c r="S199" s="321"/>
      <c r="T199" s="321"/>
      <c r="U199" s="321"/>
      <c r="V199" s="321"/>
      <c r="W199" s="321"/>
      <c r="X199" s="321"/>
      <c r="Y199" s="321"/>
      <c r="Z199" s="321"/>
    </row>
    <row r="200" spans="1:26" ht="15.75" customHeight="1">
      <c r="A200" s="321"/>
      <c r="B200" s="321"/>
      <c r="C200" s="321"/>
      <c r="D200" s="321"/>
      <c r="E200" s="321"/>
      <c r="F200" s="321"/>
      <c r="G200" s="321"/>
      <c r="H200" s="321"/>
      <c r="I200" s="321"/>
      <c r="J200" s="321"/>
      <c r="K200" s="321"/>
      <c r="L200" s="321"/>
      <c r="M200" s="321"/>
      <c r="N200" s="338"/>
      <c r="O200" s="338" t="e">
        <f t="shared" si="0"/>
        <v>#N/A</v>
      </c>
      <c r="P200" s="338"/>
      <c r="Q200" s="338"/>
      <c r="R200" s="321"/>
      <c r="S200" s="321"/>
      <c r="T200" s="321"/>
      <c r="U200" s="321"/>
      <c r="V200" s="321"/>
      <c r="W200" s="321"/>
      <c r="X200" s="321"/>
      <c r="Y200" s="321"/>
      <c r="Z200" s="321"/>
    </row>
    <row r="201" spans="1:26" ht="15.75" customHeight="1">
      <c r="A201" s="321"/>
      <c r="B201" s="321"/>
      <c r="C201" s="321"/>
      <c r="D201" s="321"/>
      <c r="E201" s="321"/>
      <c r="F201" s="321"/>
      <c r="G201" s="321"/>
      <c r="H201" s="321"/>
      <c r="I201" s="321"/>
      <c r="J201" s="321"/>
      <c r="K201" s="321"/>
      <c r="L201" s="321"/>
      <c r="M201" s="321"/>
      <c r="N201" s="338"/>
      <c r="O201" s="338" t="e">
        <f t="shared" si="0"/>
        <v>#N/A</v>
      </c>
      <c r="P201" s="338"/>
      <c r="Q201" s="338"/>
      <c r="R201" s="321"/>
      <c r="S201" s="321"/>
      <c r="T201" s="321"/>
      <c r="U201" s="321"/>
      <c r="V201" s="321"/>
      <c r="W201" s="321"/>
      <c r="X201" s="321"/>
      <c r="Y201" s="321"/>
      <c r="Z201" s="321"/>
    </row>
    <row r="202" spans="1:26" ht="15.75" customHeight="1">
      <c r="A202" s="321"/>
      <c r="B202" s="321"/>
      <c r="C202" s="321"/>
      <c r="D202" s="321"/>
      <c r="E202" s="321"/>
      <c r="F202" s="321"/>
      <c r="G202" s="321"/>
      <c r="H202" s="321"/>
      <c r="I202" s="321"/>
      <c r="J202" s="321"/>
      <c r="K202" s="321"/>
      <c r="L202" s="321"/>
      <c r="M202" s="321"/>
      <c r="N202" s="338"/>
      <c r="O202" s="338" t="e">
        <f t="shared" si="0"/>
        <v>#N/A</v>
      </c>
      <c r="P202" s="338"/>
      <c r="Q202" s="338"/>
      <c r="R202" s="321"/>
      <c r="S202" s="321"/>
      <c r="T202" s="321"/>
      <c r="U202" s="321"/>
      <c r="V202" s="321"/>
      <c r="W202" s="321"/>
      <c r="X202" s="321"/>
      <c r="Y202" s="321"/>
      <c r="Z202" s="321"/>
    </row>
    <row r="203" spans="1:26" ht="15.75" customHeight="1">
      <c r="A203" s="321"/>
      <c r="B203" s="321"/>
      <c r="C203" s="321"/>
      <c r="D203" s="321"/>
      <c r="E203" s="321"/>
      <c r="F203" s="321"/>
      <c r="G203" s="321"/>
      <c r="H203" s="321"/>
      <c r="I203" s="321"/>
      <c r="J203" s="321"/>
      <c r="K203" s="321"/>
      <c r="L203" s="321"/>
      <c r="M203" s="321"/>
      <c r="N203" s="338"/>
      <c r="O203" s="338" t="e">
        <f t="shared" si="0"/>
        <v>#N/A</v>
      </c>
      <c r="P203" s="338"/>
      <c r="Q203" s="338"/>
      <c r="R203" s="321"/>
      <c r="S203" s="321"/>
      <c r="T203" s="321"/>
      <c r="U203" s="321"/>
      <c r="V203" s="321"/>
      <c r="W203" s="321"/>
      <c r="X203" s="321"/>
      <c r="Y203" s="321"/>
      <c r="Z203" s="321"/>
    </row>
    <row r="204" spans="1:26" ht="15.75" customHeight="1">
      <c r="A204" s="321"/>
      <c r="B204" s="321"/>
      <c r="C204" s="321"/>
      <c r="D204" s="321"/>
      <c r="E204" s="321"/>
      <c r="F204" s="321"/>
      <c r="G204" s="321"/>
      <c r="H204" s="321"/>
      <c r="I204" s="321"/>
      <c r="J204" s="321"/>
      <c r="K204" s="321"/>
      <c r="L204" s="321"/>
      <c r="M204" s="321"/>
      <c r="N204" s="338"/>
      <c r="O204" s="338" t="e">
        <f t="shared" si="0"/>
        <v>#N/A</v>
      </c>
      <c r="P204" s="338"/>
      <c r="Q204" s="338"/>
      <c r="R204" s="321"/>
      <c r="S204" s="321"/>
      <c r="T204" s="321"/>
      <c r="U204" s="321"/>
      <c r="V204" s="321"/>
      <c r="W204" s="321"/>
      <c r="X204" s="321"/>
      <c r="Y204" s="321"/>
      <c r="Z204" s="321"/>
    </row>
    <row r="205" spans="1:26" ht="15.75" customHeight="1">
      <c r="A205" s="321"/>
      <c r="B205" s="321"/>
      <c r="C205" s="321"/>
      <c r="D205" s="321"/>
      <c r="E205" s="321"/>
      <c r="F205" s="321"/>
      <c r="G205" s="321"/>
      <c r="H205" s="321"/>
      <c r="I205" s="321"/>
      <c r="J205" s="321"/>
      <c r="K205" s="321"/>
      <c r="L205" s="321"/>
      <c r="M205" s="321"/>
      <c r="N205" s="338"/>
      <c r="O205" s="338" t="e">
        <f t="shared" si="0"/>
        <v>#N/A</v>
      </c>
      <c r="P205" s="338"/>
      <c r="Q205" s="338"/>
      <c r="R205" s="321"/>
      <c r="S205" s="321"/>
      <c r="T205" s="321"/>
      <c r="U205" s="321"/>
      <c r="V205" s="321"/>
      <c r="W205" s="321"/>
      <c r="X205" s="321"/>
      <c r="Y205" s="321"/>
      <c r="Z205" s="321"/>
    </row>
    <row r="206" spans="1:26" ht="15.75" customHeight="1">
      <c r="A206" s="321"/>
      <c r="B206" s="321"/>
      <c r="C206" s="321"/>
      <c r="D206" s="321"/>
      <c r="E206" s="321"/>
      <c r="F206" s="321"/>
      <c r="G206" s="321"/>
      <c r="H206" s="321"/>
      <c r="I206" s="321"/>
      <c r="J206" s="321"/>
      <c r="K206" s="321"/>
      <c r="L206" s="321"/>
      <c r="M206" s="321"/>
      <c r="N206" s="338"/>
      <c r="O206" s="338" t="e">
        <f t="shared" si="0"/>
        <v>#N/A</v>
      </c>
      <c r="P206" s="338"/>
      <c r="Q206" s="338"/>
      <c r="R206" s="321"/>
      <c r="S206" s="321"/>
      <c r="T206" s="321"/>
      <c r="U206" s="321"/>
      <c r="V206" s="321"/>
      <c r="W206" s="321"/>
      <c r="X206" s="321"/>
      <c r="Y206" s="321"/>
      <c r="Z206" s="321"/>
    </row>
    <row r="207" spans="1:26" ht="15.75" customHeight="1">
      <c r="A207" s="321"/>
      <c r="B207" s="321"/>
      <c r="C207" s="321"/>
      <c r="D207" s="321"/>
      <c r="E207" s="321"/>
      <c r="F207" s="321"/>
      <c r="G207" s="321"/>
      <c r="H207" s="321"/>
      <c r="I207" s="321"/>
      <c r="J207" s="321"/>
      <c r="K207" s="321"/>
      <c r="L207" s="321"/>
      <c r="M207" s="321"/>
      <c r="N207" s="338"/>
      <c r="O207" s="338" t="e">
        <f t="shared" si="0"/>
        <v>#N/A</v>
      </c>
      <c r="P207" s="338"/>
      <c r="Q207" s="338"/>
      <c r="R207" s="321"/>
      <c r="S207" s="321"/>
      <c r="T207" s="321"/>
      <c r="U207" s="321"/>
      <c r="V207" s="321"/>
      <c r="W207" s="321"/>
      <c r="X207" s="321"/>
      <c r="Y207" s="321"/>
      <c r="Z207" s="321"/>
    </row>
    <row r="208" spans="1:26" ht="15.75" customHeight="1">
      <c r="A208" s="321"/>
      <c r="B208" s="321"/>
      <c r="C208" s="321"/>
      <c r="D208" s="321"/>
      <c r="E208" s="321"/>
      <c r="F208" s="321"/>
      <c r="G208" s="321"/>
      <c r="H208" s="321"/>
      <c r="I208" s="321"/>
      <c r="J208" s="321"/>
      <c r="K208" s="321"/>
      <c r="L208" s="321"/>
      <c r="M208" s="321"/>
      <c r="N208" s="338"/>
      <c r="O208" s="338" t="e">
        <f t="shared" si="0"/>
        <v>#N/A</v>
      </c>
      <c r="P208" s="338"/>
      <c r="Q208" s="338"/>
      <c r="R208" s="321"/>
      <c r="S208" s="321"/>
      <c r="T208" s="321"/>
      <c r="U208" s="321"/>
      <c r="V208" s="321"/>
      <c r="W208" s="321"/>
      <c r="X208" s="321"/>
      <c r="Y208" s="321"/>
      <c r="Z208" s="321"/>
    </row>
    <row r="209" spans="1:26" ht="15.75" customHeight="1">
      <c r="A209" s="321"/>
      <c r="B209" s="321"/>
      <c r="C209" s="321"/>
      <c r="D209" s="321"/>
      <c r="E209" s="321"/>
      <c r="F209" s="321"/>
      <c r="G209" s="321"/>
      <c r="H209" s="321"/>
      <c r="I209" s="321"/>
      <c r="J209" s="321"/>
      <c r="K209" s="321"/>
      <c r="L209" s="321"/>
      <c r="M209" s="321"/>
      <c r="N209" s="338"/>
      <c r="O209" s="338" t="e">
        <f t="shared" si="0"/>
        <v>#N/A</v>
      </c>
      <c r="P209" s="338"/>
      <c r="Q209" s="338"/>
      <c r="R209" s="321"/>
      <c r="S209" s="321"/>
      <c r="T209" s="321"/>
      <c r="U209" s="321"/>
      <c r="V209" s="321"/>
      <c r="W209" s="321"/>
      <c r="X209" s="321"/>
      <c r="Y209" s="321"/>
      <c r="Z209" s="321"/>
    </row>
    <row r="210" spans="1:26" ht="15.75" customHeight="1">
      <c r="A210" s="321"/>
      <c r="B210" s="321"/>
      <c r="C210" s="321"/>
      <c r="D210" s="321"/>
      <c r="E210" s="321"/>
      <c r="F210" s="321"/>
      <c r="G210" s="321"/>
      <c r="H210" s="321"/>
      <c r="I210" s="321"/>
      <c r="J210" s="321"/>
      <c r="K210" s="321"/>
      <c r="L210" s="321"/>
      <c r="M210" s="321"/>
      <c r="N210" s="338"/>
      <c r="O210" s="338" t="e">
        <f t="shared" si="0"/>
        <v>#N/A</v>
      </c>
      <c r="P210" s="338"/>
      <c r="Q210" s="338"/>
      <c r="R210" s="321"/>
      <c r="S210" s="321"/>
      <c r="T210" s="321"/>
      <c r="U210" s="321"/>
      <c r="V210" s="321"/>
      <c r="W210" s="321"/>
      <c r="X210" s="321"/>
      <c r="Y210" s="321"/>
      <c r="Z210" s="321"/>
    </row>
    <row r="211" spans="1:26" ht="15.75" customHeight="1">
      <c r="A211" s="321"/>
      <c r="B211" s="321"/>
      <c r="C211" s="321"/>
      <c r="D211" s="321"/>
      <c r="E211" s="321"/>
      <c r="F211" s="321"/>
      <c r="G211" s="321"/>
      <c r="H211" s="321"/>
      <c r="I211" s="321"/>
      <c r="J211" s="321"/>
      <c r="K211" s="321"/>
      <c r="L211" s="321"/>
      <c r="M211" s="321"/>
      <c r="N211" s="338"/>
      <c r="O211" s="338" t="e">
        <f t="shared" si="0"/>
        <v>#N/A</v>
      </c>
      <c r="P211" s="338"/>
      <c r="Q211" s="338"/>
      <c r="R211" s="321"/>
      <c r="S211" s="321"/>
      <c r="T211" s="321"/>
      <c r="U211" s="321"/>
      <c r="V211" s="321"/>
      <c r="W211" s="321"/>
      <c r="X211" s="321"/>
      <c r="Y211" s="321"/>
      <c r="Z211" s="321"/>
    </row>
    <row r="212" spans="1:26" ht="15.75" customHeight="1">
      <c r="A212" s="321"/>
      <c r="B212" s="321"/>
      <c r="C212" s="321"/>
      <c r="D212" s="321"/>
      <c r="E212" s="321"/>
      <c r="F212" s="321"/>
      <c r="G212" s="321"/>
      <c r="H212" s="321"/>
      <c r="I212" s="321"/>
      <c r="J212" s="321"/>
      <c r="K212" s="321"/>
      <c r="L212" s="321"/>
      <c r="M212" s="321"/>
      <c r="N212" s="338"/>
      <c r="O212" s="338" t="e">
        <f t="shared" si="0"/>
        <v>#N/A</v>
      </c>
      <c r="P212" s="338"/>
      <c r="Q212" s="338"/>
      <c r="R212" s="321"/>
      <c r="S212" s="321"/>
      <c r="T212" s="321"/>
      <c r="U212" s="321"/>
      <c r="V212" s="321"/>
      <c r="W212" s="321"/>
      <c r="X212" s="321"/>
      <c r="Y212" s="321"/>
      <c r="Z212" s="321"/>
    </row>
    <row r="213" spans="1:26" ht="15.75" customHeight="1">
      <c r="A213" s="321"/>
      <c r="B213" s="321"/>
      <c r="C213" s="321"/>
      <c r="D213" s="321"/>
      <c r="E213" s="321"/>
      <c r="F213" s="321"/>
      <c r="G213" s="321"/>
      <c r="H213" s="321"/>
      <c r="I213" s="321"/>
      <c r="J213" s="321"/>
      <c r="K213" s="321"/>
      <c r="L213" s="321"/>
      <c r="M213" s="321"/>
      <c r="N213" s="338"/>
      <c r="O213" s="338" t="e">
        <f t="shared" si="0"/>
        <v>#N/A</v>
      </c>
      <c r="P213" s="338"/>
      <c r="Q213" s="338"/>
      <c r="R213" s="321"/>
      <c r="S213" s="321"/>
      <c r="T213" s="321"/>
      <c r="U213" s="321"/>
      <c r="V213" s="321"/>
      <c r="W213" s="321"/>
      <c r="X213" s="321"/>
      <c r="Y213" s="321"/>
      <c r="Z213" s="321"/>
    </row>
    <row r="214" spans="1:26" ht="15.75" customHeight="1">
      <c r="A214" s="321"/>
      <c r="B214" s="321"/>
      <c r="C214" s="321"/>
      <c r="D214" s="321"/>
      <c r="E214" s="321"/>
      <c r="F214" s="321"/>
      <c r="G214" s="321"/>
      <c r="H214" s="321"/>
      <c r="I214" s="321"/>
      <c r="J214" s="321"/>
      <c r="K214" s="321"/>
      <c r="L214" s="321"/>
      <c r="M214" s="321"/>
      <c r="N214" s="338"/>
      <c r="O214" s="338" t="e">
        <f t="shared" si="0"/>
        <v>#N/A</v>
      </c>
      <c r="P214" s="338"/>
      <c r="Q214" s="338"/>
      <c r="R214" s="321"/>
      <c r="S214" s="321"/>
      <c r="T214" s="321"/>
      <c r="U214" s="321"/>
      <c r="V214" s="321"/>
      <c r="W214" s="321"/>
      <c r="X214" s="321"/>
      <c r="Y214" s="321"/>
      <c r="Z214" s="321"/>
    </row>
    <row r="215" spans="1:26" ht="15.75" customHeight="1">
      <c r="A215" s="321"/>
      <c r="B215" s="321"/>
      <c r="C215" s="321"/>
      <c r="D215" s="321"/>
      <c r="E215" s="321"/>
      <c r="F215" s="321"/>
      <c r="G215" s="321"/>
      <c r="H215" s="321"/>
      <c r="I215" s="321"/>
      <c r="J215" s="321"/>
      <c r="K215" s="321"/>
      <c r="L215" s="321"/>
      <c r="M215" s="321"/>
      <c r="N215" s="338"/>
      <c r="O215" s="338" t="e">
        <f t="shared" si="0"/>
        <v>#N/A</v>
      </c>
      <c r="P215" s="338"/>
      <c r="Q215" s="338"/>
      <c r="R215" s="321"/>
      <c r="S215" s="321"/>
      <c r="T215" s="321"/>
      <c r="U215" s="321"/>
      <c r="V215" s="321"/>
      <c r="W215" s="321"/>
      <c r="X215" s="321"/>
      <c r="Y215" s="321"/>
      <c r="Z215" s="321"/>
    </row>
    <row r="216" spans="1:26" ht="15.75" customHeight="1">
      <c r="A216" s="321"/>
      <c r="B216" s="321"/>
      <c r="C216" s="321"/>
      <c r="D216" s="321"/>
      <c r="E216" s="321"/>
      <c r="F216" s="321"/>
      <c r="G216" s="321"/>
      <c r="H216" s="321"/>
      <c r="I216" s="321"/>
      <c r="J216" s="321"/>
      <c r="K216" s="321"/>
      <c r="L216" s="321"/>
      <c r="M216" s="321"/>
      <c r="N216" s="338"/>
      <c r="O216" s="338" t="e">
        <f t="shared" si="0"/>
        <v>#N/A</v>
      </c>
      <c r="P216" s="338"/>
      <c r="Q216" s="338"/>
      <c r="R216" s="321"/>
      <c r="S216" s="321"/>
      <c r="T216" s="321"/>
      <c r="U216" s="321"/>
      <c r="V216" s="321"/>
      <c r="W216" s="321"/>
      <c r="X216" s="321"/>
      <c r="Y216" s="321"/>
      <c r="Z216" s="321"/>
    </row>
    <row r="217" spans="1:26" ht="15.75" customHeight="1">
      <c r="A217" s="321"/>
      <c r="B217" s="321"/>
      <c r="C217" s="321"/>
      <c r="D217" s="321"/>
      <c r="E217" s="321"/>
      <c r="F217" s="321"/>
      <c r="G217" s="321"/>
      <c r="H217" s="321"/>
      <c r="I217" s="321"/>
      <c r="J217" s="321"/>
      <c r="K217" s="321"/>
      <c r="L217" s="321"/>
      <c r="M217" s="321"/>
      <c r="N217" s="338"/>
      <c r="O217" s="338" t="e">
        <f t="shared" si="0"/>
        <v>#N/A</v>
      </c>
      <c r="P217" s="338"/>
      <c r="Q217" s="338"/>
      <c r="R217" s="321"/>
      <c r="S217" s="321"/>
      <c r="T217" s="321"/>
      <c r="U217" s="321"/>
      <c r="V217" s="321"/>
      <c r="W217" s="321"/>
      <c r="X217" s="321"/>
      <c r="Y217" s="321"/>
      <c r="Z217" s="321"/>
    </row>
    <row r="218" spans="1:26" ht="15.75" customHeight="1">
      <c r="A218" s="321"/>
      <c r="B218" s="321"/>
      <c r="C218" s="321"/>
      <c r="D218" s="321"/>
      <c r="E218" s="321"/>
      <c r="F218" s="321"/>
      <c r="G218" s="321"/>
      <c r="H218" s="321"/>
      <c r="I218" s="321"/>
      <c r="J218" s="321"/>
      <c r="K218" s="321"/>
      <c r="L218" s="321"/>
      <c r="M218" s="321"/>
      <c r="N218" s="338"/>
      <c r="O218" s="338" t="e">
        <f t="shared" si="0"/>
        <v>#N/A</v>
      </c>
      <c r="P218" s="338"/>
      <c r="Q218" s="338"/>
      <c r="R218" s="321"/>
      <c r="S218" s="321"/>
      <c r="T218" s="321"/>
      <c r="U218" s="321"/>
      <c r="V218" s="321"/>
      <c r="W218" s="321"/>
      <c r="X218" s="321"/>
      <c r="Y218" s="321"/>
      <c r="Z218" s="321"/>
    </row>
    <row r="219" spans="1:26" ht="15.75" customHeight="1">
      <c r="A219" s="321"/>
      <c r="B219" s="321"/>
      <c r="C219" s="321"/>
      <c r="D219" s="321"/>
      <c r="E219" s="321"/>
      <c r="F219" s="321"/>
      <c r="G219" s="321"/>
      <c r="H219" s="321"/>
      <c r="I219" s="321"/>
      <c r="J219" s="321"/>
      <c r="K219" s="321"/>
      <c r="L219" s="321"/>
      <c r="M219" s="321"/>
      <c r="N219" s="338"/>
      <c r="O219" s="338" t="e">
        <f t="shared" si="0"/>
        <v>#N/A</v>
      </c>
      <c r="P219" s="338"/>
      <c r="Q219" s="338"/>
      <c r="R219" s="321"/>
      <c r="S219" s="321"/>
      <c r="T219" s="321"/>
      <c r="U219" s="321"/>
      <c r="V219" s="321"/>
      <c r="W219" s="321"/>
      <c r="X219" s="321"/>
      <c r="Y219" s="321"/>
      <c r="Z219" s="321"/>
    </row>
    <row r="220" spans="1:26" ht="15.75" customHeight="1">
      <c r="A220" s="321"/>
      <c r="B220" s="321"/>
      <c r="C220" s="321"/>
      <c r="D220" s="321"/>
      <c r="E220" s="321"/>
      <c r="F220" s="321"/>
      <c r="G220" s="321"/>
      <c r="H220" s="321"/>
      <c r="I220" s="321"/>
      <c r="J220" s="321"/>
      <c r="K220" s="321"/>
      <c r="L220" s="321"/>
      <c r="M220" s="321"/>
      <c r="N220" s="338"/>
      <c r="O220" s="338" t="e">
        <f t="shared" si="0"/>
        <v>#N/A</v>
      </c>
      <c r="P220" s="338"/>
      <c r="Q220" s="338"/>
      <c r="R220" s="321"/>
      <c r="S220" s="321"/>
      <c r="T220" s="321"/>
      <c r="U220" s="321"/>
      <c r="V220" s="321"/>
      <c r="W220" s="321"/>
      <c r="X220" s="321"/>
      <c r="Y220" s="321"/>
      <c r="Z220" s="321"/>
    </row>
    <row r="221" spans="1:26" ht="15.75" customHeight="1">
      <c r="A221" s="321"/>
      <c r="B221" s="321"/>
      <c r="C221" s="321"/>
      <c r="D221" s="321"/>
      <c r="E221" s="321"/>
      <c r="F221" s="321"/>
      <c r="G221" s="321"/>
      <c r="H221" s="321"/>
      <c r="I221" s="321"/>
      <c r="J221" s="321"/>
      <c r="K221" s="321"/>
      <c r="L221" s="321"/>
      <c r="M221" s="321"/>
      <c r="N221" s="338"/>
      <c r="O221" s="338" t="e">
        <f t="shared" si="0"/>
        <v>#N/A</v>
      </c>
      <c r="P221" s="338"/>
      <c r="Q221" s="338"/>
      <c r="R221" s="321"/>
      <c r="S221" s="321"/>
      <c r="T221" s="321"/>
      <c r="U221" s="321"/>
      <c r="V221" s="321"/>
      <c r="W221" s="321"/>
      <c r="X221" s="321"/>
      <c r="Y221" s="321"/>
      <c r="Z221" s="321"/>
    </row>
    <row r="222" spans="1:26" ht="15.75" customHeight="1">
      <c r="A222" s="321"/>
      <c r="B222" s="321"/>
      <c r="C222" s="321"/>
      <c r="D222" s="321"/>
      <c r="E222" s="321"/>
      <c r="F222" s="321"/>
      <c r="G222" s="321"/>
      <c r="H222" s="321"/>
      <c r="I222" s="321"/>
      <c r="J222" s="321"/>
      <c r="K222" s="321"/>
      <c r="L222" s="321"/>
      <c r="M222" s="321"/>
      <c r="N222" s="338"/>
      <c r="O222" s="338" t="e">
        <f t="shared" si="0"/>
        <v>#N/A</v>
      </c>
      <c r="P222" s="338"/>
      <c r="Q222" s="338"/>
      <c r="R222" s="321"/>
      <c r="S222" s="321"/>
      <c r="T222" s="321"/>
      <c r="U222" s="321"/>
      <c r="V222" s="321"/>
      <c r="W222" s="321"/>
      <c r="X222" s="321"/>
      <c r="Y222" s="321"/>
      <c r="Z222" s="321"/>
    </row>
    <row r="223" spans="1:26" ht="15.75" customHeight="1">
      <c r="A223" s="321"/>
      <c r="B223" s="321"/>
      <c r="C223" s="321"/>
      <c r="D223" s="321"/>
      <c r="E223" s="321"/>
      <c r="F223" s="321"/>
      <c r="G223" s="321"/>
      <c r="H223" s="321"/>
      <c r="I223" s="321"/>
      <c r="J223" s="321"/>
      <c r="K223" s="321"/>
      <c r="L223" s="321"/>
      <c r="M223" s="321"/>
      <c r="N223" s="338"/>
      <c r="O223" s="338" t="e">
        <f t="shared" si="0"/>
        <v>#N/A</v>
      </c>
      <c r="P223" s="338"/>
      <c r="Q223" s="338"/>
      <c r="R223" s="321"/>
      <c r="S223" s="321"/>
      <c r="T223" s="321"/>
      <c r="U223" s="321"/>
      <c r="V223" s="321"/>
      <c r="W223" s="321"/>
      <c r="X223" s="321"/>
      <c r="Y223" s="321"/>
      <c r="Z223" s="321"/>
    </row>
    <row r="224" spans="1:26" ht="15.75" customHeight="1">
      <c r="A224" s="321"/>
      <c r="B224" s="321"/>
      <c r="C224" s="321"/>
      <c r="D224" s="321"/>
      <c r="E224" s="321"/>
      <c r="F224" s="321"/>
      <c r="G224" s="321"/>
      <c r="H224" s="321"/>
      <c r="I224" s="321"/>
      <c r="J224" s="321"/>
      <c r="K224" s="321"/>
      <c r="L224" s="321"/>
      <c r="M224" s="321"/>
      <c r="N224" s="338"/>
      <c r="O224" s="338" t="e">
        <f t="shared" si="0"/>
        <v>#N/A</v>
      </c>
      <c r="P224" s="338"/>
      <c r="Q224" s="338"/>
      <c r="R224" s="321"/>
      <c r="S224" s="321"/>
      <c r="T224" s="321"/>
      <c r="U224" s="321"/>
      <c r="V224" s="321"/>
      <c r="W224" s="321"/>
      <c r="X224" s="321"/>
      <c r="Y224" s="321"/>
      <c r="Z224" s="321"/>
    </row>
    <row r="225" spans="1:26" ht="15.75" customHeight="1">
      <c r="A225" s="321"/>
      <c r="B225" s="321"/>
      <c r="C225" s="321"/>
      <c r="D225" s="321"/>
      <c r="E225" s="321"/>
      <c r="F225" s="321"/>
      <c r="G225" s="321"/>
      <c r="H225" s="321"/>
      <c r="I225" s="321"/>
      <c r="J225" s="321"/>
      <c r="K225" s="321"/>
      <c r="L225" s="321"/>
      <c r="M225" s="321"/>
      <c r="N225" s="338"/>
      <c r="O225" s="338" t="e">
        <f t="shared" si="0"/>
        <v>#N/A</v>
      </c>
      <c r="P225" s="338"/>
      <c r="Q225" s="338"/>
      <c r="R225" s="321"/>
      <c r="S225" s="321"/>
      <c r="T225" s="321"/>
      <c r="U225" s="321"/>
      <c r="V225" s="321"/>
      <c r="W225" s="321"/>
      <c r="X225" s="321"/>
      <c r="Y225" s="321"/>
      <c r="Z225" s="321"/>
    </row>
    <row r="226" spans="1:26" ht="15.75" customHeight="1">
      <c r="A226" s="321"/>
      <c r="B226" s="321"/>
      <c r="C226" s="321"/>
      <c r="D226" s="321"/>
      <c r="E226" s="321"/>
      <c r="F226" s="321"/>
      <c r="G226" s="321"/>
      <c r="H226" s="321"/>
      <c r="I226" s="321"/>
      <c r="J226" s="321"/>
      <c r="K226" s="321"/>
      <c r="L226" s="321"/>
      <c r="M226" s="321"/>
      <c r="N226" s="338"/>
      <c r="O226" s="338" t="e">
        <f t="shared" si="0"/>
        <v>#N/A</v>
      </c>
      <c r="P226" s="338"/>
      <c r="Q226" s="338"/>
      <c r="R226" s="321"/>
      <c r="S226" s="321"/>
      <c r="T226" s="321"/>
      <c r="U226" s="321"/>
      <c r="V226" s="321"/>
      <c r="W226" s="321"/>
      <c r="X226" s="321"/>
      <c r="Y226" s="321"/>
      <c r="Z226" s="321"/>
    </row>
    <row r="227" spans="1:26" ht="15.75" customHeight="1">
      <c r="A227" s="321"/>
      <c r="B227" s="321"/>
      <c r="C227" s="321"/>
      <c r="D227" s="321"/>
      <c r="E227" s="321"/>
      <c r="F227" s="321"/>
      <c r="G227" s="321"/>
      <c r="H227" s="321"/>
      <c r="I227" s="321"/>
      <c r="J227" s="321"/>
      <c r="K227" s="321"/>
      <c r="L227" s="321"/>
      <c r="M227" s="321"/>
      <c r="N227" s="338"/>
      <c r="O227" s="338" t="e">
        <f t="shared" si="0"/>
        <v>#N/A</v>
      </c>
      <c r="P227" s="338"/>
      <c r="Q227" s="338"/>
      <c r="R227" s="321"/>
      <c r="S227" s="321"/>
      <c r="T227" s="321"/>
      <c r="U227" s="321"/>
      <c r="V227" s="321"/>
      <c r="W227" s="321"/>
      <c r="X227" s="321"/>
      <c r="Y227" s="321"/>
      <c r="Z227" s="321"/>
    </row>
    <row r="228" spans="1:26" ht="15.75" customHeight="1">
      <c r="A228" s="321"/>
      <c r="B228" s="321"/>
      <c r="C228" s="321"/>
      <c r="D228" s="321"/>
      <c r="E228" s="321"/>
      <c r="F228" s="321"/>
      <c r="G228" s="321"/>
      <c r="H228" s="321"/>
      <c r="I228" s="321"/>
      <c r="J228" s="321"/>
      <c r="K228" s="321"/>
      <c r="L228" s="321"/>
      <c r="M228" s="321"/>
      <c r="N228" s="338"/>
      <c r="O228" s="338" t="e">
        <f t="shared" si="0"/>
        <v>#N/A</v>
      </c>
      <c r="P228" s="338"/>
      <c r="Q228" s="338"/>
      <c r="R228" s="321"/>
      <c r="S228" s="321"/>
      <c r="T228" s="321"/>
      <c r="U228" s="321"/>
      <c r="V228" s="321"/>
      <c r="W228" s="321"/>
      <c r="X228" s="321"/>
      <c r="Y228" s="321"/>
      <c r="Z228" s="321"/>
    </row>
    <row r="229" spans="1:26" ht="15.75" customHeight="1">
      <c r="A229" s="321"/>
      <c r="B229" s="321"/>
      <c r="C229" s="321"/>
      <c r="D229" s="321"/>
      <c r="E229" s="321"/>
      <c r="F229" s="321"/>
      <c r="G229" s="321"/>
      <c r="H229" s="321"/>
      <c r="I229" s="321"/>
      <c r="J229" s="321"/>
      <c r="K229" s="321"/>
      <c r="L229" s="321"/>
      <c r="M229" s="321"/>
      <c r="N229" s="338"/>
      <c r="O229" s="338" t="e">
        <f t="shared" si="0"/>
        <v>#N/A</v>
      </c>
      <c r="P229" s="338"/>
      <c r="Q229" s="338"/>
      <c r="R229" s="321"/>
      <c r="S229" s="321"/>
      <c r="T229" s="321"/>
      <c r="U229" s="321"/>
      <c r="V229" s="321"/>
      <c r="W229" s="321"/>
      <c r="X229" s="321"/>
      <c r="Y229" s="321"/>
      <c r="Z229" s="321"/>
    </row>
    <row r="230" spans="1:26" ht="15.75" customHeight="1">
      <c r="A230" s="321"/>
      <c r="B230" s="321"/>
      <c r="C230" s="321"/>
      <c r="D230" s="321"/>
      <c r="E230" s="321"/>
      <c r="F230" s="321"/>
      <c r="G230" s="321"/>
      <c r="H230" s="321"/>
      <c r="I230" s="321"/>
      <c r="J230" s="321"/>
      <c r="K230" s="321"/>
      <c r="L230" s="321"/>
      <c r="M230" s="321"/>
      <c r="N230" s="338"/>
      <c r="O230" s="338" t="e">
        <f t="shared" si="0"/>
        <v>#N/A</v>
      </c>
      <c r="P230" s="338"/>
      <c r="Q230" s="338"/>
      <c r="R230" s="321"/>
      <c r="S230" s="321"/>
      <c r="T230" s="321"/>
      <c r="U230" s="321"/>
      <c r="V230" s="321"/>
      <c r="W230" s="321"/>
      <c r="X230" s="321"/>
      <c r="Y230" s="321"/>
      <c r="Z230" s="321"/>
    </row>
    <row r="231" spans="1:26" ht="15.75" customHeight="1">
      <c r="A231" s="321"/>
      <c r="B231" s="321"/>
      <c r="C231" s="321"/>
      <c r="D231" s="321"/>
      <c r="E231" s="321"/>
      <c r="F231" s="321"/>
      <c r="G231" s="321"/>
      <c r="H231" s="321"/>
      <c r="I231" s="321"/>
      <c r="J231" s="321"/>
      <c r="K231" s="321"/>
      <c r="L231" s="321"/>
      <c r="M231" s="321"/>
      <c r="N231" s="338"/>
      <c r="O231" s="338" t="e">
        <f t="shared" si="0"/>
        <v>#N/A</v>
      </c>
      <c r="P231" s="338"/>
      <c r="Q231" s="338"/>
      <c r="R231" s="321"/>
      <c r="S231" s="321"/>
      <c r="T231" s="321"/>
      <c r="U231" s="321"/>
      <c r="V231" s="321"/>
      <c r="W231" s="321"/>
      <c r="X231" s="321"/>
      <c r="Y231" s="321"/>
      <c r="Z231" s="321"/>
    </row>
    <row r="232" spans="1:26" ht="15.75" customHeight="1">
      <c r="A232" s="321"/>
      <c r="B232" s="321"/>
      <c r="C232" s="321"/>
      <c r="D232" s="321"/>
      <c r="E232" s="321"/>
      <c r="F232" s="321"/>
      <c r="G232" s="321"/>
      <c r="H232" s="321"/>
      <c r="I232" s="321"/>
      <c r="J232" s="321"/>
      <c r="K232" s="321"/>
      <c r="L232" s="321"/>
      <c r="M232" s="321"/>
      <c r="N232" s="338"/>
      <c r="O232" s="338" t="e">
        <f t="shared" si="0"/>
        <v>#N/A</v>
      </c>
      <c r="P232" s="338"/>
      <c r="Q232" s="338"/>
      <c r="R232" s="321"/>
      <c r="S232" s="321"/>
      <c r="T232" s="321"/>
      <c r="U232" s="321"/>
      <c r="V232" s="321"/>
      <c r="W232" s="321"/>
      <c r="X232" s="321"/>
      <c r="Y232" s="321"/>
      <c r="Z232" s="321"/>
    </row>
    <row r="233" spans="1:26" ht="15.75" customHeight="1">
      <c r="A233" s="321"/>
      <c r="B233" s="321"/>
      <c r="C233" s="321"/>
      <c r="D233" s="321"/>
      <c r="E233" s="321"/>
      <c r="F233" s="321"/>
      <c r="G233" s="321"/>
      <c r="H233" s="321"/>
      <c r="I233" s="321"/>
      <c r="J233" s="321"/>
      <c r="K233" s="321"/>
      <c r="L233" s="321"/>
      <c r="M233" s="321"/>
      <c r="N233" s="338"/>
      <c r="O233" s="338" t="e">
        <f t="shared" si="0"/>
        <v>#N/A</v>
      </c>
      <c r="P233" s="338"/>
      <c r="Q233" s="338"/>
      <c r="R233" s="321"/>
      <c r="S233" s="321"/>
      <c r="T233" s="321"/>
      <c r="U233" s="321"/>
      <c r="V233" s="321"/>
      <c r="W233" s="321"/>
      <c r="X233" s="321"/>
      <c r="Y233" s="321"/>
      <c r="Z233" s="321"/>
    </row>
    <row r="234" spans="1:26" ht="15.75" customHeight="1">
      <c r="A234" s="321"/>
      <c r="B234" s="321"/>
      <c r="C234" s="321"/>
      <c r="D234" s="321"/>
      <c r="E234" s="321"/>
      <c r="F234" s="321"/>
      <c r="G234" s="321"/>
      <c r="H234" s="321"/>
      <c r="I234" s="321"/>
      <c r="J234" s="321"/>
      <c r="K234" s="321"/>
      <c r="L234" s="321"/>
      <c r="M234" s="321"/>
      <c r="N234" s="338"/>
      <c r="O234" s="338" t="e">
        <f t="shared" si="0"/>
        <v>#N/A</v>
      </c>
      <c r="P234" s="338"/>
      <c r="Q234" s="338"/>
      <c r="R234" s="321"/>
      <c r="S234" s="321"/>
      <c r="T234" s="321"/>
      <c r="U234" s="321"/>
      <c r="V234" s="321"/>
      <c r="W234" s="321"/>
      <c r="X234" s="321"/>
      <c r="Y234" s="321"/>
      <c r="Z234" s="321"/>
    </row>
    <row r="235" spans="1:26" ht="15.75" customHeight="1">
      <c r="A235" s="321"/>
      <c r="B235" s="321"/>
      <c r="C235" s="321"/>
      <c r="D235" s="321"/>
      <c r="E235" s="321"/>
      <c r="F235" s="321"/>
      <c r="G235" s="321"/>
      <c r="H235" s="321"/>
      <c r="I235" s="321"/>
      <c r="J235" s="321"/>
      <c r="K235" s="321"/>
      <c r="L235" s="321"/>
      <c r="M235" s="321"/>
      <c r="N235" s="338"/>
      <c r="O235" s="338" t="e">
        <f t="shared" si="0"/>
        <v>#N/A</v>
      </c>
      <c r="P235" s="338"/>
      <c r="Q235" s="338"/>
      <c r="R235" s="321"/>
      <c r="S235" s="321"/>
      <c r="T235" s="321"/>
      <c r="U235" s="321"/>
      <c r="V235" s="321"/>
      <c r="W235" s="321"/>
      <c r="X235" s="321"/>
      <c r="Y235" s="321"/>
      <c r="Z235" s="321"/>
    </row>
    <row r="236" spans="1:26" ht="15.75" customHeight="1">
      <c r="A236" s="321"/>
      <c r="B236" s="321"/>
      <c r="C236" s="321"/>
      <c r="D236" s="321"/>
      <c r="E236" s="321"/>
      <c r="F236" s="321"/>
      <c r="G236" s="321"/>
      <c r="H236" s="321"/>
      <c r="I236" s="321"/>
      <c r="J236" s="321"/>
      <c r="K236" s="321"/>
      <c r="L236" s="321"/>
      <c r="M236" s="321"/>
      <c r="N236" s="338"/>
      <c r="O236" s="338" t="e">
        <f t="shared" si="0"/>
        <v>#N/A</v>
      </c>
      <c r="P236" s="338"/>
      <c r="Q236" s="338"/>
      <c r="R236" s="321"/>
      <c r="S236" s="321"/>
      <c r="T236" s="321"/>
      <c r="U236" s="321"/>
      <c r="V236" s="321"/>
      <c r="W236" s="321"/>
      <c r="X236" s="321"/>
      <c r="Y236" s="321"/>
      <c r="Z236" s="321"/>
    </row>
    <row r="237" spans="1:26" ht="15.75" customHeight="1">
      <c r="A237" s="321"/>
      <c r="B237" s="321"/>
      <c r="C237" s="321"/>
      <c r="D237" s="321"/>
      <c r="E237" s="321"/>
      <c r="F237" s="321"/>
      <c r="G237" s="321"/>
      <c r="H237" s="321"/>
      <c r="I237" s="321"/>
      <c r="J237" s="321"/>
      <c r="K237" s="321"/>
      <c r="L237" s="321"/>
      <c r="M237" s="321"/>
      <c r="N237" s="338"/>
      <c r="O237" s="338" t="e">
        <f t="shared" si="0"/>
        <v>#N/A</v>
      </c>
      <c r="P237" s="338"/>
      <c r="Q237" s="338"/>
      <c r="R237" s="321"/>
      <c r="S237" s="321"/>
      <c r="T237" s="321"/>
      <c r="U237" s="321"/>
      <c r="V237" s="321"/>
      <c r="W237" s="321"/>
      <c r="X237" s="321"/>
      <c r="Y237" s="321"/>
      <c r="Z237" s="321"/>
    </row>
    <row r="238" spans="1:26" ht="15.75" customHeight="1">
      <c r="A238" s="321"/>
      <c r="B238" s="321"/>
      <c r="C238" s="321"/>
      <c r="D238" s="321"/>
      <c r="E238" s="321"/>
      <c r="F238" s="321"/>
      <c r="G238" s="321"/>
      <c r="H238" s="321"/>
      <c r="I238" s="321"/>
      <c r="J238" s="321"/>
      <c r="K238" s="321"/>
      <c r="L238" s="321"/>
      <c r="M238" s="321"/>
      <c r="N238" s="338"/>
      <c r="O238" s="338" t="e">
        <f t="shared" si="0"/>
        <v>#N/A</v>
      </c>
      <c r="P238" s="338"/>
      <c r="Q238" s="338"/>
      <c r="R238" s="321"/>
      <c r="S238" s="321"/>
      <c r="T238" s="321"/>
      <c r="U238" s="321"/>
      <c r="V238" s="321"/>
      <c r="W238" s="321"/>
      <c r="X238" s="321"/>
      <c r="Y238" s="321"/>
      <c r="Z238" s="321"/>
    </row>
    <row r="239" spans="1:26" ht="15.75" customHeight="1">
      <c r="A239" s="321"/>
      <c r="B239" s="321"/>
      <c r="C239" s="321"/>
      <c r="D239" s="321"/>
      <c r="E239" s="321"/>
      <c r="F239" s="321"/>
      <c r="G239" s="321"/>
      <c r="H239" s="321"/>
      <c r="I239" s="321"/>
      <c r="J239" s="321"/>
      <c r="K239" s="321"/>
      <c r="L239" s="321"/>
      <c r="M239" s="321"/>
      <c r="N239" s="338"/>
      <c r="O239" s="338" t="e">
        <f t="shared" si="0"/>
        <v>#N/A</v>
      </c>
      <c r="P239" s="338"/>
      <c r="Q239" s="338"/>
      <c r="R239" s="321"/>
      <c r="S239" s="321"/>
      <c r="T239" s="321"/>
      <c r="U239" s="321"/>
      <c r="V239" s="321"/>
      <c r="W239" s="321"/>
      <c r="X239" s="321"/>
      <c r="Y239" s="321"/>
      <c r="Z239" s="321"/>
    </row>
    <row r="240" spans="1:26" ht="15.75" customHeight="1">
      <c r="A240" s="321"/>
      <c r="B240" s="321"/>
      <c r="C240" s="321"/>
      <c r="D240" s="321"/>
      <c r="E240" s="321"/>
      <c r="F240" s="321"/>
      <c r="G240" s="321"/>
      <c r="H240" s="321"/>
      <c r="I240" s="321"/>
      <c r="J240" s="321"/>
      <c r="K240" s="321"/>
      <c r="L240" s="321"/>
      <c r="M240" s="321"/>
      <c r="N240" s="338"/>
      <c r="O240" s="338" t="e">
        <f t="shared" si="0"/>
        <v>#N/A</v>
      </c>
      <c r="P240" s="338"/>
      <c r="Q240" s="338"/>
      <c r="R240" s="321"/>
      <c r="S240" s="321"/>
      <c r="T240" s="321"/>
      <c r="U240" s="321"/>
      <c r="V240" s="321"/>
      <c r="W240" s="321"/>
      <c r="X240" s="321"/>
      <c r="Y240" s="321"/>
      <c r="Z240" s="321"/>
    </row>
    <row r="241" spans="1:26" ht="15.75" customHeight="1">
      <c r="A241" s="321"/>
      <c r="B241" s="321"/>
      <c r="C241" s="321"/>
      <c r="D241" s="321"/>
      <c r="E241" s="321"/>
      <c r="F241" s="321"/>
      <c r="G241" s="321"/>
      <c r="H241" s="321"/>
      <c r="I241" s="321"/>
      <c r="J241" s="321"/>
      <c r="K241" s="321"/>
      <c r="L241" s="321"/>
      <c r="M241" s="321"/>
      <c r="N241" s="338"/>
      <c r="O241" s="338" t="e">
        <f t="shared" si="0"/>
        <v>#N/A</v>
      </c>
      <c r="P241" s="338"/>
      <c r="Q241" s="338"/>
      <c r="R241" s="321"/>
      <c r="S241" s="321"/>
      <c r="T241" s="321"/>
      <c r="U241" s="321"/>
      <c r="V241" s="321"/>
      <c r="W241" s="321"/>
      <c r="X241" s="321"/>
      <c r="Y241" s="321"/>
      <c r="Z241" s="321"/>
    </row>
    <row r="242" spans="1:26" ht="15.75" customHeight="1">
      <c r="A242" s="321"/>
      <c r="B242" s="321"/>
      <c r="C242" s="321"/>
      <c r="D242" s="321"/>
      <c r="E242" s="321"/>
      <c r="F242" s="321"/>
      <c r="G242" s="321"/>
      <c r="H242" s="321"/>
      <c r="I242" s="321"/>
      <c r="J242" s="321"/>
      <c r="K242" s="321"/>
      <c r="L242" s="321"/>
      <c r="M242" s="321"/>
      <c r="N242" s="338"/>
      <c r="O242" s="338" t="e">
        <f t="shared" si="0"/>
        <v>#N/A</v>
      </c>
      <c r="P242" s="338"/>
      <c r="Q242" s="338"/>
      <c r="R242" s="321"/>
      <c r="S242" s="321"/>
      <c r="T242" s="321"/>
      <c r="U242" s="321"/>
      <c r="V242" s="321"/>
      <c r="W242" s="321"/>
      <c r="X242" s="321"/>
      <c r="Y242" s="321"/>
      <c r="Z242" s="321"/>
    </row>
    <row r="243" spans="1:26" ht="15.75" customHeight="1">
      <c r="A243" s="321"/>
      <c r="B243" s="321"/>
      <c r="C243" s="321"/>
      <c r="D243" s="321"/>
      <c r="E243" s="321"/>
      <c r="F243" s="321"/>
      <c r="G243" s="321"/>
      <c r="H243" s="321"/>
      <c r="I243" s="321"/>
      <c r="J243" s="321"/>
      <c r="K243" s="321"/>
      <c r="L243" s="321"/>
      <c r="M243" s="321"/>
      <c r="N243" s="338"/>
      <c r="O243" s="338" t="e">
        <f t="shared" si="0"/>
        <v>#N/A</v>
      </c>
      <c r="P243" s="338"/>
      <c r="Q243" s="338"/>
      <c r="R243" s="321"/>
      <c r="S243" s="321"/>
      <c r="T243" s="321"/>
      <c r="U243" s="321"/>
      <c r="V243" s="321"/>
      <c r="W243" s="321"/>
      <c r="X243" s="321"/>
      <c r="Y243" s="321"/>
      <c r="Z243" s="321"/>
    </row>
    <row r="244" spans="1:26" ht="15.75" customHeight="1">
      <c r="A244" s="321"/>
      <c r="B244" s="321"/>
      <c r="C244" s="321"/>
      <c r="D244" s="321"/>
      <c r="E244" s="321"/>
      <c r="F244" s="321"/>
      <c r="G244" s="321"/>
      <c r="H244" s="321"/>
      <c r="I244" s="321"/>
      <c r="J244" s="321"/>
      <c r="K244" s="321"/>
      <c r="L244" s="321"/>
      <c r="M244" s="321"/>
      <c r="N244" s="338"/>
      <c r="O244" s="338" t="e">
        <f t="shared" si="0"/>
        <v>#N/A</v>
      </c>
      <c r="P244" s="338"/>
      <c r="Q244" s="338"/>
      <c r="R244" s="321"/>
      <c r="S244" s="321"/>
      <c r="T244" s="321"/>
      <c r="U244" s="321"/>
      <c r="V244" s="321"/>
      <c r="W244" s="321"/>
      <c r="X244" s="321"/>
      <c r="Y244" s="321"/>
      <c r="Z244" s="321"/>
    </row>
    <row r="245" spans="1:26" ht="15.75" customHeight="1">
      <c r="A245" s="321"/>
      <c r="B245" s="321"/>
      <c r="C245" s="321"/>
      <c r="D245" s="321"/>
      <c r="E245" s="321"/>
      <c r="F245" s="321"/>
      <c r="G245" s="321"/>
      <c r="H245" s="321"/>
      <c r="I245" s="321"/>
      <c r="J245" s="321"/>
      <c r="K245" s="321"/>
      <c r="L245" s="321"/>
      <c r="M245" s="321"/>
      <c r="N245" s="338"/>
      <c r="O245" s="338" t="e">
        <f t="shared" si="0"/>
        <v>#N/A</v>
      </c>
      <c r="P245" s="338"/>
      <c r="Q245" s="338"/>
      <c r="R245" s="321"/>
      <c r="S245" s="321"/>
      <c r="T245" s="321"/>
      <c r="U245" s="321"/>
      <c r="V245" s="321"/>
      <c r="W245" s="321"/>
      <c r="X245" s="321"/>
      <c r="Y245" s="321"/>
      <c r="Z245" s="321"/>
    </row>
    <row r="246" spans="1:26" ht="15.75" customHeight="1">
      <c r="A246" s="321"/>
      <c r="B246" s="321"/>
      <c r="C246" s="321"/>
      <c r="D246" s="321"/>
      <c r="E246" s="321"/>
      <c r="F246" s="321"/>
      <c r="G246" s="321"/>
      <c r="H246" s="321"/>
      <c r="I246" s="321"/>
      <c r="J246" s="321"/>
      <c r="K246" s="321"/>
      <c r="L246" s="321"/>
      <c r="M246" s="321"/>
      <c r="N246" s="338"/>
      <c r="O246" s="338" t="e">
        <f t="shared" si="0"/>
        <v>#N/A</v>
      </c>
      <c r="P246" s="338"/>
      <c r="Q246" s="338"/>
      <c r="R246" s="321"/>
      <c r="S246" s="321"/>
      <c r="T246" s="321"/>
      <c r="U246" s="321"/>
      <c r="V246" s="321"/>
      <c r="W246" s="321"/>
      <c r="X246" s="321"/>
      <c r="Y246" s="321"/>
      <c r="Z246" s="321"/>
    </row>
    <row r="247" spans="1:26" ht="15.75" customHeight="1">
      <c r="A247" s="321"/>
      <c r="B247" s="321"/>
      <c r="C247" s="321"/>
      <c r="D247" s="321"/>
      <c r="E247" s="321"/>
      <c r="F247" s="321"/>
      <c r="G247" s="321"/>
      <c r="H247" s="321"/>
      <c r="I247" s="321"/>
      <c r="J247" s="321"/>
      <c r="K247" s="321"/>
      <c r="L247" s="321"/>
      <c r="M247" s="321"/>
      <c r="N247" s="338"/>
      <c r="O247" s="338" t="e">
        <f t="shared" si="0"/>
        <v>#N/A</v>
      </c>
      <c r="P247" s="338"/>
      <c r="Q247" s="338"/>
      <c r="R247" s="321"/>
      <c r="S247" s="321"/>
      <c r="T247" s="321"/>
      <c r="U247" s="321"/>
      <c r="V247" s="321"/>
      <c r="W247" s="321"/>
      <c r="X247" s="321"/>
      <c r="Y247" s="321"/>
      <c r="Z247" s="321"/>
    </row>
    <row r="248" spans="1:26" ht="15.75" customHeight="1">
      <c r="A248" s="321"/>
      <c r="B248" s="321"/>
      <c r="C248" s="321"/>
      <c r="D248" s="321"/>
      <c r="E248" s="321"/>
      <c r="F248" s="321"/>
      <c r="G248" s="321"/>
      <c r="H248" s="321"/>
      <c r="I248" s="321"/>
      <c r="J248" s="321"/>
      <c r="K248" s="321"/>
      <c r="L248" s="321"/>
      <c r="M248" s="321"/>
      <c r="N248" s="338"/>
      <c r="O248" s="338" t="e">
        <f t="shared" si="0"/>
        <v>#N/A</v>
      </c>
      <c r="P248" s="338"/>
      <c r="Q248" s="338"/>
      <c r="R248" s="321"/>
      <c r="S248" s="321"/>
      <c r="T248" s="321"/>
      <c r="U248" s="321"/>
      <c r="V248" s="321"/>
      <c r="W248" s="321"/>
      <c r="X248" s="321"/>
      <c r="Y248" s="321"/>
      <c r="Z248" s="321"/>
    </row>
    <row r="249" spans="1:26" ht="15.75" customHeight="1">
      <c r="A249" s="321"/>
      <c r="B249" s="321"/>
      <c r="C249" s="321"/>
      <c r="D249" s="321"/>
      <c r="E249" s="321"/>
      <c r="F249" s="321"/>
      <c r="G249" s="321"/>
      <c r="H249" s="321"/>
      <c r="I249" s="321"/>
      <c r="J249" s="321"/>
      <c r="K249" s="321"/>
      <c r="L249" s="321"/>
      <c r="M249" s="321"/>
      <c r="N249" s="338"/>
      <c r="O249" s="338" t="e">
        <f t="shared" si="0"/>
        <v>#N/A</v>
      </c>
      <c r="P249" s="338"/>
      <c r="Q249" s="338"/>
      <c r="R249" s="321"/>
      <c r="S249" s="321"/>
      <c r="T249" s="321"/>
      <c r="U249" s="321"/>
      <c r="V249" s="321"/>
      <c r="W249" s="321"/>
      <c r="X249" s="321"/>
      <c r="Y249" s="321"/>
      <c r="Z249" s="321"/>
    </row>
    <row r="250" spans="1:26" ht="15.75" customHeight="1">
      <c r="A250" s="321"/>
      <c r="B250" s="321"/>
      <c r="C250" s="321"/>
      <c r="D250" s="321"/>
      <c r="E250" s="321"/>
      <c r="F250" s="321"/>
      <c r="G250" s="321"/>
      <c r="H250" s="321"/>
      <c r="I250" s="321"/>
      <c r="J250" s="321"/>
      <c r="K250" s="321"/>
      <c r="L250" s="321"/>
      <c r="M250" s="321"/>
      <c r="N250" s="338"/>
      <c r="O250" s="338" t="e">
        <f t="shared" si="0"/>
        <v>#N/A</v>
      </c>
      <c r="P250" s="338"/>
      <c r="Q250" s="338"/>
      <c r="R250" s="321"/>
      <c r="S250" s="321"/>
      <c r="T250" s="321"/>
      <c r="U250" s="321"/>
      <c r="V250" s="321"/>
      <c r="W250" s="321"/>
      <c r="X250" s="321"/>
      <c r="Y250" s="321"/>
      <c r="Z250" s="321"/>
    </row>
    <row r="251" spans="1:26" ht="15.75" customHeight="1">
      <c r="A251" s="321"/>
      <c r="B251" s="321"/>
      <c r="C251" s="321"/>
      <c r="D251" s="321"/>
      <c r="E251" s="321"/>
      <c r="F251" s="321"/>
      <c r="G251" s="321"/>
      <c r="H251" s="321"/>
      <c r="I251" s="321"/>
      <c r="J251" s="321"/>
      <c r="K251" s="321"/>
      <c r="L251" s="321"/>
      <c r="M251" s="321"/>
      <c r="N251" s="338"/>
      <c r="O251" s="338" t="e">
        <f t="shared" si="0"/>
        <v>#N/A</v>
      </c>
      <c r="P251" s="338"/>
      <c r="Q251" s="338"/>
      <c r="R251" s="321"/>
      <c r="S251" s="321"/>
      <c r="T251" s="321"/>
      <c r="U251" s="321"/>
      <c r="V251" s="321"/>
      <c r="W251" s="321"/>
      <c r="X251" s="321"/>
      <c r="Y251" s="321"/>
      <c r="Z251" s="321"/>
    </row>
    <row r="252" spans="1:26" ht="15.75" customHeight="1">
      <c r="A252" s="321"/>
      <c r="B252" s="321"/>
      <c r="C252" s="321"/>
      <c r="D252" s="321"/>
      <c r="E252" s="321"/>
      <c r="F252" s="321"/>
      <c r="G252" s="321"/>
      <c r="H252" s="321"/>
      <c r="I252" s="321"/>
      <c r="J252" s="321"/>
      <c r="K252" s="321"/>
      <c r="L252" s="321"/>
      <c r="M252" s="321"/>
      <c r="N252" s="338"/>
      <c r="O252" s="338" t="e">
        <f t="shared" si="0"/>
        <v>#N/A</v>
      </c>
      <c r="P252" s="338"/>
      <c r="Q252" s="338"/>
      <c r="R252" s="321"/>
      <c r="S252" s="321"/>
      <c r="T252" s="321"/>
      <c r="U252" s="321"/>
      <c r="V252" s="321"/>
      <c r="W252" s="321"/>
      <c r="X252" s="321"/>
      <c r="Y252" s="321"/>
      <c r="Z252" s="321"/>
    </row>
    <row r="253" spans="1:26" ht="15.75" customHeight="1">
      <c r="A253" s="321"/>
      <c r="B253" s="321"/>
      <c r="C253" s="321"/>
      <c r="D253" s="321"/>
      <c r="E253" s="321"/>
      <c r="F253" s="321"/>
      <c r="G253" s="321"/>
      <c r="H253" s="321"/>
      <c r="I253" s="321"/>
      <c r="J253" s="321"/>
      <c r="K253" s="321"/>
      <c r="L253" s="321"/>
      <c r="M253" s="321"/>
      <c r="N253" s="338"/>
      <c r="O253" s="338" t="e">
        <f t="shared" si="0"/>
        <v>#N/A</v>
      </c>
      <c r="P253" s="338"/>
      <c r="Q253" s="338"/>
      <c r="R253" s="321"/>
      <c r="S253" s="321"/>
      <c r="T253" s="321"/>
      <c r="U253" s="321"/>
      <c r="V253" s="321"/>
      <c r="W253" s="321"/>
      <c r="X253" s="321"/>
      <c r="Y253" s="321"/>
      <c r="Z253" s="321"/>
    </row>
    <row r="254" spans="1:26" ht="15.75" customHeight="1">
      <c r="A254" s="321"/>
      <c r="B254" s="321"/>
      <c r="C254" s="321"/>
      <c r="D254" s="321"/>
      <c r="E254" s="321"/>
      <c r="F254" s="321"/>
      <c r="G254" s="321"/>
      <c r="H254" s="321"/>
      <c r="I254" s="321"/>
      <c r="J254" s="321"/>
      <c r="K254" s="321"/>
      <c r="L254" s="321"/>
      <c r="M254" s="321"/>
      <c r="N254" s="338"/>
      <c r="O254" s="338" t="e">
        <f t="shared" si="0"/>
        <v>#N/A</v>
      </c>
      <c r="P254" s="338"/>
      <c r="Q254" s="338"/>
      <c r="R254" s="321"/>
      <c r="S254" s="321"/>
      <c r="T254" s="321"/>
      <c r="U254" s="321"/>
      <c r="V254" s="321"/>
      <c r="W254" s="321"/>
      <c r="X254" s="321"/>
      <c r="Y254" s="321"/>
      <c r="Z254" s="321"/>
    </row>
    <row r="255" spans="1:26" ht="15.75" customHeight="1">
      <c r="A255" s="321"/>
      <c r="B255" s="321"/>
      <c r="C255" s="321"/>
      <c r="D255" s="321"/>
      <c r="E255" s="321"/>
      <c r="F255" s="321"/>
      <c r="G255" s="321"/>
      <c r="H255" s="321"/>
      <c r="I255" s="321"/>
      <c r="J255" s="321"/>
      <c r="K255" s="321"/>
      <c r="L255" s="321"/>
      <c r="M255" s="321"/>
      <c r="N255" s="338"/>
      <c r="O255" s="338" t="e">
        <f t="shared" si="0"/>
        <v>#N/A</v>
      </c>
      <c r="P255" s="338"/>
      <c r="Q255" s="338"/>
      <c r="R255" s="321"/>
      <c r="S255" s="321"/>
      <c r="T255" s="321"/>
      <c r="U255" s="321"/>
      <c r="V255" s="321"/>
      <c r="W255" s="321"/>
      <c r="X255" s="321"/>
      <c r="Y255" s="321"/>
      <c r="Z255" s="321"/>
    </row>
    <row r="256" spans="1:26" ht="15.75" customHeight="1">
      <c r="A256" s="321"/>
      <c r="B256" s="321"/>
      <c r="C256" s="321"/>
      <c r="D256" s="321"/>
      <c r="E256" s="321"/>
      <c r="F256" s="321"/>
      <c r="G256" s="321"/>
      <c r="H256" s="321"/>
      <c r="I256" s="321"/>
      <c r="J256" s="321"/>
      <c r="K256" s="321"/>
      <c r="L256" s="321"/>
      <c r="M256" s="321"/>
      <c r="N256" s="338"/>
      <c r="O256" s="338" t="e">
        <f t="shared" si="0"/>
        <v>#N/A</v>
      </c>
      <c r="P256" s="338"/>
      <c r="Q256" s="338"/>
      <c r="R256" s="321"/>
      <c r="S256" s="321"/>
      <c r="T256" s="321"/>
      <c r="U256" s="321"/>
      <c r="V256" s="321"/>
      <c r="W256" s="321"/>
      <c r="X256" s="321"/>
      <c r="Y256" s="321"/>
      <c r="Z256" s="321"/>
    </row>
    <row r="257" spans="1:26" ht="15.75" customHeight="1">
      <c r="A257" s="321"/>
      <c r="B257" s="321"/>
      <c r="C257" s="321"/>
      <c r="D257" s="321"/>
      <c r="E257" s="321"/>
      <c r="F257" s="321"/>
      <c r="G257" s="321"/>
      <c r="H257" s="321"/>
      <c r="I257" s="321"/>
      <c r="J257" s="321"/>
      <c r="K257" s="321"/>
      <c r="L257" s="321"/>
      <c r="M257" s="321"/>
      <c r="N257" s="338"/>
      <c r="O257" s="338" t="e">
        <f t="shared" ref="O257:O511" si="1">VLOOKUP(B257,$C$25:$D$35,2,0)</f>
        <v>#N/A</v>
      </c>
      <c r="P257" s="338"/>
      <c r="Q257" s="338"/>
      <c r="R257" s="321"/>
      <c r="S257" s="321"/>
      <c r="T257" s="321"/>
      <c r="U257" s="321"/>
      <c r="V257" s="321"/>
      <c r="W257" s="321"/>
      <c r="X257" s="321"/>
      <c r="Y257" s="321"/>
      <c r="Z257" s="321"/>
    </row>
    <row r="258" spans="1:26" ht="15.75" customHeight="1">
      <c r="A258" s="321"/>
      <c r="B258" s="321"/>
      <c r="C258" s="321"/>
      <c r="D258" s="321"/>
      <c r="E258" s="321"/>
      <c r="F258" s="321"/>
      <c r="G258" s="321"/>
      <c r="H258" s="321"/>
      <c r="I258" s="321"/>
      <c r="J258" s="321"/>
      <c r="K258" s="321"/>
      <c r="L258" s="321"/>
      <c r="M258" s="321"/>
      <c r="N258" s="338"/>
      <c r="O258" s="338" t="e">
        <f t="shared" si="1"/>
        <v>#N/A</v>
      </c>
      <c r="P258" s="338"/>
      <c r="Q258" s="338"/>
      <c r="R258" s="321"/>
      <c r="S258" s="321"/>
      <c r="T258" s="321"/>
      <c r="U258" s="321"/>
      <c r="V258" s="321"/>
      <c r="W258" s="321"/>
      <c r="X258" s="321"/>
      <c r="Y258" s="321"/>
      <c r="Z258" s="321"/>
    </row>
    <row r="259" spans="1:26" ht="15.75" customHeight="1">
      <c r="A259" s="321"/>
      <c r="B259" s="321"/>
      <c r="C259" s="321"/>
      <c r="D259" s="321"/>
      <c r="E259" s="321"/>
      <c r="F259" s="321"/>
      <c r="G259" s="321"/>
      <c r="H259" s="321"/>
      <c r="I259" s="321"/>
      <c r="J259" s="321"/>
      <c r="K259" s="321"/>
      <c r="L259" s="321"/>
      <c r="M259" s="321"/>
      <c r="N259" s="338"/>
      <c r="O259" s="338" t="e">
        <f t="shared" si="1"/>
        <v>#N/A</v>
      </c>
      <c r="P259" s="338"/>
      <c r="Q259" s="338"/>
      <c r="R259" s="321"/>
      <c r="S259" s="321"/>
      <c r="T259" s="321"/>
      <c r="U259" s="321"/>
      <c r="V259" s="321"/>
      <c r="W259" s="321"/>
      <c r="X259" s="321"/>
      <c r="Y259" s="321"/>
      <c r="Z259" s="321"/>
    </row>
    <row r="260" spans="1:26" ht="15.75" customHeight="1">
      <c r="A260" s="321"/>
      <c r="B260" s="321"/>
      <c r="C260" s="321"/>
      <c r="D260" s="321"/>
      <c r="E260" s="321"/>
      <c r="F260" s="321"/>
      <c r="G260" s="321"/>
      <c r="H260" s="321"/>
      <c r="I260" s="321"/>
      <c r="J260" s="321"/>
      <c r="K260" s="321"/>
      <c r="L260" s="321"/>
      <c r="M260" s="321"/>
      <c r="N260" s="338"/>
      <c r="O260" s="338" t="e">
        <f t="shared" si="1"/>
        <v>#N/A</v>
      </c>
      <c r="P260" s="338"/>
      <c r="Q260" s="338"/>
      <c r="R260" s="321"/>
      <c r="S260" s="321"/>
      <c r="T260" s="321"/>
      <c r="U260" s="321"/>
      <c r="V260" s="321"/>
      <c r="W260" s="321"/>
      <c r="X260" s="321"/>
      <c r="Y260" s="321"/>
      <c r="Z260" s="321"/>
    </row>
    <row r="261" spans="1:26" ht="15.75" customHeight="1">
      <c r="A261" s="321"/>
      <c r="B261" s="321"/>
      <c r="C261" s="321"/>
      <c r="D261" s="321"/>
      <c r="E261" s="321"/>
      <c r="F261" s="321"/>
      <c r="G261" s="321"/>
      <c r="H261" s="321"/>
      <c r="I261" s="321"/>
      <c r="J261" s="321"/>
      <c r="K261" s="321"/>
      <c r="L261" s="321"/>
      <c r="M261" s="321"/>
      <c r="N261" s="338"/>
      <c r="O261" s="338" t="e">
        <f t="shared" si="1"/>
        <v>#N/A</v>
      </c>
      <c r="P261" s="338"/>
      <c r="Q261" s="338"/>
      <c r="R261" s="321"/>
      <c r="S261" s="321"/>
      <c r="T261" s="321"/>
      <c r="U261" s="321"/>
      <c r="V261" s="321"/>
      <c r="W261" s="321"/>
      <c r="X261" s="321"/>
      <c r="Y261" s="321"/>
      <c r="Z261" s="321"/>
    </row>
    <row r="262" spans="1:26" ht="15.75" customHeight="1">
      <c r="A262" s="321"/>
      <c r="B262" s="321"/>
      <c r="C262" s="321"/>
      <c r="D262" s="321"/>
      <c r="E262" s="321"/>
      <c r="F262" s="321"/>
      <c r="G262" s="321"/>
      <c r="H262" s="321"/>
      <c r="I262" s="321"/>
      <c r="J262" s="321"/>
      <c r="K262" s="321"/>
      <c r="L262" s="321"/>
      <c r="M262" s="321"/>
      <c r="N262" s="338"/>
      <c r="O262" s="338" t="e">
        <f t="shared" si="1"/>
        <v>#N/A</v>
      </c>
      <c r="P262" s="338"/>
      <c r="Q262" s="338"/>
      <c r="R262" s="321"/>
      <c r="S262" s="321"/>
      <c r="T262" s="321"/>
      <c r="U262" s="321"/>
      <c r="V262" s="321"/>
      <c r="W262" s="321"/>
      <c r="X262" s="321"/>
      <c r="Y262" s="321"/>
      <c r="Z262" s="321"/>
    </row>
    <row r="263" spans="1:26" ht="15.75" customHeight="1">
      <c r="A263" s="321"/>
      <c r="B263" s="321"/>
      <c r="C263" s="321"/>
      <c r="D263" s="321"/>
      <c r="E263" s="321"/>
      <c r="F263" s="321"/>
      <c r="G263" s="321"/>
      <c r="H263" s="321"/>
      <c r="I263" s="321"/>
      <c r="J263" s="321"/>
      <c r="K263" s="321"/>
      <c r="L263" s="321"/>
      <c r="M263" s="321"/>
      <c r="N263" s="338"/>
      <c r="O263" s="338" t="e">
        <f t="shared" si="1"/>
        <v>#N/A</v>
      </c>
      <c r="P263" s="338"/>
      <c r="Q263" s="338"/>
      <c r="R263" s="321"/>
      <c r="S263" s="321"/>
      <c r="T263" s="321"/>
      <c r="U263" s="321"/>
      <c r="V263" s="321"/>
      <c r="W263" s="321"/>
      <c r="X263" s="321"/>
      <c r="Y263" s="321"/>
      <c r="Z263" s="321"/>
    </row>
    <row r="264" spans="1:26" ht="15.75" customHeight="1">
      <c r="A264" s="321"/>
      <c r="B264" s="321"/>
      <c r="C264" s="321"/>
      <c r="D264" s="321"/>
      <c r="E264" s="321"/>
      <c r="F264" s="321"/>
      <c r="G264" s="321"/>
      <c r="H264" s="321"/>
      <c r="I264" s="321"/>
      <c r="J264" s="321"/>
      <c r="K264" s="321"/>
      <c r="L264" s="321"/>
      <c r="M264" s="321"/>
      <c r="N264" s="338"/>
      <c r="O264" s="338" t="e">
        <f t="shared" si="1"/>
        <v>#N/A</v>
      </c>
      <c r="P264" s="338"/>
      <c r="Q264" s="338"/>
      <c r="R264" s="321"/>
      <c r="S264" s="321"/>
      <c r="T264" s="321"/>
      <c r="U264" s="321"/>
      <c r="V264" s="321"/>
      <c r="W264" s="321"/>
      <c r="X264" s="321"/>
      <c r="Y264" s="321"/>
      <c r="Z264" s="321"/>
    </row>
    <row r="265" spans="1:26" ht="15.75" customHeight="1">
      <c r="A265" s="321"/>
      <c r="B265" s="321"/>
      <c r="C265" s="321"/>
      <c r="D265" s="321"/>
      <c r="E265" s="321"/>
      <c r="F265" s="321"/>
      <c r="G265" s="321"/>
      <c r="H265" s="321"/>
      <c r="I265" s="321"/>
      <c r="J265" s="321"/>
      <c r="K265" s="321"/>
      <c r="L265" s="321"/>
      <c r="M265" s="321"/>
      <c r="N265" s="338"/>
      <c r="O265" s="338" t="e">
        <f t="shared" si="1"/>
        <v>#N/A</v>
      </c>
      <c r="P265" s="338"/>
      <c r="Q265" s="338"/>
      <c r="R265" s="321"/>
      <c r="S265" s="321"/>
      <c r="T265" s="321"/>
      <c r="U265" s="321"/>
      <c r="V265" s="321"/>
      <c r="W265" s="321"/>
      <c r="X265" s="321"/>
      <c r="Y265" s="321"/>
      <c r="Z265" s="321"/>
    </row>
    <row r="266" spans="1:26" ht="15.75" customHeight="1">
      <c r="A266" s="321"/>
      <c r="B266" s="321"/>
      <c r="C266" s="321"/>
      <c r="D266" s="321"/>
      <c r="E266" s="321"/>
      <c r="F266" s="321"/>
      <c r="G266" s="321"/>
      <c r="H266" s="321"/>
      <c r="I266" s="321"/>
      <c r="J266" s="321"/>
      <c r="K266" s="321"/>
      <c r="L266" s="321"/>
      <c r="M266" s="321"/>
      <c r="N266" s="338"/>
      <c r="O266" s="338" t="e">
        <f t="shared" si="1"/>
        <v>#N/A</v>
      </c>
      <c r="P266" s="338"/>
      <c r="Q266" s="338"/>
      <c r="R266" s="321"/>
      <c r="S266" s="321"/>
      <c r="T266" s="321"/>
      <c r="U266" s="321"/>
      <c r="V266" s="321"/>
      <c r="W266" s="321"/>
      <c r="X266" s="321"/>
      <c r="Y266" s="321"/>
      <c r="Z266" s="321"/>
    </row>
    <row r="267" spans="1:26" ht="15.75" customHeight="1">
      <c r="A267" s="321"/>
      <c r="B267" s="321"/>
      <c r="C267" s="321"/>
      <c r="D267" s="321"/>
      <c r="E267" s="321"/>
      <c r="F267" s="321"/>
      <c r="G267" s="321"/>
      <c r="H267" s="321"/>
      <c r="I267" s="321"/>
      <c r="J267" s="321"/>
      <c r="K267" s="321"/>
      <c r="L267" s="321"/>
      <c r="M267" s="321"/>
      <c r="N267" s="338"/>
      <c r="O267" s="338" t="e">
        <f t="shared" si="1"/>
        <v>#N/A</v>
      </c>
      <c r="P267" s="338"/>
      <c r="Q267" s="338"/>
      <c r="R267" s="321"/>
      <c r="S267" s="321"/>
      <c r="T267" s="321"/>
      <c r="U267" s="321"/>
      <c r="V267" s="321"/>
      <c r="W267" s="321"/>
      <c r="X267" s="321"/>
      <c r="Y267" s="321"/>
      <c r="Z267" s="321"/>
    </row>
    <row r="268" spans="1:26" ht="15.75" customHeight="1">
      <c r="A268" s="321"/>
      <c r="B268" s="321"/>
      <c r="C268" s="321"/>
      <c r="D268" s="321"/>
      <c r="E268" s="321"/>
      <c r="F268" s="321"/>
      <c r="G268" s="321"/>
      <c r="H268" s="321"/>
      <c r="I268" s="321"/>
      <c r="J268" s="321"/>
      <c r="K268" s="321"/>
      <c r="L268" s="321"/>
      <c r="M268" s="321"/>
      <c r="N268" s="338"/>
      <c r="O268" s="338" t="e">
        <f t="shared" si="1"/>
        <v>#N/A</v>
      </c>
      <c r="P268" s="338"/>
      <c r="Q268" s="338"/>
      <c r="R268" s="321"/>
      <c r="S268" s="321"/>
      <c r="T268" s="321"/>
      <c r="U268" s="321"/>
      <c r="V268" s="321"/>
      <c r="W268" s="321"/>
      <c r="X268" s="321"/>
      <c r="Y268" s="321"/>
      <c r="Z268" s="321"/>
    </row>
    <row r="269" spans="1:26" ht="15.75" customHeight="1">
      <c r="A269" s="321"/>
      <c r="B269" s="321"/>
      <c r="C269" s="321"/>
      <c r="D269" s="321"/>
      <c r="E269" s="321"/>
      <c r="F269" s="321"/>
      <c r="G269" s="321"/>
      <c r="H269" s="321"/>
      <c r="I269" s="321"/>
      <c r="J269" s="321"/>
      <c r="K269" s="321"/>
      <c r="L269" s="321"/>
      <c r="M269" s="321"/>
      <c r="N269" s="338"/>
      <c r="O269" s="338" t="e">
        <f t="shared" si="1"/>
        <v>#N/A</v>
      </c>
      <c r="P269" s="338"/>
      <c r="Q269" s="338"/>
      <c r="R269" s="321"/>
      <c r="S269" s="321"/>
      <c r="T269" s="321"/>
      <c r="U269" s="321"/>
      <c r="V269" s="321"/>
      <c r="W269" s="321"/>
      <c r="X269" s="321"/>
      <c r="Y269" s="321"/>
      <c r="Z269" s="321"/>
    </row>
    <row r="270" spans="1:26" ht="15.75" customHeight="1">
      <c r="A270" s="321"/>
      <c r="B270" s="321"/>
      <c r="C270" s="321"/>
      <c r="D270" s="321"/>
      <c r="E270" s="321"/>
      <c r="F270" s="321"/>
      <c r="G270" s="321"/>
      <c r="H270" s="321"/>
      <c r="I270" s="321"/>
      <c r="J270" s="321"/>
      <c r="K270" s="321"/>
      <c r="L270" s="321"/>
      <c r="M270" s="321"/>
      <c r="N270" s="338"/>
      <c r="O270" s="338" t="e">
        <f t="shared" si="1"/>
        <v>#N/A</v>
      </c>
      <c r="P270" s="338"/>
      <c r="Q270" s="338"/>
      <c r="R270" s="321"/>
      <c r="S270" s="321"/>
      <c r="T270" s="321"/>
      <c r="U270" s="321"/>
      <c r="V270" s="321"/>
      <c r="W270" s="321"/>
      <c r="X270" s="321"/>
      <c r="Y270" s="321"/>
      <c r="Z270" s="321"/>
    </row>
    <row r="271" spans="1:26" ht="15.75" customHeight="1">
      <c r="A271" s="321"/>
      <c r="B271" s="321"/>
      <c r="C271" s="321"/>
      <c r="D271" s="321"/>
      <c r="E271" s="321"/>
      <c r="F271" s="321"/>
      <c r="G271" s="321"/>
      <c r="H271" s="321"/>
      <c r="I271" s="321"/>
      <c r="J271" s="321"/>
      <c r="K271" s="321"/>
      <c r="L271" s="321"/>
      <c r="M271" s="321"/>
      <c r="N271" s="338"/>
      <c r="O271" s="338" t="e">
        <f t="shared" si="1"/>
        <v>#N/A</v>
      </c>
      <c r="P271" s="338"/>
      <c r="Q271" s="338"/>
      <c r="R271" s="321"/>
      <c r="S271" s="321"/>
      <c r="T271" s="321"/>
      <c r="U271" s="321"/>
      <c r="V271" s="321"/>
      <c r="W271" s="321"/>
      <c r="X271" s="321"/>
      <c r="Y271" s="321"/>
      <c r="Z271" s="321"/>
    </row>
    <row r="272" spans="1:26" ht="15.75" customHeight="1">
      <c r="A272" s="321"/>
      <c r="B272" s="321"/>
      <c r="C272" s="321"/>
      <c r="D272" s="321"/>
      <c r="E272" s="321"/>
      <c r="F272" s="321"/>
      <c r="G272" s="321"/>
      <c r="H272" s="321"/>
      <c r="I272" s="321"/>
      <c r="J272" s="321"/>
      <c r="K272" s="321"/>
      <c r="L272" s="321"/>
      <c r="M272" s="321"/>
      <c r="N272" s="338"/>
      <c r="O272" s="338" t="e">
        <f t="shared" si="1"/>
        <v>#N/A</v>
      </c>
      <c r="P272" s="338"/>
      <c r="Q272" s="338"/>
      <c r="R272" s="321"/>
      <c r="S272" s="321"/>
      <c r="T272" s="321"/>
      <c r="U272" s="321"/>
      <c r="V272" s="321"/>
      <c r="W272" s="321"/>
      <c r="X272" s="321"/>
      <c r="Y272" s="321"/>
      <c r="Z272" s="321"/>
    </row>
    <row r="273" spans="1:26" ht="15.75" customHeight="1">
      <c r="A273" s="321"/>
      <c r="B273" s="321"/>
      <c r="C273" s="321"/>
      <c r="D273" s="321"/>
      <c r="E273" s="321"/>
      <c r="F273" s="321"/>
      <c r="G273" s="321"/>
      <c r="H273" s="321"/>
      <c r="I273" s="321"/>
      <c r="J273" s="321"/>
      <c r="K273" s="321"/>
      <c r="L273" s="321"/>
      <c r="M273" s="321"/>
      <c r="N273" s="338"/>
      <c r="O273" s="338" t="e">
        <f t="shared" si="1"/>
        <v>#N/A</v>
      </c>
      <c r="P273" s="338"/>
      <c r="Q273" s="338"/>
      <c r="R273" s="321"/>
      <c r="S273" s="321"/>
      <c r="T273" s="321"/>
      <c r="U273" s="321"/>
      <c r="V273" s="321"/>
      <c r="W273" s="321"/>
      <c r="X273" s="321"/>
      <c r="Y273" s="321"/>
      <c r="Z273" s="321"/>
    </row>
    <row r="274" spans="1:26" ht="15.75" customHeight="1">
      <c r="A274" s="321"/>
      <c r="B274" s="321"/>
      <c r="C274" s="321"/>
      <c r="D274" s="321"/>
      <c r="E274" s="321"/>
      <c r="F274" s="321"/>
      <c r="G274" s="321"/>
      <c r="H274" s="321"/>
      <c r="I274" s="321"/>
      <c r="J274" s="321"/>
      <c r="K274" s="321"/>
      <c r="L274" s="321"/>
      <c r="M274" s="321"/>
      <c r="N274" s="338"/>
      <c r="O274" s="338" t="e">
        <f t="shared" si="1"/>
        <v>#N/A</v>
      </c>
      <c r="P274" s="338"/>
      <c r="Q274" s="338"/>
      <c r="R274" s="321"/>
      <c r="S274" s="321"/>
      <c r="T274" s="321"/>
      <c r="U274" s="321"/>
      <c r="V274" s="321"/>
      <c r="W274" s="321"/>
      <c r="X274" s="321"/>
      <c r="Y274" s="321"/>
      <c r="Z274" s="321"/>
    </row>
    <row r="275" spans="1:26" ht="15.75" customHeight="1">
      <c r="A275" s="321"/>
      <c r="B275" s="321"/>
      <c r="C275" s="321"/>
      <c r="D275" s="321"/>
      <c r="E275" s="321"/>
      <c r="F275" s="321"/>
      <c r="G275" s="321"/>
      <c r="H275" s="321"/>
      <c r="I275" s="321"/>
      <c r="J275" s="321"/>
      <c r="K275" s="321"/>
      <c r="L275" s="321"/>
      <c r="M275" s="321"/>
      <c r="N275" s="338"/>
      <c r="O275" s="338" t="e">
        <f t="shared" si="1"/>
        <v>#N/A</v>
      </c>
      <c r="P275" s="338"/>
      <c r="Q275" s="338"/>
      <c r="R275" s="321"/>
      <c r="S275" s="321"/>
      <c r="T275" s="321"/>
      <c r="U275" s="321"/>
      <c r="V275" s="321"/>
      <c r="W275" s="321"/>
      <c r="X275" s="321"/>
      <c r="Y275" s="321"/>
      <c r="Z275" s="321"/>
    </row>
    <row r="276" spans="1:26" ht="15.75" customHeight="1">
      <c r="A276" s="321"/>
      <c r="B276" s="321"/>
      <c r="C276" s="321"/>
      <c r="D276" s="321"/>
      <c r="E276" s="321"/>
      <c r="F276" s="321"/>
      <c r="G276" s="321"/>
      <c r="H276" s="321"/>
      <c r="I276" s="321"/>
      <c r="J276" s="321"/>
      <c r="K276" s="321"/>
      <c r="L276" s="321"/>
      <c r="M276" s="321"/>
      <c r="N276" s="338"/>
      <c r="O276" s="338" t="e">
        <f t="shared" si="1"/>
        <v>#N/A</v>
      </c>
      <c r="P276" s="338"/>
      <c r="Q276" s="338"/>
      <c r="R276" s="321"/>
      <c r="S276" s="321"/>
      <c r="T276" s="321"/>
      <c r="U276" s="321"/>
      <c r="V276" s="321"/>
      <c r="W276" s="321"/>
      <c r="X276" s="321"/>
      <c r="Y276" s="321"/>
      <c r="Z276" s="321"/>
    </row>
    <row r="277" spans="1:26" ht="15.75" customHeight="1">
      <c r="A277" s="321"/>
      <c r="B277" s="321"/>
      <c r="C277" s="321"/>
      <c r="D277" s="321"/>
      <c r="E277" s="321"/>
      <c r="F277" s="321"/>
      <c r="G277" s="321"/>
      <c r="H277" s="321"/>
      <c r="I277" s="321"/>
      <c r="J277" s="321"/>
      <c r="K277" s="321"/>
      <c r="L277" s="321"/>
      <c r="M277" s="321"/>
      <c r="N277" s="338"/>
      <c r="O277" s="338" t="e">
        <f t="shared" si="1"/>
        <v>#N/A</v>
      </c>
      <c r="P277" s="338"/>
      <c r="Q277" s="338"/>
      <c r="R277" s="321"/>
      <c r="S277" s="321"/>
      <c r="T277" s="321"/>
      <c r="U277" s="321"/>
      <c r="V277" s="321"/>
      <c r="W277" s="321"/>
      <c r="X277" s="321"/>
      <c r="Y277" s="321"/>
      <c r="Z277" s="321"/>
    </row>
    <row r="278" spans="1:26" ht="15.75" customHeight="1">
      <c r="A278" s="321"/>
      <c r="B278" s="321"/>
      <c r="C278" s="321"/>
      <c r="D278" s="321"/>
      <c r="E278" s="321"/>
      <c r="F278" s="321"/>
      <c r="G278" s="321"/>
      <c r="H278" s="321"/>
      <c r="I278" s="321"/>
      <c r="J278" s="321"/>
      <c r="K278" s="321"/>
      <c r="L278" s="321"/>
      <c r="M278" s="321"/>
      <c r="N278" s="338"/>
      <c r="O278" s="338" t="e">
        <f t="shared" si="1"/>
        <v>#N/A</v>
      </c>
      <c r="P278" s="338"/>
      <c r="Q278" s="338"/>
      <c r="R278" s="321"/>
      <c r="S278" s="321"/>
      <c r="T278" s="321"/>
      <c r="U278" s="321"/>
      <c r="V278" s="321"/>
      <c r="W278" s="321"/>
      <c r="X278" s="321"/>
      <c r="Y278" s="321"/>
      <c r="Z278" s="321"/>
    </row>
    <row r="279" spans="1:26" ht="15.75" customHeight="1">
      <c r="A279" s="321"/>
      <c r="B279" s="321"/>
      <c r="C279" s="321"/>
      <c r="D279" s="321"/>
      <c r="E279" s="321"/>
      <c r="F279" s="321"/>
      <c r="G279" s="321"/>
      <c r="H279" s="321"/>
      <c r="I279" s="321"/>
      <c r="J279" s="321"/>
      <c r="K279" s="321"/>
      <c r="L279" s="321"/>
      <c r="M279" s="321"/>
      <c r="N279" s="338"/>
      <c r="O279" s="338" t="e">
        <f t="shared" si="1"/>
        <v>#N/A</v>
      </c>
      <c r="P279" s="338"/>
      <c r="Q279" s="338"/>
      <c r="R279" s="321"/>
      <c r="S279" s="321"/>
      <c r="T279" s="321"/>
      <c r="U279" s="321"/>
      <c r="V279" s="321"/>
      <c r="W279" s="321"/>
      <c r="X279" s="321"/>
      <c r="Y279" s="321"/>
      <c r="Z279" s="321"/>
    </row>
    <row r="280" spans="1:26" ht="15.75" customHeight="1">
      <c r="A280" s="321"/>
      <c r="B280" s="321"/>
      <c r="C280" s="321"/>
      <c r="D280" s="321"/>
      <c r="E280" s="321"/>
      <c r="F280" s="321"/>
      <c r="G280" s="321"/>
      <c r="H280" s="321"/>
      <c r="I280" s="321"/>
      <c r="J280" s="321"/>
      <c r="K280" s="321"/>
      <c r="L280" s="321"/>
      <c r="M280" s="321"/>
      <c r="N280" s="338"/>
      <c r="O280" s="338" t="e">
        <f t="shared" si="1"/>
        <v>#N/A</v>
      </c>
      <c r="P280" s="338"/>
      <c r="Q280" s="338"/>
      <c r="R280" s="321"/>
      <c r="S280" s="321"/>
      <c r="T280" s="321"/>
      <c r="U280" s="321"/>
      <c r="V280" s="321"/>
      <c r="W280" s="321"/>
      <c r="X280" s="321"/>
      <c r="Y280" s="321"/>
      <c r="Z280" s="321"/>
    </row>
    <row r="281" spans="1:26" ht="15.75" customHeight="1">
      <c r="A281" s="321"/>
      <c r="B281" s="321"/>
      <c r="C281" s="321"/>
      <c r="D281" s="321"/>
      <c r="E281" s="321"/>
      <c r="F281" s="321"/>
      <c r="G281" s="321"/>
      <c r="H281" s="321"/>
      <c r="I281" s="321"/>
      <c r="J281" s="321"/>
      <c r="K281" s="321"/>
      <c r="L281" s="321"/>
      <c r="M281" s="321"/>
      <c r="N281" s="338"/>
      <c r="O281" s="338" t="e">
        <f t="shared" si="1"/>
        <v>#N/A</v>
      </c>
      <c r="P281" s="338"/>
      <c r="Q281" s="338"/>
      <c r="R281" s="321"/>
      <c r="S281" s="321"/>
      <c r="T281" s="321"/>
      <c r="U281" s="321"/>
      <c r="V281" s="321"/>
      <c r="W281" s="321"/>
      <c r="X281" s="321"/>
      <c r="Y281" s="321"/>
      <c r="Z281" s="321"/>
    </row>
    <row r="282" spans="1:26" ht="15.75" customHeight="1">
      <c r="A282" s="321"/>
      <c r="B282" s="321"/>
      <c r="C282" s="321"/>
      <c r="D282" s="321"/>
      <c r="E282" s="321"/>
      <c r="F282" s="321"/>
      <c r="G282" s="321"/>
      <c r="H282" s="321"/>
      <c r="I282" s="321"/>
      <c r="J282" s="321"/>
      <c r="K282" s="321"/>
      <c r="L282" s="321"/>
      <c r="M282" s="321"/>
      <c r="N282" s="338"/>
      <c r="O282" s="338" t="e">
        <f t="shared" si="1"/>
        <v>#N/A</v>
      </c>
      <c r="P282" s="338"/>
      <c r="Q282" s="338"/>
      <c r="R282" s="321"/>
      <c r="S282" s="321"/>
      <c r="T282" s="321"/>
      <c r="U282" s="321"/>
      <c r="V282" s="321"/>
      <c r="W282" s="321"/>
      <c r="X282" s="321"/>
      <c r="Y282" s="321"/>
      <c r="Z282" s="321"/>
    </row>
    <row r="283" spans="1:26" ht="15.75" customHeight="1">
      <c r="A283" s="321"/>
      <c r="B283" s="321"/>
      <c r="C283" s="321"/>
      <c r="D283" s="321"/>
      <c r="E283" s="321"/>
      <c r="F283" s="321"/>
      <c r="G283" s="321"/>
      <c r="H283" s="321"/>
      <c r="I283" s="321"/>
      <c r="J283" s="321"/>
      <c r="K283" s="321"/>
      <c r="L283" s="321"/>
      <c r="M283" s="321"/>
      <c r="N283" s="338"/>
      <c r="O283" s="338" t="e">
        <f t="shared" si="1"/>
        <v>#N/A</v>
      </c>
      <c r="P283" s="338"/>
      <c r="Q283" s="338"/>
      <c r="R283" s="321"/>
      <c r="S283" s="321"/>
      <c r="T283" s="321"/>
      <c r="U283" s="321"/>
      <c r="V283" s="321"/>
      <c r="W283" s="321"/>
      <c r="X283" s="321"/>
      <c r="Y283" s="321"/>
      <c r="Z283" s="321"/>
    </row>
    <row r="284" spans="1:26" ht="15.75" customHeight="1">
      <c r="A284" s="321"/>
      <c r="B284" s="321"/>
      <c r="C284" s="321"/>
      <c r="D284" s="321"/>
      <c r="E284" s="321"/>
      <c r="F284" s="321"/>
      <c r="G284" s="321"/>
      <c r="H284" s="321"/>
      <c r="I284" s="321"/>
      <c r="J284" s="321"/>
      <c r="K284" s="321"/>
      <c r="L284" s="321"/>
      <c r="M284" s="321"/>
      <c r="N284" s="338"/>
      <c r="O284" s="338" t="e">
        <f t="shared" si="1"/>
        <v>#N/A</v>
      </c>
      <c r="P284" s="338"/>
      <c r="Q284" s="338"/>
      <c r="R284" s="321"/>
      <c r="S284" s="321"/>
      <c r="T284" s="321"/>
      <c r="U284" s="321"/>
      <c r="V284" s="321"/>
      <c r="W284" s="321"/>
      <c r="X284" s="321"/>
      <c r="Y284" s="321"/>
      <c r="Z284" s="321"/>
    </row>
    <row r="285" spans="1:26" ht="15.75" customHeight="1">
      <c r="A285" s="321"/>
      <c r="B285" s="321"/>
      <c r="C285" s="321"/>
      <c r="D285" s="321"/>
      <c r="E285" s="321"/>
      <c r="F285" s="321"/>
      <c r="G285" s="321"/>
      <c r="H285" s="321"/>
      <c r="I285" s="321"/>
      <c r="J285" s="321"/>
      <c r="K285" s="321"/>
      <c r="L285" s="321"/>
      <c r="M285" s="321"/>
      <c r="N285" s="338"/>
      <c r="O285" s="338" t="e">
        <f t="shared" si="1"/>
        <v>#N/A</v>
      </c>
      <c r="P285" s="338"/>
      <c r="Q285" s="338"/>
      <c r="R285" s="321"/>
      <c r="S285" s="321"/>
      <c r="T285" s="321"/>
      <c r="U285" s="321"/>
      <c r="V285" s="321"/>
      <c r="W285" s="321"/>
      <c r="X285" s="321"/>
      <c r="Y285" s="321"/>
      <c r="Z285" s="321"/>
    </row>
    <row r="286" spans="1:26" ht="15.75" customHeight="1">
      <c r="A286" s="321"/>
      <c r="B286" s="321"/>
      <c r="C286" s="321"/>
      <c r="D286" s="321"/>
      <c r="E286" s="321"/>
      <c r="F286" s="321"/>
      <c r="G286" s="321"/>
      <c r="H286" s="321"/>
      <c r="I286" s="321"/>
      <c r="J286" s="321"/>
      <c r="K286" s="321"/>
      <c r="L286" s="321"/>
      <c r="M286" s="321"/>
      <c r="N286" s="338"/>
      <c r="O286" s="338" t="e">
        <f t="shared" si="1"/>
        <v>#N/A</v>
      </c>
      <c r="P286" s="338"/>
      <c r="Q286" s="338"/>
      <c r="R286" s="321"/>
      <c r="S286" s="321"/>
      <c r="T286" s="321"/>
      <c r="U286" s="321"/>
      <c r="V286" s="321"/>
      <c r="W286" s="321"/>
      <c r="X286" s="321"/>
      <c r="Y286" s="321"/>
      <c r="Z286" s="321"/>
    </row>
    <row r="287" spans="1:26" ht="15.75" customHeight="1">
      <c r="A287" s="321"/>
      <c r="B287" s="321"/>
      <c r="C287" s="321"/>
      <c r="D287" s="321"/>
      <c r="E287" s="321"/>
      <c r="F287" s="321"/>
      <c r="G287" s="321"/>
      <c r="H287" s="321"/>
      <c r="I287" s="321"/>
      <c r="J287" s="321"/>
      <c r="K287" s="321"/>
      <c r="L287" s="321"/>
      <c r="M287" s="321"/>
      <c r="N287" s="338"/>
      <c r="O287" s="338" t="e">
        <f t="shared" si="1"/>
        <v>#N/A</v>
      </c>
      <c r="P287" s="338"/>
      <c r="Q287" s="338"/>
      <c r="R287" s="321"/>
      <c r="S287" s="321"/>
      <c r="T287" s="321"/>
      <c r="U287" s="321"/>
      <c r="V287" s="321"/>
      <c r="W287" s="321"/>
      <c r="X287" s="321"/>
      <c r="Y287" s="321"/>
      <c r="Z287" s="321"/>
    </row>
    <row r="288" spans="1:26" ht="15.75" customHeight="1">
      <c r="A288" s="321"/>
      <c r="B288" s="321"/>
      <c r="C288" s="321"/>
      <c r="D288" s="321"/>
      <c r="E288" s="321"/>
      <c r="F288" s="321"/>
      <c r="G288" s="321"/>
      <c r="H288" s="321"/>
      <c r="I288" s="321"/>
      <c r="J288" s="321"/>
      <c r="K288" s="321"/>
      <c r="L288" s="321"/>
      <c r="M288" s="321"/>
      <c r="N288" s="338"/>
      <c r="O288" s="338" t="e">
        <f t="shared" si="1"/>
        <v>#N/A</v>
      </c>
      <c r="P288" s="338"/>
      <c r="Q288" s="338"/>
      <c r="R288" s="321"/>
      <c r="S288" s="321"/>
      <c r="T288" s="321"/>
      <c r="U288" s="321"/>
      <c r="V288" s="321"/>
      <c r="W288" s="321"/>
      <c r="X288" s="321"/>
      <c r="Y288" s="321"/>
      <c r="Z288" s="321"/>
    </row>
    <row r="289" spans="1:26" ht="15.75" customHeight="1">
      <c r="A289" s="321"/>
      <c r="B289" s="321"/>
      <c r="C289" s="321"/>
      <c r="D289" s="321"/>
      <c r="E289" s="321"/>
      <c r="F289" s="321"/>
      <c r="G289" s="321"/>
      <c r="H289" s="321"/>
      <c r="I289" s="321"/>
      <c r="J289" s="321"/>
      <c r="K289" s="321"/>
      <c r="L289" s="321"/>
      <c r="M289" s="321"/>
      <c r="N289" s="338"/>
      <c r="O289" s="338" t="e">
        <f t="shared" si="1"/>
        <v>#N/A</v>
      </c>
      <c r="P289" s="338"/>
      <c r="Q289" s="338"/>
      <c r="R289" s="321"/>
      <c r="S289" s="321"/>
      <c r="T289" s="321"/>
      <c r="U289" s="321"/>
      <c r="V289" s="321"/>
      <c r="W289" s="321"/>
      <c r="X289" s="321"/>
      <c r="Y289" s="321"/>
      <c r="Z289" s="321"/>
    </row>
    <row r="290" spans="1:26" ht="15.75" customHeight="1">
      <c r="A290" s="321"/>
      <c r="B290" s="321"/>
      <c r="C290" s="321"/>
      <c r="D290" s="321"/>
      <c r="E290" s="321"/>
      <c r="F290" s="321"/>
      <c r="G290" s="321"/>
      <c r="H290" s="321"/>
      <c r="I290" s="321"/>
      <c r="J290" s="321"/>
      <c r="K290" s="321"/>
      <c r="L290" s="321"/>
      <c r="M290" s="321"/>
      <c r="N290" s="338"/>
      <c r="O290" s="338" t="e">
        <f t="shared" si="1"/>
        <v>#N/A</v>
      </c>
      <c r="P290" s="338"/>
      <c r="Q290" s="338"/>
      <c r="R290" s="321"/>
      <c r="S290" s="321"/>
      <c r="T290" s="321"/>
      <c r="U290" s="321"/>
      <c r="V290" s="321"/>
      <c r="W290" s="321"/>
      <c r="X290" s="321"/>
      <c r="Y290" s="321"/>
      <c r="Z290" s="321"/>
    </row>
    <row r="291" spans="1:26" ht="15.75" customHeight="1">
      <c r="A291" s="321"/>
      <c r="B291" s="321"/>
      <c r="C291" s="321"/>
      <c r="D291" s="321"/>
      <c r="E291" s="321"/>
      <c r="F291" s="321"/>
      <c r="G291" s="321"/>
      <c r="H291" s="321"/>
      <c r="I291" s="321"/>
      <c r="J291" s="321"/>
      <c r="K291" s="321"/>
      <c r="L291" s="321"/>
      <c r="M291" s="321"/>
      <c r="N291" s="338"/>
      <c r="O291" s="338" t="e">
        <f t="shared" si="1"/>
        <v>#N/A</v>
      </c>
      <c r="P291" s="338"/>
      <c r="Q291" s="338"/>
      <c r="R291" s="321"/>
      <c r="S291" s="321"/>
      <c r="T291" s="321"/>
      <c r="U291" s="321"/>
      <c r="V291" s="321"/>
      <c r="W291" s="321"/>
      <c r="X291" s="321"/>
      <c r="Y291" s="321"/>
      <c r="Z291" s="321"/>
    </row>
    <row r="292" spans="1:26" ht="15.75" customHeight="1">
      <c r="A292" s="321"/>
      <c r="B292" s="321"/>
      <c r="C292" s="321"/>
      <c r="D292" s="321"/>
      <c r="E292" s="321"/>
      <c r="F292" s="321"/>
      <c r="G292" s="321"/>
      <c r="H292" s="321"/>
      <c r="I292" s="321"/>
      <c r="J292" s="321"/>
      <c r="K292" s="321"/>
      <c r="L292" s="321"/>
      <c r="M292" s="321"/>
      <c r="N292" s="338"/>
      <c r="O292" s="338" t="e">
        <f t="shared" si="1"/>
        <v>#N/A</v>
      </c>
      <c r="P292" s="338"/>
      <c r="Q292" s="338"/>
      <c r="R292" s="321"/>
      <c r="S292" s="321"/>
      <c r="T292" s="321"/>
      <c r="U292" s="321"/>
      <c r="V292" s="321"/>
      <c r="W292" s="321"/>
      <c r="X292" s="321"/>
      <c r="Y292" s="321"/>
      <c r="Z292" s="321"/>
    </row>
    <row r="293" spans="1:26" ht="15.75" customHeight="1">
      <c r="A293" s="321"/>
      <c r="B293" s="321"/>
      <c r="C293" s="321"/>
      <c r="D293" s="321"/>
      <c r="E293" s="321"/>
      <c r="F293" s="321"/>
      <c r="G293" s="321"/>
      <c r="H293" s="321"/>
      <c r="I293" s="321"/>
      <c r="J293" s="321"/>
      <c r="K293" s="321"/>
      <c r="L293" s="321"/>
      <c r="M293" s="321"/>
      <c r="N293" s="338"/>
      <c r="O293" s="338" t="e">
        <f t="shared" si="1"/>
        <v>#N/A</v>
      </c>
      <c r="P293" s="338"/>
      <c r="Q293" s="338"/>
      <c r="R293" s="321"/>
      <c r="S293" s="321"/>
      <c r="T293" s="321"/>
      <c r="U293" s="321"/>
      <c r="V293" s="321"/>
      <c r="W293" s="321"/>
      <c r="X293" s="321"/>
      <c r="Y293" s="321"/>
      <c r="Z293" s="321"/>
    </row>
    <row r="294" spans="1:26" ht="15.75" customHeight="1">
      <c r="A294" s="321"/>
      <c r="B294" s="321"/>
      <c r="C294" s="321"/>
      <c r="D294" s="321"/>
      <c r="E294" s="321"/>
      <c r="F294" s="321"/>
      <c r="G294" s="321"/>
      <c r="H294" s="321"/>
      <c r="I294" s="321"/>
      <c r="J294" s="321"/>
      <c r="K294" s="321"/>
      <c r="L294" s="321"/>
      <c r="M294" s="321"/>
      <c r="N294" s="338"/>
      <c r="O294" s="338" t="e">
        <f t="shared" si="1"/>
        <v>#N/A</v>
      </c>
      <c r="P294" s="338"/>
      <c r="Q294" s="338"/>
      <c r="R294" s="321"/>
      <c r="S294" s="321"/>
      <c r="T294" s="321"/>
      <c r="U294" s="321"/>
      <c r="V294" s="321"/>
      <c r="W294" s="321"/>
      <c r="X294" s="321"/>
      <c r="Y294" s="321"/>
      <c r="Z294" s="321"/>
    </row>
    <row r="295" spans="1:26" ht="15.75" customHeight="1">
      <c r="A295" s="321"/>
      <c r="B295" s="321"/>
      <c r="C295" s="321"/>
      <c r="D295" s="321"/>
      <c r="E295" s="321"/>
      <c r="F295" s="321"/>
      <c r="G295" s="321"/>
      <c r="H295" s="321"/>
      <c r="I295" s="321"/>
      <c r="J295" s="321"/>
      <c r="K295" s="321"/>
      <c r="L295" s="321"/>
      <c r="M295" s="321"/>
      <c r="N295" s="338"/>
      <c r="O295" s="338" t="e">
        <f t="shared" si="1"/>
        <v>#N/A</v>
      </c>
      <c r="P295" s="338"/>
      <c r="Q295" s="338"/>
      <c r="R295" s="321"/>
      <c r="S295" s="321"/>
      <c r="T295" s="321"/>
      <c r="U295" s="321"/>
      <c r="V295" s="321"/>
      <c r="W295" s="321"/>
      <c r="X295" s="321"/>
      <c r="Y295" s="321"/>
      <c r="Z295" s="321"/>
    </row>
    <row r="296" spans="1:26" ht="15.75" customHeight="1">
      <c r="A296" s="321"/>
      <c r="B296" s="321"/>
      <c r="C296" s="321"/>
      <c r="D296" s="321"/>
      <c r="E296" s="321"/>
      <c r="F296" s="321"/>
      <c r="G296" s="321"/>
      <c r="H296" s="321"/>
      <c r="I296" s="321"/>
      <c r="J296" s="321"/>
      <c r="K296" s="321"/>
      <c r="L296" s="321"/>
      <c r="M296" s="321"/>
      <c r="N296" s="338"/>
      <c r="O296" s="338" t="e">
        <f t="shared" si="1"/>
        <v>#N/A</v>
      </c>
      <c r="P296" s="338"/>
      <c r="Q296" s="338"/>
      <c r="R296" s="321"/>
      <c r="S296" s="321"/>
      <c r="T296" s="321"/>
      <c r="U296" s="321"/>
      <c r="V296" s="321"/>
      <c r="W296" s="321"/>
      <c r="X296" s="321"/>
      <c r="Y296" s="321"/>
      <c r="Z296" s="321"/>
    </row>
    <row r="297" spans="1:26" ht="15.75" customHeight="1">
      <c r="A297" s="321"/>
      <c r="B297" s="321"/>
      <c r="C297" s="321"/>
      <c r="D297" s="321"/>
      <c r="E297" s="321"/>
      <c r="F297" s="321"/>
      <c r="G297" s="321"/>
      <c r="H297" s="321"/>
      <c r="I297" s="321"/>
      <c r="J297" s="321"/>
      <c r="K297" s="321"/>
      <c r="L297" s="321"/>
      <c r="M297" s="321"/>
      <c r="N297" s="338"/>
      <c r="O297" s="338" t="e">
        <f t="shared" si="1"/>
        <v>#N/A</v>
      </c>
      <c r="P297" s="338"/>
      <c r="Q297" s="338"/>
      <c r="R297" s="321"/>
      <c r="S297" s="321"/>
      <c r="T297" s="321"/>
      <c r="U297" s="321"/>
      <c r="V297" s="321"/>
      <c r="W297" s="321"/>
      <c r="X297" s="321"/>
      <c r="Y297" s="321"/>
      <c r="Z297" s="321"/>
    </row>
    <row r="298" spans="1:26" ht="15.75" customHeight="1">
      <c r="A298" s="321"/>
      <c r="B298" s="321"/>
      <c r="C298" s="321"/>
      <c r="D298" s="321"/>
      <c r="E298" s="321"/>
      <c r="F298" s="321"/>
      <c r="G298" s="321"/>
      <c r="H298" s="321"/>
      <c r="I298" s="321"/>
      <c r="J298" s="321"/>
      <c r="K298" s="321"/>
      <c r="L298" s="321"/>
      <c r="M298" s="321"/>
      <c r="N298" s="338"/>
      <c r="O298" s="338" t="e">
        <f t="shared" si="1"/>
        <v>#N/A</v>
      </c>
      <c r="P298" s="338"/>
      <c r="Q298" s="338"/>
      <c r="R298" s="321"/>
      <c r="S298" s="321"/>
      <c r="T298" s="321"/>
      <c r="U298" s="321"/>
      <c r="V298" s="321"/>
      <c r="W298" s="321"/>
      <c r="X298" s="321"/>
      <c r="Y298" s="321"/>
      <c r="Z298" s="321"/>
    </row>
    <row r="299" spans="1:26" ht="15.75" customHeight="1">
      <c r="A299" s="321"/>
      <c r="B299" s="321"/>
      <c r="C299" s="321"/>
      <c r="D299" s="321"/>
      <c r="E299" s="321"/>
      <c r="F299" s="321"/>
      <c r="G299" s="321"/>
      <c r="H299" s="321"/>
      <c r="I299" s="321"/>
      <c r="J299" s="321"/>
      <c r="K299" s="321"/>
      <c r="L299" s="321"/>
      <c r="M299" s="321"/>
      <c r="N299" s="338"/>
      <c r="O299" s="338" t="e">
        <f t="shared" si="1"/>
        <v>#N/A</v>
      </c>
      <c r="P299" s="338"/>
      <c r="Q299" s="338"/>
      <c r="R299" s="321"/>
      <c r="S299" s="321"/>
      <c r="T299" s="321"/>
      <c r="U299" s="321"/>
      <c r="V299" s="321"/>
      <c r="W299" s="321"/>
      <c r="X299" s="321"/>
      <c r="Y299" s="321"/>
      <c r="Z299" s="321"/>
    </row>
    <row r="300" spans="1:26" ht="15.75" customHeight="1">
      <c r="A300" s="321"/>
      <c r="B300" s="321"/>
      <c r="C300" s="321"/>
      <c r="D300" s="321"/>
      <c r="E300" s="321"/>
      <c r="F300" s="321"/>
      <c r="G300" s="321"/>
      <c r="H300" s="321"/>
      <c r="I300" s="321"/>
      <c r="J300" s="321"/>
      <c r="K300" s="321"/>
      <c r="L300" s="321"/>
      <c r="M300" s="321"/>
      <c r="N300" s="338"/>
      <c r="O300" s="338" t="e">
        <f t="shared" si="1"/>
        <v>#N/A</v>
      </c>
      <c r="P300" s="338"/>
      <c r="Q300" s="338"/>
      <c r="R300" s="321"/>
      <c r="S300" s="321"/>
      <c r="T300" s="321"/>
      <c r="U300" s="321"/>
      <c r="V300" s="321"/>
      <c r="W300" s="321"/>
      <c r="X300" s="321"/>
      <c r="Y300" s="321"/>
      <c r="Z300" s="321"/>
    </row>
    <row r="301" spans="1:26" ht="15.75" customHeight="1">
      <c r="A301" s="321"/>
      <c r="B301" s="321"/>
      <c r="C301" s="321"/>
      <c r="D301" s="321"/>
      <c r="E301" s="321"/>
      <c r="F301" s="321"/>
      <c r="G301" s="321"/>
      <c r="H301" s="321"/>
      <c r="I301" s="321"/>
      <c r="J301" s="321"/>
      <c r="K301" s="321"/>
      <c r="L301" s="321"/>
      <c r="M301" s="321"/>
      <c r="N301" s="338"/>
      <c r="O301" s="338" t="e">
        <f t="shared" si="1"/>
        <v>#N/A</v>
      </c>
      <c r="P301" s="338"/>
      <c r="Q301" s="338"/>
      <c r="R301" s="321"/>
      <c r="S301" s="321"/>
      <c r="T301" s="321"/>
      <c r="U301" s="321"/>
      <c r="V301" s="321"/>
      <c r="W301" s="321"/>
      <c r="X301" s="321"/>
      <c r="Y301" s="321"/>
      <c r="Z301" s="321"/>
    </row>
    <row r="302" spans="1:26" ht="15.75" customHeight="1">
      <c r="A302" s="321"/>
      <c r="B302" s="321"/>
      <c r="C302" s="321"/>
      <c r="D302" s="321"/>
      <c r="E302" s="321"/>
      <c r="F302" s="321"/>
      <c r="G302" s="321"/>
      <c r="H302" s="321"/>
      <c r="I302" s="321"/>
      <c r="J302" s="321"/>
      <c r="K302" s="321"/>
      <c r="L302" s="321"/>
      <c r="M302" s="321"/>
      <c r="N302" s="338"/>
      <c r="O302" s="338" t="e">
        <f t="shared" si="1"/>
        <v>#N/A</v>
      </c>
      <c r="P302" s="338"/>
      <c r="Q302" s="338"/>
      <c r="R302" s="321"/>
      <c r="S302" s="321"/>
      <c r="T302" s="321"/>
      <c r="U302" s="321"/>
      <c r="V302" s="321"/>
      <c r="W302" s="321"/>
      <c r="X302" s="321"/>
      <c r="Y302" s="321"/>
      <c r="Z302" s="321"/>
    </row>
    <row r="303" spans="1:26" ht="15.75" customHeight="1">
      <c r="A303" s="321"/>
      <c r="B303" s="321"/>
      <c r="C303" s="321"/>
      <c r="D303" s="321"/>
      <c r="E303" s="321"/>
      <c r="F303" s="321"/>
      <c r="G303" s="321"/>
      <c r="H303" s="321"/>
      <c r="I303" s="321"/>
      <c r="J303" s="321"/>
      <c r="K303" s="321"/>
      <c r="L303" s="321"/>
      <c r="M303" s="321"/>
      <c r="N303" s="338"/>
      <c r="O303" s="338" t="e">
        <f t="shared" si="1"/>
        <v>#N/A</v>
      </c>
      <c r="P303" s="338"/>
      <c r="Q303" s="338"/>
      <c r="R303" s="321"/>
      <c r="S303" s="321"/>
      <c r="T303" s="321"/>
      <c r="U303" s="321"/>
      <c r="V303" s="321"/>
      <c r="W303" s="321"/>
      <c r="X303" s="321"/>
      <c r="Y303" s="321"/>
      <c r="Z303" s="321"/>
    </row>
    <row r="304" spans="1:26" ht="15.75" customHeight="1">
      <c r="A304" s="321"/>
      <c r="B304" s="321"/>
      <c r="C304" s="321"/>
      <c r="D304" s="321"/>
      <c r="E304" s="321"/>
      <c r="F304" s="321"/>
      <c r="G304" s="321"/>
      <c r="H304" s="321"/>
      <c r="I304" s="321"/>
      <c r="J304" s="321"/>
      <c r="K304" s="321"/>
      <c r="L304" s="321"/>
      <c r="M304" s="321"/>
      <c r="N304" s="338"/>
      <c r="O304" s="338" t="e">
        <f t="shared" si="1"/>
        <v>#N/A</v>
      </c>
      <c r="P304" s="338"/>
      <c r="Q304" s="338"/>
      <c r="R304" s="321"/>
      <c r="S304" s="321"/>
      <c r="T304" s="321"/>
      <c r="U304" s="321"/>
      <c r="V304" s="321"/>
      <c r="W304" s="321"/>
      <c r="X304" s="321"/>
      <c r="Y304" s="321"/>
      <c r="Z304" s="321"/>
    </row>
    <row r="305" spans="1:26" ht="15.75" customHeight="1">
      <c r="A305" s="321"/>
      <c r="B305" s="321"/>
      <c r="C305" s="321"/>
      <c r="D305" s="321"/>
      <c r="E305" s="321"/>
      <c r="F305" s="321"/>
      <c r="G305" s="321"/>
      <c r="H305" s="321"/>
      <c r="I305" s="321"/>
      <c r="J305" s="321"/>
      <c r="K305" s="321"/>
      <c r="L305" s="321"/>
      <c r="M305" s="321"/>
      <c r="N305" s="338"/>
      <c r="O305" s="338" t="e">
        <f t="shared" si="1"/>
        <v>#N/A</v>
      </c>
      <c r="P305" s="338"/>
      <c r="Q305" s="338"/>
      <c r="R305" s="321"/>
      <c r="S305" s="321"/>
      <c r="T305" s="321"/>
      <c r="U305" s="321"/>
      <c r="V305" s="321"/>
      <c r="W305" s="321"/>
      <c r="X305" s="321"/>
      <c r="Y305" s="321"/>
      <c r="Z305" s="321"/>
    </row>
    <row r="306" spans="1:26" ht="15.75" customHeight="1">
      <c r="A306" s="321"/>
      <c r="B306" s="321"/>
      <c r="C306" s="321"/>
      <c r="D306" s="321"/>
      <c r="E306" s="321"/>
      <c r="F306" s="321"/>
      <c r="G306" s="321"/>
      <c r="H306" s="321"/>
      <c r="I306" s="321"/>
      <c r="J306" s="321"/>
      <c r="K306" s="321"/>
      <c r="L306" s="321"/>
      <c r="M306" s="321"/>
      <c r="N306" s="338"/>
      <c r="O306" s="338" t="e">
        <f t="shared" si="1"/>
        <v>#N/A</v>
      </c>
      <c r="P306" s="338"/>
      <c r="Q306" s="338"/>
      <c r="R306" s="321"/>
      <c r="S306" s="321"/>
      <c r="T306" s="321"/>
      <c r="U306" s="321"/>
      <c r="V306" s="321"/>
      <c r="W306" s="321"/>
      <c r="X306" s="321"/>
      <c r="Y306" s="321"/>
      <c r="Z306" s="321"/>
    </row>
    <row r="307" spans="1:26" ht="15.75" customHeight="1">
      <c r="A307" s="321"/>
      <c r="B307" s="321"/>
      <c r="C307" s="321"/>
      <c r="D307" s="321"/>
      <c r="E307" s="321"/>
      <c r="F307" s="321"/>
      <c r="G307" s="321"/>
      <c r="H307" s="321"/>
      <c r="I307" s="321"/>
      <c r="J307" s="321"/>
      <c r="K307" s="321"/>
      <c r="L307" s="321"/>
      <c r="M307" s="321"/>
      <c r="N307" s="338"/>
      <c r="O307" s="338" t="e">
        <f t="shared" si="1"/>
        <v>#N/A</v>
      </c>
      <c r="P307" s="338"/>
      <c r="Q307" s="338"/>
      <c r="R307" s="321"/>
      <c r="S307" s="321"/>
      <c r="T307" s="321"/>
      <c r="U307" s="321"/>
      <c r="V307" s="321"/>
      <c r="W307" s="321"/>
      <c r="X307" s="321"/>
      <c r="Y307" s="321"/>
      <c r="Z307" s="321"/>
    </row>
    <row r="308" spans="1:26" ht="15.75" customHeight="1">
      <c r="A308" s="321"/>
      <c r="B308" s="321"/>
      <c r="C308" s="321"/>
      <c r="D308" s="321"/>
      <c r="E308" s="321"/>
      <c r="F308" s="321"/>
      <c r="G308" s="321"/>
      <c r="H308" s="321"/>
      <c r="I308" s="321"/>
      <c r="J308" s="321"/>
      <c r="K308" s="321"/>
      <c r="L308" s="321"/>
      <c r="M308" s="321"/>
      <c r="N308" s="338"/>
      <c r="O308" s="338" t="e">
        <f t="shared" si="1"/>
        <v>#N/A</v>
      </c>
      <c r="P308" s="338"/>
      <c r="Q308" s="338"/>
      <c r="R308" s="321"/>
      <c r="S308" s="321"/>
      <c r="T308" s="321"/>
      <c r="U308" s="321"/>
      <c r="V308" s="321"/>
      <c r="W308" s="321"/>
      <c r="X308" s="321"/>
      <c r="Y308" s="321"/>
      <c r="Z308" s="321"/>
    </row>
    <row r="309" spans="1:26" ht="15.75" customHeight="1">
      <c r="A309" s="321"/>
      <c r="B309" s="321"/>
      <c r="C309" s="321"/>
      <c r="D309" s="321"/>
      <c r="E309" s="321"/>
      <c r="F309" s="321"/>
      <c r="G309" s="321"/>
      <c r="H309" s="321"/>
      <c r="I309" s="321"/>
      <c r="J309" s="321"/>
      <c r="K309" s="321"/>
      <c r="L309" s="321"/>
      <c r="M309" s="321"/>
      <c r="N309" s="338"/>
      <c r="O309" s="338" t="e">
        <f t="shared" si="1"/>
        <v>#N/A</v>
      </c>
      <c r="P309" s="338"/>
      <c r="Q309" s="338"/>
      <c r="R309" s="321"/>
      <c r="S309" s="321"/>
      <c r="T309" s="321"/>
      <c r="U309" s="321"/>
      <c r="V309" s="321"/>
      <c r="W309" s="321"/>
      <c r="X309" s="321"/>
      <c r="Y309" s="321"/>
      <c r="Z309" s="321"/>
    </row>
    <row r="310" spans="1:26" ht="15.75" customHeight="1">
      <c r="A310" s="321"/>
      <c r="B310" s="321"/>
      <c r="C310" s="321"/>
      <c r="D310" s="321"/>
      <c r="E310" s="321"/>
      <c r="F310" s="321"/>
      <c r="G310" s="321"/>
      <c r="H310" s="321"/>
      <c r="I310" s="321"/>
      <c r="J310" s="321"/>
      <c r="K310" s="321"/>
      <c r="L310" s="321"/>
      <c r="M310" s="321"/>
      <c r="N310" s="338"/>
      <c r="O310" s="338" t="e">
        <f t="shared" si="1"/>
        <v>#N/A</v>
      </c>
      <c r="P310" s="338"/>
      <c r="Q310" s="338"/>
      <c r="R310" s="321"/>
      <c r="S310" s="321"/>
      <c r="T310" s="321"/>
      <c r="U310" s="321"/>
      <c r="V310" s="321"/>
      <c r="W310" s="321"/>
      <c r="X310" s="321"/>
      <c r="Y310" s="321"/>
      <c r="Z310" s="321"/>
    </row>
    <row r="311" spans="1:26" ht="15.75" customHeight="1">
      <c r="A311" s="321"/>
      <c r="B311" s="321"/>
      <c r="C311" s="321"/>
      <c r="D311" s="321"/>
      <c r="E311" s="321"/>
      <c r="F311" s="321"/>
      <c r="G311" s="321"/>
      <c r="H311" s="321"/>
      <c r="I311" s="321"/>
      <c r="J311" s="321"/>
      <c r="K311" s="321"/>
      <c r="L311" s="321"/>
      <c r="M311" s="321"/>
      <c r="N311" s="338"/>
      <c r="O311" s="338" t="e">
        <f t="shared" si="1"/>
        <v>#N/A</v>
      </c>
      <c r="P311" s="338"/>
      <c r="Q311" s="338"/>
      <c r="R311" s="321"/>
      <c r="S311" s="321"/>
      <c r="T311" s="321"/>
      <c r="U311" s="321"/>
      <c r="V311" s="321"/>
      <c r="W311" s="321"/>
      <c r="X311" s="321"/>
      <c r="Y311" s="321"/>
      <c r="Z311" s="321"/>
    </row>
    <row r="312" spans="1:26" ht="15.75" customHeight="1">
      <c r="A312" s="321"/>
      <c r="B312" s="321"/>
      <c r="C312" s="321"/>
      <c r="D312" s="321"/>
      <c r="E312" s="321"/>
      <c r="F312" s="321"/>
      <c r="G312" s="321"/>
      <c r="H312" s="321"/>
      <c r="I312" s="321"/>
      <c r="J312" s="321"/>
      <c r="K312" s="321"/>
      <c r="L312" s="321"/>
      <c r="M312" s="321"/>
      <c r="N312" s="338"/>
      <c r="O312" s="338" t="e">
        <f t="shared" si="1"/>
        <v>#N/A</v>
      </c>
      <c r="P312" s="338"/>
      <c r="Q312" s="338"/>
      <c r="R312" s="321"/>
      <c r="S312" s="321"/>
      <c r="T312" s="321"/>
      <c r="U312" s="321"/>
      <c r="V312" s="321"/>
      <c r="W312" s="321"/>
      <c r="X312" s="321"/>
      <c r="Y312" s="321"/>
      <c r="Z312" s="321"/>
    </row>
    <row r="313" spans="1:26" ht="15.75" customHeight="1">
      <c r="A313" s="321"/>
      <c r="B313" s="321"/>
      <c r="C313" s="321"/>
      <c r="D313" s="321"/>
      <c r="E313" s="321"/>
      <c r="F313" s="321"/>
      <c r="G313" s="321"/>
      <c r="H313" s="321"/>
      <c r="I313" s="321"/>
      <c r="J313" s="321"/>
      <c r="K313" s="321"/>
      <c r="L313" s="321"/>
      <c r="M313" s="321"/>
      <c r="N313" s="338"/>
      <c r="O313" s="338" t="e">
        <f t="shared" si="1"/>
        <v>#N/A</v>
      </c>
      <c r="P313" s="338"/>
      <c r="Q313" s="338"/>
      <c r="R313" s="321"/>
      <c r="S313" s="321"/>
      <c r="T313" s="321"/>
      <c r="U313" s="321"/>
      <c r="V313" s="321"/>
      <c r="W313" s="321"/>
      <c r="X313" s="321"/>
      <c r="Y313" s="321"/>
      <c r="Z313" s="321"/>
    </row>
    <row r="314" spans="1:26" ht="15.75" customHeight="1">
      <c r="A314" s="321"/>
      <c r="B314" s="321"/>
      <c r="C314" s="321"/>
      <c r="D314" s="321"/>
      <c r="E314" s="321"/>
      <c r="F314" s="321"/>
      <c r="G314" s="321"/>
      <c r="H314" s="321"/>
      <c r="I314" s="321"/>
      <c r="J314" s="321"/>
      <c r="K314" s="321"/>
      <c r="L314" s="321"/>
      <c r="M314" s="321"/>
      <c r="N314" s="338"/>
      <c r="O314" s="338" t="e">
        <f t="shared" si="1"/>
        <v>#N/A</v>
      </c>
      <c r="P314" s="338"/>
      <c r="Q314" s="338"/>
      <c r="R314" s="321"/>
      <c r="S314" s="321"/>
      <c r="T314" s="321"/>
      <c r="U314" s="321"/>
      <c r="V314" s="321"/>
      <c r="W314" s="321"/>
      <c r="X314" s="321"/>
      <c r="Y314" s="321"/>
      <c r="Z314" s="321"/>
    </row>
    <row r="315" spans="1:26" ht="15.75" customHeight="1">
      <c r="A315" s="321"/>
      <c r="B315" s="321"/>
      <c r="C315" s="321"/>
      <c r="D315" s="321"/>
      <c r="E315" s="321"/>
      <c r="F315" s="321"/>
      <c r="G315" s="321"/>
      <c r="H315" s="321"/>
      <c r="I315" s="321"/>
      <c r="J315" s="321"/>
      <c r="K315" s="321"/>
      <c r="L315" s="321"/>
      <c r="M315" s="321"/>
      <c r="N315" s="338"/>
      <c r="O315" s="338" t="e">
        <f t="shared" si="1"/>
        <v>#N/A</v>
      </c>
      <c r="P315" s="338"/>
      <c r="Q315" s="338"/>
      <c r="R315" s="321"/>
      <c r="S315" s="321"/>
      <c r="T315" s="321"/>
      <c r="U315" s="321"/>
      <c r="V315" s="321"/>
      <c r="W315" s="321"/>
      <c r="X315" s="321"/>
      <c r="Y315" s="321"/>
      <c r="Z315" s="321"/>
    </row>
    <row r="316" spans="1:26" ht="15.75" customHeight="1">
      <c r="A316" s="321"/>
      <c r="B316" s="321"/>
      <c r="C316" s="321"/>
      <c r="D316" s="321"/>
      <c r="E316" s="321"/>
      <c r="F316" s="321"/>
      <c r="G316" s="321"/>
      <c r="H316" s="321"/>
      <c r="I316" s="321"/>
      <c r="J316" s="321"/>
      <c r="K316" s="321"/>
      <c r="L316" s="321"/>
      <c r="M316" s="321"/>
      <c r="N316" s="338"/>
      <c r="O316" s="338" t="e">
        <f t="shared" si="1"/>
        <v>#N/A</v>
      </c>
      <c r="P316" s="338"/>
      <c r="Q316" s="338"/>
      <c r="R316" s="321"/>
      <c r="S316" s="321"/>
      <c r="T316" s="321"/>
      <c r="U316" s="321"/>
      <c r="V316" s="321"/>
      <c r="W316" s="321"/>
      <c r="X316" s="321"/>
      <c r="Y316" s="321"/>
      <c r="Z316" s="321"/>
    </row>
    <row r="317" spans="1:26" ht="15.75" customHeight="1">
      <c r="A317" s="321"/>
      <c r="B317" s="321"/>
      <c r="C317" s="321"/>
      <c r="D317" s="321"/>
      <c r="E317" s="321"/>
      <c r="F317" s="321"/>
      <c r="G317" s="321"/>
      <c r="H317" s="321"/>
      <c r="I317" s="321"/>
      <c r="J317" s="321"/>
      <c r="K317" s="321"/>
      <c r="L317" s="321"/>
      <c r="M317" s="321"/>
      <c r="N317" s="338"/>
      <c r="O317" s="338" t="e">
        <f t="shared" si="1"/>
        <v>#N/A</v>
      </c>
      <c r="P317" s="338"/>
      <c r="Q317" s="338"/>
      <c r="R317" s="321"/>
      <c r="S317" s="321"/>
      <c r="T317" s="321"/>
      <c r="U317" s="321"/>
      <c r="V317" s="321"/>
      <c r="W317" s="321"/>
      <c r="X317" s="321"/>
      <c r="Y317" s="321"/>
      <c r="Z317" s="321"/>
    </row>
    <row r="318" spans="1:26" ht="15.75" customHeight="1">
      <c r="A318" s="321"/>
      <c r="B318" s="321"/>
      <c r="C318" s="321"/>
      <c r="D318" s="321"/>
      <c r="E318" s="321"/>
      <c r="F318" s="321"/>
      <c r="G318" s="321"/>
      <c r="H318" s="321"/>
      <c r="I318" s="321"/>
      <c r="J318" s="321"/>
      <c r="K318" s="321"/>
      <c r="L318" s="321"/>
      <c r="M318" s="321"/>
      <c r="N318" s="338"/>
      <c r="O318" s="338" t="e">
        <f t="shared" si="1"/>
        <v>#N/A</v>
      </c>
      <c r="P318" s="338"/>
      <c r="Q318" s="338"/>
      <c r="R318" s="321"/>
      <c r="S318" s="321"/>
      <c r="T318" s="321"/>
      <c r="U318" s="321"/>
      <c r="V318" s="321"/>
      <c r="W318" s="321"/>
      <c r="X318" s="321"/>
      <c r="Y318" s="321"/>
      <c r="Z318" s="321"/>
    </row>
    <row r="319" spans="1:26" ht="15.75" customHeight="1">
      <c r="A319" s="321"/>
      <c r="B319" s="321"/>
      <c r="C319" s="321"/>
      <c r="D319" s="321"/>
      <c r="E319" s="321"/>
      <c r="F319" s="321"/>
      <c r="G319" s="321"/>
      <c r="H319" s="321"/>
      <c r="I319" s="321"/>
      <c r="J319" s="321"/>
      <c r="K319" s="321"/>
      <c r="L319" s="321"/>
      <c r="M319" s="321"/>
      <c r="N319" s="338"/>
      <c r="O319" s="338" t="e">
        <f t="shared" si="1"/>
        <v>#N/A</v>
      </c>
      <c r="P319" s="338"/>
      <c r="Q319" s="338"/>
      <c r="R319" s="321"/>
      <c r="S319" s="321"/>
      <c r="T319" s="321"/>
      <c r="U319" s="321"/>
      <c r="V319" s="321"/>
      <c r="W319" s="321"/>
      <c r="X319" s="321"/>
      <c r="Y319" s="321"/>
      <c r="Z319" s="321"/>
    </row>
    <row r="320" spans="1:26" ht="15.75" customHeight="1">
      <c r="A320" s="321"/>
      <c r="B320" s="321"/>
      <c r="C320" s="321"/>
      <c r="D320" s="321"/>
      <c r="E320" s="321"/>
      <c r="F320" s="321"/>
      <c r="G320" s="321"/>
      <c r="H320" s="321"/>
      <c r="I320" s="321"/>
      <c r="J320" s="321"/>
      <c r="K320" s="321"/>
      <c r="L320" s="321"/>
      <c r="M320" s="321"/>
      <c r="N320" s="338"/>
      <c r="O320" s="338" t="e">
        <f t="shared" si="1"/>
        <v>#N/A</v>
      </c>
      <c r="P320" s="338"/>
      <c r="Q320" s="338"/>
      <c r="R320" s="321"/>
      <c r="S320" s="321"/>
      <c r="T320" s="321"/>
      <c r="U320" s="321"/>
      <c r="V320" s="321"/>
      <c r="W320" s="321"/>
      <c r="X320" s="321"/>
      <c r="Y320" s="321"/>
      <c r="Z320" s="321"/>
    </row>
    <row r="321" spans="1:26" ht="15.75" customHeight="1">
      <c r="A321" s="321"/>
      <c r="B321" s="321"/>
      <c r="C321" s="321"/>
      <c r="D321" s="321"/>
      <c r="E321" s="321"/>
      <c r="F321" s="321"/>
      <c r="G321" s="321"/>
      <c r="H321" s="321"/>
      <c r="I321" s="321"/>
      <c r="J321" s="321"/>
      <c r="K321" s="321"/>
      <c r="L321" s="321"/>
      <c r="M321" s="321"/>
      <c r="N321" s="338"/>
      <c r="O321" s="338" t="e">
        <f t="shared" si="1"/>
        <v>#N/A</v>
      </c>
      <c r="P321" s="338"/>
      <c r="Q321" s="338"/>
      <c r="R321" s="321"/>
      <c r="S321" s="321"/>
      <c r="T321" s="321"/>
      <c r="U321" s="321"/>
      <c r="V321" s="321"/>
      <c r="W321" s="321"/>
      <c r="X321" s="321"/>
      <c r="Y321" s="321"/>
      <c r="Z321" s="321"/>
    </row>
    <row r="322" spans="1:26" ht="15.75" customHeight="1">
      <c r="A322" s="321"/>
      <c r="B322" s="321"/>
      <c r="C322" s="321"/>
      <c r="D322" s="321"/>
      <c r="E322" s="321"/>
      <c r="F322" s="321"/>
      <c r="G322" s="321"/>
      <c r="H322" s="321"/>
      <c r="I322" s="321"/>
      <c r="J322" s="321"/>
      <c r="K322" s="321"/>
      <c r="L322" s="321"/>
      <c r="M322" s="321"/>
      <c r="N322" s="338"/>
      <c r="O322" s="338" t="e">
        <f t="shared" si="1"/>
        <v>#N/A</v>
      </c>
      <c r="P322" s="338"/>
      <c r="Q322" s="338"/>
      <c r="R322" s="321"/>
      <c r="S322" s="321"/>
      <c r="T322" s="321"/>
      <c r="U322" s="321"/>
      <c r="V322" s="321"/>
      <c r="W322" s="321"/>
      <c r="X322" s="321"/>
      <c r="Y322" s="321"/>
      <c r="Z322" s="321"/>
    </row>
    <row r="323" spans="1:26" ht="15.75" customHeight="1">
      <c r="A323" s="321"/>
      <c r="B323" s="321"/>
      <c r="C323" s="321"/>
      <c r="D323" s="321"/>
      <c r="E323" s="321"/>
      <c r="F323" s="321"/>
      <c r="G323" s="321"/>
      <c r="H323" s="321"/>
      <c r="I323" s="321"/>
      <c r="J323" s="321"/>
      <c r="K323" s="321"/>
      <c r="L323" s="321"/>
      <c r="M323" s="321"/>
      <c r="N323" s="338"/>
      <c r="O323" s="338" t="e">
        <f t="shared" si="1"/>
        <v>#N/A</v>
      </c>
      <c r="P323" s="338"/>
      <c r="Q323" s="338"/>
      <c r="R323" s="321"/>
      <c r="S323" s="321"/>
      <c r="T323" s="321"/>
      <c r="U323" s="321"/>
      <c r="V323" s="321"/>
      <c r="W323" s="321"/>
      <c r="X323" s="321"/>
      <c r="Y323" s="321"/>
      <c r="Z323" s="321"/>
    </row>
    <row r="324" spans="1:26" ht="15.75" customHeight="1">
      <c r="A324" s="321"/>
      <c r="B324" s="321"/>
      <c r="C324" s="321"/>
      <c r="D324" s="321"/>
      <c r="E324" s="321"/>
      <c r="F324" s="321"/>
      <c r="G324" s="321"/>
      <c r="H324" s="321"/>
      <c r="I324" s="321"/>
      <c r="J324" s="321"/>
      <c r="K324" s="321"/>
      <c r="L324" s="321"/>
      <c r="M324" s="321"/>
      <c r="N324" s="338"/>
      <c r="O324" s="338" t="e">
        <f t="shared" si="1"/>
        <v>#N/A</v>
      </c>
      <c r="P324" s="338"/>
      <c r="Q324" s="338"/>
      <c r="R324" s="321"/>
      <c r="S324" s="321"/>
      <c r="T324" s="321"/>
      <c r="U324" s="321"/>
      <c r="V324" s="321"/>
      <c r="W324" s="321"/>
      <c r="X324" s="321"/>
      <c r="Y324" s="321"/>
      <c r="Z324" s="321"/>
    </row>
    <row r="325" spans="1:26" ht="15.75" customHeight="1">
      <c r="A325" s="321"/>
      <c r="B325" s="321"/>
      <c r="C325" s="321"/>
      <c r="D325" s="321"/>
      <c r="E325" s="321"/>
      <c r="F325" s="321"/>
      <c r="G325" s="321"/>
      <c r="H325" s="321"/>
      <c r="I325" s="321"/>
      <c r="J325" s="321"/>
      <c r="K325" s="321"/>
      <c r="L325" s="321"/>
      <c r="M325" s="321"/>
      <c r="N325" s="338"/>
      <c r="O325" s="338" t="e">
        <f t="shared" si="1"/>
        <v>#N/A</v>
      </c>
      <c r="P325" s="338"/>
      <c r="Q325" s="338"/>
      <c r="R325" s="321"/>
      <c r="S325" s="321"/>
      <c r="T325" s="321"/>
      <c r="U325" s="321"/>
      <c r="V325" s="321"/>
      <c r="W325" s="321"/>
      <c r="X325" s="321"/>
      <c r="Y325" s="321"/>
      <c r="Z325" s="321"/>
    </row>
    <row r="326" spans="1:26" ht="15.75" customHeight="1">
      <c r="A326" s="321"/>
      <c r="B326" s="321"/>
      <c r="C326" s="321"/>
      <c r="D326" s="321"/>
      <c r="E326" s="321"/>
      <c r="F326" s="321"/>
      <c r="G326" s="321"/>
      <c r="H326" s="321"/>
      <c r="I326" s="321"/>
      <c r="J326" s="321"/>
      <c r="K326" s="321"/>
      <c r="L326" s="321"/>
      <c r="M326" s="321"/>
      <c r="N326" s="338"/>
      <c r="O326" s="338" t="e">
        <f t="shared" si="1"/>
        <v>#N/A</v>
      </c>
      <c r="P326" s="338"/>
      <c r="Q326" s="338"/>
      <c r="R326" s="321"/>
      <c r="S326" s="321"/>
      <c r="T326" s="321"/>
      <c r="U326" s="321"/>
      <c r="V326" s="321"/>
      <c r="W326" s="321"/>
      <c r="X326" s="321"/>
      <c r="Y326" s="321"/>
      <c r="Z326" s="321"/>
    </row>
    <row r="327" spans="1:26" ht="15.75" customHeight="1">
      <c r="A327" s="321"/>
      <c r="B327" s="321"/>
      <c r="C327" s="321"/>
      <c r="D327" s="321"/>
      <c r="E327" s="321"/>
      <c r="F327" s="321"/>
      <c r="G327" s="321"/>
      <c r="H327" s="321"/>
      <c r="I327" s="321"/>
      <c r="J327" s="321"/>
      <c r="K327" s="321"/>
      <c r="L327" s="321"/>
      <c r="M327" s="321"/>
      <c r="N327" s="338"/>
      <c r="O327" s="338" t="e">
        <f t="shared" si="1"/>
        <v>#N/A</v>
      </c>
      <c r="P327" s="338"/>
      <c r="Q327" s="338"/>
      <c r="R327" s="321"/>
      <c r="S327" s="321"/>
      <c r="T327" s="321"/>
      <c r="U327" s="321"/>
      <c r="V327" s="321"/>
      <c r="W327" s="321"/>
      <c r="X327" s="321"/>
      <c r="Y327" s="321"/>
      <c r="Z327" s="321"/>
    </row>
    <row r="328" spans="1:26" ht="15.75" customHeight="1">
      <c r="A328" s="321"/>
      <c r="B328" s="321"/>
      <c r="C328" s="321"/>
      <c r="D328" s="321"/>
      <c r="E328" s="321"/>
      <c r="F328" s="321"/>
      <c r="G328" s="321"/>
      <c r="H328" s="321"/>
      <c r="I328" s="321"/>
      <c r="J328" s="321"/>
      <c r="K328" s="321"/>
      <c r="L328" s="321"/>
      <c r="M328" s="321"/>
      <c r="N328" s="338"/>
      <c r="O328" s="338" t="e">
        <f t="shared" si="1"/>
        <v>#N/A</v>
      </c>
      <c r="P328" s="338"/>
      <c r="Q328" s="338"/>
      <c r="R328" s="321"/>
      <c r="S328" s="321"/>
      <c r="T328" s="321"/>
      <c r="U328" s="321"/>
      <c r="V328" s="321"/>
      <c r="W328" s="321"/>
      <c r="X328" s="321"/>
      <c r="Y328" s="321"/>
      <c r="Z328" s="321"/>
    </row>
    <row r="329" spans="1:26" ht="15.75" customHeight="1">
      <c r="A329" s="321"/>
      <c r="B329" s="321"/>
      <c r="C329" s="321"/>
      <c r="D329" s="321"/>
      <c r="E329" s="321"/>
      <c r="F329" s="321"/>
      <c r="G329" s="321"/>
      <c r="H329" s="321"/>
      <c r="I329" s="321"/>
      <c r="J329" s="321"/>
      <c r="K329" s="321"/>
      <c r="L329" s="321"/>
      <c r="M329" s="321"/>
      <c r="N329" s="338"/>
      <c r="O329" s="338" t="e">
        <f t="shared" si="1"/>
        <v>#N/A</v>
      </c>
      <c r="P329" s="338"/>
      <c r="Q329" s="338"/>
      <c r="R329" s="321"/>
      <c r="S329" s="321"/>
      <c r="T329" s="321"/>
      <c r="U329" s="321"/>
      <c r="V329" s="321"/>
      <c r="W329" s="321"/>
      <c r="X329" s="321"/>
      <c r="Y329" s="321"/>
      <c r="Z329" s="321"/>
    </row>
    <row r="330" spans="1:26" ht="15.75" customHeight="1">
      <c r="A330" s="321"/>
      <c r="B330" s="321"/>
      <c r="C330" s="321"/>
      <c r="D330" s="321"/>
      <c r="E330" s="321"/>
      <c r="F330" s="321"/>
      <c r="G330" s="321"/>
      <c r="H330" s="321"/>
      <c r="I330" s="321"/>
      <c r="J330" s="321"/>
      <c r="K330" s="321"/>
      <c r="L330" s="321"/>
      <c r="M330" s="321"/>
      <c r="N330" s="338"/>
      <c r="O330" s="338" t="e">
        <f t="shared" si="1"/>
        <v>#N/A</v>
      </c>
      <c r="P330" s="338"/>
      <c r="Q330" s="338"/>
      <c r="R330" s="321"/>
      <c r="S330" s="321"/>
      <c r="T330" s="321"/>
      <c r="U330" s="321"/>
      <c r="V330" s="321"/>
      <c r="W330" s="321"/>
      <c r="X330" s="321"/>
      <c r="Y330" s="321"/>
      <c r="Z330" s="321"/>
    </row>
    <row r="331" spans="1:26" ht="15.75" customHeight="1">
      <c r="A331" s="321"/>
      <c r="B331" s="321"/>
      <c r="C331" s="321"/>
      <c r="D331" s="321"/>
      <c r="E331" s="321"/>
      <c r="F331" s="321"/>
      <c r="G331" s="321"/>
      <c r="H331" s="321"/>
      <c r="I331" s="321"/>
      <c r="J331" s="321"/>
      <c r="K331" s="321"/>
      <c r="L331" s="321"/>
      <c r="M331" s="321"/>
      <c r="N331" s="338"/>
      <c r="O331" s="338" t="e">
        <f t="shared" si="1"/>
        <v>#N/A</v>
      </c>
      <c r="P331" s="338"/>
      <c r="Q331" s="338"/>
      <c r="R331" s="321"/>
      <c r="S331" s="321"/>
      <c r="T331" s="321"/>
      <c r="U331" s="321"/>
      <c r="V331" s="321"/>
      <c r="W331" s="321"/>
      <c r="X331" s="321"/>
      <c r="Y331" s="321"/>
      <c r="Z331" s="321"/>
    </row>
    <row r="332" spans="1:26" ht="15.75" customHeight="1">
      <c r="A332" s="321"/>
      <c r="B332" s="321"/>
      <c r="C332" s="321"/>
      <c r="D332" s="321"/>
      <c r="E332" s="321"/>
      <c r="F332" s="321"/>
      <c r="G332" s="321"/>
      <c r="H332" s="321"/>
      <c r="I332" s="321"/>
      <c r="J332" s="321"/>
      <c r="K332" s="321"/>
      <c r="L332" s="321"/>
      <c r="M332" s="321"/>
      <c r="N332" s="338"/>
      <c r="O332" s="338" t="e">
        <f t="shared" si="1"/>
        <v>#N/A</v>
      </c>
      <c r="P332" s="338"/>
      <c r="Q332" s="338"/>
      <c r="R332" s="321"/>
      <c r="S332" s="321"/>
      <c r="T332" s="321"/>
      <c r="U332" s="321"/>
      <c r="V332" s="321"/>
      <c r="W332" s="321"/>
      <c r="X332" s="321"/>
      <c r="Y332" s="321"/>
      <c r="Z332" s="321"/>
    </row>
    <row r="333" spans="1:26" ht="15.75" customHeight="1">
      <c r="A333" s="321"/>
      <c r="B333" s="321"/>
      <c r="C333" s="321"/>
      <c r="D333" s="321"/>
      <c r="E333" s="321"/>
      <c r="F333" s="321"/>
      <c r="G333" s="321"/>
      <c r="H333" s="321"/>
      <c r="I333" s="321"/>
      <c r="J333" s="321"/>
      <c r="K333" s="321"/>
      <c r="L333" s="321"/>
      <c r="M333" s="321"/>
      <c r="N333" s="338"/>
      <c r="O333" s="338" t="e">
        <f t="shared" si="1"/>
        <v>#N/A</v>
      </c>
      <c r="P333" s="338"/>
      <c r="Q333" s="338"/>
      <c r="R333" s="321"/>
      <c r="S333" s="321"/>
      <c r="T333" s="321"/>
      <c r="U333" s="321"/>
      <c r="V333" s="321"/>
      <c r="W333" s="321"/>
      <c r="X333" s="321"/>
      <c r="Y333" s="321"/>
      <c r="Z333" s="321"/>
    </row>
    <row r="334" spans="1:26" ht="15.75" customHeight="1">
      <c r="A334" s="321"/>
      <c r="B334" s="321"/>
      <c r="C334" s="321"/>
      <c r="D334" s="321"/>
      <c r="E334" s="321"/>
      <c r="F334" s="321"/>
      <c r="G334" s="321"/>
      <c r="H334" s="321"/>
      <c r="I334" s="321"/>
      <c r="J334" s="321"/>
      <c r="K334" s="321"/>
      <c r="L334" s="321"/>
      <c r="M334" s="321"/>
      <c r="N334" s="338"/>
      <c r="O334" s="338" t="e">
        <f t="shared" si="1"/>
        <v>#N/A</v>
      </c>
      <c r="P334" s="338"/>
      <c r="Q334" s="338"/>
      <c r="R334" s="321"/>
      <c r="S334" s="321"/>
      <c r="T334" s="321"/>
      <c r="U334" s="321"/>
      <c r="V334" s="321"/>
      <c r="W334" s="321"/>
      <c r="X334" s="321"/>
      <c r="Y334" s="321"/>
      <c r="Z334" s="321"/>
    </row>
    <row r="335" spans="1:26" ht="15.75" customHeight="1">
      <c r="A335" s="321"/>
      <c r="B335" s="321"/>
      <c r="C335" s="321"/>
      <c r="D335" s="321"/>
      <c r="E335" s="321"/>
      <c r="F335" s="321"/>
      <c r="G335" s="321"/>
      <c r="H335" s="321"/>
      <c r="I335" s="321"/>
      <c r="J335" s="321"/>
      <c r="K335" s="321"/>
      <c r="L335" s="321"/>
      <c r="M335" s="321"/>
      <c r="N335" s="338"/>
      <c r="O335" s="338" t="e">
        <f t="shared" si="1"/>
        <v>#N/A</v>
      </c>
      <c r="P335" s="338"/>
      <c r="Q335" s="338"/>
      <c r="R335" s="321"/>
      <c r="S335" s="321"/>
      <c r="T335" s="321"/>
      <c r="U335" s="321"/>
      <c r="V335" s="321"/>
      <c r="W335" s="321"/>
      <c r="X335" s="321"/>
      <c r="Y335" s="321"/>
      <c r="Z335" s="321"/>
    </row>
    <row r="336" spans="1:26" ht="15.75" customHeight="1">
      <c r="A336" s="321"/>
      <c r="B336" s="321"/>
      <c r="C336" s="321"/>
      <c r="D336" s="321"/>
      <c r="E336" s="321"/>
      <c r="F336" s="321"/>
      <c r="G336" s="321"/>
      <c r="H336" s="321"/>
      <c r="I336" s="321"/>
      <c r="J336" s="321"/>
      <c r="K336" s="321"/>
      <c r="L336" s="321"/>
      <c r="M336" s="321"/>
      <c r="N336" s="338"/>
      <c r="O336" s="338" t="e">
        <f t="shared" si="1"/>
        <v>#N/A</v>
      </c>
      <c r="P336" s="338"/>
      <c r="Q336" s="338"/>
      <c r="R336" s="321"/>
      <c r="S336" s="321"/>
      <c r="T336" s="321"/>
      <c r="U336" s="321"/>
      <c r="V336" s="321"/>
      <c r="W336" s="321"/>
      <c r="X336" s="321"/>
      <c r="Y336" s="321"/>
      <c r="Z336" s="321"/>
    </row>
    <row r="337" spans="1:26" ht="15.75" customHeight="1">
      <c r="A337" s="321"/>
      <c r="B337" s="321"/>
      <c r="C337" s="321"/>
      <c r="D337" s="321"/>
      <c r="E337" s="321"/>
      <c r="F337" s="321"/>
      <c r="G337" s="321"/>
      <c r="H337" s="321"/>
      <c r="I337" s="321"/>
      <c r="J337" s="321"/>
      <c r="K337" s="321"/>
      <c r="L337" s="321"/>
      <c r="M337" s="321"/>
      <c r="N337" s="338"/>
      <c r="O337" s="338" t="e">
        <f t="shared" si="1"/>
        <v>#N/A</v>
      </c>
      <c r="P337" s="338"/>
      <c r="Q337" s="338"/>
      <c r="R337" s="321"/>
      <c r="S337" s="321"/>
      <c r="T337" s="321"/>
      <c r="U337" s="321"/>
      <c r="V337" s="321"/>
      <c r="W337" s="321"/>
      <c r="X337" s="321"/>
      <c r="Y337" s="321"/>
      <c r="Z337" s="321"/>
    </row>
    <row r="338" spans="1:26" ht="15.75" customHeight="1">
      <c r="A338" s="321"/>
      <c r="B338" s="321"/>
      <c r="C338" s="321"/>
      <c r="D338" s="321"/>
      <c r="E338" s="321"/>
      <c r="F338" s="321"/>
      <c r="G338" s="321"/>
      <c r="H338" s="321"/>
      <c r="I338" s="321"/>
      <c r="J338" s="321"/>
      <c r="K338" s="321"/>
      <c r="L338" s="321"/>
      <c r="M338" s="321"/>
      <c r="N338" s="338"/>
      <c r="O338" s="338" t="e">
        <f t="shared" si="1"/>
        <v>#N/A</v>
      </c>
      <c r="P338" s="338"/>
      <c r="Q338" s="338"/>
      <c r="R338" s="321"/>
      <c r="S338" s="321"/>
      <c r="T338" s="321"/>
      <c r="U338" s="321"/>
      <c r="V338" s="321"/>
      <c r="W338" s="321"/>
      <c r="X338" s="321"/>
      <c r="Y338" s="321"/>
      <c r="Z338" s="321"/>
    </row>
    <row r="339" spans="1:26" ht="15.75" customHeight="1">
      <c r="A339" s="321"/>
      <c r="B339" s="321"/>
      <c r="C339" s="321"/>
      <c r="D339" s="321"/>
      <c r="E339" s="321"/>
      <c r="F339" s="321"/>
      <c r="G339" s="321"/>
      <c r="H339" s="321"/>
      <c r="I339" s="321"/>
      <c r="J339" s="321"/>
      <c r="K339" s="321"/>
      <c r="L339" s="321"/>
      <c r="M339" s="321"/>
      <c r="N339" s="338"/>
      <c r="O339" s="338" t="e">
        <f t="shared" si="1"/>
        <v>#N/A</v>
      </c>
      <c r="P339" s="338"/>
      <c r="Q339" s="338"/>
      <c r="R339" s="321"/>
      <c r="S339" s="321"/>
      <c r="T339" s="321"/>
      <c r="U339" s="321"/>
      <c r="V339" s="321"/>
      <c r="W339" s="321"/>
      <c r="X339" s="321"/>
      <c r="Y339" s="321"/>
      <c r="Z339" s="321"/>
    </row>
    <row r="340" spans="1:26" ht="15.75" customHeight="1">
      <c r="A340" s="321"/>
      <c r="B340" s="321"/>
      <c r="C340" s="321"/>
      <c r="D340" s="321"/>
      <c r="E340" s="321"/>
      <c r="F340" s="321"/>
      <c r="G340" s="321"/>
      <c r="H340" s="321"/>
      <c r="I340" s="321"/>
      <c r="J340" s="321"/>
      <c r="K340" s="321"/>
      <c r="L340" s="321"/>
      <c r="M340" s="321"/>
      <c r="N340" s="338"/>
      <c r="O340" s="338" t="e">
        <f t="shared" si="1"/>
        <v>#N/A</v>
      </c>
      <c r="P340" s="338"/>
      <c r="Q340" s="338"/>
      <c r="R340" s="321"/>
      <c r="S340" s="321"/>
      <c r="T340" s="321"/>
      <c r="U340" s="321"/>
      <c r="V340" s="321"/>
      <c r="W340" s="321"/>
      <c r="X340" s="321"/>
      <c r="Y340" s="321"/>
      <c r="Z340" s="321"/>
    </row>
    <row r="341" spans="1:26" ht="15.75" customHeight="1">
      <c r="A341" s="321"/>
      <c r="B341" s="321"/>
      <c r="C341" s="321"/>
      <c r="D341" s="321"/>
      <c r="E341" s="321"/>
      <c r="F341" s="321"/>
      <c r="G341" s="321"/>
      <c r="H341" s="321"/>
      <c r="I341" s="321"/>
      <c r="J341" s="321"/>
      <c r="K341" s="321"/>
      <c r="L341" s="321"/>
      <c r="M341" s="321"/>
      <c r="N341" s="338"/>
      <c r="O341" s="338" t="e">
        <f t="shared" si="1"/>
        <v>#N/A</v>
      </c>
      <c r="P341" s="338"/>
      <c r="Q341" s="338"/>
      <c r="R341" s="321"/>
      <c r="S341" s="321"/>
      <c r="T341" s="321"/>
      <c r="U341" s="321"/>
      <c r="V341" s="321"/>
      <c r="W341" s="321"/>
      <c r="X341" s="321"/>
      <c r="Y341" s="321"/>
      <c r="Z341" s="321"/>
    </row>
    <row r="342" spans="1:26" ht="15.75" customHeight="1">
      <c r="A342" s="321"/>
      <c r="B342" s="321"/>
      <c r="C342" s="321"/>
      <c r="D342" s="321"/>
      <c r="E342" s="321"/>
      <c r="F342" s="321"/>
      <c r="G342" s="321"/>
      <c r="H342" s="321"/>
      <c r="I342" s="321"/>
      <c r="J342" s="321"/>
      <c r="K342" s="321"/>
      <c r="L342" s="321"/>
      <c r="M342" s="321"/>
      <c r="N342" s="338"/>
      <c r="O342" s="338" t="e">
        <f t="shared" si="1"/>
        <v>#N/A</v>
      </c>
      <c r="P342" s="338"/>
      <c r="Q342" s="338"/>
      <c r="R342" s="321"/>
      <c r="S342" s="321"/>
      <c r="T342" s="321"/>
      <c r="U342" s="321"/>
      <c r="V342" s="321"/>
      <c r="W342" s="321"/>
      <c r="X342" s="321"/>
      <c r="Y342" s="321"/>
      <c r="Z342" s="321"/>
    </row>
    <row r="343" spans="1:26" ht="15.75" customHeight="1">
      <c r="A343" s="321"/>
      <c r="B343" s="321"/>
      <c r="C343" s="321"/>
      <c r="D343" s="321"/>
      <c r="E343" s="321"/>
      <c r="F343" s="321"/>
      <c r="G343" s="321"/>
      <c r="H343" s="321"/>
      <c r="I343" s="321"/>
      <c r="J343" s="321"/>
      <c r="K343" s="321"/>
      <c r="L343" s="321"/>
      <c r="M343" s="321"/>
      <c r="N343" s="338"/>
      <c r="O343" s="338" t="e">
        <f t="shared" si="1"/>
        <v>#N/A</v>
      </c>
      <c r="P343" s="338"/>
      <c r="Q343" s="338"/>
      <c r="R343" s="321"/>
      <c r="S343" s="321"/>
      <c r="T343" s="321"/>
      <c r="U343" s="321"/>
      <c r="V343" s="321"/>
      <c r="W343" s="321"/>
      <c r="X343" s="321"/>
      <c r="Y343" s="321"/>
      <c r="Z343" s="321"/>
    </row>
    <row r="344" spans="1:26" ht="15.75" customHeight="1">
      <c r="A344" s="321"/>
      <c r="B344" s="321"/>
      <c r="C344" s="321"/>
      <c r="D344" s="321"/>
      <c r="E344" s="321"/>
      <c r="F344" s="321"/>
      <c r="G344" s="321"/>
      <c r="H344" s="321"/>
      <c r="I344" s="321"/>
      <c r="J344" s="321"/>
      <c r="K344" s="321"/>
      <c r="L344" s="321"/>
      <c r="M344" s="321"/>
      <c r="N344" s="338"/>
      <c r="O344" s="338" t="e">
        <f t="shared" si="1"/>
        <v>#N/A</v>
      </c>
      <c r="P344" s="338"/>
      <c r="Q344" s="338"/>
      <c r="R344" s="321"/>
      <c r="S344" s="321"/>
      <c r="T344" s="321"/>
      <c r="U344" s="321"/>
      <c r="V344" s="321"/>
      <c r="W344" s="321"/>
      <c r="X344" s="321"/>
      <c r="Y344" s="321"/>
      <c r="Z344" s="321"/>
    </row>
    <row r="345" spans="1:26" ht="15.75" customHeight="1">
      <c r="A345" s="321"/>
      <c r="B345" s="321"/>
      <c r="C345" s="321"/>
      <c r="D345" s="321"/>
      <c r="E345" s="321"/>
      <c r="F345" s="321"/>
      <c r="G345" s="321"/>
      <c r="H345" s="321"/>
      <c r="I345" s="321"/>
      <c r="J345" s="321"/>
      <c r="K345" s="321"/>
      <c r="L345" s="321"/>
      <c r="M345" s="321"/>
      <c r="N345" s="338"/>
      <c r="O345" s="338" t="e">
        <f t="shared" si="1"/>
        <v>#N/A</v>
      </c>
      <c r="P345" s="338"/>
      <c r="Q345" s="338"/>
      <c r="R345" s="321"/>
      <c r="S345" s="321"/>
      <c r="T345" s="321"/>
      <c r="U345" s="321"/>
      <c r="V345" s="321"/>
      <c r="W345" s="321"/>
      <c r="X345" s="321"/>
      <c r="Y345" s="321"/>
      <c r="Z345" s="321"/>
    </row>
    <row r="346" spans="1:26" ht="15.75" customHeight="1">
      <c r="A346" s="321"/>
      <c r="B346" s="321"/>
      <c r="C346" s="321"/>
      <c r="D346" s="321"/>
      <c r="E346" s="321"/>
      <c r="F346" s="321"/>
      <c r="G346" s="321"/>
      <c r="H346" s="321"/>
      <c r="I346" s="321"/>
      <c r="J346" s="321"/>
      <c r="K346" s="321"/>
      <c r="L346" s="321"/>
      <c r="M346" s="321"/>
      <c r="N346" s="338"/>
      <c r="O346" s="338" t="e">
        <f t="shared" si="1"/>
        <v>#N/A</v>
      </c>
      <c r="P346" s="338"/>
      <c r="Q346" s="338"/>
      <c r="R346" s="321"/>
      <c r="S346" s="321"/>
      <c r="T346" s="321"/>
      <c r="U346" s="321"/>
      <c r="V346" s="321"/>
      <c r="W346" s="321"/>
      <c r="X346" s="321"/>
      <c r="Y346" s="321"/>
      <c r="Z346" s="321"/>
    </row>
    <row r="347" spans="1:26" ht="15.75" customHeight="1">
      <c r="A347" s="321"/>
      <c r="B347" s="321"/>
      <c r="C347" s="321"/>
      <c r="D347" s="321"/>
      <c r="E347" s="321"/>
      <c r="F347" s="321"/>
      <c r="G347" s="321"/>
      <c r="H347" s="321"/>
      <c r="I347" s="321"/>
      <c r="J347" s="321"/>
      <c r="K347" s="321"/>
      <c r="L347" s="321"/>
      <c r="M347" s="321"/>
      <c r="N347" s="338"/>
      <c r="O347" s="338" t="e">
        <f t="shared" si="1"/>
        <v>#N/A</v>
      </c>
      <c r="P347" s="338"/>
      <c r="Q347" s="338"/>
      <c r="R347" s="321"/>
      <c r="S347" s="321"/>
      <c r="T347" s="321"/>
      <c r="U347" s="321"/>
      <c r="V347" s="321"/>
      <c r="W347" s="321"/>
      <c r="X347" s="321"/>
      <c r="Y347" s="321"/>
      <c r="Z347" s="321"/>
    </row>
    <row r="348" spans="1:26" ht="15.75" customHeight="1">
      <c r="A348" s="321"/>
      <c r="B348" s="321"/>
      <c r="C348" s="321"/>
      <c r="D348" s="321"/>
      <c r="E348" s="321"/>
      <c r="F348" s="321"/>
      <c r="G348" s="321"/>
      <c r="H348" s="321"/>
      <c r="I348" s="321"/>
      <c r="J348" s="321"/>
      <c r="K348" s="321"/>
      <c r="L348" s="321"/>
      <c r="M348" s="321"/>
      <c r="N348" s="338"/>
      <c r="O348" s="338" t="e">
        <f t="shared" si="1"/>
        <v>#N/A</v>
      </c>
      <c r="P348" s="338"/>
      <c r="Q348" s="338"/>
      <c r="R348" s="321"/>
      <c r="S348" s="321"/>
      <c r="T348" s="321"/>
      <c r="U348" s="321"/>
      <c r="V348" s="321"/>
      <c r="W348" s="321"/>
      <c r="X348" s="321"/>
      <c r="Y348" s="321"/>
      <c r="Z348" s="321"/>
    </row>
    <row r="349" spans="1:26" ht="15.75" customHeight="1">
      <c r="A349" s="321"/>
      <c r="B349" s="321"/>
      <c r="C349" s="321"/>
      <c r="D349" s="321"/>
      <c r="E349" s="321"/>
      <c r="F349" s="321"/>
      <c r="G349" s="321"/>
      <c r="H349" s="321"/>
      <c r="I349" s="321"/>
      <c r="J349" s="321"/>
      <c r="K349" s="321"/>
      <c r="L349" s="321"/>
      <c r="M349" s="321"/>
      <c r="N349" s="338"/>
      <c r="O349" s="338" t="e">
        <f t="shared" si="1"/>
        <v>#N/A</v>
      </c>
      <c r="P349" s="338"/>
      <c r="Q349" s="338"/>
      <c r="R349" s="321"/>
      <c r="S349" s="321"/>
      <c r="T349" s="321"/>
      <c r="U349" s="321"/>
      <c r="V349" s="321"/>
      <c r="W349" s="321"/>
      <c r="X349" s="321"/>
      <c r="Y349" s="321"/>
      <c r="Z349" s="321"/>
    </row>
    <row r="350" spans="1:26" ht="15.75" customHeight="1">
      <c r="A350" s="321"/>
      <c r="B350" s="321"/>
      <c r="C350" s="321"/>
      <c r="D350" s="321"/>
      <c r="E350" s="321"/>
      <c r="F350" s="321"/>
      <c r="G350" s="321"/>
      <c r="H350" s="321"/>
      <c r="I350" s="321"/>
      <c r="J350" s="321"/>
      <c r="K350" s="321"/>
      <c r="L350" s="321"/>
      <c r="M350" s="321"/>
      <c r="N350" s="338"/>
      <c r="O350" s="338" t="e">
        <f t="shared" si="1"/>
        <v>#N/A</v>
      </c>
      <c r="P350" s="338"/>
      <c r="Q350" s="338"/>
      <c r="R350" s="321"/>
      <c r="S350" s="321"/>
      <c r="T350" s="321"/>
      <c r="U350" s="321"/>
      <c r="V350" s="321"/>
      <c r="W350" s="321"/>
      <c r="X350" s="321"/>
      <c r="Y350" s="321"/>
      <c r="Z350" s="321"/>
    </row>
    <row r="351" spans="1:26" ht="15.75" customHeight="1">
      <c r="A351" s="321"/>
      <c r="B351" s="321"/>
      <c r="C351" s="321"/>
      <c r="D351" s="321"/>
      <c r="E351" s="321"/>
      <c r="F351" s="321"/>
      <c r="G351" s="321"/>
      <c r="H351" s="321"/>
      <c r="I351" s="321"/>
      <c r="J351" s="321"/>
      <c r="K351" s="321"/>
      <c r="L351" s="321"/>
      <c r="M351" s="321"/>
      <c r="N351" s="338"/>
      <c r="O351" s="338" t="e">
        <f t="shared" si="1"/>
        <v>#N/A</v>
      </c>
      <c r="P351" s="338"/>
      <c r="Q351" s="338"/>
      <c r="R351" s="321"/>
      <c r="S351" s="321"/>
      <c r="T351" s="321"/>
      <c r="U351" s="321"/>
      <c r="V351" s="321"/>
      <c r="W351" s="321"/>
      <c r="X351" s="321"/>
      <c r="Y351" s="321"/>
      <c r="Z351" s="321"/>
    </row>
    <row r="352" spans="1:26" ht="15.75" customHeight="1">
      <c r="A352" s="321"/>
      <c r="B352" s="321"/>
      <c r="C352" s="321"/>
      <c r="D352" s="321"/>
      <c r="E352" s="321"/>
      <c r="F352" s="321"/>
      <c r="G352" s="321"/>
      <c r="H352" s="321"/>
      <c r="I352" s="321"/>
      <c r="J352" s="321"/>
      <c r="K352" s="321"/>
      <c r="L352" s="321"/>
      <c r="M352" s="321"/>
      <c r="N352" s="338"/>
      <c r="O352" s="338" t="e">
        <f t="shared" si="1"/>
        <v>#N/A</v>
      </c>
      <c r="P352" s="338"/>
      <c r="Q352" s="338"/>
      <c r="R352" s="321"/>
      <c r="S352" s="321"/>
      <c r="T352" s="321"/>
      <c r="U352" s="321"/>
      <c r="V352" s="321"/>
      <c r="W352" s="321"/>
      <c r="X352" s="321"/>
      <c r="Y352" s="321"/>
      <c r="Z352" s="321"/>
    </row>
    <row r="353" spans="1:26" ht="15.75" customHeight="1">
      <c r="A353" s="321"/>
      <c r="B353" s="321"/>
      <c r="C353" s="321"/>
      <c r="D353" s="321"/>
      <c r="E353" s="321"/>
      <c r="F353" s="321"/>
      <c r="G353" s="321"/>
      <c r="H353" s="321"/>
      <c r="I353" s="321"/>
      <c r="J353" s="321"/>
      <c r="K353" s="321"/>
      <c r="L353" s="321"/>
      <c r="M353" s="321"/>
      <c r="N353" s="338"/>
      <c r="O353" s="338" t="e">
        <f t="shared" si="1"/>
        <v>#N/A</v>
      </c>
      <c r="P353" s="338"/>
      <c r="Q353" s="338"/>
      <c r="R353" s="321"/>
      <c r="S353" s="321"/>
      <c r="T353" s="321"/>
      <c r="U353" s="321"/>
      <c r="V353" s="321"/>
      <c r="W353" s="321"/>
      <c r="X353" s="321"/>
      <c r="Y353" s="321"/>
      <c r="Z353" s="321"/>
    </row>
    <row r="354" spans="1:26" ht="15.75" customHeight="1">
      <c r="A354" s="321"/>
      <c r="B354" s="321"/>
      <c r="C354" s="321"/>
      <c r="D354" s="321"/>
      <c r="E354" s="321"/>
      <c r="F354" s="321"/>
      <c r="G354" s="321"/>
      <c r="H354" s="321"/>
      <c r="I354" s="321"/>
      <c r="J354" s="321"/>
      <c r="K354" s="321"/>
      <c r="L354" s="321"/>
      <c r="M354" s="321"/>
      <c r="N354" s="338"/>
      <c r="O354" s="338" t="e">
        <f t="shared" si="1"/>
        <v>#N/A</v>
      </c>
      <c r="P354" s="338"/>
      <c r="Q354" s="338"/>
      <c r="R354" s="321"/>
      <c r="S354" s="321"/>
      <c r="T354" s="321"/>
      <c r="U354" s="321"/>
      <c r="V354" s="321"/>
      <c r="W354" s="321"/>
      <c r="X354" s="321"/>
      <c r="Y354" s="321"/>
      <c r="Z354" s="321"/>
    </row>
    <row r="355" spans="1:26" ht="15.75" customHeight="1">
      <c r="A355" s="321"/>
      <c r="B355" s="321"/>
      <c r="C355" s="321"/>
      <c r="D355" s="321"/>
      <c r="E355" s="321"/>
      <c r="F355" s="321"/>
      <c r="G355" s="321"/>
      <c r="H355" s="321"/>
      <c r="I355" s="321"/>
      <c r="J355" s="321"/>
      <c r="K355" s="321"/>
      <c r="L355" s="321"/>
      <c r="M355" s="321"/>
      <c r="N355" s="338"/>
      <c r="O355" s="338" t="e">
        <f t="shared" si="1"/>
        <v>#N/A</v>
      </c>
      <c r="P355" s="338"/>
      <c r="Q355" s="338"/>
      <c r="R355" s="321"/>
      <c r="S355" s="321"/>
      <c r="T355" s="321"/>
      <c r="U355" s="321"/>
      <c r="V355" s="321"/>
      <c r="W355" s="321"/>
      <c r="X355" s="321"/>
      <c r="Y355" s="321"/>
      <c r="Z355" s="321"/>
    </row>
    <row r="356" spans="1:26" ht="15.75" customHeight="1">
      <c r="A356" s="321"/>
      <c r="B356" s="321"/>
      <c r="C356" s="321"/>
      <c r="D356" s="321"/>
      <c r="E356" s="321"/>
      <c r="F356" s="321"/>
      <c r="G356" s="321"/>
      <c r="H356" s="321"/>
      <c r="I356" s="321"/>
      <c r="J356" s="321"/>
      <c r="K356" s="321"/>
      <c r="L356" s="321"/>
      <c r="M356" s="321"/>
      <c r="N356" s="338"/>
      <c r="O356" s="338" t="e">
        <f t="shared" si="1"/>
        <v>#N/A</v>
      </c>
      <c r="P356" s="338"/>
      <c r="Q356" s="338"/>
      <c r="R356" s="321"/>
      <c r="S356" s="321"/>
      <c r="T356" s="321"/>
      <c r="U356" s="321"/>
      <c r="V356" s="321"/>
      <c r="W356" s="321"/>
      <c r="X356" s="321"/>
      <c r="Y356" s="321"/>
      <c r="Z356" s="321"/>
    </row>
    <row r="357" spans="1:26" ht="15.75" customHeight="1">
      <c r="A357" s="321"/>
      <c r="B357" s="321"/>
      <c r="C357" s="321"/>
      <c r="D357" s="321"/>
      <c r="E357" s="321"/>
      <c r="F357" s="321"/>
      <c r="G357" s="321"/>
      <c r="H357" s="321"/>
      <c r="I357" s="321"/>
      <c r="J357" s="321"/>
      <c r="K357" s="321"/>
      <c r="L357" s="321"/>
      <c r="M357" s="321"/>
      <c r="N357" s="338"/>
      <c r="O357" s="338" t="e">
        <f t="shared" si="1"/>
        <v>#N/A</v>
      </c>
      <c r="P357" s="338"/>
      <c r="Q357" s="338"/>
      <c r="R357" s="321"/>
      <c r="S357" s="321"/>
      <c r="T357" s="321"/>
      <c r="U357" s="321"/>
      <c r="V357" s="321"/>
      <c r="W357" s="321"/>
      <c r="X357" s="321"/>
      <c r="Y357" s="321"/>
      <c r="Z357" s="321"/>
    </row>
    <row r="358" spans="1:26" ht="15.75" customHeight="1">
      <c r="A358" s="321"/>
      <c r="B358" s="321"/>
      <c r="C358" s="321"/>
      <c r="D358" s="321"/>
      <c r="E358" s="321"/>
      <c r="F358" s="321"/>
      <c r="G358" s="321"/>
      <c r="H358" s="321"/>
      <c r="I358" s="321"/>
      <c r="J358" s="321"/>
      <c r="K358" s="321"/>
      <c r="L358" s="321"/>
      <c r="M358" s="321"/>
      <c r="N358" s="338"/>
      <c r="O358" s="338" t="e">
        <f t="shared" si="1"/>
        <v>#N/A</v>
      </c>
      <c r="P358" s="338"/>
      <c r="Q358" s="338"/>
      <c r="R358" s="321"/>
      <c r="S358" s="321"/>
      <c r="T358" s="321"/>
      <c r="U358" s="321"/>
      <c r="V358" s="321"/>
      <c r="W358" s="321"/>
      <c r="X358" s="321"/>
      <c r="Y358" s="321"/>
      <c r="Z358" s="321"/>
    </row>
    <row r="359" spans="1:26" ht="15.75" customHeight="1">
      <c r="A359" s="321"/>
      <c r="B359" s="321"/>
      <c r="C359" s="321"/>
      <c r="D359" s="321"/>
      <c r="E359" s="321"/>
      <c r="F359" s="321"/>
      <c r="G359" s="321"/>
      <c r="H359" s="321"/>
      <c r="I359" s="321"/>
      <c r="J359" s="321"/>
      <c r="K359" s="321"/>
      <c r="L359" s="321"/>
      <c r="M359" s="321"/>
      <c r="N359" s="338"/>
      <c r="O359" s="338" t="e">
        <f t="shared" si="1"/>
        <v>#N/A</v>
      </c>
      <c r="P359" s="338"/>
      <c r="Q359" s="338"/>
      <c r="R359" s="321"/>
      <c r="S359" s="321"/>
      <c r="T359" s="321"/>
      <c r="U359" s="321"/>
      <c r="V359" s="321"/>
      <c r="W359" s="321"/>
      <c r="X359" s="321"/>
      <c r="Y359" s="321"/>
      <c r="Z359" s="321"/>
    </row>
    <row r="360" spans="1:26" ht="15.75" customHeight="1">
      <c r="A360" s="321"/>
      <c r="B360" s="321"/>
      <c r="C360" s="321"/>
      <c r="D360" s="321"/>
      <c r="E360" s="321"/>
      <c r="F360" s="321"/>
      <c r="G360" s="321"/>
      <c r="H360" s="321"/>
      <c r="I360" s="321"/>
      <c r="J360" s="321"/>
      <c r="K360" s="321"/>
      <c r="L360" s="321"/>
      <c r="M360" s="321"/>
      <c r="N360" s="338"/>
      <c r="O360" s="338" t="e">
        <f t="shared" si="1"/>
        <v>#N/A</v>
      </c>
      <c r="P360" s="338"/>
      <c r="Q360" s="338"/>
      <c r="R360" s="321"/>
      <c r="S360" s="321"/>
      <c r="T360" s="321"/>
      <c r="U360" s="321"/>
      <c r="V360" s="321"/>
      <c r="W360" s="321"/>
      <c r="X360" s="321"/>
      <c r="Y360" s="321"/>
      <c r="Z360" s="321"/>
    </row>
    <row r="361" spans="1:26" ht="15.75" customHeight="1">
      <c r="A361" s="321"/>
      <c r="B361" s="321"/>
      <c r="C361" s="321"/>
      <c r="D361" s="321"/>
      <c r="E361" s="321"/>
      <c r="F361" s="321"/>
      <c r="G361" s="321"/>
      <c r="H361" s="321"/>
      <c r="I361" s="321"/>
      <c r="J361" s="321"/>
      <c r="K361" s="321"/>
      <c r="L361" s="321"/>
      <c r="M361" s="321"/>
      <c r="N361" s="338"/>
      <c r="O361" s="338" t="e">
        <f t="shared" si="1"/>
        <v>#N/A</v>
      </c>
      <c r="P361" s="338"/>
      <c r="Q361" s="338"/>
      <c r="R361" s="321"/>
      <c r="S361" s="321"/>
      <c r="T361" s="321"/>
      <c r="U361" s="321"/>
      <c r="V361" s="321"/>
      <c r="W361" s="321"/>
      <c r="X361" s="321"/>
      <c r="Y361" s="321"/>
      <c r="Z361" s="321"/>
    </row>
    <row r="362" spans="1:26" ht="15.75" customHeight="1">
      <c r="A362" s="321"/>
      <c r="B362" s="321"/>
      <c r="C362" s="321"/>
      <c r="D362" s="321"/>
      <c r="E362" s="321"/>
      <c r="F362" s="321"/>
      <c r="G362" s="321"/>
      <c r="H362" s="321"/>
      <c r="I362" s="321"/>
      <c r="J362" s="321"/>
      <c r="K362" s="321"/>
      <c r="L362" s="321"/>
      <c r="M362" s="321"/>
      <c r="N362" s="338"/>
      <c r="O362" s="338" t="e">
        <f t="shared" si="1"/>
        <v>#N/A</v>
      </c>
      <c r="P362" s="338"/>
      <c r="Q362" s="338"/>
      <c r="R362" s="321"/>
      <c r="S362" s="321"/>
      <c r="T362" s="321"/>
      <c r="U362" s="321"/>
      <c r="V362" s="321"/>
      <c r="W362" s="321"/>
      <c r="X362" s="321"/>
      <c r="Y362" s="321"/>
      <c r="Z362" s="321"/>
    </row>
    <row r="363" spans="1:26" ht="15.75" customHeight="1">
      <c r="A363" s="321"/>
      <c r="B363" s="321"/>
      <c r="C363" s="321"/>
      <c r="D363" s="321"/>
      <c r="E363" s="321"/>
      <c r="F363" s="321"/>
      <c r="G363" s="321"/>
      <c r="H363" s="321"/>
      <c r="I363" s="321"/>
      <c r="J363" s="321"/>
      <c r="K363" s="321"/>
      <c r="L363" s="321"/>
      <c r="M363" s="321"/>
      <c r="N363" s="338"/>
      <c r="O363" s="338" t="e">
        <f t="shared" si="1"/>
        <v>#N/A</v>
      </c>
      <c r="P363" s="338"/>
      <c r="Q363" s="338"/>
      <c r="R363" s="321"/>
      <c r="S363" s="321"/>
      <c r="T363" s="321"/>
      <c r="U363" s="321"/>
      <c r="V363" s="321"/>
      <c r="W363" s="321"/>
      <c r="X363" s="321"/>
      <c r="Y363" s="321"/>
      <c r="Z363" s="321"/>
    </row>
    <row r="364" spans="1:26" ht="15.75" customHeight="1">
      <c r="A364" s="321"/>
      <c r="B364" s="321"/>
      <c r="C364" s="321"/>
      <c r="D364" s="321"/>
      <c r="E364" s="321"/>
      <c r="F364" s="321"/>
      <c r="G364" s="321"/>
      <c r="H364" s="321"/>
      <c r="I364" s="321"/>
      <c r="J364" s="321"/>
      <c r="K364" s="321"/>
      <c r="L364" s="321"/>
      <c r="M364" s="321"/>
      <c r="N364" s="338"/>
      <c r="O364" s="338" t="e">
        <f t="shared" si="1"/>
        <v>#N/A</v>
      </c>
      <c r="P364" s="338"/>
      <c r="Q364" s="338"/>
      <c r="R364" s="321"/>
      <c r="S364" s="321"/>
      <c r="T364" s="321"/>
      <c r="U364" s="321"/>
      <c r="V364" s="321"/>
      <c r="W364" s="321"/>
      <c r="X364" s="321"/>
      <c r="Y364" s="321"/>
      <c r="Z364" s="321"/>
    </row>
    <row r="365" spans="1:26" ht="15.75" customHeight="1">
      <c r="A365" s="321"/>
      <c r="B365" s="321"/>
      <c r="C365" s="321"/>
      <c r="D365" s="321"/>
      <c r="E365" s="321"/>
      <c r="F365" s="321"/>
      <c r="G365" s="321"/>
      <c r="H365" s="321"/>
      <c r="I365" s="321"/>
      <c r="J365" s="321"/>
      <c r="K365" s="321"/>
      <c r="L365" s="321"/>
      <c r="M365" s="321"/>
      <c r="N365" s="338"/>
      <c r="O365" s="338" t="e">
        <f t="shared" si="1"/>
        <v>#N/A</v>
      </c>
      <c r="P365" s="338"/>
      <c r="Q365" s="338"/>
      <c r="R365" s="321"/>
      <c r="S365" s="321"/>
      <c r="T365" s="321"/>
      <c r="U365" s="321"/>
      <c r="V365" s="321"/>
      <c r="W365" s="321"/>
      <c r="X365" s="321"/>
      <c r="Y365" s="321"/>
      <c r="Z365" s="321"/>
    </row>
    <row r="366" spans="1:26" ht="15.75" customHeight="1">
      <c r="A366" s="321"/>
      <c r="B366" s="321"/>
      <c r="C366" s="321"/>
      <c r="D366" s="321"/>
      <c r="E366" s="321"/>
      <c r="F366" s="321"/>
      <c r="G366" s="321"/>
      <c r="H366" s="321"/>
      <c r="I366" s="321"/>
      <c r="J366" s="321"/>
      <c r="K366" s="321"/>
      <c r="L366" s="321"/>
      <c r="M366" s="321"/>
      <c r="N366" s="338"/>
      <c r="O366" s="338" t="e">
        <f t="shared" si="1"/>
        <v>#N/A</v>
      </c>
      <c r="P366" s="338"/>
      <c r="Q366" s="338"/>
      <c r="R366" s="321"/>
      <c r="S366" s="321"/>
      <c r="T366" s="321"/>
      <c r="U366" s="321"/>
      <c r="V366" s="321"/>
      <c r="W366" s="321"/>
      <c r="X366" s="321"/>
      <c r="Y366" s="321"/>
      <c r="Z366" s="321"/>
    </row>
    <row r="367" spans="1:26" ht="15.75" customHeight="1">
      <c r="A367" s="321"/>
      <c r="B367" s="321"/>
      <c r="C367" s="321"/>
      <c r="D367" s="321"/>
      <c r="E367" s="321"/>
      <c r="F367" s="321"/>
      <c r="G367" s="321"/>
      <c r="H367" s="321"/>
      <c r="I367" s="321"/>
      <c r="J367" s="321"/>
      <c r="K367" s="321"/>
      <c r="L367" s="321"/>
      <c r="M367" s="321"/>
      <c r="N367" s="338"/>
      <c r="O367" s="338" t="e">
        <f t="shared" si="1"/>
        <v>#N/A</v>
      </c>
      <c r="P367" s="338"/>
      <c r="Q367" s="338"/>
      <c r="R367" s="321"/>
      <c r="S367" s="321"/>
      <c r="T367" s="321"/>
      <c r="U367" s="321"/>
      <c r="V367" s="321"/>
      <c r="W367" s="321"/>
      <c r="X367" s="321"/>
      <c r="Y367" s="321"/>
      <c r="Z367" s="321"/>
    </row>
    <row r="368" spans="1:26" ht="15.75" customHeight="1">
      <c r="A368" s="321"/>
      <c r="B368" s="321"/>
      <c r="C368" s="321"/>
      <c r="D368" s="321"/>
      <c r="E368" s="321"/>
      <c r="F368" s="321"/>
      <c r="G368" s="321"/>
      <c r="H368" s="321"/>
      <c r="I368" s="321"/>
      <c r="J368" s="321"/>
      <c r="K368" s="321"/>
      <c r="L368" s="321"/>
      <c r="M368" s="321"/>
      <c r="N368" s="338"/>
      <c r="O368" s="338" t="e">
        <f t="shared" si="1"/>
        <v>#N/A</v>
      </c>
      <c r="P368" s="338"/>
      <c r="Q368" s="338"/>
      <c r="R368" s="321"/>
      <c r="S368" s="321"/>
      <c r="T368" s="321"/>
      <c r="U368" s="321"/>
      <c r="V368" s="321"/>
      <c r="W368" s="321"/>
      <c r="X368" s="321"/>
      <c r="Y368" s="321"/>
      <c r="Z368" s="321"/>
    </row>
    <row r="369" spans="1:26" ht="15.75" customHeight="1">
      <c r="A369" s="321"/>
      <c r="B369" s="321"/>
      <c r="C369" s="321"/>
      <c r="D369" s="321"/>
      <c r="E369" s="321"/>
      <c r="F369" s="321"/>
      <c r="G369" s="321"/>
      <c r="H369" s="321"/>
      <c r="I369" s="321"/>
      <c r="J369" s="321"/>
      <c r="K369" s="321"/>
      <c r="L369" s="321"/>
      <c r="M369" s="321"/>
      <c r="N369" s="338"/>
      <c r="O369" s="338" t="e">
        <f t="shared" si="1"/>
        <v>#N/A</v>
      </c>
      <c r="P369" s="338"/>
      <c r="Q369" s="338"/>
      <c r="R369" s="321"/>
      <c r="S369" s="321"/>
      <c r="T369" s="321"/>
      <c r="U369" s="321"/>
      <c r="V369" s="321"/>
      <c r="W369" s="321"/>
      <c r="X369" s="321"/>
      <c r="Y369" s="321"/>
      <c r="Z369" s="321"/>
    </row>
    <row r="370" spans="1:26" ht="15.75" customHeight="1">
      <c r="A370" s="321"/>
      <c r="B370" s="321"/>
      <c r="C370" s="321"/>
      <c r="D370" s="321"/>
      <c r="E370" s="321"/>
      <c r="F370" s="321"/>
      <c r="G370" s="321"/>
      <c r="H370" s="321"/>
      <c r="I370" s="321"/>
      <c r="J370" s="321"/>
      <c r="K370" s="321"/>
      <c r="L370" s="321"/>
      <c r="M370" s="321"/>
      <c r="N370" s="338"/>
      <c r="O370" s="338" t="e">
        <f t="shared" si="1"/>
        <v>#N/A</v>
      </c>
      <c r="P370" s="338"/>
      <c r="Q370" s="338"/>
      <c r="R370" s="321"/>
      <c r="S370" s="321"/>
      <c r="T370" s="321"/>
      <c r="U370" s="321"/>
      <c r="V370" s="321"/>
      <c r="W370" s="321"/>
      <c r="X370" s="321"/>
      <c r="Y370" s="321"/>
      <c r="Z370" s="321"/>
    </row>
    <row r="371" spans="1:26" ht="15.75" customHeight="1">
      <c r="A371" s="321"/>
      <c r="B371" s="321"/>
      <c r="C371" s="321"/>
      <c r="D371" s="321"/>
      <c r="E371" s="321"/>
      <c r="F371" s="321"/>
      <c r="G371" s="321"/>
      <c r="H371" s="321"/>
      <c r="I371" s="321"/>
      <c r="J371" s="321"/>
      <c r="K371" s="321"/>
      <c r="L371" s="321"/>
      <c r="M371" s="321"/>
      <c r="N371" s="338"/>
      <c r="O371" s="338" t="e">
        <f t="shared" si="1"/>
        <v>#N/A</v>
      </c>
      <c r="P371" s="338"/>
      <c r="Q371" s="338"/>
      <c r="R371" s="321"/>
      <c r="S371" s="321"/>
      <c r="T371" s="321"/>
      <c r="U371" s="321"/>
      <c r="V371" s="321"/>
      <c r="W371" s="321"/>
      <c r="X371" s="321"/>
      <c r="Y371" s="321"/>
      <c r="Z371" s="321"/>
    </row>
    <row r="372" spans="1:26" ht="15.75" customHeight="1">
      <c r="A372" s="321"/>
      <c r="B372" s="321"/>
      <c r="C372" s="321"/>
      <c r="D372" s="321"/>
      <c r="E372" s="321"/>
      <c r="F372" s="321"/>
      <c r="G372" s="321"/>
      <c r="H372" s="321"/>
      <c r="I372" s="321"/>
      <c r="J372" s="321"/>
      <c r="K372" s="321"/>
      <c r="L372" s="321"/>
      <c r="M372" s="321"/>
      <c r="N372" s="338"/>
      <c r="O372" s="338" t="e">
        <f t="shared" si="1"/>
        <v>#N/A</v>
      </c>
      <c r="P372" s="338"/>
      <c r="Q372" s="338"/>
      <c r="R372" s="321"/>
      <c r="S372" s="321"/>
      <c r="T372" s="321"/>
      <c r="U372" s="321"/>
      <c r="V372" s="321"/>
      <c r="W372" s="321"/>
      <c r="X372" s="321"/>
      <c r="Y372" s="321"/>
      <c r="Z372" s="321"/>
    </row>
    <row r="373" spans="1:26" ht="15.75" customHeight="1">
      <c r="A373" s="321"/>
      <c r="B373" s="321"/>
      <c r="C373" s="321"/>
      <c r="D373" s="321"/>
      <c r="E373" s="321"/>
      <c r="F373" s="321"/>
      <c r="G373" s="321"/>
      <c r="H373" s="321"/>
      <c r="I373" s="321"/>
      <c r="J373" s="321"/>
      <c r="K373" s="321"/>
      <c r="L373" s="321"/>
      <c r="M373" s="321"/>
      <c r="N373" s="338"/>
      <c r="O373" s="338" t="e">
        <f t="shared" si="1"/>
        <v>#N/A</v>
      </c>
      <c r="P373" s="338"/>
      <c r="Q373" s="338"/>
      <c r="R373" s="321"/>
      <c r="S373" s="321"/>
      <c r="T373" s="321"/>
      <c r="U373" s="321"/>
      <c r="V373" s="321"/>
      <c r="W373" s="321"/>
      <c r="X373" s="321"/>
      <c r="Y373" s="321"/>
      <c r="Z373" s="321"/>
    </row>
    <row r="374" spans="1:26" ht="15.75" customHeight="1">
      <c r="A374" s="321"/>
      <c r="B374" s="321"/>
      <c r="C374" s="321"/>
      <c r="D374" s="321"/>
      <c r="E374" s="321"/>
      <c r="F374" s="321"/>
      <c r="G374" s="321"/>
      <c r="H374" s="321"/>
      <c r="I374" s="321"/>
      <c r="J374" s="321"/>
      <c r="K374" s="321"/>
      <c r="L374" s="321"/>
      <c r="M374" s="321"/>
      <c r="N374" s="338"/>
      <c r="O374" s="338" t="e">
        <f t="shared" si="1"/>
        <v>#N/A</v>
      </c>
      <c r="P374" s="338"/>
      <c r="Q374" s="338"/>
      <c r="R374" s="321"/>
      <c r="S374" s="321"/>
      <c r="T374" s="321"/>
      <c r="U374" s="321"/>
      <c r="V374" s="321"/>
      <c r="W374" s="321"/>
      <c r="X374" s="321"/>
      <c r="Y374" s="321"/>
      <c r="Z374" s="321"/>
    </row>
    <row r="375" spans="1:26" ht="15.75" customHeight="1">
      <c r="A375" s="321"/>
      <c r="B375" s="321"/>
      <c r="C375" s="321"/>
      <c r="D375" s="321"/>
      <c r="E375" s="321"/>
      <c r="F375" s="321"/>
      <c r="G375" s="321"/>
      <c r="H375" s="321"/>
      <c r="I375" s="321"/>
      <c r="J375" s="321"/>
      <c r="K375" s="321"/>
      <c r="L375" s="321"/>
      <c r="M375" s="321"/>
      <c r="N375" s="338"/>
      <c r="O375" s="338" t="e">
        <f t="shared" si="1"/>
        <v>#N/A</v>
      </c>
      <c r="P375" s="338"/>
      <c r="Q375" s="338"/>
      <c r="R375" s="321"/>
      <c r="S375" s="321"/>
      <c r="T375" s="321"/>
      <c r="U375" s="321"/>
      <c r="V375" s="321"/>
      <c r="W375" s="321"/>
      <c r="X375" s="321"/>
      <c r="Y375" s="321"/>
      <c r="Z375" s="321"/>
    </row>
    <row r="376" spans="1:26" ht="15.75" customHeight="1">
      <c r="A376" s="321"/>
      <c r="B376" s="321"/>
      <c r="C376" s="321"/>
      <c r="D376" s="321"/>
      <c r="E376" s="321"/>
      <c r="F376" s="321"/>
      <c r="G376" s="321"/>
      <c r="H376" s="321"/>
      <c r="I376" s="321"/>
      <c r="J376" s="321"/>
      <c r="K376" s="321"/>
      <c r="L376" s="321"/>
      <c r="M376" s="321"/>
      <c r="N376" s="338"/>
      <c r="O376" s="338" t="e">
        <f t="shared" si="1"/>
        <v>#N/A</v>
      </c>
      <c r="P376" s="338"/>
      <c r="Q376" s="338"/>
      <c r="R376" s="321"/>
      <c r="S376" s="321"/>
      <c r="T376" s="321"/>
      <c r="U376" s="321"/>
      <c r="V376" s="321"/>
      <c r="W376" s="321"/>
      <c r="X376" s="321"/>
      <c r="Y376" s="321"/>
      <c r="Z376" s="321"/>
    </row>
    <row r="377" spans="1:26" ht="15.75" customHeight="1">
      <c r="A377" s="321"/>
      <c r="B377" s="321"/>
      <c r="C377" s="321"/>
      <c r="D377" s="321"/>
      <c r="E377" s="321"/>
      <c r="F377" s="321"/>
      <c r="G377" s="321"/>
      <c r="H377" s="321"/>
      <c r="I377" s="321"/>
      <c r="J377" s="321"/>
      <c r="K377" s="321"/>
      <c r="L377" s="321"/>
      <c r="M377" s="321"/>
      <c r="N377" s="338"/>
      <c r="O377" s="338" t="e">
        <f t="shared" si="1"/>
        <v>#N/A</v>
      </c>
      <c r="P377" s="338"/>
      <c r="Q377" s="338"/>
      <c r="R377" s="321"/>
      <c r="S377" s="321"/>
      <c r="T377" s="321"/>
      <c r="U377" s="321"/>
      <c r="V377" s="321"/>
      <c r="W377" s="321"/>
      <c r="X377" s="321"/>
      <c r="Y377" s="321"/>
      <c r="Z377" s="321"/>
    </row>
    <row r="378" spans="1:26" ht="15.75" customHeight="1">
      <c r="A378" s="321"/>
      <c r="B378" s="321"/>
      <c r="C378" s="321"/>
      <c r="D378" s="321"/>
      <c r="E378" s="321"/>
      <c r="F378" s="321"/>
      <c r="G378" s="321"/>
      <c r="H378" s="321"/>
      <c r="I378" s="321"/>
      <c r="J378" s="321"/>
      <c r="K378" s="321"/>
      <c r="L378" s="321"/>
      <c r="M378" s="321"/>
      <c r="N378" s="338"/>
      <c r="O378" s="338" t="e">
        <f t="shared" si="1"/>
        <v>#N/A</v>
      </c>
      <c r="P378" s="338"/>
      <c r="Q378" s="338"/>
      <c r="R378" s="321"/>
      <c r="S378" s="321"/>
      <c r="T378" s="321"/>
      <c r="U378" s="321"/>
      <c r="V378" s="321"/>
      <c r="W378" s="321"/>
      <c r="X378" s="321"/>
      <c r="Y378" s="321"/>
      <c r="Z378" s="321"/>
    </row>
    <row r="379" spans="1:26" ht="15.75" customHeight="1">
      <c r="A379" s="321"/>
      <c r="B379" s="321"/>
      <c r="C379" s="321"/>
      <c r="D379" s="321"/>
      <c r="E379" s="321"/>
      <c r="F379" s="321"/>
      <c r="G379" s="321"/>
      <c r="H379" s="321"/>
      <c r="I379" s="321"/>
      <c r="J379" s="321"/>
      <c r="K379" s="321"/>
      <c r="L379" s="321"/>
      <c r="M379" s="321"/>
      <c r="N379" s="338"/>
      <c r="O379" s="338" t="e">
        <f t="shared" si="1"/>
        <v>#N/A</v>
      </c>
      <c r="P379" s="338"/>
      <c r="Q379" s="338"/>
      <c r="R379" s="321"/>
      <c r="S379" s="321"/>
      <c r="T379" s="321"/>
      <c r="U379" s="321"/>
      <c r="V379" s="321"/>
      <c r="W379" s="321"/>
      <c r="X379" s="321"/>
      <c r="Y379" s="321"/>
      <c r="Z379" s="321"/>
    </row>
    <row r="380" spans="1:26" ht="15.75" customHeight="1">
      <c r="A380" s="321"/>
      <c r="B380" s="321"/>
      <c r="C380" s="321"/>
      <c r="D380" s="321"/>
      <c r="E380" s="321"/>
      <c r="F380" s="321"/>
      <c r="G380" s="321"/>
      <c r="H380" s="321"/>
      <c r="I380" s="321"/>
      <c r="J380" s="321"/>
      <c r="K380" s="321"/>
      <c r="L380" s="321"/>
      <c r="M380" s="321"/>
      <c r="N380" s="338"/>
      <c r="O380" s="338" t="e">
        <f t="shared" si="1"/>
        <v>#N/A</v>
      </c>
      <c r="P380" s="338"/>
      <c r="Q380" s="338"/>
      <c r="R380" s="321"/>
      <c r="S380" s="321"/>
      <c r="T380" s="321"/>
      <c r="U380" s="321"/>
      <c r="V380" s="321"/>
      <c r="W380" s="321"/>
      <c r="X380" s="321"/>
      <c r="Y380" s="321"/>
      <c r="Z380" s="321"/>
    </row>
    <row r="381" spans="1:26" ht="15.75" customHeight="1">
      <c r="A381" s="321"/>
      <c r="B381" s="321"/>
      <c r="C381" s="321"/>
      <c r="D381" s="321"/>
      <c r="E381" s="321"/>
      <c r="F381" s="321"/>
      <c r="G381" s="321"/>
      <c r="H381" s="321"/>
      <c r="I381" s="321"/>
      <c r="J381" s="321"/>
      <c r="K381" s="321"/>
      <c r="L381" s="321"/>
      <c r="M381" s="321"/>
      <c r="N381" s="338"/>
      <c r="O381" s="338" t="e">
        <f t="shared" si="1"/>
        <v>#N/A</v>
      </c>
      <c r="P381" s="338"/>
      <c r="Q381" s="338"/>
      <c r="R381" s="321"/>
      <c r="S381" s="321"/>
      <c r="T381" s="321"/>
      <c r="U381" s="321"/>
      <c r="V381" s="321"/>
      <c r="W381" s="321"/>
      <c r="X381" s="321"/>
      <c r="Y381" s="321"/>
      <c r="Z381" s="321"/>
    </row>
    <row r="382" spans="1:26" ht="15.75" customHeight="1">
      <c r="A382" s="321"/>
      <c r="B382" s="321"/>
      <c r="C382" s="321"/>
      <c r="D382" s="321"/>
      <c r="E382" s="321"/>
      <c r="F382" s="321"/>
      <c r="G382" s="321"/>
      <c r="H382" s="321"/>
      <c r="I382" s="321"/>
      <c r="J382" s="321"/>
      <c r="K382" s="321"/>
      <c r="L382" s="321"/>
      <c r="M382" s="321"/>
      <c r="N382" s="338"/>
      <c r="O382" s="338" t="e">
        <f t="shared" si="1"/>
        <v>#N/A</v>
      </c>
      <c r="P382" s="338"/>
      <c r="Q382" s="338"/>
      <c r="R382" s="321"/>
      <c r="S382" s="321"/>
      <c r="T382" s="321"/>
      <c r="U382" s="321"/>
      <c r="V382" s="321"/>
      <c r="W382" s="321"/>
      <c r="X382" s="321"/>
      <c r="Y382" s="321"/>
      <c r="Z382" s="321"/>
    </row>
    <row r="383" spans="1:26" ht="15.75" customHeight="1">
      <c r="A383" s="321"/>
      <c r="B383" s="321"/>
      <c r="C383" s="321"/>
      <c r="D383" s="321"/>
      <c r="E383" s="321"/>
      <c r="F383" s="321"/>
      <c r="G383" s="321"/>
      <c r="H383" s="321"/>
      <c r="I383" s="321"/>
      <c r="J383" s="321"/>
      <c r="K383" s="321"/>
      <c r="L383" s="321"/>
      <c r="M383" s="321"/>
      <c r="N383" s="338"/>
      <c r="O383" s="338" t="e">
        <f t="shared" si="1"/>
        <v>#N/A</v>
      </c>
      <c r="P383" s="338"/>
      <c r="Q383" s="338"/>
      <c r="R383" s="321"/>
      <c r="S383" s="321"/>
      <c r="T383" s="321"/>
      <c r="U383" s="321"/>
      <c r="V383" s="321"/>
      <c r="W383" s="321"/>
      <c r="X383" s="321"/>
      <c r="Y383" s="321"/>
      <c r="Z383" s="321"/>
    </row>
    <row r="384" spans="1:26" ht="15.75" customHeight="1">
      <c r="A384" s="321"/>
      <c r="B384" s="321"/>
      <c r="C384" s="321"/>
      <c r="D384" s="321"/>
      <c r="E384" s="321"/>
      <c r="F384" s="321"/>
      <c r="G384" s="321"/>
      <c r="H384" s="321"/>
      <c r="I384" s="321"/>
      <c r="J384" s="321"/>
      <c r="K384" s="321"/>
      <c r="L384" s="321"/>
      <c r="M384" s="321"/>
      <c r="N384" s="338"/>
      <c r="O384" s="338" t="e">
        <f t="shared" si="1"/>
        <v>#N/A</v>
      </c>
      <c r="P384" s="338"/>
      <c r="Q384" s="338"/>
      <c r="R384" s="321"/>
      <c r="S384" s="321"/>
      <c r="T384" s="321"/>
      <c r="U384" s="321"/>
      <c r="V384" s="321"/>
      <c r="W384" s="321"/>
      <c r="X384" s="321"/>
      <c r="Y384" s="321"/>
      <c r="Z384" s="321"/>
    </row>
    <row r="385" spans="1:26" ht="15.75" customHeight="1">
      <c r="A385" s="321"/>
      <c r="B385" s="321"/>
      <c r="C385" s="321"/>
      <c r="D385" s="321"/>
      <c r="E385" s="321"/>
      <c r="F385" s="321"/>
      <c r="G385" s="321"/>
      <c r="H385" s="321"/>
      <c r="I385" s="321"/>
      <c r="J385" s="321"/>
      <c r="K385" s="321"/>
      <c r="L385" s="321"/>
      <c r="M385" s="321"/>
      <c r="N385" s="338"/>
      <c r="O385" s="338" t="e">
        <f t="shared" si="1"/>
        <v>#N/A</v>
      </c>
      <c r="P385" s="338"/>
      <c r="Q385" s="338"/>
      <c r="R385" s="321"/>
      <c r="S385" s="321"/>
      <c r="T385" s="321"/>
      <c r="U385" s="321"/>
      <c r="V385" s="321"/>
      <c r="W385" s="321"/>
      <c r="X385" s="321"/>
      <c r="Y385" s="321"/>
      <c r="Z385" s="321"/>
    </row>
    <row r="386" spans="1:26" ht="15.75" customHeight="1">
      <c r="A386" s="321"/>
      <c r="B386" s="321"/>
      <c r="C386" s="321"/>
      <c r="D386" s="321"/>
      <c r="E386" s="321"/>
      <c r="F386" s="321"/>
      <c r="G386" s="321"/>
      <c r="H386" s="321"/>
      <c r="I386" s="321"/>
      <c r="J386" s="321"/>
      <c r="K386" s="321"/>
      <c r="L386" s="321"/>
      <c r="M386" s="321"/>
      <c r="N386" s="338"/>
      <c r="O386" s="338" t="e">
        <f t="shared" si="1"/>
        <v>#N/A</v>
      </c>
      <c r="P386" s="338"/>
      <c r="Q386" s="338"/>
      <c r="R386" s="321"/>
      <c r="S386" s="321"/>
      <c r="T386" s="321"/>
      <c r="U386" s="321"/>
      <c r="V386" s="321"/>
      <c r="W386" s="321"/>
      <c r="X386" s="321"/>
      <c r="Y386" s="321"/>
      <c r="Z386" s="321"/>
    </row>
    <row r="387" spans="1:26" ht="15.75" customHeight="1">
      <c r="A387" s="321"/>
      <c r="B387" s="321"/>
      <c r="C387" s="321"/>
      <c r="D387" s="321"/>
      <c r="E387" s="321"/>
      <c r="F387" s="321"/>
      <c r="G387" s="321"/>
      <c r="H387" s="321"/>
      <c r="I387" s="321"/>
      <c r="J387" s="321"/>
      <c r="K387" s="321"/>
      <c r="L387" s="321"/>
      <c r="M387" s="321"/>
      <c r="N387" s="338"/>
      <c r="O387" s="338" t="e">
        <f t="shared" si="1"/>
        <v>#N/A</v>
      </c>
      <c r="P387" s="338"/>
      <c r="Q387" s="338"/>
      <c r="R387" s="321"/>
      <c r="S387" s="321"/>
      <c r="T387" s="321"/>
      <c r="U387" s="321"/>
      <c r="V387" s="321"/>
      <c r="W387" s="321"/>
      <c r="X387" s="321"/>
      <c r="Y387" s="321"/>
      <c r="Z387" s="321"/>
    </row>
    <row r="388" spans="1:26" ht="15.75" customHeight="1">
      <c r="A388" s="321"/>
      <c r="B388" s="321"/>
      <c r="C388" s="321"/>
      <c r="D388" s="321"/>
      <c r="E388" s="321"/>
      <c r="F388" s="321"/>
      <c r="G388" s="321"/>
      <c r="H388" s="321"/>
      <c r="I388" s="321"/>
      <c r="J388" s="321"/>
      <c r="K388" s="321"/>
      <c r="L388" s="321"/>
      <c r="M388" s="321"/>
      <c r="N388" s="338"/>
      <c r="O388" s="338" t="e">
        <f t="shared" si="1"/>
        <v>#N/A</v>
      </c>
      <c r="P388" s="338"/>
      <c r="Q388" s="338"/>
      <c r="R388" s="321"/>
      <c r="S388" s="321"/>
      <c r="T388" s="321"/>
      <c r="U388" s="321"/>
      <c r="V388" s="321"/>
      <c r="W388" s="321"/>
      <c r="X388" s="321"/>
      <c r="Y388" s="321"/>
      <c r="Z388" s="321"/>
    </row>
    <row r="389" spans="1:26" ht="15.75" customHeight="1">
      <c r="A389" s="321"/>
      <c r="B389" s="321"/>
      <c r="C389" s="321"/>
      <c r="D389" s="321"/>
      <c r="E389" s="321"/>
      <c r="F389" s="321"/>
      <c r="G389" s="321"/>
      <c r="H389" s="321"/>
      <c r="I389" s="321"/>
      <c r="J389" s="321"/>
      <c r="K389" s="321"/>
      <c r="L389" s="321"/>
      <c r="M389" s="321"/>
      <c r="N389" s="338"/>
      <c r="O389" s="338" t="e">
        <f t="shared" si="1"/>
        <v>#N/A</v>
      </c>
      <c r="P389" s="338"/>
      <c r="Q389" s="338"/>
      <c r="R389" s="321"/>
      <c r="S389" s="321"/>
      <c r="T389" s="321"/>
      <c r="U389" s="321"/>
      <c r="V389" s="321"/>
      <c r="W389" s="321"/>
      <c r="X389" s="321"/>
      <c r="Y389" s="321"/>
      <c r="Z389" s="321"/>
    </row>
    <row r="390" spans="1:26" ht="15.75" customHeight="1">
      <c r="A390" s="321"/>
      <c r="B390" s="321"/>
      <c r="C390" s="321"/>
      <c r="D390" s="321"/>
      <c r="E390" s="321"/>
      <c r="F390" s="321"/>
      <c r="G390" s="321"/>
      <c r="H390" s="321"/>
      <c r="I390" s="321"/>
      <c r="J390" s="321"/>
      <c r="K390" s="321"/>
      <c r="L390" s="321"/>
      <c r="M390" s="321"/>
      <c r="N390" s="338"/>
      <c r="O390" s="338" t="e">
        <f t="shared" si="1"/>
        <v>#N/A</v>
      </c>
      <c r="P390" s="338"/>
      <c r="Q390" s="338"/>
      <c r="R390" s="321"/>
      <c r="S390" s="321"/>
      <c r="T390" s="321"/>
      <c r="U390" s="321"/>
      <c r="V390" s="321"/>
      <c r="W390" s="321"/>
      <c r="X390" s="321"/>
      <c r="Y390" s="321"/>
      <c r="Z390" s="321"/>
    </row>
    <row r="391" spans="1:26" ht="15.75" customHeight="1">
      <c r="A391" s="321"/>
      <c r="B391" s="321"/>
      <c r="C391" s="321"/>
      <c r="D391" s="321"/>
      <c r="E391" s="321"/>
      <c r="F391" s="321"/>
      <c r="G391" s="321"/>
      <c r="H391" s="321"/>
      <c r="I391" s="321"/>
      <c r="J391" s="321"/>
      <c r="K391" s="321"/>
      <c r="L391" s="321"/>
      <c r="M391" s="321"/>
      <c r="N391" s="338"/>
      <c r="O391" s="338" t="e">
        <f t="shared" si="1"/>
        <v>#N/A</v>
      </c>
      <c r="P391" s="338"/>
      <c r="Q391" s="338"/>
      <c r="R391" s="321"/>
      <c r="S391" s="321"/>
      <c r="T391" s="321"/>
      <c r="U391" s="321"/>
      <c r="V391" s="321"/>
      <c r="W391" s="321"/>
      <c r="X391" s="321"/>
      <c r="Y391" s="321"/>
      <c r="Z391" s="321"/>
    </row>
    <row r="392" spans="1:26" ht="15.75" customHeight="1">
      <c r="A392" s="321"/>
      <c r="B392" s="321"/>
      <c r="C392" s="321"/>
      <c r="D392" s="321"/>
      <c r="E392" s="321"/>
      <c r="F392" s="321"/>
      <c r="G392" s="321"/>
      <c r="H392" s="321"/>
      <c r="I392" s="321"/>
      <c r="J392" s="321"/>
      <c r="K392" s="321"/>
      <c r="L392" s="321"/>
      <c r="M392" s="321"/>
      <c r="N392" s="338"/>
      <c r="O392" s="338" t="e">
        <f t="shared" si="1"/>
        <v>#N/A</v>
      </c>
      <c r="P392" s="338"/>
      <c r="Q392" s="338"/>
      <c r="R392" s="321"/>
      <c r="S392" s="321"/>
      <c r="T392" s="321"/>
      <c r="U392" s="321"/>
      <c r="V392" s="321"/>
      <c r="W392" s="321"/>
      <c r="X392" s="321"/>
      <c r="Y392" s="321"/>
      <c r="Z392" s="321"/>
    </row>
    <row r="393" spans="1:26" ht="15.75" customHeight="1">
      <c r="A393" s="321"/>
      <c r="B393" s="321"/>
      <c r="C393" s="321"/>
      <c r="D393" s="321"/>
      <c r="E393" s="321"/>
      <c r="F393" s="321"/>
      <c r="G393" s="321"/>
      <c r="H393" s="321"/>
      <c r="I393" s="321"/>
      <c r="J393" s="321"/>
      <c r="K393" s="321"/>
      <c r="L393" s="321"/>
      <c r="M393" s="321"/>
      <c r="N393" s="338"/>
      <c r="O393" s="338" t="e">
        <f t="shared" si="1"/>
        <v>#N/A</v>
      </c>
      <c r="P393" s="338"/>
      <c r="Q393" s="338"/>
      <c r="R393" s="321"/>
      <c r="S393" s="321"/>
      <c r="T393" s="321"/>
      <c r="U393" s="321"/>
      <c r="V393" s="321"/>
      <c r="W393" s="321"/>
      <c r="X393" s="321"/>
      <c r="Y393" s="321"/>
      <c r="Z393" s="321"/>
    </row>
    <row r="394" spans="1:26" ht="15.75" customHeight="1">
      <c r="A394" s="321"/>
      <c r="B394" s="321"/>
      <c r="C394" s="321"/>
      <c r="D394" s="321"/>
      <c r="E394" s="321"/>
      <c r="F394" s="321"/>
      <c r="G394" s="321"/>
      <c r="H394" s="321"/>
      <c r="I394" s="321"/>
      <c r="J394" s="321"/>
      <c r="K394" s="321"/>
      <c r="L394" s="321"/>
      <c r="M394" s="321"/>
      <c r="N394" s="338"/>
      <c r="O394" s="338" t="e">
        <f t="shared" si="1"/>
        <v>#N/A</v>
      </c>
      <c r="P394" s="338"/>
      <c r="Q394" s="338"/>
      <c r="R394" s="321"/>
      <c r="S394" s="321"/>
      <c r="T394" s="321"/>
      <c r="U394" s="321"/>
      <c r="V394" s="321"/>
      <c r="W394" s="321"/>
      <c r="X394" s="321"/>
      <c r="Y394" s="321"/>
      <c r="Z394" s="321"/>
    </row>
    <row r="395" spans="1:26" ht="15.75" customHeight="1">
      <c r="A395" s="321"/>
      <c r="B395" s="321"/>
      <c r="C395" s="321"/>
      <c r="D395" s="321"/>
      <c r="E395" s="321"/>
      <c r="F395" s="321"/>
      <c r="G395" s="321"/>
      <c r="H395" s="321"/>
      <c r="I395" s="321"/>
      <c r="J395" s="321"/>
      <c r="K395" s="321"/>
      <c r="L395" s="321"/>
      <c r="M395" s="321"/>
      <c r="N395" s="338"/>
      <c r="O395" s="338" t="e">
        <f t="shared" si="1"/>
        <v>#N/A</v>
      </c>
      <c r="P395" s="338"/>
      <c r="Q395" s="338"/>
      <c r="R395" s="321"/>
      <c r="S395" s="321"/>
      <c r="T395" s="321"/>
      <c r="U395" s="321"/>
      <c r="V395" s="321"/>
      <c r="W395" s="321"/>
      <c r="X395" s="321"/>
      <c r="Y395" s="321"/>
      <c r="Z395" s="321"/>
    </row>
    <row r="396" spans="1:26" ht="15.75" customHeight="1">
      <c r="A396" s="321"/>
      <c r="B396" s="321"/>
      <c r="C396" s="321"/>
      <c r="D396" s="321"/>
      <c r="E396" s="321"/>
      <c r="F396" s="321"/>
      <c r="G396" s="321"/>
      <c r="H396" s="321"/>
      <c r="I396" s="321"/>
      <c r="J396" s="321"/>
      <c r="K396" s="321"/>
      <c r="L396" s="321"/>
      <c r="M396" s="321"/>
      <c r="N396" s="338"/>
      <c r="O396" s="338" t="e">
        <f t="shared" si="1"/>
        <v>#N/A</v>
      </c>
      <c r="P396" s="338"/>
      <c r="Q396" s="338"/>
      <c r="R396" s="321"/>
      <c r="S396" s="321"/>
      <c r="T396" s="321"/>
      <c r="U396" s="321"/>
      <c r="V396" s="321"/>
      <c r="W396" s="321"/>
      <c r="X396" s="321"/>
      <c r="Y396" s="321"/>
      <c r="Z396" s="321"/>
    </row>
    <row r="397" spans="1:26" ht="15.75" customHeight="1">
      <c r="A397" s="321"/>
      <c r="B397" s="321"/>
      <c r="C397" s="321"/>
      <c r="D397" s="321"/>
      <c r="E397" s="321"/>
      <c r="F397" s="321"/>
      <c r="G397" s="321"/>
      <c r="H397" s="321"/>
      <c r="I397" s="321"/>
      <c r="J397" s="321"/>
      <c r="K397" s="321"/>
      <c r="L397" s="321"/>
      <c r="M397" s="321"/>
      <c r="N397" s="338"/>
      <c r="O397" s="338" t="e">
        <f t="shared" si="1"/>
        <v>#N/A</v>
      </c>
      <c r="P397" s="338"/>
      <c r="Q397" s="338"/>
      <c r="R397" s="321"/>
      <c r="S397" s="321"/>
      <c r="T397" s="321"/>
      <c r="U397" s="321"/>
      <c r="V397" s="321"/>
      <c r="W397" s="321"/>
      <c r="X397" s="321"/>
      <c r="Y397" s="321"/>
      <c r="Z397" s="321"/>
    </row>
    <row r="398" spans="1:26" ht="15.75" customHeight="1">
      <c r="A398" s="321"/>
      <c r="B398" s="321"/>
      <c r="C398" s="321"/>
      <c r="D398" s="321"/>
      <c r="E398" s="321"/>
      <c r="F398" s="321"/>
      <c r="G398" s="321"/>
      <c r="H398" s="321"/>
      <c r="I398" s="321"/>
      <c r="J398" s="321"/>
      <c r="K398" s="321"/>
      <c r="L398" s="321"/>
      <c r="M398" s="321"/>
      <c r="N398" s="338"/>
      <c r="O398" s="338" t="e">
        <f t="shared" si="1"/>
        <v>#N/A</v>
      </c>
      <c r="P398" s="338"/>
      <c r="Q398" s="338"/>
      <c r="R398" s="321"/>
      <c r="S398" s="321"/>
      <c r="T398" s="321"/>
      <c r="U398" s="321"/>
      <c r="V398" s="321"/>
      <c r="W398" s="321"/>
      <c r="X398" s="321"/>
      <c r="Y398" s="321"/>
      <c r="Z398" s="321"/>
    </row>
    <row r="399" spans="1:26" ht="15.75" customHeight="1">
      <c r="A399" s="321"/>
      <c r="B399" s="321"/>
      <c r="C399" s="321"/>
      <c r="D399" s="321"/>
      <c r="E399" s="321"/>
      <c r="F399" s="321"/>
      <c r="G399" s="321"/>
      <c r="H399" s="321"/>
      <c r="I399" s="321"/>
      <c r="J399" s="321"/>
      <c r="K399" s="321"/>
      <c r="L399" s="321"/>
      <c r="M399" s="321"/>
      <c r="N399" s="338"/>
      <c r="O399" s="338" t="e">
        <f t="shared" si="1"/>
        <v>#N/A</v>
      </c>
      <c r="P399" s="338"/>
      <c r="Q399" s="338"/>
      <c r="R399" s="321"/>
      <c r="S399" s="321"/>
      <c r="T399" s="321"/>
      <c r="U399" s="321"/>
      <c r="V399" s="321"/>
      <c r="W399" s="321"/>
      <c r="X399" s="321"/>
      <c r="Y399" s="321"/>
      <c r="Z399" s="321"/>
    </row>
    <row r="400" spans="1:26" ht="15.75" customHeight="1">
      <c r="A400" s="321"/>
      <c r="B400" s="321"/>
      <c r="C400" s="321"/>
      <c r="D400" s="321"/>
      <c r="E400" s="321"/>
      <c r="F400" s="321"/>
      <c r="G400" s="321"/>
      <c r="H400" s="321"/>
      <c r="I400" s="321"/>
      <c r="J400" s="321"/>
      <c r="K400" s="321"/>
      <c r="L400" s="321"/>
      <c r="M400" s="321"/>
      <c r="N400" s="338"/>
      <c r="O400" s="338" t="e">
        <f t="shared" si="1"/>
        <v>#N/A</v>
      </c>
      <c r="P400" s="338"/>
      <c r="Q400" s="338"/>
      <c r="R400" s="321"/>
      <c r="S400" s="321"/>
      <c r="T400" s="321"/>
      <c r="U400" s="321"/>
      <c r="V400" s="321"/>
      <c r="W400" s="321"/>
      <c r="X400" s="321"/>
      <c r="Y400" s="321"/>
      <c r="Z400" s="321"/>
    </row>
    <row r="401" spans="1:26" ht="15.75" customHeight="1">
      <c r="A401" s="321"/>
      <c r="B401" s="321"/>
      <c r="C401" s="321"/>
      <c r="D401" s="321"/>
      <c r="E401" s="321"/>
      <c r="F401" s="321"/>
      <c r="G401" s="321"/>
      <c r="H401" s="321"/>
      <c r="I401" s="321"/>
      <c r="J401" s="321"/>
      <c r="K401" s="321"/>
      <c r="L401" s="321"/>
      <c r="M401" s="321"/>
      <c r="N401" s="338"/>
      <c r="O401" s="338" t="e">
        <f t="shared" si="1"/>
        <v>#N/A</v>
      </c>
      <c r="P401" s="338"/>
      <c r="Q401" s="338"/>
      <c r="R401" s="321"/>
      <c r="S401" s="321"/>
      <c r="T401" s="321"/>
      <c r="U401" s="321"/>
      <c r="V401" s="321"/>
      <c r="W401" s="321"/>
      <c r="X401" s="321"/>
      <c r="Y401" s="321"/>
      <c r="Z401" s="321"/>
    </row>
    <row r="402" spans="1:26" ht="15.75" customHeight="1">
      <c r="A402" s="321"/>
      <c r="B402" s="321"/>
      <c r="C402" s="321"/>
      <c r="D402" s="321"/>
      <c r="E402" s="321"/>
      <c r="F402" s="321"/>
      <c r="G402" s="321"/>
      <c r="H402" s="321"/>
      <c r="I402" s="321"/>
      <c r="J402" s="321"/>
      <c r="K402" s="321"/>
      <c r="L402" s="321"/>
      <c r="M402" s="321"/>
      <c r="N402" s="338"/>
      <c r="O402" s="338" t="e">
        <f t="shared" si="1"/>
        <v>#N/A</v>
      </c>
      <c r="P402" s="338"/>
      <c r="Q402" s="338"/>
      <c r="R402" s="321"/>
      <c r="S402" s="321"/>
      <c r="T402" s="321"/>
      <c r="U402" s="321"/>
      <c r="V402" s="321"/>
      <c r="W402" s="321"/>
      <c r="X402" s="321"/>
      <c r="Y402" s="321"/>
      <c r="Z402" s="321"/>
    </row>
    <row r="403" spans="1:26" ht="15.75" customHeight="1">
      <c r="A403" s="321"/>
      <c r="B403" s="321"/>
      <c r="C403" s="321"/>
      <c r="D403" s="321"/>
      <c r="E403" s="321"/>
      <c r="F403" s="321"/>
      <c r="G403" s="321"/>
      <c r="H403" s="321"/>
      <c r="I403" s="321"/>
      <c r="J403" s="321"/>
      <c r="K403" s="321"/>
      <c r="L403" s="321"/>
      <c r="M403" s="321"/>
      <c r="N403" s="338"/>
      <c r="O403" s="338" t="e">
        <f t="shared" si="1"/>
        <v>#N/A</v>
      </c>
      <c r="P403" s="338"/>
      <c r="Q403" s="338"/>
      <c r="R403" s="321"/>
      <c r="S403" s="321"/>
      <c r="T403" s="321"/>
      <c r="U403" s="321"/>
      <c r="V403" s="321"/>
      <c r="W403" s="321"/>
      <c r="X403" s="321"/>
      <c r="Y403" s="321"/>
      <c r="Z403" s="321"/>
    </row>
    <row r="404" spans="1:26" ht="15.75" customHeight="1">
      <c r="A404" s="321"/>
      <c r="B404" s="321"/>
      <c r="C404" s="321"/>
      <c r="D404" s="321"/>
      <c r="E404" s="321"/>
      <c r="F404" s="321"/>
      <c r="G404" s="321"/>
      <c r="H404" s="321"/>
      <c r="I404" s="321"/>
      <c r="J404" s="321"/>
      <c r="K404" s="321"/>
      <c r="L404" s="321"/>
      <c r="M404" s="321"/>
      <c r="N404" s="338"/>
      <c r="O404" s="338" t="e">
        <f t="shared" si="1"/>
        <v>#N/A</v>
      </c>
      <c r="P404" s="338"/>
      <c r="Q404" s="338"/>
      <c r="R404" s="321"/>
      <c r="S404" s="321"/>
      <c r="T404" s="321"/>
      <c r="U404" s="321"/>
      <c r="V404" s="321"/>
      <c r="W404" s="321"/>
      <c r="X404" s="321"/>
      <c r="Y404" s="321"/>
      <c r="Z404" s="321"/>
    </row>
    <row r="405" spans="1:26" ht="15.75" customHeight="1">
      <c r="A405" s="321"/>
      <c r="B405" s="321"/>
      <c r="C405" s="321"/>
      <c r="D405" s="321"/>
      <c r="E405" s="321"/>
      <c r="F405" s="321"/>
      <c r="G405" s="321"/>
      <c r="H405" s="321"/>
      <c r="I405" s="321"/>
      <c r="J405" s="321"/>
      <c r="K405" s="321"/>
      <c r="L405" s="321"/>
      <c r="M405" s="321"/>
      <c r="N405" s="338"/>
      <c r="O405" s="338" t="e">
        <f t="shared" si="1"/>
        <v>#N/A</v>
      </c>
      <c r="P405" s="338"/>
      <c r="Q405" s="338"/>
      <c r="R405" s="321"/>
      <c r="S405" s="321"/>
      <c r="T405" s="321"/>
      <c r="U405" s="321"/>
      <c r="V405" s="321"/>
      <c r="W405" s="321"/>
      <c r="X405" s="321"/>
      <c r="Y405" s="321"/>
      <c r="Z405" s="321"/>
    </row>
    <row r="406" spans="1:26" ht="15.75" customHeight="1">
      <c r="A406" s="321"/>
      <c r="B406" s="321"/>
      <c r="C406" s="321"/>
      <c r="D406" s="321"/>
      <c r="E406" s="321"/>
      <c r="F406" s="321"/>
      <c r="G406" s="321"/>
      <c r="H406" s="321"/>
      <c r="I406" s="321"/>
      <c r="J406" s="321"/>
      <c r="K406" s="321"/>
      <c r="L406" s="321"/>
      <c r="M406" s="321"/>
      <c r="N406" s="338"/>
      <c r="O406" s="338" t="e">
        <f t="shared" si="1"/>
        <v>#N/A</v>
      </c>
      <c r="P406" s="338"/>
      <c r="Q406" s="338"/>
      <c r="R406" s="321"/>
      <c r="S406" s="321"/>
      <c r="T406" s="321"/>
      <c r="U406" s="321"/>
      <c r="V406" s="321"/>
      <c r="W406" s="321"/>
      <c r="X406" s="321"/>
      <c r="Y406" s="321"/>
      <c r="Z406" s="321"/>
    </row>
    <row r="407" spans="1:26" ht="15.75" customHeight="1">
      <c r="A407" s="321"/>
      <c r="B407" s="321"/>
      <c r="C407" s="321"/>
      <c r="D407" s="321"/>
      <c r="E407" s="321"/>
      <c r="F407" s="321"/>
      <c r="G407" s="321"/>
      <c r="H407" s="321"/>
      <c r="I407" s="321"/>
      <c r="J407" s="321"/>
      <c r="K407" s="321"/>
      <c r="L407" s="321"/>
      <c r="M407" s="321"/>
      <c r="N407" s="338"/>
      <c r="O407" s="338" t="e">
        <f t="shared" si="1"/>
        <v>#N/A</v>
      </c>
      <c r="P407" s="338"/>
      <c r="Q407" s="338"/>
      <c r="R407" s="321"/>
      <c r="S407" s="321"/>
      <c r="T407" s="321"/>
      <c r="U407" s="321"/>
      <c r="V407" s="321"/>
      <c r="W407" s="321"/>
      <c r="X407" s="321"/>
      <c r="Y407" s="321"/>
      <c r="Z407" s="321"/>
    </row>
    <row r="408" spans="1:26" ht="15.75" customHeight="1">
      <c r="A408" s="321"/>
      <c r="B408" s="321"/>
      <c r="C408" s="321"/>
      <c r="D408" s="321"/>
      <c r="E408" s="321"/>
      <c r="F408" s="321"/>
      <c r="G408" s="321"/>
      <c r="H408" s="321"/>
      <c r="I408" s="321"/>
      <c r="J408" s="321"/>
      <c r="K408" s="321"/>
      <c r="L408" s="321"/>
      <c r="M408" s="321"/>
      <c r="N408" s="338"/>
      <c r="O408" s="338" t="e">
        <f t="shared" si="1"/>
        <v>#N/A</v>
      </c>
      <c r="P408" s="338"/>
      <c r="Q408" s="338"/>
      <c r="R408" s="321"/>
      <c r="S408" s="321"/>
      <c r="T408" s="321"/>
      <c r="U408" s="321"/>
      <c r="V408" s="321"/>
      <c r="W408" s="321"/>
      <c r="X408" s="321"/>
      <c r="Y408" s="321"/>
      <c r="Z408" s="321"/>
    </row>
    <row r="409" spans="1:26" ht="15.75" customHeight="1">
      <c r="A409" s="321"/>
      <c r="B409" s="321"/>
      <c r="C409" s="321"/>
      <c r="D409" s="321"/>
      <c r="E409" s="321"/>
      <c r="F409" s="321"/>
      <c r="G409" s="321"/>
      <c r="H409" s="321"/>
      <c r="I409" s="321"/>
      <c r="J409" s="321"/>
      <c r="K409" s="321"/>
      <c r="L409" s="321"/>
      <c r="M409" s="321"/>
      <c r="N409" s="338"/>
      <c r="O409" s="338" t="e">
        <f t="shared" si="1"/>
        <v>#N/A</v>
      </c>
      <c r="P409" s="338"/>
      <c r="Q409" s="338"/>
      <c r="R409" s="321"/>
      <c r="S409" s="321"/>
      <c r="T409" s="321"/>
      <c r="U409" s="321"/>
      <c r="V409" s="321"/>
      <c r="W409" s="321"/>
      <c r="X409" s="321"/>
      <c r="Y409" s="321"/>
      <c r="Z409" s="321"/>
    </row>
    <row r="410" spans="1:26" ht="15.75" customHeight="1">
      <c r="A410" s="321"/>
      <c r="B410" s="321"/>
      <c r="C410" s="321"/>
      <c r="D410" s="321"/>
      <c r="E410" s="321"/>
      <c r="F410" s="321"/>
      <c r="G410" s="321"/>
      <c r="H410" s="321"/>
      <c r="I410" s="321"/>
      <c r="J410" s="321"/>
      <c r="K410" s="321"/>
      <c r="L410" s="321"/>
      <c r="M410" s="321"/>
      <c r="N410" s="338"/>
      <c r="O410" s="338" t="e">
        <f t="shared" si="1"/>
        <v>#N/A</v>
      </c>
      <c r="P410" s="338"/>
      <c r="Q410" s="338"/>
      <c r="R410" s="321"/>
      <c r="S410" s="321"/>
      <c r="T410" s="321"/>
      <c r="U410" s="321"/>
      <c r="V410" s="321"/>
      <c r="W410" s="321"/>
      <c r="X410" s="321"/>
      <c r="Y410" s="321"/>
      <c r="Z410" s="321"/>
    </row>
    <row r="411" spans="1:26" ht="15.75" customHeight="1">
      <c r="A411" s="321"/>
      <c r="B411" s="321"/>
      <c r="C411" s="321"/>
      <c r="D411" s="321"/>
      <c r="E411" s="321"/>
      <c r="F411" s="321"/>
      <c r="G411" s="321"/>
      <c r="H411" s="321"/>
      <c r="I411" s="321"/>
      <c r="J411" s="321"/>
      <c r="K411" s="321"/>
      <c r="L411" s="321"/>
      <c r="M411" s="321"/>
      <c r="N411" s="338"/>
      <c r="O411" s="338" t="e">
        <f t="shared" si="1"/>
        <v>#N/A</v>
      </c>
      <c r="P411" s="338"/>
      <c r="Q411" s="338"/>
      <c r="R411" s="321"/>
      <c r="S411" s="321"/>
      <c r="T411" s="321"/>
      <c r="U411" s="321"/>
      <c r="V411" s="321"/>
      <c r="W411" s="321"/>
      <c r="X411" s="321"/>
      <c r="Y411" s="321"/>
      <c r="Z411" s="321"/>
    </row>
    <row r="412" spans="1:26" ht="15.75" customHeight="1">
      <c r="A412" s="321"/>
      <c r="B412" s="321"/>
      <c r="C412" s="321"/>
      <c r="D412" s="321"/>
      <c r="E412" s="321"/>
      <c r="F412" s="321"/>
      <c r="G412" s="321"/>
      <c r="H412" s="321"/>
      <c r="I412" s="321"/>
      <c r="J412" s="321"/>
      <c r="K412" s="321"/>
      <c r="L412" s="321"/>
      <c r="M412" s="321"/>
      <c r="N412" s="338"/>
      <c r="O412" s="338" t="e">
        <f t="shared" si="1"/>
        <v>#N/A</v>
      </c>
      <c r="P412" s="338"/>
      <c r="Q412" s="338"/>
      <c r="R412" s="321"/>
      <c r="S412" s="321"/>
      <c r="T412" s="321"/>
      <c r="U412" s="321"/>
      <c r="V412" s="321"/>
      <c r="W412" s="321"/>
      <c r="X412" s="321"/>
      <c r="Y412" s="321"/>
      <c r="Z412" s="321"/>
    </row>
    <row r="413" spans="1:26" ht="15.75" customHeight="1">
      <c r="A413" s="321"/>
      <c r="B413" s="321"/>
      <c r="C413" s="321"/>
      <c r="D413" s="321"/>
      <c r="E413" s="321"/>
      <c r="F413" s="321"/>
      <c r="G413" s="321"/>
      <c r="H413" s="321"/>
      <c r="I413" s="321"/>
      <c r="J413" s="321"/>
      <c r="K413" s="321"/>
      <c r="L413" s="321"/>
      <c r="M413" s="321"/>
      <c r="N413" s="338"/>
      <c r="O413" s="338" t="e">
        <f t="shared" si="1"/>
        <v>#N/A</v>
      </c>
      <c r="P413" s="338"/>
      <c r="Q413" s="338"/>
      <c r="R413" s="321"/>
      <c r="S413" s="321"/>
      <c r="T413" s="321"/>
      <c r="U413" s="321"/>
      <c r="V413" s="321"/>
      <c r="W413" s="321"/>
      <c r="X413" s="321"/>
      <c r="Y413" s="321"/>
      <c r="Z413" s="321"/>
    </row>
    <row r="414" spans="1:26" ht="15.75" customHeight="1">
      <c r="A414" s="321"/>
      <c r="B414" s="321"/>
      <c r="C414" s="321"/>
      <c r="D414" s="321"/>
      <c r="E414" s="321"/>
      <c r="F414" s="321"/>
      <c r="G414" s="321"/>
      <c r="H414" s="321"/>
      <c r="I414" s="321"/>
      <c r="J414" s="321"/>
      <c r="K414" s="321"/>
      <c r="L414" s="321"/>
      <c r="M414" s="321"/>
      <c r="N414" s="338"/>
      <c r="O414" s="338" t="e">
        <f t="shared" si="1"/>
        <v>#N/A</v>
      </c>
      <c r="P414" s="338"/>
      <c r="Q414" s="338"/>
      <c r="R414" s="321"/>
      <c r="S414" s="321"/>
      <c r="T414" s="321"/>
      <c r="U414" s="321"/>
      <c r="V414" s="321"/>
      <c r="W414" s="321"/>
      <c r="X414" s="321"/>
      <c r="Y414" s="321"/>
      <c r="Z414" s="321"/>
    </row>
    <row r="415" spans="1:26" ht="15.75" customHeight="1">
      <c r="A415" s="321"/>
      <c r="B415" s="321"/>
      <c r="C415" s="321"/>
      <c r="D415" s="321"/>
      <c r="E415" s="321"/>
      <c r="F415" s="321"/>
      <c r="G415" s="321"/>
      <c r="H415" s="321"/>
      <c r="I415" s="321"/>
      <c r="J415" s="321"/>
      <c r="K415" s="321"/>
      <c r="L415" s="321"/>
      <c r="M415" s="321"/>
      <c r="N415" s="338"/>
      <c r="O415" s="338" t="e">
        <f t="shared" si="1"/>
        <v>#N/A</v>
      </c>
      <c r="P415" s="338"/>
      <c r="Q415" s="338"/>
      <c r="R415" s="321"/>
      <c r="S415" s="321"/>
      <c r="T415" s="321"/>
      <c r="U415" s="321"/>
      <c r="V415" s="321"/>
      <c r="W415" s="321"/>
      <c r="X415" s="321"/>
      <c r="Y415" s="321"/>
      <c r="Z415" s="321"/>
    </row>
    <row r="416" spans="1:26" ht="15.75" customHeight="1">
      <c r="A416" s="321"/>
      <c r="B416" s="321"/>
      <c r="C416" s="321"/>
      <c r="D416" s="321"/>
      <c r="E416" s="321"/>
      <c r="F416" s="321"/>
      <c r="G416" s="321"/>
      <c r="H416" s="321"/>
      <c r="I416" s="321"/>
      <c r="J416" s="321"/>
      <c r="K416" s="321"/>
      <c r="L416" s="321"/>
      <c r="M416" s="321"/>
      <c r="N416" s="338"/>
      <c r="O416" s="338" t="e">
        <f t="shared" si="1"/>
        <v>#N/A</v>
      </c>
      <c r="P416" s="338"/>
      <c r="Q416" s="338"/>
      <c r="R416" s="321"/>
      <c r="S416" s="321"/>
      <c r="T416" s="321"/>
      <c r="U416" s="321"/>
      <c r="V416" s="321"/>
      <c r="W416" s="321"/>
      <c r="X416" s="321"/>
      <c r="Y416" s="321"/>
      <c r="Z416" s="321"/>
    </row>
    <row r="417" spans="1:26" ht="15.75" customHeight="1">
      <c r="A417" s="321"/>
      <c r="B417" s="321"/>
      <c r="C417" s="321"/>
      <c r="D417" s="321"/>
      <c r="E417" s="321"/>
      <c r="F417" s="321"/>
      <c r="G417" s="321"/>
      <c r="H417" s="321"/>
      <c r="I417" s="321"/>
      <c r="J417" s="321"/>
      <c r="K417" s="321"/>
      <c r="L417" s="321"/>
      <c r="M417" s="321"/>
      <c r="N417" s="338"/>
      <c r="O417" s="338" t="e">
        <f t="shared" si="1"/>
        <v>#N/A</v>
      </c>
      <c r="P417" s="338"/>
      <c r="Q417" s="338"/>
      <c r="R417" s="321"/>
      <c r="S417" s="321"/>
      <c r="T417" s="321"/>
      <c r="U417" s="321"/>
      <c r="V417" s="321"/>
      <c r="W417" s="321"/>
      <c r="X417" s="321"/>
      <c r="Y417" s="321"/>
      <c r="Z417" s="321"/>
    </row>
    <row r="418" spans="1:26" ht="15.75" customHeight="1">
      <c r="A418" s="321"/>
      <c r="B418" s="321"/>
      <c r="C418" s="321"/>
      <c r="D418" s="321"/>
      <c r="E418" s="321"/>
      <c r="F418" s="321"/>
      <c r="G418" s="321"/>
      <c r="H418" s="321"/>
      <c r="I418" s="321"/>
      <c r="J418" s="321"/>
      <c r="K418" s="321"/>
      <c r="L418" s="321"/>
      <c r="M418" s="321"/>
      <c r="N418" s="338"/>
      <c r="O418" s="338" t="e">
        <f t="shared" si="1"/>
        <v>#N/A</v>
      </c>
      <c r="P418" s="338"/>
      <c r="Q418" s="338"/>
      <c r="R418" s="321"/>
      <c r="S418" s="321"/>
      <c r="T418" s="321"/>
      <c r="U418" s="321"/>
      <c r="V418" s="321"/>
      <c r="W418" s="321"/>
      <c r="X418" s="321"/>
      <c r="Y418" s="321"/>
      <c r="Z418" s="321"/>
    </row>
    <row r="419" spans="1:26" ht="15.75" customHeight="1">
      <c r="A419" s="321"/>
      <c r="B419" s="321"/>
      <c r="C419" s="321"/>
      <c r="D419" s="321"/>
      <c r="E419" s="321"/>
      <c r="F419" s="321"/>
      <c r="G419" s="321"/>
      <c r="H419" s="321"/>
      <c r="I419" s="321"/>
      <c r="J419" s="321"/>
      <c r="K419" s="321"/>
      <c r="L419" s="321"/>
      <c r="M419" s="321"/>
      <c r="N419" s="338"/>
      <c r="O419" s="338" t="e">
        <f t="shared" si="1"/>
        <v>#N/A</v>
      </c>
      <c r="P419" s="338"/>
      <c r="Q419" s="338"/>
      <c r="R419" s="321"/>
      <c r="S419" s="321"/>
      <c r="T419" s="321"/>
      <c r="U419" s="321"/>
      <c r="V419" s="321"/>
      <c r="W419" s="321"/>
      <c r="X419" s="321"/>
      <c r="Y419" s="321"/>
      <c r="Z419" s="321"/>
    </row>
    <row r="420" spans="1:26" ht="15.75" customHeight="1">
      <c r="A420" s="321"/>
      <c r="B420" s="321"/>
      <c r="C420" s="321"/>
      <c r="D420" s="321"/>
      <c r="E420" s="321"/>
      <c r="F420" s="321"/>
      <c r="G420" s="321"/>
      <c r="H420" s="321"/>
      <c r="I420" s="321"/>
      <c r="J420" s="321"/>
      <c r="K420" s="321"/>
      <c r="L420" s="321"/>
      <c r="M420" s="321"/>
      <c r="N420" s="338"/>
      <c r="O420" s="338" t="e">
        <f t="shared" si="1"/>
        <v>#N/A</v>
      </c>
      <c r="P420" s="338"/>
      <c r="Q420" s="338"/>
      <c r="R420" s="321"/>
      <c r="S420" s="321"/>
      <c r="T420" s="321"/>
      <c r="U420" s="321"/>
      <c r="V420" s="321"/>
      <c r="W420" s="321"/>
      <c r="X420" s="321"/>
      <c r="Y420" s="321"/>
      <c r="Z420" s="321"/>
    </row>
    <row r="421" spans="1:26" ht="15.75" customHeight="1">
      <c r="A421" s="321"/>
      <c r="B421" s="321"/>
      <c r="C421" s="321"/>
      <c r="D421" s="321"/>
      <c r="E421" s="321"/>
      <c r="F421" s="321"/>
      <c r="G421" s="321"/>
      <c r="H421" s="321"/>
      <c r="I421" s="321"/>
      <c r="J421" s="321"/>
      <c r="K421" s="321"/>
      <c r="L421" s="321"/>
      <c r="M421" s="321"/>
      <c r="N421" s="338"/>
      <c r="O421" s="338" t="e">
        <f t="shared" si="1"/>
        <v>#N/A</v>
      </c>
      <c r="P421" s="338"/>
      <c r="Q421" s="338"/>
      <c r="R421" s="321"/>
      <c r="S421" s="321"/>
      <c r="T421" s="321"/>
      <c r="U421" s="321"/>
      <c r="V421" s="321"/>
      <c r="W421" s="321"/>
      <c r="X421" s="321"/>
      <c r="Y421" s="321"/>
      <c r="Z421" s="321"/>
    </row>
    <row r="422" spans="1:26" ht="15.75" customHeight="1">
      <c r="A422" s="321"/>
      <c r="B422" s="321"/>
      <c r="C422" s="321"/>
      <c r="D422" s="321"/>
      <c r="E422" s="321"/>
      <c r="F422" s="321"/>
      <c r="G422" s="321"/>
      <c r="H422" s="321"/>
      <c r="I422" s="321"/>
      <c r="J422" s="321"/>
      <c r="K422" s="321"/>
      <c r="L422" s="321"/>
      <c r="M422" s="321"/>
      <c r="N422" s="338"/>
      <c r="O422" s="338" t="e">
        <f t="shared" si="1"/>
        <v>#N/A</v>
      </c>
      <c r="P422" s="338"/>
      <c r="Q422" s="338"/>
      <c r="R422" s="321"/>
      <c r="S422" s="321"/>
      <c r="T422" s="321"/>
      <c r="U422" s="321"/>
      <c r="V422" s="321"/>
      <c r="W422" s="321"/>
      <c r="X422" s="321"/>
      <c r="Y422" s="321"/>
      <c r="Z422" s="321"/>
    </row>
    <row r="423" spans="1:26" ht="15.75" customHeight="1">
      <c r="A423" s="321"/>
      <c r="B423" s="321"/>
      <c r="C423" s="321"/>
      <c r="D423" s="321"/>
      <c r="E423" s="321"/>
      <c r="F423" s="321"/>
      <c r="G423" s="321"/>
      <c r="H423" s="321"/>
      <c r="I423" s="321"/>
      <c r="J423" s="321"/>
      <c r="K423" s="321"/>
      <c r="L423" s="321"/>
      <c r="M423" s="321"/>
      <c r="N423" s="338"/>
      <c r="O423" s="338" t="e">
        <f t="shared" si="1"/>
        <v>#N/A</v>
      </c>
      <c r="P423" s="338"/>
      <c r="Q423" s="338"/>
      <c r="R423" s="321"/>
      <c r="S423" s="321"/>
      <c r="T423" s="321"/>
      <c r="U423" s="321"/>
      <c r="V423" s="321"/>
      <c r="W423" s="321"/>
      <c r="X423" s="321"/>
      <c r="Y423" s="321"/>
      <c r="Z423" s="321"/>
    </row>
    <row r="424" spans="1:26" ht="15.75" customHeight="1">
      <c r="A424" s="321"/>
      <c r="B424" s="321"/>
      <c r="C424" s="321"/>
      <c r="D424" s="321"/>
      <c r="E424" s="321"/>
      <c r="F424" s="321"/>
      <c r="G424" s="321"/>
      <c r="H424" s="321"/>
      <c r="I424" s="321"/>
      <c r="J424" s="321"/>
      <c r="K424" s="321"/>
      <c r="L424" s="321"/>
      <c r="M424" s="321"/>
      <c r="N424" s="338"/>
      <c r="O424" s="338" t="e">
        <f t="shared" si="1"/>
        <v>#N/A</v>
      </c>
      <c r="P424" s="338"/>
      <c r="Q424" s="338"/>
      <c r="R424" s="321"/>
      <c r="S424" s="321"/>
      <c r="T424" s="321"/>
      <c r="U424" s="321"/>
      <c r="V424" s="321"/>
      <c r="W424" s="321"/>
      <c r="X424" s="321"/>
      <c r="Y424" s="321"/>
      <c r="Z424" s="321"/>
    </row>
    <row r="425" spans="1:26" ht="15.75" customHeight="1">
      <c r="A425" s="321"/>
      <c r="B425" s="321"/>
      <c r="C425" s="321"/>
      <c r="D425" s="321"/>
      <c r="E425" s="321"/>
      <c r="F425" s="321"/>
      <c r="G425" s="321"/>
      <c r="H425" s="321"/>
      <c r="I425" s="321"/>
      <c r="J425" s="321"/>
      <c r="K425" s="321"/>
      <c r="L425" s="321"/>
      <c r="M425" s="321"/>
      <c r="N425" s="338"/>
      <c r="O425" s="338" t="e">
        <f t="shared" si="1"/>
        <v>#N/A</v>
      </c>
      <c r="P425" s="338"/>
      <c r="Q425" s="338"/>
      <c r="R425" s="321"/>
      <c r="S425" s="321"/>
      <c r="T425" s="321"/>
      <c r="U425" s="321"/>
      <c r="V425" s="321"/>
      <c r="W425" s="321"/>
      <c r="X425" s="321"/>
      <c r="Y425" s="321"/>
      <c r="Z425" s="321"/>
    </row>
    <row r="426" spans="1:26" ht="15.75" customHeight="1">
      <c r="A426" s="321"/>
      <c r="B426" s="321"/>
      <c r="C426" s="321"/>
      <c r="D426" s="321"/>
      <c r="E426" s="321"/>
      <c r="F426" s="321"/>
      <c r="G426" s="321"/>
      <c r="H426" s="321"/>
      <c r="I426" s="321"/>
      <c r="J426" s="321"/>
      <c r="K426" s="321"/>
      <c r="L426" s="321"/>
      <c r="M426" s="321"/>
      <c r="N426" s="338"/>
      <c r="O426" s="338" t="e">
        <f t="shared" si="1"/>
        <v>#N/A</v>
      </c>
      <c r="P426" s="338"/>
      <c r="Q426" s="338"/>
      <c r="R426" s="321"/>
      <c r="S426" s="321"/>
      <c r="T426" s="321"/>
      <c r="U426" s="321"/>
      <c r="V426" s="321"/>
      <c r="W426" s="321"/>
      <c r="X426" s="321"/>
      <c r="Y426" s="321"/>
      <c r="Z426" s="321"/>
    </row>
    <row r="427" spans="1:26" ht="15.75" customHeight="1">
      <c r="A427" s="321"/>
      <c r="B427" s="321"/>
      <c r="C427" s="321"/>
      <c r="D427" s="321"/>
      <c r="E427" s="321"/>
      <c r="F427" s="321"/>
      <c r="G427" s="321"/>
      <c r="H427" s="321"/>
      <c r="I427" s="321"/>
      <c r="J427" s="321"/>
      <c r="K427" s="321"/>
      <c r="L427" s="321"/>
      <c r="M427" s="321"/>
      <c r="N427" s="338"/>
      <c r="O427" s="338" t="e">
        <f t="shared" si="1"/>
        <v>#N/A</v>
      </c>
      <c r="P427" s="338"/>
      <c r="Q427" s="338"/>
      <c r="R427" s="321"/>
      <c r="S427" s="321"/>
      <c r="T427" s="321"/>
      <c r="U427" s="321"/>
      <c r="V427" s="321"/>
      <c r="W427" s="321"/>
      <c r="X427" s="321"/>
      <c r="Y427" s="321"/>
      <c r="Z427" s="321"/>
    </row>
    <row r="428" spans="1:26" ht="15.75" customHeight="1">
      <c r="A428" s="321"/>
      <c r="B428" s="321"/>
      <c r="C428" s="321"/>
      <c r="D428" s="321"/>
      <c r="E428" s="321"/>
      <c r="F428" s="321"/>
      <c r="G428" s="321"/>
      <c r="H428" s="321"/>
      <c r="I428" s="321"/>
      <c r="J428" s="321"/>
      <c r="K428" s="321"/>
      <c r="L428" s="321"/>
      <c r="M428" s="321"/>
      <c r="N428" s="338"/>
      <c r="O428" s="338" t="e">
        <f t="shared" si="1"/>
        <v>#N/A</v>
      </c>
      <c r="P428" s="338"/>
      <c r="Q428" s="338"/>
      <c r="R428" s="321"/>
      <c r="S428" s="321"/>
      <c r="T428" s="321"/>
      <c r="U428" s="321"/>
      <c r="V428" s="321"/>
      <c r="W428" s="321"/>
      <c r="X428" s="321"/>
      <c r="Y428" s="321"/>
      <c r="Z428" s="321"/>
    </row>
    <row r="429" spans="1:26" ht="15.75" customHeight="1">
      <c r="A429" s="321"/>
      <c r="B429" s="321"/>
      <c r="C429" s="321"/>
      <c r="D429" s="321"/>
      <c r="E429" s="321"/>
      <c r="F429" s="321"/>
      <c r="G429" s="321"/>
      <c r="H429" s="321"/>
      <c r="I429" s="321"/>
      <c r="J429" s="321"/>
      <c r="K429" s="321"/>
      <c r="L429" s="321"/>
      <c r="M429" s="321"/>
      <c r="N429" s="338"/>
      <c r="O429" s="338" t="e">
        <f t="shared" si="1"/>
        <v>#N/A</v>
      </c>
      <c r="P429" s="338"/>
      <c r="Q429" s="338"/>
      <c r="R429" s="321"/>
      <c r="S429" s="321"/>
      <c r="T429" s="321"/>
      <c r="U429" s="321"/>
      <c r="V429" s="321"/>
      <c r="W429" s="321"/>
      <c r="X429" s="321"/>
      <c r="Y429" s="321"/>
      <c r="Z429" s="321"/>
    </row>
    <row r="430" spans="1:26" ht="15.75" customHeight="1">
      <c r="A430" s="321"/>
      <c r="B430" s="321"/>
      <c r="C430" s="321"/>
      <c r="D430" s="321"/>
      <c r="E430" s="321"/>
      <c r="F430" s="321"/>
      <c r="G430" s="321"/>
      <c r="H430" s="321"/>
      <c r="I430" s="321"/>
      <c r="J430" s="321"/>
      <c r="K430" s="321"/>
      <c r="L430" s="321"/>
      <c r="M430" s="321"/>
      <c r="N430" s="338"/>
      <c r="O430" s="338" t="e">
        <f t="shared" si="1"/>
        <v>#N/A</v>
      </c>
      <c r="P430" s="338"/>
      <c r="Q430" s="338"/>
      <c r="R430" s="321"/>
      <c r="S430" s="321"/>
      <c r="T430" s="321"/>
      <c r="U430" s="321"/>
      <c r="V430" s="321"/>
      <c r="W430" s="321"/>
      <c r="X430" s="321"/>
      <c r="Y430" s="321"/>
      <c r="Z430" s="321"/>
    </row>
    <row r="431" spans="1:26" ht="15.75" customHeight="1">
      <c r="A431" s="321"/>
      <c r="B431" s="321"/>
      <c r="C431" s="321"/>
      <c r="D431" s="321"/>
      <c r="E431" s="321"/>
      <c r="F431" s="321"/>
      <c r="G431" s="321"/>
      <c r="H431" s="321"/>
      <c r="I431" s="321"/>
      <c r="J431" s="321"/>
      <c r="K431" s="321"/>
      <c r="L431" s="321"/>
      <c r="M431" s="321"/>
      <c r="N431" s="338"/>
      <c r="O431" s="338" t="e">
        <f t="shared" si="1"/>
        <v>#N/A</v>
      </c>
      <c r="P431" s="338"/>
      <c r="Q431" s="338"/>
      <c r="R431" s="321"/>
      <c r="S431" s="321"/>
      <c r="T431" s="321"/>
      <c r="U431" s="321"/>
      <c r="V431" s="321"/>
      <c r="W431" s="321"/>
      <c r="X431" s="321"/>
      <c r="Y431" s="321"/>
      <c r="Z431" s="321"/>
    </row>
    <row r="432" spans="1:26" ht="15.75" customHeight="1">
      <c r="A432" s="321"/>
      <c r="B432" s="321"/>
      <c r="C432" s="321"/>
      <c r="D432" s="321"/>
      <c r="E432" s="321"/>
      <c r="F432" s="321"/>
      <c r="G432" s="321"/>
      <c r="H432" s="321"/>
      <c r="I432" s="321"/>
      <c r="J432" s="321"/>
      <c r="K432" s="321"/>
      <c r="L432" s="321"/>
      <c r="M432" s="321"/>
      <c r="N432" s="338"/>
      <c r="O432" s="338" t="e">
        <f t="shared" si="1"/>
        <v>#N/A</v>
      </c>
      <c r="P432" s="338"/>
      <c r="Q432" s="338"/>
      <c r="R432" s="321"/>
      <c r="S432" s="321"/>
      <c r="T432" s="321"/>
      <c r="U432" s="321"/>
      <c r="V432" s="321"/>
      <c r="W432" s="321"/>
      <c r="X432" s="321"/>
      <c r="Y432" s="321"/>
      <c r="Z432" s="321"/>
    </row>
    <row r="433" spans="1:26" ht="15.75" customHeight="1">
      <c r="A433" s="321"/>
      <c r="B433" s="321"/>
      <c r="C433" s="321"/>
      <c r="D433" s="321"/>
      <c r="E433" s="321"/>
      <c r="F433" s="321"/>
      <c r="G433" s="321"/>
      <c r="H433" s="321"/>
      <c r="I433" s="321"/>
      <c r="J433" s="321"/>
      <c r="K433" s="321"/>
      <c r="L433" s="321"/>
      <c r="M433" s="321"/>
      <c r="N433" s="338"/>
      <c r="O433" s="338" t="e">
        <f t="shared" si="1"/>
        <v>#N/A</v>
      </c>
      <c r="P433" s="338"/>
      <c r="Q433" s="338"/>
      <c r="R433" s="321"/>
      <c r="S433" s="321"/>
      <c r="T433" s="321"/>
      <c r="U433" s="321"/>
      <c r="V433" s="321"/>
      <c r="W433" s="321"/>
      <c r="X433" s="321"/>
      <c r="Y433" s="321"/>
      <c r="Z433" s="321"/>
    </row>
    <row r="434" spans="1:26" ht="15.75" customHeight="1">
      <c r="A434" s="321"/>
      <c r="B434" s="321"/>
      <c r="C434" s="321"/>
      <c r="D434" s="321"/>
      <c r="E434" s="321"/>
      <c r="F434" s="321"/>
      <c r="G434" s="321"/>
      <c r="H434" s="321"/>
      <c r="I434" s="321"/>
      <c r="J434" s="321"/>
      <c r="K434" s="321"/>
      <c r="L434" s="321"/>
      <c r="M434" s="321"/>
      <c r="N434" s="338"/>
      <c r="O434" s="338" t="e">
        <f t="shared" si="1"/>
        <v>#N/A</v>
      </c>
      <c r="P434" s="338"/>
      <c r="Q434" s="338"/>
      <c r="R434" s="321"/>
      <c r="S434" s="321"/>
      <c r="T434" s="321"/>
      <c r="U434" s="321"/>
      <c r="V434" s="321"/>
      <c r="W434" s="321"/>
      <c r="X434" s="321"/>
      <c r="Y434" s="321"/>
      <c r="Z434" s="321"/>
    </row>
    <row r="435" spans="1:26" ht="15.75" customHeight="1">
      <c r="A435" s="321"/>
      <c r="B435" s="321"/>
      <c r="C435" s="321"/>
      <c r="D435" s="321"/>
      <c r="E435" s="321"/>
      <c r="F435" s="321"/>
      <c r="G435" s="321"/>
      <c r="H435" s="321"/>
      <c r="I435" s="321"/>
      <c r="J435" s="321"/>
      <c r="K435" s="321"/>
      <c r="L435" s="321"/>
      <c r="M435" s="321"/>
      <c r="N435" s="338"/>
      <c r="O435" s="338" t="e">
        <f t="shared" si="1"/>
        <v>#N/A</v>
      </c>
      <c r="P435" s="338"/>
      <c r="Q435" s="338"/>
      <c r="R435" s="321"/>
      <c r="S435" s="321"/>
      <c r="T435" s="321"/>
      <c r="U435" s="321"/>
      <c r="V435" s="321"/>
      <c r="W435" s="321"/>
      <c r="X435" s="321"/>
      <c r="Y435" s="321"/>
      <c r="Z435" s="321"/>
    </row>
    <row r="436" spans="1:26" ht="15.75" customHeight="1">
      <c r="A436" s="321"/>
      <c r="B436" s="321"/>
      <c r="C436" s="321"/>
      <c r="D436" s="321"/>
      <c r="E436" s="321"/>
      <c r="F436" s="321"/>
      <c r="G436" s="321"/>
      <c r="H436" s="321"/>
      <c r="I436" s="321"/>
      <c r="J436" s="321"/>
      <c r="K436" s="321"/>
      <c r="L436" s="321"/>
      <c r="M436" s="321"/>
      <c r="N436" s="338"/>
      <c r="O436" s="338" t="e">
        <f t="shared" si="1"/>
        <v>#N/A</v>
      </c>
      <c r="P436" s="338"/>
      <c r="Q436" s="338"/>
      <c r="R436" s="321"/>
      <c r="S436" s="321"/>
      <c r="T436" s="321"/>
      <c r="U436" s="321"/>
      <c r="V436" s="321"/>
      <c r="W436" s="321"/>
      <c r="X436" s="321"/>
      <c r="Y436" s="321"/>
      <c r="Z436" s="321"/>
    </row>
    <row r="437" spans="1:26" ht="15.75" customHeight="1">
      <c r="A437" s="321"/>
      <c r="B437" s="321"/>
      <c r="C437" s="321"/>
      <c r="D437" s="321"/>
      <c r="E437" s="321"/>
      <c r="F437" s="321"/>
      <c r="G437" s="321"/>
      <c r="H437" s="321"/>
      <c r="I437" s="321"/>
      <c r="J437" s="321"/>
      <c r="K437" s="321"/>
      <c r="L437" s="321"/>
      <c r="M437" s="321"/>
      <c r="N437" s="338"/>
      <c r="O437" s="338" t="e">
        <f t="shared" si="1"/>
        <v>#N/A</v>
      </c>
      <c r="P437" s="338"/>
      <c r="Q437" s="338"/>
      <c r="R437" s="321"/>
      <c r="S437" s="321"/>
      <c r="T437" s="321"/>
      <c r="U437" s="321"/>
      <c r="V437" s="321"/>
      <c r="W437" s="321"/>
      <c r="X437" s="321"/>
      <c r="Y437" s="321"/>
      <c r="Z437" s="321"/>
    </row>
    <row r="438" spans="1:26" ht="15.75" customHeight="1">
      <c r="A438" s="321"/>
      <c r="B438" s="321"/>
      <c r="C438" s="321"/>
      <c r="D438" s="321"/>
      <c r="E438" s="321"/>
      <c r="F438" s="321"/>
      <c r="G438" s="321"/>
      <c r="H438" s="321"/>
      <c r="I438" s="321"/>
      <c r="J438" s="321"/>
      <c r="K438" s="321"/>
      <c r="L438" s="321"/>
      <c r="M438" s="321"/>
      <c r="N438" s="338"/>
      <c r="O438" s="338" t="e">
        <f t="shared" si="1"/>
        <v>#N/A</v>
      </c>
      <c r="P438" s="338"/>
      <c r="Q438" s="338"/>
      <c r="R438" s="321"/>
      <c r="S438" s="321"/>
      <c r="T438" s="321"/>
      <c r="U438" s="321"/>
      <c r="V438" s="321"/>
      <c r="W438" s="321"/>
      <c r="X438" s="321"/>
      <c r="Y438" s="321"/>
      <c r="Z438" s="321"/>
    </row>
    <row r="439" spans="1:26" ht="15.75" customHeight="1">
      <c r="A439" s="321"/>
      <c r="B439" s="321"/>
      <c r="C439" s="321"/>
      <c r="D439" s="321"/>
      <c r="E439" s="321"/>
      <c r="F439" s="321"/>
      <c r="G439" s="321"/>
      <c r="H439" s="321"/>
      <c r="I439" s="321"/>
      <c r="J439" s="321"/>
      <c r="K439" s="321"/>
      <c r="L439" s="321"/>
      <c r="M439" s="321"/>
      <c r="N439" s="338"/>
      <c r="O439" s="338" t="e">
        <f t="shared" si="1"/>
        <v>#N/A</v>
      </c>
      <c r="P439" s="338"/>
      <c r="Q439" s="338"/>
      <c r="R439" s="321"/>
      <c r="S439" s="321"/>
      <c r="T439" s="321"/>
      <c r="U439" s="321"/>
      <c r="V439" s="321"/>
      <c r="W439" s="321"/>
      <c r="X439" s="321"/>
      <c r="Y439" s="321"/>
      <c r="Z439" s="321"/>
    </row>
    <row r="440" spans="1:26" ht="15.75" customHeight="1">
      <c r="A440" s="321"/>
      <c r="B440" s="321"/>
      <c r="C440" s="321"/>
      <c r="D440" s="321"/>
      <c r="E440" s="321"/>
      <c r="F440" s="321"/>
      <c r="G440" s="321"/>
      <c r="H440" s="321"/>
      <c r="I440" s="321"/>
      <c r="J440" s="321"/>
      <c r="K440" s="321"/>
      <c r="L440" s="321"/>
      <c r="M440" s="321"/>
      <c r="N440" s="338"/>
      <c r="O440" s="338" t="e">
        <f t="shared" si="1"/>
        <v>#N/A</v>
      </c>
      <c r="P440" s="338"/>
      <c r="Q440" s="338"/>
      <c r="R440" s="321"/>
      <c r="S440" s="321"/>
      <c r="T440" s="321"/>
      <c r="U440" s="321"/>
      <c r="V440" s="321"/>
      <c r="W440" s="321"/>
      <c r="X440" s="321"/>
      <c r="Y440" s="321"/>
      <c r="Z440" s="321"/>
    </row>
    <row r="441" spans="1:26" ht="15.75" customHeight="1">
      <c r="A441" s="321"/>
      <c r="B441" s="321"/>
      <c r="C441" s="321"/>
      <c r="D441" s="321"/>
      <c r="E441" s="321"/>
      <c r="F441" s="321"/>
      <c r="G441" s="321"/>
      <c r="H441" s="321"/>
      <c r="I441" s="321"/>
      <c r="J441" s="321"/>
      <c r="K441" s="321"/>
      <c r="L441" s="321"/>
      <c r="M441" s="321"/>
      <c r="N441" s="338"/>
      <c r="O441" s="338" t="e">
        <f t="shared" si="1"/>
        <v>#N/A</v>
      </c>
      <c r="P441" s="338"/>
      <c r="Q441" s="338"/>
      <c r="R441" s="321"/>
      <c r="S441" s="321"/>
      <c r="T441" s="321"/>
      <c r="U441" s="321"/>
      <c r="V441" s="321"/>
      <c r="W441" s="321"/>
      <c r="X441" s="321"/>
      <c r="Y441" s="321"/>
      <c r="Z441" s="321"/>
    </row>
    <row r="442" spans="1:26" ht="15.75" customHeight="1">
      <c r="A442" s="321"/>
      <c r="B442" s="321"/>
      <c r="C442" s="321"/>
      <c r="D442" s="321"/>
      <c r="E442" s="321"/>
      <c r="F442" s="321"/>
      <c r="G442" s="321"/>
      <c r="H442" s="321"/>
      <c r="I442" s="321"/>
      <c r="J442" s="321"/>
      <c r="K442" s="321"/>
      <c r="L442" s="321"/>
      <c r="M442" s="321"/>
      <c r="N442" s="338"/>
      <c r="O442" s="338" t="e">
        <f t="shared" si="1"/>
        <v>#N/A</v>
      </c>
      <c r="P442" s="338"/>
      <c r="Q442" s="338"/>
      <c r="R442" s="321"/>
      <c r="S442" s="321"/>
      <c r="T442" s="321"/>
      <c r="U442" s="321"/>
      <c r="V442" s="321"/>
      <c r="W442" s="321"/>
      <c r="X442" s="321"/>
      <c r="Y442" s="321"/>
      <c r="Z442" s="321"/>
    </row>
    <row r="443" spans="1:26" ht="15.75" customHeight="1">
      <c r="A443" s="321"/>
      <c r="B443" s="321"/>
      <c r="C443" s="321"/>
      <c r="D443" s="321"/>
      <c r="E443" s="321"/>
      <c r="F443" s="321"/>
      <c r="G443" s="321"/>
      <c r="H443" s="321"/>
      <c r="I443" s="321"/>
      <c r="J443" s="321"/>
      <c r="K443" s="321"/>
      <c r="L443" s="321"/>
      <c r="M443" s="321"/>
      <c r="N443" s="338"/>
      <c r="O443" s="338" t="e">
        <f t="shared" si="1"/>
        <v>#N/A</v>
      </c>
      <c r="P443" s="338"/>
      <c r="Q443" s="338"/>
      <c r="R443" s="321"/>
      <c r="S443" s="321"/>
      <c r="T443" s="321"/>
      <c r="U443" s="321"/>
      <c r="V443" s="321"/>
      <c r="W443" s="321"/>
      <c r="X443" s="321"/>
      <c r="Y443" s="321"/>
      <c r="Z443" s="321"/>
    </row>
    <row r="444" spans="1:26" ht="15.75" customHeight="1">
      <c r="A444" s="321"/>
      <c r="B444" s="321"/>
      <c r="C444" s="321"/>
      <c r="D444" s="321"/>
      <c r="E444" s="321"/>
      <c r="F444" s="321"/>
      <c r="G444" s="321"/>
      <c r="H444" s="321"/>
      <c r="I444" s="321"/>
      <c r="J444" s="321"/>
      <c r="K444" s="321"/>
      <c r="L444" s="321"/>
      <c r="M444" s="321"/>
      <c r="N444" s="338"/>
      <c r="O444" s="338" t="e">
        <f t="shared" si="1"/>
        <v>#N/A</v>
      </c>
      <c r="P444" s="338"/>
      <c r="Q444" s="338"/>
      <c r="R444" s="321"/>
      <c r="S444" s="321"/>
      <c r="T444" s="321"/>
      <c r="U444" s="321"/>
      <c r="V444" s="321"/>
      <c r="W444" s="321"/>
      <c r="X444" s="321"/>
      <c r="Y444" s="321"/>
      <c r="Z444" s="321"/>
    </row>
    <row r="445" spans="1:26" ht="15.75" customHeight="1">
      <c r="A445" s="321"/>
      <c r="B445" s="321"/>
      <c r="C445" s="321"/>
      <c r="D445" s="321"/>
      <c r="E445" s="321"/>
      <c r="F445" s="321"/>
      <c r="G445" s="321"/>
      <c r="H445" s="321"/>
      <c r="I445" s="321"/>
      <c r="J445" s="321"/>
      <c r="K445" s="321"/>
      <c r="L445" s="321"/>
      <c r="M445" s="321"/>
      <c r="N445" s="338"/>
      <c r="O445" s="338" t="e">
        <f t="shared" si="1"/>
        <v>#N/A</v>
      </c>
      <c r="P445" s="338"/>
      <c r="Q445" s="338"/>
      <c r="R445" s="321"/>
      <c r="S445" s="321"/>
      <c r="T445" s="321"/>
      <c r="U445" s="321"/>
      <c r="V445" s="321"/>
      <c r="W445" s="321"/>
      <c r="X445" s="321"/>
      <c r="Y445" s="321"/>
      <c r="Z445" s="321"/>
    </row>
    <row r="446" spans="1:26" ht="15.75" customHeight="1">
      <c r="A446" s="321"/>
      <c r="B446" s="321"/>
      <c r="C446" s="321"/>
      <c r="D446" s="321"/>
      <c r="E446" s="321"/>
      <c r="F446" s="321"/>
      <c r="G446" s="321"/>
      <c r="H446" s="321"/>
      <c r="I446" s="321"/>
      <c r="J446" s="321"/>
      <c r="K446" s="321"/>
      <c r="L446" s="321"/>
      <c r="M446" s="321"/>
      <c r="N446" s="338"/>
      <c r="O446" s="338" t="e">
        <f t="shared" si="1"/>
        <v>#N/A</v>
      </c>
      <c r="P446" s="338"/>
      <c r="Q446" s="338"/>
      <c r="R446" s="321"/>
      <c r="S446" s="321"/>
      <c r="T446" s="321"/>
      <c r="U446" s="321"/>
      <c r="V446" s="321"/>
      <c r="W446" s="321"/>
      <c r="X446" s="321"/>
      <c r="Y446" s="321"/>
      <c r="Z446" s="321"/>
    </row>
    <row r="447" spans="1:26" ht="15.75" customHeight="1">
      <c r="A447" s="321"/>
      <c r="B447" s="321"/>
      <c r="C447" s="321"/>
      <c r="D447" s="321"/>
      <c r="E447" s="321"/>
      <c r="F447" s="321"/>
      <c r="G447" s="321"/>
      <c r="H447" s="321"/>
      <c r="I447" s="321"/>
      <c r="J447" s="321"/>
      <c r="K447" s="321"/>
      <c r="L447" s="321"/>
      <c r="M447" s="321"/>
      <c r="N447" s="338"/>
      <c r="O447" s="338" t="e">
        <f t="shared" si="1"/>
        <v>#N/A</v>
      </c>
      <c r="P447" s="338"/>
      <c r="Q447" s="338"/>
      <c r="R447" s="321"/>
      <c r="S447" s="321"/>
      <c r="T447" s="321"/>
      <c r="U447" s="321"/>
      <c r="V447" s="321"/>
      <c r="W447" s="321"/>
      <c r="X447" s="321"/>
      <c r="Y447" s="321"/>
      <c r="Z447" s="321"/>
    </row>
    <row r="448" spans="1:26" ht="15.75" customHeight="1">
      <c r="A448" s="321"/>
      <c r="B448" s="321"/>
      <c r="C448" s="321"/>
      <c r="D448" s="321"/>
      <c r="E448" s="321"/>
      <c r="F448" s="321"/>
      <c r="G448" s="321"/>
      <c r="H448" s="321"/>
      <c r="I448" s="321"/>
      <c r="J448" s="321"/>
      <c r="K448" s="321"/>
      <c r="L448" s="321"/>
      <c r="M448" s="321"/>
      <c r="N448" s="338"/>
      <c r="O448" s="338" t="e">
        <f t="shared" si="1"/>
        <v>#N/A</v>
      </c>
      <c r="P448" s="338"/>
      <c r="Q448" s="338"/>
      <c r="R448" s="321"/>
      <c r="S448" s="321"/>
      <c r="T448" s="321"/>
      <c r="U448" s="321"/>
      <c r="V448" s="321"/>
      <c r="W448" s="321"/>
      <c r="X448" s="321"/>
      <c r="Y448" s="321"/>
      <c r="Z448" s="321"/>
    </row>
    <row r="449" spans="1:26" ht="15.75" customHeight="1">
      <c r="A449" s="321"/>
      <c r="B449" s="321"/>
      <c r="C449" s="321"/>
      <c r="D449" s="321"/>
      <c r="E449" s="321"/>
      <c r="F449" s="321"/>
      <c r="G449" s="321"/>
      <c r="H449" s="321"/>
      <c r="I449" s="321"/>
      <c r="J449" s="321"/>
      <c r="K449" s="321"/>
      <c r="L449" s="321"/>
      <c r="M449" s="321"/>
      <c r="N449" s="338"/>
      <c r="O449" s="338" t="e">
        <f t="shared" si="1"/>
        <v>#N/A</v>
      </c>
      <c r="P449" s="338"/>
      <c r="Q449" s="338"/>
      <c r="R449" s="321"/>
      <c r="S449" s="321"/>
      <c r="T449" s="321"/>
      <c r="U449" s="321"/>
      <c r="V449" s="321"/>
      <c r="W449" s="321"/>
      <c r="X449" s="321"/>
      <c r="Y449" s="321"/>
      <c r="Z449" s="321"/>
    </row>
    <row r="450" spans="1:26" ht="15.75" customHeight="1">
      <c r="A450" s="321"/>
      <c r="B450" s="321"/>
      <c r="C450" s="321"/>
      <c r="D450" s="321"/>
      <c r="E450" s="321"/>
      <c r="F450" s="321"/>
      <c r="G450" s="321"/>
      <c r="H450" s="321"/>
      <c r="I450" s="321"/>
      <c r="J450" s="321"/>
      <c r="K450" s="321"/>
      <c r="L450" s="321"/>
      <c r="M450" s="321"/>
      <c r="N450" s="338"/>
      <c r="O450" s="338" t="e">
        <f t="shared" si="1"/>
        <v>#N/A</v>
      </c>
      <c r="P450" s="338"/>
      <c r="Q450" s="338"/>
      <c r="R450" s="321"/>
      <c r="S450" s="321"/>
      <c r="T450" s="321"/>
      <c r="U450" s="321"/>
      <c r="V450" s="321"/>
      <c r="W450" s="321"/>
      <c r="X450" s="321"/>
      <c r="Y450" s="321"/>
      <c r="Z450" s="321"/>
    </row>
    <row r="451" spans="1:26" ht="15.75" customHeight="1">
      <c r="A451" s="321"/>
      <c r="B451" s="321"/>
      <c r="C451" s="321"/>
      <c r="D451" s="321"/>
      <c r="E451" s="321"/>
      <c r="F451" s="321"/>
      <c r="G451" s="321"/>
      <c r="H451" s="321"/>
      <c r="I451" s="321"/>
      <c r="J451" s="321"/>
      <c r="K451" s="321"/>
      <c r="L451" s="321"/>
      <c r="M451" s="321"/>
      <c r="N451" s="338"/>
      <c r="O451" s="338" t="e">
        <f t="shared" si="1"/>
        <v>#N/A</v>
      </c>
      <c r="P451" s="338"/>
      <c r="Q451" s="338"/>
      <c r="R451" s="321"/>
      <c r="S451" s="321"/>
      <c r="T451" s="321"/>
      <c r="U451" s="321"/>
      <c r="V451" s="321"/>
      <c r="W451" s="321"/>
      <c r="X451" s="321"/>
      <c r="Y451" s="321"/>
      <c r="Z451" s="321"/>
    </row>
    <row r="452" spans="1:26" ht="15.75" customHeight="1">
      <c r="A452" s="321"/>
      <c r="B452" s="321"/>
      <c r="C452" s="321"/>
      <c r="D452" s="321"/>
      <c r="E452" s="321"/>
      <c r="F452" s="321"/>
      <c r="G452" s="321"/>
      <c r="H452" s="321"/>
      <c r="I452" s="321"/>
      <c r="J452" s="321"/>
      <c r="K452" s="321"/>
      <c r="L452" s="321"/>
      <c r="M452" s="321"/>
      <c r="N452" s="338"/>
      <c r="O452" s="338" t="e">
        <f t="shared" si="1"/>
        <v>#N/A</v>
      </c>
      <c r="P452" s="338"/>
      <c r="Q452" s="338"/>
      <c r="R452" s="321"/>
      <c r="S452" s="321"/>
      <c r="T452" s="321"/>
      <c r="U452" s="321"/>
      <c r="V452" s="321"/>
      <c r="W452" s="321"/>
      <c r="X452" s="321"/>
      <c r="Y452" s="321"/>
      <c r="Z452" s="321"/>
    </row>
    <row r="453" spans="1:26" ht="15.75" customHeight="1">
      <c r="A453" s="321"/>
      <c r="B453" s="321"/>
      <c r="C453" s="321"/>
      <c r="D453" s="321"/>
      <c r="E453" s="321"/>
      <c r="F453" s="321"/>
      <c r="G453" s="321"/>
      <c r="H453" s="321"/>
      <c r="I453" s="321"/>
      <c r="J453" s="321"/>
      <c r="K453" s="321"/>
      <c r="L453" s="321"/>
      <c r="M453" s="321"/>
      <c r="N453" s="338"/>
      <c r="O453" s="338" t="e">
        <f t="shared" si="1"/>
        <v>#N/A</v>
      </c>
      <c r="P453" s="338"/>
      <c r="Q453" s="338"/>
      <c r="R453" s="321"/>
      <c r="S453" s="321"/>
      <c r="T453" s="321"/>
      <c r="U453" s="321"/>
      <c r="V453" s="321"/>
      <c r="W453" s="321"/>
      <c r="X453" s="321"/>
      <c r="Y453" s="321"/>
      <c r="Z453" s="321"/>
    </row>
    <row r="454" spans="1:26" ht="15.75" customHeight="1">
      <c r="A454" s="321"/>
      <c r="B454" s="321"/>
      <c r="C454" s="321"/>
      <c r="D454" s="321"/>
      <c r="E454" s="321"/>
      <c r="F454" s="321"/>
      <c r="G454" s="321"/>
      <c r="H454" s="321"/>
      <c r="I454" s="321"/>
      <c r="J454" s="321"/>
      <c r="K454" s="321"/>
      <c r="L454" s="321"/>
      <c r="M454" s="321"/>
      <c r="N454" s="338"/>
      <c r="O454" s="338" t="e">
        <f t="shared" si="1"/>
        <v>#N/A</v>
      </c>
      <c r="P454" s="338"/>
      <c r="Q454" s="338"/>
      <c r="R454" s="321"/>
      <c r="S454" s="321"/>
      <c r="T454" s="321"/>
      <c r="U454" s="321"/>
      <c r="V454" s="321"/>
      <c r="W454" s="321"/>
      <c r="X454" s="321"/>
      <c r="Y454" s="321"/>
      <c r="Z454" s="321"/>
    </row>
    <row r="455" spans="1:26" ht="15.75" customHeight="1">
      <c r="A455" s="321"/>
      <c r="B455" s="321"/>
      <c r="C455" s="321"/>
      <c r="D455" s="321"/>
      <c r="E455" s="321"/>
      <c r="F455" s="321"/>
      <c r="G455" s="321"/>
      <c r="H455" s="321"/>
      <c r="I455" s="321"/>
      <c r="J455" s="321"/>
      <c r="K455" s="321"/>
      <c r="L455" s="321"/>
      <c r="M455" s="321"/>
      <c r="N455" s="338"/>
      <c r="O455" s="338" t="e">
        <f t="shared" si="1"/>
        <v>#N/A</v>
      </c>
      <c r="P455" s="338"/>
      <c r="Q455" s="338"/>
      <c r="R455" s="321"/>
      <c r="S455" s="321"/>
      <c r="T455" s="321"/>
      <c r="U455" s="321"/>
      <c r="V455" s="321"/>
      <c r="W455" s="321"/>
      <c r="X455" s="321"/>
      <c r="Y455" s="321"/>
      <c r="Z455" s="321"/>
    </row>
    <row r="456" spans="1:26" ht="15.75" customHeight="1">
      <c r="A456" s="321"/>
      <c r="B456" s="321"/>
      <c r="C456" s="321"/>
      <c r="D456" s="321"/>
      <c r="E456" s="321"/>
      <c r="F456" s="321"/>
      <c r="G456" s="321"/>
      <c r="H456" s="321"/>
      <c r="I456" s="321"/>
      <c r="J456" s="321"/>
      <c r="K456" s="321"/>
      <c r="L456" s="321"/>
      <c r="M456" s="321"/>
      <c r="N456" s="338"/>
      <c r="O456" s="338" t="e">
        <f t="shared" si="1"/>
        <v>#N/A</v>
      </c>
      <c r="P456" s="338"/>
      <c r="Q456" s="338"/>
      <c r="R456" s="321"/>
      <c r="S456" s="321"/>
      <c r="T456" s="321"/>
      <c r="U456" s="321"/>
      <c r="V456" s="321"/>
      <c r="W456" s="321"/>
      <c r="X456" s="321"/>
      <c r="Y456" s="321"/>
      <c r="Z456" s="321"/>
    </row>
    <row r="457" spans="1:26" ht="15.75" customHeight="1">
      <c r="A457" s="321"/>
      <c r="B457" s="321"/>
      <c r="C457" s="321"/>
      <c r="D457" s="321"/>
      <c r="E457" s="321"/>
      <c r="F457" s="321"/>
      <c r="G457" s="321"/>
      <c r="H457" s="321"/>
      <c r="I457" s="321"/>
      <c r="J457" s="321"/>
      <c r="K457" s="321"/>
      <c r="L457" s="321"/>
      <c r="M457" s="321"/>
      <c r="N457" s="338"/>
      <c r="O457" s="338" t="e">
        <f t="shared" si="1"/>
        <v>#N/A</v>
      </c>
      <c r="P457" s="338"/>
      <c r="Q457" s="338"/>
      <c r="R457" s="321"/>
      <c r="S457" s="321"/>
      <c r="T457" s="321"/>
      <c r="U457" s="321"/>
      <c r="V457" s="321"/>
      <c r="W457" s="321"/>
      <c r="X457" s="321"/>
      <c r="Y457" s="321"/>
      <c r="Z457" s="321"/>
    </row>
    <row r="458" spans="1:26" ht="15.75" customHeight="1">
      <c r="A458" s="321"/>
      <c r="B458" s="321"/>
      <c r="C458" s="321"/>
      <c r="D458" s="321"/>
      <c r="E458" s="321"/>
      <c r="F458" s="321"/>
      <c r="G458" s="321"/>
      <c r="H458" s="321"/>
      <c r="I458" s="321"/>
      <c r="J458" s="321"/>
      <c r="K458" s="321"/>
      <c r="L458" s="321"/>
      <c r="M458" s="321"/>
      <c r="N458" s="338"/>
      <c r="O458" s="338" t="e">
        <f t="shared" si="1"/>
        <v>#N/A</v>
      </c>
      <c r="P458" s="338"/>
      <c r="Q458" s="338"/>
      <c r="R458" s="321"/>
      <c r="S458" s="321"/>
      <c r="T458" s="321"/>
      <c r="U458" s="321"/>
      <c r="V458" s="321"/>
      <c r="W458" s="321"/>
      <c r="X458" s="321"/>
      <c r="Y458" s="321"/>
      <c r="Z458" s="321"/>
    </row>
    <row r="459" spans="1:26" ht="15.75" customHeight="1">
      <c r="A459" s="321"/>
      <c r="B459" s="321"/>
      <c r="C459" s="321"/>
      <c r="D459" s="321"/>
      <c r="E459" s="321"/>
      <c r="F459" s="321"/>
      <c r="G459" s="321"/>
      <c r="H459" s="321"/>
      <c r="I459" s="321"/>
      <c r="J459" s="321"/>
      <c r="K459" s="321"/>
      <c r="L459" s="321"/>
      <c r="M459" s="321"/>
      <c r="N459" s="338"/>
      <c r="O459" s="338" t="e">
        <f t="shared" si="1"/>
        <v>#N/A</v>
      </c>
      <c r="P459" s="338"/>
      <c r="Q459" s="338"/>
      <c r="R459" s="321"/>
      <c r="S459" s="321"/>
      <c r="T459" s="321"/>
      <c r="U459" s="321"/>
      <c r="V459" s="321"/>
      <c r="W459" s="321"/>
      <c r="X459" s="321"/>
      <c r="Y459" s="321"/>
      <c r="Z459" s="321"/>
    </row>
    <row r="460" spans="1:26" ht="15.75" customHeight="1">
      <c r="A460" s="321"/>
      <c r="B460" s="321"/>
      <c r="C460" s="321"/>
      <c r="D460" s="321"/>
      <c r="E460" s="321"/>
      <c r="F460" s="321"/>
      <c r="G460" s="321"/>
      <c r="H460" s="321"/>
      <c r="I460" s="321"/>
      <c r="J460" s="321"/>
      <c r="K460" s="321"/>
      <c r="L460" s="321"/>
      <c r="M460" s="321"/>
      <c r="N460" s="338"/>
      <c r="O460" s="338" t="e">
        <f t="shared" si="1"/>
        <v>#N/A</v>
      </c>
      <c r="P460" s="338"/>
      <c r="Q460" s="338"/>
      <c r="R460" s="321"/>
      <c r="S460" s="321"/>
      <c r="T460" s="321"/>
      <c r="U460" s="321"/>
      <c r="V460" s="321"/>
      <c r="W460" s="321"/>
      <c r="X460" s="321"/>
      <c r="Y460" s="321"/>
      <c r="Z460" s="321"/>
    </row>
    <row r="461" spans="1:26" ht="15.75" customHeight="1">
      <c r="A461" s="321"/>
      <c r="B461" s="321"/>
      <c r="C461" s="321"/>
      <c r="D461" s="321"/>
      <c r="E461" s="321"/>
      <c r="F461" s="321"/>
      <c r="G461" s="321"/>
      <c r="H461" s="321"/>
      <c r="I461" s="321"/>
      <c r="J461" s="321"/>
      <c r="K461" s="321"/>
      <c r="L461" s="321"/>
      <c r="M461" s="321"/>
      <c r="N461" s="338"/>
      <c r="O461" s="338" t="e">
        <f t="shared" si="1"/>
        <v>#N/A</v>
      </c>
      <c r="P461" s="338"/>
      <c r="Q461" s="338"/>
      <c r="R461" s="321"/>
      <c r="S461" s="321"/>
      <c r="T461" s="321"/>
      <c r="U461" s="321"/>
      <c r="V461" s="321"/>
      <c r="W461" s="321"/>
      <c r="X461" s="321"/>
      <c r="Y461" s="321"/>
      <c r="Z461" s="321"/>
    </row>
    <row r="462" spans="1:26" ht="15.75" customHeight="1">
      <c r="A462" s="321"/>
      <c r="B462" s="321"/>
      <c r="C462" s="321"/>
      <c r="D462" s="321"/>
      <c r="E462" s="321"/>
      <c r="F462" s="321"/>
      <c r="G462" s="321"/>
      <c r="H462" s="321"/>
      <c r="I462" s="321"/>
      <c r="J462" s="321"/>
      <c r="K462" s="321"/>
      <c r="L462" s="321"/>
      <c r="M462" s="321"/>
      <c r="N462" s="338"/>
      <c r="O462" s="338" t="e">
        <f t="shared" si="1"/>
        <v>#N/A</v>
      </c>
      <c r="P462" s="338"/>
      <c r="Q462" s="338"/>
      <c r="R462" s="321"/>
      <c r="S462" s="321"/>
      <c r="T462" s="321"/>
      <c r="U462" s="321"/>
      <c r="V462" s="321"/>
      <c r="W462" s="321"/>
      <c r="X462" s="321"/>
      <c r="Y462" s="321"/>
      <c r="Z462" s="321"/>
    </row>
    <row r="463" spans="1:26" ht="15.75" customHeight="1">
      <c r="A463" s="321"/>
      <c r="B463" s="321"/>
      <c r="C463" s="321"/>
      <c r="D463" s="321"/>
      <c r="E463" s="321"/>
      <c r="F463" s="321"/>
      <c r="G463" s="321"/>
      <c r="H463" s="321"/>
      <c r="I463" s="321"/>
      <c r="J463" s="321"/>
      <c r="K463" s="321"/>
      <c r="L463" s="321"/>
      <c r="M463" s="321"/>
      <c r="N463" s="338"/>
      <c r="O463" s="338" t="e">
        <f t="shared" si="1"/>
        <v>#N/A</v>
      </c>
      <c r="P463" s="338"/>
      <c r="Q463" s="338"/>
      <c r="R463" s="321"/>
      <c r="S463" s="321"/>
      <c r="T463" s="321"/>
      <c r="U463" s="321"/>
      <c r="V463" s="321"/>
      <c r="W463" s="321"/>
      <c r="X463" s="321"/>
      <c r="Y463" s="321"/>
      <c r="Z463" s="321"/>
    </row>
    <row r="464" spans="1:26" ht="15.75" customHeight="1">
      <c r="A464" s="321"/>
      <c r="B464" s="321"/>
      <c r="C464" s="321"/>
      <c r="D464" s="321"/>
      <c r="E464" s="321"/>
      <c r="F464" s="321"/>
      <c r="G464" s="321"/>
      <c r="H464" s="321"/>
      <c r="I464" s="321"/>
      <c r="J464" s="321"/>
      <c r="K464" s="321"/>
      <c r="L464" s="321"/>
      <c r="M464" s="321"/>
      <c r="N464" s="338"/>
      <c r="O464" s="338" t="e">
        <f t="shared" si="1"/>
        <v>#N/A</v>
      </c>
      <c r="P464" s="338"/>
      <c r="Q464" s="338"/>
      <c r="R464" s="321"/>
      <c r="S464" s="321"/>
      <c r="T464" s="321"/>
      <c r="U464" s="321"/>
      <c r="V464" s="321"/>
      <c r="W464" s="321"/>
      <c r="X464" s="321"/>
      <c r="Y464" s="321"/>
      <c r="Z464" s="321"/>
    </row>
    <row r="465" spans="1:26" ht="15.75" customHeight="1">
      <c r="A465" s="321"/>
      <c r="B465" s="321"/>
      <c r="C465" s="321"/>
      <c r="D465" s="321"/>
      <c r="E465" s="321"/>
      <c r="F465" s="321"/>
      <c r="G465" s="321"/>
      <c r="H465" s="321"/>
      <c r="I465" s="321"/>
      <c r="J465" s="321"/>
      <c r="K465" s="321"/>
      <c r="L465" s="321"/>
      <c r="M465" s="321"/>
      <c r="N465" s="338"/>
      <c r="O465" s="338" t="e">
        <f t="shared" si="1"/>
        <v>#N/A</v>
      </c>
      <c r="P465" s="338"/>
      <c r="Q465" s="338"/>
      <c r="R465" s="321"/>
      <c r="S465" s="321"/>
      <c r="T465" s="321"/>
      <c r="U465" s="321"/>
      <c r="V465" s="321"/>
      <c r="W465" s="321"/>
      <c r="X465" s="321"/>
      <c r="Y465" s="321"/>
      <c r="Z465" s="321"/>
    </row>
    <row r="466" spans="1:26" ht="15.75" customHeight="1">
      <c r="A466" s="321"/>
      <c r="B466" s="321"/>
      <c r="C466" s="321"/>
      <c r="D466" s="321"/>
      <c r="E466" s="321"/>
      <c r="F466" s="321"/>
      <c r="G466" s="321"/>
      <c r="H466" s="321"/>
      <c r="I466" s="321"/>
      <c r="J466" s="321"/>
      <c r="K466" s="321"/>
      <c r="L466" s="321"/>
      <c r="M466" s="321"/>
      <c r="N466" s="338"/>
      <c r="O466" s="338" t="e">
        <f t="shared" si="1"/>
        <v>#N/A</v>
      </c>
      <c r="P466" s="338"/>
      <c r="Q466" s="338"/>
      <c r="R466" s="321"/>
      <c r="S466" s="321"/>
      <c r="T466" s="321"/>
      <c r="U466" s="321"/>
      <c r="V466" s="321"/>
      <c r="W466" s="321"/>
      <c r="X466" s="321"/>
      <c r="Y466" s="321"/>
      <c r="Z466" s="321"/>
    </row>
    <row r="467" spans="1:26" ht="15.75" customHeight="1">
      <c r="A467" s="321"/>
      <c r="B467" s="321"/>
      <c r="C467" s="321"/>
      <c r="D467" s="321"/>
      <c r="E467" s="321"/>
      <c r="F467" s="321"/>
      <c r="G467" s="321"/>
      <c r="H467" s="321"/>
      <c r="I467" s="321"/>
      <c r="J467" s="321"/>
      <c r="K467" s="321"/>
      <c r="L467" s="321"/>
      <c r="M467" s="321"/>
      <c r="N467" s="338"/>
      <c r="O467" s="338" t="e">
        <f t="shared" si="1"/>
        <v>#N/A</v>
      </c>
      <c r="P467" s="338"/>
      <c r="Q467" s="338"/>
      <c r="R467" s="321"/>
      <c r="S467" s="321"/>
      <c r="T467" s="321"/>
      <c r="U467" s="321"/>
      <c r="V467" s="321"/>
      <c r="W467" s="321"/>
      <c r="X467" s="321"/>
      <c r="Y467" s="321"/>
      <c r="Z467" s="321"/>
    </row>
    <row r="468" spans="1:26" ht="15.75" customHeight="1">
      <c r="A468" s="321"/>
      <c r="B468" s="321"/>
      <c r="C468" s="321"/>
      <c r="D468" s="321"/>
      <c r="E468" s="321"/>
      <c r="F468" s="321"/>
      <c r="G468" s="321"/>
      <c r="H468" s="321"/>
      <c r="I468" s="321"/>
      <c r="J468" s="321"/>
      <c r="K468" s="321"/>
      <c r="L468" s="321"/>
      <c r="M468" s="321"/>
      <c r="N468" s="338"/>
      <c r="O468" s="338" t="e">
        <f t="shared" si="1"/>
        <v>#N/A</v>
      </c>
      <c r="P468" s="338"/>
      <c r="Q468" s="338"/>
      <c r="R468" s="321"/>
      <c r="S468" s="321"/>
      <c r="T468" s="321"/>
      <c r="U468" s="321"/>
      <c r="V468" s="321"/>
      <c r="W468" s="321"/>
      <c r="X468" s="321"/>
      <c r="Y468" s="321"/>
      <c r="Z468" s="321"/>
    </row>
    <row r="469" spans="1:26" ht="15.75" customHeight="1">
      <c r="A469" s="321"/>
      <c r="B469" s="321"/>
      <c r="C469" s="321"/>
      <c r="D469" s="321"/>
      <c r="E469" s="321"/>
      <c r="F469" s="321"/>
      <c r="G469" s="321"/>
      <c r="H469" s="321"/>
      <c r="I469" s="321"/>
      <c r="J469" s="321"/>
      <c r="K469" s="321"/>
      <c r="L469" s="321"/>
      <c r="M469" s="321"/>
      <c r="N469" s="338"/>
      <c r="O469" s="338" t="e">
        <f t="shared" si="1"/>
        <v>#N/A</v>
      </c>
      <c r="P469" s="338"/>
      <c r="Q469" s="338"/>
      <c r="R469" s="321"/>
      <c r="S469" s="321"/>
      <c r="T469" s="321"/>
      <c r="U469" s="321"/>
      <c r="V469" s="321"/>
      <c r="W469" s="321"/>
      <c r="X469" s="321"/>
      <c r="Y469" s="321"/>
      <c r="Z469" s="321"/>
    </row>
    <row r="470" spans="1:26" ht="15.75" customHeight="1">
      <c r="A470" s="321"/>
      <c r="B470" s="321"/>
      <c r="C470" s="321"/>
      <c r="D470" s="321"/>
      <c r="E470" s="321"/>
      <c r="F470" s="321"/>
      <c r="G470" s="321"/>
      <c r="H470" s="321"/>
      <c r="I470" s="321"/>
      <c r="J470" s="321"/>
      <c r="K470" s="321"/>
      <c r="L470" s="321"/>
      <c r="M470" s="321"/>
      <c r="N470" s="338"/>
      <c r="O470" s="338" t="e">
        <f t="shared" si="1"/>
        <v>#N/A</v>
      </c>
      <c r="P470" s="338"/>
      <c r="Q470" s="338"/>
      <c r="R470" s="321"/>
      <c r="S470" s="321"/>
      <c r="T470" s="321"/>
      <c r="U470" s="321"/>
      <c r="V470" s="321"/>
      <c r="W470" s="321"/>
      <c r="X470" s="321"/>
      <c r="Y470" s="321"/>
      <c r="Z470" s="321"/>
    </row>
    <row r="471" spans="1:26" ht="15.75" customHeight="1">
      <c r="A471" s="321"/>
      <c r="B471" s="321"/>
      <c r="C471" s="321"/>
      <c r="D471" s="321"/>
      <c r="E471" s="321"/>
      <c r="F471" s="321"/>
      <c r="G471" s="321"/>
      <c r="H471" s="321"/>
      <c r="I471" s="321"/>
      <c r="J471" s="321"/>
      <c r="K471" s="321"/>
      <c r="L471" s="321"/>
      <c r="M471" s="321"/>
      <c r="N471" s="338"/>
      <c r="O471" s="338" t="e">
        <f t="shared" si="1"/>
        <v>#N/A</v>
      </c>
      <c r="P471" s="338"/>
      <c r="Q471" s="338"/>
      <c r="R471" s="321"/>
      <c r="S471" s="321"/>
      <c r="T471" s="321"/>
      <c r="U471" s="321"/>
      <c r="V471" s="321"/>
      <c r="W471" s="321"/>
      <c r="X471" s="321"/>
      <c r="Y471" s="321"/>
      <c r="Z471" s="321"/>
    </row>
    <row r="472" spans="1:26" ht="15.75" customHeight="1">
      <c r="A472" s="321"/>
      <c r="B472" s="321"/>
      <c r="C472" s="321"/>
      <c r="D472" s="321"/>
      <c r="E472" s="321"/>
      <c r="F472" s="321"/>
      <c r="G472" s="321"/>
      <c r="H472" s="321"/>
      <c r="I472" s="321"/>
      <c r="J472" s="321"/>
      <c r="K472" s="321"/>
      <c r="L472" s="321"/>
      <c r="M472" s="321"/>
      <c r="N472" s="338"/>
      <c r="O472" s="338" t="e">
        <f t="shared" si="1"/>
        <v>#N/A</v>
      </c>
      <c r="P472" s="338"/>
      <c r="Q472" s="338"/>
      <c r="R472" s="321"/>
      <c r="S472" s="321"/>
      <c r="T472" s="321"/>
      <c r="U472" s="321"/>
      <c r="V472" s="321"/>
      <c r="W472" s="321"/>
      <c r="X472" s="321"/>
      <c r="Y472" s="321"/>
      <c r="Z472" s="321"/>
    </row>
    <row r="473" spans="1:26" ht="15.75" customHeight="1">
      <c r="A473" s="321"/>
      <c r="B473" s="321"/>
      <c r="C473" s="321"/>
      <c r="D473" s="321"/>
      <c r="E473" s="321"/>
      <c r="F473" s="321"/>
      <c r="G473" s="321"/>
      <c r="H473" s="321"/>
      <c r="I473" s="321"/>
      <c r="J473" s="321"/>
      <c r="K473" s="321"/>
      <c r="L473" s="321"/>
      <c r="M473" s="321"/>
      <c r="N473" s="338"/>
      <c r="O473" s="338" t="e">
        <f t="shared" si="1"/>
        <v>#N/A</v>
      </c>
      <c r="P473" s="338"/>
      <c r="Q473" s="338"/>
      <c r="R473" s="321"/>
      <c r="S473" s="321"/>
      <c r="T473" s="321"/>
      <c r="U473" s="321"/>
      <c r="V473" s="321"/>
      <c r="W473" s="321"/>
      <c r="X473" s="321"/>
      <c r="Y473" s="321"/>
      <c r="Z473" s="321"/>
    </row>
    <row r="474" spans="1:26" ht="15.75" customHeight="1">
      <c r="A474" s="321"/>
      <c r="B474" s="321"/>
      <c r="C474" s="321"/>
      <c r="D474" s="321"/>
      <c r="E474" s="321"/>
      <c r="F474" s="321"/>
      <c r="G474" s="321"/>
      <c r="H474" s="321"/>
      <c r="I474" s="321"/>
      <c r="J474" s="321"/>
      <c r="K474" s="321"/>
      <c r="L474" s="321"/>
      <c r="M474" s="321"/>
      <c r="N474" s="338"/>
      <c r="O474" s="338" t="e">
        <f t="shared" si="1"/>
        <v>#N/A</v>
      </c>
      <c r="P474" s="338"/>
      <c r="Q474" s="338"/>
      <c r="R474" s="321"/>
      <c r="S474" s="321"/>
      <c r="T474" s="321"/>
      <c r="U474" s="321"/>
      <c r="V474" s="321"/>
      <c r="W474" s="321"/>
      <c r="X474" s="321"/>
      <c r="Y474" s="321"/>
      <c r="Z474" s="321"/>
    </row>
    <row r="475" spans="1:26" ht="15.75" customHeight="1">
      <c r="A475" s="321"/>
      <c r="B475" s="321"/>
      <c r="C475" s="321"/>
      <c r="D475" s="321"/>
      <c r="E475" s="321"/>
      <c r="F475" s="321"/>
      <c r="G475" s="321"/>
      <c r="H475" s="321"/>
      <c r="I475" s="321"/>
      <c r="J475" s="321"/>
      <c r="K475" s="321"/>
      <c r="L475" s="321"/>
      <c r="M475" s="321"/>
      <c r="N475" s="338"/>
      <c r="O475" s="338" t="e">
        <f t="shared" si="1"/>
        <v>#N/A</v>
      </c>
      <c r="P475" s="338"/>
      <c r="Q475" s="338"/>
      <c r="R475" s="321"/>
      <c r="S475" s="321"/>
      <c r="T475" s="321"/>
      <c r="U475" s="321"/>
      <c r="V475" s="321"/>
      <c r="W475" s="321"/>
      <c r="X475" s="321"/>
      <c r="Y475" s="321"/>
      <c r="Z475" s="321"/>
    </row>
    <row r="476" spans="1:26" ht="15.75" customHeight="1">
      <c r="A476" s="321"/>
      <c r="B476" s="321"/>
      <c r="C476" s="321"/>
      <c r="D476" s="321"/>
      <c r="E476" s="321"/>
      <c r="F476" s="321"/>
      <c r="G476" s="321"/>
      <c r="H476" s="321"/>
      <c r="I476" s="321"/>
      <c r="J476" s="321"/>
      <c r="K476" s="321"/>
      <c r="L476" s="321"/>
      <c r="M476" s="321"/>
      <c r="N476" s="338"/>
      <c r="O476" s="338" t="e">
        <f t="shared" si="1"/>
        <v>#N/A</v>
      </c>
      <c r="P476" s="338"/>
      <c r="Q476" s="338"/>
      <c r="R476" s="321"/>
      <c r="S476" s="321"/>
      <c r="T476" s="321"/>
      <c r="U476" s="321"/>
      <c r="V476" s="321"/>
      <c r="W476" s="321"/>
      <c r="X476" s="321"/>
      <c r="Y476" s="321"/>
      <c r="Z476" s="321"/>
    </row>
    <row r="477" spans="1:26" ht="15.75" customHeight="1">
      <c r="A477" s="321"/>
      <c r="B477" s="321"/>
      <c r="C477" s="321"/>
      <c r="D477" s="321"/>
      <c r="E477" s="321"/>
      <c r="F477" s="321"/>
      <c r="G477" s="321"/>
      <c r="H477" s="321"/>
      <c r="I477" s="321"/>
      <c r="J477" s="321"/>
      <c r="K477" s="321"/>
      <c r="L477" s="321"/>
      <c r="M477" s="321"/>
      <c r="N477" s="338"/>
      <c r="O477" s="338" t="e">
        <f t="shared" si="1"/>
        <v>#N/A</v>
      </c>
      <c r="P477" s="338"/>
      <c r="Q477" s="338"/>
      <c r="R477" s="321"/>
      <c r="S477" s="321"/>
      <c r="T477" s="321"/>
      <c r="U477" s="321"/>
      <c r="V477" s="321"/>
      <c r="W477" s="321"/>
      <c r="X477" s="321"/>
      <c r="Y477" s="321"/>
      <c r="Z477" s="321"/>
    </row>
    <row r="478" spans="1:26" ht="15.75" customHeight="1">
      <c r="A478" s="321"/>
      <c r="B478" s="321"/>
      <c r="C478" s="321"/>
      <c r="D478" s="321"/>
      <c r="E478" s="321"/>
      <c r="F478" s="321"/>
      <c r="G478" s="321"/>
      <c r="H478" s="321"/>
      <c r="I478" s="321"/>
      <c r="J478" s="321"/>
      <c r="K478" s="321"/>
      <c r="L478" s="321"/>
      <c r="M478" s="321"/>
      <c r="N478" s="338"/>
      <c r="O478" s="338" t="e">
        <f t="shared" si="1"/>
        <v>#N/A</v>
      </c>
      <c r="P478" s="338"/>
      <c r="Q478" s="338"/>
      <c r="R478" s="321"/>
      <c r="S478" s="321"/>
      <c r="T478" s="321"/>
      <c r="U478" s="321"/>
      <c r="V478" s="321"/>
      <c r="W478" s="321"/>
      <c r="X478" s="321"/>
      <c r="Y478" s="321"/>
      <c r="Z478" s="321"/>
    </row>
    <row r="479" spans="1:26" ht="15.75" customHeight="1">
      <c r="A479" s="321"/>
      <c r="B479" s="321"/>
      <c r="C479" s="321"/>
      <c r="D479" s="321"/>
      <c r="E479" s="321"/>
      <c r="F479" s="321"/>
      <c r="G479" s="321"/>
      <c r="H479" s="321"/>
      <c r="I479" s="321"/>
      <c r="J479" s="321"/>
      <c r="K479" s="321"/>
      <c r="L479" s="321"/>
      <c r="M479" s="321"/>
      <c r="N479" s="338"/>
      <c r="O479" s="338" t="e">
        <f t="shared" si="1"/>
        <v>#N/A</v>
      </c>
      <c r="P479" s="338"/>
      <c r="Q479" s="338"/>
      <c r="R479" s="321"/>
      <c r="S479" s="321"/>
      <c r="T479" s="321"/>
      <c r="U479" s="321"/>
      <c r="V479" s="321"/>
      <c r="W479" s="321"/>
      <c r="X479" s="321"/>
      <c r="Y479" s="321"/>
      <c r="Z479" s="321"/>
    </row>
    <row r="480" spans="1:26" ht="15.75" customHeight="1">
      <c r="A480" s="321"/>
      <c r="B480" s="321"/>
      <c r="C480" s="321"/>
      <c r="D480" s="321"/>
      <c r="E480" s="321"/>
      <c r="F480" s="321"/>
      <c r="G480" s="321"/>
      <c r="H480" s="321"/>
      <c r="I480" s="321"/>
      <c r="J480" s="321"/>
      <c r="K480" s="321"/>
      <c r="L480" s="321"/>
      <c r="M480" s="321"/>
      <c r="N480" s="338"/>
      <c r="O480" s="338" t="e">
        <f t="shared" si="1"/>
        <v>#N/A</v>
      </c>
      <c r="P480" s="338"/>
      <c r="Q480" s="338"/>
      <c r="R480" s="321"/>
      <c r="S480" s="321"/>
      <c r="T480" s="321"/>
      <c r="U480" s="321"/>
      <c r="V480" s="321"/>
      <c r="W480" s="321"/>
      <c r="X480" s="321"/>
      <c r="Y480" s="321"/>
      <c r="Z480" s="321"/>
    </row>
    <row r="481" spans="1:26" ht="15.75" customHeight="1">
      <c r="A481" s="321"/>
      <c r="B481" s="321"/>
      <c r="C481" s="321"/>
      <c r="D481" s="321"/>
      <c r="E481" s="321"/>
      <c r="F481" s="321"/>
      <c r="G481" s="321"/>
      <c r="H481" s="321"/>
      <c r="I481" s="321"/>
      <c r="J481" s="321"/>
      <c r="K481" s="321"/>
      <c r="L481" s="321"/>
      <c r="M481" s="321"/>
      <c r="N481" s="338"/>
      <c r="O481" s="338" t="e">
        <f t="shared" si="1"/>
        <v>#N/A</v>
      </c>
      <c r="P481" s="338"/>
      <c r="Q481" s="338"/>
      <c r="R481" s="321"/>
      <c r="S481" s="321"/>
      <c r="T481" s="321"/>
      <c r="U481" s="321"/>
      <c r="V481" s="321"/>
      <c r="W481" s="321"/>
      <c r="X481" s="321"/>
      <c r="Y481" s="321"/>
      <c r="Z481" s="321"/>
    </row>
    <row r="482" spans="1:26" ht="15.75" customHeight="1">
      <c r="A482" s="321"/>
      <c r="B482" s="321"/>
      <c r="C482" s="321"/>
      <c r="D482" s="321"/>
      <c r="E482" s="321"/>
      <c r="F482" s="321"/>
      <c r="G482" s="321"/>
      <c r="H482" s="321"/>
      <c r="I482" s="321"/>
      <c r="J482" s="321"/>
      <c r="K482" s="321"/>
      <c r="L482" s="321"/>
      <c r="M482" s="321"/>
      <c r="N482" s="338"/>
      <c r="O482" s="338" t="e">
        <f t="shared" si="1"/>
        <v>#N/A</v>
      </c>
      <c r="P482" s="338"/>
      <c r="Q482" s="338"/>
      <c r="R482" s="321"/>
      <c r="S482" s="321"/>
      <c r="T482" s="321"/>
      <c r="U482" s="321"/>
      <c r="V482" s="321"/>
      <c r="W482" s="321"/>
      <c r="X482" s="321"/>
      <c r="Y482" s="321"/>
      <c r="Z482" s="321"/>
    </row>
    <row r="483" spans="1:26" ht="15.75" customHeight="1">
      <c r="A483" s="321"/>
      <c r="B483" s="321"/>
      <c r="C483" s="321"/>
      <c r="D483" s="321"/>
      <c r="E483" s="321"/>
      <c r="F483" s="321"/>
      <c r="G483" s="321"/>
      <c r="H483" s="321"/>
      <c r="I483" s="321"/>
      <c r="J483" s="321"/>
      <c r="K483" s="321"/>
      <c r="L483" s="321"/>
      <c r="M483" s="321"/>
      <c r="N483" s="338"/>
      <c r="O483" s="338" t="e">
        <f t="shared" si="1"/>
        <v>#N/A</v>
      </c>
      <c r="P483" s="338"/>
      <c r="Q483" s="338"/>
      <c r="R483" s="321"/>
      <c r="S483" s="321"/>
      <c r="T483" s="321"/>
      <c r="U483" s="321"/>
      <c r="V483" s="321"/>
      <c r="W483" s="321"/>
      <c r="X483" s="321"/>
      <c r="Y483" s="321"/>
      <c r="Z483" s="321"/>
    </row>
    <row r="484" spans="1:26" ht="15.75" customHeight="1">
      <c r="A484" s="321"/>
      <c r="B484" s="321"/>
      <c r="C484" s="321"/>
      <c r="D484" s="321"/>
      <c r="E484" s="321"/>
      <c r="F484" s="321"/>
      <c r="G484" s="321"/>
      <c r="H484" s="321"/>
      <c r="I484" s="321"/>
      <c r="J484" s="321"/>
      <c r="K484" s="321"/>
      <c r="L484" s="321"/>
      <c r="M484" s="321"/>
      <c r="N484" s="338"/>
      <c r="O484" s="338" t="e">
        <f t="shared" si="1"/>
        <v>#N/A</v>
      </c>
      <c r="P484" s="338"/>
      <c r="Q484" s="338"/>
      <c r="R484" s="321"/>
      <c r="S484" s="321"/>
      <c r="T484" s="321"/>
      <c r="U484" s="321"/>
      <c r="V484" s="321"/>
      <c r="W484" s="321"/>
      <c r="X484" s="321"/>
      <c r="Y484" s="321"/>
      <c r="Z484" s="321"/>
    </row>
    <row r="485" spans="1:26" ht="15.75" customHeight="1">
      <c r="A485" s="321"/>
      <c r="B485" s="321"/>
      <c r="C485" s="321"/>
      <c r="D485" s="321"/>
      <c r="E485" s="321"/>
      <c r="F485" s="321"/>
      <c r="G485" s="321"/>
      <c r="H485" s="321"/>
      <c r="I485" s="321"/>
      <c r="J485" s="321"/>
      <c r="K485" s="321"/>
      <c r="L485" s="321"/>
      <c r="M485" s="321"/>
      <c r="N485" s="338"/>
      <c r="O485" s="338" t="e">
        <f t="shared" si="1"/>
        <v>#N/A</v>
      </c>
      <c r="P485" s="338"/>
      <c r="Q485" s="338"/>
      <c r="R485" s="321"/>
      <c r="S485" s="321"/>
      <c r="T485" s="321"/>
      <c r="U485" s="321"/>
      <c r="V485" s="321"/>
      <c r="W485" s="321"/>
      <c r="X485" s="321"/>
      <c r="Y485" s="321"/>
      <c r="Z485" s="321"/>
    </row>
    <row r="486" spans="1:26" ht="15.75" customHeight="1">
      <c r="A486" s="321"/>
      <c r="B486" s="321"/>
      <c r="C486" s="321"/>
      <c r="D486" s="321"/>
      <c r="E486" s="321"/>
      <c r="F486" s="321"/>
      <c r="G486" s="321"/>
      <c r="H486" s="321"/>
      <c r="I486" s="321"/>
      <c r="J486" s="321"/>
      <c r="K486" s="321"/>
      <c r="L486" s="321"/>
      <c r="M486" s="321"/>
      <c r="N486" s="338"/>
      <c r="O486" s="338" t="e">
        <f t="shared" si="1"/>
        <v>#N/A</v>
      </c>
      <c r="P486" s="338"/>
      <c r="Q486" s="338"/>
      <c r="R486" s="321"/>
      <c r="S486" s="321"/>
      <c r="T486" s="321"/>
      <c r="U486" s="321"/>
      <c r="V486" s="321"/>
      <c r="W486" s="321"/>
      <c r="X486" s="321"/>
      <c r="Y486" s="321"/>
      <c r="Z486" s="321"/>
    </row>
    <row r="487" spans="1:26" ht="15.75" customHeight="1">
      <c r="A487" s="321"/>
      <c r="B487" s="321"/>
      <c r="C487" s="321"/>
      <c r="D487" s="321"/>
      <c r="E487" s="321"/>
      <c r="F487" s="321"/>
      <c r="G487" s="321"/>
      <c r="H487" s="321"/>
      <c r="I487" s="321"/>
      <c r="J487" s="321"/>
      <c r="K487" s="321"/>
      <c r="L487" s="321"/>
      <c r="M487" s="321"/>
      <c r="N487" s="338"/>
      <c r="O487" s="338" t="e">
        <f t="shared" si="1"/>
        <v>#N/A</v>
      </c>
      <c r="P487" s="338"/>
      <c r="Q487" s="338"/>
      <c r="R487" s="321"/>
      <c r="S487" s="321"/>
      <c r="T487" s="321"/>
      <c r="U487" s="321"/>
      <c r="V487" s="321"/>
      <c r="W487" s="321"/>
      <c r="X487" s="321"/>
      <c r="Y487" s="321"/>
      <c r="Z487" s="321"/>
    </row>
    <row r="488" spans="1:26" ht="15.75" customHeight="1">
      <c r="A488" s="321"/>
      <c r="B488" s="321"/>
      <c r="C488" s="321"/>
      <c r="D488" s="321"/>
      <c r="E488" s="321"/>
      <c r="F488" s="321"/>
      <c r="G488" s="321"/>
      <c r="H488" s="321"/>
      <c r="I488" s="321"/>
      <c r="J488" s="321"/>
      <c r="K488" s="321"/>
      <c r="L488" s="321"/>
      <c r="M488" s="321"/>
      <c r="N488" s="338"/>
      <c r="O488" s="338" t="e">
        <f t="shared" si="1"/>
        <v>#N/A</v>
      </c>
      <c r="P488" s="338"/>
      <c r="Q488" s="338"/>
      <c r="R488" s="321"/>
      <c r="S488" s="321"/>
      <c r="T488" s="321"/>
      <c r="U488" s="321"/>
      <c r="V488" s="321"/>
      <c r="W488" s="321"/>
      <c r="X488" s="321"/>
      <c r="Y488" s="321"/>
      <c r="Z488" s="321"/>
    </row>
    <row r="489" spans="1:26" ht="15.75" customHeight="1">
      <c r="A489" s="321"/>
      <c r="B489" s="321"/>
      <c r="C489" s="321"/>
      <c r="D489" s="321"/>
      <c r="E489" s="321"/>
      <c r="F489" s="321"/>
      <c r="G489" s="321"/>
      <c r="H489" s="321"/>
      <c r="I489" s="321"/>
      <c r="J489" s="321"/>
      <c r="K489" s="321"/>
      <c r="L489" s="321"/>
      <c r="M489" s="321"/>
      <c r="N489" s="338"/>
      <c r="O489" s="338" t="e">
        <f t="shared" si="1"/>
        <v>#N/A</v>
      </c>
      <c r="P489" s="338"/>
      <c r="Q489" s="338"/>
      <c r="R489" s="321"/>
      <c r="S489" s="321"/>
      <c r="T489" s="321"/>
      <c r="U489" s="321"/>
      <c r="V489" s="321"/>
      <c r="W489" s="321"/>
      <c r="X489" s="321"/>
      <c r="Y489" s="321"/>
      <c r="Z489" s="321"/>
    </row>
    <row r="490" spans="1:26" ht="15.75" customHeight="1">
      <c r="A490" s="321"/>
      <c r="B490" s="321"/>
      <c r="C490" s="321"/>
      <c r="D490" s="321"/>
      <c r="E490" s="321"/>
      <c r="F490" s="321"/>
      <c r="G490" s="321"/>
      <c r="H490" s="321"/>
      <c r="I490" s="321"/>
      <c r="J490" s="321"/>
      <c r="K490" s="321"/>
      <c r="L490" s="321"/>
      <c r="M490" s="321"/>
      <c r="N490" s="338"/>
      <c r="O490" s="338" t="e">
        <f t="shared" si="1"/>
        <v>#N/A</v>
      </c>
      <c r="P490" s="338"/>
      <c r="Q490" s="338"/>
      <c r="R490" s="321"/>
      <c r="S490" s="321"/>
      <c r="T490" s="321"/>
      <c r="U490" s="321"/>
      <c r="V490" s="321"/>
      <c r="W490" s="321"/>
      <c r="X490" s="321"/>
      <c r="Y490" s="321"/>
      <c r="Z490" s="321"/>
    </row>
    <row r="491" spans="1:26" ht="15.75" customHeight="1">
      <c r="A491" s="321"/>
      <c r="B491" s="321"/>
      <c r="C491" s="321"/>
      <c r="D491" s="321"/>
      <c r="E491" s="321"/>
      <c r="F491" s="321"/>
      <c r="G491" s="321"/>
      <c r="H491" s="321"/>
      <c r="I491" s="321"/>
      <c r="J491" s="321"/>
      <c r="K491" s="321"/>
      <c r="L491" s="321"/>
      <c r="M491" s="321"/>
      <c r="N491" s="338"/>
      <c r="O491" s="338" t="e">
        <f t="shared" si="1"/>
        <v>#N/A</v>
      </c>
      <c r="P491" s="338"/>
      <c r="Q491" s="338"/>
      <c r="R491" s="321"/>
      <c r="S491" s="321"/>
      <c r="T491" s="321"/>
      <c r="U491" s="321"/>
      <c r="V491" s="321"/>
      <c r="W491" s="321"/>
      <c r="X491" s="321"/>
      <c r="Y491" s="321"/>
      <c r="Z491" s="321"/>
    </row>
    <row r="492" spans="1:26" ht="15.75" customHeight="1">
      <c r="A492" s="321"/>
      <c r="B492" s="321"/>
      <c r="C492" s="321"/>
      <c r="D492" s="321"/>
      <c r="E492" s="321"/>
      <c r="F492" s="321"/>
      <c r="G492" s="321"/>
      <c r="H492" s="321"/>
      <c r="I492" s="321"/>
      <c r="J492" s="321"/>
      <c r="K492" s="321"/>
      <c r="L492" s="321"/>
      <c r="M492" s="321"/>
      <c r="N492" s="338"/>
      <c r="O492" s="338" t="e">
        <f t="shared" si="1"/>
        <v>#N/A</v>
      </c>
      <c r="P492" s="338"/>
      <c r="Q492" s="338"/>
      <c r="R492" s="321"/>
      <c r="S492" s="321"/>
      <c r="T492" s="321"/>
      <c r="U492" s="321"/>
      <c r="V492" s="321"/>
      <c r="W492" s="321"/>
      <c r="X492" s="321"/>
      <c r="Y492" s="321"/>
      <c r="Z492" s="321"/>
    </row>
    <row r="493" spans="1:26" ht="15.75" customHeight="1">
      <c r="A493" s="321"/>
      <c r="B493" s="321"/>
      <c r="C493" s="321"/>
      <c r="D493" s="321"/>
      <c r="E493" s="321"/>
      <c r="F493" s="321"/>
      <c r="G493" s="321"/>
      <c r="H493" s="321"/>
      <c r="I493" s="321"/>
      <c r="J493" s="321"/>
      <c r="K493" s="321"/>
      <c r="L493" s="321"/>
      <c r="M493" s="321"/>
      <c r="N493" s="338"/>
      <c r="O493" s="338" t="e">
        <f t="shared" si="1"/>
        <v>#N/A</v>
      </c>
      <c r="P493" s="338"/>
      <c r="Q493" s="338"/>
      <c r="R493" s="321"/>
      <c r="S493" s="321"/>
      <c r="T493" s="321"/>
      <c r="U493" s="321"/>
      <c r="V493" s="321"/>
      <c r="W493" s="321"/>
      <c r="X493" s="321"/>
      <c r="Y493" s="321"/>
      <c r="Z493" s="321"/>
    </row>
    <row r="494" spans="1:26" ht="15.75" customHeight="1">
      <c r="A494" s="321"/>
      <c r="B494" s="321"/>
      <c r="C494" s="321"/>
      <c r="D494" s="321"/>
      <c r="E494" s="321"/>
      <c r="F494" s="321"/>
      <c r="G494" s="321"/>
      <c r="H494" s="321"/>
      <c r="I494" s="321"/>
      <c r="J494" s="321"/>
      <c r="K494" s="321"/>
      <c r="L494" s="321"/>
      <c r="M494" s="321"/>
      <c r="N494" s="338"/>
      <c r="O494" s="338" t="e">
        <f t="shared" si="1"/>
        <v>#N/A</v>
      </c>
      <c r="P494" s="338"/>
      <c r="Q494" s="338"/>
      <c r="R494" s="321"/>
      <c r="S494" s="321"/>
      <c r="T494" s="321"/>
      <c r="U494" s="321"/>
      <c r="V494" s="321"/>
      <c r="W494" s="321"/>
      <c r="X494" s="321"/>
      <c r="Y494" s="321"/>
      <c r="Z494" s="321"/>
    </row>
    <row r="495" spans="1:26" ht="15.75" customHeight="1">
      <c r="A495" s="321"/>
      <c r="B495" s="321"/>
      <c r="C495" s="321"/>
      <c r="D495" s="321"/>
      <c r="E495" s="321"/>
      <c r="F495" s="321"/>
      <c r="G495" s="321"/>
      <c r="H495" s="321"/>
      <c r="I495" s="321"/>
      <c r="J495" s="321"/>
      <c r="K495" s="321"/>
      <c r="L495" s="321"/>
      <c r="M495" s="321"/>
      <c r="N495" s="338"/>
      <c r="O495" s="338" t="e">
        <f t="shared" si="1"/>
        <v>#N/A</v>
      </c>
      <c r="P495" s="338"/>
      <c r="Q495" s="338"/>
      <c r="R495" s="321"/>
      <c r="S495" s="321"/>
      <c r="T495" s="321"/>
      <c r="U495" s="321"/>
      <c r="V495" s="321"/>
      <c r="W495" s="321"/>
      <c r="X495" s="321"/>
      <c r="Y495" s="321"/>
      <c r="Z495" s="321"/>
    </row>
    <row r="496" spans="1:26" ht="15.75" customHeight="1">
      <c r="A496" s="321"/>
      <c r="B496" s="321"/>
      <c r="C496" s="321"/>
      <c r="D496" s="321"/>
      <c r="E496" s="321"/>
      <c r="F496" s="321"/>
      <c r="G496" s="321"/>
      <c r="H496" s="321"/>
      <c r="I496" s="321"/>
      <c r="J496" s="321"/>
      <c r="K496" s="321"/>
      <c r="L496" s="321"/>
      <c r="M496" s="321"/>
      <c r="N496" s="338"/>
      <c r="O496" s="338" t="e">
        <f t="shared" si="1"/>
        <v>#N/A</v>
      </c>
      <c r="P496" s="338"/>
      <c r="Q496" s="338"/>
      <c r="R496" s="321"/>
      <c r="S496" s="321"/>
      <c r="T496" s="321"/>
      <c r="U496" s="321"/>
      <c r="V496" s="321"/>
      <c r="W496" s="321"/>
      <c r="X496" s="321"/>
      <c r="Y496" s="321"/>
      <c r="Z496" s="321"/>
    </row>
    <row r="497" spans="1:26" ht="15.75" customHeight="1">
      <c r="A497" s="321"/>
      <c r="B497" s="321"/>
      <c r="C497" s="321"/>
      <c r="D497" s="321"/>
      <c r="E497" s="321"/>
      <c r="F497" s="321"/>
      <c r="G497" s="321"/>
      <c r="H497" s="321"/>
      <c r="I497" s="321"/>
      <c r="J497" s="321"/>
      <c r="K497" s="321"/>
      <c r="L497" s="321"/>
      <c r="M497" s="321"/>
      <c r="N497" s="338"/>
      <c r="O497" s="338" t="e">
        <f t="shared" si="1"/>
        <v>#N/A</v>
      </c>
      <c r="P497" s="338"/>
      <c r="Q497" s="338"/>
      <c r="R497" s="321"/>
      <c r="S497" s="321"/>
      <c r="T497" s="321"/>
      <c r="U497" s="321"/>
      <c r="V497" s="321"/>
      <c r="W497" s="321"/>
      <c r="X497" s="321"/>
      <c r="Y497" s="321"/>
      <c r="Z497" s="321"/>
    </row>
    <row r="498" spans="1:26" ht="15.75" customHeight="1">
      <c r="A498" s="321"/>
      <c r="B498" s="321"/>
      <c r="C498" s="321"/>
      <c r="D498" s="321"/>
      <c r="E498" s="321"/>
      <c r="F498" s="321"/>
      <c r="G498" s="321"/>
      <c r="H498" s="321"/>
      <c r="I498" s="321"/>
      <c r="J498" s="321"/>
      <c r="K498" s="321"/>
      <c r="L498" s="321"/>
      <c r="M498" s="321"/>
      <c r="N498" s="338"/>
      <c r="O498" s="338" t="e">
        <f t="shared" si="1"/>
        <v>#N/A</v>
      </c>
      <c r="P498" s="338"/>
      <c r="Q498" s="338"/>
      <c r="R498" s="321"/>
      <c r="S498" s="321"/>
      <c r="T498" s="321"/>
      <c r="U498" s="321"/>
      <c r="V498" s="321"/>
      <c r="W498" s="321"/>
      <c r="X498" s="321"/>
      <c r="Y498" s="321"/>
      <c r="Z498" s="321"/>
    </row>
    <row r="499" spans="1:26" ht="15.75" customHeight="1">
      <c r="A499" s="321"/>
      <c r="B499" s="321"/>
      <c r="C499" s="321"/>
      <c r="D499" s="321"/>
      <c r="E499" s="321"/>
      <c r="F499" s="321"/>
      <c r="G499" s="321"/>
      <c r="H499" s="321"/>
      <c r="I499" s="321"/>
      <c r="J499" s="321"/>
      <c r="K499" s="321"/>
      <c r="L499" s="321"/>
      <c r="M499" s="321"/>
      <c r="N499" s="338"/>
      <c r="O499" s="338" t="e">
        <f t="shared" si="1"/>
        <v>#N/A</v>
      </c>
      <c r="P499" s="338"/>
      <c r="Q499" s="338"/>
      <c r="R499" s="321"/>
      <c r="S499" s="321"/>
      <c r="T499" s="321"/>
      <c r="U499" s="321"/>
      <c r="V499" s="321"/>
      <c r="W499" s="321"/>
      <c r="X499" s="321"/>
      <c r="Y499" s="321"/>
      <c r="Z499" s="321"/>
    </row>
    <row r="500" spans="1:26" ht="15.75" customHeight="1">
      <c r="A500" s="321"/>
      <c r="B500" s="321"/>
      <c r="C500" s="321"/>
      <c r="D500" s="321"/>
      <c r="E500" s="321"/>
      <c r="F500" s="321"/>
      <c r="G500" s="321"/>
      <c r="H500" s="321"/>
      <c r="I500" s="321"/>
      <c r="J500" s="321"/>
      <c r="K500" s="321"/>
      <c r="L500" s="321"/>
      <c r="M500" s="321"/>
      <c r="N500" s="338"/>
      <c r="O500" s="338" t="e">
        <f t="shared" si="1"/>
        <v>#N/A</v>
      </c>
      <c r="P500" s="338"/>
      <c r="Q500" s="338"/>
      <c r="R500" s="321"/>
      <c r="S500" s="321"/>
      <c r="T500" s="321"/>
      <c r="U500" s="321"/>
      <c r="V500" s="321"/>
      <c r="W500" s="321"/>
      <c r="X500" s="321"/>
      <c r="Y500" s="321"/>
      <c r="Z500" s="321"/>
    </row>
    <row r="501" spans="1:26" ht="15.75" customHeight="1">
      <c r="A501" s="321"/>
      <c r="B501" s="321"/>
      <c r="C501" s="321"/>
      <c r="D501" s="321"/>
      <c r="E501" s="321"/>
      <c r="F501" s="321"/>
      <c r="G501" s="321"/>
      <c r="H501" s="321"/>
      <c r="I501" s="321"/>
      <c r="J501" s="321"/>
      <c r="K501" s="321"/>
      <c r="L501" s="321"/>
      <c r="M501" s="321"/>
      <c r="N501" s="338"/>
      <c r="O501" s="338" t="e">
        <f t="shared" si="1"/>
        <v>#N/A</v>
      </c>
      <c r="P501" s="338"/>
      <c r="Q501" s="338"/>
      <c r="R501" s="321"/>
      <c r="S501" s="321"/>
      <c r="T501" s="321"/>
      <c r="U501" s="321"/>
      <c r="V501" s="321"/>
      <c r="W501" s="321"/>
      <c r="X501" s="321"/>
      <c r="Y501" s="321"/>
      <c r="Z501" s="321"/>
    </row>
    <row r="502" spans="1:26" ht="15.75" customHeight="1">
      <c r="A502" s="321"/>
      <c r="B502" s="321"/>
      <c r="C502" s="321"/>
      <c r="D502" s="321"/>
      <c r="E502" s="321"/>
      <c r="F502" s="321"/>
      <c r="G502" s="321"/>
      <c r="H502" s="321"/>
      <c r="I502" s="321"/>
      <c r="J502" s="321"/>
      <c r="K502" s="321"/>
      <c r="L502" s="321"/>
      <c r="M502" s="321"/>
      <c r="N502" s="338"/>
      <c r="O502" s="338" t="e">
        <f t="shared" si="1"/>
        <v>#N/A</v>
      </c>
      <c r="P502" s="338"/>
      <c r="Q502" s="338"/>
      <c r="R502" s="321"/>
      <c r="S502" s="321"/>
      <c r="T502" s="321"/>
      <c r="U502" s="321"/>
      <c r="V502" s="321"/>
      <c r="W502" s="321"/>
      <c r="X502" s="321"/>
      <c r="Y502" s="321"/>
      <c r="Z502" s="321"/>
    </row>
    <row r="503" spans="1:26" ht="15.75" customHeight="1">
      <c r="A503" s="321"/>
      <c r="B503" s="321"/>
      <c r="C503" s="321"/>
      <c r="D503" s="321"/>
      <c r="E503" s="321"/>
      <c r="F503" s="321"/>
      <c r="G503" s="321"/>
      <c r="H503" s="321"/>
      <c r="I503" s="321"/>
      <c r="J503" s="321"/>
      <c r="K503" s="321"/>
      <c r="L503" s="321"/>
      <c r="M503" s="321"/>
      <c r="N503" s="338"/>
      <c r="O503" s="338" t="e">
        <f t="shared" si="1"/>
        <v>#N/A</v>
      </c>
      <c r="P503" s="338"/>
      <c r="Q503" s="338"/>
      <c r="R503" s="321"/>
      <c r="S503" s="321"/>
      <c r="T503" s="321"/>
      <c r="U503" s="321"/>
      <c r="V503" s="321"/>
      <c r="W503" s="321"/>
      <c r="X503" s="321"/>
      <c r="Y503" s="321"/>
      <c r="Z503" s="321"/>
    </row>
    <row r="504" spans="1:26" ht="15.75" customHeight="1">
      <c r="A504" s="321"/>
      <c r="B504" s="321"/>
      <c r="C504" s="321"/>
      <c r="D504" s="321"/>
      <c r="E504" s="321"/>
      <c r="F504" s="321"/>
      <c r="G504" s="321"/>
      <c r="H504" s="321"/>
      <c r="I504" s="321"/>
      <c r="J504" s="321"/>
      <c r="K504" s="321"/>
      <c r="L504" s="321"/>
      <c r="M504" s="321"/>
      <c r="N504" s="338"/>
      <c r="O504" s="338" t="e">
        <f t="shared" si="1"/>
        <v>#N/A</v>
      </c>
      <c r="P504" s="338"/>
      <c r="Q504" s="338"/>
      <c r="R504" s="321"/>
      <c r="S504" s="321"/>
      <c r="T504" s="321"/>
      <c r="U504" s="321"/>
      <c r="V504" s="321"/>
      <c r="W504" s="321"/>
      <c r="X504" s="321"/>
      <c r="Y504" s="321"/>
      <c r="Z504" s="321"/>
    </row>
    <row r="505" spans="1:26" ht="15.75" customHeight="1">
      <c r="A505" s="321"/>
      <c r="B505" s="321"/>
      <c r="C505" s="321"/>
      <c r="D505" s="321"/>
      <c r="E505" s="321"/>
      <c r="F505" s="321"/>
      <c r="G505" s="321"/>
      <c r="H505" s="321"/>
      <c r="I505" s="321"/>
      <c r="J505" s="321"/>
      <c r="K505" s="321"/>
      <c r="L505" s="321"/>
      <c r="M505" s="321"/>
      <c r="N505" s="338"/>
      <c r="O505" s="338" t="e">
        <f t="shared" si="1"/>
        <v>#N/A</v>
      </c>
      <c r="P505" s="338"/>
      <c r="Q505" s="338"/>
      <c r="R505" s="321"/>
      <c r="S505" s="321"/>
      <c r="T505" s="321"/>
      <c r="U505" s="321"/>
      <c r="V505" s="321"/>
      <c r="W505" s="321"/>
      <c r="X505" s="321"/>
      <c r="Y505" s="321"/>
      <c r="Z505" s="321"/>
    </row>
    <row r="506" spans="1:26" ht="15.75" customHeight="1">
      <c r="A506" s="321"/>
      <c r="B506" s="321"/>
      <c r="C506" s="321"/>
      <c r="D506" s="321"/>
      <c r="E506" s="321"/>
      <c r="F506" s="321"/>
      <c r="G506" s="321"/>
      <c r="H506" s="321"/>
      <c r="I506" s="321"/>
      <c r="J506" s="321"/>
      <c r="K506" s="321"/>
      <c r="L506" s="321"/>
      <c r="M506" s="321"/>
      <c r="N506" s="338"/>
      <c r="O506" s="338" t="e">
        <f t="shared" si="1"/>
        <v>#N/A</v>
      </c>
      <c r="P506" s="338"/>
      <c r="Q506" s="338"/>
      <c r="R506" s="321"/>
      <c r="S506" s="321"/>
      <c r="T506" s="321"/>
      <c r="U506" s="321"/>
      <c r="V506" s="321"/>
      <c r="W506" s="321"/>
      <c r="X506" s="321"/>
      <c r="Y506" s="321"/>
      <c r="Z506" s="321"/>
    </row>
    <row r="507" spans="1:26" ht="15.75" customHeight="1">
      <c r="A507" s="321"/>
      <c r="B507" s="321"/>
      <c r="C507" s="321"/>
      <c r="D507" s="321"/>
      <c r="E507" s="321"/>
      <c r="F507" s="321"/>
      <c r="G507" s="321"/>
      <c r="H507" s="321"/>
      <c r="I507" s="321"/>
      <c r="J507" s="321"/>
      <c r="K507" s="321"/>
      <c r="L507" s="321"/>
      <c r="M507" s="321"/>
      <c r="N507" s="338"/>
      <c r="O507" s="338" t="e">
        <f t="shared" si="1"/>
        <v>#N/A</v>
      </c>
      <c r="P507" s="338"/>
      <c r="Q507" s="338"/>
      <c r="R507" s="321"/>
      <c r="S507" s="321"/>
      <c r="T507" s="321"/>
      <c r="U507" s="321"/>
      <c r="V507" s="321"/>
      <c r="W507" s="321"/>
      <c r="X507" s="321"/>
      <c r="Y507" s="321"/>
      <c r="Z507" s="321"/>
    </row>
    <row r="508" spans="1:26" ht="15.75" customHeight="1">
      <c r="A508" s="321"/>
      <c r="B508" s="321"/>
      <c r="C508" s="321"/>
      <c r="D508" s="321"/>
      <c r="E508" s="321"/>
      <c r="F508" s="321"/>
      <c r="G508" s="321"/>
      <c r="H508" s="321"/>
      <c r="I508" s="321"/>
      <c r="J508" s="321"/>
      <c r="K508" s="321"/>
      <c r="L508" s="321"/>
      <c r="M508" s="321"/>
      <c r="N508" s="338"/>
      <c r="O508" s="338" t="e">
        <f t="shared" si="1"/>
        <v>#N/A</v>
      </c>
      <c r="P508" s="338"/>
      <c r="Q508" s="338"/>
      <c r="R508" s="321"/>
      <c r="S508" s="321"/>
      <c r="T508" s="321"/>
      <c r="U508" s="321"/>
      <c r="V508" s="321"/>
      <c r="W508" s="321"/>
      <c r="X508" s="321"/>
      <c r="Y508" s="321"/>
      <c r="Z508" s="321"/>
    </row>
    <row r="509" spans="1:26" ht="15.75" customHeight="1">
      <c r="A509" s="321"/>
      <c r="B509" s="321"/>
      <c r="C509" s="321"/>
      <c r="D509" s="321"/>
      <c r="E509" s="321"/>
      <c r="F509" s="321"/>
      <c r="G509" s="321"/>
      <c r="H509" s="321"/>
      <c r="I509" s="321"/>
      <c r="J509" s="321"/>
      <c r="K509" s="321"/>
      <c r="L509" s="321"/>
      <c r="M509" s="321"/>
      <c r="N509" s="338"/>
      <c r="O509" s="338" t="e">
        <f t="shared" si="1"/>
        <v>#N/A</v>
      </c>
      <c r="P509" s="338"/>
      <c r="Q509" s="338"/>
      <c r="R509" s="321"/>
      <c r="S509" s="321"/>
      <c r="T509" s="321"/>
      <c r="U509" s="321"/>
      <c r="V509" s="321"/>
      <c r="W509" s="321"/>
      <c r="X509" s="321"/>
      <c r="Y509" s="321"/>
      <c r="Z509" s="321"/>
    </row>
    <row r="510" spans="1:26" ht="15.75" customHeight="1">
      <c r="A510" s="321"/>
      <c r="B510" s="321"/>
      <c r="C510" s="321"/>
      <c r="D510" s="321"/>
      <c r="E510" s="321"/>
      <c r="F510" s="321"/>
      <c r="G510" s="321"/>
      <c r="H510" s="321"/>
      <c r="I510" s="321"/>
      <c r="J510" s="321"/>
      <c r="K510" s="321"/>
      <c r="L510" s="321"/>
      <c r="M510" s="321"/>
      <c r="N510" s="338"/>
      <c r="O510" s="338" t="e">
        <f t="shared" si="1"/>
        <v>#N/A</v>
      </c>
      <c r="P510" s="338"/>
      <c r="Q510" s="338"/>
      <c r="R510" s="321"/>
      <c r="S510" s="321"/>
      <c r="T510" s="321"/>
      <c r="U510" s="321"/>
      <c r="V510" s="321"/>
      <c r="W510" s="321"/>
      <c r="X510" s="321"/>
      <c r="Y510" s="321"/>
      <c r="Z510" s="321"/>
    </row>
    <row r="511" spans="1:26" ht="15.75" customHeight="1">
      <c r="A511" s="321"/>
      <c r="B511" s="321"/>
      <c r="C511" s="321"/>
      <c r="D511" s="321"/>
      <c r="E511" s="321"/>
      <c r="F511" s="321"/>
      <c r="G511" s="321"/>
      <c r="H511" s="321"/>
      <c r="I511" s="321"/>
      <c r="J511" s="321"/>
      <c r="K511" s="321"/>
      <c r="L511" s="321"/>
      <c r="M511" s="321"/>
      <c r="N511" s="338"/>
      <c r="O511" s="338" t="e">
        <f t="shared" si="1"/>
        <v>#N/A</v>
      </c>
      <c r="P511" s="338"/>
      <c r="Q511" s="338"/>
      <c r="R511" s="321"/>
      <c r="S511" s="321"/>
      <c r="T511" s="321"/>
      <c r="U511" s="321"/>
      <c r="V511" s="321"/>
      <c r="W511" s="321"/>
      <c r="X511" s="321"/>
      <c r="Y511" s="321"/>
      <c r="Z511" s="321"/>
    </row>
    <row r="512" spans="1:26" ht="15.75" customHeight="1">
      <c r="A512" s="321"/>
      <c r="B512" s="321"/>
      <c r="C512" s="321"/>
      <c r="D512" s="321"/>
      <c r="E512" s="321"/>
      <c r="F512" s="321"/>
      <c r="G512" s="321"/>
      <c r="H512" s="321"/>
      <c r="I512" s="321"/>
      <c r="J512" s="321"/>
      <c r="K512" s="321"/>
      <c r="L512" s="321"/>
      <c r="M512" s="321"/>
      <c r="N512" s="338"/>
      <c r="O512" s="338" t="e">
        <f t="shared" ref="O512:O766" si="2">VLOOKUP(B512,$C$25:$D$35,2,0)</f>
        <v>#N/A</v>
      </c>
      <c r="P512" s="338"/>
      <c r="Q512" s="338"/>
      <c r="R512" s="321"/>
      <c r="S512" s="321"/>
      <c r="T512" s="321"/>
      <c r="U512" s="321"/>
      <c r="V512" s="321"/>
      <c r="W512" s="321"/>
      <c r="X512" s="321"/>
      <c r="Y512" s="321"/>
      <c r="Z512" s="321"/>
    </row>
    <row r="513" spans="1:26" ht="15.75" customHeight="1">
      <c r="A513" s="321"/>
      <c r="B513" s="321"/>
      <c r="C513" s="321"/>
      <c r="D513" s="321"/>
      <c r="E513" s="321"/>
      <c r="F513" s="321"/>
      <c r="G513" s="321"/>
      <c r="H513" s="321"/>
      <c r="I513" s="321"/>
      <c r="J513" s="321"/>
      <c r="K513" s="321"/>
      <c r="L513" s="321"/>
      <c r="M513" s="321"/>
      <c r="N513" s="338"/>
      <c r="O513" s="338" t="e">
        <f t="shared" si="2"/>
        <v>#N/A</v>
      </c>
      <c r="P513" s="338"/>
      <c r="Q513" s="338"/>
      <c r="R513" s="321"/>
      <c r="S513" s="321"/>
      <c r="T513" s="321"/>
      <c r="U513" s="321"/>
      <c r="V513" s="321"/>
      <c r="W513" s="321"/>
      <c r="X513" s="321"/>
      <c r="Y513" s="321"/>
      <c r="Z513" s="321"/>
    </row>
    <row r="514" spans="1:26" ht="15.75" customHeight="1">
      <c r="A514" s="321"/>
      <c r="B514" s="321"/>
      <c r="C514" s="321"/>
      <c r="D514" s="321"/>
      <c r="E514" s="321"/>
      <c r="F514" s="321"/>
      <c r="G514" s="321"/>
      <c r="H514" s="321"/>
      <c r="I514" s="321"/>
      <c r="J514" s="321"/>
      <c r="K514" s="321"/>
      <c r="L514" s="321"/>
      <c r="M514" s="321"/>
      <c r="N514" s="338"/>
      <c r="O514" s="338" t="e">
        <f t="shared" si="2"/>
        <v>#N/A</v>
      </c>
      <c r="P514" s="338"/>
      <c r="Q514" s="338"/>
      <c r="R514" s="321"/>
      <c r="S514" s="321"/>
      <c r="T514" s="321"/>
      <c r="U514" s="321"/>
      <c r="V514" s="321"/>
      <c r="W514" s="321"/>
      <c r="X514" s="321"/>
      <c r="Y514" s="321"/>
      <c r="Z514" s="321"/>
    </row>
    <row r="515" spans="1:26" ht="15.75" customHeight="1">
      <c r="A515" s="321"/>
      <c r="B515" s="321"/>
      <c r="C515" s="321"/>
      <c r="D515" s="321"/>
      <c r="E515" s="321"/>
      <c r="F515" s="321"/>
      <c r="G515" s="321"/>
      <c r="H515" s="321"/>
      <c r="I515" s="321"/>
      <c r="J515" s="321"/>
      <c r="K515" s="321"/>
      <c r="L515" s="321"/>
      <c r="M515" s="321"/>
      <c r="N515" s="338"/>
      <c r="O515" s="338" t="e">
        <f t="shared" si="2"/>
        <v>#N/A</v>
      </c>
      <c r="P515" s="338"/>
      <c r="Q515" s="338"/>
      <c r="R515" s="321"/>
      <c r="S515" s="321"/>
      <c r="T515" s="321"/>
      <c r="U515" s="321"/>
      <c r="V515" s="321"/>
      <c r="W515" s="321"/>
      <c r="X515" s="321"/>
      <c r="Y515" s="321"/>
      <c r="Z515" s="321"/>
    </row>
    <row r="516" spans="1:26" ht="15.75" customHeight="1">
      <c r="A516" s="321"/>
      <c r="B516" s="321"/>
      <c r="C516" s="321"/>
      <c r="D516" s="321"/>
      <c r="E516" s="321"/>
      <c r="F516" s="321"/>
      <c r="G516" s="321"/>
      <c r="H516" s="321"/>
      <c r="I516" s="321"/>
      <c r="J516" s="321"/>
      <c r="K516" s="321"/>
      <c r="L516" s="321"/>
      <c r="M516" s="321"/>
      <c r="N516" s="338"/>
      <c r="O516" s="338" t="e">
        <f t="shared" si="2"/>
        <v>#N/A</v>
      </c>
      <c r="P516" s="338"/>
      <c r="Q516" s="338"/>
      <c r="R516" s="321"/>
      <c r="S516" s="321"/>
      <c r="T516" s="321"/>
      <c r="U516" s="321"/>
      <c r="V516" s="321"/>
      <c r="W516" s="321"/>
      <c r="X516" s="321"/>
      <c r="Y516" s="321"/>
      <c r="Z516" s="321"/>
    </row>
    <row r="517" spans="1:26" ht="15.75" customHeight="1">
      <c r="A517" s="321"/>
      <c r="B517" s="321"/>
      <c r="C517" s="321"/>
      <c r="D517" s="321"/>
      <c r="E517" s="321"/>
      <c r="F517" s="321"/>
      <c r="G517" s="321"/>
      <c r="H517" s="321"/>
      <c r="I517" s="321"/>
      <c r="J517" s="321"/>
      <c r="K517" s="321"/>
      <c r="L517" s="321"/>
      <c r="M517" s="321"/>
      <c r="N517" s="338"/>
      <c r="O517" s="338" t="e">
        <f t="shared" si="2"/>
        <v>#N/A</v>
      </c>
      <c r="P517" s="338"/>
      <c r="Q517" s="338"/>
      <c r="R517" s="321"/>
      <c r="S517" s="321"/>
      <c r="T517" s="321"/>
      <c r="U517" s="321"/>
      <c r="V517" s="321"/>
      <c r="W517" s="321"/>
      <c r="X517" s="321"/>
      <c r="Y517" s="321"/>
      <c r="Z517" s="321"/>
    </row>
    <row r="518" spans="1:26" ht="15.75" customHeight="1">
      <c r="A518" s="321"/>
      <c r="B518" s="321"/>
      <c r="C518" s="321"/>
      <c r="D518" s="321"/>
      <c r="E518" s="321"/>
      <c r="F518" s="321"/>
      <c r="G518" s="321"/>
      <c r="H518" s="321"/>
      <c r="I518" s="321"/>
      <c r="J518" s="321"/>
      <c r="K518" s="321"/>
      <c r="L518" s="321"/>
      <c r="M518" s="321"/>
      <c r="N518" s="338"/>
      <c r="O518" s="338" t="e">
        <f t="shared" si="2"/>
        <v>#N/A</v>
      </c>
      <c r="P518" s="338"/>
      <c r="Q518" s="338"/>
      <c r="R518" s="321"/>
      <c r="S518" s="321"/>
      <c r="T518" s="321"/>
      <c r="U518" s="321"/>
      <c r="V518" s="321"/>
      <c r="W518" s="321"/>
      <c r="X518" s="321"/>
      <c r="Y518" s="321"/>
      <c r="Z518" s="321"/>
    </row>
    <row r="519" spans="1:26" ht="15.75" customHeight="1">
      <c r="A519" s="321"/>
      <c r="B519" s="321"/>
      <c r="C519" s="321"/>
      <c r="D519" s="321"/>
      <c r="E519" s="321"/>
      <c r="F519" s="321"/>
      <c r="G519" s="321"/>
      <c r="H519" s="321"/>
      <c r="I519" s="321"/>
      <c r="J519" s="321"/>
      <c r="K519" s="321"/>
      <c r="L519" s="321"/>
      <c r="M519" s="321"/>
      <c r="N519" s="338"/>
      <c r="O519" s="338" t="e">
        <f t="shared" si="2"/>
        <v>#N/A</v>
      </c>
      <c r="P519" s="338"/>
      <c r="Q519" s="338"/>
      <c r="R519" s="321"/>
      <c r="S519" s="321"/>
      <c r="T519" s="321"/>
      <c r="U519" s="321"/>
      <c r="V519" s="321"/>
      <c r="W519" s="321"/>
      <c r="X519" s="321"/>
      <c r="Y519" s="321"/>
      <c r="Z519" s="321"/>
    </row>
    <row r="520" spans="1:26" ht="15.75" customHeight="1">
      <c r="A520" s="321"/>
      <c r="B520" s="321"/>
      <c r="C520" s="321"/>
      <c r="D520" s="321"/>
      <c r="E520" s="321"/>
      <c r="F520" s="321"/>
      <c r="G520" s="321"/>
      <c r="H520" s="321"/>
      <c r="I520" s="321"/>
      <c r="J520" s="321"/>
      <c r="K520" s="321"/>
      <c r="L520" s="321"/>
      <c r="M520" s="321"/>
      <c r="N520" s="338"/>
      <c r="O520" s="338" t="e">
        <f t="shared" si="2"/>
        <v>#N/A</v>
      </c>
      <c r="P520" s="338"/>
      <c r="Q520" s="338"/>
      <c r="R520" s="321"/>
      <c r="S520" s="321"/>
      <c r="T520" s="321"/>
      <c r="U520" s="321"/>
      <c r="V520" s="321"/>
      <c r="W520" s="321"/>
      <c r="X520" s="321"/>
      <c r="Y520" s="321"/>
      <c r="Z520" s="321"/>
    </row>
    <row r="521" spans="1:26" ht="15.75" customHeight="1">
      <c r="A521" s="321"/>
      <c r="B521" s="321"/>
      <c r="C521" s="321"/>
      <c r="D521" s="321"/>
      <c r="E521" s="321"/>
      <c r="F521" s="321"/>
      <c r="G521" s="321"/>
      <c r="H521" s="321"/>
      <c r="I521" s="321"/>
      <c r="J521" s="321"/>
      <c r="K521" s="321"/>
      <c r="L521" s="321"/>
      <c r="M521" s="321"/>
      <c r="N521" s="338"/>
      <c r="O521" s="338" t="e">
        <f t="shared" si="2"/>
        <v>#N/A</v>
      </c>
      <c r="P521" s="338"/>
      <c r="Q521" s="338"/>
      <c r="R521" s="321"/>
      <c r="S521" s="321"/>
      <c r="T521" s="321"/>
      <c r="U521" s="321"/>
      <c r="V521" s="321"/>
      <c r="W521" s="321"/>
      <c r="X521" s="321"/>
      <c r="Y521" s="321"/>
      <c r="Z521" s="321"/>
    </row>
    <row r="522" spans="1:26" ht="15.75" customHeight="1">
      <c r="A522" s="321"/>
      <c r="B522" s="321"/>
      <c r="C522" s="321"/>
      <c r="D522" s="321"/>
      <c r="E522" s="321"/>
      <c r="F522" s="321"/>
      <c r="G522" s="321"/>
      <c r="H522" s="321"/>
      <c r="I522" s="321"/>
      <c r="J522" s="321"/>
      <c r="K522" s="321"/>
      <c r="L522" s="321"/>
      <c r="M522" s="321"/>
      <c r="N522" s="338"/>
      <c r="O522" s="338" t="e">
        <f t="shared" si="2"/>
        <v>#N/A</v>
      </c>
      <c r="P522" s="338"/>
      <c r="Q522" s="338"/>
      <c r="R522" s="321"/>
      <c r="S522" s="321"/>
      <c r="T522" s="321"/>
      <c r="U522" s="321"/>
      <c r="V522" s="321"/>
      <c r="W522" s="321"/>
      <c r="X522" s="321"/>
      <c r="Y522" s="321"/>
      <c r="Z522" s="321"/>
    </row>
    <row r="523" spans="1:26" ht="15.75" customHeight="1">
      <c r="A523" s="321"/>
      <c r="B523" s="321"/>
      <c r="C523" s="321"/>
      <c r="D523" s="321"/>
      <c r="E523" s="321"/>
      <c r="F523" s="321"/>
      <c r="G523" s="321"/>
      <c r="H523" s="321"/>
      <c r="I523" s="321"/>
      <c r="J523" s="321"/>
      <c r="K523" s="321"/>
      <c r="L523" s="321"/>
      <c r="M523" s="321"/>
      <c r="N523" s="338"/>
      <c r="O523" s="338" t="e">
        <f t="shared" si="2"/>
        <v>#N/A</v>
      </c>
      <c r="P523" s="338"/>
      <c r="Q523" s="338"/>
      <c r="R523" s="321"/>
      <c r="S523" s="321"/>
      <c r="T523" s="321"/>
      <c r="U523" s="321"/>
      <c r="V523" s="321"/>
      <c r="W523" s="321"/>
      <c r="X523" s="321"/>
      <c r="Y523" s="321"/>
      <c r="Z523" s="321"/>
    </row>
    <row r="524" spans="1:26" ht="15.75" customHeight="1">
      <c r="A524" s="321"/>
      <c r="B524" s="321"/>
      <c r="C524" s="321"/>
      <c r="D524" s="321"/>
      <c r="E524" s="321"/>
      <c r="F524" s="321"/>
      <c r="G524" s="321"/>
      <c r="H524" s="321"/>
      <c r="I524" s="321"/>
      <c r="J524" s="321"/>
      <c r="K524" s="321"/>
      <c r="L524" s="321"/>
      <c r="M524" s="321"/>
      <c r="N524" s="338"/>
      <c r="O524" s="338" t="e">
        <f t="shared" si="2"/>
        <v>#N/A</v>
      </c>
      <c r="P524" s="338"/>
      <c r="Q524" s="338"/>
      <c r="R524" s="321"/>
      <c r="S524" s="321"/>
      <c r="T524" s="321"/>
      <c r="U524" s="321"/>
      <c r="V524" s="321"/>
      <c r="W524" s="321"/>
      <c r="X524" s="321"/>
      <c r="Y524" s="321"/>
      <c r="Z524" s="321"/>
    </row>
    <row r="525" spans="1:26" ht="15.75" customHeight="1">
      <c r="A525" s="321"/>
      <c r="B525" s="321"/>
      <c r="C525" s="321"/>
      <c r="D525" s="321"/>
      <c r="E525" s="321"/>
      <c r="F525" s="321"/>
      <c r="G525" s="321"/>
      <c r="H525" s="321"/>
      <c r="I525" s="321"/>
      <c r="J525" s="321"/>
      <c r="K525" s="321"/>
      <c r="L525" s="321"/>
      <c r="M525" s="321"/>
      <c r="N525" s="338"/>
      <c r="O525" s="338" t="e">
        <f t="shared" si="2"/>
        <v>#N/A</v>
      </c>
      <c r="P525" s="338"/>
      <c r="Q525" s="338"/>
      <c r="R525" s="321"/>
      <c r="S525" s="321"/>
      <c r="T525" s="321"/>
      <c r="U525" s="321"/>
      <c r="V525" s="321"/>
      <c r="W525" s="321"/>
      <c r="X525" s="321"/>
      <c r="Y525" s="321"/>
      <c r="Z525" s="321"/>
    </row>
    <row r="526" spans="1:26" ht="15.75" customHeight="1">
      <c r="A526" s="321"/>
      <c r="B526" s="321"/>
      <c r="C526" s="321"/>
      <c r="D526" s="321"/>
      <c r="E526" s="321"/>
      <c r="F526" s="321"/>
      <c r="G526" s="321"/>
      <c r="H526" s="321"/>
      <c r="I526" s="321"/>
      <c r="J526" s="321"/>
      <c r="K526" s="321"/>
      <c r="L526" s="321"/>
      <c r="M526" s="321"/>
      <c r="N526" s="338"/>
      <c r="O526" s="338" t="e">
        <f t="shared" si="2"/>
        <v>#N/A</v>
      </c>
      <c r="P526" s="338"/>
      <c r="Q526" s="338"/>
      <c r="R526" s="321"/>
      <c r="S526" s="321"/>
      <c r="T526" s="321"/>
      <c r="U526" s="321"/>
      <c r="V526" s="321"/>
      <c r="W526" s="321"/>
      <c r="X526" s="321"/>
      <c r="Y526" s="321"/>
      <c r="Z526" s="321"/>
    </row>
    <row r="527" spans="1:26" ht="15.75" customHeight="1">
      <c r="A527" s="321"/>
      <c r="B527" s="321"/>
      <c r="C527" s="321"/>
      <c r="D527" s="321"/>
      <c r="E527" s="321"/>
      <c r="F527" s="321"/>
      <c r="G527" s="321"/>
      <c r="H527" s="321"/>
      <c r="I527" s="321"/>
      <c r="J527" s="321"/>
      <c r="K527" s="321"/>
      <c r="L527" s="321"/>
      <c r="M527" s="321"/>
      <c r="N527" s="338"/>
      <c r="O527" s="338" t="e">
        <f t="shared" si="2"/>
        <v>#N/A</v>
      </c>
      <c r="P527" s="338"/>
      <c r="Q527" s="338"/>
      <c r="R527" s="321"/>
      <c r="S527" s="321"/>
      <c r="T527" s="321"/>
      <c r="U527" s="321"/>
      <c r="V527" s="321"/>
      <c r="W527" s="321"/>
      <c r="X527" s="321"/>
      <c r="Y527" s="321"/>
      <c r="Z527" s="321"/>
    </row>
    <row r="528" spans="1:26" ht="15.75" customHeight="1">
      <c r="A528" s="321"/>
      <c r="B528" s="321"/>
      <c r="C528" s="321"/>
      <c r="D528" s="321"/>
      <c r="E528" s="321"/>
      <c r="F528" s="321"/>
      <c r="G528" s="321"/>
      <c r="H528" s="321"/>
      <c r="I528" s="321"/>
      <c r="J528" s="321"/>
      <c r="K528" s="321"/>
      <c r="L528" s="321"/>
      <c r="M528" s="321"/>
      <c r="N528" s="338"/>
      <c r="O528" s="338" t="e">
        <f t="shared" si="2"/>
        <v>#N/A</v>
      </c>
      <c r="P528" s="338"/>
      <c r="Q528" s="338"/>
      <c r="R528" s="321"/>
      <c r="S528" s="321"/>
      <c r="T528" s="321"/>
      <c r="U528" s="321"/>
      <c r="V528" s="321"/>
      <c r="W528" s="321"/>
      <c r="X528" s="321"/>
      <c r="Y528" s="321"/>
      <c r="Z528" s="321"/>
    </row>
    <row r="529" spans="1:26" ht="15.75" customHeight="1">
      <c r="A529" s="321"/>
      <c r="B529" s="321"/>
      <c r="C529" s="321"/>
      <c r="D529" s="321"/>
      <c r="E529" s="321"/>
      <c r="F529" s="321"/>
      <c r="G529" s="321"/>
      <c r="H529" s="321"/>
      <c r="I529" s="321"/>
      <c r="J529" s="321"/>
      <c r="K529" s="321"/>
      <c r="L529" s="321"/>
      <c r="M529" s="321"/>
      <c r="N529" s="338"/>
      <c r="O529" s="338" t="e">
        <f t="shared" si="2"/>
        <v>#N/A</v>
      </c>
      <c r="P529" s="338"/>
      <c r="Q529" s="338"/>
      <c r="R529" s="321"/>
      <c r="S529" s="321"/>
      <c r="T529" s="321"/>
      <c r="U529" s="321"/>
      <c r="V529" s="321"/>
      <c r="W529" s="321"/>
      <c r="X529" s="321"/>
      <c r="Y529" s="321"/>
      <c r="Z529" s="321"/>
    </row>
    <row r="530" spans="1:26" ht="15.75" customHeight="1">
      <c r="A530" s="321"/>
      <c r="B530" s="321"/>
      <c r="C530" s="321"/>
      <c r="D530" s="321"/>
      <c r="E530" s="321"/>
      <c r="F530" s="321"/>
      <c r="G530" s="321"/>
      <c r="H530" s="321"/>
      <c r="I530" s="321"/>
      <c r="J530" s="321"/>
      <c r="K530" s="321"/>
      <c r="L530" s="321"/>
      <c r="M530" s="321"/>
      <c r="N530" s="338"/>
      <c r="O530" s="338" t="e">
        <f t="shared" si="2"/>
        <v>#N/A</v>
      </c>
      <c r="P530" s="338"/>
      <c r="Q530" s="338"/>
      <c r="R530" s="321"/>
      <c r="S530" s="321"/>
      <c r="T530" s="321"/>
      <c r="U530" s="321"/>
      <c r="V530" s="321"/>
      <c r="W530" s="321"/>
      <c r="X530" s="321"/>
      <c r="Y530" s="321"/>
      <c r="Z530" s="321"/>
    </row>
    <row r="531" spans="1:26" ht="15.75" customHeight="1">
      <c r="A531" s="321"/>
      <c r="B531" s="321"/>
      <c r="C531" s="321"/>
      <c r="D531" s="321"/>
      <c r="E531" s="321"/>
      <c r="F531" s="321"/>
      <c r="G531" s="321"/>
      <c r="H531" s="321"/>
      <c r="I531" s="321"/>
      <c r="J531" s="321"/>
      <c r="K531" s="321"/>
      <c r="L531" s="321"/>
      <c r="M531" s="321"/>
      <c r="N531" s="338"/>
      <c r="O531" s="338" t="e">
        <f t="shared" si="2"/>
        <v>#N/A</v>
      </c>
      <c r="P531" s="338"/>
      <c r="Q531" s="338"/>
      <c r="R531" s="321"/>
      <c r="S531" s="321"/>
      <c r="T531" s="321"/>
      <c r="U531" s="321"/>
      <c r="V531" s="321"/>
      <c r="W531" s="321"/>
      <c r="X531" s="321"/>
      <c r="Y531" s="321"/>
      <c r="Z531" s="321"/>
    </row>
    <row r="532" spans="1:26" ht="15.75" customHeight="1">
      <c r="A532" s="321"/>
      <c r="B532" s="321"/>
      <c r="C532" s="321"/>
      <c r="D532" s="321"/>
      <c r="E532" s="321"/>
      <c r="F532" s="321"/>
      <c r="G532" s="321"/>
      <c r="H532" s="321"/>
      <c r="I532" s="321"/>
      <c r="J532" s="321"/>
      <c r="K532" s="321"/>
      <c r="L532" s="321"/>
      <c r="M532" s="321"/>
      <c r="N532" s="338"/>
      <c r="O532" s="338" t="e">
        <f t="shared" si="2"/>
        <v>#N/A</v>
      </c>
      <c r="P532" s="338"/>
      <c r="Q532" s="338"/>
      <c r="R532" s="321"/>
      <c r="S532" s="321"/>
      <c r="T532" s="321"/>
      <c r="U532" s="321"/>
      <c r="V532" s="321"/>
      <c r="W532" s="321"/>
      <c r="X532" s="321"/>
      <c r="Y532" s="321"/>
      <c r="Z532" s="321"/>
    </row>
    <row r="533" spans="1:26" ht="15.75" customHeight="1">
      <c r="A533" s="321"/>
      <c r="B533" s="321"/>
      <c r="C533" s="321"/>
      <c r="D533" s="321"/>
      <c r="E533" s="321"/>
      <c r="F533" s="321"/>
      <c r="G533" s="321"/>
      <c r="H533" s="321"/>
      <c r="I533" s="321"/>
      <c r="J533" s="321"/>
      <c r="K533" s="321"/>
      <c r="L533" s="321"/>
      <c r="M533" s="321"/>
      <c r="N533" s="338"/>
      <c r="O533" s="338" t="e">
        <f t="shared" si="2"/>
        <v>#N/A</v>
      </c>
      <c r="P533" s="338"/>
      <c r="Q533" s="338"/>
      <c r="R533" s="321"/>
      <c r="S533" s="321"/>
      <c r="T533" s="321"/>
      <c r="U533" s="321"/>
      <c r="V533" s="321"/>
      <c r="W533" s="321"/>
      <c r="X533" s="321"/>
      <c r="Y533" s="321"/>
      <c r="Z533" s="321"/>
    </row>
    <row r="534" spans="1:26" ht="15.75" customHeight="1">
      <c r="A534" s="321"/>
      <c r="B534" s="321"/>
      <c r="C534" s="321"/>
      <c r="D534" s="321"/>
      <c r="E534" s="321"/>
      <c r="F534" s="321"/>
      <c r="G534" s="321"/>
      <c r="H534" s="321"/>
      <c r="I534" s="321"/>
      <c r="J534" s="321"/>
      <c r="K534" s="321"/>
      <c r="L534" s="321"/>
      <c r="M534" s="321"/>
      <c r="N534" s="338"/>
      <c r="O534" s="338" t="e">
        <f t="shared" si="2"/>
        <v>#N/A</v>
      </c>
      <c r="P534" s="338"/>
      <c r="Q534" s="338"/>
      <c r="R534" s="321"/>
      <c r="S534" s="321"/>
      <c r="T534" s="321"/>
      <c r="U534" s="321"/>
      <c r="V534" s="321"/>
      <c r="W534" s="321"/>
      <c r="X534" s="321"/>
      <c r="Y534" s="321"/>
      <c r="Z534" s="321"/>
    </row>
    <row r="535" spans="1:26" ht="15.75" customHeight="1">
      <c r="A535" s="321"/>
      <c r="B535" s="321"/>
      <c r="C535" s="321"/>
      <c r="D535" s="321"/>
      <c r="E535" s="321"/>
      <c r="F535" s="321"/>
      <c r="G535" s="321"/>
      <c r="H535" s="321"/>
      <c r="I535" s="321"/>
      <c r="J535" s="321"/>
      <c r="K535" s="321"/>
      <c r="L535" s="321"/>
      <c r="M535" s="321"/>
      <c r="N535" s="338"/>
      <c r="O535" s="338" t="e">
        <f t="shared" si="2"/>
        <v>#N/A</v>
      </c>
      <c r="P535" s="338"/>
      <c r="Q535" s="338"/>
      <c r="R535" s="321"/>
      <c r="S535" s="321"/>
      <c r="T535" s="321"/>
      <c r="U535" s="321"/>
      <c r="V535" s="321"/>
      <c r="W535" s="321"/>
      <c r="X535" s="321"/>
      <c r="Y535" s="321"/>
      <c r="Z535" s="321"/>
    </row>
    <row r="536" spans="1:26" ht="15.75" customHeight="1">
      <c r="A536" s="321"/>
      <c r="B536" s="321"/>
      <c r="C536" s="321"/>
      <c r="D536" s="321"/>
      <c r="E536" s="321"/>
      <c r="F536" s="321"/>
      <c r="G536" s="321"/>
      <c r="H536" s="321"/>
      <c r="I536" s="321"/>
      <c r="J536" s="321"/>
      <c r="K536" s="321"/>
      <c r="L536" s="321"/>
      <c r="M536" s="321"/>
      <c r="N536" s="338"/>
      <c r="O536" s="338" t="e">
        <f t="shared" si="2"/>
        <v>#N/A</v>
      </c>
      <c r="P536" s="338"/>
      <c r="Q536" s="338"/>
      <c r="R536" s="321"/>
      <c r="S536" s="321"/>
      <c r="T536" s="321"/>
      <c r="U536" s="321"/>
      <c r="V536" s="321"/>
      <c r="W536" s="321"/>
      <c r="X536" s="321"/>
      <c r="Y536" s="321"/>
      <c r="Z536" s="321"/>
    </row>
    <row r="537" spans="1:26" ht="15.75" customHeight="1">
      <c r="A537" s="321"/>
      <c r="B537" s="321"/>
      <c r="C537" s="321"/>
      <c r="D537" s="321"/>
      <c r="E537" s="321"/>
      <c r="F537" s="321"/>
      <c r="G537" s="321"/>
      <c r="H537" s="321"/>
      <c r="I537" s="321"/>
      <c r="J537" s="321"/>
      <c r="K537" s="321"/>
      <c r="L537" s="321"/>
      <c r="M537" s="321"/>
      <c r="N537" s="338"/>
      <c r="O537" s="338" t="e">
        <f t="shared" si="2"/>
        <v>#N/A</v>
      </c>
      <c r="P537" s="338"/>
      <c r="Q537" s="338"/>
      <c r="R537" s="321"/>
      <c r="S537" s="321"/>
      <c r="T537" s="321"/>
      <c r="U537" s="321"/>
      <c r="V537" s="321"/>
      <c r="W537" s="321"/>
      <c r="X537" s="321"/>
      <c r="Y537" s="321"/>
      <c r="Z537" s="321"/>
    </row>
    <row r="538" spans="1:26" ht="15.75" customHeight="1">
      <c r="A538" s="321"/>
      <c r="B538" s="321"/>
      <c r="C538" s="321"/>
      <c r="D538" s="321"/>
      <c r="E538" s="321"/>
      <c r="F538" s="321"/>
      <c r="G538" s="321"/>
      <c r="H538" s="321"/>
      <c r="I538" s="321"/>
      <c r="J538" s="321"/>
      <c r="K538" s="321"/>
      <c r="L538" s="321"/>
      <c r="M538" s="321"/>
      <c r="N538" s="338"/>
      <c r="O538" s="338" t="e">
        <f t="shared" si="2"/>
        <v>#N/A</v>
      </c>
      <c r="P538" s="338"/>
      <c r="Q538" s="338"/>
      <c r="R538" s="321"/>
      <c r="S538" s="321"/>
      <c r="T538" s="321"/>
      <c r="U538" s="321"/>
      <c r="V538" s="321"/>
      <c r="W538" s="321"/>
      <c r="X538" s="321"/>
      <c r="Y538" s="321"/>
      <c r="Z538" s="321"/>
    </row>
    <row r="539" spans="1:26" ht="15.75" customHeight="1">
      <c r="A539" s="321"/>
      <c r="B539" s="321"/>
      <c r="C539" s="321"/>
      <c r="D539" s="321"/>
      <c r="E539" s="321"/>
      <c r="F539" s="321"/>
      <c r="G539" s="321"/>
      <c r="H539" s="321"/>
      <c r="I539" s="321"/>
      <c r="J539" s="321"/>
      <c r="K539" s="321"/>
      <c r="L539" s="321"/>
      <c r="M539" s="321"/>
      <c r="N539" s="338"/>
      <c r="O539" s="338" t="e">
        <f t="shared" si="2"/>
        <v>#N/A</v>
      </c>
      <c r="P539" s="338"/>
      <c r="Q539" s="338"/>
      <c r="R539" s="321"/>
      <c r="S539" s="321"/>
      <c r="T539" s="321"/>
      <c r="U539" s="321"/>
      <c r="V539" s="321"/>
      <c r="W539" s="321"/>
      <c r="X539" s="321"/>
      <c r="Y539" s="321"/>
      <c r="Z539" s="321"/>
    </row>
    <row r="540" spans="1:26" ht="15.75" customHeight="1">
      <c r="A540" s="321"/>
      <c r="B540" s="321"/>
      <c r="C540" s="321"/>
      <c r="D540" s="321"/>
      <c r="E540" s="321"/>
      <c r="F540" s="321"/>
      <c r="G540" s="321"/>
      <c r="H540" s="321"/>
      <c r="I540" s="321"/>
      <c r="J540" s="321"/>
      <c r="K540" s="321"/>
      <c r="L540" s="321"/>
      <c r="M540" s="321"/>
      <c r="N540" s="338"/>
      <c r="O540" s="338" t="e">
        <f t="shared" si="2"/>
        <v>#N/A</v>
      </c>
      <c r="P540" s="338"/>
      <c r="Q540" s="338"/>
      <c r="R540" s="321"/>
      <c r="S540" s="321"/>
      <c r="T540" s="321"/>
      <c r="U540" s="321"/>
      <c r="V540" s="321"/>
      <c r="W540" s="321"/>
      <c r="X540" s="321"/>
      <c r="Y540" s="321"/>
      <c r="Z540" s="321"/>
    </row>
    <row r="541" spans="1:26" ht="15.75" customHeight="1">
      <c r="A541" s="321"/>
      <c r="B541" s="321"/>
      <c r="C541" s="321"/>
      <c r="D541" s="321"/>
      <c r="E541" s="321"/>
      <c r="F541" s="321"/>
      <c r="G541" s="321"/>
      <c r="H541" s="321"/>
      <c r="I541" s="321"/>
      <c r="J541" s="321"/>
      <c r="K541" s="321"/>
      <c r="L541" s="321"/>
      <c r="M541" s="321"/>
      <c r="N541" s="338"/>
      <c r="O541" s="338" t="e">
        <f t="shared" si="2"/>
        <v>#N/A</v>
      </c>
      <c r="P541" s="338"/>
      <c r="Q541" s="338"/>
      <c r="R541" s="321"/>
      <c r="S541" s="321"/>
      <c r="T541" s="321"/>
      <c r="U541" s="321"/>
      <c r="V541" s="321"/>
      <c r="W541" s="321"/>
      <c r="X541" s="321"/>
      <c r="Y541" s="321"/>
      <c r="Z541" s="321"/>
    </row>
    <row r="542" spans="1:26" ht="15.75" customHeight="1">
      <c r="A542" s="321"/>
      <c r="B542" s="321"/>
      <c r="C542" s="321"/>
      <c r="D542" s="321"/>
      <c r="E542" s="321"/>
      <c r="F542" s="321"/>
      <c r="G542" s="321"/>
      <c r="H542" s="321"/>
      <c r="I542" s="321"/>
      <c r="J542" s="321"/>
      <c r="K542" s="321"/>
      <c r="L542" s="321"/>
      <c r="M542" s="321"/>
      <c r="N542" s="338"/>
      <c r="O542" s="338" t="e">
        <f t="shared" si="2"/>
        <v>#N/A</v>
      </c>
      <c r="P542" s="338"/>
      <c r="Q542" s="338"/>
      <c r="R542" s="321"/>
      <c r="S542" s="321"/>
      <c r="T542" s="321"/>
      <c r="U542" s="321"/>
      <c r="V542" s="321"/>
      <c r="W542" s="321"/>
      <c r="X542" s="321"/>
      <c r="Y542" s="321"/>
      <c r="Z542" s="321"/>
    </row>
    <row r="543" spans="1:26" ht="15.75" customHeight="1">
      <c r="A543" s="321"/>
      <c r="B543" s="321"/>
      <c r="C543" s="321"/>
      <c r="D543" s="321"/>
      <c r="E543" s="321"/>
      <c r="F543" s="321"/>
      <c r="G543" s="321"/>
      <c r="H543" s="321"/>
      <c r="I543" s="321"/>
      <c r="J543" s="321"/>
      <c r="K543" s="321"/>
      <c r="L543" s="321"/>
      <c r="M543" s="321"/>
      <c r="N543" s="338"/>
      <c r="O543" s="338" t="e">
        <f t="shared" si="2"/>
        <v>#N/A</v>
      </c>
      <c r="P543" s="338"/>
      <c r="Q543" s="338"/>
      <c r="R543" s="321"/>
      <c r="S543" s="321"/>
      <c r="T543" s="321"/>
      <c r="U543" s="321"/>
      <c r="V543" s="321"/>
      <c r="W543" s="321"/>
      <c r="X543" s="321"/>
      <c r="Y543" s="321"/>
      <c r="Z543" s="321"/>
    </row>
    <row r="544" spans="1:26" ht="15.75" customHeight="1">
      <c r="A544" s="321"/>
      <c r="B544" s="321"/>
      <c r="C544" s="321"/>
      <c r="D544" s="321"/>
      <c r="E544" s="321"/>
      <c r="F544" s="321"/>
      <c r="G544" s="321"/>
      <c r="H544" s="321"/>
      <c r="I544" s="321"/>
      <c r="J544" s="321"/>
      <c r="K544" s="321"/>
      <c r="L544" s="321"/>
      <c r="M544" s="321"/>
      <c r="N544" s="338"/>
      <c r="O544" s="338" t="e">
        <f t="shared" si="2"/>
        <v>#N/A</v>
      </c>
      <c r="P544" s="338"/>
      <c r="Q544" s="338"/>
      <c r="R544" s="321"/>
      <c r="S544" s="321"/>
      <c r="T544" s="321"/>
      <c r="U544" s="321"/>
      <c r="V544" s="321"/>
      <c r="W544" s="321"/>
      <c r="X544" s="321"/>
      <c r="Y544" s="321"/>
      <c r="Z544" s="321"/>
    </row>
    <row r="545" spans="1:26" ht="15.75" customHeight="1">
      <c r="A545" s="321"/>
      <c r="B545" s="321"/>
      <c r="C545" s="321"/>
      <c r="D545" s="321"/>
      <c r="E545" s="321"/>
      <c r="F545" s="321"/>
      <c r="G545" s="321"/>
      <c r="H545" s="321"/>
      <c r="I545" s="321"/>
      <c r="J545" s="321"/>
      <c r="K545" s="321"/>
      <c r="L545" s="321"/>
      <c r="M545" s="321"/>
      <c r="N545" s="338"/>
      <c r="O545" s="338" t="e">
        <f t="shared" si="2"/>
        <v>#N/A</v>
      </c>
      <c r="P545" s="338"/>
      <c r="Q545" s="338"/>
      <c r="R545" s="321"/>
      <c r="S545" s="321"/>
      <c r="T545" s="321"/>
      <c r="U545" s="321"/>
      <c r="V545" s="321"/>
      <c r="W545" s="321"/>
      <c r="X545" s="321"/>
      <c r="Y545" s="321"/>
      <c r="Z545" s="321"/>
    </row>
    <row r="546" spans="1:26" ht="15.75" customHeight="1">
      <c r="A546" s="321"/>
      <c r="B546" s="321"/>
      <c r="C546" s="321"/>
      <c r="D546" s="321"/>
      <c r="E546" s="321"/>
      <c r="F546" s="321"/>
      <c r="G546" s="321"/>
      <c r="H546" s="321"/>
      <c r="I546" s="321"/>
      <c r="J546" s="321"/>
      <c r="K546" s="321"/>
      <c r="L546" s="321"/>
      <c r="M546" s="321"/>
      <c r="N546" s="338"/>
      <c r="O546" s="338" t="e">
        <f t="shared" si="2"/>
        <v>#N/A</v>
      </c>
      <c r="P546" s="338"/>
      <c r="Q546" s="338"/>
      <c r="R546" s="321"/>
      <c r="S546" s="321"/>
      <c r="T546" s="321"/>
      <c r="U546" s="321"/>
      <c r="V546" s="321"/>
      <c r="W546" s="321"/>
      <c r="X546" s="321"/>
      <c r="Y546" s="321"/>
      <c r="Z546" s="321"/>
    </row>
    <row r="547" spans="1:26" ht="15.75" customHeight="1">
      <c r="A547" s="321"/>
      <c r="B547" s="321"/>
      <c r="C547" s="321"/>
      <c r="D547" s="321"/>
      <c r="E547" s="321"/>
      <c r="F547" s="321"/>
      <c r="G547" s="321"/>
      <c r="H547" s="321"/>
      <c r="I547" s="321"/>
      <c r="J547" s="321"/>
      <c r="K547" s="321"/>
      <c r="L547" s="321"/>
      <c r="M547" s="321"/>
      <c r="N547" s="338"/>
      <c r="O547" s="338" t="e">
        <f t="shared" si="2"/>
        <v>#N/A</v>
      </c>
      <c r="P547" s="338"/>
      <c r="Q547" s="338"/>
      <c r="R547" s="321"/>
      <c r="S547" s="321"/>
      <c r="T547" s="321"/>
      <c r="U547" s="321"/>
      <c r="V547" s="321"/>
      <c r="W547" s="321"/>
      <c r="X547" s="321"/>
      <c r="Y547" s="321"/>
      <c r="Z547" s="321"/>
    </row>
    <row r="548" spans="1:26" ht="15.75" customHeight="1">
      <c r="A548" s="321"/>
      <c r="B548" s="321"/>
      <c r="C548" s="321"/>
      <c r="D548" s="321"/>
      <c r="E548" s="321"/>
      <c r="F548" s="321"/>
      <c r="G548" s="321"/>
      <c r="H548" s="321"/>
      <c r="I548" s="321"/>
      <c r="J548" s="321"/>
      <c r="K548" s="321"/>
      <c r="L548" s="321"/>
      <c r="M548" s="321"/>
      <c r="N548" s="338"/>
      <c r="O548" s="338" t="e">
        <f t="shared" si="2"/>
        <v>#N/A</v>
      </c>
      <c r="P548" s="338"/>
      <c r="Q548" s="338"/>
      <c r="R548" s="321"/>
      <c r="S548" s="321"/>
      <c r="T548" s="321"/>
      <c r="U548" s="321"/>
      <c r="V548" s="321"/>
      <c r="W548" s="321"/>
      <c r="X548" s="321"/>
      <c r="Y548" s="321"/>
      <c r="Z548" s="321"/>
    </row>
    <row r="549" spans="1:26" ht="15.75" customHeight="1">
      <c r="A549" s="321"/>
      <c r="B549" s="321"/>
      <c r="C549" s="321"/>
      <c r="D549" s="321"/>
      <c r="E549" s="321"/>
      <c r="F549" s="321"/>
      <c r="G549" s="321"/>
      <c r="H549" s="321"/>
      <c r="I549" s="321"/>
      <c r="J549" s="321"/>
      <c r="K549" s="321"/>
      <c r="L549" s="321"/>
      <c r="M549" s="321"/>
      <c r="N549" s="338"/>
      <c r="O549" s="338" t="e">
        <f t="shared" si="2"/>
        <v>#N/A</v>
      </c>
      <c r="P549" s="338"/>
      <c r="Q549" s="338"/>
      <c r="R549" s="321"/>
      <c r="S549" s="321"/>
      <c r="T549" s="321"/>
      <c r="U549" s="321"/>
      <c r="V549" s="321"/>
      <c r="W549" s="321"/>
      <c r="X549" s="321"/>
      <c r="Y549" s="321"/>
      <c r="Z549" s="321"/>
    </row>
    <row r="550" spans="1:26" ht="15.75" customHeight="1">
      <c r="A550" s="321"/>
      <c r="B550" s="321"/>
      <c r="C550" s="321"/>
      <c r="D550" s="321"/>
      <c r="E550" s="321"/>
      <c r="F550" s="321"/>
      <c r="G550" s="321"/>
      <c r="H550" s="321"/>
      <c r="I550" s="321"/>
      <c r="J550" s="321"/>
      <c r="K550" s="321"/>
      <c r="L550" s="321"/>
      <c r="M550" s="321"/>
      <c r="N550" s="338"/>
      <c r="O550" s="338" t="e">
        <f t="shared" si="2"/>
        <v>#N/A</v>
      </c>
      <c r="P550" s="338"/>
      <c r="Q550" s="338"/>
      <c r="R550" s="321"/>
      <c r="S550" s="321"/>
      <c r="T550" s="321"/>
      <c r="U550" s="321"/>
      <c r="V550" s="321"/>
      <c r="W550" s="321"/>
      <c r="X550" s="321"/>
      <c r="Y550" s="321"/>
      <c r="Z550" s="321"/>
    </row>
    <row r="551" spans="1:26" ht="15.75" customHeight="1">
      <c r="A551" s="321"/>
      <c r="B551" s="321"/>
      <c r="C551" s="321"/>
      <c r="D551" s="321"/>
      <c r="E551" s="321"/>
      <c r="F551" s="321"/>
      <c r="G551" s="321"/>
      <c r="H551" s="321"/>
      <c r="I551" s="321"/>
      <c r="J551" s="321"/>
      <c r="K551" s="321"/>
      <c r="L551" s="321"/>
      <c r="M551" s="321"/>
      <c r="N551" s="338"/>
      <c r="O551" s="338" t="e">
        <f t="shared" si="2"/>
        <v>#N/A</v>
      </c>
      <c r="P551" s="338"/>
      <c r="Q551" s="338"/>
      <c r="R551" s="321"/>
      <c r="S551" s="321"/>
      <c r="T551" s="321"/>
      <c r="U551" s="321"/>
      <c r="V551" s="321"/>
      <c r="W551" s="321"/>
      <c r="X551" s="321"/>
      <c r="Y551" s="321"/>
      <c r="Z551" s="321"/>
    </row>
    <row r="552" spans="1:26" ht="15.75" customHeight="1">
      <c r="A552" s="321"/>
      <c r="B552" s="321"/>
      <c r="C552" s="321"/>
      <c r="D552" s="321"/>
      <c r="E552" s="321"/>
      <c r="F552" s="321"/>
      <c r="G552" s="321"/>
      <c r="H552" s="321"/>
      <c r="I552" s="321"/>
      <c r="J552" s="321"/>
      <c r="K552" s="321"/>
      <c r="L552" s="321"/>
      <c r="M552" s="321"/>
      <c r="N552" s="338"/>
      <c r="O552" s="338" t="e">
        <f t="shared" si="2"/>
        <v>#N/A</v>
      </c>
      <c r="P552" s="338"/>
      <c r="Q552" s="338"/>
      <c r="R552" s="321"/>
      <c r="S552" s="321"/>
      <c r="T552" s="321"/>
      <c r="U552" s="321"/>
      <c r="V552" s="321"/>
      <c r="W552" s="321"/>
      <c r="X552" s="321"/>
      <c r="Y552" s="321"/>
      <c r="Z552" s="321"/>
    </row>
    <row r="553" spans="1:26" ht="15.75" customHeight="1">
      <c r="A553" s="321"/>
      <c r="B553" s="321"/>
      <c r="C553" s="321"/>
      <c r="D553" s="321"/>
      <c r="E553" s="321"/>
      <c r="F553" s="321"/>
      <c r="G553" s="321"/>
      <c r="H553" s="321"/>
      <c r="I553" s="321"/>
      <c r="J553" s="321"/>
      <c r="K553" s="321"/>
      <c r="L553" s="321"/>
      <c r="M553" s="321"/>
      <c r="N553" s="338"/>
      <c r="O553" s="338" t="e">
        <f t="shared" si="2"/>
        <v>#N/A</v>
      </c>
      <c r="P553" s="338"/>
      <c r="Q553" s="338"/>
      <c r="R553" s="321"/>
      <c r="S553" s="321"/>
      <c r="T553" s="321"/>
      <c r="U553" s="321"/>
      <c r="V553" s="321"/>
      <c r="W553" s="321"/>
      <c r="X553" s="321"/>
      <c r="Y553" s="321"/>
      <c r="Z553" s="321"/>
    </row>
    <row r="554" spans="1:26" ht="15.75" customHeight="1">
      <c r="A554" s="321"/>
      <c r="B554" s="321"/>
      <c r="C554" s="321"/>
      <c r="D554" s="321"/>
      <c r="E554" s="321"/>
      <c r="F554" s="321"/>
      <c r="G554" s="321"/>
      <c r="H554" s="321"/>
      <c r="I554" s="321"/>
      <c r="J554" s="321"/>
      <c r="K554" s="321"/>
      <c r="L554" s="321"/>
      <c r="M554" s="321"/>
      <c r="N554" s="338"/>
      <c r="O554" s="338" t="e">
        <f t="shared" si="2"/>
        <v>#N/A</v>
      </c>
      <c r="P554" s="338"/>
      <c r="Q554" s="338"/>
      <c r="R554" s="321"/>
      <c r="S554" s="321"/>
      <c r="T554" s="321"/>
      <c r="U554" s="321"/>
      <c r="V554" s="321"/>
      <c r="W554" s="321"/>
      <c r="X554" s="321"/>
      <c r="Y554" s="321"/>
      <c r="Z554" s="321"/>
    </row>
    <row r="555" spans="1:26" ht="15.75" customHeight="1">
      <c r="A555" s="321"/>
      <c r="B555" s="321"/>
      <c r="C555" s="321"/>
      <c r="D555" s="321"/>
      <c r="E555" s="321"/>
      <c r="F555" s="321"/>
      <c r="G555" s="321"/>
      <c r="H555" s="321"/>
      <c r="I555" s="321"/>
      <c r="J555" s="321"/>
      <c r="K555" s="321"/>
      <c r="L555" s="321"/>
      <c r="M555" s="321"/>
      <c r="N555" s="338"/>
      <c r="O555" s="338" t="e">
        <f t="shared" si="2"/>
        <v>#N/A</v>
      </c>
      <c r="P555" s="338"/>
      <c r="Q555" s="338"/>
      <c r="R555" s="321"/>
      <c r="S555" s="321"/>
      <c r="T555" s="321"/>
      <c r="U555" s="321"/>
      <c r="V555" s="321"/>
      <c r="W555" s="321"/>
      <c r="X555" s="321"/>
      <c r="Y555" s="321"/>
      <c r="Z555" s="321"/>
    </row>
    <row r="556" spans="1:26" ht="15.75" customHeight="1">
      <c r="A556" s="321"/>
      <c r="B556" s="321"/>
      <c r="C556" s="321"/>
      <c r="D556" s="321"/>
      <c r="E556" s="321"/>
      <c r="F556" s="321"/>
      <c r="G556" s="321"/>
      <c r="H556" s="321"/>
      <c r="I556" s="321"/>
      <c r="J556" s="321"/>
      <c r="K556" s="321"/>
      <c r="L556" s="321"/>
      <c r="M556" s="321"/>
      <c r="N556" s="338"/>
      <c r="O556" s="338" t="e">
        <f t="shared" si="2"/>
        <v>#N/A</v>
      </c>
      <c r="P556" s="338"/>
      <c r="Q556" s="338"/>
      <c r="R556" s="321"/>
      <c r="S556" s="321"/>
      <c r="T556" s="321"/>
      <c r="U556" s="321"/>
      <c r="V556" s="321"/>
      <c r="W556" s="321"/>
      <c r="X556" s="321"/>
      <c r="Y556" s="321"/>
      <c r="Z556" s="321"/>
    </row>
    <row r="557" spans="1:26" ht="15.75" customHeight="1">
      <c r="A557" s="321"/>
      <c r="B557" s="321"/>
      <c r="C557" s="321"/>
      <c r="D557" s="321"/>
      <c r="E557" s="321"/>
      <c r="F557" s="321"/>
      <c r="G557" s="321"/>
      <c r="H557" s="321"/>
      <c r="I557" s="321"/>
      <c r="J557" s="321"/>
      <c r="K557" s="321"/>
      <c r="L557" s="321"/>
      <c r="M557" s="321"/>
      <c r="N557" s="338"/>
      <c r="O557" s="338" t="e">
        <f t="shared" si="2"/>
        <v>#N/A</v>
      </c>
      <c r="P557" s="338"/>
      <c r="Q557" s="338"/>
      <c r="R557" s="321"/>
      <c r="S557" s="321"/>
      <c r="T557" s="321"/>
      <c r="U557" s="321"/>
      <c r="V557" s="321"/>
      <c r="W557" s="321"/>
      <c r="X557" s="321"/>
      <c r="Y557" s="321"/>
      <c r="Z557" s="321"/>
    </row>
    <row r="558" spans="1:26" ht="15.75" customHeight="1">
      <c r="A558" s="321"/>
      <c r="B558" s="321"/>
      <c r="C558" s="321"/>
      <c r="D558" s="321"/>
      <c r="E558" s="321"/>
      <c r="F558" s="321"/>
      <c r="G558" s="321"/>
      <c r="H558" s="321"/>
      <c r="I558" s="321"/>
      <c r="J558" s="321"/>
      <c r="K558" s="321"/>
      <c r="L558" s="321"/>
      <c r="M558" s="321"/>
      <c r="N558" s="338"/>
      <c r="O558" s="338" t="e">
        <f t="shared" si="2"/>
        <v>#N/A</v>
      </c>
      <c r="P558" s="338"/>
      <c r="Q558" s="338"/>
      <c r="R558" s="321"/>
      <c r="S558" s="321"/>
      <c r="T558" s="321"/>
      <c r="U558" s="321"/>
      <c r="V558" s="321"/>
      <c r="W558" s="321"/>
      <c r="X558" s="321"/>
      <c r="Y558" s="321"/>
      <c r="Z558" s="321"/>
    </row>
    <row r="559" spans="1:26" ht="15.75" customHeight="1">
      <c r="A559" s="321"/>
      <c r="B559" s="321"/>
      <c r="C559" s="321"/>
      <c r="D559" s="321"/>
      <c r="E559" s="321"/>
      <c r="F559" s="321"/>
      <c r="G559" s="321"/>
      <c r="H559" s="321"/>
      <c r="I559" s="321"/>
      <c r="J559" s="321"/>
      <c r="K559" s="321"/>
      <c r="L559" s="321"/>
      <c r="M559" s="321"/>
      <c r="N559" s="338"/>
      <c r="O559" s="338" t="e">
        <f t="shared" si="2"/>
        <v>#N/A</v>
      </c>
      <c r="P559" s="338"/>
      <c r="Q559" s="338"/>
      <c r="R559" s="321"/>
      <c r="S559" s="321"/>
      <c r="T559" s="321"/>
      <c r="U559" s="321"/>
      <c r="V559" s="321"/>
      <c r="W559" s="321"/>
      <c r="X559" s="321"/>
      <c r="Y559" s="321"/>
      <c r="Z559" s="321"/>
    </row>
    <row r="560" spans="1:26" ht="15.75" customHeight="1">
      <c r="A560" s="321"/>
      <c r="B560" s="321"/>
      <c r="C560" s="321"/>
      <c r="D560" s="321"/>
      <c r="E560" s="321"/>
      <c r="F560" s="321"/>
      <c r="G560" s="321"/>
      <c r="H560" s="321"/>
      <c r="I560" s="321"/>
      <c r="J560" s="321"/>
      <c r="K560" s="321"/>
      <c r="L560" s="321"/>
      <c r="M560" s="321"/>
      <c r="N560" s="338"/>
      <c r="O560" s="338" t="e">
        <f t="shared" si="2"/>
        <v>#N/A</v>
      </c>
      <c r="P560" s="338"/>
      <c r="Q560" s="338"/>
      <c r="R560" s="321"/>
      <c r="S560" s="321"/>
      <c r="T560" s="321"/>
      <c r="U560" s="321"/>
      <c r="V560" s="321"/>
      <c r="W560" s="321"/>
      <c r="X560" s="321"/>
      <c r="Y560" s="321"/>
      <c r="Z560" s="321"/>
    </row>
    <row r="561" spans="1:26" ht="15.75" customHeight="1">
      <c r="A561" s="321"/>
      <c r="B561" s="321"/>
      <c r="C561" s="321"/>
      <c r="D561" s="321"/>
      <c r="E561" s="321"/>
      <c r="F561" s="321"/>
      <c r="G561" s="321"/>
      <c r="H561" s="321"/>
      <c r="I561" s="321"/>
      <c r="J561" s="321"/>
      <c r="K561" s="321"/>
      <c r="L561" s="321"/>
      <c r="M561" s="321"/>
      <c r="N561" s="338"/>
      <c r="O561" s="338" t="e">
        <f t="shared" si="2"/>
        <v>#N/A</v>
      </c>
      <c r="P561" s="338"/>
      <c r="Q561" s="338"/>
      <c r="R561" s="321"/>
      <c r="S561" s="321"/>
      <c r="T561" s="321"/>
      <c r="U561" s="321"/>
      <c r="V561" s="321"/>
      <c r="W561" s="321"/>
      <c r="X561" s="321"/>
      <c r="Y561" s="321"/>
      <c r="Z561" s="321"/>
    </row>
    <row r="562" spans="1:26" ht="15.75" customHeight="1">
      <c r="A562" s="321"/>
      <c r="B562" s="321"/>
      <c r="C562" s="321"/>
      <c r="D562" s="321"/>
      <c r="E562" s="321"/>
      <c r="F562" s="321"/>
      <c r="G562" s="321"/>
      <c r="H562" s="321"/>
      <c r="I562" s="321"/>
      <c r="J562" s="321"/>
      <c r="K562" s="321"/>
      <c r="L562" s="321"/>
      <c r="M562" s="321"/>
      <c r="N562" s="338"/>
      <c r="O562" s="338" t="e">
        <f t="shared" si="2"/>
        <v>#N/A</v>
      </c>
      <c r="P562" s="338"/>
      <c r="Q562" s="338"/>
      <c r="R562" s="321"/>
      <c r="S562" s="321"/>
      <c r="T562" s="321"/>
      <c r="U562" s="321"/>
      <c r="V562" s="321"/>
      <c r="W562" s="321"/>
      <c r="X562" s="321"/>
      <c r="Y562" s="321"/>
      <c r="Z562" s="321"/>
    </row>
    <row r="563" spans="1:26" ht="15.75" customHeight="1">
      <c r="A563" s="321"/>
      <c r="B563" s="321"/>
      <c r="C563" s="321"/>
      <c r="D563" s="321"/>
      <c r="E563" s="321"/>
      <c r="F563" s="321"/>
      <c r="G563" s="321"/>
      <c r="H563" s="321"/>
      <c r="I563" s="321"/>
      <c r="J563" s="321"/>
      <c r="K563" s="321"/>
      <c r="L563" s="321"/>
      <c r="M563" s="321"/>
      <c r="N563" s="338"/>
      <c r="O563" s="338" t="e">
        <f t="shared" si="2"/>
        <v>#N/A</v>
      </c>
      <c r="P563" s="338"/>
      <c r="Q563" s="338"/>
      <c r="R563" s="321"/>
      <c r="S563" s="321"/>
      <c r="T563" s="321"/>
      <c r="U563" s="321"/>
      <c r="V563" s="321"/>
      <c r="W563" s="321"/>
      <c r="X563" s="321"/>
      <c r="Y563" s="321"/>
      <c r="Z563" s="321"/>
    </row>
    <row r="564" spans="1:26" ht="15.75" customHeight="1">
      <c r="A564" s="321"/>
      <c r="B564" s="321"/>
      <c r="C564" s="321"/>
      <c r="D564" s="321"/>
      <c r="E564" s="321"/>
      <c r="F564" s="321"/>
      <c r="G564" s="321"/>
      <c r="H564" s="321"/>
      <c r="I564" s="321"/>
      <c r="J564" s="321"/>
      <c r="K564" s="321"/>
      <c r="L564" s="321"/>
      <c r="M564" s="321"/>
      <c r="N564" s="338"/>
      <c r="O564" s="338" t="e">
        <f t="shared" si="2"/>
        <v>#N/A</v>
      </c>
      <c r="P564" s="338"/>
      <c r="Q564" s="338"/>
      <c r="R564" s="321"/>
      <c r="S564" s="321"/>
      <c r="T564" s="321"/>
      <c r="U564" s="321"/>
      <c r="V564" s="321"/>
      <c r="W564" s="321"/>
      <c r="X564" s="321"/>
      <c r="Y564" s="321"/>
      <c r="Z564" s="321"/>
    </row>
    <row r="565" spans="1:26" ht="15.75" customHeight="1">
      <c r="A565" s="321"/>
      <c r="B565" s="321"/>
      <c r="C565" s="321"/>
      <c r="D565" s="321"/>
      <c r="E565" s="321"/>
      <c r="F565" s="321"/>
      <c r="G565" s="321"/>
      <c r="H565" s="321"/>
      <c r="I565" s="321"/>
      <c r="J565" s="321"/>
      <c r="K565" s="321"/>
      <c r="L565" s="321"/>
      <c r="M565" s="321"/>
      <c r="N565" s="338"/>
      <c r="O565" s="338" t="e">
        <f t="shared" si="2"/>
        <v>#N/A</v>
      </c>
      <c r="P565" s="338"/>
      <c r="Q565" s="338"/>
      <c r="R565" s="321"/>
      <c r="S565" s="321"/>
      <c r="T565" s="321"/>
      <c r="U565" s="321"/>
      <c r="V565" s="321"/>
      <c r="W565" s="321"/>
      <c r="X565" s="321"/>
      <c r="Y565" s="321"/>
      <c r="Z565" s="321"/>
    </row>
    <row r="566" spans="1:26" ht="15.75" customHeight="1">
      <c r="A566" s="321"/>
      <c r="B566" s="321"/>
      <c r="C566" s="321"/>
      <c r="D566" s="321"/>
      <c r="E566" s="321"/>
      <c r="F566" s="321"/>
      <c r="G566" s="321"/>
      <c r="H566" s="321"/>
      <c r="I566" s="321"/>
      <c r="J566" s="321"/>
      <c r="K566" s="321"/>
      <c r="L566" s="321"/>
      <c r="M566" s="321"/>
      <c r="N566" s="338"/>
      <c r="O566" s="338" t="e">
        <f t="shared" si="2"/>
        <v>#N/A</v>
      </c>
      <c r="P566" s="338"/>
      <c r="Q566" s="338"/>
      <c r="R566" s="321"/>
      <c r="S566" s="321"/>
      <c r="T566" s="321"/>
      <c r="U566" s="321"/>
      <c r="V566" s="321"/>
      <c r="W566" s="321"/>
      <c r="X566" s="321"/>
      <c r="Y566" s="321"/>
      <c r="Z566" s="321"/>
    </row>
    <row r="567" spans="1:26" ht="15.75" customHeight="1">
      <c r="A567" s="321"/>
      <c r="B567" s="321"/>
      <c r="C567" s="321"/>
      <c r="D567" s="321"/>
      <c r="E567" s="321"/>
      <c r="F567" s="321"/>
      <c r="G567" s="321"/>
      <c r="H567" s="321"/>
      <c r="I567" s="321"/>
      <c r="J567" s="321"/>
      <c r="K567" s="321"/>
      <c r="L567" s="321"/>
      <c r="M567" s="321"/>
      <c r="N567" s="338"/>
      <c r="O567" s="338" t="e">
        <f t="shared" si="2"/>
        <v>#N/A</v>
      </c>
      <c r="P567" s="338"/>
      <c r="Q567" s="338"/>
      <c r="R567" s="321"/>
      <c r="S567" s="321"/>
      <c r="T567" s="321"/>
      <c r="U567" s="321"/>
      <c r="V567" s="321"/>
      <c r="W567" s="321"/>
      <c r="X567" s="321"/>
      <c r="Y567" s="321"/>
      <c r="Z567" s="321"/>
    </row>
    <row r="568" spans="1:26" ht="15.75" customHeight="1">
      <c r="A568" s="321"/>
      <c r="B568" s="321"/>
      <c r="C568" s="321"/>
      <c r="D568" s="321"/>
      <c r="E568" s="321"/>
      <c r="F568" s="321"/>
      <c r="G568" s="321"/>
      <c r="H568" s="321"/>
      <c r="I568" s="321"/>
      <c r="J568" s="321"/>
      <c r="K568" s="321"/>
      <c r="L568" s="321"/>
      <c r="M568" s="321"/>
      <c r="N568" s="338"/>
      <c r="O568" s="338" t="e">
        <f t="shared" si="2"/>
        <v>#N/A</v>
      </c>
      <c r="P568" s="338"/>
      <c r="Q568" s="338"/>
      <c r="R568" s="321"/>
      <c r="S568" s="321"/>
      <c r="T568" s="321"/>
      <c r="U568" s="321"/>
      <c r="V568" s="321"/>
      <c r="W568" s="321"/>
      <c r="X568" s="321"/>
      <c r="Y568" s="321"/>
      <c r="Z568" s="321"/>
    </row>
    <row r="569" spans="1:26" ht="15.75" customHeight="1">
      <c r="A569" s="321"/>
      <c r="B569" s="321"/>
      <c r="C569" s="321"/>
      <c r="D569" s="321"/>
      <c r="E569" s="321"/>
      <c r="F569" s="321"/>
      <c r="G569" s="321"/>
      <c r="H569" s="321"/>
      <c r="I569" s="321"/>
      <c r="J569" s="321"/>
      <c r="K569" s="321"/>
      <c r="L569" s="321"/>
      <c r="M569" s="321"/>
      <c r="N569" s="338"/>
      <c r="O569" s="338" t="e">
        <f t="shared" si="2"/>
        <v>#N/A</v>
      </c>
      <c r="P569" s="338"/>
      <c r="Q569" s="338"/>
      <c r="R569" s="321"/>
      <c r="S569" s="321"/>
      <c r="T569" s="321"/>
      <c r="U569" s="321"/>
      <c r="V569" s="321"/>
      <c r="W569" s="321"/>
      <c r="X569" s="321"/>
      <c r="Y569" s="321"/>
      <c r="Z569" s="321"/>
    </row>
    <row r="570" spans="1:26" ht="15.75" customHeight="1">
      <c r="A570" s="321"/>
      <c r="B570" s="321"/>
      <c r="C570" s="321"/>
      <c r="D570" s="321"/>
      <c r="E570" s="321"/>
      <c r="F570" s="321"/>
      <c r="G570" s="321"/>
      <c r="H570" s="321"/>
      <c r="I570" s="321"/>
      <c r="J570" s="321"/>
      <c r="K570" s="321"/>
      <c r="L570" s="321"/>
      <c r="M570" s="321"/>
      <c r="N570" s="338"/>
      <c r="O570" s="338" t="e">
        <f t="shared" si="2"/>
        <v>#N/A</v>
      </c>
      <c r="P570" s="338"/>
      <c r="Q570" s="338"/>
      <c r="R570" s="321"/>
      <c r="S570" s="321"/>
      <c r="T570" s="321"/>
      <c r="U570" s="321"/>
      <c r="V570" s="321"/>
      <c r="W570" s="321"/>
      <c r="X570" s="321"/>
      <c r="Y570" s="321"/>
      <c r="Z570" s="321"/>
    </row>
    <row r="571" spans="1:26" ht="15.75" customHeight="1">
      <c r="A571" s="321"/>
      <c r="B571" s="321"/>
      <c r="C571" s="321"/>
      <c r="D571" s="321"/>
      <c r="E571" s="321"/>
      <c r="F571" s="321"/>
      <c r="G571" s="321"/>
      <c r="H571" s="321"/>
      <c r="I571" s="321"/>
      <c r="J571" s="321"/>
      <c r="K571" s="321"/>
      <c r="L571" s="321"/>
      <c r="M571" s="321"/>
      <c r="N571" s="338"/>
      <c r="O571" s="338" t="e">
        <f t="shared" si="2"/>
        <v>#N/A</v>
      </c>
      <c r="P571" s="338"/>
      <c r="Q571" s="338"/>
      <c r="R571" s="321"/>
      <c r="S571" s="321"/>
      <c r="T571" s="321"/>
      <c r="U571" s="321"/>
      <c r="V571" s="321"/>
      <c r="W571" s="321"/>
      <c r="X571" s="321"/>
      <c r="Y571" s="321"/>
      <c r="Z571" s="321"/>
    </row>
    <row r="572" spans="1:26" ht="15.75" customHeight="1">
      <c r="A572" s="321"/>
      <c r="B572" s="321"/>
      <c r="C572" s="321"/>
      <c r="D572" s="321"/>
      <c r="E572" s="321"/>
      <c r="F572" s="321"/>
      <c r="G572" s="321"/>
      <c r="H572" s="321"/>
      <c r="I572" s="321"/>
      <c r="J572" s="321"/>
      <c r="K572" s="321"/>
      <c r="L572" s="321"/>
      <c r="M572" s="321"/>
      <c r="N572" s="338"/>
      <c r="O572" s="338" t="e">
        <f t="shared" si="2"/>
        <v>#N/A</v>
      </c>
      <c r="P572" s="338"/>
      <c r="Q572" s="338"/>
      <c r="R572" s="321"/>
      <c r="S572" s="321"/>
      <c r="T572" s="321"/>
      <c r="U572" s="321"/>
      <c r="V572" s="321"/>
      <c r="W572" s="321"/>
      <c r="X572" s="321"/>
      <c r="Y572" s="321"/>
      <c r="Z572" s="321"/>
    </row>
    <row r="573" spans="1:26" ht="15.75" customHeight="1">
      <c r="A573" s="321"/>
      <c r="B573" s="321"/>
      <c r="C573" s="321"/>
      <c r="D573" s="321"/>
      <c r="E573" s="321"/>
      <c r="F573" s="321"/>
      <c r="G573" s="321"/>
      <c r="H573" s="321"/>
      <c r="I573" s="321"/>
      <c r="J573" s="321"/>
      <c r="K573" s="321"/>
      <c r="L573" s="321"/>
      <c r="M573" s="321"/>
      <c r="N573" s="338"/>
      <c r="O573" s="338" t="e">
        <f t="shared" si="2"/>
        <v>#N/A</v>
      </c>
      <c r="P573" s="338"/>
      <c r="Q573" s="338"/>
      <c r="R573" s="321"/>
      <c r="S573" s="321"/>
      <c r="T573" s="321"/>
      <c r="U573" s="321"/>
      <c r="V573" s="321"/>
      <c r="W573" s="321"/>
      <c r="X573" s="321"/>
      <c r="Y573" s="321"/>
      <c r="Z573" s="321"/>
    </row>
    <row r="574" spans="1:26" ht="15.75" customHeight="1">
      <c r="A574" s="321"/>
      <c r="B574" s="321"/>
      <c r="C574" s="321"/>
      <c r="D574" s="321"/>
      <c r="E574" s="321"/>
      <c r="F574" s="321"/>
      <c r="G574" s="321"/>
      <c r="H574" s="321"/>
      <c r="I574" s="321"/>
      <c r="J574" s="321"/>
      <c r="K574" s="321"/>
      <c r="L574" s="321"/>
      <c r="M574" s="321"/>
      <c r="N574" s="338"/>
      <c r="O574" s="338" t="e">
        <f t="shared" si="2"/>
        <v>#N/A</v>
      </c>
      <c r="P574" s="338"/>
      <c r="Q574" s="338"/>
      <c r="R574" s="321"/>
      <c r="S574" s="321"/>
      <c r="T574" s="321"/>
      <c r="U574" s="321"/>
      <c r="V574" s="321"/>
      <c r="W574" s="321"/>
      <c r="X574" s="321"/>
      <c r="Y574" s="321"/>
      <c r="Z574" s="321"/>
    </row>
    <row r="575" spans="1:26" ht="15.75" customHeight="1">
      <c r="A575" s="321"/>
      <c r="B575" s="321"/>
      <c r="C575" s="321"/>
      <c r="D575" s="321"/>
      <c r="E575" s="321"/>
      <c r="F575" s="321"/>
      <c r="G575" s="321"/>
      <c r="H575" s="321"/>
      <c r="I575" s="321"/>
      <c r="J575" s="321"/>
      <c r="K575" s="321"/>
      <c r="L575" s="321"/>
      <c r="M575" s="321"/>
      <c r="N575" s="338"/>
      <c r="O575" s="338" t="e">
        <f t="shared" si="2"/>
        <v>#N/A</v>
      </c>
      <c r="P575" s="338"/>
      <c r="Q575" s="338"/>
      <c r="R575" s="321"/>
      <c r="S575" s="321"/>
      <c r="T575" s="321"/>
      <c r="U575" s="321"/>
      <c r="V575" s="321"/>
      <c r="W575" s="321"/>
      <c r="X575" s="321"/>
      <c r="Y575" s="321"/>
      <c r="Z575" s="321"/>
    </row>
    <row r="576" spans="1:26" ht="15.75" customHeight="1">
      <c r="A576" s="321"/>
      <c r="B576" s="321"/>
      <c r="C576" s="321"/>
      <c r="D576" s="321"/>
      <c r="E576" s="321"/>
      <c r="F576" s="321"/>
      <c r="G576" s="321"/>
      <c r="H576" s="321"/>
      <c r="I576" s="321"/>
      <c r="J576" s="321"/>
      <c r="K576" s="321"/>
      <c r="L576" s="321"/>
      <c r="M576" s="321"/>
      <c r="N576" s="338"/>
      <c r="O576" s="338" t="e">
        <f t="shared" si="2"/>
        <v>#N/A</v>
      </c>
      <c r="P576" s="338"/>
      <c r="Q576" s="338"/>
      <c r="R576" s="321"/>
      <c r="S576" s="321"/>
      <c r="T576" s="321"/>
      <c r="U576" s="321"/>
      <c r="V576" s="321"/>
      <c r="W576" s="321"/>
      <c r="X576" s="321"/>
      <c r="Y576" s="321"/>
      <c r="Z576" s="321"/>
    </row>
    <row r="577" spans="1:26" ht="15.75" customHeight="1">
      <c r="A577" s="321"/>
      <c r="B577" s="321"/>
      <c r="C577" s="321"/>
      <c r="D577" s="321"/>
      <c r="E577" s="321"/>
      <c r="F577" s="321"/>
      <c r="G577" s="321"/>
      <c r="H577" s="321"/>
      <c r="I577" s="321"/>
      <c r="J577" s="321"/>
      <c r="K577" s="321"/>
      <c r="L577" s="321"/>
      <c r="M577" s="321"/>
      <c r="N577" s="338"/>
      <c r="O577" s="338" t="e">
        <f t="shared" si="2"/>
        <v>#N/A</v>
      </c>
      <c r="P577" s="338"/>
      <c r="Q577" s="338"/>
      <c r="R577" s="321"/>
      <c r="S577" s="321"/>
      <c r="T577" s="321"/>
      <c r="U577" s="321"/>
      <c r="V577" s="321"/>
      <c r="W577" s="321"/>
      <c r="X577" s="321"/>
      <c r="Y577" s="321"/>
      <c r="Z577" s="321"/>
    </row>
    <row r="578" spans="1:26" ht="15.75" customHeight="1">
      <c r="A578" s="321"/>
      <c r="B578" s="321"/>
      <c r="C578" s="321"/>
      <c r="D578" s="321"/>
      <c r="E578" s="321"/>
      <c r="F578" s="321"/>
      <c r="G578" s="321"/>
      <c r="H578" s="321"/>
      <c r="I578" s="321"/>
      <c r="J578" s="321"/>
      <c r="K578" s="321"/>
      <c r="L578" s="321"/>
      <c r="M578" s="321"/>
      <c r="N578" s="338"/>
      <c r="O578" s="338" t="e">
        <f t="shared" si="2"/>
        <v>#N/A</v>
      </c>
      <c r="P578" s="338"/>
      <c r="Q578" s="338"/>
      <c r="R578" s="321"/>
      <c r="S578" s="321"/>
      <c r="T578" s="321"/>
      <c r="U578" s="321"/>
      <c r="V578" s="321"/>
      <c r="W578" s="321"/>
      <c r="X578" s="321"/>
      <c r="Y578" s="321"/>
      <c r="Z578" s="321"/>
    </row>
    <row r="579" spans="1:26" ht="15.75" customHeight="1">
      <c r="A579" s="321"/>
      <c r="B579" s="321"/>
      <c r="C579" s="321"/>
      <c r="D579" s="321"/>
      <c r="E579" s="321"/>
      <c r="F579" s="321"/>
      <c r="G579" s="321"/>
      <c r="H579" s="321"/>
      <c r="I579" s="321"/>
      <c r="J579" s="321"/>
      <c r="K579" s="321"/>
      <c r="L579" s="321"/>
      <c r="M579" s="321"/>
      <c r="N579" s="338"/>
      <c r="O579" s="338" t="e">
        <f t="shared" si="2"/>
        <v>#N/A</v>
      </c>
      <c r="P579" s="338"/>
      <c r="Q579" s="338"/>
      <c r="R579" s="321"/>
      <c r="S579" s="321"/>
      <c r="T579" s="321"/>
      <c r="U579" s="321"/>
      <c r="V579" s="321"/>
      <c r="W579" s="321"/>
      <c r="X579" s="321"/>
      <c r="Y579" s="321"/>
      <c r="Z579" s="321"/>
    </row>
    <row r="580" spans="1:26" ht="15.75" customHeight="1">
      <c r="A580" s="321"/>
      <c r="B580" s="321"/>
      <c r="C580" s="321"/>
      <c r="D580" s="321"/>
      <c r="E580" s="321"/>
      <c r="F580" s="321"/>
      <c r="G580" s="321"/>
      <c r="H580" s="321"/>
      <c r="I580" s="321"/>
      <c r="J580" s="321"/>
      <c r="K580" s="321"/>
      <c r="L580" s="321"/>
      <c r="M580" s="321"/>
      <c r="N580" s="338"/>
      <c r="O580" s="338" t="e">
        <f t="shared" si="2"/>
        <v>#N/A</v>
      </c>
      <c r="P580" s="338"/>
      <c r="Q580" s="338"/>
      <c r="R580" s="321"/>
      <c r="S580" s="321"/>
      <c r="T580" s="321"/>
      <c r="U580" s="321"/>
      <c r="V580" s="321"/>
      <c r="W580" s="321"/>
      <c r="X580" s="321"/>
      <c r="Y580" s="321"/>
      <c r="Z580" s="321"/>
    </row>
    <row r="581" spans="1:26" ht="15.75" customHeight="1">
      <c r="A581" s="321"/>
      <c r="B581" s="321"/>
      <c r="C581" s="321"/>
      <c r="D581" s="321"/>
      <c r="E581" s="321"/>
      <c r="F581" s="321"/>
      <c r="G581" s="321"/>
      <c r="H581" s="321"/>
      <c r="I581" s="321"/>
      <c r="J581" s="321"/>
      <c r="K581" s="321"/>
      <c r="L581" s="321"/>
      <c r="M581" s="321"/>
      <c r="N581" s="338"/>
      <c r="O581" s="338" t="e">
        <f t="shared" si="2"/>
        <v>#N/A</v>
      </c>
      <c r="P581" s="338"/>
      <c r="Q581" s="338"/>
      <c r="R581" s="321"/>
      <c r="S581" s="321"/>
      <c r="T581" s="321"/>
      <c r="U581" s="321"/>
      <c r="V581" s="321"/>
      <c r="W581" s="321"/>
      <c r="X581" s="321"/>
      <c r="Y581" s="321"/>
      <c r="Z581" s="321"/>
    </row>
    <row r="582" spans="1:26" ht="15.75" customHeight="1">
      <c r="A582" s="321"/>
      <c r="B582" s="321"/>
      <c r="C582" s="321"/>
      <c r="D582" s="321"/>
      <c r="E582" s="321"/>
      <c r="F582" s="321"/>
      <c r="G582" s="321"/>
      <c r="H582" s="321"/>
      <c r="I582" s="321"/>
      <c r="J582" s="321"/>
      <c r="K582" s="321"/>
      <c r="L582" s="321"/>
      <c r="M582" s="321"/>
      <c r="N582" s="338"/>
      <c r="O582" s="338" t="e">
        <f t="shared" si="2"/>
        <v>#N/A</v>
      </c>
      <c r="P582" s="338"/>
      <c r="Q582" s="338"/>
      <c r="R582" s="321"/>
      <c r="S582" s="321"/>
      <c r="T582" s="321"/>
      <c r="U582" s="321"/>
      <c r="V582" s="321"/>
      <c r="W582" s="321"/>
      <c r="X582" s="321"/>
      <c r="Y582" s="321"/>
      <c r="Z582" s="321"/>
    </row>
    <row r="583" spans="1:26" ht="15.75" customHeight="1">
      <c r="A583" s="321"/>
      <c r="B583" s="321"/>
      <c r="C583" s="321"/>
      <c r="D583" s="321"/>
      <c r="E583" s="321"/>
      <c r="F583" s="321"/>
      <c r="G583" s="321"/>
      <c r="H583" s="321"/>
      <c r="I583" s="321"/>
      <c r="J583" s="321"/>
      <c r="K583" s="321"/>
      <c r="L583" s="321"/>
      <c r="M583" s="321"/>
      <c r="N583" s="338"/>
      <c r="O583" s="338" t="e">
        <f t="shared" si="2"/>
        <v>#N/A</v>
      </c>
      <c r="P583" s="338"/>
      <c r="Q583" s="338"/>
      <c r="R583" s="321"/>
      <c r="S583" s="321"/>
      <c r="T583" s="321"/>
      <c r="U583" s="321"/>
      <c r="V583" s="321"/>
      <c r="W583" s="321"/>
      <c r="X583" s="321"/>
      <c r="Y583" s="321"/>
      <c r="Z583" s="321"/>
    </row>
    <row r="584" spans="1:26" ht="15.75" customHeight="1">
      <c r="A584" s="321"/>
      <c r="B584" s="321"/>
      <c r="C584" s="321"/>
      <c r="D584" s="321"/>
      <c r="E584" s="321"/>
      <c r="F584" s="321"/>
      <c r="G584" s="321"/>
      <c r="H584" s="321"/>
      <c r="I584" s="321"/>
      <c r="J584" s="321"/>
      <c r="K584" s="321"/>
      <c r="L584" s="321"/>
      <c r="M584" s="321"/>
      <c r="N584" s="338"/>
      <c r="O584" s="338" t="e">
        <f t="shared" si="2"/>
        <v>#N/A</v>
      </c>
      <c r="P584" s="338"/>
      <c r="Q584" s="338"/>
      <c r="R584" s="321"/>
      <c r="S584" s="321"/>
      <c r="T584" s="321"/>
      <c r="U584" s="321"/>
      <c r="V584" s="321"/>
      <c r="W584" s="321"/>
      <c r="X584" s="321"/>
      <c r="Y584" s="321"/>
      <c r="Z584" s="321"/>
    </row>
    <row r="585" spans="1:26" ht="15.75" customHeight="1">
      <c r="A585" s="321"/>
      <c r="B585" s="321"/>
      <c r="C585" s="321"/>
      <c r="D585" s="321"/>
      <c r="E585" s="321"/>
      <c r="F585" s="321"/>
      <c r="G585" s="321"/>
      <c r="H585" s="321"/>
      <c r="I585" s="321"/>
      <c r="J585" s="321"/>
      <c r="K585" s="321"/>
      <c r="L585" s="321"/>
      <c r="M585" s="321"/>
      <c r="N585" s="338"/>
      <c r="O585" s="338" t="e">
        <f t="shared" si="2"/>
        <v>#N/A</v>
      </c>
      <c r="P585" s="338"/>
      <c r="Q585" s="338"/>
      <c r="R585" s="321"/>
      <c r="S585" s="321"/>
      <c r="T585" s="321"/>
      <c r="U585" s="321"/>
      <c r="V585" s="321"/>
      <c r="W585" s="321"/>
      <c r="X585" s="321"/>
      <c r="Y585" s="321"/>
      <c r="Z585" s="321"/>
    </row>
    <row r="586" spans="1:26" ht="15.75" customHeight="1">
      <c r="A586" s="321"/>
      <c r="B586" s="321"/>
      <c r="C586" s="321"/>
      <c r="D586" s="321"/>
      <c r="E586" s="321"/>
      <c r="F586" s="321"/>
      <c r="G586" s="321"/>
      <c r="H586" s="321"/>
      <c r="I586" s="321"/>
      <c r="J586" s="321"/>
      <c r="K586" s="321"/>
      <c r="L586" s="321"/>
      <c r="M586" s="321"/>
      <c r="N586" s="338"/>
      <c r="O586" s="338" t="e">
        <f t="shared" si="2"/>
        <v>#N/A</v>
      </c>
      <c r="P586" s="338"/>
      <c r="Q586" s="338"/>
      <c r="R586" s="321"/>
      <c r="S586" s="321"/>
      <c r="T586" s="321"/>
      <c r="U586" s="321"/>
      <c r="V586" s="321"/>
      <c r="W586" s="321"/>
      <c r="X586" s="321"/>
      <c r="Y586" s="321"/>
      <c r="Z586" s="321"/>
    </row>
    <row r="587" spans="1:26" ht="15.75" customHeight="1">
      <c r="A587" s="321"/>
      <c r="B587" s="321"/>
      <c r="C587" s="321"/>
      <c r="D587" s="321"/>
      <c r="E587" s="321"/>
      <c r="F587" s="321"/>
      <c r="G587" s="321"/>
      <c r="H587" s="321"/>
      <c r="I587" s="321"/>
      <c r="J587" s="321"/>
      <c r="K587" s="321"/>
      <c r="L587" s="321"/>
      <c r="M587" s="321"/>
      <c r="N587" s="338"/>
      <c r="O587" s="338" t="e">
        <f t="shared" si="2"/>
        <v>#N/A</v>
      </c>
      <c r="P587" s="338"/>
      <c r="Q587" s="338"/>
      <c r="R587" s="321"/>
      <c r="S587" s="321"/>
      <c r="T587" s="321"/>
      <c r="U587" s="321"/>
      <c r="V587" s="321"/>
      <c r="W587" s="321"/>
      <c r="X587" s="321"/>
      <c r="Y587" s="321"/>
      <c r="Z587" s="321"/>
    </row>
    <row r="588" spans="1:26" ht="15.75" customHeight="1">
      <c r="A588" s="321"/>
      <c r="B588" s="321"/>
      <c r="C588" s="321"/>
      <c r="D588" s="321"/>
      <c r="E588" s="321"/>
      <c r="F588" s="321"/>
      <c r="G588" s="321"/>
      <c r="H588" s="321"/>
      <c r="I588" s="321"/>
      <c r="J588" s="321"/>
      <c r="K588" s="321"/>
      <c r="L588" s="321"/>
      <c r="M588" s="321"/>
      <c r="N588" s="338"/>
      <c r="O588" s="338" t="e">
        <f t="shared" si="2"/>
        <v>#N/A</v>
      </c>
      <c r="P588" s="338"/>
      <c r="Q588" s="338"/>
      <c r="R588" s="321"/>
      <c r="S588" s="321"/>
      <c r="T588" s="321"/>
      <c r="U588" s="321"/>
      <c r="V588" s="321"/>
      <c r="W588" s="321"/>
      <c r="X588" s="321"/>
      <c r="Y588" s="321"/>
      <c r="Z588" s="321"/>
    </row>
    <row r="589" spans="1:26" ht="15.75" customHeight="1">
      <c r="A589" s="321"/>
      <c r="B589" s="321"/>
      <c r="C589" s="321"/>
      <c r="D589" s="321"/>
      <c r="E589" s="321"/>
      <c r="F589" s="321"/>
      <c r="G589" s="321"/>
      <c r="H589" s="321"/>
      <c r="I589" s="321"/>
      <c r="J589" s="321"/>
      <c r="K589" s="321"/>
      <c r="L589" s="321"/>
      <c r="M589" s="321"/>
      <c r="N589" s="338"/>
      <c r="O589" s="338" t="e">
        <f t="shared" si="2"/>
        <v>#N/A</v>
      </c>
      <c r="P589" s="338"/>
      <c r="Q589" s="338"/>
      <c r="R589" s="321"/>
      <c r="S589" s="321"/>
      <c r="T589" s="321"/>
      <c r="U589" s="321"/>
      <c r="V589" s="321"/>
      <c r="W589" s="321"/>
      <c r="X589" s="321"/>
      <c r="Y589" s="321"/>
      <c r="Z589" s="321"/>
    </row>
    <row r="590" spans="1:26" ht="15.75" customHeight="1">
      <c r="A590" s="321"/>
      <c r="B590" s="321"/>
      <c r="C590" s="321"/>
      <c r="D590" s="321"/>
      <c r="E590" s="321"/>
      <c r="F590" s="321"/>
      <c r="G590" s="321"/>
      <c r="H590" s="321"/>
      <c r="I590" s="321"/>
      <c r="J590" s="321"/>
      <c r="K590" s="321"/>
      <c r="L590" s="321"/>
      <c r="M590" s="321"/>
      <c r="N590" s="338"/>
      <c r="O590" s="338" t="e">
        <f t="shared" si="2"/>
        <v>#N/A</v>
      </c>
      <c r="P590" s="338"/>
      <c r="Q590" s="338"/>
      <c r="R590" s="321"/>
      <c r="S590" s="321"/>
      <c r="T590" s="321"/>
      <c r="U590" s="321"/>
      <c r="V590" s="321"/>
      <c r="W590" s="321"/>
      <c r="X590" s="321"/>
      <c r="Y590" s="321"/>
      <c r="Z590" s="321"/>
    </row>
    <row r="591" spans="1:26" ht="15.75" customHeight="1">
      <c r="A591" s="321"/>
      <c r="B591" s="321"/>
      <c r="C591" s="321"/>
      <c r="D591" s="321"/>
      <c r="E591" s="321"/>
      <c r="F591" s="321"/>
      <c r="G591" s="321"/>
      <c r="H591" s="321"/>
      <c r="I591" s="321"/>
      <c r="J591" s="321"/>
      <c r="K591" s="321"/>
      <c r="L591" s="321"/>
      <c r="M591" s="321"/>
      <c r="N591" s="338"/>
      <c r="O591" s="338" t="e">
        <f t="shared" si="2"/>
        <v>#N/A</v>
      </c>
      <c r="P591" s="338"/>
      <c r="Q591" s="338"/>
      <c r="R591" s="321"/>
      <c r="S591" s="321"/>
      <c r="T591" s="321"/>
      <c r="U591" s="321"/>
      <c r="V591" s="321"/>
      <c r="W591" s="321"/>
      <c r="X591" s="321"/>
      <c r="Y591" s="321"/>
      <c r="Z591" s="321"/>
    </row>
    <row r="592" spans="1:26" ht="15.75" customHeight="1">
      <c r="A592" s="321"/>
      <c r="B592" s="321"/>
      <c r="C592" s="321"/>
      <c r="D592" s="321"/>
      <c r="E592" s="321"/>
      <c r="F592" s="321"/>
      <c r="G592" s="321"/>
      <c r="H592" s="321"/>
      <c r="I592" s="321"/>
      <c r="J592" s="321"/>
      <c r="K592" s="321"/>
      <c r="L592" s="321"/>
      <c r="M592" s="321"/>
      <c r="N592" s="338"/>
      <c r="O592" s="338" t="e">
        <f t="shared" si="2"/>
        <v>#N/A</v>
      </c>
      <c r="P592" s="338"/>
      <c r="Q592" s="338"/>
      <c r="R592" s="321"/>
      <c r="S592" s="321"/>
      <c r="T592" s="321"/>
      <c r="U592" s="321"/>
      <c r="V592" s="321"/>
      <c r="W592" s="321"/>
      <c r="X592" s="321"/>
      <c r="Y592" s="321"/>
      <c r="Z592" s="321"/>
    </row>
    <row r="593" spans="1:26" ht="15.75" customHeight="1">
      <c r="A593" s="321"/>
      <c r="B593" s="321"/>
      <c r="C593" s="321"/>
      <c r="D593" s="321"/>
      <c r="E593" s="321"/>
      <c r="F593" s="321"/>
      <c r="G593" s="321"/>
      <c r="H593" s="321"/>
      <c r="I593" s="321"/>
      <c r="J593" s="321"/>
      <c r="K593" s="321"/>
      <c r="L593" s="321"/>
      <c r="M593" s="321"/>
      <c r="N593" s="338"/>
      <c r="O593" s="338" t="e">
        <f t="shared" si="2"/>
        <v>#N/A</v>
      </c>
      <c r="P593" s="338"/>
      <c r="Q593" s="338"/>
      <c r="R593" s="321"/>
      <c r="S593" s="321"/>
      <c r="T593" s="321"/>
      <c r="U593" s="321"/>
      <c r="V593" s="321"/>
      <c r="W593" s="321"/>
      <c r="X593" s="321"/>
      <c r="Y593" s="321"/>
      <c r="Z593" s="321"/>
    </row>
    <row r="594" spans="1:26" ht="15.75" customHeight="1">
      <c r="A594" s="321"/>
      <c r="B594" s="321"/>
      <c r="C594" s="321"/>
      <c r="D594" s="321"/>
      <c r="E594" s="321"/>
      <c r="F594" s="321"/>
      <c r="G594" s="321"/>
      <c r="H594" s="321"/>
      <c r="I594" s="321"/>
      <c r="J594" s="321"/>
      <c r="K594" s="321"/>
      <c r="L594" s="321"/>
      <c r="M594" s="321"/>
      <c r="N594" s="338"/>
      <c r="O594" s="338" t="e">
        <f t="shared" si="2"/>
        <v>#N/A</v>
      </c>
      <c r="P594" s="338"/>
      <c r="Q594" s="338"/>
      <c r="R594" s="321"/>
      <c r="S594" s="321"/>
      <c r="T594" s="321"/>
      <c r="U594" s="321"/>
      <c r="V594" s="321"/>
      <c r="W594" s="321"/>
      <c r="X594" s="321"/>
      <c r="Y594" s="321"/>
      <c r="Z594" s="321"/>
    </row>
    <row r="595" spans="1:26" ht="15.75" customHeight="1">
      <c r="A595" s="321"/>
      <c r="B595" s="321"/>
      <c r="C595" s="321"/>
      <c r="D595" s="321"/>
      <c r="E595" s="321"/>
      <c r="F595" s="321"/>
      <c r="G595" s="321"/>
      <c r="H595" s="321"/>
      <c r="I595" s="321"/>
      <c r="J595" s="321"/>
      <c r="K595" s="321"/>
      <c r="L595" s="321"/>
      <c r="M595" s="321"/>
      <c r="N595" s="338"/>
      <c r="O595" s="338" t="e">
        <f t="shared" si="2"/>
        <v>#N/A</v>
      </c>
      <c r="P595" s="338"/>
      <c r="Q595" s="338"/>
      <c r="R595" s="321"/>
      <c r="S595" s="321"/>
      <c r="T595" s="321"/>
      <c r="U595" s="321"/>
      <c r="V595" s="321"/>
      <c r="W595" s="321"/>
      <c r="X595" s="321"/>
      <c r="Y595" s="321"/>
      <c r="Z595" s="321"/>
    </row>
    <row r="596" spans="1:26" ht="15.75" customHeight="1">
      <c r="A596" s="321"/>
      <c r="B596" s="321"/>
      <c r="C596" s="321"/>
      <c r="D596" s="321"/>
      <c r="E596" s="321"/>
      <c r="F596" s="321"/>
      <c r="G596" s="321"/>
      <c r="H596" s="321"/>
      <c r="I596" s="321"/>
      <c r="J596" s="321"/>
      <c r="K596" s="321"/>
      <c r="L596" s="321"/>
      <c r="M596" s="321"/>
      <c r="N596" s="338"/>
      <c r="O596" s="338" t="e">
        <f t="shared" si="2"/>
        <v>#N/A</v>
      </c>
      <c r="P596" s="338"/>
      <c r="Q596" s="338"/>
      <c r="R596" s="321"/>
      <c r="S596" s="321"/>
      <c r="T596" s="321"/>
      <c r="U596" s="321"/>
      <c r="V596" s="321"/>
      <c r="W596" s="321"/>
      <c r="X596" s="321"/>
      <c r="Y596" s="321"/>
      <c r="Z596" s="321"/>
    </row>
    <row r="597" spans="1:26" ht="15.75" customHeight="1">
      <c r="A597" s="321"/>
      <c r="B597" s="321"/>
      <c r="C597" s="321"/>
      <c r="D597" s="321"/>
      <c r="E597" s="321"/>
      <c r="F597" s="321"/>
      <c r="G597" s="321"/>
      <c r="H597" s="321"/>
      <c r="I597" s="321"/>
      <c r="J597" s="321"/>
      <c r="K597" s="321"/>
      <c r="L597" s="321"/>
      <c r="M597" s="321"/>
      <c r="N597" s="338"/>
      <c r="O597" s="338" t="e">
        <f t="shared" si="2"/>
        <v>#N/A</v>
      </c>
      <c r="P597" s="338"/>
      <c r="Q597" s="338"/>
      <c r="R597" s="321"/>
      <c r="S597" s="321"/>
      <c r="T597" s="321"/>
      <c r="U597" s="321"/>
      <c r="V597" s="321"/>
      <c r="W597" s="321"/>
      <c r="X597" s="321"/>
      <c r="Y597" s="321"/>
      <c r="Z597" s="321"/>
    </row>
    <row r="598" spans="1:26" ht="15.75" customHeight="1">
      <c r="A598" s="321"/>
      <c r="B598" s="321"/>
      <c r="C598" s="321"/>
      <c r="D598" s="321"/>
      <c r="E598" s="321"/>
      <c r="F598" s="321"/>
      <c r="G598" s="321"/>
      <c r="H598" s="321"/>
      <c r="I598" s="321"/>
      <c r="J598" s="321"/>
      <c r="K598" s="321"/>
      <c r="L598" s="321"/>
      <c r="M598" s="321"/>
      <c r="N598" s="338"/>
      <c r="O598" s="338" t="e">
        <f t="shared" si="2"/>
        <v>#N/A</v>
      </c>
      <c r="P598" s="338"/>
      <c r="Q598" s="338"/>
      <c r="R598" s="321"/>
      <c r="S598" s="321"/>
      <c r="T598" s="321"/>
      <c r="U598" s="321"/>
      <c r="V598" s="321"/>
      <c r="W598" s="321"/>
      <c r="X598" s="321"/>
      <c r="Y598" s="321"/>
      <c r="Z598" s="321"/>
    </row>
    <row r="599" spans="1:26" ht="15.75" customHeight="1">
      <c r="A599" s="321"/>
      <c r="B599" s="321"/>
      <c r="C599" s="321"/>
      <c r="D599" s="321"/>
      <c r="E599" s="321"/>
      <c r="F599" s="321"/>
      <c r="G599" s="321"/>
      <c r="H599" s="321"/>
      <c r="I599" s="321"/>
      <c r="J599" s="321"/>
      <c r="K599" s="321"/>
      <c r="L599" s="321"/>
      <c r="M599" s="321"/>
      <c r="N599" s="338"/>
      <c r="O599" s="338" t="e">
        <f t="shared" si="2"/>
        <v>#N/A</v>
      </c>
      <c r="P599" s="338"/>
      <c r="Q599" s="338"/>
      <c r="R599" s="321"/>
      <c r="S599" s="321"/>
      <c r="T599" s="321"/>
      <c r="U599" s="321"/>
      <c r="V599" s="321"/>
      <c r="W599" s="321"/>
      <c r="X599" s="321"/>
      <c r="Y599" s="321"/>
      <c r="Z599" s="321"/>
    </row>
    <row r="600" spans="1:26" ht="15.75" customHeight="1">
      <c r="A600" s="321"/>
      <c r="B600" s="321"/>
      <c r="C600" s="321"/>
      <c r="D600" s="321"/>
      <c r="E600" s="321"/>
      <c r="F600" s="321"/>
      <c r="G600" s="321"/>
      <c r="H600" s="321"/>
      <c r="I600" s="321"/>
      <c r="J600" s="321"/>
      <c r="K600" s="321"/>
      <c r="L600" s="321"/>
      <c r="M600" s="321"/>
      <c r="N600" s="338"/>
      <c r="O600" s="338" t="e">
        <f t="shared" si="2"/>
        <v>#N/A</v>
      </c>
      <c r="P600" s="338"/>
      <c r="Q600" s="338"/>
      <c r="R600" s="321"/>
      <c r="S600" s="321"/>
      <c r="T600" s="321"/>
      <c r="U600" s="321"/>
      <c r="V600" s="321"/>
      <c r="W600" s="321"/>
      <c r="X600" s="321"/>
      <c r="Y600" s="321"/>
      <c r="Z600" s="321"/>
    </row>
    <row r="601" spans="1:26" ht="15.75" customHeight="1">
      <c r="A601" s="321"/>
      <c r="B601" s="321"/>
      <c r="C601" s="321"/>
      <c r="D601" s="321"/>
      <c r="E601" s="321"/>
      <c r="F601" s="321"/>
      <c r="G601" s="321"/>
      <c r="H601" s="321"/>
      <c r="I601" s="321"/>
      <c r="J601" s="321"/>
      <c r="K601" s="321"/>
      <c r="L601" s="321"/>
      <c r="M601" s="321"/>
      <c r="N601" s="338"/>
      <c r="O601" s="338" t="e">
        <f t="shared" si="2"/>
        <v>#N/A</v>
      </c>
      <c r="P601" s="338"/>
      <c r="Q601" s="338"/>
      <c r="R601" s="321"/>
      <c r="S601" s="321"/>
      <c r="T601" s="321"/>
      <c r="U601" s="321"/>
      <c r="V601" s="321"/>
      <c r="W601" s="321"/>
      <c r="X601" s="321"/>
      <c r="Y601" s="321"/>
      <c r="Z601" s="321"/>
    </row>
    <row r="602" spans="1:26" ht="15.75" customHeight="1">
      <c r="A602" s="321"/>
      <c r="B602" s="321"/>
      <c r="C602" s="321"/>
      <c r="D602" s="321"/>
      <c r="E602" s="321"/>
      <c r="F602" s="321"/>
      <c r="G602" s="321"/>
      <c r="H602" s="321"/>
      <c r="I602" s="321"/>
      <c r="J602" s="321"/>
      <c r="K602" s="321"/>
      <c r="L602" s="321"/>
      <c r="M602" s="321"/>
      <c r="N602" s="338"/>
      <c r="O602" s="338" t="e">
        <f t="shared" si="2"/>
        <v>#N/A</v>
      </c>
      <c r="P602" s="338"/>
      <c r="Q602" s="338"/>
      <c r="R602" s="321"/>
      <c r="S602" s="321"/>
      <c r="T602" s="321"/>
      <c r="U602" s="321"/>
      <c r="V602" s="321"/>
      <c r="W602" s="321"/>
      <c r="X602" s="321"/>
      <c r="Y602" s="321"/>
      <c r="Z602" s="321"/>
    </row>
    <row r="603" spans="1:26" ht="15.75" customHeight="1">
      <c r="A603" s="321"/>
      <c r="B603" s="321"/>
      <c r="C603" s="321"/>
      <c r="D603" s="321"/>
      <c r="E603" s="321"/>
      <c r="F603" s="321"/>
      <c r="G603" s="321"/>
      <c r="H603" s="321"/>
      <c r="I603" s="321"/>
      <c r="J603" s="321"/>
      <c r="K603" s="321"/>
      <c r="L603" s="321"/>
      <c r="M603" s="321"/>
      <c r="N603" s="338"/>
      <c r="O603" s="338" t="e">
        <f t="shared" si="2"/>
        <v>#N/A</v>
      </c>
      <c r="P603" s="338"/>
      <c r="Q603" s="338"/>
      <c r="R603" s="321"/>
      <c r="S603" s="321"/>
      <c r="T603" s="321"/>
      <c r="U603" s="321"/>
      <c r="V603" s="321"/>
      <c r="W603" s="321"/>
      <c r="X603" s="321"/>
      <c r="Y603" s="321"/>
      <c r="Z603" s="321"/>
    </row>
    <row r="604" spans="1:26" ht="15.75" customHeight="1">
      <c r="A604" s="321"/>
      <c r="B604" s="321"/>
      <c r="C604" s="321"/>
      <c r="D604" s="321"/>
      <c r="E604" s="321"/>
      <c r="F604" s="321"/>
      <c r="G604" s="321"/>
      <c r="H604" s="321"/>
      <c r="I604" s="321"/>
      <c r="J604" s="321"/>
      <c r="K604" s="321"/>
      <c r="L604" s="321"/>
      <c r="M604" s="321"/>
      <c r="N604" s="338"/>
      <c r="O604" s="338" t="e">
        <f t="shared" si="2"/>
        <v>#N/A</v>
      </c>
      <c r="P604" s="338"/>
      <c r="Q604" s="338"/>
      <c r="R604" s="321"/>
      <c r="S604" s="321"/>
      <c r="T604" s="321"/>
      <c r="U604" s="321"/>
      <c r="V604" s="321"/>
      <c r="W604" s="321"/>
      <c r="X604" s="321"/>
      <c r="Y604" s="321"/>
      <c r="Z604" s="321"/>
    </row>
    <row r="605" spans="1:26" ht="15.75" customHeight="1">
      <c r="A605" s="321"/>
      <c r="B605" s="321"/>
      <c r="C605" s="321"/>
      <c r="D605" s="321"/>
      <c r="E605" s="321"/>
      <c r="F605" s="321"/>
      <c r="G605" s="321"/>
      <c r="H605" s="321"/>
      <c r="I605" s="321"/>
      <c r="J605" s="321"/>
      <c r="K605" s="321"/>
      <c r="L605" s="321"/>
      <c r="M605" s="321"/>
      <c r="N605" s="338"/>
      <c r="O605" s="338" t="e">
        <f t="shared" si="2"/>
        <v>#N/A</v>
      </c>
      <c r="P605" s="338"/>
      <c r="Q605" s="338"/>
      <c r="R605" s="321"/>
      <c r="S605" s="321"/>
      <c r="T605" s="321"/>
      <c r="U605" s="321"/>
      <c r="V605" s="321"/>
      <c r="W605" s="321"/>
      <c r="X605" s="321"/>
      <c r="Y605" s="321"/>
      <c r="Z605" s="321"/>
    </row>
    <row r="606" spans="1:26" ht="15.75" customHeight="1">
      <c r="A606" s="321"/>
      <c r="B606" s="321"/>
      <c r="C606" s="321"/>
      <c r="D606" s="321"/>
      <c r="E606" s="321"/>
      <c r="F606" s="321"/>
      <c r="G606" s="321"/>
      <c r="H606" s="321"/>
      <c r="I606" s="321"/>
      <c r="J606" s="321"/>
      <c r="K606" s="321"/>
      <c r="L606" s="321"/>
      <c r="M606" s="321"/>
      <c r="N606" s="338"/>
      <c r="O606" s="338" t="e">
        <f t="shared" si="2"/>
        <v>#N/A</v>
      </c>
      <c r="P606" s="338"/>
      <c r="Q606" s="338"/>
      <c r="R606" s="321"/>
      <c r="S606" s="321"/>
      <c r="T606" s="321"/>
      <c r="U606" s="321"/>
      <c r="V606" s="321"/>
      <c r="W606" s="321"/>
      <c r="X606" s="321"/>
      <c r="Y606" s="321"/>
      <c r="Z606" s="321"/>
    </row>
    <row r="607" spans="1:26" ht="15.75" customHeight="1">
      <c r="A607" s="321"/>
      <c r="B607" s="321"/>
      <c r="C607" s="321"/>
      <c r="D607" s="321"/>
      <c r="E607" s="321"/>
      <c r="F607" s="321"/>
      <c r="G607" s="321"/>
      <c r="H607" s="321"/>
      <c r="I607" s="321"/>
      <c r="J607" s="321"/>
      <c r="K607" s="321"/>
      <c r="L607" s="321"/>
      <c r="M607" s="321"/>
      <c r="N607" s="338"/>
      <c r="O607" s="338" t="e">
        <f t="shared" si="2"/>
        <v>#N/A</v>
      </c>
      <c r="P607" s="338"/>
      <c r="Q607" s="338"/>
      <c r="R607" s="321"/>
      <c r="S607" s="321"/>
      <c r="T607" s="321"/>
      <c r="U607" s="321"/>
      <c r="V607" s="321"/>
      <c r="W607" s="321"/>
      <c r="X607" s="321"/>
      <c r="Y607" s="321"/>
      <c r="Z607" s="321"/>
    </row>
    <row r="608" spans="1:26" ht="15.75" customHeight="1">
      <c r="A608" s="321"/>
      <c r="B608" s="321"/>
      <c r="C608" s="321"/>
      <c r="D608" s="321"/>
      <c r="E608" s="321"/>
      <c r="F608" s="321"/>
      <c r="G608" s="321"/>
      <c r="H608" s="321"/>
      <c r="I608" s="321"/>
      <c r="J608" s="321"/>
      <c r="K608" s="321"/>
      <c r="L608" s="321"/>
      <c r="M608" s="321"/>
      <c r="N608" s="338"/>
      <c r="O608" s="338" t="e">
        <f t="shared" si="2"/>
        <v>#N/A</v>
      </c>
      <c r="P608" s="338"/>
      <c r="Q608" s="338"/>
      <c r="R608" s="321"/>
      <c r="S608" s="321"/>
      <c r="T608" s="321"/>
      <c r="U608" s="321"/>
      <c r="V608" s="321"/>
      <c r="W608" s="321"/>
      <c r="X608" s="321"/>
      <c r="Y608" s="321"/>
      <c r="Z608" s="321"/>
    </row>
    <row r="609" spans="1:26" ht="15.75" customHeight="1">
      <c r="A609" s="321"/>
      <c r="B609" s="321"/>
      <c r="C609" s="321"/>
      <c r="D609" s="321"/>
      <c r="E609" s="321"/>
      <c r="F609" s="321"/>
      <c r="G609" s="321"/>
      <c r="H609" s="321"/>
      <c r="I609" s="321"/>
      <c r="J609" s="321"/>
      <c r="K609" s="321"/>
      <c r="L609" s="321"/>
      <c r="M609" s="321"/>
      <c r="N609" s="338"/>
      <c r="O609" s="338" t="e">
        <f t="shared" si="2"/>
        <v>#N/A</v>
      </c>
      <c r="P609" s="338"/>
      <c r="Q609" s="338"/>
      <c r="R609" s="321"/>
      <c r="S609" s="321"/>
      <c r="T609" s="321"/>
      <c r="U609" s="321"/>
      <c r="V609" s="321"/>
      <c r="W609" s="321"/>
      <c r="X609" s="321"/>
      <c r="Y609" s="321"/>
      <c r="Z609" s="321"/>
    </row>
    <row r="610" spans="1:26" ht="15.75" customHeight="1">
      <c r="A610" s="321"/>
      <c r="B610" s="321"/>
      <c r="C610" s="321"/>
      <c r="D610" s="321"/>
      <c r="E610" s="321"/>
      <c r="F610" s="321"/>
      <c r="G610" s="321"/>
      <c r="H610" s="321"/>
      <c r="I610" s="321"/>
      <c r="J610" s="321"/>
      <c r="K610" s="321"/>
      <c r="L610" s="321"/>
      <c r="M610" s="321"/>
      <c r="N610" s="338"/>
      <c r="O610" s="338" t="e">
        <f t="shared" si="2"/>
        <v>#N/A</v>
      </c>
      <c r="P610" s="338"/>
      <c r="Q610" s="338"/>
      <c r="R610" s="321"/>
      <c r="S610" s="321"/>
      <c r="T610" s="321"/>
      <c r="U610" s="321"/>
      <c r="V610" s="321"/>
      <c r="W610" s="321"/>
      <c r="X610" s="321"/>
      <c r="Y610" s="321"/>
      <c r="Z610" s="321"/>
    </row>
    <row r="611" spans="1:26" ht="15.75" customHeight="1">
      <c r="A611" s="321"/>
      <c r="B611" s="321"/>
      <c r="C611" s="321"/>
      <c r="D611" s="321"/>
      <c r="E611" s="321"/>
      <c r="F611" s="321"/>
      <c r="G611" s="321"/>
      <c r="H611" s="321"/>
      <c r="I611" s="321"/>
      <c r="J611" s="321"/>
      <c r="K611" s="321"/>
      <c r="L611" s="321"/>
      <c r="M611" s="321"/>
      <c r="N611" s="338"/>
      <c r="O611" s="338" t="e">
        <f t="shared" si="2"/>
        <v>#N/A</v>
      </c>
      <c r="P611" s="338"/>
      <c r="Q611" s="338"/>
      <c r="R611" s="321"/>
      <c r="S611" s="321"/>
      <c r="T611" s="321"/>
      <c r="U611" s="321"/>
      <c r="V611" s="321"/>
      <c r="W611" s="321"/>
      <c r="X611" s="321"/>
      <c r="Y611" s="321"/>
      <c r="Z611" s="321"/>
    </row>
    <row r="612" spans="1:26" ht="15.75" customHeight="1">
      <c r="A612" s="321"/>
      <c r="B612" s="321"/>
      <c r="C612" s="321"/>
      <c r="D612" s="321"/>
      <c r="E612" s="321"/>
      <c r="F612" s="321"/>
      <c r="G612" s="321"/>
      <c r="H612" s="321"/>
      <c r="I612" s="321"/>
      <c r="J612" s="321"/>
      <c r="K612" s="321"/>
      <c r="L612" s="321"/>
      <c r="M612" s="321"/>
      <c r="N612" s="338"/>
      <c r="O612" s="338" t="e">
        <f t="shared" si="2"/>
        <v>#N/A</v>
      </c>
      <c r="P612" s="338"/>
      <c r="Q612" s="338"/>
      <c r="R612" s="321"/>
      <c r="S612" s="321"/>
      <c r="T612" s="321"/>
      <c r="U612" s="321"/>
      <c r="V612" s="321"/>
      <c r="W612" s="321"/>
      <c r="X612" s="321"/>
      <c r="Y612" s="321"/>
      <c r="Z612" s="321"/>
    </row>
    <row r="613" spans="1:26" ht="15.75" customHeight="1">
      <c r="A613" s="321"/>
      <c r="B613" s="321"/>
      <c r="C613" s="321"/>
      <c r="D613" s="321"/>
      <c r="E613" s="321"/>
      <c r="F613" s="321"/>
      <c r="G613" s="321"/>
      <c r="H613" s="321"/>
      <c r="I613" s="321"/>
      <c r="J613" s="321"/>
      <c r="K613" s="321"/>
      <c r="L613" s="321"/>
      <c r="M613" s="321"/>
      <c r="N613" s="338"/>
      <c r="O613" s="338" t="e">
        <f t="shared" si="2"/>
        <v>#N/A</v>
      </c>
      <c r="P613" s="338"/>
      <c r="Q613" s="338"/>
      <c r="R613" s="321"/>
      <c r="S613" s="321"/>
      <c r="T613" s="321"/>
      <c r="U613" s="321"/>
      <c r="V613" s="321"/>
      <c r="W613" s="321"/>
      <c r="X613" s="321"/>
      <c r="Y613" s="321"/>
      <c r="Z613" s="321"/>
    </row>
    <row r="614" spans="1:26" ht="15.75" customHeight="1">
      <c r="A614" s="321"/>
      <c r="B614" s="321"/>
      <c r="C614" s="321"/>
      <c r="D614" s="321"/>
      <c r="E614" s="321"/>
      <c r="F614" s="321"/>
      <c r="G614" s="321"/>
      <c r="H614" s="321"/>
      <c r="I614" s="321"/>
      <c r="J614" s="321"/>
      <c r="K614" s="321"/>
      <c r="L614" s="321"/>
      <c r="M614" s="321"/>
      <c r="N614" s="338"/>
      <c r="O614" s="338" t="e">
        <f t="shared" si="2"/>
        <v>#N/A</v>
      </c>
      <c r="P614" s="338"/>
      <c r="Q614" s="338"/>
      <c r="R614" s="321"/>
      <c r="S614" s="321"/>
      <c r="T614" s="321"/>
      <c r="U614" s="321"/>
      <c r="V614" s="321"/>
      <c r="W614" s="321"/>
      <c r="X614" s="321"/>
      <c r="Y614" s="321"/>
      <c r="Z614" s="321"/>
    </row>
    <row r="615" spans="1:26" ht="15.75" customHeight="1">
      <c r="A615" s="321"/>
      <c r="B615" s="321"/>
      <c r="C615" s="321"/>
      <c r="D615" s="321"/>
      <c r="E615" s="321"/>
      <c r="F615" s="321"/>
      <c r="G615" s="321"/>
      <c r="H615" s="321"/>
      <c r="I615" s="321"/>
      <c r="J615" s="321"/>
      <c r="K615" s="321"/>
      <c r="L615" s="321"/>
      <c r="M615" s="321"/>
      <c r="N615" s="338"/>
      <c r="O615" s="338" t="e">
        <f t="shared" si="2"/>
        <v>#N/A</v>
      </c>
      <c r="P615" s="338"/>
      <c r="Q615" s="338"/>
      <c r="R615" s="321"/>
      <c r="S615" s="321"/>
      <c r="T615" s="321"/>
      <c r="U615" s="321"/>
      <c r="V615" s="321"/>
      <c r="W615" s="321"/>
      <c r="X615" s="321"/>
      <c r="Y615" s="321"/>
      <c r="Z615" s="321"/>
    </row>
    <row r="616" spans="1:26" ht="15.75" customHeight="1">
      <c r="A616" s="321"/>
      <c r="B616" s="321"/>
      <c r="C616" s="321"/>
      <c r="D616" s="321"/>
      <c r="E616" s="321"/>
      <c r="F616" s="321"/>
      <c r="G616" s="321"/>
      <c r="H616" s="321"/>
      <c r="I616" s="321"/>
      <c r="J616" s="321"/>
      <c r="K616" s="321"/>
      <c r="L616" s="321"/>
      <c r="M616" s="321"/>
      <c r="N616" s="338"/>
      <c r="O616" s="338" t="e">
        <f t="shared" si="2"/>
        <v>#N/A</v>
      </c>
      <c r="P616" s="338"/>
      <c r="Q616" s="338"/>
      <c r="R616" s="321"/>
      <c r="S616" s="321"/>
      <c r="T616" s="321"/>
      <c r="U616" s="321"/>
      <c r="V616" s="321"/>
      <c r="W616" s="321"/>
      <c r="X616" s="321"/>
      <c r="Y616" s="321"/>
      <c r="Z616" s="321"/>
    </row>
    <row r="617" spans="1:26" ht="15.75" customHeight="1">
      <c r="A617" s="321"/>
      <c r="B617" s="321"/>
      <c r="C617" s="321"/>
      <c r="D617" s="321"/>
      <c r="E617" s="321"/>
      <c r="F617" s="321"/>
      <c r="G617" s="321"/>
      <c r="H617" s="321"/>
      <c r="I617" s="321"/>
      <c r="J617" s="321"/>
      <c r="K617" s="321"/>
      <c r="L617" s="321"/>
      <c r="M617" s="321"/>
      <c r="N617" s="338"/>
      <c r="O617" s="338" t="e">
        <f t="shared" si="2"/>
        <v>#N/A</v>
      </c>
      <c r="P617" s="338"/>
      <c r="Q617" s="338"/>
      <c r="R617" s="321"/>
      <c r="S617" s="321"/>
      <c r="T617" s="321"/>
      <c r="U617" s="321"/>
      <c r="V617" s="321"/>
      <c r="W617" s="321"/>
      <c r="X617" s="321"/>
      <c r="Y617" s="321"/>
      <c r="Z617" s="321"/>
    </row>
    <row r="618" spans="1:26" ht="15.75" customHeight="1">
      <c r="A618" s="321"/>
      <c r="B618" s="321"/>
      <c r="C618" s="321"/>
      <c r="D618" s="321"/>
      <c r="E618" s="321"/>
      <c r="F618" s="321"/>
      <c r="G618" s="321"/>
      <c r="H618" s="321"/>
      <c r="I618" s="321"/>
      <c r="J618" s="321"/>
      <c r="K618" s="321"/>
      <c r="L618" s="321"/>
      <c r="M618" s="321"/>
      <c r="N618" s="338"/>
      <c r="O618" s="338" t="e">
        <f t="shared" si="2"/>
        <v>#N/A</v>
      </c>
      <c r="P618" s="338"/>
      <c r="Q618" s="338"/>
      <c r="R618" s="321"/>
      <c r="S618" s="321"/>
      <c r="T618" s="321"/>
      <c r="U618" s="321"/>
      <c r="V618" s="321"/>
      <c r="W618" s="321"/>
      <c r="X618" s="321"/>
      <c r="Y618" s="321"/>
      <c r="Z618" s="321"/>
    </row>
    <row r="619" spans="1:26" ht="15.75" customHeight="1">
      <c r="A619" s="321"/>
      <c r="B619" s="321"/>
      <c r="C619" s="321"/>
      <c r="D619" s="321"/>
      <c r="E619" s="321"/>
      <c r="F619" s="321"/>
      <c r="G619" s="321"/>
      <c r="H619" s="321"/>
      <c r="I619" s="321"/>
      <c r="J619" s="321"/>
      <c r="K619" s="321"/>
      <c r="L619" s="321"/>
      <c r="M619" s="321"/>
      <c r="N619" s="338"/>
      <c r="O619" s="338" t="e">
        <f t="shared" si="2"/>
        <v>#N/A</v>
      </c>
      <c r="P619" s="338"/>
      <c r="Q619" s="338"/>
      <c r="R619" s="321"/>
      <c r="S619" s="321"/>
      <c r="T619" s="321"/>
      <c r="U619" s="321"/>
      <c r="V619" s="321"/>
      <c r="W619" s="321"/>
      <c r="X619" s="321"/>
      <c r="Y619" s="321"/>
      <c r="Z619" s="321"/>
    </row>
    <row r="620" spans="1:26" ht="15.75" customHeight="1">
      <c r="A620" s="321"/>
      <c r="B620" s="321"/>
      <c r="C620" s="321"/>
      <c r="D620" s="321"/>
      <c r="E620" s="321"/>
      <c r="F620" s="321"/>
      <c r="G620" s="321"/>
      <c r="H620" s="321"/>
      <c r="I620" s="321"/>
      <c r="J620" s="321"/>
      <c r="K620" s="321"/>
      <c r="L620" s="321"/>
      <c r="M620" s="321"/>
      <c r="N620" s="338"/>
      <c r="O620" s="338" t="e">
        <f t="shared" si="2"/>
        <v>#N/A</v>
      </c>
      <c r="P620" s="338"/>
      <c r="Q620" s="338"/>
      <c r="R620" s="321"/>
      <c r="S620" s="321"/>
      <c r="T620" s="321"/>
      <c r="U620" s="321"/>
      <c r="V620" s="321"/>
      <c r="W620" s="321"/>
      <c r="X620" s="321"/>
      <c r="Y620" s="321"/>
      <c r="Z620" s="321"/>
    </row>
    <row r="621" spans="1:26" ht="15.75" customHeight="1">
      <c r="A621" s="321"/>
      <c r="B621" s="321"/>
      <c r="C621" s="321"/>
      <c r="D621" s="321"/>
      <c r="E621" s="321"/>
      <c r="F621" s="321"/>
      <c r="G621" s="321"/>
      <c r="H621" s="321"/>
      <c r="I621" s="321"/>
      <c r="J621" s="321"/>
      <c r="K621" s="321"/>
      <c r="L621" s="321"/>
      <c r="M621" s="321"/>
      <c r="N621" s="338"/>
      <c r="O621" s="338" t="e">
        <f t="shared" si="2"/>
        <v>#N/A</v>
      </c>
      <c r="P621" s="338"/>
      <c r="Q621" s="338"/>
      <c r="R621" s="321"/>
      <c r="S621" s="321"/>
      <c r="T621" s="321"/>
      <c r="U621" s="321"/>
      <c r="V621" s="321"/>
      <c r="W621" s="321"/>
      <c r="X621" s="321"/>
      <c r="Y621" s="321"/>
      <c r="Z621" s="321"/>
    </row>
    <row r="622" spans="1:26" ht="15.75" customHeight="1">
      <c r="A622" s="321"/>
      <c r="B622" s="321"/>
      <c r="C622" s="321"/>
      <c r="D622" s="321"/>
      <c r="E622" s="321"/>
      <c r="F622" s="321"/>
      <c r="G622" s="321"/>
      <c r="H622" s="321"/>
      <c r="I622" s="321"/>
      <c r="J622" s="321"/>
      <c r="K622" s="321"/>
      <c r="L622" s="321"/>
      <c r="M622" s="321"/>
      <c r="N622" s="338"/>
      <c r="O622" s="338" t="e">
        <f t="shared" si="2"/>
        <v>#N/A</v>
      </c>
      <c r="P622" s="338"/>
      <c r="Q622" s="338"/>
      <c r="R622" s="321"/>
      <c r="S622" s="321"/>
      <c r="T622" s="321"/>
      <c r="U622" s="321"/>
      <c r="V622" s="321"/>
      <c r="W622" s="321"/>
      <c r="X622" s="321"/>
      <c r="Y622" s="321"/>
      <c r="Z622" s="321"/>
    </row>
    <row r="623" spans="1:26" ht="15.75" customHeight="1">
      <c r="A623" s="321"/>
      <c r="B623" s="321"/>
      <c r="C623" s="321"/>
      <c r="D623" s="321"/>
      <c r="E623" s="321"/>
      <c r="F623" s="321"/>
      <c r="G623" s="321"/>
      <c r="H623" s="321"/>
      <c r="I623" s="321"/>
      <c r="J623" s="321"/>
      <c r="K623" s="321"/>
      <c r="L623" s="321"/>
      <c r="M623" s="321"/>
      <c r="N623" s="338"/>
      <c r="O623" s="338" t="e">
        <f t="shared" si="2"/>
        <v>#N/A</v>
      </c>
      <c r="P623" s="338"/>
      <c r="Q623" s="338"/>
      <c r="R623" s="321"/>
      <c r="S623" s="321"/>
      <c r="T623" s="321"/>
      <c r="U623" s="321"/>
      <c r="V623" s="321"/>
      <c r="W623" s="321"/>
      <c r="X623" s="321"/>
      <c r="Y623" s="321"/>
      <c r="Z623" s="321"/>
    </row>
    <row r="624" spans="1:26" ht="15.75" customHeight="1">
      <c r="A624" s="321"/>
      <c r="B624" s="321"/>
      <c r="C624" s="321"/>
      <c r="D624" s="321"/>
      <c r="E624" s="321"/>
      <c r="F624" s="321"/>
      <c r="G624" s="321"/>
      <c r="H624" s="321"/>
      <c r="I624" s="321"/>
      <c r="J624" s="321"/>
      <c r="K624" s="321"/>
      <c r="L624" s="321"/>
      <c r="M624" s="321"/>
      <c r="N624" s="338"/>
      <c r="O624" s="338" t="e">
        <f t="shared" si="2"/>
        <v>#N/A</v>
      </c>
      <c r="P624" s="338"/>
      <c r="Q624" s="338"/>
      <c r="R624" s="321"/>
      <c r="S624" s="321"/>
      <c r="T624" s="321"/>
      <c r="U624" s="321"/>
      <c r="V624" s="321"/>
      <c r="W624" s="321"/>
      <c r="X624" s="321"/>
      <c r="Y624" s="321"/>
      <c r="Z624" s="321"/>
    </row>
    <row r="625" spans="1:26" ht="15.75" customHeight="1">
      <c r="A625" s="321"/>
      <c r="B625" s="321"/>
      <c r="C625" s="321"/>
      <c r="D625" s="321"/>
      <c r="E625" s="321"/>
      <c r="F625" s="321"/>
      <c r="G625" s="321"/>
      <c r="H625" s="321"/>
      <c r="I625" s="321"/>
      <c r="J625" s="321"/>
      <c r="K625" s="321"/>
      <c r="L625" s="321"/>
      <c r="M625" s="321"/>
      <c r="N625" s="338"/>
      <c r="O625" s="338" t="e">
        <f t="shared" si="2"/>
        <v>#N/A</v>
      </c>
      <c r="P625" s="338"/>
      <c r="Q625" s="338"/>
      <c r="R625" s="321"/>
      <c r="S625" s="321"/>
      <c r="T625" s="321"/>
      <c r="U625" s="321"/>
      <c r="V625" s="321"/>
      <c r="W625" s="321"/>
      <c r="X625" s="321"/>
      <c r="Y625" s="321"/>
      <c r="Z625" s="321"/>
    </row>
    <row r="626" spans="1:26" ht="15.75" customHeight="1">
      <c r="A626" s="321"/>
      <c r="B626" s="321"/>
      <c r="C626" s="321"/>
      <c r="D626" s="321"/>
      <c r="E626" s="321"/>
      <c r="F626" s="321"/>
      <c r="G626" s="321"/>
      <c r="H626" s="321"/>
      <c r="I626" s="321"/>
      <c r="J626" s="321"/>
      <c r="K626" s="321"/>
      <c r="L626" s="321"/>
      <c r="M626" s="321"/>
      <c r="N626" s="338"/>
      <c r="O626" s="338" t="e">
        <f t="shared" si="2"/>
        <v>#N/A</v>
      </c>
      <c r="P626" s="338"/>
      <c r="Q626" s="338"/>
      <c r="R626" s="321"/>
      <c r="S626" s="321"/>
      <c r="T626" s="321"/>
      <c r="U626" s="321"/>
      <c r="V626" s="321"/>
      <c r="W626" s="321"/>
      <c r="X626" s="321"/>
      <c r="Y626" s="321"/>
      <c r="Z626" s="321"/>
    </row>
    <row r="627" spans="1:26" ht="15.75" customHeight="1">
      <c r="A627" s="321"/>
      <c r="B627" s="321"/>
      <c r="C627" s="321"/>
      <c r="D627" s="321"/>
      <c r="E627" s="321"/>
      <c r="F627" s="321"/>
      <c r="G627" s="321"/>
      <c r="H627" s="321"/>
      <c r="I627" s="321"/>
      <c r="J627" s="321"/>
      <c r="K627" s="321"/>
      <c r="L627" s="321"/>
      <c r="M627" s="321"/>
      <c r="N627" s="338"/>
      <c r="O627" s="338" t="e">
        <f t="shared" si="2"/>
        <v>#N/A</v>
      </c>
      <c r="P627" s="338"/>
      <c r="Q627" s="338"/>
      <c r="R627" s="321"/>
      <c r="S627" s="321"/>
      <c r="T627" s="321"/>
      <c r="U627" s="321"/>
      <c r="V627" s="321"/>
      <c r="W627" s="321"/>
      <c r="X627" s="321"/>
      <c r="Y627" s="321"/>
      <c r="Z627" s="321"/>
    </row>
    <row r="628" spans="1:26" ht="15.75" customHeight="1">
      <c r="A628" s="321"/>
      <c r="B628" s="321"/>
      <c r="C628" s="321"/>
      <c r="D628" s="321"/>
      <c r="E628" s="321"/>
      <c r="F628" s="321"/>
      <c r="G628" s="321"/>
      <c r="H628" s="321"/>
      <c r="I628" s="321"/>
      <c r="J628" s="321"/>
      <c r="K628" s="321"/>
      <c r="L628" s="321"/>
      <c r="M628" s="321"/>
      <c r="N628" s="338"/>
      <c r="O628" s="338" t="e">
        <f t="shared" si="2"/>
        <v>#N/A</v>
      </c>
      <c r="P628" s="338"/>
      <c r="Q628" s="338"/>
      <c r="R628" s="321"/>
      <c r="S628" s="321"/>
      <c r="T628" s="321"/>
      <c r="U628" s="321"/>
      <c r="V628" s="321"/>
      <c r="W628" s="321"/>
      <c r="X628" s="321"/>
      <c r="Y628" s="321"/>
      <c r="Z628" s="321"/>
    </row>
    <row r="629" spans="1:26" ht="15.75" customHeight="1">
      <c r="A629" s="321"/>
      <c r="B629" s="321"/>
      <c r="C629" s="321"/>
      <c r="D629" s="321"/>
      <c r="E629" s="321"/>
      <c r="F629" s="321"/>
      <c r="G629" s="321"/>
      <c r="H629" s="321"/>
      <c r="I629" s="321"/>
      <c r="J629" s="321"/>
      <c r="K629" s="321"/>
      <c r="L629" s="321"/>
      <c r="M629" s="321"/>
      <c r="N629" s="338"/>
      <c r="O629" s="338" t="e">
        <f t="shared" si="2"/>
        <v>#N/A</v>
      </c>
      <c r="P629" s="338"/>
      <c r="Q629" s="338"/>
      <c r="R629" s="321"/>
      <c r="S629" s="321"/>
      <c r="T629" s="321"/>
      <c r="U629" s="321"/>
      <c r="V629" s="321"/>
      <c r="W629" s="321"/>
      <c r="X629" s="321"/>
      <c r="Y629" s="321"/>
      <c r="Z629" s="321"/>
    </row>
    <row r="630" spans="1:26" ht="15.75" customHeight="1">
      <c r="A630" s="321"/>
      <c r="B630" s="321"/>
      <c r="C630" s="321"/>
      <c r="D630" s="321"/>
      <c r="E630" s="321"/>
      <c r="F630" s="321"/>
      <c r="G630" s="321"/>
      <c r="H630" s="321"/>
      <c r="I630" s="321"/>
      <c r="J630" s="321"/>
      <c r="K630" s="321"/>
      <c r="L630" s="321"/>
      <c r="M630" s="321"/>
      <c r="N630" s="338"/>
      <c r="O630" s="338" t="e">
        <f t="shared" si="2"/>
        <v>#N/A</v>
      </c>
      <c r="P630" s="338"/>
      <c r="Q630" s="338"/>
      <c r="R630" s="321"/>
      <c r="S630" s="321"/>
      <c r="T630" s="321"/>
      <c r="U630" s="321"/>
      <c r="V630" s="321"/>
      <c r="W630" s="321"/>
      <c r="X630" s="321"/>
      <c r="Y630" s="321"/>
      <c r="Z630" s="321"/>
    </row>
    <row r="631" spans="1:26" ht="15.75" customHeight="1">
      <c r="A631" s="321"/>
      <c r="B631" s="321"/>
      <c r="C631" s="321"/>
      <c r="D631" s="321"/>
      <c r="E631" s="321"/>
      <c r="F631" s="321"/>
      <c r="G631" s="321"/>
      <c r="H631" s="321"/>
      <c r="I631" s="321"/>
      <c r="J631" s="321"/>
      <c r="K631" s="321"/>
      <c r="L631" s="321"/>
      <c r="M631" s="321"/>
      <c r="N631" s="338"/>
      <c r="O631" s="338" t="e">
        <f t="shared" si="2"/>
        <v>#N/A</v>
      </c>
      <c r="P631" s="338"/>
      <c r="Q631" s="338"/>
      <c r="R631" s="321"/>
      <c r="S631" s="321"/>
      <c r="T631" s="321"/>
      <c r="U631" s="321"/>
      <c r="V631" s="321"/>
      <c r="W631" s="321"/>
      <c r="X631" s="321"/>
      <c r="Y631" s="321"/>
      <c r="Z631" s="321"/>
    </row>
    <row r="632" spans="1:26" ht="15.75" customHeight="1">
      <c r="A632" s="321"/>
      <c r="B632" s="321"/>
      <c r="C632" s="321"/>
      <c r="D632" s="321"/>
      <c r="E632" s="321"/>
      <c r="F632" s="321"/>
      <c r="G632" s="321"/>
      <c r="H632" s="321"/>
      <c r="I632" s="321"/>
      <c r="J632" s="321"/>
      <c r="K632" s="321"/>
      <c r="L632" s="321"/>
      <c r="M632" s="321"/>
      <c r="N632" s="338"/>
      <c r="O632" s="338" t="e">
        <f t="shared" si="2"/>
        <v>#N/A</v>
      </c>
      <c r="P632" s="338"/>
      <c r="Q632" s="338"/>
      <c r="R632" s="321"/>
      <c r="S632" s="321"/>
      <c r="T632" s="321"/>
      <c r="U632" s="321"/>
      <c r="V632" s="321"/>
      <c r="W632" s="321"/>
      <c r="X632" s="321"/>
      <c r="Y632" s="321"/>
      <c r="Z632" s="321"/>
    </row>
    <row r="633" spans="1:26" ht="15.75" customHeight="1">
      <c r="A633" s="321"/>
      <c r="B633" s="321"/>
      <c r="C633" s="321"/>
      <c r="D633" s="321"/>
      <c r="E633" s="321"/>
      <c r="F633" s="321"/>
      <c r="G633" s="321"/>
      <c r="H633" s="321"/>
      <c r="I633" s="321"/>
      <c r="J633" s="321"/>
      <c r="K633" s="321"/>
      <c r="L633" s="321"/>
      <c r="M633" s="321"/>
      <c r="N633" s="338"/>
      <c r="O633" s="338" t="e">
        <f t="shared" si="2"/>
        <v>#N/A</v>
      </c>
      <c r="P633" s="338"/>
      <c r="Q633" s="338"/>
      <c r="R633" s="321"/>
      <c r="S633" s="321"/>
      <c r="T633" s="321"/>
      <c r="U633" s="321"/>
      <c r="V633" s="321"/>
      <c r="W633" s="321"/>
      <c r="X633" s="321"/>
      <c r="Y633" s="321"/>
      <c r="Z633" s="321"/>
    </row>
    <row r="634" spans="1:26" ht="15.75" customHeight="1">
      <c r="A634" s="321"/>
      <c r="B634" s="321"/>
      <c r="C634" s="321"/>
      <c r="D634" s="321"/>
      <c r="E634" s="321"/>
      <c r="F634" s="321"/>
      <c r="G634" s="321"/>
      <c r="H634" s="321"/>
      <c r="I634" s="321"/>
      <c r="J634" s="321"/>
      <c r="K634" s="321"/>
      <c r="L634" s="321"/>
      <c r="M634" s="321"/>
      <c r="N634" s="338"/>
      <c r="O634" s="338" t="e">
        <f t="shared" si="2"/>
        <v>#N/A</v>
      </c>
      <c r="P634" s="338"/>
      <c r="Q634" s="338"/>
      <c r="R634" s="321"/>
      <c r="S634" s="321"/>
      <c r="T634" s="321"/>
      <c r="U634" s="321"/>
      <c r="V634" s="321"/>
      <c r="W634" s="321"/>
      <c r="X634" s="321"/>
      <c r="Y634" s="321"/>
      <c r="Z634" s="321"/>
    </row>
    <row r="635" spans="1:26" ht="15.75" customHeight="1">
      <c r="A635" s="321"/>
      <c r="B635" s="321"/>
      <c r="C635" s="321"/>
      <c r="D635" s="321"/>
      <c r="E635" s="321"/>
      <c r="F635" s="321"/>
      <c r="G635" s="321"/>
      <c r="H635" s="321"/>
      <c r="I635" s="321"/>
      <c r="J635" s="321"/>
      <c r="K635" s="321"/>
      <c r="L635" s="321"/>
      <c r="M635" s="321"/>
      <c r="N635" s="338"/>
      <c r="O635" s="338" t="e">
        <f t="shared" si="2"/>
        <v>#N/A</v>
      </c>
      <c r="P635" s="338"/>
      <c r="Q635" s="338"/>
      <c r="R635" s="321"/>
      <c r="S635" s="321"/>
      <c r="T635" s="321"/>
      <c r="U635" s="321"/>
      <c r="V635" s="321"/>
      <c r="W635" s="321"/>
      <c r="X635" s="321"/>
      <c r="Y635" s="321"/>
      <c r="Z635" s="321"/>
    </row>
    <row r="636" spans="1:26" ht="15.75" customHeight="1">
      <c r="A636" s="321"/>
      <c r="B636" s="321"/>
      <c r="C636" s="321"/>
      <c r="D636" s="321"/>
      <c r="E636" s="321"/>
      <c r="F636" s="321"/>
      <c r="G636" s="321"/>
      <c r="H636" s="321"/>
      <c r="I636" s="321"/>
      <c r="J636" s="321"/>
      <c r="K636" s="321"/>
      <c r="L636" s="321"/>
      <c r="M636" s="321"/>
      <c r="N636" s="338"/>
      <c r="O636" s="338" t="e">
        <f t="shared" si="2"/>
        <v>#N/A</v>
      </c>
      <c r="P636" s="338"/>
      <c r="Q636" s="338"/>
      <c r="R636" s="321"/>
      <c r="S636" s="321"/>
      <c r="T636" s="321"/>
      <c r="U636" s="321"/>
      <c r="V636" s="321"/>
      <c r="W636" s="321"/>
      <c r="X636" s="321"/>
      <c r="Y636" s="321"/>
      <c r="Z636" s="321"/>
    </row>
    <row r="637" spans="1:26" ht="15.75" customHeight="1">
      <c r="A637" s="321"/>
      <c r="B637" s="321"/>
      <c r="C637" s="321"/>
      <c r="D637" s="321"/>
      <c r="E637" s="321"/>
      <c r="F637" s="321"/>
      <c r="G637" s="321"/>
      <c r="H637" s="321"/>
      <c r="I637" s="321"/>
      <c r="J637" s="321"/>
      <c r="K637" s="321"/>
      <c r="L637" s="321"/>
      <c r="M637" s="321"/>
      <c r="N637" s="338"/>
      <c r="O637" s="338" t="e">
        <f t="shared" si="2"/>
        <v>#N/A</v>
      </c>
      <c r="P637" s="338"/>
      <c r="Q637" s="338"/>
      <c r="R637" s="321"/>
      <c r="S637" s="321"/>
      <c r="T637" s="321"/>
      <c r="U637" s="321"/>
      <c r="V637" s="321"/>
      <c r="W637" s="321"/>
      <c r="X637" s="321"/>
      <c r="Y637" s="321"/>
      <c r="Z637" s="321"/>
    </row>
    <row r="638" spans="1:26" ht="15.75" customHeight="1">
      <c r="A638" s="321"/>
      <c r="B638" s="321"/>
      <c r="C638" s="321"/>
      <c r="D638" s="321"/>
      <c r="E638" s="321"/>
      <c r="F638" s="321"/>
      <c r="G638" s="321"/>
      <c r="H638" s="321"/>
      <c r="I638" s="321"/>
      <c r="J638" s="321"/>
      <c r="K638" s="321"/>
      <c r="L638" s="321"/>
      <c r="M638" s="321"/>
      <c r="N638" s="338"/>
      <c r="O638" s="338" t="e">
        <f t="shared" si="2"/>
        <v>#N/A</v>
      </c>
      <c r="P638" s="338"/>
      <c r="Q638" s="338"/>
      <c r="R638" s="321"/>
      <c r="S638" s="321"/>
      <c r="T638" s="321"/>
      <c r="U638" s="321"/>
      <c r="V638" s="321"/>
      <c r="W638" s="321"/>
      <c r="X638" s="321"/>
      <c r="Y638" s="321"/>
      <c r="Z638" s="321"/>
    </row>
    <row r="639" spans="1:26" ht="15.75" customHeight="1">
      <c r="A639" s="321"/>
      <c r="B639" s="321"/>
      <c r="C639" s="321"/>
      <c r="D639" s="321"/>
      <c r="E639" s="321"/>
      <c r="F639" s="321"/>
      <c r="G639" s="321"/>
      <c r="H639" s="321"/>
      <c r="I639" s="321"/>
      <c r="J639" s="321"/>
      <c r="K639" s="321"/>
      <c r="L639" s="321"/>
      <c r="M639" s="321"/>
      <c r="N639" s="338"/>
      <c r="O639" s="338" t="e">
        <f t="shared" si="2"/>
        <v>#N/A</v>
      </c>
      <c r="P639" s="338"/>
      <c r="Q639" s="338"/>
      <c r="R639" s="321"/>
      <c r="S639" s="321"/>
      <c r="T639" s="321"/>
      <c r="U639" s="321"/>
      <c r="V639" s="321"/>
      <c r="W639" s="321"/>
      <c r="X639" s="321"/>
      <c r="Y639" s="321"/>
      <c r="Z639" s="321"/>
    </row>
    <row r="640" spans="1:26" ht="15.75" customHeight="1">
      <c r="A640" s="321"/>
      <c r="B640" s="321"/>
      <c r="C640" s="321"/>
      <c r="D640" s="321"/>
      <c r="E640" s="321"/>
      <c r="F640" s="321"/>
      <c r="G640" s="321"/>
      <c r="H640" s="321"/>
      <c r="I640" s="321"/>
      <c r="J640" s="321"/>
      <c r="K640" s="321"/>
      <c r="L640" s="321"/>
      <c r="M640" s="321"/>
      <c r="N640" s="338"/>
      <c r="O640" s="338" t="e">
        <f t="shared" si="2"/>
        <v>#N/A</v>
      </c>
      <c r="P640" s="338"/>
      <c r="Q640" s="338"/>
      <c r="R640" s="321"/>
      <c r="S640" s="321"/>
      <c r="T640" s="321"/>
      <c r="U640" s="321"/>
      <c r="V640" s="321"/>
      <c r="W640" s="321"/>
      <c r="X640" s="321"/>
      <c r="Y640" s="321"/>
      <c r="Z640" s="321"/>
    </row>
    <row r="641" spans="1:26" ht="15.75" customHeight="1">
      <c r="A641" s="321"/>
      <c r="B641" s="321"/>
      <c r="C641" s="321"/>
      <c r="D641" s="321"/>
      <c r="E641" s="321"/>
      <c r="F641" s="321"/>
      <c r="G641" s="321"/>
      <c r="H641" s="321"/>
      <c r="I641" s="321"/>
      <c r="J641" s="321"/>
      <c r="K641" s="321"/>
      <c r="L641" s="321"/>
      <c r="M641" s="321"/>
      <c r="N641" s="338"/>
      <c r="O641" s="338" t="e">
        <f t="shared" si="2"/>
        <v>#N/A</v>
      </c>
      <c r="P641" s="338"/>
      <c r="Q641" s="338"/>
      <c r="R641" s="321"/>
      <c r="S641" s="321"/>
      <c r="T641" s="321"/>
      <c r="U641" s="321"/>
      <c r="V641" s="321"/>
      <c r="W641" s="321"/>
      <c r="X641" s="321"/>
      <c r="Y641" s="321"/>
      <c r="Z641" s="321"/>
    </row>
    <row r="642" spans="1:26" ht="15.75" customHeight="1">
      <c r="A642" s="321"/>
      <c r="B642" s="321"/>
      <c r="C642" s="321"/>
      <c r="D642" s="321"/>
      <c r="E642" s="321"/>
      <c r="F642" s="321"/>
      <c r="G642" s="321"/>
      <c r="H642" s="321"/>
      <c r="I642" s="321"/>
      <c r="J642" s="321"/>
      <c r="K642" s="321"/>
      <c r="L642" s="321"/>
      <c r="M642" s="321"/>
      <c r="N642" s="338"/>
      <c r="O642" s="338" t="e">
        <f t="shared" si="2"/>
        <v>#N/A</v>
      </c>
      <c r="P642" s="338"/>
      <c r="Q642" s="338"/>
      <c r="R642" s="321"/>
      <c r="S642" s="321"/>
      <c r="T642" s="321"/>
      <c r="U642" s="321"/>
      <c r="V642" s="321"/>
      <c r="W642" s="321"/>
      <c r="X642" s="321"/>
      <c r="Y642" s="321"/>
      <c r="Z642" s="321"/>
    </row>
    <row r="643" spans="1:26" ht="15.75" customHeight="1">
      <c r="A643" s="321"/>
      <c r="B643" s="321"/>
      <c r="C643" s="321"/>
      <c r="D643" s="321"/>
      <c r="E643" s="321"/>
      <c r="F643" s="321"/>
      <c r="G643" s="321"/>
      <c r="H643" s="321"/>
      <c r="I643" s="321"/>
      <c r="J643" s="321"/>
      <c r="K643" s="321"/>
      <c r="L643" s="321"/>
      <c r="M643" s="321"/>
      <c r="N643" s="338"/>
      <c r="O643" s="338" t="e">
        <f t="shared" si="2"/>
        <v>#N/A</v>
      </c>
      <c r="P643" s="338"/>
      <c r="Q643" s="338"/>
      <c r="R643" s="321"/>
      <c r="S643" s="321"/>
      <c r="T643" s="321"/>
      <c r="U643" s="321"/>
      <c r="V643" s="321"/>
      <c r="W643" s="321"/>
      <c r="X643" s="321"/>
      <c r="Y643" s="321"/>
      <c r="Z643" s="321"/>
    </row>
    <row r="644" spans="1:26" ht="15.75" customHeight="1">
      <c r="A644" s="321"/>
      <c r="B644" s="321"/>
      <c r="C644" s="321"/>
      <c r="D644" s="321"/>
      <c r="E644" s="321"/>
      <c r="F644" s="321"/>
      <c r="G644" s="321"/>
      <c r="H644" s="321"/>
      <c r="I644" s="321"/>
      <c r="J644" s="321"/>
      <c r="K644" s="321"/>
      <c r="L644" s="321"/>
      <c r="M644" s="321"/>
      <c r="N644" s="338"/>
      <c r="O644" s="338" t="e">
        <f t="shared" si="2"/>
        <v>#N/A</v>
      </c>
      <c r="P644" s="338"/>
      <c r="Q644" s="338"/>
      <c r="R644" s="321"/>
      <c r="S644" s="321"/>
      <c r="T644" s="321"/>
      <c r="U644" s="321"/>
      <c r="V644" s="321"/>
      <c r="W644" s="321"/>
      <c r="X644" s="321"/>
      <c r="Y644" s="321"/>
      <c r="Z644" s="321"/>
    </row>
    <row r="645" spans="1:26" ht="15.75" customHeight="1">
      <c r="A645" s="321"/>
      <c r="B645" s="321"/>
      <c r="C645" s="321"/>
      <c r="D645" s="321"/>
      <c r="E645" s="321"/>
      <c r="F645" s="321"/>
      <c r="G645" s="321"/>
      <c r="H645" s="321"/>
      <c r="I645" s="321"/>
      <c r="J645" s="321"/>
      <c r="K645" s="321"/>
      <c r="L645" s="321"/>
      <c r="M645" s="321"/>
      <c r="N645" s="338"/>
      <c r="O645" s="338" t="e">
        <f t="shared" si="2"/>
        <v>#N/A</v>
      </c>
      <c r="P645" s="338"/>
      <c r="Q645" s="338"/>
      <c r="R645" s="321"/>
      <c r="S645" s="321"/>
      <c r="T645" s="321"/>
      <c r="U645" s="321"/>
      <c r="V645" s="321"/>
      <c r="W645" s="321"/>
      <c r="X645" s="321"/>
      <c r="Y645" s="321"/>
      <c r="Z645" s="321"/>
    </row>
    <row r="646" spans="1:26" ht="15.75" customHeight="1">
      <c r="A646" s="321"/>
      <c r="B646" s="321"/>
      <c r="C646" s="321"/>
      <c r="D646" s="321"/>
      <c r="E646" s="321"/>
      <c r="F646" s="321"/>
      <c r="G646" s="321"/>
      <c r="H646" s="321"/>
      <c r="I646" s="321"/>
      <c r="J646" s="321"/>
      <c r="K646" s="321"/>
      <c r="L646" s="321"/>
      <c r="M646" s="321"/>
      <c r="N646" s="338"/>
      <c r="O646" s="338" t="e">
        <f t="shared" si="2"/>
        <v>#N/A</v>
      </c>
      <c r="P646" s="338"/>
      <c r="Q646" s="338"/>
      <c r="R646" s="321"/>
      <c r="S646" s="321"/>
      <c r="T646" s="321"/>
      <c r="U646" s="321"/>
      <c r="V646" s="321"/>
      <c r="W646" s="321"/>
      <c r="X646" s="321"/>
      <c r="Y646" s="321"/>
      <c r="Z646" s="321"/>
    </row>
    <row r="647" spans="1:26" ht="15.75" customHeight="1">
      <c r="A647" s="321"/>
      <c r="B647" s="321"/>
      <c r="C647" s="321"/>
      <c r="D647" s="321"/>
      <c r="E647" s="321"/>
      <c r="F647" s="321"/>
      <c r="G647" s="321"/>
      <c r="H647" s="321"/>
      <c r="I647" s="321"/>
      <c r="J647" s="321"/>
      <c r="K647" s="321"/>
      <c r="L647" s="321"/>
      <c r="M647" s="321"/>
      <c r="N647" s="338"/>
      <c r="O647" s="338" t="e">
        <f t="shared" si="2"/>
        <v>#N/A</v>
      </c>
      <c r="P647" s="338"/>
      <c r="Q647" s="338"/>
      <c r="R647" s="321"/>
      <c r="S647" s="321"/>
      <c r="T647" s="321"/>
      <c r="U647" s="321"/>
      <c r="V647" s="321"/>
      <c r="W647" s="321"/>
      <c r="X647" s="321"/>
      <c r="Y647" s="321"/>
      <c r="Z647" s="321"/>
    </row>
    <row r="648" spans="1:26" ht="15.75" customHeight="1">
      <c r="A648" s="321"/>
      <c r="B648" s="321"/>
      <c r="C648" s="321"/>
      <c r="D648" s="321"/>
      <c r="E648" s="321"/>
      <c r="F648" s="321"/>
      <c r="G648" s="321"/>
      <c r="H648" s="321"/>
      <c r="I648" s="321"/>
      <c r="J648" s="321"/>
      <c r="K648" s="321"/>
      <c r="L648" s="321"/>
      <c r="M648" s="321"/>
      <c r="N648" s="338"/>
      <c r="O648" s="338" t="e">
        <f t="shared" si="2"/>
        <v>#N/A</v>
      </c>
      <c r="P648" s="338"/>
      <c r="Q648" s="338"/>
      <c r="R648" s="321"/>
      <c r="S648" s="321"/>
      <c r="T648" s="321"/>
      <c r="U648" s="321"/>
      <c r="V648" s="321"/>
      <c r="W648" s="321"/>
      <c r="X648" s="321"/>
      <c r="Y648" s="321"/>
      <c r="Z648" s="321"/>
    </row>
    <row r="649" spans="1:26" ht="15.75" customHeight="1">
      <c r="A649" s="321"/>
      <c r="B649" s="321"/>
      <c r="C649" s="321"/>
      <c r="D649" s="321"/>
      <c r="E649" s="321"/>
      <c r="F649" s="321"/>
      <c r="G649" s="321"/>
      <c r="H649" s="321"/>
      <c r="I649" s="321"/>
      <c r="J649" s="321"/>
      <c r="K649" s="321"/>
      <c r="L649" s="321"/>
      <c r="M649" s="321"/>
      <c r="N649" s="338"/>
      <c r="O649" s="338" t="e">
        <f t="shared" si="2"/>
        <v>#N/A</v>
      </c>
      <c r="P649" s="338"/>
      <c r="Q649" s="338"/>
      <c r="R649" s="321"/>
      <c r="S649" s="321"/>
      <c r="T649" s="321"/>
      <c r="U649" s="321"/>
      <c r="V649" s="321"/>
      <c r="W649" s="321"/>
      <c r="X649" s="321"/>
      <c r="Y649" s="321"/>
      <c r="Z649" s="321"/>
    </row>
    <row r="650" spans="1:26" ht="15.75" customHeight="1">
      <c r="A650" s="321"/>
      <c r="B650" s="321"/>
      <c r="C650" s="321"/>
      <c r="D650" s="321"/>
      <c r="E650" s="321"/>
      <c r="F650" s="321"/>
      <c r="G650" s="321"/>
      <c r="H650" s="321"/>
      <c r="I650" s="321"/>
      <c r="J650" s="321"/>
      <c r="K650" s="321"/>
      <c r="L650" s="321"/>
      <c r="M650" s="321"/>
      <c r="N650" s="338"/>
      <c r="O650" s="338" t="e">
        <f t="shared" si="2"/>
        <v>#N/A</v>
      </c>
      <c r="P650" s="338"/>
      <c r="Q650" s="338"/>
      <c r="R650" s="321"/>
      <c r="S650" s="321"/>
      <c r="T650" s="321"/>
      <c r="U650" s="321"/>
      <c r="V650" s="321"/>
      <c r="W650" s="321"/>
      <c r="X650" s="321"/>
      <c r="Y650" s="321"/>
      <c r="Z650" s="321"/>
    </row>
    <row r="651" spans="1:26" ht="15.75" customHeight="1">
      <c r="A651" s="321"/>
      <c r="B651" s="321"/>
      <c r="C651" s="321"/>
      <c r="D651" s="321"/>
      <c r="E651" s="321"/>
      <c r="F651" s="321"/>
      <c r="G651" s="321"/>
      <c r="H651" s="321"/>
      <c r="I651" s="321"/>
      <c r="J651" s="321"/>
      <c r="K651" s="321"/>
      <c r="L651" s="321"/>
      <c r="M651" s="321"/>
      <c r="N651" s="338"/>
      <c r="O651" s="338" t="e">
        <f t="shared" si="2"/>
        <v>#N/A</v>
      </c>
      <c r="P651" s="338"/>
      <c r="Q651" s="338"/>
      <c r="R651" s="321"/>
      <c r="S651" s="321"/>
      <c r="T651" s="321"/>
      <c r="U651" s="321"/>
      <c r="V651" s="321"/>
      <c r="W651" s="321"/>
      <c r="X651" s="321"/>
      <c r="Y651" s="321"/>
      <c r="Z651" s="321"/>
    </row>
    <row r="652" spans="1:26" ht="15.75" customHeight="1">
      <c r="A652" s="321"/>
      <c r="B652" s="321"/>
      <c r="C652" s="321"/>
      <c r="D652" s="321"/>
      <c r="E652" s="321"/>
      <c r="F652" s="321"/>
      <c r="G652" s="321"/>
      <c r="H652" s="321"/>
      <c r="I652" s="321"/>
      <c r="J652" s="321"/>
      <c r="K652" s="321"/>
      <c r="L652" s="321"/>
      <c r="M652" s="321"/>
      <c r="N652" s="338"/>
      <c r="O652" s="338" t="e">
        <f t="shared" si="2"/>
        <v>#N/A</v>
      </c>
      <c r="P652" s="338"/>
      <c r="Q652" s="338"/>
      <c r="R652" s="321"/>
      <c r="S652" s="321"/>
      <c r="T652" s="321"/>
      <c r="U652" s="321"/>
      <c r="V652" s="321"/>
      <c r="W652" s="321"/>
      <c r="X652" s="321"/>
      <c r="Y652" s="321"/>
      <c r="Z652" s="321"/>
    </row>
    <row r="653" spans="1:26" ht="15.75" customHeight="1">
      <c r="A653" s="321"/>
      <c r="B653" s="321"/>
      <c r="C653" s="321"/>
      <c r="D653" s="321"/>
      <c r="E653" s="321"/>
      <c r="F653" s="321"/>
      <c r="G653" s="321"/>
      <c r="H653" s="321"/>
      <c r="I653" s="321"/>
      <c r="J653" s="321"/>
      <c r="K653" s="321"/>
      <c r="L653" s="321"/>
      <c r="M653" s="321"/>
      <c r="N653" s="338"/>
      <c r="O653" s="338" t="e">
        <f t="shared" si="2"/>
        <v>#N/A</v>
      </c>
      <c r="P653" s="338"/>
      <c r="Q653" s="338"/>
      <c r="R653" s="321"/>
      <c r="S653" s="321"/>
      <c r="T653" s="321"/>
      <c r="U653" s="321"/>
      <c r="V653" s="321"/>
      <c r="W653" s="321"/>
      <c r="X653" s="321"/>
      <c r="Y653" s="321"/>
      <c r="Z653" s="321"/>
    </row>
    <row r="654" spans="1:26" ht="15.75" customHeight="1">
      <c r="A654" s="321"/>
      <c r="B654" s="321"/>
      <c r="C654" s="321"/>
      <c r="D654" s="321"/>
      <c r="E654" s="321"/>
      <c r="F654" s="321"/>
      <c r="G654" s="321"/>
      <c r="H654" s="321"/>
      <c r="I654" s="321"/>
      <c r="J654" s="321"/>
      <c r="K654" s="321"/>
      <c r="L654" s="321"/>
      <c r="M654" s="321"/>
      <c r="N654" s="338"/>
      <c r="O654" s="338" t="e">
        <f t="shared" si="2"/>
        <v>#N/A</v>
      </c>
      <c r="P654" s="338"/>
      <c r="Q654" s="338"/>
      <c r="R654" s="321"/>
      <c r="S654" s="321"/>
      <c r="T654" s="321"/>
      <c r="U654" s="321"/>
      <c r="V654" s="321"/>
      <c r="W654" s="321"/>
      <c r="X654" s="321"/>
      <c r="Y654" s="321"/>
      <c r="Z654" s="321"/>
    </row>
    <row r="655" spans="1:26" ht="15.75" customHeight="1">
      <c r="A655" s="321"/>
      <c r="B655" s="321"/>
      <c r="C655" s="321"/>
      <c r="D655" s="321"/>
      <c r="E655" s="321"/>
      <c r="F655" s="321"/>
      <c r="G655" s="321"/>
      <c r="H655" s="321"/>
      <c r="I655" s="321"/>
      <c r="J655" s="321"/>
      <c r="K655" s="321"/>
      <c r="L655" s="321"/>
      <c r="M655" s="321"/>
      <c r="N655" s="338"/>
      <c r="O655" s="338" t="e">
        <f t="shared" si="2"/>
        <v>#N/A</v>
      </c>
      <c r="P655" s="338"/>
      <c r="Q655" s="338"/>
      <c r="R655" s="321"/>
      <c r="S655" s="321"/>
      <c r="T655" s="321"/>
      <c r="U655" s="321"/>
      <c r="V655" s="321"/>
      <c r="W655" s="321"/>
      <c r="X655" s="321"/>
      <c r="Y655" s="321"/>
      <c r="Z655" s="321"/>
    </row>
    <row r="656" spans="1:26" ht="15.75" customHeight="1">
      <c r="A656" s="321"/>
      <c r="B656" s="321"/>
      <c r="C656" s="321"/>
      <c r="D656" s="321"/>
      <c r="E656" s="321"/>
      <c r="F656" s="321"/>
      <c r="G656" s="321"/>
      <c r="H656" s="321"/>
      <c r="I656" s="321"/>
      <c r="J656" s="321"/>
      <c r="K656" s="321"/>
      <c r="L656" s="321"/>
      <c r="M656" s="321"/>
      <c r="N656" s="338"/>
      <c r="O656" s="338" t="e">
        <f t="shared" si="2"/>
        <v>#N/A</v>
      </c>
      <c r="P656" s="338"/>
      <c r="Q656" s="338"/>
      <c r="R656" s="321"/>
      <c r="S656" s="321"/>
      <c r="T656" s="321"/>
      <c r="U656" s="321"/>
      <c r="V656" s="321"/>
      <c r="W656" s="321"/>
      <c r="X656" s="321"/>
      <c r="Y656" s="321"/>
      <c r="Z656" s="321"/>
    </row>
    <row r="657" spans="1:26" ht="15.75" customHeight="1">
      <c r="A657" s="321"/>
      <c r="B657" s="321"/>
      <c r="C657" s="321"/>
      <c r="D657" s="321"/>
      <c r="E657" s="321"/>
      <c r="F657" s="321"/>
      <c r="G657" s="321"/>
      <c r="H657" s="321"/>
      <c r="I657" s="321"/>
      <c r="J657" s="321"/>
      <c r="K657" s="321"/>
      <c r="L657" s="321"/>
      <c r="M657" s="321"/>
      <c r="N657" s="338"/>
      <c r="O657" s="338" t="e">
        <f t="shared" si="2"/>
        <v>#N/A</v>
      </c>
      <c r="P657" s="338"/>
      <c r="Q657" s="338"/>
      <c r="R657" s="321"/>
      <c r="S657" s="321"/>
      <c r="T657" s="321"/>
      <c r="U657" s="321"/>
      <c r="V657" s="321"/>
      <c r="W657" s="321"/>
      <c r="X657" s="321"/>
      <c r="Y657" s="321"/>
      <c r="Z657" s="321"/>
    </row>
    <row r="658" spans="1:26" ht="15.75" customHeight="1">
      <c r="A658" s="321"/>
      <c r="B658" s="321"/>
      <c r="C658" s="321"/>
      <c r="D658" s="321"/>
      <c r="E658" s="321"/>
      <c r="F658" s="321"/>
      <c r="G658" s="321"/>
      <c r="H658" s="321"/>
      <c r="I658" s="321"/>
      <c r="J658" s="321"/>
      <c r="K658" s="321"/>
      <c r="L658" s="321"/>
      <c r="M658" s="321"/>
      <c r="N658" s="338"/>
      <c r="O658" s="338" t="e">
        <f t="shared" si="2"/>
        <v>#N/A</v>
      </c>
      <c r="P658" s="338"/>
      <c r="Q658" s="338"/>
      <c r="R658" s="321"/>
      <c r="S658" s="321"/>
      <c r="T658" s="321"/>
      <c r="U658" s="321"/>
      <c r="V658" s="321"/>
      <c r="W658" s="321"/>
      <c r="X658" s="321"/>
      <c r="Y658" s="321"/>
      <c r="Z658" s="321"/>
    </row>
    <row r="659" spans="1:26" ht="15.75" customHeight="1">
      <c r="A659" s="321"/>
      <c r="B659" s="321"/>
      <c r="C659" s="321"/>
      <c r="D659" s="321"/>
      <c r="E659" s="321"/>
      <c r="F659" s="321"/>
      <c r="G659" s="321"/>
      <c r="H659" s="321"/>
      <c r="I659" s="321"/>
      <c r="J659" s="321"/>
      <c r="K659" s="321"/>
      <c r="L659" s="321"/>
      <c r="M659" s="321"/>
      <c r="N659" s="338"/>
      <c r="O659" s="338" t="e">
        <f t="shared" si="2"/>
        <v>#N/A</v>
      </c>
      <c r="P659" s="338"/>
      <c r="Q659" s="338"/>
      <c r="R659" s="321"/>
      <c r="S659" s="321"/>
      <c r="T659" s="321"/>
      <c r="U659" s="321"/>
      <c r="V659" s="321"/>
      <c r="W659" s="321"/>
      <c r="X659" s="321"/>
      <c r="Y659" s="321"/>
      <c r="Z659" s="321"/>
    </row>
    <row r="660" spans="1:26" ht="15.75" customHeight="1">
      <c r="A660" s="321"/>
      <c r="B660" s="321"/>
      <c r="C660" s="321"/>
      <c r="D660" s="321"/>
      <c r="E660" s="321"/>
      <c r="F660" s="321"/>
      <c r="G660" s="321"/>
      <c r="H660" s="321"/>
      <c r="I660" s="321"/>
      <c r="J660" s="321"/>
      <c r="K660" s="321"/>
      <c r="L660" s="321"/>
      <c r="M660" s="321"/>
      <c r="N660" s="338"/>
      <c r="O660" s="338" t="e">
        <f t="shared" si="2"/>
        <v>#N/A</v>
      </c>
      <c r="P660" s="338"/>
      <c r="Q660" s="338"/>
      <c r="R660" s="321"/>
      <c r="S660" s="321"/>
      <c r="T660" s="321"/>
      <c r="U660" s="321"/>
      <c r="V660" s="321"/>
      <c r="W660" s="321"/>
      <c r="X660" s="321"/>
      <c r="Y660" s="321"/>
      <c r="Z660" s="321"/>
    </row>
    <row r="661" spans="1:26" ht="15.75" customHeight="1">
      <c r="A661" s="321"/>
      <c r="B661" s="321"/>
      <c r="C661" s="321"/>
      <c r="D661" s="321"/>
      <c r="E661" s="321"/>
      <c r="F661" s="321"/>
      <c r="G661" s="321"/>
      <c r="H661" s="321"/>
      <c r="I661" s="321"/>
      <c r="J661" s="321"/>
      <c r="K661" s="321"/>
      <c r="L661" s="321"/>
      <c r="M661" s="321"/>
      <c r="N661" s="338"/>
      <c r="O661" s="338" t="e">
        <f t="shared" si="2"/>
        <v>#N/A</v>
      </c>
      <c r="P661" s="338"/>
      <c r="Q661" s="338"/>
      <c r="R661" s="321"/>
      <c r="S661" s="321"/>
      <c r="T661" s="321"/>
      <c r="U661" s="321"/>
      <c r="V661" s="321"/>
      <c r="W661" s="321"/>
      <c r="X661" s="321"/>
      <c r="Y661" s="321"/>
      <c r="Z661" s="321"/>
    </row>
    <row r="662" spans="1:26" ht="15.75" customHeight="1">
      <c r="A662" s="321"/>
      <c r="B662" s="321"/>
      <c r="C662" s="321"/>
      <c r="D662" s="321"/>
      <c r="E662" s="321"/>
      <c r="F662" s="321"/>
      <c r="G662" s="321"/>
      <c r="H662" s="321"/>
      <c r="I662" s="321"/>
      <c r="J662" s="321"/>
      <c r="K662" s="321"/>
      <c r="L662" s="321"/>
      <c r="M662" s="321"/>
      <c r="N662" s="338"/>
      <c r="O662" s="338" t="e">
        <f t="shared" si="2"/>
        <v>#N/A</v>
      </c>
      <c r="P662" s="338"/>
      <c r="Q662" s="338"/>
      <c r="R662" s="321"/>
      <c r="S662" s="321"/>
      <c r="T662" s="321"/>
      <c r="U662" s="321"/>
      <c r="V662" s="321"/>
      <c r="W662" s="321"/>
      <c r="X662" s="321"/>
      <c r="Y662" s="321"/>
      <c r="Z662" s="321"/>
    </row>
    <row r="663" spans="1:26" ht="15.75" customHeight="1">
      <c r="A663" s="321"/>
      <c r="B663" s="321"/>
      <c r="C663" s="321"/>
      <c r="D663" s="321"/>
      <c r="E663" s="321"/>
      <c r="F663" s="321"/>
      <c r="G663" s="321"/>
      <c r="H663" s="321"/>
      <c r="I663" s="321"/>
      <c r="J663" s="321"/>
      <c r="K663" s="321"/>
      <c r="L663" s="321"/>
      <c r="M663" s="321"/>
      <c r="N663" s="338"/>
      <c r="O663" s="338" t="e">
        <f t="shared" si="2"/>
        <v>#N/A</v>
      </c>
      <c r="P663" s="338"/>
      <c r="Q663" s="338"/>
      <c r="R663" s="321"/>
      <c r="S663" s="321"/>
      <c r="T663" s="321"/>
      <c r="U663" s="321"/>
      <c r="V663" s="321"/>
      <c r="W663" s="321"/>
      <c r="X663" s="321"/>
      <c r="Y663" s="321"/>
      <c r="Z663" s="321"/>
    </row>
    <row r="664" spans="1:26" ht="15.75" customHeight="1">
      <c r="A664" s="321"/>
      <c r="B664" s="321"/>
      <c r="C664" s="321"/>
      <c r="D664" s="321"/>
      <c r="E664" s="321"/>
      <c r="F664" s="321"/>
      <c r="G664" s="321"/>
      <c r="H664" s="321"/>
      <c r="I664" s="321"/>
      <c r="J664" s="321"/>
      <c r="K664" s="321"/>
      <c r="L664" s="321"/>
      <c r="M664" s="321"/>
      <c r="N664" s="338"/>
      <c r="O664" s="338" t="e">
        <f t="shared" si="2"/>
        <v>#N/A</v>
      </c>
      <c r="P664" s="338"/>
      <c r="Q664" s="338"/>
      <c r="R664" s="321"/>
      <c r="S664" s="321"/>
      <c r="T664" s="321"/>
      <c r="U664" s="321"/>
      <c r="V664" s="321"/>
      <c r="W664" s="321"/>
      <c r="X664" s="321"/>
      <c r="Y664" s="321"/>
      <c r="Z664" s="321"/>
    </row>
    <row r="665" spans="1:26" ht="15.75" customHeight="1">
      <c r="A665" s="321"/>
      <c r="B665" s="321"/>
      <c r="C665" s="321"/>
      <c r="D665" s="321"/>
      <c r="E665" s="321"/>
      <c r="F665" s="321"/>
      <c r="G665" s="321"/>
      <c r="H665" s="321"/>
      <c r="I665" s="321"/>
      <c r="J665" s="321"/>
      <c r="K665" s="321"/>
      <c r="L665" s="321"/>
      <c r="M665" s="321"/>
      <c r="N665" s="338"/>
      <c r="O665" s="338" t="e">
        <f t="shared" si="2"/>
        <v>#N/A</v>
      </c>
      <c r="P665" s="338"/>
      <c r="Q665" s="338"/>
      <c r="R665" s="321"/>
      <c r="S665" s="321"/>
      <c r="T665" s="321"/>
      <c r="U665" s="321"/>
      <c r="V665" s="321"/>
      <c r="W665" s="321"/>
      <c r="X665" s="321"/>
      <c r="Y665" s="321"/>
      <c r="Z665" s="321"/>
    </row>
    <row r="666" spans="1:26" ht="15.75" customHeight="1">
      <c r="A666" s="321"/>
      <c r="B666" s="321"/>
      <c r="C666" s="321"/>
      <c r="D666" s="321"/>
      <c r="E666" s="321"/>
      <c r="F666" s="321"/>
      <c r="G666" s="321"/>
      <c r="H666" s="321"/>
      <c r="I666" s="321"/>
      <c r="J666" s="321"/>
      <c r="K666" s="321"/>
      <c r="L666" s="321"/>
      <c r="M666" s="321"/>
      <c r="N666" s="338"/>
      <c r="O666" s="338" t="e">
        <f t="shared" si="2"/>
        <v>#N/A</v>
      </c>
      <c r="P666" s="338"/>
      <c r="Q666" s="338"/>
      <c r="R666" s="321"/>
      <c r="S666" s="321"/>
      <c r="T666" s="321"/>
      <c r="U666" s="321"/>
      <c r="V666" s="321"/>
      <c r="W666" s="321"/>
      <c r="X666" s="321"/>
      <c r="Y666" s="321"/>
      <c r="Z666" s="321"/>
    </row>
    <row r="667" spans="1:26" ht="15.75" customHeight="1">
      <c r="A667" s="321"/>
      <c r="B667" s="321"/>
      <c r="C667" s="321"/>
      <c r="D667" s="321"/>
      <c r="E667" s="321"/>
      <c r="F667" s="321"/>
      <c r="G667" s="321"/>
      <c r="H667" s="321"/>
      <c r="I667" s="321"/>
      <c r="J667" s="321"/>
      <c r="K667" s="321"/>
      <c r="L667" s="321"/>
      <c r="M667" s="321"/>
      <c r="N667" s="338"/>
      <c r="O667" s="338" t="e">
        <f t="shared" si="2"/>
        <v>#N/A</v>
      </c>
      <c r="P667" s="338"/>
      <c r="Q667" s="338"/>
      <c r="R667" s="321"/>
      <c r="S667" s="321"/>
      <c r="T667" s="321"/>
      <c r="U667" s="321"/>
      <c r="V667" s="321"/>
      <c r="W667" s="321"/>
      <c r="X667" s="321"/>
      <c r="Y667" s="321"/>
      <c r="Z667" s="321"/>
    </row>
    <row r="668" spans="1:26" ht="15.75" customHeight="1">
      <c r="A668" s="321"/>
      <c r="B668" s="321"/>
      <c r="C668" s="321"/>
      <c r="D668" s="321"/>
      <c r="E668" s="321"/>
      <c r="F668" s="321"/>
      <c r="G668" s="321"/>
      <c r="H668" s="321"/>
      <c r="I668" s="321"/>
      <c r="J668" s="321"/>
      <c r="K668" s="321"/>
      <c r="L668" s="321"/>
      <c r="M668" s="321"/>
      <c r="N668" s="338"/>
      <c r="O668" s="338" t="e">
        <f t="shared" si="2"/>
        <v>#N/A</v>
      </c>
      <c r="P668" s="338"/>
      <c r="Q668" s="338"/>
      <c r="R668" s="321"/>
      <c r="S668" s="321"/>
      <c r="T668" s="321"/>
      <c r="U668" s="321"/>
      <c r="V668" s="321"/>
      <c r="W668" s="321"/>
      <c r="X668" s="321"/>
      <c r="Y668" s="321"/>
      <c r="Z668" s="321"/>
    </row>
    <row r="669" spans="1:26" ht="15.75" customHeight="1">
      <c r="A669" s="321"/>
      <c r="B669" s="321"/>
      <c r="C669" s="321"/>
      <c r="D669" s="321"/>
      <c r="E669" s="321"/>
      <c r="F669" s="321"/>
      <c r="G669" s="321"/>
      <c r="H669" s="321"/>
      <c r="I669" s="321"/>
      <c r="J669" s="321"/>
      <c r="K669" s="321"/>
      <c r="L669" s="321"/>
      <c r="M669" s="321"/>
      <c r="N669" s="338"/>
      <c r="O669" s="338" t="e">
        <f t="shared" si="2"/>
        <v>#N/A</v>
      </c>
      <c r="P669" s="338"/>
      <c r="Q669" s="338"/>
      <c r="R669" s="321"/>
      <c r="S669" s="321"/>
      <c r="T669" s="321"/>
      <c r="U669" s="321"/>
      <c r="V669" s="321"/>
      <c r="W669" s="321"/>
      <c r="X669" s="321"/>
      <c r="Y669" s="321"/>
      <c r="Z669" s="321"/>
    </row>
    <row r="670" spans="1:26" ht="15.75" customHeight="1">
      <c r="A670" s="321"/>
      <c r="B670" s="321"/>
      <c r="C670" s="321"/>
      <c r="D670" s="321"/>
      <c r="E670" s="321"/>
      <c r="F670" s="321"/>
      <c r="G670" s="321"/>
      <c r="H670" s="321"/>
      <c r="I670" s="321"/>
      <c r="J670" s="321"/>
      <c r="K670" s="321"/>
      <c r="L670" s="321"/>
      <c r="M670" s="321"/>
      <c r="N670" s="338"/>
      <c r="O670" s="338" t="e">
        <f t="shared" si="2"/>
        <v>#N/A</v>
      </c>
      <c r="P670" s="338"/>
      <c r="Q670" s="338"/>
      <c r="R670" s="321"/>
      <c r="S670" s="321"/>
      <c r="T670" s="321"/>
      <c r="U670" s="321"/>
      <c r="V670" s="321"/>
      <c r="W670" s="321"/>
      <c r="X670" s="321"/>
      <c r="Y670" s="321"/>
      <c r="Z670" s="321"/>
    </row>
    <row r="671" spans="1:26" ht="15.75" customHeight="1">
      <c r="A671" s="321"/>
      <c r="B671" s="321"/>
      <c r="C671" s="321"/>
      <c r="D671" s="321"/>
      <c r="E671" s="321"/>
      <c r="F671" s="321"/>
      <c r="G671" s="321"/>
      <c r="H671" s="321"/>
      <c r="I671" s="321"/>
      <c r="J671" s="321"/>
      <c r="K671" s="321"/>
      <c r="L671" s="321"/>
      <c r="M671" s="321"/>
      <c r="N671" s="338"/>
      <c r="O671" s="338" t="e">
        <f t="shared" si="2"/>
        <v>#N/A</v>
      </c>
      <c r="P671" s="338"/>
      <c r="Q671" s="338"/>
      <c r="R671" s="321"/>
      <c r="S671" s="321"/>
      <c r="T671" s="321"/>
      <c r="U671" s="321"/>
      <c r="V671" s="321"/>
      <c r="W671" s="321"/>
      <c r="X671" s="321"/>
      <c r="Y671" s="321"/>
      <c r="Z671" s="321"/>
    </row>
    <row r="672" spans="1:26" ht="15.75" customHeight="1">
      <c r="A672" s="321"/>
      <c r="B672" s="321"/>
      <c r="C672" s="321"/>
      <c r="D672" s="321"/>
      <c r="E672" s="321"/>
      <c r="F672" s="321"/>
      <c r="G672" s="321"/>
      <c r="H672" s="321"/>
      <c r="I672" s="321"/>
      <c r="J672" s="321"/>
      <c r="K672" s="321"/>
      <c r="L672" s="321"/>
      <c r="M672" s="321"/>
      <c r="N672" s="338"/>
      <c r="O672" s="338" t="e">
        <f t="shared" si="2"/>
        <v>#N/A</v>
      </c>
      <c r="P672" s="338"/>
      <c r="Q672" s="338"/>
      <c r="R672" s="321"/>
      <c r="S672" s="321"/>
      <c r="T672" s="321"/>
      <c r="U672" s="321"/>
      <c r="V672" s="321"/>
      <c r="W672" s="321"/>
      <c r="X672" s="321"/>
      <c r="Y672" s="321"/>
      <c r="Z672" s="321"/>
    </row>
    <row r="673" spans="1:26" ht="15.75" customHeight="1">
      <c r="A673" s="321"/>
      <c r="B673" s="321"/>
      <c r="C673" s="321"/>
      <c r="D673" s="321"/>
      <c r="E673" s="321"/>
      <c r="F673" s="321"/>
      <c r="G673" s="321"/>
      <c r="H673" s="321"/>
      <c r="I673" s="321"/>
      <c r="J673" s="321"/>
      <c r="K673" s="321"/>
      <c r="L673" s="321"/>
      <c r="M673" s="321"/>
      <c r="N673" s="338"/>
      <c r="O673" s="338" t="e">
        <f t="shared" si="2"/>
        <v>#N/A</v>
      </c>
      <c r="P673" s="338"/>
      <c r="Q673" s="338"/>
      <c r="R673" s="321"/>
      <c r="S673" s="321"/>
      <c r="T673" s="321"/>
      <c r="U673" s="321"/>
      <c r="V673" s="321"/>
      <c r="W673" s="321"/>
      <c r="X673" s="321"/>
      <c r="Y673" s="321"/>
      <c r="Z673" s="321"/>
    </row>
    <row r="674" spans="1:26" ht="15.75" customHeight="1">
      <c r="A674" s="321"/>
      <c r="B674" s="321"/>
      <c r="C674" s="321"/>
      <c r="D674" s="321"/>
      <c r="E674" s="321"/>
      <c r="F674" s="321"/>
      <c r="G674" s="321"/>
      <c r="H674" s="321"/>
      <c r="I674" s="321"/>
      <c r="J674" s="321"/>
      <c r="K674" s="321"/>
      <c r="L674" s="321"/>
      <c r="M674" s="321"/>
      <c r="N674" s="338"/>
      <c r="O674" s="338" t="e">
        <f t="shared" si="2"/>
        <v>#N/A</v>
      </c>
      <c r="P674" s="338"/>
      <c r="Q674" s="338"/>
      <c r="R674" s="321"/>
      <c r="S674" s="321"/>
      <c r="T674" s="321"/>
      <c r="U674" s="321"/>
      <c r="V674" s="321"/>
      <c r="W674" s="321"/>
      <c r="X674" s="321"/>
      <c r="Y674" s="321"/>
      <c r="Z674" s="321"/>
    </row>
    <row r="675" spans="1:26" ht="15.75" customHeight="1">
      <c r="A675" s="321"/>
      <c r="B675" s="321"/>
      <c r="C675" s="321"/>
      <c r="D675" s="321"/>
      <c r="E675" s="321"/>
      <c r="F675" s="321"/>
      <c r="G675" s="321"/>
      <c r="H675" s="321"/>
      <c r="I675" s="321"/>
      <c r="J675" s="321"/>
      <c r="K675" s="321"/>
      <c r="L675" s="321"/>
      <c r="M675" s="321"/>
      <c r="N675" s="338"/>
      <c r="O675" s="338" t="e">
        <f t="shared" si="2"/>
        <v>#N/A</v>
      </c>
      <c r="P675" s="338"/>
      <c r="Q675" s="338"/>
      <c r="R675" s="321"/>
      <c r="S675" s="321"/>
      <c r="T675" s="321"/>
      <c r="U675" s="321"/>
      <c r="V675" s="321"/>
      <c r="W675" s="321"/>
      <c r="X675" s="321"/>
      <c r="Y675" s="321"/>
      <c r="Z675" s="321"/>
    </row>
    <row r="676" spans="1:26" ht="15.75" customHeight="1">
      <c r="A676" s="321"/>
      <c r="B676" s="321"/>
      <c r="C676" s="321"/>
      <c r="D676" s="321"/>
      <c r="E676" s="321"/>
      <c r="F676" s="321"/>
      <c r="G676" s="321"/>
      <c r="H676" s="321"/>
      <c r="I676" s="321"/>
      <c r="J676" s="321"/>
      <c r="K676" s="321"/>
      <c r="L676" s="321"/>
      <c r="M676" s="321"/>
      <c r="N676" s="338"/>
      <c r="O676" s="338" t="e">
        <f t="shared" si="2"/>
        <v>#N/A</v>
      </c>
      <c r="P676" s="338"/>
      <c r="Q676" s="338"/>
      <c r="R676" s="321"/>
      <c r="S676" s="321"/>
      <c r="T676" s="321"/>
      <c r="U676" s="321"/>
      <c r="V676" s="321"/>
      <c r="W676" s="321"/>
      <c r="X676" s="321"/>
      <c r="Y676" s="321"/>
      <c r="Z676" s="321"/>
    </row>
    <row r="677" spans="1:26" ht="15.75" customHeight="1">
      <c r="A677" s="321"/>
      <c r="B677" s="321"/>
      <c r="C677" s="321"/>
      <c r="D677" s="321"/>
      <c r="E677" s="321"/>
      <c r="F677" s="321"/>
      <c r="G677" s="321"/>
      <c r="H677" s="321"/>
      <c r="I677" s="321"/>
      <c r="J677" s="321"/>
      <c r="K677" s="321"/>
      <c r="L677" s="321"/>
      <c r="M677" s="321"/>
      <c r="N677" s="338"/>
      <c r="O677" s="338" t="e">
        <f t="shared" si="2"/>
        <v>#N/A</v>
      </c>
      <c r="P677" s="338"/>
      <c r="Q677" s="338"/>
      <c r="R677" s="321"/>
      <c r="S677" s="321"/>
      <c r="T677" s="321"/>
      <c r="U677" s="321"/>
      <c r="V677" s="321"/>
      <c r="W677" s="321"/>
      <c r="X677" s="321"/>
      <c r="Y677" s="321"/>
      <c r="Z677" s="321"/>
    </row>
    <row r="678" spans="1:26" ht="15.75" customHeight="1">
      <c r="A678" s="321"/>
      <c r="B678" s="321"/>
      <c r="C678" s="321"/>
      <c r="D678" s="321"/>
      <c r="E678" s="321"/>
      <c r="F678" s="321"/>
      <c r="G678" s="321"/>
      <c r="H678" s="321"/>
      <c r="I678" s="321"/>
      <c r="J678" s="321"/>
      <c r="K678" s="321"/>
      <c r="L678" s="321"/>
      <c r="M678" s="321"/>
      <c r="N678" s="338"/>
      <c r="O678" s="338" t="e">
        <f t="shared" si="2"/>
        <v>#N/A</v>
      </c>
      <c r="P678" s="338"/>
      <c r="Q678" s="338"/>
      <c r="R678" s="321"/>
      <c r="S678" s="321"/>
      <c r="T678" s="321"/>
      <c r="U678" s="321"/>
      <c r="V678" s="321"/>
      <c r="W678" s="321"/>
      <c r="X678" s="321"/>
      <c r="Y678" s="321"/>
      <c r="Z678" s="321"/>
    </row>
    <row r="679" spans="1:26" ht="15.75" customHeight="1">
      <c r="A679" s="321"/>
      <c r="B679" s="321"/>
      <c r="C679" s="321"/>
      <c r="D679" s="321"/>
      <c r="E679" s="321"/>
      <c r="F679" s="321"/>
      <c r="G679" s="321"/>
      <c r="H679" s="321"/>
      <c r="I679" s="321"/>
      <c r="J679" s="321"/>
      <c r="K679" s="321"/>
      <c r="L679" s="321"/>
      <c r="M679" s="321"/>
      <c r="N679" s="338"/>
      <c r="O679" s="338" t="e">
        <f t="shared" si="2"/>
        <v>#N/A</v>
      </c>
      <c r="P679" s="338"/>
      <c r="Q679" s="338"/>
      <c r="R679" s="321"/>
      <c r="S679" s="321"/>
      <c r="T679" s="321"/>
      <c r="U679" s="321"/>
      <c r="V679" s="321"/>
      <c r="W679" s="321"/>
      <c r="X679" s="321"/>
      <c r="Y679" s="321"/>
      <c r="Z679" s="321"/>
    </row>
    <row r="680" spans="1:26" ht="15.75" customHeight="1">
      <c r="A680" s="321"/>
      <c r="B680" s="321"/>
      <c r="C680" s="321"/>
      <c r="D680" s="321"/>
      <c r="E680" s="321"/>
      <c r="F680" s="321"/>
      <c r="G680" s="321"/>
      <c r="H680" s="321"/>
      <c r="I680" s="321"/>
      <c r="J680" s="321"/>
      <c r="K680" s="321"/>
      <c r="L680" s="321"/>
      <c r="M680" s="321"/>
      <c r="N680" s="338"/>
      <c r="O680" s="338" t="e">
        <f t="shared" si="2"/>
        <v>#N/A</v>
      </c>
      <c r="P680" s="338"/>
      <c r="Q680" s="338"/>
      <c r="R680" s="321"/>
      <c r="S680" s="321"/>
      <c r="T680" s="321"/>
      <c r="U680" s="321"/>
      <c r="V680" s="321"/>
      <c r="W680" s="321"/>
      <c r="X680" s="321"/>
      <c r="Y680" s="321"/>
      <c r="Z680" s="321"/>
    </row>
    <row r="681" spans="1:26" ht="15.75" customHeight="1">
      <c r="A681" s="321"/>
      <c r="B681" s="321"/>
      <c r="C681" s="321"/>
      <c r="D681" s="321"/>
      <c r="E681" s="321"/>
      <c r="F681" s="321"/>
      <c r="G681" s="321"/>
      <c r="H681" s="321"/>
      <c r="I681" s="321"/>
      <c r="J681" s="321"/>
      <c r="K681" s="321"/>
      <c r="L681" s="321"/>
      <c r="M681" s="321"/>
      <c r="N681" s="338"/>
      <c r="O681" s="338" t="e">
        <f t="shared" si="2"/>
        <v>#N/A</v>
      </c>
      <c r="P681" s="338"/>
      <c r="Q681" s="338"/>
      <c r="R681" s="321"/>
      <c r="S681" s="321"/>
      <c r="T681" s="321"/>
      <c r="U681" s="321"/>
      <c r="V681" s="321"/>
      <c r="W681" s="321"/>
      <c r="X681" s="321"/>
      <c r="Y681" s="321"/>
      <c r="Z681" s="321"/>
    </row>
    <row r="682" spans="1:26" ht="15.75" customHeight="1">
      <c r="A682" s="321"/>
      <c r="B682" s="321"/>
      <c r="C682" s="321"/>
      <c r="D682" s="321"/>
      <c r="E682" s="321"/>
      <c r="F682" s="321"/>
      <c r="G682" s="321"/>
      <c r="H682" s="321"/>
      <c r="I682" s="321"/>
      <c r="J682" s="321"/>
      <c r="K682" s="321"/>
      <c r="L682" s="321"/>
      <c r="M682" s="321"/>
      <c r="N682" s="338"/>
      <c r="O682" s="338" t="e">
        <f t="shared" si="2"/>
        <v>#N/A</v>
      </c>
      <c r="P682" s="338"/>
      <c r="Q682" s="338"/>
      <c r="R682" s="321"/>
      <c r="S682" s="321"/>
      <c r="T682" s="321"/>
      <c r="U682" s="321"/>
      <c r="V682" s="321"/>
      <c r="W682" s="321"/>
      <c r="X682" s="321"/>
      <c r="Y682" s="321"/>
      <c r="Z682" s="321"/>
    </row>
    <row r="683" spans="1:26" ht="15.75" customHeight="1">
      <c r="A683" s="321"/>
      <c r="B683" s="321"/>
      <c r="C683" s="321"/>
      <c r="D683" s="321"/>
      <c r="E683" s="321"/>
      <c r="F683" s="321"/>
      <c r="G683" s="321"/>
      <c r="H683" s="321"/>
      <c r="I683" s="321"/>
      <c r="J683" s="321"/>
      <c r="K683" s="321"/>
      <c r="L683" s="321"/>
      <c r="M683" s="321"/>
      <c r="N683" s="338"/>
      <c r="O683" s="338" t="e">
        <f t="shared" si="2"/>
        <v>#N/A</v>
      </c>
      <c r="P683" s="338"/>
      <c r="Q683" s="338"/>
      <c r="R683" s="321"/>
      <c r="S683" s="321"/>
      <c r="T683" s="321"/>
      <c r="U683" s="321"/>
      <c r="V683" s="321"/>
      <c r="W683" s="321"/>
      <c r="X683" s="321"/>
      <c r="Y683" s="321"/>
      <c r="Z683" s="321"/>
    </row>
    <row r="684" spans="1:26" ht="15.75" customHeight="1">
      <c r="A684" s="321"/>
      <c r="B684" s="321"/>
      <c r="C684" s="321"/>
      <c r="D684" s="321"/>
      <c r="E684" s="321"/>
      <c r="F684" s="321"/>
      <c r="G684" s="321"/>
      <c r="H684" s="321"/>
      <c r="I684" s="321"/>
      <c r="J684" s="321"/>
      <c r="K684" s="321"/>
      <c r="L684" s="321"/>
      <c r="M684" s="321"/>
      <c r="N684" s="338"/>
      <c r="O684" s="338" t="e">
        <f t="shared" si="2"/>
        <v>#N/A</v>
      </c>
      <c r="P684" s="338"/>
      <c r="Q684" s="338"/>
      <c r="R684" s="321"/>
      <c r="S684" s="321"/>
      <c r="T684" s="321"/>
      <c r="U684" s="321"/>
      <c r="V684" s="321"/>
      <c r="W684" s="321"/>
      <c r="X684" s="321"/>
      <c r="Y684" s="321"/>
      <c r="Z684" s="321"/>
    </row>
    <row r="685" spans="1:26" ht="15.75" customHeight="1">
      <c r="A685" s="321"/>
      <c r="B685" s="321"/>
      <c r="C685" s="321"/>
      <c r="D685" s="321"/>
      <c r="E685" s="321"/>
      <c r="F685" s="321"/>
      <c r="G685" s="321"/>
      <c r="H685" s="321"/>
      <c r="I685" s="321"/>
      <c r="J685" s="321"/>
      <c r="K685" s="321"/>
      <c r="L685" s="321"/>
      <c r="M685" s="321"/>
      <c r="N685" s="338"/>
      <c r="O685" s="338" t="e">
        <f t="shared" si="2"/>
        <v>#N/A</v>
      </c>
      <c r="P685" s="338"/>
      <c r="Q685" s="338"/>
      <c r="R685" s="321"/>
      <c r="S685" s="321"/>
      <c r="T685" s="321"/>
      <c r="U685" s="321"/>
      <c r="V685" s="321"/>
      <c r="W685" s="321"/>
      <c r="X685" s="321"/>
      <c r="Y685" s="321"/>
      <c r="Z685" s="321"/>
    </row>
    <row r="686" spans="1:26" ht="15.75" customHeight="1">
      <c r="A686" s="321"/>
      <c r="B686" s="321"/>
      <c r="C686" s="321"/>
      <c r="D686" s="321"/>
      <c r="E686" s="321"/>
      <c r="F686" s="321"/>
      <c r="G686" s="321"/>
      <c r="H686" s="321"/>
      <c r="I686" s="321"/>
      <c r="J686" s="321"/>
      <c r="K686" s="321"/>
      <c r="L686" s="321"/>
      <c r="M686" s="321"/>
      <c r="N686" s="338"/>
      <c r="O686" s="338" t="e">
        <f t="shared" si="2"/>
        <v>#N/A</v>
      </c>
      <c r="P686" s="338"/>
      <c r="Q686" s="338"/>
      <c r="R686" s="321"/>
      <c r="S686" s="321"/>
      <c r="T686" s="321"/>
      <c r="U686" s="321"/>
      <c r="V686" s="321"/>
      <c r="W686" s="321"/>
      <c r="X686" s="321"/>
      <c r="Y686" s="321"/>
      <c r="Z686" s="321"/>
    </row>
    <row r="687" spans="1:26" ht="15.75" customHeight="1">
      <c r="A687" s="321"/>
      <c r="B687" s="321"/>
      <c r="C687" s="321"/>
      <c r="D687" s="321"/>
      <c r="E687" s="321"/>
      <c r="F687" s="321"/>
      <c r="G687" s="321"/>
      <c r="H687" s="321"/>
      <c r="I687" s="321"/>
      <c r="J687" s="321"/>
      <c r="K687" s="321"/>
      <c r="L687" s="321"/>
      <c r="M687" s="321"/>
      <c r="N687" s="338"/>
      <c r="O687" s="338" t="e">
        <f t="shared" si="2"/>
        <v>#N/A</v>
      </c>
      <c r="P687" s="338"/>
      <c r="Q687" s="338"/>
      <c r="R687" s="321"/>
      <c r="S687" s="321"/>
      <c r="T687" s="321"/>
      <c r="U687" s="321"/>
      <c r="V687" s="321"/>
      <c r="W687" s="321"/>
      <c r="X687" s="321"/>
      <c r="Y687" s="321"/>
      <c r="Z687" s="321"/>
    </row>
    <row r="688" spans="1:26" ht="15.75" customHeight="1">
      <c r="A688" s="321"/>
      <c r="B688" s="321"/>
      <c r="C688" s="321"/>
      <c r="D688" s="321"/>
      <c r="E688" s="321"/>
      <c r="F688" s="321"/>
      <c r="G688" s="321"/>
      <c r="H688" s="321"/>
      <c r="I688" s="321"/>
      <c r="J688" s="321"/>
      <c r="K688" s="321"/>
      <c r="L688" s="321"/>
      <c r="M688" s="321"/>
      <c r="N688" s="338"/>
      <c r="O688" s="338" t="e">
        <f t="shared" si="2"/>
        <v>#N/A</v>
      </c>
      <c r="P688" s="338"/>
      <c r="Q688" s="338"/>
      <c r="R688" s="321"/>
      <c r="S688" s="321"/>
      <c r="T688" s="321"/>
      <c r="U688" s="321"/>
      <c r="V688" s="321"/>
      <c r="W688" s="321"/>
      <c r="X688" s="321"/>
      <c r="Y688" s="321"/>
      <c r="Z688" s="321"/>
    </row>
    <row r="689" spans="1:26" ht="15.75" customHeight="1">
      <c r="A689" s="321"/>
      <c r="B689" s="321"/>
      <c r="C689" s="321"/>
      <c r="D689" s="321"/>
      <c r="E689" s="321"/>
      <c r="F689" s="321"/>
      <c r="G689" s="321"/>
      <c r="H689" s="321"/>
      <c r="I689" s="321"/>
      <c r="J689" s="321"/>
      <c r="K689" s="321"/>
      <c r="L689" s="321"/>
      <c r="M689" s="321"/>
      <c r="N689" s="338"/>
      <c r="O689" s="338" t="e">
        <f t="shared" si="2"/>
        <v>#N/A</v>
      </c>
      <c r="P689" s="338"/>
      <c r="Q689" s="338"/>
      <c r="R689" s="321"/>
      <c r="S689" s="321"/>
      <c r="T689" s="321"/>
      <c r="U689" s="321"/>
      <c r="V689" s="321"/>
      <c r="W689" s="321"/>
      <c r="X689" s="321"/>
      <c r="Y689" s="321"/>
      <c r="Z689" s="321"/>
    </row>
    <row r="690" spans="1:26" ht="15.75" customHeight="1">
      <c r="A690" s="321"/>
      <c r="B690" s="321"/>
      <c r="C690" s="321"/>
      <c r="D690" s="321"/>
      <c r="E690" s="321"/>
      <c r="F690" s="321"/>
      <c r="G690" s="321"/>
      <c r="H690" s="321"/>
      <c r="I690" s="321"/>
      <c r="J690" s="321"/>
      <c r="K690" s="321"/>
      <c r="L690" s="321"/>
      <c r="M690" s="321"/>
      <c r="N690" s="338"/>
      <c r="O690" s="338" t="e">
        <f t="shared" si="2"/>
        <v>#N/A</v>
      </c>
      <c r="P690" s="338"/>
      <c r="Q690" s="338"/>
      <c r="R690" s="321"/>
      <c r="S690" s="321"/>
      <c r="T690" s="321"/>
      <c r="U690" s="321"/>
      <c r="V690" s="321"/>
      <c r="W690" s="321"/>
      <c r="X690" s="321"/>
      <c r="Y690" s="321"/>
      <c r="Z690" s="321"/>
    </row>
    <row r="691" spans="1:26" ht="15.75" customHeight="1">
      <c r="A691" s="321"/>
      <c r="B691" s="321"/>
      <c r="C691" s="321"/>
      <c r="D691" s="321"/>
      <c r="E691" s="321"/>
      <c r="F691" s="321"/>
      <c r="G691" s="321"/>
      <c r="H691" s="321"/>
      <c r="I691" s="321"/>
      <c r="J691" s="321"/>
      <c r="K691" s="321"/>
      <c r="L691" s="321"/>
      <c r="M691" s="321"/>
      <c r="N691" s="338"/>
      <c r="O691" s="338" t="e">
        <f t="shared" si="2"/>
        <v>#N/A</v>
      </c>
      <c r="P691" s="338"/>
      <c r="Q691" s="338"/>
      <c r="R691" s="321"/>
      <c r="S691" s="321"/>
      <c r="T691" s="321"/>
      <c r="U691" s="321"/>
      <c r="V691" s="321"/>
      <c r="W691" s="321"/>
      <c r="X691" s="321"/>
      <c r="Y691" s="321"/>
      <c r="Z691" s="321"/>
    </row>
    <row r="692" spans="1:26" ht="15.75" customHeight="1">
      <c r="A692" s="321"/>
      <c r="B692" s="321"/>
      <c r="C692" s="321"/>
      <c r="D692" s="321"/>
      <c r="E692" s="321"/>
      <c r="F692" s="321"/>
      <c r="G692" s="321"/>
      <c r="H692" s="321"/>
      <c r="I692" s="321"/>
      <c r="J692" s="321"/>
      <c r="K692" s="321"/>
      <c r="L692" s="321"/>
      <c r="M692" s="321"/>
      <c r="N692" s="338"/>
      <c r="O692" s="338" t="e">
        <f t="shared" si="2"/>
        <v>#N/A</v>
      </c>
      <c r="P692" s="338"/>
      <c r="Q692" s="338"/>
      <c r="R692" s="321"/>
      <c r="S692" s="321"/>
      <c r="T692" s="321"/>
      <c r="U692" s="321"/>
      <c r="V692" s="321"/>
      <c r="W692" s="321"/>
      <c r="X692" s="321"/>
      <c r="Y692" s="321"/>
      <c r="Z692" s="321"/>
    </row>
    <row r="693" spans="1:26" ht="15.75" customHeight="1">
      <c r="A693" s="321"/>
      <c r="B693" s="321"/>
      <c r="C693" s="321"/>
      <c r="D693" s="321"/>
      <c r="E693" s="321"/>
      <c r="F693" s="321"/>
      <c r="G693" s="321"/>
      <c r="H693" s="321"/>
      <c r="I693" s="321"/>
      <c r="J693" s="321"/>
      <c r="K693" s="321"/>
      <c r="L693" s="321"/>
      <c r="M693" s="321"/>
      <c r="N693" s="338"/>
      <c r="O693" s="338" t="e">
        <f t="shared" si="2"/>
        <v>#N/A</v>
      </c>
      <c r="P693" s="338"/>
      <c r="Q693" s="338"/>
      <c r="R693" s="321"/>
      <c r="S693" s="321"/>
      <c r="T693" s="321"/>
      <c r="U693" s="321"/>
      <c r="V693" s="321"/>
      <c r="W693" s="321"/>
      <c r="X693" s="321"/>
      <c r="Y693" s="321"/>
      <c r="Z693" s="321"/>
    </row>
    <row r="694" spans="1:26" ht="15.75" customHeight="1">
      <c r="A694" s="321"/>
      <c r="B694" s="321"/>
      <c r="C694" s="321"/>
      <c r="D694" s="321"/>
      <c r="E694" s="321"/>
      <c r="F694" s="321"/>
      <c r="G694" s="321"/>
      <c r="H694" s="321"/>
      <c r="I694" s="321"/>
      <c r="J694" s="321"/>
      <c r="K694" s="321"/>
      <c r="L694" s="321"/>
      <c r="M694" s="321"/>
      <c r="N694" s="338"/>
      <c r="O694" s="338" t="e">
        <f t="shared" si="2"/>
        <v>#N/A</v>
      </c>
      <c r="P694" s="338"/>
      <c r="Q694" s="338"/>
      <c r="R694" s="321"/>
      <c r="S694" s="321"/>
      <c r="T694" s="321"/>
      <c r="U694" s="321"/>
      <c r="V694" s="321"/>
      <c r="W694" s="321"/>
      <c r="X694" s="321"/>
      <c r="Y694" s="321"/>
      <c r="Z694" s="321"/>
    </row>
    <row r="695" spans="1:26" ht="15.75" customHeight="1">
      <c r="A695" s="321"/>
      <c r="B695" s="321"/>
      <c r="C695" s="321"/>
      <c r="D695" s="321"/>
      <c r="E695" s="321"/>
      <c r="F695" s="321"/>
      <c r="G695" s="321"/>
      <c r="H695" s="321"/>
      <c r="I695" s="321"/>
      <c r="J695" s="321"/>
      <c r="K695" s="321"/>
      <c r="L695" s="321"/>
      <c r="M695" s="321"/>
      <c r="N695" s="338"/>
      <c r="O695" s="338" t="e">
        <f t="shared" si="2"/>
        <v>#N/A</v>
      </c>
      <c r="P695" s="338"/>
      <c r="Q695" s="338"/>
      <c r="R695" s="321"/>
      <c r="S695" s="321"/>
      <c r="T695" s="321"/>
      <c r="U695" s="321"/>
      <c r="V695" s="321"/>
      <c r="W695" s="321"/>
      <c r="X695" s="321"/>
      <c r="Y695" s="321"/>
      <c r="Z695" s="321"/>
    </row>
    <row r="696" spans="1:26" ht="15.75" customHeight="1">
      <c r="A696" s="321"/>
      <c r="B696" s="321"/>
      <c r="C696" s="321"/>
      <c r="D696" s="321"/>
      <c r="E696" s="321"/>
      <c r="F696" s="321"/>
      <c r="G696" s="321"/>
      <c r="H696" s="321"/>
      <c r="I696" s="321"/>
      <c r="J696" s="321"/>
      <c r="K696" s="321"/>
      <c r="L696" s="321"/>
      <c r="M696" s="321"/>
      <c r="N696" s="338"/>
      <c r="O696" s="338" t="e">
        <f t="shared" si="2"/>
        <v>#N/A</v>
      </c>
      <c r="P696" s="338"/>
      <c r="Q696" s="338"/>
      <c r="R696" s="321"/>
      <c r="S696" s="321"/>
      <c r="T696" s="321"/>
      <c r="U696" s="321"/>
      <c r="V696" s="321"/>
      <c r="W696" s="321"/>
      <c r="X696" s="321"/>
      <c r="Y696" s="321"/>
      <c r="Z696" s="321"/>
    </row>
    <row r="697" spans="1:26" ht="15.75" customHeight="1">
      <c r="A697" s="321"/>
      <c r="B697" s="321"/>
      <c r="C697" s="321"/>
      <c r="D697" s="321"/>
      <c r="E697" s="321"/>
      <c r="F697" s="321"/>
      <c r="G697" s="321"/>
      <c r="H697" s="321"/>
      <c r="I697" s="321"/>
      <c r="J697" s="321"/>
      <c r="K697" s="321"/>
      <c r="L697" s="321"/>
      <c r="M697" s="321"/>
      <c r="N697" s="338"/>
      <c r="O697" s="338" t="e">
        <f t="shared" si="2"/>
        <v>#N/A</v>
      </c>
      <c r="P697" s="338"/>
      <c r="Q697" s="338"/>
      <c r="R697" s="321"/>
      <c r="S697" s="321"/>
      <c r="T697" s="321"/>
      <c r="U697" s="321"/>
      <c r="V697" s="321"/>
      <c r="W697" s="321"/>
      <c r="X697" s="321"/>
      <c r="Y697" s="321"/>
      <c r="Z697" s="321"/>
    </row>
    <row r="698" spans="1:26" ht="15.75" customHeight="1">
      <c r="A698" s="321"/>
      <c r="B698" s="321"/>
      <c r="C698" s="321"/>
      <c r="D698" s="321"/>
      <c r="E698" s="321"/>
      <c r="F698" s="321"/>
      <c r="G698" s="321"/>
      <c r="H698" s="321"/>
      <c r="I698" s="321"/>
      <c r="J698" s="321"/>
      <c r="K698" s="321"/>
      <c r="L698" s="321"/>
      <c r="M698" s="321"/>
      <c r="N698" s="338"/>
      <c r="O698" s="338" t="e">
        <f t="shared" si="2"/>
        <v>#N/A</v>
      </c>
      <c r="P698" s="338"/>
      <c r="Q698" s="338"/>
      <c r="R698" s="321"/>
      <c r="S698" s="321"/>
      <c r="T698" s="321"/>
      <c r="U698" s="321"/>
      <c r="V698" s="321"/>
      <c r="W698" s="321"/>
      <c r="X698" s="321"/>
      <c r="Y698" s="321"/>
      <c r="Z698" s="321"/>
    </row>
    <row r="699" spans="1:26" ht="15.75" customHeight="1">
      <c r="A699" s="321"/>
      <c r="B699" s="321"/>
      <c r="C699" s="321"/>
      <c r="D699" s="321"/>
      <c r="E699" s="321"/>
      <c r="F699" s="321"/>
      <c r="G699" s="321"/>
      <c r="H699" s="321"/>
      <c r="I699" s="321"/>
      <c r="J699" s="321"/>
      <c r="K699" s="321"/>
      <c r="L699" s="321"/>
      <c r="M699" s="321"/>
      <c r="N699" s="338"/>
      <c r="O699" s="338" t="e">
        <f t="shared" si="2"/>
        <v>#N/A</v>
      </c>
      <c r="P699" s="338"/>
      <c r="Q699" s="338"/>
      <c r="R699" s="321"/>
      <c r="S699" s="321"/>
      <c r="T699" s="321"/>
      <c r="U699" s="321"/>
      <c r="V699" s="321"/>
      <c r="W699" s="321"/>
      <c r="X699" s="321"/>
      <c r="Y699" s="321"/>
      <c r="Z699" s="321"/>
    </row>
    <row r="700" spans="1:26" ht="15.75" customHeight="1">
      <c r="A700" s="321"/>
      <c r="B700" s="321"/>
      <c r="C700" s="321"/>
      <c r="D700" s="321"/>
      <c r="E700" s="321"/>
      <c r="F700" s="321"/>
      <c r="G700" s="321"/>
      <c r="H700" s="321"/>
      <c r="I700" s="321"/>
      <c r="J700" s="321"/>
      <c r="K700" s="321"/>
      <c r="L700" s="321"/>
      <c r="M700" s="321"/>
      <c r="N700" s="338"/>
      <c r="O700" s="338" t="e">
        <f t="shared" si="2"/>
        <v>#N/A</v>
      </c>
      <c r="P700" s="338"/>
      <c r="Q700" s="338"/>
      <c r="R700" s="321"/>
      <c r="S700" s="321"/>
      <c r="T700" s="321"/>
      <c r="U700" s="321"/>
      <c r="V700" s="321"/>
      <c r="W700" s="321"/>
      <c r="X700" s="321"/>
      <c r="Y700" s="321"/>
      <c r="Z700" s="321"/>
    </row>
    <row r="701" spans="1:26" ht="15.75" customHeight="1">
      <c r="A701" s="321"/>
      <c r="B701" s="321"/>
      <c r="C701" s="321"/>
      <c r="D701" s="321"/>
      <c r="E701" s="321"/>
      <c r="F701" s="321"/>
      <c r="G701" s="321"/>
      <c r="H701" s="321"/>
      <c r="I701" s="321"/>
      <c r="J701" s="321"/>
      <c r="K701" s="321"/>
      <c r="L701" s="321"/>
      <c r="M701" s="321"/>
      <c r="N701" s="338"/>
      <c r="O701" s="338" t="e">
        <f t="shared" si="2"/>
        <v>#N/A</v>
      </c>
      <c r="P701" s="338"/>
      <c r="Q701" s="338"/>
      <c r="R701" s="321"/>
      <c r="S701" s="321"/>
      <c r="T701" s="321"/>
      <c r="U701" s="321"/>
      <c r="V701" s="321"/>
      <c r="W701" s="321"/>
      <c r="X701" s="321"/>
      <c r="Y701" s="321"/>
      <c r="Z701" s="321"/>
    </row>
    <row r="702" spans="1:26" ht="15.75" customHeight="1">
      <c r="A702" s="321"/>
      <c r="B702" s="321"/>
      <c r="C702" s="321"/>
      <c r="D702" s="321"/>
      <c r="E702" s="321"/>
      <c r="F702" s="321"/>
      <c r="G702" s="321"/>
      <c r="H702" s="321"/>
      <c r="I702" s="321"/>
      <c r="J702" s="321"/>
      <c r="K702" s="321"/>
      <c r="L702" s="321"/>
      <c r="M702" s="321"/>
      <c r="N702" s="338"/>
      <c r="O702" s="338" t="e">
        <f t="shared" si="2"/>
        <v>#N/A</v>
      </c>
      <c r="P702" s="338"/>
      <c r="Q702" s="338"/>
      <c r="R702" s="321"/>
      <c r="S702" s="321"/>
      <c r="T702" s="321"/>
      <c r="U702" s="321"/>
      <c r="V702" s="321"/>
      <c r="W702" s="321"/>
      <c r="X702" s="321"/>
      <c r="Y702" s="321"/>
      <c r="Z702" s="321"/>
    </row>
    <row r="703" spans="1:26" ht="15.75" customHeight="1">
      <c r="A703" s="321"/>
      <c r="B703" s="321"/>
      <c r="C703" s="321"/>
      <c r="D703" s="321"/>
      <c r="E703" s="321"/>
      <c r="F703" s="321"/>
      <c r="G703" s="321"/>
      <c r="H703" s="321"/>
      <c r="I703" s="321"/>
      <c r="J703" s="321"/>
      <c r="K703" s="321"/>
      <c r="L703" s="321"/>
      <c r="M703" s="321"/>
      <c r="N703" s="338"/>
      <c r="O703" s="338" t="e">
        <f t="shared" si="2"/>
        <v>#N/A</v>
      </c>
      <c r="P703" s="338"/>
      <c r="Q703" s="338"/>
      <c r="R703" s="321"/>
      <c r="S703" s="321"/>
      <c r="T703" s="321"/>
      <c r="U703" s="321"/>
      <c r="V703" s="321"/>
      <c r="W703" s="321"/>
      <c r="X703" s="321"/>
      <c r="Y703" s="321"/>
      <c r="Z703" s="321"/>
    </row>
    <row r="704" spans="1:26" ht="15.75" customHeight="1">
      <c r="A704" s="321"/>
      <c r="B704" s="321"/>
      <c r="C704" s="321"/>
      <c r="D704" s="321"/>
      <c r="E704" s="321"/>
      <c r="F704" s="321"/>
      <c r="G704" s="321"/>
      <c r="H704" s="321"/>
      <c r="I704" s="321"/>
      <c r="J704" s="321"/>
      <c r="K704" s="321"/>
      <c r="L704" s="321"/>
      <c r="M704" s="321"/>
      <c r="N704" s="338"/>
      <c r="O704" s="338" t="e">
        <f t="shared" si="2"/>
        <v>#N/A</v>
      </c>
      <c r="P704" s="338"/>
      <c r="Q704" s="338"/>
      <c r="R704" s="321"/>
      <c r="S704" s="321"/>
      <c r="T704" s="321"/>
      <c r="U704" s="321"/>
      <c r="V704" s="321"/>
      <c r="W704" s="321"/>
      <c r="X704" s="321"/>
      <c r="Y704" s="321"/>
      <c r="Z704" s="321"/>
    </row>
    <row r="705" spans="1:26" ht="15.75" customHeight="1">
      <c r="A705" s="321"/>
      <c r="B705" s="321"/>
      <c r="C705" s="321"/>
      <c r="D705" s="321"/>
      <c r="E705" s="321"/>
      <c r="F705" s="321"/>
      <c r="G705" s="321"/>
      <c r="H705" s="321"/>
      <c r="I705" s="321"/>
      <c r="J705" s="321"/>
      <c r="K705" s="321"/>
      <c r="L705" s="321"/>
      <c r="M705" s="321"/>
      <c r="N705" s="338"/>
      <c r="O705" s="338" t="e">
        <f t="shared" si="2"/>
        <v>#N/A</v>
      </c>
      <c r="P705" s="338"/>
      <c r="Q705" s="338"/>
      <c r="R705" s="321"/>
      <c r="S705" s="321"/>
      <c r="T705" s="321"/>
      <c r="U705" s="321"/>
      <c r="V705" s="321"/>
      <c r="W705" s="321"/>
      <c r="X705" s="321"/>
      <c r="Y705" s="321"/>
      <c r="Z705" s="321"/>
    </row>
    <row r="706" spans="1:26" ht="15.75" customHeight="1">
      <c r="A706" s="321"/>
      <c r="B706" s="321"/>
      <c r="C706" s="321"/>
      <c r="D706" s="321"/>
      <c r="E706" s="321"/>
      <c r="F706" s="321"/>
      <c r="G706" s="321"/>
      <c r="H706" s="321"/>
      <c r="I706" s="321"/>
      <c r="J706" s="321"/>
      <c r="K706" s="321"/>
      <c r="L706" s="321"/>
      <c r="M706" s="321"/>
      <c r="N706" s="338"/>
      <c r="O706" s="338" t="e">
        <f t="shared" si="2"/>
        <v>#N/A</v>
      </c>
      <c r="P706" s="338"/>
      <c r="Q706" s="338"/>
      <c r="R706" s="321"/>
      <c r="S706" s="321"/>
      <c r="T706" s="321"/>
      <c r="U706" s="321"/>
      <c r="V706" s="321"/>
      <c r="W706" s="321"/>
      <c r="X706" s="321"/>
      <c r="Y706" s="321"/>
      <c r="Z706" s="321"/>
    </row>
    <row r="707" spans="1:26" ht="15.75" customHeight="1">
      <c r="A707" s="321"/>
      <c r="B707" s="321"/>
      <c r="C707" s="321"/>
      <c r="D707" s="321"/>
      <c r="E707" s="321"/>
      <c r="F707" s="321"/>
      <c r="G707" s="321"/>
      <c r="H707" s="321"/>
      <c r="I707" s="321"/>
      <c r="J707" s="321"/>
      <c r="K707" s="321"/>
      <c r="L707" s="321"/>
      <c r="M707" s="321"/>
      <c r="N707" s="338"/>
      <c r="O707" s="338" t="e">
        <f t="shared" si="2"/>
        <v>#N/A</v>
      </c>
      <c r="P707" s="338"/>
      <c r="Q707" s="338"/>
      <c r="R707" s="321"/>
      <c r="S707" s="321"/>
      <c r="T707" s="321"/>
      <c r="U707" s="321"/>
      <c r="V707" s="321"/>
      <c r="W707" s="321"/>
      <c r="X707" s="321"/>
      <c r="Y707" s="321"/>
      <c r="Z707" s="321"/>
    </row>
    <row r="708" spans="1:26" ht="15.75" customHeight="1">
      <c r="A708" s="321"/>
      <c r="B708" s="321"/>
      <c r="C708" s="321"/>
      <c r="D708" s="321"/>
      <c r="E708" s="321"/>
      <c r="F708" s="321"/>
      <c r="G708" s="321"/>
      <c r="H708" s="321"/>
      <c r="I708" s="321"/>
      <c r="J708" s="321"/>
      <c r="K708" s="321"/>
      <c r="L708" s="321"/>
      <c r="M708" s="321"/>
      <c r="N708" s="338"/>
      <c r="O708" s="338" t="e">
        <f t="shared" si="2"/>
        <v>#N/A</v>
      </c>
      <c r="P708" s="338"/>
      <c r="Q708" s="338"/>
      <c r="R708" s="321"/>
      <c r="S708" s="321"/>
      <c r="T708" s="321"/>
      <c r="U708" s="321"/>
      <c r="V708" s="321"/>
      <c r="W708" s="321"/>
      <c r="X708" s="321"/>
      <c r="Y708" s="321"/>
      <c r="Z708" s="321"/>
    </row>
    <row r="709" spans="1:26" ht="15.75" customHeight="1">
      <c r="A709" s="321"/>
      <c r="B709" s="321"/>
      <c r="C709" s="321"/>
      <c r="D709" s="321"/>
      <c r="E709" s="321"/>
      <c r="F709" s="321"/>
      <c r="G709" s="321"/>
      <c r="H709" s="321"/>
      <c r="I709" s="321"/>
      <c r="J709" s="321"/>
      <c r="K709" s="321"/>
      <c r="L709" s="321"/>
      <c r="M709" s="321"/>
      <c r="N709" s="338"/>
      <c r="O709" s="338" t="e">
        <f t="shared" si="2"/>
        <v>#N/A</v>
      </c>
      <c r="P709" s="338"/>
      <c r="Q709" s="338"/>
      <c r="R709" s="321"/>
      <c r="S709" s="321"/>
      <c r="T709" s="321"/>
      <c r="U709" s="321"/>
      <c r="V709" s="321"/>
      <c r="W709" s="321"/>
      <c r="X709" s="321"/>
      <c r="Y709" s="321"/>
      <c r="Z709" s="321"/>
    </row>
    <row r="710" spans="1:26" ht="15.75" customHeight="1">
      <c r="A710" s="321"/>
      <c r="B710" s="321"/>
      <c r="C710" s="321"/>
      <c r="D710" s="321"/>
      <c r="E710" s="321"/>
      <c r="F710" s="321"/>
      <c r="G710" s="321"/>
      <c r="H710" s="321"/>
      <c r="I710" s="321"/>
      <c r="J710" s="321"/>
      <c r="K710" s="321"/>
      <c r="L710" s="321"/>
      <c r="M710" s="321"/>
      <c r="N710" s="338"/>
      <c r="O710" s="338" t="e">
        <f t="shared" si="2"/>
        <v>#N/A</v>
      </c>
      <c r="P710" s="338"/>
      <c r="Q710" s="338"/>
      <c r="R710" s="321"/>
      <c r="S710" s="321"/>
      <c r="T710" s="321"/>
      <c r="U710" s="321"/>
      <c r="V710" s="321"/>
      <c r="W710" s="321"/>
      <c r="X710" s="321"/>
      <c r="Y710" s="321"/>
      <c r="Z710" s="321"/>
    </row>
    <row r="711" spans="1:26" ht="15.75" customHeight="1">
      <c r="A711" s="321"/>
      <c r="B711" s="321"/>
      <c r="C711" s="321"/>
      <c r="D711" s="321"/>
      <c r="E711" s="321"/>
      <c r="F711" s="321"/>
      <c r="G711" s="321"/>
      <c r="H711" s="321"/>
      <c r="I711" s="321"/>
      <c r="J711" s="321"/>
      <c r="K711" s="321"/>
      <c r="L711" s="321"/>
      <c r="M711" s="321"/>
      <c r="N711" s="338"/>
      <c r="O711" s="338" t="e">
        <f t="shared" si="2"/>
        <v>#N/A</v>
      </c>
      <c r="P711" s="338"/>
      <c r="Q711" s="338"/>
      <c r="R711" s="321"/>
      <c r="S711" s="321"/>
      <c r="T711" s="321"/>
      <c r="U711" s="321"/>
      <c r="V711" s="321"/>
      <c r="W711" s="321"/>
      <c r="X711" s="321"/>
      <c r="Y711" s="321"/>
      <c r="Z711" s="321"/>
    </row>
    <row r="712" spans="1:26" ht="15.75" customHeight="1">
      <c r="A712" s="321"/>
      <c r="B712" s="321"/>
      <c r="C712" s="321"/>
      <c r="D712" s="321"/>
      <c r="E712" s="321"/>
      <c r="F712" s="321"/>
      <c r="G712" s="321"/>
      <c r="H712" s="321"/>
      <c r="I712" s="321"/>
      <c r="J712" s="321"/>
      <c r="K712" s="321"/>
      <c r="L712" s="321"/>
      <c r="M712" s="321"/>
      <c r="N712" s="338"/>
      <c r="O712" s="338" t="e">
        <f t="shared" si="2"/>
        <v>#N/A</v>
      </c>
      <c r="P712" s="338"/>
      <c r="Q712" s="338"/>
      <c r="R712" s="321"/>
      <c r="S712" s="321"/>
      <c r="T712" s="321"/>
      <c r="U712" s="321"/>
      <c r="V712" s="321"/>
      <c r="W712" s="321"/>
      <c r="X712" s="321"/>
      <c r="Y712" s="321"/>
      <c r="Z712" s="321"/>
    </row>
    <row r="713" spans="1:26" ht="15.75" customHeight="1">
      <c r="A713" s="321"/>
      <c r="B713" s="321"/>
      <c r="C713" s="321"/>
      <c r="D713" s="321"/>
      <c r="E713" s="321"/>
      <c r="F713" s="321"/>
      <c r="G713" s="321"/>
      <c r="H713" s="321"/>
      <c r="I713" s="321"/>
      <c r="J713" s="321"/>
      <c r="K713" s="321"/>
      <c r="L713" s="321"/>
      <c r="M713" s="321"/>
      <c r="N713" s="338"/>
      <c r="O713" s="338" t="e">
        <f t="shared" si="2"/>
        <v>#N/A</v>
      </c>
      <c r="P713" s="338"/>
      <c r="Q713" s="338"/>
      <c r="R713" s="321"/>
      <c r="S713" s="321"/>
      <c r="T713" s="321"/>
      <c r="U713" s="321"/>
      <c r="V713" s="321"/>
      <c r="W713" s="321"/>
      <c r="X713" s="321"/>
      <c r="Y713" s="321"/>
      <c r="Z713" s="321"/>
    </row>
    <row r="714" spans="1:26" ht="15.75" customHeight="1">
      <c r="A714" s="321"/>
      <c r="B714" s="321"/>
      <c r="C714" s="321"/>
      <c r="D714" s="321"/>
      <c r="E714" s="321"/>
      <c r="F714" s="321"/>
      <c r="G714" s="321"/>
      <c r="H714" s="321"/>
      <c r="I714" s="321"/>
      <c r="J714" s="321"/>
      <c r="K714" s="321"/>
      <c r="L714" s="321"/>
      <c r="M714" s="321"/>
      <c r="N714" s="338"/>
      <c r="O714" s="338" t="e">
        <f t="shared" si="2"/>
        <v>#N/A</v>
      </c>
      <c r="P714" s="338"/>
      <c r="Q714" s="338"/>
      <c r="R714" s="321"/>
      <c r="S714" s="321"/>
      <c r="T714" s="321"/>
      <c r="U714" s="321"/>
      <c r="V714" s="321"/>
      <c r="W714" s="321"/>
      <c r="X714" s="321"/>
      <c r="Y714" s="321"/>
      <c r="Z714" s="321"/>
    </row>
    <row r="715" spans="1:26" ht="15.75" customHeight="1">
      <c r="A715" s="321"/>
      <c r="B715" s="321"/>
      <c r="C715" s="321"/>
      <c r="D715" s="321"/>
      <c r="E715" s="321"/>
      <c r="F715" s="321"/>
      <c r="G715" s="321"/>
      <c r="H715" s="321"/>
      <c r="I715" s="321"/>
      <c r="J715" s="321"/>
      <c r="K715" s="321"/>
      <c r="L715" s="321"/>
      <c r="M715" s="321"/>
      <c r="N715" s="338"/>
      <c r="O715" s="338" t="e">
        <f t="shared" si="2"/>
        <v>#N/A</v>
      </c>
      <c r="P715" s="338"/>
      <c r="Q715" s="338"/>
      <c r="R715" s="321"/>
      <c r="S715" s="321"/>
      <c r="T715" s="321"/>
      <c r="U715" s="321"/>
      <c r="V715" s="321"/>
      <c r="W715" s="321"/>
      <c r="X715" s="321"/>
      <c r="Y715" s="321"/>
      <c r="Z715" s="321"/>
    </row>
    <row r="716" spans="1:26" ht="15.75" customHeight="1">
      <c r="A716" s="321"/>
      <c r="B716" s="321"/>
      <c r="C716" s="321"/>
      <c r="D716" s="321"/>
      <c r="E716" s="321"/>
      <c r="F716" s="321"/>
      <c r="G716" s="321"/>
      <c r="H716" s="321"/>
      <c r="I716" s="321"/>
      <c r="J716" s="321"/>
      <c r="K716" s="321"/>
      <c r="L716" s="321"/>
      <c r="M716" s="321"/>
      <c r="N716" s="338"/>
      <c r="O716" s="338" t="e">
        <f t="shared" si="2"/>
        <v>#N/A</v>
      </c>
      <c r="P716" s="338"/>
      <c r="Q716" s="338"/>
      <c r="R716" s="321"/>
      <c r="S716" s="321"/>
      <c r="T716" s="321"/>
      <c r="U716" s="321"/>
      <c r="V716" s="321"/>
      <c r="W716" s="321"/>
      <c r="X716" s="321"/>
      <c r="Y716" s="321"/>
      <c r="Z716" s="321"/>
    </row>
    <row r="717" spans="1:26" ht="15.75" customHeight="1">
      <c r="A717" s="321"/>
      <c r="B717" s="321"/>
      <c r="C717" s="321"/>
      <c r="D717" s="321"/>
      <c r="E717" s="321"/>
      <c r="F717" s="321"/>
      <c r="G717" s="321"/>
      <c r="H717" s="321"/>
      <c r="I717" s="321"/>
      <c r="J717" s="321"/>
      <c r="K717" s="321"/>
      <c r="L717" s="321"/>
      <c r="M717" s="321"/>
      <c r="N717" s="338"/>
      <c r="O717" s="338" t="e">
        <f t="shared" si="2"/>
        <v>#N/A</v>
      </c>
      <c r="P717" s="338"/>
      <c r="Q717" s="338"/>
      <c r="R717" s="321"/>
      <c r="S717" s="321"/>
      <c r="T717" s="321"/>
      <c r="U717" s="321"/>
      <c r="V717" s="321"/>
      <c r="W717" s="321"/>
      <c r="X717" s="321"/>
      <c r="Y717" s="321"/>
      <c r="Z717" s="321"/>
    </row>
    <row r="718" spans="1:26" ht="15.75" customHeight="1">
      <c r="A718" s="321"/>
      <c r="B718" s="321"/>
      <c r="C718" s="321"/>
      <c r="D718" s="321"/>
      <c r="E718" s="321"/>
      <c r="F718" s="321"/>
      <c r="G718" s="321"/>
      <c r="H718" s="321"/>
      <c r="I718" s="321"/>
      <c r="J718" s="321"/>
      <c r="K718" s="321"/>
      <c r="L718" s="321"/>
      <c r="M718" s="321"/>
      <c r="N718" s="338"/>
      <c r="O718" s="338" t="e">
        <f t="shared" si="2"/>
        <v>#N/A</v>
      </c>
      <c r="P718" s="338"/>
      <c r="Q718" s="338"/>
      <c r="R718" s="321"/>
      <c r="S718" s="321"/>
      <c r="T718" s="321"/>
      <c r="U718" s="321"/>
      <c r="V718" s="321"/>
      <c r="W718" s="321"/>
      <c r="X718" s="321"/>
      <c r="Y718" s="321"/>
      <c r="Z718" s="321"/>
    </row>
    <row r="719" spans="1:26" ht="15.75" customHeight="1">
      <c r="A719" s="321"/>
      <c r="B719" s="321"/>
      <c r="C719" s="321"/>
      <c r="D719" s="321"/>
      <c r="E719" s="321"/>
      <c r="F719" s="321"/>
      <c r="G719" s="321"/>
      <c r="H719" s="321"/>
      <c r="I719" s="321"/>
      <c r="J719" s="321"/>
      <c r="K719" s="321"/>
      <c r="L719" s="321"/>
      <c r="M719" s="321"/>
      <c r="N719" s="338"/>
      <c r="O719" s="338" t="e">
        <f t="shared" si="2"/>
        <v>#N/A</v>
      </c>
      <c r="P719" s="338"/>
      <c r="Q719" s="338"/>
      <c r="R719" s="321"/>
      <c r="S719" s="321"/>
      <c r="T719" s="321"/>
      <c r="U719" s="321"/>
      <c r="V719" s="321"/>
      <c r="W719" s="321"/>
      <c r="X719" s="321"/>
      <c r="Y719" s="321"/>
      <c r="Z719" s="321"/>
    </row>
    <row r="720" spans="1:26" ht="15.75" customHeight="1">
      <c r="A720" s="321"/>
      <c r="B720" s="321"/>
      <c r="C720" s="321"/>
      <c r="D720" s="321"/>
      <c r="E720" s="321"/>
      <c r="F720" s="321"/>
      <c r="G720" s="321"/>
      <c r="H720" s="321"/>
      <c r="I720" s="321"/>
      <c r="J720" s="321"/>
      <c r="K720" s="321"/>
      <c r="L720" s="321"/>
      <c r="M720" s="321"/>
      <c r="N720" s="338"/>
      <c r="O720" s="338" t="e">
        <f t="shared" si="2"/>
        <v>#N/A</v>
      </c>
      <c r="P720" s="338"/>
      <c r="Q720" s="338"/>
      <c r="R720" s="321"/>
      <c r="S720" s="321"/>
      <c r="T720" s="321"/>
      <c r="U720" s="321"/>
      <c r="V720" s="321"/>
      <c r="W720" s="321"/>
      <c r="X720" s="321"/>
      <c r="Y720" s="321"/>
      <c r="Z720" s="321"/>
    </row>
    <row r="721" spans="1:26" ht="15.75" customHeight="1">
      <c r="A721" s="321"/>
      <c r="B721" s="321"/>
      <c r="C721" s="321"/>
      <c r="D721" s="321"/>
      <c r="E721" s="321"/>
      <c r="F721" s="321"/>
      <c r="G721" s="321"/>
      <c r="H721" s="321"/>
      <c r="I721" s="321"/>
      <c r="J721" s="321"/>
      <c r="K721" s="321"/>
      <c r="L721" s="321"/>
      <c r="M721" s="321"/>
      <c r="N721" s="338"/>
      <c r="O721" s="338" t="e">
        <f t="shared" si="2"/>
        <v>#N/A</v>
      </c>
      <c r="P721" s="338"/>
      <c r="Q721" s="338"/>
      <c r="R721" s="321"/>
      <c r="S721" s="321"/>
      <c r="T721" s="321"/>
      <c r="U721" s="321"/>
      <c r="V721" s="321"/>
      <c r="W721" s="321"/>
      <c r="X721" s="321"/>
      <c r="Y721" s="321"/>
      <c r="Z721" s="321"/>
    </row>
    <row r="722" spans="1:26" ht="15.75" customHeight="1">
      <c r="A722" s="321"/>
      <c r="B722" s="321"/>
      <c r="C722" s="321"/>
      <c r="D722" s="321"/>
      <c r="E722" s="321"/>
      <c r="F722" s="321"/>
      <c r="G722" s="321"/>
      <c r="H722" s="321"/>
      <c r="I722" s="321"/>
      <c r="J722" s="321"/>
      <c r="K722" s="321"/>
      <c r="L722" s="321"/>
      <c r="M722" s="321"/>
      <c r="N722" s="338"/>
      <c r="O722" s="338" t="e">
        <f t="shared" si="2"/>
        <v>#N/A</v>
      </c>
      <c r="P722" s="338"/>
      <c r="Q722" s="338"/>
      <c r="R722" s="321"/>
      <c r="S722" s="321"/>
      <c r="T722" s="321"/>
      <c r="U722" s="321"/>
      <c r="V722" s="321"/>
      <c r="W722" s="321"/>
      <c r="X722" s="321"/>
      <c r="Y722" s="321"/>
      <c r="Z722" s="321"/>
    </row>
    <row r="723" spans="1:26" ht="15.75" customHeight="1">
      <c r="A723" s="321"/>
      <c r="B723" s="321"/>
      <c r="C723" s="321"/>
      <c r="D723" s="321"/>
      <c r="E723" s="321"/>
      <c r="F723" s="321"/>
      <c r="G723" s="321"/>
      <c r="H723" s="321"/>
      <c r="I723" s="321"/>
      <c r="J723" s="321"/>
      <c r="K723" s="321"/>
      <c r="L723" s="321"/>
      <c r="M723" s="321"/>
      <c r="N723" s="338"/>
      <c r="O723" s="338" t="e">
        <f t="shared" si="2"/>
        <v>#N/A</v>
      </c>
      <c r="P723" s="338"/>
      <c r="Q723" s="338"/>
      <c r="R723" s="321"/>
      <c r="S723" s="321"/>
      <c r="T723" s="321"/>
      <c r="U723" s="321"/>
      <c r="V723" s="321"/>
      <c r="W723" s="321"/>
      <c r="X723" s="321"/>
      <c r="Y723" s="321"/>
      <c r="Z723" s="321"/>
    </row>
    <row r="724" spans="1:26" ht="15.75" customHeight="1">
      <c r="A724" s="321"/>
      <c r="B724" s="321"/>
      <c r="C724" s="321"/>
      <c r="D724" s="321"/>
      <c r="E724" s="321"/>
      <c r="F724" s="321"/>
      <c r="G724" s="321"/>
      <c r="H724" s="321"/>
      <c r="I724" s="321"/>
      <c r="J724" s="321"/>
      <c r="K724" s="321"/>
      <c r="L724" s="321"/>
      <c r="M724" s="321"/>
      <c r="N724" s="338"/>
      <c r="O724" s="338" t="e">
        <f t="shared" si="2"/>
        <v>#N/A</v>
      </c>
      <c r="P724" s="338"/>
      <c r="Q724" s="338"/>
      <c r="R724" s="321"/>
      <c r="S724" s="321"/>
      <c r="T724" s="321"/>
      <c r="U724" s="321"/>
      <c r="V724" s="321"/>
      <c r="W724" s="321"/>
      <c r="X724" s="321"/>
      <c r="Y724" s="321"/>
      <c r="Z724" s="321"/>
    </row>
    <row r="725" spans="1:26" ht="15.75" customHeight="1">
      <c r="A725" s="321"/>
      <c r="B725" s="321"/>
      <c r="C725" s="321"/>
      <c r="D725" s="321"/>
      <c r="E725" s="321"/>
      <c r="F725" s="321"/>
      <c r="G725" s="321"/>
      <c r="H725" s="321"/>
      <c r="I725" s="321"/>
      <c r="J725" s="321"/>
      <c r="K725" s="321"/>
      <c r="L725" s="321"/>
      <c r="M725" s="321"/>
      <c r="N725" s="338"/>
      <c r="O725" s="338" t="e">
        <f t="shared" si="2"/>
        <v>#N/A</v>
      </c>
      <c r="P725" s="338"/>
      <c r="Q725" s="338"/>
      <c r="R725" s="321"/>
      <c r="S725" s="321"/>
      <c r="T725" s="321"/>
      <c r="U725" s="321"/>
      <c r="V725" s="321"/>
      <c r="W725" s="321"/>
      <c r="X725" s="321"/>
      <c r="Y725" s="321"/>
      <c r="Z725" s="321"/>
    </row>
    <row r="726" spans="1:26" ht="15.75" customHeight="1">
      <c r="A726" s="321"/>
      <c r="B726" s="321"/>
      <c r="C726" s="321"/>
      <c r="D726" s="321"/>
      <c r="E726" s="321"/>
      <c r="F726" s="321"/>
      <c r="G726" s="321"/>
      <c r="H726" s="321"/>
      <c r="I726" s="321"/>
      <c r="J726" s="321"/>
      <c r="K726" s="321"/>
      <c r="L726" s="321"/>
      <c r="M726" s="321"/>
      <c r="N726" s="338"/>
      <c r="O726" s="338" t="e">
        <f t="shared" si="2"/>
        <v>#N/A</v>
      </c>
      <c r="P726" s="338"/>
      <c r="Q726" s="338"/>
      <c r="R726" s="321"/>
      <c r="S726" s="321"/>
      <c r="T726" s="321"/>
      <c r="U726" s="321"/>
      <c r="V726" s="321"/>
      <c r="W726" s="321"/>
      <c r="X726" s="321"/>
      <c r="Y726" s="321"/>
      <c r="Z726" s="321"/>
    </row>
    <row r="727" spans="1:26" ht="15.75" customHeight="1">
      <c r="A727" s="321"/>
      <c r="B727" s="321"/>
      <c r="C727" s="321"/>
      <c r="D727" s="321"/>
      <c r="E727" s="321"/>
      <c r="F727" s="321"/>
      <c r="G727" s="321"/>
      <c r="H727" s="321"/>
      <c r="I727" s="321"/>
      <c r="J727" s="321"/>
      <c r="K727" s="321"/>
      <c r="L727" s="321"/>
      <c r="M727" s="321"/>
      <c r="N727" s="338"/>
      <c r="O727" s="338" t="e">
        <f t="shared" si="2"/>
        <v>#N/A</v>
      </c>
      <c r="P727" s="338"/>
      <c r="Q727" s="338"/>
      <c r="R727" s="321"/>
      <c r="S727" s="321"/>
      <c r="T727" s="321"/>
      <c r="U727" s="321"/>
      <c r="V727" s="321"/>
      <c r="W727" s="321"/>
      <c r="X727" s="321"/>
      <c r="Y727" s="321"/>
      <c r="Z727" s="321"/>
    </row>
    <row r="728" spans="1:26" ht="15.75" customHeight="1">
      <c r="A728" s="321"/>
      <c r="B728" s="321"/>
      <c r="C728" s="321"/>
      <c r="D728" s="321"/>
      <c r="E728" s="321"/>
      <c r="F728" s="321"/>
      <c r="G728" s="321"/>
      <c r="H728" s="321"/>
      <c r="I728" s="321"/>
      <c r="J728" s="321"/>
      <c r="K728" s="321"/>
      <c r="L728" s="321"/>
      <c r="M728" s="321"/>
      <c r="N728" s="338"/>
      <c r="O728" s="338" t="e">
        <f t="shared" si="2"/>
        <v>#N/A</v>
      </c>
      <c r="P728" s="338"/>
      <c r="Q728" s="338"/>
      <c r="R728" s="321"/>
      <c r="S728" s="321"/>
      <c r="T728" s="321"/>
      <c r="U728" s="321"/>
      <c r="V728" s="321"/>
      <c r="W728" s="321"/>
      <c r="X728" s="321"/>
      <c r="Y728" s="321"/>
      <c r="Z728" s="321"/>
    </row>
    <row r="729" spans="1:26" ht="15.75" customHeight="1">
      <c r="A729" s="321"/>
      <c r="B729" s="321"/>
      <c r="C729" s="321"/>
      <c r="D729" s="321"/>
      <c r="E729" s="321"/>
      <c r="F729" s="321"/>
      <c r="G729" s="321"/>
      <c r="H729" s="321"/>
      <c r="I729" s="321"/>
      <c r="J729" s="321"/>
      <c r="K729" s="321"/>
      <c r="L729" s="321"/>
      <c r="M729" s="321"/>
      <c r="N729" s="338"/>
      <c r="O729" s="338" t="e">
        <f t="shared" si="2"/>
        <v>#N/A</v>
      </c>
      <c r="P729" s="338"/>
      <c r="Q729" s="338"/>
      <c r="R729" s="321"/>
      <c r="S729" s="321"/>
      <c r="T729" s="321"/>
      <c r="U729" s="321"/>
      <c r="V729" s="321"/>
      <c r="W729" s="321"/>
      <c r="X729" s="321"/>
      <c r="Y729" s="321"/>
      <c r="Z729" s="321"/>
    </row>
    <row r="730" spans="1:26" ht="15.75" customHeight="1">
      <c r="A730" s="321"/>
      <c r="B730" s="321"/>
      <c r="C730" s="321"/>
      <c r="D730" s="321"/>
      <c r="E730" s="321"/>
      <c r="F730" s="321"/>
      <c r="G730" s="321"/>
      <c r="H730" s="321"/>
      <c r="I730" s="321"/>
      <c r="J730" s="321"/>
      <c r="K730" s="321"/>
      <c r="L730" s="321"/>
      <c r="M730" s="321"/>
      <c r="N730" s="338"/>
      <c r="O730" s="338" t="e">
        <f t="shared" si="2"/>
        <v>#N/A</v>
      </c>
      <c r="P730" s="338"/>
      <c r="Q730" s="338"/>
      <c r="R730" s="321"/>
      <c r="S730" s="321"/>
      <c r="T730" s="321"/>
      <c r="U730" s="321"/>
      <c r="V730" s="321"/>
      <c r="W730" s="321"/>
      <c r="X730" s="321"/>
      <c r="Y730" s="321"/>
      <c r="Z730" s="321"/>
    </row>
    <row r="731" spans="1:26" ht="15.75" customHeight="1">
      <c r="A731" s="321"/>
      <c r="B731" s="321"/>
      <c r="C731" s="321"/>
      <c r="D731" s="321"/>
      <c r="E731" s="321"/>
      <c r="F731" s="321"/>
      <c r="G731" s="321"/>
      <c r="H731" s="321"/>
      <c r="I731" s="321"/>
      <c r="J731" s="321"/>
      <c r="K731" s="321"/>
      <c r="L731" s="321"/>
      <c r="M731" s="321"/>
      <c r="N731" s="338"/>
      <c r="O731" s="338" t="e">
        <f t="shared" si="2"/>
        <v>#N/A</v>
      </c>
      <c r="P731" s="338"/>
      <c r="Q731" s="338"/>
      <c r="R731" s="321"/>
      <c r="S731" s="321"/>
      <c r="T731" s="321"/>
      <c r="U731" s="321"/>
      <c r="V731" s="321"/>
      <c r="W731" s="321"/>
      <c r="X731" s="321"/>
      <c r="Y731" s="321"/>
      <c r="Z731" s="321"/>
    </row>
    <row r="732" spans="1:26" ht="15.75" customHeight="1">
      <c r="A732" s="321"/>
      <c r="B732" s="321"/>
      <c r="C732" s="321"/>
      <c r="D732" s="321"/>
      <c r="E732" s="321"/>
      <c r="F732" s="321"/>
      <c r="G732" s="321"/>
      <c r="H732" s="321"/>
      <c r="I732" s="321"/>
      <c r="J732" s="321"/>
      <c r="K732" s="321"/>
      <c r="L732" s="321"/>
      <c r="M732" s="321"/>
      <c r="N732" s="338"/>
      <c r="O732" s="338" t="e">
        <f t="shared" si="2"/>
        <v>#N/A</v>
      </c>
      <c r="P732" s="338"/>
      <c r="Q732" s="338"/>
      <c r="R732" s="321"/>
      <c r="S732" s="321"/>
      <c r="T732" s="321"/>
      <c r="U732" s="321"/>
      <c r="V732" s="321"/>
      <c r="W732" s="321"/>
      <c r="X732" s="321"/>
      <c r="Y732" s="321"/>
      <c r="Z732" s="321"/>
    </row>
    <row r="733" spans="1:26" ht="15.75" customHeight="1">
      <c r="A733" s="321"/>
      <c r="B733" s="321"/>
      <c r="C733" s="321"/>
      <c r="D733" s="321"/>
      <c r="E733" s="321"/>
      <c r="F733" s="321"/>
      <c r="G733" s="321"/>
      <c r="H733" s="321"/>
      <c r="I733" s="321"/>
      <c r="J733" s="321"/>
      <c r="K733" s="321"/>
      <c r="L733" s="321"/>
      <c r="M733" s="321"/>
      <c r="N733" s="338"/>
      <c r="O733" s="338" t="e">
        <f t="shared" si="2"/>
        <v>#N/A</v>
      </c>
      <c r="P733" s="338"/>
      <c r="Q733" s="338"/>
      <c r="R733" s="321"/>
      <c r="S733" s="321"/>
      <c r="T733" s="321"/>
      <c r="U733" s="321"/>
      <c r="V733" s="321"/>
      <c r="W733" s="321"/>
      <c r="X733" s="321"/>
      <c r="Y733" s="321"/>
      <c r="Z733" s="321"/>
    </row>
    <row r="734" spans="1:26" ht="15.75" customHeight="1">
      <c r="A734" s="321"/>
      <c r="B734" s="321"/>
      <c r="C734" s="321"/>
      <c r="D734" s="321"/>
      <c r="E734" s="321"/>
      <c r="F734" s="321"/>
      <c r="G734" s="321"/>
      <c r="H734" s="321"/>
      <c r="I734" s="321"/>
      <c r="J734" s="321"/>
      <c r="K734" s="321"/>
      <c r="L734" s="321"/>
      <c r="M734" s="321"/>
      <c r="N734" s="338"/>
      <c r="O734" s="338" t="e">
        <f t="shared" si="2"/>
        <v>#N/A</v>
      </c>
      <c r="P734" s="338"/>
      <c r="Q734" s="338"/>
      <c r="R734" s="321"/>
      <c r="S734" s="321"/>
      <c r="T734" s="321"/>
      <c r="U734" s="321"/>
      <c r="V734" s="321"/>
      <c r="W734" s="321"/>
      <c r="X734" s="321"/>
      <c r="Y734" s="321"/>
      <c r="Z734" s="321"/>
    </row>
    <row r="735" spans="1:26" ht="15.75" customHeight="1">
      <c r="A735" s="321"/>
      <c r="B735" s="321"/>
      <c r="C735" s="321"/>
      <c r="D735" s="321"/>
      <c r="E735" s="321"/>
      <c r="F735" s="321"/>
      <c r="G735" s="321"/>
      <c r="H735" s="321"/>
      <c r="I735" s="321"/>
      <c r="J735" s="321"/>
      <c r="K735" s="321"/>
      <c r="L735" s="321"/>
      <c r="M735" s="321"/>
      <c r="N735" s="338"/>
      <c r="O735" s="338" t="e">
        <f t="shared" si="2"/>
        <v>#N/A</v>
      </c>
      <c r="P735" s="338"/>
      <c r="Q735" s="338"/>
      <c r="R735" s="321"/>
      <c r="S735" s="321"/>
      <c r="T735" s="321"/>
      <c r="U735" s="321"/>
      <c r="V735" s="321"/>
      <c r="W735" s="321"/>
      <c r="X735" s="321"/>
      <c r="Y735" s="321"/>
      <c r="Z735" s="321"/>
    </row>
    <row r="736" spans="1:26" ht="15.75" customHeight="1">
      <c r="A736" s="321"/>
      <c r="B736" s="321"/>
      <c r="C736" s="321"/>
      <c r="D736" s="321"/>
      <c r="E736" s="321"/>
      <c r="F736" s="321"/>
      <c r="G736" s="321"/>
      <c r="H736" s="321"/>
      <c r="I736" s="321"/>
      <c r="J736" s="321"/>
      <c r="K736" s="321"/>
      <c r="L736" s="321"/>
      <c r="M736" s="321"/>
      <c r="N736" s="338"/>
      <c r="O736" s="338" t="e">
        <f t="shared" si="2"/>
        <v>#N/A</v>
      </c>
      <c r="P736" s="338"/>
      <c r="Q736" s="338"/>
      <c r="R736" s="321"/>
      <c r="S736" s="321"/>
      <c r="T736" s="321"/>
      <c r="U736" s="321"/>
      <c r="V736" s="321"/>
      <c r="W736" s="321"/>
      <c r="X736" s="321"/>
      <c r="Y736" s="321"/>
      <c r="Z736" s="321"/>
    </row>
    <row r="737" spans="1:26" ht="15.75" customHeight="1">
      <c r="A737" s="321"/>
      <c r="B737" s="321"/>
      <c r="C737" s="321"/>
      <c r="D737" s="321"/>
      <c r="E737" s="321"/>
      <c r="F737" s="321"/>
      <c r="G737" s="321"/>
      <c r="H737" s="321"/>
      <c r="I737" s="321"/>
      <c r="J737" s="321"/>
      <c r="K737" s="321"/>
      <c r="L737" s="321"/>
      <c r="M737" s="321"/>
      <c r="N737" s="338"/>
      <c r="O737" s="338" t="e">
        <f t="shared" si="2"/>
        <v>#N/A</v>
      </c>
      <c r="P737" s="338"/>
      <c r="Q737" s="338"/>
      <c r="R737" s="321"/>
      <c r="S737" s="321"/>
      <c r="T737" s="321"/>
      <c r="U737" s="321"/>
      <c r="V737" s="321"/>
      <c r="W737" s="321"/>
      <c r="X737" s="321"/>
      <c r="Y737" s="321"/>
      <c r="Z737" s="321"/>
    </row>
    <row r="738" spans="1:26" ht="15.75" customHeight="1">
      <c r="A738" s="321"/>
      <c r="B738" s="321"/>
      <c r="C738" s="321"/>
      <c r="D738" s="321"/>
      <c r="E738" s="321"/>
      <c r="F738" s="321"/>
      <c r="G738" s="321"/>
      <c r="H738" s="321"/>
      <c r="I738" s="321"/>
      <c r="J738" s="321"/>
      <c r="K738" s="321"/>
      <c r="L738" s="321"/>
      <c r="M738" s="321"/>
      <c r="N738" s="338"/>
      <c r="O738" s="338" t="e">
        <f t="shared" si="2"/>
        <v>#N/A</v>
      </c>
      <c r="P738" s="338"/>
      <c r="Q738" s="338"/>
      <c r="R738" s="321"/>
      <c r="S738" s="321"/>
      <c r="T738" s="321"/>
      <c r="U738" s="321"/>
      <c r="V738" s="321"/>
      <c r="W738" s="321"/>
      <c r="X738" s="321"/>
      <c r="Y738" s="321"/>
      <c r="Z738" s="321"/>
    </row>
    <row r="739" spans="1:26" ht="15.75" customHeight="1">
      <c r="A739" s="321"/>
      <c r="B739" s="321"/>
      <c r="C739" s="321"/>
      <c r="D739" s="321"/>
      <c r="E739" s="321"/>
      <c r="F739" s="321"/>
      <c r="G739" s="321"/>
      <c r="H739" s="321"/>
      <c r="I739" s="321"/>
      <c r="J739" s="321"/>
      <c r="K739" s="321"/>
      <c r="L739" s="321"/>
      <c r="M739" s="321"/>
      <c r="N739" s="338"/>
      <c r="O739" s="338" t="e">
        <f t="shared" si="2"/>
        <v>#N/A</v>
      </c>
      <c r="P739" s="338"/>
      <c r="Q739" s="338"/>
      <c r="R739" s="321"/>
      <c r="S739" s="321"/>
      <c r="T739" s="321"/>
      <c r="U739" s="321"/>
      <c r="V739" s="321"/>
      <c r="W739" s="321"/>
      <c r="X739" s="321"/>
      <c r="Y739" s="321"/>
      <c r="Z739" s="321"/>
    </row>
    <row r="740" spans="1:26" ht="15.75" customHeight="1">
      <c r="A740" s="321"/>
      <c r="B740" s="321"/>
      <c r="C740" s="321"/>
      <c r="D740" s="321"/>
      <c r="E740" s="321"/>
      <c r="F740" s="321"/>
      <c r="G740" s="321"/>
      <c r="H740" s="321"/>
      <c r="I740" s="321"/>
      <c r="J740" s="321"/>
      <c r="K740" s="321"/>
      <c r="L740" s="321"/>
      <c r="M740" s="321"/>
      <c r="N740" s="338"/>
      <c r="O740" s="338" t="e">
        <f t="shared" si="2"/>
        <v>#N/A</v>
      </c>
      <c r="P740" s="338"/>
      <c r="Q740" s="338"/>
      <c r="R740" s="321"/>
      <c r="S740" s="321"/>
      <c r="T740" s="321"/>
      <c r="U740" s="321"/>
      <c r="V740" s="321"/>
      <c r="W740" s="321"/>
      <c r="X740" s="321"/>
      <c r="Y740" s="321"/>
      <c r="Z740" s="321"/>
    </row>
    <row r="741" spans="1:26" ht="15.75" customHeight="1">
      <c r="A741" s="321"/>
      <c r="B741" s="321"/>
      <c r="C741" s="321"/>
      <c r="D741" s="321"/>
      <c r="E741" s="321"/>
      <c r="F741" s="321"/>
      <c r="G741" s="321"/>
      <c r="H741" s="321"/>
      <c r="I741" s="321"/>
      <c r="J741" s="321"/>
      <c r="K741" s="321"/>
      <c r="L741" s="321"/>
      <c r="M741" s="321"/>
      <c r="N741" s="338"/>
      <c r="O741" s="338" t="e">
        <f t="shared" si="2"/>
        <v>#N/A</v>
      </c>
      <c r="P741" s="338"/>
      <c r="Q741" s="338"/>
      <c r="R741" s="321"/>
      <c r="S741" s="321"/>
      <c r="T741" s="321"/>
      <c r="U741" s="321"/>
      <c r="V741" s="321"/>
      <c r="W741" s="321"/>
      <c r="X741" s="321"/>
      <c r="Y741" s="321"/>
      <c r="Z741" s="321"/>
    </row>
    <row r="742" spans="1:26" ht="15.75" customHeight="1">
      <c r="A742" s="321"/>
      <c r="B742" s="321"/>
      <c r="C742" s="321"/>
      <c r="D742" s="321"/>
      <c r="E742" s="321"/>
      <c r="F742" s="321"/>
      <c r="G742" s="321"/>
      <c r="H742" s="321"/>
      <c r="I742" s="321"/>
      <c r="J742" s="321"/>
      <c r="K742" s="321"/>
      <c r="L742" s="321"/>
      <c r="M742" s="321"/>
      <c r="N742" s="338"/>
      <c r="O742" s="338" t="e">
        <f t="shared" si="2"/>
        <v>#N/A</v>
      </c>
      <c r="P742" s="338"/>
      <c r="Q742" s="338"/>
      <c r="R742" s="321"/>
      <c r="S742" s="321"/>
      <c r="T742" s="321"/>
      <c r="U742" s="321"/>
      <c r="V742" s="321"/>
      <c r="W742" s="321"/>
      <c r="X742" s="321"/>
      <c r="Y742" s="321"/>
      <c r="Z742" s="321"/>
    </row>
    <row r="743" spans="1:26" ht="15.75" customHeight="1">
      <c r="A743" s="321"/>
      <c r="B743" s="321"/>
      <c r="C743" s="321"/>
      <c r="D743" s="321"/>
      <c r="E743" s="321"/>
      <c r="F743" s="321"/>
      <c r="G743" s="321"/>
      <c r="H743" s="321"/>
      <c r="I743" s="321"/>
      <c r="J743" s="321"/>
      <c r="K743" s="321"/>
      <c r="L743" s="321"/>
      <c r="M743" s="321"/>
      <c r="N743" s="338"/>
      <c r="O743" s="338" t="e">
        <f t="shared" si="2"/>
        <v>#N/A</v>
      </c>
      <c r="P743" s="338"/>
      <c r="Q743" s="338"/>
      <c r="R743" s="321"/>
      <c r="S743" s="321"/>
      <c r="T743" s="321"/>
      <c r="U743" s="321"/>
      <c r="V743" s="321"/>
      <c r="W743" s="321"/>
      <c r="X743" s="321"/>
      <c r="Y743" s="321"/>
      <c r="Z743" s="321"/>
    </row>
    <row r="744" spans="1:26" ht="15.75" customHeight="1">
      <c r="A744" s="321"/>
      <c r="B744" s="321"/>
      <c r="C744" s="321"/>
      <c r="D744" s="321"/>
      <c r="E744" s="321"/>
      <c r="F744" s="321"/>
      <c r="G744" s="321"/>
      <c r="H744" s="321"/>
      <c r="I744" s="321"/>
      <c r="J744" s="321"/>
      <c r="K744" s="321"/>
      <c r="L744" s="321"/>
      <c r="M744" s="321"/>
      <c r="N744" s="338"/>
      <c r="O744" s="338" t="e">
        <f t="shared" si="2"/>
        <v>#N/A</v>
      </c>
      <c r="P744" s="338"/>
      <c r="Q744" s="338"/>
      <c r="R744" s="321"/>
      <c r="S744" s="321"/>
      <c r="T744" s="321"/>
      <c r="U744" s="321"/>
      <c r="V744" s="321"/>
      <c r="W744" s="321"/>
      <c r="X744" s="321"/>
      <c r="Y744" s="321"/>
      <c r="Z744" s="321"/>
    </row>
    <row r="745" spans="1:26" ht="15.75" customHeight="1">
      <c r="A745" s="321"/>
      <c r="B745" s="321"/>
      <c r="C745" s="321"/>
      <c r="D745" s="321"/>
      <c r="E745" s="321"/>
      <c r="F745" s="321"/>
      <c r="G745" s="321"/>
      <c r="H745" s="321"/>
      <c r="I745" s="321"/>
      <c r="J745" s="321"/>
      <c r="K745" s="321"/>
      <c r="L745" s="321"/>
      <c r="M745" s="321"/>
      <c r="N745" s="338"/>
      <c r="O745" s="338" t="e">
        <f t="shared" si="2"/>
        <v>#N/A</v>
      </c>
      <c r="P745" s="338"/>
      <c r="Q745" s="338"/>
      <c r="R745" s="321"/>
      <c r="S745" s="321"/>
      <c r="T745" s="321"/>
      <c r="U745" s="321"/>
      <c r="V745" s="321"/>
      <c r="W745" s="321"/>
      <c r="X745" s="321"/>
      <c r="Y745" s="321"/>
      <c r="Z745" s="321"/>
    </row>
    <row r="746" spans="1:26" ht="15.75" customHeight="1">
      <c r="A746" s="321"/>
      <c r="B746" s="321"/>
      <c r="C746" s="321"/>
      <c r="D746" s="321"/>
      <c r="E746" s="321"/>
      <c r="F746" s="321"/>
      <c r="G746" s="321"/>
      <c r="H746" s="321"/>
      <c r="I746" s="321"/>
      <c r="J746" s="321"/>
      <c r="K746" s="321"/>
      <c r="L746" s="321"/>
      <c r="M746" s="321"/>
      <c r="N746" s="338"/>
      <c r="O746" s="338" t="e">
        <f t="shared" si="2"/>
        <v>#N/A</v>
      </c>
      <c r="P746" s="338"/>
      <c r="Q746" s="338"/>
      <c r="R746" s="321"/>
      <c r="S746" s="321"/>
      <c r="T746" s="321"/>
      <c r="U746" s="321"/>
      <c r="V746" s="321"/>
      <c r="W746" s="321"/>
      <c r="X746" s="321"/>
      <c r="Y746" s="321"/>
      <c r="Z746" s="321"/>
    </row>
    <row r="747" spans="1:26" ht="15.75" customHeight="1">
      <c r="A747" s="321"/>
      <c r="B747" s="321"/>
      <c r="C747" s="321"/>
      <c r="D747" s="321"/>
      <c r="E747" s="321"/>
      <c r="F747" s="321"/>
      <c r="G747" s="321"/>
      <c r="H747" s="321"/>
      <c r="I747" s="321"/>
      <c r="J747" s="321"/>
      <c r="K747" s="321"/>
      <c r="L747" s="321"/>
      <c r="M747" s="321"/>
      <c r="N747" s="338"/>
      <c r="O747" s="338" t="e">
        <f t="shared" si="2"/>
        <v>#N/A</v>
      </c>
      <c r="P747" s="338"/>
      <c r="Q747" s="338"/>
      <c r="R747" s="321"/>
      <c r="S747" s="321"/>
      <c r="T747" s="321"/>
      <c r="U747" s="321"/>
      <c r="V747" s="321"/>
      <c r="W747" s="321"/>
      <c r="X747" s="321"/>
      <c r="Y747" s="321"/>
      <c r="Z747" s="321"/>
    </row>
    <row r="748" spans="1:26" ht="15.75" customHeight="1">
      <c r="A748" s="321"/>
      <c r="B748" s="321"/>
      <c r="C748" s="321"/>
      <c r="D748" s="321"/>
      <c r="E748" s="321"/>
      <c r="F748" s="321"/>
      <c r="G748" s="321"/>
      <c r="H748" s="321"/>
      <c r="I748" s="321"/>
      <c r="J748" s="321"/>
      <c r="K748" s="321"/>
      <c r="L748" s="321"/>
      <c r="M748" s="321"/>
      <c r="N748" s="338"/>
      <c r="O748" s="338" t="e">
        <f t="shared" si="2"/>
        <v>#N/A</v>
      </c>
      <c r="P748" s="338"/>
      <c r="Q748" s="338"/>
      <c r="R748" s="321"/>
      <c r="S748" s="321"/>
      <c r="T748" s="321"/>
      <c r="U748" s="321"/>
      <c r="V748" s="321"/>
      <c r="W748" s="321"/>
      <c r="X748" s="321"/>
      <c r="Y748" s="321"/>
      <c r="Z748" s="321"/>
    </row>
    <row r="749" spans="1:26" ht="15.75" customHeight="1">
      <c r="A749" s="321"/>
      <c r="B749" s="321"/>
      <c r="C749" s="321"/>
      <c r="D749" s="321"/>
      <c r="E749" s="321"/>
      <c r="F749" s="321"/>
      <c r="G749" s="321"/>
      <c r="H749" s="321"/>
      <c r="I749" s="321"/>
      <c r="J749" s="321"/>
      <c r="K749" s="321"/>
      <c r="L749" s="321"/>
      <c r="M749" s="321"/>
      <c r="N749" s="338"/>
      <c r="O749" s="338" t="e">
        <f t="shared" si="2"/>
        <v>#N/A</v>
      </c>
      <c r="P749" s="338"/>
      <c r="Q749" s="338"/>
      <c r="R749" s="321"/>
      <c r="S749" s="321"/>
      <c r="T749" s="321"/>
      <c r="U749" s="321"/>
      <c r="V749" s="321"/>
      <c r="W749" s="321"/>
      <c r="X749" s="321"/>
      <c r="Y749" s="321"/>
      <c r="Z749" s="321"/>
    </row>
    <row r="750" spans="1:26" ht="15.75" customHeight="1">
      <c r="A750" s="321"/>
      <c r="B750" s="321"/>
      <c r="C750" s="321"/>
      <c r="D750" s="321"/>
      <c r="E750" s="321"/>
      <c r="F750" s="321"/>
      <c r="G750" s="321"/>
      <c r="H750" s="321"/>
      <c r="I750" s="321"/>
      <c r="J750" s="321"/>
      <c r="K750" s="321"/>
      <c r="L750" s="321"/>
      <c r="M750" s="321"/>
      <c r="N750" s="338"/>
      <c r="O750" s="338" t="e">
        <f t="shared" si="2"/>
        <v>#N/A</v>
      </c>
      <c r="P750" s="338"/>
      <c r="Q750" s="338"/>
      <c r="R750" s="321"/>
      <c r="S750" s="321"/>
      <c r="T750" s="321"/>
      <c r="U750" s="321"/>
      <c r="V750" s="321"/>
      <c r="W750" s="321"/>
      <c r="X750" s="321"/>
      <c r="Y750" s="321"/>
      <c r="Z750" s="321"/>
    </row>
    <row r="751" spans="1:26" ht="15.75" customHeight="1">
      <c r="A751" s="321"/>
      <c r="B751" s="321"/>
      <c r="C751" s="321"/>
      <c r="D751" s="321"/>
      <c r="E751" s="321"/>
      <c r="F751" s="321"/>
      <c r="G751" s="321"/>
      <c r="H751" s="321"/>
      <c r="I751" s="321"/>
      <c r="J751" s="321"/>
      <c r="K751" s="321"/>
      <c r="L751" s="321"/>
      <c r="M751" s="321"/>
      <c r="N751" s="338"/>
      <c r="O751" s="338" t="e">
        <f t="shared" si="2"/>
        <v>#N/A</v>
      </c>
      <c r="P751" s="338"/>
      <c r="Q751" s="338"/>
      <c r="R751" s="321"/>
      <c r="S751" s="321"/>
      <c r="T751" s="321"/>
      <c r="U751" s="321"/>
      <c r="V751" s="321"/>
      <c r="W751" s="321"/>
      <c r="X751" s="321"/>
      <c r="Y751" s="321"/>
      <c r="Z751" s="321"/>
    </row>
    <row r="752" spans="1:26" ht="15.75" customHeight="1">
      <c r="A752" s="321"/>
      <c r="B752" s="321"/>
      <c r="C752" s="321"/>
      <c r="D752" s="321"/>
      <c r="E752" s="321"/>
      <c r="F752" s="321"/>
      <c r="G752" s="321"/>
      <c r="H752" s="321"/>
      <c r="I752" s="321"/>
      <c r="J752" s="321"/>
      <c r="K752" s="321"/>
      <c r="L752" s="321"/>
      <c r="M752" s="321"/>
      <c r="N752" s="338"/>
      <c r="O752" s="338" t="e">
        <f t="shared" si="2"/>
        <v>#N/A</v>
      </c>
      <c r="P752" s="338"/>
      <c r="Q752" s="338"/>
      <c r="R752" s="321"/>
      <c r="S752" s="321"/>
      <c r="T752" s="321"/>
      <c r="U752" s="321"/>
      <c r="V752" s="321"/>
      <c r="W752" s="321"/>
      <c r="X752" s="321"/>
      <c r="Y752" s="321"/>
      <c r="Z752" s="321"/>
    </row>
    <row r="753" spans="1:26" ht="15.75" customHeight="1">
      <c r="A753" s="321"/>
      <c r="B753" s="321"/>
      <c r="C753" s="321"/>
      <c r="D753" s="321"/>
      <c r="E753" s="321"/>
      <c r="F753" s="321"/>
      <c r="G753" s="321"/>
      <c r="H753" s="321"/>
      <c r="I753" s="321"/>
      <c r="J753" s="321"/>
      <c r="K753" s="321"/>
      <c r="L753" s="321"/>
      <c r="M753" s="321"/>
      <c r="N753" s="338"/>
      <c r="O753" s="338" t="e">
        <f t="shared" si="2"/>
        <v>#N/A</v>
      </c>
      <c r="P753" s="338"/>
      <c r="Q753" s="338"/>
      <c r="R753" s="321"/>
      <c r="S753" s="321"/>
      <c r="T753" s="321"/>
      <c r="U753" s="321"/>
      <c r="V753" s="321"/>
      <c r="W753" s="321"/>
      <c r="X753" s="321"/>
      <c r="Y753" s="321"/>
      <c r="Z753" s="321"/>
    </row>
    <row r="754" spans="1:26" ht="15.75" customHeight="1">
      <c r="A754" s="321"/>
      <c r="B754" s="321"/>
      <c r="C754" s="321"/>
      <c r="D754" s="321"/>
      <c r="E754" s="321"/>
      <c r="F754" s="321"/>
      <c r="G754" s="321"/>
      <c r="H754" s="321"/>
      <c r="I754" s="321"/>
      <c r="J754" s="321"/>
      <c r="K754" s="321"/>
      <c r="L754" s="321"/>
      <c r="M754" s="321"/>
      <c r="N754" s="338"/>
      <c r="O754" s="338" t="e">
        <f t="shared" si="2"/>
        <v>#N/A</v>
      </c>
      <c r="P754" s="338"/>
      <c r="Q754" s="338"/>
      <c r="R754" s="321"/>
      <c r="S754" s="321"/>
      <c r="T754" s="321"/>
      <c r="U754" s="321"/>
      <c r="V754" s="321"/>
      <c r="W754" s="321"/>
      <c r="X754" s="321"/>
      <c r="Y754" s="321"/>
      <c r="Z754" s="321"/>
    </row>
    <row r="755" spans="1:26" ht="15.75" customHeight="1">
      <c r="A755" s="321"/>
      <c r="B755" s="321"/>
      <c r="C755" s="321"/>
      <c r="D755" s="321"/>
      <c r="E755" s="321"/>
      <c r="F755" s="321"/>
      <c r="G755" s="321"/>
      <c r="H755" s="321"/>
      <c r="I755" s="321"/>
      <c r="J755" s="321"/>
      <c r="K755" s="321"/>
      <c r="L755" s="321"/>
      <c r="M755" s="321"/>
      <c r="N755" s="338"/>
      <c r="O755" s="338" t="e">
        <f t="shared" si="2"/>
        <v>#N/A</v>
      </c>
      <c r="P755" s="338"/>
      <c r="Q755" s="338"/>
      <c r="R755" s="321"/>
      <c r="S755" s="321"/>
      <c r="T755" s="321"/>
      <c r="U755" s="321"/>
      <c r="V755" s="321"/>
      <c r="W755" s="321"/>
      <c r="X755" s="321"/>
      <c r="Y755" s="321"/>
      <c r="Z755" s="321"/>
    </row>
    <row r="756" spans="1:26" ht="15.75" customHeight="1">
      <c r="A756" s="321"/>
      <c r="B756" s="321"/>
      <c r="C756" s="321"/>
      <c r="D756" s="321"/>
      <c r="E756" s="321"/>
      <c r="F756" s="321"/>
      <c r="G756" s="321"/>
      <c r="H756" s="321"/>
      <c r="I756" s="321"/>
      <c r="J756" s="321"/>
      <c r="K756" s="321"/>
      <c r="L756" s="321"/>
      <c r="M756" s="321"/>
      <c r="N756" s="338"/>
      <c r="O756" s="338" t="e">
        <f t="shared" si="2"/>
        <v>#N/A</v>
      </c>
      <c r="P756" s="338"/>
      <c r="Q756" s="338"/>
      <c r="R756" s="321"/>
      <c r="S756" s="321"/>
      <c r="T756" s="321"/>
      <c r="U756" s="321"/>
      <c r="V756" s="321"/>
      <c r="W756" s="321"/>
      <c r="X756" s="321"/>
      <c r="Y756" s="321"/>
      <c r="Z756" s="321"/>
    </row>
    <row r="757" spans="1:26" ht="15.75" customHeight="1">
      <c r="A757" s="321"/>
      <c r="B757" s="321"/>
      <c r="C757" s="321"/>
      <c r="D757" s="321"/>
      <c r="E757" s="321"/>
      <c r="F757" s="321"/>
      <c r="G757" s="321"/>
      <c r="H757" s="321"/>
      <c r="I757" s="321"/>
      <c r="J757" s="321"/>
      <c r="K757" s="321"/>
      <c r="L757" s="321"/>
      <c r="M757" s="321"/>
      <c r="N757" s="338"/>
      <c r="O757" s="338" t="e">
        <f t="shared" si="2"/>
        <v>#N/A</v>
      </c>
      <c r="P757" s="338"/>
      <c r="Q757" s="338"/>
      <c r="R757" s="321"/>
      <c r="S757" s="321"/>
      <c r="T757" s="321"/>
      <c r="U757" s="321"/>
      <c r="V757" s="321"/>
      <c r="W757" s="321"/>
      <c r="X757" s="321"/>
      <c r="Y757" s="321"/>
      <c r="Z757" s="321"/>
    </row>
    <row r="758" spans="1:26" ht="15.75" customHeight="1">
      <c r="A758" s="321"/>
      <c r="B758" s="321"/>
      <c r="C758" s="321"/>
      <c r="D758" s="321"/>
      <c r="E758" s="321"/>
      <c r="F758" s="321"/>
      <c r="G758" s="321"/>
      <c r="H758" s="321"/>
      <c r="I758" s="321"/>
      <c r="J758" s="321"/>
      <c r="K758" s="321"/>
      <c r="L758" s="321"/>
      <c r="M758" s="321"/>
      <c r="N758" s="338"/>
      <c r="O758" s="338" t="e">
        <f t="shared" si="2"/>
        <v>#N/A</v>
      </c>
      <c r="P758" s="338"/>
      <c r="Q758" s="338"/>
      <c r="R758" s="321"/>
      <c r="S758" s="321"/>
      <c r="T758" s="321"/>
      <c r="U758" s="321"/>
      <c r="V758" s="321"/>
      <c r="W758" s="321"/>
      <c r="X758" s="321"/>
      <c r="Y758" s="321"/>
      <c r="Z758" s="321"/>
    </row>
    <row r="759" spans="1:26" ht="15.75" customHeight="1">
      <c r="A759" s="321"/>
      <c r="B759" s="321"/>
      <c r="C759" s="321"/>
      <c r="D759" s="321"/>
      <c r="E759" s="321"/>
      <c r="F759" s="321"/>
      <c r="G759" s="321"/>
      <c r="H759" s="321"/>
      <c r="I759" s="321"/>
      <c r="J759" s="321"/>
      <c r="K759" s="321"/>
      <c r="L759" s="321"/>
      <c r="M759" s="321"/>
      <c r="N759" s="338"/>
      <c r="O759" s="338" t="e">
        <f t="shared" si="2"/>
        <v>#N/A</v>
      </c>
      <c r="P759" s="338"/>
      <c r="Q759" s="338"/>
      <c r="R759" s="321"/>
      <c r="S759" s="321"/>
      <c r="T759" s="321"/>
      <c r="U759" s="321"/>
      <c r="V759" s="321"/>
      <c r="W759" s="321"/>
      <c r="X759" s="321"/>
      <c r="Y759" s="321"/>
      <c r="Z759" s="321"/>
    </row>
    <row r="760" spans="1:26" ht="15.75" customHeight="1">
      <c r="A760" s="321"/>
      <c r="B760" s="321"/>
      <c r="C760" s="321"/>
      <c r="D760" s="321"/>
      <c r="E760" s="321"/>
      <c r="F760" s="321"/>
      <c r="G760" s="321"/>
      <c r="H760" s="321"/>
      <c r="I760" s="321"/>
      <c r="J760" s="321"/>
      <c r="K760" s="321"/>
      <c r="L760" s="321"/>
      <c r="M760" s="321"/>
      <c r="N760" s="338"/>
      <c r="O760" s="338" t="e">
        <f t="shared" si="2"/>
        <v>#N/A</v>
      </c>
      <c r="P760" s="338"/>
      <c r="Q760" s="338"/>
      <c r="R760" s="321"/>
      <c r="S760" s="321"/>
      <c r="T760" s="321"/>
      <c r="U760" s="321"/>
      <c r="V760" s="321"/>
      <c r="W760" s="321"/>
      <c r="X760" s="321"/>
      <c r="Y760" s="321"/>
      <c r="Z760" s="321"/>
    </row>
    <row r="761" spans="1:26" ht="15.75" customHeight="1">
      <c r="A761" s="321"/>
      <c r="B761" s="321"/>
      <c r="C761" s="321"/>
      <c r="D761" s="321"/>
      <c r="E761" s="321"/>
      <c r="F761" s="321"/>
      <c r="G761" s="321"/>
      <c r="H761" s="321"/>
      <c r="I761" s="321"/>
      <c r="J761" s="321"/>
      <c r="K761" s="321"/>
      <c r="L761" s="321"/>
      <c r="M761" s="321"/>
      <c r="N761" s="338"/>
      <c r="O761" s="338" t="e">
        <f t="shared" si="2"/>
        <v>#N/A</v>
      </c>
      <c r="P761" s="338"/>
      <c r="Q761" s="338"/>
      <c r="R761" s="321"/>
      <c r="S761" s="321"/>
      <c r="T761" s="321"/>
      <c r="U761" s="321"/>
      <c r="V761" s="321"/>
      <c r="W761" s="321"/>
      <c r="X761" s="321"/>
      <c r="Y761" s="321"/>
      <c r="Z761" s="321"/>
    </row>
    <row r="762" spans="1:26" ht="15.75" customHeight="1">
      <c r="A762" s="321"/>
      <c r="B762" s="321"/>
      <c r="C762" s="321"/>
      <c r="D762" s="321"/>
      <c r="E762" s="321"/>
      <c r="F762" s="321"/>
      <c r="G762" s="321"/>
      <c r="H762" s="321"/>
      <c r="I762" s="321"/>
      <c r="J762" s="321"/>
      <c r="K762" s="321"/>
      <c r="L762" s="321"/>
      <c r="M762" s="321"/>
      <c r="N762" s="338"/>
      <c r="O762" s="338" t="e">
        <f t="shared" si="2"/>
        <v>#N/A</v>
      </c>
      <c r="P762" s="338"/>
      <c r="Q762" s="338"/>
      <c r="R762" s="321"/>
      <c r="S762" s="321"/>
      <c r="T762" s="321"/>
      <c r="U762" s="321"/>
      <c r="V762" s="321"/>
      <c r="W762" s="321"/>
      <c r="X762" s="321"/>
      <c r="Y762" s="321"/>
      <c r="Z762" s="321"/>
    </row>
    <row r="763" spans="1:26" ht="15.75" customHeight="1">
      <c r="A763" s="321"/>
      <c r="B763" s="321"/>
      <c r="C763" s="321"/>
      <c r="D763" s="321"/>
      <c r="E763" s="321"/>
      <c r="F763" s="321"/>
      <c r="G763" s="321"/>
      <c r="H763" s="321"/>
      <c r="I763" s="321"/>
      <c r="J763" s="321"/>
      <c r="K763" s="321"/>
      <c r="L763" s="321"/>
      <c r="M763" s="321"/>
      <c r="N763" s="338"/>
      <c r="O763" s="338" t="e">
        <f t="shared" si="2"/>
        <v>#N/A</v>
      </c>
      <c r="P763" s="338"/>
      <c r="Q763" s="338"/>
      <c r="R763" s="321"/>
      <c r="S763" s="321"/>
      <c r="T763" s="321"/>
      <c r="U763" s="321"/>
      <c r="V763" s="321"/>
      <c r="W763" s="321"/>
      <c r="X763" s="321"/>
      <c r="Y763" s="321"/>
      <c r="Z763" s="321"/>
    </row>
    <row r="764" spans="1:26" ht="15.75" customHeight="1">
      <c r="A764" s="321"/>
      <c r="B764" s="321"/>
      <c r="C764" s="321"/>
      <c r="D764" s="321"/>
      <c r="E764" s="321"/>
      <c r="F764" s="321"/>
      <c r="G764" s="321"/>
      <c r="H764" s="321"/>
      <c r="I764" s="321"/>
      <c r="J764" s="321"/>
      <c r="K764" s="321"/>
      <c r="L764" s="321"/>
      <c r="M764" s="321"/>
      <c r="N764" s="338"/>
      <c r="O764" s="338" t="e">
        <f t="shared" si="2"/>
        <v>#N/A</v>
      </c>
      <c r="P764" s="338"/>
      <c r="Q764" s="338"/>
      <c r="R764" s="321"/>
      <c r="S764" s="321"/>
      <c r="T764" s="321"/>
      <c r="U764" s="321"/>
      <c r="V764" s="321"/>
      <c r="W764" s="321"/>
      <c r="X764" s="321"/>
      <c r="Y764" s="321"/>
      <c r="Z764" s="321"/>
    </row>
    <row r="765" spans="1:26" ht="15.75" customHeight="1">
      <c r="A765" s="321"/>
      <c r="B765" s="321"/>
      <c r="C765" s="321"/>
      <c r="D765" s="321"/>
      <c r="E765" s="321"/>
      <c r="F765" s="321"/>
      <c r="G765" s="321"/>
      <c r="H765" s="321"/>
      <c r="I765" s="321"/>
      <c r="J765" s="321"/>
      <c r="K765" s="321"/>
      <c r="L765" s="321"/>
      <c r="M765" s="321"/>
      <c r="N765" s="338"/>
      <c r="O765" s="338" t="e">
        <f t="shared" si="2"/>
        <v>#N/A</v>
      </c>
      <c r="P765" s="338"/>
      <c r="Q765" s="338"/>
      <c r="R765" s="321"/>
      <c r="S765" s="321"/>
      <c r="T765" s="321"/>
      <c r="U765" s="321"/>
      <c r="V765" s="321"/>
      <c r="W765" s="321"/>
      <c r="X765" s="321"/>
      <c r="Y765" s="321"/>
      <c r="Z765" s="321"/>
    </row>
    <row r="766" spans="1:26" ht="15.75" customHeight="1">
      <c r="A766" s="321"/>
      <c r="B766" s="321"/>
      <c r="C766" s="321"/>
      <c r="D766" s="321"/>
      <c r="E766" s="321"/>
      <c r="F766" s="321"/>
      <c r="G766" s="321"/>
      <c r="H766" s="321"/>
      <c r="I766" s="321"/>
      <c r="J766" s="321"/>
      <c r="K766" s="321"/>
      <c r="L766" s="321"/>
      <c r="M766" s="321"/>
      <c r="N766" s="338"/>
      <c r="O766" s="338" t="e">
        <f t="shared" si="2"/>
        <v>#N/A</v>
      </c>
      <c r="P766" s="338"/>
      <c r="Q766" s="338"/>
      <c r="R766" s="321"/>
      <c r="S766" s="321"/>
      <c r="T766" s="321"/>
      <c r="U766" s="321"/>
      <c r="V766" s="321"/>
      <c r="W766" s="321"/>
      <c r="X766" s="321"/>
      <c r="Y766" s="321"/>
      <c r="Z766" s="321"/>
    </row>
    <row r="767" spans="1:26" ht="15.75" customHeight="1">
      <c r="A767" s="321"/>
      <c r="B767" s="321"/>
      <c r="C767" s="321"/>
      <c r="D767" s="321"/>
      <c r="E767" s="321"/>
      <c r="F767" s="321"/>
      <c r="G767" s="321"/>
      <c r="H767" s="321"/>
      <c r="I767" s="321"/>
      <c r="J767" s="321"/>
      <c r="K767" s="321"/>
      <c r="L767" s="321"/>
      <c r="M767" s="321"/>
      <c r="N767" s="338"/>
      <c r="O767" s="338" t="e">
        <f t="shared" ref="O767:O986" si="3">VLOOKUP(B767,$C$25:$D$35,2,0)</f>
        <v>#N/A</v>
      </c>
      <c r="P767" s="338"/>
      <c r="Q767" s="338"/>
      <c r="R767" s="321"/>
      <c r="S767" s="321"/>
      <c r="T767" s="321"/>
      <c r="U767" s="321"/>
      <c r="V767" s="321"/>
      <c r="W767" s="321"/>
      <c r="X767" s="321"/>
      <c r="Y767" s="321"/>
      <c r="Z767" s="321"/>
    </row>
    <row r="768" spans="1:26" ht="15.75" customHeight="1">
      <c r="A768" s="321"/>
      <c r="B768" s="321"/>
      <c r="C768" s="321"/>
      <c r="D768" s="321"/>
      <c r="E768" s="321"/>
      <c r="F768" s="321"/>
      <c r="G768" s="321"/>
      <c r="H768" s="321"/>
      <c r="I768" s="321"/>
      <c r="J768" s="321"/>
      <c r="K768" s="321"/>
      <c r="L768" s="321"/>
      <c r="M768" s="321"/>
      <c r="N768" s="338"/>
      <c r="O768" s="338" t="e">
        <f t="shared" si="3"/>
        <v>#N/A</v>
      </c>
      <c r="P768" s="338"/>
      <c r="Q768" s="338"/>
      <c r="R768" s="321"/>
      <c r="S768" s="321"/>
      <c r="T768" s="321"/>
      <c r="U768" s="321"/>
      <c r="V768" s="321"/>
      <c r="W768" s="321"/>
      <c r="X768" s="321"/>
      <c r="Y768" s="321"/>
      <c r="Z768" s="321"/>
    </row>
    <row r="769" spans="1:26" ht="15.75" customHeight="1">
      <c r="A769" s="321"/>
      <c r="B769" s="321"/>
      <c r="C769" s="321"/>
      <c r="D769" s="321"/>
      <c r="E769" s="321"/>
      <c r="F769" s="321"/>
      <c r="G769" s="321"/>
      <c r="H769" s="321"/>
      <c r="I769" s="321"/>
      <c r="J769" s="321"/>
      <c r="K769" s="321"/>
      <c r="L769" s="321"/>
      <c r="M769" s="321"/>
      <c r="N769" s="338"/>
      <c r="O769" s="338" t="e">
        <f t="shared" si="3"/>
        <v>#N/A</v>
      </c>
      <c r="P769" s="338"/>
      <c r="Q769" s="338"/>
      <c r="R769" s="321"/>
      <c r="S769" s="321"/>
      <c r="T769" s="321"/>
      <c r="U769" s="321"/>
      <c r="V769" s="321"/>
      <c r="W769" s="321"/>
      <c r="X769" s="321"/>
      <c r="Y769" s="321"/>
      <c r="Z769" s="321"/>
    </row>
    <row r="770" spans="1:26" ht="15.75" customHeight="1">
      <c r="A770" s="321"/>
      <c r="B770" s="321"/>
      <c r="C770" s="321"/>
      <c r="D770" s="321"/>
      <c r="E770" s="321"/>
      <c r="F770" s="321"/>
      <c r="G770" s="321"/>
      <c r="H770" s="321"/>
      <c r="I770" s="321"/>
      <c r="J770" s="321"/>
      <c r="K770" s="321"/>
      <c r="L770" s="321"/>
      <c r="M770" s="321"/>
      <c r="N770" s="338"/>
      <c r="O770" s="338" t="e">
        <f t="shared" si="3"/>
        <v>#N/A</v>
      </c>
      <c r="P770" s="338"/>
      <c r="Q770" s="338"/>
      <c r="R770" s="321"/>
      <c r="S770" s="321"/>
      <c r="T770" s="321"/>
      <c r="U770" s="321"/>
      <c r="V770" s="321"/>
      <c r="W770" s="321"/>
      <c r="X770" s="321"/>
      <c r="Y770" s="321"/>
      <c r="Z770" s="321"/>
    </row>
    <row r="771" spans="1:26" ht="15.75" customHeight="1">
      <c r="A771" s="321"/>
      <c r="B771" s="321"/>
      <c r="C771" s="321"/>
      <c r="D771" s="321"/>
      <c r="E771" s="321"/>
      <c r="F771" s="321"/>
      <c r="G771" s="321"/>
      <c r="H771" s="321"/>
      <c r="I771" s="321"/>
      <c r="J771" s="321"/>
      <c r="K771" s="321"/>
      <c r="L771" s="321"/>
      <c r="M771" s="321"/>
      <c r="N771" s="338"/>
      <c r="O771" s="338" t="e">
        <f t="shared" si="3"/>
        <v>#N/A</v>
      </c>
      <c r="P771" s="338"/>
      <c r="Q771" s="338"/>
      <c r="R771" s="321"/>
      <c r="S771" s="321"/>
      <c r="T771" s="321"/>
      <c r="U771" s="321"/>
      <c r="V771" s="321"/>
      <c r="W771" s="321"/>
      <c r="X771" s="321"/>
      <c r="Y771" s="321"/>
      <c r="Z771" s="321"/>
    </row>
    <row r="772" spans="1:26" ht="15.75" customHeight="1">
      <c r="A772" s="321"/>
      <c r="B772" s="321"/>
      <c r="C772" s="321"/>
      <c r="D772" s="321"/>
      <c r="E772" s="321"/>
      <c r="F772" s="321"/>
      <c r="G772" s="321"/>
      <c r="H772" s="321"/>
      <c r="I772" s="321"/>
      <c r="J772" s="321"/>
      <c r="K772" s="321"/>
      <c r="L772" s="321"/>
      <c r="M772" s="321"/>
      <c r="N772" s="338"/>
      <c r="O772" s="338" t="e">
        <f t="shared" si="3"/>
        <v>#N/A</v>
      </c>
      <c r="P772" s="338"/>
      <c r="Q772" s="338"/>
      <c r="R772" s="321"/>
      <c r="S772" s="321"/>
      <c r="T772" s="321"/>
      <c r="U772" s="321"/>
      <c r="V772" s="321"/>
      <c r="W772" s="321"/>
      <c r="X772" s="321"/>
      <c r="Y772" s="321"/>
      <c r="Z772" s="321"/>
    </row>
    <row r="773" spans="1:26" ht="15.75" customHeight="1">
      <c r="A773" s="321"/>
      <c r="B773" s="321"/>
      <c r="C773" s="321"/>
      <c r="D773" s="321"/>
      <c r="E773" s="321"/>
      <c r="F773" s="321"/>
      <c r="G773" s="321"/>
      <c r="H773" s="321"/>
      <c r="I773" s="321"/>
      <c r="J773" s="321"/>
      <c r="K773" s="321"/>
      <c r="L773" s="321"/>
      <c r="M773" s="321"/>
      <c r="N773" s="338"/>
      <c r="O773" s="338" t="e">
        <f t="shared" si="3"/>
        <v>#N/A</v>
      </c>
      <c r="P773" s="338"/>
      <c r="Q773" s="338"/>
      <c r="R773" s="321"/>
      <c r="S773" s="321"/>
      <c r="T773" s="321"/>
      <c r="U773" s="321"/>
      <c r="V773" s="321"/>
      <c r="W773" s="321"/>
      <c r="X773" s="321"/>
      <c r="Y773" s="321"/>
      <c r="Z773" s="321"/>
    </row>
    <row r="774" spans="1:26" ht="15.75" customHeight="1">
      <c r="A774" s="321"/>
      <c r="B774" s="321"/>
      <c r="C774" s="321"/>
      <c r="D774" s="321"/>
      <c r="E774" s="321"/>
      <c r="F774" s="321"/>
      <c r="G774" s="321"/>
      <c r="H774" s="321"/>
      <c r="I774" s="321"/>
      <c r="J774" s="321"/>
      <c r="K774" s="321"/>
      <c r="L774" s="321"/>
      <c r="M774" s="321"/>
      <c r="N774" s="338"/>
      <c r="O774" s="338" t="e">
        <f t="shared" si="3"/>
        <v>#N/A</v>
      </c>
      <c r="P774" s="338"/>
      <c r="Q774" s="338"/>
      <c r="R774" s="321"/>
      <c r="S774" s="321"/>
      <c r="T774" s="321"/>
      <c r="U774" s="321"/>
      <c r="V774" s="321"/>
      <c r="W774" s="321"/>
      <c r="X774" s="321"/>
      <c r="Y774" s="321"/>
      <c r="Z774" s="321"/>
    </row>
    <row r="775" spans="1:26" ht="15.75" customHeight="1">
      <c r="A775" s="321"/>
      <c r="B775" s="321"/>
      <c r="C775" s="321"/>
      <c r="D775" s="321"/>
      <c r="E775" s="321"/>
      <c r="F775" s="321"/>
      <c r="G775" s="321"/>
      <c r="H775" s="321"/>
      <c r="I775" s="321"/>
      <c r="J775" s="321"/>
      <c r="K775" s="321"/>
      <c r="L775" s="321"/>
      <c r="M775" s="321"/>
      <c r="N775" s="338"/>
      <c r="O775" s="338" t="e">
        <f t="shared" si="3"/>
        <v>#N/A</v>
      </c>
      <c r="P775" s="338"/>
      <c r="Q775" s="338"/>
      <c r="R775" s="321"/>
      <c r="S775" s="321"/>
      <c r="T775" s="321"/>
      <c r="U775" s="321"/>
      <c r="V775" s="321"/>
      <c r="W775" s="321"/>
      <c r="X775" s="321"/>
      <c r="Y775" s="321"/>
      <c r="Z775" s="321"/>
    </row>
    <row r="776" spans="1:26" ht="15.75" customHeight="1">
      <c r="A776" s="321"/>
      <c r="B776" s="321"/>
      <c r="C776" s="321"/>
      <c r="D776" s="321"/>
      <c r="E776" s="321"/>
      <c r="F776" s="321"/>
      <c r="G776" s="321"/>
      <c r="H776" s="321"/>
      <c r="I776" s="321"/>
      <c r="J776" s="321"/>
      <c r="K776" s="321"/>
      <c r="L776" s="321"/>
      <c r="M776" s="321"/>
      <c r="N776" s="338"/>
      <c r="O776" s="338" t="e">
        <f t="shared" si="3"/>
        <v>#N/A</v>
      </c>
      <c r="P776" s="338"/>
      <c r="Q776" s="338"/>
      <c r="R776" s="321"/>
      <c r="S776" s="321"/>
      <c r="T776" s="321"/>
      <c r="U776" s="321"/>
      <c r="V776" s="321"/>
      <c r="W776" s="321"/>
      <c r="X776" s="321"/>
      <c r="Y776" s="321"/>
      <c r="Z776" s="321"/>
    </row>
    <row r="777" spans="1:26" ht="15.75" customHeight="1">
      <c r="A777" s="321"/>
      <c r="B777" s="321"/>
      <c r="C777" s="321"/>
      <c r="D777" s="321"/>
      <c r="E777" s="321"/>
      <c r="F777" s="321"/>
      <c r="G777" s="321"/>
      <c r="H777" s="321"/>
      <c r="I777" s="321"/>
      <c r="J777" s="321"/>
      <c r="K777" s="321"/>
      <c r="L777" s="321"/>
      <c r="M777" s="321"/>
      <c r="N777" s="338"/>
      <c r="O777" s="338" t="e">
        <f t="shared" si="3"/>
        <v>#N/A</v>
      </c>
      <c r="P777" s="338"/>
      <c r="Q777" s="338"/>
      <c r="R777" s="321"/>
      <c r="S777" s="321"/>
      <c r="T777" s="321"/>
      <c r="U777" s="321"/>
      <c r="V777" s="321"/>
      <c r="W777" s="321"/>
      <c r="X777" s="321"/>
      <c r="Y777" s="321"/>
      <c r="Z777" s="321"/>
    </row>
    <row r="778" spans="1:26" ht="15.75" customHeight="1">
      <c r="A778" s="321"/>
      <c r="B778" s="321"/>
      <c r="C778" s="321"/>
      <c r="D778" s="321"/>
      <c r="E778" s="321"/>
      <c r="F778" s="321"/>
      <c r="G778" s="321"/>
      <c r="H778" s="321"/>
      <c r="I778" s="321"/>
      <c r="J778" s="321"/>
      <c r="K778" s="321"/>
      <c r="L778" s="321"/>
      <c r="M778" s="321"/>
      <c r="N778" s="338"/>
      <c r="O778" s="338" t="e">
        <f t="shared" si="3"/>
        <v>#N/A</v>
      </c>
      <c r="P778" s="338"/>
      <c r="Q778" s="338"/>
      <c r="R778" s="321"/>
      <c r="S778" s="321"/>
      <c r="T778" s="321"/>
      <c r="U778" s="321"/>
      <c r="V778" s="321"/>
      <c r="W778" s="321"/>
      <c r="X778" s="321"/>
      <c r="Y778" s="321"/>
      <c r="Z778" s="321"/>
    </row>
    <row r="779" spans="1:26" ht="15.75" customHeight="1">
      <c r="A779" s="321"/>
      <c r="B779" s="321"/>
      <c r="C779" s="321"/>
      <c r="D779" s="321"/>
      <c r="E779" s="321"/>
      <c r="F779" s="321"/>
      <c r="G779" s="321"/>
      <c r="H779" s="321"/>
      <c r="I779" s="321"/>
      <c r="J779" s="321"/>
      <c r="K779" s="321"/>
      <c r="L779" s="321"/>
      <c r="M779" s="321"/>
      <c r="N779" s="338"/>
      <c r="O779" s="338" t="e">
        <f t="shared" si="3"/>
        <v>#N/A</v>
      </c>
      <c r="P779" s="338"/>
      <c r="Q779" s="338"/>
      <c r="R779" s="321"/>
      <c r="S779" s="321"/>
      <c r="T779" s="321"/>
      <c r="U779" s="321"/>
      <c r="V779" s="321"/>
      <c r="W779" s="321"/>
      <c r="X779" s="321"/>
      <c r="Y779" s="321"/>
      <c r="Z779" s="321"/>
    </row>
    <row r="780" spans="1:26" ht="15.75" customHeight="1">
      <c r="A780" s="321"/>
      <c r="B780" s="321"/>
      <c r="C780" s="321"/>
      <c r="D780" s="321"/>
      <c r="E780" s="321"/>
      <c r="F780" s="321"/>
      <c r="G780" s="321"/>
      <c r="H780" s="321"/>
      <c r="I780" s="321"/>
      <c r="J780" s="321"/>
      <c r="K780" s="321"/>
      <c r="L780" s="321"/>
      <c r="M780" s="321"/>
      <c r="N780" s="338"/>
      <c r="O780" s="338" t="e">
        <f t="shared" si="3"/>
        <v>#N/A</v>
      </c>
      <c r="P780" s="338"/>
      <c r="Q780" s="338"/>
      <c r="R780" s="321"/>
      <c r="S780" s="321"/>
      <c r="T780" s="321"/>
      <c r="U780" s="321"/>
      <c r="V780" s="321"/>
      <c r="W780" s="321"/>
      <c r="X780" s="321"/>
      <c r="Y780" s="321"/>
      <c r="Z780" s="321"/>
    </row>
    <row r="781" spans="1:26" ht="15.75" customHeight="1">
      <c r="A781" s="321"/>
      <c r="B781" s="321"/>
      <c r="C781" s="321"/>
      <c r="D781" s="321"/>
      <c r="E781" s="321"/>
      <c r="F781" s="321"/>
      <c r="G781" s="321"/>
      <c r="H781" s="321"/>
      <c r="I781" s="321"/>
      <c r="J781" s="321"/>
      <c r="K781" s="321"/>
      <c r="L781" s="321"/>
      <c r="M781" s="321"/>
      <c r="N781" s="338"/>
      <c r="O781" s="338" t="e">
        <f t="shared" si="3"/>
        <v>#N/A</v>
      </c>
      <c r="P781" s="338"/>
      <c r="Q781" s="338"/>
      <c r="R781" s="321"/>
      <c r="S781" s="321"/>
      <c r="T781" s="321"/>
      <c r="U781" s="321"/>
      <c r="V781" s="321"/>
      <c r="W781" s="321"/>
      <c r="X781" s="321"/>
      <c r="Y781" s="321"/>
      <c r="Z781" s="321"/>
    </row>
    <row r="782" spans="1:26" ht="15.75" customHeight="1">
      <c r="A782" s="321"/>
      <c r="B782" s="321"/>
      <c r="C782" s="321"/>
      <c r="D782" s="321"/>
      <c r="E782" s="321"/>
      <c r="F782" s="321"/>
      <c r="G782" s="321"/>
      <c r="H782" s="321"/>
      <c r="I782" s="321"/>
      <c r="J782" s="321"/>
      <c r="K782" s="321"/>
      <c r="L782" s="321"/>
      <c r="M782" s="321"/>
      <c r="N782" s="338"/>
      <c r="O782" s="338" t="e">
        <f t="shared" si="3"/>
        <v>#N/A</v>
      </c>
      <c r="P782" s="338"/>
      <c r="Q782" s="338"/>
      <c r="R782" s="321"/>
      <c r="S782" s="321"/>
      <c r="T782" s="321"/>
      <c r="U782" s="321"/>
      <c r="V782" s="321"/>
      <c r="W782" s="321"/>
      <c r="X782" s="321"/>
      <c r="Y782" s="321"/>
      <c r="Z782" s="321"/>
    </row>
    <row r="783" spans="1:26" ht="15.75" customHeight="1">
      <c r="A783" s="321"/>
      <c r="B783" s="321"/>
      <c r="C783" s="321"/>
      <c r="D783" s="321"/>
      <c r="E783" s="321"/>
      <c r="F783" s="321"/>
      <c r="G783" s="321"/>
      <c r="H783" s="321"/>
      <c r="I783" s="321"/>
      <c r="J783" s="321"/>
      <c r="K783" s="321"/>
      <c r="L783" s="321"/>
      <c r="M783" s="321"/>
      <c r="N783" s="338"/>
      <c r="O783" s="338" t="e">
        <f t="shared" si="3"/>
        <v>#N/A</v>
      </c>
      <c r="P783" s="338"/>
      <c r="Q783" s="338"/>
      <c r="R783" s="321"/>
      <c r="S783" s="321"/>
      <c r="T783" s="321"/>
      <c r="U783" s="321"/>
      <c r="V783" s="321"/>
      <c r="W783" s="321"/>
      <c r="X783" s="321"/>
      <c r="Y783" s="321"/>
      <c r="Z783" s="321"/>
    </row>
    <row r="784" spans="1:26" ht="15.75" customHeight="1">
      <c r="A784" s="321"/>
      <c r="B784" s="321"/>
      <c r="C784" s="321"/>
      <c r="D784" s="321"/>
      <c r="E784" s="321"/>
      <c r="F784" s="321"/>
      <c r="G784" s="321"/>
      <c r="H784" s="321"/>
      <c r="I784" s="321"/>
      <c r="J784" s="321"/>
      <c r="K784" s="321"/>
      <c r="L784" s="321"/>
      <c r="M784" s="321"/>
      <c r="N784" s="338"/>
      <c r="O784" s="338" t="e">
        <f t="shared" si="3"/>
        <v>#N/A</v>
      </c>
      <c r="P784" s="338"/>
      <c r="Q784" s="338"/>
      <c r="R784" s="321"/>
      <c r="S784" s="321"/>
      <c r="T784" s="321"/>
      <c r="U784" s="321"/>
      <c r="V784" s="321"/>
      <c r="W784" s="321"/>
      <c r="X784" s="321"/>
      <c r="Y784" s="321"/>
      <c r="Z784" s="321"/>
    </row>
    <row r="785" spans="1:26" ht="15.75" customHeight="1">
      <c r="A785" s="321"/>
      <c r="B785" s="321"/>
      <c r="C785" s="321"/>
      <c r="D785" s="321"/>
      <c r="E785" s="321"/>
      <c r="F785" s="321"/>
      <c r="G785" s="321"/>
      <c r="H785" s="321"/>
      <c r="I785" s="321"/>
      <c r="J785" s="321"/>
      <c r="K785" s="321"/>
      <c r="L785" s="321"/>
      <c r="M785" s="321"/>
      <c r="N785" s="338"/>
      <c r="O785" s="338" t="e">
        <f t="shared" si="3"/>
        <v>#N/A</v>
      </c>
      <c r="P785" s="338"/>
      <c r="Q785" s="338"/>
      <c r="R785" s="321"/>
      <c r="S785" s="321"/>
      <c r="T785" s="321"/>
      <c r="U785" s="321"/>
      <c r="V785" s="321"/>
      <c r="W785" s="321"/>
      <c r="X785" s="321"/>
      <c r="Y785" s="321"/>
      <c r="Z785" s="321"/>
    </row>
    <row r="786" spans="1:26" ht="15.75" customHeight="1">
      <c r="A786" s="321"/>
      <c r="B786" s="321"/>
      <c r="C786" s="321"/>
      <c r="D786" s="321"/>
      <c r="E786" s="321"/>
      <c r="F786" s="321"/>
      <c r="G786" s="321"/>
      <c r="H786" s="321"/>
      <c r="I786" s="321"/>
      <c r="J786" s="321"/>
      <c r="K786" s="321"/>
      <c r="L786" s="321"/>
      <c r="M786" s="321"/>
      <c r="N786" s="338"/>
      <c r="O786" s="338" t="e">
        <f t="shared" si="3"/>
        <v>#N/A</v>
      </c>
      <c r="P786" s="338"/>
      <c r="Q786" s="338"/>
      <c r="R786" s="321"/>
      <c r="S786" s="321"/>
      <c r="T786" s="321"/>
      <c r="U786" s="321"/>
      <c r="V786" s="321"/>
      <c r="W786" s="321"/>
      <c r="X786" s="321"/>
      <c r="Y786" s="321"/>
      <c r="Z786" s="321"/>
    </row>
    <row r="787" spans="1:26" ht="15.75" customHeight="1">
      <c r="A787" s="321"/>
      <c r="B787" s="321"/>
      <c r="C787" s="321"/>
      <c r="D787" s="321"/>
      <c r="E787" s="321"/>
      <c r="F787" s="321"/>
      <c r="G787" s="321"/>
      <c r="H787" s="321"/>
      <c r="I787" s="321"/>
      <c r="J787" s="321"/>
      <c r="K787" s="321"/>
      <c r="L787" s="321"/>
      <c r="M787" s="321"/>
      <c r="N787" s="338"/>
      <c r="O787" s="338" t="e">
        <f t="shared" si="3"/>
        <v>#N/A</v>
      </c>
      <c r="P787" s="338"/>
      <c r="Q787" s="338"/>
      <c r="R787" s="321"/>
      <c r="S787" s="321"/>
      <c r="T787" s="321"/>
      <c r="U787" s="321"/>
      <c r="V787" s="321"/>
      <c r="W787" s="321"/>
      <c r="X787" s="321"/>
      <c r="Y787" s="321"/>
      <c r="Z787" s="321"/>
    </row>
    <row r="788" spans="1:26" ht="15.75" customHeight="1">
      <c r="A788" s="321"/>
      <c r="B788" s="321"/>
      <c r="C788" s="321"/>
      <c r="D788" s="321"/>
      <c r="E788" s="321"/>
      <c r="F788" s="321"/>
      <c r="G788" s="321"/>
      <c r="H788" s="321"/>
      <c r="I788" s="321"/>
      <c r="J788" s="321"/>
      <c r="K788" s="321"/>
      <c r="L788" s="321"/>
      <c r="M788" s="321"/>
      <c r="N788" s="338"/>
      <c r="O788" s="338" t="e">
        <f t="shared" si="3"/>
        <v>#N/A</v>
      </c>
      <c r="P788" s="338"/>
      <c r="Q788" s="338"/>
      <c r="R788" s="321"/>
      <c r="S788" s="321"/>
      <c r="T788" s="321"/>
      <c r="U788" s="321"/>
      <c r="V788" s="321"/>
      <c r="W788" s="321"/>
      <c r="X788" s="321"/>
      <c r="Y788" s="321"/>
      <c r="Z788" s="321"/>
    </row>
    <row r="789" spans="1:26" ht="15.75" customHeight="1">
      <c r="A789" s="321"/>
      <c r="B789" s="321"/>
      <c r="C789" s="321"/>
      <c r="D789" s="321"/>
      <c r="E789" s="321"/>
      <c r="F789" s="321"/>
      <c r="G789" s="321"/>
      <c r="H789" s="321"/>
      <c r="I789" s="321"/>
      <c r="J789" s="321"/>
      <c r="K789" s="321"/>
      <c r="L789" s="321"/>
      <c r="M789" s="321"/>
      <c r="N789" s="338"/>
      <c r="O789" s="338" t="e">
        <f t="shared" si="3"/>
        <v>#N/A</v>
      </c>
      <c r="P789" s="338"/>
      <c r="Q789" s="338"/>
      <c r="R789" s="321"/>
      <c r="S789" s="321"/>
      <c r="T789" s="321"/>
      <c r="U789" s="321"/>
      <c r="V789" s="321"/>
      <c r="W789" s="321"/>
      <c r="X789" s="321"/>
      <c r="Y789" s="321"/>
      <c r="Z789" s="321"/>
    </row>
    <row r="790" spans="1:26" ht="15.75" customHeight="1">
      <c r="A790" s="321"/>
      <c r="B790" s="321"/>
      <c r="C790" s="321"/>
      <c r="D790" s="321"/>
      <c r="E790" s="321"/>
      <c r="F790" s="321"/>
      <c r="G790" s="321"/>
      <c r="H790" s="321"/>
      <c r="I790" s="321"/>
      <c r="J790" s="321"/>
      <c r="K790" s="321"/>
      <c r="L790" s="321"/>
      <c r="M790" s="321"/>
      <c r="N790" s="338"/>
      <c r="O790" s="338" t="e">
        <f t="shared" si="3"/>
        <v>#N/A</v>
      </c>
      <c r="P790" s="338"/>
      <c r="Q790" s="338"/>
      <c r="R790" s="321"/>
      <c r="S790" s="321"/>
      <c r="T790" s="321"/>
      <c r="U790" s="321"/>
      <c r="V790" s="321"/>
      <c r="W790" s="321"/>
      <c r="X790" s="321"/>
      <c r="Y790" s="321"/>
      <c r="Z790" s="321"/>
    </row>
    <row r="791" spans="1:26" ht="15.75" customHeight="1">
      <c r="A791" s="321"/>
      <c r="B791" s="321"/>
      <c r="C791" s="321"/>
      <c r="D791" s="321"/>
      <c r="E791" s="321"/>
      <c r="F791" s="321"/>
      <c r="G791" s="321"/>
      <c r="H791" s="321"/>
      <c r="I791" s="321"/>
      <c r="J791" s="321"/>
      <c r="K791" s="321"/>
      <c r="L791" s="321"/>
      <c r="M791" s="321"/>
      <c r="N791" s="338"/>
      <c r="O791" s="338" t="e">
        <f t="shared" si="3"/>
        <v>#N/A</v>
      </c>
      <c r="P791" s="338"/>
      <c r="Q791" s="338"/>
      <c r="R791" s="321"/>
      <c r="S791" s="321"/>
      <c r="T791" s="321"/>
      <c r="U791" s="321"/>
      <c r="V791" s="321"/>
      <c r="W791" s="321"/>
      <c r="X791" s="321"/>
      <c r="Y791" s="321"/>
      <c r="Z791" s="321"/>
    </row>
    <row r="792" spans="1:26" ht="15.75" customHeight="1">
      <c r="A792" s="321"/>
      <c r="B792" s="321"/>
      <c r="C792" s="321"/>
      <c r="D792" s="321"/>
      <c r="E792" s="321"/>
      <c r="F792" s="321"/>
      <c r="G792" s="321"/>
      <c r="H792" s="321"/>
      <c r="I792" s="321"/>
      <c r="J792" s="321"/>
      <c r="K792" s="321"/>
      <c r="L792" s="321"/>
      <c r="M792" s="321"/>
      <c r="N792" s="338"/>
      <c r="O792" s="338" t="e">
        <f t="shared" si="3"/>
        <v>#N/A</v>
      </c>
      <c r="P792" s="338"/>
      <c r="Q792" s="338"/>
      <c r="R792" s="321"/>
      <c r="S792" s="321"/>
      <c r="T792" s="321"/>
      <c r="U792" s="321"/>
      <c r="V792" s="321"/>
      <c r="W792" s="321"/>
      <c r="X792" s="321"/>
      <c r="Y792" s="321"/>
      <c r="Z792" s="321"/>
    </row>
    <row r="793" spans="1:26" ht="15.75" customHeight="1">
      <c r="A793" s="321"/>
      <c r="B793" s="321"/>
      <c r="C793" s="321"/>
      <c r="D793" s="321"/>
      <c r="E793" s="321"/>
      <c r="F793" s="321"/>
      <c r="G793" s="321"/>
      <c r="H793" s="321"/>
      <c r="I793" s="321"/>
      <c r="J793" s="321"/>
      <c r="K793" s="321"/>
      <c r="L793" s="321"/>
      <c r="M793" s="321"/>
      <c r="N793" s="338"/>
      <c r="O793" s="338" t="e">
        <f t="shared" si="3"/>
        <v>#N/A</v>
      </c>
      <c r="P793" s="338"/>
      <c r="Q793" s="338"/>
      <c r="R793" s="321"/>
      <c r="S793" s="321"/>
      <c r="T793" s="321"/>
      <c r="U793" s="321"/>
      <c r="V793" s="321"/>
      <c r="W793" s="321"/>
      <c r="X793" s="321"/>
      <c r="Y793" s="321"/>
      <c r="Z793" s="321"/>
    </row>
    <row r="794" spans="1:26" ht="15.75" customHeight="1">
      <c r="A794" s="321"/>
      <c r="B794" s="321"/>
      <c r="C794" s="321"/>
      <c r="D794" s="321"/>
      <c r="E794" s="321"/>
      <c r="F794" s="321"/>
      <c r="G794" s="321"/>
      <c r="H794" s="321"/>
      <c r="I794" s="321"/>
      <c r="J794" s="321"/>
      <c r="K794" s="321"/>
      <c r="L794" s="321"/>
      <c r="M794" s="321"/>
      <c r="N794" s="338"/>
      <c r="O794" s="338" t="e">
        <f t="shared" si="3"/>
        <v>#N/A</v>
      </c>
      <c r="P794" s="338"/>
      <c r="Q794" s="338"/>
      <c r="R794" s="321"/>
      <c r="S794" s="321"/>
      <c r="T794" s="321"/>
      <c r="U794" s="321"/>
      <c r="V794" s="321"/>
      <c r="W794" s="321"/>
      <c r="X794" s="321"/>
      <c r="Y794" s="321"/>
      <c r="Z794" s="321"/>
    </row>
    <row r="795" spans="1:26" ht="15.75" customHeight="1">
      <c r="A795" s="321"/>
      <c r="B795" s="321"/>
      <c r="C795" s="321"/>
      <c r="D795" s="321"/>
      <c r="E795" s="321"/>
      <c r="F795" s="321"/>
      <c r="G795" s="321"/>
      <c r="H795" s="321"/>
      <c r="I795" s="321"/>
      <c r="J795" s="321"/>
      <c r="K795" s="321"/>
      <c r="L795" s="321"/>
      <c r="M795" s="321"/>
      <c r="N795" s="338"/>
      <c r="O795" s="338" t="e">
        <f t="shared" si="3"/>
        <v>#N/A</v>
      </c>
      <c r="P795" s="338"/>
      <c r="Q795" s="338"/>
      <c r="R795" s="321"/>
      <c r="S795" s="321"/>
      <c r="T795" s="321"/>
      <c r="U795" s="321"/>
      <c r="V795" s="321"/>
      <c r="W795" s="321"/>
      <c r="X795" s="321"/>
      <c r="Y795" s="321"/>
      <c r="Z795" s="321"/>
    </row>
    <row r="796" spans="1:26" ht="15.75" customHeight="1">
      <c r="A796" s="321"/>
      <c r="B796" s="321"/>
      <c r="C796" s="321"/>
      <c r="D796" s="321"/>
      <c r="E796" s="321"/>
      <c r="F796" s="321"/>
      <c r="G796" s="321"/>
      <c r="H796" s="321"/>
      <c r="I796" s="321"/>
      <c r="J796" s="321"/>
      <c r="K796" s="321"/>
      <c r="L796" s="321"/>
      <c r="M796" s="321"/>
      <c r="N796" s="338"/>
      <c r="O796" s="338" t="e">
        <f t="shared" si="3"/>
        <v>#N/A</v>
      </c>
      <c r="P796" s="338"/>
      <c r="Q796" s="338"/>
      <c r="R796" s="321"/>
      <c r="S796" s="321"/>
      <c r="T796" s="321"/>
      <c r="U796" s="321"/>
      <c r="V796" s="321"/>
      <c r="W796" s="321"/>
      <c r="X796" s="321"/>
      <c r="Y796" s="321"/>
      <c r="Z796" s="321"/>
    </row>
    <row r="797" spans="1:26" ht="15.75" customHeight="1">
      <c r="A797" s="321"/>
      <c r="B797" s="321"/>
      <c r="C797" s="321"/>
      <c r="D797" s="321"/>
      <c r="E797" s="321"/>
      <c r="F797" s="321"/>
      <c r="G797" s="321"/>
      <c r="H797" s="321"/>
      <c r="I797" s="321"/>
      <c r="J797" s="321"/>
      <c r="K797" s="321"/>
      <c r="L797" s="321"/>
      <c r="M797" s="321"/>
      <c r="N797" s="338"/>
      <c r="O797" s="338" t="e">
        <f t="shared" si="3"/>
        <v>#N/A</v>
      </c>
      <c r="P797" s="338"/>
      <c r="Q797" s="338"/>
      <c r="R797" s="321"/>
      <c r="S797" s="321"/>
      <c r="T797" s="321"/>
      <c r="U797" s="321"/>
      <c r="V797" s="321"/>
      <c r="W797" s="321"/>
      <c r="X797" s="321"/>
      <c r="Y797" s="321"/>
      <c r="Z797" s="321"/>
    </row>
    <row r="798" spans="1:26" ht="15.75" customHeight="1">
      <c r="A798" s="321"/>
      <c r="B798" s="321"/>
      <c r="C798" s="321"/>
      <c r="D798" s="321"/>
      <c r="E798" s="321"/>
      <c r="F798" s="321"/>
      <c r="G798" s="321"/>
      <c r="H798" s="321"/>
      <c r="I798" s="321"/>
      <c r="J798" s="321"/>
      <c r="K798" s="321"/>
      <c r="L798" s="321"/>
      <c r="M798" s="321"/>
      <c r="N798" s="338"/>
      <c r="O798" s="338" t="e">
        <f t="shared" si="3"/>
        <v>#N/A</v>
      </c>
      <c r="P798" s="338"/>
      <c r="Q798" s="338"/>
      <c r="R798" s="321"/>
      <c r="S798" s="321"/>
      <c r="T798" s="321"/>
      <c r="U798" s="321"/>
      <c r="V798" s="321"/>
      <c r="W798" s="321"/>
      <c r="X798" s="321"/>
      <c r="Y798" s="321"/>
      <c r="Z798" s="321"/>
    </row>
    <row r="799" spans="1:26" ht="15.75" customHeight="1">
      <c r="A799" s="321"/>
      <c r="B799" s="321"/>
      <c r="C799" s="321"/>
      <c r="D799" s="321"/>
      <c r="E799" s="321"/>
      <c r="F799" s="321"/>
      <c r="G799" s="321"/>
      <c r="H799" s="321"/>
      <c r="I799" s="321"/>
      <c r="J799" s="321"/>
      <c r="K799" s="321"/>
      <c r="L799" s="321"/>
      <c r="M799" s="321"/>
      <c r="N799" s="338"/>
      <c r="O799" s="338" t="e">
        <f t="shared" si="3"/>
        <v>#N/A</v>
      </c>
      <c r="P799" s="338"/>
      <c r="Q799" s="338"/>
      <c r="R799" s="321"/>
      <c r="S799" s="321"/>
      <c r="T799" s="321"/>
      <c r="U799" s="321"/>
      <c r="V799" s="321"/>
      <c r="W799" s="321"/>
      <c r="X799" s="321"/>
      <c r="Y799" s="321"/>
      <c r="Z799" s="321"/>
    </row>
    <row r="800" spans="1:26" ht="15.75" customHeight="1">
      <c r="A800" s="321"/>
      <c r="B800" s="321"/>
      <c r="C800" s="321"/>
      <c r="D800" s="321"/>
      <c r="E800" s="321"/>
      <c r="F800" s="321"/>
      <c r="G800" s="321"/>
      <c r="H800" s="321"/>
      <c r="I800" s="321"/>
      <c r="J800" s="321"/>
      <c r="K800" s="321"/>
      <c r="L800" s="321"/>
      <c r="M800" s="321"/>
      <c r="N800" s="338"/>
      <c r="O800" s="338" t="e">
        <f t="shared" si="3"/>
        <v>#N/A</v>
      </c>
      <c r="P800" s="338"/>
      <c r="Q800" s="338"/>
      <c r="R800" s="321"/>
      <c r="S800" s="321"/>
      <c r="T800" s="321"/>
      <c r="U800" s="321"/>
      <c r="V800" s="321"/>
      <c r="W800" s="321"/>
      <c r="X800" s="321"/>
      <c r="Y800" s="321"/>
      <c r="Z800" s="321"/>
    </row>
    <row r="801" spans="1:26" ht="15.75" customHeight="1">
      <c r="A801" s="321"/>
      <c r="B801" s="321"/>
      <c r="C801" s="321"/>
      <c r="D801" s="321"/>
      <c r="E801" s="321"/>
      <c r="F801" s="321"/>
      <c r="G801" s="321"/>
      <c r="H801" s="321"/>
      <c r="I801" s="321"/>
      <c r="J801" s="321"/>
      <c r="K801" s="321"/>
      <c r="L801" s="321"/>
      <c r="M801" s="321"/>
      <c r="N801" s="338"/>
      <c r="O801" s="338" t="e">
        <f t="shared" si="3"/>
        <v>#N/A</v>
      </c>
      <c r="P801" s="338"/>
      <c r="Q801" s="338"/>
      <c r="R801" s="321"/>
      <c r="S801" s="321"/>
      <c r="T801" s="321"/>
      <c r="U801" s="321"/>
      <c r="V801" s="321"/>
      <c r="W801" s="321"/>
      <c r="X801" s="321"/>
      <c r="Y801" s="321"/>
      <c r="Z801" s="321"/>
    </row>
    <row r="802" spans="1:26" ht="15.75" customHeight="1">
      <c r="A802" s="321"/>
      <c r="B802" s="321"/>
      <c r="C802" s="321"/>
      <c r="D802" s="321"/>
      <c r="E802" s="321"/>
      <c r="F802" s="321"/>
      <c r="G802" s="321"/>
      <c r="H802" s="321"/>
      <c r="I802" s="321"/>
      <c r="J802" s="321"/>
      <c r="K802" s="321"/>
      <c r="L802" s="321"/>
      <c r="M802" s="321"/>
      <c r="N802" s="338"/>
      <c r="O802" s="338" t="e">
        <f t="shared" si="3"/>
        <v>#N/A</v>
      </c>
      <c r="P802" s="338"/>
      <c r="Q802" s="338"/>
      <c r="R802" s="321"/>
      <c r="S802" s="321"/>
      <c r="T802" s="321"/>
      <c r="U802" s="321"/>
      <c r="V802" s="321"/>
      <c r="W802" s="321"/>
      <c r="X802" s="321"/>
      <c r="Y802" s="321"/>
      <c r="Z802" s="321"/>
    </row>
    <row r="803" spans="1:26" ht="15.75" customHeight="1">
      <c r="A803" s="321"/>
      <c r="B803" s="321"/>
      <c r="C803" s="321"/>
      <c r="D803" s="321"/>
      <c r="E803" s="321"/>
      <c r="F803" s="321"/>
      <c r="G803" s="321"/>
      <c r="H803" s="321"/>
      <c r="I803" s="321"/>
      <c r="J803" s="321"/>
      <c r="K803" s="321"/>
      <c r="L803" s="321"/>
      <c r="M803" s="321"/>
      <c r="N803" s="338"/>
      <c r="O803" s="338" t="e">
        <f t="shared" si="3"/>
        <v>#N/A</v>
      </c>
      <c r="P803" s="338"/>
      <c r="Q803" s="338"/>
      <c r="R803" s="321"/>
      <c r="S803" s="321"/>
      <c r="T803" s="321"/>
      <c r="U803" s="321"/>
      <c r="V803" s="321"/>
      <c r="W803" s="321"/>
      <c r="X803" s="321"/>
      <c r="Y803" s="321"/>
      <c r="Z803" s="321"/>
    </row>
    <row r="804" spans="1:26" ht="15.75" customHeight="1">
      <c r="A804" s="321"/>
      <c r="B804" s="321"/>
      <c r="C804" s="321"/>
      <c r="D804" s="321"/>
      <c r="E804" s="321"/>
      <c r="F804" s="321"/>
      <c r="G804" s="321"/>
      <c r="H804" s="321"/>
      <c r="I804" s="321"/>
      <c r="J804" s="321"/>
      <c r="K804" s="321"/>
      <c r="L804" s="321"/>
      <c r="M804" s="321"/>
      <c r="N804" s="338"/>
      <c r="O804" s="338" t="e">
        <f t="shared" si="3"/>
        <v>#N/A</v>
      </c>
      <c r="P804" s="338"/>
      <c r="Q804" s="338"/>
      <c r="R804" s="321"/>
      <c r="S804" s="321"/>
      <c r="T804" s="321"/>
      <c r="U804" s="321"/>
      <c r="V804" s="321"/>
      <c r="W804" s="321"/>
      <c r="X804" s="321"/>
      <c r="Y804" s="321"/>
      <c r="Z804" s="321"/>
    </row>
    <row r="805" spans="1:26" ht="15.75" customHeight="1">
      <c r="A805" s="321"/>
      <c r="B805" s="321"/>
      <c r="C805" s="321"/>
      <c r="D805" s="321"/>
      <c r="E805" s="321"/>
      <c r="F805" s="321"/>
      <c r="G805" s="321"/>
      <c r="H805" s="321"/>
      <c r="I805" s="321"/>
      <c r="J805" s="321"/>
      <c r="K805" s="321"/>
      <c r="L805" s="321"/>
      <c r="M805" s="321"/>
      <c r="N805" s="338"/>
      <c r="O805" s="338" t="e">
        <f t="shared" si="3"/>
        <v>#N/A</v>
      </c>
      <c r="P805" s="338"/>
      <c r="Q805" s="338"/>
      <c r="R805" s="321"/>
      <c r="S805" s="321"/>
      <c r="T805" s="321"/>
      <c r="U805" s="321"/>
      <c r="V805" s="321"/>
      <c r="W805" s="321"/>
      <c r="X805" s="321"/>
      <c r="Y805" s="321"/>
      <c r="Z805" s="321"/>
    </row>
    <row r="806" spans="1:26" ht="15.75" customHeight="1">
      <c r="A806" s="321"/>
      <c r="B806" s="321"/>
      <c r="C806" s="321"/>
      <c r="D806" s="321"/>
      <c r="E806" s="321"/>
      <c r="F806" s="321"/>
      <c r="G806" s="321"/>
      <c r="H806" s="321"/>
      <c r="I806" s="321"/>
      <c r="J806" s="321"/>
      <c r="K806" s="321"/>
      <c r="L806" s="321"/>
      <c r="M806" s="321"/>
      <c r="N806" s="338"/>
      <c r="O806" s="338" t="e">
        <f t="shared" si="3"/>
        <v>#N/A</v>
      </c>
      <c r="P806" s="338"/>
      <c r="Q806" s="338"/>
      <c r="R806" s="321"/>
      <c r="S806" s="321"/>
      <c r="T806" s="321"/>
      <c r="U806" s="321"/>
      <c r="V806" s="321"/>
      <c r="W806" s="321"/>
      <c r="X806" s="321"/>
      <c r="Y806" s="321"/>
      <c r="Z806" s="321"/>
    </row>
    <row r="807" spans="1:26" ht="15.75" customHeight="1">
      <c r="A807" s="321"/>
      <c r="B807" s="321"/>
      <c r="C807" s="321"/>
      <c r="D807" s="321"/>
      <c r="E807" s="321"/>
      <c r="F807" s="321"/>
      <c r="G807" s="321"/>
      <c r="H807" s="321"/>
      <c r="I807" s="321"/>
      <c r="J807" s="321"/>
      <c r="K807" s="321"/>
      <c r="L807" s="321"/>
      <c r="M807" s="321"/>
      <c r="N807" s="338"/>
      <c r="O807" s="338" t="e">
        <f t="shared" si="3"/>
        <v>#N/A</v>
      </c>
      <c r="P807" s="338"/>
      <c r="Q807" s="338"/>
      <c r="R807" s="321"/>
      <c r="S807" s="321"/>
      <c r="T807" s="321"/>
      <c r="U807" s="321"/>
      <c r="V807" s="321"/>
      <c r="W807" s="321"/>
      <c r="X807" s="321"/>
      <c r="Y807" s="321"/>
      <c r="Z807" s="321"/>
    </row>
    <row r="808" spans="1:26" ht="15.75" customHeight="1">
      <c r="A808" s="321"/>
      <c r="B808" s="321"/>
      <c r="C808" s="321"/>
      <c r="D808" s="321"/>
      <c r="E808" s="321"/>
      <c r="F808" s="321"/>
      <c r="G808" s="321"/>
      <c r="H808" s="321"/>
      <c r="I808" s="321"/>
      <c r="J808" s="321"/>
      <c r="K808" s="321"/>
      <c r="L808" s="321"/>
      <c r="M808" s="321"/>
      <c r="N808" s="338"/>
      <c r="O808" s="338" t="e">
        <f t="shared" si="3"/>
        <v>#N/A</v>
      </c>
      <c r="P808" s="338"/>
      <c r="Q808" s="338"/>
      <c r="R808" s="321"/>
      <c r="S808" s="321"/>
      <c r="T808" s="321"/>
      <c r="U808" s="321"/>
      <c r="V808" s="321"/>
      <c r="W808" s="321"/>
      <c r="X808" s="321"/>
      <c r="Y808" s="321"/>
      <c r="Z808" s="321"/>
    </row>
    <row r="809" spans="1:26" ht="15.75" customHeight="1">
      <c r="A809" s="321"/>
      <c r="B809" s="321"/>
      <c r="C809" s="321"/>
      <c r="D809" s="321"/>
      <c r="E809" s="321"/>
      <c r="F809" s="321"/>
      <c r="G809" s="321"/>
      <c r="H809" s="321"/>
      <c r="I809" s="321"/>
      <c r="J809" s="321"/>
      <c r="K809" s="321"/>
      <c r="L809" s="321"/>
      <c r="M809" s="321"/>
      <c r="N809" s="338"/>
      <c r="O809" s="338" t="e">
        <f t="shared" si="3"/>
        <v>#N/A</v>
      </c>
      <c r="P809" s="338"/>
      <c r="Q809" s="338"/>
      <c r="R809" s="321"/>
      <c r="S809" s="321"/>
      <c r="T809" s="321"/>
      <c r="U809" s="321"/>
      <c r="V809" s="321"/>
      <c r="W809" s="321"/>
      <c r="X809" s="321"/>
      <c r="Y809" s="321"/>
      <c r="Z809" s="321"/>
    </row>
    <row r="810" spans="1:26" ht="15.75" customHeight="1">
      <c r="A810" s="321"/>
      <c r="B810" s="321"/>
      <c r="C810" s="321"/>
      <c r="D810" s="321"/>
      <c r="E810" s="321"/>
      <c r="F810" s="321"/>
      <c r="G810" s="321"/>
      <c r="H810" s="321"/>
      <c r="I810" s="321"/>
      <c r="J810" s="321"/>
      <c r="K810" s="321"/>
      <c r="L810" s="321"/>
      <c r="M810" s="321"/>
      <c r="N810" s="338"/>
      <c r="O810" s="338" t="e">
        <f t="shared" si="3"/>
        <v>#N/A</v>
      </c>
      <c r="P810" s="338"/>
      <c r="Q810" s="338"/>
      <c r="R810" s="321"/>
      <c r="S810" s="321"/>
      <c r="T810" s="321"/>
      <c r="U810" s="321"/>
      <c r="V810" s="321"/>
      <c r="W810" s="321"/>
      <c r="X810" s="321"/>
      <c r="Y810" s="321"/>
      <c r="Z810" s="321"/>
    </row>
    <row r="811" spans="1:26" ht="15.75" customHeight="1">
      <c r="A811" s="321"/>
      <c r="B811" s="321"/>
      <c r="C811" s="321"/>
      <c r="D811" s="321"/>
      <c r="E811" s="321"/>
      <c r="F811" s="321"/>
      <c r="G811" s="321"/>
      <c r="H811" s="321"/>
      <c r="I811" s="321"/>
      <c r="J811" s="321"/>
      <c r="K811" s="321"/>
      <c r="L811" s="321"/>
      <c r="M811" s="321"/>
      <c r="N811" s="338"/>
      <c r="O811" s="338" t="e">
        <f t="shared" si="3"/>
        <v>#N/A</v>
      </c>
      <c r="P811" s="338"/>
      <c r="Q811" s="338"/>
      <c r="R811" s="321"/>
      <c r="S811" s="321"/>
      <c r="T811" s="321"/>
      <c r="U811" s="321"/>
      <c r="V811" s="321"/>
      <c r="W811" s="321"/>
      <c r="X811" s="321"/>
      <c r="Y811" s="321"/>
      <c r="Z811" s="321"/>
    </row>
    <row r="812" spans="1:26" ht="15.75" customHeight="1">
      <c r="A812" s="321"/>
      <c r="B812" s="321"/>
      <c r="C812" s="321"/>
      <c r="D812" s="321"/>
      <c r="E812" s="321"/>
      <c r="F812" s="321"/>
      <c r="G812" s="321"/>
      <c r="H812" s="321"/>
      <c r="I812" s="321"/>
      <c r="J812" s="321"/>
      <c r="K812" s="321"/>
      <c r="L812" s="321"/>
      <c r="M812" s="321"/>
      <c r="N812" s="338"/>
      <c r="O812" s="338" t="e">
        <f t="shared" si="3"/>
        <v>#N/A</v>
      </c>
      <c r="P812" s="338"/>
      <c r="Q812" s="338"/>
      <c r="R812" s="321"/>
      <c r="S812" s="321"/>
      <c r="T812" s="321"/>
      <c r="U812" s="321"/>
      <c r="V812" s="321"/>
      <c r="W812" s="321"/>
      <c r="X812" s="321"/>
      <c r="Y812" s="321"/>
      <c r="Z812" s="321"/>
    </row>
    <row r="813" spans="1:26" ht="15.75" customHeight="1">
      <c r="A813" s="321"/>
      <c r="B813" s="321"/>
      <c r="C813" s="321"/>
      <c r="D813" s="321"/>
      <c r="E813" s="321"/>
      <c r="F813" s="321"/>
      <c r="G813" s="321"/>
      <c r="H813" s="321"/>
      <c r="I813" s="321"/>
      <c r="J813" s="321"/>
      <c r="K813" s="321"/>
      <c r="L813" s="321"/>
      <c r="M813" s="321"/>
      <c r="N813" s="338"/>
      <c r="O813" s="338" t="e">
        <f t="shared" si="3"/>
        <v>#N/A</v>
      </c>
      <c r="P813" s="338"/>
      <c r="Q813" s="338"/>
      <c r="R813" s="321"/>
      <c r="S813" s="321"/>
      <c r="T813" s="321"/>
      <c r="U813" s="321"/>
      <c r="V813" s="321"/>
      <c r="W813" s="321"/>
      <c r="X813" s="321"/>
      <c r="Y813" s="321"/>
      <c r="Z813" s="321"/>
    </row>
    <row r="814" spans="1:26" ht="15.75" customHeight="1">
      <c r="A814" s="321"/>
      <c r="B814" s="321"/>
      <c r="C814" s="321"/>
      <c r="D814" s="321"/>
      <c r="E814" s="321"/>
      <c r="F814" s="321"/>
      <c r="G814" s="321"/>
      <c r="H814" s="321"/>
      <c r="I814" s="321"/>
      <c r="J814" s="321"/>
      <c r="K814" s="321"/>
      <c r="L814" s="321"/>
      <c r="M814" s="321"/>
      <c r="N814" s="338"/>
      <c r="O814" s="338" t="e">
        <f t="shared" si="3"/>
        <v>#N/A</v>
      </c>
      <c r="P814" s="338"/>
      <c r="Q814" s="338"/>
      <c r="R814" s="321"/>
      <c r="S814" s="321"/>
      <c r="T814" s="321"/>
      <c r="U814" s="321"/>
      <c r="V814" s="321"/>
      <c r="W814" s="321"/>
      <c r="X814" s="321"/>
      <c r="Y814" s="321"/>
      <c r="Z814" s="321"/>
    </row>
    <row r="815" spans="1:26" ht="15.75" customHeight="1">
      <c r="A815" s="321"/>
      <c r="B815" s="321"/>
      <c r="C815" s="321"/>
      <c r="D815" s="321"/>
      <c r="E815" s="321"/>
      <c r="F815" s="321"/>
      <c r="G815" s="321"/>
      <c r="H815" s="321"/>
      <c r="I815" s="321"/>
      <c r="J815" s="321"/>
      <c r="K815" s="321"/>
      <c r="L815" s="321"/>
      <c r="M815" s="321"/>
      <c r="N815" s="338"/>
      <c r="O815" s="338" t="e">
        <f t="shared" si="3"/>
        <v>#N/A</v>
      </c>
      <c r="P815" s="338"/>
      <c r="Q815" s="338"/>
      <c r="R815" s="321"/>
      <c r="S815" s="321"/>
      <c r="T815" s="321"/>
      <c r="U815" s="321"/>
      <c r="V815" s="321"/>
      <c r="W815" s="321"/>
      <c r="X815" s="321"/>
      <c r="Y815" s="321"/>
      <c r="Z815" s="321"/>
    </row>
    <row r="816" spans="1:26" ht="15.75" customHeight="1">
      <c r="A816" s="321"/>
      <c r="B816" s="321"/>
      <c r="C816" s="321"/>
      <c r="D816" s="321"/>
      <c r="E816" s="321"/>
      <c r="F816" s="321"/>
      <c r="G816" s="321"/>
      <c r="H816" s="321"/>
      <c r="I816" s="321"/>
      <c r="J816" s="321"/>
      <c r="K816" s="321"/>
      <c r="L816" s="321"/>
      <c r="M816" s="321"/>
      <c r="N816" s="338"/>
      <c r="O816" s="338" t="e">
        <f t="shared" si="3"/>
        <v>#N/A</v>
      </c>
      <c r="P816" s="338"/>
      <c r="Q816" s="338"/>
      <c r="R816" s="321"/>
      <c r="S816" s="321"/>
      <c r="T816" s="321"/>
      <c r="U816" s="321"/>
      <c r="V816" s="321"/>
      <c r="W816" s="321"/>
      <c r="X816" s="321"/>
      <c r="Y816" s="321"/>
      <c r="Z816" s="321"/>
    </row>
    <row r="817" spans="1:26" ht="15.75" customHeight="1">
      <c r="A817" s="321"/>
      <c r="B817" s="321"/>
      <c r="C817" s="321"/>
      <c r="D817" s="321"/>
      <c r="E817" s="321"/>
      <c r="F817" s="321"/>
      <c r="G817" s="321"/>
      <c r="H817" s="321"/>
      <c r="I817" s="321"/>
      <c r="J817" s="321"/>
      <c r="K817" s="321"/>
      <c r="L817" s="321"/>
      <c r="M817" s="321"/>
      <c r="N817" s="338"/>
      <c r="O817" s="338" t="e">
        <f t="shared" si="3"/>
        <v>#N/A</v>
      </c>
      <c r="P817" s="338"/>
      <c r="Q817" s="338"/>
      <c r="R817" s="321"/>
      <c r="S817" s="321"/>
      <c r="T817" s="321"/>
      <c r="U817" s="321"/>
      <c r="V817" s="321"/>
      <c r="W817" s="321"/>
      <c r="X817" s="321"/>
      <c r="Y817" s="321"/>
      <c r="Z817" s="321"/>
    </row>
    <row r="818" spans="1:26" ht="15.75" customHeight="1">
      <c r="A818" s="321"/>
      <c r="B818" s="321"/>
      <c r="C818" s="321"/>
      <c r="D818" s="321"/>
      <c r="E818" s="321"/>
      <c r="F818" s="321"/>
      <c r="G818" s="321"/>
      <c r="H818" s="321"/>
      <c r="I818" s="321"/>
      <c r="J818" s="321"/>
      <c r="K818" s="321"/>
      <c r="L818" s="321"/>
      <c r="M818" s="321"/>
      <c r="N818" s="338"/>
      <c r="O818" s="338" t="e">
        <f t="shared" si="3"/>
        <v>#N/A</v>
      </c>
      <c r="P818" s="338"/>
      <c r="Q818" s="338"/>
      <c r="R818" s="321"/>
      <c r="S818" s="321"/>
      <c r="T818" s="321"/>
      <c r="U818" s="321"/>
      <c r="V818" s="321"/>
      <c r="W818" s="321"/>
      <c r="X818" s="321"/>
      <c r="Y818" s="321"/>
      <c r="Z818" s="321"/>
    </row>
    <row r="819" spans="1:26" ht="15.75" customHeight="1">
      <c r="A819" s="321"/>
      <c r="B819" s="321"/>
      <c r="C819" s="321"/>
      <c r="D819" s="321"/>
      <c r="E819" s="321"/>
      <c r="F819" s="321"/>
      <c r="G819" s="321"/>
      <c r="H819" s="321"/>
      <c r="I819" s="321"/>
      <c r="J819" s="321"/>
      <c r="K819" s="321"/>
      <c r="L819" s="321"/>
      <c r="M819" s="321"/>
      <c r="N819" s="338"/>
      <c r="O819" s="338" t="e">
        <f t="shared" si="3"/>
        <v>#N/A</v>
      </c>
      <c r="P819" s="338"/>
      <c r="Q819" s="338"/>
      <c r="R819" s="321"/>
      <c r="S819" s="321"/>
      <c r="T819" s="321"/>
      <c r="U819" s="321"/>
      <c r="V819" s="321"/>
      <c r="W819" s="321"/>
      <c r="X819" s="321"/>
      <c r="Y819" s="321"/>
      <c r="Z819" s="321"/>
    </row>
    <row r="820" spans="1:26" ht="15.75" customHeight="1">
      <c r="A820" s="321"/>
      <c r="B820" s="321"/>
      <c r="C820" s="321"/>
      <c r="D820" s="321"/>
      <c r="E820" s="321"/>
      <c r="F820" s="321"/>
      <c r="G820" s="321"/>
      <c r="H820" s="321"/>
      <c r="I820" s="321"/>
      <c r="J820" s="321"/>
      <c r="K820" s="321"/>
      <c r="L820" s="321"/>
      <c r="M820" s="321"/>
      <c r="N820" s="338"/>
      <c r="O820" s="338" t="e">
        <f t="shared" si="3"/>
        <v>#N/A</v>
      </c>
      <c r="P820" s="338"/>
      <c r="Q820" s="338"/>
      <c r="R820" s="321"/>
      <c r="S820" s="321"/>
      <c r="T820" s="321"/>
      <c r="U820" s="321"/>
      <c r="V820" s="321"/>
      <c r="W820" s="321"/>
      <c r="X820" s="321"/>
      <c r="Y820" s="321"/>
      <c r="Z820" s="321"/>
    </row>
    <row r="821" spans="1:26" ht="15.75" customHeight="1">
      <c r="A821" s="321"/>
      <c r="B821" s="321"/>
      <c r="C821" s="321"/>
      <c r="D821" s="321"/>
      <c r="E821" s="321"/>
      <c r="F821" s="321"/>
      <c r="G821" s="321"/>
      <c r="H821" s="321"/>
      <c r="I821" s="321"/>
      <c r="J821" s="321"/>
      <c r="K821" s="321"/>
      <c r="L821" s="321"/>
      <c r="M821" s="321"/>
      <c r="N821" s="338"/>
      <c r="O821" s="338" t="e">
        <f t="shared" si="3"/>
        <v>#N/A</v>
      </c>
      <c r="P821" s="338"/>
      <c r="Q821" s="338"/>
      <c r="R821" s="321"/>
      <c r="S821" s="321"/>
      <c r="T821" s="321"/>
      <c r="U821" s="321"/>
      <c r="V821" s="321"/>
      <c r="W821" s="321"/>
      <c r="X821" s="321"/>
      <c r="Y821" s="321"/>
      <c r="Z821" s="321"/>
    </row>
    <row r="822" spans="1:26" ht="15.75" customHeight="1">
      <c r="A822" s="321"/>
      <c r="B822" s="321"/>
      <c r="C822" s="321"/>
      <c r="D822" s="321"/>
      <c r="E822" s="321"/>
      <c r="F822" s="321"/>
      <c r="G822" s="321"/>
      <c r="H822" s="321"/>
      <c r="I822" s="321"/>
      <c r="J822" s="321"/>
      <c r="K822" s="321"/>
      <c r="L822" s="321"/>
      <c r="M822" s="321"/>
      <c r="N822" s="338"/>
      <c r="O822" s="338" t="e">
        <f t="shared" si="3"/>
        <v>#N/A</v>
      </c>
      <c r="P822" s="338"/>
      <c r="Q822" s="338"/>
      <c r="R822" s="321"/>
      <c r="S822" s="321"/>
      <c r="T822" s="321"/>
      <c r="U822" s="321"/>
      <c r="V822" s="321"/>
      <c r="W822" s="321"/>
      <c r="X822" s="321"/>
      <c r="Y822" s="321"/>
      <c r="Z822" s="321"/>
    </row>
    <row r="823" spans="1:26" ht="15.75" customHeight="1">
      <c r="A823" s="321"/>
      <c r="B823" s="321"/>
      <c r="C823" s="321"/>
      <c r="D823" s="321"/>
      <c r="E823" s="321"/>
      <c r="F823" s="321"/>
      <c r="G823" s="321"/>
      <c r="H823" s="321"/>
      <c r="I823" s="321"/>
      <c r="J823" s="321"/>
      <c r="K823" s="321"/>
      <c r="L823" s="321"/>
      <c r="M823" s="321"/>
      <c r="N823" s="338"/>
      <c r="O823" s="338" t="e">
        <f t="shared" si="3"/>
        <v>#N/A</v>
      </c>
      <c r="P823" s="338"/>
      <c r="Q823" s="338"/>
      <c r="R823" s="321"/>
      <c r="S823" s="321"/>
      <c r="T823" s="321"/>
      <c r="U823" s="321"/>
      <c r="V823" s="321"/>
      <c r="W823" s="321"/>
      <c r="X823" s="321"/>
      <c r="Y823" s="321"/>
      <c r="Z823" s="321"/>
    </row>
    <row r="824" spans="1:26" ht="15.75" customHeight="1">
      <c r="A824" s="321"/>
      <c r="B824" s="321"/>
      <c r="C824" s="321"/>
      <c r="D824" s="321"/>
      <c r="E824" s="321"/>
      <c r="F824" s="321"/>
      <c r="G824" s="321"/>
      <c r="H824" s="321"/>
      <c r="I824" s="321"/>
      <c r="J824" s="321"/>
      <c r="K824" s="321"/>
      <c r="L824" s="321"/>
      <c r="M824" s="321"/>
      <c r="N824" s="338"/>
      <c r="O824" s="338" t="e">
        <f t="shared" si="3"/>
        <v>#N/A</v>
      </c>
      <c r="P824" s="338"/>
      <c r="Q824" s="338"/>
      <c r="R824" s="321"/>
      <c r="S824" s="321"/>
      <c r="T824" s="321"/>
      <c r="U824" s="321"/>
      <c r="V824" s="321"/>
      <c r="W824" s="321"/>
      <c r="X824" s="321"/>
      <c r="Y824" s="321"/>
      <c r="Z824" s="321"/>
    </row>
    <row r="825" spans="1:26" ht="15.75" customHeight="1">
      <c r="A825" s="321"/>
      <c r="B825" s="321"/>
      <c r="C825" s="321"/>
      <c r="D825" s="321"/>
      <c r="E825" s="321"/>
      <c r="F825" s="321"/>
      <c r="G825" s="321"/>
      <c r="H825" s="321"/>
      <c r="I825" s="321"/>
      <c r="J825" s="321"/>
      <c r="K825" s="321"/>
      <c r="L825" s="321"/>
      <c r="M825" s="321"/>
      <c r="N825" s="338"/>
      <c r="O825" s="338" t="e">
        <f t="shared" si="3"/>
        <v>#N/A</v>
      </c>
      <c r="P825" s="338"/>
      <c r="Q825" s="338"/>
      <c r="R825" s="321"/>
      <c r="S825" s="321"/>
      <c r="T825" s="321"/>
      <c r="U825" s="321"/>
      <c r="V825" s="321"/>
      <c r="W825" s="321"/>
      <c r="X825" s="321"/>
      <c r="Y825" s="321"/>
      <c r="Z825" s="321"/>
    </row>
    <row r="826" spans="1:26" ht="15.75" customHeight="1">
      <c r="A826" s="321"/>
      <c r="B826" s="321"/>
      <c r="C826" s="321"/>
      <c r="D826" s="321"/>
      <c r="E826" s="321"/>
      <c r="F826" s="321"/>
      <c r="G826" s="321"/>
      <c r="H826" s="321"/>
      <c r="I826" s="321"/>
      <c r="J826" s="321"/>
      <c r="K826" s="321"/>
      <c r="L826" s="321"/>
      <c r="M826" s="321"/>
      <c r="N826" s="338"/>
      <c r="O826" s="338" t="e">
        <f t="shared" si="3"/>
        <v>#N/A</v>
      </c>
      <c r="P826" s="338"/>
      <c r="Q826" s="338"/>
      <c r="R826" s="321"/>
      <c r="S826" s="321"/>
      <c r="T826" s="321"/>
      <c r="U826" s="321"/>
      <c r="V826" s="321"/>
      <c r="W826" s="321"/>
      <c r="X826" s="321"/>
      <c r="Y826" s="321"/>
      <c r="Z826" s="321"/>
    </row>
    <row r="827" spans="1:26" ht="15.75" customHeight="1">
      <c r="A827" s="321"/>
      <c r="B827" s="321"/>
      <c r="C827" s="321"/>
      <c r="D827" s="321"/>
      <c r="E827" s="321"/>
      <c r="F827" s="321"/>
      <c r="G827" s="321"/>
      <c r="H827" s="321"/>
      <c r="I827" s="321"/>
      <c r="J827" s="321"/>
      <c r="K827" s="321"/>
      <c r="L827" s="321"/>
      <c r="M827" s="321"/>
      <c r="N827" s="338"/>
      <c r="O827" s="338" t="e">
        <f t="shared" si="3"/>
        <v>#N/A</v>
      </c>
      <c r="P827" s="338"/>
      <c r="Q827" s="338"/>
      <c r="R827" s="321"/>
      <c r="S827" s="321"/>
      <c r="T827" s="321"/>
      <c r="U827" s="321"/>
      <c r="V827" s="321"/>
      <c r="W827" s="321"/>
      <c r="X827" s="321"/>
      <c r="Y827" s="321"/>
      <c r="Z827" s="321"/>
    </row>
    <row r="828" spans="1:26" ht="15.75" customHeight="1">
      <c r="A828" s="321"/>
      <c r="B828" s="321"/>
      <c r="C828" s="321"/>
      <c r="D828" s="321"/>
      <c r="E828" s="321"/>
      <c r="F828" s="321"/>
      <c r="G828" s="321"/>
      <c r="H828" s="321"/>
      <c r="I828" s="321"/>
      <c r="J828" s="321"/>
      <c r="K828" s="321"/>
      <c r="L828" s="321"/>
      <c r="M828" s="321"/>
      <c r="N828" s="338"/>
      <c r="O828" s="338" t="e">
        <f t="shared" si="3"/>
        <v>#N/A</v>
      </c>
      <c r="P828" s="338"/>
      <c r="Q828" s="338"/>
      <c r="R828" s="321"/>
      <c r="S828" s="321"/>
      <c r="T828" s="321"/>
      <c r="U828" s="321"/>
      <c r="V828" s="321"/>
      <c r="W828" s="321"/>
      <c r="X828" s="321"/>
      <c r="Y828" s="321"/>
      <c r="Z828" s="321"/>
    </row>
    <row r="829" spans="1:26" ht="15.75" customHeight="1">
      <c r="A829" s="321"/>
      <c r="B829" s="321"/>
      <c r="C829" s="321"/>
      <c r="D829" s="321"/>
      <c r="E829" s="321"/>
      <c r="F829" s="321"/>
      <c r="G829" s="321"/>
      <c r="H829" s="321"/>
      <c r="I829" s="321"/>
      <c r="J829" s="321"/>
      <c r="K829" s="321"/>
      <c r="L829" s="321"/>
      <c r="M829" s="321"/>
      <c r="N829" s="338"/>
      <c r="O829" s="338" t="e">
        <f t="shared" si="3"/>
        <v>#N/A</v>
      </c>
      <c r="P829" s="338"/>
      <c r="Q829" s="338"/>
      <c r="R829" s="321"/>
      <c r="S829" s="321"/>
      <c r="T829" s="321"/>
      <c r="U829" s="321"/>
      <c r="V829" s="321"/>
      <c r="W829" s="321"/>
      <c r="X829" s="321"/>
      <c r="Y829" s="321"/>
      <c r="Z829" s="321"/>
    </row>
    <row r="830" spans="1:26" ht="15.75" customHeight="1">
      <c r="A830" s="321"/>
      <c r="B830" s="321"/>
      <c r="C830" s="321"/>
      <c r="D830" s="321"/>
      <c r="E830" s="321"/>
      <c r="F830" s="321"/>
      <c r="G830" s="321"/>
      <c r="H830" s="321"/>
      <c r="I830" s="321"/>
      <c r="J830" s="321"/>
      <c r="K830" s="321"/>
      <c r="L830" s="321"/>
      <c r="M830" s="321"/>
      <c r="N830" s="338"/>
      <c r="O830" s="338" t="e">
        <f t="shared" si="3"/>
        <v>#N/A</v>
      </c>
      <c r="P830" s="338"/>
      <c r="Q830" s="338"/>
      <c r="R830" s="321"/>
      <c r="S830" s="321"/>
      <c r="T830" s="321"/>
      <c r="U830" s="321"/>
      <c r="V830" s="321"/>
      <c r="W830" s="321"/>
      <c r="X830" s="321"/>
      <c r="Y830" s="321"/>
      <c r="Z830" s="321"/>
    </row>
    <row r="831" spans="1:26" ht="15.75" customHeight="1">
      <c r="A831" s="321"/>
      <c r="B831" s="321"/>
      <c r="C831" s="321"/>
      <c r="D831" s="321"/>
      <c r="E831" s="321"/>
      <c r="F831" s="321"/>
      <c r="G831" s="321"/>
      <c r="H831" s="321"/>
      <c r="I831" s="321"/>
      <c r="J831" s="321"/>
      <c r="K831" s="321"/>
      <c r="L831" s="321"/>
      <c r="M831" s="321"/>
      <c r="N831" s="338"/>
      <c r="O831" s="338" t="e">
        <f t="shared" si="3"/>
        <v>#N/A</v>
      </c>
      <c r="P831" s="338"/>
      <c r="Q831" s="338"/>
      <c r="R831" s="321"/>
      <c r="S831" s="321"/>
      <c r="T831" s="321"/>
      <c r="U831" s="321"/>
      <c r="V831" s="321"/>
      <c r="W831" s="321"/>
      <c r="X831" s="321"/>
      <c r="Y831" s="321"/>
      <c r="Z831" s="321"/>
    </row>
    <row r="832" spans="1:26" ht="15.75" customHeight="1">
      <c r="A832" s="321"/>
      <c r="B832" s="321"/>
      <c r="C832" s="321"/>
      <c r="D832" s="321"/>
      <c r="E832" s="321"/>
      <c r="F832" s="321"/>
      <c r="G832" s="321"/>
      <c r="H832" s="321"/>
      <c r="I832" s="321"/>
      <c r="J832" s="321"/>
      <c r="K832" s="321"/>
      <c r="L832" s="321"/>
      <c r="M832" s="321"/>
      <c r="N832" s="338"/>
      <c r="O832" s="338" t="e">
        <f t="shared" si="3"/>
        <v>#N/A</v>
      </c>
      <c r="P832" s="338"/>
      <c r="Q832" s="338"/>
      <c r="R832" s="321"/>
      <c r="S832" s="321"/>
      <c r="T832" s="321"/>
      <c r="U832" s="321"/>
      <c r="V832" s="321"/>
      <c r="W832" s="321"/>
      <c r="X832" s="321"/>
      <c r="Y832" s="321"/>
      <c r="Z832" s="321"/>
    </row>
    <row r="833" spans="1:26" ht="15.75" customHeight="1">
      <c r="A833" s="321"/>
      <c r="B833" s="321"/>
      <c r="C833" s="321"/>
      <c r="D833" s="321"/>
      <c r="E833" s="321"/>
      <c r="F833" s="321"/>
      <c r="G833" s="321"/>
      <c r="H833" s="321"/>
      <c r="I833" s="321"/>
      <c r="J833" s="321"/>
      <c r="K833" s="321"/>
      <c r="L833" s="321"/>
      <c r="M833" s="321"/>
      <c r="N833" s="338"/>
      <c r="O833" s="338" t="e">
        <f t="shared" si="3"/>
        <v>#N/A</v>
      </c>
      <c r="P833" s="338"/>
      <c r="Q833" s="338"/>
      <c r="R833" s="321"/>
      <c r="S833" s="321"/>
      <c r="T833" s="321"/>
      <c r="U833" s="321"/>
      <c r="V833" s="321"/>
      <c r="W833" s="321"/>
      <c r="X833" s="321"/>
      <c r="Y833" s="321"/>
      <c r="Z833" s="321"/>
    </row>
    <row r="834" spans="1:26" ht="15.75" customHeight="1">
      <c r="A834" s="321"/>
      <c r="B834" s="321"/>
      <c r="C834" s="321"/>
      <c r="D834" s="321"/>
      <c r="E834" s="321"/>
      <c r="F834" s="321"/>
      <c r="G834" s="321"/>
      <c r="H834" s="321"/>
      <c r="I834" s="321"/>
      <c r="J834" s="321"/>
      <c r="K834" s="321"/>
      <c r="L834" s="321"/>
      <c r="M834" s="321"/>
      <c r="N834" s="338"/>
      <c r="O834" s="338" t="e">
        <f t="shared" si="3"/>
        <v>#N/A</v>
      </c>
      <c r="P834" s="338"/>
      <c r="Q834" s="338"/>
      <c r="R834" s="321"/>
      <c r="S834" s="321"/>
      <c r="T834" s="321"/>
      <c r="U834" s="321"/>
      <c r="V834" s="321"/>
      <c r="W834" s="321"/>
      <c r="X834" s="321"/>
      <c r="Y834" s="321"/>
      <c r="Z834" s="321"/>
    </row>
    <row r="835" spans="1:26" ht="15.75" customHeight="1">
      <c r="A835" s="321"/>
      <c r="B835" s="321"/>
      <c r="C835" s="321"/>
      <c r="D835" s="321"/>
      <c r="E835" s="321"/>
      <c r="F835" s="321"/>
      <c r="G835" s="321"/>
      <c r="H835" s="321"/>
      <c r="I835" s="321"/>
      <c r="J835" s="321"/>
      <c r="K835" s="321"/>
      <c r="L835" s="321"/>
      <c r="M835" s="321"/>
      <c r="N835" s="338"/>
      <c r="O835" s="338" t="e">
        <f t="shared" si="3"/>
        <v>#N/A</v>
      </c>
      <c r="P835" s="338"/>
      <c r="Q835" s="338"/>
      <c r="R835" s="321"/>
      <c r="S835" s="321"/>
      <c r="T835" s="321"/>
      <c r="U835" s="321"/>
      <c r="V835" s="321"/>
      <c r="W835" s="321"/>
      <c r="X835" s="321"/>
      <c r="Y835" s="321"/>
      <c r="Z835" s="321"/>
    </row>
    <row r="836" spans="1:26" ht="15.75" customHeight="1">
      <c r="A836" s="321"/>
      <c r="B836" s="321"/>
      <c r="C836" s="321"/>
      <c r="D836" s="321"/>
      <c r="E836" s="321"/>
      <c r="F836" s="321"/>
      <c r="G836" s="321"/>
      <c r="H836" s="321"/>
      <c r="I836" s="321"/>
      <c r="J836" s="321"/>
      <c r="K836" s="321"/>
      <c r="L836" s="321"/>
      <c r="M836" s="321"/>
      <c r="N836" s="338"/>
      <c r="O836" s="338" t="e">
        <f t="shared" si="3"/>
        <v>#N/A</v>
      </c>
      <c r="P836" s="338"/>
      <c r="Q836" s="338"/>
      <c r="R836" s="321"/>
      <c r="S836" s="321"/>
      <c r="T836" s="321"/>
      <c r="U836" s="321"/>
      <c r="V836" s="321"/>
      <c r="W836" s="321"/>
      <c r="X836" s="321"/>
      <c r="Y836" s="321"/>
      <c r="Z836" s="321"/>
    </row>
    <row r="837" spans="1:26" ht="15.75" customHeight="1">
      <c r="A837" s="321"/>
      <c r="B837" s="321"/>
      <c r="C837" s="321"/>
      <c r="D837" s="321"/>
      <c r="E837" s="321"/>
      <c r="F837" s="321"/>
      <c r="G837" s="321"/>
      <c r="H837" s="321"/>
      <c r="I837" s="321"/>
      <c r="J837" s="321"/>
      <c r="K837" s="321"/>
      <c r="L837" s="321"/>
      <c r="M837" s="321"/>
      <c r="N837" s="338"/>
      <c r="O837" s="338" t="e">
        <f t="shared" si="3"/>
        <v>#N/A</v>
      </c>
      <c r="P837" s="338"/>
      <c r="Q837" s="338"/>
      <c r="R837" s="321"/>
      <c r="S837" s="321"/>
      <c r="T837" s="321"/>
      <c r="U837" s="321"/>
      <c r="V837" s="321"/>
      <c r="W837" s="321"/>
      <c r="X837" s="321"/>
      <c r="Y837" s="321"/>
      <c r="Z837" s="321"/>
    </row>
    <row r="838" spans="1:26" ht="15.75" customHeight="1">
      <c r="A838" s="321"/>
      <c r="B838" s="321"/>
      <c r="C838" s="321"/>
      <c r="D838" s="321"/>
      <c r="E838" s="321"/>
      <c r="F838" s="321"/>
      <c r="G838" s="321"/>
      <c r="H838" s="321"/>
      <c r="I838" s="321"/>
      <c r="J838" s="321"/>
      <c r="K838" s="321"/>
      <c r="L838" s="321"/>
      <c r="M838" s="321"/>
      <c r="N838" s="338"/>
      <c r="O838" s="338" t="e">
        <f t="shared" si="3"/>
        <v>#N/A</v>
      </c>
      <c r="P838" s="338"/>
      <c r="Q838" s="338"/>
      <c r="R838" s="321"/>
      <c r="S838" s="321"/>
      <c r="T838" s="321"/>
      <c r="U838" s="321"/>
      <c r="V838" s="321"/>
      <c r="W838" s="321"/>
      <c r="X838" s="321"/>
      <c r="Y838" s="321"/>
      <c r="Z838" s="321"/>
    </row>
    <row r="839" spans="1:26" ht="15.75" customHeight="1">
      <c r="A839" s="321"/>
      <c r="B839" s="321"/>
      <c r="C839" s="321"/>
      <c r="D839" s="321"/>
      <c r="E839" s="321"/>
      <c r="F839" s="321"/>
      <c r="G839" s="321"/>
      <c r="H839" s="321"/>
      <c r="I839" s="321"/>
      <c r="J839" s="321"/>
      <c r="K839" s="321"/>
      <c r="L839" s="321"/>
      <c r="M839" s="321"/>
      <c r="N839" s="338"/>
      <c r="O839" s="338" t="e">
        <f t="shared" si="3"/>
        <v>#N/A</v>
      </c>
      <c r="P839" s="338"/>
      <c r="Q839" s="338"/>
      <c r="R839" s="321"/>
      <c r="S839" s="321"/>
      <c r="T839" s="321"/>
      <c r="U839" s="321"/>
      <c r="V839" s="321"/>
      <c r="W839" s="321"/>
      <c r="X839" s="321"/>
      <c r="Y839" s="321"/>
      <c r="Z839" s="321"/>
    </row>
    <row r="840" spans="1:26" ht="15.75" customHeight="1">
      <c r="A840" s="321"/>
      <c r="B840" s="321"/>
      <c r="C840" s="321"/>
      <c r="D840" s="321"/>
      <c r="E840" s="321"/>
      <c r="F840" s="321"/>
      <c r="G840" s="321"/>
      <c r="H840" s="321"/>
      <c r="I840" s="321"/>
      <c r="J840" s="321"/>
      <c r="K840" s="321"/>
      <c r="L840" s="321"/>
      <c r="M840" s="321"/>
      <c r="N840" s="338"/>
      <c r="O840" s="338" t="e">
        <f t="shared" si="3"/>
        <v>#N/A</v>
      </c>
      <c r="P840" s="338"/>
      <c r="Q840" s="338"/>
      <c r="R840" s="321"/>
      <c r="S840" s="321"/>
      <c r="T840" s="321"/>
      <c r="U840" s="321"/>
      <c r="V840" s="321"/>
      <c r="W840" s="321"/>
      <c r="X840" s="321"/>
      <c r="Y840" s="321"/>
      <c r="Z840" s="321"/>
    </row>
    <row r="841" spans="1:26" ht="15.75" customHeight="1">
      <c r="A841" s="321"/>
      <c r="B841" s="321"/>
      <c r="C841" s="321"/>
      <c r="D841" s="321"/>
      <c r="E841" s="321"/>
      <c r="F841" s="321"/>
      <c r="G841" s="321"/>
      <c r="H841" s="321"/>
      <c r="I841" s="321"/>
      <c r="J841" s="321"/>
      <c r="K841" s="321"/>
      <c r="L841" s="321"/>
      <c r="M841" s="321"/>
      <c r="N841" s="338"/>
      <c r="O841" s="338" t="e">
        <f t="shared" si="3"/>
        <v>#N/A</v>
      </c>
      <c r="P841" s="338"/>
      <c r="Q841" s="338"/>
      <c r="R841" s="321"/>
      <c r="S841" s="321"/>
      <c r="T841" s="321"/>
      <c r="U841" s="321"/>
      <c r="V841" s="321"/>
      <c r="W841" s="321"/>
      <c r="X841" s="321"/>
      <c r="Y841" s="321"/>
      <c r="Z841" s="321"/>
    </row>
    <row r="842" spans="1:26" ht="15.75" customHeight="1">
      <c r="A842" s="321"/>
      <c r="B842" s="321"/>
      <c r="C842" s="321"/>
      <c r="D842" s="321"/>
      <c r="E842" s="321"/>
      <c r="F842" s="321"/>
      <c r="G842" s="321"/>
      <c r="H842" s="321"/>
      <c r="I842" s="321"/>
      <c r="J842" s="321"/>
      <c r="K842" s="321"/>
      <c r="L842" s="321"/>
      <c r="M842" s="321"/>
      <c r="N842" s="338"/>
      <c r="O842" s="338" t="e">
        <f t="shared" si="3"/>
        <v>#N/A</v>
      </c>
      <c r="P842" s="338"/>
      <c r="Q842" s="338"/>
      <c r="R842" s="321"/>
      <c r="S842" s="321"/>
      <c r="T842" s="321"/>
      <c r="U842" s="321"/>
      <c r="V842" s="321"/>
      <c r="W842" s="321"/>
      <c r="X842" s="321"/>
      <c r="Y842" s="321"/>
      <c r="Z842" s="321"/>
    </row>
    <row r="843" spans="1:26" ht="15.75" customHeight="1">
      <c r="A843" s="321"/>
      <c r="B843" s="321"/>
      <c r="C843" s="321"/>
      <c r="D843" s="321"/>
      <c r="E843" s="321"/>
      <c r="F843" s="321"/>
      <c r="G843" s="321"/>
      <c r="H843" s="321"/>
      <c r="I843" s="321"/>
      <c r="J843" s="321"/>
      <c r="K843" s="321"/>
      <c r="L843" s="321"/>
      <c r="M843" s="321"/>
      <c r="N843" s="338"/>
      <c r="O843" s="338" t="e">
        <f t="shared" si="3"/>
        <v>#N/A</v>
      </c>
      <c r="P843" s="338"/>
      <c r="Q843" s="338"/>
      <c r="R843" s="321"/>
      <c r="S843" s="321"/>
      <c r="T843" s="321"/>
      <c r="U843" s="321"/>
      <c r="V843" s="321"/>
      <c r="W843" s="321"/>
      <c r="X843" s="321"/>
      <c r="Y843" s="321"/>
      <c r="Z843" s="321"/>
    </row>
    <row r="844" spans="1:26" ht="15.75" customHeight="1">
      <c r="A844" s="321"/>
      <c r="B844" s="321"/>
      <c r="C844" s="321"/>
      <c r="D844" s="321"/>
      <c r="E844" s="321"/>
      <c r="F844" s="321"/>
      <c r="G844" s="321"/>
      <c r="H844" s="321"/>
      <c r="I844" s="321"/>
      <c r="J844" s="321"/>
      <c r="K844" s="321"/>
      <c r="L844" s="321"/>
      <c r="M844" s="321"/>
      <c r="N844" s="338"/>
      <c r="O844" s="338" t="e">
        <f t="shared" si="3"/>
        <v>#N/A</v>
      </c>
      <c r="P844" s="338"/>
      <c r="Q844" s="338"/>
      <c r="R844" s="321"/>
      <c r="S844" s="321"/>
      <c r="T844" s="321"/>
      <c r="U844" s="321"/>
      <c r="V844" s="321"/>
      <c r="W844" s="321"/>
      <c r="X844" s="321"/>
      <c r="Y844" s="321"/>
      <c r="Z844" s="321"/>
    </row>
    <row r="845" spans="1:26" ht="15.75" customHeight="1">
      <c r="A845" s="321"/>
      <c r="B845" s="321"/>
      <c r="C845" s="321"/>
      <c r="D845" s="321"/>
      <c r="E845" s="321"/>
      <c r="F845" s="321"/>
      <c r="G845" s="321"/>
      <c r="H845" s="321"/>
      <c r="I845" s="321"/>
      <c r="J845" s="321"/>
      <c r="K845" s="321"/>
      <c r="L845" s="321"/>
      <c r="M845" s="321"/>
      <c r="N845" s="338"/>
      <c r="O845" s="338" t="e">
        <f t="shared" si="3"/>
        <v>#N/A</v>
      </c>
      <c r="P845" s="338"/>
      <c r="Q845" s="338"/>
      <c r="R845" s="321"/>
      <c r="S845" s="321"/>
      <c r="T845" s="321"/>
      <c r="U845" s="321"/>
      <c r="V845" s="321"/>
      <c r="W845" s="321"/>
      <c r="X845" s="321"/>
      <c r="Y845" s="321"/>
      <c r="Z845" s="321"/>
    </row>
    <row r="846" spans="1:26" ht="15.75" customHeight="1">
      <c r="A846" s="321"/>
      <c r="B846" s="321"/>
      <c r="C846" s="321"/>
      <c r="D846" s="321"/>
      <c r="E846" s="321"/>
      <c r="F846" s="321"/>
      <c r="G846" s="321"/>
      <c r="H846" s="321"/>
      <c r="I846" s="321"/>
      <c r="J846" s="321"/>
      <c r="K846" s="321"/>
      <c r="L846" s="321"/>
      <c r="M846" s="321"/>
      <c r="N846" s="338"/>
      <c r="O846" s="338" t="e">
        <f t="shared" si="3"/>
        <v>#N/A</v>
      </c>
      <c r="P846" s="338"/>
      <c r="Q846" s="338"/>
      <c r="R846" s="321"/>
      <c r="S846" s="321"/>
      <c r="T846" s="321"/>
      <c r="U846" s="321"/>
      <c r="V846" s="321"/>
      <c r="W846" s="321"/>
      <c r="X846" s="321"/>
      <c r="Y846" s="321"/>
      <c r="Z846" s="321"/>
    </row>
    <row r="847" spans="1:26" ht="15.75" customHeight="1">
      <c r="A847" s="321"/>
      <c r="B847" s="321"/>
      <c r="C847" s="321"/>
      <c r="D847" s="321"/>
      <c r="E847" s="321"/>
      <c r="F847" s="321"/>
      <c r="G847" s="321"/>
      <c r="H847" s="321"/>
      <c r="I847" s="321"/>
      <c r="J847" s="321"/>
      <c r="K847" s="321"/>
      <c r="L847" s="321"/>
      <c r="M847" s="321"/>
      <c r="N847" s="338"/>
      <c r="O847" s="338" t="e">
        <f t="shared" si="3"/>
        <v>#N/A</v>
      </c>
      <c r="P847" s="338"/>
      <c r="Q847" s="338"/>
      <c r="R847" s="321"/>
      <c r="S847" s="321"/>
      <c r="T847" s="321"/>
      <c r="U847" s="321"/>
      <c r="V847" s="321"/>
      <c r="W847" s="321"/>
      <c r="X847" s="321"/>
      <c r="Y847" s="321"/>
      <c r="Z847" s="321"/>
    </row>
    <row r="848" spans="1:26" ht="15.75" customHeight="1">
      <c r="A848" s="321"/>
      <c r="B848" s="321"/>
      <c r="C848" s="321"/>
      <c r="D848" s="321"/>
      <c r="E848" s="321"/>
      <c r="F848" s="321"/>
      <c r="G848" s="321"/>
      <c r="H848" s="321"/>
      <c r="I848" s="321"/>
      <c r="J848" s="321"/>
      <c r="K848" s="321"/>
      <c r="L848" s="321"/>
      <c r="M848" s="321"/>
      <c r="N848" s="338"/>
      <c r="O848" s="338" t="e">
        <f t="shared" si="3"/>
        <v>#N/A</v>
      </c>
      <c r="P848" s="338"/>
      <c r="Q848" s="338"/>
      <c r="R848" s="321"/>
      <c r="S848" s="321"/>
      <c r="T848" s="321"/>
      <c r="U848" s="321"/>
      <c r="V848" s="321"/>
      <c r="W848" s="321"/>
      <c r="X848" s="321"/>
      <c r="Y848" s="321"/>
      <c r="Z848" s="321"/>
    </row>
    <row r="849" spans="1:26" ht="15.75" customHeight="1">
      <c r="A849" s="321"/>
      <c r="B849" s="321"/>
      <c r="C849" s="321"/>
      <c r="D849" s="321"/>
      <c r="E849" s="321"/>
      <c r="F849" s="321"/>
      <c r="G849" s="321"/>
      <c r="H849" s="321"/>
      <c r="I849" s="321"/>
      <c r="J849" s="321"/>
      <c r="K849" s="321"/>
      <c r="L849" s="321"/>
      <c r="M849" s="321"/>
      <c r="N849" s="338"/>
      <c r="O849" s="338" t="e">
        <f t="shared" si="3"/>
        <v>#N/A</v>
      </c>
      <c r="P849" s="338"/>
      <c r="Q849" s="338"/>
      <c r="R849" s="321"/>
      <c r="S849" s="321"/>
      <c r="T849" s="321"/>
      <c r="U849" s="321"/>
      <c r="V849" s="321"/>
      <c r="W849" s="321"/>
      <c r="X849" s="321"/>
      <c r="Y849" s="321"/>
      <c r="Z849" s="321"/>
    </row>
    <row r="850" spans="1:26" ht="15.75" customHeight="1">
      <c r="A850" s="321"/>
      <c r="B850" s="321"/>
      <c r="C850" s="321"/>
      <c r="D850" s="321"/>
      <c r="E850" s="321"/>
      <c r="F850" s="321"/>
      <c r="G850" s="321"/>
      <c r="H850" s="321"/>
      <c r="I850" s="321"/>
      <c r="J850" s="321"/>
      <c r="K850" s="321"/>
      <c r="L850" s="321"/>
      <c r="M850" s="321"/>
      <c r="N850" s="338"/>
      <c r="O850" s="338" t="e">
        <f t="shared" si="3"/>
        <v>#N/A</v>
      </c>
      <c r="P850" s="338"/>
      <c r="Q850" s="338"/>
      <c r="R850" s="321"/>
      <c r="S850" s="321"/>
      <c r="T850" s="321"/>
      <c r="U850" s="321"/>
      <c r="V850" s="321"/>
      <c r="W850" s="321"/>
      <c r="X850" s="321"/>
      <c r="Y850" s="321"/>
      <c r="Z850" s="321"/>
    </row>
    <row r="851" spans="1:26" ht="15.75" customHeight="1">
      <c r="A851" s="321"/>
      <c r="B851" s="321"/>
      <c r="C851" s="321"/>
      <c r="D851" s="321"/>
      <c r="E851" s="321"/>
      <c r="F851" s="321"/>
      <c r="G851" s="321"/>
      <c r="H851" s="321"/>
      <c r="I851" s="321"/>
      <c r="J851" s="321"/>
      <c r="K851" s="321"/>
      <c r="L851" s="321"/>
      <c r="M851" s="321"/>
      <c r="N851" s="338"/>
      <c r="O851" s="338" t="e">
        <f t="shared" si="3"/>
        <v>#N/A</v>
      </c>
      <c r="P851" s="338"/>
      <c r="Q851" s="338"/>
      <c r="R851" s="321"/>
      <c r="S851" s="321"/>
      <c r="T851" s="321"/>
      <c r="U851" s="321"/>
      <c r="V851" s="321"/>
      <c r="W851" s="321"/>
      <c r="X851" s="321"/>
      <c r="Y851" s="321"/>
      <c r="Z851" s="321"/>
    </row>
    <row r="852" spans="1:26" ht="15.75" customHeight="1">
      <c r="A852" s="321"/>
      <c r="B852" s="321"/>
      <c r="C852" s="321"/>
      <c r="D852" s="321"/>
      <c r="E852" s="321"/>
      <c r="F852" s="321"/>
      <c r="G852" s="321"/>
      <c r="H852" s="321"/>
      <c r="I852" s="321"/>
      <c r="J852" s="321"/>
      <c r="K852" s="321"/>
      <c r="L852" s="321"/>
      <c r="M852" s="321"/>
      <c r="N852" s="338"/>
      <c r="O852" s="338" t="e">
        <f t="shared" si="3"/>
        <v>#N/A</v>
      </c>
      <c r="P852" s="338"/>
      <c r="Q852" s="338"/>
      <c r="R852" s="321"/>
      <c r="S852" s="321"/>
      <c r="T852" s="321"/>
      <c r="U852" s="321"/>
      <c r="V852" s="321"/>
      <c r="W852" s="321"/>
      <c r="X852" s="321"/>
      <c r="Y852" s="321"/>
      <c r="Z852" s="321"/>
    </row>
    <row r="853" spans="1:26" ht="15.75" customHeight="1">
      <c r="A853" s="321"/>
      <c r="B853" s="321"/>
      <c r="C853" s="321"/>
      <c r="D853" s="321"/>
      <c r="E853" s="321"/>
      <c r="F853" s="321"/>
      <c r="G853" s="321"/>
      <c r="H853" s="321"/>
      <c r="I853" s="321"/>
      <c r="J853" s="321"/>
      <c r="K853" s="321"/>
      <c r="L853" s="321"/>
      <c r="M853" s="321"/>
      <c r="N853" s="338"/>
      <c r="O853" s="338" t="e">
        <f t="shared" si="3"/>
        <v>#N/A</v>
      </c>
      <c r="P853" s="338"/>
      <c r="Q853" s="338"/>
      <c r="R853" s="321"/>
      <c r="S853" s="321"/>
      <c r="T853" s="321"/>
      <c r="U853" s="321"/>
      <c r="V853" s="321"/>
      <c r="W853" s="321"/>
      <c r="X853" s="321"/>
      <c r="Y853" s="321"/>
      <c r="Z853" s="321"/>
    </row>
    <row r="854" spans="1:26" ht="15.75" customHeight="1">
      <c r="A854" s="321"/>
      <c r="B854" s="321"/>
      <c r="C854" s="321"/>
      <c r="D854" s="321"/>
      <c r="E854" s="321"/>
      <c r="F854" s="321"/>
      <c r="G854" s="321"/>
      <c r="H854" s="321"/>
      <c r="I854" s="321"/>
      <c r="J854" s="321"/>
      <c r="K854" s="321"/>
      <c r="L854" s="321"/>
      <c r="M854" s="321"/>
      <c r="N854" s="338"/>
      <c r="O854" s="338" t="e">
        <f t="shared" si="3"/>
        <v>#N/A</v>
      </c>
      <c r="P854" s="338"/>
      <c r="Q854" s="338"/>
      <c r="R854" s="321"/>
      <c r="S854" s="321"/>
      <c r="T854" s="321"/>
      <c r="U854" s="321"/>
      <c r="V854" s="321"/>
      <c r="W854" s="321"/>
      <c r="X854" s="321"/>
      <c r="Y854" s="321"/>
      <c r="Z854" s="321"/>
    </row>
    <row r="855" spans="1:26" ht="15.75" customHeight="1">
      <c r="A855" s="321"/>
      <c r="B855" s="321"/>
      <c r="C855" s="321"/>
      <c r="D855" s="321"/>
      <c r="E855" s="321"/>
      <c r="F855" s="321"/>
      <c r="G855" s="321"/>
      <c r="H855" s="321"/>
      <c r="I855" s="321"/>
      <c r="J855" s="321"/>
      <c r="K855" s="321"/>
      <c r="L855" s="321"/>
      <c r="M855" s="321"/>
      <c r="N855" s="338"/>
      <c r="O855" s="338" t="e">
        <f t="shared" si="3"/>
        <v>#N/A</v>
      </c>
      <c r="P855" s="338"/>
      <c r="Q855" s="338"/>
      <c r="R855" s="321"/>
      <c r="S855" s="321"/>
      <c r="T855" s="321"/>
      <c r="U855" s="321"/>
      <c r="V855" s="321"/>
      <c r="W855" s="321"/>
      <c r="X855" s="321"/>
      <c r="Y855" s="321"/>
      <c r="Z855" s="321"/>
    </row>
    <row r="856" spans="1:26" ht="15.75" customHeight="1">
      <c r="A856" s="321"/>
      <c r="B856" s="321"/>
      <c r="C856" s="321"/>
      <c r="D856" s="321"/>
      <c r="E856" s="321"/>
      <c r="F856" s="321"/>
      <c r="G856" s="321"/>
      <c r="H856" s="321"/>
      <c r="I856" s="321"/>
      <c r="J856" s="321"/>
      <c r="K856" s="321"/>
      <c r="L856" s="321"/>
      <c r="M856" s="321"/>
      <c r="N856" s="338"/>
      <c r="O856" s="338" t="e">
        <f t="shared" si="3"/>
        <v>#N/A</v>
      </c>
      <c r="P856" s="338"/>
      <c r="Q856" s="338"/>
      <c r="R856" s="321"/>
      <c r="S856" s="321"/>
      <c r="T856" s="321"/>
      <c r="U856" s="321"/>
      <c r="V856" s="321"/>
      <c r="W856" s="321"/>
      <c r="X856" s="321"/>
      <c r="Y856" s="321"/>
      <c r="Z856" s="321"/>
    </row>
    <row r="857" spans="1:26" ht="15.75" customHeight="1">
      <c r="A857" s="321"/>
      <c r="B857" s="321"/>
      <c r="C857" s="321"/>
      <c r="D857" s="321"/>
      <c r="E857" s="321"/>
      <c r="F857" s="321"/>
      <c r="G857" s="321"/>
      <c r="H857" s="321"/>
      <c r="I857" s="321"/>
      <c r="J857" s="321"/>
      <c r="K857" s="321"/>
      <c r="L857" s="321"/>
      <c r="M857" s="321"/>
      <c r="N857" s="338"/>
      <c r="O857" s="338" t="e">
        <f t="shared" si="3"/>
        <v>#N/A</v>
      </c>
      <c r="P857" s="338"/>
      <c r="Q857" s="338"/>
      <c r="R857" s="321"/>
      <c r="S857" s="321"/>
      <c r="T857" s="321"/>
      <c r="U857" s="321"/>
      <c r="V857" s="321"/>
      <c r="W857" s="321"/>
      <c r="X857" s="321"/>
      <c r="Y857" s="321"/>
      <c r="Z857" s="321"/>
    </row>
    <row r="858" spans="1:26" ht="15.75" customHeight="1">
      <c r="A858" s="321"/>
      <c r="B858" s="321"/>
      <c r="C858" s="321"/>
      <c r="D858" s="321"/>
      <c r="E858" s="321"/>
      <c r="F858" s="321"/>
      <c r="G858" s="321"/>
      <c r="H858" s="321"/>
      <c r="I858" s="321"/>
      <c r="J858" s="321"/>
      <c r="K858" s="321"/>
      <c r="L858" s="321"/>
      <c r="M858" s="321"/>
      <c r="N858" s="338"/>
      <c r="O858" s="338" t="e">
        <f t="shared" si="3"/>
        <v>#N/A</v>
      </c>
      <c r="P858" s="338"/>
      <c r="Q858" s="338"/>
      <c r="R858" s="321"/>
      <c r="S858" s="321"/>
      <c r="T858" s="321"/>
      <c r="U858" s="321"/>
      <c r="V858" s="321"/>
      <c r="W858" s="321"/>
      <c r="X858" s="321"/>
      <c r="Y858" s="321"/>
      <c r="Z858" s="321"/>
    </row>
    <row r="859" spans="1:26" ht="15.75" customHeight="1">
      <c r="A859" s="321"/>
      <c r="B859" s="321"/>
      <c r="C859" s="321"/>
      <c r="D859" s="321"/>
      <c r="E859" s="321"/>
      <c r="F859" s="321"/>
      <c r="G859" s="321"/>
      <c r="H859" s="321"/>
      <c r="I859" s="321"/>
      <c r="J859" s="321"/>
      <c r="K859" s="321"/>
      <c r="L859" s="321"/>
      <c r="M859" s="321"/>
      <c r="N859" s="338"/>
      <c r="O859" s="338" t="e">
        <f t="shared" si="3"/>
        <v>#N/A</v>
      </c>
      <c r="P859" s="338"/>
      <c r="Q859" s="338"/>
      <c r="R859" s="321"/>
      <c r="S859" s="321"/>
      <c r="T859" s="321"/>
      <c r="U859" s="321"/>
      <c r="V859" s="321"/>
      <c r="W859" s="321"/>
      <c r="X859" s="321"/>
      <c r="Y859" s="321"/>
      <c r="Z859" s="321"/>
    </row>
    <row r="860" spans="1:26" ht="15.75" customHeight="1">
      <c r="A860" s="321"/>
      <c r="B860" s="321"/>
      <c r="C860" s="321"/>
      <c r="D860" s="321"/>
      <c r="E860" s="321"/>
      <c r="F860" s="321"/>
      <c r="G860" s="321"/>
      <c r="H860" s="321"/>
      <c r="I860" s="321"/>
      <c r="J860" s="321"/>
      <c r="K860" s="321"/>
      <c r="L860" s="321"/>
      <c r="M860" s="321"/>
      <c r="N860" s="338"/>
      <c r="O860" s="338" t="e">
        <f t="shared" si="3"/>
        <v>#N/A</v>
      </c>
      <c r="P860" s="338"/>
      <c r="Q860" s="338"/>
      <c r="R860" s="321"/>
      <c r="S860" s="321"/>
      <c r="T860" s="321"/>
      <c r="U860" s="321"/>
      <c r="V860" s="321"/>
      <c r="W860" s="321"/>
      <c r="X860" s="321"/>
      <c r="Y860" s="321"/>
      <c r="Z860" s="321"/>
    </row>
    <row r="861" spans="1:26" ht="15.75" customHeight="1">
      <c r="A861" s="321"/>
      <c r="B861" s="321"/>
      <c r="C861" s="321"/>
      <c r="D861" s="321"/>
      <c r="E861" s="321"/>
      <c r="F861" s="321"/>
      <c r="G861" s="321"/>
      <c r="H861" s="321"/>
      <c r="I861" s="321"/>
      <c r="J861" s="321"/>
      <c r="K861" s="321"/>
      <c r="L861" s="321"/>
      <c r="M861" s="321"/>
      <c r="N861" s="338"/>
      <c r="O861" s="338" t="e">
        <f t="shared" si="3"/>
        <v>#N/A</v>
      </c>
      <c r="P861" s="338"/>
      <c r="Q861" s="338"/>
      <c r="R861" s="321"/>
      <c r="S861" s="321"/>
      <c r="T861" s="321"/>
      <c r="U861" s="321"/>
      <c r="V861" s="321"/>
      <c r="W861" s="321"/>
      <c r="X861" s="321"/>
      <c r="Y861" s="321"/>
      <c r="Z861" s="321"/>
    </row>
    <row r="862" spans="1:26" ht="15.75" customHeight="1">
      <c r="A862" s="321"/>
      <c r="B862" s="321"/>
      <c r="C862" s="321"/>
      <c r="D862" s="321"/>
      <c r="E862" s="321"/>
      <c r="F862" s="321"/>
      <c r="G862" s="321"/>
      <c r="H862" s="321"/>
      <c r="I862" s="321"/>
      <c r="J862" s="321"/>
      <c r="K862" s="321"/>
      <c r="L862" s="321"/>
      <c r="M862" s="321"/>
      <c r="N862" s="338"/>
      <c r="O862" s="338" t="e">
        <f t="shared" si="3"/>
        <v>#N/A</v>
      </c>
      <c r="P862" s="338"/>
      <c r="Q862" s="338"/>
      <c r="R862" s="321"/>
      <c r="S862" s="321"/>
      <c r="T862" s="321"/>
      <c r="U862" s="321"/>
      <c r="V862" s="321"/>
      <c r="W862" s="321"/>
      <c r="X862" s="321"/>
      <c r="Y862" s="321"/>
      <c r="Z862" s="321"/>
    </row>
    <row r="863" spans="1:26" ht="15.75" customHeight="1">
      <c r="A863" s="321"/>
      <c r="B863" s="321"/>
      <c r="C863" s="321"/>
      <c r="D863" s="321"/>
      <c r="E863" s="321"/>
      <c r="F863" s="321"/>
      <c r="G863" s="321"/>
      <c r="H863" s="321"/>
      <c r="I863" s="321"/>
      <c r="J863" s="321"/>
      <c r="K863" s="321"/>
      <c r="L863" s="321"/>
      <c r="M863" s="321"/>
      <c r="N863" s="338"/>
      <c r="O863" s="338" t="e">
        <f t="shared" si="3"/>
        <v>#N/A</v>
      </c>
      <c r="P863" s="338"/>
      <c r="Q863" s="338"/>
      <c r="R863" s="321"/>
      <c r="S863" s="321"/>
      <c r="T863" s="321"/>
      <c r="U863" s="321"/>
      <c r="V863" s="321"/>
      <c r="W863" s="321"/>
      <c r="X863" s="321"/>
      <c r="Y863" s="321"/>
      <c r="Z863" s="321"/>
    </row>
    <row r="864" spans="1:26" ht="15.75" customHeight="1">
      <c r="A864" s="321"/>
      <c r="B864" s="321"/>
      <c r="C864" s="321"/>
      <c r="D864" s="321"/>
      <c r="E864" s="321"/>
      <c r="F864" s="321"/>
      <c r="G864" s="321"/>
      <c r="H864" s="321"/>
      <c r="I864" s="321"/>
      <c r="J864" s="321"/>
      <c r="K864" s="321"/>
      <c r="L864" s="321"/>
      <c r="M864" s="321"/>
      <c r="N864" s="338"/>
      <c r="O864" s="338" t="e">
        <f t="shared" si="3"/>
        <v>#N/A</v>
      </c>
      <c r="P864" s="338"/>
      <c r="Q864" s="338"/>
      <c r="R864" s="321"/>
      <c r="S864" s="321"/>
      <c r="T864" s="321"/>
      <c r="U864" s="321"/>
      <c r="V864" s="321"/>
      <c r="W864" s="321"/>
      <c r="X864" s="321"/>
      <c r="Y864" s="321"/>
      <c r="Z864" s="321"/>
    </row>
    <row r="865" spans="1:26" ht="15.75" customHeight="1">
      <c r="A865" s="321"/>
      <c r="B865" s="321"/>
      <c r="C865" s="321"/>
      <c r="D865" s="321"/>
      <c r="E865" s="321"/>
      <c r="F865" s="321"/>
      <c r="G865" s="321"/>
      <c r="H865" s="321"/>
      <c r="I865" s="321"/>
      <c r="J865" s="321"/>
      <c r="K865" s="321"/>
      <c r="L865" s="321"/>
      <c r="M865" s="321"/>
      <c r="N865" s="338"/>
      <c r="O865" s="338" t="e">
        <f t="shared" si="3"/>
        <v>#N/A</v>
      </c>
      <c r="P865" s="338"/>
      <c r="Q865" s="338"/>
      <c r="R865" s="321"/>
      <c r="S865" s="321"/>
      <c r="T865" s="321"/>
      <c r="U865" s="321"/>
      <c r="V865" s="321"/>
      <c r="W865" s="321"/>
      <c r="X865" s="321"/>
      <c r="Y865" s="321"/>
      <c r="Z865" s="321"/>
    </row>
    <row r="866" spans="1:26" ht="15.75" customHeight="1">
      <c r="A866" s="321"/>
      <c r="B866" s="321"/>
      <c r="C866" s="321"/>
      <c r="D866" s="321"/>
      <c r="E866" s="321"/>
      <c r="F866" s="321"/>
      <c r="G866" s="321"/>
      <c r="H866" s="321"/>
      <c r="I866" s="321"/>
      <c r="J866" s="321"/>
      <c r="K866" s="321"/>
      <c r="L866" s="321"/>
      <c r="M866" s="321"/>
      <c r="N866" s="338"/>
      <c r="O866" s="338" t="e">
        <f t="shared" si="3"/>
        <v>#N/A</v>
      </c>
      <c r="P866" s="338"/>
      <c r="Q866" s="338"/>
      <c r="R866" s="321"/>
      <c r="S866" s="321"/>
      <c r="T866" s="321"/>
      <c r="U866" s="321"/>
      <c r="V866" s="321"/>
      <c r="W866" s="321"/>
      <c r="X866" s="321"/>
      <c r="Y866" s="321"/>
      <c r="Z866" s="321"/>
    </row>
    <row r="867" spans="1:26" ht="15.75" customHeight="1">
      <c r="A867" s="321"/>
      <c r="B867" s="321"/>
      <c r="C867" s="321"/>
      <c r="D867" s="321"/>
      <c r="E867" s="321"/>
      <c r="F867" s="321"/>
      <c r="G867" s="321"/>
      <c r="H867" s="321"/>
      <c r="I867" s="321"/>
      <c r="J867" s="321"/>
      <c r="K867" s="321"/>
      <c r="L867" s="321"/>
      <c r="M867" s="321"/>
      <c r="N867" s="338"/>
      <c r="O867" s="338" t="e">
        <f t="shared" si="3"/>
        <v>#N/A</v>
      </c>
      <c r="P867" s="338"/>
      <c r="Q867" s="338"/>
      <c r="R867" s="321"/>
      <c r="S867" s="321"/>
      <c r="T867" s="321"/>
      <c r="U867" s="321"/>
      <c r="V867" s="321"/>
      <c r="W867" s="321"/>
      <c r="X867" s="321"/>
      <c r="Y867" s="321"/>
      <c r="Z867" s="321"/>
    </row>
    <row r="868" spans="1:26" ht="15.75" customHeight="1">
      <c r="A868" s="321"/>
      <c r="B868" s="321"/>
      <c r="C868" s="321"/>
      <c r="D868" s="321"/>
      <c r="E868" s="321"/>
      <c r="F868" s="321"/>
      <c r="G868" s="321"/>
      <c r="H868" s="321"/>
      <c r="I868" s="321"/>
      <c r="J868" s="321"/>
      <c r="K868" s="321"/>
      <c r="L868" s="321"/>
      <c r="M868" s="321"/>
      <c r="N868" s="338"/>
      <c r="O868" s="338" t="e">
        <f t="shared" si="3"/>
        <v>#N/A</v>
      </c>
      <c r="P868" s="338"/>
      <c r="Q868" s="338"/>
      <c r="R868" s="321"/>
      <c r="S868" s="321"/>
      <c r="T868" s="321"/>
      <c r="U868" s="321"/>
      <c r="V868" s="321"/>
      <c r="W868" s="321"/>
      <c r="X868" s="321"/>
      <c r="Y868" s="321"/>
      <c r="Z868" s="321"/>
    </row>
    <row r="869" spans="1:26" ht="15.75" customHeight="1">
      <c r="A869" s="321"/>
      <c r="B869" s="321"/>
      <c r="C869" s="321"/>
      <c r="D869" s="321"/>
      <c r="E869" s="321"/>
      <c r="F869" s="321"/>
      <c r="G869" s="321"/>
      <c r="H869" s="321"/>
      <c r="I869" s="321"/>
      <c r="J869" s="321"/>
      <c r="K869" s="321"/>
      <c r="L869" s="321"/>
      <c r="M869" s="321"/>
      <c r="N869" s="338"/>
      <c r="O869" s="338" t="e">
        <f t="shared" si="3"/>
        <v>#N/A</v>
      </c>
      <c r="P869" s="338"/>
      <c r="Q869" s="338"/>
      <c r="R869" s="321"/>
      <c r="S869" s="321"/>
      <c r="T869" s="321"/>
      <c r="U869" s="321"/>
      <c r="V869" s="321"/>
      <c r="W869" s="321"/>
      <c r="X869" s="321"/>
      <c r="Y869" s="321"/>
      <c r="Z869" s="321"/>
    </row>
    <row r="870" spans="1:26" ht="15.75" customHeight="1">
      <c r="A870" s="321"/>
      <c r="B870" s="321"/>
      <c r="C870" s="321"/>
      <c r="D870" s="321"/>
      <c r="E870" s="321"/>
      <c r="F870" s="321"/>
      <c r="G870" s="321"/>
      <c r="H870" s="321"/>
      <c r="I870" s="321"/>
      <c r="J870" s="321"/>
      <c r="K870" s="321"/>
      <c r="L870" s="321"/>
      <c r="M870" s="321"/>
      <c r="N870" s="338"/>
      <c r="O870" s="338" t="e">
        <f t="shared" si="3"/>
        <v>#N/A</v>
      </c>
      <c r="P870" s="338"/>
      <c r="Q870" s="338"/>
      <c r="R870" s="321"/>
      <c r="S870" s="321"/>
      <c r="T870" s="321"/>
      <c r="U870" s="321"/>
      <c r="V870" s="321"/>
      <c r="W870" s="321"/>
      <c r="X870" s="321"/>
      <c r="Y870" s="321"/>
      <c r="Z870" s="321"/>
    </row>
    <row r="871" spans="1:26" ht="15.75" customHeight="1">
      <c r="A871" s="321"/>
      <c r="B871" s="321"/>
      <c r="C871" s="321"/>
      <c r="D871" s="321"/>
      <c r="E871" s="321"/>
      <c r="F871" s="321"/>
      <c r="G871" s="321"/>
      <c r="H871" s="321"/>
      <c r="I871" s="321"/>
      <c r="J871" s="321"/>
      <c r="K871" s="321"/>
      <c r="L871" s="321"/>
      <c r="M871" s="321"/>
      <c r="N871" s="338"/>
      <c r="O871" s="338" t="e">
        <f t="shared" si="3"/>
        <v>#N/A</v>
      </c>
      <c r="P871" s="338"/>
      <c r="Q871" s="338"/>
      <c r="R871" s="321"/>
      <c r="S871" s="321"/>
      <c r="T871" s="321"/>
      <c r="U871" s="321"/>
      <c r="V871" s="321"/>
      <c r="W871" s="321"/>
      <c r="X871" s="321"/>
      <c r="Y871" s="321"/>
      <c r="Z871" s="321"/>
    </row>
    <row r="872" spans="1:26" ht="15.75" customHeight="1">
      <c r="A872" s="321"/>
      <c r="B872" s="321"/>
      <c r="C872" s="321"/>
      <c r="D872" s="321"/>
      <c r="E872" s="321"/>
      <c r="F872" s="321"/>
      <c r="G872" s="321"/>
      <c r="H872" s="321"/>
      <c r="I872" s="321"/>
      <c r="J872" s="321"/>
      <c r="K872" s="321"/>
      <c r="L872" s="321"/>
      <c r="M872" s="321"/>
      <c r="N872" s="338"/>
      <c r="O872" s="338" t="e">
        <f t="shared" si="3"/>
        <v>#N/A</v>
      </c>
      <c r="P872" s="338"/>
      <c r="Q872" s="338"/>
      <c r="R872" s="321"/>
      <c r="S872" s="321"/>
      <c r="T872" s="321"/>
      <c r="U872" s="321"/>
      <c r="V872" s="321"/>
      <c r="W872" s="321"/>
      <c r="X872" s="321"/>
      <c r="Y872" s="321"/>
      <c r="Z872" s="321"/>
    </row>
    <row r="873" spans="1:26" ht="15.75" customHeight="1">
      <c r="A873" s="321"/>
      <c r="B873" s="321"/>
      <c r="C873" s="321"/>
      <c r="D873" s="321"/>
      <c r="E873" s="321"/>
      <c r="F873" s="321"/>
      <c r="G873" s="321"/>
      <c r="H873" s="321"/>
      <c r="I873" s="321"/>
      <c r="J873" s="321"/>
      <c r="K873" s="321"/>
      <c r="L873" s="321"/>
      <c r="M873" s="321"/>
      <c r="N873" s="338"/>
      <c r="O873" s="338" t="e">
        <f t="shared" si="3"/>
        <v>#N/A</v>
      </c>
      <c r="P873" s="338"/>
      <c r="Q873" s="338"/>
      <c r="R873" s="321"/>
      <c r="S873" s="321"/>
      <c r="T873" s="321"/>
      <c r="U873" s="321"/>
      <c r="V873" s="321"/>
      <c r="W873" s="321"/>
      <c r="X873" s="321"/>
      <c r="Y873" s="321"/>
      <c r="Z873" s="321"/>
    </row>
    <row r="874" spans="1:26" ht="15.75" customHeight="1">
      <c r="A874" s="321"/>
      <c r="B874" s="321"/>
      <c r="C874" s="321"/>
      <c r="D874" s="321"/>
      <c r="E874" s="321"/>
      <c r="F874" s="321"/>
      <c r="G874" s="321"/>
      <c r="H874" s="321"/>
      <c r="I874" s="321"/>
      <c r="J874" s="321"/>
      <c r="K874" s="321"/>
      <c r="L874" s="321"/>
      <c r="M874" s="321"/>
      <c r="N874" s="338"/>
      <c r="O874" s="338" t="e">
        <f t="shared" si="3"/>
        <v>#N/A</v>
      </c>
      <c r="P874" s="338"/>
      <c r="Q874" s="338"/>
      <c r="R874" s="321"/>
      <c r="S874" s="321"/>
      <c r="T874" s="321"/>
      <c r="U874" s="321"/>
      <c r="V874" s="321"/>
      <c r="W874" s="321"/>
      <c r="X874" s="321"/>
      <c r="Y874" s="321"/>
      <c r="Z874" s="321"/>
    </row>
    <row r="875" spans="1:26" ht="15.75" customHeight="1">
      <c r="A875" s="321"/>
      <c r="B875" s="321"/>
      <c r="C875" s="321"/>
      <c r="D875" s="321"/>
      <c r="E875" s="321"/>
      <c r="F875" s="321"/>
      <c r="G875" s="321"/>
      <c r="H875" s="321"/>
      <c r="I875" s="321"/>
      <c r="J875" s="321"/>
      <c r="K875" s="321"/>
      <c r="L875" s="321"/>
      <c r="M875" s="321"/>
      <c r="N875" s="338"/>
      <c r="O875" s="338" t="e">
        <f t="shared" si="3"/>
        <v>#N/A</v>
      </c>
      <c r="P875" s="338"/>
      <c r="Q875" s="338"/>
      <c r="R875" s="321"/>
      <c r="S875" s="321"/>
      <c r="T875" s="321"/>
      <c r="U875" s="321"/>
      <c r="V875" s="321"/>
      <c r="W875" s="321"/>
      <c r="X875" s="321"/>
      <c r="Y875" s="321"/>
      <c r="Z875" s="321"/>
    </row>
    <row r="876" spans="1:26" ht="15.75" customHeight="1">
      <c r="A876" s="321"/>
      <c r="B876" s="321"/>
      <c r="C876" s="321"/>
      <c r="D876" s="321"/>
      <c r="E876" s="321"/>
      <c r="F876" s="321"/>
      <c r="G876" s="321"/>
      <c r="H876" s="321"/>
      <c r="I876" s="321"/>
      <c r="J876" s="321"/>
      <c r="K876" s="321"/>
      <c r="L876" s="321"/>
      <c r="M876" s="321"/>
      <c r="N876" s="338"/>
      <c r="O876" s="338" t="e">
        <f t="shared" si="3"/>
        <v>#N/A</v>
      </c>
      <c r="P876" s="338"/>
      <c r="Q876" s="338"/>
      <c r="R876" s="321"/>
      <c r="S876" s="321"/>
      <c r="T876" s="321"/>
      <c r="U876" s="321"/>
      <c r="V876" s="321"/>
      <c r="W876" s="321"/>
      <c r="X876" s="321"/>
      <c r="Y876" s="321"/>
      <c r="Z876" s="321"/>
    </row>
    <row r="877" spans="1:26" ht="15.75" customHeight="1">
      <c r="A877" s="321"/>
      <c r="B877" s="321"/>
      <c r="C877" s="321"/>
      <c r="D877" s="321"/>
      <c r="E877" s="321"/>
      <c r="F877" s="321"/>
      <c r="G877" s="321"/>
      <c r="H877" s="321"/>
      <c r="I877" s="321"/>
      <c r="J877" s="321"/>
      <c r="K877" s="321"/>
      <c r="L877" s="321"/>
      <c r="M877" s="321"/>
      <c r="N877" s="338"/>
      <c r="O877" s="338" t="e">
        <f t="shared" si="3"/>
        <v>#N/A</v>
      </c>
      <c r="P877" s="338"/>
      <c r="Q877" s="338"/>
      <c r="R877" s="321"/>
      <c r="S877" s="321"/>
      <c r="T877" s="321"/>
      <c r="U877" s="321"/>
      <c r="V877" s="321"/>
      <c r="W877" s="321"/>
      <c r="X877" s="321"/>
      <c r="Y877" s="321"/>
      <c r="Z877" s="321"/>
    </row>
    <row r="878" spans="1:26" ht="15.75" customHeight="1">
      <c r="A878" s="321"/>
      <c r="B878" s="321"/>
      <c r="C878" s="321"/>
      <c r="D878" s="321"/>
      <c r="E878" s="321"/>
      <c r="F878" s="321"/>
      <c r="G878" s="321"/>
      <c r="H878" s="321"/>
      <c r="I878" s="321"/>
      <c r="J878" s="321"/>
      <c r="K878" s="321"/>
      <c r="L878" s="321"/>
      <c r="M878" s="321"/>
      <c r="N878" s="338"/>
      <c r="O878" s="338" t="e">
        <f t="shared" si="3"/>
        <v>#N/A</v>
      </c>
      <c r="P878" s="338"/>
      <c r="Q878" s="338"/>
      <c r="R878" s="321"/>
      <c r="S878" s="321"/>
      <c r="T878" s="321"/>
      <c r="U878" s="321"/>
      <c r="V878" s="321"/>
      <c r="W878" s="321"/>
      <c r="X878" s="321"/>
      <c r="Y878" s="321"/>
      <c r="Z878" s="321"/>
    </row>
    <row r="879" spans="1:26" ht="15.75" customHeight="1">
      <c r="A879" s="321"/>
      <c r="B879" s="321"/>
      <c r="C879" s="321"/>
      <c r="D879" s="321"/>
      <c r="E879" s="321"/>
      <c r="F879" s="321"/>
      <c r="G879" s="321"/>
      <c r="H879" s="321"/>
      <c r="I879" s="321"/>
      <c r="J879" s="321"/>
      <c r="K879" s="321"/>
      <c r="L879" s="321"/>
      <c r="M879" s="321"/>
      <c r="N879" s="338"/>
      <c r="O879" s="338" t="e">
        <f t="shared" si="3"/>
        <v>#N/A</v>
      </c>
      <c r="P879" s="338"/>
      <c r="Q879" s="338"/>
      <c r="R879" s="321"/>
      <c r="S879" s="321"/>
      <c r="T879" s="321"/>
      <c r="U879" s="321"/>
      <c r="V879" s="321"/>
      <c r="W879" s="321"/>
      <c r="X879" s="321"/>
      <c r="Y879" s="321"/>
      <c r="Z879" s="321"/>
    </row>
    <row r="880" spans="1:26" ht="15.75" customHeight="1">
      <c r="A880" s="321"/>
      <c r="B880" s="321"/>
      <c r="C880" s="321"/>
      <c r="D880" s="321"/>
      <c r="E880" s="321"/>
      <c r="F880" s="321"/>
      <c r="G880" s="321"/>
      <c r="H880" s="321"/>
      <c r="I880" s="321"/>
      <c r="J880" s="321"/>
      <c r="K880" s="321"/>
      <c r="L880" s="321"/>
      <c r="M880" s="321"/>
      <c r="N880" s="338"/>
      <c r="O880" s="338" t="e">
        <f t="shared" si="3"/>
        <v>#N/A</v>
      </c>
      <c r="P880" s="338"/>
      <c r="Q880" s="338"/>
      <c r="R880" s="321"/>
      <c r="S880" s="321"/>
      <c r="T880" s="321"/>
      <c r="U880" s="321"/>
      <c r="V880" s="321"/>
      <c r="W880" s="321"/>
      <c r="X880" s="321"/>
      <c r="Y880" s="321"/>
      <c r="Z880" s="321"/>
    </row>
    <row r="881" spans="1:26" ht="15.75" customHeight="1">
      <c r="A881" s="321"/>
      <c r="B881" s="321"/>
      <c r="C881" s="321"/>
      <c r="D881" s="321"/>
      <c r="E881" s="321"/>
      <c r="F881" s="321"/>
      <c r="G881" s="321"/>
      <c r="H881" s="321"/>
      <c r="I881" s="321"/>
      <c r="J881" s="321"/>
      <c r="K881" s="321"/>
      <c r="L881" s="321"/>
      <c r="M881" s="321"/>
      <c r="N881" s="338"/>
      <c r="O881" s="338" t="e">
        <f t="shared" si="3"/>
        <v>#N/A</v>
      </c>
      <c r="P881" s="338"/>
      <c r="Q881" s="338"/>
      <c r="R881" s="321"/>
      <c r="S881" s="321"/>
      <c r="T881" s="321"/>
      <c r="U881" s="321"/>
      <c r="V881" s="321"/>
      <c r="W881" s="321"/>
      <c r="X881" s="321"/>
      <c r="Y881" s="321"/>
      <c r="Z881" s="321"/>
    </row>
    <row r="882" spans="1:26" ht="15.75" customHeight="1">
      <c r="A882" s="321"/>
      <c r="B882" s="321"/>
      <c r="C882" s="321"/>
      <c r="D882" s="321"/>
      <c r="E882" s="321"/>
      <c r="F882" s="321"/>
      <c r="G882" s="321"/>
      <c r="H882" s="321"/>
      <c r="I882" s="321"/>
      <c r="J882" s="321"/>
      <c r="K882" s="321"/>
      <c r="L882" s="321"/>
      <c r="M882" s="321"/>
      <c r="N882" s="338"/>
      <c r="O882" s="338" t="e">
        <f t="shared" si="3"/>
        <v>#N/A</v>
      </c>
      <c r="P882" s="338"/>
      <c r="Q882" s="338"/>
      <c r="R882" s="321"/>
      <c r="S882" s="321"/>
      <c r="T882" s="321"/>
      <c r="U882" s="321"/>
      <c r="V882" s="321"/>
      <c r="W882" s="321"/>
      <c r="X882" s="321"/>
      <c r="Y882" s="321"/>
      <c r="Z882" s="321"/>
    </row>
    <row r="883" spans="1:26" ht="15.75" customHeight="1">
      <c r="A883" s="321"/>
      <c r="B883" s="321"/>
      <c r="C883" s="321"/>
      <c r="D883" s="321"/>
      <c r="E883" s="321"/>
      <c r="F883" s="321"/>
      <c r="G883" s="321"/>
      <c r="H883" s="321"/>
      <c r="I883" s="321"/>
      <c r="J883" s="321"/>
      <c r="K883" s="321"/>
      <c r="L883" s="321"/>
      <c r="M883" s="321"/>
      <c r="N883" s="338"/>
      <c r="O883" s="338" t="e">
        <f t="shared" si="3"/>
        <v>#N/A</v>
      </c>
      <c r="P883" s="338"/>
      <c r="Q883" s="338"/>
      <c r="R883" s="321"/>
      <c r="S883" s="321"/>
      <c r="T883" s="321"/>
      <c r="U883" s="321"/>
      <c r="V883" s="321"/>
      <c r="W883" s="321"/>
      <c r="X883" s="321"/>
      <c r="Y883" s="321"/>
      <c r="Z883" s="321"/>
    </row>
    <row r="884" spans="1:26" ht="15.75" customHeight="1">
      <c r="A884" s="321"/>
      <c r="B884" s="321"/>
      <c r="C884" s="321"/>
      <c r="D884" s="321"/>
      <c r="E884" s="321"/>
      <c r="F884" s="321"/>
      <c r="G884" s="321"/>
      <c r="H884" s="321"/>
      <c r="I884" s="321"/>
      <c r="J884" s="321"/>
      <c r="K884" s="321"/>
      <c r="L884" s="321"/>
      <c r="M884" s="321"/>
      <c r="N884" s="338"/>
      <c r="O884" s="338" t="e">
        <f t="shared" si="3"/>
        <v>#N/A</v>
      </c>
      <c r="P884" s="338"/>
      <c r="Q884" s="338"/>
      <c r="R884" s="321"/>
      <c r="S884" s="321"/>
      <c r="T884" s="321"/>
      <c r="U884" s="321"/>
      <c r="V884" s="321"/>
      <c r="W884" s="321"/>
      <c r="X884" s="321"/>
      <c r="Y884" s="321"/>
      <c r="Z884" s="321"/>
    </row>
    <row r="885" spans="1:26" ht="15.75" customHeight="1">
      <c r="A885" s="321"/>
      <c r="B885" s="321"/>
      <c r="C885" s="321"/>
      <c r="D885" s="321"/>
      <c r="E885" s="321"/>
      <c r="F885" s="321"/>
      <c r="G885" s="321"/>
      <c r="H885" s="321"/>
      <c r="I885" s="321"/>
      <c r="J885" s="321"/>
      <c r="K885" s="321"/>
      <c r="L885" s="321"/>
      <c r="M885" s="321"/>
      <c r="N885" s="338"/>
      <c r="O885" s="338" t="e">
        <f t="shared" si="3"/>
        <v>#N/A</v>
      </c>
      <c r="P885" s="338"/>
      <c r="Q885" s="338"/>
      <c r="R885" s="321"/>
      <c r="S885" s="321"/>
      <c r="T885" s="321"/>
      <c r="U885" s="321"/>
      <c r="V885" s="321"/>
      <c r="W885" s="321"/>
      <c r="X885" s="321"/>
      <c r="Y885" s="321"/>
      <c r="Z885" s="321"/>
    </row>
    <row r="886" spans="1:26" ht="15.75" customHeight="1">
      <c r="A886" s="321"/>
      <c r="B886" s="321"/>
      <c r="C886" s="321"/>
      <c r="D886" s="321"/>
      <c r="E886" s="321"/>
      <c r="F886" s="321"/>
      <c r="G886" s="321"/>
      <c r="H886" s="321"/>
      <c r="I886" s="321"/>
      <c r="J886" s="321"/>
      <c r="K886" s="321"/>
      <c r="L886" s="321"/>
      <c r="M886" s="321"/>
      <c r="N886" s="338"/>
      <c r="O886" s="338" t="e">
        <f t="shared" si="3"/>
        <v>#N/A</v>
      </c>
      <c r="P886" s="338"/>
      <c r="Q886" s="338"/>
      <c r="R886" s="321"/>
      <c r="S886" s="321"/>
      <c r="T886" s="321"/>
      <c r="U886" s="321"/>
      <c r="V886" s="321"/>
      <c r="W886" s="321"/>
      <c r="X886" s="321"/>
      <c r="Y886" s="321"/>
      <c r="Z886" s="321"/>
    </row>
    <row r="887" spans="1:26" ht="15.75" customHeight="1">
      <c r="A887" s="321"/>
      <c r="B887" s="321"/>
      <c r="C887" s="321"/>
      <c r="D887" s="321"/>
      <c r="E887" s="321"/>
      <c r="F887" s="321"/>
      <c r="G887" s="321"/>
      <c r="H887" s="321"/>
      <c r="I887" s="321"/>
      <c r="J887" s="321"/>
      <c r="K887" s="321"/>
      <c r="L887" s="321"/>
      <c r="M887" s="321"/>
      <c r="N887" s="338"/>
      <c r="O887" s="338" t="e">
        <f t="shared" si="3"/>
        <v>#N/A</v>
      </c>
      <c r="P887" s="338"/>
      <c r="Q887" s="338"/>
      <c r="R887" s="321"/>
      <c r="S887" s="321"/>
      <c r="T887" s="321"/>
      <c r="U887" s="321"/>
      <c r="V887" s="321"/>
      <c r="W887" s="321"/>
      <c r="X887" s="321"/>
      <c r="Y887" s="321"/>
      <c r="Z887" s="321"/>
    </row>
    <row r="888" spans="1:26" ht="15.75" customHeight="1">
      <c r="A888" s="321"/>
      <c r="B888" s="321"/>
      <c r="C888" s="321"/>
      <c r="D888" s="321"/>
      <c r="E888" s="321"/>
      <c r="F888" s="321"/>
      <c r="G888" s="321"/>
      <c r="H888" s="321"/>
      <c r="I888" s="321"/>
      <c r="J888" s="321"/>
      <c r="K888" s="321"/>
      <c r="L888" s="321"/>
      <c r="M888" s="321"/>
      <c r="N888" s="338"/>
      <c r="O888" s="338" t="e">
        <f t="shared" si="3"/>
        <v>#N/A</v>
      </c>
      <c r="P888" s="338"/>
      <c r="Q888" s="338"/>
      <c r="R888" s="321"/>
      <c r="S888" s="321"/>
      <c r="T888" s="321"/>
      <c r="U888" s="321"/>
      <c r="V888" s="321"/>
      <c r="W888" s="321"/>
      <c r="X888" s="321"/>
      <c r="Y888" s="321"/>
      <c r="Z888" s="321"/>
    </row>
    <row r="889" spans="1:26" ht="15.75" customHeight="1">
      <c r="A889" s="321"/>
      <c r="B889" s="321"/>
      <c r="C889" s="321"/>
      <c r="D889" s="321"/>
      <c r="E889" s="321"/>
      <c r="F889" s="321"/>
      <c r="G889" s="321"/>
      <c r="H889" s="321"/>
      <c r="I889" s="321"/>
      <c r="J889" s="321"/>
      <c r="K889" s="321"/>
      <c r="L889" s="321"/>
      <c r="M889" s="321"/>
      <c r="N889" s="338"/>
      <c r="O889" s="338" t="e">
        <f t="shared" si="3"/>
        <v>#N/A</v>
      </c>
      <c r="P889" s="338"/>
      <c r="Q889" s="338"/>
      <c r="R889" s="321"/>
      <c r="S889" s="321"/>
      <c r="T889" s="321"/>
      <c r="U889" s="321"/>
      <c r="V889" s="321"/>
      <c r="W889" s="321"/>
      <c r="X889" s="321"/>
      <c r="Y889" s="321"/>
      <c r="Z889" s="321"/>
    </row>
    <row r="890" spans="1:26" ht="15.75" customHeight="1">
      <c r="A890" s="321"/>
      <c r="B890" s="321"/>
      <c r="C890" s="321"/>
      <c r="D890" s="321"/>
      <c r="E890" s="321"/>
      <c r="F890" s="321"/>
      <c r="G890" s="321"/>
      <c r="H890" s="321"/>
      <c r="I890" s="321"/>
      <c r="J890" s="321"/>
      <c r="K890" s="321"/>
      <c r="L890" s="321"/>
      <c r="M890" s="321"/>
      <c r="N890" s="338"/>
      <c r="O890" s="338" t="e">
        <f t="shared" si="3"/>
        <v>#N/A</v>
      </c>
      <c r="P890" s="338"/>
      <c r="Q890" s="338"/>
      <c r="R890" s="321"/>
      <c r="S890" s="321"/>
      <c r="T890" s="321"/>
      <c r="U890" s="321"/>
      <c r="V890" s="321"/>
      <c r="W890" s="321"/>
      <c r="X890" s="321"/>
      <c r="Y890" s="321"/>
      <c r="Z890" s="321"/>
    </row>
    <row r="891" spans="1:26" ht="15.75" customHeight="1">
      <c r="A891" s="321"/>
      <c r="B891" s="321"/>
      <c r="C891" s="321"/>
      <c r="D891" s="321"/>
      <c r="E891" s="321"/>
      <c r="F891" s="321"/>
      <c r="G891" s="321"/>
      <c r="H891" s="321"/>
      <c r="I891" s="321"/>
      <c r="J891" s="321"/>
      <c r="K891" s="321"/>
      <c r="L891" s="321"/>
      <c r="M891" s="321"/>
      <c r="N891" s="338"/>
      <c r="O891" s="338" t="e">
        <f t="shared" si="3"/>
        <v>#N/A</v>
      </c>
      <c r="P891" s="338"/>
      <c r="Q891" s="338"/>
      <c r="R891" s="321"/>
      <c r="S891" s="321"/>
      <c r="T891" s="321"/>
      <c r="U891" s="321"/>
      <c r="V891" s="321"/>
      <c r="W891" s="321"/>
      <c r="X891" s="321"/>
      <c r="Y891" s="321"/>
      <c r="Z891" s="321"/>
    </row>
    <row r="892" spans="1:26" ht="15.75" customHeight="1">
      <c r="A892" s="321"/>
      <c r="B892" s="321"/>
      <c r="C892" s="321"/>
      <c r="D892" s="321"/>
      <c r="E892" s="321"/>
      <c r="F892" s="321"/>
      <c r="G892" s="321"/>
      <c r="H892" s="321"/>
      <c r="I892" s="321"/>
      <c r="J892" s="321"/>
      <c r="K892" s="321"/>
      <c r="L892" s="321"/>
      <c r="M892" s="321"/>
      <c r="N892" s="338"/>
      <c r="O892" s="338" t="e">
        <f t="shared" si="3"/>
        <v>#N/A</v>
      </c>
      <c r="P892" s="338"/>
      <c r="Q892" s="338"/>
      <c r="R892" s="321"/>
      <c r="S892" s="321"/>
      <c r="T892" s="321"/>
      <c r="U892" s="321"/>
      <c r="V892" s="321"/>
      <c r="W892" s="321"/>
      <c r="X892" s="321"/>
      <c r="Y892" s="321"/>
      <c r="Z892" s="321"/>
    </row>
    <row r="893" spans="1:26" ht="15.75" customHeight="1">
      <c r="A893" s="321"/>
      <c r="B893" s="321"/>
      <c r="C893" s="321"/>
      <c r="D893" s="321"/>
      <c r="E893" s="321"/>
      <c r="F893" s="321"/>
      <c r="G893" s="321"/>
      <c r="H893" s="321"/>
      <c r="I893" s="321"/>
      <c r="J893" s="321"/>
      <c r="K893" s="321"/>
      <c r="L893" s="321"/>
      <c r="M893" s="321"/>
      <c r="N893" s="338"/>
      <c r="O893" s="338" t="e">
        <f t="shared" si="3"/>
        <v>#N/A</v>
      </c>
      <c r="P893" s="338"/>
      <c r="Q893" s="338"/>
      <c r="R893" s="321"/>
      <c r="S893" s="321"/>
      <c r="T893" s="321"/>
      <c r="U893" s="321"/>
      <c r="V893" s="321"/>
      <c r="W893" s="321"/>
      <c r="X893" s="321"/>
      <c r="Y893" s="321"/>
      <c r="Z893" s="321"/>
    </row>
    <row r="894" spans="1:26" ht="15.75" customHeight="1">
      <c r="A894" s="321"/>
      <c r="B894" s="321"/>
      <c r="C894" s="321"/>
      <c r="D894" s="321"/>
      <c r="E894" s="321"/>
      <c r="F894" s="321"/>
      <c r="G894" s="321"/>
      <c r="H894" s="321"/>
      <c r="I894" s="321"/>
      <c r="J894" s="321"/>
      <c r="K894" s="321"/>
      <c r="L894" s="321"/>
      <c r="M894" s="321"/>
      <c r="N894" s="338"/>
      <c r="O894" s="338" t="e">
        <f t="shared" si="3"/>
        <v>#N/A</v>
      </c>
      <c r="P894" s="338"/>
      <c r="Q894" s="338"/>
      <c r="R894" s="321"/>
      <c r="S894" s="321"/>
      <c r="T894" s="321"/>
      <c r="U894" s="321"/>
      <c r="V894" s="321"/>
      <c r="W894" s="321"/>
      <c r="X894" s="321"/>
      <c r="Y894" s="321"/>
      <c r="Z894" s="321"/>
    </row>
    <row r="895" spans="1:26" ht="15.75" customHeight="1">
      <c r="A895" s="321"/>
      <c r="B895" s="321"/>
      <c r="C895" s="321"/>
      <c r="D895" s="321"/>
      <c r="E895" s="321"/>
      <c r="F895" s="321"/>
      <c r="G895" s="321"/>
      <c r="H895" s="321"/>
      <c r="I895" s="321"/>
      <c r="J895" s="321"/>
      <c r="K895" s="321"/>
      <c r="L895" s="321"/>
      <c r="M895" s="321"/>
      <c r="N895" s="338"/>
      <c r="O895" s="338" t="e">
        <f t="shared" si="3"/>
        <v>#N/A</v>
      </c>
      <c r="P895" s="338"/>
      <c r="Q895" s="338"/>
      <c r="R895" s="321"/>
      <c r="S895" s="321"/>
      <c r="T895" s="321"/>
      <c r="U895" s="321"/>
      <c r="V895" s="321"/>
      <c r="W895" s="321"/>
      <c r="X895" s="321"/>
      <c r="Y895" s="321"/>
      <c r="Z895" s="321"/>
    </row>
    <row r="896" spans="1:26" ht="15.75" customHeight="1">
      <c r="A896" s="321"/>
      <c r="B896" s="321"/>
      <c r="C896" s="321"/>
      <c r="D896" s="321"/>
      <c r="E896" s="321"/>
      <c r="F896" s="321"/>
      <c r="G896" s="321"/>
      <c r="H896" s="321"/>
      <c r="I896" s="321"/>
      <c r="J896" s="321"/>
      <c r="K896" s="321"/>
      <c r="L896" s="321"/>
      <c r="M896" s="321"/>
      <c r="N896" s="338"/>
      <c r="O896" s="338" t="e">
        <f t="shared" si="3"/>
        <v>#N/A</v>
      </c>
      <c r="P896" s="338"/>
      <c r="Q896" s="338"/>
      <c r="R896" s="321"/>
      <c r="S896" s="321"/>
      <c r="T896" s="321"/>
      <c r="U896" s="321"/>
      <c r="V896" s="321"/>
      <c r="W896" s="321"/>
      <c r="X896" s="321"/>
      <c r="Y896" s="321"/>
      <c r="Z896" s="321"/>
    </row>
    <row r="897" spans="1:26" ht="15.75" customHeight="1">
      <c r="A897" s="321"/>
      <c r="B897" s="321"/>
      <c r="C897" s="321"/>
      <c r="D897" s="321"/>
      <c r="E897" s="321"/>
      <c r="F897" s="321"/>
      <c r="G897" s="321"/>
      <c r="H897" s="321"/>
      <c r="I897" s="321"/>
      <c r="J897" s="321"/>
      <c r="K897" s="321"/>
      <c r="L897" s="321"/>
      <c r="M897" s="321"/>
      <c r="N897" s="338"/>
      <c r="O897" s="338" t="e">
        <f t="shared" si="3"/>
        <v>#N/A</v>
      </c>
      <c r="P897" s="338"/>
      <c r="Q897" s="338"/>
      <c r="R897" s="321"/>
      <c r="S897" s="321"/>
      <c r="T897" s="321"/>
      <c r="U897" s="321"/>
      <c r="V897" s="321"/>
      <c r="W897" s="321"/>
      <c r="X897" s="321"/>
      <c r="Y897" s="321"/>
      <c r="Z897" s="321"/>
    </row>
    <row r="898" spans="1:26" ht="15.75" customHeight="1">
      <c r="A898" s="321"/>
      <c r="B898" s="321"/>
      <c r="C898" s="321"/>
      <c r="D898" s="321"/>
      <c r="E898" s="321"/>
      <c r="F898" s="321"/>
      <c r="G898" s="321"/>
      <c r="H898" s="321"/>
      <c r="I898" s="321"/>
      <c r="J898" s="321"/>
      <c r="K898" s="321"/>
      <c r="L898" s="321"/>
      <c r="M898" s="321"/>
      <c r="N898" s="338"/>
      <c r="O898" s="338" t="e">
        <f t="shared" si="3"/>
        <v>#N/A</v>
      </c>
      <c r="P898" s="338"/>
      <c r="Q898" s="338"/>
      <c r="R898" s="321"/>
      <c r="S898" s="321"/>
      <c r="T898" s="321"/>
      <c r="U898" s="321"/>
      <c r="V898" s="321"/>
      <c r="W898" s="321"/>
      <c r="X898" s="321"/>
      <c r="Y898" s="321"/>
      <c r="Z898" s="321"/>
    </row>
    <row r="899" spans="1:26" ht="15.75" customHeight="1">
      <c r="A899" s="321"/>
      <c r="B899" s="321"/>
      <c r="C899" s="321"/>
      <c r="D899" s="321"/>
      <c r="E899" s="321"/>
      <c r="F899" s="321"/>
      <c r="G899" s="321"/>
      <c r="H899" s="321"/>
      <c r="I899" s="321"/>
      <c r="J899" s="321"/>
      <c r="K899" s="321"/>
      <c r="L899" s="321"/>
      <c r="M899" s="321"/>
      <c r="N899" s="338"/>
      <c r="O899" s="338" t="e">
        <f t="shared" si="3"/>
        <v>#N/A</v>
      </c>
      <c r="P899" s="338"/>
      <c r="Q899" s="338"/>
      <c r="R899" s="321"/>
      <c r="S899" s="321"/>
      <c r="T899" s="321"/>
      <c r="U899" s="321"/>
      <c r="V899" s="321"/>
      <c r="W899" s="321"/>
      <c r="X899" s="321"/>
      <c r="Y899" s="321"/>
      <c r="Z899" s="321"/>
    </row>
    <row r="900" spans="1:26" ht="15.75" customHeight="1">
      <c r="A900" s="321"/>
      <c r="B900" s="321"/>
      <c r="C900" s="321"/>
      <c r="D900" s="321"/>
      <c r="E900" s="321"/>
      <c r="F900" s="321"/>
      <c r="G900" s="321"/>
      <c r="H900" s="321"/>
      <c r="I900" s="321"/>
      <c r="J900" s="321"/>
      <c r="K900" s="321"/>
      <c r="L900" s="321"/>
      <c r="M900" s="321"/>
      <c r="N900" s="338"/>
      <c r="O900" s="338" t="e">
        <f t="shared" si="3"/>
        <v>#N/A</v>
      </c>
      <c r="P900" s="338"/>
      <c r="Q900" s="338"/>
      <c r="R900" s="321"/>
      <c r="S900" s="321"/>
      <c r="T900" s="321"/>
      <c r="U900" s="321"/>
      <c r="V900" s="321"/>
      <c r="W900" s="321"/>
      <c r="X900" s="321"/>
      <c r="Y900" s="321"/>
      <c r="Z900" s="321"/>
    </row>
    <row r="901" spans="1:26" ht="15.75" customHeight="1">
      <c r="A901" s="321"/>
      <c r="B901" s="321"/>
      <c r="C901" s="321"/>
      <c r="D901" s="321"/>
      <c r="E901" s="321"/>
      <c r="F901" s="321"/>
      <c r="G901" s="321"/>
      <c r="H901" s="321"/>
      <c r="I901" s="321"/>
      <c r="J901" s="321"/>
      <c r="K901" s="321"/>
      <c r="L901" s="321"/>
      <c r="M901" s="321"/>
      <c r="N901" s="338"/>
      <c r="O901" s="338" t="e">
        <f t="shared" si="3"/>
        <v>#N/A</v>
      </c>
      <c r="P901" s="338"/>
      <c r="Q901" s="338"/>
      <c r="R901" s="321"/>
      <c r="S901" s="321"/>
      <c r="T901" s="321"/>
      <c r="U901" s="321"/>
      <c r="V901" s="321"/>
      <c r="W901" s="321"/>
      <c r="X901" s="321"/>
      <c r="Y901" s="321"/>
      <c r="Z901" s="321"/>
    </row>
    <row r="902" spans="1:26" ht="15.75" customHeight="1">
      <c r="A902" s="321"/>
      <c r="B902" s="321"/>
      <c r="C902" s="321"/>
      <c r="D902" s="321"/>
      <c r="E902" s="321"/>
      <c r="F902" s="321"/>
      <c r="G902" s="321"/>
      <c r="H902" s="321"/>
      <c r="I902" s="321"/>
      <c r="J902" s="321"/>
      <c r="K902" s="321"/>
      <c r="L902" s="321"/>
      <c r="M902" s="321"/>
      <c r="N902" s="338"/>
      <c r="O902" s="338" t="e">
        <f t="shared" si="3"/>
        <v>#N/A</v>
      </c>
      <c r="P902" s="338"/>
      <c r="Q902" s="338"/>
      <c r="R902" s="321"/>
      <c r="S902" s="321"/>
      <c r="T902" s="321"/>
      <c r="U902" s="321"/>
      <c r="V902" s="321"/>
      <c r="W902" s="321"/>
      <c r="X902" s="321"/>
      <c r="Y902" s="321"/>
      <c r="Z902" s="321"/>
    </row>
    <row r="903" spans="1:26" ht="15.75" customHeight="1">
      <c r="A903" s="321"/>
      <c r="B903" s="321"/>
      <c r="C903" s="321"/>
      <c r="D903" s="321"/>
      <c r="E903" s="321"/>
      <c r="F903" s="321"/>
      <c r="G903" s="321"/>
      <c r="H903" s="321"/>
      <c r="I903" s="321"/>
      <c r="J903" s="321"/>
      <c r="K903" s="321"/>
      <c r="L903" s="321"/>
      <c r="M903" s="321"/>
      <c r="N903" s="338"/>
      <c r="O903" s="338" t="e">
        <f t="shared" si="3"/>
        <v>#N/A</v>
      </c>
      <c r="P903" s="338"/>
      <c r="Q903" s="338"/>
      <c r="R903" s="321"/>
      <c r="S903" s="321"/>
      <c r="T903" s="321"/>
      <c r="U903" s="321"/>
      <c r="V903" s="321"/>
      <c r="W903" s="321"/>
      <c r="X903" s="321"/>
      <c r="Y903" s="321"/>
      <c r="Z903" s="321"/>
    </row>
    <row r="904" spans="1:26" ht="15.75" customHeight="1">
      <c r="A904" s="321"/>
      <c r="B904" s="321"/>
      <c r="C904" s="321"/>
      <c r="D904" s="321"/>
      <c r="E904" s="321"/>
      <c r="F904" s="321"/>
      <c r="G904" s="321"/>
      <c r="H904" s="321"/>
      <c r="I904" s="321"/>
      <c r="J904" s="321"/>
      <c r="K904" s="321"/>
      <c r="L904" s="321"/>
      <c r="M904" s="321"/>
      <c r="N904" s="338"/>
      <c r="O904" s="338" t="e">
        <f t="shared" si="3"/>
        <v>#N/A</v>
      </c>
      <c r="P904" s="338"/>
      <c r="Q904" s="338"/>
      <c r="R904" s="321"/>
      <c r="S904" s="321"/>
      <c r="T904" s="321"/>
      <c r="U904" s="321"/>
      <c r="V904" s="321"/>
      <c r="W904" s="321"/>
      <c r="X904" s="321"/>
      <c r="Y904" s="321"/>
      <c r="Z904" s="321"/>
    </row>
    <row r="905" spans="1:26" ht="15.75" customHeight="1">
      <c r="A905" s="321"/>
      <c r="B905" s="321"/>
      <c r="C905" s="321"/>
      <c r="D905" s="321"/>
      <c r="E905" s="321"/>
      <c r="F905" s="321"/>
      <c r="G905" s="321"/>
      <c r="H905" s="321"/>
      <c r="I905" s="321"/>
      <c r="J905" s="321"/>
      <c r="K905" s="321"/>
      <c r="L905" s="321"/>
      <c r="M905" s="321"/>
      <c r="N905" s="338"/>
      <c r="O905" s="338" t="e">
        <f t="shared" si="3"/>
        <v>#N/A</v>
      </c>
      <c r="P905" s="338"/>
      <c r="Q905" s="338"/>
      <c r="R905" s="321"/>
      <c r="S905" s="321"/>
      <c r="T905" s="321"/>
      <c r="U905" s="321"/>
      <c r="V905" s="321"/>
      <c r="W905" s="321"/>
      <c r="X905" s="321"/>
      <c r="Y905" s="321"/>
      <c r="Z905" s="321"/>
    </row>
    <row r="906" spans="1:26" ht="15.75" customHeight="1">
      <c r="A906" s="321"/>
      <c r="B906" s="321"/>
      <c r="C906" s="321"/>
      <c r="D906" s="321"/>
      <c r="E906" s="321"/>
      <c r="F906" s="321"/>
      <c r="G906" s="321"/>
      <c r="H906" s="321"/>
      <c r="I906" s="321"/>
      <c r="J906" s="321"/>
      <c r="K906" s="321"/>
      <c r="L906" s="321"/>
      <c r="M906" s="321"/>
      <c r="N906" s="338"/>
      <c r="O906" s="338" t="e">
        <f t="shared" si="3"/>
        <v>#N/A</v>
      </c>
      <c r="P906" s="338"/>
      <c r="Q906" s="338"/>
      <c r="R906" s="321"/>
      <c r="S906" s="321"/>
      <c r="T906" s="321"/>
      <c r="U906" s="321"/>
      <c r="V906" s="321"/>
      <c r="W906" s="321"/>
      <c r="X906" s="321"/>
      <c r="Y906" s="321"/>
      <c r="Z906" s="321"/>
    </row>
    <row r="907" spans="1:26" ht="15.75" customHeight="1">
      <c r="A907" s="321"/>
      <c r="B907" s="321"/>
      <c r="C907" s="321"/>
      <c r="D907" s="321"/>
      <c r="E907" s="321"/>
      <c r="F907" s="321"/>
      <c r="G907" s="321"/>
      <c r="H907" s="321"/>
      <c r="I907" s="321"/>
      <c r="J907" s="321"/>
      <c r="K907" s="321"/>
      <c r="L907" s="321"/>
      <c r="M907" s="321"/>
      <c r="N907" s="338"/>
      <c r="O907" s="338" t="e">
        <f t="shared" si="3"/>
        <v>#N/A</v>
      </c>
      <c r="P907" s="338"/>
      <c r="Q907" s="338"/>
      <c r="R907" s="321"/>
      <c r="S907" s="321"/>
      <c r="T907" s="321"/>
      <c r="U907" s="321"/>
      <c r="V907" s="321"/>
      <c r="W907" s="321"/>
      <c r="X907" s="321"/>
      <c r="Y907" s="321"/>
      <c r="Z907" s="321"/>
    </row>
    <row r="908" spans="1:26" ht="15.75" customHeight="1">
      <c r="A908" s="321"/>
      <c r="B908" s="321"/>
      <c r="C908" s="321"/>
      <c r="D908" s="321"/>
      <c r="E908" s="321"/>
      <c r="F908" s="321"/>
      <c r="G908" s="321"/>
      <c r="H908" s="321"/>
      <c r="I908" s="321"/>
      <c r="J908" s="321"/>
      <c r="K908" s="321"/>
      <c r="L908" s="321"/>
      <c r="M908" s="321"/>
      <c r="N908" s="338"/>
      <c r="O908" s="338" t="e">
        <f t="shared" si="3"/>
        <v>#N/A</v>
      </c>
      <c r="P908" s="338"/>
      <c r="Q908" s="338"/>
      <c r="R908" s="321"/>
      <c r="S908" s="321"/>
      <c r="T908" s="321"/>
      <c r="U908" s="321"/>
      <c r="V908" s="321"/>
      <c r="W908" s="321"/>
      <c r="X908" s="321"/>
      <c r="Y908" s="321"/>
      <c r="Z908" s="321"/>
    </row>
    <row r="909" spans="1:26" ht="15.75" customHeight="1">
      <c r="A909" s="321"/>
      <c r="B909" s="321"/>
      <c r="C909" s="321"/>
      <c r="D909" s="321"/>
      <c r="E909" s="321"/>
      <c r="F909" s="321"/>
      <c r="G909" s="321"/>
      <c r="H909" s="321"/>
      <c r="I909" s="321"/>
      <c r="J909" s="321"/>
      <c r="K909" s="321"/>
      <c r="L909" s="321"/>
      <c r="M909" s="321"/>
      <c r="N909" s="338"/>
      <c r="O909" s="338" t="e">
        <f t="shared" si="3"/>
        <v>#N/A</v>
      </c>
      <c r="P909" s="338"/>
      <c r="Q909" s="338"/>
      <c r="R909" s="321"/>
      <c r="S909" s="321"/>
      <c r="T909" s="321"/>
      <c r="U909" s="321"/>
      <c r="V909" s="321"/>
      <c r="W909" s="321"/>
      <c r="X909" s="321"/>
      <c r="Y909" s="321"/>
      <c r="Z909" s="321"/>
    </row>
    <row r="910" spans="1:26" ht="15.75" customHeight="1">
      <c r="A910" s="321"/>
      <c r="B910" s="321"/>
      <c r="C910" s="321"/>
      <c r="D910" s="321"/>
      <c r="E910" s="321"/>
      <c r="F910" s="321"/>
      <c r="G910" s="321"/>
      <c r="H910" s="321"/>
      <c r="I910" s="321"/>
      <c r="J910" s="321"/>
      <c r="K910" s="321"/>
      <c r="L910" s="321"/>
      <c r="M910" s="321"/>
      <c r="N910" s="338"/>
      <c r="O910" s="338" t="e">
        <f t="shared" si="3"/>
        <v>#N/A</v>
      </c>
      <c r="P910" s="338"/>
      <c r="Q910" s="338"/>
      <c r="R910" s="321"/>
      <c r="S910" s="321"/>
      <c r="T910" s="321"/>
      <c r="U910" s="321"/>
      <c r="V910" s="321"/>
      <c r="W910" s="321"/>
      <c r="X910" s="321"/>
      <c r="Y910" s="321"/>
      <c r="Z910" s="321"/>
    </row>
    <row r="911" spans="1:26" ht="15.75" customHeight="1">
      <c r="A911" s="321"/>
      <c r="B911" s="321"/>
      <c r="C911" s="321"/>
      <c r="D911" s="321"/>
      <c r="E911" s="321"/>
      <c r="F911" s="321"/>
      <c r="G911" s="321"/>
      <c r="H911" s="321"/>
      <c r="I911" s="321"/>
      <c r="J911" s="321"/>
      <c r="K911" s="321"/>
      <c r="L911" s="321"/>
      <c r="M911" s="321"/>
      <c r="N911" s="338"/>
      <c r="O911" s="338" t="e">
        <f t="shared" si="3"/>
        <v>#N/A</v>
      </c>
      <c r="P911" s="338"/>
      <c r="Q911" s="338"/>
      <c r="R911" s="321"/>
      <c r="S911" s="321"/>
      <c r="T911" s="321"/>
      <c r="U911" s="321"/>
      <c r="V911" s="321"/>
      <c r="W911" s="321"/>
      <c r="X911" s="321"/>
      <c r="Y911" s="321"/>
      <c r="Z911" s="321"/>
    </row>
    <row r="912" spans="1:26" ht="15.75" customHeight="1">
      <c r="A912" s="321"/>
      <c r="B912" s="321"/>
      <c r="C912" s="321"/>
      <c r="D912" s="321"/>
      <c r="E912" s="321"/>
      <c r="F912" s="321"/>
      <c r="G912" s="321"/>
      <c r="H912" s="321"/>
      <c r="I912" s="321"/>
      <c r="J912" s="321"/>
      <c r="K912" s="321"/>
      <c r="L912" s="321"/>
      <c r="M912" s="321"/>
      <c r="N912" s="338"/>
      <c r="O912" s="338" t="e">
        <f t="shared" si="3"/>
        <v>#N/A</v>
      </c>
      <c r="P912" s="338"/>
      <c r="Q912" s="338"/>
      <c r="R912" s="321"/>
      <c r="S912" s="321"/>
      <c r="T912" s="321"/>
      <c r="U912" s="321"/>
      <c r="V912" s="321"/>
      <c r="W912" s="321"/>
      <c r="X912" s="321"/>
      <c r="Y912" s="321"/>
      <c r="Z912" s="321"/>
    </row>
    <row r="913" spans="1:26" ht="15.75" customHeight="1">
      <c r="A913" s="321"/>
      <c r="B913" s="321"/>
      <c r="C913" s="321"/>
      <c r="D913" s="321"/>
      <c r="E913" s="321"/>
      <c r="F913" s="321"/>
      <c r="G913" s="321"/>
      <c r="H913" s="321"/>
      <c r="I913" s="321"/>
      <c r="J913" s="321"/>
      <c r="K913" s="321"/>
      <c r="L913" s="321"/>
      <c r="M913" s="321"/>
      <c r="N913" s="338"/>
      <c r="O913" s="338" t="e">
        <f t="shared" si="3"/>
        <v>#N/A</v>
      </c>
      <c r="P913" s="338"/>
      <c r="Q913" s="338"/>
      <c r="R913" s="321"/>
      <c r="S913" s="321"/>
      <c r="T913" s="321"/>
      <c r="U913" s="321"/>
      <c r="V913" s="321"/>
      <c r="W913" s="321"/>
      <c r="X913" s="321"/>
      <c r="Y913" s="321"/>
      <c r="Z913" s="321"/>
    </row>
    <row r="914" spans="1:26" ht="15.75" customHeight="1">
      <c r="A914" s="321"/>
      <c r="B914" s="321"/>
      <c r="C914" s="321"/>
      <c r="D914" s="321"/>
      <c r="E914" s="321"/>
      <c r="F914" s="321"/>
      <c r="G914" s="321"/>
      <c r="H914" s="321"/>
      <c r="I914" s="321"/>
      <c r="J914" s="321"/>
      <c r="K914" s="321"/>
      <c r="L914" s="321"/>
      <c r="M914" s="321"/>
      <c r="N914" s="338"/>
      <c r="O914" s="338" t="e">
        <f t="shared" si="3"/>
        <v>#N/A</v>
      </c>
      <c r="P914" s="338"/>
      <c r="Q914" s="338"/>
      <c r="R914" s="321"/>
      <c r="S914" s="321"/>
      <c r="T914" s="321"/>
      <c r="U914" s="321"/>
      <c r="V914" s="321"/>
      <c r="W914" s="321"/>
      <c r="X914" s="321"/>
      <c r="Y914" s="321"/>
      <c r="Z914" s="321"/>
    </row>
    <row r="915" spans="1:26" ht="15.75" customHeight="1">
      <c r="A915" s="321"/>
      <c r="B915" s="321"/>
      <c r="C915" s="321"/>
      <c r="D915" s="321"/>
      <c r="E915" s="321"/>
      <c r="F915" s="321"/>
      <c r="G915" s="321"/>
      <c r="H915" s="321"/>
      <c r="I915" s="321"/>
      <c r="J915" s="321"/>
      <c r="K915" s="321"/>
      <c r="L915" s="321"/>
      <c r="M915" s="321"/>
      <c r="N915" s="338"/>
      <c r="O915" s="338" t="e">
        <f t="shared" si="3"/>
        <v>#N/A</v>
      </c>
      <c r="P915" s="338"/>
      <c r="Q915" s="338"/>
      <c r="R915" s="321"/>
      <c r="S915" s="321"/>
      <c r="T915" s="321"/>
      <c r="U915" s="321"/>
      <c r="V915" s="321"/>
      <c r="W915" s="321"/>
      <c r="X915" s="321"/>
      <c r="Y915" s="321"/>
      <c r="Z915" s="321"/>
    </row>
    <row r="916" spans="1:26" ht="15.75" customHeight="1">
      <c r="A916" s="321"/>
      <c r="B916" s="321"/>
      <c r="C916" s="321"/>
      <c r="D916" s="321"/>
      <c r="E916" s="321"/>
      <c r="F916" s="321"/>
      <c r="G916" s="321"/>
      <c r="H916" s="321"/>
      <c r="I916" s="321"/>
      <c r="J916" s="321"/>
      <c r="K916" s="321"/>
      <c r="L916" s="321"/>
      <c r="M916" s="321"/>
      <c r="N916" s="338"/>
      <c r="O916" s="338" t="e">
        <f t="shared" si="3"/>
        <v>#N/A</v>
      </c>
      <c r="P916" s="338"/>
      <c r="Q916" s="338"/>
      <c r="R916" s="321"/>
      <c r="S916" s="321"/>
      <c r="T916" s="321"/>
      <c r="U916" s="321"/>
      <c r="V916" s="321"/>
      <c r="W916" s="321"/>
      <c r="X916" s="321"/>
      <c r="Y916" s="321"/>
      <c r="Z916" s="321"/>
    </row>
    <row r="917" spans="1:26" ht="15.75" customHeight="1">
      <c r="A917" s="321"/>
      <c r="B917" s="321"/>
      <c r="C917" s="321"/>
      <c r="D917" s="321"/>
      <c r="E917" s="321"/>
      <c r="F917" s="321"/>
      <c r="G917" s="321"/>
      <c r="H917" s="321"/>
      <c r="I917" s="321"/>
      <c r="J917" s="321"/>
      <c r="K917" s="321"/>
      <c r="L917" s="321"/>
      <c r="M917" s="321"/>
      <c r="N917" s="338"/>
      <c r="O917" s="338" t="e">
        <f t="shared" si="3"/>
        <v>#N/A</v>
      </c>
      <c r="P917" s="338"/>
      <c r="Q917" s="338"/>
      <c r="R917" s="321"/>
      <c r="S917" s="321"/>
      <c r="T917" s="321"/>
      <c r="U917" s="321"/>
      <c r="V917" s="321"/>
      <c r="W917" s="321"/>
      <c r="X917" s="321"/>
      <c r="Y917" s="321"/>
      <c r="Z917" s="321"/>
    </row>
    <row r="918" spans="1:26" ht="15.75" customHeight="1">
      <c r="A918" s="321"/>
      <c r="B918" s="321"/>
      <c r="C918" s="321"/>
      <c r="D918" s="321"/>
      <c r="E918" s="321"/>
      <c r="F918" s="321"/>
      <c r="G918" s="321"/>
      <c r="H918" s="321"/>
      <c r="I918" s="321"/>
      <c r="J918" s="321"/>
      <c r="K918" s="321"/>
      <c r="L918" s="321"/>
      <c r="M918" s="321"/>
      <c r="N918" s="338"/>
      <c r="O918" s="338" t="e">
        <f t="shared" si="3"/>
        <v>#N/A</v>
      </c>
      <c r="P918" s="338"/>
      <c r="Q918" s="338"/>
      <c r="R918" s="321"/>
      <c r="S918" s="321"/>
      <c r="T918" s="321"/>
      <c r="U918" s="321"/>
      <c r="V918" s="321"/>
      <c r="W918" s="321"/>
      <c r="X918" s="321"/>
      <c r="Y918" s="321"/>
      <c r="Z918" s="321"/>
    </row>
    <row r="919" spans="1:26" ht="15.75" customHeight="1">
      <c r="A919" s="321"/>
      <c r="B919" s="321"/>
      <c r="C919" s="321"/>
      <c r="D919" s="321"/>
      <c r="E919" s="321"/>
      <c r="F919" s="321"/>
      <c r="G919" s="321"/>
      <c r="H919" s="321"/>
      <c r="I919" s="321"/>
      <c r="J919" s="321"/>
      <c r="K919" s="321"/>
      <c r="L919" s="321"/>
      <c r="M919" s="321"/>
      <c r="N919" s="338"/>
      <c r="O919" s="338" t="e">
        <f t="shared" si="3"/>
        <v>#N/A</v>
      </c>
      <c r="P919" s="338"/>
      <c r="Q919" s="338"/>
      <c r="R919" s="321"/>
      <c r="S919" s="321"/>
      <c r="T919" s="321"/>
      <c r="U919" s="321"/>
      <c r="V919" s="321"/>
      <c r="W919" s="321"/>
      <c r="X919" s="321"/>
      <c r="Y919" s="321"/>
      <c r="Z919" s="321"/>
    </row>
    <row r="920" spans="1:26" ht="15.75" customHeight="1">
      <c r="A920" s="321"/>
      <c r="B920" s="321"/>
      <c r="C920" s="321"/>
      <c r="D920" s="321"/>
      <c r="E920" s="321"/>
      <c r="F920" s="321"/>
      <c r="G920" s="321"/>
      <c r="H920" s="321"/>
      <c r="I920" s="321"/>
      <c r="J920" s="321"/>
      <c r="K920" s="321"/>
      <c r="L920" s="321"/>
      <c r="M920" s="321"/>
      <c r="N920" s="338"/>
      <c r="O920" s="338" t="e">
        <f t="shared" si="3"/>
        <v>#N/A</v>
      </c>
      <c r="P920" s="338"/>
      <c r="Q920" s="338"/>
      <c r="R920" s="321"/>
      <c r="S920" s="321"/>
      <c r="T920" s="321"/>
      <c r="U920" s="321"/>
      <c r="V920" s="321"/>
      <c r="W920" s="321"/>
      <c r="X920" s="321"/>
      <c r="Y920" s="321"/>
      <c r="Z920" s="321"/>
    </row>
    <row r="921" spans="1:26" ht="15.75" customHeight="1">
      <c r="A921" s="321"/>
      <c r="B921" s="321"/>
      <c r="C921" s="321"/>
      <c r="D921" s="321"/>
      <c r="E921" s="321"/>
      <c r="F921" s="321"/>
      <c r="G921" s="321"/>
      <c r="H921" s="321"/>
      <c r="I921" s="321"/>
      <c r="J921" s="321"/>
      <c r="K921" s="321"/>
      <c r="L921" s="321"/>
      <c r="M921" s="321"/>
      <c r="N921" s="338"/>
      <c r="O921" s="338" t="e">
        <f t="shared" si="3"/>
        <v>#N/A</v>
      </c>
      <c r="P921" s="338"/>
      <c r="Q921" s="338"/>
      <c r="R921" s="321"/>
      <c r="S921" s="321"/>
      <c r="T921" s="321"/>
      <c r="U921" s="321"/>
      <c r="V921" s="321"/>
      <c r="W921" s="321"/>
      <c r="X921" s="321"/>
      <c r="Y921" s="321"/>
      <c r="Z921" s="321"/>
    </row>
    <row r="922" spans="1:26" ht="15.75" customHeight="1">
      <c r="A922" s="321"/>
      <c r="B922" s="321"/>
      <c r="C922" s="321"/>
      <c r="D922" s="321"/>
      <c r="E922" s="321"/>
      <c r="F922" s="321"/>
      <c r="G922" s="321"/>
      <c r="H922" s="321"/>
      <c r="I922" s="321"/>
      <c r="J922" s="321"/>
      <c r="K922" s="321"/>
      <c r="L922" s="321"/>
      <c r="M922" s="321"/>
      <c r="N922" s="338"/>
      <c r="O922" s="338" t="e">
        <f t="shared" si="3"/>
        <v>#N/A</v>
      </c>
      <c r="P922" s="338"/>
      <c r="Q922" s="338"/>
      <c r="R922" s="321"/>
      <c r="S922" s="321"/>
      <c r="T922" s="321"/>
      <c r="U922" s="321"/>
      <c r="V922" s="321"/>
      <c r="W922" s="321"/>
      <c r="X922" s="321"/>
      <c r="Y922" s="321"/>
      <c r="Z922" s="321"/>
    </row>
    <row r="923" spans="1:26" ht="15.75" customHeight="1">
      <c r="A923" s="321"/>
      <c r="B923" s="321"/>
      <c r="C923" s="321"/>
      <c r="D923" s="321"/>
      <c r="E923" s="321"/>
      <c r="F923" s="321"/>
      <c r="G923" s="321"/>
      <c r="H923" s="321"/>
      <c r="I923" s="321"/>
      <c r="J923" s="321"/>
      <c r="K923" s="321"/>
      <c r="L923" s="321"/>
      <c r="M923" s="321"/>
      <c r="N923" s="338"/>
      <c r="O923" s="338" t="e">
        <f t="shared" si="3"/>
        <v>#N/A</v>
      </c>
      <c r="P923" s="338"/>
      <c r="Q923" s="338"/>
      <c r="R923" s="321"/>
      <c r="S923" s="321"/>
      <c r="T923" s="321"/>
      <c r="U923" s="321"/>
      <c r="V923" s="321"/>
      <c r="W923" s="321"/>
      <c r="X923" s="321"/>
      <c r="Y923" s="321"/>
      <c r="Z923" s="321"/>
    </row>
    <row r="924" spans="1:26" ht="15.75" customHeight="1">
      <c r="A924" s="321"/>
      <c r="B924" s="321"/>
      <c r="C924" s="321"/>
      <c r="D924" s="321"/>
      <c r="E924" s="321"/>
      <c r="F924" s="321"/>
      <c r="G924" s="321"/>
      <c r="H924" s="321"/>
      <c r="I924" s="321"/>
      <c r="J924" s="321"/>
      <c r="K924" s="321"/>
      <c r="L924" s="321"/>
      <c r="M924" s="321"/>
      <c r="N924" s="338"/>
      <c r="O924" s="338" t="e">
        <f t="shared" si="3"/>
        <v>#N/A</v>
      </c>
      <c r="P924" s="338"/>
      <c r="Q924" s="338"/>
      <c r="R924" s="321"/>
      <c r="S924" s="321"/>
      <c r="T924" s="321"/>
      <c r="U924" s="321"/>
      <c r="V924" s="321"/>
      <c r="W924" s="321"/>
      <c r="X924" s="321"/>
      <c r="Y924" s="321"/>
      <c r="Z924" s="321"/>
    </row>
    <row r="925" spans="1:26" ht="15.75" customHeight="1">
      <c r="A925" s="321"/>
      <c r="B925" s="321"/>
      <c r="C925" s="321"/>
      <c r="D925" s="321"/>
      <c r="E925" s="321"/>
      <c r="F925" s="321"/>
      <c r="G925" s="321"/>
      <c r="H925" s="321"/>
      <c r="I925" s="321"/>
      <c r="J925" s="321"/>
      <c r="K925" s="321"/>
      <c r="L925" s="321"/>
      <c r="M925" s="321"/>
      <c r="N925" s="338"/>
      <c r="O925" s="338" t="e">
        <f t="shared" si="3"/>
        <v>#N/A</v>
      </c>
      <c r="P925" s="338"/>
      <c r="Q925" s="338"/>
      <c r="R925" s="321"/>
      <c r="S925" s="321"/>
      <c r="T925" s="321"/>
      <c r="U925" s="321"/>
      <c r="V925" s="321"/>
      <c r="W925" s="321"/>
      <c r="X925" s="321"/>
      <c r="Y925" s="321"/>
      <c r="Z925" s="321"/>
    </row>
    <row r="926" spans="1:26" ht="15.75" customHeight="1">
      <c r="A926" s="321"/>
      <c r="B926" s="321"/>
      <c r="C926" s="321"/>
      <c r="D926" s="321"/>
      <c r="E926" s="321"/>
      <c r="F926" s="321"/>
      <c r="G926" s="321"/>
      <c r="H926" s="321"/>
      <c r="I926" s="321"/>
      <c r="J926" s="321"/>
      <c r="K926" s="321"/>
      <c r="L926" s="321"/>
      <c r="M926" s="321"/>
      <c r="N926" s="338"/>
      <c r="O926" s="338" t="e">
        <f t="shared" si="3"/>
        <v>#N/A</v>
      </c>
      <c r="P926" s="338"/>
      <c r="Q926" s="338"/>
      <c r="R926" s="321"/>
      <c r="S926" s="321"/>
      <c r="T926" s="321"/>
      <c r="U926" s="321"/>
      <c r="V926" s="321"/>
      <c r="W926" s="321"/>
      <c r="X926" s="321"/>
      <c r="Y926" s="321"/>
      <c r="Z926" s="321"/>
    </row>
    <row r="927" spans="1:26" ht="15.75" customHeight="1">
      <c r="A927" s="321"/>
      <c r="B927" s="321"/>
      <c r="C927" s="321"/>
      <c r="D927" s="321"/>
      <c r="E927" s="321"/>
      <c r="F927" s="321"/>
      <c r="G927" s="321"/>
      <c r="H927" s="321"/>
      <c r="I927" s="321"/>
      <c r="J927" s="321"/>
      <c r="K927" s="321"/>
      <c r="L927" s="321"/>
      <c r="M927" s="321"/>
      <c r="N927" s="338"/>
      <c r="O927" s="338" t="e">
        <f t="shared" si="3"/>
        <v>#N/A</v>
      </c>
      <c r="P927" s="338"/>
      <c r="Q927" s="338"/>
      <c r="R927" s="321"/>
      <c r="S927" s="321"/>
      <c r="T927" s="321"/>
      <c r="U927" s="321"/>
      <c r="V927" s="321"/>
      <c r="W927" s="321"/>
      <c r="X927" s="321"/>
      <c r="Y927" s="321"/>
      <c r="Z927" s="321"/>
    </row>
    <row r="928" spans="1:26" ht="15.75" customHeight="1">
      <c r="A928" s="321"/>
      <c r="B928" s="321"/>
      <c r="C928" s="321"/>
      <c r="D928" s="321"/>
      <c r="E928" s="321"/>
      <c r="F928" s="321"/>
      <c r="G928" s="321"/>
      <c r="H928" s="321"/>
      <c r="I928" s="321"/>
      <c r="J928" s="321"/>
      <c r="K928" s="321"/>
      <c r="L928" s="321"/>
      <c r="M928" s="321"/>
      <c r="N928" s="338"/>
      <c r="O928" s="338" t="e">
        <f t="shared" si="3"/>
        <v>#N/A</v>
      </c>
      <c r="P928" s="338"/>
      <c r="Q928" s="338"/>
      <c r="R928" s="321"/>
      <c r="S928" s="321"/>
      <c r="T928" s="321"/>
      <c r="U928" s="321"/>
      <c r="V928" s="321"/>
      <c r="W928" s="321"/>
      <c r="X928" s="321"/>
      <c r="Y928" s="321"/>
      <c r="Z928" s="321"/>
    </row>
    <row r="929" spans="1:26" ht="15.75" customHeight="1">
      <c r="A929" s="321"/>
      <c r="B929" s="321"/>
      <c r="C929" s="321"/>
      <c r="D929" s="321"/>
      <c r="E929" s="321"/>
      <c r="F929" s="321"/>
      <c r="G929" s="321"/>
      <c r="H929" s="321"/>
      <c r="I929" s="321"/>
      <c r="J929" s="321"/>
      <c r="K929" s="321"/>
      <c r="L929" s="321"/>
      <c r="M929" s="321"/>
      <c r="N929" s="338"/>
      <c r="O929" s="338" t="e">
        <f t="shared" si="3"/>
        <v>#N/A</v>
      </c>
      <c r="P929" s="338"/>
      <c r="Q929" s="338"/>
      <c r="R929" s="321"/>
      <c r="S929" s="321"/>
      <c r="T929" s="321"/>
      <c r="U929" s="321"/>
      <c r="V929" s="321"/>
      <c r="W929" s="321"/>
      <c r="X929" s="321"/>
      <c r="Y929" s="321"/>
      <c r="Z929" s="321"/>
    </row>
    <row r="930" spans="1:26" ht="15.75" customHeight="1">
      <c r="A930" s="321"/>
      <c r="B930" s="321"/>
      <c r="C930" s="321"/>
      <c r="D930" s="321"/>
      <c r="E930" s="321"/>
      <c r="F930" s="321"/>
      <c r="G930" s="321"/>
      <c r="H930" s="321"/>
      <c r="I930" s="321"/>
      <c r="J930" s="321"/>
      <c r="K930" s="321"/>
      <c r="L930" s="321"/>
      <c r="M930" s="321"/>
      <c r="N930" s="338"/>
      <c r="O930" s="338" t="e">
        <f t="shared" si="3"/>
        <v>#N/A</v>
      </c>
      <c r="P930" s="338"/>
      <c r="Q930" s="338"/>
      <c r="R930" s="321"/>
      <c r="S930" s="321"/>
      <c r="T930" s="321"/>
      <c r="U930" s="321"/>
      <c r="V930" s="321"/>
      <c r="W930" s="321"/>
      <c r="X930" s="321"/>
      <c r="Y930" s="321"/>
      <c r="Z930" s="321"/>
    </row>
    <row r="931" spans="1:26" ht="15.75" customHeight="1">
      <c r="A931" s="321"/>
      <c r="B931" s="321"/>
      <c r="C931" s="321"/>
      <c r="D931" s="321"/>
      <c r="E931" s="321"/>
      <c r="F931" s="321"/>
      <c r="G931" s="321"/>
      <c r="H931" s="321"/>
      <c r="I931" s="321"/>
      <c r="J931" s="321"/>
      <c r="K931" s="321"/>
      <c r="L931" s="321"/>
      <c r="M931" s="321"/>
      <c r="N931" s="338"/>
      <c r="O931" s="338" t="e">
        <f t="shared" si="3"/>
        <v>#N/A</v>
      </c>
      <c r="P931" s="338"/>
      <c r="Q931" s="338"/>
      <c r="R931" s="321"/>
      <c r="S931" s="321"/>
      <c r="T931" s="321"/>
      <c r="U931" s="321"/>
      <c r="V931" s="321"/>
      <c r="W931" s="321"/>
      <c r="X931" s="321"/>
      <c r="Y931" s="321"/>
      <c r="Z931" s="321"/>
    </row>
    <row r="932" spans="1:26" ht="15.75" customHeight="1">
      <c r="A932" s="321"/>
      <c r="B932" s="321"/>
      <c r="C932" s="321"/>
      <c r="D932" s="321"/>
      <c r="E932" s="321"/>
      <c r="F932" s="321"/>
      <c r="G932" s="321"/>
      <c r="H932" s="321"/>
      <c r="I932" s="321"/>
      <c r="J932" s="321"/>
      <c r="K932" s="321"/>
      <c r="L932" s="321"/>
      <c r="M932" s="321"/>
      <c r="N932" s="338"/>
      <c r="O932" s="338" t="e">
        <f t="shared" si="3"/>
        <v>#N/A</v>
      </c>
      <c r="P932" s="338"/>
      <c r="Q932" s="338"/>
      <c r="R932" s="321"/>
      <c r="S932" s="321"/>
      <c r="T932" s="321"/>
      <c r="U932" s="321"/>
      <c r="V932" s="321"/>
      <c r="W932" s="321"/>
      <c r="X932" s="321"/>
      <c r="Y932" s="321"/>
      <c r="Z932" s="321"/>
    </row>
    <row r="933" spans="1:26" ht="15.75" customHeight="1">
      <c r="A933" s="321"/>
      <c r="B933" s="321"/>
      <c r="C933" s="321"/>
      <c r="D933" s="321"/>
      <c r="E933" s="321"/>
      <c r="F933" s="321"/>
      <c r="G933" s="321"/>
      <c r="H933" s="321"/>
      <c r="I933" s="321"/>
      <c r="J933" s="321"/>
      <c r="K933" s="321"/>
      <c r="L933" s="321"/>
      <c r="M933" s="321"/>
      <c r="N933" s="338"/>
      <c r="O933" s="338" t="e">
        <f t="shared" si="3"/>
        <v>#N/A</v>
      </c>
      <c r="P933" s="338"/>
      <c r="Q933" s="338"/>
      <c r="R933" s="321"/>
      <c r="S933" s="321"/>
      <c r="T933" s="321"/>
      <c r="U933" s="321"/>
      <c r="V933" s="321"/>
      <c r="W933" s="321"/>
      <c r="X933" s="321"/>
      <c r="Y933" s="321"/>
      <c r="Z933" s="321"/>
    </row>
    <row r="934" spans="1:26" ht="15.75" customHeight="1">
      <c r="A934" s="321"/>
      <c r="B934" s="321"/>
      <c r="C934" s="321"/>
      <c r="D934" s="321"/>
      <c r="E934" s="321"/>
      <c r="F934" s="321"/>
      <c r="G934" s="321"/>
      <c r="H934" s="321"/>
      <c r="I934" s="321"/>
      <c r="J934" s="321"/>
      <c r="K934" s="321"/>
      <c r="L934" s="321"/>
      <c r="M934" s="321"/>
      <c r="N934" s="338"/>
      <c r="O934" s="338" t="e">
        <f t="shared" si="3"/>
        <v>#N/A</v>
      </c>
      <c r="P934" s="338"/>
      <c r="Q934" s="338"/>
      <c r="R934" s="321"/>
      <c r="S934" s="321"/>
      <c r="T934" s="321"/>
      <c r="U934" s="321"/>
      <c r="V934" s="321"/>
      <c r="W934" s="321"/>
      <c r="X934" s="321"/>
      <c r="Y934" s="321"/>
      <c r="Z934" s="321"/>
    </row>
    <row r="935" spans="1:26" ht="15.75" customHeight="1">
      <c r="A935" s="321"/>
      <c r="B935" s="321"/>
      <c r="C935" s="321"/>
      <c r="D935" s="321"/>
      <c r="E935" s="321"/>
      <c r="F935" s="321"/>
      <c r="G935" s="321"/>
      <c r="H935" s="321"/>
      <c r="I935" s="321"/>
      <c r="J935" s="321"/>
      <c r="K935" s="321"/>
      <c r="L935" s="321"/>
      <c r="M935" s="321"/>
      <c r="N935" s="338"/>
      <c r="O935" s="338" t="e">
        <f t="shared" si="3"/>
        <v>#N/A</v>
      </c>
      <c r="P935" s="338"/>
      <c r="Q935" s="338"/>
      <c r="R935" s="321"/>
      <c r="S935" s="321"/>
      <c r="T935" s="321"/>
      <c r="U935" s="321"/>
      <c r="V935" s="321"/>
      <c r="W935" s="321"/>
      <c r="X935" s="321"/>
      <c r="Y935" s="321"/>
      <c r="Z935" s="321"/>
    </row>
    <row r="936" spans="1:26" ht="15.75" customHeight="1">
      <c r="A936" s="321"/>
      <c r="B936" s="321"/>
      <c r="C936" s="321"/>
      <c r="D936" s="321"/>
      <c r="E936" s="321"/>
      <c r="F936" s="321"/>
      <c r="G936" s="321"/>
      <c r="H936" s="321"/>
      <c r="I936" s="321"/>
      <c r="J936" s="321"/>
      <c r="K936" s="321"/>
      <c r="L936" s="321"/>
      <c r="M936" s="321"/>
      <c r="N936" s="338"/>
      <c r="O936" s="338" t="e">
        <f t="shared" si="3"/>
        <v>#N/A</v>
      </c>
      <c r="P936" s="338"/>
      <c r="Q936" s="338"/>
      <c r="R936" s="321"/>
      <c r="S936" s="321"/>
      <c r="T936" s="321"/>
      <c r="U936" s="321"/>
      <c r="V936" s="321"/>
      <c r="W936" s="321"/>
      <c r="X936" s="321"/>
      <c r="Y936" s="321"/>
      <c r="Z936" s="321"/>
    </row>
    <row r="937" spans="1:26" ht="15.75" customHeight="1">
      <c r="A937" s="321"/>
      <c r="B937" s="321"/>
      <c r="C937" s="321"/>
      <c r="D937" s="321"/>
      <c r="E937" s="321"/>
      <c r="F937" s="321"/>
      <c r="G937" s="321"/>
      <c r="H937" s="321"/>
      <c r="I937" s="321"/>
      <c r="J937" s="321"/>
      <c r="K937" s="321"/>
      <c r="L937" s="321"/>
      <c r="M937" s="321"/>
      <c r="N937" s="338"/>
      <c r="O937" s="338" t="e">
        <f t="shared" si="3"/>
        <v>#N/A</v>
      </c>
      <c r="P937" s="338"/>
      <c r="Q937" s="338"/>
      <c r="R937" s="321"/>
      <c r="S937" s="321"/>
      <c r="T937" s="321"/>
      <c r="U937" s="321"/>
      <c r="V937" s="321"/>
      <c r="W937" s="321"/>
      <c r="X937" s="321"/>
      <c r="Y937" s="321"/>
      <c r="Z937" s="321"/>
    </row>
    <row r="938" spans="1:26" ht="15.75" customHeight="1">
      <c r="A938" s="321"/>
      <c r="B938" s="321"/>
      <c r="C938" s="321"/>
      <c r="D938" s="321"/>
      <c r="E938" s="321"/>
      <c r="F938" s="321"/>
      <c r="G938" s="321"/>
      <c r="H938" s="321"/>
      <c r="I938" s="321"/>
      <c r="J938" s="321"/>
      <c r="K938" s="321"/>
      <c r="L938" s="321"/>
      <c r="M938" s="321"/>
      <c r="N938" s="338"/>
      <c r="O938" s="338" t="e">
        <f t="shared" si="3"/>
        <v>#N/A</v>
      </c>
      <c r="P938" s="338"/>
      <c r="Q938" s="338"/>
      <c r="R938" s="321"/>
      <c r="S938" s="321"/>
      <c r="T938" s="321"/>
      <c r="U938" s="321"/>
      <c r="V938" s="321"/>
      <c r="W938" s="321"/>
      <c r="X938" s="321"/>
      <c r="Y938" s="321"/>
      <c r="Z938" s="321"/>
    </row>
    <row r="939" spans="1:26" ht="15.75" customHeight="1">
      <c r="A939" s="321"/>
      <c r="B939" s="321"/>
      <c r="C939" s="321"/>
      <c r="D939" s="321"/>
      <c r="E939" s="321"/>
      <c r="F939" s="321"/>
      <c r="G939" s="321"/>
      <c r="H939" s="321"/>
      <c r="I939" s="321"/>
      <c r="J939" s="321"/>
      <c r="K939" s="321"/>
      <c r="L939" s="321"/>
      <c r="M939" s="321"/>
      <c r="N939" s="338"/>
      <c r="O939" s="338" t="e">
        <f t="shared" si="3"/>
        <v>#N/A</v>
      </c>
      <c r="P939" s="338"/>
      <c r="Q939" s="338"/>
      <c r="R939" s="321"/>
      <c r="S939" s="321"/>
      <c r="T939" s="321"/>
      <c r="U939" s="321"/>
      <c r="V939" s="321"/>
      <c r="W939" s="321"/>
      <c r="X939" s="321"/>
      <c r="Y939" s="321"/>
      <c r="Z939" s="321"/>
    </row>
    <row r="940" spans="1:26" ht="15.75" customHeight="1">
      <c r="A940" s="321"/>
      <c r="B940" s="321"/>
      <c r="C940" s="321"/>
      <c r="D940" s="321"/>
      <c r="E940" s="321"/>
      <c r="F940" s="321"/>
      <c r="G940" s="321"/>
      <c r="H940" s="321"/>
      <c r="I940" s="321"/>
      <c r="J940" s="321"/>
      <c r="K940" s="321"/>
      <c r="L940" s="321"/>
      <c r="M940" s="321"/>
      <c r="N940" s="338"/>
      <c r="O940" s="338" t="e">
        <f t="shared" si="3"/>
        <v>#N/A</v>
      </c>
      <c r="P940" s="338"/>
      <c r="Q940" s="338"/>
      <c r="R940" s="321"/>
      <c r="S940" s="321"/>
      <c r="T940" s="321"/>
      <c r="U940" s="321"/>
      <c r="V940" s="321"/>
      <c r="W940" s="321"/>
      <c r="X940" s="321"/>
      <c r="Y940" s="321"/>
      <c r="Z940" s="321"/>
    </row>
    <row r="941" spans="1:26" ht="15.75" customHeight="1">
      <c r="A941" s="321"/>
      <c r="B941" s="321"/>
      <c r="C941" s="321"/>
      <c r="D941" s="321"/>
      <c r="E941" s="321"/>
      <c r="F941" s="321"/>
      <c r="G941" s="321"/>
      <c r="H941" s="321"/>
      <c r="I941" s="321"/>
      <c r="J941" s="321"/>
      <c r="K941" s="321"/>
      <c r="L941" s="321"/>
      <c r="M941" s="321"/>
      <c r="N941" s="338"/>
      <c r="O941" s="338" t="e">
        <f t="shared" si="3"/>
        <v>#N/A</v>
      </c>
      <c r="P941" s="338"/>
      <c r="Q941" s="338"/>
      <c r="R941" s="321"/>
      <c r="S941" s="321"/>
      <c r="T941" s="321"/>
      <c r="U941" s="321"/>
      <c r="V941" s="321"/>
      <c r="W941" s="321"/>
      <c r="X941" s="321"/>
      <c r="Y941" s="321"/>
      <c r="Z941" s="321"/>
    </row>
    <row r="942" spans="1:26" ht="15.75" customHeight="1">
      <c r="A942" s="321"/>
      <c r="B942" s="321"/>
      <c r="C942" s="321"/>
      <c r="D942" s="321"/>
      <c r="E942" s="321"/>
      <c r="F942" s="321"/>
      <c r="G942" s="321"/>
      <c r="H942" s="321"/>
      <c r="I942" s="321"/>
      <c r="J942" s="321"/>
      <c r="K942" s="321"/>
      <c r="L942" s="321"/>
      <c r="M942" s="321"/>
      <c r="N942" s="338"/>
      <c r="O942" s="338" t="e">
        <f t="shared" si="3"/>
        <v>#N/A</v>
      </c>
      <c r="P942" s="338"/>
      <c r="Q942" s="338"/>
      <c r="R942" s="321"/>
      <c r="S942" s="321"/>
      <c r="T942" s="321"/>
      <c r="U942" s="321"/>
      <c r="V942" s="321"/>
      <c r="W942" s="321"/>
      <c r="X942" s="321"/>
      <c r="Y942" s="321"/>
      <c r="Z942" s="321"/>
    </row>
    <row r="943" spans="1:26" ht="15.75" customHeight="1">
      <c r="A943" s="321"/>
      <c r="B943" s="321"/>
      <c r="C943" s="321"/>
      <c r="D943" s="321"/>
      <c r="E943" s="321"/>
      <c r="F943" s="321"/>
      <c r="G943" s="321"/>
      <c r="H943" s="321"/>
      <c r="I943" s="321"/>
      <c r="J943" s="321"/>
      <c r="K943" s="321"/>
      <c r="L943" s="321"/>
      <c r="M943" s="321"/>
      <c r="N943" s="338"/>
      <c r="O943" s="338" t="e">
        <f t="shared" si="3"/>
        <v>#N/A</v>
      </c>
      <c r="P943" s="338"/>
      <c r="Q943" s="338"/>
      <c r="R943" s="321"/>
      <c r="S943" s="321"/>
      <c r="T943" s="321"/>
      <c r="U943" s="321"/>
      <c r="V943" s="321"/>
      <c r="W943" s="321"/>
      <c r="X943" s="321"/>
      <c r="Y943" s="321"/>
      <c r="Z943" s="321"/>
    </row>
    <row r="944" spans="1:26" ht="15.75" customHeight="1">
      <c r="A944" s="321"/>
      <c r="B944" s="321"/>
      <c r="C944" s="321"/>
      <c r="D944" s="321"/>
      <c r="E944" s="321"/>
      <c r="F944" s="321"/>
      <c r="G944" s="321"/>
      <c r="H944" s="321"/>
      <c r="I944" s="321"/>
      <c r="J944" s="321"/>
      <c r="K944" s="321"/>
      <c r="L944" s="321"/>
      <c r="M944" s="321"/>
      <c r="N944" s="338"/>
      <c r="O944" s="338" t="e">
        <f t="shared" si="3"/>
        <v>#N/A</v>
      </c>
      <c r="P944" s="338"/>
      <c r="Q944" s="338"/>
      <c r="R944" s="321"/>
      <c r="S944" s="321"/>
      <c r="T944" s="321"/>
      <c r="U944" s="321"/>
      <c r="V944" s="321"/>
      <c r="W944" s="321"/>
      <c r="X944" s="321"/>
      <c r="Y944" s="321"/>
      <c r="Z944" s="321"/>
    </row>
    <row r="945" spans="1:26" ht="15.75" customHeight="1">
      <c r="A945" s="321"/>
      <c r="B945" s="321"/>
      <c r="C945" s="321"/>
      <c r="D945" s="321"/>
      <c r="E945" s="321"/>
      <c r="F945" s="321"/>
      <c r="G945" s="321"/>
      <c r="H945" s="321"/>
      <c r="I945" s="321"/>
      <c r="J945" s="321"/>
      <c r="K945" s="321"/>
      <c r="L945" s="321"/>
      <c r="M945" s="321"/>
      <c r="N945" s="338"/>
      <c r="O945" s="338" t="e">
        <f t="shared" si="3"/>
        <v>#N/A</v>
      </c>
      <c r="P945" s="338"/>
      <c r="Q945" s="338"/>
      <c r="R945" s="321"/>
      <c r="S945" s="321"/>
      <c r="T945" s="321"/>
      <c r="U945" s="321"/>
      <c r="V945" s="321"/>
      <c r="W945" s="321"/>
      <c r="X945" s="321"/>
      <c r="Y945" s="321"/>
      <c r="Z945" s="321"/>
    </row>
    <row r="946" spans="1:26" ht="15.75" customHeight="1">
      <c r="A946" s="321"/>
      <c r="B946" s="321"/>
      <c r="C946" s="321"/>
      <c r="D946" s="321"/>
      <c r="E946" s="321"/>
      <c r="F946" s="321"/>
      <c r="G946" s="321"/>
      <c r="H946" s="321"/>
      <c r="I946" s="321"/>
      <c r="J946" s="321"/>
      <c r="K946" s="321"/>
      <c r="L946" s="321"/>
      <c r="M946" s="321"/>
      <c r="N946" s="338"/>
      <c r="O946" s="338" t="e">
        <f t="shared" si="3"/>
        <v>#N/A</v>
      </c>
      <c r="P946" s="338"/>
      <c r="Q946" s="338"/>
      <c r="R946" s="321"/>
      <c r="S946" s="321"/>
      <c r="T946" s="321"/>
      <c r="U946" s="321"/>
      <c r="V946" s="321"/>
      <c r="W946" s="321"/>
      <c r="X946" s="321"/>
      <c r="Y946" s="321"/>
      <c r="Z946" s="321"/>
    </row>
    <row r="947" spans="1:26" ht="15.75" customHeight="1">
      <c r="A947" s="321"/>
      <c r="B947" s="321"/>
      <c r="C947" s="321"/>
      <c r="D947" s="321"/>
      <c r="E947" s="321"/>
      <c r="F947" s="321"/>
      <c r="G947" s="321"/>
      <c r="H947" s="321"/>
      <c r="I947" s="321"/>
      <c r="J947" s="321"/>
      <c r="K947" s="321"/>
      <c r="L947" s="321"/>
      <c r="M947" s="321"/>
      <c r="N947" s="338"/>
      <c r="O947" s="338" t="e">
        <f t="shared" si="3"/>
        <v>#N/A</v>
      </c>
      <c r="P947" s="338"/>
      <c r="Q947" s="338"/>
      <c r="R947" s="321"/>
      <c r="S947" s="321"/>
      <c r="T947" s="321"/>
      <c r="U947" s="321"/>
      <c r="V947" s="321"/>
      <c r="W947" s="321"/>
      <c r="X947" s="321"/>
      <c r="Y947" s="321"/>
      <c r="Z947" s="321"/>
    </row>
    <row r="948" spans="1:26" ht="15.75" customHeight="1">
      <c r="A948" s="321"/>
      <c r="B948" s="321"/>
      <c r="C948" s="321"/>
      <c r="D948" s="321"/>
      <c r="E948" s="321"/>
      <c r="F948" s="321"/>
      <c r="G948" s="321"/>
      <c r="H948" s="321"/>
      <c r="I948" s="321"/>
      <c r="J948" s="321"/>
      <c r="K948" s="321"/>
      <c r="L948" s="321"/>
      <c r="M948" s="321"/>
      <c r="N948" s="338"/>
      <c r="O948" s="338" t="e">
        <f t="shared" si="3"/>
        <v>#N/A</v>
      </c>
      <c r="P948" s="338"/>
      <c r="Q948" s="338"/>
      <c r="R948" s="321"/>
      <c r="S948" s="321"/>
      <c r="T948" s="321"/>
      <c r="U948" s="321"/>
      <c r="V948" s="321"/>
      <c r="W948" s="321"/>
      <c r="X948" s="321"/>
      <c r="Y948" s="321"/>
      <c r="Z948" s="321"/>
    </row>
    <row r="949" spans="1:26" ht="15.75" customHeight="1">
      <c r="A949" s="321"/>
      <c r="B949" s="321"/>
      <c r="C949" s="321"/>
      <c r="D949" s="321"/>
      <c r="E949" s="321"/>
      <c r="F949" s="321"/>
      <c r="G949" s="321"/>
      <c r="H949" s="321"/>
      <c r="I949" s="321"/>
      <c r="J949" s="321"/>
      <c r="K949" s="321"/>
      <c r="L949" s="321"/>
      <c r="M949" s="321"/>
      <c r="N949" s="338"/>
      <c r="O949" s="338" t="e">
        <f t="shared" si="3"/>
        <v>#N/A</v>
      </c>
      <c r="P949" s="338"/>
      <c r="Q949" s="338"/>
      <c r="R949" s="321"/>
      <c r="S949" s="321"/>
      <c r="T949" s="321"/>
      <c r="U949" s="321"/>
      <c r="V949" s="321"/>
      <c r="W949" s="321"/>
      <c r="X949" s="321"/>
      <c r="Y949" s="321"/>
      <c r="Z949" s="321"/>
    </row>
    <row r="950" spans="1:26" ht="15.75" customHeight="1">
      <c r="A950" s="321"/>
      <c r="B950" s="321"/>
      <c r="C950" s="321"/>
      <c r="D950" s="321"/>
      <c r="E950" s="321"/>
      <c r="F950" s="321"/>
      <c r="G950" s="321"/>
      <c r="H950" s="321"/>
      <c r="I950" s="321"/>
      <c r="J950" s="321"/>
      <c r="K950" s="321"/>
      <c r="L950" s="321"/>
      <c r="M950" s="321"/>
      <c r="N950" s="338"/>
      <c r="O950" s="338" t="e">
        <f t="shared" si="3"/>
        <v>#N/A</v>
      </c>
      <c r="P950" s="338"/>
      <c r="Q950" s="338"/>
      <c r="R950" s="321"/>
      <c r="S950" s="321"/>
      <c r="T950" s="321"/>
      <c r="U950" s="321"/>
      <c r="V950" s="321"/>
      <c r="W950" s="321"/>
      <c r="X950" s="321"/>
      <c r="Y950" s="321"/>
      <c r="Z950" s="321"/>
    </row>
    <row r="951" spans="1:26" ht="15.75" customHeight="1">
      <c r="A951" s="321"/>
      <c r="B951" s="321"/>
      <c r="C951" s="321"/>
      <c r="D951" s="321"/>
      <c r="E951" s="321"/>
      <c r="F951" s="321"/>
      <c r="G951" s="321"/>
      <c r="H951" s="321"/>
      <c r="I951" s="321"/>
      <c r="J951" s="321"/>
      <c r="K951" s="321"/>
      <c r="L951" s="321"/>
      <c r="M951" s="321"/>
      <c r="N951" s="338"/>
      <c r="O951" s="338" t="e">
        <f t="shared" si="3"/>
        <v>#N/A</v>
      </c>
      <c r="P951" s="338"/>
      <c r="Q951" s="338"/>
      <c r="R951" s="321"/>
      <c r="S951" s="321"/>
      <c r="T951" s="321"/>
      <c r="U951" s="321"/>
      <c r="V951" s="321"/>
      <c r="W951" s="321"/>
      <c r="X951" s="321"/>
      <c r="Y951" s="321"/>
      <c r="Z951" s="321"/>
    </row>
    <row r="952" spans="1:26" ht="15.75" customHeight="1">
      <c r="A952" s="321"/>
      <c r="B952" s="321"/>
      <c r="C952" s="321"/>
      <c r="D952" s="321"/>
      <c r="E952" s="321"/>
      <c r="F952" s="321"/>
      <c r="G952" s="321"/>
      <c r="H952" s="321"/>
      <c r="I952" s="321"/>
      <c r="J952" s="321"/>
      <c r="K952" s="321"/>
      <c r="L952" s="321"/>
      <c r="M952" s="321"/>
      <c r="N952" s="338"/>
      <c r="O952" s="338" t="e">
        <f t="shared" si="3"/>
        <v>#N/A</v>
      </c>
      <c r="P952" s="338"/>
      <c r="Q952" s="338"/>
      <c r="R952" s="321"/>
      <c r="S952" s="321"/>
      <c r="T952" s="321"/>
      <c r="U952" s="321"/>
      <c r="V952" s="321"/>
      <c r="W952" s="321"/>
      <c r="X952" s="321"/>
      <c r="Y952" s="321"/>
      <c r="Z952" s="321"/>
    </row>
    <row r="953" spans="1:26" ht="15.75" customHeight="1">
      <c r="A953" s="321"/>
      <c r="B953" s="321"/>
      <c r="C953" s="321"/>
      <c r="D953" s="321"/>
      <c r="E953" s="321"/>
      <c r="F953" s="321"/>
      <c r="G953" s="321"/>
      <c r="H953" s="321"/>
      <c r="I953" s="321"/>
      <c r="J953" s="321"/>
      <c r="K953" s="321"/>
      <c r="L953" s="321"/>
      <c r="M953" s="321"/>
      <c r="N953" s="338"/>
      <c r="O953" s="338" t="e">
        <f t="shared" si="3"/>
        <v>#N/A</v>
      </c>
      <c r="P953" s="338"/>
      <c r="Q953" s="338"/>
      <c r="R953" s="321"/>
      <c r="S953" s="321"/>
      <c r="T953" s="321"/>
      <c r="U953" s="321"/>
      <c r="V953" s="321"/>
      <c r="W953" s="321"/>
      <c r="X953" s="321"/>
      <c r="Y953" s="321"/>
      <c r="Z953" s="321"/>
    </row>
    <row r="954" spans="1:26" ht="15.75" customHeight="1">
      <c r="A954" s="321"/>
      <c r="B954" s="321"/>
      <c r="C954" s="321"/>
      <c r="D954" s="321"/>
      <c r="E954" s="321"/>
      <c r="F954" s="321"/>
      <c r="G954" s="321"/>
      <c r="H954" s="321"/>
      <c r="I954" s="321"/>
      <c r="J954" s="321"/>
      <c r="K954" s="321"/>
      <c r="L954" s="321"/>
      <c r="M954" s="321"/>
      <c r="N954" s="338"/>
      <c r="O954" s="338" t="e">
        <f t="shared" si="3"/>
        <v>#N/A</v>
      </c>
      <c r="P954" s="338"/>
      <c r="Q954" s="338"/>
      <c r="R954" s="321"/>
      <c r="S954" s="321"/>
      <c r="T954" s="321"/>
      <c r="U954" s="321"/>
      <c r="V954" s="321"/>
      <c r="W954" s="321"/>
      <c r="X954" s="321"/>
      <c r="Y954" s="321"/>
      <c r="Z954" s="321"/>
    </row>
    <row r="955" spans="1:26" ht="15.75" customHeight="1">
      <c r="A955" s="321"/>
      <c r="B955" s="321"/>
      <c r="C955" s="321"/>
      <c r="D955" s="321"/>
      <c r="E955" s="321"/>
      <c r="F955" s="321"/>
      <c r="G955" s="321"/>
      <c r="H955" s="321"/>
      <c r="I955" s="321"/>
      <c r="J955" s="321"/>
      <c r="K955" s="321"/>
      <c r="L955" s="321"/>
      <c r="M955" s="321"/>
      <c r="N955" s="338"/>
      <c r="O955" s="338" t="e">
        <f t="shared" si="3"/>
        <v>#N/A</v>
      </c>
      <c r="P955" s="338"/>
      <c r="Q955" s="338"/>
      <c r="R955" s="321"/>
      <c r="S955" s="321"/>
      <c r="T955" s="321"/>
      <c r="U955" s="321"/>
      <c r="V955" s="321"/>
      <c r="W955" s="321"/>
      <c r="X955" s="321"/>
      <c r="Y955" s="321"/>
      <c r="Z955" s="321"/>
    </row>
    <row r="956" spans="1:26" ht="15.75" customHeight="1">
      <c r="A956" s="321"/>
      <c r="B956" s="321"/>
      <c r="C956" s="321"/>
      <c r="D956" s="321"/>
      <c r="E956" s="321"/>
      <c r="F956" s="321"/>
      <c r="G956" s="321"/>
      <c r="H956" s="321"/>
      <c r="I956" s="321"/>
      <c r="J956" s="321"/>
      <c r="K956" s="321"/>
      <c r="L956" s="321"/>
      <c r="M956" s="321"/>
      <c r="N956" s="338"/>
      <c r="O956" s="338" t="e">
        <f t="shared" si="3"/>
        <v>#N/A</v>
      </c>
      <c r="P956" s="338"/>
      <c r="Q956" s="338"/>
      <c r="R956" s="321"/>
      <c r="S956" s="321"/>
      <c r="T956" s="321"/>
      <c r="U956" s="321"/>
      <c r="V956" s="321"/>
      <c r="W956" s="321"/>
      <c r="X956" s="321"/>
      <c r="Y956" s="321"/>
      <c r="Z956" s="321"/>
    </row>
    <row r="957" spans="1:26" ht="15.75" customHeight="1">
      <c r="A957" s="321"/>
      <c r="B957" s="321"/>
      <c r="C957" s="321"/>
      <c r="D957" s="321"/>
      <c r="E957" s="321"/>
      <c r="F957" s="321"/>
      <c r="G957" s="321"/>
      <c r="H957" s="321"/>
      <c r="I957" s="321"/>
      <c r="J957" s="321"/>
      <c r="K957" s="321"/>
      <c r="L957" s="321"/>
      <c r="M957" s="321"/>
      <c r="N957" s="338"/>
      <c r="O957" s="338" t="e">
        <f t="shared" si="3"/>
        <v>#N/A</v>
      </c>
      <c r="P957" s="338"/>
      <c r="Q957" s="338"/>
      <c r="R957" s="321"/>
      <c r="S957" s="321"/>
      <c r="T957" s="321"/>
      <c r="U957" s="321"/>
      <c r="V957" s="321"/>
      <c r="W957" s="321"/>
      <c r="X957" s="321"/>
      <c r="Y957" s="321"/>
      <c r="Z957" s="321"/>
    </row>
    <row r="958" spans="1:26" ht="15.75" customHeight="1">
      <c r="A958" s="321"/>
      <c r="B958" s="321"/>
      <c r="C958" s="321"/>
      <c r="D958" s="321"/>
      <c r="E958" s="321"/>
      <c r="F958" s="321"/>
      <c r="G958" s="321"/>
      <c r="H958" s="321"/>
      <c r="I958" s="321"/>
      <c r="J958" s="321"/>
      <c r="K958" s="321"/>
      <c r="L958" s="321"/>
      <c r="M958" s="321"/>
      <c r="N958" s="338"/>
      <c r="O958" s="338" t="e">
        <f t="shared" si="3"/>
        <v>#N/A</v>
      </c>
      <c r="P958" s="338"/>
      <c r="Q958" s="338"/>
      <c r="R958" s="321"/>
      <c r="S958" s="321"/>
      <c r="T958" s="321"/>
      <c r="U958" s="321"/>
      <c r="V958" s="321"/>
      <c r="W958" s="321"/>
      <c r="X958" s="321"/>
      <c r="Y958" s="321"/>
      <c r="Z958" s="321"/>
    </row>
    <row r="959" spans="1:26" ht="15.75" customHeight="1">
      <c r="A959" s="321"/>
      <c r="B959" s="321"/>
      <c r="C959" s="321"/>
      <c r="D959" s="321"/>
      <c r="E959" s="321"/>
      <c r="F959" s="321"/>
      <c r="G959" s="321"/>
      <c r="H959" s="321"/>
      <c r="I959" s="321"/>
      <c r="J959" s="321"/>
      <c r="K959" s="321"/>
      <c r="L959" s="321"/>
      <c r="M959" s="321"/>
      <c r="N959" s="338"/>
      <c r="O959" s="338" t="e">
        <f t="shared" si="3"/>
        <v>#N/A</v>
      </c>
      <c r="P959" s="338"/>
      <c r="Q959" s="338"/>
      <c r="R959" s="321"/>
      <c r="S959" s="321"/>
      <c r="T959" s="321"/>
      <c r="U959" s="321"/>
      <c r="V959" s="321"/>
      <c r="W959" s="321"/>
      <c r="X959" s="321"/>
      <c r="Y959" s="321"/>
      <c r="Z959" s="321"/>
    </row>
    <row r="960" spans="1:26" ht="15.75" customHeight="1">
      <c r="A960" s="321"/>
      <c r="B960" s="321"/>
      <c r="C960" s="321"/>
      <c r="D960" s="321"/>
      <c r="E960" s="321"/>
      <c r="F960" s="321"/>
      <c r="G960" s="321"/>
      <c r="H960" s="321"/>
      <c r="I960" s="321"/>
      <c r="J960" s="321"/>
      <c r="K960" s="321"/>
      <c r="L960" s="321"/>
      <c r="M960" s="321"/>
      <c r="N960" s="338"/>
      <c r="O960" s="338" t="e">
        <f t="shared" si="3"/>
        <v>#N/A</v>
      </c>
      <c r="P960" s="338"/>
      <c r="Q960" s="338"/>
      <c r="R960" s="321"/>
      <c r="S960" s="321"/>
      <c r="T960" s="321"/>
      <c r="U960" s="321"/>
      <c r="V960" s="321"/>
      <c r="W960" s="321"/>
      <c r="X960" s="321"/>
      <c r="Y960" s="321"/>
      <c r="Z960" s="321"/>
    </row>
    <row r="961" spans="1:26" ht="15.75" customHeight="1">
      <c r="A961" s="321"/>
      <c r="B961" s="321"/>
      <c r="C961" s="321"/>
      <c r="D961" s="321"/>
      <c r="E961" s="321"/>
      <c r="F961" s="321"/>
      <c r="G961" s="321"/>
      <c r="H961" s="321"/>
      <c r="I961" s="321"/>
      <c r="J961" s="321"/>
      <c r="K961" s="321"/>
      <c r="L961" s="321"/>
      <c r="M961" s="321"/>
      <c r="N961" s="338"/>
      <c r="O961" s="338" t="e">
        <f t="shared" si="3"/>
        <v>#N/A</v>
      </c>
      <c r="P961" s="338"/>
      <c r="Q961" s="338"/>
      <c r="R961" s="321"/>
      <c r="S961" s="321"/>
      <c r="T961" s="321"/>
      <c r="U961" s="321"/>
      <c r="V961" s="321"/>
      <c r="W961" s="321"/>
      <c r="X961" s="321"/>
      <c r="Y961" s="321"/>
      <c r="Z961" s="321"/>
    </row>
    <row r="962" spans="1:26" ht="15.75" customHeight="1">
      <c r="A962" s="321"/>
      <c r="B962" s="321"/>
      <c r="C962" s="321"/>
      <c r="D962" s="321"/>
      <c r="E962" s="321"/>
      <c r="F962" s="321"/>
      <c r="G962" s="321"/>
      <c r="H962" s="321"/>
      <c r="I962" s="321"/>
      <c r="J962" s="321"/>
      <c r="K962" s="321"/>
      <c r="L962" s="321"/>
      <c r="M962" s="321"/>
      <c r="N962" s="338"/>
      <c r="O962" s="338" t="e">
        <f t="shared" si="3"/>
        <v>#N/A</v>
      </c>
      <c r="P962" s="338"/>
      <c r="Q962" s="338"/>
      <c r="R962" s="321"/>
      <c r="S962" s="321"/>
      <c r="T962" s="321"/>
      <c r="U962" s="321"/>
      <c r="V962" s="321"/>
      <c r="W962" s="321"/>
      <c r="X962" s="321"/>
      <c r="Y962" s="321"/>
      <c r="Z962" s="321"/>
    </row>
    <row r="963" spans="1:26" ht="15.75" customHeight="1">
      <c r="A963" s="321"/>
      <c r="B963" s="321"/>
      <c r="C963" s="321"/>
      <c r="D963" s="321"/>
      <c r="E963" s="321"/>
      <c r="F963" s="321"/>
      <c r="G963" s="321"/>
      <c r="H963" s="321"/>
      <c r="I963" s="321"/>
      <c r="J963" s="321"/>
      <c r="K963" s="321"/>
      <c r="L963" s="321"/>
      <c r="M963" s="321"/>
      <c r="N963" s="338"/>
      <c r="O963" s="338" t="e">
        <f t="shared" si="3"/>
        <v>#N/A</v>
      </c>
      <c r="P963" s="338"/>
      <c r="Q963" s="338"/>
      <c r="R963" s="321"/>
      <c r="S963" s="321"/>
      <c r="T963" s="321"/>
      <c r="U963" s="321"/>
      <c r="V963" s="321"/>
      <c r="W963" s="321"/>
      <c r="X963" s="321"/>
      <c r="Y963" s="321"/>
      <c r="Z963" s="321"/>
    </row>
    <row r="964" spans="1:26" ht="15.75" customHeight="1">
      <c r="A964" s="321"/>
      <c r="B964" s="321"/>
      <c r="C964" s="321"/>
      <c r="D964" s="321"/>
      <c r="E964" s="321"/>
      <c r="F964" s="321"/>
      <c r="G964" s="321"/>
      <c r="H964" s="321"/>
      <c r="I964" s="321"/>
      <c r="J964" s="321"/>
      <c r="K964" s="321"/>
      <c r="L964" s="321"/>
      <c r="M964" s="321"/>
      <c r="N964" s="338"/>
      <c r="O964" s="338" t="e">
        <f t="shared" si="3"/>
        <v>#N/A</v>
      </c>
      <c r="P964" s="338"/>
      <c r="Q964" s="338"/>
      <c r="R964" s="321"/>
      <c r="S964" s="321"/>
      <c r="T964" s="321"/>
      <c r="U964" s="321"/>
      <c r="V964" s="321"/>
      <c r="W964" s="321"/>
      <c r="X964" s="321"/>
      <c r="Y964" s="321"/>
      <c r="Z964" s="321"/>
    </row>
    <row r="965" spans="1:26" ht="15.75" customHeight="1">
      <c r="A965" s="321"/>
      <c r="B965" s="321"/>
      <c r="C965" s="321"/>
      <c r="D965" s="321"/>
      <c r="E965" s="321"/>
      <c r="F965" s="321"/>
      <c r="G965" s="321"/>
      <c r="H965" s="321"/>
      <c r="I965" s="321"/>
      <c r="J965" s="321"/>
      <c r="K965" s="321"/>
      <c r="L965" s="321"/>
      <c r="M965" s="321"/>
      <c r="N965" s="338"/>
      <c r="O965" s="338" t="e">
        <f t="shared" si="3"/>
        <v>#N/A</v>
      </c>
      <c r="P965" s="338"/>
      <c r="Q965" s="338"/>
      <c r="R965" s="321"/>
      <c r="S965" s="321"/>
      <c r="T965" s="321"/>
      <c r="U965" s="321"/>
      <c r="V965" s="321"/>
      <c r="W965" s="321"/>
      <c r="X965" s="321"/>
      <c r="Y965" s="321"/>
      <c r="Z965" s="321"/>
    </row>
    <row r="966" spans="1:26" ht="15.75" customHeight="1">
      <c r="A966" s="321"/>
      <c r="B966" s="321"/>
      <c r="C966" s="321"/>
      <c r="D966" s="321"/>
      <c r="E966" s="321"/>
      <c r="F966" s="321"/>
      <c r="G966" s="321"/>
      <c r="H966" s="321"/>
      <c r="I966" s="321"/>
      <c r="J966" s="321"/>
      <c r="K966" s="321"/>
      <c r="L966" s="321"/>
      <c r="M966" s="321"/>
      <c r="N966" s="338"/>
      <c r="O966" s="338" t="e">
        <f t="shared" si="3"/>
        <v>#N/A</v>
      </c>
      <c r="P966" s="338"/>
      <c r="Q966" s="338"/>
      <c r="R966" s="321"/>
      <c r="S966" s="321"/>
      <c r="T966" s="321"/>
      <c r="U966" s="321"/>
      <c r="V966" s="321"/>
      <c r="W966" s="321"/>
      <c r="X966" s="321"/>
      <c r="Y966" s="321"/>
      <c r="Z966" s="321"/>
    </row>
    <row r="967" spans="1:26" ht="15.75" customHeight="1">
      <c r="A967" s="321"/>
      <c r="B967" s="321"/>
      <c r="C967" s="321"/>
      <c r="D967" s="321"/>
      <c r="E967" s="321"/>
      <c r="F967" s="321"/>
      <c r="G967" s="321"/>
      <c r="H967" s="321"/>
      <c r="I967" s="321"/>
      <c r="J967" s="321"/>
      <c r="K967" s="321"/>
      <c r="L967" s="321"/>
      <c r="M967" s="321"/>
      <c r="N967" s="338"/>
      <c r="O967" s="338" t="e">
        <f t="shared" si="3"/>
        <v>#N/A</v>
      </c>
      <c r="P967" s="338"/>
      <c r="Q967" s="338"/>
      <c r="R967" s="321"/>
      <c r="S967" s="321"/>
      <c r="T967" s="321"/>
      <c r="U967" s="321"/>
      <c r="V967" s="321"/>
      <c r="W967" s="321"/>
      <c r="X967" s="321"/>
      <c r="Y967" s="321"/>
      <c r="Z967" s="321"/>
    </row>
    <row r="968" spans="1:26" ht="15.75" customHeight="1">
      <c r="A968" s="321"/>
      <c r="B968" s="321"/>
      <c r="C968" s="321"/>
      <c r="D968" s="321"/>
      <c r="E968" s="321"/>
      <c r="F968" s="321"/>
      <c r="G968" s="321"/>
      <c r="H968" s="321"/>
      <c r="I968" s="321"/>
      <c r="J968" s="321"/>
      <c r="K968" s="321"/>
      <c r="L968" s="321"/>
      <c r="M968" s="321"/>
      <c r="N968" s="338"/>
      <c r="O968" s="338" t="e">
        <f t="shared" si="3"/>
        <v>#N/A</v>
      </c>
      <c r="P968" s="338"/>
      <c r="Q968" s="338"/>
      <c r="R968" s="321"/>
      <c r="S968" s="321"/>
      <c r="T968" s="321"/>
      <c r="U968" s="321"/>
      <c r="V968" s="321"/>
      <c r="W968" s="321"/>
      <c r="X968" s="321"/>
      <c r="Y968" s="321"/>
      <c r="Z968" s="321"/>
    </row>
    <row r="969" spans="1:26" ht="15.75" customHeight="1">
      <c r="A969" s="321"/>
      <c r="B969" s="321"/>
      <c r="C969" s="321"/>
      <c r="D969" s="321"/>
      <c r="E969" s="321"/>
      <c r="F969" s="321"/>
      <c r="G969" s="321"/>
      <c r="H969" s="321"/>
      <c r="I969" s="321"/>
      <c r="J969" s="321"/>
      <c r="K969" s="321"/>
      <c r="L969" s="321"/>
      <c r="M969" s="321"/>
      <c r="N969" s="338"/>
      <c r="O969" s="338" t="e">
        <f t="shared" si="3"/>
        <v>#N/A</v>
      </c>
      <c r="P969" s="338"/>
      <c r="Q969" s="338"/>
      <c r="R969" s="321"/>
      <c r="S969" s="321"/>
      <c r="T969" s="321"/>
      <c r="U969" s="321"/>
      <c r="V969" s="321"/>
      <c r="W969" s="321"/>
      <c r="X969" s="321"/>
      <c r="Y969" s="321"/>
      <c r="Z969" s="321"/>
    </row>
    <row r="970" spans="1:26" ht="15.75" customHeight="1">
      <c r="A970" s="321"/>
      <c r="B970" s="321"/>
      <c r="C970" s="321"/>
      <c r="D970" s="321"/>
      <c r="E970" s="321"/>
      <c r="F970" s="321"/>
      <c r="G970" s="321"/>
      <c r="H970" s="321"/>
      <c r="I970" s="321"/>
      <c r="J970" s="321"/>
      <c r="K970" s="321"/>
      <c r="L970" s="321"/>
      <c r="M970" s="321"/>
      <c r="N970" s="338"/>
      <c r="O970" s="338" t="e">
        <f t="shared" si="3"/>
        <v>#N/A</v>
      </c>
      <c r="P970" s="338"/>
      <c r="Q970" s="338"/>
      <c r="R970" s="321"/>
      <c r="S970" s="321"/>
      <c r="T970" s="321"/>
      <c r="U970" s="321"/>
      <c r="V970" s="321"/>
      <c r="W970" s="321"/>
      <c r="X970" s="321"/>
      <c r="Y970" s="321"/>
      <c r="Z970" s="321"/>
    </row>
    <row r="971" spans="1:26" ht="15.75" customHeight="1">
      <c r="A971" s="321"/>
      <c r="B971" s="321"/>
      <c r="C971" s="321"/>
      <c r="D971" s="321"/>
      <c r="E971" s="321"/>
      <c r="F971" s="321"/>
      <c r="G971" s="321"/>
      <c r="H971" s="321"/>
      <c r="I971" s="321"/>
      <c r="J971" s="321"/>
      <c r="K971" s="321"/>
      <c r="L971" s="321"/>
      <c r="M971" s="321"/>
      <c r="N971" s="338"/>
      <c r="O971" s="338" t="e">
        <f t="shared" si="3"/>
        <v>#N/A</v>
      </c>
      <c r="P971" s="338"/>
      <c r="Q971" s="338"/>
      <c r="R971" s="321"/>
      <c r="S971" s="321"/>
      <c r="T971" s="321"/>
      <c r="U971" s="321"/>
      <c r="V971" s="321"/>
      <c r="W971" s="321"/>
      <c r="X971" s="321"/>
      <c r="Y971" s="321"/>
      <c r="Z971" s="321"/>
    </row>
    <row r="972" spans="1:26" ht="15.75" customHeight="1">
      <c r="A972" s="321"/>
      <c r="B972" s="321"/>
      <c r="C972" s="321"/>
      <c r="D972" s="321"/>
      <c r="E972" s="321"/>
      <c r="F972" s="321"/>
      <c r="G972" s="321"/>
      <c r="H972" s="321"/>
      <c r="I972" s="321"/>
      <c r="J972" s="321"/>
      <c r="K972" s="321"/>
      <c r="L972" s="321"/>
      <c r="M972" s="321"/>
      <c r="N972" s="338"/>
      <c r="O972" s="338" t="e">
        <f t="shared" si="3"/>
        <v>#N/A</v>
      </c>
      <c r="P972" s="338"/>
      <c r="Q972" s="338"/>
      <c r="R972" s="321"/>
      <c r="S972" s="321"/>
      <c r="T972" s="321"/>
      <c r="U972" s="321"/>
      <c r="V972" s="321"/>
      <c r="W972" s="321"/>
      <c r="X972" s="321"/>
      <c r="Y972" s="321"/>
      <c r="Z972" s="321"/>
    </row>
    <row r="973" spans="1:26" ht="15.75" customHeight="1">
      <c r="A973" s="321"/>
      <c r="B973" s="321"/>
      <c r="C973" s="321"/>
      <c r="D973" s="321"/>
      <c r="E973" s="321"/>
      <c r="F973" s="321"/>
      <c r="G973" s="321"/>
      <c r="H973" s="321"/>
      <c r="I973" s="321"/>
      <c r="J973" s="321"/>
      <c r="K973" s="321"/>
      <c r="L973" s="321"/>
      <c r="M973" s="321"/>
      <c r="N973" s="338"/>
      <c r="O973" s="338" t="e">
        <f t="shared" si="3"/>
        <v>#N/A</v>
      </c>
      <c r="P973" s="338"/>
      <c r="Q973" s="338"/>
      <c r="R973" s="321"/>
      <c r="S973" s="321"/>
      <c r="T973" s="321"/>
      <c r="U973" s="321"/>
      <c r="V973" s="321"/>
      <c r="W973" s="321"/>
      <c r="X973" s="321"/>
      <c r="Y973" s="321"/>
      <c r="Z973" s="321"/>
    </row>
    <row r="974" spans="1:26" ht="15.75" customHeight="1">
      <c r="A974" s="321"/>
      <c r="B974" s="321"/>
      <c r="C974" s="321"/>
      <c r="D974" s="321"/>
      <c r="E974" s="321"/>
      <c r="F974" s="321"/>
      <c r="G974" s="321"/>
      <c r="H974" s="321"/>
      <c r="I974" s="321"/>
      <c r="J974" s="321"/>
      <c r="K974" s="321"/>
      <c r="L974" s="321"/>
      <c r="M974" s="321"/>
      <c r="N974" s="338"/>
      <c r="O974" s="338" t="e">
        <f t="shared" si="3"/>
        <v>#N/A</v>
      </c>
      <c r="P974" s="338"/>
      <c r="Q974" s="338"/>
      <c r="R974" s="321"/>
      <c r="S974" s="321"/>
      <c r="T974" s="321"/>
      <c r="U974" s="321"/>
      <c r="V974" s="321"/>
      <c r="W974" s="321"/>
      <c r="X974" s="321"/>
      <c r="Y974" s="321"/>
      <c r="Z974" s="321"/>
    </row>
    <row r="975" spans="1:26" ht="15.75" customHeight="1">
      <c r="A975" s="321"/>
      <c r="B975" s="321"/>
      <c r="C975" s="321"/>
      <c r="D975" s="321"/>
      <c r="E975" s="321"/>
      <c r="F975" s="321"/>
      <c r="G975" s="321"/>
      <c r="H975" s="321"/>
      <c r="I975" s="321"/>
      <c r="J975" s="321"/>
      <c r="K975" s="321"/>
      <c r="L975" s="321"/>
      <c r="M975" s="321"/>
      <c r="N975" s="338"/>
      <c r="O975" s="338" t="e">
        <f t="shared" si="3"/>
        <v>#N/A</v>
      </c>
      <c r="P975" s="338"/>
      <c r="Q975" s="338"/>
      <c r="R975" s="321"/>
      <c r="S975" s="321"/>
      <c r="T975" s="321"/>
      <c r="U975" s="321"/>
      <c r="V975" s="321"/>
      <c r="W975" s="321"/>
      <c r="X975" s="321"/>
      <c r="Y975" s="321"/>
      <c r="Z975" s="321"/>
    </row>
    <row r="976" spans="1:26" ht="15.75" customHeight="1">
      <c r="A976" s="321"/>
      <c r="B976" s="321"/>
      <c r="C976" s="321"/>
      <c r="D976" s="321"/>
      <c r="E976" s="321"/>
      <c r="F976" s="321"/>
      <c r="G976" s="321"/>
      <c r="H976" s="321"/>
      <c r="I976" s="321"/>
      <c r="J976" s="321"/>
      <c r="K976" s="321"/>
      <c r="L976" s="321"/>
      <c r="M976" s="321"/>
      <c r="N976" s="338"/>
      <c r="O976" s="338" t="e">
        <f t="shared" si="3"/>
        <v>#N/A</v>
      </c>
      <c r="P976" s="338"/>
      <c r="Q976" s="338"/>
      <c r="R976" s="321"/>
      <c r="S976" s="321"/>
      <c r="T976" s="321"/>
      <c r="U976" s="321"/>
      <c r="V976" s="321"/>
      <c r="W976" s="321"/>
      <c r="X976" s="321"/>
      <c r="Y976" s="321"/>
      <c r="Z976" s="321"/>
    </row>
    <row r="977" spans="1:26" ht="15.75" customHeight="1">
      <c r="A977" s="321"/>
      <c r="B977" s="321"/>
      <c r="C977" s="321"/>
      <c r="D977" s="321"/>
      <c r="E977" s="321"/>
      <c r="F977" s="321"/>
      <c r="G977" s="321"/>
      <c r="H977" s="321"/>
      <c r="I977" s="321"/>
      <c r="J977" s="321"/>
      <c r="K977" s="321"/>
      <c r="L977" s="321"/>
      <c r="M977" s="321"/>
      <c r="N977" s="338"/>
      <c r="O977" s="338" t="e">
        <f t="shared" si="3"/>
        <v>#N/A</v>
      </c>
      <c r="P977" s="338"/>
      <c r="Q977" s="338"/>
      <c r="R977" s="321"/>
      <c r="S977" s="321"/>
      <c r="T977" s="321"/>
      <c r="U977" s="321"/>
      <c r="V977" s="321"/>
      <c r="W977" s="321"/>
      <c r="X977" s="321"/>
      <c r="Y977" s="321"/>
      <c r="Z977" s="321"/>
    </row>
    <row r="978" spans="1:26" ht="15.75" customHeight="1">
      <c r="A978" s="321"/>
      <c r="B978" s="321"/>
      <c r="C978" s="321"/>
      <c r="D978" s="321"/>
      <c r="E978" s="321"/>
      <c r="F978" s="321"/>
      <c r="G978" s="321"/>
      <c r="H978" s="321"/>
      <c r="I978" s="321"/>
      <c r="J978" s="321"/>
      <c r="K978" s="321"/>
      <c r="L978" s="321"/>
      <c r="M978" s="321"/>
      <c r="N978" s="338"/>
      <c r="O978" s="338" t="e">
        <f t="shared" si="3"/>
        <v>#N/A</v>
      </c>
      <c r="P978" s="338"/>
      <c r="Q978" s="338"/>
      <c r="R978" s="321"/>
      <c r="S978" s="321"/>
      <c r="T978" s="321"/>
      <c r="U978" s="321"/>
      <c r="V978" s="321"/>
      <c r="W978" s="321"/>
      <c r="X978" s="321"/>
      <c r="Y978" s="321"/>
      <c r="Z978" s="321"/>
    </row>
    <row r="979" spans="1:26" ht="15.75" customHeight="1">
      <c r="A979" s="321"/>
      <c r="B979" s="321"/>
      <c r="C979" s="321"/>
      <c r="D979" s="321"/>
      <c r="E979" s="321"/>
      <c r="F979" s="321"/>
      <c r="G979" s="321"/>
      <c r="H979" s="321"/>
      <c r="I979" s="321"/>
      <c r="J979" s="321"/>
      <c r="K979" s="321"/>
      <c r="L979" s="321"/>
      <c r="M979" s="321"/>
      <c r="N979" s="338"/>
      <c r="O979" s="338" t="e">
        <f t="shared" si="3"/>
        <v>#N/A</v>
      </c>
      <c r="P979" s="338"/>
      <c r="Q979" s="338"/>
      <c r="R979" s="321"/>
      <c r="S979" s="321"/>
      <c r="T979" s="321"/>
      <c r="U979" s="321"/>
      <c r="V979" s="321"/>
      <c r="W979" s="321"/>
      <c r="X979" s="321"/>
      <c r="Y979" s="321"/>
      <c r="Z979" s="321"/>
    </row>
    <row r="980" spans="1:26" ht="15.75" customHeight="1">
      <c r="A980" s="321"/>
      <c r="B980" s="321"/>
      <c r="C980" s="321"/>
      <c r="D980" s="321"/>
      <c r="E980" s="321"/>
      <c r="F980" s="321"/>
      <c r="G980" s="321"/>
      <c r="H980" s="321"/>
      <c r="I980" s="321"/>
      <c r="J980" s="321"/>
      <c r="K980" s="321"/>
      <c r="L980" s="321"/>
      <c r="M980" s="321"/>
      <c r="N980" s="338"/>
      <c r="O980" s="338" t="e">
        <f t="shared" si="3"/>
        <v>#N/A</v>
      </c>
      <c r="P980" s="338"/>
      <c r="Q980" s="338"/>
      <c r="R980" s="321"/>
      <c r="S980" s="321"/>
      <c r="T980" s="321"/>
      <c r="U980" s="321"/>
      <c r="V980" s="321"/>
      <c r="W980" s="321"/>
      <c r="X980" s="321"/>
      <c r="Y980" s="321"/>
      <c r="Z980" s="321"/>
    </row>
    <row r="981" spans="1:26" ht="15.75" customHeight="1">
      <c r="A981" s="321"/>
      <c r="B981" s="321"/>
      <c r="C981" s="321"/>
      <c r="D981" s="321"/>
      <c r="E981" s="321"/>
      <c r="F981" s="321"/>
      <c r="G981" s="321"/>
      <c r="H981" s="321"/>
      <c r="I981" s="321"/>
      <c r="J981" s="321"/>
      <c r="K981" s="321"/>
      <c r="L981" s="321"/>
      <c r="M981" s="321"/>
      <c r="N981" s="338"/>
      <c r="O981" s="338" t="e">
        <f t="shared" si="3"/>
        <v>#N/A</v>
      </c>
      <c r="P981" s="338"/>
      <c r="Q981" s="338"/>
      <c r="R981" s="321"/>
      <c r="S981" s="321"/>
      <c r="T981" s="321"/>
      <c r="U981" s="321"/>
      <c r="V981" s="321"/>
      <c r="W981" s="321"/>
      <c r="X981" s="321"/>
      <c r="Y981" s="321"/>
      <c r="Z981" s="321"/>
    </row>
    <row r="982" spans="1:26" ht="15.75" customHeight="1">
      <c r="A982" s="321"/>
      <c r="B982" s="321"/>
      <c r="C982" s="321"/>
      <c r="D982" s="321"/>
      <c r="E982" s="321"/>
      <c r="F982" s="321"/>
      <c r="G982" s="321"/>
      <c r="H982" s="321"/>
      <c r="I982" s="321"/>
      <c r="J982" s="321"/>
      <c r="K982" s="321"/>
      <c r="L982" s="321"/>
      <c r="M982" s="321"/>
      <c r="N982" s="338"/>
      <c r="O982" s="338" t="e">
        <f t="shared" si="3"/>
        <v>#N/A</v>
      </c>
      <c r="P982" s="338"/>
      <c r="Q982" s="338"/>
      <c r="R982" s="321"/>
      <c r="S982" s="321"/>
      <c r="T982" s="321"/>
      <c r="U982" s="321"/>
      <c r="V982" s="321"/>
      <c r="W982" s="321"/>
      <c r="X982" s="321"/>
      <c r="Y982" s="321"/>
      <c r="Z982" s="321"/>
    </row>
    <row r="983" spans="1:26" ht="15.75" customHeight="1">
      <c r="A983" s="321"/>
      <c r="B983" s="321"/>
      <c r="C983" s="321"/>
      <c r="D983" s="321"/>
      <c r="E983" s="321"/>
      <c r="F983" s="321"/>
      <c r="G983" s="321"/>
      <c r="H983" s="321"/>
      <c r="I983" s="321"/>
      <c r="J983" s="321"/>
      <c r="K983" s="321"/>
      <c r="L983" s="321"/>
      <c r="M983" s="321"/>
      <c r="N983" s="338"/>
      <c r="O983" s="338" t="e">
        <f t="shared" si="3"/>
        <v>#N/A</v>
      </c>
      <c r="P983" s="338"/>
      <c r="Q983" s="338"/>
      <c r="R983" s="321"/>
      <c r="S983" s="321"/>
      <c r="T983" s="321"/>
      <c r="U983" s="321"/>
      <c r="V983" s="321"/>
      <c r="W983" s="321"/>
      <c r="X983" s="321"/>
      <c r="Y983" s="321"/>
      <c r="Z983" s="321"/>
    </row>
    <row r="984" spans="1:26" ht="15.75" customHeight="1">
      <c r="A984" s="321"/>
      <c r="B984" s="321"/>
      <c r="C984" s="321"/>
      <c r="D984" s="321"/>
      <c r="E984" s="321"/>
      <c r="F984" s="321"/>
      <c r="G984" s="321"/>
      <c r="H984" s="321"/>
      <c r="I984" s="321"/>
      <c r="J984" s="321"/>
      <c r="K984" s="321"/>
      <c r="L984" s="321"/>
      <c r="M984" s="321"/>
      <c r="N984" s="338"/>
      <c r="O984" s="338" t="e">
        <f t="shared" si="3"/>
        <v>#N/A</v>
      </c>
      <c r="P984" s="338"/>
      <c r="Q984" s="338"/>
      <c r="R984" s="321"/>
      <c r="S984" s="321"/>
      <c r="T984" s="321"/>
      <c r="U984" s="321"/>
      <c r="V984" s="321"/>
      <c r="W984" s="321"/>
      <c r="X984" s="321"/>
      <c r="Y984" s="321"/>
      <c r="Z984" s="321"/>
    </row>
    <row r="985" spans="1:26" ht="15.75" customHeight="1">
      <c r="A985" s="321"/>
      <c r="B985" s="321"/>
      <c r="C985" s="321"/>
      <c r="D985" s="321"/>
      <c r="E985" s="321"/>
      <c r="F985" s="321"/>
      <c r="G985" s="321"/>
      <c r="H985" s="321"/>
      <c r="I985" s="321"/>
      <c r="J985" s="321"/>
      <c r="K985" s="321"/>
      <c r="L985" s="321"/>
      <c r="M985" s="321"/>
      <c r="N985" s="338"/>
      <c r="O985" s="338" t="e">
        <f t="shared" si="3"/>
        <v>#N/A</v>
      </c>
      <c r="P985" s="338"/>
      <c r="Q985" s="338"/>
      <c r="R985" s="321"/>
      <c r="S985" s="321"/>
      <c r="T985" s="321"/>
      <c r="U985" s="321"/>
      <c r="V985" s="321"/>
      <c r="W985" s="321"/>
      <c r="X985" s="321"/>
      <c r="Y985" s="321"/>
      <c r="Z985" s="321"/>
    </row>
    <row r="986" spans="1:26" ht="15.75" customHeight="1">
      <c r="A986" s="321"/>
      <c r="B986" s="321"/>
      <c r="C986" s="321"/>
      <c r="D986" s="321"/>
      <c r="E986" s="321"/>
      <c r="F986" s="321"/>
      <c r="G986" s="321"/>
      <c r="H986" s="321"/>
      <c r="I986" s="321"/>
      <c r="J986" s="321"/>
      <c r="K986" s="321"/>
      <c r="L986" s="321"/>
      <c r="M986" s="321"/>
      <c r="N986" s="338"/>
      <c r="O986" s="338" t="e">
        <f t="shared" si="3"/>
        <v>#N/A</v>
      </c>
      <c r="P986" s="338"/>
      <c r="Q986" s="338"/>
      <c r="R986" s="321"/>
      <c r="S986" s="321"/>
      <c r="T986" s="321"/>
      <c r="U986" s="321"/>
      <c r="V986" s="321"/>
      <c r="W986" s="321"/>
      <c r="X986" s="321"/>
      <c r="Y986" s="321"/>
      <c r="Z986" s="321"/>
    </row>
  </sheetData>
  <mergeCells count="5">
    <mergeCell ref="A16:K16"/>
    <mergeCell ref="A17:B17"/>
    <mergeCell ref="C17:D17"/>
    <mergeCell ref="E17:G17"/>
    <mergeCell ref="H17:I17"/>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FF"/>
    <outlinePr summaryBelow="0" summaryRight="0"/>
  </sheetPr>
  <dimension ref="A1:M1000"/>
  <sheetViews>
    <sheetView showGridLines="0" workbookViewId="0">
      <pane ySplit="1" topLeftCell="A2" activePane="bottomLeft" state="frozen"/>
      <selection pane="bottomLeft" activeCell="A2" sqref="A2"/>
    </sheetView>
  </sheetViews>
  <sheetFormatPr baseColWidth="10" defaultColWidth="12.7109375" defaultRowHeight="15" customHeight="1"/>
  <cols>
    <col min="1" max="1" width="34.7109375" customWidth="1"/>
    <col min="2" max="2" width="109.7109375" customWidth="1"/>
    <col min="3" max="3" width="15.7109375" customWidth="1"/>
    <col min="4" max="4" width="15.140625" customWidth="1"/>
    <col min="5" max="5" width="16.7109375" customWidth="1"/>
  </cols>
  <sheetData>
    <row r="1" spans="1:13">
      <c r="A1" s="443" t="s">
        <v>57</v>
      </c>
      <c r="B1" s="444" t="s">
        <v>2282</v>
      </c>
      <c r="F1" s="339"/>
      <c r="G1" s="339"/>
      <c r="H1" s="339"/>
      <c r="I1" s="339"/>
      <c r="J1" s="339"/>
      <c r="K1" s="339"/>
      <c r="L1" s="339"/>
      <c r="M1" s="339"/>
    </row>
    <row r="2" spans="1:13">
      <c r="F2" s="340"/>
      <c r="G2" s="340"/>
      <c r="H2" s="340"/>
      <c r="I2" s="340"/>
      <c r="J2" s="340"/>
      <c r="K2" s="340"/>
      <c r="L2" s="340"/>
      <c r="M2" s="340"/>
    </row>
    <row r="3" spans="1:13">
      <c r="A3" s="437" t="s">
        <v>43</v>
      </c>
      <c r="B3" s="437" t="s">
        <v>46</v>
      </c>
      <c r="C3" s="445" t="s">
        <v>2280</v>
      </c>
      <c r="F3" s="340"/>
      <c r="G3" s="340"/>
      <c r="H3" s="340"/>
      <c r="I3" s="340"/>
      <c r="J3" s="340"/>
      <c r="K3" s="340"/>
      <c r="L3" s="340"/>
      <c r="M3" s="340"/>
    </row>
    <row r="4" spans="1:13">
      <c r="A4" s="438">
        <v>8025</v>
      </c>
      <c r="B4" s="435" t="s">
        <v>34</v>
      </c>
      <c r="C4" s="548">
        <v>197758000</v>
      </c>
      <c r="F4" s="340"/>
      <c r="G4" s="340"/>
      <c r="H4" s="340"/>
      <c r="I4" s="340"/>
      <c r="J4" s="340"/>
      <c r="K4" s="340"/>
      <c r="L4" s="340"/>
      <c r="M4" s="340"/>
    </row>
    <row r="5" spans="1:13">
      <c r="A5" s="439"/>
      <c r="B5" s="440" t="s">
        <v>1917</v>
      </c>
      <c r="C5" s="549">
        <v>413257000</v>
      </c>
      <c r="F5" s="340"/>
      <c r="G5" s="340"/>
      <c r="H5" s="340"/>
      <c r="I5" s="340"/>
      <c r="J5" s="340"/>
      <c r="K5" s="340"/>
      <c r="L5" s="340"/>
      <c r="M5" s="340"/>
    </row>
    <row r="6" spans="1:13">
      <c r="A6" s="439"/>
      <c r="B6" s="440" t="s">
        <v>1924</v>
      </c>
      <c r="C6" s="549">
        <v>127985000</v>
      </c>
      <c r="F6" s="340"/>
      <c r="G6" s="340"/>
      <c r="H6" s="340"/>
      <c r="I6" s="340"/>
      <c r="J6" s="340"/>
      <c r="K6" s="340"/>
      <c r="L6" s="340"/>
      <c r="M6" s="340"/>
    </row>
    <row r="7" spans="1:13">
      <c r="A7" s="438" t="s">
        <v>2267</v>
      </c>
      <c r="B7" s="436"/>
      <c r="C7" s="548">
        <v>739000000</v>
      </c>
      <c r="D7" s="477">
        <v>739000000</v>
      </c>
      <c r="E7" s="477">
        <f>+GETPIVOTDATA("VALOR TOTAL ESTIMADO
ACTUAL",$A$3,"BDPP",8025)-D7</f>
        <v>0</v>
      </c>
      <c r="F7" s="340"/>
      <c r="G7" s="340"/>
      <c r="H7" s="340"/>
      <c r="I7" s="340"/>
      <c r="J7" s="340"/>
      <c r="K7" s="340"/>
      <c r="L7" s="340"/>
      <c r="M7" s="340"/>
    </row>
    <row r="8" spans="1:13">
      <c r="A8" s="438">
        <v>8066</v>
      </c>
      <c r="B8" s="435" t="s">
        <v>16</v>
      </c>
      <c r="C8" s="548">
        <v>3100000000</v>
      </c>
      <c r="F8" s="340"/>
      <c r="G8" s="340"/>
      <c r="H8" s="340"/>
      <c r="I8" s="340"/>
      <c r="J8" s="340"/>
      <c r="K8" s="340"/>
      <c r="L8" s="340"/>
      <c r="M8" s="340"/>
    </row>
    <row r="9" spans="1:13">
      <c r="A9" s="439"/>
      <c r="B9" s="440" t="s">
        <v>14</v>
      </c>
      <c r="C9" s="549">
        <v>100000000</v>
      </c>
      <c r="F9" s="340"/>
      <c r="G9" s="340"/>
      <c r="H9" s="340"/>
      <c r="I9" s="340"/>
      <c r="J9" s="340"/>
      <c r="K9" s="340"/>
      <c r="L9" s="340"/>
      <c r="M9" s="340"/>
    </row>
    <row r="10" spans="1:13">
      <c r="A10" s="439"/>
      <c r="B10" s="440" t="s">
        <v>15</v>
      </c>
      <c r="C10" s="549">
        <v>700000000</v>
      </c>
      <c r="D10" s="477"/>
      <c r="E10" s="477"/>
      <c r="F10" s="340"/>
      <c r="G10" s="340"/>
      <c r="H10" s="340"/>
      <c r="I10" s="340"/>
      <c r="J10" s="340"/>
      <c r="K10" s="340"/>
      <c r="L10" s="340"/>
      <c r="M10" s="340"/>
    </row>
    <row r="11" spans="1:13">
      <c r="A11" s="438" t="s">
        <v>2268</v>
      </c>
      <c r="B11" s="436"/>
      <c r="C11" s="548">
        <v>3900000000</v>
      </c>
      <c r="D11" s="477">
        <v>3900000000</v>
      </c>
      <c r="E11" s="477">
        <f>+GETPIVOTDATA("VALOR TOTAL ESTIMADO
ACTUAL",$A$3,"BDPP",8066)-D11</f>
        <v>0</v>
      </c>
      <c r="F11" s="340"/>
      <c r="G11" s="340"/>
      <c r="H11" s="340"/>
      <c r="I11" s="340"/>
      <c r="J11" s="340"/>
      <c r="K11" s="340"/>
      <c r="L11" s="340"/>
      <c r="M11" s="340"/>
    </row>
    <row r="12" spans="1:13">
      <c r="A12" s="438">
        <v>8080</v>
      </c>
      <c r="B12" s="435" t="s">
        <v>11</v>
      </c>
      <c r="C12" s="548">
        <v>3448994850</v>
      </c>
      <c r="F12" s="340"/>
      <c r="G12" s="340"/>
      <c r="H12" s="340"/>
      <c r="I12" s="340"/>
      <c r="J12" s="340"/>
      <c r="K12" s="340"/>
      <c r="L12" s="340"/>
      <c r="M12" s="340"/>
    </row>
    <row r="13" spans="1:13">
      <c r="A13" s="439"/>
      <c r="B13" s="440" t="s">
        <v>12</v>
      </c>
      <c r="C13" s="549">
        <v>716000000</v>
      </c>
      <c r="F13" s="340"/>
      <c r="G13" s="340"/>
      <c r="H13" s="340"/>
      <c r="I13" s="340"/>
      <c r="J13" s="340"/>
      <c r="K13" s="340"/>
      <c r="L13" s="340"/>
      <c r="M13" s="340"/>
    </row>
    <row r="14" spans="1:13">
      <c r="A14" s="438" t="s">
        <v>2269</v>
      </c>
      <c r="B14" s="436"/>
      <c r="C14" s="548">
        <v>4164994850</v>
      </c>
      <c r="D14" s="477">
        <v>4164994850</v>
      </c>
      <c r="E14" s="477">
        <f>+GETPIVOTDATA("VALOR TOTAL ESTIMADO
ACTUAL",$A$3,"BDPP",8080)-D14</f>
        <v>0</v>
      </c>
      <c r="F14" s="340"/>
      <c r="G14" s="340"/>
      <c r="H14" s="340"/>
      <c r="I14" s="340"/>
      <c r="J14" s="340"/>
      <c r="K14" s="340"/>
      <c r="L14" s="340"/>
      <c r="M14" s="340"/>
    </row>
    <row r="15" spans="1:13">
      <c r="A15" s="438">
        <v>8131</v>
      </c>
      <c r="B15" s="435" t="s">
        <v>29</v>
      </c>
      <c r="C15" s="548">
        <v>519002006</v>
      </c>
      <c r="D15" s="477"/>
      <c r="E15" s="477"/>
      <c r="F15" s="340"/>
      <c r="G15" s="340"/>
      <c r="H15" s="340"/>
      <c r="I15" s="340"/>
      <c r="J15" s="340"/>
      <c r="K15" s="340"/>
      <c r="L15" s="340"/>
      <c r="M15" s="340"/>
    </row>
    <row r="16" spans="1:13">
      <c r="A16" s="439"/>
      <c r="B16" s="440" t="s">
        <v>30</v>
      </c>
      <c r="C16" s="549">
        <v>1777812039</v>
      </c>
      <c r="F16" s="340"/>
      <c r="G16" s="340"/>
      <c r="H16" s="340"/>
      <c r="I16" s="340"/>
      <c r="J16" s="340"/>
      <c r="K16" s="340"/>
      <c r="L16" s="340"/>
      <c r="M16" s="340"/>
    </row>
    <row r="17" spans="1:13">
      <c r="A17" s="439"/>
      <c r="B17" s="440" t="s">
        <v>31</v>
      </c>
      <c r="C17" s="549">
        <v>7733485955</v>
      </c>
      <c r="F17" s="340"/>
      <c r="G17" s="340"/>
      <c r="H17" s="340"/>
      <c r="I17" s="340"/>
      <c r="J17" s="340"/>
      <c r="K17" s="340"/>
      <c r="L17" s="340"/>
      <c r="M17" s="340"/>
    </row>
    <row r="18" spans="1:13">
      <c r="A18" s="439"/>
      <c r="B18" s="440" t="s">
        <v>32</v>
      </c>
      <c r="C18" s="549">
        <v>512200000</v>
      </c>
      <c r="D18" s="477"/>
      <c r="E18" s="477"/>
      <c r="F18" s="340"/>
      <c r="G18" s="340"/>
      <c r="H18" s="340"/>
      <c r="I18" s="340"/>
      <c r="J18" s="340"/>
      <c r="K18" s="340"/>
      <c r="L18" s="340"/>
      <c r="M18" s="340"/>
    </row>
    <row r="19" spans="1:13">
      <c r="A19" s="438" t="s">
        <v>2270</v>
      </c>
      <c r="B19" s="436"/>
      <c r="C19" s="548">
        <v>10542500000</v>
      </c>
      <c r="D19" s="477">
        <f>+[2]matriz!$C$9+[2]matriz!$C$10+[2]matriz!$C$11</f>
        <v>10542500000</v>
      </c>
      <c r="E19" s="478">
        <f>+GETPIVOTDATA("VALOR TOTAL ESTIMADO
ACTUAL",$A$3,"BDPP",8131)-D19</f>
        <v>0</v>
      </c>
      <c r="F19" s="340"/>
      <c r="G19" s="340"/>
      <c r="H19" s="340"/>
      <c r="I19" s="340"/>
      <c r="J19" s="340"/>
      <c r="K19" s="340"/>
      <c r="L19" s="340"/>
      <c r="M19" s="340"/>
    </row>
    <row r="20" spans="1:13">
      <c r="A20" s="438">
        <v>8146</v>
      </c>
      <c r="B20" s="435" t="s">
        <v>20</v>
      </c>
      <c r="C20" s="548">
        <v>180000000</v>
      </c>
      <c r="F20" s="340"/>
      <c r="G20" s="340"/>
      <c r="H20" s="340"/>
      <c r="I20" s="340"/>
      <c r="J20" s="340"/>
      <c r="K20" s="340"/>
      <c r="L20" s="340"/>
      <c r="M20" s="340"/>
    </row>
    <row r="21" spans="1:13">
      <c r="A21" s="439"/>
      <c r="B21" s="440" t="s">
        <v>21</v>
      </c>
      <c r="C21" s="549">
        <v>677000000</v>
      </c>
      <c r="F21" s="340"/>
      <c r="G21" s="340"/>
      <c r="H21" s="340"/>
      <c r="I21" s="340"/>
      <c r="J21" s="340"/>
      <c r="K21" s="340"/>
      <c r="L21" s="340"/>
      <c r="M21" s="340"/>
    </row>
    <row r="22" spans="1:13">
      <c r="A22" s="439"/>
      <c r="B22" s="440" t="s">
        <v>22</v>
      </c>
      <c r="C22" s="549">
        <v>2385500000</v>
      </c>
      <c r="F22" s="340"/>
      <c r="G22" s="340"/>
      <c r="H22" s="340"/>
      <c r="I22" s="340"/>
      <c r="J22" s="340"/>
      <c r="K22" s="340"/>
      <c r="L22" s="340"/>
      <c r="M22" s="340"/>
    </row>
    <row r="23" spans="1:13">
      <c r="A23" s="439"/>
      <c r="B23" s="440" t="s">
        <v>23</v>
      </c>
      <c r="C23" s="549">
        <v>730000000</v>
      </c>
      <c r="F23" s="340"/>
      <c r="G23" s="340"/>
      <c r="H23" s="340"/>
      <c r="I23" s="340"/>
      <c r="J23" s="340"/>
      <c r="K23" s="340"/>
      <c r="L23" s="340"/>
      <c r="M23" s="340"/>
    </row>
    <row r="24" spans="1:13">
      <c r="A24" s="439"/>
      <c r="B24" s="440" t="s">
        <v>24</v>
      </c>
      <c r="C24" s="549">
        <v>3931663000</v>
      </c>
      <c r="D24" s="477"/>
      <c r="E24" s="478"/>
      <c r="F24" s="340"/>
      <c r="G24" s="340"/>
      <c r="H24" s="340"/>
      <c r="I24" s="340"/>
      <c r="J24" s="340"/>
      <c r="K24" s="340"/>
      <c r="L24" s="340"/>
      <c r="M24" s="340"/>
    </row>
    <row r="25" spans="1:13">
      <c r="A25" s="438" t="s">
        <v>2271</v>
      </c>
      <c r="B25" s="436"/>
      <c r="C25" s="548">
        <v>7904163000</v>
      </c>
      <c r="D25" s="477">
        <v>7904163000</v>
      </c>
      <c r="E25" s="477">
        <f>+GETPIVOTDATA("VALOR TOTAL ESTIMADO
ACTUAL",$A$3,"BDPP",8146)-D25</f>
        <v>0</v>
      </c>
      <c r="F25" s="340"/>
      <c r="G25" s="340"/>
      <c r="H25" s="340"/>
      <c r="I25" s="340"/>
      <c r="J25" s="340"/>
      <c r="K25" s="340"/>
      <c r="L25" s="340"/>
      <c r="M25" s="340"/>
    </row>
    <row r="26" spans="1:13">
      <c r="A26" s="438">
        <v>8238</v>
      </c>
      <c r="B26" s="435" t="s">
        <v>26</v>
      </c>
      <c r="C26" s="548">
        <v>300090000</v>
      </c>
      <c r="F26" s="340"/>
      <c r="G26" s="340"/>
      <c r="H26" s="340"/>
      <c r="I26" s="340"/>
      <c r="J26" s="340"/>
      <c r="K26" s="340"/>
      <c r="L26" s="340"/>
      <c r="M26" s="340"/>
    </row>
    <row r="27" spans="1:13">
      <c r="A27" s="439"/>
      <c r="B27" s="440" t="s">
        <v>27</v>
      </c>
      <c r="C27" s="549">
        <v>49910000</v>
      </c>
      <c r="F27" s="340"/>
      <c r="G27" s="340"/>
      <c r="H27" s="340"/>
      <c r="I27" s="340"/>
      <c r="J27" s="340"/>
      <c r="K27" s="340"/>
      <c r="L27" s="340"/>
      <c r="M27" s="340"/>
    </row>
    <row r="28" spans="1:13">
      <c r="A28" s="438" t="s">
        <v>2272</v>
      </c>
      <c r="B28" s="436"/>
      <c r="C28" s="548">
        <v>350000000</v>
      </c>
      <c r="D28" s="477">
        <f>+[2]matriz!$C$17</f>
        <v>350000000</v>
      </c>
      <c r="E28" s="477">
        <f>+GETPIVOTDATA("VALOR TOTAL ESTIMADO
ACTUAL",$A$3,"BDPP",8238)-D28</f>
        <v>0</v>
      </c>
      <c r="F28" s="340"/>
      <c r="G28" s="340"/>
      <c r="H28" s="340"/>
      <c r="I28" s="340"/>
      <c r="J28" s="340"/>
      <c r="K28" s="340"/>
      <c r="L28" s="340"/>
      <c r="M28" s="340"/>
    </row>
    <row r="29" spans="1:13">
      <c r="A29" s="441" t="s">
        <v>2281</v>
      </c>
      <c r="B29" s="442"/>
      <c r="C29" s="550">
        <v>27600657850</v>
      </c>
      <c r="F29" s="340"/>
      <c r="G29" s="340"/>
      <c r="H29" s="340"/>
      <c r="I29" s="340"/>
      <c r="J29" s="340"/>
      <c r="K29" s="340"/>
      <c r="L29" s="340"/>
      <c r="M29" s="340"/>
    </row>
    <row r="30" spans="1:13">
      <c r="D30" s="477"/>
      <c r="E30" s="477"/>
      <c r="F30" s="340"/>
      <c r="G30" s="340"/>
      <c r="H30" s="340"/>
      <c r="I30" s="340"/>
      <c r="J30" s="340"/>
      <c r="K30" s="340"/>
      <c r="L30" s="340"/>
      <c r="M30" s="340"/>
    </row>
    <row r="31" spans="1:13">
      <c r="F31" s="340"/>
      <c r="G31" s="340"/>
      <c r="H31" s="340"/>
      <c r="I31" s="340"/>
      <c r="J31" s="340"/>
      <c r="K31" s="340"/>
      <c r="L31" s="340"/>
      <c r="M31" s="340"/>
    </row>
    <row r="32" spans="1:13">
      <c r="F32" s="340"/>
      <c r="G32" s="340"/>
      <c r="H32" s="340"/>
      <c r="I32" s="340"/>
      <c r="J32" s="340"/>
      <c r="K32" s="340"/>
      <c r="L32" s="340"/>
      <c r="M32" s="340"/>
    </row>
    <row r="33" spans="4:13">
      <c r="F33" s="340"/>
      <c r="G33" s="340"/>
      <c r="H33" s="340"/>
      <c r="I33" s="340"/>
      <c r="J33" s="340"/>
      <c r="K33" s="340"/>
      <c r="L33" s="340"/>
      <c r="M33" s="340"/>
    </row>
    <row r="34" spans="4:13">
      <c r="D34" s="477"/>
      <c r="E34" s="477"/>
      <c r="F34" s="340"/>
      <c r="G34" s="340"/>
      <c r="H34" s="340"/>
      <c r="I34" s="340"/>
      <c r="J34" s="340"/>
      <c r="K34" s="340"/>
      <c r="L34" s="340"/>
      <c r="M34" s="340"/>
    </row>
    <row r="35" spans="4:13">
      <c r="F35" s="340"/>
      <c r="G35" s="340"/>
      <c r="H35" s="340"/>
      <c r="I35" s="340"/>
      <c r="J35" s="340"/>
      <c r="K35" s="340"/>
      <c r="L35" s="340"/>
      <c r="M35" s="340"/>
    </row>
    <row r="36" spans="4:13">
      <c r="F36" s="340"/>
      <c r="G36" s="340"/>
      <c r="H36" s="340"/>
      <c r="I36" s="340"/>
      <c r="J36" s="340"/>
      <c r="K36" s="340"/>
      <c r="L36" s="340"/>
      <c r="M36" s="340"/>
    </row>
    <row r="37" spans="4:13">
      <c r="F37" s="340"/>
      <c r="G37" s="340"/>
      <c r="H37" s="340"/>
      <c r="I37" s="340"/>
      <c r="J37" s="340"/>
      <c r="K37" s="340"/>
      <c r="L37" s="340"/>
      <c r="M37" s="340"/>
    </row>
    <row r="38" spans="4:13">
      <c r="F38" s="340"/>
      <c r="G38" s="340"/>
      <c r="H38" s="340"/>
      <c r="I38" s="340"/>
      <c r="J38" s="340"/>
      <c r="K38" s="340"/>
      <c r="L38" s="340"/>
      <c r="M38" s="340"/>
    </row>
    <row r="39" spans="4:13">
      <c r="F39" s="340"/>
      <c r="G39" s="340"/>
      <c r="H39" s="340"/>
      <c r="I39" s="340"/>
      <c r="J39" s="340"/>
      <c r="K39" s="340"/>
      <c r="L39" s="340"/>
      <c r="M39" s="340"/>
    </row>
    <row r="40" spans="4:13">
      <c r="F40" s="340"/>
      <c r="G40" s="340"/>
      <c r="H40" s="340"/>
      <c r="I40" s="340"/>
      <c r="J40" s="340"/>
      <c r="K40" s="340"/>
      <c r="L40" s="340"/>
      <c r="M40" s="340"/>
    </row>
    <row r="41" spans="4:13">
      <c r="F41" s="340"/>
      <c r="G41" s="340"/>
      <c r="H41" s="340"/>
      <c r="I41" s="340"/>
      <c r="J41" s="340"/>
      <c r="K41" s="340"/>
      <c r="L41" s="340"/>
      <c r="M41" s="340"/>
    </row>
    <row r="42" spans="4:13">
      <c r="F42" s="340"/>
      <c r="G42" s="340"/>
      <c r="H42" s="340"/>
      <c r="I42" s="340"/>
      <c r="J42" s="340"/>
      <c r="K42" s="340"/>
      <c r="L42" s="340"/>
      <c r="M42" s="340"/>
    </row>
    <row r="43" spans="4:13">
      <c r="F43" s="340"/>
      <c r="G43" s="340"/>
      <c r="H43" s="340"/>
      <c r="I43" s="340"/>
      <c r="J43" s="340"/>
      <c r="K43" s="340"/>
      <c r="L43" s="340"/>
      <c r="M43" s="340"/>
    </row>
    <row r="44" spans="4:13">
      <c r="F44" s="340"/>
      <c r="G44" s="340"/>
      <c r="H44" s="340"/>
      <c r="I44" s="340"/>
      <c r="J44" s="340"/>
      <c r="K44" s="340"/>
      <c r="L44" s="340"/>
      <c r="M44" s="340"/>
    </row>
    <row r="45" spans="4:13">
      <c r="F45" s="340"/>
      <c r="G45" s="340"/>
      <c r="H45" s="340"/>
      <c r="I45" s="340"/>
      <c r="J45" s="340"/>
      <c r="K45" s="340"/>
      <c r="L45" s="340"/>
      <c r="M45" s="340"/>
    </row>
    <row r="46" spans="4:13">
      <c r="F46" s="340"/>
      <c r="G46" s="340"/>
      <c r="H46" s="340"/>
      <c r="I46" s="340"/>
      <c r="J46" s="340"/>
      <c r="K46" s="340"/>
      <c r="L46" s="340"/>
      <c r="M46" s="340"/>
    </row>
    <row r="47" spans="4:13">
      <c r="F47" s="340"/>
      <c r="G47" s="340"/>
      <c r="H47" s="340"/>
      <c r="I47" s="340"/>
      <c r="J47" s="340"/>
      <c r="K47" s="340"/>
      <c r="L47" s="340"/>
      <c r="M47" s="340"/>
    </row>
    <row r="48" spans="4:13">
      <c r="F48" s="340"/>
      <c r="G48" s="340"/>
      <c r="H48" s="340"/>
      <c r="I48" s="340"/>
      <c r="J48" s="340"/>
      <c r="K48" s="340"/>
      <c r="L48" s="340"/>
      <c r="M48" s="340"/>
    </row>
    <row r="49" spans="6:13">
      <c r="F49" s="340"/>
      <c r="G49" s="340"/>
      <c r="H49" s="340"/>
      <c r="I49" s="340"/>
      <c r="J49" s="340"/>
      <c r="K49" s="340"/>
      <c r="L49" s="340"/>
      <c r="M49" s="340"/>
    </row>
    <row r="50" spans="6:13">
      <c r="F50" s="340"/>
      <c r="G50" s="340"/>
      <c r="H50" s="340"/>
      <c r="I50" s="340"/>
      <c r="J50" s="340"/>
      <c r="K50" s="340"/>
      <c r="L50" s="340"/>
      <c r="M50" s="340"/>
    </row>
    <row r="51" spans="6:13">
      <c r="F51" s="340"/>
      <c r="G51" s="340"/>
      <c r="H51" s="340"/>
      <c r="I51" s="340"/>
      <c r="J51" s="340"/>
      <c r="K51" s="340"/>
      <c r="L51" s="340"/>
      <c r="M51" s="340"/>
    </row>
    <row r="52" spans="6:13">
      <c r="F52" s="340"/>
      <c r="G52" s="340"/>
      <c r="H52" s="340"/>
      <c r="I52" s="340"/>
      <c r="J52" s="340"/>
      <c r="K52" s="340"/>
      <c r="L52" s="340"/>
      <c r="M52" s="340"/>
    </row>
    <row r="53" spans="6:13">
      <c r="F53" s="340"/>
      <c r="G53" s="340"/>
      <c r="H53" s="340"/>
      <c r="I53" s="340"/>
      <c r="J53" s="340"/>
      <c r="K53" s="340"/>
      <c r="L53" s="340"/>
      <c r="M53" s="340"/>
    </row>
    <row r="54" spans="6:13">
      <c r="F54" s="340"/>
      <c r="G54" s="340"/>
      <c r="H54" s="340"/>
      <c r="I54" s="340"/>
      <c r="J54" s="340"/>
      <c r="K54" s="340"/>
      <c r="L54" s="340"/>
      <c r="M54" s="340"/>
    </row>
    <row r="55" spans="6:13">
      <c r="F55" s="340"/>
      <c r="G55" s="340"/>
      <c r="H55" s="340"/>
      <c r="I55" s="340"/>
      <c r="J55" s="340"/>
      <c r="K55" s="340"/>
      <c r="L55" s="340"/>
      <c r="M55" s="340"/>
    </row>
    <row r="56" spans="6:13">
      <c r="F56" s="340"/>
      <c r="G56" s="340"/>
      <c r="H56" s="340"/>
      <c r="I56" s="340"/>
      <c r="J56" s="340"/>
      <c r="K56" s="340"/>
      <c r="L56" s="340"/>
      <c r="M56" s="340"/>
    </row>
    <row r="57" spans="6:13">
      <c r="F57" s="340"/>
      <c r="G57" s="340"/>
      <c r="H57" s="340"/>
      <c r="I57" s="340"/>
      <c r="J57" s="340"/>
      <c r="K57" s="340"/>
      <c r="L57" s="340"/>
      <c r="M57" s="340"/>
    </row>
    <row r="58" spans="6:13">
      <c r="F58" s="340"/>
      <c r="G58" s="340"/>
      <c r="H58" s="340"/>
      <c r="I58" s="340"/>
      <c r="J58" s="340"/>
      <c r="K58" s="340"/>
      <c r="L58" s="340"/>
      <c r="M58" s="340"/>
    </row>
    <row r="59" spans="6:13">
      <c r="F59" s="340"/>
      <c r="G59" s="340"/>
      <c r="H59" s="340"/>
      <c r="I59" s="340"/>
      <c r="J59" s="340"/>
      <c r="K59" s="340"/>
      <c r="L59" s="340"/>
      <c r="M59" s="340"/>
    </row>
    <row r="60" spans="6:13">
      <c r="F60" s="340"/>
      <c r="G60" s="340"/>
      <c r="H60" s="340"/>
      <c r="I60" s="340"/>
      <c r="J60" s="340"/>
      <c r="K60" s="340"/>
      <c r="L60" s="340"/>
      <c r="M60" s="340"/>
    </row>
    <row r="61" spans="6:13">
      <c r="F61" s="340"/>
      <c r="G61" s="340"/>
      <c r="H61" s="340"/>
      <c r="I61" s="340"/>
      <c r="J61" s="340"/>
      <c r="K61" s="340"/>
      <c r="L61" s="340"/>
      <c r="M61" s="340"/>
    </row>
    <row r="62" spans="6:13">
      <c r="F62" s="340"/>
      <c r="G62" s="340"/>
      <c r="H62" s="340"/>
      <c r="I62" s="340"/>
      <c r="J62" s="340"/>
      <c r="K62" s="340"/>
      <c r="L62" s="340"/>
      <c r="M62" s="340"/>
    </row>
    <row r="63" spans="6:13">
      <c r="F63" s="340"/>
      <c r="G63" s="340"/>
      <c r="H63" s="340"/>
      <c r="I63" s="340"/>
      <c r="J63" s="340"/>
      <c r="K63" s="340"/>
      <c r="L63" s="340"/>
      <c r="M63" s="340"/>
    </row>
    <row r="64" spans="6:13">
      <c r="F64" s="340"/>
      <c r="G64" s="340"/>
      <c r="H64" s="340"/>
      <c r="I64" s="340"/>
      <c r="J64" s="340"/>
      <c r="K64" s="340"/>
      <c r="L64" s="340"/>
      <c r="M64" s="340"/>
    </row>
    <row r="65" spans="6:13">
      <c r="F65" s="340"/>
      <c r="G65" s="340"/>
      <c r="H65" s="340"/>
      <c r="I65" s="340"/>
      <c r="J65" s="340"/>
      <c r="K65" s="340"/>
      <c r="L65" s="340"/>
      <c r="M65" s="340"/>
    </row>
    <row r="66" spans="6:13">
      <c r="F66" s="340"/>
      <c r="G66" s="340"/>
      <c r="H66" s="340"/>
      <c r="I66" s="340"/>
      <c r="J66" s="340"/>
      <c r="K66" s="340"/>
      <c r="L66" s="340"/>
      <c r="M66" s="340"/>
    </row>
    <row r="67" spans="6:13">
      <c r="F67" s="340"/>
      <c r="G67" s="340"/>
      <c r="H67" s="340"/>
      <c r="I67" s="340"/>
      <c r="J67" s="340"/>
      <c r="K67" s="340"/>
      <c r="L67" s="340"/>
      <c r="M67" s="340"/>
    </row>
    <row r="68" spans="6:13">
      <c r="F68" s="340"/>
      <c r="G68" s="340"/>
      <c r="H68" s="340"/>
      <c r="I68" s="340"/>
      <c r="J68" s="340"/>
      <c r="K68" s="340"/>
      <c r="L68" s="340"/>
      <c r="M68" s="340"/>
    </row>
    <row r="69" spans="6:13">
      <c r="F69" s="340"/>
      <c r="G69" s="340"/>
      <c r="H69" s="340"/>
      <c r="I69" s="340"/>
      <c r="J69" s="340"/>
      <c r="K69" s="340"/>
      <c r="L69" s="340"/>
      <c r="M69" s="340"/>
    </row>
    <row r="70" spans="6:13">
      <c r="F70" s="340"/>
      <c r="G70" s="340"/>
      <c r="H70" s="340"/>
      <c r="I70" s="340"/>
      <c r="J70" s="340"/>
      <c r="K70" s="340"/>
      <c r="L70" s="340"/>
      <c r="M70" s="340"/>
    </row>
    <row r="71" spans="6:13">
      <c r="F71" s="340"/>
      <c r="G71" s="340"/>
      <c r="H71" s="340"/>
      <c r="I71" s="340"/>
      <c r="J71" s="340"/>
      <c r="K71" s="340"/>
      <c r="L71" s="340"/>
      <c r="M71" s="340"/>
    </row>
    <row r="72" spans="6:13">
      <c r="F72" s="340"/>
      <c r="G72" s="340"/>
      <c r="H72" s="340"/>
      <c r="I72" s="340"/>
      <c r="J72" s="340"/>
      <c r="K72" s="340"/>
      <c r="L72" s="340"/>
      <c r="M72" s="340"/>
    </row>
    <row r="73" spans="6:13">
      <c r="F73" s="340"/>
      <c r="G73" s="340"/>
      <c r="H73" s="340"/>
      <c r="I73" s="340"/>
      <c r="J73" s="340"/>
      <c r="K73" s="340"/>
      <c r="L73" s="340"/>
      <c r="M73" s="340"/>
    </row>
    <row r="74" spans="6:13">
      <c r="F74" s="340"/>
      <c r="G74" s="340"/>
      <c r="H74" s="340"/>
      <c r="I74" s="340"/>
      <c r="J74" s="340"/>
      <c r="K74" s="340"/>
      <c r="L74" s="340"/>
      <c r="M74" s="340"/>
    </row>
    <row r="75" spans="6:13">
      <c r="F75" s="340"/>
      <c r="G75" s="340"/>
      <c r="H75" s="340"/>
      <c r="I75" s="340"/>
      <c r="J75" s="340"/>
      <c r="K75" s="340"/>
      <c r="L75" s="340"/>
      <c r="M75" s="340"/>
    </row>
    <row r="76" spans="6:13">
      <c r="F76" s="340"/>
      <c r="G76" s="340"/>
      <c r="H76" s="340"/>
      <c r="I76" s="340"/>
      <c r="J76" s="340"/>
      <c r="K76" s="340"/>
      <c r="L76" s="340"/>
      <c r="M76" s="340"/>
    </row>
    <row r="77" spans="6:13">
      <c r="F77" s="340"/>
      <c r="G77" s="340"/>
      <c r="H77" s="340"/>
      <c r="I77" s="340"/>
      <c r="J77" s="340"/>
      <c r="K77" s="340"/>
      <c r="L77" s="340"/>
      <c r="M77" s="340"/>
    </row>
    <row r="78" spans="6:13">
      <c r="F78" s="340"/>
      <c r="G78" s="340"/>
      <c r="H78" s="340"/>
      <c r="I78" s="340"/>
      <c r="J78" s="340"/>
      <c r="K78" s="340"/>
      <c r="L78" s="340"/>
      <c r="M78" s="340"/>
    </row>
    <row r="79" spans="6:13">
      <c r="F79" s="340"/>
      <c r="G79" s="340"/>
      <c r="H79" s="340"/>
      <c r="I79" s="340"/>
      <c r="J79" s="340"/>
      <c r="K79" s="340"/>
      <c r="L79" s="340"/>
      <c r="M79" s="340"/>
    </row>
    <row r="80" spans="6:13">
      <c r="F80" s="340"/>
      <c r="G80" s="340"/>
      <c r="H80" s="340"/>
      <c r="I80" s="340"/>
      <c r="J80" s="340"/>
      <c r="K80" s="340"/>
      <c r="L80" s="340"/>
      <c r="M80" s="340"/>
    </row>
    <row r="81" spans="6:13">
      <c r="F81" s="340"/>
      <c r="G81" s="340"/>
      <c r="H81" s="340"/>
      <c r="I81" s="340"/>
      <c r="J81" s="340"/>
      <c r="K81" s="340"/>
      <c r="L81" s="340"/>
      <c r="M81" s="340"/>
    </row>
    <row r="82" spans="6:13">
      <c r="F82" s="340"/>
      <c r="G82" s="340"/>
      <c r="H82" s="340"/>
      <c r="I82" s="340"/>
      <c r="J82" s="340"/>
      <c r="K82" s="340"/>
      <c r="L82" s="340"/>
      <c r="M82" s="340"/>
    </row>
    <row r="83" spans="6:13">
      <c r="F83" s="340"/>
      <c r="G83" s="340"/>
      <c r="H83" s="340"/>
      <c r="I83" s="340"/>
      <c r="J83" s="340"/>
      <c r="K83" s="340"/>
      <c r="L83" s="340"/>
      <c r="M83" s="340"/>
    </row>
    <row r="84" spans="6:13">
      <c r="F84" s="340"/>
      <c r="G84" s="340"/>
      <c r="H84" s="340"/>
      <c r="I84" s="340"/>
      <c r="J84" s="340"/>
      <c r="K84" s="340"/>
      <c r="L84" s="340"/>
      <c r="M84" s="340"/>
    </row>
    <row r="85" spans="6:13">
      <c r="F85" s="340"/>
      <c r="G85" s="340"/>
      <c r="H85" s="340"/>
      <c r="I85" s="340"/>
      <c r="J85" s="340"/>
      <c r="K85" s="340"/>
      <c r="L85" s="340"/>
      <c r="M85" s="340"/>
    </row>
    <row r="86" spans="6:13">
      <c r="F86" s="340"/>
      <c r="G86" s="340"/>
      <c r="H86" s="340"/>
      <c r="I86" s="340"/>
      <c r="J86" s="340"/>
      <c r="K86" s="340"/>
      <c r="L86" s="340"/>
      <c r="M86" s="340"/>
    </row>
    <row r="87" spans="6:13">
      <c r="F87" s="340"/>
      <c r="G87" s="340"/>
      <c r="H87" s="340"/>
      <c r="I87" s="340"/>
      <c r="J87" s="340"/>
      <c r="K87" s="340"/>
      <c r="L87" s="340"/>
      <c r="M87" s="340"/>
    </row>
    <row r="88" spans="6:13">
      <c r="F88" s="340"/>
      <c r="G88" s="340"/>
      <c r="H88" s="340"/>
      <c r="I88" s="340"/>
      <c r="J88" s="340"/>
      <c r="K88" s="340"/>
      <c r="L88" s="340"/>
      <c r="M88" s="340"/>
    </row>
    <row r="89" spans="6:13">
      <c r="F89" s="340"/>
      <c r="G89" s="340"/>
      <c r="H89" s="340"/>
      <c r="I89" s="340"/>
      <c r="J89" s="340"/>
      <c r="K89" s="340"/>
      <c r="L89" s="340"/>
      <c r="M89" s="340"/>
    </row>
    <row r="90" spans="6:13">
      <c r="F90" s="340"/>
      <c r="G90" s="340"/>
      <c r="H90" s="340"/>
      <c r="I90" s="340"/>
      <c r="J90" s="340"/>
      <c r="K90" s="340"/>
      <c r="L90" s="340"/>
      <c r="M90" s="340"/>
    </row>
    <row r="91" spans="6:13">
      <c r="F91" s="340"/>
      <c r="G91" s="340"/>
      <c r="H91" s="340"/>
      <c r="I91" s="340"/>
      <c r="J91" s="340"/>
      <c r="K91" s="340"/>
      <c r="L91" s="340"/>
      <c r="M91" s="340"/>
    </row>
    <row r="92" spans="6:13">
      <c r="F92" s="340"/>
      <c r="G92" s="340"/>
      <c r="H92" s="340"/>
      <c r="I92" s="340"/>
      <c r="J92" s="340"/>
      <c r="K92" s="340"/>
      <c r="L92" s="340"/>
      <c r="M92" s="340"/>
    </row>
    <row r="93" spans="6:13">
      <c r="F93" s="340"/>
      <c r="G93" s="340"/>
      <c r="H93" s="340"/>
      <c r="I93" s="340"/>
      <c r="J93" s="340"/>
      <c r="K93" s="340"/>
      <c r="L93" s="340"/>
      <c r="M93" s="340"/>
    </row>
    <row r="94" spans="6:13">
      <c r="F94" s="340"/>
      <c r="G94" s="340"/>
      <c r="H94" s="340"/>
      <c r="I94" s="340"/>
      <c r="J94" s="340"/>
      <c r="K94" s="340"/>
      <c r="L94" s="340"/>
      <c r="M94" s="340"/>
    </row>
    <row r="95" spans="6:13">
      <c r="F95" s="340"/>
      <c r="G95" s="340"/>
      <c r="H95" s="340"/>
      <c r="I95" s="340"/>
      <c r="J95" s="340"/>
      <c r="K95" s="340"/>
      <c r="L95" s="340"/>
      <c r="M95" s="340"/>
    </row>
    <row r="96" spans="6:13">
      <c r="F96" s="340"/>
      <c r="G96" s="340"/>
      <c r="H96" s="340"/>
      <c r="I96" s="340"/>
      <c r="J96" s="340"/>
      <c r="K96" s="340"/>
      <c r="L96" s="340"/>
      <c r="M96" s="340"/>
    </row>
    <row r="97" spans="6:13">
      <c r="F97" s="340"/>
      <c r="G97" s="340"/>
      <c r="H97" s="340"/>
      <c r="I97" s="340"/>
      <c r="J97" s="340"/>
      <c r="K97" s="340"/>
      <c r="L97" s="340"/>
      <c r="M97" s="340"/>
    </row>
    <row r="98" spans="6:13">
      <c r="F98" s="340"/>
      <c r="G98" s="340"/>
      <c r="H98" s="340"/>
      <c r="I98" s="340"/>
      <c r="J98" s="340"/>
      <c r="K98" s="340"/>
      <c r="L98" s="340"/>
      <c r="M98" s="340"/>
    </row>
    <row r="99" spans="6:13">
      <c r="F99" s="340"/>
      <c r="G99" s="340"/>
      <c r="H99" s="340"/>
      <c r="I99" s="340"/>
      <c r="J99" s="340"/>
      <c r="K99" s="340"/>
      <c r="L99" s="340"/>
      <c r="M99" s="340"/>
    </row>
    <row r="100" spans="6:13">
      <c r="F100" s="340"/>
      <c r="G100" s="340"/>
      <c r="H100" s="340"/>
      <c r="I100" s="340"/>
      <c r="J100" s="340"/>
      <c r="K100" s="340"/>
      <c r="L100" s="340"/>
      <c r="M100" s="340"/>
    </row>
    <row r="101" spans="6:13">
      <c r="F101" s="340"/>
      <c r="G101" s="340"/>
      <c r="H101" s="340"/>
      <c r="I101" s="340"/>
      <c r="J101" s="340"/>
      <c r="K101" s="340"/>
      <c r="L101" s="340"/>
      <c r="M101" s="340"/>
    </row>
    <row r="102" spans="6:13">
      <c r="F102" s="340"/>
      <c r="G102" s="340"/>
      <c r="H102" s="340"/>
      <c r="I102" s="340"/>
      <c r="J102" s="340"/>
      <c r="K102" s="340"/>
      <c r="L102" s="340"/>
      <c r="M102" s="340"/>
    </row>
    <row r="103" spans="6:13">
      <c r="F103" s="340"/>
      <c r="G103" s="340"/>
      <c r="H103" s="340"/>
      <c r="I103" s="340"/>
      <c r="J103" s="340"/>
      <c r="K103" s="340"/>
      <c r="L103" s="340"/>
      <c r="M103" s="340"/>
    </row>
    <row r="104" spans="6:13">
      <c r="F104" s="340"/>
      <c r="G104" s="340"/>
      <c r="H104" s="340"/>
      <c r="I104" s="340"/>
      <c r="J104" s="340"/>
      <c r="K104" s="340"/>
      <c r="L104" s="340"/>
      <c r="M104" s="340"/>
    </row>
    <row r="105" spans="6:13">
      <c r="F105" s="340"/>
      <c r="G105" s="340"/>
      <c r="H105" s="340"/>
      <c r="I105" s="340"/>
      <c r="J105" s="340"/>
      <c r="K105" s="340"/>
      <c r="L105" s="340"/>
      <c r="M105" s="340"/>
    </row>
    <row r="106" spans="6:13">
      <c r="F106" s="340"/>
      <c r="G106" s="340"/>
      <c r="H106" s="340"/>
      <c r="I106" s="340"/>
      <c r="J106" s="340"/>
      <c r="K106" s="340"/>
      <c r="L106" s="340"/>
      <c r="M106" s="340"/>
    </row>
    <row r="107" spans="6:13">
      <c r="F107" s="340"/>
      <c r="G107" s="340"/>
      <c r="H107" s="340"/>
      <c r="I107" s="340"/>
      <c r="J107" s="340"/>
      <c r="K107" s="340"/>
      <c r="L107" s="340"/>
      <c r="M107" s="340"/>
    </row>
    <row r="108" spans="6:13">
      <c r="F108" s="340"/>
      <c r="G108" s="340"/>
      <c r="H108" s="340"/>
      <c r="I108" s="340"/>
      <c r="J108" s="340"/>
      <c r="K108" s="340"/>
      <c r="L108" s="340"/>
      <c r="M108" s="340"/>
    </row>
    <row r="109" spans="6:13">
      <c r="F109" s="340"/>
      <c r="G109" s="340"/>
      <c r="H109" s="340"/>
      <c r="I109" s="340"/>
      <c r="J109" s="340"/>
      <c r="K109" s="340"/>
      <c r="L109" s="340"/>
      <c r="M109" s="340"/>
    </row>
    <row r="110" spans="6:13">
      <c r="F110" s="340"/>
      <c r="G110" s="340"/>
      <c r="H110" s="340"/>
      <c r="I110" s="340"/>
      <c r="J110" s="340"/>
      <c r="K110" s="340"/>
      <c r="L110" s="340"/>
      <c r="M110" s="340"/>
    </row>
    <row r="111" spans="6:13">
      <c r="F111" s="340"/>
      <c r="G111" s="340"/>
      <c r="H111" s="340"/>
      <c r="I111" s="340"/>
      <c r="J111" s="340"/>
      <c r="K111" s="340"/>
      <c r="L111" s="340"/>
      <c r="M111" s="340"/>
    </row>
    <row r="112" spans="6:13">
      <c r="F112" s="340"/>
      <c r="G112" s="340"/>
      <c r="H112" s="340"/>
      <c r="I112" s="340"/>
      <c r="J112" s="340"/>
      <c r="K112" s="340"/>
      <c r="L112" s="340"/>
      <c r="M112" s="340"/>
    </row>
    <row r="113" spans="6:13">
      <c r="F113" s="340"/>
      <c r="G113" s="340"/>
      <c r="H113" s="340"/>
      <c r="I113" s="340"/>
      <c r="J113" s="340"/>
      <c r="K113" s="340"/>
      <c r="L113" s="340"/>
      <c r="M113" s="340"/>
    </row>
    <row r="114" spans="6:13">
      <c r="F114" s="340"/>
      <c r="G114" s="340"/>
      <c r="H114" s="340"/>
      <c r="I114" s="340"/>
      <c r="J114" s="340"/>
      <c r="K114" s="340"/>
      <c r="L114" s="340"/>
      <c r="M114" s="340"/>
    </row>
    <row r="115" spans="6:13">
      <c r="F115" s="340"/>
      <c r="G115" s="340"/>
      <c r="H115" s="340"/>
      <c r="I115" s="340"/>
      <c r="J115" s="340"/>
      <c r="K115" s="340"/>
      <c r="L115" s="340"/>
      <c r="M115" s="340"/>
    </row>
    <row r="116" spans="6:13">
      <c r="F116" s="340"/>
      <c r="G116" s="340"/>
      <c r="H116" s="340"/>
      <c r="I116" s="340"/>
      <c r="J116" s="340"/>
      <c r="K116" s="340"/>
      <c r="L116" s="340"/>
      <c r="M116" s="340"/>
    </row>
    <row r="117" spans="6:13">
      <c r="F117" s="340"/>
      <c r="G117" s="340"/>
      <c r="H117" s="340"/>
      <c r="I117" s="340"/>
      <c r="J117" s="340"/>
      <c r="K117" s="340"/>
      <c r="L117" s="340"/>
      <c r="M117" s="340"/>
    </row>
    <row r="118" spans="6:13">
      <c r="F118" s="340"/>
      <c r="G118" s="340"/>
      <c r="H118" s="340"/>
      <c r="I118" s="340"/>
      <c r="J118" s="340"/>
      <c r="K118" s="340"/>
      <c r="L118" s="340"/>
      <c r="M118" s="340"/>
    </row>
    <row r="119" spans="6:13">
      <c r="F119" s="340"/>
      <c r="G119" s="340"/>
      <c r="H119" s="340"/>
      <c r="I119" s="340"/>
      <c r="J119" s="340"/>
      <c r="K119" s="340"/>
      <c r="L119" s="340"/>
      <c r="M119" s="340"/>
    </row>
    <row r="120" spans="6:13">
      <c r="F120" s="340"/>
      <c r="G120" s="340"/>
      <c r="H120" s="340"/>
      <c r="I120" s="340"/>
      <c r="J120" s="340"/>
      <c r="K120" s="340"/>
      <c r="L120" s="340"/>
      <c r="M120" s="340"/>
    </row>
    <row r="121" spans="6:13">
      <c r="F121" s="340"/>
      <c r="G121" s="340"/>
      <c r="H121" s="340"/>
      <c r="I121" s="340"/>
      <c r="J121" s="340"/>
      <c r="K121" s="340"/>
      <c r="L121" s="340"/>
      <c r="M121" s="340"/>
    </row>
    <row r="122" spans="6:13">
      <c r="F122" s="340"/>
      <c r="G122" s="340"/>
      <c r="H122" s="340"/>
      <c r="I122" s="340"/>
      <c r="J122" s="340"/>
      <c r="K122" s="340"/>
      <c r="L122" s="340"/>
      <c r="M122" s="340"/>
    </row>
    <row r="123" spans="6:13">
      <c r="F123" s="340"/>
      <c r="G123" s="340"/>
      <c r="H123" s="340"/>
      <c r="I123" s="340"/>
      <c r="J123" s="340"/>
      <c r="K123" s="340"/>
      <c r="L123" s="340"/>
      <c r="M123" s="340"/>
    </row>
    <row r="124" spans="6:13">
      <c r="F124" s="340"/>
      <c r="G124" s="340"/>
      <c r="H124" s="340"/>
      <c r="I124" s="340"/>
      <c r="J124" s="340"/>
      <c r="K124" s="340"/>
      <c r="L124" s="340"/>
      <c r="M124" s="340"/>
    </row>
    <row r="125" spans="6:13">
      <c r="F125" s="340"/>
      <c r="G125" s="340"/>
      <c r="H125" s="340"/>
      <c r="I125" s="340"/>
      <c r="J125" s="340"/>
      <c r="K125" s="340"/>
      <c r="L125" s="340"/>
      <c r="M125" s="340"/>
    </row>
    <row r="126" spans="6:13">
      <c r="F126" s="340"/>
      <c r="G126" s="340"/>
      <c r="H126" s="340"/>
      <c r="I126" s="340"/>
      <c r="J126" s="340"/>
      <c r="K126" s="340"/>
      <c r="L126" s="340"/>
      <c r="M126" s="340"/>
    </row>
    <row r="127" spans="6:13">
      <c r="F127" s="340"/>
      <c r="G127" s="340"/>
      <c r="H127" s="340"/>
      <c r="I127" s="340"/>
      <c r="J127" s="340"/>
      <c r="K127" s="340"/>
      <c r="L127" s="340"/>
      <c r="M127" s="340"/>
    </row>
    <row r="128" spans="6:13">
      <c r="F128" s="340"/>
      <c r="G128" s="340"/>
      <c r="H128" s="340"/>
      <c r="I128" s="340"/>
      <c r="J128" s="340"/>
      <c r="K128" s="340"/>
      <c r="L128" s="340"/>
      <c r="M128" s="340"/>
    </row>
    <row r="129" spans="6:13">
      <c r="F129" s="340"/>
      <c r="G129" s="340"/>
      <c r="H129" s="340"/>
      <c r="I129" s="340"/>
      <c r="J129" s="340"/>
      <c r="K129" s="340"/>
      <c r="L129" s="340"/>
      <c r="M129" s="340"/>
    </row>
    <row r="130" spans="6:13">
      <c r="F130" s="340"/>
      <c r="G130" s="340"/>
      <c r="H130" s="340"/>
      <c r="I130" s="340"/>
      <c r="J130" s="340"/>
      <c r="K130" s="340"/>
      <c r="L130" s="340"/>
      <c r="M130" s="340"/>
    </row>
    <row r="131" spans="6:13">
      <c r="F131" s="340"/>
      <c r="G131" s="340"/>
      <c r="H131" s="340"/>
      <c r="I131" s="340"/>
      <c r="J131" s="340"/>
      <c r="K131" s="340"/>
      <c r="L131" s="340"/>
      <c r="M131" s="340"/>
    </row>
    <row r="132" spans="6:13">
      <c r="F132" s="340"/>
      <c r="G132" s="340"/>
      <c r="H132" s="340"/>
      <c r="I132" s="340"/>
      <c r="J132" s="340"/>
      <c r="K132" s="340"/>
      <c r="L132" s="340"/>
      <c r="M132" s="340"/>
    </row>
    <row r="133" spans="6:13">
      <c r="F133" s="340"/>
      <c r="G133" s="340"/>
      <c r="H133" s="340"/>
      <c r="I133" s="340"/>
      <c r="J133" s="340"/>
      <c r="K133" s="340"/>
      <c r="L133" s="340"/>
      <c r="M133" s="340"/>
    </row>
    <row r="134" spans="6:13">
      <c r="F134" s="340"/>
      <c r="G134" s="340"/>
      <c r="H134" s="340"/>
      <c r="I134" s="340"/>
      <c r="J134" s="340"/>
      <c r="K134" s="340"/>
      <c r="L134" s="340"/>
      <c r="M134" s="340"/>
    </row>
    <row r="135" spans="6:13">
      <c r="F135" s="340"/>
      <c r="G135" s="340"/>
      <c r="H135" s="340"/>
      <c r="I135" s="340"/>
      <c r="J135" s="340"/>
      <c r="K135" s="340"/>
      <c r="L135" s="340"/>
      <c r="M135" s="340"/>
    </row>
    <row r="136" spans="6:13">
      <c r="F136" s="340"/>
      <c r="G136" s="340"/>
      <c r="H136" s="340"/>
      <c r="I136" s="340"/>
      <c r="J136" s="340"/>
      <c r="K136" s="340"/>
      <c r="L136" s="340"/>
      <c r="M136" s="340"/>
    </row>
    <row r="137" spans="6:13">
      <c r="F137" s="340"/>
      <c r="G137" s="340"/>
      <c r="H137" s="340"/>
      <c r="I137" s="340"/>
      <c r="J137" s="340"/>
      <c r="K137" s="340"/>
      <c r="L137" s="340"/>
      <c r="M137" s="340"/>
    </row>
    <row r="138" spans="6:13">
      <c r="F138" s="340"/>
      <c r="G138" s="340"/>
      <c r="H138" s="340"/>
      <c r="I138" s="340"/>
      <c r="J138" s="340"/>
      <c r="K138" s="340"/>
      <c r="L138" s="340"/>
      <c r="M138" s="340"/>
    </row>
    <row r="139" spans="6:13">
      <c r="F139" s="340"/>
      <c r="G139" s="340"/>
      <c r="H139" s="340"/>
      <c r="I139" s="340"/>
      <c r="J139" s="340"/>
      <c r="K139" s="340"/>
      <c r="L139" s="340"/>
      <c r="M139" s="340"/>
    </row>
    <row r="140" spans="6:13">
      <c r="F140" s="340"/>
      <c r="G140" s="340"/>
      <c r="H140" s="340"/>
      <c r="I140" s="340"/>
      <c r="J140" s="340"/>
      <c r="K140" s="340"/>
      <c r="L140" s="340"/>
      <c r="M140" s="340"/>
    </row>
    <row r="141" spans="6:13">
      <c r="F141" s="340"/>
      <c r="G141" s="340"/>
      <c r="H141" s="340"/>
      <c r="I141" s="340"/>
      <c r="J141" s="340"/>
      <c r="K141" s="340"/>
      <c r="L141" s="340"/>
      <c r="M141" s="340"/>
    </row>
    <row r="142" spans="6:13">
      <c r="F142" s="340"/>
      <c r="G142" s="340"/>
      <c r="H142" s="340"/>
      <c r="I142" s="340"/>
      <c r="J142" s="340"/>
      <c r="K142" s="340"/>
      <c r="L142" s="340"/>
      <c r="M142" s="340"/>
    </row>
    <row r="143" spans="6:13">
      <c r="F143" s="340"/>
      <c r="G143" s="340"/>
      <c r="H143" s="340"/>
      <c r="I143" s="340"/>
      <c r="J143" s="340"/>
      <c r="K143" s="340"/>
      <c r="L143" s="340"/>
      <c r="M143" s="340"/>
    </row>
    <row r="144" spans="6:13">
      <c r="F144" s="340"/>
      <c r="G144" s="340"/>
      <c r="H144" s="340"/>
      <c r="I144" s="340"/>
      <c r="J144" s="340"/>
      <c r="K144" s="340"/>
      <c r="L144" s="340"/>
      <c r="M144" s="340"/>
    </row>
    <row r="145" spans="6:13">
      <c r="F145" s="340"/>
      <c r="G145" s="340"/>
      <c r="H145" s="340"/>
      <c r="I145" s="340"/>
      <c r="J145" s="340"/>
      <c r="K145" s="340"/>
      <c r="L145" s="340"/>
      <c r="M145" s="340"/>
    </row>
    <row r="146" spans="6:13">
      <c r="F146" s="340"/>
      <c r="G146" s="340"/>
      <c r="H146" s="340"/>
      <c r="I146" s="340"/>
      <c r="J146" s="340"/>
      <c r="K146" s="340"/>
      <c r="L146" s="340"/>
      <c r="M146" s="340"/>
    </row>
    <row r="147" spans="6:13">
      <c r="F147" s="340"/>
      <c r="G147" s="340"/>
      <c r="H147" s="340"/>
      <c r="I147" s="340"/>
      <c r="J147" s="340"/>
      <c r="K147" s="340"/>
      <c r="L147" s="340"/>
      <c r="M147" s="340"/>
    </row>
    <row r="148" spans="6:13">
      <c r="F148" s="340"/>
      <c r="G148" s="340"/>
      <c r="H148" s="340"/>
      <c r="I148" s="340"/>
      <c r="J148" s="340"/>
      <c r="K148" s="340"/>
      <c r="L148" s="340"/>
      <c r="M148" s="340"/>
    </row>
    <row r="149" spans="6:13">
      <c r="F149" s="340"/>
      <c r="G149" s="340"/>
      <c r="H149" s="340"/>
      <c r="I149" s="340"/>
      <c r="J149" s="340"/>
      <c r="K149" s="340"/>
      <c r="L149" s="340"/>
      <c r="M149" s="340"/>
    </row>
    <row r="150" spans="6:13">
      <c r="F150" s="340"/>
      <c r="G150" s="340"/>
      <c r="H150" s="340"/>
      <c r="I150" s="340"/>
      <c r="J150" s="340"/>
      <c r="K150" s="340"/>
      <c r="L150" s="340"/>
      <c r="M150" s="340"/>
    </row>
    <row r="151" spans="6:13">
      <c r="F151" s="340"/>
      <c r="G151" s="340"/>
      <c r="H151" s="340"/>
      <c r="I151" s="340"/>
      <c r="J151" s="340"/>
      <c r="K151" s="340"/>
      <c r="L151" s="340"/>
      <c r="M151" s="340"/>
    </row>
    <row r="152" spans="6:13">
      <c r="F152" s="340"/>
      <c r="G152" s="340"/>
      <c r="H152" s="340"/>
      <c r="I152" s="340"/>
      <c r="J152" s="340"/>
      <c r="K152" s="340"/>
      <c r="L152" s="340"/>
      <c r="M152" s="340"/>
    </row>
    <row r="153" spans="6:13">
      <c r="F153" s="340"/>
      <c r="G153" s="340"/>
      <c r="H153" s="340"/>
      <c r="I153" s="340"/>
      <c r="J153" s="340"/>
      <c r="K153" s="340"/>
      <c r="L153" s="340"/>
      <c r="M153" s="340"/>
    </row>
    <row r="154" spans="6:13">
      <c r="F154" s="340"/>
      <c r="G154" s="340"/>
      <c r="H154" s="340"/>
      <c r="I154" s="340"/>
      <c r="J154" s="340"/>
      <c r="K154" s="340"/>
      <c r="L154" s="340"/>
      <c r="M154" s="340"/>
    </row>
    <row r="155" spans="6:13">
      <c r="F155" s="340"/>
      <c r="G155" s="340"/>
      <c r="H155" s="340"/>
      <c r="I155" s="340"/>
      <c r="J155" s="340"/>
      <c r="K155" s="340"/>
      <c r="L155" s="340"/>
      <c r="M155" s="340"/>
    </row>
    <row r="156" spans="6:13">
      <c r="F156" s="340"/>
      <c r="G156" s="340"/>
      <c r="H156" s="340"/>
      <c r="I156" s="340"/>
      <c r="J156" s="340"/>
      <c r="K156" s="340"/>
      <c r="L156" s="340"/>
      <c r="M156" s="340"/>
    </row>
    <row r="157" spans="6:13">
      <c r="F157" s="340"/>
      <c r="G157" s="340"/>
      <c r="H157" s="340"/>
      <c r="I157" s="340"/>
      <c r="J157" s="340"/>
      <c r="K157" s="340"/>
      <c r="L157" s="340"/>
      <c r="M157" s="340"/>
    </row>
    <row r="158" spans="6:13">
      <c r="F158" s="340"/>
      <c r="G158" s="340"/>
      <c r="H158" s="340"/>
      <c r="I158" s="340"/>
      <c r="J158" s="340"/>
      <c r="K158" s="340"/>
      <c r="L158" s="340"/>
      <c r="M158" s="340"/>
    </row>
    <row r="159" spans="6:13">
      <c r="F159" s="340"/>
      <c r="G159" s="340"/>
      <c r="H159" s="340"/>
      <c r="I159" s="340"/>
      <c r="J159" s="340"/>
      <c r="K159" s="340"/>
      <c r="L159" s="340"/>
      <c r="M159" s="340"/>
    </row>
    <row r="160" spans="6:13">
      <c r="F160" s="340"/>
      <c r="G160" s="340"/>
      <c r="H160" s="340"/>
      <c r="I160" s="340"/>
      <c r="J160" s="340"/>
      <c r="K160" s="340"/>
      <c r="L160" s="340"/>
      <c r="M160" s="340"/>
    </row>
    <row r="161" spans="6:13">
      <c r="F161" s="340"/>
      <c r="G161" s="340"/>
      <c r="H161" s="340"/>
      <c r="I161" s="340"/>
      <c r="J161" s="340"/>
      <c r="K161" s="340"/>
      <c r="L161" s="340"/>
      <c r="M161" s="340"/>
    </row>
    <row r="162" spans="6:13">
      <c r="F162" s="340"/>
      <c r="G162" s="340"/>
      <c r="H162" s="340"/>
      <c r="I162" s="340"/>
      <c r="J162" s="340"/>
      <c r="K162" s="340"/>
      <c r="L162" s="340"/>
      <c r="M162" s="340"/>
    </row>
    <row r="163" spans="6:13">
      <c r="F163" s="340"/>
      <c r="G163" s="340"/>
      <c r="H163" s="340"/>
      <c r="I163" s="340"/>
      <c r="J163" s="340"/>
      <c r="K163" s="340"/>
      <c r="L163" s="340"/>
      <c r="M163" s="340"/>
    </row>
    <row r="164" spans="6:13">
      <c r="F164" s="340"/>
      <c r="G164" s="340"/>
      <c r="H164" s="340"/>
      <c r="I164" s="340"/>
      <c r="J164" s="340"/>
      <c r="K164" s="340"/>
      <c r="L164" s="340"/>
      <c r="M164" s="340"/>
    </row>
    <row r="165" spans="6:13">
      <c r="F165" s="340"/>
      <c r="G165" s="340"/>
      <c r="H165" s="340"/>
      <c r="I165" s="340"/>
      <c r="J165" s="340"/>
      <c r="K165" s="340"/>
      <c r="L165" s="340"/>
      <c r="M165" s="340"/>
    </row>
    <row r="166" spans="6:13">
      <c r="F166" s="340"/>
      <c r="G166" s="340"/>
      <c r="H166" s="340"/>
      <c r="I166" s="340"/>
      <c r="J166" s="340"/>
      <c r="K166" s="340"/>
      <c r="L166" s="340"/>
      <c r="M166" s="340"/>
    </row>
    <row r="167" spans="6:13">
      <c r="F167" s="340"/>
      <c r="G167" s="340"/>
      <c r="H167" s="340"/>
      <c r="I167" s="340"/>
      <c r="J167" s="340"/>
      <c r="K167" s="340"/>
      <c r="L167" s="340"/>
      <c r="M167" s="340"/>
    </row>
    <row r="168" spans="6:13">
      <c r="F168" s="340"/>
      <c r="G168" s="340"/>
      <c r="H168" s="340"/>
      <c r="I168" s="340"/>
      <c r="J168" s="340"/>
      <c r="K168" s="340"/>
      <c r="L168" s="340"/>
      <c r="M168" s="340"/>
    </row>
    <row r="169" spans="6:13">
      <c r="F169" s="340"/>
      <c r="G169" s="340"/>
      <c r="H169" s="340"/>
      <c r="I169" s="340"/>
      <c r="J169" s="340"/>
      <c r="K169" s="340"/>
      <c r="L169" s="340"/>
      <c r="M169" s="340"/>
    </row>
    <row r="170" spans="6:13">
      <c r="F170" s="340"/>
      <c r="G170" s="340"/>
      <c r="H170" s="340"/>
      <c r="I170" s="340"/>
      <c r="J170" s="340"/>
      <c r="K170" s="340"/>
      <c r="L170" s="340"/>
      <c r="M170" s="340"/>
    </row>
    <row r="171" spans="6:13">
      <c r="F171" s="340"/>
      <c r="G171" s="340"/>
      <c r="H171" s="340"/>
      <c r="I171" s="340"/>
      <c r="J171" s="340"/>
      <c r="K171" s="340"/>
      <c r="L171" s="340"/>
      <c r="M171" s="340"/>
    </row>
    <row r="172" spans="6:13">
      <c r="F172" s="340"/>
      <c r="G172" s="340"/>
      <c r="H172" s="340"/>
      <c r="I172" s="340"/>
      <c r="J172" s="340"/>
      <c r="K172" s="340"/>
      <c r="L172" s="340"/>
      <c r="M172" s="340"/>
    </row>
    <row r="173" spans="6:13">
      <c r="F173" s="340"/>
      <c r="G173" s="340"/>
      <c r="H173" s="340"/>
      <c r="I173" s="340"/>
      <c r="J173" s="340"/>
      <c r="K173" s="340"/>
      <c r="L173" s="340"/>
      <c r="M173" s="340"/>
    </row>
    <row r="174" spans="6:13">
      <c r="F174" s="340"/>
      <c r="G174" s="340"/>
      <c r="H174" s="340"/>
      <c r="I174" s="340"/>
      <c r="J174" s="340"/>
      <c r="K174" s="340"/>
      <c r="L174" s="340"/>
      <c r="M174" s="340"/>
    </row>
    <row r="175" spans="6:13">
      <c r="F175" s="340"/>
      <c r="G175" s="340"/>
      <c r="H175" s="340"/>
      <c r="I175" s="340"/>
      <c r="J175" s="340"/>
      <c r="K175" s="340"/>
      <c r="L175" s="340"/>
      <c r="M175" s="340"/>
    </row>
    <row r="176" spans="6:13">
      <c r="F176" s="340"/>
      <c r="G176" s="340"/>
      <c r="H176" s="340"/>
      <c r="I176" s="340"/>
      <c r="J176" s="340"/>
      <c r="K176" s="340"/>
      <c r="L176" s="340"/>
      <c r="M176" s="340"/>
    </row>
    <row r="177" spans="6:13">
      <c r="F177" s="340"/>
      <c r="G177" s="340"/>
      <c r="H177" s="340"/>
      <c r="I177" s="340"/>
      <c r="J177" s="340"/>
      <c r="K177" s="340"/>
      <c r="L177" s="340"/>
      <c r="M177" s="340"/>
    </row>
    <row r="178" spans="6:13">
      <c r="F178" s="340"/>
      <c r="G178" s="340"/>
      <c r="H178" s="340"/>
      <c r="I178" s="340"/>
      <c r="J178" s="340"/>
      <c r="K178" s="340"/>
      <c r="L178" s="340"/>
      <c r="M178" s="340"/>
    </row>
    <row r="179" spans="6:13">
      <c r="F179" s="340"/>
      <c r="G179" s="340"/>
      <c r="H179" s="340"/>
      <c r="I179" s="340"/>
      <c r="J179" s="340"/>
      <c r="K179" s="340"/>
      <c r="L179" s="340"/>
      <c r="M179" s="340"/>
    </row>
    <row r="180" spans="6:13">
      <c r="F180" s="340"/>
      <c r="G180" s="340"/>
      <c r="H180" s="340"/>
      <c r="I180" s="340"/>
      <c r="J180" s="340"/>
      <c r="K180" s="340"/>
      <c r="L180" s="340"/>
      <c r="M180" s="340"/>
    </row>
    <row r="181" spans="6:13">
      <c r="F181" s="340"/>
      <c r="G181" s="340"/>
      <c r="H181" s="340"/>
      <c r="I181" s="340"/>
      <c r="J181" s="340"/>
      <c r="K181" s="340"/>
      <c r="L181" s="340"/>
      <c r="M181" s="340"/>
    </row>
    <row r="182" spans="6:13">
      <c r="F182" s="340"/>
      <c r="G182" s="340"/>
      <c r="H182" s="340"/>
      <c r="I182" s="340"/>
      <c r="J182" s="340"/>
      <c r="K182" s="340"/>
      <c r="L182" s="340"/>
      <c r="M182" s="340"/>
    </row>
    <row r="183" spans="6:13">
      <c r="F183" s="340"/>
      <c r="G183" s="340"/>
      <c r="H183" s="340"/>
      <c r="I183" s="340"/>
      <c r="J183" s="340"/>
      <c r="K183" s="340"/>
      <c r="L183" s="340"/>
      <c r="M183" s="340"/>
    </row>
    <row r="184" spans="6:13">
      <c r="F184" s="340"/>
      <c r="G184" s="340"/>
      <c r="H184" s="340"/>
      <c r="I184" s="340"/>
      <c r="J184" s="340"/>
      <c r="K184" s="340"/>
      <c r="L184" s="340"/>
      <c r="M184" s="340"/>
    </row>
    <row r="185" spans="6:13">
      <c r="F185" s="340"/>
      <c r="G185" s="340"/>
      <c r="H185" s="340"/>
      <c r="I185" s="340"/>
      <c r="J185" s="340"/>
      <c r="K185" s="340"/>
      <c r="L185" s="340"/>
      <c r="M185" s="340"/>
    </row>
    <row r="186" spans="6:13">
      <c r="F186" s="340"/>
      <c r="G186" s="340"/>
      <c r="H186" s="340"/>
      <c r="I186" s="340"/>
      <c r="J186" s="340"/>
      <c r="K186" s="340"/>
      <c r="L186" s="340"/>
      <c r="M186" s="340"/>
    </row>
    <row r="187" spans="6:13">
      <c r="F187" s="340"/>
      <c r="G187" s="340"/>
      <c r="H187" s="340"/>
      <c r="I187" s="340"/>
      <c r="J187" s="340"/>
      <c r="K187" s="340"/>
      <c r="L187" s="340"/>
      <c r="M187" s="340"/>
    </row>
    <row r="188" spans="6:13">
      <c r="F188" s="340"/>
      <c r="G188" s="340"/>
      <c r="H188" s="340"/>
      <c r="I188" s="340"/>
      <c r="J188" s="340"/>
      <c r="K188" s="340"/>
      <c r="L188" s="340"/>
      <c r="M188" s="340"/>
    </row>
    <row r="189" spans="6:13">
      <c r="F189" s="340"/>
      <c r="G189" s="340"/>
      <c r="H189" s="340"/>
      <c r="I189" s="340"/>
      <c r="J189" s="340"/>
      <c r="K189" s="340"/>
      <c r="L189" s="340"/>
      <c r="M189" s="340"/>
    </row>
    <row r="190" spans="6:13">
      <c r="F190" s="340"/>
      <c r="G190" s="340"/>
      <c r="H190" s="340"/>
      <c r="I190" s="340"/>
      <c r="J190" s="340"/>
      <c r="K190" s="340"/>
      <c r="L190" s="340"/>
      <c r="M190" s="340"/>
    </row>
    <row r="191" spans="6:13">
      <c r="F191" s="340"/>
      <c r="G191" s="340"/>
      <c r="H191" s="340"/>
      <c r="I191" s="340"/>
      <c r="J191" s="340"/>
      <c r="K191" s="340"/>
      <c r="L191" s="340"/>
      <c r="M191" s="340"/>
    </row>
    <row r="192" spans="6:13">
      <c r="F192" s="340"/>
      <c r="G192" s="340"/>
      <c r="H192" s="340"/>
      <c r="I192" s="340"/>
      <c r="J192" s="340"/>
      <c r="K192" s="340"/>
      <c r="L192" s="340"/>
      <c r="M192" s="340"/>
    </row>
    <row r="193" spans="6:13">
      <c r="F193" s="340"/>
      <c r="G193" s="340"/>
      <c r="H193" s="340"/>
      <c r="I193" s="340"/>
      <c r="J193" s="340"/>
      <c r="K193" s="340"/>
      <c r="L193" s="340"/>
      <c r="M193" s="340"/>
    </row>
    <row r="194" spans="6:13">
      <c r="F194" s="340"/>
      <c r="G194" s="340"/>
      <c r="H194" s="340"/>
      <c r="I194" s="340"/>
      <c r="J194" s="340"/>
      <c r="K194" s="340"/>
      <c r="L194" s="340"/>
      <c r="M194" s="340"/>
    </row>
    <row r="195" spans="6:13">
      <c r="F195" s="340"/>
      <c r="G195" s="340"/>
      <c r="H195" s="340"/>
      <c r="I195" s="340"/>
      <c r="J195" s="340"/>
      <c r="K195" s="340"/>
      <c r="L195" s="340"/>
      <c r="M195" s="340"/>
    </row>
    <row r="196" spans="6:13">
      <c r="F196" s="340"/>
      <c r="G196" s="340"/>
      <c r="H196" s="340"/>
      <c r="I196" s="340"/>
      <c r="J196" s="340"/>
      <c r="K196" s="340"/>
      <c r="L196" s="340"/>
      <c r="M196" s="340"/>
    </row>
    <row r="197" spans="6:13">
      <c r="F197" s="340"/>
      <c r="G197" s="340"/>
      <c r="H197" s="340"/>
      <c r="I197" s="340"/>
      <c r="J197" s="340"/>
      <c r="K197" s="340"/>
      <c r="L197" s="340"/>
      <c r="M197" s="340"/>
    </row>
    <row r="198" spans="6:13">
      <c r="F198" s="340"/>
      <c r="G198" s="340"/>
      <c r="H198" s="340"/>
      <c r="I198" s="340"/>
      <c r="J198" s="340"/>
      <c r="K198" s="340"/>
      <c r="L198" s="340"/>
      <c r="M198" s="340"/>
    </row>
    <row r="199" spans="6:13">
      <c r="F199" s="340"/>
      <c r="G199" s="340"/>
      <c r="H199" s="340"/>
      <c r="I199" s="340"/>
      <c r="J199" s="340"/>
      <c r="K199" s="340"/>
      <c r="L199" s="340"/>
      <c r="M199" s="340"/>
    </row>
    <row r="200" spans="6:13">
      <c r="F200" s="340"/>
      <c r="G200" s="340"/>
      <c r="H200" s="340"/>
      <c r="I200" s="340"/>
      <c r="J200" s="340"/>
      <c r="K200" s="340"/>
      <c r="L200" s="340"/>
      <c r="M200" s="340"/>
    </row>
    <row r="201" spans="6:13">
      <c r="F201" s="340"/>
      <c r="G201" s="340"/>
      <c r="H201" s="340"/>
      <c r="I201" s="340"/>
      <c r="J201" s="340"/>
      <c r="K201" s="340"/>
      <c r="L201" s="340"/>
      <c r="M201" s="340"/>
    </row>
    <row r="202" spans="6:13">
      <c r="F202" s="340"/>
      <c r="G202" s="340"/>
      <c r="H202" s="340"/>
      <c r="I202" s="340"/>
      <c r="J202" s="340"/>
      <c r="K202" s="340"/>
      <c r="L202" s="340"/>
      <c r="M202" s="340"/>
    </row>
    <row r="203" spans="6:13">
      <c r="F203" s="340"/>
      <c r="G203" s="340"/>
      <c r="H203" s="340"/>
      <c r="I203" s="340"/>
      <c r="J203" s="340"/>
      <c r="K203" s="340"/>
      <c r="L203" s="340"/>
      <c r="M203" s="340"/>
    </row>
    <row r="204" spans="6:13">
      <c r="F204" s="340"/>
      <c r="G204" s="340"/>
      <c r="H204" s="340"/>
      <c r="I204" s="340"/>
      <c r="J204" s="340"/>
      <c r="K204" s="340"/>
      <c r="L204" s="340"/>
      <c r="M204" s="340"/>
    </row>
    <row r="205" spans="6:13">
      <c r="F205" s="340"/>
      <c r="G205" s="340"/>
      <c r="H205" s="340"/>
      <c r="I205" s="340"/>
      <c r="J205" s="340"/>
      <c r="K205" s="340"/>
      <c r="L205" s="340"/>
      <c r="M205" s="340"/>
    </row>
    <row r="206" spans="6:13">
      <c r="F206" s="340"/>
      <c r="G206" s="340"/>
      <c r="H206" s="340"/>
      <c r="I206" s="340"/>
      <c r="J206" s="340"/>
      <c r="K206" s="340"/>
      <c r="L206" s="340"/>
      <c r="M206" s="340"/>
    </row>
    <row r="207" spans="6:13">
      <c r="F207" s="340"/>
      <c r="G207" s="340"/>
      <c r="H207" s="340"/>
      <c r="I207" s="340"/>
      <c r="J207" s="340"/>
      <c r="K207" s="340"/>
      <c r="L207" s="340"/>
      <c r="M207" s="340"/>
    </row>
    <row r="208" spans="6:13">
      <c r="F208" s="340"/>
      <c r="G208" s="340"/>
      <c r="H208" s="340"/>
      <c r="I208" s="340"/>
      <c r="J208" s="340"/>
      <c r="K208" s="340"/>
      <c r="L208" s="340"/>
      <c r="M208" s="340"/>
    </row>
    <row r="209" spans="6:13">
      <c r="F209" s="340"/>
      <c r="G209" s="340"/>
      <c r="H209" s="340"/>
      <c r="I209" s="340"/>
      <c r="J209" s="340"/>
      <c r="K209" s="340"/>
      <c r="L209" s="340"/>
      <c r="M209" s="340"/>
    </row>
    <row r="210" spans="6:13">
      <c r="F210" s="340"/>
      <c r="G210" s="340"/>
      <c r="H210" s="340"/>
      <c r="I210" s="340"/>
      <c r="J210" s="340"/>
      <c r="K210" s="340"/>
      <c r="L210" s="340"/>
      <c r="M210" s="340"/>
    </row>
    <row r="211" spans="6:13">
      <c r="F211" s="340"/>
      <c r="G211" s="340"/>
      <c r="H211" s="340"/>
      <c r="I211" s="340"/>
      <c r="J211" s="340"/>
      <c r="K211" s="340"/>
      <c r="L211" s="340"/>
      <c r="M211" s="340"/>
    </row>
    <row r="212" spans="6:13">
      <c r="F212" s="340"/>
      <c r="G212" s="340"/>
      <c r="H212" s="340"/>
      <c r="I212" s="340"/>
      <c r="J212" s="340"/>
      <c r="K212" s="340"/>
      <c r="L212" s="340"/>
      <c r="M212" s="340"/>
    </row>
    <row r="213" spans="6:13">
      <c r="F213" s="340"/>
      <c r="G213" s="340"/>
      <c r="H213" s="340"/>
      <c r="I213" s="340"/>
      <c r="J213" s="340"/>
      <c r="K213" s="340"/>
      <c r="L213" s="340"/>
      <c r="M213" s="340"/>
    </row>
    <row r="214" spans="6:13">
      <c r="F214" s="340"/>
      <c r="G214" s="340"/>
      <c r="H214" s="340"/>
      <c r="I214" s="340"/>
      <c r="J214" s="340"/>
      <c r="K214" s="340"/>
      <c r="L214" s="340"/>
      <c r="M214" s="340"/>
    </row>
    <row r="215" spans="6:13">
      <c r="F215" s="340"/>
      <c r="G215" s="340"/>
      <c r="H215" s="340"/>
      <c r="I215" s="340"/>
      <c r="J215" s="340"/>
      <c r="K215" s="340"/>
      <c r="L215" s="340"/>
      <c r="M215" s="340"/>
    </row>
    <row r="216" spans="6:13">
      <c r="F216" s="340"/>
      <c r="G216" s="340"/>
      <c r="H216" s="340"/>
      <c r="I216" s="340"/>
      <c r="J216" s="340"/>
      <c r="K216" s="340"/>
      <c r="L216" s="340"/>
      <c r="M216" s="340"/>
    </row>
    <row r="217" spans="6:13">
      <c r="F217" s="340"/>
      <c r="G217" s="340"/>
      <c r="H217" s="340"/>
      <c r="I217" s="340"/>
      <c r="J217" s="340"/>
      <c r="K217" s="340"/>
      <c r="L217" s="340"/>
      <c r="M217" s="340"/>
    </row>
    <row r="218" spans="6:13">
      <c r="F218" s="340"/>
      <c r="G218" s="340"/>
      <c r="H218" s="340"/>
      <c r="I218" s="340"/>
      <c r="J218" s="340"/>
      <c r="K218" s="340"/>
      <c r="L218" s="340"/>
      <c r="M218" s="340"/>
    </row>
    <row r="219" spans="6:13">
      <c r="F219" s="340"/>
      <c r="G219" s="340"/>
      <c r="H219" s="340"/>
      <c r="I219" s="340"/>
      <c r="J219" s="340"/>
      <c r="K219" s="340"/>
      <c r="L219" s="340"/>
      <c r="M219" s="340"/>
    </row>
    <row r="220" spans="6:13">
      <c r="F220" s="340"/>
      <c r="G220" s="340"/>
      <c r="H220" s="340"/>
      <c r="I220" s="340"/>
      <c r="J220" s="340"/>
      <c r="K220" s="340"/>
      <c r="L220" s="340"/>
      <c r="M220" s="340"/>
    </row>
    <row r="221" spans="6:13">
      <c r="F221" s="340"/>
      <c r="G221" s="340"/>
      <c r="H221" s="340"/>
      <c r="I221" s="340"/>
      <c r="J221" s="340"/>
      <c r="K221" s="340"/>
      <c r="L221" s="340"/>
      <c r="M221" s="340"/>
    </row>
    <row r="222" spans="6:13">
      <c r="F222" s="340"/>
      <c r="G222" s="340"/>
      <c r="H222" s="340"/>
      <c r="I222" s="340"/>
      <c r="J222" s="340"/>
      <c r="K222" s="340"/>
      <c r="L222" s="340"/>
      <c r="M222" s="340"/>
    </row>
    <row r="223" spans="6:13">
      <c r="F223" s="340"/>
      <c r="G223" s="340"/>
      <c r="H223" s="340"/>
      <c r="I223" s="340"/>
      <c r="J223" s="340"/>
      <c r="K223" s="340"/>
      <c r="L223" s="340"/>
      <c r="M223" s="340"/>
    </row>
    <row r="224" spans="6:13">
      <c r="F224" s="340"/>
      <c r="G224" s="340"/>
      <c r="H224" s="340"/>
      <c r="I224" s="340"/>
      <c r="J224" s="340"/>
      <c r="K224" s="340"/>
      <c r="L224" s="340"/>
      <c r="M224" s="340"/>
    </row>
    <row r="225" spans="6:13">
      <c r="F225" s="340"/>
      <c r="G225" s="340"/>
      <c r="H225" s="340"/>
      <c r="I225" s="340"/>
      <c r="J225" s="340"/>
      <c r="K225" s="340"/>
      <c r="L225" s="340"/>
      <c r="M225" s="340"/>
    </row>
    <row r="226" spans="6:13">
      <c r="F226" s="340"/>
      <c r="G226" s="340"/>
      <c r="H226" s="340"/>
      <c r="I226" s="340"/>
      <c r="J226" s="340"/>
      <c r="K226" s="340"/>
      <c r="L226" s="340"/>
      <c r="M226" s="340"/>
    </row>
    <row r="227" spans="6:13">
      <c r="F227" s="340"/>
      <c r="G227" s="340"/>
      <c r="H227" s="340"/>
      <c r="I227" s="340"/>
      <c r="J227" s="340"/>
      <c r="K227" s="340"/>
      <c r="L227" s="340"/>
      <c r="M227" s="340"/>
    </row>
    <row r="228" spans="6:13">
      <c r="F228" s="340"/>
      <c r="G228" s="340"/>
      <c r="H228" s="340"/>
      <c r="I228" s="340"/>
      <c r="J228" s="340"/>
      <c r="K228" s="340"/>
      <c r="L228" s="340"/>
      <c r="M228" s="340"/>
    </row>
    <row r="229" spans="6:13">
      <c r="F229" s="340"/>
      <c r="G229" s="340"/>
      <c r="H229" s="340"/>
      <c r="I229" s="340"/>
      <c r="J229" s="340"/>
      <c r="K229" s="340"/>
      <c r="L229" s="340"/>
      <c r="M229" s="340"/>
    </row>
    <row r="230" spans="6:13">
      <c r="F230" s="340"/>
      <c r="G230" s="340"/>
      <c r="H230" s="340"/>
      <c r="I230" s="340"/>
      <c r="J230" s="340"/>
      <c r="K230" s="340"/>
      <c r="L230" s="340"/>
      <c r="M230" s="340"/>
    </row>
    <row r="231" spans="6:13">
      <c r="F231" s="340"/>
      <c r="G231" s="340"/>
      <c r="H231" s="340"/>
      <c r="I231" s="340"/>
      <c r="J231" s="340"/>
      <c r="K231" s="340"/>
      <c r="L231" s="340"/>
      <c r="M231" s="340"/>
    </row>
    <row r="232" spans="6:13">
      <c r="F232" s="340"/>
      <c r="G232" s="340"/>
      <c r="H232" s="340"/>
      <c r="I232" s="340"/>
      <c r="J232" s="340"/>
      <c r="K232" s="340"/>
      <c r="L232" s="340"/>
      <c r="M232" s="340"/>
    </row>
    <row r="233" spans="6:13">
      <c r="F233" s="340"/>
      <c r="G233" s="340"/>
      <c r="H233" s="340"/>
      <c r="I233" s="340"/>
      <c r="J233" s="340"/>
      <c r="K233" s="340"/>
      <c r="L233" s="340"/>
      <c r="M233" s="340"/>
    </row>
    <row r="234" spans="6:13">
      <c r="F234" s="340"/>
      <c r="G234" s="340"/>
      <c r="H234" s="340"/>
      <c r="I234" s="340"/>
      <c r="J234" s="340"/>
      <c r="K234" s="340"/>
      <c r="L234" s="340"/>
      <c r="M234" s="340"/>
    </row>
    <row r="235" spans="6:13">
      <c r="F235" s="340"/>
      <c r="G235" s="340"/>
      <c r="H235" s="340"/>
      <c r="I235" s="340"/>
      <c r="J235" s="340"/>
      <c r="K235" s="340"/>
      <c r="L235" s="340"/>
      <c r="M235" s="340"/>
    </row>
    <row r="236" spans="6:13">
      <c r="F236" s="340"/>
      <c r="G236" s="340"/>
      <c r="H236" s="340"/>
      <c r="I236" s="340"/>
      <c r="J236" s="340"/>
      <c r="K236" s="340"/>
      <c r="L236" s="340"/>
      <c r="M236" s="340"/>
    </row>
    <row r="237" spans="6:13">
      <c r="F237" s="340"/>
      <c r="G237" s="340"/>
      <c r="H237" s="340"/>
      <c r="I237" s="340"/>
      <c r="J237" s="340"/>
      <c r="K237" s="340"/>
      <c r="L237" s="340"/>
      <c r="M237" s="340"/>
    </row>
    <row r="238" spans="6:13">
      <c r="F238" s="340"/>
      <c r="G238" s="340"/>
      <c r="H238" s="340"/>
      <c r="I238" s="340"/>
      <c r="J238" s="340"/>
      <c r="K238" s="340"/>
      <c r="L238" s="340"/>
      <c r="M238" s="340"/>
    </row>
    <row r="239" spans="6:13">
      <c r="F239" s="340"/>
      <c r="G239" s="340"/>
      <c r="H239" s="340"/>
      <c r="I239" s="340"/>
      <c r="J239" s="340"/>
      <c r="K239" s="340"/>
      <c r="L239" s="340"/>
      <c r="M239" s="340"/>
    </row>
    <row r="240" spans="6:13">
      <c r="F240" s="340"/>
      <c r="G240" s="340"/>
      <c r="H240" s="340"/>
      <c r="I240" s="340"/>
      <c r="J240" s="340"/>
      <c r="K240" s="340"/>
      <c r="L240" s="340"/>
      <c r="M240" s="340"/>
    </row>
    <row r="241" spans="6:13">
      <c r="F241" s="340"/>
      <c r="G241" s="340"/>
      <c r="H241" s="340"/>
      <c r="I241" s="340"/>
      <c r="J241" s="340"/>
      <c r="K241" s="340"/>
      <c r="L241" s="340"/>
      <c r="M241" s="340"/>
    </row>
    <row r="242" spans="6:13">
      <c r="F242" s="340"/>
      <c r="G242" s="340"/>
      <c r="H242" s="340"/>
      <c r="I242" s="340"/>
      <c r="J242" s="340"/>
      <c r="K242" s="340"/>
      <c r="L242" s="340"/>
      <c r="M242" s="340"/>
    </row>
    <row r="243" spans="6:13">
      <c r="F243" s="340"/>
      <c r="G243" s="340"/>
      <c r="H243" s="340"/>
      <c r="I243" s="340"/>
      <c r="J243" s="340"/>
      <c r="K243" s="340"/>
      <c r="L243" s="340"/>
      <c r="M243" s="340"/>
    </row>
    <row r="244" spans="6:13">
      <c r="F244" s="340"/>
      <c r="G244" s="340"/>
      <c r="H244" s="340"/>
      <c r="I244" s="340"/>
      <c r="J244" s="340"/>
      <c r="K244" s="340"/>
      <c r="L244" s="340"/>
      <c r="M244" s="340"/>
    </row>
    <row r="245" spans="6:13">
      <c r="F245" s="340"/>
      <c r="G245" s="340"/>
      <c r="H245" s="340"/>
      <c r="I245" s="340"/>
      <c r="J245" s="340"/>
      <c r="K245" s="340"/>
      <c r="L245" s="340"/>
      <c r="M245" s="340"/>
    </row>
    <row r="246" spans="6:13">
      <c r="F246" s="340"/>
      <c r="G246" s="340"/>
      <c r="H246" s="340"/>
      <c r="I246" s="340"/>
      <c r="J246" s="340"/>
      <c r="K246" s="340"/>
      <c r="L246" s="340"/>
      <c r="M246" s="340"/>
    </row>
    <row r="247" spans="6:13">
      <c r="F247" s="340"/>
      <c r="G247" s="340"/>
      <c r="H247" s="340"/>
      <c r="I247" s="340"/>
      <c r="J247" s="340"/>
      <c r="K247" s="340"/>
      <c r="L247" s="340"/>
      <c r="M247" s="340"/>
    </row>
    <row r="248" spans="6:13">
      <c r="F248" s="340"/>
      <c r="G248" s="340"/>
      <c r="H248" s="340"/>
      <c r="I248" s="340"/>
      <c r="J248" s="340"/>
      <c r="K248" s="340"/>
      <c r="L248" s="340"/>
      <c r="M248" s="340"/>
    </row>
    <row r="249" spans="6:13">
      <c r="F249" s="340"/>
      <c r="G249" s="340"/>
      <c r="H249" s="340"/>
      <c r="I249" s="340"/>
      <c r="J249" s="340"/>
      <c r="K249" s="340"/>
      <c r="L249" s="340"/>
      <c r="M249" s="340"/>
    </row>
    <row r="250" spans="6:13">
      <c r="F250" s="340"/>
      <c r="G250" s="340"/>
      <c r="H250" s="340"/>
      <c r="I250" s="340"/>
      <c r="J250" s="340"/>
      <c r="K250" s="340"/>
      <c r="L250" s="340"/>
      <c r="M250" s="340"/>
    </row>
    <row r="251" spans="6:13">
      <c r="F251" s="340"/>
      <c r="G251" s="340"/>
      <c r="H251" s="340"/>
      <c r="I251" s="340"/>
      <c r="J251" s="340"/>
      <c r="K251" s="340"/>
      <c r="L251" s="340"/>
      <c r="M251" s="340"/>
    </row>
    <row r="252" spans="6:13">
      <c r="F252" s="340"/>
      <c r="G252" s="340"/>
      <c r="H252" s="340"/>
      <c r="I252" s="340"/>
      <c r="J252" s="340"/>
      <c r="K252" s="340"/>
      <c r="L252" s="340"/>
      <c r="M252" s="340"/>
    </row>
    <row r="253" spans="6:13">
      <c r="F253" s="340"/>
      <c r="G253" s="340"/>
      <c r="H253" s="340"/>
      <c r="I253" s="340"/>
      <c r="J253" s="340"/>
      <c r="K253" s="340"/>
      <c r="L253" s="340"/>
      <c r="M253" s="340"/>
    </row>
    <row r="254" spans="6:13">
      <c r="F254" s="340"/>
      <c r="G254" s="340"/>
      <c r="H254" s="340"/>
      <c r="I254" s="340"/>
      <c r="J254" s="340"/>
      <c r="K254" s="340"/>
      <c r="L254" s="340"/>
      <c r="M254" s="340"/>
    </row>
    <row r="255" spans="6:13">
      <c r="F255" s="340"/>
      <c r="G255" s="340"/>
      <c r="H255" s="340"/>
      <c r="I255" s="340"/>
      <c r="J255" s="340"/>
      <c r="K255" s="340"/>
      <c r="L255" s="340"/>
      <c r="M255" s="340"/>
    </row>
    <row r="256" spans="6:13">
      <c r="F256" s="340"/>
      <c r="G256" s="340"/>
      <c r="H256" s="340"/>
      <c r="I256" s="340"/>
      <c r="J256" s="340"/>
      <c r="K256" s="340"/>
      <c r="L256" s="340"/>
      <c r="M256" s="340"/>
    </row>
    <row r="257" spans="6:13">
      <c r="F257" s="340"/>
      <c r="G257" s="340"/>
      <c r="H257" s="340"/>
      <c r="I257" s="340"/>
      <c r="J257" s="340"/>
      <c r="K257" s="340"/>
      <c r="L257" s="340"/>
      <c r="M257" s="340"/>
    </row>
    <row r="258" spans="6:13">
      <c r="F258" s="340"/>
      <c r="G258" s="340"/>
      <c r="H258" s="340"/>
      <c r="I258" s="340"/>
      <c r="J258" s="340"/>
      <c r="K258" s="340"/>
      <c r="L258" s="340"/>
      <c r="M258" s="340"/>
    </row>
    <row r="259" spans="6:13">
      <c r="F259" s="340"/>
      <c r="G259" s="340"/>
      <c r="H259" s="340"/>
      <c r="I259" s="340"/>
      <c r="J259" s="340"/>
      <c r="K259" s="340"/>
      <c r="L259" s="340"/>
      <c r="M259" s="340"/>
    </row>
    <row r="260" spans="6:13">
      <c r="F260" s="340"/>
      <c r="G260" s="340"/>
      <c r="H260" s="340"/>
      <c r="I260" s="340"/>
      <c r="J260" s="340"/>
      <c r="K260" s="340"/>
      <c r="L260" s="340"/>
      <c r="M260" s="340"/>
    </row>
    <row r="261" spans="6:13">
      <c r="F261" s="340"/>
      <c r="G261" s="340"/>
      <c r="H261" s="340"/>
      <c r="I261" s="340"/>
      <c r="J261" s="340"/>
      <c r="K261" s="340"/>
      <c r="L261" s="340"/>
      <c r="M261" s="340"/>
    </row>
    <row r="262" spans="6:13">
      <c r="F262" s="340"/>
      <c r="G262" s="340"/>
      <c r="H262" s="340"/>
      <c r="I262" s="340"/>
      <c r="J262" s="340"/>
      <c r="K262" s="340"/>
      <c r="L262" s="340"/>
      <c r="M262" s="340"/>
    </row>
    <row r="263" spans="6:13">
      <c r="F263" s="340"/>
      <c r="G263" s="340"/>
      <c r="H263" s="340"/>
      <c r="I263" s="340"/>
      <c r="J263" s="340"/>
      <c r="K263" s="340"/>
      <c r="L263" s="340"/>
      <c r="M263" s="340"/>
    </row>
    <row r="264" spans="6:13">
      <c r="F264" s="340"/>
      <c r="G264" s="340"/>
      <c r="H264" s="340"/>
      <c r="I264" s="340"/>
      <c r="J264" s="340"/>
      <c r="K264" s="340"/>
      <c r="L264" s="340"/>
      <c r="M264" s="340"/>
    </row>
    <row r="265" spans="6:13">
      <c r="F265" s="340"/>
      <c r="G265" s="340"/>
      <c r="H265" s="340"/>
      <c r="I265" s="340"/>
      <c r="J265" s="340"/>
      <c r="K265" s="340"/>
      <c r="L265" s="340"/>
      <c r="M265" s="340"/>
    </row>
    <row r="266" spans="6:13">
      <c r="F266" s="340"/>
      <c r="G266" s="340"/>
      <c r="H266" s="340"/>
      <c r="I266" s="340"/>
      <c r="J266" s="340"/>
      <c r="K266" s="340"/>
      <c r="L266" s="340"/>
      <c r="M266" s="340"/>
    </row>
    <row r="267" spans="6:13">
      <c r="F267" s="340"/>
      <c r="G267" s="340"/>
      <c r="H267" s="340"/>
      <c r="I267" s="340"/>
      <c r="J267" s="340"/>
      <c r="K267" s="340"/>
      <c r="L267" s="340"/>
      <c r="M267" s="340"/>
    </row>
    <row r="268" spans="6:13">
      <c r="F268" s="340"/>
      <c r="G268" s="340"/>
      <c r="H268" s="340"/>
      <c r="I268" s="340"/>
      <c r="J268" s="340"/>
      <c r="K268" s="340"/>
      <c r="L268" s="340"/>
      <c r="M268" s="340"/>
    </row>
    <row r="269" spans="6:13">
      <c r="F269" s="340"/>
      <c r="G269" s="340"/>
      <c r="H269" s="340"/>
      <c r="I269" s="340"/>
      <c r="J269" s="340"/>
      <c r="K269" s="340"/>
      <c r="L269" s="340"/>
      <c r="M269" s="340"/>
    </row>
    <row r="270" spans="6:13">
      <c r="F270" s="340"/>
      <c r="G270" s="340"/>
      <c r="H270" s="340"/>
      <c r="I270" s="340"/>
      <c r="J270" s="340"/>
      <c r="K270" s="340"/>
      <c r="L270" s="340"/>
      <c r="M270" s="340"/>
    </row>
    <row r="271" spans="6:13">
      <c r="F271" s="340"/>
      <c r="G271" s="340"/>
      <c r="H271" s="340"/>
      <c r="I271" s="340"/>
      <c r="J271" s="340"/>
      <c r="K271" s="340"/>
      <c r="L271" s="340"/>
      <c r="M271" s="340"/>
    </row>
    <row r="272" spans="6:13">
      <c r="F272" s="340"/>
      <c r="G272" s="340"/>
      <c r="H272" s="340"/>
      <c r="I272" s="340"/>
      <c r="J272" s="340"/>
      <c r="K272" s="340"/>
      <c r="L272" s="340"/>
      <c r="M272" s="340"/>
    </row>
    <row r="273" spans="6:13">
      <c r="F273" s="340"/>
      <c r="G273" s="340"/>
      <c r="H273" s="340"/>
      <c r="I273" s="340"/>
      <c r="J273" s="340"/>
      <c r="K273" s="340"/>
      <c r="L273" s="340"/>
      <c r="M273" s="340"/>
    </row>
    <row r="274" spans="6:13">
      <c r="F274" s="340"/>
      <c r="G274" s="340"/>
      <c r="H274" s="340"/>
      <c r="I274" s="340"/>
      <c r="J274" s="340"/>
      <c r="K274" s="340"/>
      <c r="L274" s="340"/>
      <c r="M274" s="340"/>
    </row>
    <row r="275" spans="6:13">
      <c r="F275" s="340"/>
      <c r="G275" s="340"/>
      <c r="H275" s="340"/>
      <c r="I275" s="340"/>
      <c r="J275" s="340"/>
      <c r="K275" s="340"/>
      <c r="L275" s="340"/>
      <c r="M275" s="340"/>
    </row>
    <row r="276" spans="6:13">
      <c r="F276" s="340"/>
      <c r="G276" s="340"/>
      <c r="H276" s="340"/>
      <c r="I276" s="340"/>
      <c r="J276" s="340"/>
      <c r="K276" s="340"/>
      <c r="L276" s="340"/>
      <c r="M276" s="340"/>
    </row>
    <row r="277" spans="6:13">
      <c r="F277" s="340"/>
      <c r="G277" s="340"/>
      <c r="H277" s="340"/>
      <c r="I277" s="340"/>
      <c r="J277" s="340"/>
      <c r="K277" s="340"/>
      <c r="L277" s="340"/>
      <c r="M277" s="340"/>
    </row>
    <row r="278" spans="6:13">
      <c r="F278" s="340"/>
      <c r="G278" s="340"/>
      <c r="H278" s="340"/>
      <c r="I278" s="340"/>
      <c r="J278" s="340"/>
      <c r="K278" s="340"/>
      <c r="L278" s="340"/>
      <c r="M278" s="340"/>
    </row>
    <row r="279" spans="6:13">
      <c r="F279" s="340"/>
      <c r="G279" s="340"/>
      <c r="H279" s="340"/>
      <c r="I279" s="340"/>
      <c r="J279" s="340"/>
      <c r="K279" s="340"/>
      <c r="L279" s="340"/>
      <c r="M279" s="340"/>
    </row>
    <row r="280" spans="6:13">
      <c r="F280" s="340"/>
      <c r="G280" s="340"/>
      <c r="H280" s="340"/>
      <c r="I280" s="340"/>
      <c r="J280" s="340"/>
      <c r="K280" s="340"/>
      <c r="L280" s="340"/>
      <c r="M280" s="340"/>
    </row>
    <row r="281" spans="6:13">
      <c r="F281" s="340"/>
      <c r="G281" s="340"/>
      <c r="H281" s="340"/>
      <c r="I281" s="340"/>
      <c r="J281" s="340"/>
      <c r="K281" s="340"/>
      <c r="L281" s="340"/>
      <c r="M281" s="340"/>
    </row>
    <row r="282" spans="6:13">
      <c r="F282" s="340"/>
      <c r="G282" s="340"/>
      <c r="H282" s="340"/>
      <c r="I282" s="340"/>
      <c r="J282" s="340"/>
      <c r="K282" s="340"/>
      <c r="L282" s="340"/>
      <c r="M282" s="340"/>
    </row>
    <row r="283" spans="6:13">
      <c r="F283" s="340"/>
      <c r="G283" s="340"/>
      <c r="H283" s="340"/>
      <c r="I283" s="340"/>
      <c r="J283" s="340"/>
      <c r="K283" s="340"/>
      <c r="L283" s="340"/>
      <c r="M283" s="340"/>
    </row>
    <row r="284" spans="6:13">
      <c r="F284" s="340"/>
      <c r="G284" s="340"/>
      <c r="H284" s="340"/>
      <c r="I284" s="340"/>
      <c r="J284" s="340"/>
      <c r="K284" s="340"/>
      <c r="L284" s="340"/>
      <c r="M284" s="340"/>
    </row>
    <row r="285" spans="6:13">
      <c r="F285" s="340"/>
      <c r="G285" s="340"/>
      <c r="H285" s="340"/>
      <c r="I285" s="340"/>
      <c r="J285" s="340"/>
      <c r="K285" s="340"/>
      <c r="L285" s="340"/>
      <c r="M285" s="340"/>
    </row>
    <row r="286" spans="6:13">
      <c r="F286" s="340"/>
      <c r="G286" s="340"/>
      <c r="H286" s="340"/>
      <c r="I286" s="340"/>
      <c r="J286" s="340"/>
      <c r="K286" s="340"/>
      <c r="L286" s="340"/>
      <c r="M286" s="340"/>
    </row>
    <row r="287" spans="6:13">
      <c r="F287" s="340"/>
      <c r="G287" s="340"/>
      <c r="H287" s="340"/>
      <c r="I287" s="340"/>
      <c r="J287" s="340"/>
      <c r="K287" s="340"/>
      <c r="L287" s="340"/>
      <c r="M287" s="340"/>
    </row>
    <row r="288" spans="6:13">
      <c r="F288" s="340"/>
      <c r="G288" s="340"/>
      <c r="H288" s="340"/>
      <c r="I288" s="340"/>
      <c r="J288" s="340"/>
      <c r="K288" s="340"/>
      <c r="L288" s="340"/>
      <c r="M288" s="340"/>
    </row>
    <row r="289" spans="6:13">
      <c r="F289" s="340"/>
      <c r="G289" s="340"/>
      <c r="H289" s="340"/>
      <c r="I289" s="340"/>
      <c r="J289" s="340"/>
      <c r="K289" s="340"/>
      <c r="L289" s="340"/>
      <c r="M289" s="340"/>
    </row>
    <row r="290" spans="6:13">
      <c r="F290" s="340"/>
      <c r="G290" s="340"/>
      <c r="H290" s="340"/>
      <c r="I290" s="340"/>
      <c r="J290" s="340"/>
      <c r="K290" s="340"/>
      <c r="L290" s="340"/>
      <c r="M290" s="340"/>
    </row>
    <row r="291" spans="6:13">
      <c r="F291" s="340"/>
      <c r="G291" s="340"/>
      <c r="H291" s="340"/>
      <c r="I291" s="340"/>
      <c r="J291" s="340"/>
      <c r="K291" s="340"/>
      <c r="L291" s="340"/>
      <c r="M291" s="340"/>
    </row>
    <row r="292" spans="6:13">
      <c r="F292" s="340"/>
      <c r="G292" s="340"/>
      <c r="H292" s="340"/>
      <c r="I292" s="340"/>
      <c r="J292" s="340"/>
      <c r="K292" s="340"/>
      <c r="L292" s="340"/>
      <c r="M292" s="340"/>
    </row>
    <row r="293" spans="6:13">
      <c r="F293" s="340"/>
      <c r="G293" s="340"/>
      <c r="H293" s="340"/>
      <c r="I293" s="340"/>
      <c r="J293" s="340"/>
      <c r="K293" s="340"/>
      <c r="L293" s="340"/>
      <c r="M293" s="340"/>
    </row>
    <row r="294" spans="6:13">
      <c r="F294" s="340"/>
      <c r="G294" s="340"/>
      <c r="H294" s="340"/>
      <c r="I294" s="340"/>
      <c r="J294" s="340"/>
      <c r="K294" s="340"/>
      <c r="L294" s="340"/>
      <c r="M294" s="340"/>
    </row>
    <row r="295" spans="6:13">
      <c r="F295" s="340"/>
      <c r="G295" s="340"/>
      <c r="H295" s="340"/>
      <c r="I295" s="340"/>
      <c r="J295" s="340"/>
      <c r="K295" s="340"/>
      <c r="L295" s="340"/>
      <c r="M295" s="340"/>
    </row>
    <row r="296" spans="6:13">
      <c r="F296" s="340"/>
      <c r="G296" s="340"/>
      <c r="H296" s="340"/>
      <c r="I296" s="340"/>
      <c r="J296" s="340"/>
      <c r="K296" s="340"/>
      <c r="L296" s="340"/>
      <c r="M296" s="340"/>
    </row>
    <row r="297" spans="6:13">
      <c r="F297" s="340"/>
      <c r="G297" s="340"/>
      <c r="H297" s="340"/>
      <c r="I297" s="340"/>
      <c r="J297" s="340"/>
      <c r="K297" s="340"/>
      <c r="L297" s="340"/>
      <c r="M297" s="340"/>
    </row>
    <row r="298" spans="6:13">
      <c r="F298" s="340"/>
      <c r="G298" s="340"/>
      <c r="H298" s="340"/>
      <c r="I298" s="340"/>
      <c r="J298" s="340"/>
      <c r="K298" s="340"/>
      <c r="L298" s="340"/>
      <c r="M298" s="340"/>
    </row>
    <row r="299" spans="6:13">
      <c r="F299" s="340"/>
      <c r="G299" s="340"/>
      <c r="H299" s="340"/>
      <c r="I299" s="340"/>
      <c r="J299" s="340"/>
      <c r="K299" s="340"/>
      <c r="L299" s="340"/>
      <c r="M299" s="340"/>
    </row>
    <row r="300" spans="6:13">
      <c r="F300" s="340"/>
      <c r="G300" s="340"/>
      <c r="H300" s="340"/>
      <c r="I300" s="340"/>
      <c r="J300" s="340"/>
      <c r="K300" s="340"/>
      <c r="L300" s="340"/>
      <c r="M300" s="340"/>
    </row>
    <row r="301" spans="6:13">
      <c r="F301" s="340"/>
      <c r="G301" s="340"/>
      <c r="H301" s="340"/>
      <c r="I301" s="340"/>
      <c r="J301" s="340"/>
      <c r="K301" s="340"/>
      <c r="L301" s="340"/>
      <c r="M301" s="340"/>
    </row>
    <row r="302" spans="6:13">
      <c r="F302" s="340"/>
      <c r="G302" s="340"/>
      <c r="H302" s="340"/>
      <c r="I302" s="340"/>
      <c r="J302" s="340"/>
      <c r="K302" s="340"/>
      <c r="L302" s="340"/>
      <c r="M302" s="340"/>
    </row>
    <row r="303" spans="6:13">
      <c r="F303" s="340"/>
      <c r="G303" s="340"/>
      <c r="H303" s="340"/>
      <c r="I303" s="340"/>
      <c r="J303" s="340"/>
      <c r="K303" s="340"/>
      <c r="L303" s="340"/>
      <c r="M303" s="340"/>
    </row>
    <row r="304" spans="6:13">
      <c r="F304" s="340"/>
      <c r="G304" s="340"/>
      <c r="H304" s="340"/>
      <c r="I304" s="340"/>
      <c r="J304" s="340"/>
      <c r="K304" s="340"/>
      <c r="L304" s="340"/>
      <c r="M304" s="340"/>
    </row>
    <row r="305" spans="6:13">
      <c r="F305" s="340"/>
      <c r="G305" s="340"/>
      <c r="H305" s="340"/>
      <c r="I305" s="340"/>
      <c r="J305" s="340"/>
      <c r="K305" s="340"/>
      <c r="L305" s="340"/>
      <c r="M305" s="340"/>
    </row>
    <row r="306" spans="6:13">
      <c r="F306" s="340"/>
      <c r="G306" s="340"/>
      <c r="H306" s="340"/>
      <c r="I306" s="340"/>
      <c r="J306" s="340"/>
      <c r="K306" s="340"/>
      <c r="L306" s="340"/>
      <c r="M306" s="340"/>
    </row>
    <row r="307" spans="6:13">
      <c r="F307" s="340"/>
      <c r="G307" s="340"/>
      <c r="H307" s="340"/>
      <c r="I307" s="340"/>
      <c r="J307" s="340"/>
      <c r="K307" s="340"/>
      <c r="L307" s="340"/>
      <c r="M307" s="340"/>
    </row>
    <row r="308" spans="6:13">
      <c r="F308" s="340"/>
      <c r="G308" s="340"/>
      <c r="H308" s="340"/>
      <c r="I308" s="340"/>
      <c r="J308" s="340"/>
      <c r="K308" s="340"/>
      <c r="L308" s="340"/>
      <c r="M308" s="340"/>
    </row>
    <row r="309" spans="6:13">
      <c r="F309" s="340"/>
      <c r="G309" s="340"/>
      <c r="H309" s="340"/>
      <c r="I309" s="340"/>
      <c r="J309" s="340"/>
      <c r="K309" s="340"/>
      <c r="L309" s="340"/>
      <c r="M309" s="340"/>
    </row>
    <row r="310" spans="6:13">
      <c r="F310" s="340"/>
      <c r="G310" s="340"/>
      <c r="H310" s="340"/>
      <c r="I310" s="340"/>
      <c r="J310" s="340"/>
      <c r="K310" s="340"/>
      <c r="L310" s="340"/>
      <c r="M310" s="340"/>
    </row>
    <row r="311" spans="6:13">
      <c r="F311" s="340"/>
      <c r="G311" s="340"/>
      <c r="H311" s="340"/>
      <c r="I311" s="340"/>
      <c r="J311" s="340"/>
      <c r="K311" s="340"/>
      <c r="L311" s="340"/>
      <c r="M311" s="340"/>
    </row>
    <row r="312" spans="6:13">
      <c r="F312" s="340"/>
      <c r="G312" s="340"/>
      <c r="H312" s="340"/>
      <c r="I312" s="340"/>
      <c r="J312" s="340"/>
      <c r="K312" s="340"/>
      <c r="L312" s="340"/>
      <c r="M312" s="340"/>
    </row>
    <row r="313" spans="6:13">
      <c r="F313" s="340"/>
      <c r="G313" s="340"/>
      <c r="H313" s="340"/>
      <c r="I313" s="340"/>
      <c r="J313" s="340"/>
      <c r="K313" s="340"/>
      <c r="L313" s="340"/>
      <c r="M313" s="340"/>
    </row>
    <row r="314" spans="6:13">
      <c r="F314" s="340"/>
      <c r="G314" s="340"/>
      <c r="H314" s="340"/>
      <c r="I314" s="340"/>
      <c r="J314" s="340"/>
      <c r="K314" s="340"/>
      <c r="L314" s="340"/>
      <c r="M314" s="340"/>
    </row>
    <row r="315" spans="6:13">
      <c r="F315" s="340"/>
      <c r="G315" s="340"/>
      <c r="H315" s="340"/>
      <c r="I315" s="340"/>
      <c r="J315" s="340"/>
      <c r="K315" s="340"/>
      <c r="L315" s="340"/>
      <c r="M315" s="340"/>
    </row>
    <row r="316" spans="6:13">
      <c r="F316" s="340"/>
      <c r="G316" s="340"/>
      <c r="H316" s="340"/>
      <c r="I316" s="340"/>
      <c r="J316" s="340"/>
      <c r="K316" s="340"/>
      <c r="L316" s="340"/>
      <c r="M316" s="340"/>
    </row>
    <row r="317" spans="6:13">
      <c r="F317" s="340"/>
      <c r="G317" s="340"/>
      <c r="H317" s="340"/>
      <c r="I317" s="340"/>
      <c r="J317" s="340"/>
      <c r="K317" s="340"/>
      <c r="L317" s="340"/>
      <c r="M317" s="340"/>
    </row>
    <row r="318" spans="6:13">
      <c r="F318" s="340"/>
      <c r="G318" s="340"/>
      <c r="H318" s="340"/>
      <c r="I318" s="340"/>
      <c r="J318" s="340"/>
      <c r="K318" s="340"/>
      <c r="L318" s="340"/>
      <c r="M318" s="340"/>
    </row>
    <row r="319" spans="6:13">
      <c r="F319" s="340"/>
      <c r="G319" s="340"/>
      <c r="H319" s="340"/>
      <c r="I319" s="340"/>
      <c r="J319" s="340"/>
      <c r="K319" s="340"/>
      <c r="L319" s="340"/>
      <c r="M319" s="340"/>
    </row>
    <row r="320" spans="6:13">
      <c r="F320" s="340"/>
      <c r="G320" s="340"/>
      <c r="H320" s="340"/>
      <c r="I320" s="340"/>
      <c r="J320" s="340"/>
      <c r="K320" s="340"/>
      <c r="L320" s="340"/>
      <c r="M320" s="340"/>
    </row>
    <row r="321" spans="6:13">
      <c r="F321" s="340"/>
      <c r="G321" s="340"/>
      <c r="H321" s="340"/>
      <c r="I321" s="340"/>
      <c r="J321" s="340"/>
      <c r="K321" s="340"/>
      <c r="L321" s="340"/>
      <c r="M321" s="340"/>
    </row>
    <row r="322" spans="6:13">
      <c r="F322" s="340"/>
      <c r="G322" s="340"/>
      <c r="H322" s="340"/>
      <c r="I322" s="340"/>
      <c r="J322" s="340"/>
      <c r="K322" s="340"/>
      <c r="L322" s="340"/>
      <c r="M322" s="340"/>
    </row>
    <row r="323" spans="6:13">
      <c r="F323" s="340"/>
      <c r="G323" s="340"/>
      <c r="H323" s="340"/>
      <c r="I323" s="340"/>
      <c r="J323" s="340"/>
      <c r="K323" s="340"/>
      <c r="L323" s="340"/>
      <c r="M323" s="340"/>
    </row>
    <row r="324" spans="6:13">
      <c r="F324" s="340"/>
      <c r="G324" s="340"/>
      <c r="H324" s="340"/>
      <c r="I324" s="340"/>
      <c r="J324" s="340"/>
      <c r="K324" s="340"/>
      <c r="L324" s="340"/>
      <c r="M324" s="340"/>
    </row>
    <row r="325" spans="6:13">
      <c r="F325" s="340"/>
      <c r="G325" s="340"/>
      <c r="H325" s="340"/>
      <c r="I325" s="340"/>
      <c r="J325" s="340"/>
      <c r="K325" s="340"/>
      <c r="L325" s="340"/>
      <c r="M325" s="340"/>
    </row>
    <row r="326" spans="6:13">
      <c r="F326" s="340"/>
      <c r="G326" s="340"/>
      <c r="H326" s="340"/>
      <c r="I326" s="340"/>
      <c r="J326" s="340"/>
      <c r="K326" s="340"/>
      <c r="L326" s="340"/>
      <c r="M326" s="340"/>
    </row>
    <row r="327" spans="6:13">
      <c r="F327" s="340"/>
      <c r="G327" s="340"/>
      <c r="H327" s="340"/>
      <c r="I327" s="340"/>
      <c r="J327" s="340"/>
      <c r="K327" s="340"/>
      <c r="L327" s="340"/>
      <c r="M327" s="340"/>
    </row>
    <row r="328" spans="6:13">
      <c r="F328" s="340"/>
      <c r="G328" s="340"/>
      <c r="H328" s="340"/>
      <c r="I328" s="340"/>
      <c r="J328" s="340"/>
      <c r="K328" s="340"/>
      <c r="L328" s="340"/>
      <c r="M328" s="340"/>
    </row>
    <row r="329" spans="6:13">
      <c r="F329" s="340"/>
      <c r="G329" s="340"/>
      <c r="H329" s="340"/>
      <c r="I329" s="340"/>
      <c r="J329" s="340"/>
      <c r="K329" s="340"/>
      <c r="L329" s="340"/>
      <c r="M329" s="340"/>
    </row>
    <row r="330" spans="6:13">
      <c r="F330" s="340"/>
      <c r="G330" s="340"/>
      <c r="H330" s="340"/>
      <c r="I330" s="340"/>
      <c r="J330" s="340"/>
      <c r="K330" s="340"/>
      <c r="L330" s="340"/>
      <c r="M330" s="340"/>
    </row>
    <row r="331" spans="6:13">
      <c r="F331" s="340"/>
      <c r="G331" s="340"/>
      <c r="H331" s="340"/>
      <c r="I331" s="340"/>
      <c r="J331" s="340"/>
      <c r="K331" s="340"/>
      <c r="L331" s="340"/>
      <c r="M331" s="340"/>
    </row>
    <row r="332" spans="6:13">
      <c r="F332" s="340"/>
      <c r="G332" s="340"/>
      <c r="H332" s="340"/>
      <c r="I332" s="340"/>
      <c r="J332" s="340"/>
      <c r="K332" s="340"/>
      <c r="L332" s="340"/>
      <c r="M332" s="340"/>
    </row>
    <row r="333" spans="6:13">
      <c r="F333" s="340"/>
      <c r="G333" s="340"/>
      <c r="H333" s="340"/>
      <c r="I333" s="340"/>
      <c r="J333" s="340"/>
      <c r="K333" s="340"/>
      <c r="L333" s="340"/>
      <c r="M333" s="340"/>
    </row>
    <row r="334" spans="6:13">
      <c r="F334" s="340"/>
      <c r="G334" s="340"/>
      <c r="H334" s="340"/>
      <c r="I334" s="340"/>
      <c r="J334" s="340"/>
      <c r="K334" s="340"/>
      <c r="L334" s="340"/>
      <c r="M334" s="340"/>
    </row>
    <row r="335" spans="6:13">
      <c r="F335" s="340"/>
      <c r="G335" s="340"/>
      <c r="H335" s="340"/>
      <c r="I335" s="340"/>
      <c r="J335" s="340"/>
      <c r="K335" s="340"/>
      <c r="L335" s="340"/>
      <c r="M335" s="340"/>
    </row>
    <row r="336" spans="6:13">
      <c r="F336" s="340"/>
      <c r="G336" s="340"/>
      <c r="H336" s="340"/>
      <c r="I336" s="340"/>
      <c r="J336" s="340"/>
      <c r="K336" s="340"/>
      <c r="L336" s="340"/>
      <c r="M336" s="340"/>
    </row>
    <row r="337" spans="6:13">
      <c r="F337" s="340"/>
      <c r="G337" s="340"/>
      <c r="H337" s="340"/>
      <c r="I337" s="340"/>
      <c r="J337" s="340"/>
      <c r="K337" s="340"/>
      <c r="L337" s="340"/>
      <c r="M337" s="340"/>
    </row>
    <row r="338" spans="6:13">
      <c r="F338" s="340"/>
      <c r="G338" s="340"/>
      <c r="H338" s="340"/>
      <c r="I338" s="340"/>
      <c r="J338" s="340"/>
      <c r="K338" s="340"/>
      <c r="L338" s="340"/>
      <c r="M338" s="340"/>
    </row>
    <row r="339" spans="6:13">
      <c r="F339" s="340"/>
      <c r="G339" s="340"/>
      <c r="H339" s="340"/>
      <c r="I339" s="340"/>
      <c r="J339" s="340"/>
      <c r="K339" s="340"/>
      <c r="L339" s="340"/>
      <c r="M339" s="340"/>
    </row>
    <row r="340" spans="6:13">
      <c r="F340" s="340"/>
      <c r="G340" s="340"/>
      <c r="H340" s="340"/>
      <c r="I340" s="340"/>
      <c r="J340" s="340"/>
      <c r="K340" s="340"/>
      <c r="L340" s="340"/>
      <c r="M340" s="340"/>
    </row>
    <row r="341" spans="6:13">
      <c r="F341" s="340"/>
      <c r="G341" s="340"/>
      <c r="H341" s="340"/>
      <c r="I341" s="340"/>
      <c r="J341" s="340"/>
      <c r="K341" s="340"/>
      <c r="L341" s="340"/>
      <c r="M341" s="340"/>
    </row>
    <row r="342" spans="6:13">
      <c r="F342" s="340"/>
      <c r="G342" s="340"/>
      <c r="H342" s="340"/>
      <c r="I342" s="340"/>
      <c r="J342" s="340"/>
      <c r="K342" s="340"/>
      <c r="L342" s="340"/>
      <c r="M342" s="340"/>
    </row>
    <row r="343" spans="6:13">
      <c r="F343" s="340"/>
      <c r="G343" s="340"/>
      <c r="H343" s="340"/>
      <c r="I343" s="340"/>
      <c r="J343" s="340"/>
      <c r="K343" s="340"/>
      <c r="L343" s="340"/>
      <c r="M343" s="340"/>
    </row>
    <row r="344" spans="6:13">
      <c r="F344" s="340"/>
      <c r="G344" s="340"/>
      <c r="H344" s="340"/>
      <c r="I344" s="340"/>
      <c r="J344" s="340"/>
      <c r="K344" s="340"/>
      <c r="L344" s="340"/>
      <c r="M344" s="340"/>
    </row>
    <row r="345" spans="6:13">
      <c r="F345" s="340"/>
      <c r="G345" s="340"/>
      <c r="H345" s="340"/>
      <c r="I345" s="340"/>
      <c r="J345" s="340"/>
      <c r="K345" s="340"/>
      <c r="L345" s="340"/>
      <c r="M345" s="340"/>
    </row>
    <row r="346" spans="6:13">
      <c r="F346" s="340"/>
      <c r="G346" s="340"/>
      <c r="H346" s="340"/>
      <c r="I346" s="340"/>
      <c r="J346" s="340"/>
      <c r="K346" s="340"/>
      <c r="L346" s="340"/>
      <c r="M346" s="340"/>
    </row>
    <row r="347" spans="6:13">
      <c r="F347" s="340"/>
      <c r="G347" s="340"/>
      <c r="H347" s="340"/>
      <c r="I347" s="340"/>
      <c r="J347" s="340"/>
      <c r="K347" s="340"/>
      <c r="L347" s="340"/>
      <c r="M347" s="340"/>
    </row>
    <row r="348" spans="6:13">
      <c r="F348" s="340"/>
      <c r="G348" s="340"/>
      <c r="H348" s="340"/>
      <c r="I348" s="340"/>
      <c r="J348" s="340"/>
      <c r="K348" s="340"/>
      <c r="L348" s="340"/>
      <c r="M348" s="340"/>
    </row>
    <row r="349" spans="6:13">
      <c r="F349" s="340"/>
      <c r="G349" s="340"/>
      <c r="H349" s="340"/>
      <c r="I349" s="340"/>
      <c r="J349" s="340"/>
      <c r="K349" s="340"/>
      <c r="L349" s="340"/>
      <c r="M349" s="340"/>
    </row>
    <row r="350" spans="6:13">
      <c r="F350" s="340"/>
      <c r="G350" s="340"/>
      <c r="H350" s="340"/>
      <c r="I350" s="340"/>
      <c r="J350" s="340"/>
      <c r="K350" s="340"/>
      <c r="L350" s="340"/>
      <c r="M350" s="340"/>
    </row>
    <row r="351" spans="6:13">
      <c r="F351" s="340"/>
      <c r="G351" s="340"/>
      <c r="H351" s="340"/>
      <c r="I351" s="340"/>
      <c r="J351" s="340"/>
      <c r="K351" s="340"/>
      <c r="L351" s="340"/>
      <c r="M351" s="340"/>
    </row>
    <row r="352" spans="6:13">
      <c r="F352" s="340"/>
      <c r="G352" s="340"/>
      <c r="H352" s="340"/>
      <c r="I352" s="340"/>
      <c r="J352" s="340"/>
      <c r="K352" s="340"/>
      <c r="L352" s="340"/>
      <c r="M352" s="340"/>
    </row>
    <row r="353" spans="6:13">
      <c r="F353" s="340"/>
      <c r="G353" s="340"/>
      <c r="H353" s="340"/>
      <c r="I353" s="340"/>
      <c r="J353" s="340"/>
      <c r="K353" s="340"/>
      <c r="L353" s="340"/>
      <c r="M353" s="340"/>
    </row>
    <row r="354" spans="6:13">
      <c r="F354" s="340"/>
      <c r="G354" s="340"/>
      <c r="H354" s="340"/>
      <c r="I354" s="340"/>
      <c r="J354" s="340"/>
      <c r="K354" s="340"/>
      <c r="L354" s="340"/>
      <c r="M354" s="340"/>
    </row>
    <row r="355" spans="6:13">
      <c r="F355" s="340"/>
      <c r="G355" s="340"/>
      <c r="H355" s="340"/>
      <c r="I355" s="340"/>
      <c r="J355" s="340"/>
      <c r="K355" s="340"/>
      <c r="L355" s="340"/>
      <c r="M355" s="340"/>
    </row>
    <row r="356" spans="6:13">
      <c r="F356" s="340"/>
      <c r="G356" s="340"/>
      <c r="H356" s="340"/>
      <c r="I356" s="340"/>
      <c r="J356" s="340"/>
      <c r="K356" s="340"/>
      <c r="L356" s="340"/>
      <c r="M356" s="340"/>
    </row>
    <row r="357" spans="6:13">
      <c r="F357" s="340"/>
      <c r="G357" s="340"/>
      <c r="H357" s="340"/>
      <c r="I357" s="340"/>
      <c r="J357" s="340"/>
      <c r="K357" s="340"/>
      <c r="L357" s="340"/>
      <c r="M357" s="340"/>
    </row>
    <row r="358" spans="6:13">
      <c r="F358" s="340"/>
      <c r="G358" s="340"/>
      <c r="H358" s="340"/>
      <c r="I358" s="340"/>
      <c r="J358" s="340"/>
      <c r="K358" s="340"/>
      <c r="L358" s="340"/>
      <c r="M358" s="340"/>
    </row>
    <row r="359" spans="6:13">
      <c r="F359" s="340"/>
      <c r="G359" s="340"/>
      <c r="H359" s="340"/>
      <c r="I359" s="340"/>
      <c r="J359" s="340"/>
      <c r="K359" s="340"/>
      <c r="L359" s="340"/>
      <c r="M359" s="340"/>
    </row>
    <row r="360" spans="6:13">
      <c r="F360" s="340"/>
      <c r="G360" s="340"/>
      <c r="H360" s="340"/>
      <c r="I360" s="340"/>
      <c r="J360" s="340"/>
      <c r="K360" s="340"/>
      <c r="L360" s="340"/>
      <c r="M360" s="340"/>
    </row>
    <row r="361" spans="6:13">
      <c r="F361" s="340"/>
      <c r="G361" s="340"/>
      <c r="H361" s="340"/>
      <c r="I361" s="340"/>
      <c r="J361" s="340"/>
      <c r="K361" s="340"/>
      <c r="L361" s="340"/>
      <c r="M361" s="340"/>
    </row>
    <row r="362" spans="6:13">
      <c r="F362" s="340"/>
      <c r="G362" s="340"/>
      <c r="H362" s="340"/>
      <c r="I362" s="340"/>
      <c r="J362" s="340"/>
      <c r="K362" s="340"/>
      <c r="L362" s="340"/>
      <c r="M362" s="340"/>
    </row>
    <row r="363" spans="6:13">
      <c r="F363" s="340"/>
      <c r="G363" s="340"/>
      <c r="H363" s="340"/>
      <c r="I363" s="340"/>
      <c r="J363" s="340"/>
      <c r="K363" s="340"/>
      <c r="L363" s="340"/>
      <c r="M363" s="340"/>
    </row>
    <row r="364" spans="6:13">
      <c r="F364" s="340"/>
      <c r="G364" s="340"/>
      <c r="H364" s="340"/>
      <c r="I364" s="340"/>
      <c r="J364" s="340"/>
      <c r="K364" s="340"/>
      <c r="L364" s="340"/>
      <c r="M364" s="340"/>
    </row>
    <row r="365" spans="6:13">
      <c r="F365" s="340"/>
      <c r="G365" s="340"/>
      <c r="H365" s="340"/>
      <c r="I365" s="340"/>
      <c r="J365" s="340"/>
      <c r="K365" s="340"/>
      <c r="L365" s="340"/>
      <c r="M365" s="340"/>
    </row>
    <row r="366" spans="6:13">
      <c r="F366" s="340"/>
      <c r="G366" s="340"/>
      <c r="H366" s="340"/>
      <c r="I366" s="340"/>
      <c r="J366" s="340"/>
      <c r="K366" s="340"/>
      <c r="L366" s="340"/>
      <c r="M366" s="340"/>
    </row>
    <row r="367" spans="6:13">
      <c r="F367" s="340"/>
      <c r="G367" s="340"/>
      <c r="H367" s="340"/>
      <c r="I367" s="340"/>
      <c r="J367" s="340"/>
      <c r="K367" s="340"/>
      <c r="L367" s="340"/>
      <c r="M367" s="340"/>
    </row>
    <row r="368" spans="6:13">
      <c r="F368" s="340"/>
      <c r="G368" s="340"/>
      <c r="H368" s="340"/>
      <c r="I368" s="340"/>
      <c r="J368" s="340"/>
      <c r="K368" s="340"/>
      <c r="L368" s="340"/>
      <c r="M368" s="340"/>
    </row>
    <row r="369" spans="6:13">
      <c r="F369" s="340"/>
      <c r="G369" s="340"/>
      <c r="H369" s="340"/>
      <c r="I369" s="340"/>
      <c r="J369" s="340"/>
      <c r="K369" s="340"/>
      <c r="L369" s="340"/>
      <c r="M369" s="340"/>
    </row>
    <row r="370" spans="6:13">
      <c r="F370" s="340"/>
      <c r="G370" s="340"/>
      <c r="H370" s="340"/>
      <c r="I370" s="340"/>
      <c r="J370" s="340"/>
      <c r="K370" s="340"/>
      <c r="L370" s="340"/>
      <c r="M370" s="340"/>
    </row>
    <row r="371" spans="6:13">
      <c r="F371" s="340"/>
      <c r="G371" s="340"/>
      <c r="H371" s="340"/>
      <c r="I371" s="340"/>
      <c r="J371" s="340"/>
      <c r="K371" s="340"/>
      <c r="L371" s="340"/>
      <c r="M371" s="340"/>
    </row>
    <row r="372" spans="6:13">
      <c r="F372" s="340"/>
      <c r="G372" s="340"/>
      <c r="H372" s="340"/>
      <c r="I372" s="340"/>
      <c r="J372" s="340"/>
      <c r="K372" s="340"/>
      <c r="L372" s="340"/>
      <c r="M372" s="340"/>
    </row>
    <row r="373" spans="6:13">
      <c r="F373" s="340"/>
      <c r="G373" s="340"/>
      <c r="H373" s="340"/>
      <c r="I373" s="340"/>
      <c r="J373" s="340"/>
      <c r="K373" s="340"/>
      <c r="L373" s="340"/>
      <c r="M373" s="340"/>
    </row>
    <row r="374" spans="6:13">
      <c r="F374" s="340"/>
      <c r="G374" s="340"/>
      <c r="H374" s="340"/>
      <c r="I374" s="340"/>
      <c r="J374" s="340"/>
      <c r="K374" s="340"/>
      <c r="L374" s="340"/>
      <c r="M374" s="340"/>
    </row>
    <row r="375" spans="6:13">
      <c r="F375" s="340"/>
      <c r="G375" s="340"/>
      <c r="H375" s="340"/>
      <c r="I375" s="340"/>
      <c r="J375" s="340"/>
      <c r="K375" s="340"/>
      <c r="L375" s="340"/>
      <c r="M375" s="340"/>
    </row>
    <row r="376" spans="6:13">
      <c r="F376" s="340"/>
      <c r="G376" s="340"/>
      <c r="H376" s="340"/>
      <c r="I376" s="340"/>
      <c r="J376" s="340"/>
      <c r="K376" s="340"/>
      <c r="L376" s="340"/>
      <c r="M376" s="340"/>
    </row>
    <row r="377" spans="6:13">
      <c r="F377" s="340"/>
      <c r="G377" s="340"/>
      <c r="H377" s="340"/>
      <c r="I377" s="340"/>
      <c r="J377" s="340"/>
      <c r="K377" s="340"/>
      <c r="L377" s="340"/>
      <c r="M377" s="340"/>
    </row>
    <row r="378" spans="6:13">
      <c r="F378" s="340"/>
      <c r="G378" s="340"/>
      <c r="H378" s="340"/>
      <c r="I378" s="340"/>
      <c r="J378" s="340"/>
      <c r="K378" s="340"/>
      <c r="L378" s="340"/>
      <c r="M378" s="340"/>
    </row>
    <row r="379" spans="6:13">
      <c r="F379" s="340"/>
      <c r="G379" s="340"/>
      <c r="H379" s="340"/>
      <c r="I379" s="340"/>
      <c r="J379" s="340"/>
      <c r="K379" s="340"/>
      <c r="L379" s="340"/>
      <c r="M379" s="340"/>
    </row>
    <row r="380" spans="6:13">
      <c r="F380" s="340"/>
      <c r="G380" s="340"/>
      <c r="H380" s="340"/>
      <c r="I380" s="340"/>
      <c r="J380" s="340"/>
      <c r="K380" s="340"/>
      <c r="L380" s="340"/>
      <c r="M380" s="340"/>
    </row>
    <row r="381" spans="6:13">
      <c r="F381" s="340"/>
      <c r="G381" s="340"/>
      <c r="H381" s="340"/>
      <c r="I381" s="340"/>
      <c r="J381" s="340"/>
      <c r="K381" s="340"/>
      <c r="L381" s="340"/>
      <c r="M381" s="340"/>
    </row>
    <row r="382" spans="6:13">
      <c r="F382" s="340"/>
      <c r="G382" s="340"/>
      <c r="H382" s="340"/>
      <c r="I382" s="340"/>
      <c r="J382" s="340"/>
      <c r="K382" s="340"/>
      <c r="L382" s="340"/>
      <c r="M382" s="340"/>
    </row>
    <row r="383" spans="6:13">
      <c r="F383" s="340"/>
      <c r="G383" s="340"/>
      <c r="H383" s="340"/>
      <c r="I383" s="340"/>
      <c r="J383" s="340"/>
      <c r="K383" s="340"/>
      <c r="L383" s="340"/>
      <c r="M383" s="340"/>
    </row>
    <row r="384" spans="6:13">
      <c r="F384" s="340"/>
      <c r="G384" s="340"/>
      <c r="H384" s="340"/>
      <c r="I384" s="340"/>
      <c r="J384" s="340"/>
      <c r="K384" s="340"/>
      <c r="L384" s="340"/>
      <c r="M384" s="340"/>
    </row>
    <row r="385" spans="6:13">
      <c r="F385" s="340"/>
      <c r="G385" s="340"/>
      <c r="H385" s="340"/>
      <c r="I385" s="340"/>
      <c r="J385" s="340"/>
      <c r="K385" s="340"/>
      <c r="L385" s="340"/>
      <c r="M385" s="340"/>
    </row>
    <row r="386" spans="6:13">
      <c r="F386" s="340"/>
      <c r="G386" s="340"/>
      <c r="H386" s="340"/>
      <c r="I386" s="340"/>
      <c r="J386" s="340"/>
      <c r="K386" s="340"/>
      <c r="L386" s="340"/>
      <c r="M386" s="340"/>
    </row>
    <row r="387" spans="6:13">
      <c r="F387" s="340"/>
      <c r="G387" s="340"/>
      <c r="H387" s="340"/>
      <c r="I387" s="340"/>
      <c r="J387" s="340"/>
      <c r="K387" s="340"/>
      <c r="L387" s="340"/>
      <c r="M387" s="340"/>
    </row>
    <row r="388" spans="6:13">
      <c r="F388" s="340"/>
      <c r="G388" s="340"/>
      <c r="H388" s="340"/>
      <c r="I388" s="340"/>
      <c r="J388" s="340"/>
      <c r="K388" s="340"/>
      <c r="L388" s="340"/>
      <c r="M388" s="340"/>
    </row>
    <row r="389" spans="6:13">
      <c r="F389" s="340"/>
      <c r="G389" s="340"/>
      <c r="H389" s="340"/>
      <c r="I389" s="340"/>
      <c r="J389" s="340"/>
      <c r="K389" s="340"/>
      <c r="L389" s="340"/>
      <c r="M389" s="340"/>
    </row>
    <row r="390" spans="6:13">
      <c r="F390" s="340"/>
      <c r="G390" s="340"/>
      <c r="H390" s="340"/>
      <c r="I390" s="340"/>
      <c r="J390" s="340"/>
      <c r="K390" s="340"/>
      <c r="L390" s="340"/>
      <c r="M390" s="340"/>
    </row>
    <row r="391" spans="6:13">
      <c r="F391" s="340"/>
      <c r="G391" s="340"/>
      <c r="H391" s="340"/>
      <c r="I391" s="340"/>
      <c r="J391" s="340"/>
      <c r="K391" s="340"/>
      <c r="L391" s="340"/>
      <c r="M391" s="340"/>
    </row>
    <row r="392" spans="6:13">
      <c r="F392" s="340"/>
      <c r="G392" s="340"/>
      <c r="H392" s="340"/>
      <c r="I392" s="340"/>
      <c r="J392" s="340"/>
      <c r="K392" s="340"/>
      <c r="L392" s="340"/>
      <c r="M392" s="340"/>
    </row>
    <row r="393" spans="6:13">
      <c r="F393" s="340"/>
      <c r="G393" s="340"/>
      <c r="H393" s="340"/>
      <c r="I393" s="340"/>
      <c r="J393" s="340"/>
      <c r="K393" s="340"/>
      <c r="L393" s="340"/>
      <c r="M393" s="340"/>
    </row>
    <row r="394" spans="6:13">
      <c r="F394" s="340"/>
      <c r="G394" s="340"/>
      <c r="H394" s="340"/>
      <c r="I394" s="340"/>
      <c r="J394" s="340"/>
      <c r="K394" s="340"/>
      <c r="L394" s="340"/>
      <c r="M394" s="340"/>
    </row>
    <row r="395" spans="6:13">
      <c r="F395" s="340"/>
      <c r="G395" s="340"/>
      <c r="H395" s="340"/>
      <c r="I395" s="340"/>
      <c r="J395" s="340"/>
      <c r="K395" s="340"/>
      <c r="L395" s="340"/>
      <c r="M395" s="340"/>
    </row>
    <row r="396" spans="6:13">
      <c r="F396" s="340"/>
      <c r="G396" s="340"/>
      <c r="H396" s="340"/>
      <c r="I396" s="340"/>
      <c r="J396" s="340"/>
      <c r="K396" s="340"/>
      <c r="L396" s="340"/>
      <c r="M396" s="340"/>
    </row>
    <row r="397" spans="6:13">
      <c r="F397" s="340"/>
      <c r="G397" s="340"/>
      <c r="H397" s="340"/>
      <c r="I397" s="340"/>
      <c r="J397" s="340"/>
      <c r="K397" s="340"/>
      <c r="L397" s="340"/>
      <c r="M397" s="340"/>
    </row>
    <row r="398" spans="6:13">
      <c r="F398" s="340"/>
      <c r="G398" s="340"/>
      <c r="H398" s="340"/>
      <c r="I398" s="340"/>
      <c r="J398" s="340"/>
      <c r="K398" s="340"/>
      <c r="L398" s="340"/>
      <c r="M398" s="340"/>
    </row>
    <row r="399" spans="6:13">
      <c r="F399" s="340"/>
      <c r="G399" s="340"/>
      <c r="H399" s="340"/>
      <c r="I399" s="340"/>
      <c r="J399" s="340"/>
      <c r="K399" s="340"/>
      <c r="L399" s="340"/>
      <c r="M399" s="340"/>
    </row>
    <row r="400" spans="6:13">
      <c r="F400" s="340"/>
      <c r="G400" s="340"/>
      <c r="H400" s="340"/>
      <c r="I400" s="340"/>
      <c r="J400" s="340"/>
      <c r="K400" s="340"/>
      <c r="L400" s="340"/>
      <c r="M400" s="340"/>
    </row>
    <row r="401" spans="6:13">
      <c r="F401" s="340"/>
      <c r="G401" s="340"/>
      <c r="H401" s="340"/>
      <c r="I401" s="340"/>
      <c r="J401" s="340"/>
      <c r="K401" s="340"/>
      <c r="L401" s="340"/>
      <c r="M401" s="340"/>
    </row>
    <row r="402" spans="6:13">
      <c r="F402" s="340"/>
      <c r="G402" s="340"/>
      <c r="H402" s="340"/>
      <c r="I402" s="340"/>
      <c r="J402" s="340"/>
      <c r="K402" s="340"/>
      <c r="L402" s="340"/>
      <c r="M402" s="340"/>
    </row>
    <row r="403" spans="6:13">
      <c r="F403" s="340"/>
      <c r="G403" s="340"/>
      <c r="H403" s="340"/>
      <c r="I403" s="340"/>
      <c r="J403" s="340"/>
      <c r="K403" s="340"/>
      <c r="L403" s="340"/>
      <c r="M403" s="340"/>
    </row>
    <row r="404" spans="6:13">
      <c r="F404" s="340"/>
      <c r="G404" s="340"/>
      <c r="H404" s="340"/>
      <c r="I404" s="340"/>
      <c r="J404" s="340"/>
      <c r="K404" s="340"/>
      <c r="L404" s="340"/>
      <c r="M404" s="340"/>
    </row>
    <row r="405" spans="6:13">
      <c r="F405" s="340"/>
      <c r="G405" s="340"/>
      <c r="H405" s="340"/>
      <c r="I405" s="340"/>
      <c r="J405" s="340"/>
      <c r="K405" s="340"/>
      <c r="L405" s="340"/>
      <c r="M405" s="340"/>
    </row>
    <row r="406" spans="6:13">
      <c r="F406" s="340"/>
      <c r="G406" s="340"/>
      <c r="H406" s="340"/>
      <c r="I406" s="340"/>
      <c r="J406" s="340"/>
      <c r="K406" s="340"/>
      <c r="L406" s="340"/>
      <c r="M406" s="340"/>
    </row>
    <row r="407" spans="6:13">
      <c r="F407" s="340"/>
      <c r="G407" s="340"/>
      <c r="H407" s="340"/>
      <c r="I407" s="340"/>
      <c r="J407" s="340"/>
      <c r="K407" s="340"/>
      <c r="L407" s="340"/>
      <c r="M407" s="340"/>
    </row>
    <row r="408" spans="6:13">
      <c r="F408" s="340"/>
      <c r="G408" s="340"/>
      <c r="H408" s="340"/>
      <c r="I408" s="340"/>
      <c r="J408" s="340"/>
      <c r="K408" s="340"/>
      <c r="L408" s="340"/>
      <c r="M408" s="340"/>
    </row>
    <row r="409" spans="6:13">
      <c r="F409" s="340"/>
      <c r="G409" s="340"/>
      <c r="H409" s="340"/>
      <c r="I409" s="340"/>
      <c r="J409" s="340"/>
      <c r="K409" s="340"/>
      <c r="L409" s="340"/>
      <c r="M409" s="340"/>
    </row>
    <row r="410" spans="6:13">
      <c r="F410" s="340"/>
      <c r="G410" s="340"/>
      <c r="H410" s="340"/>
      <c r="I410" s="340"/>
      <c r="J410" s="340"/>
      <c r="K410" s="340"/>
      <c r="L410" s="340"/>
      <c r="M410" s="340"/>
    </row>
    <row r="411" spans="6:13">
      <c r="F411" s="340"/>
      <c r="G411" s="340"/>
      <c r="H411" s="340"/>
      <c r="I411" s="340"/>
      <c r="J411" s="340"/>
      <c r="K411" s="340"/>
      <c r="L411" s="340"/>
      <c r="M411" s="340"/>
    </row>
    <row r="412" spans="6:13">
      <c r="F412" s="340"/>
      <c r="G412" s="340"/>
      <c r="H412" s="340"/>
      <c r="I412" s="340"/>
      <c r="J412" s="340"/>
      <c r="K412" s="340"/>
      <c r="L412" s="340"/>
      <c r="M412" s="340"/>
    </row>
    <row r="413" spans="6:13">
      <c r="F413" s="340"/>
      <c r="G413" s="340"/>
      <c r="H413" s="340"/>
      <c r="I413" s="340"/>
      <c r="J413" s="340"/>
      <c r="K413" s="340"/>
      <c r="L413" s="340"/>
      <c r="M413" s="340"/>
    </row>
    <row r="414" spans="6:13">
      <c r="F414" s="340"/>
      <c r="G414" s="340"/>
      <c r="H414" s="340"/>
      <c r="I414" s="340"/>
      <c r="J414" s="340"/>
      <c r="K414" s="340"/>
      <c r="L414" s="340"/>
      <c r="M414" s="340"/>
    </row>
    <row r="415" spans="6:13">
      <c r="F415" s="340"/>
      <c r="G415" s="340"/>
      <c r="H415" s="340"/>
      <c r="I415" s="340"/>
      <c r="J415" s="340"/>
      <c r="K415" s="340"/>
      <c r="L415" s="340"/>
      <c r="M415" s="340"/>
    </row>
    <row r="416" spans="6:13">
      <c r="F416" s="340"/>
      <c r="G416" s="340"/>
      <c r="H416" s="340"/>
      <c r="I416" s="340"/>
      <c r="J416" s="340"/>
      <c r="K416" s="340"/>
      <c r="L416" s="340"/>
      <c r="M416" s="340"/>
    </row>
    <row r="417" spans="6:13">
      <c r="F417" s="340"/>
      <c r="G417" s="340"/>
      <c r="H417" s="340"/>
      <c r="I417" s="340"/>
      <c r="J417" s="340"/>
      <c r="K417" s="340"/>
      <c r="L417" s="340"/>
      <c r="M417" s="340"/>
    </row>
    <row r="418" spans="6:13">
      <c r="F418" s="340"/>
      <c r="G418" s="340"/>
      <c r="H418" s="340"/>
      <c r="I418" s="340"/>
      <c r="J418" s="340"/>
      <c r="K418" s="340"/>
      <c r="L418" s="340"/>
      <c r="M418" s="340"/>
    </row>
    <row r="419" spans="6:13">
      <c r="F419" s="340"/>
      <c r="G419" s="340"/>
      <c r="H419" s="340"/>
      <c r="I419" s="340"/>
      <c r="J419" s="340"/>
      <c r="K419" s="340"/>
      <c r="L419" s="340"/>
      <c r="M419" s="340"/>
    </row>
    <row r="420" spans="6:13">
      <c r="F420" s="340"/>
      <c r="G420" s="340"/>
      <c r="H420" s="340"/>
      <c r="I420" s="340"/>
      <c r="J420" s="340"/>
      <c r="K420" s="340"/>
      <c r="L420" s="340"/>
      <c r="M420" s="340"/>
    </row>
    <row r="421" spans="6:13">
      <c r="F421" s="340"/>
      <c r="G421" s="340"/>
      <c r="H421" s="340"/>
      <c r="I421" s="340"/>
      <c r="J421" s="340"/>
      <c r="K421" s="340"/>
      <c r="L421" s="340"/>
      <c r="M421" s="340"/>
    </row>
    <row r="422" spans="6:13">
      <c r="F422" s="340"/>
      <c r="G422" s="340"/>
      <c r="H422" s="340"/>
      <c r="I422" s="340"/>
      <c r="J422" s="340"/>
      <c r="K422" s="340"/>
      <c r="L422" s="340"/>
      <c r="M422" s="340"/>
    </row>
    <row r="423" spans="6:13">
      <c r="F423" s="340"/>
      <c r="G423" s="340"/>
      <c r="H423" s="340"/>
      <c r="I423" s="340"/>
      <c r="J423" s="340"/>
      <c r="K423" s="340"/>
      <c r="L423" s="340"/>
      <c r="M423" s="340"/>
    </row>
    <row r="424" spans="6:13">
      <c r="F424" s="340"/>
      <c r="G424" s="340"/>
      <c r="H424" s="340"/>
      <c r="I424" s="340"/>
      <c r="J424" s="340"/>
      <c r="K424" s="340"/>
      <c r="L424" s="340"/>
      <c r="M424" s="340"/>
    </row>
    <row r="425" spans="6:13">
      <c r="F425" s="340"/>
      <c r="G425" s="340"/>
      <c r="H425" s="340"/>
      <c r="I425" s="340"/>
      <c r="J425" s="340"/>
      <c r="K425" s="340"/>
      <c r="L425" s="340"/>
      <c r="M425" s="340"/>
    </row>
    <row r="426" spans="6:13">
      <c r="F426" s="340"/>
      <c r="G426" s="340"/>
      <c r="H426" s="340"/>
      <c r="I426" s="340"/>
      <c r="J426" s="340"/>
      <c r="K426" s="340"/>
      <c r="L426" s="340"/>
      <c r="M426" s="340"/>
    </row>
    <row r="427" spans="6:13">
      <c r="F427" s="340"/>
      <c r="G427" s="340"/>
      <c r="H427" s="340"/>
      <c r="I427" s="340"/>
      <c r="J427" s="340"/>
      <c r="K427" s="340"/>
      <c r="L427" s="340"/>
      <c r="M427" s="340"/>
    </row>
    <row r="428" spans="6:13">
      <c r="F428" s="340"/>
      <c r="G428" s="340"/>
      <c r="H428" s="340"/>
      <c r="I428" s="340"/>
      <c r="J428" s="340"/>
      <c r="K428" s="340"/>
      <c r="L428" s="340"/>
      <c r="M428" s="340"/>
    </row>
    <row r="429" spans="6:13">
      <c r="F429" s="340"/>
      <c r="G429" s="340"/>
      <c r="H429" s="340"/>
      <c r="I429" s="340"/>
      <c r="J429" s="340"/>
      <c r="K429" s="340"/>
      <c r="L429" s="340"/>
      <c r="M429" s="340"/>
    </row>
    <row r="430" spans="6:13">
      <c r="F430" s="340"/>
      <c r="G430" s="340"/>
      <c r="H430" s="340"/>
      <c r="I430" s="340"/>
      <c r="J430" s="340"/>
      <c r="K430" s="340"/>
      <c r="L430" s="340"/>
      <c r="M430" s="340"/>
    </row>
    <row r="431" spans="6:13">
      <c r="F431" s="340"/>
      <c r="G431" s="340"/>
      <c r="H431" s="340"/>
      <c r="I431" s="340"/>
      <c r="J431" s="340"/>
      <c r="K431" s="340"/>
      <c r="L431" s="340"/>
      <c r="M431" s="340"/>
    </row>
    <row r="432" spans="6:13">
      <c r="F432" s="340"/>
      <c r="G432" s="340"/>
      <c r="H432" s="340"/>
      <c r="I432" s="340"/>
      <c r="J432" s="340"/>
      <c r="K432" s="340"/>
      <c r="L432" s="340"/>
      <c r="M432" s="340"/>
    </row>
    <row r="433" spans="6:13">
      <c r="F433" s="340"/>
      <c r="G433" s="340"/>
      <c r="H433" s="340"/>
      <c r="I433" s="340"/>
      <c r="J433" s="340"/>
      <c r="K433" s="340"/>
      <c r="L433" s="340"/>
      <c r="M433" s="340"/>
    </row>
    <row r="434" spans="6:13">
      <c r="F434" s="340"/>
      <c r="G434" s="340"/>
      <c r="H434" s="340"/>
      <c r="I434" s="340"/>
      <c r="J434" s="340"/>
      <c r="K434" s="340"/>
      <c r="L434" s="340"/>
      <c r="M434" s="340"/>
    </row>
    <row r="435" spans="6:13">
      <c r="F435" s="340"/>
      <c r="G435" s="340"/>
      <c r="H435" s="340"/>
      <c r="I435" s="340"/>
      <c r="J435" s="340"/>
      <c r="K435" s="340"/>
      <c r="L435" s="340"/>
      <c r="M435" s="340"/>
    </row>
    <row r="436" spans="6:13">
      <c r="F436" s="340"/>
      <c r="G436" s="340"/>
      <c r="H436" s="340"/>
      <c r="I436" s="340"/>
      <c r="J436" s="340"/>
      <c r="K436" s="340"/>
      <c r="L436" s="340"/>
      <c r="M436" s="340"/>
    </row>
    <row r="437" spans="6:13">
      <c r="F437" s="340"/>
      <c r="G437" s="340"/>
      <c r="H437" s="340"/>
      <c r="I437" s="340"/>
      <c r="J437" s="340"/>
      <c r="K437" s="340"/>
      <c r="L437" s="340"/>
      <c r="M437" s="340"/>
    </row>
    <row r="438" spans="6:13">
      <c r="F438" s="340"/>
      <c r="G438" s="340"/>
      <c r="H438" s="340"/>
      <c r="I438" s="340"/>
      <c r="J438" s="340"/>
      <c r="K438" s="340"/>
      <c r="L438" s="340"/>
      <c r="M438" s="340"/>
    </row>
    <row r="439" spans="6:13">
      <c r="F439" s="340"/>
      <c r="G439" s="340"/>
      <c r="H439" s="340"/>
      <c r="I439" s="340"/>
      <c r="J439" s="340"/>
      <c r="K439" s="340"/>
      <c r="L439" s="340"/>
      <c r="M439" s="340"/>
    </row>
    <row r="440" spans="6:13">
      <c r="F440" s="340"/>
      <c r="G440" s="340"/>
      <c r="H440" s="340"/>
      <c r="I440" s="340"/>
      <c r="J440" s="340"/>
      <c r="K440" s="340"/>
      <c r="L440" s="340"/>
      <c r="M440" s="340"/>
    </row>
    <row r="441" spans="6:13">
      <c r="F441" s="340"/>
      <c r="G441" s="340"/>
      <c r="H441" s="340"/>
      <c r="I441" s="340"/>
      <c r="J441" s="340"/>
      <c r="K441" s="340"/>
      <c r="L441" s="340"/>
      <c r="M441" s="340"/>
    </row>
    <row r="442" spans="6:13">
      <c r="F442" s="340"/>
      <c r="G442" s="340"/>
      <c r="H442" s="340"/>
      <c r="I442" s="340"/>
      <c r="J442" s="340"/>
      <c r="K442" s="340"/>
      <c r="L442" s="340"/>
      <c r="M442" s="340"/>
    </row>
    <row r="443" spans="6:13">
      <c r="F443" s="340"/>
      <c r="G443" s="340"/>
      <c r="H443" s="340"/>
      <c r="I443" s="340"/>
      <c r="J443" s="340"/>
      <c r="K443" s="340"/>
      <c r="L443" s="340"/>
      <c r="M443" s="340"/>
    </row>
    <row r="444" spans="6:13">
      <c r="F444" s="340"/>
      <c r="G444" s="340"/>
      <c r="H444" s="340"/>
      <c r="I444" s="340"/>
      <c r="J444" s="340"/>
      <c r="K444" s="340"/>
      <c r="L444" s="340"/>
      <c r="M444" s="340"/>
    </row>
    <row r="445" spans="6:13">
      <c r="F445" s="340"/>
      <c r="G445" s="340"/>
      <c r="H445" s="340"/>
      <c r="I445" s="340"/>
      <c r="J445" s="340"/>
      <c r="K445" s="340"/>
      <c r="L445" s="340"/>
      <c r="M445" s="340"/>
    </row>
    <row r="446" spans="6:13">
      <c r="F446" s="340"/>
      <c r="G446" s="340"/>
      <c r="H446" s="340"/>
      <c r="I446" s="340"/>
      <c r="J446" s="340"/>
      <c r="K446" s="340"/>
      <c r="L446" s="340"/>
      <c r="M446" s="340"/>
    </row>
    <row r="447" spans="6:13">
      <c r="F447" s="340"/>
      <c r="G447" s="340"/>
      <c r="H447" s="340"/>
      <c r="I447" s="340"/>
      <c r="J447" s="340"/>
      <c r="K447" s="340"/>
      <c r="L447" s="340"/>
      <c r="M447" s="340"/>
    </row>
    <row r="448" spans="6:13">
      <c r="F448" s="340"/>
      <c r="G448" s="340"/>
      <c r="H448" s="340"/>
      <c r="I448" s="340"/>
      <c r="J448" s="340"/>
      <c r="K448" s="340"/>
      <c r="L448" s="340"/>
      <c r="M448" s="340"/>
    </row>
    <row r="449" spans="6:13">
      <c r="F449" s="340"/>
      <c r="G449" s="340"/>
      <c r="H449" s="340"/>
      <c r="I449" s="340"/>
      <c r="J449" s="340"/>
      <c r="K449" s="340"/>
      <c r="L449" s="340"/>
      <c r="M449" s="340"/>
    </row>
    <row r="450" spans="6:13">
      <c r="F450" s="340"/>
      <c r="G450" s="340"/>
      <c r="H450" s="340"/>
      <c r="I450" s="340"/>
      <c r="J450" s="340"/>
      <c r="K450" s="340"/>
      <c r="L450" s="340"/>
      <c r="M450" s="340"/>
    </row>
    <row r="451" spans="6:13">
      <c r="F451" s="340"/>
      <c r="G451" s="340"/>
      <c r="H451" s="340"/>
      <c r="I451" s="340"/>
      <c r="J451" s="340"/>
      <c r="K451" s="340"/>
      <c r="L451" s="340"/>
      <c r="M451" s="340"/>
    </row>
    <row r="452" spans="6:13">
      <c r="F452" s="340"/>
      <c r="G452" s="340"/>
      <c r="H452" s="340"/>
      <c r="I452" s="340"/>
      <c r="J452" s="340"/>
      <c r="K452" s="340"/>
      <c r="L452" s="340"/>
      <c r="M452" s="340"/>
    </row>
    <row r="453" spans="6:13">
      <c r="F453" s="340"/>
      <c r="G453" s="340"/>
      <c r="H453" s="340"/>
      <c r="I453" s="340"/>
      <c r="J453" s="340"/>
      <c r="K453" s="340"/>
      <c r="L453" s="340"/>
      <c r="M453" s="340"/>
    </row>
    <row r="454" spans="6:13">
      <c r="F454" s="340"/>
      <c r="G454" s="340"/>
      <c r="H454" s="340"/>
      <c r="I454" s="340"/>
      <c r="J454" s="340"/>
      <c r="K454" s="340"/>
      <c r="L454" s="340"/>
      <c r="M454" s="340"/>
    </row>
    <row r="455" spans="6:13">
      <c r="F455" s="340"/>
      <c r="G455" s="340"/>
      <c r="H455" s="340"/>
      <c r="I455" s="340"/>
      <c r="J455" s="340"/>
      <c r="K455" s="340"/>
      <c r="L455" s="340"/>
      <c r="M455" s="340"/>
    </row>
    <row r="456" spans="6:13">
      <c r="F456" s="340"/>
      <c r="G456" s="340"/>
      <c r="H456" s="340"/>
      <c r="I456" s="340"/>
      <c r="J456" s="340"/>
      <c r="K456" s="340"/>
      <c r="L456" s="340"/>
      <c r="M456" s="340"/>
    </row>
    <row r="457" spans="6:13">
      <c r="F457" s="340"/>
      <c r="G457" s="340"/>
      <c r="H457" s="340"/>
      <c r="I457" s="340"/>
      <c r="J457" s="340"/>
      <c r="K457" s="340"/>
      <c r="L457" s="340"/>
      <c r="M457" s="340"/>
    </row>
    <row r="458" spans="6:13">
      <c r="F458" s="340"/>
      <c r="G458" s="340"/>
      <c r="H458" s="340"/>
      <c r="I458" s="340"/>
      <c r="J458" s="340"/>
      <c r="K458" s="340"/>
      <c r="L458" s="340"/>
      <c r="M458" s="340"/>
    </row>
    <row r="459" spans="6:13">
      <c r="F459" s="340"/>
      <c r="G459" s="340"/>
      <c r="H459" s="340"/>
      <c r="I459" s="340"/>
      <c r="J459" s="340"/>
      <c r="K459" s="340"/>
      <c r="L459" s="340"/>
      <c r="M459" s="340"/>
    </row>
    <row r="460" spans="6:13">
      <c r="F460" s="340"/>
      <c r="G460" s="340"/>
      <c r="H460" s="340"/>
      <c r="I460" s="340"/>
      <c r="J460" s="340"/>
      <c r="K460" s="340"/>
      <c r="L460" s="340"/>
      <c r="M460" s="340"/>
    </row>
    <row r="461" spans="6:13">
      <c r="F461" s="340"/>
      <c r="G461" s="340"/>
      <c r="H461" s="340"/>
      <c r="I461" s="340"/>
      <c r="J461" s="340"/>
      <c r="K461" s="340"/>
      <c r="L461" s="340"/>
      <c r="M461" s="340"/>
    </row>
    <row r="462" spans="6:13">
      <c r="F462" s="340"/>
      <c r="G462" s="340"/>
      <c r="H462" s="340"/>
      <c r="I462" s="340"/>
      <c r="J462" s="340"/>
      <c r="K462" s="340"/>
      <c r="L462" s="340"/>
      <c r="M462" s="340"/>
    </row>
    <row r="463" spans="6:13">
      <c r="F463" s="340"/>
      <c r="G463" s="340"/>
      <c r="H463" s="340"/>
      <c r="I463" s="340"/>
      <c r="J463" s="340"/>
      <c r="K463" s="340"/>
      <c r="L463" s="340"/>
      <c r="M463" s="340"/>
    </row>
    <row r="464" spans="6:13">
      <c r="F464" s="340"/>
      <c r="G464" s="340"/>
      <c r="H464" s="340"/>
      <c r="I464" s="340"/>
      <c r="J464" s="340"/>
      <c r="K464" s="340"/>
      <c r="L464" s="340"/>
      <c r="M464" s="340"/>
    </row>
    <row r="465" spans="6:13">
      <c r="F465" s="340"/>
      <c r="G465" s="340"/>
      <c r="H465" s="340"/>
      <c r="I465" s="340"/>
      <c r="J465" s="340"/>
      <c r="K465" s="340"/>
      <c r="L465" s="340"/>
      <c r="M465" s="340"/>
    </row>
    <row r="466" spans="6:13">
      <c r="F466" s="340"/>
      <c r="G466" s="340"/>
      <c r="H466" s="340"/>
      <c r="I466" s="340"/>
      <c r="J466" s="340"/>
      <c r="K466" s="340"/>
      <c r="L466" s="340"/>
      <c r="M466" s="340"/>
    </row>
    <row r="467" spans="6:13">
      <c r="F467" s="340"/>
      <c r="G467" s="340"/>
      <c r="H467" s="340"/>
      <c r="I467" s="340"/>
      <c r="J467" s="340"/>
      <c r="K467" s="340"/>
      <c r="L467" s="340"/>
      <c r="M467" s="340"/>
    </row>
    <row r="468" spans="6:13">
      <c r="F468" s="340"/>
      <c r="G468" s="340"/>
      <c r="H468" s="340"/>
      <c r="I468" s="340"/>
      <c r="J468" s="340"/>
      <c r="K468" s="340"/>
      <c r="L468" s="340"/>
      <c r="M468" s="340"/>
    </row>
    <row r="469" spans="6:13">
      <c r="F469" s="340"/>
      <c r="G469" s="340"/>
      <c r="H469" s="340"/>
      <c r="I469" s="340"/>
      <c r="J469" s="340"/>
      <c r="K469" s="340"/>
      <c r="L469" s="340"/>
      <c r="M469" s="340"/>
    </row>
    <row r="470" spans="6:13">
      <c r="F470" s="340"/>
      <c r="G470" s="340"/>
      <c r="H470" s="340"/>
      <c r="I470" s="340"/>
      <c r="J470" s="340"/>
      <c r="K470" s="340"/>
      <c r="L470" s="340"/>
      <c r="M470" s="340"/>
    </row>
    <row r="471" spans="6:13">
      <c r="F471" s="340"/>
      <c r="G471" s="340"/>
      <c r="H471" s="340"/>
      <c r="I471" s="340"/>
      <c r="J471" s="340"/>
      <c r="K471" s="340"/>
      <c r="L471" s="340"/>
      <c r="M471" s="340"/>
    </row>
    <row r="472" spans="6:13">
      <c r="F472" s="340"/>
      <c r="G472" s="340"/>
      <c r="H472" s="340"/>
      <c r="I472" s="340"/>
      <c r="J472" s="340"/>
      <c r="K472" s="340"/>
      <c r="L472" s="340"/>
      <c r="M472" s="340"/>
    </row>
    <row r="473" spans="6:13">
      <c r="F473" s="340"/>
      <c r="G473" s="340"/>
      <c r="H473" s="340"/>
      <c r="I473" s="340"/>
      <c r="J473" s="340"/>
      <c r="K473" s="340"/>
      <c r="L473" s="340"/>
      <c r="M473" s="340"/>
    </row>
    <row r="474" spans="6:13">
      <c r="F474" s="340"/>
      <c r="G474" s="340"/>
      <c r="H474" s="340"/>
      <c r="I474" s="340"/>
      <c r="J474" s="340"/>
      <c r="K474" s="340"/>
      <c r="L474" s="340"/>
      <c r="M474" s="340"/>
    </row>
    <row r="475" spans="6:13">
      <c r="F475" s="340"/>
      <c r="G475" s="340"/>
      <c r="H475" s="340"/>
      <c r="I475" s="340"/>
      <c r="J475" s="340"/>
      <c r="K475" s="340"/>
      <c r="L475" s="340"/>
      <c r="M475" s="340"/>
    </row>
    <row r="476" spans="6:13">
      <c r="F476" s="340"/>
      <c r="G476" s="340"/>
      <c r="H476" s="340"/>
      <c r="I476" s="340"/>
      <c r="J476" s="340"/>
      <c r="K476" s="340"/>
      <c r="L476" s="340"/>
      <c r="M476" s="340"/>
    </row>
    <row r="477" spans="6:13">
      <c r="F477" s="340"/>
      <c r="G477" s="340"/>
      <c r="H477" s="340"/>
      <c r="I477" s="340"/>
      <c r="J477" s="340"/>
      <c r="K477" s="340"/>
      <c r="L477" s="340"/>
      <c r="M477" s="340"/>
    </row>
    <row r="478" spans="6:13">
      <c r="F478" s="340"/>
      <c r="G478" s="340"/>
      <c r="H478" s="340"/>
      <c r="I478" s="340"/>
      <c r="J478" s="340"/>
      <c r="K478" s="340"/>
      <c r="L478" s="340"/>
      <c r="M478" s="340"/>
    </row>
    <row r="479" spans="6:13">
      <c r="F479" s="340"/>
      <c r="G479" s="340"/>
      <c r="H479" s="340"/>
      <c r="I479" s="340"/>
      <c r="J479" s="340"/>
      <c r="K479" s="340"/>
      <c r="L479" s="340"/>
      <c r="M479" s="340"/>
    </row>
    <row r="480" spans="6:13">
      <c r="F480" s="340"/>
      <c r="G480" s="340"/>
      <c r="H480" s="340"/>
      <c r="I480" s="340"/>
      <c r="J480" s="340"/>
      <c r="K480" s="340"/>
      <c r="L480" s="340"/>
      <c r="M480" s="340"/>
    </row>
    <row r="481" spans="6:13">
      <c r="F481" s="340"/>
      <c r="G481" s="340"/>
      <c r="H481" s="340"/>
      <c r="I481" s="340"/>
      <c r="J481" s="340"/>
      <c r="K481" s="340"/>
      <c r="L481" s="340"/>
      <c r="M481" s="340"/>
    </row>
    <row r="482" spans="6:13">
      <c r="F482" s="340"/>
      <c r="G482" s="340"/>
      <c r="H482" s="340"/>
      <c r="I482" s="340"/>
      <c r="J482" s="340"/>
      <c r="K482" s="340"/>
      <c r="L482" s="340"/>
      <c r="M482" s="340"/>
    </row>
    <row r="483" spans="6:13">
      <c r="F483" s="340"/>
      <c r="G483" s="340"/>
      <c r="H483" s="340"/>
      <c r="I483" s="340"/>
      <c r="J483" s="340"/>
      <c r="K483" s="340"/>
      <c r="L483" s="340"/>
      <c r="M483" s="340"/>
    </row>
    <row r="484" spans="6:13">
      <c r="F484" s="340"/>
      <c r="G484" s="340"/>
      <c r="H484" s="340"/>
      <c r="I484" s="340"/>
      <c r="J484" s="340"/>
      <c r="K484" s="340"/>
      <c r="L484" s="340"/>
      <c r="M484" s="340"/>
    </row>
    <row r="485" spans="6:13">
      <c r="F485" s="340"/>
      <c r="G485" s="340"/>
      <c r="H485" s="340"/>
      <c r="I485" s="340"/>
      <c r="J485" s="340"/>
      <c r="K485" s="340"/>
      <c r="L485" s="340"/>
      <c r="M485" s="340"/>
    </row>
    <row r="486" spans="6:13">
      <c r="F486" s="340"/>
      <c r="G486" s="340"/>
      <c r="H486" s="340"/>
      <c r="I486" s="340"/>
      <c r="J486" s="340"/>
      <c r="K486" s="340"/>
      <c r="L486" s="340"/>
      <c r="M486" s="340"/>
    </row>
    <row r="487" spans="6:13">
      <c r="F487" s="340"/>
      <c r="G487" s="340"/>
      <c r="H487" s="340"/>
      <c r="I487" s="340"/>
      <c r="J487" s="340"/>
      <c r="K487" s="340"/>
      <c r="L487" s="340"/>
      <c r="M487" s="340"/>
    </row>
    <row r="488" spans="6:13">
      <c r="F488" s="340"/>
      <c r="G488" s="340"/>
      <c r="H488" s="340"/>
      <c r="I488" s="340"/>
      <c r="J488" s="340"/>
      <c r="K488" s="340"/>
      <c r="L488" s="340"/>
      <c r="M488" s="340"/>
    </row>
    <row r="489" spans="6:13">
      <c r="F489" s="340"/>
      <c r="G489" s="340"/>
      <c r="H489" s="340"/>
      <c r="I489" s="340"/>
      <c r="J489" s="340"/>
      <c r="K489" s="340"/>
      <c r="L489" s="340"/>
      <c r="M489" s="340"/>
    </row>
    <row r="490" spans="6:13">
      <c r="F490" s="340"/>
      <c r="G490" s="340"/>
      <c r="H490" s="340"/>
      <c r="I490" s="340"/>
      <c r="J490" s="340"/>
      <c r="K490" s="340"/>
      <c r="L490" s="340"/>
      <c r="M490" s="340"/>
    </row>
    <row r="491" spans="6:13">
      <c r="F491" s="340"/>
      <c r="G491" s="340"/>
      <c r="H491" s="340"/>
      <c r="I491" s="340"/>
      <c r="J491" s="340"/>
      <c r="K491" s="340"/>
      <c r="L491" s="340"/>
      <c r="M491" s="340"/>
    </row>
    <row r="492" spans="6:13">
      <c r="F492" s="340"/>
      <c r="G492" s="340"/>
      <c r="H492" s="340"/>
      <c r="I492" s="340"/>
      <c r="J492" s="340"/>
      <c r="K492" s="340"/>
      <c r="L492" s="340"/>
      <c r="M492" s="340"/>
    </row>
    <row r="493" spans="6:13">
      <c r="F493" s="340"/>
      <c r="G493" s="340"/>
      <c r="H493" s="340"/>
      <c r="I493" s="340"/>
      <c r="J493" s="340"/>
      <c r="K493" s="340"/>
      <c r="L493" s="340"/>
      <c r="M493" s="340"/>
    </row>
    <row r="494" spans="6:13">
      <c r="F494" s="340"/>
      <c r="G494" s="340"/>
      <c r="H494" s="340"/>
      <c r="I494" s="340"/>
      <c r="J494" s="340"/>
      <c r="K494" s="340"/>
      <c r="L494" s="340"/>
      <c r="M494" s="340"/>
    </row>
    <row r="495" spans="6:13">
      <c r="F495" s="340"/>
      <c r="G495" s="340"/>
      <c r="H495" s="340"/>
      <c r="I495" s="340"/>
      <c r="J495" s="340"/>
      <c r="K495" s="340"/>
      <c r="L495" s="340"/>
      <c r="M495" s="340"/>
    </row>
    <row r="496" spans="6:13">
      <c r="F496" s="340"/>
      <c r="G496" s="340"/>
      <c r="H496" s="340"/>
      <c r="I496" s="340"/>
      <c r="J496" s="340"/>
      <c r="K496" s="340"/>
      <c r="L496" s="340"/>
      <c r="M496" s="340"/>
    </row>
    <row r="497" spans="6:13">
      <c r="F497" s="340"/>
      <c r="G497" s="340"/>
      <c r="H497" s="340"/>
      <c r="I497" s="340"/>
      <c r="J497" s="340"/>
      <c r="K497" s="340"/>
      <c r="L497" s="340"/>
      <c r="M497" s="340"/>
    </row>
    <row r="498" spans="6:13">
      <c r="F498" s="340"/>
      <c r="G498" s="340"/>
      <c r="H498" s="340"/>
      <c r="I498" s="340"/>
      <c r="J498" s="340"/>
      <c r="K498" s="340"/>
      <c r="L498" s="340"/>
      <c r="M498" s="340"/>
    </row>
    <row r="499" spans="6:13">
      <c r="F499" s="340"/>
      <c r="G499" s="340"/>
      <c r="H499" s="340"/>
      <c r="I499" s="340"/>
      <c r="J499" s="340"/>
      <c r="K499" s="340"/>
      <c r="L499" s="340"/>
      <c r="M499" s="340"/>
    </row>
    <row r="500" spans="6:13">
      <c r="F500" s="340"/>
      <c r="G500" s="340"/>
      <c r="H500" s="340"/>
      <c r="I500" s="340"/>
      <c r="J500" s="340"/>
      <c r="K500" s="340"/>
      <c r="L500" s="340"/>
      <c r="M500" s="340"/>
    </row>
    <row r="501" spans="6:13">
      <c r="F501" s="340"/>
      <c r="G501" s="340"/>
      <c r="H501" s="340"/>
      <c r="I501" s="340"/>
      <c r="J501" s="340"/>
      <c r="K501" s="340"/>
      <c r="L501" s="340"/>
      <c r="M501" s="340"/>
    </row>
    <row r="502" spans="6:13">
      <c r="F502" s="340"/>
      <c r="G502" s="340"/>
      <c r="H502" s="340"/>
      <c r="I502" s="340"/>
      <c r="J502" s="340"/>
      <c r="K502" s="340"/>
      <c r="L502" s="340"/>
      <c r="M502" s="340"/>
    </row>
    <row r="503" spans="6:13">
      <c r="F503" s="340"/>
      <c r="G503" s="340"/>
      <c r="H503" s="340"/>
      <c r="I503" s="340"/>
      <c r="J503" s="340"/>
      <c r="K503" s="340"/>
      <c r="L503" s="340"/>
      <c r="M503" s="340"/>
    </row>
    <row r="504" spans="6:13">
      <c r="F504" s="340"/>
      <c r="G504" s="340"/>
      <c r="H504" s="340"/>
      <c r="I504" s="340"/>
      <c r="J504" s="340"/>
      <c r="K504" s="340"/>
      <c r="L504" s="340"/>
      <c r="M504" s="340"/>
    </row>
    <row r="505" spans="6:13">
      <c r="F505" s="340"/>
      <c r="G505" s="340"/>
      <c r="H505" s="340"/>
      <c r="I505" s="340"/>
      <c r="J505" s="340"/>
      <c r="K505" s="340"/>
      <c r="L505" s="340"/>
      <c r="M505" s="340"/>
    </row>
    <row r="506" spans="6:13">
      <c r="F506" s="340"/>
      <c r="G506" s="340"/>
      <c r="H506" s="340"/>
      <c r="I506" s="340"/>
      <c r="J506" s="340"/>
      <c r="K506" s="340"/>
      <c r="L506" s="340"/>
      <c r="M506" s="340"/>
    </row>
    <row r="507" spans="6:13">
      <c r="F507" s="340"/>
      <c r="G507" s="340"/>
      <c r="H507" s="340"/>
      <c r="I507" s="340"/>
      <c r="J507" s="340"/>
      <c r="K507" s="340"/>
      <c r="L507" s="340"/>
      <c r="M507" s="340"/>
    </row>
    <row r="508" spans="6:13">
      <c r="F508" s="340"/>
      <c r="G508" s="340"/>
      <c r="H508" s="340"/>
      <c r="I508" s="340"/>
      <c r="J508" s="340"/>
      <c r="K508" s="340"/>
      <c r="L508" s="340"/>
      <c r="M508" s="340"/>
    </row>
    <row r="509" spans="6:13">
      <c r="F509" s="340"/>
      <c r="G509" s="340"/>
      <c r="H509" s="340"/>
      <c r="I509" s="340"/>
      <c r="J509" s="340"/>
      <c r="K509" s="340"/>
      <c r="L509" s="340"/>
      <c r="M509" s="340"/>
    </row>
    <row r="510" spans="6:13">
      <c r="F510" s="340"/>
      <c r="G510" s="340"/>
      <c r="H510" s="340"/>
      <c r="I510" s="340"/>
      <c r="J510" s="340"/>
      <c r="K510" s="340"/>
      <c r="L510" s="340"/>
      <c r="M510" s="340"/>
    </row>
    <row r="511" spans="6:13">
      <c r="F511" s="340"/>
      <c r="G511" s="340"/>
      <c r="H511" s="340"/>
      <c r="I511" s="340"/>
      <c r="J511" s="340"/>
      <c r="K511" s="340"/>
      <c r="L511" s="340"/>
      <c r="M511" s="340"/>
    </row>
    <row r="512" spans="6:13">
      <c r="F512" s="340"/>
      <c r="G512" s="340"/>
      <c r="H512" s="340"/>
      <c r="I512" s="340"/>
      <c r="J512" s="340"/>
      <c r="K512" s="340"/>
      <c r="L512" s="340"/>
      <c r="M512" s="340"/>
    </row>
    <row r="513" spans="6:13">
      <c r="F513" s="340"/>
      <c r="G513" s="340"/>
      <c r="H513" s="340"/>
      <c r="I513" s="340"/>
      <c r="J513" s="340"/>
      <c r="K513" s="340"/>
      <c r="L513" s="340"/>
      <c r="M513" s="340"/>
    </row>
    <row r="514" spans="6:13">
      <c r="F514" s="340"/>
      <c r="G514" s="340"/>
      <c r="H514" s="340"/>
      <c r="I514" s="340"/>
      <c r="J514" s="340"/>
      <c r="K514" s="340"/>
      <c r="L514" s="340"/>
      <c r="M514" s="340"/>
    </row>
    <row r="515" spans="6:13">
      <c r="F515" s="340"/>
      <c r="G515" s="340"/>
      <c r="H515" s="340"/>
      <c r="I515" s="340"/>
      <c r="J515" s="340"/>
      <c r="K515" s="340"/>
      <c r="L515" s="340"/>
      <c r="M515" s="340"/>
    </row>
    <row r="516" spans="6:13">
      <c r="F516" s="340"/>
      <c r="G516" s="340"/>
      <c r="H516" s="340"/>
      <c r="I516" s="340"/>
      <c r="J516" s="340"/>
      <c r="K516" s="340"/>
      <c r="L516" s="340"/>
      <c r="M516" s="340"/>
    </row>
    <row r="517" spans="6:13">
      <c r="F517" s="340"/>
      <c r="G517" s="340"/>
      <c r="H517" s="340"/>
      <c r="I517" s="340"/>
      <c r="J517" s="340"/>
      <c r="K517" s="340"/>
      <c r="L517" s="340"/>
      <c r="M517" s="340"/>
    </row>
    <row r="518" spans="6:13">
      <c r="F518" s="340"/>
      <c r="G518" s="340"/>
      <c r="H518" s="340"/>
      <c r="I518" s="340"/>
      <c r="J518" s="340"/>
      <c r="K518" s="340"/>
      <c r="L518" s="340"/>
      <c r="M518" s="340"/>
    </row>
    <row r="519" spans="6:13">
      <c r="F519" s="340"/>
      <c r="G519" s="340"/>
      <c r="H519" s="340"/>
      <c r="I519" s="340"/>
      <c r="J519" s="340"/>
      <c r="K519" s="340"/>
      <c r="L519" s="340"/>
      <c r="M519" s="340"/>
    </row>
    <row r="520" spans="6:13">
      <c r="F520" s="340"/>
      <c r="G520" s="340"/>
      <c r="H520" s="340"/>
      <c r="I520" s="340"/>
      <c r="J520" s="340"/>
      <c r="K520" s="340"/>
      <c r="L520" s="340"/>
      <c r="M520" s="340"/>
    </row>
    <row r="521" spans="6:13">
      <c r="F521" s="340"/>
      <c r="G521" s="340"/>
      <c r="H521" s="340"/>
      <c r="I521" s="340"/>
      <c r="J521" s="340"/>
      <c r="K521" s="340"/>
      <c r="L521" s="340"/>
      <c r="M521" s="340"/>
    </row>
    <row r="522" spans="6:13">
      <c r="F522" s="340"/>
      <c r="G522" s="340"/>
      <c r="H522" s="340"/>
      <c r="I522" s="340"/>
      <c r="J522" s="340"/>
      <c r="K522" s="340"/>
      <c r="L522" s="340"/>
      <c r="M522" s="340"/>
    </row>
    <row r="523" spans="6:13">
      <c r="F523" s="340"/>
      <c r="G523" s="340"/>
      <c r="H523" s="340"/>
      <c r="I523" s="340"/>
      <c r="J523" s="340"/>
      <c r="K523" s="340"/>
      <c r="L523" s="340"/>
      <c r="M523" s="340"/>
    </row>
    <row r="524" spans="6:13">
      <c r="F524" s="340"/>
      <c r="G524" s="340"/>
      <c r="H524" s="340"/>
      <c r="I524" s="340"/>
      <c r="J524" s="340"/>
      <c r="K524" s="340"/>
      <c r="L524" s="340"/>
      <c r="M524" s="340"/>
    </row>
    <row r="525" spans="6:13">
      <c r="F525" s="340"/>
      <c r="G525" s="340"/>
      <c r="H525" s="340"/>
      <c r="I525" s="340"/>
      <c r="J525" s="340"/>
      <c r="K525" s="340"/>
      <c r="L525" s="340"/>
      <c r="M525" s="340"/>
    </row>
    <row r="526" spans="6:13">
      <c r="F526" s="340"/>
      <c r="G526" s="340"/>
      <c r="H526" s="340"/>
      <c r="I526" s="340"/>
      <c r="J526" s="340"/>
      <c r="K526" s="340"/>
      <c r="L526" s="340"/>
      <c r="M526" s="340"/>
    </row>
    <row r="527" spans="6:13">
      <c r="F527" s="340"/>
      <c r="G527" s="340"/>
      <c r="H527" s="340"/>
      <c r="I527" s="340"/>
      <c r="J527" s="340"/>
      <c r="K527" s="340"/>
      <c r="L527" s="340"/>
      <c r="M527" s="340"/>
    </row>
    <row r="528" spans="6:13">
      <c r="F528" s="340"/>
      <c r="G528" s="340"/>
      <c r="H528" s="340"/>
      <c r="I528" s="340"/>
      <c r="J528" s="340"/>
      <c r="K528" s="340"/>
      <c r="L528" s="340"/>
      <c r="M528" s="340"/>
    </row>
    <row r="529" spans="6:13">
      <c r="F529" s="340"/>
      <c r="G529" s="340"/>
      <c r="H529" s="340"/>
      <c r="I529" s="340"/>
      <c r="J529" s="340"/>
      <c r="K529" s="340"/>
      <c r="L529" s="340"/>
      <c r="M529" s="340"/>
    </row>
    <row r="530" spans="6:13">
      <c r="F530" s="340"/>
      <c r="G530" s="340"/>
      <c r="H530" s="340"/>
      <c r="I530" s="340"/>
      <c r="J530" s="340"/>
      <c r="K530" s="340"/>
      <c r="L530" s="340"/>
      <c r="M530" s="340"/>
    </row>
    <row r="531" spans="6:13">
      <c r="F531" s="340"/>
      <c r="G531" s="340"/>
      <c r="H531" s="340"/>
      <c r="I531" s="340"/>
      <c r="J531" s="340"/>
      <c r="K531" s="340"/>
      <c r="L531" s="340"/>
      <c r="M531" s="340"/>
    </row>
    <row r="532" spans="6:13">
      <c r="F532" s="340"/>
      <c r="G532" s="340"/>
      <c r="H532" s="340"/>
      <c r="I532" s="340"/>
      <c r="J532" s="340"/>
      <c r="K532" s="340"/>
      <c r="L532" s="340"/>
      <c r="M532" s="340"/>
    </row>
    <row r="533" spans="6:13">
      <c r="F533" s="340"/>
      <c r="G533" s="340"/>
      <c r="H533" s="340"/>
      <c r="I533" s="340"/>
      <c r="J533" s="340"/>
      <c r="K533" s="340"/>
      <c r="L533" s="340"/>
      <c r="M533" s="340"/>
    </row>
    <row r="534" spans="6:13">
      <c r="F534" s="340"/>
      <c r="G534" s="340"/>
      <c r="H534" s="340"/>
      <c r="I534" s="340"/>
      <c r="J534" s="340"/>
      <c r="K534" s="340"/>
      <c r="L534" s="340"/>
      <c r="M534" s="340"/>
    </row>
    <row r="535" spans="6:13">
      <c r="F535" s="340"/>
      <c r="G535" s="340"/>
      <c r="H535" s="340"/>
      <c r="I535" s="340"/>
      <c r="J535" s="340"/>
      <c r="K535" s="340"/>
      <c r="L535" s="340"/>
      <c r="M535" s="340"/>
    </row>
    <row r="536" spans="6:13">
      <c r="F536" s="340"/>
      <c r="G536" s="340"/>
      <c r="H536" s="340"/>
      <c r="I536" s="340"/>
      <c r="J536" s="340"/>
      <c r="K536" s="340"/>
      <c r="L536" s="340"/>
      <c r="M536" s="340"/>
    </row>
    <row r="537" spans="6:13">
      <c r="F537" s="340"/>
      <c r="G537" s="340"/>
      <c r="H537" s="340"/>
      <c r="I537" s="340"/>
      <c r="J537" s="340"/>
      <c r="K537" s="340"/>
      <c r="L537" s="340"/>
      <c r="M537" s="340"/>
    </row>
    <row r="538" spans="6:13">
      <c r="F538" s="340"/>
      <c r="G538" s="340"/>
      <c r="H538" s="340"/>
      <c r="I538" s="340"/>
      <c r="J538" s="340"/>
      <c r="K538" s="340"/>
      <c r="L538" s="340"/>
      <c r="M538" s="340"/>
    </row>
    <row r="539" spans="6:13">
      <c r="F539" s="340"/>
      <c r="G539" s="340"/>
      <c r="H539" s="340"/>
      <c r="I539" s="340"/>
      <c r="J539" s="340"/>
      <c r="K539" s="340"/>
      <c r="L539" s="340"/>
      <c r="M539" s="340"/>
    </row>
    <row r="540" spans="6:13">
      <c r="F540" s="340"/>
      <c r="G540" s="340"/>
      <c r="H540" s="340"/>
      <c r="I540" s="340"/>
      <c r="J540" s="340"/>
      <c r="K540" s="340"/>
      <c r="L540" s="340"/>
      <c r="M540" s="340"/>
    </row>
    <row r="541" spans="6:13">
      <c r="F541" s="340"/>
      <c r="G541" s="340"/>
      <c r="H541" s="340"/>
      <c r="I541" s="340"/>
      <c r="J541" s="340"/>
      <c r="K541" s="340"/>
      <c r="L541" s="340"/>
      <c r="M541" s="340"/>
    </row>
    <row r="542" spans="6:13">
      <c r="F542" s="340"/>
      <c r="G542" s="340"/>
      <c r="H542" s="340"/>
      <c r="I542" s="340"/>
      <c r="J542" s="340"/>
      <c r="K542" s="340"/>
      <c r="L542" s="340"/>
      <c r="M542" s="340"/>
    </row>
    <row r="543" spans="6:13">
      <c r="F543" s="340"/>
      <c r="G543" s="340"/>
      <c r="H543" s="340"/>
      <c r="I543" s="340"/>
      <c r="J543" s="340"/>
      <c r="K543" s="340"/>
      <c r="L543" s="340"/>
      <c r="M543" s="340"/>
    </row>
    <row r="544" spans="6:13">
      <c r="F544" s="340"/>
      <c r="G544" s="340"/>
      <c r="H544" s="340"/>
      <c r="I544" s="340"/>
      <c r="J544" s="340"/>
      <c r="K544" s="340"/>
      <c r="L544" s="340"/>
      <c r="M544" s="340"/>
    </row>
    <row r="545" spans="6:13">
      <c r="F545" s="340"/>
      <c r="G545" s="340"/>
      <c r="H545" s="340"/>
      <c r="I545" s="340"/>
      <c r="J545" s="340"/>
      <c r="K545" s="340"/>
      <c r="L545" s="340"/>
      <c r="M545" s="340"/>
    </row>
    <row r="546" spans="6:13">
      <c r="F546" s="340"/>
      <c r="G546" s="340"/>
      <c r="H546" s="340"/>
      <c r="I546" s="340"/>
      <c r="J546" s="340"/>
      <c r="K546" s="340"/>
      <c r="L546" s="340"/>
      <c r="M546" s="340"/>
    </row>
    <row r="547" spans="6:13">
      <c r="F547" s="340"/>
      <c r="G547" s="340"/>
      <c r="H547" s="340"/>
      <c r="I547" s="340"/>
      <c r="J547" s="340"/>
      <c r="K547" s="340"/>
      <c r="L547" s="340"/>
      <c r="M547" s="340"/>
    </row>
    <row r="548" spans="6:13">
      <c r="F548" s="340"/>
      <c r="G548" s="340"/>
      <c r="H548" s="340"/>
      <c r="I548" s="340"/>
      <c r="J548" s="340"/>
      <c r="K548" s="340"/>
      <c r="L548" s="340"/>
      <c r="M548" s="340"/>
    </row>
    <row r="549" spans="6:13">
      <c r="F549" s="340"/>
      <c r="G549" s="340"/>
      <c r="H549" s="340"/>
      <c r="I549" s="340"/>
      <c r="J549" s="340"/>
      <c r="K549" s="340"/>
      <c r="L549" s="340"/>
      <c r="M549" s="340"/>
    </row>
    <row r="550" spans="6:13">
      <c r="F550" s="340"/>
      <c r="G550" s="340"/>
      <c r="H550" s="340"/>
      <c r="I550" s="340"/>
      <c r="J550" s="340"/>
      <c r="K550" s="340"/>
      <c r="L550" s="340"/>
      <c r="M550" s="340"/>
    </row>
    <row r="551" spans="6:13">
      <c r="F551" s="340"/>
      <c r="G551" s="340"/>
      <c r="H551" s="340"/>
      <c r="I551" s="340"/>
      <c r="J551" s="340"/>
      <c r="K551" s="340"/>
      <c r="L551" s="340"/>
      <c r="M551" s="340"/>
    </row>
    <row r="552" spans="6:13">
      <c r="F552" s="340"/>
      <c r="G552" s="340"/>
      <c r="H552" s="340"/>
      <c r="I552" s="340"/>
      <c r="J552" s="340"/>
      <c r="K552" s="340"/>
      <c r="L552" s="340"/>
      <c r="M552" s="340"/>
    </row>
    <row r="553" spans="6:13">
      <c r="F553" s="340"/>
      <c r="G553" s="340"/>
      <c r="H553" s="340"/>
      <c r="I553" s="340"/>
      <c r="J553" s="340"/>
      <c r="K553" s="340"/>
      <c r="L553" s="340"/>
      <c r="M553" s="340"/>
    </row>
    <row r="554" spans="6:13">
      <c r="F554" s="340"/>
      <c r="G554" s="340"/>
      <c r="H554" s="340"/>
      <c r="I554" s="340"/>
      <c r="J554" s="340"/>
      <c r="K554" s="340"/>
      <c r="L554" s="340"/>
      <c r="M554" s="340"/>
    </row>
    <row r="555" spans="6:13">
      <c r="F555" s="340"/>
      <c r="G555" s="340"/>
      <c r="H555" s="340"/>
      <c r="I555" s="340"/>
      <c r="J555" s="340"/>
      <c r="K555" s="340"/>
      <c r="L555" s="340"/>
      <c r="M555" s="340"/>
    </row>
    <row r="556" spans="6:13">
      <c r="F556" s="340"/>
      <c r="G556" s="340"/>
      <c r="H556" s="340"/>
      <c r="I556" s="340"/>
      <c r="J556" s="340"/>
      <c r="K556" s="340"/>
      <c r="L556" s="340"/>
      <c r="M556" s="340"/>
    </row>
    <row r="557" spans="6:13">
      <c r="F557" s="340"/>
      <c r="G557" s="340"/>
      <c r="H557" s="340"/>
      <c r="I557" s="340"/>
      <c r="J557" s="340"/>
      <c r="K557" s="340"/>
      <c r="L557" s="340"/>
      <c r="M557" s="340"/>
    </row>
    <row r="558" spans="6:13">
      <c r="F558" s="340"/>
      <c r="G558" s="340"/>
      <c r="H558" s="340"/>
      <c r="I558" s="340"/>
      <c r="J558" s="340"/>
      <c r="K558" s="340"/>
      <c r="L558" s="340"/>
      <c r="M558" s="340"/>
    </row>
    <row r="559" spans="6:13">
      <c r="F559" s="340"/>
      <c r="G559" s="340"/>
      <c r="H559" s="340"/>
      <c r="I559" s="340"/>
      <c r="J559" s="340"/>
      <c r="K559" s="340"/>
      <c r="L559" s="340"/>
      <c r="M559" s="340"/>
    </row>
    <row r="560" spans="6:13">
      <c r="F560" s="340"/>
      <c r="G560" s="340"/>
      <c r="H560" s="340"/>
      <c r="I560" s="340"/>
      <c r="J560" s="340"/>
      <c r="K560" s="340"/>
      <c r="L560" s="340"/>
      <c r="M560" s="340"/>
    </row>
    <row r="561" spans="6:13">
      <c r="F561" s="340"/>
      <c r="G561" s="340"/>
      <c r="H561" s="340"/>
      <c r="I561" s="340"/>
      <c r="J561" s="340"/>
      <c r="K561" s="340"/>
      <c r="L561" s="340"/>
      <c r="M561" s="340"/>
    </row>
    <row r="562" spans="6:13">
      <c r="F562" s="340"/>
      <c r="G562" s="340"/>
      <c r="H562" s="340"/>
      <c r="I562" s="340"/>
      <c r="J562" s="340"/>
      <c r="K562" s="340"/>
      <c r="L562" s="340"/>
      <c r="M562" s="340"/>
    </row>
    <row r="563" spans="6:13">
      <c r="F563" s="340"/>
      <c r="G563" s="340"/>
      <c r="H563" s="340"/>
      <c r="I563" s="340"/>
      <c r="J563" s="340"/>
      <c r="K563" s="340"/>
      <c r="L563" s="340"/>
      <c r="M563" s="340"/>
    </row>
    <row r="564" spans="6:13">
      <c r="F564" s="340"/>
      <c r="G564" s="340"/>
      <c r="H564" s="340"/>
      <c r="I564" s="340"/>
      <c r="J564" s="340"/>
      <c r="K564" s="340"/>
      <c r="L564" s="340"/>
      <c r="M564" s="340"/>
    </row>
    <row r="565" spans="6:13">
      <c r="F565" s="340"/>
      <c r="G565" s="340"/>
      <c r="H565" s="340"/>
      <c r="I565" s="340"/>
      <c r="J565" s="340"/>
      <c r="K565" s="340"/>
      <c r="L565" s="340"/>
      <c r="M565" s="340"/>
    </row>
    <row r="566" spans="6:13">
      <c r="F566" s="340"/>
      <c r="G566" s="340"/>
      <c r="H566" s="340"/>
      <c r="I566" s="340"/>
      <c r="J566" s="340"/>
      <c r="K566" s="340"/>
      <c r="L566" s="340"/>
      <c r="M566" s="340"/>
    </row>
    <row r="567" spans="6:13">
      <c r="F567" s="340"/>
      <c r="G567" s="340"/>
      <c r="H567" s="340"/>
      <c r="I567" s="340"/>
      <c r="J567" s="340"/>
      <c r="K567" s="340"/>
      <c r="L567" s="340"/>
      <c r="M567" s="340"/>
    </row>
    <row r="568" spans="6:13">
      <c r="F568" s="340"/>
      <c r="G568" s="340"/>
      <c r="H568" s="340"/>
      <c r="I568" s="340"/>
      <c r="J568" s="340"/>
      <c r="K568" s="340"/>
      <c r="L568" s="340"/>
      <c r="M568" s="340"/>
    </row>
    <row r="569" spans="6:13">
      <c r="F569" s="340"/>
      <c r="G569" s="340"/>
      <c r="H569" s="340"/>
      <c r="I569" s="340"/>
      <c r="J569" s="340"/>
      <c r="K569" s="340"/>
      <c r="L569" s="340"/>
      <c r="M569" s="340"/>
    </row>
    <row r="570" spans="6:13">
      <c r="F570" s="340"/>
      <c r="G570" s="340"/>
      <c r="H570" s="340"/>
      <c r="I570" s="340"/>
      <c r="J570" s="340"/>
      <c r="K570" s="340"/>
      <c r="L570" s="340"/>
      <c r="M570" s="340"/>
    </row>
    <row r="571" spans="6:13">
      <c r="F571" s="340"/>
      <c r="G571" s="340"/>
      <c r="H571" s="340"/>
      <c r="I571" s="340"/>
      <c r="J571" s="340"/>
      <c r="K571" s="340"/>
      <c r="L571" s="340"/>
      <c r="M571" s="340"/>
    </row>
    <row r="572" spans="6:13">
      <c r="F572" s="340"/>
      <c r="G572" s="340"/>
      <c r="H572" s="340"/>
      <c r="I572" s="340"/>
      <c r="J572" s="340"/>
      <c r="K572" s="340"/>
      <c r="L572" s="340"/>
      <c r="M572" s="340"/>
    </row>
    <row r="573" spans="6:13">
      <c r="F573" s="340"/>
      <c r="G573" s="340"/>
      <c r="H573" s="340"/>
      <c r="I573" s="340"/>
      <c r="J573" s="340"/>
      <c r="K573" s="340"/>
      <c r="L573" s="340"/>
      <c r="M573" s="340"/>
    </row>
    <row r="574" spans="6:13">
      <c r="F574" s="340"/>
      <c r="G574" s="340"/>
      <c r="H574" s="340"/>
      <c r="I574" s="340"/>
      <c r="J574" s="340"/>
      <c r="K574" s="340"/>
      <c r="L574" s="340"/>
      <c r="M574" s="340"/>
    </row>
    <row r="575" spans="6:13">
      <c r="F575" s="340"/>
      <c r="G575" s="340"/>
      <c r="H575" s="340"/>
      <c r="I575" s="340"/>
      <c r="J575" s="340"/>
      <c r="K575" s="340"/>
      <c r="L575" s="340"/>
      <c r="M575" s="340"/>
    </row>
    <row r="576" spans="6:13">
      <c r="F576" s="340"/>
      <c r="G576" s="340"/>
      <c r="H576" s="340"/>
      <c r="I576" s="340"/>
      <c r="J576" s="340"/>
      <c r="K576" s="340"/>
      <c r="L576" s="340"/>
      <c r="M576" s="340"/>
    </row>
    <row r="577" spans="6:13">
      <c r="F577" s="340"/>
      <c r="G577" s="340"/>
      <c r="H577" s="340"/>
      <c r="I577" s="340"/>
      <c r="J577" s="340"/>
      <c r="K577" s="340"/>
      <c r="L577" s="340"/>
      <c r="M577" s="340"/>
    </row>
    <row r="578" spans="6:13">
      <c r="F578" s="340"/>
      <c r="G578" s="340"/>
      <c r="H578" s="340"/>
      <c r="I578" s="340"/>
      <c r="J578" s="340"/>
      <c r="K578" s="340"/>
      <c r="L578" s="340"/>
      <c r="M578" s="340"/>
    </row>
    <row r="579" spans="6:13">
      <c r="F579" s="340"/>
      <c r="G579" s="340"/>
      <c r="H579" s="340"/>
      <c r="I579" s="340"/>
      <c r="J579" s="340"/>
      <c r="K579" s="340"/>
      <c r="L579" s="340"/>
      <c r="M579" s="340"/>
    </row>
    <row r="580" spans="6:13">
      <c r="F580" s="340"/>
      <c r="G580" s="340"/>
      <c r="H580" s="340"/>
      <c r="I580" s="340"/>
      <c r="J580" s="340"/>
      <c r="K580" s="340"/>
      <c r="L580" s="340"/>
      <c r="M580" s="340"/>
    </row>
    <row r="581" spans="6:13">
      <c r="F581" s="340"/>
      <c r="G581" s="340"/>
      <c r="H581" s="340"/>
      <c r="I581" s="340"/>
      <c r="J581" s="340"/>
      <c r="K581" s="340"/>
      <c r="L581" s="340"/>
      <c r="M581" s="340"/>
    </row>
    <row r="582" spans="6:13">
      <c r="F582" s="340"/>
      <c r="G582" s="340"/>
      <c r="H582" s="340"/>
      <c r="I582" s="340"/>
      <c r="J582" s="340"/>
      <c r="K582" s="340"/>
      <c r="L582" s="340"/>
      <c r="M582" s="340"/>
    </row>
    <row r="583" spans="6:13">
      <c r="F583" s="340"/>
      <c r="G583" s="340"/>
      <c r="H583" s="340"/>
      <c r="I583" s="340"/>
      <c r="J583" s="340"/>
      <c r="K583" s="340"/>
      <c r="L583" s="340"/>
      <c r="M583" s="340"/>
    </row>
    <row r="584" spans="6:13">
      <c r="F584" s="340"/>
      <c r="G584" s="340"/>
      <c r="H584" s="340"/>
      <c r="I584" s="340"/>
      <c r="J584" s="340"/>
      <c r="K584" s="340"/>
      <c r="L584" s="340"/>
      <c r="M584" s="340"/>
    </row>
    <row r="585" spans="6:13">
      <c r="F585" s="340"/>
      <c r="G585" s="340"/>
      <c r="H585" s="340"/>
      <c r="I585" s="340"/>
      <c r="J585" s="340"/>
      <c r="K585" s="340"/>
      <c r="L585" s="340"/>
      <c r="M585" s="340"/>
    </row>
    <row r="586" spans="6:13">
      <c r="F586" s="340"/>
      <c r="G586" s="340"/>
      <c r="H586" s="340"/>
      <c r="I586" s="340"/>
      <c r="J586" s="340"/>
      <c r="K586" s="340"/>
      <c r="L586" s="340"/>
      <c r="M586" s="340"/>
    </row>
    <row r="587" spans="6:13">
      <c r="F587" s="340"/>
      <c r="G587" s="340"/>
      <c r="H587" s="340"/>
      <c r="I587" s="340"/>
      <c r="J587" s="340"/>
      <c r="K587" s="340"/>
      <c r="L587" s="340"/>
      <c r="M587" s="340"/>
    </row>
    <row r="588" spans="6:13">
      <c r="F588" s="340"/>
      <c r="G588" s="340"/>
      <c r="H588" s="340"/>
      <c r="I588" s="340"/>
      <c r="J588" s="340"/>
      <c r="K588" s="340"/>
      <c r="L588" s="340"/>
      <c r="M588" s="340"/>
    </row>
    <row r="589" spans="6:13">
      <c r="F589" s="340"/>
      <c r="G589" s="340"/>
      <c r="H589" s="340"/>
      <c r="I589" s="340"/>
      <c r="J589" s="340"/>
      <c r="K589" s="340"/>
      <c r="L589" s="340"/>
      <c r="M589" s="340"/>
    </row>
    <row r="590" spans="6:13">
      <c r="F590" s="340"/>
      <c r="G590" s="340"/>
      <c r="H590" s="340"/>
      <c r="I590" s="340"/>
      <c r="J590" s="340"/>
      <c r="K590" s="340"/>
      <c r="L590" s="340"/>
      <c r="M590" s="340"/>
    </row>
    <row r="591" spans="6:13">
      <c r="F591" s="340"/>
      <c r="G591" s="340"/>
      <c r="H591" s="340"/>
      <c r="I591" s="340"/>
      <c r="J591" s="340"/>
      <c r="K591" s="340"/>
      <c r="L591" s="340"/>
      <c r="M591" s="340"/>
    </row>
    <row r="592" spans="6:13">
      <c r="F592" s="340"/>
      <c r="G592" s="340"/>
      <c r="H592" s="340"/>
      <c r="I592" s="340"/>
      <c r="J592" s="340"/>
      <c r="K592" s="340"/>
      <c r="L592" s="340"/>
      <c r="M592" s="340"/>
    </row>
    <row r="593" spans="6:13">
      <c r="F593" s="340"/>
      <c r="G593" s="340"/>
      <c r="H593" s="340"/>
      <c r="I593" s="340"/>
      <c r="J593" s="340"/>
      <c r="K593" s="340"/>
      <c r="L593" s="340"/>
      <c r="M593" s="340"/>
    </row>
    <row r="594" spans="6:13">
      <c r="F594" s="340"/>
      <c r="G594" s="340"/>
      <c r="H594" s="340"/>
      <c r="I594" s="340"/>
      <c r="J594" s="340"/>
      <c r="K594" s="340"/>
      <c r="L594" s="340"/>
      <c r="M594" s="340"/>
    </row>
    <row r="595" spans="6:13">
      <c r="F595" s="340"/>
      <c r="G595" s="340"/>
      <c r="H595" s="340"/>
      <c r="I595" s="340"/>
      <c r="J595" s="340"/>
      <c r="K595" s="340"/>
      <c r="L595" s="340"/>
      <c r="M595" s="340"/>
    </row>
    <row r="596" spans="6:13">
      <c r="F596" s="340"/>
      <c r="G596" s="340"/>
      <c r="H596" s="340"/>
      <c r="I596" s="340"/>
      <c r="J596" s="340"/>
      <c r="K596" s="340"/>
      <c r="L596" s="340"/>
      <c r="M596" s="340"/>
    </row>
    <row r="597" spans="6:13">
      <c r="F597" s="340"/>
      <c r="G597" s="340"/>
      <c r="H597" s="340"/>
      <c r="I597" s="340"/>
      <c r="J597" s="340"/>
      <c r="K597" s="340"/>
      <c r="L597" s="340"/>
      <c r="M597" s="340"/>
    </row>
    <row r="598" spans="6:13">
      <c r="F598" s="340"/>
      <c r="G598" s="340"/>
      <c r="H598" s="340"/>
      <c r="I598" s="340"/>
      <c r="J598" s="340"/>
      <c r="K598" s="340"/>
      <c r="L598" s="340"/>
      <c r="M598" s="340"/>
    </row>
    <row r="599" spans="6:13">
      <c r="F599" s="340"/>
      <c r="G599" s="340"/>
      <c r="H599" s="340"/>
      <c r="I599" s="340"/>
      <c r="J599" s="340"/>
      <c r="K599" s="340"/>
      <c r="L599" s="340"/>
      <c r="M599" s="340"/>
    </row>
    <row r="600" spans="6:13">
      <c r="F600" s="340"/>
      <c r="G600" s="340"/>
      <c r="H600" s="340"/>
      <c r="I600" s="340"/>
      <c r="J600" s="340"/>
      <c r="K600" s="340"/>
      <c r="L600" s="340"/>
      <c r="M600" s="340"/>
    </row>
    <row r="601" spans="6:13">
      <c r="F601" s="340"/>
      <c r="G601" s="340"/>
      <c r="H601" s="340"/>
      <c r="I601" s="340"/>
      <c r="J601" s="340"/>
      <c r="K601" s="340"/>
      <c r="L601" s="340"/>
      <c r="M601" s="340"/>
    </row>
    <row r="602" spans="6:13">
      <c r="F602" s="340"/>
      <c r="G602" s="340"/>
      <c r="H602" s="340"/>
      <c r="I602" s="340"/>
      <c r="J602" s="340"/>
      <c r="K602" s="340"/>
      <c r="L602" s="340"/>
      <c r="M602" s="340"/>
    </row>
    <row r="603" spans="6:13">
      <c r="F603" s="340"/>
      <c r="G603" s="340"/>
      <c r="H603" s="340"/>
      <c r="I603" s="340"/>
      <c r="J603" s="340"/>
      <c r="K603" s="340"/>
      <c r="L603" s="340"/>
      <c r="M603" s="340"/>
    </row>
    <row r="604" spans="6:13">
      <c r="F604" s="340"/>
      <c r="G604" s="340"/>
      <c r="H604" s="340"/>
      <c r="I604" s="340"/>
      <c r="J604" s="340"/>
      <c r="K604" s="340"/>
      <c r="L604" s="340"/>
      <c r="M604" s="340"/>
    </row>
    <row r="605" spans="6:13">
      <c r="F605" s="340"/>
      <c r="G605" s="340"/>
      <c r="H605" s="340"/>
      <c r="I605" s="340"/>
      <c r="J605" s="340"/>
      <c r="K605" s="340"/>
      <c r="L605" s="340"/>
      <c r="M605" s="340"/>
    </row>
    <row r="606" spans="6:13">
      <c r="F606" s="340"/>
      <c r="G606" s="340"/>
      <c r="H606" s="340"/>
      <c r="I606" s="340"/>
      <c r="J606" s="340"/>
      <c r="K606" s="340"/>
      <c r="L606" s="340"/>
      <c r="M606" s="340"/>
    </row>
    <row r="607" spans="6:13">
      <c r="F607" s="340"/>
      <c r="G607" s="340"/>
      <c r="H607" s="340"/>
      <c r="I607" s="340"/>
      <c r="J607" s="340"/>
      <c r="K607" s="340"/>
      <c r="L607" s="340"/>
      <c r="M607" s="340"/>
    </row>
    <row r="608" spans="6:13">
      <c r="F608" s="340"/>
      <c r="G608" s="340"/>
      <c r="H608" s="340"/>
      <c r="I608" s="340"/>
      <c r="J608" s="340"/>
      <c r="K608" s="340"/>
      <c r="L608" s="340"/>
      <c r="M608" s="340"/>
    </row>
    <row r="609" spans="6:13">
      <c r="F609" s="340"/>
      <c r="G609" s="340"/>
      <c r="H609" s="340"/>
      <c r="I609" s="340"/>
      <c r="J609" s="340"/>
      <c r="K609" s="340"/>
      <c r="L609" s="340"/>
      <c r="M609" s="340"/>
    </row>
    <row r="610" spans="6:13">
      <c r="F610" s="340"/>
      <c r="G610" s="340"/>
      <c r="H610" s="340"/>
      <c r="I610" s="340"/>
      <c r="J610" s="340"/>
      <c r="K610" s="340"/>
      <c r="L610" s="340"/>
      <c r="M610" s="340"/>
    </row>
    <row r="611" spans="6:13">
      <c r="F611" s="340"/>
      <c r="G611" s="340"/>
      <c r="H611" s="340"/>
      <c r="I611" s="340"/>
      <c r="J611" s="340"/>
      <c r="K611" s="340"/>
      <c r="L611" s="340"/>
      <c r="M611" s="340"/>
    </row>
    <row r="612" spans="6:13">
      <c r="F612" s="340"/>
      <c r="G612" s="340"/>
      <c r="H612" s="340"/>
      <c r="I612" s="340"/>
      <c r="J612" s="340"/>
      <c r="K612" s="340"/>
      <c r="L612" s="340"/>
      <c r="M612" s="340"/>
    </row>
    <row r="613" spans="6:13">
      <c r="F613" s="340"/>
      <c r="G613" s="340"/>
      <c r="H613" s="340"/>
      <c r="I613" s="340"/>
      <c r="J613" s="340"/>
      <c r="K613" s="340"/>
      <c r="L613" s="340"/>
      <c r="M613" s="340"/>
    </row>
    <row r="614" spans="6:13">
      <c r="F614" s="340"/>
      <c r="G614" s="340"/>
      <c r="H614" s="340"/>
      <c r="I614" s="340"/>
      <c r="J614" s="340"/>
      <c r="K614" s="340"/>
      <c r="L614" s="340"/>
      <c r="M614" s="340"/>
    </row>
    <row r="615" spans="6:13">
      <c r="F615" s="340"/>
      <c r="G615" s="340"/>
      <c r="H615" s="340"/>
      <c r="I615" s="340"/>
      <c r="J615" s="340"/>
      <c r="K615" s="340"/>
      <c r="L615" s="340"/>
      <c r="M615" s="340"/>
    </row>
    <row r="616" spans="6:13">
      <c r="F616" s="340"/>
      <c r="G616" s="340"/>
      <c r="H616" s="340"/>
      <c r="I616" s="340"/>
      <c r="J616" s="340"/>
      <c r="K616" s="340"/>
      <c r="L616" s="340"/>
      <c r="M616" s="340"/>
    </row>
    <row r="617" spans="6:13">
      <c r="F617" s="340"/>
      <c r="G617" s="340"/>
      <c r="H617" s="340"/>
      <c r="I617" s="340"/>
      <c r="J617" s="340"/>
      <c r="K617" s="340"/>
      <c r="L617" s="340"/>
      <c r="M617" s="340"/>
    </row>
    <row r="618" spans="6:13">
      <c r="F618" s="340"/>
      <c r="G618" s="340"/>
      <c r="H618" s="340"/>
      <c r="I618" s="340"/>
      <c r="J618" s="340"/>
      <c r="K618" s="340"/>
      <c r="L618" s="340"/>
      <c r="M618" s="340"/>
    </row>
    <row r="619" spans="6:13">
      <c r="F619" s="340"/>
      <c r="G619" s="340"/>
      <c r="H619" s="340"/>
      <c r="I619" s="340"/>
      <c r="J619" s="340"/>
      <c r="K619" s="340"/>
      <c r="L619" s="340"/>
      <c r="M619" s="340"/>
    </row>
    <row r="620" spans="6:13">
      <c r="F620" s="340"/>
      <c r="G620" s="340"/>
      <c r="H620" s="340"/>
      <c r="I620" s="340"/>
      <c r="J620" s="340"/>
      <c r="K620" s="340"/>
      <c r="L620" s="340"/>
      <c r="M620" s="340"/>
    </row>
    <row r="621" spans="6:13">
      <c r="F621" s="340"/>
      <c r="G621" s="340"/>
      <c r="H621" s="340"/>
      <c r="I621" s="340"/>
      <c r="J621" s="340"/>
      <c r="K621" s="340"/>
      <c r="L621" s="340"/>
      <c r="M621" s="340"/>
    </row>
    <row r="622" spans="6:13">
      <c r="F622" s="340"/>
      <c r="G622" s="340"/>
      <c r="H622" s="340"/>
      <c r="I622" s="340"/>
      <c r="J622" s="340"/>
      <c r="K622" s="340"/>
      <c r="L622" s="340"/>
      <c r="M622" s="340"/>
    </row>
    <row r="623" spans="6:13">
      <c r="F623" s="340"/>
      <c r="G623" s="340"/>
      <c r="H623" s="340"/>
      <c r="I623" s="340"/>
      <c r="J623" s="340"/>
      <c r="K623" s="340"/>
      <c r="L623" s="340"/>
      <c r="M623" s="340"/>
    </row>
    <row r="624" spans="6:13">
      <c r="F624" s="340"/>
      <c r="G624" s="340"/>
      <c r="H624" s="340"/>
      <c r="I624" s="340"/>
      <c r="J624" s="340"/>
      <c r="K624" s="340"/>
      <c r="L624" s="340"/>
      <c r="M624" s="340"/>
    </row>
    <row r="625" spans="6:13">
      <c r="F625" s="340"/>
      <c r="G625" s="340"/>
      <c r="H625" s="340"/>
      <c r="I625" s="340"/>
      <c r="J625" s="340"/>
      <c r="K625" s="340"/>
      <c r="L625" s="340"/>
      <c r="M625" s="340"/>
    </row>
    <row r="626" spans="6:13">
      <c r="F626" s="340"/>
      <c r="G626" s="340"/>
      <c r="H626" s="340"/>
      <c r="I626" s="340"/>
      <c r="J626" s="340"/>
      <c r="K626" s="340"/>
      <c r="L626" s="340"/>
      <c r="M626" s="340"/>
    </row>
    <row r="627" spans="6:13">
      <c r="F627" s="340"/>
      <c r="G627" s="340"/>
      <c r="H627" s="340"/>
      <c r="I627" s="340"/>
      <c r="J627" s="340"/>
      <c r="K627" s="340"/>
      <c r="L627" s="340"/>
      <c r="M627" s="340"/>
    </row>
    <row r="628" spans="6:13">
      <c r="F628" s="340"/>
      <c r="G628" s="340"/>
      <c r="H628" s="340"/>
      <c r="I628" s="340"/>
      <c r="J628" s="340"/>
      <c r="K628" s="340"/>
      <c r="L628" s="340"/>
      <c r="M628" s="340"/>
    </row>
    <row r="629" spans="6:13">
      <c r="F629" s="340"/>
      <c r="G629" s="340"/>
      <c r="H629" s="340"/>
      <c r="I629" s="340"/>
      <c r="J629" s="340"/>
      <c r="K629" s="340"/>
      <c r="L629" s="340"/>
      <c r="M629" s="340"/>
    </row>
    <row r="630" spans="6:13">
      <c r="F630" s="340"/>
      <c r="G630" s="340"/>
      <c r="H630" s="340"/>
      <c r="I630" s="340"/>
      <c r="J630" s="340"/>
      <c r="K630" s="340"/>
      <c r="L630" s="340"/>
      <c r="M630" s="340"/>
    </row>
    <row r="631" spans="6:13">
      <c r="F631" s="340"/>
      <c r="G631" s="340"/>
      <c r="H631" s="340"/>
      <c r="I631" s="340"/>
      <c r="J631" s="340"/>
      <c r="K631" s="340"/>
      <c r="L631" s="340"/>
      <c r="M631" s="340"/>
    </row>
    <row r="632" spans="6:13">
      <c r="F632" s="340"/>
      <c r="G632" s="340"/>
      <c r="H632" s="340"/>
      <c r="I632" s="340"/>
      <c r="J632" s="340"/>
      <c r="K632" s="340"/>
      <c r="L632" s="340"/>
      <c r="M632" s="340"/>
    </row>
    <row r="633" spans="6:13">
      <c r="F633" s="340"/>
      <c r="G633" s="340"/>
      <c r="H633" s="340"/>
      <c r="I633" s="340"/>
      <c r="J633" s="340"/>
      <c r="K633" s="340"/>
      <c r="L633" s="340"/>
      <c r="M633" s="340"/>
    </row>
    <row r="634" spans="6:13">
      <c r="F634" s="340"/>
      <c r="G634" s="340"/>
      <c r="H634" s="340"/>
      <c r="I634" s="340"/>
      <c r="J634" s="340"/>
      <c r="K634" s="340"/>
      <c r="L634" s="340"/>
      <c r="M634" s="340"/>
    </row>
    <row r="635" spans="6:13">
      <c r="F635" s="340"/>
      <c r="G635" s="340"/>
      <c r="H635" s="340"/>
      <c r="I635" s="340"/>
      <c r="J635" s="340"/>
      <c r="K635" s="340"/>
      <c r="L635" s="340"/>
      <c r="M635" s="340"/>
    </row>
    <row r="636" spans="6:13">
      <c r="F636" s="340"/>
      <c r="G636" s="340"/>
      <c r="H636" s="340"/>
      <c r="I636" s="340"/>
      <c r="J636" s="340"/>
      <c r="K636" s="340"/>
      <c r="L636" s="340"/>
      <c r="M636" s="340"/>
    </row>
    <row r="637" spans="6:13">
      <c r="F637" s="340"/>
      <c r="G637" s="340"/>
      <c r="H637" s="340"/>
      <c r="I637" s="340"/>
      <c r="J637" s="340"/>
      <c r="K637" s="340"/>
      <c r="L637" s="340"/>
      <c r="M637" s="340"/>
    </row>
    <row r="638" spans="6:13">
      <c r="F638" s="340"/>
      <c r="G638" s="340"/>
      <c r="H638" s="340"/>
      <c r="I638" s="340"/>
      <c r="J638" s="340"/>
      <c r="K638" s="340"/>
      <c r="L638" s="340"/>
      <c r="M638" s="340"/>
    </row>
    <row r="639" spans="6:13">
      <c r="F639" s="340"/>
      <c r="G639" s="340"/>
      <c r="H639" s="340"/>
      <c r="I639" s="340"/>
      <c r="J639" s="340"/>
      <c r="K639" s="340"/>
      <c r="L639" s="340"/>
      <c r="M639" s="340"/>
    </row>
    <row r="640" spans="6:13">
      <c r="F640" s="340"/>
      <c r="G640" s="340"/>
      <c r="H640" s="340"/>
      <c r="I640" s="340"/>
      <c r="J640" s="340"/>
      <c r="K640" s="340"/>
      <c r="L640" s="340"/>
      <c r="M640" s="340"/>
    </row>
    <row r="641" spans="6:13">
      <c r="F641" s="340"/>
      <c r="G641" s="340"/>
      <c r="H641" s="340"/>
      <c r="I641" s="340"/>
      <c r="J641" s="340"/>
      <c r="K641" s="340"/>
      <c r="L641" s="340"/>
      <c r="M641" s="340"/>
    </row>
    <row r="642" spans="6:13">
      <c r="F642" s="340"/>
      <c r="G642" s="340"/>
      <c r="H642" s="340"/>
      <c r="I642" s="340"/>
      <c r="J642" s="340"/>
      <c r="K642" s="340"/>
      <c r="L642" s="340"/>
      <c r="M642" s="340"/>
    </row>
    <row r="643" spans="6:13">
      <c r="F643" s="340"/>
      <c r="G643" s="340"/>
      <c r="H643" s="340"/>
      <c r="I643" s="340"/>
      <c r="J643" s="340"/>
      <c r="K643" s="340"/>
      <c r="L643" s="340"/>
      <c r="M643" s="340"/>
    </row>
    <row r="644" spans="6:13">
      <c r="F644" s="340"/>
      <c r="G644" s="340"/>
      <c r="H644" s="340"/>
      <c r="I644" s="340"/>
      <c r="J644" s="340"/>
      <c r="K644" s="340"/>
      <c r="L644" s="340"/>
      <c r="M644" s="340"/>
    </row>
    <row r="645" spans="6:13">
      <c r="F645" s="340"/>
      <c r="G645" s="340"/>
      <c r="H645" s="340"/>
      <c r="I645" s="340"/>
      <c r="J645" s="340"/>
      <c r="K645" s="340"/>
      <c r="L645" s="340"/>
      <c r="M645" s="340"/>
    </row>
    <row r="646" spans="6:13">
      <c r="F646" s="340"/>
      <c r="G646" s="340"/>
      <c r="H646" s="340"/>
      <c r="I646" s="340"/>
      <c r="J646" s="340"/>
      <c r="K646" s="340"/>
      <c r="L646" s="340"/>
      <c r="M646" s="340"/>
    </row>
    <row r="647" spans="6:13">
      <c r="F647" s="340"/>
      <c r="G647" s="340"/>
      <c r="H647" s="340"/>
      <c r="I647" s="340"/>
      <c r="J647" s="340"/>
      <c r="K647" s="340"/>
      <c r="L647" s="340"/>
      <c r="M647" s="340"/>
    </row>
    <row r="648" spans="6:13">
      <c r="F648" s="340"/>
      <c r="G648" s="340"/>
      <c r="H648" s="340"/>
      <c r="I648" s="340"/>
      <c r="J648" s="340"/>
      <c r="K648" s="340"/>
      <c r="L648" s="340"/>
      <c r="M648" s="340"/>
    </row>
    <row r="649" spans="6:13">
      <c r="F649" s="340"/>
      <c r="G649" s="340"/>
      <c r="H649" s="340"/>
      <c r="I649" s="340"/>
      <c r="J649" s="340"/>
      <c r="K649" s="340"/>
      <c r="L649" s="340"/>
      <c r="M649" s="340"/>
    </row>
    <row r="650" spans="6:13">
      <c r="F650" s="340"/>
      <c r="G650" s="340"/>
      <c r="H650" s="340"/>
      <c r="I650" s="340"/>
      <c r="J650" s="340"/>
      <c r="K650" s="340"/>
      <c r="L650" s="340"/>
      <c r="M650" s="340"/>
    </row>
    <row r="651" spans="6:13">
      <c r="F651" s="340"/>
      <c r="G651" s="340"/>
      <c r="H651" s="340"/>
      <c r="I651" s="340"/>
      <c r="J651" s="340"/>
      <c r="K651" s="340"/>
      <c r="L651" s="340"/>
      <c r="M651" s="340"/>
    </row>
    <row r="652" spans="6:13">
      <c r="F652" s="340"/>
      <c r="G652" s="340"/>
      <c r="H652" s="340"/>
      <c r="I652" s="340"/>
      <c r="J652" s="340"/>
      <c r="K652" s="340"/>
      <c r="L652" s="340"/>
      <c r="M652" s="340"/>
    </row>
    <row r="653" spans="6:13">
      <c r="F653" s="340"/>
      <c r="G653" s="340"/>
      <c r="H653" s="340"/>
      <c r="I653" s="340"/>
      <c r="J653" s="340"/>
      <c r="K653" s="340"/>
      <c r="L653" s="340"/>
      <c r="M653" s="340"/>
    </row>
    <row r="654" spans="6:13">
      <c r="F654" s="340"/>
      <c r="G654" s="340"/>
      <c r="H654" s="340"/>
      <c r="I654" s="340"/>
      <c r="J654" s="340"/>
      <c r="K654" s="340"/>
      <c r="L654" s="340"/>
      <c r="M654" s="340"/>
    </row>
    <row r="655" spans="6:13">
      <c r="F655" s="340"/>
      <c r="G655" s="340"/>
      <c r="H655" s="340"/>
      <c r="I655" s="340"/>
      <c r="J655" s="340"/>
      <c r="K655" s="340"/>
      <c r="L655" s="340"/>
      <c r="M655" s="340"/>
    </row>
    <row r="656" spans="6:13">
      <c r="F656" s="340"/>
      <c r="G656" s="340"/>
      <c r="H656" s="340"/>
      <c r="I656" s="340"/>
      <c r="J656" s="340"/>
      <c r="K656" s="340"/>
      <c r="L656" s="340"/>
      <c r="M656" s="340"/>
    </row>
    <row r="657" spans="6:13">
      <c r="F657" s="340"/>
      <c r="G657" s="340"/>
      <c r="H657" s="340"/>
      <c r="I657" s="340"/>
      <c r="J657" s="340"/>
      <c r="K657" s="340"/>
      <c r="L657" s="340"/>
      <c r="M657" s="340"/>
    </row>
    <row r="658" spans="6:13">
      <c r="F658" s="340"/>
      <c r="G658" s="340"/>
      <c r="H658" s="340"/>
      <c r="I658" s="340"/>
      <c r="J658" s="340"/>
      <c r="K658" s="340"/>
      <c r="L658" s="340"/>
      <c r="M658" s="340"/>
    </row>
    <row r="659" spans="6:13">
      <c r="F659" s="340"/>
      <c r="G659" s="340"/>
      <c r="H659" s="340"/>
      <c r="I659" s="340"/>
      <c r="J659" s="340"/>
      <c r="K659" s="340"/>
      <c r="L659" s="340"/>
      <c r="M659" s="340"/>
    </row>
    <row r="660" spans="6:13">
      <c r="F660" s="340"/>
      <c r="G660" s="340"/>
      <c r="H660" s="340"/>
      <c r="I660" s="340"/>
      <c r="J660" s="340"/>
      <c r="K660" s="340"/>
      <c r="L660" s="340"/>
      <c r="M660" s="340"/>
    </row>
    <row r="661" spans="6:13">
      <c r="F661" s="340"/>
      <c r="G661" s="340"/>
      <c r="H661" s="340"/>
      <c r="I661" s="340"/>
      <c r="J661" s="340"/>
      <c r="K661" s="340"/>
      <c r="L661" s="340"/>
      <c r="M661" s="340"/>
    </row>
    <row r="662" spans="6:13">
      <c r="F662" s="340"/>
      <c r="G662" s="340"/>
      <c r="H662" s="340"/>
      <c r="I662" s="340"/>
      <c r="J662" s="340"/>
      <c r="K662" s="340"/>
      <c r="L662" s="340"/>
      <c r="M662" s="340"/>
    </row>
    <row r="663" spans="6:13">
      <c r="F663" s="340"/>
      <c r="G663" s="340"/>
      <c r="H663" s="340"/>
      <c r="I663" s="340"/>
      <c r="J663" s="340"/>
      <c r="K663" s="340"/>
      <c r="L663" s="340"/>
      <c r="M663" s="340"/>
    </row>
    <row r="664" spans="6:13">
      <c r="F664" s="340"/>
      <c r="G664" s="340"/>
      <c r="H664" s="340"/>
      <c r="I664" s="340"/>
      <c r="J664" s="340"/>
      <c r="K664" s="340"/>
      <c r="L664" s="340"/>
      <c r="M664" s="340"/>
    </row>
    <row r="665" spans="6:13">
      <c r="F665" s="340"/>
      <c r="G665" s="340"/>
      <c r="H665" s="340"/>
      <c r="I665" s="340"/>
      <c r="J665" s="340"/>
      <c r="K665" s="340"/>
      <c r="L665" s="340"/>
      <c r="M665" s="340"/>
    </row>
    <row r="666" spans="6:13">
      <c r="F666" s="340"/>
      <c r="G666" s="340"/>
      <c r="H666" s="340"/>
      <c r="I666" s="340"/>
      <c r="J666" s="340"/>
      <c r="K666" s="340"/>
      <c r="L666" s="340"/>
      <c r="M666" s="340"/>
    </row>
    <row r="667" spans="6:13">
      <c r="F667" s="340"/>
      <c r="G667" s="340"/>
      <c r="H667" s="340"/>
      <c r="I667" s="340"/>
      <c r="J667" s="340"/>
      <c r="K667" s="340"/>
      <c r="L667" s="340"/>
      <c r="M667" s="340"/>
    </row>
    <row r="668" spans="6:13">
      <c r="F668" s="340"/>
      <c r="G668" s="340"/>
      <c r="H668" s="340"/>
      <c r="I668" s="340"/>
      <c r="J668" s="340"/>
      <c r="K668" s="340"/>
      <c r="L668" s="340"/>
      <c r="M668" s="340"/>
    </row>
    <row r="669" spans="6:13">
      <c r="F669" s="340"/>
      <c r="G669" s="340"/>
      <c r="H669" s="340"/>
      <c r="I669" s="340"/>
      <c r="J669" s="340"/>
      <c r="K669" s="340"/>
      <c r="L669" s="340"/>
      <c r="M669" s="340"/>
    </row>
    <row r="670" spans="6:13">
      <c r="F670" s="340"/>
      <c r="G670" s="340"/>
      <c r="H670" s="340"/>
      <c r="I670" s="340"/>
      <c r="J670" s="340"/>
      <c r="K670" s="340"/>
      <c r="L670" s="340"/>
      <c r="M670" s="340"/>
    </row>
    <row r="671" spans="6:13">
      <c r="F671" s="340"/>
      <c r="G671" s="340"/>
      <c r="H671" s="340"/>
      <c r="I671" s="340"/>
      <c r="J671" s="340"/>
      <c r="K671" s="340"/>
      <c r="L671" s="340"/>
      <c r="M671" s="340"/>
    </row>
    <row r="672" spans="6:13">
      <c r="F672" s="340"/>
      <c r="G672" s="340"/>
      <c r="H672" s="340"/>
      <c r="I672" s="340"/>
      <c r="J672" s="340"/>
      <c r="K672" s="340"/>
      <c r="L672" s="340"/>
      <c r="M672" s="340"/>
    </row>
    <row r="673" spans="6:13">
      <c r="F673" s="340"/>
      <c r="G673" s="340"/>
      <c r="H673" s="340"/>
      <c r="I673" s="340"/>
      <c r="J673" s="340"/>
      <c r="K673" s="340"/>
      <c r="L673" s="340"/>
      <c r="M673" s="340"/>
    </row>
    <row r="674" spans="6:13">
      <c r="F674" s="340"/>
      <c r="G674" s="340"/>
      <c r="H674" s="340"/>
      <c r="I674" s="340"/>
      <c r="J674" s="340"/>
      <c r="K674" s="340"/>
      <c r="L674" s="340"/>
      <c r="M674" s="340"/>
    </row>
    <row r="675" spans="6:13">
      <c r="F675" s="340"/>
      <c r="G675" s="340"/>
      <c r="H675" s="340"/>
      <c r="I675" s="340"/>
      <c r="J675" s="340"/>
      <c r="K675" s="340"/>
      <c r="L675" s="340"/>
      <c r="M675" s="340"/>
    </row>
    <row r="676" spans="6:13">
      <c r="F676" s="340"/>
      <c r="G676" s="340"/>
      <c r="H676" s="340"/>
      <c r="I676" s="340"/>
      <c r="J676" s="340"/>
      <c r="K676" s="340"/>
      <c r="L676" s="340"/>
      <c r="M676" s="340"/>
    </row>
    <row r="677" spans="6:13">
      <c r="F677" s="340"/>
      <c r="G677" s="340"/>
      <c r="H677" s="340"/>
      <c r="I677" s="340"/>
      <c r="J677" s="340"/>
      <c r="K677" s="340"/>
      <c r="L677" s="340"/>
      <c r="M677" s="340"/>
    </row>
    <row r="678" spans="6:13">
      <c r="F678" s="340"/>
      <c r="G678" s="340"/>
      <c r="H678" s="340"/>
      <c r="I678" s="340"/>
      <c r="J678" s="340"/>
      <c r="K678" s="340"/>
      <c r="L678" s="340"/>
      <c r="M678" s="340"/>
    </row>
    <row r="679" spans="6:13">
      <c r="F679" s="340"/>
      <c r="G679" s="340"/>
      <c r="H679" s="340"/>
      <c r="I679" s="340"/>
      <c r="J679" s="340"/>
      <c r="K679" s="340"/>
      <c r="L679" s="340"/>
      <c r="M679" s="340"/>
    </row>
    <row r="680" spans="6:13">
      <c r="F680" s="340"/>
      <c r="G680" s="340"/>
      <c r="H680" s="340"/>
      <c r="I680" s="340"/>
      <c r="J680" s="340"/>
      <c r="K680" s="340"/>
      <c r="L680" s="340"/>
      <c r="M680" s="340"/>
    </row>
    <row r="681" spans="6:13">
      <c r="F681" s="340"/>
      <c r="G681" s="340"/>
      <c r="H681" s="340"/>
      <c r="I681" s="340"/>
      <c r="J681" s="340"/>
      <c r="K681" s="340"/>
      <c r="L681" s="340"/>
      <c r="M681" s="340"/>
    </row>
    <row r="682" spans="6:13">
      <c r="F682" s="340"/>
      <c r="G682" s="340"/>
      <c r="H682" s="340"/>
      <c r="I682" s="340"/>
      <c r="J682" s="340"/>
      <c r="K682" s="340"/>
      <c r="L682" s="340"/>
      <c r="M682" s="340"/>
    </row>
    <row r="683" spans="6:13">
      <c r="F683" s="340"/>
      <c r="G683" s="340"/>
      <c r="H683" s="340"/>
      <c r="I683" s="340"/>
      <c r="J683" s="340"/>
      <c r="K683" s="340"/>
      <c r="L683" s="340"/>
      <c r="M683" s="340"/>
    </row>
    <row r="684" spans="6:13">
      <c r="F684" s="340"/>
      <c r="G684" s="340"/>
      <c r="H684" s="340"/>
      <c r="I684" s="340"/>
      <c r="J684" s="340"/>
      <c r="K684" s="340"/>
      <c r="L684" s="340"/>
      <c r="M684" s="340"/>
    </row>
    <row r="685" spans="6:13">
      <c r="F685" s="340"/>
      <c r="G685" s="340"/>
      <c r="H685" s="340"/>
      <c r="I685" s="340"/>
      <c r="J685" s="340"/>
      <c r="K685" s="340"/>
      <c r="L685" s="340"/>
      <c r="M685" s="340"/>
    </row>
    <row r="686" spans="6:13">
      <c r="F686" s="340"/>
      <c r="G686" s="340"/>
      <c r="H686" s="340"/>
      <c r="I686" s="340"/>
      <c r="J686" s="340"/>
      <c r="K686" s="340"/>
      <c r="L686" s="340"/>
      <c r="M686" s="340"/>
    </row>
    <row r="687" spans="6:13">
      <c r="F687" s="340"/>
      <c r="G687" s="340"/>
      <c r="H687" s="340"/>
      <c r="I687" s="340"/>
      <c r="J687" s="340"/>
      <c r="K687" s="340"/>
      <c r="L687" s="340"/>
      <c r="M687" s="340"/>
    </row>
    <row r="688" spans="6:13">
      <c r="F688" s="340"/>
      <c r="G688" s="340"/>
      <c r="H688" s="340"/>
      <c r="I688" s="340"/>
      <c r="J688" s="340"/>
      <c r="K688" s="340"/>
      <c r="L688" s="340"/>
      <c r="M688" s="340"/>
    </row>
    <row r="689" spans="6:13">
      <c r="F689" s="340"/>
      <c r="G689" s="340"/>
      <c r="H689" s="340"/>
      <c r="I689" s="340"/>
      <c r="J689" s="340"/>
      <c r="K689" s="340"/>
      <c r="L689" s="340"/>
      <c r="M689" s="340"/>
    </row>
    <row r="690" spans="6:13">
      <c r="F690" s="340"/>
      <c r="G690" s="340"/>
      <c r="H690" s="340"/>
      <c r="I690" s="340"/>
      <c r="J690" s="340"/>
      <c r="K690" s="340"/>
      <c r="L690" s="340"/>
      <c r="M690" s="340"/>
    </row>
    <row r="691" spans="6:13">
      <c r="F691" s="340"/>
      <c r="G691" s="340"/>
      <c r="H691" s="340"/>
      <c r="I691" s="340"/>
      <c r="J691" s="340"/>
      <c r="K691" s="340"/>
      <c r="L691" s="340"/>
      <c r="M691" s="340"/>
    </row>
    <row r="692" spans="6:13">
      <c r="F692" s="340"/>
      <c r="G692" s="340"/>
      <c r="H692" s="340"/>
      <c r="I692" s="340"/>
      <c r="J692" s="340"/>
      <c r="K692" s="340"/>
      <c r="L692" s="340"/>
      <c r="M692" s="340"/>
    </row>
    <row r="693" spans="6:13">
      <c r="F693" s="340"/>
      <c r="G693" s="340"/>
      <c r="H693" s="340"/>
      <c r="I693" s="340"/>
      <c r="J693" s="340"/>
      <c r="K693" s="340"/>
      <c r="L693" s="340"/>
      <c r="M693" s="340"/>
    </row>
    <row r="694" spans="6:13">
      <c r="F694" s="340"/>
      <c r="G694" s="340"/>
      <c r="H694" s="340"/>
      <c r="I694" s="340"/>
      <c r="J694" s="340"/>
      <c r="K694" s="340"/>
      <c r="L694" s="340"/>
      <c r="M694" s="340"/>
    </row>
    <row r="695" spans="6:13">
      <c r="F695" s="340"/>
      <c r="G695" s="340"/>
      <c r="H695" s="340"/>
      <c r="I695" s="340"/>
      <c r="J695" s="340"/>
      <c r="K695" s="340"/>
      <c r="L695" s="340"/>
      <c r="M695" s="340"/>
    </row>
    <row r="696" spans="6:13">
      <c r="F696" s="340"/>
      <c r="G696" s="340"/>
      <c r="H696" s="340"/>
      <c r="I696" s="340"/>
      <c r="J696" s="340"/>
      <c r="K696" s="340"/>
      <c r="L696" s="340"/>
      <c r="M696" s="340"/>
    </row>
    <row r="697" spans="6:13">
      <c r="F697" s="340"/>
      <c r="G697" s="340"/>
      <c r="H697" s="340"/>
      <c r="I697" s="340"/>
      <c r="J697" s="340"/>
      <c r="K697" s="340"/>
      <c r="L697" s="340"/>
      <c r="M697" s="340"/>
    </row>
    <row r="698" spans="6:13">
      <c r="F698" s="340"/>
      <c r="G698" s="340"/>
      <c r="H698" s="340"/>
      <c r="I698" s="340"/>
      <c r="J698" s="340"/>
      <c r="K698" s="340"/>
      <c r="L698" s="340"/>
      <c r="M698" s="340"/>
    </row>
    <row r="699" spans="6:13">
      <c r="F699" s="340"/>
      <c r="G699" s="340"/>
      <c r="H699" s="340"/>
      <c r="I699" s="340"/>
      <c r="J699" s="340"/>
      <c r="K699" s="340"/>
      <c r="L699" s="340"/>
      <c r="M699" s="340"/>
    </row>
    <row r="700" spans="6:13">
      <c r="F700" s="340"/>
      <c r="G700" s="340"/>
      <c r="H700" s="340"/>
      <c r="I700" s="340"/>
      <c r="J700" s="340"/>
      <c r="K700" s="340"/>
      <c r="L700" s="340"/>
      <c r="M700" s="340"/>
    </row>
    <row r="701" spans="6:13">
      <c r="F701" s="340"/>
      <c r="G701" s="340"/>
      <c r="H701" s="340"/>
      <c r="I701" s="340"/>
      <c r="J701" s="340"/>
      <c r="K701" s="340"/>
      <c r="L701" s="340"/>
      <c r="M701" s="340"/>
    </row>
    <row r="702" spans="6:13">
      <c r="F702" s="340"/>
      <c r="G702" s="340"/>
      <c r="H702" s="340"/>
      <c r="I702" s="340"/>
      <c r="J702" s="340"/>
      <c r="K702" s="340"/>
      <c r="L702" s="340"/>
      <c r="M702" s="340"/>
    </row>
    <row r="703" spans="6:13">
      <c r="F703" s="340"/>
      <c r="G703" s="340"/>
      <c r="H703" s="340"/>
      <c r="I703" s="340"/>
      <c r="J703" s="340"/>
      <c r="K703" s="340"/>
      <c r="L703" s="340"/>
      <c r="M703" s="340"/>
    </row>
    <row r="704" spans="6:13">
      <c r="F704" s="340"/>
      <c r="G704" s="340"/>
      <c r="H704" s="340"/>
      <c r="I704" s="340"/>
      <c r="J704" s="340"/>
      <c r="K704" s="340"/>
      <c r="L704" s="340"/>
      <c r="M704" s="340"/>
    </row>
    <row r="705" spans="6:13">
      <c r="F705" s="340"/>
      <c r="G705" s="340"/>
      <c r="H705" s="340"/>
      <c r="I705" s="340"/>
      <c r="J705" s="340"/>
      <c r="K705" s="340"/>
      <c r="L705" s="340"/>
      <c r="M705" s="340"/>
    </row>
    <row r="706" spans="6:13">
      <c r="F706" s="340"/>
      <c r="G706" s="340"/>
      <c r="H706" s="340"/>
      <c r="I706" s="340"/>
      <c r="J706" s="340"/>
      <c r="K706" s="340"/>
      <c r="L706" s="340"/>
      <c r="M706" s="340"/>
    </row>
    <row r="707" spans="6:13">
      <c r="F707" s="340"/>
      <c r="G707" s="340"/>
      <c r="H707" s="340"/>
      <c r="I707" s="340"/>
      <c r="J707" s="340"/>
      <c r="K707" s="340"/>
      <c r="L707" s="340"/>
      <c r="M707" s="340"/>
    </row>
    <row r="708" spans="6:13">
      <c r="F708" s="340"/>
      <c r="G708" s="340"/>
      <c r="H708" s="340"/>
      <c r="I708" s="340"/>
      <c r="J708" s="340"/>
      <c r="K708" s="340"/>
      <c r="L708" s="340"/>
      <c r="M708" s="340"/>
    </row>
    <row r="709" spans="6:13">
      <c r="F709" s="340"/>
      <c r="G709" s="340"/>
      <c r="H709" s="340"/>
      <c r="I709" s="340"/>
      <c r="J709" s="340"/>
      <c r="K709" s="340"/>
      <c r="L709" s="340"/>
      <c r="M709" s="340"/>
    </row>
    <row r="710" spans="6:13">
      <c r="F710" s="340"/>
      <c r="G710" s="340"/>
      <c r="H710" s="340"/>
      <c r="I710" s="340"/>
      <c r="J710" s="340"/>
      <c r="K710" s="340"/>
      <c r="L710" s="340"/>
      <c r="M710" s="340"/>
    </row>
    <row r="711" spans="6:13">
      <c r="F711" s="340"/>
      <c r="G711" s="340"/>
      <c r="H711" s="340"/>
      <c r="I711" s="340"/>
      <c r="J711" s="340"/>
      <c r="K711" s="340"/>
      <c r="L711" s="340"/>
      <c r="M711" s="340"/>
    </row>
    <row r="712" spans="6:13">
      <c r="F712" s="340"/>
      <c r="G712" s="340"/>
      <c r="H712" s="340"/>
      <c r="I712" s="340"/>
      <c r="J712" s="340"/>
      <c r="K712" s="340"/>
      <c r="L712" s="340"/>
      <c r="M712" s="340"/>
    </row>
    <row r="713" spans="6:13">
      <c r="F713" s="340"/>
      <c r="G713" s="340"/>
      <c r="H713" s="340"/>
      <c r="I713" s="340"/>
      <c r="J713" s="340"/>
      <c r="K713" s="340"/>
      <c r="L713" s="340"/>
      <c r="M713" s="340"/>
    </row>
    <row r="714" spans="6:13">
      <c r="F714" s="340"/>
      <c r="G714" s="340"/>
      <c r="H714" s="340"/>
      <c r="I714" s="340"/>
      <c r="J714" s="340"/>
      <c r="K714" s="340"/>
      <c r="L714" s="340"/>
      <c r="M714" s="340"/>
    </row>
    <row r="715" spans="6:13">
      <c r="F715" s="340"/>
      <c r="G715" s="340"/>
      <c r="H715" s="340"/>
      <c r="I715" s="340"/>
      <c r="J715" s="340"/>
      <c r="K715" s="340"/>
      <c r="L715" s="340"/>
      <c r="M715" s="340"/>
    </row>
    <row r="716" spans="6:13">
      <c r="F716" s="340"/>
      <c r="G716" s="340"/>
      <c r="H716" s="340"/>
      <c r="I716" s="340"/>
      <c r="J716" s="340"/>
      <c r="K716" s="340"/>
      <c r="L716" s="340"/>
      <c r="M716" s="340"/>
    </row>
    <row r="717" spans="6:13">
      <c r="F717" s="340"/>
      <c r="G717" s="340"/>
      <c r="H717" s="340"/>
      <c r="I717" s="340"/>
      <c r="J717" s="340"/>
      <c r="K717" s="340"/>
      <c r="L717" s="340"/>
      <c r="M717" s="340"/>
    </row>
    <row r="718" spans="6:13">
      <c r="F718" s="340"/>
      <c r="G718" s="340"/>
      <c r="H718" s="340"/>
      <c r="I718" s="340"/>
      <c r="J718" s="340"/>
      <c r="K718" s="340"/>
      <c r="L718" s="340"/>
      <c r="M718" s="340"/>
    </row>
    <row r="719" spans="6:13">
      <c r="F719" s="340"/>
      <c r="G719" s="340"/>
      <c r="H719" s="340"/>
      <c r="I719" s="340"/>
      <c r="J719" s="340"/>
      <c r="K719" s="340"/>
      <c r="L719" s="340"/>
      <c r="M719" s="340"/>
    </row>
    <row r="720" spans="6:13">
      <c r="F720" s="340"/>
      <c r="G720" s="340"/>
      <c r="H720" s="340"/>
      <c r="I720" s="340"/>
      <c r="J720" s="340"/>
      <c r="K720" s="340"/>
      <c r="L720" s="340"/>
      <c r="M720" s="340"/>
    </row>
    <row r="721" spans="6:13">
      <c r="F721" s="340"/>
      <c r="G721" s="340"/>
      <c r="H721" s="340"/>
      <c r="I721" s="340"/>
      <c r="J721" s="340"/>
      <c r="K721" s="340"/>
      <c r="L721" s="340"/>
      <c r="M721" s="340"/>
    </row>
    <row r="722" spans="6:13">
      <c r="F722" s="340"/>
      <c r="G722" s="340"/>
      <c r="H722" s="340"/>
      <c r="I722" s="340"/>
      <c r="J722" s="340"/>
      <c r="K722" s="340"/>
      <c r="L722" s="340"/>
      <c r="M722" s="340"/>
    </row>
    <row r="723" spans="6:13">
      <c r="F723" s="340"/>
      <c r="G723" s="340"/>
      <c r="H723" s="340"/>
      <c r="I723" s="340"/>
      <c r="J723" s="340"/>
      <c r="K723" s="340"/>
      <c r="L723" s="340"/>
      <c r="M723" s="340"/>
    </row>
    <row r="724" spans="6:13">
      <c r="F724" s="340"/>
      <c r="G724" s="340"/>
      <c r="H724" s="340"/>
      <c r="I724" s="340"/>
      <c r="J724" s="340"/>
      <c r="K724" s="340"/>
      <c r="L724" s="340"/>
      <c r="M724" s="340"/>
    </row>
    <row r="725" spans="6:13">
      <c r="F725" s="340"/>
      <c r="G725" s="340"/>
      <c r="H725" s="340"/>
      <c r="I725" s="340"/>
      <c r="J725" s="340"/>
      <c r="K725" s="340"/>
      <c r="L725" s="340"/>
      <c r="M725" s="340"/>
    </row>
    <row r="726" spans="6:13">
      <c r="F726" s="340"/>
      <c r="G726" s="340"/>
      <c r="H726" s="340"/>
      <c r="I726" s="340"/>
      <c r="J726" s="340"/>
      <c r="K726" s="340"/>
      <c r="L726" s="340"/>
      <c r="M726" s="340"/>
    </row>
    <row r="727" spans="6:13">
      <c r="F727" s="340"/>
      <c r="G727" s="340"/>
      <c r="H727" s="340"/>
      <c r="I727" s="340"/>
      <c r="J727" s="340"/>
      <c r="K727" s="340"/>
      <c r="L727" s="340"/>
      <c r="M727" s="340"/>
    </row>
    <row r="728" spans="6:13">
      <c r="F728" s="340"/>
      <c r="G728" s="340"/>
      <c r="H728" s="340"/>
      <c r="I728" s="340"/>
      <c r="J728" s="340"/>
      <c r="K728" s="340"/>
      <c r="L728" s="340"/>
      <c r="M728" s="340"/>
    </row>
    <row r="729" spans="6:13">
      <c r="F729" s="340"/>
      <c r="G729" s="340"/>
      <c r="H729" s="340"/>
      <c r="I729" s="340"/>
      <c r="J729" s="340"/>
      <c r="K729" s="340"/>
      <c r="L729" s="340"/>
      <c r="M729" s="340"/>
    </row>
    <row r="730" spans="6:13">
      <c r="F730" s="340"/>
      <c r="G730" s="340"/>
      <c r="H730" s="340"/>
      <c r="I730" s="340"/>
      <c r="J730" s="340"/>
      <c r="K730" s="340"/>
      <c r="L730" s="340"/>
      <c r="M730" s="340"/>
    </row>
    <row r="731" spans="6:13">
      <c r="F731" s="340"/>
      <c r="G731" s="340"/>
      <c r="H731" s="340"/>
      <c r="I731" s="340"/>
      <c r="J731" s="340"/>
      <c r="K731" s="340"/>
      <c r="L731" s="340"/>
      <c r="M731" s="340"/>
    </row>
    <row r="732" spans="6:13">
      <c r="F732" s="340"/>
      <c r="G732" s="340"/>
      <c r="H732" s="340"/>
      <c r="I732" s="340"/>
      <c r="J732" s="340"/>
      <c r="K732" s="340"/>
      <c r="L732" s="340"/>
      <c r="M732" s="340"/>
    </row>
    <row r="733" spans="6:13">
      <c r="F733" s="340"/>
      <c r="G733" s="340"/>
      <c r="H733" s="340"/>
      <c r="I733" s="340"/>
      <c r="J733" s="340"/>
      <c r="K733" s="340"/>
      <c r="L733" s="340"/>
      <c r="M733" s="340"/>
    </row>
    <row r="734" spans="6:13">
      <c r="F734" s="340"/>
      <c r="G734" s="340"/>
      <c r="H734" s="340"/>
      <c r="I734" s="340"/>
      <c r="J734" s="340"/>
      <c r="K734" s="340"/>
      <c r="L734" s="340"/>
      <c r="M734" s="340"/>
    </row>
    <row r="735" spans="6:13">
      <c r="F735" s="340"/>
      <c r="G735" s="340"/>
      <c r="H735" s="340"/>
      <c r="I735" s="340"/>
      <c r="J735" s="340"/>
      <c r="K735" s="340"/>
      <c r="L735" s="340"/>
      <c r="M735" s="340"/>
    </row>
    <row r="736" spans="6:13">
      <c r="F736" s="340"/>
      <c r="G736" s="340"/>
      <c r="H736" s="340"/>
      <c r="I736" s="340"/>
      <c r="J736" s="340"/>
      <c r="K736" s="340"/>
      <c r="L736" s="340"/>
      <c r="M736" s="340"/>
    </row>
    <row r="737" spans="6:13">
      <c r="F737" s="340"/>
      <c r="G737" s="340"/>
      <c r="H737" s="340"/>
      <c r="I737" s="340"/>
      <c r="J737" s="340"/>
      <c r="K737" s="340"/>
      <c r="L737" s="340"/>
      <c r="M737" s="340"/>
    </row>
    <row r="738" spans="6:13">
      <c r="F738" s="340"/>
      <c r="G738" s="340"/>
      <c r="H738" s="340"/>
      <c r="I738" s="340"/>
      <c r="J738" s="340"/>
      <c r="K738" s="340"/>
      <c r="L738" s="340"/>
      <c r="M738" s="340"/>
    </row>
    <row r="739" spans="6:13">
      <c r="F739" s="340"/>
      <c r="G739" s="340"/>
      <c r="H739" s="340"/>
      <c r="I739" s="340"/>
      <c r="J739" s="340"/>
      <c r="K739" s="340"/>
      <c r="L739" s="340"/>
      <c r="M739" s="340"/>
    </row>
    <row r="740" spans="6:13">
      <c r="F740" s="340"/>
      <c r="G740" s="340"/>
      <c r="H740" s="340"/>
      <c r="I740" s="340"/>
      <c r="J740" s="340"/>
      <c r="K740" s="340"/>
      <c r="L740" s="340"/>
      <c r="M740" s="340"/>
    </row>
    <row r="741" spans="6:13">
      <c r="F741" s="340"/>
      <c r="G741" s="340"/>
      <c r="H741" s="340"/>
      <c r="I741" s="340"/>
      <c r="J741" s="340"/>
      <c r="K741" s="340"/>
      <c r="L741" s="340"/>
      <c r="M741" s="340"/>
    </row>
    <row r="742" spans="6:13">
      <c r="F742" s="340"/>
      <c r="G742" s="340"/>
      <c r="H742" s="340"/>
      <c r="I742" s="340"/>
      <c r="J742" s="340"/>
      <c r="K742" s="340"/>
      <c r="L742" s="340"/>
      <c r="M742" s="340"/>
    </row>
    <row r="743" spans="6:13">
      <c r="F743" s="340"/>
      <c r="G743" s="340"/>
      <c r="H743" s="340"/>
      <c r="I743" s="340"/>
      <c r="J743" s="340"/>
      <c r="K743" s="340"/>
      <c r="L743" s="340"/>
      <c r="M743" s="340"/>
    </row>
    <row r="744" spans="6:13">
      <c r="F744" s="340"/>
      <c r="G744" s="340"/>
      <c r="H744" s="340"/>
      <c r="I744" s="340"/>
      <c r="J744" s="340"/>
      <c r="K744" s="340"/>
      <c r="L744" s="340"/>
      <c r="M744" s="340"/>
    </row>
    <row r="745" spans="6:13">
      <c r="F745" s="340"/>
      <c r="G745" s="340"/>
      <c r="H745" s="340"/>
      <c r="I745" s="340"/>
      <c r="J745" s="340"/>
      <c r="K745" s="340"/>
      <c r="L745" s="340"/>
      <c r="M745" s="340"/>
    </row>
    <row r="746" spans="6:13">
      <c r="F746" s="340"/>
      <c r="G746" s="340"/>
      <c r="H746" s="340"/>
      <c r="I746" s="340"/>
      <c r="J746" s="340"/>
      <c r="K746" s="340"/>
      <c r="L746" s="340"/>
      <c r="M746" s="340"/>
    </row>
    <row r="747" spans="6:13">
      <c r="F747" s="340"/>
      <c r="G747" s="340"/>
      <c r="H747" s="340"/>
      <c r="I747" s="340"/>
      <c r="J747" s="340"/>
      <c r="K747" s="340"/>
      <c r="L747" s="340"/>
      <c r="M747" s="340"/>
    </row>
    <row r="748" spans="6:13">
      <c r="F748" s="340"/>
      <c r="G748" s="340"/>
      <c r="H748" s="340"/>
      <c r="I748" s="340"/>
      <c r="J748" s="340"/>
      <c r="K748" s="340"/>
      <c r="L748" s="340"/>
      <c r="M748" s="340"/>
    </row>
    <row r="749" spans="6:13">
      <c r="F749" s="340"/>
      <c r="G749" s="340"/>
      <c r="H749" s="340"/>
      <c r="I749" s="340"/>
      <c r="J749" s="340"/>
      <c r="K749" s="340"/>
      <c r="L749" s="340"/>
      <c r="M749" s="340"/>
    </row>
    <row r="750" spans="6:13">
      <c r="F750" s="340"/>
      <c r="G750" s="340"/>
      <c r="H750" s="340"/>
      <c r="I750" s="340"/>
      <c r="J750" s="340"/>
      <c r="K750" s="340"/>
      <c r="L750" s="340"/>
      <c r="M750" s="340"/>
    </row>
    <row r="751" spans="6:13">
      <c r="F751" s="340"/>
      <c r="G751" s="340"/>
      <c r="H751" s="340"/>
      <c r="I751" s="340"/>
      <c r="J751" s="340"/>
      <c r="K751" s="340"/>
      <c r="L751" s="340"/>
      <c r="M751" s="340"/>
    </row>
    <row r="752" spans="6:13">
      <c r="F752" s="340"/>
      <c r="G752" s="340"/>
      <c r="H752" s="340"/>
      <c r="I752" s="340"/>
      <c r="J752" s="340"/>
      <c r="K752" s="340"/>
      <c r="L752" s="340"/>
      <c r="M752" s="340"/>
    </row>
    <row r="753" spans="6:13">
      <c r="F753" s="340"/>
      <c r="G753" s="340"/>
      <c r="H753" s="340"/>
      <c r="I753" s="340"/>
      <c r="J753" s="340"/>
      <c r="K753" s="340"/>
      <c r="L753" s="340"/>
      <c r="M753" s="340"/>
    </row>
    <row r="754" spans="6:13">
      <c r="F754" s="340"/>
      <c r="G754" s="340"/>
      <c r="H754" s="340"/>
      <c r="I754" s="340"/>
      <c r="J754" s="340"/>
      <c r="K754" s="340"/>
      <c r="L754" s="340"/>
      <c r="M754" s="340"/>
    </row>
    <row r="755" spans="6:13">
      <c r="F755" s="340"/>
      <c r="G755" s="340"/>
      <c r="H755" s="340"/>
      <c r="I755" s="340"/>
      <c r="J755" s="340"/>
      <c r="K755" s="340"/>
      <c r="L755" s="340"/>
      <c r="M755" s="340"/>
    </row>
    <row r="756" spans="6:13">
      <c r="F756" s="340"/>
      <c r="G756" s="340"/>
      <c r="H756" s="340"/>
      <c r="I756" s="340"/>
      <c r="J756" s="340"/>
      <c r="K756" s="340"/>
      <c r="L756" s="340"/>
      <c r="M756" s="340"/>
    </row>
    <row r="757" spans="6:13">
      <c r="F757" s="340"/>
      <c r="G757" s="340"/>
      <c r="H757" s="340"/>
      <c r="I757" s="340"/>
      <c r="J757" s="340"/>
      <c r="K757" s="340"/>
      <c r="L757" s="340"/>
      <c r="M757" s="340"/>
    </row>
    <row r="758" spans="6:13">
      <c r="F758" s="340"/>
      <c r="G758" s="340"/>
      <c r="H758" s="340"/>
      <c r="I758" s="340"/>
      <c r="J758" s="340"/>
      <c r="K758" s="340"/>
      <c r="L758" s="340"/>
      <c r="M758" s="340"/>
    </row>
    <row r="759" spans="6:13">
      <c r="F759" s="340"/>
      <c r="G759" s="340"/>
      <c r="H759" s="340"/>
      <c r="I759" s="340"/>
      <c r="J759" s="340"/>
      <c r="K759" s="340"/>
      <c r="L759" s="340"/>
      <c r="M759" s="340"/>
    </row>
    <row r="760" spans="6:13">
      <c r="F760" s="340"/>
      <c r="G760" s="340"/>
      <c r="H760" s="340"/>
      <c r="I760" s="340"/>
      <c r="J760" s="340"/>
      <c r="K760" s="340"/>
      <c r="L760" s="340"/>
      <c r="M760" s="340"/>
    </row>
    <row r="761" spans="6:13">
      <c r="F761" s="340"/>
      <c r="G761" s="340"/>
      <c r="H761" s="340"/>
      <c r="I761" s="340"/>
      <c r="J761" s="340"/>
      <c r="K761" s="340"/>
      <c r="L761" s="340"/>
      <c r="M761" s="340"/>
    </row>
    <row r="762" spans="6:13">
      <c r="F762" s="340"/>
      <c r="G762" s="340"/>
      <c r="H762" s="340"/>
      <c r="I762" s="340"/>
      <c r="J762" s="340"/>
      <c r="K762" s="340"/>
      <c r="L762" s="340"/>
      <c r="M762" s="340"/>
    </row>
    <row r="763" spans="6:13">
      <c r="F763" s="340"/>
      <c r="G763" s="340"/>
      <c r="H763" s="340"/>
      <c r="I763" s="340"/>
      <c r="J763" s="340"/>
      <c r="K763" s="340"/>
      <c r="L763" s="340"/>
      <c r="M763" s="340"/>
    </row>
    <row r="764" spans="6:13">
      <c r="F764" s="340"/>
      <c r="G764" s="340"/>
      <c r="H764" s="340"/>
      <c r="I764" s="340"/>
      <c r="J764" s="340"/>
      <c r="K764" s="340"/>
      <c r="L764" s="340"/>
      <c r="M764" s="340"/>
    </row>
    <row r="765" spans="6:13">
      <c r="F765" s="340"/>
      <c r="G765" s="340"/>
      <c r="H765" s="340"/>
      <c r="I765" s="340"/>
      <c r="J765" s="340"/>
      <c r="K765" s="340"/>
      <c r="L765" s="340"/>
      <c r="M765" s="340"/>
    </row>
    <row r="766" spans="6:13">
      <c r="F766" s="340"/>
      <c r="G766" s="340"/>
      <c r="H766" s="340"/>
      <c r="I766" s="340"/>
      <c r="J766" s="340"/>
      <c r="K766" s="340"/>
      <c r="L766" s="340"/>
      <c r="M766" s="340"/>
    </row>
    <row r="767" spans="6:13">
      <c r="F767" s="340"/>
      <c r="G767" s="340"/>
      <c r="H767" s="340"/>
      <c r="I767" s="340"/>
      <c r="J767" s="340"/>
      <c r="K767" s="340"/>
      <c r="L767" s="340"/>
      <c r="M767" s="340"/>
    </row>
    <row r="768" spans="6:13">
      <c r="F768" s="340"/>
      <c r="G768" s="340"/>
      <c r="H768" s="340"/>
      <c r="I768" s="340"/>
      <c r="J768" s="340"/>
      <c r="K768" s="340"/>
      <c r="L768" s="340"/>
      <c r="M768" s="340"/>
    </row>
    <row r="769" spans="6:13">
      <c r="F769" s="340"/>
      <c r="G769" s="340"/>
      <c r="H769" s="340"/>
      <c r="I769" s="340"/>
      <c r="J769" s="340"/>
      <c r="K769" s="340"/>
      <c r="L769" s="340"/>
      <c r="M769" s="340"/>
    </row>
    <row r="770" spans="6:13">
      <c r="F770" s="340"/>
      <c r="G770" s="340"/>
      <c r="H770" s="340"/>
      <c r="I770" s="340"/>
      <c r="J770" s="340"/>
      <c r="K770" s="340"/>
      <c r="L770" s="340"/>
      <c r="M770" s="340"/>
    </row>
    <row r="771" spans="6:13">
      <c r="F771" s="340"/>
      <c r="G771" s="340"/>
      <c r="H771" s="340"/>
      <c r="I771" s="340"/>
      <c r="J771" s="340"/>
      <c r="K771" s="340"/>
      <c r="L771" s="340"/>
      <c r="M771" s="340"/>
    </row>
    <row r="772" spans="6:13">
      <c r="F772" s="340"/>
      <c r="G772" s="340"/>
      <c r="H772" s="340"/>
      <c r="I772" s="340"/>
      <c r="J772" s="340"/>
      <c r="K772" s="340"/>
      <c r="L772" s="340"/>
      <c r="M772" s="340"/>
    </row>
    <row r="773" spans="6:13">
      <c r="F773" s="340"/>
      <c r="G773" s="340"/>
      <c r="H773" s="340"/>
      <c r="I773" s="340"/>
      <c r="J773" s="340"/>
      <c r="K773" s="340"/>
      <c r="L773" s="340"/>
      <c r="M773" s="340"/>
    </row>
    <row r="774" spans="6:13">
      <c r="F774" s="340"/>
      <c r="G774" s="340"/>
      <c r="H774" s="340"/>
      <c r="I774" s="340"/>
      <c r="J774" s="340"/>
      <c r="K774" s="340"/>
      <c r="L774" s="340"/>
      <c r="M774" s="340"/>
    </row>
    <row r="775" spans="6:13">
      <c r="F775" s="340"/>
      <c r="G775" s="340"/>
      <c r="H775" s="340"/>
      <c r="I775" s="340"/>
      <c r="J775" s="340"/>
      <c r="K775" s="340"/>
      <c r="L775" s="340"/>
      <c r="M775" s="340"/>
    </row>
    <row r="776" spans="6:13">
      <c r="F776" s="340"/>
      <c r="G776" s="340"/>
      <c r="H776" s="340"/>
      <c r="I776" s="340"/>
      <c r="J776" s="340"/>
      <c r="K776" s="340"/>
      <c r="L776" s="340"/>
      <c r="M776" s="340"/>
    </row>
    <row r="777" spans="6:13">
      <c r="F777" s="340"/>
      <c r="G777" s="340"/>
      <c r="H777" s="340"/>
      <c r="I777" s="340"/>
      <c r="J777" s="340"/>
      <c r="K777" s="340"/>
      <c r="L777" s="340"/>
      <c r="M777" s="340"/>
    </row>
    <row r="778" spans="6:13">
      <c r="F778" s="340"/>
      <c r="G778" s="340"/>
      <c r="H778" s="340"/>
      <c r="I778" s="340"/>
      <c r="J778" s="340"/>
      <c r="K778" s="340"/>
      <c r="L778" s="340"/>
      <c r="M778" s="340"/>
    </row>
    <row r="779" spans="6:13">
      <c r="F779" s="340"/>
      <c r="G779" s="340"/>
      <c r="H779" s="340"/>
      <c r="I779" s="340"/>
      <c r="J779" s="340"/>
      <c r="K779" s="340"/>
      <c r="L779" s="340"/>
      <c r="M779" s="340"/>
    </row>
    <row r="780" spans="6:13">
      <c r="F780" s="340"/>
      <c r="G780" s="340"/>
      <c r="H780" s="340"/>
      <c r="I780" s="340"/>
      <c r="J780" s="340"/>
      <c r="K780" s="340"/>
      <c r="L780" s="340"/>
      <c r="M780" s="340"/>
    </row>
    <row r="781" spans="6:13">
      <c r="F781" s="340"/>
      <c r="G781" s="340"/>
      <c r="H781" s="340"/>
      <c r="I781" s="340"/>
      <c r="J781" s="340"/>
      <c r="K781" s="340"/>
      <c r="L781" s="340"/>
      <c r="M781" s="340"/>
    </row>
    <row r="782" spans="6:13">
      <c r="F782" s="340"/>
      <c r="G782" s="340"/>
      <c r="H782" s="340"/>
      <c r="I782" s="340"/>
      <c r="J782" s="340"/>
      <c r="K782" s="340"/>
      <c r="L782" s="340"/>
      <c r="M782" s="340"/>
    </row>
    <row r="783" spans="6:13">
      <c r="F783" s="340"/>
      <c r="G783" s="340"/>
      <c r="H783" s="340"/>
      <c r="I783" s="340"/>
      <c r="J783" s="340"/>
      <c r="K783" s="340"/>
      <c r="L783" s="340"/>
      <c r="M783" s="340"/>
    </row>
    <row r="784" spans="6:13">
      <c r="F784" s="340"/>
      <c r="G784" s="340"/>
      <c r="H784" s="340"/>
      <c r="I784" s="340"/>
      <c r="J784" s="340"/>
      <c r="K784" s="340"/>
      <c r="L784" s="340"/>
      <c r="M784" s="340"/>
    </row>
    <row r="785" spans="6:13">
      <c r="F785" s="340"/>
      <c r="G785" s="340"/>
      <c r="H785" s="340"/>
      <c r="I785" s="340"/>
      <c r="J785" s="340"/>
      <c r="K785" s="340"/>
      <c r="L785" s="340"/>
      <c r="M785" s="340"/>
    </row>
    <row r="786" spans="6:13">
      <c r="F786" s="340"/>
      <c r="G786" s="340"/>
      <c r="H786" s="340"/>
      <c r="I786" s="340"/>
      <c r="J786" s="340"/>
      <c r="K786" s="340"/>
      <c r="L786" s="340"/>
      <c r="M786" s="340"/>
    </row>
    <row r="787" spans="6:13">
      <c r="F787" s="340"/>
      <c r="G787" s="340"/>
      <c r="H787" s="340"/>
      <c r="I787" s="340"/>
      <c r="J787" s="340"/>
      <c r="K787" s="340"/>
      <c r="L787" s="340"/>
      <c r="M787" s="340"/>
    </row>
    <row r="788" spans="6:13">
      <c r="F788" s="340"/>
      <c r="G788" s="340"/>
      <c r="H788" s="340"/>
      <c r="I788" s="340"/>
      <c r="J788" s="340"/>
      <c r="K788" s="340"/>
      <c r="L788" s="340"/>
      <c r="M788" s="340"/>
    </row>
    <row r="789" spans="6:13">
      <c r="F789" s="340"/>
      <c r="G789" s="340"/>
      <c r="H789" s="340"/>
      <c r="I789" s="340"/>
      <c r="J789" s="340"/>
      <c r="K789" s="340"/>
      <c r="L789" s="340"/>
      <c r="M789" s="340"/>
    </row>
    <row r="790" spans="6:13">
      <c r="F790" s="340"/>
      <c r="G790" s="340"/>
      <c r="H790" s="340"/>
      <c r="I790" s="340"/>
      <c r="J790" s="340"/>
      <c r="K790" s="340"/>
      <c r="L790" s="340"/>
      <c r="M790" s="340"/>
    </row>
    <row r="791" spans="6:13">
      <c r="F791" s="340"/>
      <c r="G791" s="340"/>
      <c r="H791" s="340"/>
      <c r="I791" s="340"/>
      <c r="J791" s="340"/>
      <c r="K791" s="340"/>
      <c r="L791" s="340"/>
      <c r="M791" s="340"/>
    </row>
    <row r="792" spans="6:13">
      <c r="F792" s="340"/>
      <c r="G792" s="340"/>
      <c r="H792" s="340"/>
      <c r="I792" s="340"/>
      <c r="J792" s="340"/>
      <c r="K792" s="340"/>
      <c r="L792" s="340"/>
      <c r="M792" s="340"/>
    </row>
    <row r="793" spans="6:13">
      <c r="F793" s="340"/>
      <c r="G793" s="340"/>
      <c r="H793" s="340"/>
      <c r="I793" s="340"/>
      <c r="J793" s="340"/>
      <c r="K793" s="340"/>
      <c r="L793" s="340"/>
      <c r="M793" s="340"/>
    </row>
    <row r="794" spans="6:13">
      <c r="F794" s="340"/>
      <c r="G794" s="340"/>
      <c r="H794" s="340"/>
      <c r="I794" s="340"/>
      <c r="J794" s="340"/>
      <c r="K794" s="340"/>
      <c r="L794" s="340"/>
      <c r="M794" s="340"/>
    </row>
    <row r="795" spans="6:13">
      <c r="F795" s="340"/>
      <c r="G795" s="340"/>
      <c r="H795" s="340"/>
      <c r="I795" s="340"/>
      <c r="J795" s="340"/>
      <c r="K795" s="340"/>
      <c r="L795" s="340"/>
      <c r="M795" s="340"/>
    </row>
    <row r="796" spans="6:13">
      <c r="F796" s="340"/>
      <c r="G796" s="340"/>
      <c r="H796" s="340"/>
      <c r="I796" s="340"/>
      <c r="J796" s="340"/>
      <c r="K796" s="340"/>
      <c r="L796" s="340"/>
      <c r="M796" s="340"/>
    </row>
    <row r="797" spans="6:13">
      <c r="F797" s="340"/>
      <c r="G797" s="340"/>
      <c r="H797" s="340"/>
      <c r="I797" s="340"/>
      <c r="J797" s="340"/>
      <c r="K797" s="340"/>
      <c r="L797" s="340"/>
      <c r="M797" s="340"/>
    </row>
    <row r="798" spans="6:13">
      <c r="F798" s="340"/>
      <c r="G798" s="340"/>
      <c r="H798" s="340"/>
      <c r="I798" s="340"/>
      <c r="J798" s="340"/>
      <c r="K798" s="340"/>
      <c r="L798" s="340"/>
      <c r="M798" s="340"/>
    </row>
    <row r="799" spans="6:13">
      <c r="F799" s="340"/>
      <c r="G799" s="340"/>
      <c r="H799" s="340"/>
      <c r="I799" s="340"/>
      <c r="J799" s="340"/>
      <c r="K799" s="340"/>
      <c r="L799" s="340"/>
      <c r="M799" s="340"/>
    </row>
    <row r="800" spans="6:13">
      <c r="F800" s="340"/>
      <c r="G800" s="340"/>
      <c r="H800" s="340"/>
      <c r="I800" s="340"/>
      <c r="J800" s="340"/>
      <c r="K800" s="340"/>
      <c r="L800" s="340"/>
      <c r="M800" s="340"/>
    </row>
    <row r="801" spans="6:13">
      <c r="F801" s="340"/>
      <c r="G801" s="340"/>
      <c r="H801" s="340"/>
      <c r="I801" s="340"/>
      <c r="J801" s="340"/>
      <c r="K801" s="340"/>
      <c r="L801" s="340"/>
      <c r="M801" s="340"/>
    </row>
    <row r="802" spans="6:13">
      <c r="F802" s="340"/>
      <c r="G802" s="340"/>
      <c r="H802" s="340"/>
      <c r="I802" s="340"/>
      <c r="J802" s="340"/>
      <c r="K802" s="340"/>
      <c r="L802" s="340"/>
      <c r="M802" s="340"/>
    </row>
    <row r="803" spans="6:13">
      <c r="F803" s="340"/>
      <c r="G803" s="340"/>
      <c r="H803" s="340"/>
      <c r="I803" s="340"/>
      <c r="J803" s="340"/>
      <c r="K803" s="340"/>
      <c r="L803" s="340"/>
      <c r="M803" s="340"/>
    </row>
    <row r="804" spans="6:13">
      <c r="F804" s="340"/>
      <c r="G804" s="340"/>
      <c r="H804" s="340"/>
      <c r="I804" s="340"/>
      <c r="J804" s="340"/>
      <c r="K804" s="340"/>
      <c r="L804" s="340"/>
      <c r="M804" s="340"/>
    </row>
    <row r="805" spans="6:13">
      <c r="F805" s="340"/>
      <c r="G805" s="340"/>
      <c r="H805" s="340"/>
      <c r="I805" s="340"/>
      <c r="J805" s="340"/>
      <c r="K805" s="340"/>
      <c r="L805" s="340"/>
      <c r="M805" s="340"/>
    </row>
    <row r="806" spans="6:13">
      <c r="F806" s="340"/>
      <c r="G806" s="340"/>
      <c r="H806" s="340"/>
      <c r="I806" s="340"/>
      <c r="J806" s="340"/>
      <c r="K806" s="340"/>
      <c r="L806" s="340"/>
      <c r="M806" s="340"/>
    </row>
    <row r="807" spans="6:13">
      <c r="F807" s="340"/>
      <c r="G807" s="340"/>
      <c r="H807" s="340"/>
      <c r="I807" s="340"/>
      <c r="J807" s="340"/>
      <c r="K807" s="340"/>
      <c r="L807" s="340"/>
      <c r="M807" s="340"/>
    </row>
    <row r="808" spans="6:13">
      <c r="F808" s="340"/>
      <c r="G808" s="340"/>
      <c r="H808" s="340"/>
      <c r="I808" s="340"/>
      <c r="J808" s="340"/>
      <c r="K808" s="340"/>
      <c r="L808" s="340"/>
      <c r="M808" s="340"/>
    </row>
    <row r="809" spans="6:13">
      <c r="F809" s="340"/>
      <c r="G809" s="340"/>
      <c r="H809" s="340"/>
      <c r="I809" s="340"/>
      <c r="J809" s="340"/>
      <c r="K809" s="340"/>
      <c r="L809" s="340"/>
      <c r="M809" s="340"/>
    </row>
    <row r="810" spans="6:13">
      <c r="F810" s="340"/>
      <c r="G810" s="340"/>
      <c r="H810" s="340"/>
      <c r="I810" s="340"/>
      <c r="J810" s="340"/>
      <c r="K810" s="340"/>
      <c r="L810" s="340"/>
      <c r="M810" s="340"/>
    </row>
    <row r="811" spans="6:13">
      <c r="F811" s="340"/>
      <c r="G811" s="340"/>
      <c r="H811" s="340"/>
      <c r="I811" s="340"/>
      <c r="J811" s="340"/>
      <c r="K811" s="340"/>
      <c r="L811" s="340"/>
      <c r="M811" s="340"/>
    </row>
    <row r="812" spans="6:13">
      <c r="F812" s="340"/>
      <c r="G812" s="340"/>
      <c r="H812" s="340"/>
      <c r="I812" s="340"/>
      <c r="J812" s="340"/>
      <c r="K812" s="340"/>
      <c r="L812" s="340"/>
      <c r="M812" s="340"/>
    </row>
    <row r="813" spans="6:13">
      <c r="F813" s="340"/>
      <c r="G813" s="340"/>
      <c r="H813" s="340"/>
      <c r="I813" s="340"/>
      <c r="J813" s="340"/>
      <c r="K813" s="340"/>
      <c r="L813" s="340"/>
      <c r="M813" s="340"/>
    </row>
    <row r="814" spans="6:13">
      <c r="F814" s="340"/>
      <c r="G814" s="340"/>
      <c r="H814" s="340"/>
      <c r="I814" s="340"/>
      <c r="J814" s="340"/>
      <c r="K814" s="340"/>
      <c r="L814" s="340"/>
      <c r="M814" s="340"/>
    </row>
    <row r="815" spans="6:13">
      <c r="F815" s="340"/>
      <c r="G815" s="340"/>
      <c r="H815" s="340"/>
      <c r="I815" s="340"/>
      <c r="J815" s="340"/>
      <c r="K815" s="340"/>
      <c r="L815" s="340"/>
      <c r="M815" s="340"/>
    </row>
    <row r="816" spans="6:13">
      <c r="F816" s="340"/>
      <c r="G816" s="340"/>
      <c r="H816" s="340"/>
      <c r="I816" s="340"/>
      <c r="J816" s="340"/>
      <c r="K816" s="340"/>
      <c r="L816" s="340"/>
      <c r="M816" s="340"/>
    </row>
    <row r="817" spans="6:13">
      <c r="F817" s="340"/>
      <c r="G817" s="340"/>
      <c r="H817" s="340"/>
      <c r="I817" s="340"/>
      <c r="J817" s="340"/>
      <c r="K817" s="340"/>
      <c r="L817" s="340"/>
      <c r="M817" s="340"/>
    </row>
    <row r="818" spans="6:13">
      <c r="F818" s="340"/>
      <c r="G818" s="340"/>
      <c r="H818" s="340"/>
      <c r="I818" s="340"/>
      <c r="J818" s="340"/>
      <c r="K818" s="340"/>
      <c r="L818" s="340"/>
      <c r="M818" s="340"/>
    </row>
    <row r="819" spans="6:13">
      <c r="F819" s="340"/>
      <c r="G819" s="340"/>
      <c r="H819" s="340"/>
      <c r="I819" s="340"/>
      <c r="J819" s="340"/>
      <c r="K819" s="340"/>
      <c r="L819" s="340"/>
      <c r="M819" s="340"/>
    </row>
    <row r="820" spans="6:13">
      <c r="F820" s="340"/>
      <c r="G820" s="340"/>
      <c r="H820" s="340"/>
      <c r="I820" s="340"/>
      <c r="J820" s="340"/>
      <c r="K820" s="340"/>
      <c r="L820" s="340"/>
      <c r="M820" s="340"/>
    </row>
    <row r="821" spans="6:13">
      <c r="F821" s="340"/>
      <c r="G821" s="340"/>
      <c r="H821" s="340"/>
      <c r="I821" s="340"/>
      <c r="J821" s="340"/>
      <c r="K821" s="340"/>
      <c r="L821" s="340"/>
      <c r="M821" s="340"/>
    </row>
    <row r="822" spans="6:13">
      <c r="F822" s="340"/>
      <c r="G822" s="340"/>
      <c r="H822" s="340"/>
      <c r="I822" s="340"/>
      <c r="J822" s="340"/>
      <c r="K822" s="340"/>
      <c r="L822" s="340"/>
      <c r="M822" s="340"/>
    </row>
    <row r="823" spans="6:13">
      <c r="F823" s="340"/>
      <c r="G823" s="340"/>
      <c r="H823" s="340"/>
      <c r="I823" s="340"/>
      <c r="J823" s="340"/>
      <c r="K823" s="340"/>
      <c r="L823" s="340"/>
      <c r="M823" s="340"/>
    </row>
    <row r="824" spans="6:13">
      <c r="F824" s="340"/>
      <c r="G824" s="340"/>
      <c r="H824" s="340"/>
      <c r="I824" s="340"/>
      <c r="J824" s="340"/>
      <c r="K824" s="340"/>
      <c r="L824" s="340"/>
      <c r="M824" s="340"/>
    </row>
    <row r="825" spans="6:13">
      <c r="F825" s="340"/>
      <c r="G825" s="340"/>
      <c r="H825" s="340"/>
      <c r="I825" s="340"/>
      <c r="J825" s="340"/>
      <c r="K825" s="340"/>
      <c r="L825" s="340"/>
      <c r="M825" s="340"/>
    </row>
    <row r="826" spans="6:13">
      <c r="F826" s="340"/>
      <c r="G826" s="340"/>
      <c r="H826" s="340"/>
      <c r="I826" s="340"/>
      <c r="J826" s="340"/>
      <c r="K826" s="340"/>
      <c r="L826" s="340"/>
      <c r="M826" s="340"/>
    </row>
    <row r="827" spans="6:13">
      <c r="F827" s="340"/>
      <c r="G827" s="340"/>
      <c r="H827" s="340"/>
      <c r="I827" s="340"/>
      <c r="J827" s="340"/>
      <c r="K827" s="340"/>
      <c r="L827" s="340"/>
      <c r="M827" s="340"/>
    </row>
    <row r="828" spans="6:13">
      <c r="F828" s="340"/>
      <c r="G828" s="340"/>
      <c r="H828" s="340"/>
      <c r="I828" s="340"/>
      <c r="J828" s="340"/>
      <c r="K828" s="340"/>
      <c r="L828" s="340"/>
      <c r="M828" s="340"/>
    </row>
    <row r="829" spans="6:13">
      <c r="F829" s="340"/>
      <c r="G829" s="340"/>
      <c r="H829" s="340"/>
      <c r="I829" s="340"/>
      <c r="J829" s="340"/>
      <c r="K829" s="340"/>
      <c r="L829" s="340"/>
      <c r="M829" s="340"/>
    </row>
    <row r="830" spans="6:13">
      <c r="F830" s="340"/>
      <c r="G830" s="340"/>
      <c r="H830" s="340"/>
      <c r="I830" s="340"/>
      <c r="J830" s="340"/>
      <c r="K830" s="340"/>
      <c r="L830" s="340"/>
      <c r="M830" s="340"/>
    </row>
    <row r="831" spans="6:13">
      <c r="F831" s="340"/>
      <c r="G831" s="340"/>
      <c r="H831" s="340"/>
      <c r="I831" s="340"/>
      <c r="J831" s="340"/>
      <c r="K831" s="340"/>
      <c r="L831" s="340"/>
      <c r="M831" s="340"/>
    </row>
    <row r="832" spans="6:13">
      <c r="F832" s="340"/>
      <c r="G832" s="340"/>
      <c r="H832" s="340"/>
      <c r="I832" s="340"/>
      <c r="J832" s="340"/>
      <c r="K832" s="340"/>
      <c r="L832" s="340"/>
      <c r="M832" s="340"/>
    </row>
    <row r="833" spans="6:13">
      <c r="F833" s="340"/>
      <c r="G833" s="340"/>
      <c r="H833" s="340"/>
      <c r="I833" s="340"/>
      <c r="J833" s="340"/>
      <c r="K833" s="340"/>
      <c r="L833" s="340"/>
      <c r="M833" s="340"/>
    </row>
    <row r="834" spans="6:13">
      <c r="F834" s="340"/>
      <c r="G834" s="340"/>
      <c r="H834" s="340"/>
      <c r="I834" s="340"/>
      <c r="J834" s="340"/>
      <c r="K834" s="340"/>
      <c r="L834" s="340"/>
      <c r="M834" s="340"/>
    </row>
    <row r="835" spans="6:13">
      <c r="F835" s="340"/>
      <c r="G835" s="340"/>
      <c r="H835" s="340"/>
      <c r="I835" s="340"/>
      <c r="J835" s="340"/>
      <c r="K835" s="340"/>
      <c r="L835" s="340"/>
      <c r="M835" s="340"/>
    </row>
    <row r="836" spans="6:13">
      <c r="F836" s="340"/>
      <c r="G836" s="340"/>
      <c r="H836" s="340"/>
      <c r="I836" s="340"/>
      <c r="J836" s="340"/>
      <c r="K836" s="340"/>
      <c r="L836" s="340"/>
      <c r="M836" s="340"/>
    </row>
    <row r="837" spans="6:13">
      <c r="F837" s="340"/>
      <c r="G837" s="340"/>
      <c r="H837" s="340"/>
      <c r="I837" s="340"/>
      <c r="J837" s="340"/>
      <c r="K837" s="340"/>
      <c r="L837" s="340"/>
      <c r="M837" s="340"/>
    </row>
    <row r="838" spans="6:13">
      <c r="F838" s="340"/>
      <c r="G838" s="340"/>
      <c r="H838" s="340"/>
      <c r="I838" s="340"/>
      <c r="J838" s="340"/>
      <c r="K838" s="340"/>
      <c r="L838" s="340"/>
      <c r="M838" s="340"/>
    </row>
    <row r="839" spans="6:13">
      <c r="F839" s="340"/>
      <c r="G839" s="340"/>
      <c r="H839" s="340"/>
      <c r="I839" s="340"/>
      <c r="J839" s="340"/>
      <c r="K839" s="340"/>
      <c r="L839" s="340"/>
      <c r="M839" s="340"/>
    </row>
    <row r="840" spans="6:13">
      <c r="F840" s="340"/>
      <c r="G840" s="340"/>
      <c r="H840" s="340"/>
      <c r="I840" s="340"/>
      <c r="J840" s="340"/>
      <c r="K840" s="340"/>
      <c r="L840" s="340"/>
      <c r="M840" s="340"/>
    </row>
    <row r="841" spans="6:13">
      <c r="F841" s="340"/>
      <c r="G841" s="340"/>
      <c r="H841" s="340"/>
      <c r="I841" s="340"/>
      <c r="J841" s="340"/>
      <c r="K841" s="340"/>
      <c r="L841" s="340"/>
      <c r="M841" s="340"/>
    </row>
    <row r="842" spans="6:13">
      <c r="F842" s="340"/>
      <c r="G842" s="340"/>
      <c r="H842" s="340"/>
      <c r="I842" s="340"/>
      <c r="J842" s="340"/>
      <c r="K842" s="340"/>
      <c r="L842" s="340"/>
      <c r="M842" s="340"/>
    </row>
    <row r="843" spans="6:13">
      <c r="F843" s="340"/>
      <c r="G843" s="340"/>
      <c r="H843" s="340"/>
      <c r="I843" s="340"/>
      <c r="J843" s="340"/>
      <c r="K843" s="340"/>
      <c r="L843" s="340"/>
      <c r="M843" s="340"/>
    </row>
    <row r="844" spans="6:13">
      <c r="F844" s="340"/>
      <c r="G844" s="340"/>
      <c r="H844" s="340"/>
      <c r="I844" s="340"/>
      <c r="J844" s="340"/>
      <c r="K844" s="340"/>
      <c r="L844" s="340"/>
      <c r="M844" s="340"/>
    </row>
    <row r="845" spans="6:13">
      <c r="F845" s="340"/>
      <c r="G845" s="340"/>
      <c r="H845" s="340"/>
      <c r="I845" s="340"/>
      <c r="J845" s="340"/>
      <c r="K845" s="340"/>
      <c r="L845" s="340"/>
      <c r="M845" s="340"/>
    </row>
    <row r="846" spans="6:13">
      <c r="F846" s="340"/>
      <c r="G846" s="340"/>
      <c r="H846" s="340"/>
      <c r="I846" s="340"/>
      <c r="J846" s="340"/>
      <c r="K846" s="340"/>
      <c r="L846" s="340"/>
      <c r="M846" s="340"/>
    </row>
    <row r="847" spans="6:13">
      <c r="F847" s="340"/>
      <c r="G847" s="340"/>
      <c r="H847" s="340"/>
      <c r="I847" s="340"/>
      <c r="J847" s="340"/>
      <c r="K847" s="340"/>
      <c r="L847" s="340"/>
      <c r="M847" s="340"/>
    </row>
    <row r="848" spans="6:13">
      <c r="F848" s="340"/>
      <c r="G848" s="340"/>
      <c r="H848" s="340"/>
      <c r="I848" s="340"/>
      <c r="J848" s="340"/>
      <c r="K848" s="340"/>
      <c r="L848" s="340"/>
      <c r="M848" s="340"/>
    </row>
    <row r="849" spans="6:13">
      <c r="F849" s="340"/>
      <c r="G849" s="340"/>
      <c r="H849" s="340"/>
      <c r="I849" s="340"/>
      <c r="J849" s="340"/>
      <c r="K849" s="340"/>
      <c r="L849" s="340"/>
      <c r="M849" s="340"/>
    </row>
    <row r="850" spans="6:13">
      <c r="F850" s="340"/>
      <c r="G850" s="340"/>
      <c r="H850" s="340"/>
      <c r="I850" s="340"/>
      <c r="J850" s="340"/>
      <c r="K850" s="340"/>
      <c r="L850" s="340"/>
      <c r="M850" s="340"/>
    </row>
    <row r="851" spans="6:13">
      <c r="F851" s="340"/>
      <c r="G851" s="340"/>
      <c r="H851" s="340"/>
      <c r="I851" s="340"/>
      <c r="J851" s="340"/>
      <c r="K851" s="340"/>
      <c r="L851" s="340"/>
      <c r="M851" s="340"/>
    </row>
    <row r="852" spans="6:13">
      <c r="F852" s="340"/>
      <c r="G852" s="340"/>
      <c r="H852" s="340"/>
      <c r="I852" s="340"/>
      <c r="J852" s="340"/>
      <c r="K852" s="340"/>
      <c r="L852" s="340"/>
      <c r="M852" s="340"/>
    </row>
    <row r="853" spans="6:13">
      <c r="F853" s="340"/>
      <c r="G853" s="340"/>
      <c r="H853" s="340"/>
      <c r="I853" s="340"/>
      <c r="J853" s="340"/>
      <c r="K853" s="340"/>
      <c r="L853" s="340"/>
      <c r="M853" s="340"/>
    </row>
    <row r="854" spans="6:13">
      <c r="F854" s="340"/>
      <c r="G854" s="340"/>
      <c r="H854" s="340"/>
      <c r="I854" s="340"/>
      <c r="J854" s="340"/>
      <c r="K854" s="340"/>
      <c r="L854" s="340"/>
      <c r="M854" s="340"/>
    </row>
    <row r="855" spans="6:13">
      <c r="F855" s="340"/>
      <c r="G855" s="340"/>
      <c r="H855" s="340"/>
      <c r="I855" s="340"/>
      <c r="J855" s="340"/>
      <c r="K855" s="340"/>
      <c r="L855" s="340"/>
      <c r="M855" s="340"/>
    </row>
    <row r="856" spans="6:13">
      <c r="F856" s="340"/>
      <c r="G856" s="340"/>
      <c r="H856" s="340"/>
      <c r="I856" s="340"/>
      <c r="J856" s="340"/>
      <c r="K856" s="340"/>
      <c r="L856" s="340"/>
      <c r="M856" s="340"/>
    </row>
    <row r="857" spans="6:13">
      <c r="F857" s="340"/>
      <c r="G857" s="340"/>
      <c r="H857" s="340"/>
      <c r="I857" s="340"/>
      <c r="J857" s="340"/>
      <c r="K857" s="340"/>
      <c r="L857" s="340"/>
      <c r="M857" s="340"/>
    </row>
    <row r="858" spans="6:13">
      <c r="F858" s="340"/>
      <c r="G858" s="340"/>
      <c r="H858" s="340"/>
      <c r="I858" s="340"/>
      <c r="J858" s="340"/>
      <c r="K858" s="340"/>
      <c r="L858" s="340"/>
      <c r="M858" s="340"/>
    </row>
    <row r="859" spans="6:13">
      <c r="F859" s="340"/>
      <c r="G859" s="340"/>
      <c r="H859" s="340"/>
      <c r="I859" s="340"/>
      <c r="J859" s="340"/>
      <c r="K859" s="340"/>
      <c r="L859" s="340"/>
      <c r="M859" s="340"/>
    </row>
    <row r="860" spans="6:13">
      <c r="F860" s="340"/>
      <c r="G860" s="340"/>
      <c r="H860" s="340"/>
      <c r="I860" s="340"/>
      <c r="J860" s="340"/>
      <c r="K860" s="340"/>
      <c r="L860" s="340"/>
      <c r="M860" s="340"/>
    </row>
    <row r="861" spans="6:13">
      <c r="F861" s="340"/>
      <c r="G861" s="340"/>
      <c r="H861" s="340"/>
      <c r="I861" s="340"/>
      <c r="J861" s="340"/>
      <c r="K861" s="340"/>
      <c r="L861" s="340"/>
      <c r="M861" s="340"/>
    </row>
    <row r="862" spans="6:13">
      <c r="F862" s="340"/>
      <c r="G862" s="340"/>
      <c r="H862" s="340"/>
      <c r="I862" s="340"/>
      <c r="J862" s="340"/>
      <c r="K862" s="340"/>
      <c r="L862" s="340"/>
      <c r="M862" s="340"/>
    </row>
    <row r="863" spans="6:13">
      <c r="F863" s="340"/>
      <c r="G863" s="340"/>
      <c r="H863" s="340"/>
      <c r="I863" s="340"/>
      <c r="J863" s="340"/>
      <c r="K863" s="340"/>
      <c r="L863" s="340"/>
      <c r="M863" s="340"/>
    </row>
    <row r="864" spans="6:13">
      <c r="F864" s="340"/>
      <c r="G864" s="340"/>
      <c r="H864" s="340"/>
      <c r="I864" s="340"/>
      <c r="J864" s="340"/>
      <c r="K864" s="340"/>
      <c r="L864" s="340"/>
      <c r="M864" s="340"/>
    </row>
    <row r="865" spans="6:13">
      <c r="F865" s="340"/>
      <c r="G865" s="340"/>
      <c r="H865" s="340"/>
      <c r="I865" s="340"/>
      <c r="J865" s="340"/>
      <c r="K865" s="340"/>
      <c r="L865" s="340"/>
      <c r="M865" s="340"/>
    </row>
    <row r="866" spans="6:13">
      <c r="F866" s="340"/>
      <c r="G866" s="340"/>
      <c r="H866" s="340"/>
      <c r="I866" s="340"/>
      <c r="J866" s="340"/>
      <c r="K866" s="340"/>
      <c r="L866" s="340"/>
      <c r="M866" s="340"/>
    </row>
    <row r="867" spans="6:13">
      <c r="F867" s="340"/>
      <c r="G867" s="340"/>
      <c r="H867" s="340"/>
      <c r="I867" s="340"/>
      <c r="J867" s="340"/>
      <c r="K867" s="340"/>
      <c r="L867" s="340"/>
      <c r="M867" s="340"/>
    </row>
    <row r="868" spans="6:13">
      <c r="F868" s="340"/>
      <c r="G868" s="340"/>
      <c r="H868" s="340"/>
      <c r="I868" s="340"/>
      <c r="J868" s="340"/>
      <c r="K868" s="340"/>
      <c r="L868" s="340"/>
      <c r="M868" s="340"/>
    </row>
    <row r="869" spans="6:13">
      <c r="F869" s="340"/>
      <c r="G869" s="340"/>
      <c r="H869" s="340"/>
      <c r="I869" s="340"/>
      <c r="J869" s="340"/>
      <c r="K869" s="340"/>
      <c r="L869" s="340"/>
      <c r="M869" s="340"/>
    </row>
    <row r="870" spans="6:13">
      <c r="F870" s="340"/>
      <c r="G870" s="340"/>
      <c r="H870" s="340"/>
      <c r="I870" s="340"/>
      <c r="J870" s="340"/>
      <c r="K870" s="340"/>
      <c r="L870" s="340"/>
      <c r="M870" s="340"/>
    </row>
    <row r="871" spans="6:13">
      <c r="F871" s="340"/>
      <c r="G871" s="340"/>
      <c r="H871" s="340"/>
      <c r="I871" s="340"/>
      <c r="J871" s="340"/>
      <c r="K871" s="340"/>
      <c r="L871" s="340"/>
      <c r="M871" s="340"/>
    </row>
    <row r="872" spans="6:13">
      <c r="F872" s="340"/>
      <c r="G872" s="340"/>
      <c r="H872" s="340"/>
      <c r="I872" s="340"/>
      <c r="J872" s="340"/>
      <c r="K872" s="340"/>
      <c r="L872" s="340"/>
      <c r="M872" s="340"/>
    </row>
    <row r="873" spans="6:13">
      <c r="F873" s="340"/>
      <c r="G873" s="340"/>
      <c r="H873" s="340"/>
      <c r="I873" s="340"/>
      <c r="J873" s="340"/>
      <c r="K873" s="340"/>
      <c r="L873" s="340"/>
      <c r="M873" s="340"/>
    </row>
    <row r="874" spans="6:13">
      <c r="F874" s="340"/>
      <c r="G874" s="340"/>
      <c r="H874" s="340"/>
      <c r="I874" s="340"/>
      <c r="J874" s="340"/>
      <c r="K874" s="340"/>
      <c r="L874" s="340"/>
      <c r="M874" s="340"/>
    </row>
    <row r="875" spans="6:13">
      <c r="F875" s="340"/>
      <c r="G875" s="340"/>
      <c r="H875" s="340"/>
      <c r="I875" s="340"/>
      <c r="J875" s="340"/>
      <c r="K875" s="340"/>
      <c r="L875" s="340"/>
      <c r="M875" s="340"/>
    </row>
    <row r="876" spans="6:13">
      <c r="F876" s="340"/>
      <c r="G876" s="340"/>
      <c r="H876" s="340"/>
      <c r="I876" s="340"/>
      <c r="J876" s="340"/>
      <c r="K876" s="340"/>
      <c r="L876" s="340"/>
      <c r="M876" s="340"/>
    </row>
    <row r="877" spans="6:13">
      <c r="F877" s="340"/>
      <c r="G877" s="340"/>
      <c r="H877" s="340"/>
      <c r="I877" s="340"/>
      <c r="J877" s="340"/>
      <c r="K877" s="340"/>
      <c r="L877" s="340"/>
      <c r="M877" s="340"/>
    </row>
    <row r="878" spans="6:13">
      <c r="F878" s="340"/>
      <c r="G878" s="340"/>
      <c r="H878" s="340"/>
      <c r="I878" s="340"/>
      <c r="J878" s="340"/>
      <c r="K878" s="340"/>
      <c r="L878" s="340"/>
      <c r="M878" s="340"/>
    </row>
    <row r="879" spans="6:13">
      <c r="F879" s="340"/>
      <c r="G879" s="340"/>
      <c r="H879" s="340"/>
      <c r="I879" s="340"/>
      <c r="J879" s="340"/>
      <c r="K879" s="340"/>
      <c r="L879" s="340"/>
      <c r="M879" s="340"/>
    </row>
    <row r="880" spans="6:13">
      <c r="F880" s="340"/>
      <c r="G880" s="340"/>
      <c r="H880" s="340"/>
      <c r="I880" s="340"/>
      <c r="J880" s="340"/>
      <c r="K880" s="340"/>
      <c r="L880" s="340"/>
      <c r="M880" s="340"/>
    </row>
    <row r="881" spans="6:13">
      <c r="F881" s="340"/>
      <c r="G881" s="340"/>
      <c r="H881" s="340"/>
      <c r="I881" s="340"/>
      <c r="J881" s="340"/>
      <c r="K881" s="340"/>
      <c r="L881" s="340"/>
      <c r="M881" s="340"/>
    </row>
    <row r="882" spans="6:13">
      <c r="F882" s="340"/>
      <c r="G882" s="340"/>
      <c r="H882" s="340"/>
      <c r="I882" s="340"/>
      <c r="J882" s="340"/>
      <c r="K882" s="340"/>
      <c r="L882" s="340"/>
      <c r="M882" s="340"/>
    </row>
    <row r="883" spans="6:13">
      <c r="F883" s="340"/>
      <c r="G883" s="340"/>
      <c r="H883" s="340"/>
      <c r="I883" s="340"/>
      <c r="J883" s="340"/>
      <c r="K883" s="340"/>
      <c r="L883" s="340"/>
      <c r="M883" s="340"/>
    </row>
    <row r="884" spans="6:13">
      <c r="F884" s="340"/>
      <c r="G884" s="340"/>
      <c r="H884" s="340"/>
      <c r="I884" s="340"/>
      <c r="J884" s="340"/>
      <c r="K884" s="340"/>
      <c r="L884" s="340"/>
      <c r="M884" s="340"/>
    </row>
    <row r="885" spans="6:13">
      <c r="F885" s="340"/>
      <c r="G885" s="340"/>
      <c r="H885" s="340"/>
      <c r="I885" s="340"/>
      <c r="J885" s="340"/>
      <c r="K885" s="340"/>
      <c r="L885" s="340"/>
      <c r="M885" s="340"/>
    </row>
    <row r="886" spans="6:13">
      <c r="F886" s="340"/>
      <c r="G886" s="340"/>
      <c r="H886" s="340"/>
      <c r="I886" s="340"/>
      <c r="J886" s="340"/>
      <c r="K886" s="340"/>
      <c r="L886" s="340"/>
      <c r="M886" s="340"/>
    </row>
    <row r="887" spans="6:13">
      <c r="F887" s="340"/>
      <c r="G887" s="340"/>
      <c r="H887" s="340"/>
      <c r="I887" s="340"/>
      <c r="J887" s="340"/>
      <c r="K887" s="340"/>
      <c r="L887" s="340"/>
      <c r="M887" s="340"/>
    </row>
    <row r="888" spans="6:13">
      <c r="F888" s="340"/>
      <c r="G888" s="340"/>
      <c r="H888" s="340"/>
      <c r="I888" s="340"/>
      <c r="J888" s="340"/>
      <c r="K888" s="340"/>
      <c r="L888" s="340"/>
      <c r="M888" s="340"/>
    </row>
    <row r="889" spans="6:13">
      <c r="F889" s="340"/>
      <c r="G889" s="340"/>
      <c r="H889" s="340"/>
      <c r="I889" s="340"/>
      <c r="J889" s="340"/>
      <c r="K889" s="340"/>
      <c r="L889" s="340"/>
      <c r="M889" s="340"/>
    </row>
    <row r="890" spans="6:13">
      <c r="F890" s="340"/>
      <c r="G890" s="340"/>
      <c r="H890" s="340"/>
      <c r="I890" s="340"/>
      <c r="J890" s="340"/>
      <c r="K890" s="340"/>
      <c r="L890" s="340"/>
      <c r="M890" s="340"/>
    </row>
    <row r="891" spans="6:13">
      <c r="F891" s="340"/>
      <c r="G891" s="340"/>
      <c r="H891" s="340"/>
      <c r="I891" s="340"/>
      <c r="J891" s="340"/>
      <c r="K891" s="340"/>
      <c r="L891" s="340"/>
      <c r="M891" s="340"/>
    </row>
    <row r="892" spans="6:13">
      <c r="F892" s="340"/>
      <c r="G892" s="340"/>
      <c r="H892" s="340"/>
      <c r="I892" s="340"/>
      <c r="J892" s="340"/>
      <c r="K892" s="340"/>
      <c r="L892" s="340"/>
      <c r="M892" s="340"/>
    </row>
    <row r="893" spans="6:13">
      <c r="F893" s="340"/>
      <c r="G893" s="340"/>
      <c r="H893" s="340"/>
      <c r="I893" s="340"/>
      <c r="J893" s="340"/>
      <c r="K893" s="340"/>
      <c r="L893" s="340"/>
      <c r="M893" s="340"/>
    </row>
    <row r="894" spans="6:13">
      <c r="F894" s="340"/>
      <c r="G894" s="340"/>
      <c r="H894" s="340"/>
      <c r="I894" s="340"/>
      <c r="J894" s="340"/>
      <c r="K894" s="340"/>
      <c r="L894" s="340"/>
      <c r="M894" s="340"/>
    </row>
    <row r="895" spans="6:13">
      <c r="F895" s="340"/>
      <c r="G895" s="340"/>
      <c r="H895" s="340"/>
      <c r="I895" s="340"/>
      <c r="J895" s="340"/>
      <c r="K895" s="340"/>
      <c r="L895" s="340"/>
      <c r="M895" s="340"/>
    </row>
    <row r="896" spans="6:13">
      <c r="F896" s="340"/>
      <c r="G896" s="340"/>
      <c r="H896" s="340"/>
      <c r="I896" s="340"/>
      <c r="J896" s="340"/>
      <c r="K896" s="340"/>
      <c r="L896" s="340"/>
      <c r="M896" s="340"/>
    </row>
    <row r="897" spans="6:13">
      <c r="F897" s="340"/>
      <c r="G897" s="340"/>
      <c r="H897" s="340"/>
      <c r="I897" s="340"/>
      <c r="J897" s="340"/>
      <c r="K897" s="340"/>
      <c r="L897" s="340"/>
      <c r="M897" s="340"/>
    </row>
    <row r="898" spans="6:13">
      <c r="F898" s="340"/>
      <c r="G898" s="340"/>
      <c r="H898" s="340"/>
      <c r="I898" s="340"/>
      <c r="J898" s="340"/>
      <c r="K898" s="340"/>
      <c r="L898" s="340"/>
      <c r="M898" s="340"/>
    </row>
    <row r="899" spans="6:13">
      <c r="F899" s="340"/>
      <c r="G899" s="340"/>
      <c r="H899" s="340"/>
      <c r="I899" s="340"/>
      <c r="J899" s="340"/>
      <c r="K899" s="340"/>
      <c r="L899" s="340"/>
      <c r="M899" s="340"/>
    </row>
    <row r="900" spans="6:13">
      <c r="F900" s="340"/>
      <c r="G900" s="340"/>
      <c r="H900" s="340"/>
      <c r="I900" s="340"/>
      <c r="J900" s="340"/>
      <c r="K900" s="340"/>
      <c r="L900" s="340"/>
      <c r="M900" s="340"/>
    </row>
    <row r="901" spans="6:13">
      <c r="F901" s="340"/>
      <c r="G901" s="340"/>
      <c r="H901" s="340"/>
      <c r="I901" s="340"/>
      <c r="J901" s="340"/>
      <c r="K901" s="340"/>
      <c r="L901" s="340"/>
      <c r="M901" s="340"/>
    </row>
    <row r="902" spans="6:13">
      <c r="F902" s="340"/>
      <c r="G902" s="340"/>
      <c r="H902" s="340"/>
      <c r="I902" s="340"/>
      <c r="J902" s="340"/>
      <c r="K902" s="340"/>
      <c r="L902" s="340"/>
      <c r="M902" s="340"/>
    </row>
    <row r="903" spans="6:13">
      <c r="F903" s="340"/>
      <c r="G903" s="340"/>
      <c r="H903" s="340"/>
      <c r="I903" s="340"/>
      <c r="J903" s="340"/>
      <c r="K903" s="340"/>
      <c r="L903" s="340"/>
      <c r="M903" s="340"/>
    </row>
    <row r="904" spans="6:13">
      <c r="F904" s="340"/>
      <c r="G904" s="340"/>
      <c r="H904" s="340"/>
      <c r="I904" s="340"/>
      <c r="J904" s="340"/>
      <c r="K904" s="340"/>
      <c r="L904" s="340"/>
      <c r="M904" s="340"/>
    </row>
    <row r="905" spans="6:13">
      <c r="F905" s="340"/>
      <c r="G905" s="340"/>
      <c r="H905" s="340"/>
      <c r="I905" s="340"/>
      <c r="J905" s="340"/>
      <c r="K905" s="340"/>
      <c r="L905" s="340"/>
      <c r="M905" s="340"/>
    </row>
    <row r="906" spans="6:13">
      <c r="F906" s="340"/>
      <c r="G906" s="340"/>
      <c r="H906" s="340"/>
      <c r="I906" s="340"/>
      <c r="J906" s="340"/>
      <c r="K906" s="340"/>
      <c r="L906" s="340"/>
      <c r="M906" s="340"/>
    </row>
    <row r="907" spans="6:13">
      <c r="F907" s="340"/>
      <c r="G907" s="340"/>
      <c r="H907" s="340"/>
      <c r="I907" s="340"/>
      <c r="J907" s="340"/>
      <c r="K907" s="340"/>
      <c r="L907" s="340"/>
      <c r="M907" s="340"/>
    </row>
    <row r="908" spans="6:13">
      <c r="F908" s="340"/>
      <c r="G908" s="340"/>
      <c r="H908" s="340"/>
      <c r="I908" s="340"/>
      <c r="J908" s="340"/>
      <c r="K908" s="340"/>
      <c r="L908" s="340"/>
      <c r="M908" s="340"/>
    </row>
    <row r="909" spans="6:13">
      <c r="F909" s="340"/>
      <c r="G909" s="340"/>
      <c r="H909" s="340"/>
      <c r="I909" s="340"/>
      <c r="J909" s="340"/>
      <c r="K909" s="340"/>
      <c r="L909" s="340"/>
      <c r="M909" s="340"/>
    </row>
    <row r="910" spans="6:13">
      <c r="F910" s="340"/>
      <c r="G910" s="340"/>
      <c r="H910" s="340"/>
      <c r="I910" s="340"/>
      <c r="J910" s="340"/>
      <c r="K910" s="340"/>
      <c r="L910" s="340"/>
      <c r="M910" s="340"/>
    </row>
    <row r="911" spans="6:13">
      <c r="F911" s="340"/>
      <c r="G911" s="340"/>
      <c r="H911" s="340"/>
      <c r="I911" s="340"/>
      <c r="J911" s="340"/>
      <c r="K911" s="340"/>
      <c r="L911" s="340"/>
      <c r="M911" s="340"/>
    </row>
    <row r="912" spans="6:13">
      <c r="F912" s="340"/>
      <c r="G912" s="340"/>
      <c r="H912" s="340"/>
      <c r="I912" s="340"/>
      <c r="J912" s="340"/>
      <c r="K912" s="340"/>
      <c r="L912" s="340"/>
      <c r="M912" s="340"/>
    </row>
    <row r="913" spans="6:13">
      <c r="F913" s="340"/>
      <c r="G913" s="340"/>
      <c r="H913" s="340"/>
      <c r="I913" s="340"/>
      <c r="J913" s="340"/>
      <c r="K913" s="340"/>
      <c r="L913" s="340"/>
      <c r="M913" s="340"/>
    </row>
    <row r="914" spans="6:13">
      <c r="F914" s="340"/>
      <c r="G914" s="340"/>
      <c r="H914" s="340"/>
      <c r="I914" s="340"/>
      <c r="J914" s="340"/>
      <c r="K914" s="340"/>
      <c r="L914" s="340"/>
      <c r="M914" s="340"/>
    </row>
    <row r="915" spans="6:13">
      <c r="F915" s="340"/>
      <c r="G915" s="340"/>
      <c r="H915" s="340"/>
      <c r="I915" s="340"/>
      <c r="J915" s="340"/>
      <c r="K915" s="340"/>
      <c r="L915" s="340"/>
      <c r="M915" s="340"/>
    </row>
    <row r="916" spans="6:13">
      <c r="F916" s="340"/>
      <c r="G916" s="340"/>
      <c r="H916" s="340"/>
      <c r="I916" s="340"/>
      <c r="J916" s="340"/>
      <c r="K916" s="340"/>
      <c r="L916" s="340"/>
      <c r="M916" s="340"/>
    </row>
    <row r="917" spans="6:13">
      <c r="F917" s="340"/>
      <c r="G917" s="340"/>
      <c r="H917" s="340"/>
      <c r="I917" s="340"/>
      <c r="J917" s="340"/>
      <c r="K917" s="340"/>
      <c r="L917" s="340"/>
      <c r="M917" s="340"/>
    </row>
    <row r="918" spans="6:13">
      <c r="F918" s="340"/>
      <c r="G918" s="340"/>
      <c r="H918" s="340"/>
      <c r="I918" s="340"/>
      <c r="J918" s="340"/>
      <c r="K918" s="340"/>
      <c r="L918" s="340"/>
      <c r="M918" s="340"/>
    </row>
    <row r="919" spans="6:13">
      <c r="F919" s="340"/>
      <c r="G919" s="340"/>
      <c r="H919" s="340"/>
      <c r="I919" s="340"/>
      <c r="J919" s="340"/>
      <c r="K919" s="340"/>
      <c r="L919" s="340"/>
      <c r="M919" s="340"/>
    </row>
    <row r="920" spans="6:13">
      <c r="F920" s="340"/>
      <c r="G920" s="340"/>
      <c r="H920" s="340"/>
      <c r="I920" s="340"/>
      <c r="J920" s="340"/>
      <c r="K920" s="340"/>
      <c r="L920" s="340"/>
      <c r="M920" s="340"/>
    </row>
    <row r="921" spans="6:13">
      <c r="F921" s="340"/>
      <c r="G921" s="340"/>
      <c r="H921" s="340"/>
      <c r="I921" s="340"/>
      <c r="J921" s="340"/>
      <c r="K921" s="340"/>
      <c r="L921" s="340"/>
      <c r="M921" s="340"/>
    </row>
    <row r="922" spans="6:13">
      <c r="F922" s="340"/>
      <c r="G922" s="340"/>
      <c r="H922" s="340"/>
      <c r="I922" s="340"/>
      <c r="J922" s="340"/>
      <c r="K922" s="340"/>
      <c r="L922" s="340"/>
      <c r="M922" s="340"/>
    </row>
    <row r="923" spans="6:13">
      <c r="F923" s="340"/>
      <c r="G923" s="340"/>
      <c r="H923" s="340"/>
      <c r="I923" s="340"/>
      <c r="J923" s="340"/>
      <c r="K923" s="340"/>
      <c r="L923" s="340"/>
      <c r="M923" s="340"/>
    </row>
    <row r="924" spans="6:13">
      <c r="F924" s="340"/>
      <c r="G924" s="340"/>
      <c r="H924" s="340"/>
      <c r="I924" s="340"/>
      <c r="J924" s="340"/>
      <c r="K924" s="340"/>
      <c r="L924" s="340"/>
      <c r="M924" s="340"/>
    </row>
    <row r="925" spans="6:13">
      <c r="F925" s="340"/>
      <c r="G925" s="340"/>
      <c r="H925" s="340"/>
      <c r="I925" s="340"/>
      <c r="J925" s="340"/>
      <c r="K925" s="340"/>
      <c r="L925" s="340"/>
      <c r="M925" s="340"/>
    </row>
    <row r="926" spans="6:13">
      <c r="F926" s="340"/>
      <c r="G926" s="340"/>
      <c r="H926" s="340"/>
      <c r="I926" s="340"/>
      <c r="J926" s="340"/>
      <c r="K926" s="340"/>
      <c r="L926" s="340"/>
      <c r="M926" s="340"/>
    </row>
    <row r="927" spans="6:13">
      <c r="F927" s="340"/>
      <c r="G927" s="340"/>
      <c r="H927" s="340"/>
      <c r="I927" s="340"/>
      <c r="J927" s="340"/>
      <c r="K927" s="340"/>
      <c r="L927" s="340"/>
      <c r="M927" s="340"/>
    </row>
    <row r="928" spans="6:13">
      <c r="F928" s="340"/>
      <c r="G928" s="340"/>
      <c r="H928" s="340"/>
      <c r="I928" s="340"/>
      <c r="J928" s="340"/>
      <c r="K928" s="340"/>
      <c r="L928" s="340"/>
      <c r="M928" s="340"/>
    </row>
    <row r="929" spans="6:13">
      <c r="F929" s="340"/>
      <c r="G929" s="340"/>
      <c r="H929" s="340"/>
      <c r="I929" s="340"/>
      <c r="J929" s="340"/>
      <c r="K929" s="340"/>
      <c r="L929" s="340"/>
      <c r="M929" s="340"/>
    </row>
    <row r="930" spans="6:13">
      <c r="F930" s="340"/>
      <c r="G930" s="340"/>
      <c r="H930" s="340"/>
      <c r="I930" s="340"/>
      <c r="J930" s="340"/>
      <c r="K930" s="340"/>
      <c r="L930" s="340"/>
      <c r="M930" s="340"/>
    </row>
    <row r="931" spans="6:13">
      <c r="F931" s="340"/>
      <c r="G931" s="340"/>
      <c r="H931" s="340"/>
      <c r="I931" s="340"/>
      <c r="J931" s="340"/>
      <c r="K931" s="340"/>
      <c r="L931" s="340"/>
      <c r="M931" s="340"/>
    </row>
    <row r="932" spans="6:13">
      <c r="F932" s="340"/>
      <c r="G932" s="340"/>
      <c r="H932" s="340"/>
      <c r="I932" s="340"/>
      <c r="J932" s="340"/>
      <c r="K932" s="340"/>
      <c r="L932" s="340"/>
      <c r="M932" s="340"/>
    </row>
    <row r="933" spans="6:13">
      <c r="F933" s="340"/>
      <c r="G933" s="340"/>
      <c r="H933" s="340"/>
      <c r="I933" s="340"/>
      <c r="J933" s="340"/>
      <c r="K933" s="340"/>
      <c r="L933" s="340"/>
      <c r="M933" s="340"/>
    </row>
    <row r="934" spans="6:13">
      <c r="F934" s="340"/>
      <c r="G934" s="340"/>
      <c r="H934" s="340"/>
      <c r="I934" s="340"/>
      <c r="J934" s="340"/>
      <c r="K934" s="340"/>
      <c r="L934" s="340"/>
      <c r="M934" s="340"/>
    </row>
    <row r="935" spans="6:13">
      <c r="F935" s="340"/>
      <c r="G935" s="340"/>
      <c r="H935" s="340"/>
      <c r="I935" s="340"/>
      <c r="J935" s="340"/>
      <c r="K935" s="340"/>
      <c r="L935" s="340"/>
      <c r="M935" s="340"/>
    </row>
    <row r="936" spans="6:13">
      <c r="F936" s="340"/>
      <c r="G936" s="340"/>
      <c r="H936" s="340"/>
      <c r="I936" s="340"/>
      <c r="J936" s="340"/>
      <c r="K936" s="340"/>
      <c r="L936" s="340"/>
      <c r="M936" s="340"/>
    </row>
    <row r="937" spans="6:13">
      <c r="F937" s="340"/>
      <c r="G937" s="340"/>
      <c r="H937" s="340"/>
      <c r="I937" s="340"/>
      <c r="J937" s="340"/>
      <c r="K937" s="340"/>
      <c r="L937" s="340"/>
      <c r="M937" s="340"/>
    </row>
    <row r="938" spans="6:13">
      <c r="F938" s="340"/>
      <c r="G938" s="340"/>
      <c r="H938" s="340"/>
      <c r="I938" s="340"/>
      <c r="J938" s="340"/>
      <c r="K938" s="340"/>
      <c r="L938" s="340"/>
      <c r="M938" s="340"/>
    </row>
    <row r="939" spans="6:13">
      <c r="F939" s="340"/>
      <c r="G939" s="340"/>
      <c r="H939" s="340"/>
      <c r="I939" s="340"/>
      <c r="J939" s="340"/>
      <c r="K939" s="340"/>
      <c r="L939" s="340"/>
      <c r="M939" s="340"/>
    </row>
    <row r="940" spans="6:13">
      <c r="F940" s="340"/>
      <c r="G940" s="340"/>
      <c r="H940" s="340"/>
      <c r="I940" s="340"/>
      <c r="J940" s="340"/>
      <c r="K940" s="340"/>
      <c r="L940" s="340"/>
      <c r="M940" s="340"/>
    </row>
    <row r="941" spans="6:13">
      <c r="F941" s="340"/>
      <c r="G941" s="340"/>
      <c r="H941" s="340"/>
      <c r="I941" s="340"/>
      <c r="J941" s="340"/>
      <c r="K941" s="340"/>
      <c r="L941" s="340"/>
      <c r="M941" s="340"/>
    </row>
    <row r="942" spans="6:13">
      <c r="F942" s="340"/>
      <c r="G942" s="340"/>
      <c r="H942" s="340"/>
      <c r="I942" s="340"/>
      <c r="J942" s="340"/>
      <c r="K942" s="340"/>
      <c r="L942" s="340"/>
      <c r="M942" s="340"/>
    </row>
    <row r="943" spans="6:13">
      <c r="F943" s="340"/>
      <c r="G943" s="340"/>
      <c r="H943" s="340"/>
      <c r="I943" s="340"/>
      <c r="J943" s="340"/>
      <c r="K943" s="340"/>
      <c r="L943" s="340"/>
      <c r="M943" s="340"/>
    </row>
    <row r="944" spans="6:13">
      <c r="F944" s="340"/>
      <c r="G944" s="340"/>
      <c r="H944" s="340"/>
      <c r="I944" s="340"/>
      <c r="J944" s="340"/>
      <c r="K944" s="340"/>
      <c r="L944" s="340"/>
      <c r="M944" s="340"/>
    </row>
    <row r="945" spans="6:13">
      <c r="F945" s="340"/>
      <c r="G945" s="340"/>
      <c r="H945" s="340"/>
      <c r="I945" s="340"/>
      <c r="J945" s="340"/>
      <c r="K945" s="340"/>
      <c r="L945" s="340"/>
      <c r="M945" s="340"/>
    </row>
    <row r="946" spans="6:13">
      <c r="F946" s="340"/>
      <c r="G946" s="340"/>
      <c r="H946" s="340"/>
      <c r="I946" s="340"/>
      <c r="J946" s="340"/>
      <c r="K946" s="340"/>
      <c r="L946" s="340"/>
      <c r="M946" s="340"/>
    </row>
    <row r="947" spans="6:13">
      <c r="F947" s="340"/>
      <c r="G947" s="340"/>
      <c r="H947" s="340"/>
      <c r="I947" s="340"/>
      <c r="J947" s="340"/>
      <c r="K947" s="340"/>
      <c r="L947" s="340"/>
      <c r="M947" s="340"/>
    </row>
    <row r="948" spans="6:13">
      <c r="F948" s="340"/>
      <c r="G948" s="340"/>
      <c r="H948" s="340"/>
      <c r="I948" s="340"/>
      <c r="J948" s="340"/>
      <c r="K948" s="340"/>
      <c r="L948" s="340"/>
      <c r="M948" s="340"/>
    </row>
    <row r="949" spans="6:13">
      <c r="F949" s="340"/>
      <c r="G949" s="340"/>
      <c r="H949" s="340"/>
      <c r="I949" s="340"/>
      <c r="J949" s="340"/>
      <c r="K949" s="340"/>
      <c r="L949" s="340"/>
      <c r="M949" s="340"/>
    </row>
    <row r="950" spans="6:13">
      <c r="F950" s="340"/>
      <c r="G950" s="340"/>
      <c r="H950" s="340"/>
      <c r="I950" s="340"/>
      <c r="J950" s="340"/>
      <c r="K950" s="340"/>
      <c r="L950" s="340"/>
      <c r="M950" s="340"/>
    </row>
    <row r="951" spans="6:13">
      <c r="F951" s="340"/>
      <c r="G951" s="340"/>
      <c r="H951" s="340"/>
      <c r="I951" s="340"/>
      <c r="J951" s="340"/>
      <c r="K951" s="340"/>
      <c r="L951" s="340"/>
      <c r="M951" s="340"/>
    </row>
    <row r="952" spans="6:13">
      <c r="F952" s="340"/>
      <c r="G952" s="340"/>
      <c r="H952" s="340"/>
      <c r="I952" s="340"/>
      <c r="J952" s="340"/>
      <c r="K952" s="340"/>
      <c r="L952" s="340"/>
      <c r="M952" s="340"/>
    </row>
    <row r="953" spans="6:13">
      <c r="F953" s="340"/>
      <c r="G953" s="340"/>
      <c r="H953" s="340"/>
      <c r="I953" s="340"/>
      <c r="J953" s="340"/>
      <c r="K953" s="340"/>
      <c r="L953" s="340"/>
      <c r="M953" s="340"/>
    </row>
    <row r="954" spans="6:13">
      <c r="F954" s="340"/>
      <c r="G954" s="340"/>
      <c r="H954" s="340"/>
      <c r="I954" s="340"/>
      <c r="J954" s="340"/>
      <c r="K954" s="340"/>
      <c r="L954" s="340"/>
      <c r="M954" s="340"/>
    </row>
    <row r="955" spans="6:13">
      <c r="F955" s="340"/>
      <c r="G955" s="340"/>
      <c r="H955" s="340"/>
      <c r="I955" s="340"/>
      <c r="J955" s="340"/>
      <c r="K955" s="340"/>
      <c r="L955" s="340"/>
      <c r="M955" s="340"/>
    </row>
    <row r="956" spans="6:13">
      <c r="F956" s="340"/>
      <c r="G956" s="340"/>
      <c r="H956" s="340"/>
      <c r="I956" s="340"/>
      <c r="J956" s="340"/>
      <c r="K956" s="340"/>
      <c r="L956" s="340"/>
      <c r="M956" s="340"/>
    </row>
    <row r="957" spans="6:13">
      <c r="F957" s="340"/>
      <c r="G957" s="340"/>
      <c r="H957" s="340"/>
      <c r="I957" s="340"/>
      <c r="J957" s="340"/>
      <c r="K957" s="340"/>
      <c r="L957" s="340"/>
      <c r="M957" s="340"/>
    </row>
    <row r="958" spans="6:13">
      <c r="F958" s="340"/>
      <c r="G958" s="340"/>
      <c r="H958" s="340"/>
      <c r="I958" s="340"/>
      <c r="J958" s="340"/>
      <c r="K958" s="340"/>
      <c r="L958" s="340"/>
      <c r="M958" s="340"/>
    </row>
    <row r="959" spans="6:13">
      <c r="F959" s="340"/>
      <c r="G959" s="340"/>
      <c r="H959" s="340"/>
      <c r="I959" s="340"/>
      <c r="J959" s="340"/>
      <c r="K959" s="340"/>
      <c r="L959" s="340"/>
      <c r="M959" s="340"/>
    </row>
    <row r="960" spans="6:13">
      <c r="F960" s="340"/>
      <c r="G960" s="340"/>
      <c r="H960" s="340"/>
      <c r="I960" s="340"/>
      <c r="J960" s="340"/>
      <c r="K960" s="340"/>
      <c r="L960" s="340"/>
      <c r="M960" s="340"/>
    </row>
    <row r="961" spans="6:13">
      <c r="F961" s="340"/>
      <c r="G961" s="340"/>
      <c r="H961" s="340"/>
      <c r="I961" s="340"/>
      <c r="J961" s="340"/>
      <c r="K961" s="340"/>
      <c r="L961" s="340"/>
      <c r="M961" s="340"/>
    </row>
    <row r="962" spans="6:13">
      <c r="F962" s="340"/>
      <c r="G962" s="340"/>
      <c r="H962" s="340"/>
      <c r="I962" s="340"/>
      <c r="J962" s="340"/>
      <c r="K962" s="340"/>
      <c r="L962" s="340"/>
      <c r="M962" s="340"/>
    </row>
    <row r="963" spans="6:13">
      <c r="F963" s="340"/>
      <c r="G963" s="340"/>
      <c r="H963" s="340"/>
      <c r="I963" s="340"/>
      <c r="J963" s="340"/>
      <c r="K963" s="340"/>
      <c r="L963" s="340"/>
      <c r="M963" s="340"/>
    </row>
    <row r="964" spans="6:13">
      <c r="F964" s="340"/>
      <c r="G964" s="340"/>
      <c r="H964" s="340"/>
      <c r="I964" s="340"/>
      <c r="J964" s="340"/>
      <c r="K964" s="340"/>
      <c r="L964" s="340"/>
      <c r="M964" s="340"/>
    </row>
    <row r="965" spans="6:13">
      <c r="F965" s="340"/>
      <c r="G965" s="340"/>
      <c r="H965" s="340"/>
      <c r="I965" s="340"/>
      <c r="J965" s="340"/>
      <c r="K965" s="340"/>
      <c r="L965" s="340"/>
      <c r="M965" s="340"/>
    </row>
    <row r="966" spans="6:13">
      <c r="F966" s="340"/>
      <c r="G966" s="340"/>
      <c r="H966" s="340"/>
      <c r="I966" s="340"/>
      <c r="J966" s="340"/>
      <c r="K966" s="340"/>
      <c r="L966" s="340"/>
      <c r="M966" s="340"/>
    </row>
    <row r="967" spans="6:13">
      <c r="F967" s="340"/>
      <c r="G967" s="340"/>
      <c r="H967" s="340"/>
      <c r="I967" s="340"/>
      <c r="J967" s="340"/>
      <c r="K967" s="340"/>
      <c r="L967" s="340"/>
      <c r="M967" s="340"/>
    </row>
    <row r="968" spans="6:13">
      <c r="F968" s="340"/>
      <c r="G968" s="340"/>
      <c r="H968" s="340"/>
      <c r="I968" s="340"/>
      <c r="J968" s="340"/>
      <c r="K968" s="340"/>
      <c r="L968" s="340"/>
      <c r="M968" s="340"/>
    </row>
    <row r="969" spans="6:13">
      <c r="F969" s="340"/>
      <c r="G969" s="340"/>
      <c r="H969" s="340"/>
      <c r="I969" s="340"/>
      <c r="J969" s="340"/>
      <c r="K969" s="340"/>
      <c r="L969" s="340"/>
      <c r="M969" s="340"/>
    </row>
    <row r="970" spans="6:13">
      <c r="F970" s="340"/>
      <c r="G970" s="340"/>
      <c r="H970" s="340"/>
      <c r="I970" s="340"/>
      <c r="J970" s="340"/>
      <c r="K970" s="340"/>
      <c r="L970" s="340"/>
      <c r="M970" s="340"/>
    </row>
    <row r="971" spans="6:13">
      <c r="F971" s="340"/>
      <c r="G971" s="340"/>
      <c r="H971" s="340"/>
      <c r="I971" s="340"/>
      <c r="J971" s="340"/>
      <c r="K971" s="340"/>
      <c r="L971" s="340"/>
      <c r="M971" s="340"/>
    </row>
    <row r="972" spans="6:13">
      <c r="F972" s="340"/>
      <c r="G972" s="340"/>
      <c r="H972" s="340"/>
      <c r="I972" s="340"/>
      <c r="J972" s="340"/>
      <c r="K972" s="340"/>
      <c r="L972" s="340"/>
      <c r="M972" s="340"/>
    </row>
    <row r="973" spans="6:13">
      <c r="F973" s="340"/>
      <c r="G973" s="340"/>
      <c r="H973" s="340"/>
      <c r="I973" s="340"/>
      <c r="J973" s="340"/>
      <c r="K973" s="340"/>
      <c r="L973" s="340"/>
      <c r="M973" s="340"/>
    </row>
    <row r="974" spans="6:13">
      <c r="F974" s="340"/>
      <c r="G974" s="340"/>
      <c r="H974" s="340"/>
      <c r="I974" s="340"/>
      <c r="J974" s="340"/>
      <c r="K974" s="340"/>
      <c r="L974" s="340"/>
      <c r="M974" s="340"/>
    </row>
    <row r="975" spans="6:13">
      <c r="F975" s="340"/>
      <c r="G975" s="340"/>
      <c r="H975" s="340"/>
      <c r="I975" s="340"/>
      <c r="J975" s="340"/>
      <c r="K975" s="340"/>
      <c r="L975" s="340"/>
      <c r="M975" s="340"/>
    </row>
    <row r="976" spans="6:13">
      <c r="F976" s="340"/>
      <c r="G976" s="340"/>
      <c r="H976" s="340"/>
      <c r="I976" s="340"/>
      <c r="J976" s="340"/>
      <c r="K976" s="340"/>
      <c r="L976" s="340"/>
      <c r="M976" s="340"/>
    </row>
    <row r="977" spans="6:13">
      <c r="F977" s="340"/>
      <c r="G977" s="340"/>
      <c r="H977" s="340"/>
      <c r="I977" s="340"/>
      <c r="J977" s="340"/>
      <c r="K977" s="340"/>
      <c r="L977" s="340"/>
      <c r="M977" s="340"/>
    </row>
    <row r="978" spans="6:13">
      <c r="F978" s="340"/>
      <c r="G978" s="340"/>
      <c r="H978" s="340"/>
      <c r="I978" s="340"/>
      <c r="J978" s="340"/>
      <c r="K978" s="340"/>
      <c r="L978" s="340"/>
      <c r="M978" s="340"/>
    </row>
    <row r="979" spans="6:13">
      <c r="F979" s="340"/>
      <c r="G979" s="340"/>
      <c r="H979" s="340"/>
      <c r="I979" s="340"/>
      <c r="J979" s="340"/>
      <c r="K979" s="340"/>
      <c r="L979" s="340"/>
      <c r="M979" s="340"/>
    </row>
    <row r="980" spans="6:13">
      <c r="F980" s="340"/>
      <c r="G980" s="340"/>
      <c r="H980" s="340"/>
      <c r="I980" s="340"/>
      <c r="J980" s="340"/>
      <c r="K980" s="340"/>
      <c r="L980" s="340"/>
      <c r="M980" s="340"/>
    </row>
    <row r="981" spans="6:13">
      <c r="F981" s="340"/>
      <c r="G981" s="340"/>
      <c r="H981" s="340"/>
      <c r="I981" s="340"/>
      <c r="J981" s="340"/>
      <c r="K981" s="340"/>
      <c r="L981" s="340"/>
      <c r="M981" s="340"/>
    </row>
    <row r="982" spans="6:13">
      <c r="F982" s="340"/>
      <c r="G982" s="340"/>
      <c r="H982" s="340"/>
      <c r="I982" s="340"/>
      <c r="J982" s="340"/>
      <c r="K982" s="340"/>
      <c r="L982" s="340"/>
      <c r="M982" s="340"/>
    </row>
    <row r="983" spans="6:13">
      <c r="F983" s="340"/>
      <c r="G983" s="340"/>
      <c r="H983" s="340"/>
      <c r="I983" s="340"/>
      <c r="J983" s="340"/>
      <c r="K983" s="340"/>
      <c r="L983" s="340"/>
      <c r="M983" s="340"/>
    </row>
    <row r="984" spans="6:13">
      <c r="F984" s="340"/>
      <c r="G984" s="340"/>
      <c r="H984" s="340"/>
      <c r="I984" s="340"/>
      <c r="J984" s="340"/>
      <c r="K984" s="340"/>
      <c r="L984" s="340"/>
      <c r="M984" s="340"/>
    </row>
    <row r="985" spans="6:13">
      <c r="F985" s="340"/>
      <c r="G985" s="340"/>
      <c r="H985" s="340"/>
      <c r="I985" s="340"/>
      <c r="J985" s="340"/>
      <c r="K985" s="340"/>
      <c r="L985" s="340"/>
      <c r="M985" s="340"/>
    </row>
    <row r="986" spans="6:13">
      <c r="F986" s="340"/>
      <c r="G986" s="340"/>
      <c r="H986" s="340"/>
      <c r="I986" s="340"/>
      <c r="J986" s="340"/>
      <c r="K986" s="340"/>
      <c r="L986" s="340"/>
      <c r="M986" s="340"/>
    </row>
    <row r="987" spans="6:13">
      <c r="F987" s="340"/>
      <c r="G987" s="340"/>
      <c r="H987" s="340"/>
      <c r="I987" s="340"/>
      <c r="J987" s="340"/>
      <c r="K987" s="340"/>
      <c r="L987" s="340"/>
      <c r="M987" s="340"/>
    </row>
    <row r="988" spans="6:13">
      <c r="F988" s="340"/>
      <c r="G988" s="340"/>
      <c r="H988" s="340"/>
      <c r="I988" s="340"/>
      <c r="J988" s="340"/>
      <c r="K988" s="340"/>
      <c r="L988" s="340"/>
      <c r="M988" s="340"/>
    </row>
    <row r="989" spans="6:13">
      <c r="F989" s="340"/>
      <c r="G989" s="340"/>
      <c r="H989" s="340"/>
      <c r="I989" s="340"/>
      <c r="J989" s="340"/>
      <c r="K989" s="340"/>
      <c r="L989" s="340"/>
      <c r="M989" s="340"/>
    </row>
    <row r="990" spans="6:13">
      <c r="F990" s="340"/>
      <c r="G990" s="340"/>
      <c r="H990" s="340"/>
      <c r="I990" s="340"/>
      <c r="J990" s="340"/>
      <c r="K990" s="340"/>
      <c r="L990" s="340"/>
      <c r="M990" s="340"/>
    </row>
    <row r="991" spans="6:13">
      <c r="F991" s="340"/>
      <c r="G991" s="340"/>
      <c r="H991" s="340"/>
      <c r="I991" s="340"/>
      <c r="J991" s="340"/>
      <c r="K991" s="340"/>
      <c r="L991" s="340"/>
      <c r="M991" s="340"/>
    </row>
    <row r="992" spans="6:13">
      <c r="F992" s="340"/>
      <c r="G992" s="340"/>
      <c r="H992" s="340"/>
      <c r="I992" s="340"/>
      <c r="J992" s="340"/>
      <c r="K992" s="340"/>
      <c r="L992" s="340"/>
      <c r="M992" s="340"/>
    </row>
    <row r="993" spans="6:13">
      <c r="F993" s="340"/>
      <c r="G993" s="340"/>
      <c r="H993" s="340"/>
      <c r="I993" s="340"/>
      <c r="J993" s="340"/>
      <c r="K993" s="340"/>
      <c r="L993" s="340"/>
      <c r="M993" s="340"/>
    </row>
    <row r="994" spans="6:13">
      <c r="F994" s="340"/>
      <c r="G994" s="340"/>
      <c r="H994" s="340"/>
      <c r="I994" s="340"/>
      <c r="J994" s="340"/>
      <c r="K994" s="340"/>
      <c r="L994" s="340"/>
      <c r="M994" s="340"/>
    </row>
    <row r="995" spans="6:13">
      <c r="F995" s="340"/>
      <c r="G995" s="340"/>
      <c r="H995" s="340"/>
      <c r="I995" s="340"/>
      <c r="J995" s="340"/>
      <c r="K995" s="340"/>
      <c r="L995" s="340"/>
      <c r="M995" s="340"/>
    </row>
    <row r="996" spans="6:13">
      <c r="F996" s="340"/>
      <c r="G996" s="340"/>
      <c r="H996" s="340"/>
      <c r="I996" s="340"/>
      <c r="J996" s="340"/>
      <c r="K996" s="340"/>
      <c r="L996" s="340"/>
      <c r="M996" s="340"/>
    </row>
    <row r="997" spans="6:13">
      <c r="F997" s="340"/>
      <c r="G997" s="340"/>
      <c r="H997" s="340"/>
      <c r="I997" s="340"/>
      <c r="J997" s="340"/>
      <c r="K997" s="340"/>
      <c r="L997" s="340"/>
      <c r="M997" s="340"/>
    </row>
    <row r="998" spans="6:13">
      <c r="F998" s="340"/>
      <c r="G998" s="340"/>
      <c r="H998" s="340"/>
      <c r="I998" s="340"/>
      <c r="J998" s="340"/>
      <c r="K998" s="340"/>
      <c r="L998" s="340"/>
      <c r="M998" s="340"/>
    </row>
    <row r="999" spans="6:13">
      <c r="F999" s="340"/>
      <c r="G999" s="340"/>
      <c r="H999" s="340"/>
      <c r="I999" s="340"/>
      <c r="J999" s="340"/>
      <c r="K999" s="340"/>
      <c r="L999" s="340"/>
      <c r="M999" s="340"/>
    </row>
    <row r="1000" spans="6:13">
      <c r="F1000" s="340"/>
      <c r="G1000" s="340"/>
      <c r="H1000" s="340"/>
      <c r="I1000" s="340"/>
      <c r="J1000" s="340"/>
      <c r="K1000" s="340"/>
      <c r="L1000" s="340"/>
      <c r="M1000" s="34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231"/>
  <sheetViews>
    <sheetView workbookViewId="0">
      <pane ySplit="4" topLeftCell="A5" activePane="bottomLeft" state="frozen"/>
      <selection pane="bottomLeft" activeCell="B6" sqref="B6"/>
    </sheetView>
  </sheetViews>
  <sheetFormatPr baseColWidth="10" defaultColWidth="12.7109375" defaultRowHeight="15" customHeight="1"/>
  <cols>
    <col min="1" max="1" width="28.140625" customWidth="1"/>
    <col min="2" max="2" width="20" customWidth="1"/>
    <col min="3" max="3" width="31.28515625" customWidth="1"/>
    <col min="4" max="4" width="14" customWidth="1"/>
    <col min="5" max="5" width="42.7109375" customWidth="1"/>
    <col min="6" max="6" width="22.28515625" customWidth="1"/>
    <col min="7" max="7" width="25.28515625" customWidth="1"/>
    <col min="8" max="8" width="16.28515625" customWidth="1"/>
    <col min="9" max="9" width="24.28515625" customWidth="1"/>
    <col min="10" max="10" width="26.28515625" customWidth="1"/>
    <col min="11" max="11" width="21.140625" customWidth="1"/>
    <col min="12" max="12" width="26" customWidth="1"/>
    <col min="13" max="13" width="22.28515625" customWidth="1"/>
    <col min="14" max="14" width="20.28515625" customWidth="1"/>
    <col min="15" max="15" width="19.28515625" customWidth="1"/>
    <col min="16" max="16" width="32.140625" customWidth="1"/>
    <col min="17" max="17" width="56.28515625" customWidth="1"/>
    <col min="18" max="18" width="28.140625" customWidth="1"/>
    <col min="19" max="19" width="16.28515625" customWidth="1"/>
    <col min="20" max="20" width="17" customWidth="1"/>
    <col min="21" max="23" width="16.28515625" customWidth="1"/>
    <col min="24" max="37" width="11.28515625" customWidth="1"/>
  </cols>
  <sheetData>
    <row r="1" spans="1:23" ht="54" customHeight="1">
      <c r="A1" s="518"/>
      <c r="B1" s="519"/>
      <c r="C1" s="520"/>
      <c r="D1" s="524" t="s">
        <v>1499</v>
      </c>
      <c r="E1" s="511"/>
      <c r="F1" s="511"/>
      <c r="G1" s="511"/>
      <c r="H1" s="511"/>
      <c r="I1" s="511"/>
      <c r="J1" s="511"/>
      <c r="K1" s="511"/>
      <c r="L1" s="511"/>
      <c r="M1" s="511"/>
      <c r="N1" s="511"/>
      <c r="O1" s="511"/>
      <c r="P1" s="512"/>
      <c r="Q1" s="525" t="s">
        <v>1500</v>
      </c>
      <c r="R1" s="111"/>
      <c r="S1" s="112"/>
      <c r="T1" s="112"/>
      <c r="U1" s="112"/>
      <c r="V1" s="113"/>
      <c r="W1" s="113"/>
    </row>
    <row r="2" spans="1:23" ht="54" customHeight="1">
      <c r="A2" s="521"/>
      <c r="B2" s="522"/>
      <c r="C2" s="523"/>
      <c r="D2" s="524" t="s">
        <v>1501</v>
      </c>
      <c r="E2" s="511"/>
      <c r="F2" s="511"/>
      <c r="G2" s="511"/>
      <c r="H2" s="511"/>
      <c r="I2" s="511"/>
      <c r="J2" s="511"/>
      <c r="K2" s="511"/>
      <c r="L2" s="511"/>
      <c r="M2" s="511"/>
      <c r="N2" s="511"/>
      <c r="O2" s="511"/>
      <c r="P2" s="512"/>
      <c r="Q2" s="494"/>
      <c r="R2" s="111"/>
      <c r="S2" s="112"/>
      <c r="T2" s="112"/>
      <c r="U2" s="112"/>
      <c r="V2" s="113"/>
      <c r="W2" s="113"/>
    </row>
    <row r="3" spans="1:23" ht="12.75" customHeight="1">
      <c r="A3" s="547"/>
      <c r="B3" s="511"/>
      <c r="C3" s="511"/>
      <c r="D3" s="511"/>
      <c r="E3" s="511"/>
      <c r="F3" s="511"/>
      <c r="G3" s="511"/>
      <c r="H3" s="511"/>
      <c r="I3" s="511"/>
      <c r="J3" s="511"/>
      <c r="K3" s="511"/>
      <c r="L3" s="511"/>
      <c r="M3" s="511"/>
      <c r="N3" s="511"/>
      <c r="O3" s="511"/>
      <c r="P3" s="511"/>
      <c r="Q3" s="512"/>
      <c r="R3" s="111"/>
      <c r="S3" s="112"/>
      <c r="T3" s="112"/>
      <c r="U3" s="112"/>
      <c r="V3" s="113"/>
      <c r="W3" s="113"/>
    </row>
    <row r="4" spans="1:23" ht="12.75" customHeight="1">
      <c r="A4" s="343" t="s">
        <v>2266</v>
      </c>
      <c r="B4" s="343" t="s">
        <v>1503</v>
      </c>
      <c r="C4" s="343" t="s">
        <v>46</v>
      </c>
      <c r="D4" s="343" t="s">
        <v>47</v>
      </c>
      <c r="E4" s="343" t="s">
        <v>2273</v>
      </c>
      <c r="F4" s="343" t="s">
        <v>49</v>
      </c>
      <c r="G4" s="343" t="s">
        <v>50</v>
      </c>
      <c r="H4" s="343" t="s">
        <v>51</v>
      </c>
      <c r="I4" s="343" t="s">
        <v>52</v>
      </c>
      <c r="J4" s="343" t="s">
        <v>53</v>
      </c>
      <c r="K4" s="343" t="s">
        <v>54</v>
      </c>
      <c r="L4" s="343" t="s">
        <v>55</v>
      </c>
      <c r="M4" s="344" t="s">
        <v>2274</v>
      </c>
      <c r="N4" s="343" t="s">
        <v>57</v>
      </c>
      <c r="O4" s="343" t="s">
        <v>58</v>
      </c>
      <c r="P4" s="343" t="s">
        <v>59</v>
      </c>
      <c r="Q4" s="343" t="s">
        <v>1513</v>
      </c>
      <c r="R4" s="117" t="s">
        <v>1514</v>
      </c>
      <c r="S4" s="118" t="s">
        <v>1515</v>
      </c>
      <c r="T4" s="118" t="s">
        <v>1</v>
      </c>
      <c r="U4" s="118" t="s">
        <v>1516</v>
      </c>
      <c r="V4" s="119" t="s">
        <v>1517</v>
      </c>
      <c r="W4" s="120"/>
    </row>
    <row r="5" spans="1:23" ht="12.75" customHeight="1">
      <c r="A5" s="345" t="s">
        <v>1518</v>
      </c>
      <c r="B5" s="346" t="s">
        <v>291</v>
      </c>
      <c r="C5" s="345" t="s">
        <v>11</v>
      </c>
      <c r="D5" s="345">
        <v>80111600</v>
      </c>
      <c r="E5" s="345" t="s">
        <v>1519</v>
      </c>
      <c r="F5" s="345" t="s">
        <v>83</v>
      </c>
      <c r="G5" s="345" t="str">
        <f t="shared" ref="G5:G54" si="0">+F5</f>
        <v>FEBRERO</v>
      </c>
      <c r="H5" s="345">
        <v>6</v>
      </c>
      <c r="I5" s="345">
        <v>1</v>
      </c>
      <c r="J5" s="345" t="s">
        <v>84</v>
      </c>
      <c r="K5" s="345" t="s">
        <v>85</v>
      </c>
      <c r="L5" s="347">
        <v>5000000</v>
      </c>
      <c r="M5" s="347">
        <f t="shared" ref="M5:M6" si="1">+L5*H5</f>
        <v>30000000</v>
      </c>
      <c r="N5" s="345" t="s">
        <v>288</v>
      </c>
      <c r="O5" s="345" t="s">
        <v>310</v>
      </c>
      <c r="P5" s="345" t="s">
        <v>289</v>
      </c>
      <c r="Q5" s="345"/>
      <c r="R5" s="345" t="s">
        <v>1520</v>
      </c>
      <c r="S5" s="121">
        <v>8080</v>
      </c>
      <c r="T5" s="121">
        <v>2024110010212</v>
      </c>
      <c r="U5" s="121">
        <v>1</v>
      </c>
      <c r="V5" s="348"/>
      <c r="W5" s="124">
        <f t="shared" ref="W5:W231" si="2">COUNTIF($B$5:$B$129,B5)</f>
        <v>1</v>
      </c>
    </row>
    <row r="6" spans="1:23" ht="12.75" customHeight="1">
      <c r="A6" s="345" t="s">
        <v>1518</v>
      </c>
      <c r="B6" s="346" t="s">
        <v>296</v>
      </c>
      <c r="C6" s="345" t="s">
        <v>11</v>
      </c>
      <c r="D6" s="345">
        <v>80111600</v>
      </c>
      <c r="E6" s="345" t="s">
        <v>1521</v>
      </c>
      <c r="F6" s="345" t="s">
        <v>315</v>
      </c>
      <c r="G6" s="345" t="str">
        <f t="shared" si="0"/>
        <v>MARZO</v>
      </c>
      <c r="H6" s="345">
        <v>4</v>
      </c>
      <c r="I6" s="345">
        <v>1</v>
      </c>
      <c r="J6" s="345" t="s">
        <v>84</v>
      </c>
      <c r="K6" s="345" t="s">
        <v>85</v>
      </c>
      <c r="L6" s="347">
        <v>4000000</v>
      </c>
      <c r="M6" s="347">
        <f t="shared" si="1"/>
        <v>16000000</v>
      </c>
      <c r="N6" s="345" t="s">
        <v>288</v>
      </c>
      <c r="O6" s="345" t="s">
        <v>310</v>
      </c>
      <c r="P6" s="345" t="s">
        <v>289</v>
      </c>
      <c r="Q6" s="345"/>
      <c r="R6" s="345" t="s">
        <v>1520</v>
      </c>
      <c r="S6" s="121">
        <v>8080</v>
      </c>
      <c r="T6" s="121">
        <v>2024110010212</v>
      </c>
      <c r="U6" s="121">
        <v>1</v>
      </c>
      <c r="V6" s="348"/>
      <c r="W6" s="124">
        <f t="shared" si="2"/>
        <v>1</v>
      </c>
    </row>
    <row r="7" spans="1:23" ht="12.75" customHeight="1">
      <c r="A7" s="345" t="s">
        <v>1518</v>
      </c>
      <c r="B7" s="346" t="s">
        <v>299</v>
      </c>
      <c r="C7" s="345" t="s">
        <v>11</v>
      </c>
      <c r="D7" s="345">
        <v>80111600</v>
      </c>
      <c r="E7" s="345" t="s">
        <v>1522</v>
      </c>
      <c r="F7" s="345" t="s">
        <v>83</v>
      </c>
      <c r="G7" s="345" t="str">
        <f t="shared" si="0"/>
        <v>FEBRERO</v>
      </c>
      <c r="H7" s="345">
        <v>5</v>
      </c>
      <c r="I7" s="345">
        <v>1</v>
      </c>
      <c r="J7" s="345" t="s">
        <v>84</v>
      </c>
      <c r="K7" s="345" t="s">
        <v>85</v>
      </c>
      <c r="L7" s="347">
        <v>5000000</v>
      </c>
      <c r="M7" s="347">
        <f>L7*H7</f>
        <v>25000000</v>
      </c>
      <c r="N7" s="345" t="s">
        <v>288</v>
      </c>
      <c r="O7" s="345" t="s">
        <v>316</v>
      </c>
      <c r="P7" s="345" t="s">
        <v>289</v>
      </c>
      <c r="Q7" s="345"/>
      <c r="R7" s="345" t="s">
        <v>1520</v>
      </c>
      <c r="S7" s="121">
        <v>8080</v>
      </c>
      <c r="T7" s="121">
        <v>2024110010212</v>
      </c>
      <c r="U7" s="121">
        <v>1</v>
      </c>
      <c r="V7" s="348"/>
      <c r="W7" s="124">
        <f t="shared" si="2"/>
        <v>1</v>
      </c>
    </row>
    <row r="8" spans="1:23" ht="12.75" customHeight="1">
      <c r="A8" s="345" t="s">
        <v>1518</v>
      </c>
      <c r="B8" s="346" t="s">
        <v>302</v>
      </c>
      <c r="C8" s="345" t="s">
        <v>11</v>
      </c>
      <c r="D8" s="345">
        <v>80111600</v>
      </c>
      <c r="E8" s="345" t="s">
        <v>1523</v>
      </c>
      <c r="F8" s="345" t="s">
        <v>315</v>
      </c>
      <c r="G8" s="345" t="str">
        <f t="shared" si="0"/>
        <v>MARZO</v>
      </c>
      <c r="H8" s="345">
        <v>4</v>
      </c>
      <c r="I8" s="345">
        <v>1</v>
      </c>
      <c r="J8" s="345" t="s">
        <v>84</v>
      </c>
      <c r="K8" s="345" t="s">
        <v>85</v>
      </c>
      <c r="L8" s="347">
        <v>4000000</v>
      </c>
      <c r="M8" s="347">
        <f t="shared" ref="M8:M10" si="3">+L8*H8</f>
        <v>16000000</v>
      </c>
      <c r="N8" s="345" t="s">
        <v>288</v>
      </c>
      <c r="O8" s="345" t="s">
        <v>310</v>
      </c>
      <c r="P8" s="345" t="s">
        <v>289</v>
      </c>
      <c r="Q8" s="345"/>
      <c r="R8" s="345" t="s">
        <v>1520</v>
      </c>
      <c r="S8" s="121">
        <v>8080</v>
      </c>
      <c r="T8" s="121">
        <v>2024110010212</v>
      </c>
      <c r="U8" s="121">
        <v>1</v>
      </c>
      <c r="V8" s="348"/>
      <c r="W8" s="124">
        <f t="shared" si="2"/>
        <v>1</v>
      </c>
    </row>
    <row r="9" spans="1:23" ht="12.75" customHeight="1">
      <c r="A9" s="345" t="s">
        <v>1518</v>
      </c>
      <c r="B9" s="346" t="s">
        <v>307</v>
      </c>
      <c r="C9" s="345" t="s">
        <v>11</v>
      </c>
      <c r="D9" s="345">
        <v>80111600</v>
      </c>
      <c r="E9" s="345" t="s">
        <v>308</v>
      </c>
      <c r="F9" s="345" t="s">
        <v>309</v>
      </c>
      <c r="G9" s="345" t="str">
        <f t="shared" si="0"/>
        <v>Marzo</v>
      </c>
      <c r="H9" s="345">
        <v>4</v>
      </c>
      <c r="I9" s="345">
        <v>1</v>
      </c>
      <c r="J9" s="345" t="s">
        <v>84</v>
      </c>
      <c r="K9" s="345" t="s">
        <v>85</v>
      </c>
      <c r="L9" s="347">
        <v>4000000</v>
      </c>
      <c r="M9" s="347">
        <f t="shared" si="3"/>
        <v>16000000</v>
      </c>
      <c r="N9" s="345" t="s">
        <v>288</v>
      </c>
      <c r="O9" s="345" t="s">
        <v>310</v>
      </c>
      <c r="P9" s="345" t="s">
        <v>289</v>
      </c>
      <c r="Q9" s="345"/>
      <c r="R9" s="345" t="s">
        <v>1520</v>
      </c>
      <c r="S9" s="121">
        <v>8080</v>
      </c>
      <c r="T9" s="121">
        <v>2024110010212</v>
      </c>
      <c r="U9" s="121">
        <v>1</v>
      </c>
      <c r="V9" s="348"/>
      <c r="W9" s="124">
        <f t="shared" si="2"/>
        <v>1</v>
      </c>
    </row>
    <row r="10" spans="1:23" ht="12.75" customHeight="1">
      <c r="A10" s="345" t="s">
        <v>1518</v>
      </c>
      <c r="B10" s="346" t="s">
        <v>311</v>
      </c>
      <c r="C10" s="345" t="s">
        <v>11</v>
      </c>
      <c r="D10" s="345">
        <v>80111600</v>
      </c>
      <c r="E10" s="345" t="s">
        <v>312</v>
      </c>
      <c r="F10" s="345" t="s">
        <v>83</v>
      </c>
      <c r="G10" s="345" t="str">
        <f t="shared" si="0"/>
        <v>FEBRERO</v>
      </c>
      <c r="H10" s="345">
        <v>5</v>
      </c>
      <c r="I10" s="345">
        <v>1</v>
      </c>
      <c r="J10" s="345" t="s">
        <v>84</v>
      </c>
      <c r="K10" s="345" t="s">
        <v>85</v>
      </c>
      <c r="L10" s="347">
        <v>6000000</v>
      </c>
      <c r="M10" s="347">
        <f t="shared" si="3"/>
        <v>30000000</v>
      </c>
      <c r="N10" s="345" t="s">
        <v>288</v>
      </c>
      <c r="O10" s="345" t="s">
        <v>310</v>
      </c>
      <c r="P10" s="345" t="s">
        <v>289</v>
      </c>
      <c r="Q10" s="345"/>
      <c r="R10" s="345" t="s">
        <v>1520</v>
      </c>
      <c r="S10" s="121">
        <v>8080</v>
      </c>
      <c r="T10" s="121">
        <v>2024110010212</v>
      </c>
      <c r="U10" s="121">
        <v>1</v>
      </c>
      <c r="V10" s="348"/>
      <c r="W10" s="124">
        <f t="shared" si="2"/>
        <v>1</v>
      </c>
    </row>
    <row r="11" spans="1:23" ht="12.75" customHeight="1">
      <c r="A11" s="345" t="s">
        <v>1518</v>
      </c>
      <c r="B11" s="346" t="s">
        <v>313</v>
      </c>
      <c r="C11" s="345" t="s">
        <v>11</v>
      </c>
      <c r="D11" s="345">
        <v>80111600</v>
      </c>
      <c r="E11" s="345" t="s">
        <v>314</v>
      </c>
      <c r="F11" s="345" t="s">
        <v>315</v>
      </c>
      <c r="G11" s="345" t="str">
        <f t="shared" si="0"/>
        <v>MARZO</v>
      </c>
      <c r="H11" s="345">
        <v>10</v>
      </c>
      <c r="I11" s="345">
        <v>1</v>
      </c>
      <c r="J11" s="345" t="s">
        <v>84</v>
      </c>
      <c r="K11" s="345" t="s">
        <v>85</v>
      </c>
      <c r="L11" s="347">
        <v>6000000</v>
      </c>
      <c r="M11" s="347">
        <f>L11*H11</f>
        <v>60000000</v>
      </c>
      <c r="N11" s="345" t="s">
        <v>288</v>
      </c>
      <c r="O11" s="345" t="s">
        <v>316</v>
      </c>
      <c r="P11" s="345" t="s">
        <v>289</v>
      </c>
      <c r="Q11" s="345"/>
      <c r="R11" s="345" t="s">
        <v>1520</v>
      </c>
      <c r="S11" s="121">
        <v>8080</v>
      </c>
      <c r="T11" s="121">
        <v>2024110010212</v>
      </c>
      <c r="U11" s="121">
        <v>1</v>
      </c>
      <c r="V11" s="348"/>
      <c r="W11" s="124">
        <f t="shared" si="2"/>
        <v>1</v>
      </c>
    </row>
    <row r="12" spans="1:23" ht="12.75" customHeight="1">
      <c r="A12" s="345" t="s">
        <v>1518</v>
      </c>
      <c r="B12" s="346" t="s">
        <v>318</v>
      </c>
      <c r="C12" s="345" t="s">
        <v>11</v>
      </c>
      <c r="D12" s="345">
        <v>80111600</v>
      </c>
      <c r="E12" s="345" t="s">
        <v>319</v>
      </c>
      <c r="F12" s="345" t="s">
        <v>83</v>
      </c>
      <c r="G12" s="345" t="str">
        <f t="shared" si="0"/>
        <v>FEBRERO</v>
      </c>
      <c r="H12" s="345">
        <v>10</v>
      </c>
      <c r="I12" s="345">
        <v>1</v>
      </c>
      <c r="J12" s="345" t="s">
        <v>84</v>
      </c>
      <c r="K12" s="345" t="s">
        <v>85</v>
      </c>
      <c r="L12" s="347">
        <v>6000000</v>
      </c>
      <c r="M12" s="347">
        <f t="shared" ref="M12:M23" si="4">+L12*H12</f>
        <v>60000000</v>
      </c>
      <c r="N12" s="345" t="s">
        <v>288</v>
      </c>
      <c r="O12" s="345" t="s">
        <v>310</v>
      </c>
      <c r="P12" s="345" t="s">
        <v>289</v>
      </c>
      <c r="Q12" s="345"/>
      <c r="R12" s="345" t="s">
        <v>1520</v>
      </c>
      <c r="S12" s="121">
        <v>8080</v>
      </c>
      <c r="T12" s="121">
        <v>2024110010212</v>
      </c>
      <c r="U12" s="121">
        <v>1</v>
      </c>
      <c r="V12" s="348"/>
      <c r="W12" s="124">
        <f t="shared" si="2"/>
        <v>1</v>
      </c>
    </row>
    <row r="13" spans="1:23" ht="12.75" customHeight="1">
      <c r="A13" s="345" t="s">
        <v>1518</v>
      </c>
      <c r="B13" s="346" t="s">
        <v>322</v>
      </c>
      <c r="C13" s="345" t="s">
        <v>11</v>
      </c>
      <c r="D13" s="345">
        <v>80111600</v>
      </c>
      <c r="E13" s="345" t="s">
        <v>323</v>
      </c>
      <c r="F13" s="345" t="s">
        <v>82</v>
      </c>
      <c r="G13" s="345" t="str">
        <f t="shared" si="0"/>
        <v>ENERO</v>
      </c>
      <c r="H13" s="345">
        <v>6</v>
      </c>
      <c r="I13" s="345">
        <v>1</v>
      </c>
      <c r="J13" s="345" t="s">
        <v>84</v>
      </c>
      <c r="K13" s="345" t="s">
        <v>85</v>
      </c>
      <c r="L13" s="347">
        <v>7300000</v>
      </c>
      <c r="M13" s="347">
        <f t="shared" si="4"/>
        <v>43800000</v>
      </c>
      <c r="N13" s="345" t="s">
        <v>288</v>
      </c>
      <c r="O13" s="345" t="s">
        <v>316</v>
      </c>
      <c r="P13" s="345" t="s">
        <v>289</v>
      </c>
      <c r="Q13" s="345"/>
      <c r="R13" s="345" t="s">
        <v>1520</v>
      </c>
      <c r="S13" s="121">
        <v>8080</v>
      </c>
      <c r="T13" s="121">
        <v>2024110010212</v>
      </c>
      <c r="U13" s="121">
        <v>1</v>
      </c>
      <c r="V13" s="348"/>
      <c r="W13" s="124">
        <f t="shared" si="2"/>
        <v>1</v>
      </c>
    </row>
    <row r="14" spans="1:23" ht="12.75" customHeight="1">
      <c r="A14" s="345" t="s">
        <v>1518</v>
      </c>
      <c r="B14" s="346" t="s">
        <v>324</v>
      </c>
      <c r="C14" s="345" t="s">
        <v>11</v>
      </c>
      <c r="D14" s="345">
        <v>80111600</v>
      </c>
      <c r="E14" s="345" t="s">
        <v>325</v>
      </c>
      <c r="F14" s="345" t="s">
        <v>83</v>
      </c>
      <c r="G14" s="345" t="str">
        <f t="shared" si="0"/>
        <v>FEBRERO</v>
      </c>
      <c r="H14" s="345">
        <v>5</v>
      </c>
      <c r="I14" s="345">
        <v>1</v>
      </c>
      <c r="J14" s="345" t="s">
        <v>84</v>
      </c>
      <c r="K14" s="345" t="s">
        <v>85</v>
      </c>
      <c r="L14" s="347">
        <v>5000000</v>
      </c>
      <c r="M14" s="347">
        <f t="shared" si="4"/>
        <v>25000000</v>
      </c>
      <c r="N14" s="345" t="s">
        <v>288</v>
      </c>
      <c r="O14" s="345" t="s">
        <v>310</v>
      </c>
      <c r="P14" s="345" t="s">
        <v>289</v>
      </c>
      <c r="Q14" s="345"/>
      <c r="R14" s="345" t="s">
        <v>1520</v>
      </c>
      <c r="S14" s="121">
        <v>8080</v>
      </c>
      <c r="T14" s="121">
        <v>2024110010212</v>
      </c>
      <c r="U14" s="121">
        <v>1</v>
      </c>
      <c r="V14" s="348"/>
      <c r="W14" s="124">
        <f t="shared" si="2"/>
        <v>1</v>
      </c>
    </row>
    <row r="15" spans="1:23" ht="12.75" customHeight="1">
      <c r="A15" s="345" t="s">
        <v>1518</v>
      </c>
      <c r="B15" s="346" t="s">
        <v>326</v>
      </c>
      <c r="C15" s="345" t="s">
        <v>11</v>
      </c>
      <c r="D15" s="345">
        <v>80111600</v>
      </c>
      <c r="E15" s="345" t="s">
        <v>1524</v>
      </c>
      <c r="F15" s="345" t="s">
        <v>309</v>
      </c>
      <c r="G15" s="345" t="str">
        <f t="shared" si="0"/>
        <v>Marzo</v>
      </c>
      <c r="H15" s="345">
        <v>5</v>
      </c>
      <c r="I15" s="345">
        <v>1</v>
      </c>
      <c r="J15" s="345" t="s">
        <v>84</v>
      </c>
      <c r="K15" s="345" t="s">
        <v>85</v>
      </c>
      <c r="L15" s="347">
        <v>7000000</v>
      </c>
      <c r="M15" s="347">
        <f t="shared" si="4"/>
        <v>35000000</v>
      </c>
      <c r="N15" s="345" t="s">
        <v>288</v>
      </c>
      <c r="O15" s="345" t="s">
        <v>310</v>
      </c>
      <c r="P15" s="345" t="s">
        <v>289</v>
      </c>
      <c r="Q15" s="345"/>
      <c r="R15" s="345" t="s">
        <v>1520</v>
      </c>
      <c r="S15" s="121">
        <v>8080</v>
      </c>
      <c r="T15" s="121">
        <v>2024110010212</v>
      </c>
      <c r="U15" s="121">
        <v>1</v>
      </c>
      <c r="V15" s="348"/>
      <c r="W15" s="124">
        <f t="shared" si="2"/>
        <v>1</v>
      </c>
    </row>
    <row r="16" spans="1:23" ht="12.75" customHeight="1">
      <c r="A16" s="345" t="s">
        <v>1518</v>
      </c>
      <c r="B16" s="346" t="s">
        <v>333</v>
      </c>
      <c r="C16" s="345" t="s">
        <v>11</v>
      </c>
      <c r="D16" s="345">
        <v>80111600</v>
      </c>
      <c r="E16" s="345" t="s">
        <v>334</v>
      </c>
      <c r="F16" s="345" t="s">
        <v>315</v>
      </c>
      <c r="G16" s="345" t="str">
        <f t="shared" si="0"/>
        <v>MARZO</v>
      </c>
      <c r="H16" s="345">
        <v>4</v>
      </c>
      <c r="I16" s="345">
        <v>1</v>
      </c>
      <c r="J16" s="345" t="s">
        <v>84</v>
      </c>
      <c r="K16" s="345" t="s">
        <v>85</v>
      </c>
      <c r="L16" s="347">
        <v>4000000</v>
      </c>
      <c r="M16" s="347">
        <f t="shared" si="4"/>
        <v>16000000</v>
      </c>
      <c r="N16" s="345" t="s">
        <v>288</v>
      </c>
      <c r="O16" s="345" t="s">
        <v>310</v>
      </c>
      <c r="P16" s="345" t="s">
        <v>289</v>
      </c>
      <c r="Q16" s="345"/>
      <c r="R16" s="345" t="s">
        <v>1520</v>
      </c>
      <c r="S16" s="121">
        <v>8080</v>
      </c>
      <c r="T16" s="121">
        <v>2024110010212</v>
      </c>
      <c r="U16" s="121">
        <v>1</v>
      </c>
      <c r="V16" s="348"/>
      <c r="W16" s="124">
        <f t="shared" si="2"/>
        <v>1</v>
      </c>
    </row>
    <row r="17" spans="1:23" ht="12.75" customHeight="1">
      <c r="A17" s="345" t="s">
        <v>1518</v>
      </c>
      <c r="B17" s="346" t="s">
        <v>342</v>
      </c>
      <c r="C17" s="345" t="s">
        <v>11</v>
      </c>
      <c r="D17" s="345">
        <v>80111600</v>
      </c>
      <c r="E17" s="345" t="s">
        <v>1525</v>
      </c>
      <c r="F17" s="345" t="s">
        <v>83</v>
      </c>
      <c r="G17" s="345" t="str">
        <f t="shared" si="0"/>
        <v>FEBRERO</v>
      </c>
      <c r="H17" s="345">
        <v>5</v>
      </c>
      <c r="I17" s="345">
        <v>1</v>
      </c>
      <c r="J17" s="345" t="s">
        <v>84</v>
      </c>
      <c r="K17" s="345" t="s">
        <v>85</v>
      </c>
      <c r="L17" s="347">
        <v>3600000</v>
      </c>
      <c r="M17" s="347">
        <f t="shared" si="4"/>
        <v>18000000</v>
      </c>
      <c r="N17" s="345" t="s">
        <v>288</v>
      </c>
      <c r="O17" s="345" t="s">
        <v>310</v>
      </c>
      <c r="P17" s="345" t="s">
        <v>289</v>
      </c>
      <c r="Q17" s="345"/>
      <c r="R17" s="345" t="s">
        <v>1520</v>
      </c>
      <c r="S17" s="121">
        <v>8080</v>
      </c>
      <c r="T17" s="121">
        <v>2024110010212</v>
      </c>
      <c r="U17" s="121">
        <v>1</v>
      </c>
      <c r="V17" s="348"/>
      <c r="W17" s="124">
        <f t="shared" si="2"/>
        <v>1</v>
      </c>
    </row>
    <row r="18" spans="1:23" ht="12.75" customHeight="1">
      <c r="A18" s="345" t="s">
        <v>1518</v>
      </c>
      <c r="B18" s="346" t="s">
        <v>343</v>
      </c>
      <c r="C18" s="345" t="s">
        <v>11</v>
      </c>
      <c r="D18" s="345">
        <v>80111600</v>
      </c>
      <c r="E18" s="345" t="s">
        <v>1526</v>
      </c>
      <c r="F18" s="345" t="s">
        <v>83</v>
      </c>
      <c r="G18" s="345" t="str">
        <f t="shared" si="0"/>
        <v>FEBRERO</v>
      </c>
      <c r="H18" s="345">
        <v>5</v>
      </c>
      <c r="I18" s="345">
        <v>1</v>
      </c>
      <c r="J18" s="345" t="s">
        <v>84</v>
      </c>
      <c r="K18" s="345" t="s">
        <v>85</v>
      </c>
      <c r="L18" s="347">
        <v>5500000</v>
      </c>
      <c r="M18" s="347">
        <f t="shared" si="4"/>
        <v>27500000</v>
      </c>
      <c r="N18" s="345" t="s">
        <v>288</v>
      </c>
      <c r="O18" s="345" t="s">
        <v>79</v>
      </c>
      <c r="P18" s="345" t="s">
        <v>289</v>
      </c>
      <c r="Q18" s="345"/>
      <c r="R18" s="345" t="s">
        <v>1520</v>
      </c>
      <c r="S18" s="121">
        <v>8080</v>
      </c>
      <c r="T18" s="121">
        <v>2024110010212</v>
      </c>
      <c r="U18" s="121">
        <v>1</v>
      </c>
      <c r="V18" s="348"/>
      <c r="W18" s="124">
        <f t="shared" si="2"/>
        <v>1</v>
      </c>
    </row>
    <row r="19" spans="1:23" ht="12.75" customHeight="1">
      <c r="A19" s="345" t="s">
        <v>1518</v>
      </c>
      <c r="B19" s="346" t="s">
        <v>346</v>
      </c>
      <c r="C19" s="345" t="s">
        <v>11</v>
      </c>
      <c r="D19" s="345">
        <v>80111600</v>
      </c>
      <c r="E19" s="345" t="s">
        <v>1527</v>
      </c>
      <c r="F19" s="345" t="s">
        <v>83</v>
      </c>
      <c r="G19" s="345" t="str">
        <f t="shared" si="0"/>
        <v>FEBRERO</v>
      </c>
      <c r="H19" s="345">
        <v>4</v>
      </c>
      <c r="I19" s="345">
        <v>1</v>
      </c>
      <c r="J19" s="345" t="s">
        <v>84</v>
      </c>
      <c r="K19" s="345" t="s">
        <v>85</v>
      </c>
      <c r="L19" s="347">
        <v>4500000</v>
      </c>
      <c r="M19" s="347">
        <f t="shared" si="4"/>
        <v>18000000</v>
      </c>
      <c r="N19" s="345" t="s">
        <v>288</v>
      </c>
      <c r="O19" s="345" t="s">
        <v>310</v>
      </c>
      <c r="P19" s="345" t="s">
        <v>289</v>
      </c>
      <c r="Q19" s="345"/>
      <c r="R19" s="345" t="s">
        <v>1520</v>
      </c>
      <c r="S19" s="121">
        <v>8080</v>
      </c>
      <c r="T19" s="121">
        <v>2024110010212</v>
      </c>
      <c r="U19" s="121">
        <v>1</v>
      </c>
      <c r="V19" s="348"/>
      <c r="W19" s="124">
        <f t="shared" si="2"/>
        <v>1</v>
      </c>
    </row>
    <row r="20" spans="1:23" ht="12.75" customHeight="1">
      <c r="A20" s="345" t="s">
        <v>1518</v>
      </c>
      <c r="B20" s="346" t="s">
        <v>347</v>
      </c>
      <c r="C20" s="345" t="s">
        <v>11</v>
      </c>
      <c r="D20" s="345">
        <v>80111600</v>
      </c>
      <c r="E20" s="345" t="s">
        <v>348</v>
      </c>
      <c r="F20" s="345" t="s">
        <v>83</v>
      </c>
      <c r="G20" s="345" t="str">
        <f t="shared" si="0"/>
        <v>FEBRERO</v>
      </c>
      <c r="H20" s="345">
        <v>10</v>
      </c>
      <c r="I20" s="345">
        <v>1</v>
      </c>
      <c r="J20" s="345" t="s">
        <v>84</v>
      </c>
      <c r="K20" s="345" t="s">
        <v>85</v>
      </c>
      <c r="L20" s="347">
        <v>6000000</v>
      </c>
      <c r="M20" s="347">
        <f t="shared" si="4"/>
        <v>60000000</v>
      </c>
      <c r="N20" s="345" t="s">
        <v>288</v>
      </c>
      <c r="O20" s="345" t="s">
        <v>316</v>
      </c>
      <c r="P20" s="345" t="s">
        <v>289</v>
      </c>
      <c r="Q20" s="345"/>
      <c r="R20" s="345" t="s">
        <v>1520</v>
      </c>
      <c r="S20" s="121">
        <v>8080</v>
      </c>
      <c r="T20" s="121">
        <v>2024110010212</v>
      </c>
      <c r="U20" s="121">
        <v>1</v>
      </c>
      <c r="V20" s="348"/>
      <c r="W20" s="124">
        <f t="shared" si="2"/>
        <v>1</v>
      </c>
    </row>
    <row r="21" spans="1:23" ht="12.75" customHeight="1">
      <c r="A21" s="345" t="s">
        <v>1518</v>
      </c>
      <c r="B21" s="346" t="s">
        <v>351</v>
      </c>
      <c r="C21" s="345" t="s">
        <v>11</v>
      </c>
      <c r="D21" s="345">
        <v>80111600</v>
      </c>
      <c r="E21" s="345" t="s">
        <v>352</v>
      </c>
      <c r="F21" s="345" t="s">
        <v>83</v>
      </c>
      <c r="G21" s="345" t="str">
        <f t="shared" si="0"/>
        <v>FEBRERO</v>
      </c>
      <c r="H21" s="345">
        <v>5</v>
      </c>
      <c r="I21" s="345">
        <v>1</v>
      </c>
      <c r="J21" s="345" t="s">
        <v>84</v>
      </c>
      <c r="K21" s="345" t="s">
        <v>85</v>
      </c>
      <c r="L21" s="347">
        <v>3600000</v>
      </c>
      <c r="M21" s="347">
        <f t="shared" si="4"/>
        <v>18000000</v>
      </c>
      <c r="N21" s="345" t="s">
        <v>288</v>
      </c>
      <c r="O21" s="345" t="s">
        <v>310</v>
      </c>
      <c r="P21" s="345" t="s">
        <v>289</v>
      </c>
      <c r="Q21" s="345"/>
      <c r="R21" s="345" t="s">
        <v>1520</v>
      </c>
      <c r="S21" s="121">
        <v>8080</v>
      </c>
      <c r="T21" s="121">
        <v>2024110010212</v>
      </c>
      <c r="U21" s="121">
        <v>1</v>
      </c>
      <c r="V21" s="348"/>
      <c r="W21" s="124">
        <f t="shared" si="2"/>
        <v>1</v>
      </c>
    </row>
    <row r="22" spans="1:23" ht="12.75" customHeight="1">
      <c r="A22" s="345" t="s">
        <v>1518</v>
      </c>
      <c r="B22" s="346" t="s">
        <v>355</v>
      </c>
      <c r="C22" s="345" t="s">
        <v>11</v>
      </c>
      <c r="D22" s="345">
        <v>80111600</v>
      </c>
      <c r="E22" s="345" t="s">
        <v>356</v>
      </c>
      <c r="F22" s="345" t="s">
        <v>315</v>
      </c>
      <c r="G22" s="345" t="str">
        <f t="shared" si="0"/>
        <v>MARZO</v>
      </c>
      <c r="H22" s="345">
        <v>4</v>
      </c>
      <c r="I22" s="345">
        <v>1</v>
      </c>
      <c r="J22" s="345" t="s">
        <v>84</v>
      </c>
      <c r="K22" s="345" t="s">
        <v>85</v>
      </c>
      <c r="L22" s="347">
        <v>5000000</v>
      </c>
      <c r="M22" s="347">
        <f t="shared" si="4"/>
        <v>20000000</v>
      </c>
      <c r="N22" s="345" t="s">
        <v>288</v>
      </c>
      <c r="O22" s="345" t="s">
        <v>310</v>
      </c>
      <c r="P22" s="345" t="s">
        <v>289</v>
      </c>
      <c r="Q22" s="345"/>
      <c r="R22" s="345" t="s">
        <v>1520</v>
      </c>
      <c r="S22" s="121">
        <v>8080</v>
      </c>
      <c r="T22" s="121">
        <v>2024110010212</v>
      </c>
      <c r="U22" s="121">
        <v>1</v>
      </c>
      <c r="V22" s="348"/>
      <c r="W22" s="124">
        <f t="shared" si="2"/>
        <v>1</v>
      </c>
    </row>
    <row r="23" spans="1:23" ht="12.75" customHeight="1">
      <c r="A23" s="345" t="s">
        <v>1518</v>
      </c>
      <c r="B23" s="346" t="s">
        <v>362</v>
      </c>
      <c r="C23" s="345" t="s">
        <v>11</v>
      </c>
      <c r="D23" s="345">
        <v>80111600</v>
      </c>
      <c r="E23" s="345" t="s">
        <v>363</v>
      </c>
      <c r="F23" s="345" t="s">
        <v>83</v>
      </c>
      <c r="G23" s="345" t="str">
        <f t="shared" si="0"/>
        <v>FEBRERO</v>
      </c>
      <c r="H23" s="345">
        <v>8</v>
      </c>
      <c r="I23" s="345">
        <v>1</v>
      </c>
      <c r="J23" s="345" t="s">
        <v>84</v>
      </c>
      <c r="K23" s="345" t="s">
        <v>85</v>
      </c>
      <c r="L23" s="347">
        <v>7000000</v>
      </c>
      <c r="M23" s="347">
        <f t="shared" si="4"/>
        <v>56000000</v>
      </c>
      <c r="N23" s="345" t="s">
        <v>288</v>
      </c>
      <c r="O23" s="345" t="s">
        <v>310</v>
      </c>
      <c r="P23" s="345" t="s">
        <v>289</v>
      </c>
      <c r="Q23" s="345"/>
      <c r="R23" s="345" t="s">
        <v>1520</v>
      </c>
      <c r="S23" s="121">
        <v>8080</v>
      </c>
      <c r="T23" s="121">
        <v>2024110010212</v>
      </c>
      <c r="U23" s="121">
        <v>1</v>
      </c>
      <c r="V23" s="348"/>
      <c r="W23" s="124">
        <f t="shared" si="2"/>
        <v>1</v>
      </c>
    </row>
    <row r="24" spans="1:23" ht="12.75" customHeight="1">
      <c r="A24" s="345" t="s">
        <v>1518</v>
      </c>
      <c r="B24" s="346" t="s">
        <v>364</v>
      </c>
      <c r="C24" s="345" t="s">
        <v>11</v>
      </c>
      <c r="D24" s="345">
        <v>80111600</v>
      </c>
      <c r="E24" s="345" t="s">
        <v>1528</v>
      </c>
      <c r="F24" s="345" t="s">
        <v>315</v>
      </c>
      <c r="G24" s="345" t="str">
        <f t="shared" si="0"/>
        <v>MARZO</v>
      </c>
      <c r="H24" s="345">
        <v>4</v>
      </c>
      <c r="I24" s="345">
        <v>1</v>
      </c>
      <c r="J24" s="345" t="s">
        <v>84</v>
      </c>
      <c r="K24" s="345" t="s">
        <v>85</v>
      </c>
      <c r="L24" s="347">
        <v>2253000</v>
      </c>
      <c r="M24" s="347">
        <f>L24*H24</f>
        <v>9012000</v>
      </c>
      <c r="N24" s="345" t="s">
        <v>288</v>
      </c>
      <c r="O24" s="345" t="s">
        <v>310</v>
      </c>
      <c r="P24" s="345" t="s">
        <v>289</v>
      </c>
      <c r="Q24" s="345"/>
      <c r="R24" s="345" t="s">
        <v>1520</v>
      </c>
      <c r="S24" s="121">
        <v>8080</v>
      </c>
      <c r="T24" s="121">
        <v>2024110010212</v>
      </c>
      <c r="U24" s="121">
        <v>1</v>
      </c>
      <c r="V24" s="348"/>
      <c r="W24" s="124">
        <f t="shared" si="2"/>
        <v>1</v>
      </c>
    </row>
    <row r="25" spans="1:23" ht="12.75" customHeight="1">
      <c r="A25" s="345" t="s">
        <v>1518</v>
      </c>
      <c r="B25" s="346" t="s">
        <v>365</v>
      </c>
      <c r="C25" s="345" t="s">
        <v>11</v>
      </c>
      <c r="D25" s="345">
        <v>80111600</v>
      </c>
      <c r="E25" s="345" t="s">
        <v>1529</v>
      </c>
      <c r="F25" s="345" t="s">
        <v>315</v>
      </c>
      <c r="G25" s="345" t="str">
        <f t="shared" si="0"/>
        <v>MARZO</v>
      </c>
      <c r="H25" s="345">
        <v>4</v>
      </c>
      <c r="I25" s="345">
        <v>1</v>
      </c>
      <c r="J25" s="345" t="s">
        <v>84</v>
      </c>
      <c r="K25" s="345" t="s">
        <v>85</v>
      </c>
      <c r="L25" s="347">
        <v>2253000</v>
      </c>
      <c r="M25" s="347">
        <f t="shared" ref="M25:M64" si="5">+L25*H25</f>
        <v>9012000</v>
      </c>
      <c r="N25" s="345" t="s">
        <v>288</v>
      </c>
      <c r="O25" s="345" t="s">
        <v>316</v>
      </c>
      <c r="P25" s="345" t="s">
        <v>289</v>
      </c>
      <c r="Q25" s="345"/>
      <c r="R25" s="345" t="s">
        <v>1520</v>
      </c>
      <c r="S25" s="121">
        <v>8080</v>
      </c>
      <c r="T25" s="121">
        <v>2024110010212</v>
      </c>
      <c r="U25" s="121">
        <v>1</v>
      </c>
      <c r="V25" s="348"/>
      <c r="W25" s="124">
        <f t="shared" si="2"/>
        <v>1</v>
      </c>
    </row>
    <row r="26" spans="1:23" ht="12.75" customHeight="1">
      <c r="A26" s="345" t="s">
        <v>1518</v>
      </c>
      <c r="B26" s="346" t="s">
        <v>369</v>
      </c>
      <c r="C26" s="345" t="s">
        <v>11</v>
      </c>
      <c r="D26" s="345">
        <v>80111600</v>
      </c>
      <c r="E26" s="345" t="s">
        <v>370</v>
      </c>
      <c r="F26" s="345" t="s">
        <v>83</v>
      </c>
      <c r="G26" s="345" t="str">
        <f t="shared" si="0"/>
        <v>FEBRERO</v>
      </c>
      <c r="H26" s="345">
        <v>5</v>
      </c>
      <c r="I26" s="345">
        <v>1</v>
      </c>
      <c r="J26" s="345" t="s">
        <v>84</v>
      </c>
      <c r="K26" s="345" t="s">
        <v>85</v>
      </c>
      <c r="L26" s="347">
        <v>7000000</v>
      </c>
      <c r="M26" s="347">
        <f t="shared" si="5"/>
        <v>35000000</v>
      </c>
      <c r="N26" s="345" t="s">
        <v>288</v>
      </c>
      <c r="O26" s="345" t="s">
        <v>310</v>
      </c>
      <c r="P26" s="345" t="s">
        <v>289</v>
      </c>
      <c r="Q26" s="345"/>
      <c r="R26" s="345" t="s">
        <v>1520</v>
      </c>
      <c r="S26" s="121">
        <v>8080</v>
      </c>
      <c r="T26" s="121">
        <v>2024110010212</v>
      </c>
      <c r="U26" s="121">
        <v>1</v>
      </c>
      <c r="V26" s="348"/>
      <c r="W26" s="124">
        <f t="shared" si="2"/>
        <v>1</v>
      </c>
    </row>
    <row r="27" spans="1:23" ht="12.75" customHeight="1">
      <c r="A27" s="345" t="s">
        <v>1518</v>
      </c>
      <c r="B27" s="346" t="s">
        <v>371</v>
      </c>
      <c r="C27" s="345" t="s">
        <v>11</v>
      </c>
      <c r="D27" s="345">
        <v>80111600</v>
      </c>
      <c r="E27" s="345" t="s">
        <v>372</v>
      </c>
      <c r="F27" s="345" t="s">
        <v>83</v>
      </c>
      <c r="G27" s="345" t="str">
        <f t="shared" si="0"/>
        <v>FEBRERO</v>
      </c>
      <c r="H27" s="345">
        <v>5</v>
      </c>
      <c r="I27" s="345">
        <v>1</v>
      </c>
      <c r="J27" s="345" t="s">
        <v>84</v>
      </c>
      <c r="K27" s="345" t="s">
        <v>85</v>
      </c>
      <c r="L27" s="347">
        <v>5000000</v>
      </c>
      <c r="M27" s="347">
        <f t="shared" si="5"/>
        <v>25000000</v>
      </c>
      <c r="N27" s="345" t="s">
        <v>288</v>
      </c>
      <c r="O27" s="345" t="s">
        <v>316</v>
      </c>
      <c r="P27" s="345" t="s">
        <v>289</v>
      </c>
      <c r="Q27" s="345"/>
      <c r="R27" s="345" t="s">
        <v>1520</v>
      </c>
      <c r="S27" s="121">
        <v>8080</v>
      </c>
      <c r="T27" s="121">
        <v>2024110010212</v>
      </c>
      <c r="U27" s="121">
        <v>1</v>
      </c>
      <c r="V27" s="348"/>
      <c r="W27" s="124">
        <f t="shared" si="2"/>
        <v>1</v>
      </c>
    </row>
    <row r="28" spans="1:23" ht="12.75" customHeight="1">
      <c r="A28" s="345" t="s">
        <v>1518</v>
      </c>
      <c r="B28" s="346" t="s">
        <v>373</v>
      </c>
      <c r="C28" s="345" t="s">
        <v>11</v>
      </c>
      <c r="D28" s="345">
        <v>80111600</v>
      </c>
      <c r="E28" s="345" t="s">
        <v>1530</v>
      </c>
      <c r="F28" s="345" t="s">
        <v>83</v>
      </c>
      <c r="G28" s="345" t="str">
        <f t="shared" si="0"/>
        <v>FEBRERO</v>
      </c>
      <c r="H28" s="345">
        <v>5</v>
      </c>
      <c r="I28" s="345">
        <v>1</v>
      </c>
      <c r="J28" s="345" t="s">
        <v>84</v>
      </c>
      <c r="K28" s="345" t="s">
        <v>85</v>
      </c>
      <c r="L28" s="347">
        <v>3600000</v>
      </c>
      <c r="M28" s="347">
        <f t="shared" si="5"/>
        <v>18000000</v>
      </c>
      <c r="N28" s="345" t="s">
        <v>288</v>
      </c>
      <c r="O28" s="345" t="s">
        <v>79</v>
      </c>
      <c r="P28" s="345" t="s">
        <v>289</v>
      </c>
      <c r="Q28" s="345"/>
      <c r="R28" s="345" t="s">
        <v>1520</v>
      </c>
      <c r="S28" s="121">
        <v>8080</v>
      </c>
      <c r="T28" s="121">
        <v>2024110010212</v>
      </c>
      <c r="U28" s="121">
        <v>1</v>
      </c>
      <c r="V28" s="348"/>
      <c r="W28" s="124">
        <f t="shared" si="2"/>
        <v>1</v>
      </c>
    </row>
    <row r="29" spans="1:23" ht="12.75" customHeight="1">
      <c r="A29" s="345" t="s">
        <v>1518</v>
      </c>
      <c r="B29" s="346" t="s">
        <v>374</v>
      </c>
      <c r="C29" s="345" t="s">
        <v>11</v>
      </c>
      <c r="D29" s="345">
        <v>80111600</v>
      </c>
      <c r="E29" s="345" t="s">
        <v>375</v>
      </c>
      <c r="F29" s="345" t="s">
        <v>82</v>
      </c>
      <c r="G29" s="345" t="str">
        <f t="shared" si="0"/>
        <v>ENERO</v>
      </c>
      <c r="H29" s="345">
        <v>6</v>
      </c>
      <c r="I29" s="345">
        <v>1</v>
      </c>
      <c r="J29" s="345" t="s">
        <v>84</v>
      </c>
      <c r="K29" s="345" t="s">
        <v>85</v>
      </c>
      <c r="L29" s="347">
        <v>5860000</v>
      </c>
      <c r="M29" s="347">
        <f t="shared" si="5"/>
        <v>35160000</v>
      </c>
      <c r="N29" s="345" t="s">
        <v>288</v>
      </c>
      <c r="O29" s="345" t="s">
        <v>310</v>
      </c>
      <c r="P29" s="345" t="s">
        <v>289</v>
      </c>
      <c r="Q29" s="345"/>
      <c r="R29" s="345" t="s">
        <v>1520</v>
      </c>
      <c r="S29" s="121">
        <v>8080</v>
      </c>
      <c r="T29" s="121">
        <v>2024110010212</v>
      </c>
      <c r="U29" s="121">
        <v>1</v>
      </c>
      <c r="V29" s="348"/>
      <c r="W29" s="124">
        <f t="shared" si="2"/>
        <v>1</v>
      </c>
    </row>
    <row r="30" spans="1:23" ht="12.75" customHeight="1">
      <c r="A30" s="345" t="s">
        <v>1518</v>
      </c>
      <c r="B30" s="346" t="s">
        <v>377</v>
      </c>
      <c r="C30" s="345" t="s">
        <v>11</v>
      </c>
      <c r="D30" s="345">
        <v>80111600</v>
      </c>
      <c r="E30" s="345" t="s">
        <v>378</v>
      </c>
      <c r="F30" s="345" t="s">
        <v>83</v>
      </c>
      <c r="G30" s="345" t="str">
        <f t="shared" si="0"/>
        <v>FEBRERO</v>
      </c>
      <c r="H30" s="345">
        <v>5</v>
      </c>
      <c r="I30" s="345">
        <v>1</v>
      </c>
      <c r="J30" s="345" t="s">
        <v>84</v>
      </c>
      <c r="K30" s="345" t="s">
        <v>85</v>
      </c>
      <c r="L30" s="347">
        <v>7000000</v>
      </c>
      <c r="M30" s="347">
        <f t="shared" si="5"/>
        <v>35000000</v>
      </c>
      <c r="N30" s="345" t="s">
        <v>288</v>
      </c>
      <c r="O30" s="345" t="s">
        <v>79</v>
      </c>
      <c r="P30" s="345" t="s">
        <v>289</v>
      </c>
      <c r="Q30" s="345"/>
      <c r="R30" s="345" t="s">
        <v>1520</v>
      </c>
      <c r="S30" s="121">
        <v>8080</v>
      </c>
      <c r="T30" s="121">
        <v>2024110010212</v>
      </c>
      <c r="U30" s="121">
        <v>1</v>
      </c>
      <c r="V30" s="348"/>
      <c r="W30" s="124">
        <f t="shared" si="2"/>
        <v>1</v>
      </c>
    </row>
    <row r="31" spans="1:23" ht="12.75" customHeight="1">
      <c r="A31" s="345" t="s">
        <v>1518</v>
      </c>
      <c r="B31" s="346" t="s">
        <v>380</v>
      </c>
      <c r="C31" s="345" t="s">
        <v>11</v>
      </c>
      <c r="D31" s="345">
        <v>80111600</v>
      </c>
      <c r="E31" s="345" t="s">
        <v>381</v>
      </c>
      <c r="F31" s="345" t="s">
        <v>83</v>
      </c>
      <c r="G31" s="345" t="str">
        <f t="shared" si="0"/>
        <v>FEBRERO</v>
      </c>
      <c r="H31" s="345">
        <v>5</v>
      </c>
      <c r="I31" s="345">
        <v>1</v>
      </c>
      <c r="J31" s="345" t="s">
        <v>84</v>
      </c>
      <c r="K31" s="345" t="s">
        <v>85</v>
      </c>
      <c r="L31" s="347">
        <v>3600000</v>
      </c>
      <c r="M31" s="347">
        <f t="shared" si="5"/>
        <v>18000000</v>
      </c>
      <c r="N31" s="345" t="s">
        <v>288</v>
      </c>
      <c r="O31" s="345" t="s">
        <v>79</v>
      </c>
      <c r="P31" s="345" t="s">
        <v>289</v>
      </c>
      <c r="Q31" s="345"/>
      <c r="R31" s="345" t="s">
        <v>1520</v>
      </c>
      <c r="S31" s="121">
        <v>8080</v>
      </c>
      <c r="T31" s="121">
        <v>2024110010212</v>
      </c>
      <c r="U31" s="121">
        <v>1</v>
      </c>
      <c r="V31" s="348"/>
      <c r="W31" s="124">
        <f t="shared" si="2"/>
        <v>1</v>
      </c>
    </row>
    <row r="32" spans="1:23" ht="12.75" customHeight="1">
      <c r="A32" s="345" t="s">
        <v>1518</v>
      </c>
      <c r="B32" s="346" t="s">
        <v>382</v>
      </c>
      <c r="C32" s="345" t="s">
        <v>11</v>
      </c>
      <c r="D32" s="345">
        <v>80111600</v>
      </c>
      <c r="E32" s="345" t="s">
        <v>1531</v>
      </c>
      <c r="F32" s="345" t="s">
        <v>83</v>
      </c>
      <c r="G32" s="345" t="str">
        <f t="shared" si="0"/>
        <v>FEBRERO</v>
      </c>
      <c r="H32" s="345">
        <v>5</v>
      </c>
      <c r="I32" s="345">
        <v>1</v>
      </c>
      <c r="J32" s="345" t="s">
        <v>84</v>
      </c>
      <c r="K32" s="345" t="s">
        <v>85</v>
      </c>
      <c r="L32" s="347">
        <v>2253000</v>
      </c>
      <c r="M32" s="347">
        <f t="shared" si="5"/>
        <v>11265000</v>
      </c>
      <c r="N32" s="345" t="s">
        <v>288</v>
      </c>
      <c r="O32" s="345" t="s">
        <v>79</v>
      </c>
      <c r="P32" s="345" t="s">
        <v>289</v>
      </c>
      <c r="Q32" s="345"/>
      <c r="R32" s="345" t="s">
        <v>1520</v>
      </c>
      <c r="S32" s="121">
        <v>8080</v>
      </c>
      <c r="T32" s="121">
        <v>2024110010212</v>
      </c>
      <c r="U32" s="121">
        <v>1</v>
      </c>
      <c r="V32" s="348"/>
      <c r="W32" s="124">
        <f t="shared" si="2"/>
        <v>1</v>
      </c>
    </row>
    <row r="33" spans="1:23" ht="12.75" customHeight="1">
      <c r="A33" s="345" t="s">
        <v>1518</v>
      </c>
      <c r="B33" s="346" t="s">
        <v>383</v>
      </c>
      <c r="C33" s="345" t="s">
        <v>11</v>
      </c>
      <c r="D33" s="345">
        <v>80111600</v>
      </c>
      <c r="E33" s="345" t="s">
        <v>384</v>
      </c>
      <c r="F33" s="345" t="s">
        <v>83</v>
      </c>
      <c r="G33" s="345" t="str">
        <f t="shared" si="0"/>
        <v>FEBRERO</v>
      </c>
      <c r="H33" s="345">
        <v>5</v>
      </c>
      <c r="I33" s="345">
        <v>1</v>
      </c>
      <c r="J33" s="345" t="s">
        <v>84</v>
      </c>
      <c r="K33" s="345" t="s">
        <v>85</v>
      </c>
      <c r="L33" s="347">
        <v>4000000</v>
      </c>
      <c r="M33" s="347">
        <f t="shared" si="5"/>
        <v>20000000</v>
      </c>
      <c r="N33" s="345" t="s">
        <v>288</v>
      </c>
      <c r="O33" s="345" t="s">
        <v>310</v>
      </c>
      <c r="P33" s="345" t="s">
        <v>289</v>
      </c>
      <c r="Q33" s="345"/>
      <c r="R33" s="345" t="s">
        <v>1520</v>
      </c>
      <c r="S33" s="121">
        <v>8080</v>
      </c>
      <c r="T33" s="121">
        <v>2024110010212</v>
      </c>
      <c r="U33" s="121">
        <v>1</v>
      </c>
      <c r="V33" s="348"/>
      <c r="W33" s="124">
        <f t="shared" si="2"/>
        <v>1</v>
      </c>
    </row>
    <row r="34" spans="1:23" ht="12.75" customHeight="1">
      <c r="A34" s="345" t="s">
        <v>1518</v>
      </c>
      <c r="B34" s="346" t="s">
        <v>386</v>
      </c>
      <c r="C34" s="345" t="s">
        <v>11</v>
      </c>
      <c r="D34" s="345">
        <v>80111600</v>
      </c>
      <c r="E34" s="345" t="s">
        <v>1532</v>
      </c>
      <c r="F34" s="345" t="s">
        <v>83</v>
      </c>
      <c r="G34" s="345" t="str">
        <f t="shared" si="0"/>
        <v>FEBRERO</v>
      </c>
      <c r="H34" s="345">
        <v>4</v>
      </c>
      <c r="I34" s="345">
        <v>1</v>
      </c>
      <c r="J34" s="345" t="s">
        <v>84</v>
      </c>
      <c r="K34" s="345" t="s">
        <v>85</v>
      </c>
      <c r="L34" s="347">
        <v>3500000</v>
      </c>
      <c r="M34" s="347">
        <f t="shared" si="5"/>
        <v>14000000</v>
      </c>
      <c r="N34" s="345" t="s">
        <v>288</v>
      </c>
      <c r="O34" s="345" t="s">
        <v>310</v>
      </c>
      <c r="P34" s="345" t="s">
        <v>289</v>
      </c>
      <c r="Q34" s="345"/>
      <c r="R34" s="345" t="s">
        <v>1520</v>
      </c>
      <c r="S34" s="121">
        <v>8080</v>
      </c>
      <c r="T34" s="121">
        <v>2024110010212</v>
      </c>
      <c r="U34" s="121">
        <v>1</v>
      </c>
      <c r="V34" s="348"/>
      <c r="W34" s="124">
        <f t="shared" si="2"/>
        <v>1</v>
      </c>
    </row>
    <row r="35" spans="1:23" ht="12.75" customHeight="1">
      <c r="A35" s="345" t="s">
        <v>1518</v>
      </c>
      <c r="B35" s="346" t="s">
        <v>388</v>
      </c>
      <c r="C35" s="345" t="s">
        <v>11</v>
      </c>
      <c r="D35" s="345">
        <v>80111600</v>
      </c>
      <c r="E35" s="345" t="s">
        <v>1533</v>
      </c>
      <c r="F35" s="345" t="s">
        <v>83</v>
      </c>
      <c r="G35" s="345" t="str">
        <f t="shared" si="0"/>
        <v>FEBRERO</v>
      </c>
      <c r="H35" s="345">
        <v>5</v>
      </c>
      <c r="I35" s="345">
        <v>1</v>
      </c>
      <c r="J35" s="345" t="s">
        <v>84</v>
      </c>
      <c r="K35" s="345" t="s">
        <v>85</v>
      </c>
      <c r="L35" s="347">
        <v>2800000</v>
      </c>
      <c r="M35" s="347">
        <f t="shared" si="5"/>
        <v>14000000</v>
      </c>
      <c r="N35" s="345" t="s">
        <v>288</v>
      </c>
      <c r="O35" s="345" t="s">
        <v>310</v>
      </c>
      <c r="P35" s="345" t="s">
        <v>289</v>
      </c>
      <c r="Q35" s="345"/>
      <c r="R35" s="345" t="s">
        <v>1520</v>
      </c>
      <c r="S35" s="121">
        <v>8080</v>
      </c>
      <c r="T35" s="121">
        <v>2024110010212</v>
      </c>
      <c r="U35" s="121">
        <v>1</v>
      </c>
      <c r="V35" s="348"/>
      <c r="W35" s="124">
        <f t="shared" si="2"/>
        <v>1</v>
      </c>
    </row>
    <row r="36" spans="1:23" ht="12.75" customHeight="1">
      <c r="A36" s="345" t="s">
        <v>1518</v>
      </c>
      <c r="B36" s="346" t="s">
        <v>389</v>
      </c>
      <c r="C36" s="345" t="s">
        <v>11</v>
      </c>
      <c r="D36" s="345">
        <v>80111600</v>
      </c>
      <c r="E36" s="345" t="s">
        <v>390</v>
      </c>
      <c r="F36" s="345" t="s">
        <v>83</v>
      </c>
      <c r="G36" s="345" t="str">
        <f t="shared" si="0"/>
        <v>FEBRERO</v>
      </c>
      <c r="H36" s="345">
        <v>5</v>
      </c>
      <c r="I36" s="345">
        <v>1</v>
      </c>
      <c r="J36" s="345" t="s">
        <v>84</v>
      </c>
      <c r="K36" s="345" t="s">
        <v>85</v>
      </c>
      <c r="L36" s="347">
        <v>2253000</v>
      </c>
      <c r="M36" s="347">
        <f t="shared" si="5"/>
        <v>11265000</v>
      </c>
      <c r="N36" s="345" t="s">
        <v>288</v>
      </c>
      <c r="O36" s="345" t="s">
        <v>310</v>
      </c>
      <c r="P36" s="345" t="s">
        <v>289</v>
      </c>
      <c r="Q36" s="345"/>
      <c r="R36" s="345" t="s">
        <v>1520</v>
      </c>
      <c r="S36" s="121">
        <v>8080</v>
      </c>
      <c r="T36" s="121">
        <v>2024110010212</v>
      </c>
      <c r="U36" s="121">
        <v>1</v>
      </c>
      <c r="V36" s="348"/>
      <c r="W36" s="124">
        <f t="shared" si="2"/>
        <v>1</v>
      </c>
    </row>
    <row r="37" spans="1:23" ht="12.75" customHeight="1">
      <c r="A37" s="345" t="s">
        <v>1518</v>
      </c>
      <c r="B37" s="346" t="s">
        <v>392</v>
      </c>
      <c r="C37" s="345" t="s">
        <v>11</v>
      </c>
      <c r="D37" s="345">
        <v>80111600</v>
      </c>
      <c r="E37" s="345" t="s">
        <v>1534</v>
      </c>
      <c r="F37" s="345" t="s">
        <v>315</v>
      </c>
      <c r="G37" s="345" t="str">
        <f t="shared" si="0"/>
        <v>MARZO</v>
      </c>
      <c r="H37" s="345">
        <v>4</v>
      </c>
      <c r="I37" s="345">
        <v>1</v>
      </c>
      <c r="J37" s="345" t="s">
        <v>84</v>
      </c>
      <c r="K37" s="345" t="s">
        <v>85</v>
      </c>
      <c r="L37" s="347">
        <v>3000000</v>
      </c>
      <c r="M37" s="347">
        <f t="shared" si="5"/>
        <v>12000000</v>
      </c>
      <c r="N37" s="345" t="s">
        <v>288</v>
      </c>
      <c r="O37" s="345" t="s">
        <v>310</v>
      </c>
      <c r="P37" s="345" t="s">
        <v>289</v>
      </c>
      <c r="Q37" s="345"/>
      <c r="R37" s="345" t="s">
        <v>1520</v>
      </c>
      <c r="S37" s="121">
        <v>8080</v>
      </c>
      <c r="T37" s="121">
        <v>2024110010212</v>
      </c>
      <c r="U37" s="121">
        <v>1</v>
      </c>
      <c r="V37" s="348"/>
      <c r="W37" s="124">
        <f t="shared" si="2"/>
        <v>1</v>
      </c>
    </row>
    <row r="38" spans="1:23" ht="12.75" customHeight="1">
      <c r="A38" s="345" t="s">
        <v>1518</v>
      </c>
      <c r="B38" s="346" t="s">
        <v>393</v>
      </c>
      <c r="C38" s="345" t="s">
        <v>11</v>
      </c>
      <c r="D38" s="345">
        <v>80111600</v>
      </c>
      <c r="E38" s="345" t="s">
        <v>1535</v>
      </c>
      <c r="F38" s="345" t="s">
        <v>83</v>
      </c>
      <c r="G38" s="345" t="str">
        <f t="shared" si="0"/>
        <v>FEBRERO</v>
      </c>
      <c r="H38" s="345">
        <v>8</v>
      </c>
      <c r="I38" s="345">
        <v>1</v>
      </c>
      <c r="J38" s="345" t="s">
        <v>84</v>
      </c>
      <c r="K38" s="345" t="s">
        <v>85</v>
      </c>
      <c r="L38" s="347">
        <v>5500000</v>
      </c>
      <c r="M38" s="347">
        <f t="shared" si="5"/>
        <v>44000000</v>
      </c>
      <c r="N38" s="345" t="s">
        <v>288</v>
      </c>
      <c r="O38" s="345" t="s">
        <v>310</v>
      </c>
      <c r="P38" s="345" t="s">
        <v>289</v>
      </c>
      <c r="Q38" s="345"/>
      <c r="R38" s="345" t="s">
        <v>1520</v>
      </c>
      <c r="S38" s="121">
        <v>8080</v>
      </c>
      <c r="T38" s="121">
        <v>2024110010212</v>
      </c>
      <c r="U38" s="121">
        <v>1</v>
      </c>
      <c r="V38" s="348"/>
      <c r="W38" s="124">
        <f t="shared" si="2"/>
        <v>1</v>
      </c>
    </row>
    <row r="39" spans="1:23" ht="12.75" customHeight="1">
      <c r="A39" s="345" t="s">
        <v>1518</v>
      </c>
      <c r="B39" s="346" t="s">
        <v>397</v>
      </c>
      <c r="C39" s="345" t="s">
        <v>11</v>
      </c>
      <c r="D39" s="345">
        <v>80111600</v>
      </c>
      <c r="E39" s="345" t="s">
        <v>1536</v>
      </c>
      <c r="F39" s="345" t="s">
        <v>315</v>
      </c>
      <c r="G39" s="345" t="str">
        <f t="shared" si="0"/>
        <v>MARZO</v>
      </c>
      <c r="H39" s="345">
        <v>4</v>
      </c>
      <c r="I39" s="345">
        <v>1</v>
      </c>
      <c r="J39" s="345" t="s">
        <v>84</v>
      </c>
      <c r="K39" s="345" t="s">
        <v>85</v>
      </c>
      <c r="L39" s="347">
        <v>7000000</v>
      </c>
      <c r="M39" s="347">
        <f t="shared" si="5"/>
        <v>28000000</v>
      </c>
      <c r="N39" s="345" t="s">
        <v>288</v>
      </c>
      <c r="O39" s="345" t="s">
        <v>310</v>
      </c>
      <c r="P39" s="345" t="s">
        <v>289</v>
      </c>
      <c r="Q39" s="345"/>
      <c r="R39" s="345" t="s">
        <v>1520</v>
      </c>
      <c r="S39" s="121">
        <v>8080</v>
      </c>
      <c r="T39" s="121">
        <v>2024110010212</v>
      </c>
      <c r="U39" s="121">
        <v>1</v>
      </c>
      <c r="V39" s="348"/>
      <c r="W39" s="124">
        <f t="shared" si="2"/>
        <v>1</v>
      </c>
    </row>
    <row r="40" spans="1:23" ht="12.75" customHeight="1">
      <c r="A40" s="345" t="s">
        <v>1518</v>
      </c>
      <c r="B40" s="346" t="s">
        <v>398</v>
      </c>
      <c r="C40" s="345" t="s">
        <v>11</v>
      </c>
      <c r="D40" s="345">
        <v>80111600</v>
      </c>
      <c r="E40" s="345" t="s">
        <v>1537</v>
      </c>
      <c r="F40" s="345" t="s">
        <v>315</v>
      </c>
      <c r="G40" s="345" t="str">
        <f t="shared" si="0"/>
        <v>MARZO</v>
      </c>
      <c r="H40" s="345">
        <v>4</v>
      </c>
      <c r="I40" s="345">
        <v>1</v>
      </c>
      <c r="J40" s="345" t="s">
        <v>84</v>
      </c>
      <c r="K40" s="345" t="s">
        <v>85</v>
      </c>
      <c r="L40" s="347">
        <v>5000000</v>
      </c>
      <c r="M40" s="347">
        <f t="shared" si="5"/>
        <v>20000000</v>
      </c>
      <c r="N40" s="345" t="s">
        <v>288</v>
      </c>
      <c r="O40" s="345" t="s">
        <v>310</v>
      </c>
      <c r="P40" s="345" t="s">
        <v>289</v>
      </c>
      <c r="Q40" s="345"/>
      <c r="R40" s="345" t="s">
        <v>1520</v>
      </c>
      <c r="S40" s="121">
        <v>8080</v>
      </c>
      <c r="T40" s="121">
        <v>2024110010212</v>
      </c>
      <c r="U40" s="121">
        <v>1</v>
      </c>
      <c r="V40" s="348"/>
      <c r="W40" s="124">
        <f t="shared" si="2"/>
        <v>1</v>
      </c>
    </row>
    <row r="41" spans="1:23" ht="12.75" customHeight="1">
      <c r="A41" s="345" t="s">
        <v>1518</v>
      </c>
      <c r="B41" s="346" t="s">
        <v>401</v>
      </c>
      <c r="C41" s="345" t="s">
        <v>11</v>
      </c>
      <c r="D41" s="345">
        <v>80111600</v>
      </c>
      <c r="E41" s="345" t="s">
        <v>402</v>
      </c>
      <c r="F41" s="345" t="s">
        <v>82</v>
      </c>
      <c r="G41" s="345" t="str">
        <f t="shared" si="0"/>
        <v>ENERO</v>
      </c>
      <c r="H41" s="345">
        <v>6</v>
      </c>
      <c r="I41" s="345">
        <v>1</v>
      </c>
      <c r="J41" s="345" t="s">
        <v>84</v>
      </c>
      <c r="K41" s="345" t="s">
        <v>85</v>
      </c>
      <c r="L41" s="347">
        <v>7000000</v>
      </c>
      <c r="M41" s="347">
        <f t="shared" si="5"/>
        <v>42000000</v>
      </c>
      <c r="N41" s="345" t="s">
        <v>288</v>
      </c>
      <c r="O41" s="345" t="s">
        <v>310</v>
      </c>
      <c r="P41" s="345" t="s">
        <v>289</v>
      </c>
      <c r="Q41" s="345"/>
      <c r="R41" s="345" t="s">
        <v>1520</v>
      </c>
      <c r="S41" s="121">
        <v>8080</v>
      </c>
      <c r="T41" s="121">
        <v>2024110010212</v>
      </c>
      <c r="U41" s="121">
        <v>1</v>
      </c>
      <c r="V41" s="348"/>
      <c r="W41" s="124">
        <f t="shared" si="2"/>
        <v>1</v>
      </c>
    </row>
    <row r="42" spans="1:23" ht="12.75" customHeight="1">
      <c r="A42" s="345" t="s">
        <v>1518</v>
      </c>
      <c r="B42" s="346" t="s">
        <v>403</v>
      </c>
      <c r="C42" s="345" t="s">
        <v>11</v>
      </c>
      <c r="D42" s="345">
        <v>80111600</v>
      </c>
      <c r="E42" s="345" t="s">
        <v>404</v>
      </c>
      <c r="F42" s="345" t="s">
        <v>83</v>
      </c>
      <c r="G42" s="345" t="str">
        <f t="shared" si="0"/>
        <v>FEBRERO</v>
      </c>
      <c r="H42" s="345">
        <v>6</v>
      </c>
      <c r="I42" s="345">
        <v>1</v>
      </c>
      <c r="J42" s="345" t="s">
        <v>84</v>
      </c>
      <c r="K42" s="345" t="s">
        <v>85</v>
      </c>
      <c r="L42" s="347">
        <v>9000000</v>
      </c>
      <c r="M42" s="347">
        <f t="shared" si="5"/>
        <v>54000000</v>
      </c>
      <c r="N42" s="345" t="s">
        <v>288</v>
      </c>
      <c r="O42" s="345" t="s">
        <v>310</v>
      </c>
      <c r="P42" s="345" t="s">
        <v>289</v>
      </c>
      <c r="Q42" s="345"/>
      <c r="R42" s="345" t="s">
        <v>1520</v>
      </c>
      <c r="S42" s="121">
        <v>8080</v>
      </c>
      <c r="T42" s="121">
        <v>2024110010212</v>
      </c>
      <c r="U42" s="121">
        <v>1</v>
      </c>
      <c r="V42" s="348"/>
      <c r="W42" s="124">
        <f t="shared" si="2"/>
        <v>1</v>
      </c>
    </row>
    <row r="43" spans="1:23" ht="12.75" customHeight="1">
      <c r="A43" s="345" t="s">
        <v>1518</v>
      </c>
      <c r="B43" s="346" t="s">
        <v>417</v>
      </c>
      <c r="C43" s="345" t="s">
        <v>12</v>
      </c>
      <c r="D43" s="345">
        <v>80111600</v>
      </c>
      <c r="E43" s="345" t="s">
        <v>418</v>
      </c>
      <c r="F43" s="345" t="s">
        <v>83</v>
      </c>
      <c r="G43" s="345" t="str">
        <f t="shared" si="0"/>
        <v>FEBRERO</v>
      </c>
      <c r="H43" s="345">
        <v>5</v>
      </c>
      <c r="I43" s="345">
        <v>1</v>
      </c>
      <c r="J43" s="345" t="s">
        <v>84</v>
      </c>
      <c r="K43" s="345" t="s">
        <v>85</v>
      </c>
      <c r="L43" s="347">
        <v>8000000</v>
      </c>
      <c r="M43" s="347">
        <f t="shared" si="5"/>
        <v>40000000</v>
      </c>
      <c r="N43" s="345" t="s">
        <v>288</v>
      </c>
      <c r="O43" s="345" t="s">
        <v>79</v>
      </c>
      <c r="P43" s="345" t="s">
        <v>289</v>
      </c>
      <c r="Q43" s="345"/>
      <c r="R43" s="345" t="s">
        <v>1520</v>
      </c>
      <c r="S43" s="121">
        <v>8080</v>
      </c>
      <c r="T43" s="121">
        <v>2024110010212</v>
      </c>
      <c r="U43" s="121">
        <v>1</v>
      </c>
      <c r="V43" s="348"/>
      <c r="W43" s="124">
        <f t="shared" si="2"/>
        <v>1</v>
      </c>
    </row>
    <row r="44" spans="1:23" ht="12.75" customHeight="1">
      <c r="A44" s="345" t="s">
        <v>1518</v>
      </c>
      <c r="B44" s="346" t="s">
        <v>419</v>
      </c>
      <c r="C44" s="345" t="s">
        <v>12</v>
      </c>
      <c r="D44" s="345">
        <v>80111600</v>
      </c>
      <c r="E44" s="345" t="s">
        <v>420</v>
      </c>
      <c r="F44" s="345" t="s">
        <v>315</v>
      </c>
      <c r="G44" s="345" t="str">
        <f t="shared" si="0"/>
        <v>MARZO</v>
      </c>
      <c r="H44" s="345">
        <v>4</v>
      </c>
      <c r="I44" s="345">
        <v>1</v>
      </c>
      <c r="J44" s="345" t="s">
        <v>84</v>
      </c>
      <c r="K44" s="345" t="s">
        <v>85</v>
      </c>
      <c r="L44" s="347">
        <v>6400000</v>
      </c>
      <c r="M44" s="347">
        <f t="shared" si="5"/>
        <v>25600000</v>
      </c>
      <c r="N44" s="345" t="s">
        <v>288</v>
      </c>
      <c r="O44" s="345" t="s">
        <v>316</v>
      </c>
      <c r="P44" s="345" t="s">
        <v>289</v>
      </c>
      <c r="Q44" s="345"/>
      <c r="R44" s="345" t="s">
        <v>1520</v>
      </c>
      <c r="S44" s="121">
        <v>8080</v>
      </c>
      <c r="T44" s="121">
        <v>2024110010212</v>
      </c>
      <c r="U44" s="121">
        <v>1</v>
      </c>
      <c r="V44" s="348"/>
      <c r="W44" s="124">
        <f t="shared" si="2"/>
        <v>1</v>
      </c>
    </row>
    <row r="45" spans="1:23" ht="12.75" customHeight="1">
      <c r="A45" s="345" t="s">
        <v>1518</v>
      </c>
      <c r="B45" s="346" t="s">
        <v>424</v>
      </c>
      <c r="C45" s="345" t="s">
        <v>12</v>
      </c>
      <c r="D45" s="345">
        <v>80111600</v>
      </c>
      <c r="E45" s="345" t="s">
        <v>425</v>
      </c>
      <c r="F45" s="345" t="s">
        <v>83</v>
      </c>
      <c r="G45" s="345" t="str">
        <f t="shared" si="0"/>
        <v>FEBRERO</v>
      </c>
      <c r="H45" s="345">
        <v>5</v>
      </c>
      <c r="I45" s="345">
        <v>1</v>
      </c>
      <c r="J45" s="345" t="s">
        <v>84</v>
      </c>
      <c r="K45" s="345" t="s">
        <v>85</v>
      </c>
      <c r="L45" s="347">
        <v>6400000</v>
      </c>
      <c r="M45" s="347">
        <f t="shared" si="5"/>
        <v>32000000</v>
      </c>
      <c r="N45" s="345" t="s">
        <v>288</v>
      </c>
      <c r="O45" s="345" t="s">
        <v>79</v>
      </c>
      <c r="P45" s="345" t="s">
        <v>289</v>
      </c>
      <c r="Q45" s="345"/>
      <c r="R45" s="345" t="s">
        <v>1520</v>
      </c>
      <c r="S45" s="121">
        <v>8080</v>
      </c>
      <c r="T45" s="121">
        <v>2024110010212</v>
      </c>
      <c r="U45" s="121">
        <v>1</v>
      </c>
      <c r="V45" s="348"/>
      <c r="W45" s="124">
        <f t="shared" si="2"/>
        <v>1</v>
      </c>
    </row>
    <row r="46" spans="1:23" ht="12.75" customHeight="1">
      <c r="A46" s="345" t="s">
        <v>1518</v>
      </c>
      <c r="B46" s="346" t="s">
        <v>426</v>
      </c>
      <c r="C46" s="345" t="s">
        <v>12</v>
      </c>
      <c r="D46" s="345">
        <v>80111600</v>
      </c>
      <c r="E46" s="345" t="s">
        <v>427</v>
      </c>
      <c r="F46" s="345" t="s">
        <v>83</v>
      </c>
      <c r="G46" s="345" t="str">
        <f t="shared" si="0"/>
        <v>FEBRERO</v>
      </c>
      <c r="H46" s="345">
        <v>5</v>
      </c>
      <c r="I46" s="345">
        <v>1</v>
      </c>
      <c r="J46" s="345" t="s">
        <v>84</v>
      </c>
      <c r="K46" s="345" t="s">
        <v>85</v>
      </c>
      <c r="L46" s="347">
        <v>8000000</v>
      </c>
      <c r="M46" s="347">
        <f t="shared" si="5"/>
        <v>40000000</v>
      </c>
      <c r="N46" s="345" t="s">
        <v>288</v>
      </c>
      <c r="O46" s="345" t="s">
        <v>79</v>
      </c>
      <c r="P46" s="345" t="s">
        <v>289</v>
      </c>
      <c r="Q46" s="345"/>
      <c r="R46" s="345" t="s">
        <v>1520</v>
      </c>
      <c r="S46" s="121">
        <v>8080</v>
      </c>
      <c r="T46" s="121">
        <v>2024110010212</v>
      </c>
      <c r="U46" s="121">
        <v>1</v>
      </c>
      <c r="V46" s="348"/>
      <c r="W46" s="124">
        <f t="shared" si="2"/>
        <v>1</v>
      </c>
    </row>
    <row r="47" spans="1:23" ht="12.75" customHeight="1">
      <c r="A47" s="345" t="s">
        <v>1518</v>
      </c>
      <c r="B47" s="346" t="s">
        <v>430</v>
      </c>
      <c r="C47" s="345" t="s">
        <v>12</v>
      </c>
      <c r="D47" s="345">
        <v>80111600</v>
      </c>
      <c r="E47" s="345" t="s">
        <v>431</v>
      </c>
      <c r="F47" s="345" t="s">
        <v>315</v>
      </c>
      <c r="G47" s="345" t="str">
        <f t="shared" si="0"/>
        <v>MARZO</v>
      </c>
      <c r="H47" s="345">
        <v>4</v>
      </c>
      <c r="I47" s="345">
        <v>1</v>
      </c>
      <c r="J47" s="345" t="s">
        <v>84</v>
      </c>
      <c r="K47" s="345" t="s">
        <v>85</v>
      </c>
      <c r="L47" s="347">
        <v>4500000</v>
      </c>
      <c r="M47" s="347">
        <f t="shared" si="5"/>
        <v>18000000</v>
      </c>
      <c r="N47" s="345" t="s">
        <v>288</v>
      </c>
      <c r="O47" s="345" t="s">
        <v>316</v>
      </c>
      <c r="P47" s="345" t="s">
        <v>289</v>
      </c>
      <c r="Q47" s="345"/>
      <c r="R47" s="345" t="s">
        <v>1520</v>
      </c>
      <c r="S47" s="121">
        <v>8080</v>
      </c>
      <c r="T47" s="121">
        <v>2024110010212</v>
      </c>
      <c r="U47" s="121">
        <v>1</v>
      </c>
      <c r="V47" s="348"/>
      <c r="W47" s="124">
        <f t="shared" si="2"/>
        <v>1</v>
      </c>
    </row>
    <row r="48" spans="1:23" ht="12.75" customHeight="1">
      <c r="A48" s="345" t="s">
        <v>1518</v>
      </c>
      <c r="B48" s="346" t="s">
        <v>432</v>
      </c>
      <c r="C48" s="345" t="s">
        <v>12</v>
      </c>
      <c r="D48" s="345">
        <v>80111600</v>
      </c>
      <c r="E48" s="345" t="s">
        <v>433</v>
      </c>
      <c r="F48" s="345" t="s">
        <v>315</v>
      </c>
      <c r="G48" s="345" t="str">
        <f t="shared" si="0"/>
        <v>MARZO</v>
      </c>
      <c r="H48" s="345">
        <v>4</v>
      </c>
      <c r="I48" s="345">
        <v>1</v>
      </c>
      <c r="J48" s="345" t="s">
        <v>84</v>
      </c>
      <c r="K48" s="345" t="s">
        <v>85</v>
      </c>
      <c r="L48" s="347">
        <v>6500000</v>
      </c>
      <c r="M48" s="347">
        <f t="shared" si="5"/>
        <v>26000000</v>
      </c>
      <c r="N48" s="345" t="s">
        <v>288</v>
      </c>
      <c r="O48" s="345" t="s">
        <v>316</v>
      </c>
      <c r="P48" s="345" t="s">
        <v>289</v>
      </c>
      <c r="Q48" s="345"/>
      <c r="R48" s="345" t="s">
        <v>1520</v>
      </c>
      <c r="S48" s="121">
        <v>8080</v>
      </c>
      <c r="T48" s="121">
        <v>2024110010212</v>
      </c>
      <c r="U48" s="121">
        <v>1</v>
      </c>
      <c r="V48" s="348"/>
      <c r="W48" s="124">
        <f t="shared" si="2"/>
        <v>1</v>
      </c>
    </row>
    <row r="49" spans="1:23" ht="12.75" customHeight="1">
      <c r="A49" s="345" t="s">
        <v>1518</v>
      </c>
      <c r="B49" s="346" t="s">
        <v>438</v>
      </c>
      <c r="C49" s="345" t="s">
        <v>12</v>
      </c>
      <c r="D49" s="345">
        <v>80111600</v>
      </c>
      <c r="E49" s="345" t="s">
        <v>439</v>
      </c>
      <c r="F49" s="345" t="s">
        <v>315</v>
      </c>
      <c r="G49" s="345" t="str">
        <f t="shared" si="0"/>
        <v>MARZO</v>
      </c>
      <c r="H49" s="345">
        <v>4</v>
      </c>
      <c r="I49" s="345">
        <v>1</v>
      </c>
      <c r="J49" s="345" t="s">
        <v>84</v>
      </c>
      <c r="K49" s="345" t="s">
        <v>85</v>
      </c>
      <c r="L49" s="347">
        <v>4500000</v>
      </c>
      <c r="M49" s="347">
        <f t="shared" si="5"/>
        <v>18000000</v>
      </c>
      <c r="N49" s="345" t="s">
        <v>288</v>
      </c>
      <c r="O49" s="345" t="s">
        <v>79</v>
      </c>
      <c r="P49" s="345" t="s">
        <v>289</v>
      </c>
      <c r="Q49" s="345"/>
      <c r="R49" s="345" t="s">
        <v>1520</v>
      </c>
      <c r="S49" s="121">
        <v>8080</v>
      </c>
      <c r="T49" s="121">
        <v>2024110010212</v>
      </c>
      <c r="U49" s="121">
        <v>1</v>
      </c>
      <c r="V49" s="348"/>
      <c r="W49" s="124">
        <f t="shared" si="2"/>
        <v>1</v>
      </c>
    </row>
    <row r="50" spans="1:23" ht="12.75" customHeight="1">
      <c r="A50" s="345" t="s">
        <v>1518</v>
      </c>
      <c r="B50" s="346" t="s">
        <v>440</v>
      </c>
      <c r="C50" s="345" t="s">
        <v>12</v>
      </c>
      <c r="D50" s="345">
        <v>80111600</v>
      </c>
      <c r="E50" s="345" t="s">
        <v>441</v>
      </c>
      <c r="F50" s="345" t="s">
        <v>82</v>
      </c>
      <c r="G50" s="345" t="str">
        <f t="shared" si="0"/>
        <v>ENERO</v>
      </c>
      <c r="H50" s="345">
        <v>4</v>
      </c>
      <c r="I50" s="345">
        <v>1</v>
      </c>
      <c r="J50" s="345" t="s">
        <v>84</v>
      </c>
      <c r="K50" s="345" t="s">
        <v>85</v>
      </c>
      <c r="L50" s="347">
        <v>5000000</v>
      </c>
      <c r="M50" s="347">
        <f t="shared" si="5"/>
        <v>20000000</v>
      </c>
      <c r="N50" s="345" t="s">
        <v>288</v>
      </c>
      <c r="O50" s="345" t="s">
        <v>79</v>
      </c>
      <c r="P50" s="345" t="s">
        <v>289</v>
      </c>
      <c r="Q50" s="345"/>
      <c r="R50" s="345" t="s">
        <v>1520</v>
      </c>
      <c r="S50" s="121">
        <v>8080</v>
      </c>
      <c r="T50" s="121">
        <v>2024110010212</v>
      </c>
      <c r="U50" s="121">
        <v>1</v>
      </c>
      <c r="V50" s="348"/>
      <c r="W50" s="124">
        <f t="shared" si="2"/>
        <v>1</v>
      </c>
    </row>
    <row r="51" spans="1:23" ht="12.75" customHeight="1">
      <c r="A51" s="345" t="s">
        <v>1518</v>
      </c>
      <c r="B51" s="346" t="s">
        <v>444</v>
      </c>
      <c r="C51" s="345" t="s">
        <v>12</v>
      </c>
      <c r="D51" s="345">
        <v>80111600</v>
      </c>
      <c r="E51" s="345" t="s">
        <v>445</v>
      </c>
      <c r="F51" s="345" t="s">
        <v>315</v>
      </c>
      <c r="G51" s="345" t="str">
        <f t="shared" si="0"/>
        <v>MARZO</v>
      </c>
      <c r="H51" s="345">
        <v>5</v>
      </c>
      <c r="I51" s="345">
        <v>1</v>
      </c>
      <c r="J51" s="345" t="s">
        <v>84</v>
      </c>
      <c r="K51" s="345" t="s">
        <v>85</v>
      </c>
      <c r="L51" s="347">
        <v>4500000</v>
      </c>
      <c r="M51" s="347">
        <f t="shared" si="5"/>
        <v>22500000</v>
      </c>
      <c r="N51" s="345" t="s">
        <v>288</v>
      </c>
      <c r="O51" s="345" t="s">
        <v>79</v>
      </c>
      <c r="P51" s="345" t="s">
        <v>289</v>
      </c>
      <c r="Q51" s="345"/>
      <c r="R51" s="345" t="s">
        <v>1520</v>
      </c>
      <c r="S51" s="121">
        <v>8080</v>
      </c>
      <c r="T51" s="121">
        <v>2024110010212</v>
      </c>
      <c r="U51" s="121">
        <v>1</v>
      </c>
      <c r="V51" s="348"/>
      <c r="W51" s="124">
        <f t="shared" si="2"/>
        <v>1</v>
      </c>
    </row>
    <row r="52" spans="1:23" ht="12.75" customHeight="1">
      <c r="A52" s="345" t="s">
        <v>1518</v>
      </c>
      <c r="B52" s="346" t="s">
        <v>447</v>
      </c>
      <c r="C52" s="345" t="s">
        <v>12</v>
      </c>
      <c r="D52" s="345">
        <v>80111600</v>
      </c>
      <c r="E52" s="345" t="s">
        <v>1538</v>
      </c>
      <c r="F52" s="345" t="s">
        <v>83</v>
      </c>
      <c r="G52" s="345" t="str">
        <f t="shared" si="0"/>
        <v>FEBRERO</v>
      </c>
      <c r="H52" s="345">
        <v>4</v>
      </c>
      <c r="I52" s="345">
        <v>1</v>
      </c>
      <c r="J52" s="345" t="s">
        <v>84</v>
      </c>
      <c r="K52" s="345" t="s">
        <v>85</v>
      </c>
      <c r="L52" s="347">
        <v>7000000</v>
      </c>
      <c r="M52" s="347">
        <f t="shared" si="5"/>
        <v>28000000</v>
      </c>
      <c r="N52" s="345" t="s">
        <v>288</v>
      </c>
      <c r="O52" s="345" t="s">
        <v>79</v>
      </c>
      <c r="P52" s="345" t="s">
        <v>289</v>
      </c>
      <c r="Q52" s="345"/>
      <c r="R52" s="345" t="s">
        <v>1520</v>
      </c>
      <c r="S52" s="121">
        <v>8080</v>
      </c>
      <c r="T52" s="121">
        <v>2024110010212</v>
      </c>
      <c r="U52" s="121">
        <v>1</v>
      </c>
      <c r="V52" s="348"/>
      <c r="W52" s="124">
        <f t="shared" si="2"/>
        <v>1</v>
      </c>
    </row>
    <row r="53" spans="1:23" ht="12.75" customHeight="1">
      <c r="A53" s="345" t="s">
        <v>1518</v>
      </c>
      <c r="B53" s="346" t="s">
        <v>448</v>
      </c>
      <c r="C53" s="345" t="s">
        <v>12</v>
      </c>
      <c r="D53" s="345">
        <v>80111600</v>
      </c>
      <c r="E53" s="345" t="s">
        <v>449</v>
      </c>
      <c r="F53" s="345" t="s">
        <v>83</v>
      </c>
      <c r="G53" s="345" t="str">
        <f t="shared" si="0"/>
        <v>FEBRERO</v>
      </c>
      <c r="H53" s="345">
        <v>5</v>
      </c>
      <c r="I53" s="345">
        <v>1</v>
      </c>
      <c r="J53" s="345" t="s">
        <v>84</v>
      </c>
      <c r="K53" s="345" t="s">
        <v>85</v>
      </c>
      <c r="L53" s="347">
        <v>5000000</v>
      </c>
      <c r="M53" s="347">
        <f t="shared" si="5"/>
        <v>25000000</v>
      </c>
      <c r="N53" s="345" t="s">
        <v>288</v>
      </c>
      <c r="O53" s="345" t="s">
        <v>316</v>
      </c>
      <c r="P53" s="345" t="s">
        <v>289</v>
      </c>
      <c r="Q53" s="345"/>
      <c r="R53" s="345" t="s">
        <v>1520</v>
      </c>
      <c r="S53" s="121">
        <v>8080</v>
      </c>
      <c r="T53" s="121">
        <v>2024110010212</v>
      </c>
      <c r="U53" s="121">
        <v>1</v>
      </c>
      <c r="V53" s="348"/>
      <c r="W53" s="124">
        <f t="shared" si="2"/>
        <v>1</v>
      </c>
    </row>
    <row r="54" spans="1:23" ht="12.75" customHeight="1">
      <c r="A54" s="345" t="s">
        <v>1539</v>
      </c>
      <c r="B54" s="346">
        <v>8</v>
      </c>
      <c r="C54" s="345" t="s">
        <v>12</v>
      </c>
      <c r="D54" s="345">
        <v>80111600</v>
      </c>
      <c r="E54" s="345" t="s">
        <v>1246</v>
      </c>
      <c r="F54" s="345" t="s">
        <v>83</v>
      </c>
      <c r="G54" s="345" t="str">
        <f t="shared" si="0"/>
        <v>FEBRERO</v>
      </c>
      <c r="H54" s="345">
        <v>6</v>
      </c>
      <c r="I54" s="345">
        <v>1</v>
      </c>
      <c r="J54" s="345" t="s">
        <v>84</v>
      </c>
      <c r="K54" s="345" t="s">
        <v>85</v>
      </c>
      <c r="L54" s="347">
        <v>4000000</v>
      </c>
      <c r="M54" s="347">
        <f t="shared" si="5"/>
        <v>24000000</v>
      </c>
      <c r="N54" s="345" t="s">
        <v>288</v>
      </c>
      <c r="O54" s="345" t="s">
        <v>316</v>
      </c>
      <c r="P54" s="345" t="s">
        <v>289</v>
      </c>
      <c r="Q54" s="349" t="s">
        <v>1540</v>
      </c>
      <c r="R54" s="345" t="s">
        <v>1520</v>
      </c>
      <c r="S54" s="121">
        <v>8080</v>
      </c>
      <c r="T54" s="121">
        <v>2024110010212</v>
      </c>
      <c r="U54" s="121">
        <v>1</v>
      </c>
      <c r="V54" s="348"/>
      <c r="W54" s="124">
        <f t="shared" si="2"/>
        <v>1</v>
      </c>
    </row>
    <row r="55" spans="1:23" ht="12.75" customHeight="1">
      <c r="A55" s="345" t="s">
        <v>1518</v>
      </c>
      <c r="B55" s="122" t="s">
        <v>1211</v>
      </c>
      <c r="C55" s="121" t="s">
        <v>26</v>
      </c>
      <c r="D55" s="121">
        <v>80111600</v>
      </c>
      <c r="E55" s="118" t="s">
        <v>1216</v>
      </c>
      <c r="F55" s="121" t="s">
        <v>461</v>
      </c>
      <c r="G55" s="121" t="s">
        <v>461</v>
      </c>
      <c r="H55" s="121">
        <v>6</v>
      </c>
      <c r="I55" s="122">
        <v>1</v>
      </c>
      <c r="J55" s="121" t="s">
        <v>84</v>
      </c>
      <c r="K55" s="121" t="s">
        <v>85</v>
      </c>
      <c r="L55" s="131">
        <v>9000000</v>
      </c>
      <c r="M55" s="131">
        <f t="shared" si="5"/>
        <v>54000000</v>
      </c>
      <c r="N55" s="131" t="s">
        <v>288</v>
      </c>
      <c r="O55" s="121" t="s">
        <v>79</v>
      </c>
      <c r="P55" s="122" t="s">
        <v>1217</v>
      </c>
      <c r="Q55" s="121"/>
      <c r="R55" s="121" t="s">
        <v>25</v>
      </c>
      <c r="S55" s="132">
        <v>8238</v>
      </c>
      <c r="T55" s="132">
        <v>2024110010322</v>
      </c>
      <c r="U55" s="128">
        <v>2</v>
      </c>
      <c r="V55" s="350"/>
      <c r="W55" s="124">
        <f t="shared" si="2"/>
        <v>1</v>
      </c>
    </row>
    <row r="56" spans="1:23" ht="12.75" customHeight="1">
      <c r="A56" s="345" t="s">
        <v>1518</v>
      </c>
      <c r="B56" s="122" t="s">
        <v>1219</v>
      </c>
      <c r="C56" s="121" t="s">
        <v>26</v>
      </c>
      <c r="D56" s="121">
        <v>80111602</v>
      </c>
      <c r="E56" s="118" t="s">
        <v>1541</v>
      </c>
      <c r="F56" s="121" t="s">
        <v>461</v>
      </c>
      <c r="G56" s="121" t="s">
        <v>461</v>
      </c>
      <c r="H56" s="121">
        <v>5</v>
      </c>
      <c r="I56" s="122">
        <v>1</v>
      </c>
      <c r="J56" s="121" t="s">
        <v>84</v>
      </c>
      <c r="K56" s="121" t="s">
        <v>85</v>
      </c>
      <c r="L56" s="131">
        <v>3600000</v>
      </c>
      <c r="M56" s="131">
        <f t="shared" si="5"/>
        <v>18000000</v>
      </c>
      <c r="N56" s="131" t="s">
        <v>288</v>
      </c>
      <c r="O56" s="121" t="s">
        <v>79</v>
      </c>
      <c r="P56" s="122" t="s">
        <v>1217</v>
      </c>
      <c r="Q56" s="121"/>
      <c r="R56" s="121" t="s">
        <v>25</v>
      </c>
      <c r="S56" s="132">
        <v>8238</v>
      </c>
      <c r="T56" s="132">
        <v>2024110010322</v>
      </c>
      <c r="U56" s="128">
        <v>2</v>
      </c>
      <c r="V56" s="350"/>
      <c r="W56" s="124">
        <f t="shared" si="2"/>
        <v>1</v>
      </c>
    </row>
    <row r="57" spans="1:23" ht="12.75" customHeight="1">
      <c r="A57" s="345" t="s">
        <v>1518</v>
      </c>
      <c r="B57" s="122" t="s">
        <v>1220</v>
      </c>
      <c r="C57" s="121" t="s">
        <v>26</v>
      </c>
      <c r="D57" s="121">
        <v>80111603</v>
      </c>
      <c r="E57" s="118" t="s">
        <v>1542</v>
      </c>
      <c r="F57" s="121" t="s">
        <v>461</v>
      </c>
      <c r="G57" s="121" t="s">
        <v>461</v>
      </c>
      <c r="H57" s="121">
        <v>5</v>
      </c>
      <c r="I57" s="122">
        <v>1</v>
      </c>
      <c r="J57" s="121" t="s">
        <v>84</v>
      </c>
      <c r="K57" s="121" t="s">
        <v>85</v>
      </c>
      <c r="L57" s="131">
        <v>5500000</v>
      </c>
      <c r="M57" s="131">
        <f t="shared" si="5"/>
        <v>27500000</v>
      </c>
      <c r="N57" s="131" t="s">
        <v>288</v>
      </c>
      <c r="O57" s="121" t="s">
        <v>79</v>
      </c>
      <c r="P57" s="122" t="s">
        <v>1217</v>
      </c>
      <c r="Q57" s="121"/>
      <c r="R57" s="121" t="s">
        <v>25</v>
      </c>
      <c r="S57" s="132">
        <v>8238</v>
      </c>
      <c r="T57" s="132">
        <v>2024110010322</v>
      </c>
      <c r="U57" s="128">
        <v>2</v>
      </c>
      <c r="V57" s="350"/>
      <c r="W57" s="124">
        <f t="shared" si="2"/>
        <v>1</v>
      </c>
    </row>
    <row r="58" spans="1:23" ht="12.75" customHeight="1">
      <c r="A58" s="345" t="s">
        <v>1518</v>
      </c>
      <c r="B58" s="122" t="s">
        <v>1223</v>
      </c>
      <c r="C58" s="121" t="s">
        <v>26</v>
      </c>
      <c r="D58" s="121">
        <v>80111605</v>
      </c>
      <c r="E58" s="118" t="s">
        <v>1543</v>
      </c>
      <c r="F58" s="121" t="s">
        <v>315</v>
      </c>
      <c r="G58" s="121" t="s">
        <v>315</v>
      </c>
      <c r="H58" s="121">
        <v>4</v>
      </c>
      <c r="I58" s="122">
        <v>1</v>
      </c>
      <c r="J58" s="121" t="s">
        <v>84</v>
      </c>
      <c r="K58" s="121" t="s">
        <v>85</v>
      </c>
      <c r="L58" s="131">
        <v>5500000</v>
      </c>
      <c r="M58" s="131">
        <f t="shared" si="5"/>
        <v>22000000</v>
      </c>
      <c r="N58" s="131" t="s">
        <v>288</v>
      </c>
      <c r="O58" s="121" t="s">
        <v>79</v>
      </c>
      <c r="P58" s="122" t="s">
        <v>1217</v>
      </c>
      <c r="Q58" s="121"/>
      <c r="R58" s="121" t="s">
        <v>25</v>
      </c>
      <c r="S58" s="132">
        <v>8238</v>
      </c>
      <c r="T58" s="132">
        <v>2024110010322</v>
      </c>
      <c r="U58" s="128">
        <v>2</v>
      </c>
      <c r="V58" s="350"/>
      <c r="W58" s="124">
        <f t="shared" si="2"/>
        <v>1</v>
      </c>
    </row>
    <row r="59" spans="1:23" ht="12.75" customHeight="1">
      <c r="A59" s="345" t="s">
        <v>1518</v>
      </c>
      <c r="B59" s="122" t="s">
        <v>1224</v>
      </c>
      <c r="C59" s="121" t="s">
        <v>26</v>
      </c>
      <c r="D59" s="121">
        <v>80111606</v>
      </c>
      <c r="E59" s="118" t="s">
        <v>1544</v>
      </c>
      <c r="F59" s="121" t="s">
        <v>461</v>
      </c>
      <c r="G59" s="121" t="s">
        <v>461</v>
      </c>
      <c r="H59" s="121">
        <v>4</v>
      </c>
      <c r="I59" s="122">
        <v>1</v>
      </c>
      <c r="J59" s="121" t="s">
        <v>84</v>
      </c>
      <c r="K59" s="121" t="s">
        <v>85</v>
      </c>
      <c r="L59" s="131">
        <v>3600000</v>
      </c>
      <c r="M59" s="131">
        <f t="shared" si="5"/>
        <v>14400000</v>
      </c>
      <c r="N59" s="131" t="s">
        <v>288</v>
      </c>
      <c r="O59" s="121" t="s">
        <v>79</v>
      </c>
      <c r="P59" s="122" t="s">
        <v>1217</v>
      </c>
      <c r="Q59" s="121"/>
      <c r="R59" s="121" t="s">
        <v>25</v>
      </c>
      <c r="S59" s="132">
        <v>8238</v>
      </c>
      <c r="T59" s="132">
        <v>2024110010322</v>
      </c>
      <c r="U59" s="128">
        <v>2</v>
      </c>
      <c r="V59" s="350"/>
      <c r="W59" s="124">
        <f t="shared" si="2"/>
        <v>1</v>
      </c>
    </row>
    <row r="60" spans="1:23" ht="12.75" customHeight="1">
      <c r="A60" s="345" t="s">
        <v>1518</v>
      </c>
      <c r="B60" s="122" t="s">
        <v>1225</v>
      </c>
      <c r="C60" s="121" t="s">
        <v>26</v>
      </c>
      <c r="D60" s="121">
        <v>80111607</v>
      </c>
      <c r="E60" s="118" t="s">
        <v>1226</v>
      </c>
      <c r="F60" s="121" t="s">
        <v>461</v>
      </c>
      <c r="G60" s="121" t="s">
        <v>461</v>
      </c>
      <c r="H60" s="121">
        <v>4</v>
      </c>
      <c r="I60" s="122">
        <v>1</v>
      </c>
      <c r="J60" s="121" t="s">
        <v>84</v>
      </c>
      <c r="K60" s="121" t="s">
        <v>85</v>
      </c>
      <c r="L60" s="131">
        <v>3150000</v>
      </c>
      <c r="M60" s="131">
        <f t="shared" si="5"/>
        <v>12600000</v>
      </c>
      <c r="N60" s="131" t="s">
        <v>288</v>
      </c>
      <c r="O60" s="121" t="s">
        <v>79</v>
      </c>
      <c r="P60" s="122" t="s">
        <v>1217</v>
      </c>
      <c r="Q60" s="121"/>
      <c r="R60" s="121" t="s">
        <v>25</v>
      </c>
      <c r="S60" s="132">
        <v>8238</v>
      </c>
      <c r="T60" s="132">
        <v>2024110010322</v>
      </c>
      <c r="U60" s="128">
        <v>2</v>
      </c>
      <c r="V60" s="350"/>
      <c r="W60" s="124">
        <f t="shared" si="2"/>
        <v>1</v>
      </c>
    </row>
    <row r="61" spans="1:23" ht="12.75" customHeight="1">
      <c r="A61" s="345" t="s">
        <v>1518</v>
      </c>
      <c r="B61" s="122" t="s">
        <v>1227</v>
      </c>
      <c r="C61" s="121" t="s">
        <v>26</v>
      </c>
      <c r="D61" s="121">
        <v>80111608</v>
      </c>
      <c r="E61" s="118" t="s">
        <v>1545</v>
      </c>
      <c r="F61" s="121" t="s">
        <v>461</v>
      </c>
      <c r="G61" s="121" t="s">
        <v>461</v>
      </c>
      <c r="H61" s="121">
        <v>5</v>
      </c>
      <c r="I61" s="122">
        <v>1</v>
      </c>
      <c r="J61" s="121" t="s">
        <v>84</v>
      </c>
      <c r="K61" s="121" t="s">
        <v>85</v>
      </c>
      <c r="L61" s="131">
        <v>3500000</v>
      </c>
      <c r="M61" s="131">
        <f t="shared" si="5"/>
        <v>17500000</v>
      </c>
      <c r="N61" s="131" t="s">
        <v>288</v>
      </c>
      <c r="O61" s="121" t="s">
        <v>79</v>
      </c>
      <c r="P61" s="122" t="s">
        <v>1217</v>
      </c>
      <c r="Q61" s="121"/>
      <c r="R61" s="121" t="s">
        <v>25</v>
      </c>
      <c r="S61" s="132">
        <v>8238</v>
      </c>
      <c r="T61" s="132">
        <v>2024110010322</v>
      </c>
      <c r="U61" s="128">
        <v>2</v>
      </c>
      <c r="V61" s="350"/>
      <c r="W61" s="124">
        <f t="shared" si="2"/>
        <v>1</v>
      </c>
    </row>
    <row r="62" spans="1:23" ht="12.75" customHeight="1">
      <c r="A62" s="345" t="s">
        <v>1518</v>
      </c>
      <c r="B62" s="122" t="s">
        <v>1228</v>
      </c>
      <c r="C62" s="121" t="s">
        <v>26</v>
      </c>
      <c r="D62" s="121">
        <v>80111609</v>
      </c>
      <c r="E62" s="118" t="s">
        <v>1229</v>
      </c>
      <c r="F62" s="121" t="s">
        <v>315</v>
      </c>
      <c r="G62" s="121" t="s">
        <v>315</v>
      </c>
      <c r="H62" s="121">
        <v>4</v>
      </c>
      <c r="I62" s="122">
        <v>1</v>
      </c>
      <c r="J62" s="121" t="s">
        <v>84</v>
      </c>
      <c r="K62" s="121" t="s">
        <v>85</v>
      </c>
      <c r="L62" s="131">
        <v>3000000</v>
      </c>
      <c r="M62" s="131">
        <f t="shared" si="5"/>
        <v>12000000</v>
      </c>
      <c r="N62" s="131" t="s">
        <v>288</v>
      </c>
      <c r="O62" s="121" t="s">
        <v>79</v>
      </c>
      <c r="P62" s="122" t="s">
        <v>1217</v>
      </c>
      <c r="Q62" s="121"/>
      <c r="R62" s="121" t="s">
        <v>25</v>
      </c>
      <c r="S62" s="132">
        <v>8238</v>
      </c>
      <c r="T62" s="132">
        <v>2024110010322</v>
      </c>
      <c r="U62" s="128">
        <v>2</v>
      </c>
      <c r="V62" s="350"/>
      <c r="W62" s="124">
        <f t="shared" si="2"/>
        <v>1</v>
      </c>
    </row>
    <row r="63" spans="1:23" ht="12.75" customHeight="1">
      <c r="A63" s="121" t="s">
        <v>1546</v>
      </c>
      <c r="B63" s="122">
        <v>2</v>
      </c>
      <c r="C63" s="121" t="s">
        <v>26</v>
      </c>
      <c r="D63" s="121">
        <v>80111609</v>
      </c>
      <c r="E63" s="118" t="s">
        <v>1239</v>
      </c>
      <c r="F63" s="121" t="s">
        <v>315</v>
      </c>
      <c r="G63" s="121" t="s">
        <v>315</v>
      </c>
      <c r="H63" s="121">
        <v>5</v>
      </c>
      <c r="I63" s="122">
        <v>1</v>
      </c>
      <c r="J63" s="121" t="s">
        <v>84</v>
      </c>
      <c r="K63" s="121" t="s">
        <v>85</v>
      </c>
      <c r="L63" s="131">
        <v>4500000</v>
      </c>
      <c r="M63" s="131">
        <f t="shared" si="5"/>
        <v>22500000</v>
      </c>
      <c r="N63" s="131" t="s">
        <v>288</v>
      </c>
      <c r="O63" s="121" t="s">
        <v>79</v>
      </c>
      <c r="P63" s="122" t="s">
        <v>1217</v>
      </c>
      <c r="Q63" s="133" t="s">
        <v>1547</v>
      </c>
      <c r="R63" s="121" t="s">
        <v>25</v>
      </c>
      <c r="S63" s="132">
        <v>8238</v>
      </c>
      <c r="T63" s="132">
        <v>2024110010322</v>
      </c>
      <c r="U63" s="128">
        <v>2</v>
      </c>
      <c r="V63" s="129"/>
      <c r="W63" s="124">
        <f t="shared" si="2"/>
        <v>1</v>
      </c>
    </row>
    <row r="64" spans="1:23" ht="12.75" customHeight="1">
      <c r="A64" s="345" t="s">
        <v>1518</v>
      </c>
      <c r="B64" s="122" t="s">
        <v>1231</v>
      </c>
      <c r="C64" s="121" t="s">
        <v>27</v>
      </c>
      <c r="D64" s="121">
        <v>80111600</v>
      </c>
      <c r="E64" s="118" t="s">
        <v>1232</v>
      </c>
      <c r="F64" s="121" t="s">
        <v>461</v>
      </c>
      <c r="G64" s="121" t="s">
        <v>461</v>
      </c>
      <c r="H64" s="121">
        <v>6</v>
      </c>
      <c r="I64" s="122">
        <v>1</v>
      </c>
      <c r="J64" s="121" t="s">
        <v>84</v>
      </c>
      <c r="K64" s="121" t="s">
        <v>85</v>
      </c>
      <c r="L64" s="131">
        <v>3310000</v>
      </c>
      <c r="M64" s="131">
        <f t="shared" si="5"/>
        <v>19860000</v>
      </c>
      <c r="N64" s="131" t="s">
        <v>288</v>
      </c>
      <c r="O64" s="121" t="s">
        <v>79</v>
      </c>
      <c r="P64" s="122" t="s">
        <v>1217</v>
      </c>
      <c r="Q64" s="121"/>
      <c r="R64" s="121" t="s">
        <v>25</v>
      </c>
      <c r="S64" s="132">
        <v>8238</v>
      </c>
      <c r="T64" s="132">
        <v>2024110010322</v>
      </c>
      <c r="U64" s="128">
        <v>2</v>
      </c>
      <c r="V64" s="350"/>
      <c r="W64" s="124">
        <f t="shared" si="2"/>
        <v>1</v>
      </c>
    </row>
    <row r="65" spans="1:23" ht="12.75" customHeight="1">
      <c r="A65" s="351" t="s">
        <v>1518</v>
      </c>
      <c r="B65" s="352" t="s">
        <v>911</v>
      </c>
      <c r="C65" s="353" t="s">
        <v>22</v>
      </c>
      <c r="D65" s="352">
        <v>80111601</v>
      </c>
      <c r="E65" s="353" t="s">
        <v>912</v>
      </c>
      <c r="F65" s="352" t="s">
        <v>461</v>
      </c>
      <c r="G65" s="353" t="s">
        <v>461</v>
      </c>
      <c r="H65" s="353">
        <v>8</v>
      </c>
      <c r="I65" s="353">
        <v>1</v>
      </c>
      <c r="J65" s="352" t="s">
        <v>885</v>
      </c>
      <c r="K65" s="353" t="s">
        <v>886</v>
      </c>
      <c r="L65" s="354">
        <v>9000000</v>
      </c>
      <c r="M65" s="355">
        <v>72000000</v>
      </c>
      <c r="N65" s="352" t="s">
        <v>887</v>
      </c>
      <c r="O65" s="353" t="s">
        <v>899</v>
      </c>
      <c r="P65" s="353" t="s">
        <v>888</v>
      </c>
      <c r="Q65" s="356" t="s">
        <v>1548</v>
      </c>
      <c r="R65" s="121" t="s">
        <v>17</v>
      </c>
      <c r="S65" s="345">
        <v>8146</v>
      </c>
      <c r="T65" s="357" t="s">
        <v>18</v>
      </c>
      <c r="U65" s="128">
        <v>3</v>
      </c>
      <c r="V65" s="141">
        <v>45712</v>
      </c>
      <c r="W65" s="124">
        <f t="shared" si="2"/>
        <v>1</v>
      </c>
    </row>
    <row r="66" spans="1:23" ht="12.75" customHeight="1">
      <c r="A66" s="351" t="s">
        <v>1518</v>
      </c>
      <c r="B66" s="352" t="s">
        <v>940</v>
      </c>
      <c r="C66" s="353" t="s">
        <v>22</v>
      </c>
      <c r="D66" s="352">
        <v>80111601</v>
      </c>
      <c r="E66" s="353" t="s">
        <v>933</v>
      </c>
      <c r="F66" s="352" t="s">
        <v>461</v>
      </c>
      <c r="G66" s="353" t="s">
        <v>461</v>
      </c>
      <c r="H66" s="353">
        <v>4</v>
      </c>
      <c r="I66" s="353">
        <v>1</v>
      </c>
      <c r="J66" s="352" t="s">
        <v>885</v>
      </c>
      <c r="K66" s="353" t="s">
        <v>886</v>
      </c>
      <c r="L66" s="354">
        <v>4500000</v>
      </c>
      <c r="M66" s="355">
        <v>18000000</v>
      </c>
      <c r="N66" s="352" t="s">
        <v>887</v>
      </c>
      <c r="O66" s="353" t="s">
        <v>899</v>
      </c>
      <c r="P66" s="353" t="s">
        <v>888</v>
      </c>
      <c r="Q66" s="356" t="s">
        <v>1549</v>
      </c>
      <c r="R66" s="121" t="s">
        <v>17</v>
      </c>
      <c r="S66" s="345">
        <v>8146</v>
      </c>
      <c r="T66" s="357" t="s">
        <v>18</v>
      </c>
      <c r="U66" s="128">
        <v>3</v>
      </c>
      <c r="V66" s="141">
        <v>45712</v>
      </c>
      <c r="W66" s="124">
        <f t="shared" si="2"/>
        <v>1</v>
      </c>
    </row>
    <row r="67" spans="1:23" ht="12.75" customHeight="1">
      <c r="A67" s="351" t="s">
        <v>1518</v>
      </c>
      <c r="B67" s="352" t="s">
        <v>897</v>
      </c>
      <c r="C67" s="353" t="s">
        <v>22</v>
      </c>
      <c r="D67" s="352">
        <v>80111601</v>
      </c>
      <c r="E67" s="353" t="s">
        <v>898</v>
      </c>
      <c r="F67" s="352" t="s">
        <v>461</v>
      </c>
      <c r="G67" s="353" t="s">
        <v>461</v>
      </c>
      <c r="H67" s="353">
        <v>9</v>
      </c>
      <c r="I67" s="353">
        <v>1</v>
      </c>
      <c r="J67" s="352" t="s">
        <v>885</v>
      </c>
      <c r="K67" s="353" t="s">
        <v>886</v>
      </c>
      <c r="L67" s="354">
        <v>9000000</v>
      </c>
      <c r="M67" s="355">
        <v>81000000</v>
      </c>
      <c r="N67" s="352" t="s">
        <v>887</v>
      </c>
      <c r="O67" s="353" t="s">
        <v>899</v>
      </c>
      <c r="P67" s="353" t="s">
        <v>888</v>
      </c>
      <c r="Q67" s="356" t="s">
        <v>1549</v>
      </c>
      <c r="R67" s="121" t="s">
        <v>17</v>
      </c>
      <c r="S67" s="345">
        <v>8146</v>
      </c>
      <c r="T67" s="357" t="s">
        <v>18</v>
      </c>
      <c r="U67" s="128">
        <v>3</v>
      </c>
      <c r="V67" s="141">
        <v>45712</v>
      </c>
      <c r="W67" s="124">
        <f t="shared" si="2"/>
        <v>1</v>
      </c>
    </row>
    <row r="68" spans="1:23" ht="12.75" customHeight="1">
      <c r="A68" s="351" t="s">
        <v>1518</v>
      </c>
      <c r="B68" s="352" t="s">
        <v>932</v>
      </c>
      <c r="C68" s="353" t="s">
        <v>22</v>
      </c>
      <c r="D68" s="352">
        <v>80111601</v>
      </c>
      <c r="E68" s="353" t="s">
        <v>933</v>
      </c>
      <c r="F68" s="352" t="s">
        <v>461</v>
      </c>
      <c r="G68" s="353" t="s">
        <v>461</v>
      </c>
      <c r="H68" s="353">
        <v>5</v>
      </c>
      <c r="I68" s="353">
        <v>1</v>
      </c>
      <c r="J68" s="352" t="s">
        <v>885</v>
      </c>
      <c r="K68" s="353" t="s">
        <v>886</v>
      </c>
      <c r="L68" s="354">
        <v>4000000</v>
      </c>
      <c r="M68" s="355">
        <v>20000000</v>
      </c>
      <c r="N68" s="352" t="s">
        <v>887</v>
      </c>
      <c r="O68" s="353" t="s">
        <v>899</v>
      </c>
      <c r="P68" s="353" t="s">
        <v>888</v>
      </c>
      <c r="Q68" s="356" t="s">
        <v>1549</v>
      </c>
      <c r="R68" s="121" t="s">
        <v>17</v>
      </c>
      <c r="S68" s="345">
        <v>8146</v>
      </c>
      <c r="T68" s="357" t="s">
        <v>18</v>
      </c>
      <c r="U68" s="128">
        <v>3</v>
      </c>
      <c r="V68" s="141">
        <v>45712</v>
      </c>
      <c r="W68" s="124">
        <f t="shared" si="2"/>
        <v>1</v>
      </c>
    </row>
    <row r="69" spans="1:23" ht="12.75" customHeight="1">
      <c r="A69" s="351" t="s">
        <v>1518</v>
      </c>
      <c r="B69" s="352" t="s">
        <v>908</v>
      </c>
      <c r="C69" s="353" t="s">
        <v>22</v>
      </c>
      <c r="D69" s="352">
        <v>80111601</v>
      </c>
      <c r="E69" s="353" t="s">
        <v>909</v>
      </c>
      <c r="F69" s="352" t="s">
        <v>461</v>
      </c>
      <c r="G69" s="353" t="s">
        <v>461</v>
      </c>
      <c r="H69" s="353">
        <v>7</v>
      </c>
      <c r="I69" s="353">
        <v>1</v>
      </c>
      <c r="J69" s="352" t="s">
        <v>885</v>
      </c>
      <c r="K69" s="353" t="s">
        <v>886</v>
      </c>
      <c r="L69" s="354">
        <v>3156000</v>
      </c>
      <c r="M69" s="355">
        <v>22092000</v>
      </c>
      <c r="N69" s="352" t="s">
        <v>887</v>
      </c>
      <c r="O69" s="353" t="s">
        <v>899</v>
      </c>
      <c r="P69" s="353" t="s">
        <v>888</v>
      </c>
      <c r="Q69" s="356" t="s">
        <v>1548</v>
      </c>
      <c r="R69" s="121" t="s">
        <v>17</v>
      </c>
      <c r="S69" s="345">
        <v>8146</v>
      </c>
      <c r="T69" s="357" t="s">
        <v>18</v>
      </c>
      <c r="U69" s="128">
        <v>3</v>
      </c>
      <c r="V69" s="141">
        <v>45712</v>
      </c>
      <c r="W69" s="124">
        <f t="shared" si="2"/>
        <v>1</v>
      </c>
    </row>
    <row r="70" spans="1:23" ht="12.75" customHeight="1">
      <c r="A70" s="351" t="s">
        <v>1518</v>
      </c>
      <c r="B70" s="352" t="s">
        <v>938</v>
      </c>
      <c r="C70" s="353" t="s">
        <v>22</v>
      </c>
      <c r="D70" s="352">
        <v>80111601</v>
      </c>
      <c r="E70" s="353" t="s">
        <v>939</v>
      </c>
      <c r="F70" s="352" t="s">
        <v>461</v>
      </c>
      <c r="G70" s="353" t="s">
        <v>461</v>
      </c>
      <c r="H70" s="353">
        <v>8</v>
      </c>
      <c r="I70" s="353">
        <v>1</v>
      </c>
      <c r="J70" s="352" t="s">
        <v>885</v>
      </c>
      <c r="K70" s="353" t="s">
        <v>886</v>
      </c>
      <c r="L70" s="354">
        <v>4500000</v>
      </c>
      <c r="M70" s="355">
        <v>36000000</v>
      </c>
      <c r="N70" s="352" t="s">
        <v>887</v>
      </c>
      <c r="O70" s="353" t="s">
        <v>899</v>
      </c>
      <c r="P70" s="353" t="s">
        <v>888</v>
      </c>
      <c r="Q70" s="356" t="s">
        <v>1549</v>
      </c>
      <c r="R70" s="121" t="s">
        <v>17</v>
      </c>
      <c r="S70" s="345">
        <v>8146</v>
      </c>
      <c r="T70" s="357" t="s">
        <v>18</v>
      </c>
      <c r="U70" s="128">
        <v>3</v>
      </c>
      <c r="V70" s="141">
        <v>45712</v>
      </c>
      <c r="W70" s="124">
        <f t="shared" si="2"/>
        <v>1</v>
      </c>
    </row>
    <row r="71" spans="1:23" ht="12.75" customHeight="1">
      <c r="A71" s="351" t="s">
        <v>1518</v>
      </c>
      <c r="B71" s="352" t="s">
        <v>904</v>
      </c>
      <c r="C71" s="353" t="s">
        <v>22</v>
      </c>
      <c r="D71" s="352">
        <v>80111601</v>
      </c>
      <c r="E71" s="353" t="s">
        <v>905</v>
      </c>
      <c r="F71" s="352" t="s">
        <v>461</v>
      </c>
      <c r="G71" s="353" t="s">
        <v>461</v>
      </c>
      <c r="H71" s="353">
        <v>6.5</v>
      </c>
      <c r="I71" s="353">
        <v>1</v>
      </c>
      <c r="J71" s="352" t="s">
        <v>885</v>
      </c>
      <c r="K71" s="353" t="s">
        <v>886</v>
      </c>
      <c r="L71" s="354">
        <v>3156000</v>
      </c>
      <c r="M71" s="355">
        <v>20514000</v>
      </c>
      <c r="N71" s="352" t="s">
        <v>887</v>
      </c>
      <c r="O71" s="353" t="s">
        <v>899</v>
      </c>
      <c r="P71" s="353" t="s">
        <v>888</v>
      </c>
      <c r="Q71" s="356" t="s">
        <v>1549</v>
      </c>
      <c r="R71" s="121" t="s">
        <v>17</v>
      </c>
      <c r="S71" s="345">
        <v>8146</v>
      </c>
      <c r="T71" s="357" t="s">
        <v>18</v>
      </c>
      <c r="U71" s="128">
        <v>3</v>
      </c>
      <c r="V71" s="141">
        <v>45712</v>
      </c>
      <c r="W71" s="124">
        <f t="shared" si="2"/>
        <v>1</v>
      </c>
    </row>
    <row r="72" spans="1:23" ht="12.75" customHeight="1">
      <c r="A72" s="351" t="s">
        <v>1518</v>
      </c>
      <c r="B72" s="352" t="s">
        <v>902</v>
      </c>
      <c r="C72" s="353" t="s">
        <v>22</v>
      </c>
      <c r="D72" s="352">
        <v>80111601</v>
      </c>
      <c r="E72" s="353" t="s">
        <v>903</v>
      </c>
      <c r="F72" s="352" t="s">
        <v>461</v>
      </c>
      <c r="G72" s="353" t="s">
        <v>461</v>
      </c>
      <c r="H72" s="353">
        <v>8</v>
      </c>
      <c r="I72" s="353">
        <v>1</v>
      </c>
      <c r="J72" s="352" t="s">
        <v>885</v>
      </c>
      <c r="K72" s="353" t="s">
        <v>886</v>
      </c>
      <c r="L72" s="354">
        <v>8000000</v>
      </c>
      <c r="M72" s="355">
        <v>64000000</v>
      </c>
      <c r="N72" s="352" t="s">
        <v>887</v>
      </c>
      <c r="O72" s="353" t="s">
        <v>899</v>
      </c>
      <c r="P72" s="353" t="s">
        <v>888</v>
      </c>
      <c r="Q72" s="356" t="s">
        <v>1549</v>
      </c>
      <c r="R72" s="121" t="s">
        <v>17</v>
      </c>
      <c r="S72" s="345">
        <v>8146</v>
      </c>
      <c r="T72" s="357" t="s">
        <v>18</v>
      </c>
      <c r="U72" s="128">
        <v>3</v>
      </c>
      <c r="V72" s="141">
        <v>45712</v>
      </c>
      <c r="W72" s="124">
        <f t="shared" si="2"/>
        <v>1</v>
      </c>
    </row>
    <row r="73" spans="1:23" ht="12.75" customHeight="1">
      <c r="A73" s="351" t="s">
        <v>1518</v>
      </c>
      <c r="B73" s="352" t="s">
        <v>913</v>
      </c>
      <c r="C73" s="353" t="s">
        <v>22</v>
      </c>
      <c r="D73" s="352">
        <v>80111601</v>
      </c>
      <c r="E73" s="353" t="s">
        <v>914</v>
      </c>
      <c r="F73" s="352" t="s">
        <v>461</v>
      </c>
      <c r="G73" s="353" t="s">
        <v>461</v>
      </c>
      <c r="H73" s="353">
        <v>7</v>
      </c>
      <c r="I73" s="353">
        <v>1</v>
      </c>
      <c r="J73" s="352" t="s">
        <v>885</v>
      </c>
      <c r="K73" s="353" t="s">
        <v>886</v>
      </c>
      <c r="L73" s="354">
        <v>6000000</v>
      </c>
      <c r="M73" s="355">
        <v>42000000</v>
      </c>
      <c r="N73" s="352" t="s">
        <v>887</v>
      </c>
      <c r="O73" s="353" t="s">
        <v>899</v>
      </c>
      <c r="P73" s="353" t="s">
        <v>888</v>
      </c>
      <c r="Q73" s="356" t="s">
        <v>1550</v>
      </c>
      <c r="R73" s="121" t="s">
        <v>17</v>
      </c>
      <c r="S73" s="345">
        <v>8146</v>
      </c>
      <c r="T73" s="357" t="s">
        <v>18</v>
      </c>
      <c r="U73" s="128">
        <v>3</v>
      </c>
      <c r="V73" s="141">
        <v>45712</v>
      </c>
      <c r="W73" s="124">
        <f t="shared" si="2"/>
        <v>1</v>
      </c>
    </row>
    <row r="74" spans="1:23" ht="12.75" customHeight="1">
      <c r="A74" s="351" t="s">
        <v>1518</v>
      </c>
      <c r="B74" s="352" t="s">
        <v>918</v>
      </c>
      <c r="C74" s="353" t="s">
        <v>22</v>
      </c>
      <c r="D74" s="352">
        <v>80111601</v>
      </c>
      <c r="E74" s="353" t="s">
        <v>919</v>
      </c>
      <c r="F74" s="352" t="s">
        <v>461</v>
      </c>
      <c r="G74" s="353" t="s">
        <v>461</v>
      </c>
      <c r="H74" s="353">
        <v>6</v>
      </c>
      <c r="I74" s="353">
        <v>1</v>
      </c>
      <c r="J74" s="352" t="s">
        <v>885</v>
      </c>
      <c r="K74" s="353" t="s">
        <v>886</v>
      </c>
      <c r="L74" s="354">
        <v>10000000</v>
      </c>
      <c r="M74" s="355">
        <v>60000000</v>
      </c>
      <c r="N74" s="352" t="s">
        <v>887</v>
      </c>
      <c r="O74" s="353" t="s">
        <v>899</v>
      </c>
      <c r="P74" s="353" t="s">
        <v>888</v>
      </c>
      <c r="Q74" s="356" t="s">
        <v>1550</v>
      </c>
      <c r="R74" s="121" t="s">
        <v>17</v>
      </c>
      <c r="S74" s="345">
        <v>8146</v>
      </c>
      <c r="T74" s="357" t="s">
        <v>18</v>
      </c>
      <c r="U74" s="128">
        <v>3</v>
      </c>
      <c r="V74" s="141">
        <v>45712</v>
      </c>
      <c r="W74" s="124">
        <f t="shared" si="2"/>
        <v>1</v>
      </c>
    </row>
    <row r="75" spans="1:23" ht="12.75" customHeight="1">
      <c r="A75" s="351" t="s">
        <v>1551</v>
      </c>
      <c r="B75" s="352" t="s">
        <v>922</v>
      </c>
      <c r="C75" s="353" t="s">
        <v>22</v>
      </c>
      <c r="D75" s="352">
        <v>80111601</v>
      </c>
      <c r="E75" s="353" t="s">
        <v>923</v>
      </c>
      <c r="F75" s="352" t="s">
        <v>309</v>
      </c>
      <c r="G75" s="353" t="s">
        <v>309</v>
      </c>
      <c r="H75" s="353">
        <v>4</v>
      </c>
      <c r="I75" s="353">
        <v>1</v>
      </c>
      <c r="J75" s="352" t="s">
        <v>885</v>
      </c>
      <c r="K75" s="353" t="s">
        <v>886</v>
      </c>
      <c r="L75" s="354" t="s">
        <v>924</v>
      </c>
      <c r="M75" s="355" t="s">
        <v>924</v>
      </c>
      <c r="N75" s="352" t="s">
        <v>887</v>
      </c>
      <c r="O75" s="353" t="s">
        <v>899</v>
      </c>
      <c r="P75" s="353" t="s">
        <v>888</v>
      </c>
      <c r="Q75" s="356" t="s">
        <v>1552</v>
      </c>
      <c r="R75" s="121" t="s">
        <v>17</v>
      </c>
      <c r="S75" s="345">
        <v>8146</v>
      </c>
      <c r="T75" s="357" t="s">
        <v>18</v>
      </c>
      <c r="U75" s="128">
        <v>3</v>
      </c>
      <c r="V75" s="141">
        <v>45712</v>
      </c>
      <c r="W75" s="124">
        <f t="shared" si="2"/>
        <v>1</v>
      </c>
    </row>
    <row r="76" spans="1:23" ht="12.75" customHeight="1">
      <c r="A76" s="351" t="s">
        <v>1518</v>
      </c>
      <c r="B76" s="352" t="s">
        <v>943</v>
      </c>
      <c r="C76" s="353" t="s">
        <v>22</v>
      </c>
      <c r="D76" s="352">
        <v>80111601</v>
      </c>
      <c r="E76" s="353" t="s">
        <v>933</v>
      </c>
      <c r="F76" s="352" t="s">
        <v>461</v>
      </c>
      <c r="G76" s="353" t="s">
        <v>461</v>
      </c>
      <c r="H76" s="353">
        <v>9</v>
      </c>
      <c r="I76" s="353">
        <v>1</v>
      </c>
      <c r="J76" s="352" t="s">
        <v>885</v>
      </c>
      <c r="K76" s="353" t="s">
        <v>886</v>
      </c>
      <c r="L76" s="354">
        <v>4000000</v>
      </c>
      <c r="M76" s="355">
        <v>36000000</v>
      </c>
      <c r="N76" s="352" t="s">
        <v>887</v>
      </c>
      <c r="O76" s="353" t="s">
        <v>899</v>
      </c>
      <c r="P76" s="353" t="s">
        <v>888</v>
      </c>
      <c r="Q76" s="356" t="s">
        <v>1549</v>
      </c>
      <c r="R76" s="121" t="s">
        <v>17</v>
      </c>
      <c r="S76" s="345">
        <v>8146</v>
      </c>
      <c r="T76" s="357" t="s">
        <v>18</v>
      </c>
      <c r="U76" s="128">
        <v>3</v>
      </c>
      <c r="V76" s="141">
        <v>45712</v>
      </c>
      <c r="W76" s="124">
        <f t="shared" si="2"/>
        <v>1</v>
      </c>
    </row>
    <row r="77" spans="1:23" ht="12.75" customHeight="1">
      <c r="A77" s="351" t="s">
        <v>1518</v>
      </c>
      <c r="B77" s="352" t="s">
        <v>953</v>
      </c>
      <c r="C77" s="353" t="s">
        <v>22</v>
      </c>
      <c r="D77" s="352">
        <v>80111601</v>
      </c>
      <c r="E77" s="353" t="s">
        <v>1441</v>
      </c>
      <c r="F77" s="352" t="s">
        <v>1423</v>
      </c>
      <c r="G77" s="353" t="s">
        <v>1423</v>
      </c>
      <c r="H77" s="353">
        <v>1</v>
      </c>
      <c r="I77" s="353">
        <v>1</v>
      </c>
      <c r="J77" s="352" t="s">
        <v>885</v>
      </c>
      <c r="K77" s="353" t="s">
        <v>886</v>
      </c>
      <c r="L77" s="354" t="s">
        <v>924</v>
      </c>
      <c r="M77" s="355">
        <v>296696000</v>
      </c>
      <c r="N77" s="352" t="s">
        <v>887</v>
      </c>
      <c r="O77" s="353" t="s">
        <v>899</v>
      </c>
      <c r="P77" s="353" t="s">
        <v>888</v>
      </c>
      <c r="Q77" s="356" t="s">
        <v>1553</v>
      </c>
      <c r="R77" s="121" t="s">
        <v>17</v>
      </c>
      <c r="S77" s="345">
        <v>8146</v>
      </c>
      <c r="T77" s="357" t="s">
        <v>18</v>
      </c>
      <c r="U77" s="128">
        <v>3</v>
      </c>
      <c r="V77" s="141">
        <v>45712</v>
      </c>
      <c r="W77" s="124">
        <f t="shared" si="2"/>
        <v>1</v>
      </c>
    </row>
    <row r="78" spans="1:23" ht="12.75" customHeight="1">
      <c r="A78" s="351" t="s">
        <v>1518</v>
      </c>
      <c r="B78" s="352" t="s">
        <v>1002</v>
      </c>
      <c r="C78" s="353" t="s">
        <v>23</v>
      </c>
      <c r="D78" s="352">
        <v>80111601</v>
      </c>
      <c r="E78" s="353" t="s">
        <v>1003</v>
      </c>
      <c r="F78" s="352" t="s">
        <v>461</v>
      </c>
      <c r="G78" s="353" t="s">
        <v>461</v>
      </c>
      <c r="H78" s="353">
        <v>6</v>
      </c>
      <c r="I78" s="353">
        <v>1</v>
      </c>
      <c r="J78" s="352" t="s">
        <v>885</v>
      </c>
      <c r="K78" s="353" t="s">
        <v>886</v>
      </c>
      <c r="L78" s="354">
        <v>5000000</v>
      </c>
      <c r="M78" s="355">
        <v>30000000</v>
      </c>
      <c r="N78" s="352" t="s">
        <v>887</v>
      </c>
      <c r="O78" s="353" t="s">
        <v>899</v>
      </c>
      <c r="P78" s="353" t="s">
        <v>888</v>
      </c>
      <c r="Q78" s="356" t="s">
        <v>1554</v>
      </c>
      <c r="R78" s="121" t="s">
        <v>17</v>
      </c>
      <c r="S78" s="345">
        <v>8146</v>
      </c>
      <c r="T78" s="357" t="s">
        <v>18</v>
      </c>
      <c r="U78" s="128">
        <v>3</v>
      </c>
      <c r="V78" s="141">
        <v>45712</v>
      </c>
      <c r="W78" s="124">
        <f t="shared" si="2"/>
        <v>1</v>
      </c>
    </row>
    <row r="79" spans="1:23" ht="12.75" customHeight="1">
      <c r="A79" s="351" t="s">
        <v>1518</v>
      </c>
      <c r="B79" s="352" t="s">
        <v>983</v>
      </c>
      <c r="C79" s="353" t="s">
        <v>23</v>
      </c>
      <c r="D79" s="352">
        <v>80111601</v>
      </c>
      <c r="E79" s="353" t="s">
        <v>984</v>
      </c>
      <c r="F79" s="352" t="s">
        <v>461</v>
      </c>
      <c r="G79" s="353" t="s">
        <v>461</v>
      </c>
      <c r="H79" s="353">
        <v>5</v>
      </c>
      <c r="I79" s="353">
        <v>1</v>
      </c>
      <c r="J79" s="352" t="s">
        <v>885</v>
      </c>
      <c r="K79" s="353" t="s">
        <v>886</v>
      </c>
      <c r="L79" s="354">
        <v>9000000</v>
      </c>
      <c r="M79" s="355">
        <v>45000000</v>
      </c>
      <c r="N79" s="352" t="s">
        <v>887</v>
      </c>
      <c r="O79" s="353" t="s">
        <v>899</v>
      </c>
      <c r="P79" s="353" t="s">
        <v>888</v>
      </c>
      <c r="Q79" s="356" t="s">
        <v>1549</v>
      </c>
      <c r="R79" s="121" t="s">
        <v>17</v>
      </c>
      <c r="S79" s="345">
        <v>8146</v>
      </c>
      <c r="T79" s="357" t="s">
        <v>18</v>
      </c>
      <c r="U79" s="128">
        <v>3</v>
      </c>
      <c r="V79" s="141">
        <v>45712</v>
      </c>
      <c r="W79" s="124">
        <f t="shared" si="2"/>
        <v>1</v>
      </c>
    </row>
    <row r="80" spans="1:23" ht="12.75" customHeight="1">
      <c r="A80" s="351" t="s">
        <v>1518</v>
      </c>
      <c r="B80" s="352" t="s">
        <v>1000</v>
      </c>
      <c r="C80" s="353" t="s">
        <v>23</v>
      </c>
      <c r="D80" s="352">
        <v>80111601</v>
      </c>
      <c r="E80" s="353" t="s">
        <v>1001</v>
      </c>
      <c r="F80" s="352" t="s">
        <v>461</v>
      </c>
      <c r="G80" s="353" t="s">
        <v>461</v>
      </c>
      <c r="H80" s="353">
        <v>7</v>
      </c>
      <c r="I80" s="353">
        <v>1</v>
      </c>
      <c r="J80" s="352" t="s">
        <v>885</v>
      </c>
      <c r="K80" s="353" t="s">
        <v>886</v>
      </c>
      <c r="L80" s="354">
        <v>6000000</v>
      </c>
      <c r="M80" s="355">
        <v>42000000</v>
      </c>
      <c r="N80" s="352" t="s">
        <v>887</v>
      </c>
      <c r="O80" s="353" t="s">
        <v>899</v>
      </c>
      <c r="P80" s="353" t="s">
        <v>888</v>
      </c>
      <c r="Q80" s="356" t="s">
        <v>1549</v>
      </c>
      <c r="R80" s="121" t="s">
        <v>17</v>
      </c>
      <c r="S80" s="345">
        <v>8146</v>
      </c>
      <c r="T80" s="357" t="s">
        <v>18</v>
      </c>
      <c r="U80" s="128">
        <v>3</v>
      </c>
      <c r="V80" s="141">
        <v>45712</v>
      </c>
      <c r="W80" s="124">
        <f t="shared" si="2"/>
        <v>1</v>
      </c>
    </row>
    <row r="81" spans="1:23" ht="12.75" customHeight="1">
      <c r="A81" s="351" t="s">
        <v>1518</v>
      </c>
      <c r="B81" s="352" t="s">
        <v>972</v>
      </c>
      <c r="C81" s="353" t="s">
        <v>23</v>
      </c>
      <c r="D81" s="352">
        <v>80111601</v>
      </c>
      <c r="E81" s="353" t="s">
        <v>973</v>
      </c>
      <c r="F81" s="352" t="s">
        <v>461</v>
      </c>
      <c r="G81" s="353" t="s">
        <v>461</v>
      </c>
      <c r="H81" s="353">
        <v>6</v>
      </c>
      <c r="I81" s="353">
        <v>1</v>
      </c>
      <c r="J81" s="352" t="s">
        <v>885</v>
      </c>
      <c r="K81" s="353" t="s">
        <v>886</v>
      </c>
      <c r="L81" s="354">
        <v>2253000</v>
      </c>
      <c r="M81" s="355">
        <v>13518000</v>
      </c>
      <c r="N81" s="352" t="s">
        <v>887</v>
      </c>
      <c r="O81" s="353" t="s">
        <v>899</v>
      </c>
      <c r="P81" s="353" t="s">
        <v>888</v>
      </c>
      <c r="Q81" s="356" t="s">
        <v>1554</v>
      </c>
      <c r="R81" s="121" t="s">
        <v>17</v>
      </c>
      <c r="S81" s="345">
        <v>8146</v>
      </c>
      <c r="T81" s="357" t="s">
        <v>18</v>
      </c>
      <c r="U81" s="128">
        <v>3</v>
      </c>
      <c r="V81" s="141">
        <v>45712</v>
      </c>
      <c r="W81" s="124">
        <f t="shared" si="2"/>
        <v>1</v>
      </c>
    </row>
    <row r="82" spans="1:23" ht="12.75" customHeight="1">
      <c r="A82" s="351" t="s">
        <v>1518</v>
      </c>
      <c r="B82" s="352" t="s">
        <v>992</v>
      </c>
      <c r="C82" s="353" t="s">
        <v>23</v>
      </c>
      <c r="D82" s="352">
        <v>80111601</v>
      </c>
      <c r="E82" s="353" t="s">
        <v>993</v>
      </c>
      <c r="F82" s="352" t="s">
        <v>461</v>
      </c>
      <c r="G82" s="353" t="s">
        <v>461</v>
      </c>
      <c r="H82" s="353">
        <v>5</v>
      </c>
      <c r="I82" s="353">
        <v>1</v>
      </c>
      <c r="J82" s="352" t="s">
        <v>885</v>
      </c>
      <c r="K82" s="353" t="s">
        <v>886</v>
      </c>
      <c r="L82" s="354">
        <v>5500000</v>
      </c>
      <c r="M82" s="355">
        <v>27500000</v>
      </c>
      <c r="N82" s="352" t="s">
        <v>887</v>
      </c>
      <c r="O82" s="353" t="s">
        <v>899</v>
      </c>
      <c r="P82" s="353" t="s">
        <v>888</v>
      </c>
      <c r="Q82" s="356" t="s">
        <v>1554</v>
      </c>
      <c r="R82" s="121" t="s">
        <v>17</v>
      </c>
      <c r="S82" s="345">
        <v>8146</v>
      </c>
      <c r="T82" s="357" t="s">
        <v>18</v>
      </c>
      <c r="U82" s="128">
        <v>3</v>
      </c>
      <c r="V82" s="141">
        <v>45712</v>
      </c>
      <c r="W82" s="124">
        <f t="shared" si="2"/>
        <v>1</v>
      </c>
    </row>
    <row r="83" spans="1:23" ht="12.75" customHeight="1">
      <c r="A83" s="351" t="s">
        <v>1518</v>
      </c>
      <c r="B83" s="352" t="s">
        <v>981</v>
      </c>
      <c r="C83" s="353" t="s">
        <v>23</v>
      </c>
      <c r="D83" s="352">
        <v>80111601</v>
      </c>
      <c r="E83" s="353" t="s">
        <v>982</v>
      </c>
      <c r="F83" s="352" t="s">
        <v>309</v>
      </c>
      <c r="G83" s="353" t="s">
        <v>309</v>
      </c>
      <c r="H83" s="353">
        <v>8</v>
      </c>
      <c r="I83" s="353">
        <v>1</v>
      </c>
      <c r="J83" s="352" t="s">
        <v>885</v>
      </c>
      <c r="K83" s="353" t="s">
        <v>886</v>
      </c>
      <c r="L83" s="354">
        <v>4500000</v>
      </c>
      <c r="M83" s="355">
        <v>36000000</v>
      </c>
      <c r="N83" s="352" t="s">
        <v>887</v>
      </c>
      <c r="O83" s="353" t="s">
        <v>899</v>
      </c>
      <c r="P83" s="353" t="s">
        <v>888</v>
      </c>
      <c r="Q83" s="356" t="s">
        <v>1555</v>
      </c>
      <c r="R83" s="121" t="s">
        <v>17</v>
      </c>
      <c r="S83" s="345">
        <v>8146</v>
      </c>
      <c r="T83" s="357" t="s">
        <v>18</v>
      </c>
      <c r="U83" s="128">
        <v>3</v>
      </c>
      <c r="V83" s="141">
        <v>45712</v>
      </c>
      <c r="W83" s="124">
        <f t="shared" si="2"/>
        <v>1</v>
      </c>
    </row>
    <row r="84" spans="1:23" ht="12.75" customHeight="1">
      <c r="A84" s="351" t="s">
        <v>1518</v>
      </c>
      <c r="B84" s="352" t="s">
        <v>987</v>
      </c>
      <c r="C84" s="353" t="s">
        <v>23</v>
      </c>
      <c r="D84" s="352">
        <v>80111601</v>
      </c>
      <c r="E84" s="353" t="s">
        <v>988</v>
      </c>
      <c r="F84" s="352" t="s">
        <v>309</v>
      </c>
      <c r="G84" s="353" t="s">
        <v>309</v>
      </c>
      <c r="H84" s="353">
        <v>8</v>
      </c>
      <c r="I84" s="353">
        <v>1</v>
      </c>
      <c r="J84" s="352" t="s">
        <v>885</v>
      </c>
      <c r="K84" s="353" t="s">
        <v>886</v>
      </c>
      <c r="L84" s="354">
        <v>4500000</v>
      </c>
      <c r="M84" s="355">
        <v>36000000</v>
      </c>
      <c r="N84" s="352" t="s">
        <v>887</v>
      </c>
      <c r="O84" s="353" t="s">
        <v>899</v>
      </c>
      <c r="P84" s="353" t="s">
        <v>888</v>
      </c>
      <c r="Q84" s="356" t="s">
        <v>1550</v>
      </c>
      <c r="R84" s="121" t="s">
        <v>17</v>
      </c>
      <c r="S84" s="345">
        <v>8146</v>
      </c>
      <c r="T84" s="357" t="s">
        <v>18</v>
      </c>
      <c r="U84" s="128">
        <v>3</v>
      </c>
      <c r="V84" s="141">
        <v>45712</v>
      </c>
      <c r="W84" s="124">
        <f t="shared" si="2"/>
        <v>1</v>
      </c>
    </row>
    <row r="85" spans="1:23" ht="12.75" customHeight="1">
      <c r="A85" s="351" t="s">
        <v>1518</v>
      </c>
      <c r="B85" s="352" t="s">
        <v>958</v>
      </c>
      <c r="C85" s="353" t="s">
        <v>23</v>
      </c>
      <c r="D85" s="352">
        <v>80111601</v>
      </c>
      <c r="E85" s="353" t="s">
        <v>959</v>
      </c>
      <c r="F85" s="352" t="s">
        <v>461</v>
      </c>
      <c r="G85" s="353" t="s">
        <v>461</v>
      </c>
      <c r="H85" s="353">
        <v>6</v>
      </c>
      <c r="I85" s="353">
        <v>1</v>
      </c>
      <c r="J85" s="352" t="s">
        <v>885</v>
      </c>
      <c r="K85" s="353" t="s">
        <v>886</v>
      </c>
      <c r="L85" s="354">
        <v>4633000</v>
      </c>
      <c r="M85" s="355">
        <v>27798000</v>
      </c>
      <c r="N85" s="352" t="s">
        <v>887</v>
      </c>
      <c r="O85" s="353" t="s">
        <v>899</v>
      </c>
      <c r="P85" s="353" t="s">
        <v>888</v>
      </c>
      <c r="Q85" s="356" t="s">
        <v>1549</v>
      </c>
      <c r="R85" s="121" t="s">
        <v>17</v>
      </c>
      <c r="S85" s="345">
        <v>8146</v>
      </c>
      <c r="T85" s="357" t="s">
        <v>18</v>
      </c>
      <c r="U85" s="128">
        <v>3</v>
      </c>
      <c r="V85" s="141">
        <v>45712</v>
      </c>
      <c r="W85" s="124">
        <f t="shared" si="2"/>
        <v>1</v>
      </c>
    </row>
    <row r="86" spans="1:23" ht="12.75" customHeight="1">
      <c r="A86" s="351" t="s">
        <v>1518</v>
      </c>
      <c r="B86" s="352" t="s">
        <v>954</v>
      </c>
      <c r="C86" s="353" t="s">
        <v>23</v>
      </c>
      <c r="D86" s="352">
        <v>80111601</v>
      </c>
      <c r="E86" s="353" t="s">
        <v>956</v>
      </c>
      <c r="F86" s="352" t="s">
        <v>461</v>
      </c>
      <c r="G86" s="353" t="s">
        <v>461</v>
      </c>
      <c r="H86" s="353">
        <v>6</v>
      </c>
      <c r="I86" s="353">
        <v>1</v>
      </c>
      <c r="J86" s="352" t="s">
        <v>885</v>
      </c>
      <c r="K86" s="353" t="s">
        <v>886</v>
      </c>
      <c r="L86" s="354">
        <v>6000000</v>
      </c>
      <c r="M86" s="355">
        <v>36000000</v>
      </c>
      <c r="N86" s="352" t="s">
        <v>887</v>
      </c>
      <c r="O86" s="353" t="s">
        <v>899</v>
      </c>
      <c r="P86" s="353" t="s">
        <v>888</v>
      </c>
      <c r="Q86" s="356" t="s">
        <v>1556</v>
      </c>
      <c r="R86" s="121" t="s">
        <v>17</v>
      </c>
      <c r="S86" s="345">
        <v>8146</v>
      </c>
      <c r="T86" s="357" t="s">
        <v>18</v>
      </c>
      <c r="U86" s="128">
        <v>3</v>
      </c>
      <c r="V86" s="141">
        <v>45712</v>
      </c>
      <c r="W86" s="124">
        <f t="shared" si="2"/>
        <v>1</v>
      </c>
    </row>
    <row r="87" spans="1:23" ht="12.75" customHeight="1">
      <c r="A87" s="351" t="s">
        <v>1518</v>
      </c>
      <c r="B87" s="352" t="s">
        <v>1004</v>
      </c>
      <c r="C87" s="353" t="s">
        <v>23</v>
      </c>
      <c r="D87" s="352">
        <v>80111601</v>
      </c>
      <c r="E87" s="353" t="s">
        <v>1557</v>
      </c>
      <c r="F87" s="352" t="s">
        <v>1423</v>
      </c>
      <c r="G87" s="353" t="s">
        <v>1423</v>
      </c>
      <c r="H87" s="353">
        <v>1</v>
      </c>
      <c r="I87" s="353">
        <v>1</v>
      </c>
      <c r="J87" s="352" t="s">
        <v>885</v>
      </c>
      <c r="K87" s="353" t="s">
        <v>886</v>
      </c>
      <c r="L87" s="354" t="s">
        <v>924</v>
      </c>
      <c r="M87" s="355">
        <v>41380000</v>
      </c>
      <c r="N87" s="352" t="s">
        <v>887</v>
      </c>
      <c r="O87" s="353" t="s">
        <v>899</v>
      </c>
      <c r="P87" s="353" t="s">
        <v>888</v>
      </c>
      <c r="Q87" s="356" t="s">
        <v>1553</v>
      </c>
      <c r="R87" s="121" t="s">
        <v>17</v>
      </c>
      <c r="S87" s="345">
        <v>8146</v>
      </c>
      <c r="T87" s="357" t="s">
        <v>18</v>
      </c>
      <c r="U87" s="128">
        <v>3</v>
      </c>
      <c r="V87" s="141">
        <v>45712</v>
      </c>
      <c r="W87" s="124">
        <f t="shared" si="2"/>
        <v>1</v>
      </c>
    </row>
    <row r="88" spans="1:23" ht="12.75" customHeight="1">
      <c r="A88" s="358" t="s">
        <v>1518</v>
      </c>
      <c r="B88" s="359" t="s">
        <v>1009</v>
      </c>
      <c r="C88" s="360" t="s">
        <v>24</v>
      </c>
      <c r="D88" s="361">
        <v>80111600</v>
      </c>
      <c r="E88" s="362" t="s">
        <v>1010</v>
      </c>
      <c r="F88" s="361" t="s">
        <v>461</v>
      </c>
      <c r="G88" s="360" t="s">
        <v>461</v>
      </c>
      <c r="H88" s="362">
        <v>6</v>
      </c>
      <c r="I88" s="360">
        <v>1</v>
      </c>
      <c r="J88" s="361" t="s">
        <v>885</v>
      </c>
      <c r="K88" s="362" t="s">
        <v>886</v>
      </c>
      <c r="L88" s="363">
        <v>5300000</v>
      </c>
      <c r="M88" s="364">
        <v>31800000</v>
      </c>
      <c r="N88" s="365" t="s">
        <v>1011</v>
      </c>
      <c r="O88" s="362" t="s">
        <v>899</v>
      </c>
      <c r="P88" s="362" t="s">
        <v>888</v>
      </c>
      <c r="Q88" s="366" t="s">
        <v>1558</v>
      </c>
      <c r="R88" s="121" t="s">
        <v>17</v>
      </c>
      <c r="S88" s="345">
        <v>8146</v>
      </c>
      <c r="T88" s="357" t="s">
        <v>18</v>
      </c>
      <c r="U88" s="128">
        <v>3</v>
      </c>
      <c r="V88" s="141">
        <v>45712</v>
      </c>
      <c r="W88" s="124">
        <f t="shared" si="2"/>
        <v>1</v>
      </c>
    </row>
    <row r="89" spans="1:23" ht="12.75" customHeight="1">
      <c r="A89" s="358" t="s">
        <v>1518</v>
      </c>
      <c r="B89" s="359" t="s">
        <v>1014</v>
      </c>
      <c r="C89" s="360" t="s">
        <v>24</v>
      </c>
      <c r="D89" s="361">
        <v>80111600</v>
      </c>
      <c r="E89" s="362" t="s">
        <v>1015</v>
      </c>
      <c r="F89" s="361" t="s">
        <v>461</v>
      </c>
      <c r="G89" s="360" t="s">
        <v>461</v>
      </c>
      <c r="H89" s="362">
        <v>6</v>
      </c>
      <c r="I89" s="360">
        <v>1</v>
      </c>
      <c r="J89" s="361" t="s">
        <v>885</v>
      </c>
      <c r="K89" s="362" t="s">
        <v>886</v>
      </c>
      <c r="L89" s="363">
        <v>4700000</v>
      </c>
      <c r="M89" s="364">
        <v>28200000</v>
      </c>
      <c r="N89" s="365" t="s">
        <v>1011</v>
      </c>
      <c r="O89" s="362" t="s">
        <v>899</v>
      </c>
      <c r="P89" s="362" t="s">
        <v>888</v>
      </c>
      <c r="Q89" s="366" t="s">
        <v>1559</v>
      </c>
      <c r="R89" s="121" t="s">
        <v>17</v>
      </c>
      <c r="S89" s="345">
        <v>8146</v>
      </c>
      <c r="T89" s="357" t="s">
        <v>18</v>
      </c>
      <c r="U89" s="128">
        <v>3</v>
      </c>
      <c r="V89" s="141">
        <v>45712</v>
      </c>
      <c r="W89" s="124">
        <f t="shared" si="2"/>
        <v>1</v>
      </c>
    </row>
    <row r="90" spans="1:23" ht="12.75" customHeight="1">
      <c r="A90" s="358" t="s">
        <v>1518</v>
      </c>
      <c r="B90" s="359" t="s">
        <v>1016</v>
      </c>
      <c r="C90" s="360" t="s">
        <v>24</v>
      </c>
      <c r="D90" s="361">
        <v>80111600</v>
      </c>
      <c r="E90" s="362" t="s">
        <v>1017</v>
      </c>
      <c r="F90" s="361" t="s">
        <v>461</v>
      </c>
      <c r="G90" s="360" t="s">
        <v>461</v>
      </c>
      <c r="H90" s="362">
        <v>6</v>
      </c>
      <c r="I90" s="360">
        <v>1</v>
      </c>
      <c r="J90" s="361" t="s">
        <v>885</v>
      </c>
      <c r="K90" s="362" t="s">
        <v>886</v>
      </c>
      <c r="L90" s="363">
        <v>3000000</v>
      </c>
      <c r="M90" s="364">
        <v>18000000</v>
      </c>
      <c r="N90" s="365" t="s">
        <v>1011</v>
      </c>
      <c r="O90" s="362" t="s">
        <v>899</v>
      </c>
      <c r="P90" s="362" t="s">
        <v>888</v>
      </c>
      <c r="Q90" s="366" t="s">
        <v>1559</v>
      </c>
      <c r="R90" s="121" t="s">
        <v>17</v>
      </c>
      <c r="S90" s="345">
        <v>8146</v>
      </c>
      <c r="T90" s="357" t="s">
        <v>18</v>
      </c>
      <c r="U90" s="128">
        <v>3</v>
      </c>
      <c r="V90" s="141">
        <v>45712</v>
      </c>
      <c r="W90" s="124">
        <f t="shared" si="2"/>
        <v>1</v>
      </c>
    </row>
    <row r="91" spans="1:23" ht="12.75" customHeight="1">
      <c r="A91" s="358" t="s">
        <v>1518</v>
      </c>
      <c r="B91" s="359" t="s">
        <v>1018</v>
      </c>
      <c r="C91" s="360" t="s">
        <v>24</v>
      </c>
      <c r="D91" s="361">
        <v>80111600</v>
      </c>
      <c r="E91" s="362" t="s">
        <v>1019</v>
      </c>
      <c r="F91" s="361" t="s">
        <v>461</v>
      </c>
      <c r="G91" s="360" t="s">
        <v>461</v>
      </c>
      <c r="H91" s="362">
        <v>6</v>
      </c>
      <c r="I91" s="360">
        <v>1</v>
      </c>
      <c r="J91" s="361" t="s">
        <v>885</v>
      </c>
      <c r="K91" s="362" t="s">
        <v>886</v>
      </c>
      <c r="L91" s="363">
        <v>3000000</v>
      </c>
      <c r="M91" s="364">
        <v>18000000</v>
      </c>
      <c r="N91" s="365" t="s">
        <v>1011</v>
      </c>
      <c r="O91" s="362" t="s">
        <v>899</v>
      </c>
      <c r="P91" s="362" t="s">
        <v>888</v>
      </c>
      <c r="Q91" s="366" t="s">
        <v>1559</v>
      </c>
      <c r="R91" s="121" t="s">
        <v>17</v>
      </c>
      <c r="S91" s="345">
        <v>8146</v>
      </c>
      <c r="T91" s="357" t="s">
        <v>18</v>
      </c>
      <c r="U91" s="128">
        <v>3</v>
      </c>
      <c r="V91" s="141">
        <v>45712</v>
      </c>
      <c r="W91" s="124">
        <f t="shared" si="2"/>
        <v>1</v>
      </c>
    </row>
    <row r="92" spans="1:23" ht="12.75" customHeight="1">
      <c r="A92" s="358" t="s">
        <v>1518</v>
      </c>
      <c r="B92" s="359" t="s">
        <v>1022</v>
      </c>
      <c r="C92" s="360" t="s">
        <v>24</v>
      </c>
      <c r="D92" s="361">
        <v>80111600</v>
      </c>
      <c r="E92" s="362" t="s">
        <v>1023</v>
      </c>
      <c r="F92" s="361" t="s">
        <v>461</v>
      </c>
      <c r="G92" s="360" t="s">
        <v>461</v>
      </c>
      <c r="H92" s="362">
        <v>10</v>
      </c>
      <c r="I92" s="360">
        <v>1</v>
      </c>
      <c r="J92" s="361" t="s">
        <v>885</v>
      </c>
      <c r="K92" s="362" t="s">
        <v>886</v>
      </c>
      <c r="L92" s="363">
        <v>7000000</v>
      </c>
      <c r="M92" s="364">
        <v>70000000</v>
      </c>
      <c r="N92" s="365" t="s">
        <v>1011</v>
      </c>
      <c r="O92" s="362" t="s">
        <v>896</v>
      </c>
      <c r="P92" s="362" t="s">
        <v>888</v>
      </c>
      <c r="Q92" s="366" t="s">
        <v>1560</v>
      </c>
      <c r="R92" s="121" t="s">
        <v>17</v>
      </c>
      <c r="S92" s="345">
        <v>8146</v>
      </c>
      <c r="T92" s="357" t="s">
        <v>18</v>
      </c>
      <c r="U92" s="128">
        <v>3</v>
      </c>
      <c r="V92" s="141">
        <v>45712</v>
      </c>
      <c r="W92" s="124">
        <f t="shared" si="2"/>
        <v>1</v>
      </c>
    </row>
    <row r="93" spans="1:23" ht="12.75" customHeight="1">
      <c r="A93" s="358" t="s">
        <v>1518</v>
      </c>
      <c r="B93" s="359" t="s">
        <v>1024</v>
      </c>
      <c r="C93" s="360" t="s">
        <v>24</v>
      </c>
      <c r="D93" s="361">
        <v>80111600</v>
      </c>
      <c r="E93" s="362" t="s">
        <v>1025</v>
      </c>
      <c r="F93" s="361" t="s">
        <v>461</v>
      </c>
      <c r="G93" s="360" t="s">
        <v>461</v>
      </c>
      <c r="H93" s="362">
        <v>6</v>
      </c>
      <c r="I93" s="360">
        <v>1</v>
      </c>
      <c r="J93" s="361" t="s">
        <v>885</v>
      </c>
      <c r="K93" s="362" t="s">
        <v>886</v>
      </c>
      <c r="L93" s="363">
        <v>4000000</v>
      </c>
      <c r="M93" s="364">
        <v>24000000</v>
      </c>
      <c r="N93" s="365" t="s">
        <v>1011</v>
      </c>
      <c r="O93" s="362" t="s">
        <v>896</v>
      </c>
      <c r="P93" s="362" t="s">
        <v>888</v>
      </c>
      <c r="Q93" s="366" t="s">
        <v>1558</v>
      </c>
      <c r="R93" s="121" t="s">
        <v>17</v>
      </c>
      <c r="S93" s="345">
        <v>8146</v>
      </c>
      <c r="T93" s="357" t="s">
        <v>18</v>
      </c>
      <c r="U93" s="128">
        <v>3</v>
      </c>
      <c r="V93" s="141">
        <v>45712</v>
      </c>
      <c r="W93" s="124">
        <f t="shared" si="2"/>
        <v>1</v>
      </c>
    </row>
    <row r="94" spans="1:23" ht="12.75" customHeight="1">
      <c r="A94" s="358" t="s">
        <v>1518</v>
      </c>
      <c r="B94" s="359" t="s">
        <v>1026</v>
      </c>
      <c r="C94" s="360" t="s">
        <v>24</v>
      </c>
      <c r="D94" s="361">
        <v>80111600</v>
      </c>
      <c r="E94" s="362" t="s">
        <v>1561</v>
      </c>
      <c r="F94" s="361" t="s">
        <v>461</v>
      </c>
      <c r="G94" s="360" t="s">
        <v>461</v>
      </c>
      <c r="H94" s="362">
        <v>6</v>
      </c>
      <c r="I94" s="360">
        <v>1</v>
      </c>
      <c r="J94" s="361" t="s">
        <v>885</v>
      </c>
      <c r="K94" s="362" t="s">
        <v>886</v>
      </c>
      <c r="L94" s="363">
        <v>5000000</v>
      </c>
      <c r="M94" s="364">
        <v>30000000</v>
      </c>
      <c r="N94" s="365" t="s">
        <v>1011</v>
      </c>
      <c r="O94" s="362" t="s">
        <v>896</v>
      </c>
      <c r="P94" s="362" t="s">
        <v>888</v>
      </c>
      <c r="Q94" s="366" t="s">
        <v>1559</v>
      </c>
      <c r="R94" s="121" t="s">
        <v>17</v>
      </c>
      <c r="S94" s="345">
        <v>8146</v>
      </c>
      <c r="T94" s="357" t="s">
        <v>18</v>
      </c>
      <c r="U94" s="128">
        <v>3</v>
      </c>
      <c r="V94" s="141">
        <v>45712</v>
      </c>
      <c r="W94" s="124">
        <f t="shared" si="2"/>
        <v>1</v>
      </c>
    </row>
    <row r="95" spans="1:23" ht="12.75" customHeight="1">
      <c r="A95" s="358" t="s">
        <v>1518</v>
      </c>
      <c r="B95" s="359" t="s">
        <v>1027</v>
      </c>
      <c r="C95" s="360" t="s">
        <v>24</v>
      </c>
      <c r="D95" s="361">
        <v>80111600</v>
      </c>
      <c r="E95" s="362" t="s">
        <v>1028</v>
      </c>
      <c r="F95" s="361" t="s">
        <v>461</v>
      </c>
      <c r="G95" s="360" t="s">
        <v>461</v>
      </c>
      <c r="H95" s="362">
        <v>6</v>
      </c>
      <c r="I95" s="360">
        <v>1</v>
      </c>
      <c r="J95" s="361" t="s">
        <v>885</v>
      </c>
      <c r="K95" s="362" t="s">
        <v>886</v>
      </c>
      <c r="L95" s="363">
        <v>6300000</v>
      </c>
      <c r="M95" s="364">
        <v>37800000</v>
      </c>
      <c r="N95" s="365" t="s">
        <v>1011</v>
      </c>
      <c r="O95" s="362" t="s">
        <v>896</v>
      </c>
      <c r="P95" s="362" t="s">
        <v>888</v>
      </c>
      <c r="Q95" s="366" t="s">
        <v>1559</v>
      </c>
      <c r="R95" s="121" t="s">
        <v>17</v>
      </c>
      <c r="S95" s="345">
        <v>8146</v>
      </c>
      <c r="T95" s="357" t="s">
        <v>18</v>
      </c>
      <c r="U95" s="128">
        <v>3</v>
      </c>
      <c r="V95" s="141">
        <v>45712</v>
      </c>
      <c r="W95" s="124">
        <f t="shared" si="2"/>
        <v>1</v>
      </c>
    </row>
    <row r="96" spans="1:23" ht="12.75" customHeight="1">
      <c r="A96" s="358" t="s">
        <v>1518</v>
      </c>
      <c r="B96" s="359" t="s">
        <v>1029</v>
      </c>
      <c r="C96" s="360" t="s">
        <v>24</v>
      </c>
      <c r="D96" s="361">
        <v>80111600</v>
      </c>
      <c r="E96" s="362" t="s">
        <v>1562</v>
      </c>
      <c r="F96" s="361" t="s">
        <v>461</v>
      </c>
      <c r="G96" s="360" t="s">
        <v>461</v>
      </c>
      <c r="H96" s="362">
        <v>6</v>
      </c>
      <c r="I96" s="360">
        <v>1</v>
      </c>
      <c r="J96" s="361" t="s">
        <v>885</v>
      </c>
      <c r="K96" s="362" t="s">
        <v>886</v>
      </c>
      <c r="L96" s="363">
        <v>6000000</v>
      </c>
      <c r="M96" s="364">
        <v>36000000</v>
      </c>
      <c r="N96" s="365" t="s">
        <v>1011</v>
      </c>
      <c r="O96" s="362" t="s">
        <v>896</v>
      </c>
      <c r="P96" s="362" t="s">
        <v>888</v>
      </c>
      <c r="Q96" s="366" t="s">
        <v>1559</v>
      </c>
      <c r="R96" s="121" t="s">
        <v>17</v>
      </c>
      <c r="S96" s="345">
        <v>8146</v>
      </c>
      <c r="T96" s="357" t="s">
        <v>18</v>
      </c>
      <c r="U96" s="128">
        <v>3</v>
      </c>
      <c r="V96" s="141">
        <v>45712</v>
      </c>
      <c r="W96" s="124">
        <f t="shared" si="2"/>
        <v>1</v>
      </c>
    </row>
    <row r="97" spans="1:23" ht="12.75" customHeight="1">
      <c r="A97" s="358" t="s">
        <v>1518</v>
      </c>
      <c r="B97" s="359" t="s">
        <v>1030</v>
      </c>
      <c r="C97" s="360" t="s">
        <v>24</v>
      </c>
      <c r="D97" s="361">
        <v>80111600</v>
      </c>
      <c r="E97" s="362" t="s">
        <v>1031</v>
      </c>
      <c r="F97" s="361" t="s">
        <v>461</v>
      </c>
      <c r="G97" s="360" t="s">
        <v>461</v>
      </c>
      <c r="H97" s="362">
        <v>10</v>
      </c>
      <c r="I97" s="360">
        <v>1</v>
      </c>
      <c r="J97" s="361" t="s">
        <v>885</v>
      </c>
      <c r="K97" s="362" t="s">
        <v>886</v>
      </c>
      <c r="L97" s="363">
        <v>4700000</v>
      </c>
      <c r="M97" s="364">
        <v>47000000</v>
      </c>
      <c r="N97" s="365" t="s">
        <v>1011</v>
      </c>
      <c r="O97" s="362" t="s">
        <v>896</v>
      </c>
      <c r="P97" s="362" t="s">
        <v>888</v>
      </c>
      <c r="Q97" s="366" t="s">
        <v>1559</v>
      </c>
      <c r="R97" s="121" t="s">
        <v>17</v>
      </c>
      <c r="S97" s="345">
        <v>8146</v>
      </c>
      <c r="T97" s="357" t="s">
        <v>18</v>
      </c>
      <c r="U97" s="128">
        <v>3</v>
      </c>
      <c r="V97" s="141">
        <v>45712</v>
      </c>
      <c r="W97" s="124">
        <f t="shared" si="2"/>
        <v>1</v>
      </c>
    </row>
    <row r="98" spans="1:23" ht="12.75" customHeight="1">
      <c r="A98" s="358" t="s">
        <v>1518</v>
      </c>
      <c r="B98" s="359" t="s">
        <v>1032</v>
      </c>
      <c r="C98" s="360" t="s">
        <v>24</v>
      </c>
      <c r="D98" s="361">
        <v>80111600</v>
      </c>
      <c r="E98" s="362" t="s">
        <v>1031</v>
      </c>
      <c r="F98" s="361" t="s">
        <v>461</v>
      </c>
      <c r="G98" s="360" t="s">
        <v>461</v>
      </c>
      <c r="H98" s="362">
        <v>10</v>
      </c>
      <c r="I98" s="360">
        <v>1</v>
      </c>
      <c r="J98" s="361" t="s">
        <v>885</v>
      </c>
      <c r="K98" s="362" t="s">
        <v>886</v>
      </c>
      <c r="L98" s="363">
        <v>5000000</v>
      </c>
      <c r="M98" s="364">
        <v>50000000</v>
      </c>
      <c r="N98" s="365" t="s">
        <v>1011</v>
      </c>
      <c r="O98" s="362" t="s">
        <v>896</v>
      </c>
      <c r="P98" s="362" t="s">
        <v>888</v>
      </c>
      <c r="Q98" s="366" t="s">
        <v>1560</v>
      </c>
      <c r="R98" s="121" t="s">
        <v>17</v>
      </c>
      <c r="S98" s="345">
        <v>8146</v>
      </c>
      <c r="T98" s="357" t="s">
        <v>18</v>
      </c>
      <c r="U98" s="128">
        <v>3</v>
      </c>
      <c r="V98" s="141">
        <v>45712</v>
      </c>
      <c r="W98" s="124">
        <f t="shared" si="2"/>
        <v>1</v>
      </c>
    </row>
    <row r="99" spans="1:23" ht="12.75" customHeight="1">
      <c r="A99" s="358" t="s">
        <v>1518</v>
      </c>
      <c r="B99" s="359" t="s">
        <v>1033</v>
      </c>
      <c r="C99" s="360" t="s">
        <v>24</v>
      </c>
      <c r="D99" s="361">
        <v>80111600</v>
      </c>
      <c r="E99" s="362" t="s">
        <v>1031</v>
      </c>
      <c r="F99" s="361" t="s">
        <v>461</v>
      </c>
      <c r="G99" s="360" t="s">
        <v>461</v>
      </c>
      <c r="H99" s="362">
        <v>6</v>
      </c>
      <c r="I99" s="360">
        <v>1</v>
      </c>
      <c r="J99" s="361" t="s">
        <v>885</v>
      </c>
      <c r="K99" s="362" t="s">
        <v>886</v>
      </c>
      <c r="L99" s="363">
        <v>5000000</v>
      </c>
      <c r="M99" s="364">
        <v>30000000</v>
      </c>
      <c r="N99" s="365" t="s">
        <v>1011</v>
      </c>
      <c r="O99" s="362" t="s">
        <v>896</v>
      </c>
      <c r="P99" s="362" t="s">
        <v>888</v>
      </c>
      <c r="Q99" s="366" t="s">
        <v>1559</v>
      </c>
      <c r="R99" s="121" t="s">
        <v>17</v>
      </c>
      <c r="S99" s="345">
        <v>8146</v>
      </c>
      <c r="T99" s="357" t="s">
        <v>18</v>
      </c>
      <c r="U99" s="128">
        <v>3</v>
      </c>
      <c r="V99" s="141">
        <v>45712</v>
      </c>
      <c r="W99" s="124">
        <f t="shared" si="2"/>
        <v>1</v>
      </c>
    </row>
    <row r="100" spans="1:23" ht="12.75" customHeight="1">
      <c r="A100" s="358" t="s">
        <v>1518</v>
      </c>
      <c r="B100" s="359" t="s">
        <v>1034</v>
      </c>
      <c r="C100" s="360" t="s">
        <v>24</v>
      </c>
      <c r="D100" s="361">
        <v>80111600</v>
      </c>
      <c r="E100" s="362" t="s">
        <v>1035</v>
      </c>
      <c r="F100" s="361" t="s">
        <v>461</v>
      </c>
      <c r="G100" s="360" t="s">
        <v>461</v>
      </c>
      <c r="H100" s="362">
        <v>6</v>
      </c>
      <c r="I100" s="360">
        <v>1</v>
      </c>
      <c r="J100" s="361" t="s">
        <v>885</v>
      </c>
      <c r="K100" s="362" t="s">
        <v>886</v>
      </c>
      <c r="L100" s="363">
        <v>6000000</v>
      </c>
      <c r="M100" s="364">
        <v>36000000</v>
      </c>
      <c r="N100" s="365" t="s">
        <v>1011</v>
      </c>
      <c r="O100" s="362" t="s">
        <v>896</v>
      </c>
      <c r="P100" s="362" t="s">
        <v>888</v>
      </c>
      <c r="Q100" s="366" t="s">
        <v>1559</v>
      </c>
      <c r="R100" s="121" t="s">
        <v>17</v>
      </c>
      <c r="S100" s="345">
        <v>8146</v>
      </c>
      <c r="T100" s="357" t="s">
        <v>18</v>
      </c>
      <c r="U100" s="128">
        <v>3</v>
      </c>
      <c r="V100" s="141">
        <v>45712</v>
      </c>
      <c r="W100" s="124">
        <f t="shared" si="2"/>
        <v>1</v>
      </c>
    </row>
    <row r="101" spans="1:23" ht="12.75" customHeight="1">
      <c r="A101" s="358" t="s">
        <v>1518</v>
      </c>
      <c r="B101" s="359" t="s">
        <v>1036</v>
      </c>
      <c r="C101" s="360" t="s">
        <v>24</v>
      </c>
      <c r="D101" s="361">
        <v>80111600</v>
      </c>
      <c r="E101" s="362" t="s">
        <v>1037</v>
      </c>
      <c r="F101" s="361" t="s">
        <v>461</v>
      </c>
      <c r="G101" s="360" t="s">
        <v>461</v>
      </c>
      <c r="H101" s="362">
        <v>4</v>
      </c>
      <c r="I101" s="360">
        <v>1</v>
      </c>
      <c r="J101" s="361" t="s">
        <v>885</v>
      </c>
      <c r="K101" s="362" t="s">
        <v>886</v>
      </c>
      <c r="L101" s="363">
        <v>4800000</v>
      </c>
      <c r="M101" s="364">
        <v>19200000</v>
      </c>
      <c r="N101" s="365" t="s">
        <v>1011</v>
      </c>
      <c r="O101" s="362" t="s">
        <v>896</v>
      </c>
      <c r="P101" s="362" t="s">
        <v>888</v>
      </c>
      <c r="Q101" s="366" t="s">
        <v>1560</v>
      </c>
      <c r="R101" s="121" t="s">
        <v>17</v>
      </c>
      <c r="S101" s="345">
        <v>8146</v>
      </c>
      <c r="T101" s="357" t="s">
        <v>18</v>
      </c>
      <c r="U101" s="128">
        <v>3</v>
      </c>
      <c r="V101" s="141">
        <v>45712</v>
      </c>
      <c r="W101" s="124">
        <f t="shared" si="2"/>
        <v>1</v>
      </c>
    </row>
    <row r="102" spans="1:23" ht="12.75" customHeight="1">
      <c r="A102" s="358" t="s">
        <v>1518</v>
      </c>
      <c r="B102" s="359" t="s">
        <v>1038</v>
      </c>
      <c r="C102" s="360" t="s">
        <v>24</v>
      </c>
      <c r="D102" s="361">
        <v>80111600</v>
      </c>
      <c r="E102" s="362" t="s">
        <v>1025</v>
      </c>
      <c r="F102" s="361" t="s">
        <v>461</v>
      </c>
      <c r="G102" s="360" t="s">
        <v>461</v>
      </c>
      <c r="H102" s="362">
        <v>10</v>
      </c>
      <c r="I102" s="360">
        <v>1</v>
      </c>
      <c r="J102" s="361" t="s">
        <v>885</v>
      </c>
      <c r="K102" s="362" t="s">
        <v>886</v>
      </c>
      <c r="L102" s="363">
        <v>4000000</v>
      </c>
      <c r="M102" s="364">
        <v>40000000</v>
      </c>
      <c r="N102" s="365" t="s">
        <v>1011</v>
      </c>
      <c r="O102" s="362" t="s">
        <v>896</v>
      </c>
      <c r="P102" s="362" t="s">
        <v>888</v>
      </c>
      <c r="Q102" s="366" t="s">
        <v>1560</v>
      </c>
      <c r="R102" s="121" t="s">
        <v>17</v>
      </c>
      <c r="S102" s="345">
        <v>8146</v>
      </c>
      <c r="T102" s="357" t="s">
        <v>18</v>
      </c>
      <c r="U102" s="128">
        <v>3</v>
      </c>
      <c r="V102" s="141">
        <v>45712</v>
      </c>
      <c r="W102" s="124">
        <f t="shared" si="2"/>
        <v>1</v>
      </c>
    </row>
    <row r="103" spans="1:23" ht="12.75" customHeight="1">
      <c r="A103" s="358" t="s">
        <v>1518</v>
      </c>
      <c r="B103" s="359" t="s">
        <v>1039</v>
      </c>
      <c r="C103" s="360" t="s">
        <v>24</v>
      </c>
      <c r="D103" s="361">
        <v>80111600</v>
      </c>
      <c r="E103" s="362" t="s">
        <v>1040</v>
      </c>
      <c r="F103" s="361" t="s">
        <v>461</v>
      </c>
      <c r="G103" s="360" t="s">
        <v>461</v>
      </c>
      <c r="H103" s="362">
        <v>6</v>
      </c>
      <c r="I103" s="360">
        <v>1</v>
      </c>
      <c r="J103" s="361" t="s">
        <v>885</v>
      </c>
      <c r="K103" s="362" t="s">
        <v>886</v>
      </c>
      <c r="L103" s="363">
        <v>4000000</v>
      </c>
      <c r="M103" s="364">
        <v>24000000</v>
      </c>
      <c r="N103" s="365" t="s">
        <v>1011</v>
      </c>
      <c r="O103" s="362" t="s">
        <v>896</v>
      </c>
      <c r="P103" s="362" t="s">
        <v>888</v>
      </c>
      <c r="Q103" s="366" t="s">
        <v>1559</v>
      </c>
      <c r="R103" s="121" t="s">
        <v>17</v>
      </c>
      <c r="S103" s="345">
        <v>8146</v>
      </c>
      <c r="T103" s="357" t="s">
        <v>18</v>
      </c>
      <c r="U103" s="128">
        <v>3</v>
      </c>
      <c r="V103" s="141">
        <v>45712</v>
      </c>
      <c r="W103" s="124">
        <f t="shared" si="2"/>
        <v>1</v>
      </c>
    </row>
    <row r="104" spans="1:23" ht="12.75" customHeight="1">
      <c r="A104" s="358" t="s">
        <v>1518</v>
      </c>
      <c r="B104" s="359" t="s">
        <v>1041</v>
      </c>
      <c r="C104" s="360" t="s">
        <v>24</v>
      </c>
      <c r="D104" s="361">
        <v>80111600</v>
      </c>
      <c r="E104" s="362" t="s">
        <v>1042</v>
      </c>
      <c r="F104" s="361" t="s">
        <v>461</v>
      </c>
      <c r="G104" s="360" t="s">
        <v>461</v>
      </c>
      <c r="H104" s="362">
        <v>6</v>
      </c>
      <c r="I104" s="360">
        <v>1</v>
      </c>
      <c r="J104" s="361" t="s">
        <v>885</v>
      </c>
      <c r="K104" s="362" t="s">
        <v>886</v>
      </c>
      <c r="L104" s="363">
        <v>4000000</v>
      </c>
      <c r="M104" s="364">
        <v>24000000</v>
      </c>
      <c r="N104" s="365" t="s">
        <v>1011</v>
      </c>
      <c r="O104" s="362" t="s">
        <v>896</v>
      </c>
      <c r="P104" s="362" t="s">
        <v>888</v>
      </c>
      <c r="Q104" s="366" t="s">
        <v>1559</v>
      </c>
      <c r="R104" s="121" t="s">
        <v>17</v>
      </c>
      <c r="S104" s="345">
        <v>8146</v>
      </c>
      <c r="T104" s="357" t="s">
        <v>18</v>
      </c>
      <c r="U104" s="128">
        <v>3</v>
      </c>
      <c r="V104" s="141">
        <v>45712</v>
      </c>
      <c r="W104" s="124">
        <f t="shared" si="2"/>
        <v>1</v>
      </c>
    </row>
    <row r="105" spans="1:23" ht="12.75" customHeight="1">
      <c r="A105" s="358" t="s">
        <v>1518</v>
      </c>
      <c r="B105" s="359" t="s">
        <v>1043</v>
      </c>
      <c r="C105" s="360" t="s">
        <v>24</v>
      </c>
      <c r="D105" s="361">
        <v>80111600</v>
      </c>
      <c r="E105" s="362" t="s">
        <v>1044</v>
      </c>
      <c r="F105" s="361" t="s">
        <v>461</v>
      </c>
      <c r="G105" s="360" t="s">
        <v>461</v>
      </c>
      <c r="H105" s="362">
        <v>5</v>
      </c>
      <c r="I105" s="360">
        <v>1</v>
      </c>
      <c r="J105" s="361" t="s">
        <v>885</v>
      </c>
      <c r="K105" s="362" t="s">
        <v>886</v>
      </c>
      <c r="L105" s="363">
        <v>3600000</v>
      </c>
      <c r="M105" s="364">
        <v>18000000</v>
      </c>
      <c r="N105" s="365" t="s">
        <v>1011</v>
      </c>
      <c r="O105" s="362" t="s">
        <v>896</v>
      </c>
      <c r="P105" s="362" t="s">
        <v>888</v>
      </c>
      <c r="Q105" s="366" t="s">
        <v>1559</v>
      </c>
      <c r="R105" s="121" t="s">
        <v>17</v>
      </c>
      <c r="S105" s="345">
        <v>8146</v>
      </c>
      <c r="T105" s="357" t="s">
        <v>18</v>
      </c>
      <c r="U105" s="128">
        <v>3</v>
      </c>
      <c r="V105" s="141">
        <v>45712</v>
      </c>
      <c r="W105" s="124">
        <f t="shared" si="2"/>
        <v>1</v>
      </c>
    </row>
    <row r="106" spans="1:23" ht="12.75" customHeight="1">
      <c r="A106" s="358" t="s">
        <v>1518</v>
      </c>
      <c r="B106" s="359" t="s">
        <v>1045</v>
      </c>
      <c r="C106" s="360" t="s">
        <v>24</v>
      </c>
      <c r="D106" s="361">
        <v>80111600</v>
      </c>
      <c r="E106" s="362" t="s">
        <v>1046</v>
      </c>
      <c r="F106" s="361" t="s">
        <v>461</v>
      </c>
      <c r="G106" s="360" t="s">
        <v>461</v>
      </c>
      <c r="H106" s="362">
        <v>6</v>
      </c>
      <c r="I106" s="360">
        <v>1</v>
      </c>
      <c r="J106" s="361" t="s">
        <v>885</v>
      </c>
      <c r="K106" s="362" t="s">
        <v>886</v>
      </c>
      <c r="L106" s="363">
        <v>3600000</v>
      </c>
      <c r="M106" s="364">
        <v>21600000</v>
      </c>
      <c r="N106" s="365" t="s">
        <v>1011</v>
      </c>
      <c r="O106" s="362" t="s">
        <v>896</v>
      </c>
      <c r="P106" s="362" t="s">
        <v>888</v>
      </c>
      <c r="Q106" s="366" t="s">
        <v>1559</v>
      </c>
      <c r="R106" s="121" t="s">
        <v>17</v>
      </c>
      <c r="S106" s="345">
        <v>8146</v>
      </c>
      <c r="T106" s="357" t="s">
        <v>18</v>
      </c>
      <c r="U106" s="128">
        <v>3</v>
      </c>
      <c r="V106" s="141">
        <v>45712</v>
      </c>
      <c r="W106" s="124">
        <f t="shared" si="2"/>
        <v>1</v>
      </c>
    </row>
    <row r="107" spans="1:23" ht="12.75" customHeight="1">
      <c r="A107" s="358" t="s">
        <v>1518</v>
      </c>
      <c r="B107" s="359" t="s">
        <v>1047</v>
      </c>
      <c r="C107" s="360" t="s">
        <v>24</v>
      </c>
      <c r="D107" s="361">
        <v>80111600</v>
      </c>
      <c r="E107" s="362" t="s">
        <v>1048</v>
      </c>
      <c r="F107" s="361" t="s">
        <v>461</v>
      </c>
      <c r="G107" s="360" t="s">
        <v>461</v>
      </c>
      <c r="H107" s="362">
        <v>10</v>
      </c>
      <c r="I107" s="360">
        <v>1</v>
      </c>
      <c r="J107" s="361" t="s">
        <v>885</v>
      </c>
      <c r="K107" s="362" t="s">
        <v>886</v>
      </c>
      <c r="L107" s="363">
        <v>3000000</v>
      </c>
      <c r="M107" s="364">
        <v>30000000</v>
      </c>
      <c r="N107" s="365" t="s">
        <v>1011</v>
      </c>
      <c r="O107" s="362" t="s">
        <v>896</v>
      </c>
      <c r="P107" s="362" t="s">
        <v>888</v>
      </c>
      <c r="Q107" s="366" t="s">
        <v>1560</v>
      </c>
      <c r="R107" s="121" t="s">
        <v>17</v>
      </c>
      <c r="S107" s="345">
        <v>8146</v>
      </c>
      <c r="T107" s="357" t="s">
        <v>18</v>
      </c>
      <c r="U107" s="128">
        <v>3</v>
      </c>
      <c r="V107" s="141">
        <v>45712</v>
      </c>
      <c r="W107" s="124">
        <f t="shared" si="2"/>
        <v>1</v>
      </c>
    </row>
    <row r="108" spans="1:23" ht="12.75" customHeight="1">
      <c r="A108" s="358" t="s">
        <v>1518</v>
      </c>
      <c r="B108" s="359" t="s">
        <v>1049</v>
      </c>
      <c r="C108" s="360" t="s">
        <v>24</v>
      </c>
      <c r="D108" s="361">
        <v>80111600</v>
      </c>
      <c r="E108" s="362" t="s">
        <v>1050</v>
      </c>
      <c r="F108" s="361" t="s">
        <v>461</v>
      </c>
      <c r="G108" s="360" t="s">
        <v>461</v>
      </c>
      <c r="H108" s="362">
        <v>6</v>
      </c>
      <c r="I108" s="360">
        <v>1</v>
      </c>
      <c r="J108" s="361" t="s">
        <v>885</v>
      </c>
      <c r="K108" s="362" t="s">
        <v>886</v>
      </c>
      <c r="L108" s="363">
        <v>3000000</v>
      </c>
      <c r="M108" s="364">
        <v>18000000</v>
      </c>
      <c r="N108" s="365" t="s">
        <v>1011</v>
      </c>
      <c r="O108" s="362" t="s">
        <v>896</v>
      </c>
      <c r="P108" s="362" t="s">
        <v>888</v>
      </c>
      <c r="Q108" s="366" t="s">
        <v>1559</v>
      </c>
      <c r="R108" s="121" t="s">
        <v>17</v>
      </c>
      <c r="S108" s="345">
        <v>8146</v>
      </c>
      <c r="T108" s="357" t="s">
        <v>18</v>
      </c>
      <c r="U108" s="128">
        <v>3</v>
      </c>
      <c r="V108" s="141">
        <v>45712</v>
      </c>
      <c r="W108" s="124">
        <f t="shared" si="2"/>
        <v>1</v>
      </c>
    </row>
    <row r="109" spans="1:23" ht="12.75" customHeight="1">
      <c r="A109" s="358" t="s">
        <v>1518</v>
      </c>
      <c r="B109" s="359" t="s">
        <v>1051</v>
      </c>
      <c r="C109" s="360" t="s">
        <v>24</v>
      </c>
      <c r="D109" s="361">
        <v>80111600</v>
      </c>
      <c r="E109" s="362" t="s">
        <v>1052</v>
      </c>
      <c r="F109" s="361" t="s">
        <v>461</v>
      </c>
      <c r="G109" s="360" t="s">
        <v>461</v>
      </c>
      <c r="H109" s="362">
        <v>6</v>
      </c>
      <c r="I109" s="360">
        <v>1</v>
      </c>
      <c r="J109" s="361" t="s">
        <v>885</v>
      </c>
      <c r="K109" s="362" t="s">
        <v>886</v>
      </c>
      <c r="L109" s="363">
        <v>3000000</v>
      </c>
      <c r="M109" s="364">
        <v>18000000</v>
      </c>
      <c r="N109" s="365" t="s">
        <v>1011</v>
      </c>
      <c r="O109" s="362" t="s">
        <v>896</v>
      </c>
      <c r="P109" s="362" t="s">
        <v>888</v>
      </c>
      <c r="Q109" s="366" t="s">
        <v>1559</v>
      </c>
      <c r="R109" s="121" t="s">
        <v>17</v>
      </c>
      <c r="S109" s="345">
        <v>8146</v>
      </c>
      <c r="T109" s="357" t="s">
        <v>18</v>
      </c>
      <c r="U109" s="128">
        <v>3</v>
      </c>
      <c r="V109" s="141">
        <v>45712</v>
      </c>
      <c r="W109" s="124">
        <f t="shared" si="2"/>
        <v>1</v>
      </c>
    </row>
    <row r="110" spans="1:23" ht="12.75" customHeight="1">
      <c r="A110" s="358" t="s">
        <v>1518</v>
      </c>
      <c r="B110" s="359" t="s">
        <v>1053</v>
      </c>
      <c r="C110" s="360" t="s">
        <v>24</v>
      </c>
      <c r="D110" s="361">
        <v>80111600</v>
      </c>
      <c r="E110" s="362" t="s">
        <v>1563</v>
      </c>
      <c r="F110" s="361" t="s">
        <v>461</v>
      </c>
      <c r="G110" s="360" t="s">
        <v>461</v>
      </c>
      <c r="H110" s="362">
        <v>6</v>
      </c>
      <c r="I110" s="360">
        <v>1</v>
      </c>
      <c r="J110" s="361" t="s">
        <v>885</v>
      </c>
      <c r="K110" s="362" t="s">
        <v>886</v>
      </c>
      <c r="L110" s="363">
        <v>2500000</v>
      </c>
      <c r="M110" s="364">
        <v>15000000</v>
      </c>
      <c r="N110" s="365" t="s">
        <v>1011</v>
      </c>
      <c r="O110" s="362" t="s">
        <v>896</v>
      </c>
      <c r="P110" s="362" t="s">
        <v>888</v>
      </c>
      <c r="Q110" s="366" t="s">
        <v>1559</v>
      </c>
      <c r="R110" s="121" t="s">
        <v>17</v>
      </c>
      <c r="S110" s="345">
        <v>8146</v>
      </c>
      <c r="T110" s="357" t="s">
        <v>18</v>
      </c>
      <c r="U110" s="128">
        <v>3</v>
      </c>
      <c r="V110" s="141">
        <v>45712</v>
      </c>
      <c r="W110" s="124">
        <f t="shared" si="2"/>
        <v>1</v>
      </c>
    </row>
    <row r="111" spans="1:23" ht="12.75" customHeight="1">
      <c r="A111" s="358" t="s">
        <v>1518</v>
      </c>
      <c r="B111" s="359" t="s">
        <v>1054</v>
      </c>
      <c r="C111" s="360" t="s">
        <v>24</v>
      </c>
      <c r="D111" s="361">
        <v>80111600</v>
      </c>
      <c r="E111" s="362" t="s">
        <v>1055</v>
      </c>
      <c r="F111" s="361" t="s">
        <v>461</v>
      </c>
      <c r="G111" s="360" t="s">
        <v>461</v>
      </c>
      <c r="H111" s="362">
        <v>5</v>
      </c>
      <c r="I111" s="360">
        <v>1</v>
      </c>
      <c r="J111" s="361" t="s">
        <v>885</v>
      </c>
      <c r="K111" s="362" t="s">
        <v>886</v>
      </c>
      <c r="L111" s="363">
        <v>2250000</v>
      </c>
      <c r="M111" s="364">
        <v>11250000</v>
      </c>
      <c r="N111" s="365" t="s">
        <v>1011</v>
      </c>
      <c r="O111" s="362" t="s">
        <v>896</v>
      </c>
      <c r="P111" s="362" t="s">
        <v>888</v>
      </c>
      <c r="Q111" s="366" t="s">
        <v>1560</v>
      </c>
      <c r="R111" s="121" t="s">
        <v>17</v>
      </c>
      <c r="S111" s="345">
        <v>8146</v>
      </c>
      <c r="T111" s="357" t="s">
        <v>18</v>
      </c>
      <c r="U111" s="128">
        <v>3</v>
      </c>
      <c r="V111" s="141">
        <v>45712</v>
      </c>
      <c r="W111" s="124">
        <f t="shared" si="2"/>
        <v>1</v>
      </c>
    </row>
    <row r="112" spans="1:23" ht="12.75" customHeight="1">
      <c r="A112" s="358" t="s">
        <v>1518</v>
      </c>
      <c r="B112" s="359" t="s">
        <v>1066</v>
      </c>
      <c r="C112" s="360" t="s">
        <v>24</v>
      </c>
      <c r="D112" s="361" t="s">
        <v>1057</v>
      </c>
      <c r="E112" s="362" t="s">
        <v>1564</v>
      </c>
      <c r="F112" s="365" t="s">
        <v>1474</v>
      </c>
      <c r="G112" s="362" t="s">
        <v>1474</v>
      </c>
      <c r="H112" s="362">
        <v>1</v>
      </c>
      <c r="I112" s="360">
        <v>1</v>
      </c>
      <c r="J112" s="361" t="s">
        <v>885</v>
      </c>
      <c r="K112" s="362" t="s">
        <v>886</v>
      </c>
      <c r="L112" s="363" t="s">
        <v>924</v>
      </c>
      <c r="M112" s="364">
        <v>179550000</v>
      </c>
      <c r="N112" s="365" t="s">
        <v>1011</v>
      </c>
      <c r="O112" s="362" t="s">
        <v>896</v>
      </c>
      <c r="P112" s="362" t="s">
        <v>888</v>
      </c>
      <c r="Q112" s="366" t="s">
        <v>1510</v>
      </c>
      <c r="R112" s="121" t="s">
        <v>17</v>
      </c>
      <c r="S112" s="345">
        <v>8146</v>
      </c>
      <c r="T112" s="357" t="s">
        <v>18</v>
      </c>
      <c r="U112" s="128">
        <v>3</v>
      </c>
      <c r="V112" s="141">
        <v>45712</v>
      </c>
      <c r="W112" s="124">
        <f t="shared" si="2"/>
        <v>1</v>
      </c>
    </row>
    <row r="113" spans="1:23" ht="12.75" customHeight="1">
      <c r="A113" s="351" t="s">
        <v>1518</v>
      </c>
      <c r="B113" s="352" t="s">
        <v>1176</v>
      </c>
      <c r="C113" s="353" t="s">
        <v>21</v>
      </c>
      <c r="D113" s="352">
        <v>80111600</v>
      </c>
      <c r="E113" s="367" t="s">
        <v>1177</v>
      </c>
      <c r="F113" s="352" t="s">
        <v>461</v>
      </c>
      <c r="G113" s="353" t="s">
        <v>461</v>
      </c>
      <c r="H113" s="353">
        <v>5</v>
      </c>
      <c r="I113" s="353">
        <v>1</v>
      </c>
      <c r="J113" s="352" t="s">
        <v>885</v>
      </c>
      <c r="K113" s="353" t="s">
        <v>85</v>
      </c>
      <c r="L113" s="354">
        <v>4800000</v>
      </c>
      <c r="M113" s="355">
        <v>24000000</v>
      </c>
      <c r="N113" s="352" t="s">
        <v>1154</v>
      </c>
      <c r="O113" s="353" t="s">
        <v>79</v>
      </c>
      <c r="P113" s="353" t="s">
        <v>1155</v>
      </c>
      <c r="Q113" s="368" t="s">
        <v>1565</v>
      </c>
      <c r="R113" s="121" t="s">
        <v>17</v>
      </c>
      <c r="S113" s="345">
        <v>8146</v>
      </c>
      <c r="T113" s="357" t="s">
        <v>18</v>
      </c>
      <c r="U113" s="128">
        <v>3</v>
      </c>
      <c r="V113" s="141">
        <v>45712</v>
      </c>
      <c r="W113" s="124">
        <f t="shared" si="2"/>
        <v>1</v>
      </c>
    </row>
    <row r="114" spans="1:23" ht="12.75" customHeight="1">
      <c r="A114" s="351" t="s">
        <v>1518</v>
      </c>
      <c r="B114" s="352" t="s">
        <v>1156</v>
      </c>
      <c r="C114" s="353" t="s">
        <v>21</v>
      </c>
      <c r="D114" s="352">
        <v>80111600</v>
      </c>
      <c r="E114" s="367" t="s">
        <v>1157</v>
      </c>
      <c r="F114" s="352" t="s">
        <v>461</v>
      </c>
      <c r="G114" s="353" t="s">
        <v>461</v>
      </c>
      <c r="H114" s="353">
        <v>5</v>
      </c>
      <c r="I114" s="353">
        <v>1</v>
      </c>
      <c r="J114" s="352" t="s">
        <v>885</v>
      </c>
      <c r="K114" s="353" t="s">
        <v>85</v>
      </c>
      <c r="L114" s="354">
        <v>6500000</v>
      </c>
      <c r="M114" s="355">
        <v>32500000</v>
      </c>
      <c r="N114" s="352" t="s">
        <v>1154</v>
      </c>
      <c r="O114" s="353" t="s">
        <v>79</v>
      </c>
      <c r="P114" s="353" t="s">
        <v>1155</v>
      </c>
      <c r="Q114" s="369" t="s">
        <v>1566</v>
      </c>
      <c r="R114" s="121" t="s">
        <v>17</v>
      </c>
      <c r="S114" s="345">
        <v>8146</v>
      </c>
      <c r="T114" s="357" t="s">
        <v>18</v>
      </c>
      <c r="U114" s="128">
        <v>3</v>
      </c>
      <c r="V114" s="141">
        <v>45712</v>
      </c>
      <c r="W114" s="124">
        <f t="shared" si="2"/>
        <v>1</v>
      </c>
    </row>
    <row r="115" spans="1:23" ht="12.75" customHeight="1">
      <c r="A115" s="351" t="s">
        <v>1518</v>
      </c>
      <c r="B115" s="352" t="s">
        <v>1160</v>
      </c>
      <c r="C115" s="353" t="s">
        <v>21</v>
      </c>
      <c r="D115" s="352">
        <v>80111600</v>
      </c>
      <c r="E115" s="367" t="s">
        <v>1567</v>
      </c>
      <c r="F115" s="352" t="s">
        <v>461</v>
      </c>
      <c r="G115" s="353" t="s">
        <v>461</v>
      </c>
      <c r="H115" s="353">
        <v>2</v>
      </c>
      <c r="I115" s="353">
        <v>1</v>
      </c>
      <c r="J115" s="352" t="s">
        <v>885</v>
      </c>
      <c r="K115" s="353" t="s">
        <v>85</v>
      </c>
      <c r="L115" s="354">
        <v>4508000</v>
      </c>
      <c r="M115" s="355">
        <v>9016000</v>
      </c>
      <c r="N115" s="352" t="s">
        <v>1154</v>
      </c>
      <c r="O115" s="353" t="s">
        <v>79</v>
      </c>
      <c r="P115" s="353" t="s">
        <v>1155</v>
      </c>
      <c r="Q115" s="369" t="s">
        <v>1568</v>
      </c>
      <c r="R115" s="121" t="s">
        <v>17</v>
      </c>
      <c r="S115" s="345">
        <v>8146</v>
      </c>
      <c r="T115" s="357" t="s">
        <v>18</v>
      </c>
      <c r="U115" s="128">
        <v>3</v>
      </c>
      <c r="V115" s="141">
        <v>45712</v>
      </c>
      <c r="W115" s="124">
        <f t="shared" si="2"/>
        <v>1</v>
      </c>
    </row>
    <row r="116" spans="1:23" ht="12.75" customHeight="1">
      <c r="A116" s="351" t="s">
        <v>1518</v>
      </c>
      <c r="B116" s="352" t="s">
        <v>1174</v>
      </c>
      <c r="C116" s="353" t="s">
        <v>21</v>
      </c>
      <c r="D116" s="352">
        <v>80111600</v>
      </c>
      <c r="E116" s="367" t="s">
        <v>1175</v>
      </c>
      <c r="F116" s="352" t="s">
        <v>461</v>
      </c>
      <c r="G116" s="353" t="s">
        <v>461</v>
      </c>
      <c r="H116" s="353">
        <v>3</v>
      </c>
      <c r="I116" s="353">
        <v>1</v>
      </c>
      <c r="J116" s="352" t="s">
        <v>885</v>
      </c>
      <c r="K116" s="353" t="s">
        <v>85</v>
      </c>
      <c r="L116" s="354">
        <v>6500000</v>
      </c>
      <c r="M116" s="355">
        <v>19500000</v>
      </c>
      <c r="N116" s="352" t="s">
        <v>1154</v>
      </c>
      <c r="O116" s="353" t="s">
        <v>79</v>
      </c>
      <c r="P116" s="353" t="s">
        <v>1155</v>
      </c>
      <c r="Q116" s="369" t="s">
        <v>1568</v>
      </c>
      <c r="R116" s="121" t="s">
        <v>17</v>
      </c>
      <c r="S116" s="345">
        <v>8146</v>
      </c>
      <c r="T116" s="357" t="s">
        <v>18</v>
      </c>
      <c r="U116" s="128">
        <v>3</v>
      </c>
      <c r="V116" s="141">
        <v>45712</v>
      </c>
      <c r="W116" s="124">
        <f t="shared" si="2"/>
        <v>1</v>
      </c>
    </row>
    <row r="117" spans="1:23" ht="12.75" customHeight="1">
      <c r="A117" s="145" t="s">
        <v>1569</v>
      </c>
      <c r="B117" s="146">
        <v>9</v>
      </c>
      <c r="C117" s="147" t="s">
        <v>21</v>
      </c>
      <c r="D117" s="146">
        <v>80111600</v>
      </c>
      <c r="E117" s="148" t="s">
        <v>1498</v>
      </c>
      <c r="F117" s="146" t="s">
        <v>461</v>
      </c>
      <c r="G117" s="147" t="s">
        <v>461</v>
      </c>
      <c r="H117" s="149">
        <v>5</v>
      </c>
      <c r="I117" s="149">
        <v>1</v>
      </c>
      <c r="J117" s="146" t="s">
        <v>84</v>
      </c>
      <c r="K117" s="149" t="s">
        <v>85</v>
      </c>
      <c r="L117" s="150">
        <v>3600000</v>
      </c>
      <c r="M117" s="151">
        <v>18000000</v>
      </c>
      <c r="N117" s="146" t="s">
        <v>1154</v>
      </c>
      <c r="O117" s="147" t="s">
        <v>123</v>
      </c>
      <c r="P117" s="147" t="s">
        <v>888</v>
      </c>
      <c r="Q117" s="149"/>
      <c r="R117" s="121" t="s">
        <v>17</v>
      </c>
      <c r="S117" s="121">
        <v>8146</v>
      </c>
      <c r="T117" s="140" t="s">
        <v>18</v>
      </c>
      <c r="U117" s="118">
        <v>3</v>
      </c>
      <c r="V117" s="152">
        <v>45712</v>
      </c>
      <c r="W117" s="124">
        <f t="shared" si="2"/>
        <v>1</v>
      </c>
    </row>
    <row r="118" spans="1:23" ht="12.75" customHeight="1">
      <c r="A118" s="351" t="s">
        <v>1518</v>
      </c>
      <c r="B118" s="352" t="s">
        <v>1206</v>
      </c>
      <c r="C118" s="353" t="s">
        <v>21</v>
      </c>
      <c r="D118" s="352">
        <v>43222610</v>
      </c>
      <c r="E118" s="353" t="s">
        <v>1207</v>
      </c>
      <c r="F118" s="352" t="s">
        <v>309</v>
      </c>
      <c r="G118" s="353" t="s">
        <v>309</v>
      </c>
      <c r="H118" s="353">
        <v>5</v>
      </c>
      <c r="I118" s="353">
        <v>1</v>
      </c>
      <c r="J118" s="352" t="s">
        <v>1063</v>
      </c>
      <c r="K118" s="353" t="s">
        <v>85</v>
      </c>
      <c r="L118" s="354" t="s">
        <v>1197</v>
      </c>
      <c r="M118" s="355">
        <v>5500000</v>
      </c>
      <c r="N118" s="352" t="s">
        <v>1154</v>
      </c>
      <c r="O118" s="353" t="s">
        <v>79</v>
      </c>
      <c r="P118" s="353" t="s">
        <v>1155</v>
      </c>
      <c r="Q118" s="369" t="s">
        <v>1570</v>
      </c>
      <c r="R118" s="121" t="s">
        <v>17</v>
      </c>
      <c r="S118" s="345">
        <v>8146</v>
      </c>
      <c r="T118" s="357" t="s">
        <v>18</v>
      </c>
      <c r="U118" s="128">
        <v>3</v>
      </c>
      <c r="V118" s="141">
        <v>45712</v>
      </c>
      <c r="W118" s="124">
        <f t="shared" si="2"/>
        <v>1</v>
      </c>
    </row>
    <row r="119" spans="1:23" ht="12.75" customHeight="1">
      <c r="A119" s="351" t="s">
        <v>1518</v>
      </c>
      <c r="B119" s="352" t="s">
        <v>1164</v>
      </c>
      <c r="C119" s="353" t="s">
        <v>21</v>
      </c>
      <c r="D119" s="352">
        <v>80111600</v>
      </c>
      <c r="E119" s="368" t="s">
        <v>1165</v>
      </c>
      <c r="F119" s="352" t="s">
        <v>675</v>
      </c>
      <c r="G119" s="353" t="s">
        <v>675</v>
      </c>
      <c r="H119" s="353">
        <v>5</v>
      </c>
      <c r="I119" s="353">
        <v>1</v>
      </c>
      <c r="J119" s="352" t="s">
        <v>885</v>
      </c>
      <c r="K119" s="353" t="s">
        <v>85</v>
      </c>
      <c r="L119" s="354">
        <v>4700000</v>
      </c>
      <c r="M119" s="355">
        <v>23500000</v>
      </c>
      <c r="N119" s="352" t="s">
        <v>1154</v>
      </c>
      <c r="O119" s="353" t="s">
        <v>79</v>
      </c>
      <c r="P119" s="353" t="s">
        <v>1155</v>
      </c>
      <c r="Q119" s="369" t="s">
        <v>1570</v>
      </c>
      <c r="R119" s="121" t="s">
        <v>17</v>
      </c>
      <c r="S119" s="345">
        <v>8146</v>
      </c>
      <c r="T119" s="357" t="s">
        <v>18</v>
      </c>
      <c r="U119" s="128">
        <v>3</v>
      </c>
      <c r="V119" s="141">
        <v>45712</v>
      </c>
      <c r="W119" s="124">
        <f t="shared" si="2"/>
        <v>1</v>
      </c>
    </row>
    <row r="120" spans="1:23" ht="12.75" customHeight="1">
      <c r="A120" s="351" t="s">
        <v>1518</v>
      </c>
      <c r="B120" s="352" t="s">
        <v>1210</v>
      </c>
      <c r="C120" s="353" t="s">
        <v>21</v>
      </c>
      <c r="D120" s="352">
        <v>80111600</v>
      </c>
      <c r="E120" s="353" t="s">
        <v>1484</v>
      </c>
      <c r="F120" s="352" t="s">
        <v>675</v>
      </c>
      <c r="G120" s="353" t="s">
        <v>675</v>
      </c>
      <c r="H120" s="353">
        <v>1</v>
      </c>
      <c r="I120" s="353">
        <v>1</v>
      </c>
      <c r="J120" s="352" t="s">
        <v>885</v>
      </c>
      <c r="K120" s="353" t="s">
        <v>85</v>
      </c>
      <c r="L120" s="354">
        <v>19909460</v>
      </c>
      <c r="M120" s="355">
        <v>19909460</v>
      </c>
      <c r="N120" s="352" t="s">
        <v>1154</v>
      </c>
      <c r="O120" s="353" t="s">
        <v>79</v>
      </c>
      <c r="P120" s="353" t="s">
        <v>1155</v>
      </c>
      <c r="Q120" s="369" t="s">
        <v>1571</v>
      </c>
      <c r="R120" s="121" t="s">
        <v>17</v>
      </c>
      <c r="S120" s="345">
        <v>8146</v>
      </c>
      <c r="T120" s="357" t="s">
        <v>18</v>
      </c>
      <c r="U120" s="128">
        <v>3</v>
      </c>
      <c r="V120" s="141">
        <v>45712</v>
      </c>
      <c r="W120" s="124">
        <f t="shared" si="2"/>
        <v>1</v>
      </c>
    </row>
    <row r="121" spans="1:23" ht="12.75" customHeight="1">
      <c r="A121" s="345" t="s">
        <v>1518</v>
      </c>
      <c r="B121" s="346" t="s">
        <v>335</v>
      </c>
      <c r="C121" s="345" t="s">
        <v>11</v>
      </c>
      <c r="D121" s="345">
        <v>80111600</v>
      </c>
      <c r="E121" s="345" t="s">
        <v>336</v>
      </c>
      <c r="F121" s="345" t="s">
        <v>315</v>
      </c>
      <c r="G121" s="345" t="str">
        <f t="shared" ref="G121:G129" si="6">+F121</f>
        <v>MARZO</v>
      </c>
      <c r="H121" s="345">
        <v>8</v>
      </c>
      <c r="I121" s="345">
        <v>1</v>
      </c>
      <c r="J121" s="345" t="s">
        <v>84</v>
      </c>
      <c r="K121" s="345" t="s">
        <v>85</v>
      </c>
      <c r="L121" s="347">
        <v>7000000</v>
      </c>
      <c r="M121" s="347">
        <f t="shared" ref="M121:M122" si="7">+L121*H121</f>
        <v>56000000</v>
      </c>
      <c r="N121" s="345" t="s">
        <v>288</v>
      </c>
      <c r="O121" s="345" t="s">
        <v>316</v>
      </c>
      <c r="P121" s="345" t="s">
        <v>289</v>
      </c>
      <c r="Q121" s="345"/>
      <c r="R121" s="345" t="s">
        <v>1520</v>
      </c>
      <c r="S121" s="345">
        <v>8080</v>
      </c>
      <c r="T121" s="370">
        <v>2024110010212</v>
      </c>
      <c r="U121" s="371">
        <v>4</v>
      </c>
      <c r="V121" s="372"/>
      <c r="W121" s="124">
        <f t="shared" si="2"/>
        <v>1</v>
      </c>
    </row>
    <row r="122" spans="1:23" ht="12.75" customHeight="1">
      <c r="A122" s="345" t="s">
        <v>1518</v>
      </c>
      <c r="B122" s="346" t="s">
        <v>385</v>
      </c>
      <c r="C122" s="345" t="s">
        <v>11</v>
      </c>
      <c r="D122" s="345">
        <v>80111600</v>
      </c>
      <c r="E122" s="345" t="s">
        <v>1572</v>
      </c>
      <c r="F122" s="345" t="s">
        <v>309</v>
      </c>
      <c r="G122" s="345" t="str">
        <f t="shared" si="6"/>
        <v>Marzo</v>
      </c>
      <c r="H122" s="345">
        <v>7</v>
      </c>
      <c r="I122" s="345">
        <v>1</v>
      </c>
      <c r="J122" s="345" t="s">
        <v>84</v>
      </c>
      <c r="K122" s="345" t="s">
        <v>85</v>
      </c>
      <c r="L122" s="347">
        <v>2500000</v>
      </c>
      <c r="M122" s="347">
        <f t="shared" si="7"/>
        <v>17500000</v>
      </c>
      <c r="N122" s="345" t="s">
        <v>288</v>
      </c>
      <c r="O122" s="345" t="s">
        <v>310</v>
      </c>
      <c r="P122" s="345" t="s">
        <v>289</v>
      </c>
      <c r="Q122" s="345"/>
      <c r="R122" s="345" t="s">
        <v>1520</v>
      </c>
      <c r="S122" s="345">
        <v>8080</v>
      </c>
      <c r="T122" s="370">
        <v>2024110010212</v>
      </c>
      <c r="U122" s="371">
        <v>4</v>
      </c>
      <c r="V122" s="372"/>
      <c r="W122" s="124">
        <f t="shared" si="2"/>
        <v>1</v>
      </c>
    </row>
    <row r="123" spans="1:23" ht="12.75" customHeight="1">
      <c r="A123" s="345" t="s">
        <v>1539</v>
      </c>
      <c r="B123" s="371">
        <v>10</v>
      </c>
      <c r="C123" s="345" t="s">
        <v>11</v>
      </c>
      <c r="D123" s="345">
        <v>80111600</v>
      </c>
      <c r="E123" s="345" t="s">
        <v>1249</v>
      </c>
      <c r="F123" s="345" t="s">
        <v>83</v>
      </c>
      <c r="G123" s="345" t="str">
        <f t="shared" si="6"/>
        <v>FEBRERO</v>
      </c>
      <c r="H123" s="345">
        <v>6</v>
      </c>
      <c r="I123" s="345">
        <v>1</v>
      </c>
      <c r="J123" s="345" t="s">
        <v>84</v>
      </c>
      <c r="K123" s="345" t="s">
        <v>85</v>
      </c>
      <c r="L123" s="347">
        <v>7000000</v>
      </c>
      <c r="M123" s="347">
        <f>+H123*L123</f>
        <v>42000000</v>
      </c>
      <c r="N123" s="345" t="s">
        <v>288</v>
      </c>
      <c r="O123" s="345" t="s">
        <v>79</v>
      </c>
      <c r="P123" s="345" t="s">
        <v>289</v>
      </c>
      <c r="Q123" s="546" t="s">
        <v>1573</v>
      </c>
      <c r="R123" s="345" t="s">
        <v>1520</v>
      </c>
      <c r="S123" s="345">
        <v>8080</v>
      </c>
      <c r="T123" s="370">
        <v>2024110010212</v>
      </c>
      <c r="U123" s="371">
        <v>4</v>
      </c>
      <c r="V123" s="112"/>
      <c r="W123" s="124">
        <f t="shared" si="2"/>
        <v>1</v>
      </c>
    </row>
    <row r="124" spans="1:23" ht="12.75" customHeight="1">
      <c r="A124" s="345" t="s">
        <v>1539</v>
      </c>
      <c r="B124" s="371">
        <v>11</v>
      </c>
      <c r="C124" s="345" t="s">
        <v>11</v>
      </c>
      <c r="D124" s="345">
        <v>80111600</v>
      </c>
      <c r="E124" s="345" t="s">
        <v>1251</v>
      </c>
      <c r="F124" s="345" t="s">
        <v>83</v>
      </c>
      <c r="G124" s="345" t="str">
        <f t="shared" si="6"/>
        <v>FEBRERO</v>
      </c>
      <c r="H124" s="345">
        <v>5</v>
      </c>
      <c r="I124" s="345">
        <v>1</v>
      </c>
      <c r="J124" s="345" t="s">
        <v>84</v>
      </c>
      <c r="K124" s="345" t="s">
        <v>85</v>
      </c>
      <c r="L124" s="347">
        <v>5000000</v>
      </c>
      <c r="M124" s="347">
        <f>+L124*H124</f>
        <v>25000000</v>
      </c>
      <c r="N124" s="345" t="s">
        <v>288</v>
      </c>
      <c r="O124" s="345" t="s">
        <v>316</v>
      </c>
      <c r="P124" s="345" t="s">
        <v>289</v>
      </c>
      <c r="Q124" s="494"/>
      <c r="R124" s="345" t="s">
        <v>1520</v>
      </c>
      <c r="S124" s="345">
        <v>8080</v>
      </c>
      <c r="T124" s="370">
        <v>2024110010212</v>
      </c>
      <c r="U124" s="371">
        <v>4</v>
      </c>
      <c r="V124" s="112"/>
      <c r="W124" s="124">
        <f t="shared" si="2"/>
        <v>1</v>
      </c>
    </row>
    <row r="125" spans="1:23" ht="12.75" customHeight="1">
      <c r="A125" s="345" t="s">
        <v>1518</v>
      </c>
      <c r="B125" s="346" t="s">
        <v>413</v>
      </c>
      <c r="C125" s="345" t="s">
        <v>11</v>
      </c>
      <c r="D125" s="345">
        <v>80111671</v>
      </c>
      <c r="E125" s="345" t="s">
        <v>1344</v>
      </c>
      <c r="F125" s="345" t="s">
        <v>411</v>
      </c>
      <c r="G125" s="345" t="str">
        <f t="shared" si="6"/>
        <v>Enero</v>
      </c>
      <c r="H125" s="345">
        <v>1</v>
      </c>
      <c r="I125" s="345">
        <v>1</v>
      </c>
      <c r="J125" s="345" t="s">
        <v>84</v>
      </c>
      <c r="K125" s="345" t="s">
        <v>85</v>
      </c>
      <c r="L125" s="373">
        <v>210486000</v>
      </c>
      <c r="M125" s="374">
        <f>+L125</f>
        <v>210486000</v>
      </c>
      <c r="N125" s="345" t="s">
        <v>288</v>
      </c>
      <c r="O125" s="345" t="s">
        <v>79</v>
      </c>
      <c r="P125" s="345" t="s">
        <v>289</v>
      </c>
      <c r="Q125" s="345"/>
      <c r="R125" s="345" t="s">
        <v>1520</v>
      </c>
      <c r="S125" s="345">
        <v>8080</v>
      </c>
      <c r="T125" s="370">
        <v>2024110010212</v>
      </c>
      <c r="U125" s="371">
        <v>4</v>
      </c>
      <c r="V125" s="372"/>
      <c r="W125" s="124">
        <f t="shared" si="2"/>
        <v>1</v>
      </c>
    </row>
    <row r="126" spans="1:23" ht="12.75" customHeight="1">
      <c r="A126" s="345" t="s">
        <v>1518</v>
      </c>
      <c r="B126" s="346" t="s">
        <v>414</v>
      </c>
      <c r="C126" s="345" t="s">
        <v>12</v>
      </c>
      <c r="D126" s="345">
        <v>80111600</v>
      </c>
      <c r="E126" s="345" t="s">
        <v>416</v>
      </c>
      <c r="F126" s="345" t="s">
        <v>315</v>
      </c>
      <c r="G126" s="345" t="str">
        <f t="shared" si="6"/>
        <v>MARZO</v>
      </c>
      <c r="H126" s="345">
        <v>6</v>
      </c>
      <c r="I126" s="345">
        <v>1</v>
      </c>
      <c r="J126" s="345" t="s">
        <v>84</v>
      </c>
      <c r="K126" s="345" t="s">
        <v>85</v>
      </c>
      <c r="L126" s="347">
        <v>5000000</v>
      </c>
      <c r="M126" s="347">
        <f t="shared" ref="M126:M128" si="8">+L126*H126</f>
        <v>30000000</v>
      </c>
      <c r="N126" s="345" t="s">
        <v>288</v>
      </c>
      <c r="O126" s="345" t="s">
        <v>316</v>
      </c>
      <c r="P126" s="345" t="s">
        <v>289</v>
      </c>
      <c r="Q126" s="345"/>
      <c r="R126" s="345" t="s">
        <v>1520</v>
      </c>
      <c r="S126" s="345">
        <v>8080</v>
      </c>
      <c r="T126" s="370">
        <v>2024110010212</v>
      </c>
      <c r="U126" s="371">
        <v>4</v>
      </c>
      <c r="V126" s="372"/>
      <c r="W126" s="124">
        <f t="shared" si="2"/>
        <v>1</v>
      </c>
    </row>
    <row r="127" spans="1:23" ht="12.75" customHeight="1">
      <c r="A127" s="345" t="s">
        <v>1518</v>
      </c>
      <c r="B127" s="346" t="s">
        <v>422</v>
      </c>
      <c r="C127" s="345" t="s">
        <v>12</v>
      </c>
      <c r="D127" s="345">
        <v>80111600</v>
      </c>
      <c r="E127" s="345" t="s">
        <v>423</v>
      </c>
      <c r="F127" s="345" t="s">
        <v>315</v>
      </c>
      <c r="G127" s="345" t="str">
        <f t="shared" si="6"/>
        <v>MARZO</v>
      </c>
      <c r="H127" s="345">
        <v>5</v>
      </c>
      <c r="I127" s="345">
        <v>1</v>
      </c>
      <c r="J127" s="345" t="s">
        <v>84</v>
      </c>
      <c r="K127" s="345" t="s">
        <v>85</v>
      </c>
      <c r="L127" s="347">
        <v>4000000</v>
      </c>
      <c r="M127" s="347">
        <f t="shared" si="8"/>
        <v>20000000</v>
      </c>
      <c r="N127" s="345" t="s">
        <v>288</v>
      </c>
      <c r="O127" s="345" t="s">
        <v>316</v>
      </c>
      <c r="P127" s="345" t="s">
        <v>289</v>
      </c>
      <c r="Q127" s="345"/>
      <c r="R127" s="345" t="s">
        <v>1520</v>
      </c>
      <c r="S127" s="345">
        <v>8080</v>
      </c>
      <c r="T127" s="370">
        <v>2024110010212</v>
      </c>
      <c r="U127" s="371">
        <v>4</v>
      </c>
      <c r="V127" s="372"/>
      <c r="W127" s="124">
        <f t="shared" si="2"/>
        <v>1</v>
      </c>
    </row>
    <row r="128" spans="1:23" ht="12.75" customHeight="1">
      <c r="A128" s="345" t="s">
        <v>1518</v>
      </c>
      <c r="B128" s="346" t="s">
        <v>436</v>
      </c>
      <c r="C128" s="345" t="s">
        <v>12</v>
      </c>
      <c r="D128" s="345">
        <v>80111600</v>
      </c>
      <c r="E128" s="345" t="s">
        <v>437</v>
      </c>
      <c r="F128" s="345" t="s">
        <v>315</v>
      </c>
      <c r="G128" s="345" t="str">
        <f t="shared" si="6"/>
        <v>MARZO</v>
      </c>
      <c r="H128" s="345">
        <v>6</v>
      </c>
      <c r="I128" s="345">
        <v>1</v>
      </c>
      <c r="J128" s="345" t="s">
        <v>84</v>
      </c>
      <c r="K128" s="345" t="s">
        <v>85</v>
      </c>
      <c r="L128" s="347">
        <v>5500000</v>
      </c>
      <c r="M128" s="347">
        <f t="shared" si="8"/>
        <v>33000000</v>
      </c>
      <c r="N128" s="345" t="s">
        <v>288</v>
      </c>
      <c r="O128" s="345" t="s">
        <v>316</v>
      </c>
      <c r="P128" s="345" t="s">
        <v>289</v>
      </c>
      <c r="Q128" s="345"/>
      <c r="R128" s="345" t="s">
        <v>1520</v>
      </c>
      <c r="S128" s="345">
        <v>8080</v>
      </c>
      <c r="T128" s="370">
        <v>2024110010212</v>
      </c>
      <c r="U128" s="371">
        <v>4</v>
      </c>
      <c r="V128" s="372"/>
      <c r="W128" s="124">
        <f t="shared" si="2"/>
        <v>1</v>
      </c>
    </row>
    <row r="129" spans="1:23" ht="12.75" customHeight="1">
      <c r="A129" s="345" t="s">
        <v>1518</v>
      </c>
      <c r="B129" s="346" t="s">
        <v>455</v>
      </c>
      <c r="C129" s="345" t="s">
        <v>12</v>
      </c>
      <c r="D129" s="345">
        <v>80111600</v>
      </c>
      <c r="E129" s="345" t="s">
        <v>1361</v>
      </c>
      <c r="F129" s="345" t="s">
        <v>411</v>
      </c>
      <c r="G129" s="345" t="str">
        <f t="shared" si="6"/>
        <v>Enero</v>
      </c>
      <c r="H129" s="345">
        <v>1</v>
      </c>
      <c r="I129" s="345">
        <v>1</v>
      </c>
      <c r="J129" s="345" t="s">
        <v>84</v>
      </c>
      <c r="K129" s="345" t="s">
        <v>85</v>
      </c>
      <c r="L129" s="347">
        <f>+M129</f>
        <v>42400000</v>
      </c>
      <c r="M129" s="347">
        <v>42400000</v>
      </c>
      <c r="N129" s="345" t="s">
        <v>288</v>
      </c>
      <c r="O129" s="345" t="s">
        <v>79</v>
      </c>
      <c r="P129" s="345" t="s">
        <v>289</v>
      </c>
      <c r="Q129" s="345"/>
      <c r="R129" s="345" t="s">
        <v>1520</v>
      </c>
      <c r="S129" s="345">
        <v>8080</v>
      </c>
      <c r="T129" s="370">
        <v>2024110010212</v>
      </c>
      <c r="U129" s="371">
        <v>4</v>
      </c>
      <c r="V129" s="372"/>
      <c r="W129" s="124">
        <f t="shared" si="2"/>
        <v>1</v>
      </c>
    </row>
    <row r="130" spans="1:23" ht="12.75" customHeight="1">
      <c r="A130" s="345" t="s">
        <v>1518</v>
      </c>
      <c r="B130" s="375" t="s">
        <v>1221</v>
      </c>
      <c r="C130" s="345" t="s">
        <v>26</v>
      </c>
      <c r="D130" s="345">
        <v>80111604</v>
      </c>
      <c r="E130" s="376" t="s">
        <v>1222</v>
      </c>
      <c r="F130" s="345" t="s">
        <v>315</v>
      </c>
      <c r="G130" s="345" t="s">
        <v>315</v>
      </c>
      <c r="H130" s="345">
        <v>6</v>
      </c>
      <c r="I130" s="346">
        <v>1</v>
      </c>
      <c r="J130" s="345" t="s">
        <v>84</v>
      </c>
      <c r="K130" s="345" t="s">
        <v>85</v>
      </c>
      <c r="L130" s="377">
        <v>5500000</v>
      </c>
      <c r="M130" s="377">
        <f>+L130*H130</f>
        <v>33000000</v>
      </c>
      <c r="N130" s="377" t="s">
        <v>288</v>
      </c>
      <c r="O130" s="345" t="s">
        <v>79</v>
      </c>
      <c r="P130" s="346" t="s">
        <v>1217</v>
      </c>
      <c r="Q130" s="345"/>
      <c r="R130" s="121" t="s">
        <v>25</v>
      </c>
      <c r="S130" s="345">
        <v>8238</v>
      </c>
      <c r="T130" s="370">
        <v>2024110010322</v>
      </c>
      <c r="U130" s="371">
        <v>5</v>
      </c>
      <c r="V130" s="112"/>
      <c r="W130" s="124">
        <f t="shared" si="2"/>
        <v>0</v>
      </c>
    </row>
    <row r="131" spans="1:23" ht="12.75" customHeight="1">
      <c r="A131" s="345" t="s">
        <v>1518</v>
      </c>
      <c r="B131" s="375" t="s">
        <v>1230</v>
      </c>
      <c r="C131" s="200" t="s">
        <v>26</v>
      </c>
      <c r="D131" s="200">
        <v>80111610</v>
      </c>
      <c r="E131" s="201" t="s">
        <v>1495</v>
      </c>
      <c r="F131" s="200" t="s">
        <v>461</v>
      </c>
      <c r="G131" s="200" t="s">
        <v>461</v>
      </c>
      <c r="H131" s="200">
        <v>6</v>
      </c>
      <c r="I131" s="200">
        <v>1</v>
      </c>
      <c r="J131" s="200" t="s">
        <v>84</v>
      </c>
      <c r="K131" s="200" t="s">
        <v>85</v>
      </c>
      <c r="L131" s="378">
        <f>+M131</f>
        <v>33590000</v>
      </c>
      <c r="M131" s="379">
        <f>39090000-5500000</f>
        <v>33590000</v>
      </c>
      <c r="N131" s="379" t="s">
        <v>288</v>
      </c>
      <c r="O131" s="200" t="s">
        <v>79</v>
      </c>
      <c r="P131" s="209" t="s">
        <v>1217</v>
      </c>
      <c r="Q131" s="200"/>
      <c r="R131" s="121" t="s">
        <v>25</v>
      </c>
      <c r="S131" s="345">
        <v>8238</v>
      </c>
      <c r="T131" s="370">
        <v>2024110010322</v>
      </c>
      <c r="U131" s="371">
        <v>5</v>
      </c>
      <c r="V131" s="205"/>
      <c r="W131" s="124">
        <f t="shared" si="2"/>
        <v>0</v>
      </c>
    </row>
    <row r="132" spans="1:23" ht="12.75" customHeight="1">
      <c r="A132" s="345" t="s">
        <v>1518</v>
      </c>
      <c r="B132" s="345" t="s">
        <v>167</v>
      </c>
      <c r="C132" s="345" t="s">
        <v>16</v>
      </c>
      <c r="D132" s="345">
        <v>80111600</v>
      </c>
      <c r="E132" s="345" t="s">
        <v>168</v>
      </c>
      <c r="F132" s="345" t="s">
        <v>121</v>
      </c>
      <c r="G132" s="345" t="s">
        <v>121</v>
      </c>
      <c r="H132" s="345">
        <v>10</v>
      </c>
      <c r="I132" s="345">
        <v>1</v>
      </c>
      <c r="J132" s="345" t="s">
        <v>84</v>
      </c>
      <c r="K132" s="345" t="s">
        <v>85</v>
      </c>
      <c r="L132" s="380">
        <v>7000000</v>
      </c>
      <c r="M132" s="380">
        <v>70000000</v>
      </c>
      <c r="N132" s="345" t="s">
        <v>157</v>
      </c>
      <c r="O132" s="345" t="s">
        <v>169</v>
      </c>
      <c r="P132" s="345" t="s">
        <v>124</v>
      </c>
      <c r="Q132" s="345" t="s">
        <v>1574</v>
      </c>
      <c r="R132" s="111" t="s">
        <v>13</v>
      </c>
      <c r="S132" s="58">
        <v>8066</v>
      </c>
      <c r="T132" s="58">
        <v>2024110010194</v>
      </c>
      <c r="U132" s="194">
        <v>6</v>
      </c>
      <c r="V132" s="205"/>
      <c r="W132" s="124">
        <f t="shared" si="2"/>
        <v>0</v>
      </c>
    </row>
    <row r="133" spans="1:23" ht="12.75" customHeight="1">
      <c r="A133" s="345" t="s">
        <v>1518</v>
      </c>
      <c r="B133" s="345" t="s">
        <v>173</v>
      </c>
      <c r="C133" s="345" t="s">
        <v>16</v>
      </c>
      <c r="D133" s="345">
        <v>80111600</v>
      </c>
      <c r="E133" s="345" t="s">
        <v>174</v>
      </c>
      <c r="F133" s="345" t="s">
        <v>121</v>
      </c>
      <c r="G133" s="345" t="s">
        <v>121</v>
      </c>
      <c r="H133" s="345">
        <v>9</v>
      </c>
      <c r="I133" s="345">
        <v>1</v>
      </c>
      <c r="J133" s="345" t="s">
        <v>84</v>
      </c>
      <c r="K133" s="345" t="s">
        <v>85</v>
      </c>
      <c r="L133" s="380">
        <v>8000000</v>
      </c>
      <c r="M133" s="380">
        <f>+L133*H133</f>
        <v>72000000</v>
      </c>
      <c r="N133" s="345" t="s">
        <v>172</v>
      </c>
      <c r="O133" s="345" t="s">
        <v>169</v>
      </c>
      <c r="P133" s="345" t="s">
        <v>124</v>
      </c>
      <c r="Q133" s="345" t="s">
        <v>1575</v>
      </c>
      <c r="R133" s="111" t="s">
        <v>13</v>
      </c>
      <c r="S133" s="58">
        <v>8066</v>
      </c>
      <c r="T133" s="58">
        <v>2024110010194</v>
      </c>
      <c r="U133" s="194">
        <v>6</v>
      </c>
      <c r="V133" s="205"/>
      <c r="W133" s="124">
        <f t="shared" si="2"/>
        <v>0</v>
      </c>
    </row>
    <row r="134" spans="1:23" ht="12.75" customHeight="1">
      <c r="A134" s="345" t="s">
        <v>1518</v>
      </c>
      <c r="B134" s="345" t="s">
        <v>177</v>
      </c>
      <c r="C134" s="345" t="s">
        <v>16</v>
      </c>
      <c r="D134" s="345">
        <v>80111600</v>
      </c>
      <c r="E134" s="345" t="s">
        <v>178</v>
      </c>
      <c r="F134" s="345" t="s">
        <v>179</v>
      </c>
      <c r="G134" s="345" t="s">
        <v>179</v>
      </c>
      <c r="H134" s="345">
        <v>10</v>
      </c>
      <c r="I134" s="345">
        <v>1</v>
      </c>
      <c r="J134" s="345" t="s">
        <v>84</v>
      </c>
      <c r="K134" s="345" t="s">
        <v>85</v>
      </c>
      <c r="L134" s="380">
        <v>3000000</v>
      </c>
      <c r="M134" s="380">
        <v>30000000</v>
      </c>
      <c r="N134" s="345" t="s">
        <v>157</v>
      </c>
      <c r="O134" s="345" t="s">
        <v>169</v>
      </c>
      <c r="P134" s="345" t="s">
        <v>124</v>
      </c>
      <c r="Q134" s="345" t="s">
        <v>1576</v>
      </c>
      <c r="R134" s="111" t="s">
        <v>13</v>
      </c>
      <c r="S134" s="58">
        <v>8066</v>
      </c>
      <c r="T134" s="58">
        <v>2024110010194</v>
      </c>
      <c r="U134" s="194">
        <v>6</v>
      </c>
      <c r="V134" s="205"/>
      <c r="W134" s="124">
        <f t="shared" si="2"/>
        <v>0</v>
      </c>
    </row>
    <row r="135" spans="1:23" ht="12.75" customHeight="1">
      <c r="A135" s="345" t="s">
        <v>1518</v>
      </c>
      <c r="B135" s="345" t="s">
        <v>180</v>
      </c>
      <c r="C135" s="345" t="s">
        <v>16</v>
      </c>
      <c r="D135" s="345">
        <v>80111600</v>
      </c>
      <c r="E135" s="345" t="s">
        <v>181</v>
      </c>
      <c r="F135" s="345" t="s">
        <v>121</v>
      </c>
      <c r="G135" s="345" t="s">
        <v>121</v>
      </c>
      <c r="H135" s="345">
        <v>2</v>
      </c>
      <c r="I135" s="345">
        <v>1</v>
      </c>
      <c r="J135" s="345" t="s">
        <v>84</v>
      </c>
      <c r="K135" s="345" t="s">
        <v>85</v>
      </c>
      <c r="L135" s="380">
        <v>5000000</v>
      </c>
      <c r="M135" s="380">
        <f>+L135*H135</f>
        <v>10000000</v>
      </c>
      <c r="N135" s="345" t="s">
        <v>182</v>
      </c>
      <c r="O135" s="345" t="s">
        <v>169</v>
      </c>
      <c r="P135" s="345" t="s">
        <v>124</v>
      </c>
      <c r="Q135" s="345" t="s">
        <v>1577</v>
      </c>
      <c r="R135" s="111" t="s">
        <v>13</v>
      </c>
      <c r="S135" s="58">
        <v>8066</v>
      </c>
      <c r="T135" s="58">
        <v>2024110010194</v>
      </c>
      <c r="U135" s="194">
        <v>6</v>
      </c>
      <c r="V135" s="205"/>
      <c r="W135" s="124">
        <f t="shared" si="2"/>
        <v>0</v>
      </c>
    </row>
    <row r="136" spans="1:23" ht="12.75" customHeight="1">
      <c r="A136" s="345" t="s">
        <v>1518</v>
      </c>
      <c r="B136" s="346" t="s">
        <v>183</v>
      </c>
      <c r="C136" s="345" t="s">
        <v>16</v>
      </c>
      <c r="D136" s="345">
        <v>80111600</v>
      </c>
      <c r="E136" s="345" t="s">
        <v>184</v>
      </c>
      <c r="F136" s="345" t="s">
        <v>121</v>
      </c>
      <c r="G136" s="345" t="s">
        <v>121</v>
      </c>
      <c r="H136" s="380">
        <v>6</v>
      </c>
      <c r="I136" s="345">
        <v>1</v>
      </c>
      <c r="J136" s="345" t="s">
        <v>84</v>
      </c>
      <c r="K136" s="345" t="s">
        <v>85</v>
      </c>
      <c r="L136" s="380">
        <v>7600000</v>
      </c>
      <c r="M136" s="380">
        <v>45600000</v>
      </c>
      <c r="N136" s="345" t="s">
        <v>182</v>
      </c>
      <c r="O136" s="345" t="s">
        <v>169</v>
      </c>
      <c r="P136" s="345" t="s">
        <v>124</v>
      </c>
      <c r="Q136" s="345" t="s">
        <v>1578</v>
      </c>
      <c r="R136" s="111" t="s">
        <v>13</v>
      </c>
      <c r="S136" s="58">
        <v>8066</v>
      </c>
      <c r="T136" s="58">
        <v>2024110010194</v>
      </c>
      <c r="U136" s="194">
        <v>6</v>
      </c>
      <c r="V136" s="205"/>
      <c r="W136" s="124">
        <f t="shared" si="2"/>
        <v>0</v>
      </c>
    </row>
    <row r="137" spans="1:23" ht="12.75" customHeight="1">
      <c r="A137" s="345" t="s">
        <v>1518</v>
      </c>
      <c r="B137" s="346" t="s">
        <v>188</v>
      </c>
      <c r="C137" s="345" t="s">
        <v>16</v>
      </c>
      <c r="D137" s="345">
        <v>80111600</v>
      </c>
      <c r="E137" s="345" t="s">
        <v>189</v>
      </c>
      <c r="F137" s="345" t="s">
        <v>121</v>
      </c>
      <c r="G137" s="345" t="s">
        <v>121</v>
      </c>
      <c r="H137" s="380">
        <v>7</v>
      </c>
      <c r="I137" s="345">
        <v>1</v>
      </c>
      <c r="J137" s="345" t="s">
        <v>84</v>
      </c>
      <c r="K137" s="345" t="s">
        <v>85</v>
      </c>
      <c r="L137" s="380">
        <v>5000000</v>
      </c>
      <c r="M137" s="380">
        <v>35000000</v>
      </c>
      <c r="N137" s="345" t="s">
        <v>182</v>
      </c>
      <c r="O137" s="345" t="s">
        <v>169</v>
      </c>
      <c r="P137" s="345" t="s">
        <v>124</v>
      </c>
      <c r="Q137" s="345" t="s">
        <v>1578</v>
      </c>
      <c r="R137" s="111" t="s">
        <v>13</v>
      </c>
      <c r="S137" s="58">
        <v>8066</v>
      </c>
      <c r="T137" s="58">
        <v>2024110010194</v>
      </c>
      <c r="U137" s="194">
        <v>6</v>
      </c>
      <c r="V137" s="205"/>
      <c r="W137" s="124">
        <f t="shared" si="2"/>
        <v>0</v>
      </c>
    </row>
    <row r="138" spans="1:23" ht="12.75" customHeight="1">
      <c r="A138" s="345" t="s">
        <v>1518</v>
      </c>
      <c r="B138" s="346" t="s">
        <v>225</v>
      </c>
      <c r="C138" s="345" t="s">
        <v>16</v>
      </c>
      <c r="D138" s="345">
        <v>80111600</v>
      </c>
      <c r="E138" s="345" t="s">
        <v>226</v>
      </c>
      <c r="F138" s="345" t="s">
        <v>121</v>
      </c>
      <c r="G138" s="345" t="s">
        <v>121</v>
      </c>
      <c r="H138" s="380">
        <v>6</v>
      </c>
      <c r="I138" s="345">
        <v>1</v>
      </c>
      <c r="J138" s="345" t="s">
        <v>84</v>
      </c>
      <c r="K138" s="345" t="s">
        <v>85</v>
      </c>
      <c r="L138" s="380">
        <v>4508000</v>
      </c>
      <c r="M138" s="380">
        <v>27048000</v>
      </c>
      <c r="N138" s="345" t="s">
        <v>227</v>
      </c>
      <c r="O138" s="345" t="s">
        <v>169</v>
      </c>
      <c r="P138" s="345" t="s">
        <v>124</v>
      </c>
      <c r="Q138" s="345" t="s">
        <v>1578</v>
      </c>
      <c r="R138" s="111" t="s">
        <v>13</v>
      </c>
      <c r="S138" s="58">
        <v>8066</v>
      </c>
      <c r="T138" s="58">
        <v>2024110010194</v>
      </c>
      <c r="U138" s="194">
        <v>6</v>
      </c>
      <c r="V138" s="205"/>
      <c r="W138" s="124">
        <f t="shared" si="2"/>
        <v>0</v>
      </c>
    </row>
    <row r="139" spans="1:23" ht="12.75" customHeight="1">
      <c r="A139" s="345" t="s">
        <v>1518</v>
      </c>
      <c r="B139" s="346" t="s">
        <v>234</v>
      </c>
      <c r="C139" s="345" t="s">
        <v>16</v>
      </c>
      <c r="D139" s="345">
        <v>80111600</v>
      </c>
      <c r="E139" s="345" t="s">
        <v>235</v>
      </c>
      <c r="F139" s="345" t="s">
        <v>121</v>
      </c>
      <c r="G139" s="345" t="s">
        <v>121</v>
      </c>
      <c r="H139" s="380">
        <v>6</v>
      </c>
      <c r="I139" s="345">
        <v>1</v>
      </c>
      <c r="J139" s="345" t="s">
        <v>84</v>
      </c>
      <c r="K139" s="345" t="s">
        <v>85</v>
      </c>
      <c r="L139" s="380">
        <v>6000000</v>
      </c>
      <c r="M139" s="380">
        <v>36000000</v>
      </c>
      <c r="N139" s="345" t="s">
        <v>172</v>
      </c>
      <c r="O139" s="345" t="s">
        <v>169</v>
      </c>
      <c r="P139" s="345" t="s">
        <v>124</v>
      </c>
      <c r="Q139" s="345" t="s">
        <v>1579</v>
      </c>
      <c r="R139" s="111" t="s">
        <v>13</v>
      </c>
      <c r="S139" s="58">
        <v>8066</v>
      </c>
      <c r="T139" s="58">
        <v>2024110010194</v>
      </c>
      <c r="U139" s="194">
        <v>6</v>
      </c>
      <c r="V139" s="205"/>
      <c r="W139" s="124">
        <f t="shared" si="2"/>
        <v>0</v>
      </c>
    </row>
    <row r="140" spans="1:23" ht="12.75" customHeight="1">
      <c r="A140" s="345" t="s">
        <v>1518</v>
      </c>
      <c r="B140" s="346" t="s">
        <v>236</v>
      </c>
      <c r="C140" s="345" t="s">
        <v>16</v>
      </c>
      <c r="D140" s="345">
        <v>80111600</v>
      </c>
      <c r="E140" s="345" t="s">
        <v>231</v>
      </c>
      <c r="F140" s="345" t="s">
        <v>121</v>
      </c>
      <c r="G140" s="345" t="s">
        <v>121</v>
      </c>
      <c r="H140" s="380">
        <v>7</v>
      </c>
      <c r="I140" s="345">
        <v>1</v>
      </c>
      <c r="J140" s="345" t="s">
        <v>84</v>
      </c>
      <c r="K140" s="345" t="s">
        <v>85</v>
      </c>
      <c r="L140" s="380">
        <v>8000000</v>
      </c>
      <c r="M140" s="380">
        <f>+L140*H140</f>
        <v>56000000</v>
      </c>
      <c r="N140" s="345" t="s">
        <v>122</v>
      </c>
      <c r="O140" s="345" t="s">
        <v>169</v>
      </c>
      <c r="P140" s="345" t="s">
        <v>124</v>
      </c>
      <c r="Q140" s="345" t="s">
        <v>1579</v>
      </c>
      <c r="R140" s="111" t="s">
        <v>13</v>
      </c>
      <c r="S140" s="58">
        <v>8066</v>
      </c>
      <c r="T140" s="58">
        <v>2024110010194</v>
      </c>
      <c r="U140" s="194">
        <v>6</v>
      </c>
      <c r="V140" s="205"/>
      <c r="W140" s="124">
        <f t="shared" si="2"/>
        <v>0</v>
      </c>
    </row>
    <row r="141" spans="1:23" ht="12.75" customHeight="1">
      <c r="A141" s="345" t="s">
        <v>1518</v>
      </c>
      <c r="B141" s="346" t="s">
        <v>244</v>
      </c>
      <c r="C141" s="345" t="s">
        <v>16</v>
      </c>
      <c r="D141" s="345">
        <v>80111600</v>
      </c>
      <c r="E141" s="345" t="s">
        <v>245</v>
      </c>
      <c r="F141" s="345" t="s">
        <v>121</v>
      </c>
      <c r="G141" s="345" t="s">
        <v>121</v>
      </c>
      <c r="H141" s="380">
        <v>9</v>
      </c>
      <c r="I141" s="345">
        <v>1</v>
      </c>
      <c r="J141" s="345" t="s">
        <v>84</v>
      </c>
      <c r="K141" s="345" t="s">
        <v>85</v>
      </c>
      <c r="L141" s="380">
        <v>7000000</v>
      </c>
      <c r="M141" s="380">
        <v>63000000</v>
      </c>
      <c r="N141" s="345" t="s">
        <v>172</v>
      </c>
      <c r="O141" s="345" t="s">
        <v>169</v>
      </c>
      <c r="P141" s="345" t="s">
        <v>124</v>
      </c>
      <c r="Q141" s="345" t="s">
        <v>1576</v>
      </c>
      <c r="R141" s="111" t="s">
        <v>13</v>
      </c>
      <c r="S141" s="58">
        <v>8066</v>
      </c>
      <c r="T141" s="58">
        <v>2024110010194</v>
      </c>
      <c r="U141" s="194">
        <v>6</v>
      </c>
      <c r="V141" s="205"/>
      <c r="W141" s="124">
        <f t="shared" si="2"/>
        <v>0</v>
      </c>
    </row>
    <row r="142" spans="1:23" ht="12.75" customHeight="1">
      <c r="A142" s="345" t="s">
        <v>1518</v>
      </c>
      <c r="B142" s="346" t="s">
        <v>248</v>
      </c>
      <c r="C142" s="345" t="s">
        <v>16</v>
      </c>
      <c r="D142" s="345">
        <v>80111600</v>
      </c>
      <c r="E142" s="345" t="s">
        <v>249</v>
      </c>
      <c r="F142" s="345" t="s">
        <v>121</v>
      </c>
      <c r="G142" s="345" t="s">
        <v>121</v>
      </c>
      <c r="H142" s="380">
        <v>9</v>
      </c>
      <c r="I142" s="345">
        <v>1</v>
      </c>
      <c r="J142" s="345" t="s">
        <v>84</v>
      </c>
      <c r="K142" s="345" t="s">
        <v>85</v>
      </c>
      <c r="L142" s="380">
        <v>8000000</v>
      </c>
      <c r="M142" s="380">
        <v>72000000</v>
      </c>
      <c r="N142" s="345" t="s">
        <v>172</v>
      </c>
      <c r="O142" s="345" t="s">
        <v>169</v>
      </c>
      <c r="P142" s="345" t="s">
        <v>124</v>
      </c>
      <c r="Q142" s="345" t="s">
        <v>1580</v>
      </c>
      <c r="R142" s="111" t="s">
        <v>13</v>
      </c>
      <c r="S142" s="58">
        <v>8066</v>
      </c>
      <c r="T142" s="58">
        <v>2024110010194</v>
      </c>
      <c r="U142" s="194">
        <v>6</v>
      </c>
      <c r="V142" s="205"/>
      <c r="W142" s="124">
        <f t="shared" si="2"/>
        <v>0</v>
      </c>
    </row>
    <row r="143" spans="1:23" ht="12.75" customHeight="1">
      <c r="A143" s="345" t="s">
        <v>1518</v>
      </c>
      <c r="B143" s="346" t="s">
        <v>264</v>
      </c>
      <c r="C143" s="345" t="s">
        <v>16</v>
      </c>
      <c r="D143" s="345">
        <v>80111600</v>
      </c>
      <c r="E143" s="345" t="s">
        <v>265</v>
      </c>
      <c r="F143" s="345" t="s">
        <v>121</v>
      </c>
      <c r="G143" s="345" t="s">
        <v>121</v>
      </c>
      <c r="H143" s="380">
        <v>7</v>
      </c>
      <c r="I143" s="345">
        <v>1</v>
      </c>
      <c r="J143" s="345" t="s">
        <v>84</v>
      </c>
      <c r="K143" s="345" t="s">
        <v>85</v>
      </c>
      <c r="L143" s="380">
        <v>7500000</v>
      </c>
      <c r="M143" s="380">
        <v>52500000</v>
      </c>
      <c r="N143" s="345" t="s">
        <v>172</v>
      </c>
      <c r="O143" s="345" t="s">
        <v>169</v>
      </c>
      <c r="P143" s="345" t="s">
        <v>124</v>
      </c>
      <c r="Q143" s="345" t="s">
        <v>1575</v>
      </c>
      <c r="R143" s="111" t="s">
        <v>13</v>
      </c>
      <c r="S143" s="58">
        <v>8066</v>
      </c>
      <c r="T143" s="58">
        <v>2024110010194</v>
      </c>
      <c r="U143" s="194">
        <v>6</v>
      </c>
      <c r="V143" s="205"/>
      <c r="W143" s="124">
        <f t="shared" si="2"/>
        <v>0</v>
      </c>
    </row>
    <row r="144" spans="1:23" ht="12.75" customHeight="1">
      <c r="A144" s="345" t="s">
        <v>1518</v>
      </c>
      <c r="B144" s="346" t="s">
        <v>266</v>
      </c>
      <c r="C144" s="345" t="s">
        <v>16</v>
      </c>
      <c r="D144" s="345">
        <v>80111600</v>
      </c>
      <c r="E144" s="345" t="s">
        <v>267</v>
      </c>
      <c r="F144" s="345" t="s">
        <v>121</v>
      </c>
      <c r="G144" s="345" t="s">
        <v>121</v>
      </c>
      <c r="H144" s="380">
        <v>6</v>
      </c>
      <c r="I144" s="345">
        <v>1</v>
      </c>
      <c r="J144" s="345" t="s">
        <v>84</v>
      </c>
      <c r="K144" s="345" t="s">
        <v>85</v>
      </c>
      <c r="L144" s="380">
        <v>9000000</v>
      </c>
      <c r="M144" s="380">
        <v>54000000</v>
      </c>
      <c r="N144" s="345" t="s">
        <v>172</v>
      </c>
      <c r="O144" s="345" t="s">
        <v>169</v>
      </c>
      <c r="P144" s="345" t="s">
        <v>124</v>
      </c>
      <c r="Q144" s="345" t="s">
        <v>1577</v>
      </c>
      <c r="R144" s="111" t="s">
        <v>13</v>
      </c>
      <c r="S144" s="58">
        <v>8066</v>
      </c>
      <c r="T144" s="58">
        <v>2024110010194</v>
      </c>
      <c r="U144" s="194">
        <v>6</v>
      </c>
      <c r="V144" s="205"/>
      <c r="W144" s="124">
        <f t="shared" si="2"/>
        <v>0</v>
      </c>
    </row>
    <row r="145" spans="1:23" ht="12.75" customHeight="1">
      <c r="A145" s="345" t="s">
        <v>1518</v>
      </c>
      <c r="B145" s="346" t="s">
        <v>230</v>
      </c>
      <c r="C145" s="345" t="s">
        <v>16</v>
      </c>
      <c r="D145" s="345">
        <v>80111600</v>
      </c>
      <c r="E145" s="345" t="s">
        <v>231</v>
      </c>
      <c r="F145" s="345" t="s">
        <v>121</v>
      </c>
      <c r="G145" s="345" t="s">
        <v>121</v>
      </c>
      <c r="H145" s="380">
        <v>6</v>
      </c>
      <c r="I145" s="345">
        <v>1</v>
      </c>
      <c r="J145" s="345" t="s">
        <v>84</v>
      </c>
      <c r="K145" s="345" t="s">
        <v>85</v>
      </c>
      <c r="L145" s="380">
        <v>8300000</v>
      </c>
      <c r="M145" s="380">
        <v>49800000</v>
      </c>
      <c r="N145" s="345" t="s">
        <v>227</v>
      </c>
      <c r="O145" s="345" t="s">
        <v>169</v>
      </c>
      <c r="P145" s="345" t="s">
        <v>124</v>
      </c>
      <c r="Q145" s="345" t="s">
        <v>1581</v>
      </c>
      <c r="R145" s="111" t="s">
        <v>13</v>
      </c>
      <c r="S145" s="58">
        <v>8066</v>
      </c>
      <c r="T145" s="58">
        <v>2024110010194</v>
      </c>
      <c r="U145" s="194">
        <v>6</v>
      </c>
      <c r="V145" s="205"/>
      <c r="W145" s="124">
        <f t="shared" si="2"/>
        <v>0</v>
      </c>
    </row>
    <row r="146" spans="1:23" ht="12.75" customHeight="1">
      <c r="A146" s="345" t="s">
        <v>1518</v>
      </c>
      <c r="B146" s="346" t="s">
        <v>217</v>
      </c>
      <c r="C146" s="345" t="s">
        <v>16</v>
      </c>
      <c r="D146" s="345">
        <v>80111600</v>
      </c>
      <c r="E146" s="345" t="s">
        <v>218</v>
      </c>
      <c r="F146" s="345" t="s">
        <v>121</v>
      </c>
      <c r="G146" s="345" t="s">
        <v>121</v>
      </c>
      <c r="H146" s="380">
        <v>6</v>
      </c>
      <c r="I146" s="345">
        <v>1</v>
      </c>
      <c r="J146" s="345" t="s">
        <v>84</v>
      </c>
      <c r="K146" s="345" t="s">
        <v>85</v>
      </c>
      <c r="L146" s="380">
        <v>4300000</v>
      </c>
      <c r="M146" s="380">
        <v>25800000</v>
      </c>
      <c r="N146" s="345" t="s">
        <v>216</v>
      </c>
      <c r="O146" s="345" t="s">
        <v>123</v>
      </c>
      <c r="P146" s="345" t="s">
        <v>124</v>
      </c>
      <c r="Q146" s="345" t="s">
        <v>1582</v>
      </c>
      <c r="R146" s="111" t="s">
        <v>13</v>
      </c>
      <c r="S146" s="58">
        <v>8066</v>
      </c>
      <c r="T146" s="58">
        <v>2024110010194</v>
      </c>
      <c r="U146" s="194">
        <v>6</v>
      </c>
      <c r="V146" s="205"/>
      <c r="W146" s="124">
        <f t="shared" si="2"/>
        <v>0</v>
      </c>
    </row>
    <row r="147" spans="1:23" ht="12.75" customHeight="1">
      <c r="A147" s="345" t="s">
        <v>1518</v>
      </c>
      <c r="B147" s="346" t="s">
        <v>252</v>
      </c>
      <c r="C147" s="345" t="s">
        <v>16</v>
      </c>
      <c r="D147" s="345">
        <v>80111600</v>
      </c>
      <c r="E147" s="345" t="s">
        <v>253</v>
      </c>
      <c r="F147" s="345" t="s">
        <v>121</v>
      </c>
      <c r="G147" s="345" t="s">
        <v>121</v>
      </c>
      <c r="H147" s="380">
        <v>7</v>
      </c>
      <c r="I147" s="345">
        <v>1</v>
      </c>
      <c r="J147" s="345" t="s">
        <v>84</v>
      </c>
      <c r="K147" s="345" t="s">
        <v>85</v>
      </c>
      <c r="L147" s="380">
        <v>9000000</v>
      </c>
      <c r="M147" s="380">
        <v>63000000</v>
      </c>
      <c r="N147" s="345" t="s">
        <v>216</v>
      </c>
      <c r="O147" s="345" t="s">
        <v>123</v>
      </c>
      <c r="P147" s="345" t="s">
        <v>124</v>
      </c>
      <c r="Q147" s="345" t="s">
        <v>1578</v>
      </c>
      <c r="R147" s="111" t="s">
        <v>13</v>
      </c>
      <c r="S147" s="58">
        <v>8066</v>
      </c>
      <c r="T147" s="58">
        <v>2024110010194</v>
      </c>
      <c r="U147" s="194">
        <v>6</v>
      </c>
      <c r="V147" s="205"/>
      <c r="W147" s="124">
        <f t="shared" si="2"/>
        <v>0</v>
      </c>
    </row>
    <row r="148" spans="1:23" ht="12.75" customHeight="1">
      <c r="A148" s="345" t="s">
        <v>1518</v>
      </c>
      <c r="B148" s="346" t="s">
        <v>219</v>
      </c>
      <c r="C148" s="345" t="s">
        <v>16</v>
      </c>
      <c r="D148" s="345">
        <v>80111600</v>
      </c>
      <c r="E148" s="345" t="s">
        <v>220</v>
      </c>
      <c r="F148" s="345" t="s">
        <v>121</v>
      </c>
      <c r="G148" s="345" t="s">
        <v>121</v>
      </c>
      <c r="H148" s="381">
        <v>5.7</v>
      </c>
      <c r="I148" s="345">
        <v>1</v>
      </c>
      <c r="J148" s="345" t="s">
        <v>84</v>
      </c>
      <c r="K148" s="345" t="s">
        <v>85</v>
      </c>
      <c r="L148" s="380">
        <v>3330000</v>
      </c>
      <c r="M148" s="380">
        <v>18981000</v>
      </c>
      <c r="N148" s="345" t="s">
        <v>216</v>
      </c>
      <c r="O148" s="345" t="s">
        <v>123</v>
      </c>
      <c r="P148" s="345" t="s">
        <v>124</v>
      </c>
      <c r="Q148" s="345" t="s">
        <v>1577</v>
      </c>
      <c r="R148" s="111" t="s">
        <v>13</v>
      </c>
      <c r="S148" s="58">
        <v>8066</v>
      </c>
      <c r="T148" s="58">
        <v>2024110010194</v>
      </c>
      <c r="U148" s="194">
        <v>6</v>
      </c>
      <c r="V148" s="205"/>
      <c r="W148" s="124">
        <f t="shared" si="2"/>
        <v>0</v>
      </c>
    </row>
    <row r="149" spans="1:23" ht="12.75" customHeight="1">
      <c r="A149" s="345" t="s">
        <v>1518</v>
      </c>
      <c r="B149" s="346" t="s">
        <v>221</v>
      </c>
      <c r="C149" s="345" t="s">
        <v>16</v>
      </c>
      <c r="D149" s="345">
        <v>80111600</v>
      </c>
      <c r="E149" s="345" t="s">
        <v>222</v>
      </c>
      <c r="F149" s="345" t="s">
        <v>121</v>
      </c>
      <c r="G149" s="345" t="s">
        <v>121</v>
      </c>
      <c r="H149" s="381">
        <v>6</v>
      </c>
      <c r="I149" s="345">
        <v>1</v>
      </c>
      <c r="J149" s="345" t="s">
        <v>84</v>
      </c>
      <c r="K149" s="345" t="s">
        <v>85</v>
      </c>
      <c r="L149" s="380">
        <v>5000000</v>
      </c>
      <c r="M149" s="380">
        <v>30000000</v>
      </c>
      <c r="N149" s="345" t="s">
        <v>216</v>
      </c>
      <c r="O149" s="345" t="s">
        <v>123</v>
      </c>
      <c r="P149" s="345" t="s">
        <v>124</v>
      </c>
      <c r="Q149" s="345" t="s">
        <v>1582</v>
      </c>
      <c r="R149" s="111" t="s">
        <v>13</v>
      </c>
      <c r="S149" s="58">
        <v>8066</v>
      </c>
      <c r="T149" s="58">
        <v>2024110010194</v>
      </c>
      <c r="U149" s="194">
        <v>6</v>
      </c>
      <c r="V149" s="205"/>
      <c r="W149" s="124">
        <f t="shared" si="2"/>
        <v>0</v>
      </c>
    </row>
    <row r="150" spans="1:23" ht="12.75" customHeight="1">
      <c r="A150" s="345" t="s">
        <v>1518</v>
      </c>
      <c r="B150" s="346" t="s">
        <v>214</v>
      </c>
      <c r="C150" s="345" t="s">
        <v>16</v>
      </c>
      <c r="D150" s="345">
        <v>80111600</v>
      </c>
      <c r="E150" s="345" t="s">
        <v>215</v>
      </c>
      <c r="F150" s="345" t="s">
        <v>121</v>
      </c>
      <c r="G150" s="345" t="s">
        <v>121</v>
      </c>
      <c r="H150" s="345">
        <v>6</v>
      </c>
      <c r="I150" s="345">
        <v>1</v>
      </c>
      <c r="J150" s="345" t="s">
        <v>84</v>
      </c>
      <c r="K150" s="345" t="s">
        <v>85</v>
      </c>
      <c r="L150" s="380">
        <v>2900000</v>
      </c>
      <c r="M150" s="380">
        <f>+L150*H150</f>
        <v>17400000</v>
      </c>
      <c r="N150" s="345" t="s">
        <v>216</v>
      </c>
      <c r="O150" s="345" t="s">
        <v>123</v>
      </c>
      <c r="P150" s="345" t="s">
        <v>124</v>
      </c>
      <c r="Q150" s="345" t="s">
        <v>1577</v>
      </c>
      <c r="R150" s="111" t="s">
        <v>13</v>
      </c>
      <c r="S150" s="58">
        <v>8066</v>
      </c>
      <c r="T150" s="58">
        <v>2024110010194</v>
      </c>
      <c r="U150" s="194">
        <v>6</v>
      </c>
      <c r="V150" s="205"/>
      <c r="W150" s="124">
        <f t="shared" si="2"/>
        <v>0</v>
      </c>
    </row>
    <row r="151" spans="1:23" ht="12.75" customHeight="1">
      <c r="A151" s="345" t="s">
        <v>1518</v>
      </c>
      <c r="B151" s="346" t="s">
        <v>223</v>
      </c>
      <c r="C151" s="345" t="s">
        <v>16</v>
      </c>
      <c r="D151" s="345">
        <v>80111600</v>
      </c>
      <c r="E151" s="345" t="s">
        <v>224</v>
      </c>
      <c r="F151" s="345" t="s">
        <v>121</v>
      </c>
      <c r="G151" s="345" t="s">
        <v>121</v>
      </c>
      <c r="H151" s="345">
        <v>6</v>
      </c>
      <c r="I151" s="345">
        <v>1</v>
      </c>
      <c r="J151" s="345" t="s">
        <v>84</v>
      </c>
      <c r="K151" s="345" t="s">
        <v>85</v>
      </c>
      <c r="L151" s="380">
        <v>8000000</v>
      </c>
      <c r="M151" s="380">
        <v>48000000</v>
      </c>
      <c r="N151" s="345" t="s">
        <v>216</v>
      </c>
      <c r="O151" s="345" t="s">
        <v>123</v>
      </c>
      <c r="P151" s="345" t="s">
        <v>124</v>
      </c>
      <c r="Q151" s="345" t="s">
        <v>1577</v>
      </c>
      <c r="R151" s="111" t="s">
        <v>13</v>
      </c>
      <c r="S151" s="58">
        <v>8066</v>
      </c>
      <c r="T151" s="58">
        <v>2024110010194</v>
      </c>
      <c r="U151" s="194">
        <v>6</v>
      </c>
      <c r="V151" s="205"/>
      <c r="W151" s="124">
        <f t="shared" si="2"/>
        <v>0</v>
      </c>
    </row>
    <row r="152" spans="1:23" ht="12.75" customHeight="1">
      <c r="A152" s="345" t="s">
        <v>1569</v>
      </c>
      <c r="B152" s="346">
        <v>1</v>
      </c>
      <c r="C152" s="345" t="s">
        <v>16</v>
      </c>
      <c r="D152" s="345">
        <v>80111600</v>
      </c>
      <c r="E152" s="345" t="s">
        <v>1237</v>
      </c>
      <c r="F152" s="345" t="s">
        <v>121</v>
      </c>
      <c r="G152" s="345" t="s">
        <v>121</v>
      </c>
      <c r="H152" s="345">
        <v>6</v>
      </c>
      <c r="I152" s="345">
        <v>1</v>
      </c>
      <c r="J152" s="345" t="s">
        <v>84</v>
      </c>
      <c r="K152" s="345" t="s">
        <v>85</v>
      </c>
      <c r="L152" s="380">
        <v>6000000</v>
      </c>
      <c r="M152" s="380">
        <v>36000000</v>
      </c>
      <c r="N152" s="345" t="s">
        <v>172</v>
      </c>
      <c r="O152" s="345" t="s">
        <v>169</v>
      </c>
      <c r="P152" s="345" t="s">
        <v>124</v>
      </c>
      <c r="Q152" s="345" t="s">
        <v>1583</v>
      </c>
      <c r="R152" s="111" t="s">
        <v>13</v>
      </c>
      <c r="S152" s="58">
        <v>8066</v>
      </c>
      <c r="T152" s="58">
        <v>2024110010194</v>
      </c>
      <c r="U152" s="194">
        <v>6</v>
      </c>
      <c r="V152" s="112"/>
      <c r="W152" s="124">
        <f t="shared" si="2"/>
        <v>0</v>
      </c>
    </row>
    <row r="153" spans="1:23" ht="12.75" customHeight="1">
      <c r="A153" s="345" t="s">
        <v>1518</v>
      </c>
      <c r="B153" s="346" t="s">
        <v>196</v>
      </c>
      <c r="C153" s="345" t="s">
        <v>16</v>
      </c>
      <c r="D153" s="345">
        <v>80111600</v>
      </c>
      <c r="E153" s="345" t="s">
        <v>197</v>
      </c>
      <c r="F153" s="345" t="s">
        <v>121</v>
      </c>
      <c r="G153" s="345" t="s">
        <v>121</v>
      </c>
      <c r="H153" s="345">
        <v>6</v>
      </c>
      <c r="I153" s="345">
        <v>1</v>
      </c>
      <c r="J153" s="345" t="s">
        <v>84</v>
      </c>
      <c r="K153" s="345" t="s">
        <v>85</v>
      </c>
      <c r="L153" s="380">
        <v>8000000</v>
      </c>
      <c r="M153" s="380">
        <v>48000000</v>
      </c>
      <c r="N153" s="345" t="s">
        <v>198</v>
      </c>
      <c r="O153" s="345" t="s">
        <v>169</v>
      </c>
      <c r="P153" s="345" t="s">
        <v>124</v>
      </c>
      <c r="Q153" s="345" t="s">
        <v>1584</v>
      </c>
      <c r="R153" s="111" t="s">
        <v>13</v>
      </c>
      <c r="S153" s="58">
        <v>8066</v>
      </c>
      <c r="T153" s="58">
        <v>2024110010194</v>
      </c>
      <c r="U153" s="194">
        <v>6</v>
      </c>
      <c r="V153" s="205"/>
      <c r="W153" s="124">
        <f t="shared" si="2"/>
        <v>0</v>
      </c>
    </row>
    <row r="154" spans="1:23" ht="12.75" customHeight="1">
      <c r="A154" s="345" t="s">
        <v>1518</v>
      </c>
      <c r="B154" s="346" t="s">
        <v>199</v>
      </c>
      <c r="C154" s="345" t="s">
        <v>16</v>
      </c>
      <c r="D154" s="345">
        <v>80111600</v>
      </c>
      <c r="E154" s="345" t="s">
        <v>200</v>
      </c>
      <c r="F154" s="345" t="s">
        <v>121</v>
      </c>
      <c r="G154" s="345" t="s">
        <v>121</v>
      </c>
      <c r="H154" s="345">
        <v>5</v>
      </c>
      <c r="I154" s="345">
        <v>1</v>
      </c>
      <c r="J154" s="345" t="s">
        <v>84</v>
      </c>
      <c r="K154" s="345" t="s">
        <v>85</v>
      </c>
      <c r="L154" s="380">
        <v>6000000</v>
      </c>
      <c r="M154" s="380">
        <v>30000000</v>
      </c>
      <c r="N154" s="345" t="s">
        <v>198</v>
      </c>
      <c r="O154" s="345" t="s">
        <v>169</v>
      </c>
      <c r="P154" s="345" t="s">
        <v>124</v>
      </c>
      <c r="Q154" s="345" t="s">
        <v>1585</v>
      </c>
      <c r="R154" s="111" t="s">
        <v>13</v>
      </c>
      <c r="S154" s="58">
        <v>8066</v>
      </c>
      <c r="T154" s="58">
        <v>2024110010194</v>
      </c>
      <c r="U154" s="194">
        <v>6</v>
      </c>
      <c r="V154" s="205"/>
      <c r="W154" s="124">
        <f t="shared" si="2"/>
        <v>0</v>
      </c>
    </row>
    <row r="155" spans="1:23" ht="12.75" customHeight="1">
      <c r="A155" s="345" t="s">
        <v>1518</v>
      </c>
      <c r="B155" s="346" t="s">
        <v>203</v>
      </c>
      <c r="C155" s="345" t="s">
        <v>16</v>
      </c>
      <c r="D155" s="345">
        <v>80111600</v>
      </c>
      <c r="E155" s="345" t="s">
        <v>204</v>
      </c>
      <c r="F155" s="345" t="s">
        <v>121</v>
      </c>
      <c r="G155" s="345" t="s">
        <v>121</v>
      </c>
      <c r="H155" s="345">
        <v>5</v>
      </c>
      <c r="I155" s="345">
        <v>1</v>
      </c>
      <c r="J155" s="345" t="s">
        <v>84</v>
      </c>
      <c r="K155" s="345" t="s">
        <v>85</v>
      </c>
      <c r="L155" s="380">
        <v>3800000</v>
      </c>
      <c r="M155" s="380">
        <v>19000000</v>
      </c>
      <c r="N155" s="345" t="s">
        <v>198</v>
      </c>
      <c r="O155" s="345" t="s">
        <v>169</v>
      </c>
      <c r="P155" s="345" t="s">
        <v>124</v>
      </c>
      <c r="Q155" s="345" t="s">
        <v>1586</v>
      </c>
      <c r="R155" s="111" t="s">
        <v>13</v>
      </c>
      <c r="S155" s="58">
        <v>8066</v>
      </c>
      <c r="T155" s="58">
        <v>2024110010194</v>
      </c>
      <c r="U155" s="194">
        <v>6</v>
      </c>
      <c r="V155" s="205"/>
      <c r="W155" s="124">
        <f t="shared" si="2"/>
        <v>0</v>
      </c>
    </row>
    <row r="156" spans="1:23" ht="12.75" customHeight="1">
      <c r="A156" s="345" t="s">
        <v>1518</v>
      </c>
      <c r="B156" s="346" t="s">
        <v>205</v>
      </c>
      <c r="C156" s="345" t="s">
        <v>16</v>
      </c>
      <c r="D156" s="345">
        <v>80111600</v>
      </c>
      <c r="E156" s="345" t="s">
        <v>1587</v>
      </c>
      <c r="F156" s="345" t="s">
        <v>179</v>
      </c>
      <c r="G156" s="345" t="s">
        <v>179</v>
      </c>
      <c r="H156" s="345">
        <v>6</v>
      </c>
      <c r="I156" s="345">
        <v>1</v>
      </c>
      <c r="J156" s="345" t="s">
        <v>84</v>
      </c>
      <c r="K156" s="345" t="s">
        <v>85</v>
      </c>
      <c r="L156" s="380">
        <v>6000000</v>
      </c>
      <c r="M156" s="380">
        <v>36000000</v>
      </c>
      <c r="N156" s="345" t="s">
        <v>198</v>
      </c>
      <c r="O156" s="345" t="s">
        <v>169</v>
      </c>
      <c r="P156" s="345" t="s">
        <v>124</v>
      </c>
      <c r="Q156" s="345" t="s">
        <v>1588</v>
      </c>
      <c r="R156" s="111" t="s">
        <v>13</v>
      </c>
      <c r="S156" s="58">
        <v>8066</v>
      </c>
      <c r="T156" s="58">
        <v>2024110010194</v>
      </c>
      <c r="U156" s="194">
        <v>6</v>
      </c>
      <c r="V156" s="205"/>
      <c r="W156" s="124">
        <f t="shared" si="2"/>
        <v>0</v>
      </c>
    </row>
    <row r="157" spans="1:23" ht="12.75" customHeight="1">
      <c r="A157" s="345" t="s">
        <v>1518</v>
      </c>
      <c r="B157" s="346" t="s">
        <v>206</v>
      </c>
      <c r="C157" s="345" t="s">
        <v>16</v>
      </c>
      <c r="D157" s="345">
        <v>80111600</v>
      </c>
      <c r="E157" s="345" t="s">
        <v>207</v>
      </c>
      <c r="F157" s="345" t="s">
        <v>179</v>
      </c>
      <c r="G157" s="345" t="s">
        <v>179</v>
      </c>
      <c r="H157" s="345">
        <v>2</v>
      </c>
      <c r="I157" s="345">
        <v>1</v>
      </c>
      <c r="J157" s="345" t="s">
        <v>84</v>
      </c>
      <c r="K157" s="345" t="s">
        <v>85</v>
      </c>
      <c r="L157" s="380">
        <v>0</v>
      </c>
      <c r="M157" s="380">
        <v>0</v>
      </c>
      <c r="N157" s="345" t="s">
        <v>198</v>
      </c>
      <c r="O157" s="345" t="s">
        <v>169</v>
      </c>
      <c r="P157" s="345" t="s">
        <v>124</v>
      </c>
      <c r="Q157" s="345" t="s">
        <v>1590</v>
      </c>
      <c r="R157" s="111" t="s">
        <v>13</v>
      </c>
      <c r="S157" s="58">
        <v>8066</v>
      </c>
      <c r="T157" s="58">
        <v>2024110010194</v>
      </c>
      <c r="U157" s="194">
        <v>6</v>
      </c>
      <c r="V157" s="205"/>
      <c r="W157" s="124">
        <f t="shared" si="2"/>
        <v>0</v>
      </c>
    </row>
    <row r="158" spans="1:23" ht="12.75" customHeight="1">
      <c r="A158" s="345" t="s">
        <v>1518</v>
      </c>
      <c r="B158" s="346" t="s">
        <v>209</v>
      </c>
      <c r="C158" s="345" t="s">
        <v>16</v>
      </c>
      <c r="D158" s="345">
        <v>80111600</v>
      </c>
      <c r="E158" s="345" t="s">
        <v>210</v>
      </c>
      <c r="F158" s="345" t="s">
        <v>179</v>
      </c>
      <c r="G158" s="345" t="s">
        <v>179</v>
      </c>
      <c r="H158" s="345">
        <v>7</v>
      </c>
      <c r="I158" s="345">
        <v>1</v>
      </c>
      <c r="J158" s="345" t="s">
        <v>84</v>
      </c>
      <c r="K158" s="345" t="s">
        <v>85</v>
      </c>
      <c r="L158" s="380">
        <v>7300000</v>
      </c>
      <c r="M158" s="380">
        <v>51100000</v>
      </c>
      <c r="N158" s="345" t="s">
        <v>198</v>
      </c>
      <c r="O158" s="345" t="s">
        <v>169</v>
      </c>
      <c r="P158" s="345" t="s">
        <v>124</v>
      </c>
      <c r="Q158" s="345" t="s">
        <v>1588</v>
      </c>
      <c r="R158" s="111" t="s">
        <v>13</v>
      </c>
      <c r="S158" s="58">
        <v>8066</v>
      </c>
      <c r="T158" s="58">
        <v>2024110010194</v>
      </c>
      <c r="U158" s="194">
        <v>6</v>
      </c>
      <c r="V158" s="205"/>
      <c r="W158" s="124">
        <f t="shared" si="2"/>
        <v>0</v>
      </c>
    </row>
    <row r="159" spans="1:23" ht="12.75" customHeight="1">
      <c r="A159" s="345" t="s">
        <v>1518</v>
      </c>
      <c r="B159" s="346" t="s">
        <v>268</v>
      </c>
      <c r="C159" s="345" t="s">
        <v>16</v>
      </c>
      <c r="D159" s="345">
        <v>80111600</v>
      </c>
      <c r="E159" s="345" t="s">
        <v>1292</v>
      </c>
      <c r="F159" s="345" t="s">
        <v>258</v>
      </c>
      <c r="G159" s="345" t="s">
        <v>258</v>
      </c>
      <c r="H159" s="345">
        <v>1</v>
      </c>
      <c r="I159" s="345">
        <v>1</v>
      </c>
      <c r="J159" s="345" t="s">
        <v>84</v>
      </c>
      <c r="K159" s="345" t="s">
        <v>85</v>
      </c>
      <c r="L159" s="380">
        <v>0</v>
      </c>
      <c r="M159" s="380">
        <v>71897000</v>
      </c>
      <c r="N159" s="345" t="s">
        <v>172</v>
      </c>
      <c r="O159" s="345" t="s">
        <v>169</v>
      </c>
      <c r="P159" s="345" t="s">
        <v>124</v>
      </c>
      <c r="Q159" s="345" t="s">
        <v>1591</v>
      </c>
      <c r="R159" s="111" t="s">
        <v>13</v>
      </c>
      <c r="S159" s="58">
        <v>8066</v>
      </c>
      <c r="T159" s="58">
        <v>2024110010194</v>
      </c>
      <c r="U159" s="194">
        <v>6</v>
      </c>
      <c r="V159" s="205"/>
      <c r="W159" s="124">
        <f t="shared" si="2"/>
        <v>0</v>
      </c>
    </row>
    <row r="160" spans="1:23" ht="12.75" customHeight="1">
      <c r="A160" s="382" t="s">
        <v>1518</v>
      </c>
      <c r="B160" s="383" t="s">
        <v>790</v>
      </c>
      <c r="C160" s="384" t="s">
        <v>31</v>
      </c>
      <c r="D160" s="382">
        <v>80111600</v>
      </c>
      <c r="E160" s="382" t="s">
        <v>791</v>
      </c>
      <c r="F160" s="382" t="s">
        <v>83</v>
      </c>
      <c r="G160" s="382" t="s">
        <v>83</v>
      </c>
      <c r="H160" s="382">
        <v>5</v>
      </c>
      <c r="I160" s="382">
        <v>1</v>
      </c>
      <c r="J160" s="382" t="s">
        <v>84</v>
      </c>
      <c r="K160" s="382" t="s">
        <v>85</v>
      </c>
      <c r="L160" s="385">
        <v>3600000</v>
      </c>
      <c r="M160" s="385">
        <f t="shared" ref="M160:M166" si="9">+L160*H160</f>
        <v>18000000</v>
      </c>
      <c r="N160" s="382" t="s">
        <v>86</v>
      </c>
      <c r="O160" s="382" t="s">
        <v>79</v>
      </c>
      <c r="P160" s="382" t="s">
        <v>463</v>
      </c>
      <c r="Q160" s="386" t="s">
        <v>1592</v>
      </c>
      <c r="R160" s="387" t="s">
        <v>28</v>
      </c>
      <c r="S160" s="388">
        <v>8131</v>
      </c>
      <c r="T160" s="388">
        <v>2024110010238</v>
      </c>
      <c r="U160" s="388">
        <v>7</v>
      </c>
      <c r="V160" s="389">
        <v>45712</v>
      </c>
      <c r="W160" s="124">
        <f t="shared" si="2"/>
        <v>0</v>
      </c>
    </row>
    <row r="161" spans="1:23" ht="12.75" customHeight="1">
      <c r="A161" s="382" t="s">
        <v>1518</v>
      </c>
      <c r="B161" s="384" t="s">
        <v>793</v>
      </c>
      <c r="C161" s="384" t="s">
        <v>31</v>
      </c>
      <c r="D161" s="382">
        <v>80111600</v>
      </c>
      <c r="E161" s="382" t="s">
        <v>794</v>
      </c>
      <c r="F161" s="382" t="s">
        <v>83</v>
      </c>
      <c r="G161" s="382" t="s">
        <v>83</v>
      </c>
      <c r="H161" s="382">
        <v>5</v>
      </c>
      <c r="I161" s="382">
        <v>1</v>
      </c>
      <c r="J161" s="382" t="s">
        <v>84</v>
      </c>
      <c r="K161" s="382" t="s">
        <v>85</v>
      </c>
      <c r="L161" s="385">
        <v>3156000</v>
      </c>
      <c r="M161" s="385">
        <f t="shared" si="9"/>
        <v>15780000</v>
      </c>
      <c r="N161" s="382" t="s">
        <v>86</v>
      </c>
      <c r="O161" s="382" t="s">
        <v>79</v>
      </c>
      <c r="P161" s="382" t="s">
        <v>463</v>
      </c>
      <c r="Q161" s="386" t="s">
        <v>1592</v>
      </c>
      <c r="R161" s="387" t="s">
        <v>28</v>
      </c>
      <c r="S161" s="388">
        <v>8131</v>
      </c>
      <c r="T161" s="388">
        <v>2024110010238</v>
      </c>
      <c r="U161" s="388">
        <v>7</v>
      </c>
      <c r="V161" s="389">
        <v>45712</v>
      </c>
      <c r="W161" s="124">
        <f t="shared" si="2"/>
        <v>0</v>
      </c>
    </row>
    <row r="162" spans="1:23" ht="12.75" customHeight="1">
      <c r="A162" s="382" t="s">
        <v>1518</v>
      </c>
      <c r="B162" s="384" t="s">
        <v>797</v>
      </c>
      <c r="C162" s="384" t="s">
        <v>31</v>
      </c>
      <c r="D162" s="382">
        <v>80111600</v>
      </c>
      <c r="E162" s="382" t="s">
        <v>796</v>
      </c>
      <c r="F162" s="382" t="s">
        <v>83</v>
      </c>
      <c r="G162" s="382" t="s">
        <v>83</v>
      </c>
      <c r="H162" s="382">
        <v>5</v>
      </c>
      <c r="I162" s="382">
        <v>1</v>
      </c>
      <c r="J162" s="382" t="s">
        <v>84</v>
      </c>
      <c r="K162" s="382" t="s">
        <v>85</v>
      </c>
      <c r="L162" s="385">
        <v>5200000</v>
      </c>
      <c r="M162" s="385">
        <f t="shared" si="9"/>
        <v>26000000</v>
      </c>
      <c r="N162" s="382" t="s">
        <v>86</v>
      </c>
      <c r="O162" s="382" t="s">
        <v>79</v>
      </c>
      <c r="P162" s="382" t="s">
        <v>463</v>
      </c>
      <c r="Q162" s="386" t="s">
        <v>1592</v>
      </c>
      <c r="R162" s="387" t="s">
        <v>28</v>
      </c>
      <c r="S162" s="388">
        <v>8131</v>
      </c>
      <c r="T162" s="388">
        <v>2024110010238</v>
      </c>
      <c r="U162" s="388">
        <v>7</v>
      </c>
      <c r="V162" s="389">
        <v>45712</v>
      </c>
      <c r="W162" s="124">
        <f t="shared" si="2"/>
        <v>0</v>
      </c>
    </row>
    <row r="163" spans="1:23" ht="12.75" customHeight="1">
      <c r="A163" s="382" t="s">
        <v>1518</v>
      </c>
      <c r="B163" s="384" t="s">
        <v>798</v>
      </c>
      <c r="C163" s="384" t="s">
        <v>32</v>
      </c>
      <c r="D163" s="382">
        <v>80111600</v>
      </c>
      <c r="E163" s="382" t="s">
        <v>799</v>
      </c>
      <c r="F163" s="382" t="s">
        <v>83</v>
      </c>
      <c r="G163" s="382" t="s">
        <v>83</v>
      </c>
      <c r="H163" s="382">
        <v>5</v>
      </c>
      <c r="I163" s="382">
        <v>1</v>
      </c>
      <c r="J163" s="382" t="s">
        <v>84</v>
      </c>
      <c r="K163" s="382" t="s">
        <v>85</v>
      </c>
      <c r="L163" s="385">
        <v>6500000</v>
      </c>
      <c r="M163" s="385">
        <f t="shared" si="9"/>
        <v>32500000</v>
      </c>
      <c r="N163" s="382" t="s">
        <v>86</v>
      </c>
      <c r="O163" s="382" t="s">
        <v>79</v>
      </c>
      <c r="P163" s="382" t="s">
        <v>481</v>
      </c>
      <c r="Q163" s="386" t="s">
        <v>1592</v>
      </c>
      <c r="R163" s="387" t="s">
        <v>28</v>
      </c>
      <c r="S163" s="388">
        <v>8131</v>
      </c>
      <c r="T163" s="388">
        <v>2024110010238</v>
      </c>
      <c r="U163" s="388">
        <v>7</v>
      </c>
      <c r="V163" s="389">
        <v>45712</v>
      </c>
      <c r="W163" s="124">
        <f t="shared" si="2"/>
        <v>0</v>
      </c>
    </row>
    <row r="164" spans="1:23" ht="12.75" customHeight="1">
      <c r="A164" s="382" t="s">
        <v>1518</v>
      </c>
      <c r="B164" s="384" t="s">
        <v>814</v>
      </c>
      <c r="C164" s="384" t="s">
        <v>32</v>
      </c>
      <c r="D164" s="382">
        <v>80111600</v>
      </c>
      <c r="E164" s="382" t="s">
        <v>799</v>
      </c>
      <c r="F164" s="382" t="s">
        <v>83</v>
      </c>
      <c r="G164" s="382" t="s">
        <v>83</v>
      </c>
      <c r="H164" s="382">
        <v>5</v>
      </c>
      <c r="I164" s="382">
        <v>1</v>
      </c>
      <c r="J164" s="382" t="s">
        <v>84</v>
      </c>
      <c r="K164" s="382" t="s">
        <v>85</v>
      </c>
      <c r="L164" s="385">
        <v>6000000</v>
      </c>
      <c r="M164" s="385">
        <f t="shared" si="9"/>
        <v>30000000</v>
      </c>
      <c r="N164" s="382" t="s">
        <v>86</v>
      </c>
      <c r="O164" s="382" t="s">
        <v>79</v>
      </c>
      <c r="P164" s="382" t="s">
        <v>481</v>
      </c>
      <c r="Q164" s="386" t="s">
        <v>1592</v>
      </c>
      <c r="R164" s="387" t="s">
        <v>28</v>
      </c>
      <c r="S164" s="388">
        <v>8131</v>
      </c>
      <c r="T164" s="388">
        <v>2024110010238</v>
      </c>
      <c r="U164" s="388">
        <v>7</v>
      </c>
      <c r="V164" s="389">
        <v>45712</v>
      </c>
      <c r="W164" s="124">
        <f t="shared" si="2"/>
        <v>0</v>
      </c>
    </row>
    <row r="165" spans="1:23" ht="12.75" customHeight="1">
      <c r="A165" s="382" t="s">
        <v>1518</v>
      </c>
      <c r="B165" s="384" t="s">
        <v>820</v>
      </c>
      <c r="C165" s="384" t="s">
        <v>31</v>
      </c>
      <c r="D165" s="382">
        <v>80111600</v>
      </c>
      <c r="E165" s="382" t="s">
        <v>821</v>
      </c>
      <c r="F165" s="382" t="s">
        <v>83</v>
      </c>
      <c r="G165" s="382" t="s">
        <v>83</v>
      </c>
      <c r="H165" s="382">
        <v>5</v>
      </c>
      <c r="I165" s="382">
        <v>1</v>
      </c>
      <c r="J165" s="382" t="s">
        <v>84</v>
      </c>
      <c r="K165" s="382" t="s">
        <v>85</v>
      </c>
      <c r="L165" s="385">
        <v>8000000</v>
      </c>
      <c r="M165" s="385">
        <f t="shared" si="9"/>
        <v>40000000</v>
      </c>
      <c r="N165" s="382" t="s">
        <v>86</v>
      </c>
      <c r="O165" s="382" t="s">
        <v>79</v>
      </c>
      <c r="P165" s="382" t="s">
        <v>463</v>
      </c>
      <c r="Q165" s="386" t="s">
        <v>1592</v>
      </c>
      <c r="R165" s="387" t="s">
        <v>28</v>
      </c>
      <c r="S165" s="388">
        <v>8131</v>
      </c>
      <c r="T165" s="388">
        <v>2024110010238</v>
      </c>
      <c r="U165" s="388">
        <v>7</v>
      </c>
      <c r="V165" s="389">
        <v>45712</v>
      </c>
      <c r="W165" s="124">
        <f t="shared" si="2"/>
        <v>0</v>
      </c>
    </row>
    <row r="166" spans="1:23" ht="12.75" customHeight="1">
      <c r="A166" s="382" t="s">
        <v>1518</v>
      </c>
      <c r="B166" s="384" t="s">
        <v>853</v>
      </c>
      <c r="C166" s="384" t="s">
        <v>32</v>
      </c>
      <c r="D166" s="382">
        <v>80111600</v>
      </c>
      <c r="E166" s="382" t="s">
        <v>799</v>
      </c>
      <c r="F166" s="382" t="s">
        <v>83</v>
      </c>
      <c r="G166" s="382" t="s">
        <v>83</v>
      </c>
      <c r="H166" s="382">
        <v>5</v>
      </c>
      <c r="I166" s="382">
        <v>1</v>
      </c>
      <c r="J166" s="382" t="s">
        <v>84</v>
      </c>
      <c r="K166" s="382" t="s">
        <v>85</v>
      </c>
      <c r="L166" s="385">
        <v>4200000</v>
      </c>
      <c r="M166" s="385">
        <f t="shared" si="9"/>
        <v>21000000</v>
      </c>
      <c r="N166" s="382" t="s">
        <v>86</v>
      </c>
      <c r="O166" s="382" t="s">
        <v>79</v>
      </c>
      <c r="P166" s="382" t="s">
        <v>481</v>
      </c>
      <c r="Q166" s="386" t="s">
        <v>1592</v>
      </c>
      <c r="R166" s="387" t="s">
        <v>28</v>
      </c>
      <c r="S166" s="388">
        <v>8131</v>
      </c>
      <c r="T166" s="388">
        <v>2024110010238</v>
      </c>
      <c r="U166" s="388">
        <v>7</v>
      </c>
      <c r="V166" s="389">
        <v>45712</v>
      </c>
      <c r="W166" s="124">
        <f t="shared" si="2"/>
        <v>0</v>
      </c>
    </row>
    <row r="167" spans="1:23" ht="12.75" customHeight="1">
      <c r="A167" s="382" t="s">
        <v>1518</v>
      </c>
      <c r="B167" s="384" t="s">
        <v>846</v>
      </c>
      <c r="C167" s="200" t="s">
        <v>31</v>
      </c>
      <c r="D167" s="200">
        <v>80111600</v>
      </c>
      <c r="E167" s="201" t="s">
        <v>847</v>
      </c>
      <c r="F167" s="382" t="s">
        <v>83</v>
      </c>
      <c r="G167" s="382" t="s">
        <v>83</v>
      </c>
      <c r="H167" s="200">
        <v>9</v>
      </c>
      <c r="I167" s="219">
        <v>1</v>
      </c>
      <c r="J167" s="200" t="s">
        <v>84</v>
      </c>
      <c r="K167" s="200" t="s">
        <v>85</v>
      </c>
      <c r="L167" s="390">
        <v>900000000</v>
      </c>
      <c r="M167" s="390">
        <f>+L167*I167</f>
        <v>900000000</v>
      </c>
      <c r="N167" s="200" t="s">
        <v>86</v>
      </c>
      <c r="O167" s="209" t="s">
        <v>79</v>
      </c>
      <c r="P167" s="209" t="s">
        <v>463</v>
      </c>
      <c r="Q167" s="386" t="s">
        <v>1593</v>
      </c>
      <c r="R167" s="387" t="s">
        <v>28</v>
      </c>
      <c r="S167" s="388">
        <v>8131</v>
      </c>
      <c r="T167" s="388">
        <v>2024110010238</v>
      </c>
      <c r="U167" s="388">
        <v>7</v>
      </c>
      <c r="V167" s="389">
        <v>45712</v>
      </c>
      <c r="W167" s="124">
        <f t="shared" si="2"/>
        <v>0</v>
      </c>
    </row>
    <row r="168" spans="1:23" ht="12.75" customHeight="1">
      <c r="A168" s="391" t="s">
        <v>1569</v>
      </c>
      <c r="B168" s="392">
        <v>3</v>
      </c>
      <c r="C168" s="391" t="s">
        <v>32</v>
      </c>
      <c r="D168" s="391">
        <v>80111600</v>
      </c>
      <c r="E168" s="391" t="s">
        <v>799</v>
      </c>
      <c r="F168" s="391" t="s">
        <v>83</v>
      </c>
      <c r="G168" s="391" t="s">
        <v>83</v>
      </c>
      <c r="H168" s="391">
        <v>5</v>
      </c>
      <c r="I168" s="391">
        <v>1</v>
      </c>
      <c r="J168" s="391" t="s">
        <v>84</v>
      </c>
      <c r="K168" s="391" t="s">
        <v>85</v>
      </c>
      <c r="L168" s="393">
        <v>4300000</v>
      </c>
      <c r="M168" s="393">
        <f>+L168*H168</f>
        <v>21500000</v>
      </c>
      <c r="N168" s="391" t="s">
        <v>86</v>
      </c>
      <c r="O168" s="391" t="s">
        <v>79</v>
      </c>
      <c r="P168" s="391" t="s">
        <v>481</v>
      </c>
      <c r="Q168" s="394" t="s">
        <v>1594</v>
      </c>
      <c r="R168" s="387" t="s">
        <v>28</v>
      </c>
      <c r="S168" s="388">
        <v>8131</v>
      </c>
      <c r="T168" s="388">
        <v>2024110010238</v>
      </c>
      <c r="U168" s="388">
        <v>7</v>
      </c>
      <c r="V168" s="395">
        <v>45712</v>
      </c>
      <c r="W168" s="124">
        <f t="shared" si="2"/>
        <v>0</v>
      </c>
    </row>
    <row r="169" spans="1:23" ht="12.75" customHeight="1">
      <c r="A169" s="391" t="s">
        <v>1569</v>
      </c>
      <c r="B169" s="392">
        <v>4</v>
      </c>
      <c r="C169" s="345" t="s">
        <v>31</v>
      </c>
      <c r="D169" s="345">
        <v>80111600</v>
      </c>
      <c r="E169" s="345" t="s">
        <v>791</v>
      </c>
      <c r="F169" s="391" t="s">
        <v>83</v>
      </c>
      <c r="G169" s="391" t="s">
        <v>83</v>
      </c>
      <c r="H169" s="345">
        <v>6</v>
      </c>
      <c r="I169" s="346">
        <v>1</v>
      </c>
      <c r="J169" s="345" t="s">
        <v>84</v>
      </c>
      <c r="K169" s="345" t="s">
        <v>85</v>
      </c>
      <c r="L169" s="393">
        <v>2900000</v>
      </c>
      <c r="M169" s="393">
        <f t="shared" ref="M169:M170" si="10">+H169*L169</f>
        <v>17400000</v>
      </c>
      <c r="N169" s="345" t="s">
        <v>86</v>
      </c>
      <c r="O169" s="265" t="s">
        <v>79</v>
      </c>
      <c r="P169" s="346" t="s">
        <v>463</v>
      </c>
      <c r="Q169" s="394" t="s">
        <v>1594</v>
      </c>
      <c r="R169" s="387" t="s">
        <v>28</v>
      </c>
      <c r="S169" s="388">
        <v>8131</v>
      </c>
      <c r="T169" s="388">
        <v>2024110010238</v>
      </c>
      <c r="U169" s="388">
        <v>7</v>
      </c>
      <c r="V169" s="395">
        <v>45712</v>
      </c>
      <c r="W169" s="124">
        <f t="shared" si="2"/>
        <v>0</v>
      </c>
    </row>
    <row r="170" spans="1:23" ht="12.75" customHeight="1">
      <c r="A170" s="391" t="s">
        <v>1569</v>
      </c>
      <c r="B170" s="392">
        <v>5</v>
      </c>
      <c r="C170" s="345" t="s">
        <v>31</v>
      </c>
      <c r="D170" s="345">
        <v>80111600</v>
      </c>
      <c r="E170" s="345" t="s">
        <v>791</v>
      </c>
      <c r="F170" s="391" t="s">
        <v>83</v>
      </c>
      <c r="G170" s="391" t="s">
        <v>83</v>
      </c>
      <c r="H170" s="345">
        <v>6</v>
      </c>
      <c r="I170" s="346">
        <v>1</v>
      </c>
      <c r="J170" s="345" t="s">
        <v>84</v>
      </c>
      <c r="K170" s="345" t="s">
        <v>85</v>
      </c>
      <c r="L170" s="393">
        <v>2964000</v>
      </c>
      <c r="M170" s="393">
        <f t="shared" si="10"/>
        <v>17784000</v>
      </c>
      <c r="N170" s="345" t="s">
        <v>86</v>
      </c>
      <c r="O170" s="265" t="s">
        <v>79</v>
      </c>
      <c r="P170" s="346" t="s">
        <v>463</v>
      </c>
      <c r="Q170" s="394" t="s">
        <v>1594</v>
      </c>
      <c r="R170" s="387" t="s">
        <v>28</v>
      </c>
      <c r="S170" s="388">
        <v>8131</v>
      </c>
      <c r="T170" s="388">
        <v>2024110010238</v>
      </c>
      <c r="U170" s="388">
        <v>7</v>
      </c>
      <c r="V170" s="395">
        <v>45712</v>
      </c>
      <c r="W170" s="124">
        <f t="shared" si="2"/>
        <v>0</v>
      </c>
    </row>
    <row r="171" spans="1:23" ht="12.75" customHeight="1">
      <c r="A171" s="391" t="s">
        <v>1569</v>
      </c>
      <c r="B171" s="392">
        <v>6</v>
      </c>
      <c r="C171" s="391" t="s">
        <v>32</v>
      </c>
      <c r="D171" s="391">
        <v>80111600</v>
      </c>
      <c r="E171" s="391" t="s">
        <v>799</v>
      </c>
      <c r="F171" s="391" t="s">
        <v>83</v>
      </c>
      <c r="G171" s="391" t="s">
        <v>83</v>
      </c>
      <c r="H171" s="391">
        <v>5</v>
      </c>
      <c r="I171" s="391">
        <v>1</v>
      </c>
      <c r="J171" s="391" t="s">
        <v>84</v>
      </c>
      <c r="K171" s="391" t="s">
        <v>85</v>
      </c>
      <c r="L171" s="393">
        <v>4500000</v>
      </c>
      <c r="M171" s="393">
        <f>+L171*H171</f>
        <v>22500000</v>
      </c>
      <c r="N171" s="391" t="s">
        <v>86</v>
      </c>
      <c r="O171" s="391" t="s">
        <v>79</v>
      </c>
      <c r="P171" s="391" t="s">
        <v>481</v>
      </c>
      <c r="Q171" s="394" t="s">
        <v>1594</v>
      </c>
      <c r="R171" s="387" t="s">
        <v>28</v>
      </c>
      <c r="S171" s="388">
        <v>8131</v>
      </c>
      <c r="T171" s="388">
        <v>2024110010238</v>
      </c>
      <c r="U171" s="388">
        <v>7</v>
      </c>
      <c r="V171" s="395">
        <v>45712</v>
      </c>
      <c r="W171" s="124">
        <f t="shared" si="2"/>
        <v>0</v>
      </c>
    </row>
    <row r="172" spans="1:23" ht="12.75" customHeight="1">
      <c r="A172" s="382" t="s">
        <v>1518</v>
      </c>
      <c r="B172" s="396" t="s">
        <v>819</v>
      </c>
      <c r="C172" s="200" t="s">
        <v>31</v>
      </c>
      <c r="D172" s="397">
        <v>80111600</v>
      </c>
      <c r="E172" s="201" t="s">
        <v>821</v>
      </c>
      <c r="F172" s="200" t="s">
        <v>82</v>
      </c>
      <c r="G172" s="200" t="s">
        <v>83</v>
      </c>
      <c r="H172" s="200">
        <v>10</v>
      </c>
      <c r="I172" s="219">
        <v>1</v>
      </c>
      <c r="J172" s="200" t="s">
        <v>84</v>
      </c>
      <c r="K172" s="200" t="s">
        <v>85</v>
      </c>
      <c r="L172" s="398">
        <v>6000000</v>
      </c>
      <c r="M172" s="399">
        <f t="shared" ref="M172:M175" si="11">+H172*L172</f>
        <v>60000000</v>
      </c>
      <c r="N172" s="200" t="s">
        <v>86</v>
      </c>
      <c r="O172" s="400" t="s">
        <v>79</v>
      </c>
      <c r="P172" s="209" t="s">
        <v>463</v>
      </c>
      <c r="Q172" s="386" t="s">
        <v>1595</v>
      </c>
      <c r="R172" s="387" t="s">
        <v>28</v>
      </c>
      <c r="S172" s="388">
        <v>8131</v>
      </c>
      <c r="T172" s="388">
        <v>2024110010238</v>
      </c>
      <c r="U172" s="388">
        <v>7</v>
      </c>
      <c r="V172" s="389">
        <v>45712</v>
      </c>
      <c r="W172" s="124">
        <f t="shared" si="2"/>
        <v>0</v>
      </c>
    </row>
    <row r="173" spans="1:23" ht="12.75" customHeight="1">
      <c r="A173" s="382" t="s">
        <v>1518</v>
      </c>
      <c r="B173" s="396" t="s">
        <v>825</v>
      </c>
      <c r="C173" s="200" t="s">
        <v>31</v>
      </c>
      <c r="D173" s="200">
        <v>80111600</v>
      </c>
      <c r="E173" s="201" t="s">
        <v>796</v>
      </c>
      <c r="F173" s="200" t="s">
        <v>83</v>
      </c>
      <c r="G173" s="200" t="s">
        <v>83</v>
      </c>
      <c r="H173" s="200">
        <v>10</v>
      </c>
      <c r="I173" s="219">
        <v>1</v>
      </c>
      <c r="J173" s="200" t="s">
        <v>84</v>
      </c>
      <c r="K173" s="200" t="s">
        <v>85</v>
      </c>
      <c r="L173" s="398">
        <v>4500000</v>
      </c>
      <c r="M173" s="399">
        <f t="shared" si="11"/>
        <v>45000000</v>
      </c>
      <c r="N173" s="200" t="s">
        <v>86</v>
      </c>
      <c r="O173" s="400" t="s">
        <v>79</v>
      </c>
      <c r="P173" s="209" t="s">
        <v>463</v>
      </c>
      <c r="Q173" s="386" t="s">
        <v>1595</v>
      </c>
      <c r="R173" s="387" t="s">
        <v>28</v>
      </c>
      <c r="S173" s="388">
        <v>8131</v>
      </c>
      <c r="T173" s="388">
        <v>2024110010238</v>
      </c>
      <c r="U173" s="388">
        <v>7</v>
      </c>
      <c r="V173" s="389">
        <v>45712</v>
      </c>
      <c r="W173" s="124">
        <f t="shared" si="2"/>
        <v>0</v>
      </c>
    </row>
    <row r="174" spans="1:23" ht="12.75" customHeight="1">
      <c r="A174" s="382" t="s">
        <v>1518</v>
      </c>
      <c r="B174" s="396" t="s">
        <v>802</v>
      </c>
      <c r="C174" s="200" t="s">
        <v>31</v>
      </c>
      <c r="D174" s="200">
        <v>80111600</v>
      </c>
      <c r="E174" s="201" t="s">
        <v>821</v>
      </c>
      <c r="F174" s="200" t="s">
        <v>82</v>
      </c>
      <c r="G174" s="200" t="s">
        <v>83</v>
      </c>
      <c r="H174" s="200">
        <v>10</v>
      </c>
      <c r="I174" s="401">
        <v>1</v>
      </c>
      <c r="J174" s="397" t="s">
        <v>84</v>
      </c>
      <c r="K174" s="397" t="s">
        <v>85</v>
      </c>
      <c r="L174" s="398">
        <v>6000000</v>
      </c>
      <c r="M174" s="399">
        <f t="shared" si="11"/>
        <v>60000000</v>
      </c>
      <c r="N174" s="200" t="s">
        <v>86</v>
      </c>
      <c r="O174" s="400" t="s">
        <v>79</v>
      </c>
      <c r="P174" s="402" t="s">
        <v>463</v>
      </c>
      <c r="Q174" s="386" t="s">
        <v>1595</v>
      </c>
      <c r="R174" s="387" t="s">
        <v>28</v>
      </c>
      <c r="S174" s="388">
        <v>8131</v>
      </c>
      <c r="T174" s="388">
        <v>2024110010238</v>
      </c>
      <c r="U174" s="388">
        <v>7</v>
      </c>
      <c r="V174" s="389">
        <v>45712</v>
      </c>
      <c r="W174" s="124">
        <f t="shared" si="2"/>
        <v>0</v>
      </c>
    </row>
    <row r="175" spans="1:23" ht="12.75" customHeight="1">
      <c r="A175" s="382" t="s">
        <v>1518</v>
      </c>
      <c r="B175" s="396" t="s">
        <v>833</v>
      </c>
      <c r="C175" s="200" t="s">
        <v>31</v>
      </c>
      <c r="D175" s="200">
        <v>80111600</v>
      </c>
      <c r="E175" s="201" t="s">
        <v>788</v>
      </c>
      <c r="F175" s="200" t="s">
        <v>83</v>
      </c>
      <c r="G175" s="200" t="s">
        <v>315</v>
      </c>
      <c r="H175" s="200">
        <v>5</v>
      </c>
      <c r="I175" s="401">
        <v>1</v>
      </c>
      <c r="J175" s="397" t="s">
        <v>84</v>
      </c>
      <c r="K175" s="397" t="s">
        <v>85</v>
      </c>
      <c r="L175" s="398">
        <v>5500000</v>
      </c>
      <c r="M175" s="399">
        <f t="shared" si="11"/>
        <v>27500000</v>
      </c>
      <c r="N175" s="200" t="s">
        <v>86</v>
      </c>
      <c r="O175" s="400" t="s">
        <v>79</v>
      </c>
      <c r="P175" s="209" t="s">
        <v>463</v>
      </c>
      <c r="Q175" s="386" t="s">
        <v>1596</v>
      </c>
      <c r="R175" s="387" t="s">
        <v>28</v>
      </c>
      <c r="S175" s="388">
        <v>8131</v>
      </c>
      <c r="T175" s="388">
        <v>2024110010238</v>
      </c>
      <c r="U175" s="388">
        <v>7</v>
      </c>
      <c r="V175" s="389">
        <v>45712</v>
      </c>
      <c r="W175" s="124">
        <f t="shared" si="2"/>
        <v>0</v>
      </c>
    </row>
    <row r="176" spans="1:23" ht="12.75" customHeight="1">
      <c r="A176" s="382" t="s">
        <v>1518</v>
      </c>
      <c r="B176" s="396" t="s">
        <v>803</v>
      </c>
      <c r="C176" s="200" t="s">
        <v>31</v>
      </c>
      <c r="D176" s="200">
        <v>80111600</v>
      </c>
      <c r="E176" s="201" t="s">
        <v>1597</v>
      </c>
      <c r="F176" s="200" t="s">
        <v>83</v>
      </c>
      <c r="G176" s="200" t="s">
        <v>315</v>
      </c>
      <c r="H176" s="200">
        <v>1</v>
      </c>
      <c r="I176" s="219">
        <v>1</v>
      </c>
      <c r="J176" s="200" t="s">
        <v>84</v>
      </c>
      <c r="K176" s="200" t="s">
        <v>85</v>
      </c>
      <c r="L176" s="398">
        <v>4800000</v>
      </c>
      <c r="M176" s="399">
        <v>8500000</v>
      </c>
      <c r="N176" s="200" t="s">
        <v>86</v>
      </c>
      <c r="O176" s="400" t="s">
        <v>79</v>
      </c>
      <c r="P176" s="209" t="s">
        <v>463</v>
      </c>
      <c r="Q176" s="386" t="s">
        <v>1598</v>
      </c>
      <c r="R176" s="387" t="s">
        <v>28</v>
      </c>
      <c r="S176" s="388">
        <v>8131</v>
      </c>
      <c r="T176" s="388">
        <v>2024110010238</v>
      </c>
      <c r="U176" s="388">
        <v>7</v>
      </c>
      <c r="V176" s="389">
        <v>45712</v>
      </c>
      <c r="W176" s="124">
        <f t="shared" si="2"/>
        <v>0</v>
      </c>
    </row>
    <row r="177" spans="1:23" ht="12.75" customHeight="1">
      <c r="A177" s="382" t="s">
        <v>1589</v>
      </c>
      <c r="B177" s="396" t="s">
        <v>806</v>
      </c>
      <c r="C177" s="200" t="s">
        <v>31</v>
      </c>
      <c r="D177" s="200">
        <v>80111600</v>
      </c>
      <c r="E177" s="201" t="s">
        <v>788</v>
      </c>
      <c r="F177" s="200" t="s">
        <v>82</v>
      </c>
      <c r="G177" s="200" t="s">
        <v>83</v>
      </c>
      <c r="H177" s="200">
        <v>6</v>
      </c>
      <c r="I177" s="219">
        <v>1</v>
      </c>
      <c r="J177" s="200" t="s">
        <v>84</v>
      </c>
      <c r="K177" s="200" t="s">
        <v>85</v>
      </c>
      <c r="L177" s="398">
        <v>3900000</v>
      </c>
      <c r="M177" s="399">
        <v>23400000</v>
      </c>
      <c r="N177" s="200" t="s">
        <v>86</v>
      </c>
      <c r="O177" s="400" t="s">
        <v>79</v>
      </c>
      <c r="P177" s="209" t="s">
        <v>463</v>
      </c>
      <c r="Q177" s="386" t="s">
        <v>1599</v>
      </c>
      <c r="R177" s="387" t="s">
        <v>28</v>
      </c>
      <c r="S177" s="388">
        <v>8131</v>
      </c>
      <c r="T177" s="388">
        <v>2024110010238</v>
      </c>
      <c r="U177" s="388">
        <v>7</v>
      </c>
      <c r="V177" s="389">
        <v>45712</v>
      </c>
      <c r="W177" s="124">
        <f t="shared" si="2"/>
        <v>0</v>
      </c>
    </row>
    <row r="178" spans="1:23" ht="12.75" customHeight="1">
      <c r="A178" s="382" t="s">
        <v>1518</v>
      </c>
      <c r="B178" s="383" t="s">
        <v>456</v>
      </c>
      <c r="C178" s="200" t="s">
        <v>31</v>
      </c>
      <c r="D178" s="403">
        <v>80111600</v>
      </c>
      <c r="E178" s="382" t="s">
        <v>460</v>
      </c>
      <c r="F178" s="382" t="s">
        <v>461</v>
      </c>
      <c r="G178" s="382" t="s">
        <v>461</v>
      </c>
      <c r="H178" s="382">
        <v>6</v>
      </c>
      <c r="I178" s="382">
        <v>1</v>
      </c>
      <c r="J178" s="382" t="s">
        <v>84</v>
      </c>
      <c r="K178" s="382" t="s">
        <v>85</v>
      </c>
      <c r="L178" s="404">
        <v>4766308</v>
      </c>
      <c r="M178" s="405">
        <f t="shared" ref="M178:M181" si="12">+L178*H178</f>
        <v>28597848</v>
      </c>
      <c r="N178" s="382" t="s">
        <v>462</v>
      </c>
      <c r="O178" s="382" t="s">
        <v>123</v>
      </c>
      <c r="P178" s="383" t="s">
        <v>463</v>
      </c>
      <c r="Q178" s="386" t="s">
        <v>1600</v>
      </c>
      <c r="R178" s="387" t="s">
        <v>28</v>
      </c>
      <c r="S178" s="388">
        <v>8131</v>
      </c>
      <c r="T178" s="388">
        <v>2024110010238</v>
      </c>
      <c r="U178" s="388">
        <v>7</v>
      </c>
      <c r="V178" s="389">
        <v>45712</v>
      </c>
      <c r="W178" s="124">
        <f t="shared" si="2"/>
        <v>0</v>
      </c>
    </row>
    <row r="179" spans="1:23" ht="12.75" customHeight="1">
      <c r="A179" s="382" t="s">
        <v>1518</v>
      </c>
      <c r="B179" s="383" t="s">
        <v>516</v>
      </c>
      <c r="C179" s="200" t="s">
        <v>31</v>
      </c>
      <c r="D179" s="403">
        <v>80111600</v>
      </c>
      <c r="E179" s="382" t="s">
        <v>517</v>
      </c>
      <c r="F179" s="406" t="s">
        <v>83</v>
      </c>
      <c r="G179" s="406" t="s">
        <v>83</v>
      </c>
      <c r="H179" s="382">
        <v>5</v>
      </c>
      <c r="I179" s="382">
        <v>1</v>
      </c>
      <c r="J179" s="382" t="s">
        <v>84</v>
      </c>
      <c r="K179" s="382" t="s">
        <v>85</v>
      </c>
      <c r="L179" s="407">
        <v>7000000</v>
      </c>
      <c r="M179" s="405">
        <f t="shared" si="12"/>
        <v>35000000</v>
      </c>
      <c r="N179" s="382" t="s">
        <v>462</v>
      </c>
      <c r="O179" s="382" t="s">
        <v>79</v>
      </c>
      <c r="P179" s="383" t="s">
        <v>463</v>
      </c>
      <c r="Q179" s="386" t="s">
        <v>1601</v>
      </c>
      <c r="R179" s="387" t="s">
        <v>28</v>
      </c>
      <c r="S179" s="388">
        <v>8131</v>
      </c>
      <c r="T179" s="388">
        <v>2024110010238</v>
      </c>
      <c r="U179" s="388">
        <v>7</v>
      </c>
      <c r="V179" s="389">
        <v>45712</v>
      </c>
      <c r="W179" s="124">
        <f t="shared" si="2"/>
        <v>0</v>
      </c>
    </row>
    <row r="180" spans="1:23" ht="12.75" customHeight="1">
      <c r="A180" s="382" t="s">
        <v>1518</v>
      </c>
      <c r="B180" s="383" t="s">
        <v>519</v>
      </c>
      <c r="C180" s="384" t="s">
        <v>31</v>
      </c>
      <c r="D180" s="403">
        <v>80111600</v>
      </c>
      <c r="E180" s="382" t="s">
        <v>520</v>
      </c>
      <c r="F180" s="384" t="s">
        <v>83</v>
      </c>
      <c r="G180" s="384" t="s">
        <v>83</v>
      </c>
      <c r="H180" s="382">
        <v>10</v>
      </c>
      <c r="I180" s="408">
        <v>1</v>
      </c>
      <c r="J180" s="382" t="s">
        <v>84</v>
      </c>
      <c r="K180" s="382" t="s">
        <v>85</v>
      </c>
      <c r="L180" s="409">
        <v>5000000</v>
      </c>
      <c r="M180" s="410">
        <f t="shared" si="12"/>
        <v>50000000</v>
      </c>
      <c r="N180" s="382" t="s">
        <v>462</v>
      </c>
      <c r="O180" s="382" t="s">
        <v>79</v>
      </c>
      <c r="P180" s="383" t="s">
        <v>463</v>
      </c>
      <c r="Q180" s="386" t="s">
        <v>1602</v>
      </c>
      <c r="R180" s="387" t="s">
        <v>28</v>
      </c>
      <c r="S180" s="388">
        <v>8131</v>
      </c>
      <c r="T180" s="388">
        <v>2024110010238</v>
      </c>
      <c r="U180" s="388">
        <v>7</v>
      </c>
      <c r="V180" s="389">
        <v>45712</v>
      </c>
      <c r="W180" s="124">
        <f t="shared" si="2"/>
        <v>0</v>
      </c>
    </row>
    <row r="181" spans="1:23" ht="12.75" customHeight="1">
      <c r="A181" s="382" t="s">
        <v>1518</v>
      </c>
      <c r="B181" s="383" t="s">
        <v>536</v>
      </c>
      <c r="C181" s="384" t="s">
        <v>31</v>
      </c>
      <c r="D181" s="382">
        <v>80111600</v>
      </c>
      <c r="E181" s="382" t="s">
        <v>537</v>
      </c>
      <c r="F181" s="384" t="s">
        <v>83</v>
      </c>
      <c r="G181" s="384" t="s">
        <v>83</v>
      </c>
      <c r="H181" s="382">
        <v>6</v>
      </c>
      <c r="I181" s="382">
        <v>1</v>
      </c>
      <c r="J181" s="382" t="s">
        <v>84</v>
      </c>
      <c r="K181" s="382" t="s">
        <v>85</v>
      </c>
      <c r="L181" s="409">
        <v>4400000</v>
      </c>
      <c r="M181" s="409">
        <f t="shared" si="12"/>
        <v>26400000</v>
      </c>
      <c r="N181" s="382" t="s">
        <v>462</v>
      </c>
      <c r="O181" s="382" t="s">
        <v>79</v>
      </c>
      <c r="P181" s="383" t="s">
        <v>463</v>
      </c>
      <c r="Q181" s="386" t="s">
        <v>1603</v>
      </c>
      <c r="R181" s="387" t="s">
        <v>28</v>
      </c>
      <c r="S181" s="388">
        <v>8131</v>
      </c>
      <c r="T181" s="388">
        <v>2024110010238</v>
      </c>
      <c r="U181" s="388">
        <v>7</v>
      </c>
      <c r="V181" s="389">
        <v>45712</v>
      </c>
      <c r="W181" s="124">
        <f t="shared" si="2"/>
        <v>0</v>
      </c>
    </row>
    <row r="182" spans="1:23" ht="12.75" customHeight="1">
      <c r="A182" s="382" t="s">
        <v>1518</v>
      </c>
      <c r="B182" s="383" t="s">
        <v>547</v>
      </c>
      <c r="C182" s="384" t="s">
        <v>31</v>
      </c>
      <c r="D182" s="382" t="s">
        <v>409</v>
      </c>
      <c r="E182" s="382" t="s">
        <v>548</v>
      </c>
      <c r="F182" s="384" t="s">
        <v>549</v>
      </c>
      <c r="G182" s="384" t="s">
        <v>549</v>
      </c>
      <c r="H182" s="382">
        <v>9</v>
      </c>
      <c r="I182" s="382">
        <v>1</v>
      </c>
      <c r="J182" s="382" t="s">
        <v>412</v>
      </c>
      <c r="K182" s="382" t="s">
        <v>85</v>
      </c>
      <c r="L182" s="411"/>
      <c r="M182" s="412">
        <v>316377036</v>
      </c>
      <c r="N182" s="382" t="s">
        <v>462</v>
      </c>
      <c r="O182" s="382" t="s">
        <v>79</v>
      </c>
      <c r="P182" s="396" t="s">
        <v>463</v>
      </c>
      <c r="Q182" s="386" t="s">
        <v>1604</v>
      </c>
      <c r="R182" s="387" t="s">
        <v>28</v>
      </c>
      <c r="S182" s="388">
        <v>8131</v>
      </c>
      <c r="T182" s="388">
        <v>2024110010238</v>
      </c>
      <c r="U182" s="388">
        <v>7</v>
      </c>
      <c r="V182" s="389">
        <v>45712</v>
      </c>
      <c r="W182" s="124">
        <f t="shared" si="2"/>
        <v>0</v>
      </c>
    </row>
    <row r="183" spans="1:23" ht="12.75" customHeight="1">
      <c r="A183" s="382" t="s">
        <v>1518</v>
      </c>
      <c r="B183" s="383" t="s">
        <v>515</v>
      </c>
      <c r="C183" s="384" t="s">
        <v>31</v>
      </c>
      <c r="D183" s="382">
        <v>80111600</v>
      </c>
      <c r="E183" s="382" t="s">
        <v>494</v>
      </c>
      <c r="F183" s="384" t="s">
        <v>121</v>
      </c>
      <c r="G183" s="384" t="s">
        <v>179</v>
      </c>
      <c r="H183" s="382">
        <v>8</v>
      </c>
      <c r="I183" s="382">
        <v>1</v>
      </c>
      <c r="J183" s="384" t="s">
        <v>84</v>
      </c>
      <c r="K183" s="384" t="s">
        <v>85</v>
      </c>
      <c r="L183" s="404">
        <v>4766308</v>
      </c>
      <c r="M183" s="405">
        <f>+L183*H183</f>
        <v>38130464</v>
      </c>
      <c r="N183" s="384" t="s">
        <v>462</v>
      </c>
      <c r="O183" s="384" t="s">
        <v>79</v>
      </c>
      <c r="P183" s="384" t="s">
        <v>463</v>
      </c>
      <c r="Q183" s="386" t="s">
        <v>1605</v>
      </c>
      <c r="R183" s="387" t="s">
        <v>28</v>
      </c>
      <c r="S183" s="388">
        <v>8131</v>
      </c>
      <c r="T183" s="388">
        <v>2024110010238</v>
      </c>
      <c r="U183" s="388">
        <v>7</v>
      </c>
      <c r="V183" s="389">
        <v>45712</v>
      </c>
      <c r="W183" s="124">
        <f t="shared" si="2"/>
        <v>0</v>
      </c>
    </row>
    <row r="184" spans="1:23" ht="12.75" customHeight="1">
      <c r="A184" s="382" t="s">
        <v>1518</v>
      </c>
      <c r="B184" s="413" t="s">
        <v>694</v>
      </c>
      <c r="C184" s="382" t="s">
        <v>30</v>
      </c>
      <c r="D184" s="382">
        <v>80111600</v>
      </c>
      <c r="E184" s="382" t="s">
        <v>1606</v>
      </c>
      <c r="F184" s="382" t="s">
        <v>411</v>
      </c>
      <c r="G184" s="382" t="s">
        <v>461</v>
      </c>
      <c r="H184" s="382">
        <v>6</v>
      </c>
      <c r="I184" s="396">
        <v>1</v>
      </c>
      <c r="J184" s="382" t="s">
        <v>84</v>
      </c>
      <c r="K184" s="382" t="s">
        <v>85</v>
      </c>
      <c r="L184" s="414">
        <v>5500000</v>
      </c>
      <c r="M184" s="415">
        <v>33000000</v>
      </c>
      <c r="N184" s="382" t="s">
        <v>700</v>
      </c>
      <c r="O184" s="382" t="s">
        <v>123</v>
      </c>
      <c r="P184" s="383" t="s">
        <v>463</v>
      </c>
      <c r="Q184" s="386" t="s">
        <v>1607</v>
      </c>
      <c r="R184" s="387" t="s">
        <v>28</v>
      </c>
      <c r="S184" s="388">
        <v>8131</v>
      </c>
      <c r="T184" s="388">
        <v>2024110010238</v>
      </c>
      <c r="U184" s="388">
        <v>7</v>
      </c>
      <c r="V184" s="389">
        <v>45712</v>
      </c>
      <c r="W184" s="124">
        <f t="shared" si="2"/>
        <v>0</v>
      </c>
    </row>
    <row r="185" spans="1:23" ht="12.75" customHeight="1">
      <c r="A185" s="382" t="s">
        <v>1518</v>
      </c>
      <c r="B185" s="413" t="s">
        <v>696</v>
      </c>
      <c r="C185" s="382" t="s">
        <v>30</v>
      </c>
      <c r="D185" s="382">
        <v>80111601</v>
      </c>
      <c r="E185" s="382" t="s">
        <v>699</v>
      </c>
      <c r="F185" s="382" t="s">
        <v>411</v>
      </c>
      <c r="G185" s="382" t="s">
        <v>461</v>
      </c>
      <c r="H185" s="382">
        <v>6</v>
      </c>
      <c r="I185" s="396">
        <v>1</v>
      </c>
      <c r="J185" s="382" t="s">
        <v>84</v>
      </c>
      <c r="K185" s="382" t="s">
        <v>85</v>
      </c>
      <c r="L185" s="414">
        <v>3400000</v>
      </c>
      <c r="M185" s="414">
        <f t="shared" ref="M185:M204" si="13">+L185/30*180</f>
        <v>20400000</v>
      </c>
      <c r="N185" s="382" t="s">
        <v>700</v>
      </c>
      <c r="O185" s="382" t="s">
        <v>79</v>
      </c>
      <c r="P185" s="383" t="s">
        <v>463</v>
      </c>
      <c r="Q185" s="386" t="s">
        <v>1608</v>
      </c>
      <c r="R185" s="387" t="s">
        <v>28</v>
      </c>
      <c r="S185" s="388">
        <v>8131</v>
      </c>
      <c r="T185" s="388">
        <v>2024110010238</v>
      </c>
      <c r="U185" s="388">
        <v>7</v>
      </c>
      <c r="V185" s="389">
        <v>45712</v>
      </c>
      <c r="W185" s="124">
        <f t="shared" si="2"/>
        <v>0</v>
      </c>
    </row>
    <row r="186" spans="1:23" ht="12.75" customHeight="1">
      <c r="A186" s="382" t="s">
        <v>1518</v>
      </c>
      <c r="B186" s="413" t="s">
        <v>697</v>
      </c>
      <c r="C186" s="382" t="s">
        <v>30</v>
      </c>
      <c r="D186" s="382">
        <v>80111601</v>
      </c>
      <c r="E186" s="382" t="s">
        <v>699</v>
      </c>
      <c r="F186" s="382" t="s">
        <v>411</v>
      </c>
      <c r="G186" s="382" t="s">
        <v>461</v>
      </c>
      <c r="H186" s="382">
        <v>6</v>
      </c>
      <c r="I186" s="396">
        <v>1</v>
      </c>
      <c r="J186" s="382" t="s">
        <v>84</v>
      </c>
      <c r="K186" s="382" t="s">
        <v>85</v>
      </c>
      <c r="L186" s="414">
        <v>3400000</v>
      </c>
      <c r="M186" s="414">
        <f t="shared" si="13"/>
        <v>20400000</v>
      </c>
      <c r="N186" s="382" t="s">
        <v>700</v>
      </c>
      <c r="O186" s="382" t="s">
        <v>79</v>
      </c>
      <c r="P186" s="383" t="s">
        <v>463</v>
      </c>
      <c r="Q186" s="386" t="s">
        <v>1608</v>
      </c>
      <c r="R186" s="387" t="s">
        <v>28</v>
      </c>
      <c r="S186" s="388">
        <v>8131</v>
      </c>
      <c r="T186" s="388">
        <v>2024110010238</v>
      </c>
      <c r="U186" s="388">
        <v>7</v>
      </c>
      <c r="V186" s="389">
        <v>45712</v>
      </c>
      <c r="W186" s="124">
        <f t="shared" si="2"/>
        <v>0</v>
      </c>
    </row>
    <row r="187" spans="1:23" ht="12.75" customHeight="1">
      <c r="A187" s="382" t="s">
        <v>1518</v>
      </c>
      <c r="B187" s="413" t="s">
        <v>701</v>
      </c>
      <c r="C187" s="382" t="s">
        <v>30</v>
      </c>
      <c r="D187" s="382">
        <v>80111601</v>
      </c>
      <c r="E187" s="382" t="s">
        <v>699</v>
      </c>
      <c r="F187" s="382" t="s">
        <v>411</v>
      </c>
      <c r="G187" s="382" t="s">
        <v>461</v>
      </c>
      <c r="H187" s="382">
        <v>6</v>
      </c>
      <c r="I187" s="396">
        <v>1</v>
      </c>
      <c r="J187" s="382" t="s">
        <v>84</v>
      </c>
      <c r="K187" s="382" t="s">
        <v>85</v>
      </c>
      <c r="L187" s="414">
        <v>3400000</v>
      </c>
      <c r="M187" s="414">
        <f t="shared" si="13"/>
        <v>20400000</v>
      </c>
      <c r="N187" s="382" t="s">
        <v>700</v>
      </c>
      <c r="O187" s="382" t="s">
        <v>79</v>
      </c>
      <c r="P187" s="383" t="s">
        <v>463</v>
      </c>
      <c r="Q187" s="386" t="s">
        <v>1608</v>
      </c>
      <c r="R187" s="387" t="s">
        <v>28</v>
      </c>
      <c r="S187" s="388">
        <v>8131</v>
      </c>
      <c r="T187" s="388">
        <v>2024110010238</v>
      </c>
      <c r="U187" s="388">
        <v>7</v>
      </c>
      <c r="V187" s="389">
        <v>45712</v>
      </c>
      <c r="W187" s="124">
        <f t="shared" si="2"/>
        <v>0</v>
      </c>
    </row>
    <row r="188" spans="1:23" ht="12.75" customHeight="1">
      <c r="A188" s="382" t="s">
        <v>1518</v>
      </c>
      <c r="B188" s="413" t="s">
        <v>703</v>
      </c>
      <c r="C188" s="382" t="s">
        <v>30</v>
      </c>
      <c r="D188" s="382">
        <v>80111601</v>
      </c>
      <c r="E188" s="382" t="s">
        <v>699</v>
      </c>
      <c r="F188" s="382" t="s">
        <v>411</v>
      </c>
      <c r="G188" s="382" t="s">
        <v>461</v>
      </c>
      <c r="H188" s="382">
        <v>6</v>
      </c>
      <c r="I188" s="396">
        <v>1</v>
      </c>
      <c r="J188" s="382" t="s">
        <v>84</v>
      </c>
      <c r="K188" s="382" t="s">
        <v>85</v>
      </c>
      <c r="L188" s="414">
        <v>3400000</v>
      </c>
      <c r="M188" s="414">
        <f t="shared" si="13"/>
        <v>20400000</v>
      </c>
      <c r="N188" s="382" t="s">
        <v>700</v>
      </c>
      <c r="O188" s="382" t="s">
        <v>79</v>
      </c>
      <c r="P188" s="383" t="s">
        <v>463</v>
      </c>
      <c r="Q188" s="386" t="s">
        <v>1608</v>
      </c>
      <c r="R188" s="387" t="s">
        <v>28</v>
      </c>
      <c r="S188" s="388">
        <v>8131</v>
      </c>
      <c r="T188" s="388">
        <v>2024110010238</v>
      </c>
      <c r="U188" s="388">
        <v>7</v>
      </c>
      <c r="V188" s="389">
        <v>45712</v>
      </c>
      <c r="W188" s="124">
        <f t="shared" si="2"/>
        <v>0</v>
      </c>
    </row>
    <row r="189" spans="1:23" ht="12.75" customHeight="1">
      <c r="A189" s="382" t="s">
        <v>1518</v>
      </c>
      <c r="B189" s="413" t="s">
        <v>705</v>
      </c>
      <c r="C189" s="382" t="s">
        <v>30</v>
      </c>
      <c r="D189" s="382">
        <v>80111601</v>
      </c>
      <c r="E189" s="382" t="s">
        <v>699</v>
      </c>
      <c r="F189" s="382" t="s">
        <v>411</v>
      </c>
      <c r="G189" s="382" t="s">
        <v>461</v>
      </c>
      <c r="H189" s="382">
        <v>6</v>
      </c>
      <c r="I189" s="396">
        <v>1</v>
      </c>
      <c r="J189" s="382" t="s">
        <v>84</v>
      </c>
      <c r="K189" s="382" t="s">
        <v>85</v>
      </c>
      <c r="L189" s="414">
        <v>3400000</v>
      </c>
      <c r="M189" s="414">
        <f t="shared" si="13"/>
        <v>20400000</v>
      </c>
      <c r="N189" s="382" t="s">
        <v>700</v>
      </c>
      <c r="O189" s="382" t="s">
        <v>79</v>
      </c>
      <c r="P189" s="383" t="s">
        <v>463</v>
      </c>
      <c r="Q189" s="386" t="s">
        <v>1608</v>
      </c>
      <c r="R189" s="387" t="s">
        <v>28</v>
      </c>
      <c r="S189" s="388">
        <v>8131</v>
      </c>
      <c r="T189" s="388">
        <v>2024110010238</v>
      </c>
      <c r="U189" s="388">
        <v>7</v>
      </c>
      <c r="V189" s="389">
        <v>45712</v>
      </c>
      <c r="W189" s="124">
        <f t="shared" si="2"/>
        <v>0</v>
      </c>
    </row>
    <row r="190" spans="1:23" ht="12.75" customHeight="1">
      <c r="A190" s="382" t="s">
        <v>1518</v>
      </c>
      <c r="B190" s="413" t="s">
        <v>707</v>
      </c>
      <c r="C190" s="382" t="s">
        <v>30</v>
      </c>
      <c r="D190" s="382">
        <v>80111601</v>
      </c>
      <c r="E190" s="382" t="s">
        <v>699</v>
      </c>
      <c r="F190" s="382" t="s">
        <v>411</v>
      </c>
      <c r="G190" s="382" t="s">
        <v>461</v>
      </c>
      <c r="H190" s="382">
        <v>6</v>
      </c>
      <c r="I190" s="396">
        <v>1</v>
      </c>
      <c r="J190" s="382" t="s">
        <v>84</v>
      </c>
      <c r="K190" s="382" t="s">
        <v>85</v>
      </c>
      <c r="L190" s="414">
        <v>3400000</v>
      </c>
      <c r="M190" s="414">
        <f t="shared" si="13"/>
        <v>20400000</v>
      </c>
      <c r="N190" s="382" t="s">
        <v>700</v>
      </c>
      <c r="O190" s="382" t="s">
        <v>79</v>
      </c>
      <c r="P190" s="383" t="s">
        <v>463</v>
      </c>
      <c r="Q190" s="386" t="s">
        <v>1608</v>
      </c>
      <c r="R190" s="387" t="s">
        <v>28</v>
      </c>
      <c r="S190" s="388">
        <v>8131</v>
      </c>
      <c r="T190" s="388">
        <v>2024110010238</v>
      </c>
      <c r="U190" s="388">
        <v>7</v>
      </c>
      <c r="V190" s="389">
        <v>45712</v>
      </c>
      <c r="W190" s="124">
        <f t="shared" si="2"/>
        <v>0</v>
      </c>
    </row>
    <row r="191" spans="1:23" ht="12.75" customHeight="1">
      <c r="A191" s="382" t="s">
        <v>1518</v>
      </c>
      <c r="B191" s="413" t="s">
        <v>709</v>
      </c>
      <c r="C191" s="382" t="s">
        <v>30</v>
      </c>
      <c r="D191" s="382">
        <v>80111601</v>
      </c>
      <c r="E191" s="382" t="s">
        <v>699</v>
      </c>
      <c r="F191" s="382" t="s">
        <v>411</v>
      </c>
      <c r="G191" s="382" t="s">
        <v>461</v>
      </c>
      <c r="H191" s="382">
        <v>6</v>
      </c>
      <c r="I191" s="396">
        <v>1</v>
      </c>
      <c r="J191" s="382" t="s">
        <v>84</v>
      </c>
      <c r="K191" s="382" t="s">
        <v>85</v>
      </c>
      <c r="L191" s="414">
        <v>3400000</v>
      </c>
      <c r="M191" s="414">
        <f t="shared" si="13"/>
        <v>20400000</v>
      </c>
      <c r="N191" s="382" t="s">
        <v>700</v>
      </c>
      <c r="O191" s="382" t="s">
        <v>79</v>
      </c>
      <c r="P191" s="383" t="s">
        <v>463</v>
      </c>
      <c r="Q191" s="386" t="s">
        <v>1608</v>
      </c>
      <c r="R191" s="387" t="s">
        <v>28</v>
      </c>
      <c r="S191" s="388">
        <v>8131</v>
      </c>
      <c r="T191" s="388">
        <v>2024110010238</v>
      </c>
      <c r="U191" s="388">
        <v>7</v>
      </c>
      <c r="V191" s="389">
        <v>45712</v>
      </c>
      <c r="W191" s="124">
        <f t="shared" si="2"/>
        <v>0</v>
      </c>
    </row>
    <row r="192" spans="1:23" ht="12.75" customHeight="1">
      <c r="A192" s="382" t="s">
        <v>1518</v>
      </c>
      <c r="B192" s="413" t="s">
        <v>711</v>
      </c>
      <c r="C192" s="382" t="s">
        <v>30</v>
      </c>
      <c r="D192" s="382">
        <v>80111601</v>
      </c>
      <c r="E192" s="382" t="s">
        <v>699</v>
      </c>
      <c r="F192" s="382" t="s">
        <v>411</v>
      </c>
      <c r="G192" s="382" t="s">
        <v>461</v>
      </c>
      <c r="H192" s="382">
        <v>6</v>
      </c>
      <c r="I192" s="396">
        <v>1</v>
      </c>
      <c r="J192" s="382" t="s">
        <v>84</v>
      </c>
      <c r="K192" s="382" t="s">
        <v>85</v>
      </c>
      <c r="L192" s="414">
        <v>3400000</v>
      </c>
      <c r="M192" s="414">
        <f t="shared" si="13"/>
        <v>20400000</v>
      </c>
      <c r="N192" s="382" t="s">
        <v>700</v>
      </c>
      <c r="O192" s="382" t="s">
        <v>79</v>
      </c>
      <c r="P192" s="383" t="s">
        <v>463</v>
      </c>
      <c r="Q192" s="386" t="s">
        <v>1608</v>
      </c>
      <c r="R192" s="387" t="s">
        <v>28</v>
      </c>
      <c r="S192" s="388">
        <v>8131</v>
      </c>
      <c r="T192" s="388">
        <v>2024110010238</v>
      </c>
      <c r="U192" s="388">
        <v>7</v>
      </c>
      <c r="V192" s="389">
        <v>45712</v>
      </c>
      <c r="W192" s="124">
        <f t="shared" si="2"/>
        <v>0</v>
      </c>
    </row>
    <row r="193" spans="1:23" ht="12.75" customHeight="1">
      <c r="A193" s="382" t="s">
        <v>1518</v>
      </c>
      <c r="B193" s="413" t="s">
        <v>713</v>
      </c>
      <c r="C193" s="382" t="s">
        <v>30</v>
      </c>
      <c r="D193" s="382">
        <v>80111601</v>
      </c>
      <c r="E193" s="382" t="s">
        <v>699</v>
      </c>
      <c r="F193" s="382" t="s">
        <v>411</v>
      </c>
      <c r="G193" s="382" t="s">
        <v>461</v>
      </c>
      <c r="H193" s="382">
        <v>6</v>
      </c>
      <c r="I193" s="396">
        <v>1</v>
      </c>
      <c r="J193" s="382" t="s">
        <v>84</v>
      </c>
      <c r="K193" s="382" t="s">
        <v>85</v>
      </c>
      <c r="L193" s="414">
        <v>3400000</v>
      </c>
      <c r="M193" s="414">
        <f t="shared" si="13"/>
        <v>20400000</v>
      </c>
      <c r="N193" s="382" t="s">
        <v>700</v>
      </c>
      <c r="O193" s="382" t="s">
        <v>79</v>
      </c>
      <c r="P193" s="383" t="s">
        <v>463</v>
      </c>
      <c r="Q193" s="386" t="s">
        <v>1608</v>
      </c>
      <c r="R193" s="387" t="s">
        <v>28</v>
      </c>
      <c r="S193" s="388">
        <v>8131</v>
      </c>
      <c r="T193" s="388">
        <v>2024110010238</v>
      </c>
      <c r="U193" s="388">
        <v>7</v>
      </c>
      <c r="V193" s="389">
        <v>45712</v>
      </c>
      <c r="W193" s="124">
        <f t="shared" si="2"/>
        <v>0</v>
      </c>
    </row>
    <row r="194" spans="1:23" ht="12.75" customHeight="1">
      <c r="A194" s="382" t="s">
        <v>1518</v>
      </c>
      <c r="B194" s="413" t="s">
        <v>715</v>
      </c>
      <c r="C194" s="382" t="s">
        <v>30</v>
      </c>
      <c r="D194" s="382">
        <v>80111601</v>
      </c>
      <c r="E194" s="382" t="s">
        <v>699</v>
      </c>
      <c r="F194" s="382" t="s">
        <v>411</v>
      </c>
      <c r="G194" s="382" t="s">
        <v>461</v>
      </c>
      <c r="H194" s="382">
        <v>6</v>
      </c>
      <c r="I194" s="396">
        <v>1</v>
      </c>
      <c r="J194" s="382" t="s">
        <v>84</v>
      </c>
      <c r="K194" s="382" t="s">
        <v>85</v>
      </c>
      <c r="L194" s="414">
        <v>3400000</v>
      </c>
      <c r="M194" s="414">
        <f t="shared" si="13"/>
        <v>20400000</v>
      </c>
      <c r="N194" s="382" t="s">
        <v>700</v>
      </c>
      <c r="O194" s="382" t="s">
        <v>79</v>
      </c>
      <c r="P194" s="383" t="s">
        <v>463</v>
      </c>
      <c r="Q194" s="386" t="s">
        <v>1608</v>
      </c>
      <c r="R194" s="387" t="s">
        <v>28</v>
      </c>
      <c r="S194" s="388">
        <v>8131</v>
      </c>
      <c r="T194" s="388">
        <v>2024110010238</v>
      </c>
      <c r="U194" s="388">
        <v>7</v>
      </c>
      <c r="V194" s="389">
        <v>45712</v>
      </c>
      <c r="W194" s="124">
        <f t="shared" si="2"/>
        <v>0</v>
      </c>
    </row>
    <row r="195" spans="1:23" ht="12.75" customHeight="1">
      <c r="A195" s="382" t="s">
        <v>1518</v>
      </c>
      <c r="B195" s="413" t="s">
        <v>717</v>
      </c>
      <c r="C195" s="382" t="s">
        <v>30</v>
      </c>
      <c r="D195" s="382">
        <v>80111601</v>
      </c>
      <c r="E195" s="382" t="s">
        <v>699</v>
      </c>
      <c r="F195" s="382" t="s">
        <v>411</v>
      </c>
      <c r="G195" s="382" t="s">
        <v>461</v>
      </c>
      <c r="H195" s="382">
        <v>6</v>
      </c>
      <c r="I195" s="396">
        <v>1</v>
      </c>
      <c r="J195" s="382" t="s">
        <v>84</v>
      </c>
      <c r="K195" s="382" t="s">
        <v>85</v>
      </c>
      <c r="L195" s="414">
        <v>3400000</v>
      </c>
      <c r="M195" s="414">
        <f t="shared" si="13"/>
        <v>20400000</v>
      </c>
      <c r="N195" s="382" t="s">
        <v>700</v>
      </c>
      <c r="O195" s="382" t="s">
        <v>79</v>
      </c>
      <c r="P195" s="383" t="s">
        <v>463</v>
      </c>
      <c r="Q195" s="386" t="s">
        <v>1608</v>
      </c>
      <c r="R195" s="387" t="s">
        <v>28</v>
      </c>
      <c r="S195" s="388">
        <v>8131</v>
      </c>
      <c r="T195" s="388">
        <v>2024110010238</v>
      </c>
      <c r="U195" s="388">
        <v>7</v>
      </c>
      <c r="V195" s="389">
        <v>45712</v>
      </c>
      <c r="W195" s="124">
        <f t="shared" si="2"/>
        <v>0</v>
      </c>
    </row>
    <row r="196" spans="1:23" ht="12.75" customHeight="1">
      <c r="A196" s="382" t="s">
        <v>1518</v>
      </c>
      <c r="B196" s="413" t="s">
        <v>719</v>
      </c>
      <c r="C196" s="382" t="s">
        <v>30</v>
      </c>
      <c r="D196" s="382">
        <v>80111601</v>
      </c>
      <c r="E196" s="382" t="s">
        <v>699</v>
      </c>
      <c r="F196" s="382" t="s">
        <v>411</v>
      </c>
      <c r="G196" s="382" t="s">
        <v>461</v>
      </c>
      <c r="H196" s="382">
        <v>6</v>
      </c>
      <c r="I196" s="396">
        <v>1</v>
      </c>
      <c r="J196" s="382" t="s">
        <v>84</v>
      </c>
      <c r="K196" s="382" t="s">
        <v>85</v>
      </c>
      <c r="L196" s="414">
        <v>3400000</v>
      </c>
      <c r="M196" s="414">
        <f t="shared" si="13"/>
        <v>20400000</v>
      </c>
      <c r="N196" s="382" t="s">
        <v>700</v>
      </c>
      <c r="O196" s="382" t="s">
        <v>79</v>
      </c>
      <c r="P196" s="383" t="s">
        <v>463</v>
      </c>
      <c r="Q196" s="386" t="s">
        <v>1608</v>
      </c>
      <c r="R196" s="387" t="s">
        <v>28</v>
      </c>
      <c r="S196" s="388">
        <v>8131</v>
      </c>
      <c r="T196" s="388">
        <v>2024110010238</v>
      </c>
      <c r="U196" s="388">
        <v>7</v>
      </c>
      <c r="V196" s="389">
        <v>45712</v>
      </c>
      <c r="W196" s="124">
        <f t="shared" si="2"/>
        <v>0</v>
      </c>
    </row>
    <row r="197" spans="1:23" ht="12.75" customHeight="1">
      <c r="A197" s="382" t="s">
        <v>1518</v>
      </c>
      <c r="B197" s="413" t="s">
        <v>721</v>
      </c>
      <c r="C197" s="382" t="s">
        <v>30</v>
      </c>
      <c r="D197" s="382">
        <v>80111600</v>
      </c>
      <c r="E197" s="382" t="s">
        <v>699</v>
      </c>
      <c r="F197" s="382" t="s">
        <v>461</v>
      </c>
      <c r="G197" s="382" t="s">
        <v>309</v>
      </c>
      <c r="H197" s="382">
        <v>6</v>
      </c>
      <c r="I197" s="396">
        <v>6</v>
      </c>
      <c r="J197" s="382" t="s">
        <v>84</v>
      </c>
      <c r="K197" s="382" t="s">
        <v>85</v>
      </c>
      <c r="L197" s="414">
        <v>3200000</v>
      </c>
      <c r="M197" s="414">
        <f t="shared" si="13"/>
        <v>19200000</v>
      </c>
      <c r="N197" s="382" t="s">
        <v>700</v>
      </c>
      <c r="O197" s="383" t="s">
        <v>79</v>
      </c>
      <c r="P197" s="383" t="s">
        <v>463</v>
      </c>
      <c r="Q197" s="386" t="s">
        <v>1609</v>
      </c>
      <c r="R197" s="387" t="s">
        <v>28</v>
      </c>
      <c r="S197" s="388">
        <v>8131</v>
      </c>
      <c r="T197" s="388">
        <v>2024110010238</v>
      </c>
      <c r="U197" s="388">
        <v>7</v>
      </c>
      <c r="V197" s="389">
        <v>45712</v>
      </c>
      <c r="W197" s="124">
        <f t="shared" si="2"/>
        <v>0</v>
      </c>
    </row>
    <row r="198" spans="1:23" ht="12.75" customHeight="1">
      <c r="A198" s="382" t="s">
        <v>1518</v>
      </c>
      <c r="B198" s="413" t="s">
        <v>723</v>
      </c>
      <c r="C198" s="382" t="s">
        <v>30</v>
      </c>
      <c r="D198" s="382">
        <v>80111601</v>
      </c>
      <c r="E198" s="382" t="s">
        <v>699</v>
      </c>
      <c r="F198" s="382" t="s">
        <v>411</v>
      </c>
      <c r="G198" s="382" t="s">
        <v>461</v>
      </c>
      <c r="H198" s="382">
        <v>6</v>
      </c>
      <c r="I198" s="396">
        <v>1</v>
      </c>
      <c r="J198" s="382" t="s">
        <v>84</v>
      </c>
      <c r="K198" s="382" t="s">
        <v>85</v>
      </c>
      <c r="L198" s="414">
        <v>3400000</v>
      </c>
      <c r="M198" s="414">
        <f t="shared" si="13"/>
        <v>20400000</v>
      </c>
      <c r="N198" s="382" t="s">
        <v>700</v>
      </c>
      <c r="O198" s="382" t="s">
        <v>79</v>
      </c>
      <c r="P198" s="383" t="s">
        <v>463</v>
      </c>
      <c r="Q198" s="386" t="s">
        <v>1608</v>
      </c>
      <c r="R198" s="387" t="s">
        <v>28</v>
      </c>
      <c r="S198" s="388">
        <v>8131</v>
      </c>
      <c r="T198" s="388">
        <v>2024110010238</v>
      </c>
      <c r="U198" s="388">
        <v>7</v>
      </c>
      <c r="V198" s="389">
        <v>45712</v>
      </c>
      <c r="W198" s="124">
        <f t="shared" si="2"/>
        <v>0</v>
      </c>
    </row>
    <row r="199" spans="1:23" ht="12.75" customHeight="1">
      <c r="A199" s="382" t="s">
        <v>1518</v>
      </c>
      <c r="B199" s="413" t="s">
        <v>725</v>
      </c>
      <c r="C199" s="382" t="s">
        <v>30</v>
      </c>
      <c r="D199" s="382">
        <v>80111601</v>
      </c>
      <c r="E199" s="382" t="s">
        <v>699</v>
      </c>
      <c r="F199" s="382" t="s">
        <v>411</v>
      </c>
      <c r="G199" s="382" t="s">
        <v>461</v>
      </c>
      <c r="H199" s="382">
        <v>6</v>
      </c>
      <c r="I199" s="396">
        <v>1</v>
      </c>
      <c r="J199" s="382" t="s">
        <v>84</v>
      </c>
      <c r="K199" s="382" t="s">
        <v>85</v>
      </c>
      <c r="L199" s="414">
        <v>3400000</v>
      </c>
      <c r="M199" s="414">
        <f t="shared" si="13"/>
        <v>20400000</v>
      </c>
      <c r="N199" s="382" t="s">
        <v>700</v>
      </c>
      <c r="O199" s="382" t="s">
        <v>79</v>
      </c>
      <c r="P199" s="383" t="s">
        <v>463</v>
      </c>
      <c r="Q199" s="386" t="s">
        <v>1608</v>
      </c>
      <c r="R199" s="387" t="s">
        <v>28</v>
      </c>
      <c r="S199" s="388">
        <v>8131</v>
      </c>
      <c r="T199" s="388">
        <v>2024110010238</v>
      </c>
      <c r="U199" s="388">
        <v>7</v>
      </c>
      <c r="V199" s="389">
        <v>45712</v>
      </c>
      <c r="W199" s="124">
        <f t="shared" si="2"/>
        <v>0</v>
      </c>
    </row>
    <row r="200" spans="1:23" ht="12.75" customHeight="1">
      <c r="A200" s="382" t="s">
        <v>1518</v>
      </c>
      <c r="B200" s="413" t="s">
        <v>727</v>
      </c>
      <c r="C200" s="382" t="s">
        <v>30</v>
      </c>
      <c r="D200" s="382">
        <v>80111601</v>
      </c>
      <c r="E200" s="382" t="s">
        <v>699</v>
      </c>
      <c r="F200" s="382" t="s">
        <v>411</v>
      </c>
      <c r="G200" s="382" t="s">
        <v>461</v>
      </c>
      <c r="H200" s="382">
        <v>6</v>
      </c>
      <c r="I200" s="396">
        <v>1</v>
      </c>
      <c r="J200" s="382" t="s">
        <v>84</v>
      </c>
      <c r="K200" s="382" t="s">
        <v>85</v>
      </c>
      <c r="L200" s="414">
        <v>3400000</v>
      </c>
      <c r="M200" s="414">
        <f t="shared" si="13"/>
        <v>20400000</v>
      </c>
      <c r="N200" s="382" t="s">
        <v>700</v>
      </c>
      <c r="O200" s="382" t="s">
        <v>79</v>
      </c>
      <c r="P200" s="383" t="s">
        <v>463</v>
      </c>
      <c r="Q200" s="386" t="s">
        <v>1608</v>
      </c>
      <c r="R200" s="387" t="s">
        <v>28</v>
      </c>
      <c r="S200" s="388">
        <v>8131</v>
      </c>
      <c r="T200" s="388">
        <v>2024110010238</v>
      </c>
      <c r="U200" s="388">
        <v>7</v>
      </c>
      <c r="V200" s="389">
        <v>45712</v>
      </c>
      <c r="W200" s="124">
        <f t="shared" si="2"/>
        <v>0</v>
      </c>
    </row>
    <row r="201" spans="1:23" ht="12.75" customHeight="1">
      <c r="A201" s="382" t="s">
        <v>1518</v>
      </c>
      <c r="B201" s="413" t="s">
        <v>729</v>
      </c>
      <c r="C201" s="382" t="s">
        <v>30</v>
      </c>
      <c r="D201" s="382">
        <v>80111601</v>
      </c>
      <c r="E201" s="382" t="s">
        <v>699</v>
      </c>
      <c r="F201" s="382" t="s">
        <v>411</v>
      </c>
      <c r="G201" s="382" t="s">
        <v>461</v>
      </c>
      <c r="H201" s="382">
        <v>6</v>
      </c>
      <c r="I201" s="396">
        <v>1</v>
      </c>
      <c r="J201" s="382" t="s">
        <v>84</v>
      </c>
      <c r="K201" s="382" t="s">
        <v>85</v>
      </c>
      <c r="L201" s="414">
        <v>3400000</v>
      </c>
      <c r="M201" s="414">
        <f t="shared" si="13"/>
        <v>20400000</v>
      </c>
      <c r="N201" s="382" t="s">
        <v>700</v>
      </c>
      <c r="O201" s="382" t="s">
        <v>79</v>
      </c>
      <c r="P201" s="383" t="s">
        <v>463</v>
      </c>
      <c r="Q201" s="386" t="s">
        <v>1608</v>
      </c>
      <c r="R201" s="387" t="s">
        <v>28</v>
      </c>
      <c r="S201" s="388">
        <v>8131</v>
      </c>
      <c r="T201" s="388">
        <v>2024110010238</v>
      </c>
      <c r="U201" s="388">
        <v>7</v>
      </c>
      <c r="V201" s="389">
        <v>45712</v>
      </c>
      <c r="W201" s="124">
        <f t="shared" si="2"/>
        <v>0</v>
      </c>
    </row>
    <row r="202" spans="1:23" ht="12.75" customHeight="1">
      <c r="A202" s="382" t="s">
        <v>1518</v>
      </c>
      <c r="B202" s="413" t="s">
        <v>731</v>
      </c>
      <c r="C202" s="382" t="s">
        <v>30</v>
      </c>
      <c r="D202" s="382">
        <v>80111601</v>
      </c>
      <c r="E202" s="382" t="s">
        <v>699</v>
      </c>
      <c r="F202" s="382" t="s">
        <v>411</v>
      </c>
      <c r="G202" s="382" t="s">
        <v>461</v>
      </c>
      <c r="H202" s="382">
        <v>6</v>
      </c>
      <c r="I202" s="396">
        <v>1</v>
      </c>
      <c r="J202" s="382" t="s">
        <v>84</v>
      </c>
      <c r="K202" s="382" t="s">
        <v>85</v>
      </c>
      <c r="L202" s="414">
        <v>3400000</v>
      </c>
      <c r="M202" s="414">
        <f t="shared" si="13"/>
        <v>20400000</v>
      </c>
      <c r="N202" s="382" t="s">
        <v>700</v>
      </c>
      <c r="O202" s="382" t="s">
        <v>79</v>
      </c>
      <c r="P202" s="383" t="s">
        <v>463</v>
      </c>
      <c r="Q202" s="386" t="s">
        <v>1608</v>
      </c>
      <c r="R202" s="387" t="s">
        <v>28</v>
      </c>
      <c r="S202" s="388">
        <v>8131</v>
      </c>
      <c r="T202" s="388">
        <v>2024110010238</v>
      </c>
      <c r="U202" s="388">
        <v>7</v>
      </c>
      <c r="V202" s="389">
        <v>45712</v>
      </c>
      <c r="W202" s="124">
        <f t="shared" si="2"/>
        <v>0</v>
      </c>
    </row>
    <row r="203" spans="1:23" ht="12.75" customHeight="1">
      <c r="A203" s="382" t="s">
        <v>1518</v>
      </c>
      <c r="B203" s="413" t="s">
        <v>733</v>
      </c>
      <c r="C203" s="382" t="s">
        <v>30</v>
      </c>
      <c r="D203" s="382">
        <v>80111601</v>
      </c>
      <c r="E203" s="382" t="s">
        <v>699</v>
      </c>
      <c r="F203" s="382" t="s">
        <v>411</v>
      </c>
      <c r="G203" s="382" t="s">
        <v>461</v>
      </c>
      <c r="H203" s="382">
        <v>6</v>
      </c>
      <c r="I203" s="396">
        <v>1</v>
      </c>
      <c r="J203" s="382" t="s">
        <v>84</v>
      </c>
      <c r="K203" s="382" t="s">
        <v>85</v>
      </c>
      <c r="L203" s="414">
        <v>3400000</v>
      </c>
      <c r="M203" s="414">
        <f t="shared" si="13"/>
        <v>20400000</v>
      </c>
      <c r="N203" s="382" t="s">
        <v>700</v>
      </c>
      <c r="O203" s="382" t="s">
        <v>79</v>
      </c>
      <c r="P203" s="383" t="s">
        <v>463</v>
      </c>
      <c r="Q203" s="386" t="s">
        <v>1608</v>
      </c>
      <c r="R203" s="387" t="s">
        <v>28</v>
      </c>
      <c r="S203" s="388">
        <v>8131</v>
      </c>
      <c r="T203" s="388">
        <v>2024110010238</v>
      </c>
      <c r="U203" s="388">
        <v>7</v>
      </c>
      <c r="V203" s="389">
        <v>45712</v>
      </c>
      <c r="W203" s="124">
        <f t="shared" si="2"/>
        <v>0</v>
      </c>
    </row>
    <row r="204" spans="1:23" ht="12.75" customHeight="1">
      <c r="A204" s="382" t="s">
        <v>1518</v>
      </c>
      <c r="B204" s="413" t="s">
        <v>735</v>
      </c>
      <c r="C204" s="382" t="s">
        <v>30</v>
      </c>
      <c r="D204" s="382">
        <v>80111601</v>
      </c>
      <c r="E204" s="382" t="s">
        <v>699</v>
      </c>
      <c r="F204" s="382" t="s">
        <v>411</v>
      </c>
      <c r="G204" s="382" t="s">
        <v>461</v>
      </c>
      <c r="H204" s="382">
        <v>6</v>
      </c>
      <c r="I204" s="396">
        <v>1</v>
      </c>
      <c r="J204" s="382" t="s">
        <v>84</v>
      </c>
      <c r="K204" s="382" t="s">
        <v>85</v>
      </c>
      <c r="L204" s="414">
        <v>3400000</v>
      </c>
      <c r="M204" s="414">
        <f t="shared" si="13"/>
        <v>20400000</v>
      </c>
      <c r="N204" s="382" t="s">
        <v>700</v>
      </c>
      <c r="O204" s="382" t="s">
        <v>79</v>
      </c>
      <c r="P204" s="383" t="s">
        <v>463</v>
      </c>
      <c r="Q204" s="386" t="s">
        <v>1608</v>
      </c>
      <c r="R204" s="387" t="s">
        <v>28</v>
      </c>
      <c r="S204" s="388">
        <v>8131</v>
      </c>
      <c r="T204" s="388">
        <v>2024110010238</v>
      </c>
      <c r="U204" s="388">
        <v>7</v>
      </c>
      <c r="V204" s="389">
        <v>45712</v>
      </c>
      <c r="W204" s="124">
        <f t="shared" si="2"/>
        <v>0</v>
      </c>
    </row>
    <row r="205" spans="1:23" ht="12.75" customHeight="1">
      <c r="A205" s="382" t="s">
        <v>1518</v>
      </c>
      <c r="B205" s="413" t="s">
        <v>737</v>
      </c>
      <c r="C205" s="382" t="s">
        <v>29</v>
      </c>
      <c r="D205" s="382">
        <v>80111600</v>
      </c>
      <c r="E205" s="382" t="s">
        <v>739</v>
      </c>
      <c r="F205" s="382" t="s">
        <v>411</v>
      </c>
      <c r="G205" s="382" t="s">
        <v>461</v>
      </c>
      <c r="H205" s="416">
        <v>7</v>
      </c>
      <c r="I205" s="416">
        <v>7</v>
      </c>
      <c r="J205" s="382" t="s">
        <v>84</v>
      </c>
      <c r="K205" s="382" t="s">
        <v>85</v>
      </c>
      <c r="L205" s="417">
        <v>2200000</v>
      </c>
      <c r="M205" s="415">
        <f>+L205*I205</f>
        <v>15400000</v>
      </c>
      <c r="N205" s="382" t="s">
        <v>700</v>
      </c>
      <c r="O205" s="382" t="s">
        <v>79</v>
      </c>
      <c r="P205" s="383" t="s">
        <v>463</v>
      </c>
      <c r="Q205" s="386" t="s">
        <v>1610</v>
      </c>
      <c r="R205" s="387" t="s">
        <v>28</v>
      </c>
      <c r="S205" s="388">
        <v>8131</v>
      </c>
      <c r="T205" s="388">
        <v>2024110010238</v>
      </c>
      <c r="U205" s="388">
        <v>7</v>
      </c>
      <c r="V205" s="389">
        <v>45712</v>
      </c>
      <c r="W205" s="124">
        <f t="shared" si="2"/>
        <v>0</v>
      </c>
    </row>
    <row r="206" spans="1:23" ht="12.75" customHeight="1">
      <c r="A206" s="382" t="s">
        <v>1518</v>
      </c>
      <c r="B206" s="413" t="s">
        <v>740</v>
      </c>
      <c r="C206" s="382" t="s">
        <v>29</v>
      </c>
      <c r="D206" s="382">
        <v>80111600</v>
      </c>
      <c r="E206" s="382" t="s">
        <v>739</v>
      </c>
      <c r="F206" s="382" t="s">
        <v>411</v>
      </c>
      <c r="G206" s="382" t="s">
        <v>461</v>
      </c>
      <c r="H206" s="416">
        <v>6</v>
      </c>
      <c r="I206" s="416">
        <v>1</v>
      </c>
      <c r="J206" s="382" t="s">
        <v>84</v>
      </c>
      <c r="K206" s="382" t="s">
        <v>85</v>
      </c>
      <c r="L206" s="417">
        <v>2000000</v>
      </c>
      <c r="M206" s="415">
        <v>12000000</v>
      </c>
      <c r="N206" s="382" t="s">
        <v>700</v>
      </c>
      <c r="O206" s="382" t="s">
        <v>79</v>
      </c>
      <c r="P206" s="383" t="s">
        <v>463</v>
      </c>
      <c r="Q206" s="386" t="s">
        <v>1608</v>
      </c>
      <c r="R206" s="387" t="s">
        <v>28</v>
      </c>
      <c r="S206" s="388">
        <v>8131</v>
      </c>
      <c r="T206" s="388">
        <v>2024110010238</v>
      </c>
      <c r="U206" s="388">
        <v>7</v>
      </c>
      <c r="V206" s="389">
        <v>45712</v>
      </c>
      <c r="W206" s="124">
        <f t="shared" si="2"/>
        <v>0</v>
      </c>
    </row>
    <row r="207" spans="1:23" ht="12.75" customHeight="1">
      <c r="A207" s="382" t="s">
        <v>1518</v>
      </c>
      <c r="B207" s="418" t="s">
        <v>742</v>
      </c>
      <c r="C207" s="382" t="s">
        <v>30</v>
      </c>
      <c r="D207" s="382">
        <v>80111600</v>
      </c>
      <c r="E207" s="382" t="s">
        <v>744</v>
      </c>
      <c r="F207" s="382" t="s">
        <v>461</v>
      </c>
      <c r="G207" s="382" t="s">
        <v>461</v>
      </c>
      <c r="H207" s="382">
        <v>7</v>
      </c>
      <c r="I207" s="396">
        <v>7</v>
      </c>
      <c r="J207" s="382" t="s">
        <v>84</v>
      </c>
      <c r="K207" s="382" t="s">
        <v>85</v>
      </c>
      <c r="L207" s="414">
        <v>4500000</v>
      </c>
      <c r="M207" s="415">
        <f>+L207*7</f>
        <v>31500000</v>
      </c>
      <c r="N207" s="382" t="s">
        <v>700</v>
      </c>
      <c r="O207" s="382" t="s">
        <v>123</v>
      </c>
      <c r="P207" s="383" t="s">
        <v>463</v>
      </c>
      <c r="Q207" s="386" t="s">
        <v>1611</v>
      </c>
      <c r="R207" s="387" t="s">
        <v>28</v>
      </c>
      <c r="S207" s="388">
        <v>8131</v>
      </c>
      <c r="T207" s="388">
        <v>2024110010238</v>
      </c>
      <c r="U207" s="388">
        <v>7</v>
      </c>
      <c r="V207" s="389">
        <v>45712</v>
      </c>
      <c r="W207" s="124">
        <f t="shared" si="2"/>
        <v>0</v>
      </c>
    </row>
    <row r="208" spans="1:23" ht="12.75" customHeight="1">
      <c r="A208" s="382" t="s">
        <v>1518</v>
      </c>
      <c r="B208" s="413" t="s">
        <v>745</v>
      </c>
      <c r="C208" s="382" t="s">
        <v>30</v>
      </c>
      <c r="D208" s="382">
        <v>80111600</v>
      </c>
      <c r="E208" s="382" t="s">
        <v>744</v>
      </c>
      <c r="F208" s="382" t="s">
        <v>461</v>
      </c>
      <c r="G208" s="382" t="s">
        <v>309</v>
      </c>
      <c r="H208" s="382">
        <v>6</v>
      </c>
      <c r="I208" s="396">
        <v>1</v>
      </c>
      <c r="J208" s="382" t="s">
        <v>84</v>
      </c>
      <c r="K208" s="382" t="s">
        <v>85</v>
      </c>
      <c r="L208" s="414">
        <v>4200000</v>
      </c>
      <c r="M208" s="415">
        <f t="shared" ref="M208:M211" si="14">+L208/30*180</f>
        <v>25200000</v>
      </c>
      <c r="N208" s="382" t="s">
        <v>700</v>
      </c>
      <c r="O208" s="382" t="s">
        <v>123</v>
      </c>
      <c r="P208" s="383" t="s">
        <v>463</v>
      </c>
      <c r="Q208" s="382" t="s">
        <v>1608</v>
      </c>
      <c r="R208" s="387" t="s">
        <v>28</v>
      </c>
      <c r="S208" s="388">
        <v>8131</v>
      </c>
      <c r="T208" s="388">
        <v>2024110010238</v>
      </c>
      <c r="U208" s="388">
        <v>7</v>
      </c>
      <c r="V208" s="389">
        <v>45712</v>
      </c>
      <c r="W208" s="124">
        <f t="shared" si="2"/>
        <v>0</v>
      </c>
    </row>
    <row r="209" spans="1:23" ht="12.75" customHeight="1">
      <c r="A209" s="382" t="s">
        <v>1518</v>
      </c>
      <c r="B209" s="413" t="s">
        <v>747</v>
      </c>
      <c r="C209" s="382" t="s">
        <v>30</v>
      </c>
      <c r="D209" s="382">
        <v>80111600</v>
      </c>
      <c r="E209" s="382" t="s">
        <v>744</v>
      </c>
      <c r="F209" s="382" t="s">
        <v>461</v>
      </c>
      <c r="G209" s="382" t="s">
        <v>309</v>
      </c>
      <c r="H209" s="382">
        <v>6</v>
      </c>
      <c r="I209" s="396">
        <v>1</v>
      </c>
      <c r="J209" s="382" t="s">
        <v>84</v>
      </c>
      <c r="K209" s="382" t="s">
        <v>85</v>
      </c>
      <c r="L209" s="414">
        <v>4200000</v>
      </c>
      <c r="M209" s="415">
        <f t="shared" si="14"/>
        <v>25200000</v>
      </c>
      <c r="N209" s="382" t="s">
        <v>700</v>
      </c>
      <c r="O209" s="382" t="s">
        <v>123</v>
      </c>
      <c r="P209" s="383" t="s">
        <v>463</v>
      </c>
      <c r="Q209" s="382" t="s">
        <v>1608</v>
      </c>
      <c r="R209" s="387" t="s">
        <v>28</v>
      </c>
      <c r="S209" s="388">
        <v>8131</v>
      </c>
      <c r="T209" s="388">
        <v>2024110010238</v>
      </c>
      <c r="U209" s="388">
        <v>7</v>
      </c>
      <c r="V209" s="389">
        <v>45712</v>
      </c>
      <c r="W209" s="124">
        <f t="shared" si="2"/>
        <v>0</v>
      </c>
    </row>
    <row r="210" spans="1:23" ht="12.75" customHeight="1">
      <c r="A210" s="382" t="s">
        <v>1518</v>
      </c>
      <c r="B210" s="413" t="s">
        <v>749</v>
      </c>
      <c r="C210" s="382" t="s">
        <v>30</v>
      </c>
      <c r="D210" s="382">
        <v>80111600</v>
      </c>
      <c r="E210" s="382" t="s">
        <v>744</v>
      </c>
      <c r="F210" s="382" t="s">
        <v>461</v>
      </c>
      <c r="G210" s="382" t="s">
        <v>309</v>
      </c>
      <c r="H210" s="382">
        <v>6</v>
      </c>
      <c r="I210" s="396">
        <v>1</v>
      </c>
      <c r="J210" s="382" t="s">
        <v>84</v>
      </c>
      <c r="K210" s="382" t="s">
        <v>85</v>
      </c>
      <c r="L210" s="414">
        <v>4200000</v>
      </c>
      <c r="M210" s="415">
        <f t="shared" si="14"/>
        <v>25200000</v>
      </c>
      <c r="N210" s="382" t="s">
        <v>700</v>
      </c>
      <c r="O210" s="382" t="s">
        <v>123</v>
      </c>
      <c r="P210" s="383" t="s">
        <v>463</v>
      </c>
      <c r="Q210" s="382" t="s">
        <v>1608</v>
      </c>
      <c r="R210" s="387" t="s">
        <v>28</v>
      </c>
      <c r="S210" s="388">
        <v>8131</v>
      </c>
      <c r="T210" s="388">
        <v>2024110010238</v>
      </c>
      <c r="U210" s="388">
        <v>7</v>
      </c>
      <c r="V210" s="389">
        <v>45712</v>
      </c>
      <c r="W210" s="124">
        <f t="shared" si="2"/>
        <v>0</v>
      </c>
    </row>
    <row r="211" spans="1:23" ht="12.75" customHeight="1">
      <c r="A211" s="382" t="s">
        <v>1518</v>
      </c>
      <c r="B211" s="416" t="s">
        <v>751</v>
      </c>
      <c r="C211" s="382" t="s">
        <v>29</v>
      </c>
      <c r="D211" s="382">
        <v>80111600</v>
      </c>
      <c r="E211" s="382" t="s">
        <v>753</v>
      </c>
      <c r="F211" s="382" t="s">
        <v>461</v>
      </c>
      <c r="G211" s="382" t="s">
        <v>309</v>
      </c>
      <c r="H211" s="382">
        <v>6</v>
      </c>
      <c r="I211" s="396">
        <v>1</v>
      </c>
      <c r="J211" s="382" t="s">
        <v>84</v>
      </c>
      <c r="K211" s="382" t="s">
        <v>85</v>
      </c>
      <c r="L211" s="414">
        <v>4057001</v>
      </c>
      <c r="M211" s="415">
        <f t="shared" si="14"/>
        <v>24342006</v>
      </c>
      <c r="N211" s="382" t="s">
        <v>700</v>
      </c>
      <c r="O211" s="382" t="s">
        <v>123</v>
      </c>
      <c r="P211" s="383" t="s">
        <v>463</v>
      </c>
      <c r="Q211" s="382" t="s">
        <v>1612</v>
      </c>
      <c r="R211" s="387" t="s">
        <v>28</v>
      </c>
      <c r="S211" s="388">
        <v>8131</v>
      </c>
      <c r="T211" s="388">
        <v>2024110010238</v>
      </c>
      <c r="U211" s="388">
        <v>7</v>
      </c>
      <c r="V211" s="389">
        <v>45712</v>
      </c>
      <c r="W211" s="124">
        <f t="shared" si="2"/>
        <v>0</v>
      </c>
    </row>
    <row r="212" spans="1:23" ht="12.75" customHeight="1">
      <c r="A212" s="382" t="s">
        <v>1518</v>
      </c>
      <c r="B212" s="413" t="s">
        <v>754</v>
      </c>
      <c r="C212" s="382" t="s">
        <v>29</v>
      </c>
      <c r="D212" s="382">
        <v>80111600</v>
      </c>
      <c r="E212" s="382" t="s">
        <v>756</v>
      </c>
      <c r="F212" s="382" t="s">
        <v>651</v>
      </c>
      <c r="G212" s="382" t="s">
        <v>675</v>
      </c>
      <c r="H212" s="396">
        <v>6</v>
      </c>
      <c r="I212" s="396">
        <v>1</v>
      </c>
      <c r="J212" s="382" t="s">
        <v>84</v>
      </c>
      <c r="K212" s="382" t="s">
        <v>85</v>
      </c>
      <c r="L212" s="414">
        <v>4200000</v>
      </c>
      <c r="M212" s="415">
        <v>25200000</v>
      </c>
      <c r="N212" s="382" t="s">
        <v>700</v>
      </c>
      <c r="O212" s="382" t="s">
        <v>123</v>
      </c>
      <c r="P212" s="383" t="s">
        <v>463</v>
      </c>
      <c r="Q212" s="382" t="s">
        <v>1608</v>
      </c>
      <c r="R212" s="387" t="s">
        <v>28</v>
      </c>
      <c r="S212" s="388">
        <v>8131</v>
      </c>
      <c r="T212" s="388">
        <v>2024110010238</v>
      </c>
      <c r="U212" s="388">
        <v>7</v>
      </c>
      <c r="V212" s="389">
        <v>45712</v>
      </c>
      <c r="W212" s="124">
        <f t="shared" si="2"/>
        <v>0</v>
      </c>
    </row>
    <row r="213" spans="1:23" ht="12.75" customHeight="1">
      <c r="A213" s="382" t="s">
        <v>1518</v>
      </c>
      <c r="B213" s="413" t="s">
        <v>757</v>
      </c>
      <c r="C213" s="382" t="s">
        <v>29</v>
      </c>
      <c r="D213" s="382">
        <v>80111600</v>
      </c>
      <c r="E213" s="382" t="s">
        <v>759</v>
      </c>
      <c r="F213" s="382" t="s">
        <v>461</v>
      </c>
      <c r="G213" s="382" t="s">
        <v>309</v>
      </c>
      <c r="H213" s="396">
        <v>6</v>
      </c>
      <c r="I213" s="396">
        <v>1</v>
      </c>
      <c r="J213" s="382" t="s">
        <v>84</v>
      </c>
      <c r="K213" s="382" t="s">
        <v>85</v>
      </c>
      <c r="L213" s="414">
        <v>4200000</v>
      </c>
      <c r="M213" s="415">
        <v>25200000</v>
      </c>
      <c r="N213" s="382" t="s">
        <v>700</v>
      </c>
      <c r="O213" s="382" t="s">
        <v>123</v>
      </c>
      <c r="P213" s="383" t="s">
        <v>463</v>
      </c>
      <c r="Q213" s="382" t="s">
        <v>1608</v>
      </c>
      <c r="R213" s="387" t="s">
        <v>28</v>
      </c>
      <c r="S213" s="388">
        <v>8131</v>
      </c>
      <c r="T213" s="388">
        <v>2024110010238</v>
      </c>
      <c r="U213" s="388">
        <v>7</v>
      </c>
      <c r="V213" s="389">
        <v>45712</v>
      </c>
      <c r="W213" s="124">
        <f t="shared" si="2"/>
        <v>0</v>
      </c>
    </row>
    <row r="214" spans="1:23" ht="12.75" customHeight="1">
      <c r="A214" s="382" t="s">
        <v>1518</v>
      </c>
      <c r="B214" s="413" t="s">
        <v>760</v>
      </c>
      <c r="C214" s="382" t="s">
        <v>29</v>
      </c>
      <c r="D214" s="382">
        <v>80111600</v>
      </c>
      <c r="E214" s="382" t="s">
        <v>1613</v>
      </c>
      <c r="F214" s="382" t="s">
        <v>461</v>
      </c>
      <c r="G214" s="382" t="s">
        <v>309</v>
      </c>
      <c r="H214" s="396">
        <v>6</v>
      </c>
      <c r="I214" s="396">
        <v>1</v>
      </c>
      <c r="J214" s="382" t="s">
        <v>84</v>
      </c>
      <c r="K214" s="382" t="s">
        <v>85</v>
      </c>
      <c r="L214" s="414">
        <v>4200000</v>
      </c>
      <c r="M214" s="415">
        <v>25200000</v>
      </c>
      <c r="N214" s="382" t="s">
        <v>700</v>
      </c>
      <c r="O214" s="382" t="s">
        <v>123</v>
      </c>
      <c r="P214" s="383" t="s">
        <v>463</v>
      </c>
      <c r="Q214" s="382" t="s">
        <v>1608</v>
      </c>
      <c r="R214" s="387" t="s">
        <v>28</v>
      </c>
      <c r="S214" s="388">
        <v>8131</v>
      </c>
      <c r="T214" s="388">
        <v>2024110010238</v>
      </c>
      <c r="U214" s="388">
        <v>7</v>
      </c>
      <c r="V214" s="389">
        <v>45712</v>
      </c>
      <c r="W214" s="124">
        <f t="shared" si="2"/>
        <v>0</v>
      </c>
    </row>
    <row r="215" spans="1:23" ht="12.75" customHeight="1">
      <c r="A215" s="382" t="s">
        <v>1518</v>
      </c>
      <c r="B215" s="413" t="s">
        <v>762</v>
      </c>
      <c r="C215" s="382" t="s">
        <v>29</v>
      </c>
      <c r="D215" s="382">
        <v>80111600</v>
      </c>
      <c r="E215" s="382" t="s">
        <v>764</v>
      </c>
      <c r="F215" s="382" t="s">
        <v>461</v>
      </c>
      <c r="G215" s="382" t="s">
        <v>309</v>
      </c>
      <c r="H215" s="396">
        <v>6</v>
      </c>
      <c r="I215" s="396">
        <v>1</v>
      </c>
      <c r="J215" s="382" t="s">
        <v>84</v>
      </c>
      <c r="K215" s="382" t="s">
        <v>85</v>
      </c>
      <c r="L215" s="414">
        <v>4200000</v>
      </c>
      <c r="M215" s="415">
        <v>25200000</v>
      </c>
      <c r="N215" s="382" t="s">
        <v>700</v>
      </c>
      <c r="O215" s="382" t="s">
        <v>123</v>
      </c>
      <c r="P215" s="383" t="s">
        <v>463</v>
      </c>
      <c r="Q215" s="382" t="s">
        <v>1608</v>
      </c>
      <c r="R215" s="387" t="s">
        <v>28</v>
      </c>
      <c r="S215" s="388">
        <v>8131</v>
      </c>
      <c r="T215" s="388">
        <v>2024110010238</v>
      </c>
      <c r="U215" s="388">
        <v>7</v>
      </c>
      <c r="V215" s="389">
        <v>45712</v>
      </c>
      <c r="W215" s="124">
        <f t="shared" si="2"/>
        <v>0</v>
      </c>
    </row>
    <row r="216" spans="1:23" ht="12.75" customHeight="1">
      <c r="A216" s="382" t="s">
        <v>1518</v>
      </c>
      <c r="B216" s="413" t="s">
        <v>765</v>
      </c>
      <c r="C216" s="382" t="s">
        <v>29</v>
      </c>
      <c r="D216" s="382">
        <v>80111600</v>
      </c>
      <c r="E216" s="382" t="s">
        <v>1614</v>
      </c>
      <c r="F216" s="382" t="s">
        <v>461</v>
      </c>
      <c r="G216" s="382" t="s">
        <v>309</v>
      </c>
      <c r="H216" s="396">
        <v>6</v>
      </c>
      <c r="I216" s="396">
        <v>1</v>
      </c>
      <c r="J216" s="382" t="s">
        <v>84</v>
      </c>
      <c r="K216" s="382" t="s">
        <v>85</v>
      </c>
      <c r="L216" s="414">
        <v>4200000</v>
      </c>
      <c r="M216" s="415">
        <v>25200000</v>
      </c>
      <c r="N216" s="382" t="s">
        <v>700</v>
      </c>
      <c r="O216" s="382" t="s">
        <v>123</v>
      </c>
      <c r="P216" s="383" t="s">
        <v>463</v>
      </c>
      <c r="Q216" s="382" t="s">
        <v>1608</v>
      </c>
      <c r="R216" s="387" t="s">
        <v>28</v>
      </c>
      <c r="S216" s="388">
        <v>8131</v>
      </c>
      <c r="T216" s="388">
        <v>2024110010238</v>
      </c>
      <c r="U216" s="388">
        <v>7</v>
      </c>
      <c r="V216" s="389">
        <v>45712</v>
      </c>
      <c r="W216" s="124">
        <f t="shared" si="2"/>
        <v>0</v>
      </c>
    </row>
    <row r="217" spans="1:23" ht="12.75" customHeight="1">
      <c r="A217" s="382" t="s">
        <v>1518</v>
      </c>
      <c r="B217" s="413" t="s">
        <v>767</v>
      </c>
      <c r="C217" s="384" t="s">
        <v>29</v>
      </c>
      <c r="D217" s="382">
        <v>80111600</v>
      </c>
      <c r="E217" s="382" t="s">
        <v>769</v>
      </c>
      <c r="F217" s="382" t="s">
        <v>461</v>
      </c>
      <c r="G217" s="382" t="s">
        <v>309</v>
      </c>
      <c r="H217" s="382">
        <v>6</v>
      </c>
      <c r="I217" s="382">
        <v>1</v>
      </c>
      <c r="J217" s="382" t="s">
        <v>84</v>
      </c>
      <c r="K217" s="382" t="s">
        <v>85</v>
      </c>
      <c r="L217" s="414">
        <v>3812623</v>
      </c>
      <c r="M217" s="419">
        <f>+L217/30*180</f>
        <v>22875738</v>
      </c>
      <c r="N217" s="382" t="s">
        <v>700</v>
      </c>
      <c r="O217" s="382" t="s">
        <v>79</v>
      </c>
      <c r="P217" s="383" t="s">
        <v>463</v>
      </c>
      <c r="Q217" s="382" t="s">
        <v>1615</v>
      </c>
      <c r="R217" s="387" t="s">
        <v>28</v>
      </c>
      <c r="S217" s="388">
        <v>8131</v>
      </c>
      <c r="T217" s="388">
        <v>2024110010238</v>
      </c>
      <c r="U217" s="388">
        <v>7</v>
      </c>
      <c r="V217" s="389">
        <v>45712</v>
      </c>
      <c r="W217" s="124">
        <f t="shared" si="2"/>
        <v>0</v>
      </c>
    </row>
    <row r="218" spans="1:23" ht="12.75" customHeight="1">
      <c r="A218" s="382" t="s">
        <v>1518</v>
      </c>
      <c r="B218" s="413" t="s">
        <v>770</v>
      </c>
      <c r="C218" s="382" t="s">
        <v>30</v>
      </c>
      <c r="D218" s="382">
        <v>80111600</v>
      </c>
      <c r="E218" s="382" t="s">
        <v>772</v>
      </c>
      <c r="F218" s="382" t="s">
        <v>461</v>
      </c>
      <c r="G218" s="382" t="s">
        <v>309</v>
      </c>
      <c r="H218" s="396">
        <v>5</v>
      </c>
      <c r="I218" s="396">
        <v>1</v>
      </c>
      <c r="J218" s="382" t="s">
        <v>84</v>
      </c>
      <c r="K218" s="382" t="s">
        <v>85</v>
      </c>
      <c r="L218" s="414">
        <v>10000000</v>
      </c>
      <c r="M218" s="415">
        <f>+L218*H218</f>
        <v>50000000</v>
      </c>
      <c r="N218" s="382" t="s">
        <v>700</v>
      </c>
      <c r="O218" s="382" t="s">
        <v>123</v>
      </c>
      <c r="P218" s="383" t="s">
        <v>463</v>
      </c>
      <c r="Q218" s="382" t="s">
        <v>1616</v>
      </c>
      <c r="R218" s="387" t="s">
        <v>28</v>
      </c>
      <c r="S218" s="388">
        <v>8131</v>
      </c>
      <c r="T218" s="388">
        <v>2024110010238</v>
      </c>
      <c r="U218" s="388">
        <v>7</v>
      </c>
      <c r="V218" s="389">
        <v>45712</v>
      </c>
      <c r="W218" s="124">
        <f t="shared" si="2"/>
        <v>0</v>
      </c>
    </row>
    <row r="219" spans="1:23" ht="12.75" customHeight="1">
      <c r="A219" s="382" t="s">
        <v>1518</v>
      </c>
      <c r="B219" s="413" t="s">
        <v>773</v>
      </c>
      <c r="C219" s="382" t="s">
        <v>30</v>
      </c>
      <c r="D219" s="382">
        <v>80111600</v>
      </c>
      <c r="E219" s="382" t="s">
        <v>775</v>
      </c>
      <c r="F219" s="382" t="s">
        <v>651</v>
      </c>
      <c r="G219" s="382" t="s">
        <v>179</v>
      </c>
      <c r="H219" s="396">
        <v>9</v>
      </c>
      <c r="I219" s="396">
        <v>1</v>
      </c>
      <c r="J219" s="396" t="s">
        <v>412</v>
      </c>
      <c r="K219" s="382" t="s">
        <v>85</v>
      </c>
      <c r="L219" s="414">
        <v>33769045</v>
      </c>
      <c r="M219" s="419">
        <f>+L219</f>
        <v>33769045</v>
      </c>
      <c r="N219" s="382" t="s">
        <v>700</v>
      </c>
      <c r="O219" s="382" t="s">
        <v>79</v>
      </c>
      <c r="P219" s="383" t="s">
        <v>463</v>
      </c>
      <c r="Q219" s="382" t="s">
        <v>1617</v>
      </c>
      <c r="R219" s="387" t="s">
        <v>28</v>
      </c>
      <c r="S219" s="388">
        <v>8131</v>
      </c>
      <c r="T219" s="388">
        <v>2024110010238</v>
      </c>
      <c r="U219" s="388">
        <v>7</v>
      </c>
      <c r="V219" s="389">
        <v>45712</v>
      </c>
      <c r="W219" s="124">
        <f t="shared" si="2"/>
        <v>0</v>
      </c>
    </row>
    <row r="220" spans="1:23" ht="12.75" customHeight="1">
      <c r="A220" s="420" t="s">
        <v>1569</v>
      </c>
      <c r="B220" s="421">
        <v>7</v>
      </c>
      <c r="C220" s="420" t="s">
        <v>30</v>
      </c>
      <c r="D220" s="420">
        <v>80111600</v>
      </c>
      <c r="E220" s="420" t="s">
        <v>1497</v>
      </c>
      <c r="F220" s="420" t="s">
        <v>309</v>
      </c>
      <c r="G220" s="420" t="s">
        <v>675</v>
      </c>
      <c r="H220" s="420">
        <v>1</v>
      </c>
      <c r="I220" s="420">
        <v>1</v>
      </c>
      <c r="J220" s="420" t="s">
        <v>84</v>
      </c>
      <c r="K220" s="420" t="s">
        <v>85</v>
      </c>
      <c r="L220" s="422">
        <f>224262+10100000+10000000+1200000+857994+22000000</f>
        <v>44382256</v>
      </c>
      <c r="M220" s="422">
        <f>+I220*L220</f>
        <v>44382256</v>
      </c>
      <c r="N220" s="420" t="s">
        <v>700</v>
      </c>
      <c r="O220" s="420" t="s">
        <v>79</v>
      </c>
      <c r="P220" s="423" t="s">
        <v>463</v>
      </c>
      <c r="Q220" s="420" t="s">
        <v>1618</v>
      </c>
      <c r="R220" s="387" t="s">
        <v>28</v>
      </c>
      <c r="S220" s="388">
        <v>8131</v>
      </c>
      <c r="T220" s="388">
        <v>2024110010238</v>
      </c>
      <c r="U220" s="388">
        <v>7</v>
      </c>
      <c r="V220" s="395">
        <v>45712</v>
      </c>
      <c r="W220" s="124">
        <f t="shared" si="2"/>
        <v>0</v>
      </c>
    </row>
    <row r="221" spans="1:23" ht="12.75" customHeight="1">
      <c r="A221" s="382" t="s">
        <v>1518</v>
      </c>
      <c r="B221" s="413" t="s">
        <v>563</v>
      </c>
      <c r="C221" s="382" t="s">
        <v>30</v>
      </c>
      <c r="D221" s="382">
        <v>80111600</v>
      </c>
      <c r="E221" s="382" t="s">
        <v>1619</v>
      </c>
      <c r="F221" s="382" t="s">
        <v>461</v>
      </c>
      <c r="G221" s="382" t="s">
        <v>83</v>
      </c>
      <c r="H221" s="382">
        <v>5</v>
      </c>
      <c r="I221" s="382">
        <v>1</v>
      </c>
      <c r="J221" s="382" t="s">
        <v>84</v>
      </c>
      <c r="K221" s="382" t="s">
        <v>85</v>
      </c>
      <c r="L221" s="414">
        <v>2300000</v>
      </c>
      <c r="M221" s="419">
        <f t="shared" ref="M221:M226" si="15">+L221*H221</f>
        <v>11500000</v>
      </c>
      <c r="N221" s="382" t="s">
        <v>590</v>
      </c>
      <c r="O221" s="382" t="s">
        <v>79</v>
      </c>
      <c r="P221" s="383" t="s">
        <v>463</v>
      </c>
      <c r="Q221" s="384" t="s">
        <v>1620</v>
      </c>
      <c r="R221" s="387" t="s">
        <v>28</v>
      </c>
      <c r="S221" s="388">
        <v>8131</v>
      </c>
      <c r="T221" s="388">
        <v>2024110010238</v>
      </c>
      <c r="U221" s="388">
        <v>7</v>
      </c>
      <c r="V221" s="389">
        <v>45712</v>
      </c>
      <c r="W221" s="124">
        <f t="shared" si="2"/>
        <v>0</v>
      </c>
    </row>
    <row r="222" spans="1:23" ht="12.75" customHeight="1">
      <c r="A222" s="382" t="s">
        <v>1518</v>
      </c>
      <c r="B222" s="413" t="s">
        <v>564</v>
      </c>
      <c r="C222" s="382" t="s">
        <v>30</v>
      </c>
      <c r="D222" s="382">
        <v>80111600</v>
      </c>
      <c r="E222" s="382" t="s">
        <v>1619</v>
      </c>
      <c r="F222" s="382" t="s">
        <v>461</v>
      </c>
      <c r="G222" s="382" t="s">
        <v>83</v>
      </c>
      <c r="H222" s="382">
        <v>5</v>
      </c>
      <c r="I222" s="382">
        <v>1</v>
      </c>
      <c r="J222" s="382" t="s">
        <v>84</v>
      </c>
      <c r="K222" s="382" t="s">
        <v>85</v>
      </c>
      <c r="L222" s="414">
        <v>2650000</v>
      </c>
      <c r="M222" s="419">
        <f t="shared" si="15"/>
        <v>13250000</v>
      </c>
      <c r="N222" s="382" t="s">
        <v>590</v>
      </c>
      <c r="O222" s="382" t="s">
        <v>79</v>
      </c>
      <c r="P222" s="383" t="s">
        <v>463</v>
      </c>
      <c r="Q222" s="384" t="s">
        <v>1620</v>
      </c>
      <c r="R222" s="387" t="s">
        <v>28</v>
      </c>
      <c r="S222" s="388">
        <v>8131</v>
      </c>
      <c r="T222" s="388">
        <v>2024110010238</v>
      </c>
      <c r="U222" s="388">
        <v>7</v>
      </c>
      <c r="V222" s="389">
        <v>45712</v>
      </c>
      <c r="W222" s="124">
        <f t="shared" si="2"/>
        <v>0</v>
      </c>
    </row>
    <row r="223" spans="1:23" ht="12.75" customHeight="1">
      <c r="A223" s="382" t="s">
        <v>1518</v>
      </c>
      <c r="B223" s="413" t="s">
        <v>566</v>
      </c>
      <c r="C223" s="382" t="s">
        <v>30</v>
      </c>
      <c r="D223" s="382">
        <v>80111600</v>
      </c>
      <c r="E223" s="382" t="s">
        <v>1619</v>
      </c>
      <c r="F223" s="382" t="s">
        <v>461</v>
      </c>
      <c r="G223" s="382" t="s">
        <v>83</v>
      </c>
      <c r="H223" s="382">
        <v>7</v>
      </c>
      <c r="I223" s="382">
        <v>1</v>
      </c>
      <c r="J223" s="382" t="s">
        <v>84</v>
      </c>
      <c r="K223" s="382" t="s">
        <v>85</v>
      </c>
      <c r="L223" s="414">
        <v>2500000</v>
      </c>
      <c r="M223" s="419">
        <f t="shared" si="15"/>
        <v>17500000</v>
      </c>
      <c r="N223" s="382" t="s">
        <v>590</v>
      </c>
      <c r="O223" s="382" t="s">
        <v>79</v>
      </c>
      <c r="P223" s="383" t="s">
        <v>463</v>
      </c>
      <c r="Q223" s="384" t="s">
        <v>1620</v>
      </c>
      <c r="R223" s="387" t="s">
        <v>28</v>
      </c>
      <c r="S223" s="388">
        <v>8131</v>
      </c>
      <c r="T223" s="388">
        <v>2024110010238</v>
      </c>
      <c r="U223" s="388">
        <v>7</v>
      </c>
      <c r="V223" s="389">
        <v>45712</v>
      </c>
      <c r="W223" s="124">
        <f t="shared" si="2"/>
        <v>0</v>
      </c>
    </row>
    <row r="224" spans="1:23" ht="12.75" customHeight="1">
      <c r="A224" s="382" t="s">
        <v>1518</v>
      </c>
      <c r="B224" s="413" t="s">
        <v>567</v>
      </c>
      <c r="C224" s="382" t="s">
        <v>30</v>
      </c>
      <c r="D224" s="382">
        <v>80111600</v>
      </c>
      <c r="E224" s="382" t="s">
        <v>1619</v>
      </c>
      <c r="F224" s="382" t="s">
        <v>461</v>
      </c>
      <c r="G224" s="382" t="s">
        <v>83</v>
      </c>
      <c r="H224" s="382">
        <v>5</v>
      </c>
      <c r="I224" s="382">
        <v>1</v>
      </c>
      <c r="J224" s="382" t="s">
        <v>84</v>
      </c>
      <c r="K224" s="382" t="s">
        <v>85</v>
      </c>
      <c r="L224" s="414">
        <v>3100000</v>
      </c>
      <c r="M224" s="419">
        <f t="shared" si="15"/>
        <v>15500000</v>
      </c>
      <c r="N224" s="382" t="s">
        <v>590</v>
      </c>
      <c r="O224" s="382" t="s">
        <v>79</v>
      </c>
      <c r="P224" s="383" t="s">
        <v>463</v>
      </c>
      <c r="Q224" s="384" t="s">
        <v>1620</v>
      </c>
      <c r="R224" s="387" t="s">
        <v>28</v>
      </c>
      <c r="S224" s="388">
        <v>8131</v>
      </c>
      <c r="T224" s="388">
        <v>2024110010238</v>
      </c>
      <c r="U224" s="388">
        <v>7</v>
      </c>
      <c r="V224" s="389">
        <v>45712</v>
      </c>
      <c r="W224" s="124">
        <f t="shared" si="2"/>
        <v>0</v>
      </c>
    </row>
    <row r="225" spans="1:23" ht="12.75" customHeight="1">
      <c r="A225" s="382" t="s">
        <v>1518</v>
      </c>
      <c r="B225" s="413" t="s">
        <v>587</v>
      </c>
      <c r="C225" s="382" t="s">
        <v>30</v>
      </c>
      <c r="D225" s="382">
        <v>80111600</v>
      </c>
      <c r="E225" s="384" t="s">
        <v>1621</v>
      </c>
      <c r="F225" s="382" t="s">
        <v>461</v>
      </c>
      <c r="G225" s="382" t="s">
        <v>83</v>
      </c>
      <c r="H225" s="382">
        <v>5</v>
      </c>
      <c r="I225" s="382">
        <v>1</v>
      </c>
      <c r="J225" s="382" t="s">
        <v>84</v>
      </c>
      <c r="K225" s="382" t="s">
        <v>85</v>
      </c>
      <c r="L225" s="414">
        <v>4700000</v>
      </c>
      <c r="M225" s="419">
        <f t="shared" si="15"/>
        <v>23500000</v>
      </c>
      <c r="N225" s="382" t="s">
        <v>590</v>
      </c>
      <c r="O225" s="382" t="s">
        <v>79</v>
      </c>
      <c r="P225" s="383" t="s">
        <v>463</v>
      </c>
      <c r="Q225" s="382" t="s">
        <v>1622</v>
      </c>
      <c r="R225" s="387" t="s">
        <v>28</v>
      </c>
      <c r="S225" s="388">
        <v>8131</v>
      </c>
      <c r="T225" s="388">
        <v>2024110010238</v>
      </c>
      <c r="U225" s="388">
        <v>7</v>
      </c>
      <c r="V225" s="389">
        <v>45712</v>
      </c>
      <c r="W225" s="124">
        <f t="shared" si="2"/>
        <v>0</v>
      </c>
    </row>
    <row r="226" spans="1:23" ht="12.75" customHeight="1">
      <c r="A226" s="382" t="s">
        <v>1518</v>
      </c>
      <c r="B226" s="413" t="s">
        <v>588</v>
      </c>
      <c r="C226" s="382" t="s">
        <v>30</v>
      </c>
      <c r="D226" s="382">
        <v>80111600</v>
      </c>
      <c r="E226" s="384" t="s">
        <v>589</v>
      </c>
      <c r="F226" s="382" t="s">
        <v>461</v>
      </c>
      <c r="G226" s="382" t="s">
        <v>83</v>
      </c>
      <c r="H226" s="382">
        <v>5</v>
      </c>
      <c r="I226" s="382">
        <v>1</v>
      </c>
      <c r="J226" s="382" t="s">
        <v>84</v>
      </c>
      <c r="K226" s="382" t="s">
        <v>85</v>
      </c>
      <c r="L226" s="414">
        <v>4700000</v>
      </c>
      <c r="M226" s="419">
        <f t="shared" si="15"/>
        <v>23500000</v>
      </c>
      <c r="N226" s="382" t="s">
        <v>590</v>
      </c>
      <c r="O226" s="382" t="s">
        <v>79</v>
      </c>
      <c r="P226" s="383" t="s">
        <v>463</v>
      </c>
      <c r="Q226" s="424"/>
      <c r="R226" s="387" t="s">
        <v>28</v>
      </c>
      <c r="S226" s="388">
        <v>8131</v>
      </c>
      <c r="T226" s="388">
        <v>2024110010238</v>
      </c>
      <c r="U226" s="388">
        <v>7</v>
      </c>
      <c r="V226" s="389">
        <v>45712</v>
      </c>
      <c r="W226" s="124">
        <f t="shared" si="2"/>
        <v>0</v>
      </c>
    </row>
    <row r="227" spans="1:23" ht="12.75" customHeight="1">
      <c r="A227" s="382" t="s">
        <v>1589</v>
      </c>
      <c r="B227" s="413" t="s">
        <v>570</v>
      </c>
      <c r="C227" s="382" t="s">
        <v>30</v>
      </c>
      <c r="D227" s="382">
        <v>80111600</v>
      </c>
      <c r="E227" s="384" t="s">
        <v>1378</v>
      </c>
      <c r="F227" s="382" t="s">
        <v>461</v>
      </c>
      <c r="G227" s="382" t="s">
        <v>83</v>
      </c>
      <c r="H227" s="382">
        <v>6</v>
      </c>
      <c r="I227" s="382">
        <v>1</v>
      </c>
      <c r="J227" s="382" t="s">
        <v>84</v>
      </c>
      <c r="K227" s="382" t="s">
        <v>85</v>
      </c>
      <c r="L227" s="414">
        <v>3710000</v>
      </c>
      <c r="M227" s="419">
        <v>29680000</v>
      </c>
      <c r="N227" s="382" t="s">
        <v>590</v>
      </c>
      <c r="O227" s="382" t="s">
        <v>79</v>
      </c>
      <c r="P227" s="383" t="s">
        <v>463</v>
      </c>
      <c r="Q227" s="382" t="s">
        <v>1623</v>
      </c>
      <c r="R227" s="387" t="s">
        <v>28</v>
      </c>
      <c r="S227" s="388">
        <v>8131</v>
      </c>
      <c r="T227" s="388">
        <v>2024110010238</v>
      </c>
      <c r="U227" s="388">
        <v>7</v>
      </c>
      <c r="V227" s="389">
        <v>45712</v>
      </c>
      <c r="W227" s="124">
        <f t="shared" si="2"/>
        <v>0</v>
      </c>
    </row>
    <row r="228" spans="1:23" ht="12.75" customHeight="1">
      <c r="A228" s="382" t="s">
        <v>1518</v>
      </c>
      <c r="B228" s="413" t="s">
        <v>585</v>
      </c>
      <c r="C228" s="382" t="s">
        <v>30</v>
      </c>
      <c r="D228" s="382">
        <v>80111600</v>
      </c>
      <c r="E228" s="384" t="s">
        <v>1624</v>
      </c>
      <c r="F228" s="424"/>
      <c r="G228" s="424"/>
      <c r="H228" s="424"/>
      <c r="I228" s="424"/>
      <c r="J228" s="382" t="s">
        <v>84</v>
      </c>
      <c r="K228" s="382" t="s">
        <v>85</v>
      </c>
      <c r="L228" s="425"/>
      <c r="M228" s="419">
        <v>12130000</v>
      </c>
      <c r="N228" s="382" t="s">
        <v>590</v>
      </c>
      <c r="O228" s="382" t="s">
        <v>79</v>
      </c>
      <c r="P228" s="383" t="s">
        <v>463</v>
      </c>
      <c r="Q228" s="382" t="s">
        <v>1625</v>
      </c>
      <c r="R228" s="387" t="s">
        <v>28</v>
      </c>
      <c r="S228" s="388">
        <v>8131</v>
      </c>
      <c r="T228" s="388">
        <v>2024110010238</v>
      </c>
      <c r="U228" s="388">
        <v>7</v>
      </c>
      <c r="V228" s="389">
        <v>45712</v>
      </c>
      <c r="W228" s="124">
        <f t="shared" si="2"/>
        <v>0</v>
      </c>
    </row>
    <row r="229" spans="1:23" ht="12.75" customHeight="1">
      <c r="A229" s="200"/>
      <c r="B229" s="345"/>
      <c r="C229" s="201"/>
      <c r="D229" s="200"/>
      <c r="E229" s="200"/>
      <c r="F229" s="200"/>
      <c r="G229" s="200"/>
      <c r="H229" s="200"/>
      <c r="I229" s="200"/>
      <c r="J229" s="200"/>
      <c r="K229" s="200"/>
      <c r="L229" s="202"/>
      <c r="M229" s="203"/>
      <c r="N229" s="200"/>
      <c r="O229" s="200"/>
      <c r="P229" s="200"/>
      <c r="Q229" s="204"/>
      <c r="R229" s="111"/>
      <c r="S229" s="112"/>
      <c r="T229" s="194"/>
      <c r="U229" s="194"/>
      <c r="V229" s="205"/>
      <c r="W229" s="124">
        <f t="shared" si="2"/>
        <v>0</v>
      </c>
    </row>
    <row r="230" spans="1:23" ht="12.75" customHeight="1">
      <c r="A230" s="200"/>
      <c r="B230" s="206"/>
      <c r="C230" s="201"/>
      <c r="D230" s="200"/>
      <c r="E230" s="200"/>
      <c r="F230" s="200"/>
      <c r="G230" s="200"/>
      <c r="H230" s="200"/>
      <c r="I230" s="200"/>
      <c r="J230" s="200"/>
      <c r="K230" s="200"/>
      <c r="L230" s="207"/>
      <c r="M230" s="208"/>
      <c r="N230" s="200"/>
      <c r="O230" s="200"/>
      <c r="P230" s="209"/>
      <c r="Q230" s="200"/>
      <c r="R230" s="111"/>
      <c r="S230" s="112"/>
      <c r="T230" s="194"/>
      <c r="U230" s="194"/>
      <c r="V230" s="205"/>
      <c r="W230" s="124">
        <f t="shared" si="2"/>
        <v>0</v>
      </c>
    </row>
    <row r="231" spans="1:23" ht="12.75" customHeight="1">
      <c r="A231" s="210" t="s">
        <v>1627</v>
      </c>
      <c r="B231" s="211"/>
      <c r="C231" s="212"/>
      <c r="D231" s="212"/>
      <c r="E231" s="212"/>
      <c r="F231" s="212"/>
      <c r="G231" s="212"/>
      <c r="H231" s="212"/>
      <c r="I231" s="212"/>
      <c r="J231" s="212"/>
      <c r="K231" s="212"/>
      <c r="L231" s="212"/>
      <c r="M231" s="213"/>
      <c r="N231" s="212"/>
      <c r="O231" s="510"/>
      <c r="P231" s="511"/>
      <c r="Q231" s="512"/>
      <c r="R231" s="111"/>
      <c r="S231" s="112"/>
      <c r="T231" s="112"/>
      <c r="U231" s="112"/>
      <c r="V231" s="113"/>
      <c r="W231" s="124">
        <f t="shared" si="2"/>
        <v>0</v>
      </c>
    </row>
  </sheetData>
  <mergeCells count="7">
    <mergeCell ref="Q123:Q124"/>
    <mergeCell ref="O231:Q231"/>
    <mergeCell ref="A1:C2"/>
    <mergeCell ref="D1:P1"/>
    <mergeCell ref="Q1:Q2"/>
    <mergeCell ref="D2:P2"/>
    <mergeCell ref="A3:Q3"/>
  </mergeCells>
  <conditionalFormatting sqref="A5:V230 X5:AK230 W5:W231">
    <cfRule type="containsText" dxfId="0" priority="1" operator="containsText" text="Modificación propuesta">
      <formula>NOT(ISERROR(SEARCH(("Modificación propuesta"),(A5))))</formula>
    </cfRule>
  </conditionalFormatting>
  <dataValidations count="1">
    <dataValidation type="list" allowBlank="1" showErrorMessage="1" sqref="A152 A160:A183 A221:A228" xr:uid="{00000000-0002-0000-0D00-000000000000}">
      <formula1>#REF!</formula1>
    </dataValidation>
  </dataValidations>
  <pageMargins left="0.7" right="0.7" top="0.75" bottom="0.75" header="0" footer="0"/>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
  <sheetViews>
    <sheetView workbookViewId="0"/>
  </sheetViews>
  <sheetFormatPr baseColWidth="10" defaultColWidth="12.7109375" defaultRowHeight="15" customHeight="1"/>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B1:J1000"/>
  <sheetViews>
    <sheetView workbookViewId="0"/>
  </sheetViews>
  <sheetFormatPr baseColWidth="10" defaultColWidth="12.7109375" defaultRowHeight="15" customHeight="1"/>
  <cols>
    <col min="1" max="1" width="10.42578125" customWidth="1"/>
    <col min="2" max="2" width="32.140625" customWidth="1"/>
    <col min="3" max="3" width="16.85546875" customWidth="1"/>
    <col min="4" max="4" width="15.85546875" customWidth="1"/>
    <col min="5" max="5" width="15.140625" customWidth="1"/>
    <col min="6" max="6" width="16.7109375" customWidth="1"/>
    <col min="7" max="7" width="18.140625" customWidth="1"/>
    <col min="8" max="8" width="16.140625" customWidth="1"/>
    <col min="9" max="9" width="16.85546875" customWidth="1"/>
    <col min="10" max="10" width="16.140625" customWidth="1"/>
  </cols>
  <sheetData>
    <row r="1" spans="2:10">
      <c r="B1" s="218"/>
      <c r="C1" s="426"/>
      <c r="D1" s="426"/>
      <c r="E1" s="426"/>
      <c r="F1" s="426"/>
      <c r="G1" s="426"/>
    </row>
    <row r="2" spans="2:10">
      <c r="B2" s="218"/>
      <c r="C2" s="426"/>
      <c r="D2" s="426"/>
      <c r="E2" s="426"/>
      <c r="F2" s="426"/>
      <c r="G2" s="426"/>
    </row>
    <row r="3" spans="2:10">
      <c r="B3" s="218"/>
      <c r="C3" s="426"/>
      <c r="D3" s="426"/>
      <c r="E3" s="426"/>
      <c r="F3" s="426"/>
      <c r="G3" s="426"/>
    </row>
    <row r="4" spans="2:10">
      <c r="B4" s="218"/>
      <c r="C4" s="426"/>
      <c r="D4" s="426"/>
      <c r="E4" s="426"/>
      <c r="F4" s="426"/>
      <c r="G4" s="426"/>
    </row>
    <row r="5" spans="2:10">
      <c r="B5" s="218"/>
      <c r="C5" s="426"/>
      <c r="D5" s="426"/>
      <c r="E5" s="426"/>
      <c r="F5" s="426"/>
      <c r="G5" s="426"/>
    </row>
    <row r="6" spans="2:10">
      <c r="B6" s="218"/>
      <c r="C6" s="426"/>
      <c r="D6" s="426"/>
      <c r="E6" s="426"/>
      <c r="F6" s="426"/>
      <c r="G6" s="426"/>
    </row>
    <row r="7" spans="2:10">
      <c r="B7" s="218"/>
      <c r="C7" s="426"/>
      <c r="D7" s="426"/>
      <c r="E7" s="426"/>
      <c r="F7" s="426"/>
      <c r="G7" s="426"/>
    </row>
    <row r="8" spans="2:10">
      <c r="B8" s="218"/>
      <c r="C8" s="426"/>
      <c r="D8" s="426"/>
      <c r="E8" s="426"/>
      <c r="F8" s="426"/>
      <c r="G8" s="426"/>
    </row>
    <row r="9" spans="2:10">
      <c r="B9" s="218"/>
      <c r="C9" s="426"/>
      <c r="D9" s="426"/>
      <c r="E9" s="426"/>
      <c r="F9" s="426"/>
      <c r="G9" s="426"/>
    </row>
    <row r="10" spans="2:10">
      <c r="B10" s="218"/>
      <c r="C10" s="426"/>
      <c r="D10" s="426"/>
      <c r="E10" s="426"/>
      <c r="F10" s="426"/>
      <c r="G10" s="426"/>
    </row>
    <row r="11" spans="2:10">
      <c r="B11" s="218"/>
      <c r="C11" s="426"/>
      <c r="D11" s="426"/>
      <c r="E11" s="426"/>
      <c r="F11" s="426"/>
      <c r="G11" s="427">
        <v>17060050088</v>
      </c>
    </row>
    <row r="12" spans="2:10">
      <c r="B12" s="218"/>
      <c r="C12" s="426"/>
      <c r="D12" s="426"/>
      <c r="E12" s="426"/>
      <c r="F12" s="426"/>
      <c r="G12" s="426"/>
    </row>
    <row r="13" spans="2:10" ht="21" customHeight="1">
      <c r="B13" s="428" t="s">
        <v>2275</v>
      </c>
      <c r="C13" s="429">
        <v>2024</v>
      </c>
      <c r="D13" s="429">
        <v>2025</v>
      </c>
      <c r="E13" s="429">
        <v>2026</v>
      </c>
      <c r="F13" s="429">
        <v>2027</v>
      </c>
      <c r="G13" s="429" t="s">
        <v>37</v>
      </c>
      <c r="I13" s="429" t="s">
        <v>2277</v>
      </c>
      <c r="J13" s="429" t="s">
        <v>37</v>
      </c>
    </row>
    <row r="14" spans="2:10" ht="71.25">
      <c r="B14" s="296" t="s">
        <v>2278</v>
      </c>
      <c r="C14" s="430">
        <v>1731055238</v>
      </c>
      <c r="D14" s="430">
        <v>3448994850</v>
      </c>
      <c r="E14" s="430">
        <v>7560000000</v>
      </c>
      <c r="F14" s="430">
        <v>4320000000</v>
      </c>
      <c r="G14" s="431">
        <f t="shared" ref="G14:G15" si="0">SUM(C14:F14)</f>
        <v>17060050088</v>
      </c>
      <c r="I14" s="430">
        <v>518994850</v>
      </c>
      <c r="J14" s="430">
        <f t="shared" ref="J14:J15" si="1">G14+I14</f>
        <v>17579044938</v>
      </c>
    </row>
    <row r="15" spans="2:10" ht="33" customHeight="1">
      <c r="B15" s="296" t="s">
        <v>2279</v>
      </c>
      <c r="C15" s="430">
        <v>1322898470</v>
      </c>
      <c r="D15" s="430">
        <v>3931663000</v>
      </c>
      <c r="E15" s="430">
        <v>5600000000</v>
      </c>
      <c r="F15" s="430">
        <v>3200000000</v>
      </c>
      <c r="G15" s="431">
        <f t="shared" si="0"/>
        <v>14054561470</v>
      </c>
      <c r="I15" s="430">
        <v>1104000000</v>
      </c>
      <c r="J15" s="430">
        <f t="shared" si="1"/>
        <v>15158561470</v>
      </c>
    </row>
    <row r="16" spans="2:10">
      <c r="B16" s="218"/>
      <c r="C16" s="426"/>
      <c r="D16" s="432">
        <v>4031663000</v>
      </c>
      <c r="E16" s="426"/>
      <c r="F16" s="426"/>
      <c r="G16" s="426"/>
    </row>
    <row r="17" spans="2:9">
      <c r="B17" s="218"/>
      <c r="C17" s="426"/>
      <c r="D17" s="433">
        <f>D16-D15</f>
        <v>100000000</v>
      </c>
      <c r="E17" s="426"/>
      <c r="F17" s="426"/>
      <c r="G17" s="427">
        <v>14054561470</v>
      </c>
      <c r="I17" s="78">
        <f>I14+I15</f>
        <v>1622994850</v>
      </c>
    </row>
    <row r="18" spans="2:9">
      <c r="B18" s="218"/>
      <c r="C18" s="426"/>
      <c r="D18" s="426"/>
      <c r="E18" s="426"/>
      <c r="F18" s="426"/>
      <c r="G18" s="426"/>
    </row>
    <row r="19" spans="2:9">
      <c r="B19" s="218"/>
      <c r="C19" s="426"/>
      <c r="D19" s="426"/>
      <c r="E19" s="426"/>
      <c r="F19" s="426"/>
      <c r="G19" s="426"/>
    </row>
    <row r="20" spans="2:9">
      <c r="B20" s="218"/>
      <c r="C20" s="426"/>
      <c r="D20" s="426"/>
      <c r="E20" s="426"/>
      <c r="F20" s="426"/>
      <c r="G20" s="426"/>
    </row>
    <row r="21" spans="2:9">
      <c r="B21" s="218"/>
      <c r="C21" s="426"/>
      <c r="D21" s="426"/>
      <c r="E21" s="426"/>
      <c r="F21" s="426"/>
      <c r="G21" s="426"/>
    </row>
    <row r="22" spans="2:9">
      <c r="B22" s="218"/>
      <c r="C22" s="426"/>
      <c r="D22" s="426"/>
      <c r="E22" s="426"/>
      <c r="F22" s="426"/>
      <c r="G22" s="426"/>
    </row>
    <row r="23" spans="2:9">
      <c r="B23" s="218"/>
      <c r="C23" s="426"/>
      <c r="D23" s="426"/>
      <c r="E23" s="426"/>
      <c r="F23" s="426"/>
      <c r="G23" s="426"/>
    </row>
    <row r="24" spans="2:9">
      <c r="B24" s="218"/>
      <c r="C24" s="426"/>
      <c r="D24" s="426"/>
      <c r="E24" s="426"/>
      <c r="F24" s="426"/>
      <c r="G24" s="426"/>
    </row>
    <row r="25" spans="2:9" ht="15.75">
      <c r="B25" s="218"/>
      <c r="C25" s="426"/>
      <c r="D25" s="426"/>
      <c r="E25" s="426"/>
      <c r="F25" s="426"/>
      <c r="G25" s="426"/>
      <c r="H25" s="434">
        <v>180000000</v>
      </c>
    </row>
    <row r="26" spans="2:9" ht="15.75">
      <c r="B26" s="218"/>
      <c r="C26" s="426"/>
      <c r="D26" s="426"/>
      <c r="E26" s="426"/>
      <c r="F26" s="426"/>
      <c r="G26" s="426"/>
      <c r="H26" s="434">
        <v>677000000</v>
      </c>
    </row>
    <row r="27" spans="2:9" ht="15.75">
      <c r="B27" s="218"/>
      <c r="C27" s="426"/>
      <c r="D27" s="426"/>
      <c r="E27" s="426"/>
      <c r="F27" s="426"/>
      <c r="G27" s="426"/>
      <c r="H27" s="434">
        <v>2385500000</v>
      </c>
    </row>
    <row r="28" spans="2:9" ht="15.75">
      <c r="B28" s="218"/>
      <c r="C28" s="426"/>
      <c r="D28" s="426"/>
      <c r="E28" s="426"/>
      <c r="F28" s="426"/>
      <c r="G28" s="426"/>
      <c r="H28" s="434">
        <v>730000000</v>
      </c>
    </row>
    <row r="29" spans="2:9" ht="15.75">
      <c r="B29" s="218"/>
      <c r="C29" s="426"/>
      <c r="D29" s="426"/>
      <c r="E29" s="426"/>
      <c r="F29" s="426"/>
      <c r="G29" s="426"/>
      <c r="H29" s="434">
        <v>3931663000</v>
      </c>
    </row>
    <row r="30" spans="2:9">
      <c r="B30" s="218"/>
      <c r="C30" s="426"/>
      <c r="D30" s="426"/>
      <c r="E30" s="426"/>
      <c r="F30" s="426"/>
      <c r="G30" s="426"/>
      <c r="H30" s="342">
        <f>SUM(H25:H29)</f>
        <v>7904163000</v>
      </c>
    </row>
    <row r="31" spans="2:9">
      <c r="B31" s="218"/>
      <c r="C31" s="426"/>
      <c r="D31" s="426"/>
      <c r="E31" s="426"/>
      <c r="F31" s="426"/>
      <c r="G31" s="426"/>
    </row>
    <row r="32" spans="2:9">
      <c r="B32" s="218"/>
      <c r="C32" s="426"/>
      <c r="D32" s="426"/>
      <c r="E32" s="426"/>
      <c r="F32" s="426"/>
      <c r="G32" s="426"/>
      <c r="H32" s="341"/>
    </row>
    <row r="33" spans="2:8">
      <c r="B33" s="218"/>
      <c r="C33" s="426"/>
      <c r="D33" s="426"/>
      <c r="E33" s="426"/>
      <c r="F33" s="426"/>
      <c r="G33" s="426"/>
    </row>
    <row r="34" spans="2:8">
      <c r="B34" s="218"/>
      <c r="C34" s="426"/>
      <c r="D34" s="426"/>
      <c r="E34" s="426"/>
      <c r="F34" s="426"/>
      <c r="G34" s="426"/>
    </row>
    <row r="35" spans="2:8">
      <c r="B35" s="218"/>
      <c r="C35" s="426"/>
      <c r="D35" s="426"/>
      <c r="E35" s="426"/>
      <c r="F35" s="426"/>
      <c r="G35" s="426"/>
      <c r="H35" s="341">
        <v>2927663000</v>
      </c>
    </row>
    <row r="36" spans="2:8">
      <c r="B36" s="218"/>
      <c r="C36" s="426"/>
      <c r="D36" s="426"/>
      <c r="E36" s="426"/>
      <c r="F36" s="426"/>
      <c r="G36" s="426"/>
      <c r="H36" s="341">
        <v>3931663000</v>
      </c>
    </row>
    <row r="37" spans="2:8">
      <c r="B37" s="218"/>
      <c r="C37" s="426"/>
      <c r="D37" s="426"/>
      <c r="E37" s="426"/>
      <c r="F37" s="426"/>
      <c r="G37" s="426"/>
      <c r="H37" s="342">
        <f>H36-H35</f>
        <v>1004000000</v>
      </c>
    </row>
    <row r="38" spans="2:8">
      <c r="B38" s="218"/>
      <c r="C38" s="426"/>
      <c r="D38" s="426"/>
      <c r="E38" s="426"/>
      <c r="F38" s="426"/>
      <c r="G38" s="426"/>
    </row>
    <row r="39" spans="2:8">
      <c r="B39" s="218"/>
      <c r="C39" s="426"/>
      <c r="D39" s="426"/>
      <c r="E39" s="426"/>
      <c r="F39" s="426"/>
      <c r="G39" s="426"/>
    </row>
    <row r="40" spans="2:8">
      <c r="B40" s="218"/>
      <c r="C40" s="426"/>
      <c r="D40" s="426"/>
      <c r="E40" s="426"/>
      <c r="F40" s="426"/>
      <c r="G40" s="426"/>
    </row>
    <row r="41" spans="2:8">
      <c r="B41" s="218"/>
      <c r="C41" s="426"/>
      <c r="D41" s="426"/>
      <c r="E41" s="426"/>
      <c r="F41" s="426"/>
      <c r="G41" s="426"/>
    </row>
    <row r="42" spans="2:8">
      <c r="B42" s="218"/>
      <c r="C42" s="426"/>
      <c r="D42" s="426"/>
      <c r="E42" s="426"/>
      <c r="F42" s="426"/>
      <c r="G42" s="426"/>
    </row>
    <row r="43" spans="2:8">
      <c r="B43" s="218"/>
      <c r="C43" s="426"/>
      <c r="D43" s="426"/>
      <c r="E43" s="426"/>
      <c r="F43" s="426"/>
      <c r="G43" s="426"/>
    </row>
    <row r="44" spans="2:8">
      <c r="B44" s="218"/>
      <c r="C44" s="426"/>
      <c r="D44" s="426"/>
      <c r="E44" s="426"/>
      <c r="F44" s="426"/>
      <c r="G44" s="426"/>
    </row>
    <row r="45" spans="2:8">
      <c r="B45" s="218"/>
      <c r="C45" s="426"/>
      <c r="D45" s="426"/>
      <c r="E45" s="426"/>
      <c r="F45" s="426"/>
      <c r="G45" s="426"/>
    </row>
    <row r="46" spans="2:8">
      <c r="B46" s="218"/>
      <c r="C46" s="426"/>
      <c r="D46" s="426"/>
      <c r="E46" s="426"/>
      <c r="F46" s="426"/>
      <c r="G46" s="426"/>
    </row>
    <row r="47" spans="2:8">
      <c r="B47" s="218"/>
      <c r="C47" s="426"/>
      <c r="D47" s="426"/>
      <c r="E47" s="426"/>
      <c r="F47" s="426"/>
      <c r="G47" s="426"/>
    </row>
    <row r="48" spans="2:8">
      <c r="B48" s="218"/>
      <c r="C48" s="426"/>
      <c r="D48" s="426"/>
      <c r="E48" s="426"/>
      <c r="F48" s="426"/>
      <c r="G48" s="426"/>
    </row>
    <row r="49" spans="2:7">
      <c r="B49" s="218"/>
      <c r="C49" s="426"/>
      <c r="D49" s="426"/>
      <c r="E49" s="426"/>
      <c r="F49" s="426"/>
      <c r="G49" s="426"/>
    </row>
    <row r="50" spans="2:7">
      <c r="B50" s="218"/>
      <c r="C50" s="426"/>
      <c r="D50" s="426"/>
      <c r="E50" s="426"/>
      <c r="F50" s="426"/>
      <c r="G50" s="426"/>
    </row>
    <row r="51" spans="2:7">
      <c r="B51" s="218"/>
      <c r="C51" s="426"/>
      <c r="D51" s="426"/>
      <c r="E51" s="426"/>
      <c r="F51" s="426"/>
      <c r="G51" s="426"/>
    </row>
    <row r="52" spans="2:7">
      <c r="B52" s="218"/>
      <c r="C52" s="426"/>
      <c r="D52" s="426"/>
      <c r="E52" s="426"/>
      <c r="F52" s="426"/>
      <c r="G52" s="426"/>
    </row>
    <row r="53" spans="2:7">
      <c r="B53" s="218"/>
      <c r="C53" s="426"/>
      <c r="D53" s="426"/>
      <c r="E53" s="426"/>
      <c r="F53" s="426"/>
      <c r="G53" s="426"/>
    </row>
    <row r="54" spans="2:7">
      <c r="B54" s="218"/>
      <c r="C54" s="426"/>
      <c r="D54" s="426"/>
      <c r="E54" s="426"/>
      <c r="F54" s="426"/>
      <c r="G54" s="426"/>
    </row>
    <row r="55" spans="2:7">
      <c r="B55" s="218"/>
      <c r="C55" s="426"/>
      <c r="D55" s="426"/>
      <c r="E55" s="426"/>
      <c r="F55" s="426"/>
      <c r="G55" s="426"/>
    </row>
    <row r="56" spans="2:7">
      <c r="B56" s="218"/>
      <c r="C56" s="426"/>
      <c r="D56" s="426"/>
      <c r="E56" s="426"/>
      <c r="F56" s="426"/>
      <c r="G56" s="426"/>
    </row>
    <row r="57" spans="2:7">
      <c r="B57" s="218"/>
      <c r="C57" s="426"/>
      <c r="D57" s="426"/>
      <c r="E57" s="426"/>
      <c r="F57" s="426"/>
      <c r="G57" s="426"/>
    </row>
    <row r="58" spans="2:7">
      <c r="B58" s="218"/>
      <c r="C58" s="426"/>
      <c r="D58" s="426"/>
      <c r="E58" s="426"/>
      <c r="F58" s="426"/>
      <c r="G58" s="426"/>
    </row>
    <row r="59" spans="2:7">
      <c r="B59" s="218"/>
      <c r="C59" s="426"/>
      <c r="D59" s="426"/>
      <c r="E59" s="426"/>
      <c r="F59" s="426"/>
      <c r="G59" s="426"/>
    </row>
    <row r="60" spans="2:7">
      <c r="B60" s="218"/>
      <c r="C60" s="426"/>
      <c r="D60" s="426"/>
      <c r="E60" s="426"/>
      <c r="F60" s="426"/>
      <c r="G60" s="426"/>
    </row>
    <row r="61" spans="2:7">
      <c r="B61" s="218"/>
      <c r="C61" s="426"/>
      <c r="D61" s="426"/>
      <c r="E61" s="426"/>
      <c r="F61" s="426"/>
      <c r="G61" s="426"/>
    </row>
    <row r="62" spans="2:7">
      <c r="B62" s="218"/>
      <c r="C62" s="426"/>
      <c r="D62" s="426"/>
      <c r="E62" s="426"/>
      <c r="F62" s="426"/>
      <c r="G62" s="426"/>
    </row>
    <row r="63" spans="2:7">
      <c r="B63" s="218"/>
      <c r="C63" s="426"/>
      <c r="D63" s="426"/>
      <c r="E63" s="426"/>
      <c r="F63" s="426"/>
      <c r="G63" s="426"/>
    </row>
    <row r="64" spans="2:7">
      <c r="B64" s="218"/>
      <c r="C64" s="426"/>
      <c r="D64" s="426"/>
      <c r="E64" s="426"/>
      <c r="F64" s="426"/>
      <c r="G64" s="426"/>
    </row>
    <row r="65" spans="2:7">
      <c r="B65" s="218"/>
      <c r="C65" s="426"/>
      <c r="D65" s="426"/>
      <c r="E65" s="426"/>
      <c r="F65" s="426"/>
      <c r="G65" s="426"/>
    </row>
    <row r="66" spans="2:7">
      <c r="B66" s="218"/>
      <c r="C66" s="426"/>
      <c r="D66" s="426"/>
      <c r="E66" s="426"/>
      <c r="F66" s="426"/>
      <c r="G66" s="426"/>
    </row>
    <row r="67" spans="2:7">
      <c r="B67" s="218"/>
      <c r="C67" s="426"/>
      <c r="D67" s="426"/>
      <c r="E67" s="426"/>
      <c r="F67" s="426"/>
      <c r="G67" s="426"/>
    </row>
    <row r="68" spans="2:7">
      <c r="B68" s="218"/>
      <c r="C68" s="426"/>
      <c r="D68" s="426"/>
      <c r="E68" s="426"/>
      <c r="F68" s="426"/>
      <c r="G68" s="426"/>
    </row>
    <row r="69" spans="2:7">
      <c r="B69" s="218"/>
      <c r="C69" s="426"/>
      <c r="D69" s="426"/>
      <c r="E69" s="426"/>
      <c r="F69" s="426"/>
      <c r="G69" s="426"/>
    </row>
    <row r="70" spans="2:7">
      <c r="B70" s="218"/>
      <c r="C70" s="426"/>
      <c r="D70" s="426"/>
      <c r="E70" s="426"/>
      <c r="F70" s="426"/>
      <c r="G70" s="426"/>
    </row>
    <row r="71" spans="2:7">
      <c r="B71" s="218"/>
      <c r="C71" s="426"/>
      <c r="D71" s="426"/>
      <c r="E71" s="426"/>
      <c r="F71" s="426"/>
      <c r="G71" s="426"/>
    </row>
    <row r="72" spans="2:7">
      <c r="B72" s="218"/>
      <c r="C72" s="426"/>
      <c r="D72" s="426"/>
      <c r="E72" s="426"/>
      <c r="F72" s="426"/>
      <c r="G72" s="426"/>
    </row>
    <row r="73" spans="2:7">
      <c r="B73" s="218"/>
      <c r="C73" s="426"/>
      <c r="D73" s="426"/>
      <c r="E73" s="426"/>
      <c r="F73" s="426"/>
      <c r="G73" s="426"/>
    </row>
    <row r="74" spans="2:7">
      <c r="B74" s="218"/>
      <c r="C74" s="426"/>
      <c r="D74" s="426"/>
      <c r="E74" s="426"/>
      <c r="F74" s="426"/>
      <c r="G74" s="426"/>
    </row>
    <row r="75" spans="2:7">
      <c r="B75" s="218"/>
      <c r="C75" s="426"/>
      <c r="D75" s="426"/>
      <c r="E75" s="426"/>
      <c r="F75" s="426"/>
      <c r="G75" s="426"/>
    </row>
    <row r="76" spans="2:7">
      <c r="B76" s="218"/>
      <c r="C76" s="426"/>
      <c r="D76" s="426"/>
      <c r="E76" s="426"/>
      <c r="F76" s="426"/>
      <c r="G76" s="426"/>
    </row>
    <row r="77" spans="2:7">
      <c r="B77" s="218"/>
      <c r="C77" s="426"/>
      <c r="D77" s="426"/>
      <c r="E77" s="426"/>
      <c r="F77" s="426"/>
      <c r="G77" s="426"/>
    </row>
    <row r="78" spans="2:7">
      <c r="B78" s="218"/>
      <c r="C78" s="426"/>
      <c r="D78" s="426"/>
      <c r="E78" s="426"/>
      <c r="F78" s="426"/>
      <c r="G78" s="426"/>
    </row>
    <row r="79" spans="2:7">
      <c r="B79" s="218"/>
      <c r="C79" s="426"/>
      <c r="D79" s="426"/>
      <c r="E79" s="426"/>
      <c r="F79" s="426"/>
      <c r="G79" s="426"/>
    </row>
    <row r="80" spans="2:7">
      <c r="B80" s="218"/>
      <c r="C80" s="426"/>
      <c r="D80" s="426"/>
      <c r="E80" s="426"/>
      <c r="F80" s="426"/>
      <c r="G80" s="426"/>
    </row>
    <row r="81" spans="2:7">
      <c r="B81" s="218"/>
      <c r="C81" s="426"/>
      <c r="D81" s="426"/>
      <c r="E81" s="426"/>
      <c r="F81" s="426"/>
      <c r="G81" s="426"/>
    </row>
    <row r="82" spans="2:7">
      <c r="B82" s="218"/>
      <c r="C82" s="426"/>
      <c r="D82" s="426"/>
      <c r="E82" s="426"/>
      <c r="F82" s="426"/>
      <c r="G82" s="426"/>
    </row>
    <row r="83" spans="2:7">
      <c r="B83" s="218"/>
      <c r="C83" s="426"/>
      <c r="D83" s="426"/>
      <c r="E83" s="426"/>
      <c r="F83" s="426"/>
      <c r="G83" s="426"/>
    </row>
    <row r="84" spans="2:7">
      <c r="B84" s="218"/>
      <c r="C84" s="426"/>
      <c r="D84" s="426"/>
      <c r="E84" s="426"/>
      <c r="F84" s="426"/>
      <c r="G84" s="426"/>
    </row>
    <row r="85" spans="2:7">
      <c r="B85" s="218"/>
      <c r="C85" s="426"/>
      <c r="D85" s="426"/>
      <c r="E85" s="426"/>
      <c r="F85" s="426"/>
      <c r="G85" s="426"/>
    </row>
    <row r="86" spans="2:7">
      <c r="B86" s="218"/>
      <c r="C86" s="426"/>
      <c r="D86" s="426"/>
      <c r="E86" s="426"/>
      <c r="F86" s="426"/>
      <c r="G86" s="426"/>
    </row>
    <row r="87" spans="2:7">
      <c r="B87" s="218"/>
      <c r="C87" s="426"/>
      <c r="D87" s="426"/>
      <c r="E87" s="426"/>
      <c r="F87" s="426"/>
      <c r="G87" s="426"/>
    </row>
    <row r="88" spans="2:7">
      <c r="B88" s="218"/>
      <c r="C88" s="426"/>
      <c r="D88" s="426"/>
      <c r="E88" s="426"/>
      <c r="F88" s="426"/>
      <c r="G88" s="426"/>
    </row>
    <row r="89" spans="2:7">
      <c r="B89" s="218"/>
      <c r="C89" s="426"/>
      <c r="D89" s="426"/>
      <c r="E89" s="426"/>
      <c r="F89" s="426"/>
      <c r="G89" s="426"/>
    </row>
    <row r="90" spans="2:7">
      <c r="B90" s="218"/>
      <c r="C90" s="426"/>
      <c r="D90" s="426"/>
      <c r="E90" s="426"/>
      <c r="F90" s="426"/>
      <c r="G90" s="426"/>
    </row>
    <row r="91" spans="2:7">
      <c r="B91" s="218"/>
      <c r="C91" s="426"/>
      <c r="D91" s="426"/>
      <c r="E91" s="426"/>
      <c r="F91" s="426"/>
      <c r="G91" s="426"/>
    </row>
    <row r="92" spans="2:7">
      <c r="B92" s="218"/>
      <c r="C92" s="426"/>
      <c r="D92" s="426"/>
      <c r="E92" s="426"/>
      <c r="F92" s="426"/>
      <c r="G92" s="426"/>
    </row>
    <row r="93" spans="2:7">
      <c r="B93" s="218"/>
      <c r="C93" s="426"/>
      <c r="D93" s="426"/>
      <c r="E93" s="426"/>
      <c r="F93" s="426"/>
      <c r="G93" s="426"/>
    </row>
    <row r="94" spans="2:7">
      <c r="B94" s="218"/>
      <c r="C94" s="426"/>
      <c r="D94" s="426"/>
      <c r="E94" s="426"/>
      <c r="F94" s="426"/>
      <c r="G94" s="426"/>
    </row>
    <row r="95" spans="2:7">
      <c r="B95" s="218"/>
      <c r="C95" s="426"/>
      <c r="D95" s="426"/>
      <c r="E95" s="426"/>
      <c r="F95" s="426"/>
      <c r="G95" s="426"/>
    </row>
    <row r="96" spans="2:7">
      <c r="B96" s="218"/>
      <c r="C96" s="426"/>
      <c r="D96" s="426"/>
      <c r="E96" s="426"/>
      <c r="F96" s="426"/>
      <c r="G96" s="426"/>
    </row>
    <row r="97" spans="2:7">
      <c r="B97" s="218"/>
      <c r="C97" s="426"/>
      <c r="D97" s="426"/>
      <c r="E97" s="426"/>
      <c r="F97" s="426"/>
      <c r="G97" s="426"/>
    </row>
    <row r="98" spans="2:7">
      <c r="B98" s="218"/>
      <c r="C98" s="426"/>
      <c r="D98" s="426"/>
      <c r="E98" s="426"/>
      <c r="F98" s="426"/>
      <c r="G98" s="426"/>
    </row>
    <row r="99" spans="2:7">
      <c r="B99" s="218"/>
      <c r="C99" s="426"/>
      <c r="D99" s="426"/>
      <c r="E99" s="426"/>
      <c r="F99" s="426"/>
      <c r="G99" s="426"/>
    </row>
    <row r="100" spans="2:7">
      <c r="B100" s="218"/>
      <c r="C100" s="426"/>
      <c r="D100" s="426"/>
      <c r="E100" s="426"/>
      <c r="F100" s="426"/>
      <c r="G100" s="426"/>
    </row>
    <row r="101" spans="2:7">
      <c r="B101" s="218"/>
      <c r="C101" s="426"/>
      <c r="D101" s="426"/>
      <c r="E101" s="426"/>
      <c r="F101" s="426"/>
      <c r="G101" s="426"/>
    </row>
    <row r="102" spans="2:7">
      <c r="B102" s="218"/>
      <c r="C102" s="426"/>
      <c r="D102" s="426"/>
      <c r="E102" s="426"/>
      <c r="F102" s="426"/>
      <c r="G102" s="426"/>
    </row>
    <row r="103" spans="2:7">
      <c r="B103" s="218"/>
      <c r="C103" s="426"/>
      <c r="D103" s="426"/>
      <c r="E103" s="426"/>
      <c r="F103" s="426"/>
      <c r="G103" s="426"/>
    </row>
    <row r="104" spans="2:7">
      <c r="B104" s="218"/>
      <c r="C104" s="426"/>
      <c r="D104" s="426"/>
      <c r="E104" s="426"/>
      <c r="F104" s="426"/>
      <c r="G104" s="426"/>
    </row>
    <row r="105" spans="2:7">
      <c r="B105" s="218"/>
      <c r="C105" s="426"/>
      <c r="D105" s="426"/>
      <c r="E105" s="426"/>
      <c r="F105" s="426"/>
      <c r="G105" s="426"/>
    </row>
    <row r="106" spans="2:7">
      <c r="B106" s="218"/>
      <c r="C106" s="426"/>
      <c r="D106" s="426"/>
      <c r="E106" s="426"/>
      <c r="F106" s="426"/>
      <c r="G106" s="426"/>
    </row>
    <row r="107" spans="2:7">
      <c r="B107" s="218"/>
      <c r="C107" s="426"/>
      <c r="D107" s="426"/>
      <c r="E107" s="426"/>
      <c r="F107" s="426"/>
      <c r="G107" s="426"/>
    </row>
    <row r="108" spans="2:7">
      <c r="B108" s="218"/>
      <c r="C108" s="426"/>
      <c r="D108" s="426"/>
      <c r="E108" s="426"/>
      <c r="F108" s="426"/>
      <c r="G108" s="426"/>
    </row>
    <row r="109" spans="2:7">
      <c r="B109" s="218"/>
      <c r="C109" s="426"/>
      <c r="D109" s="426"/>
      <c r="E109" s="426"/>
      <c r="F109" s="426"/>
      <c r="G109" s="426"/>
    </row>
    <row r="110" spans="2:7">
      <c r="B110" s="218"/>
      <c r="C110" s="426"/>
      <c r="D110" s="426"/>
      <c r="E110" s="426"/>
      <c r="F110" s="426"/>
      <c r="G110" s="426"/>
    </row>
    <row r="111" spans="2:7">
      <c r="B111" s="218"/>
      <c r="C111" s="426"/>
      <c r="D111" s="426"/>
      <c r="E111" s="426"/>
      <c r="F111" s="426"/>
      <c r="G111" s="426"/>
    </row>
    <row r="112" spans="2:7">
      <c r="B112" s="218"/>
      <c r="C112" s="426"/>
      <c r="D112" s="426"/>
      <c r="E112" s="426"/>
      <c r="F112" s="426"/>
      <c r="G112" s="426"/>
    </row>
    <row r="113" spans="2:7">
      <c r="B113" s="218"/>
      <c r="C113" s="426"/>
      <c r="D113" s="426"/>
      <c r="E113" s="426"/>
      <c r="F113" s="426"/>
      <c r="G113" s="426"/>
    </row>
    <row r="114" spans="2:7">
      <c r="B114" s="218"/>
      <c r="C114" s="426"/>
      <c r="D114" s="426"/>
      <c r="E114" s="426"/>
      <c r="F114" s="426"/>
      <c r="G114" s="426"/>
    </row>
    <row r="115" spans="2:7">
      <c r="B115" s="218"/>
      <c r="C115" s="426"/>
      <c r="D115" s="426"/>
      <c r="E115" s="426"/>
      <c r="F115" s="426"/>
      <c r="G115" s="426"/>
    </row>
    <row r="116" spans="2:7">
      <c r="B116" s="218"/>
      <c r="C116" s="426"/>
      <c r="D116" s="426"/>
      <c r="E116" s="426"/>
      <c r="F116" s="426"/>
      <c r="G116" s="426"/>
    </row>
    <row r="117" spans="2:7">
      <c r="B117" s="218"/>
      <c r="C117" s="426"/>
      <c r="D117" s="426"/>
      <c r="E117" s="426"/>
      <c r="F117" s="426"/>
      <c r="G117" s="426"/>
    </row>
    <row r="118" spans="2:7">
      <c r="B118" s="218"/>
      <c r="C118" s="426"/>
      <c r="D118" s="426"/>
      <c r="E118" s="426"/>
      <c r="F118" s="426"/>
      <c r="G118" s="426"/>
    </row>
    <row r="119" spans="2:7">
      <c r="B119" s="218"/>
      <c r="C119" s="426"/>
      <c r="D119" s="426"/>
      <c r="E119" s="426"/>
      <c r="F119" s="426"/>
      <c r="G119" s="426"/>
    </row>
    <row r="120" spans="2:7">
      <c r="B120" s="218"/>
      <c r="C120" s="426"/>
      <c r="D120" s="426"/>
      <c r="E120" s="426"/>
      <c r="F120" s="426"/>
      <c r="G120" s="426"/>
    </row>
    <row r="121" spans="2:7">
      <c r="B121" s="218"/>
      <c r="C121" s="426"/>
      <c r="D121" s="426"/>
      <c r="E121" s="426"/>
      <c r="F121" s="426"/>
      <c r="G121" s="426"/>
    </row>
    <row r="122" spans="2:7">
      <c r="B122" s="218"/>
      <c r="C122" s="426"/>
      <c r="D122" s="426"/>
      <c r="E122" s="426"/>
      <c r="F122" s="426"/>
      <c r="G122" s="426"/>
    </row>
    <row r="123" spans="2:7">
      <c r="B123" s="218"/>
      <c r="C123" s="426"/>
      <c r="D123" s="426"/>
      <c r="E123" s="426"/>
      <c r="F123" s="426"/>
      <c r="G123" s="426"/>
    </row>
    <row r="124" spans="2:7">
      <c r="B124" s="218"/>
      <c r="C124" s="426"/>
      <c r="D124" s="426"/>
      <c r="E124" s="426"/>
      <c r="F124" s="426"/>
      <c r="G124" s="426"/>
    </row>
    <row r="125" spans="2:7">
      <c r="B125" s="218"/>
      <c r="C125" s="426"/>
      <c r="D125" s="426"/>
      <c r="E125" s="426"/>
      <c r="F125" s="426"/>
      <c r="G125" s="426"/>
    </row>
    <row r="126" spans="2:7">
      <c r="B126" s="218"/>
      <c r="C126" s="426"/>
      <c r="D126" s="426"/>
      <c r="E126" s="426"/>
      <c r="F126" s="426"/>
      <c r="G126" s="426"/>
    </row>
    <row r="127" spans="2:7">
      <c r="B127" s="218"/>
      <c r="C127" s="426"/>
      <c r="D127" s="426"/>
      <c r="E127" s="426"/>
      <c r="F127" s="426"/>
      <c r="G127" s="426"/>
    </row>
    <row r="128" spans="2:7">
      <c r="B128" s="218"/>
      <c r="C128" s="426"/>
      <c r="D128" s="426"/>
      <c r="E128" s="426"/>
      <c r="F128" s="426"/>
      <c r="G128" s="426"/>
    </row>
    <row r="129" spans="2:7">
      <c r="B129" s="218"/>
      <c r="C129" s="426"/>
      <c r="D129" s="426"/>
      <c r="E129" s="426"/>
      <c r="F129" s="426"/>
      <c r="G129" s="426"/>
    </row>
    <row r="130" spans="2:7">
      <c r="B130" s="218"/>
      <c r="C130" s="426"/>
      <c r="D130" s="426"/>
      <c r="E130" s="426"/>
      <c r="F130" s="426"/>
      <c r="G130" s="426"/>
    </row>
    <row r="131" spans="2:7">
      <c r="B131" s="218"/>
      <c r="C131" s="426"/>
      <c r="D131" s="426"/>
      <c r="E131" s="426"/>
      <c r="F131" s="426"/>
      <c r="G131" s="426"/>
    </row>
    <row r="132" spans="2:7">
      <c r="B132" s="218"/>
      <c r="C132" s="426"/>
      <c r="D132" s="426"/>
      <c r="E132" s="426"/>
      <c r="F132" s="426"/>
      <c r="G132" s="426"/>
    </row>
    <row r="133" spans="2:7">
      <c r="B133" s="218"/>
      <c r="C133" s="426"/>
      <c r="D133" s="426"/>
      <c r="E133" s="426"/>
      <c r="F133" s="426"/>
      <c r="G133" s="426"/>
    </row>
    <row r="134" spans="2:7">
      <c r="B134" s="218"/>
      <c r="C134" s="426"/>
      <c r="D134" s="426"/>
      <c r="E134" s="426"/>
      <c r="F134" s="426"/>
      <c r="G134" s="426"/>
    </row>
    <row r="135" spans="2:7">
      <c r="B135" s="218"/>
      <c r="C135" s="426"/>
      <c r="D135" s="426"/>
      <c r="E135" s="426"/>
      <c r="F135" s="426"/>
      <c r="G135" s="426"/>
    </row>
    <row r="136" spans="2:7">
      <c r="B136" s="218"/>
      <c r="C136" s="426"/>
      <c r="D136" s="426"/>
      <c r="E136" s="426"/>
      <c r="F136" s="426"/>
      <c r="G136" s="426"/>
    </row>
    <row r="137" spans="2:7">
      <c r="B137" s="218"/>
      <c r="C137" s="426"/>
      <c r="D137" s="426"/>
      <c r="E137" s="426"/>
      <c r="F137" s="426"/>
      <c r="G137" s="426"/>
    </row>
    <row r="138" spans="2:7">
      <c r="B138" s="218"/>
      <c r="C138" s="426"/>
      <c r="D138" s="426"/>
      <c r="E138" s="426"/>
      <c r="F138" s="426"/>
      <c r="G138" s="426"/>
    </row>
    <row r="139" spans="2:7">
      <c r="B139" s="218"/>
      <c r="C139" s="426"/>
      <c r="D139" s="426"/>
      <c r="E139" s="426"/>
      <c r="F139" s="426"/>
      <c r="G139" s="426"/>
    </row>
    <row r="140" spans="2:7">
      <c r="B140" s="218"/>
      <c r="C140" s="426"/>
      <c r="D140" s="426"/>
      <c r="E140" s="426"/>
      <c r="F140" s="426"/>
      <c r="G140" s="426"/>
    </row>
    <row r="141" spans="2:7">
      <c r="B141" s="218"/>
      <c r="C141" s="426"/>
      <c r="D141" s="426"/>
      <c r="E141" s="426"/>
      <c r="F141" s="426"/>
      <c r="G141" s="426"/>
    </row>
    <row r="142" spans="2:7">
      <c r="B142" s="218"/>
      <c r="C142" s="426"/>
      <c r="D142" s="426"/>
      <c r="E142" s="426"/>
      <c r="F142" s="426"/>
      <c r="G142" s="426"/>
    </row>
    <row r="143" spans="2:7">
      <c r="B143" s="218"/>
      <c r="C143" s="426"/>
      <c r="D143" s="426"/>
      <c r="E143" s="426"/>
      <c r="F143" s="426"/>
      <c r="G143" s="426"/>
    </row>
    <row r="144" spans="2:7">
      <c r="B144" s="218"/>
      <c r="C144" s="426"/>
      <c r="D144" s="426"/>
      <c r="E144" s="426"/>
      <c r="F144" s="426"/>
      <c r="G144" s="426"/>
    </row>
    <row r="145" spans="2:7">
      <c r="B145" s="218"/>
      <c r="C145" s="426"/>
      <c r="D145" s="426"/>
      <c r="E145" s="426"/>
      <c r="F145" s="426"/>
      <c r="G145" s="426"/>
    </row>
    <row r="146" spans="2:7">
      <c r="B146" s="218"/>
      <c r="C146" s="426"/>
      <c r="D146" s="426"/>
      <c r="E146" s="426"/>
      <c r="F146" s="426"/>
      <c r="G146" s="426"/>
    </row>
    <row r="147" spans="2:7">
      <c r="B147" s="218"/>
      <c r="C147" s="426"/>
      <c r="D147" s="426"/>
      <c r="E147" s="426"/>
      <c r="F147" s="426"/>
      <c r="G147" s="426"/>
    </row>
    <row r="148" spans="2:7">
      <c r="B148" s="218"/>
      <c r="C148" s="426"/>
      <c r="D148" s="426"/>
      <c r="E148" s="426"/>
      <c r="F148" s="426"/>
      <c r="G148" s="426"/>
    </row>
    <row r="149" spans="2:7">
      <c r="B149" s="218"/>
      <c r="C149" s="426"/>
      <c r="D149" s="426"/>
      <c r="E149" s="426"/>
      <c r="F149" s="426"/>
      <c r="G149" s="426"/>
    </row>
    <row r="150" spans="2:7">
      <c r="B150" s="218"/>
      <c r="C150" s="426"/>
      <c r="D150" s="426"/>
      <c r="E150" s="426"/>
      <c r="F150" s="426"/>
      <c r="G150" s="426"/>
    </row>
    <row r="151" spans="2:7">
      <c r="B151" s="218"/>
      <c r="C151" s="426"/>
      <c r="D151" s="426"/>
      <c r="E151" s="426"/>
      <c r="F151" s="426"/>
      <c r="G151" s="426"/>
    </row>
    <row r="152" spans="2:7">
      <c r="B152" s="218"/>
      <c r="C152" s="426"/>
      <c r="D152" s="426"/>
      <c r="E152" s="426"/>
      <c r="F152" s="426"/>
      <c r="G152" s="426"/>
    </row>
    <row r="153" spans="2:7">
      <c r="B153" s="218"/>
      <c r="C153" s="426"/>
      <c r="D153" s="426"/>
      <c r="E153" s="426"/>
      <c r="F153" s="426"/>
      <c r="G153" s="426"/>
    </row>
    <row r="154" spans="2:7">
      <c r="B154" s="218"/>
      <c r="C154" s="426"/>
      <c r="D154" s="426"/>
      <c r="E154" s="426"/>
      <c r="F154" s="426"/>
      <c r="G154" s="426"/>
    </row>
    <row r="155" spans="2:7">
      <c r="B155" s="218"/>
      <c r="C155" s="426"/>
      <c r="D155" s="426"/>
      <c r="E155" s="426"/>
      <c r="F155" s="426"/>
      <c r="G155" s="426"/>
    </row>
    <row r="156" spans="2:7">
      <c r="B156" s="218"/>
      <c r="C156" s="426"/>
      <c r="D156" s="426"/>
      <c r="E156" s="426"/>
      <c r="F156" s="426"/>
      <c r="G156" s="426"/>
    </row>
    <row r="157" spans="2:7">
      <c r="B157" s="218"/>
      <c r="C157" s="426"/>
      <c r="D157" s="426"/>
      <c r="E157" s="426"/>
      <c r="F157" s="426"/>
      <c r="G157" s="426"/>
    </row>
    <row r="158" spans="2:7">
      <c r="B158" s="218"/>
      <c r="C158" s="426"/>
      <c r="D158" s="426"/>
      <c r="E158" s="426"/>
      <c r="F158" s="426"/>
      <c r="G158" s="426"/>
    </row>
    <row r="159" spans="2:7">
      <c r="B159" s="218"/>
      <c r="C159" s="426"/>
      <c r="D159" s="426"/>
      <c r="E159" s="426"/>
      <c r="F159" s="426"/>
      <c r="G159" s="426"/>
    </row>
    <row r="160" spans="2:7">
      <c r="B160" s="218"/>
      <c r="C160" s="426"/>
      <c r="D160" s="426"/>
      <c r="E160" s="426"/>
      <c r="F160" s="426"/>
      <c r="G160" s="426"/>
    </row>
    <row r="161" spans="2:7">
      <c r="B161" s="218"/>
      <c r="C161" s="426"/>
      <c r="D161" s="426"/>
      <c r="E161" s="426"/>
      <c r="F161" s="426"/>
      <c r="G161" s="426"/>
    </row>
    <row r="162" spans="2:7">
      <c r="B162" s="218"/>
      <c r="C162" s="426"/>
      <c r="D162" s="426"/>
      <c r="E162" s="426"/>
      <c r="F162" s="426"/>
      <c r="G162" s="426"/>
    </row>
    <row r="163" spans="2:7">
      <c r="B163" s="218"/>
      <c r="C163" s="426"/>
      <c r="D163" s="426"/>
      <c r="E163" s="426"/>
      <c r="F163" s="426"/>
      <c r="G163" s="426"/>
    </row>
    <row r="164" spans="2:7">
      <c r="B164" s="218"/>
      <c r="C164" s="426"/>
      <c r="D164" s="426"/>
      <c r="E164" s="426"/>
      <c r="F164" s="426"/>
      <c r="G164" s="426"/>
    </row>
    <row r="165" spans="2:7">
      <c r="B165" s="218"/>
      <c r="C165" s="426"/>
      <c r="D165" s="426"/>
      <c r="E165" s="426"/>
      <c r="F165" s="426"/>
      <c r="G165" s="426"/>
    </row>
    <row r="166" spans="2:7">
      <c r="B166" s="218"/>
      <c r="C166" s="426"/>
      <c r="D166" s="426"/>
      <c r="E166" s="426"/>
      <c r="F166" s="426"/>
      <c r="G166" s="426"/>
    </row>
    <row r="167" spans="2:7">
      <c r="B167" s="218"/>
      <c r="C167" s="426"/>
      <c r="D167" s="426"/>
      <c r="E167" s="426"/>
      <c r="F167" s="426"/>
      <c r="G167" s="426"/>
    </row>
    <row r="168" spans="2:7">
      <c r="B168" s="218"/>
      <c r="C168" s="426"/>
      <c r="D168" s="426"/>
      <c r="E168" s="426"/>
      <c r="F168" s="426"/>
      <c r="G168" s="426"/>
    </row>
    <row r="169" spans="2:7">
      <c r="B169" s="218"/>
      <c r="C169" s="426"/>
      <c r="D169" s="426"/>
      <c r="E169" s="426"/>
      <c r="F169" s="426"/>
      <c r="G169" s="426"/>
    </row>
    <row r="170" spans="2:7">
      <c r="B170" s="218"/>
      <c r="C170" s="426"/>
      <c r="D170" s="426"/>
      <c r="E170" s="426"/>
      <c r="F170" s="426"/>
      <c r="G170" s="426"/>
    </row>
    <row r="171" spans="2:7">
      <c r="B171" s="218"/>
      <c r="C171" s="426"/>
      <c r="D171" s="426"/>
      <c r="E171" s="426"/>
      <c r="F171" s="426"/>
      <c r="G171" s="426"/>
    </row>
    <row r="172" spans="2:7">
      <c r="B172" s="218"/>
      <c r="C172" s="426"/>
      <c r="D172" s="426"/>
      <c r="E172" s="426"/>
      <c r="F172" s="426"/>
      <c r="G172" s="426"/>
    </row>
    <row r="173" spans="2:7">
      <c r="B173" s="218"/>
      <c r="C173" s="426"/>
      <c r="D173" s="426"/>
      <c r="E173" s="426"/>
      <c r="F173" s="426"/>
      <c r="G173" s="426"/>
    </row>
    <row r="174" spans="2:7">
      <c r="B174" s="218"/>
      <c r="C174" s="426"/>
      <c r="D174" s="426"/>
      <c r="E174" s="426"/>
      <c r="F174" s="426"/>
      <c r="G174" s="426"/>
    </row>
    <row r="175" spans="2:7">
      <c r="B175" s="218"/>
      <c r="C175" s="426"/>
      <c r="D175" s="426"/>
      <c r="E175" s="426"/>
      <c r="F175" s="426"/>
      <c r="G175" s="426"/>
    </row>
    <row r="176" spans="2:7">
      <c r="B176" s="218"/>
      <c r="C176" s="426"/>
      <c r="D176" s="426"/>
      <c r="E176" s="426"/>
      <c r="F176" s="426"/>
      <c r="G176" s="426"/>
    </row>
    <row r="177" spans="2:7">
      <c r="B177" s="218"/>
      <c r="C177" s="426"/>
      <c r="D177" s="426"/>
      <c r="E177" s="426"/>
      <c r="F177" s="426"/>
      <c r="G177" s="426"/>
    </row>
    <row r="178" spans="2:7">
      <c r="B178" s="218"/>
      <c r="C178" s="426"/>
      <c r="D178" s="426"/>
      <c r="E178" s="426"/>
      <c r="F178" s="426"/>
      <c r="G178" s="426"/>
    </row>
    <row r="179" spans="2:7">
      <c r="B179" s="218"/>
      <c r="C179" s="426"/>
      <c r="D179" s="426"/>
      <c r="E179" s="426"/>
      <c r="F179" s="426"/>
      <c r="G179" s="426"/>
    </row>
    <row r="180" spans="2:7">
      <c r="B180" s="218"/>
      <c r="C180" s="426"/>
      <c r="D180" s="426"/>
      <c r="E180" s="426"/>
      <c r="F180" s="426"/>
      <c r="G180" s="426"/>
    </row>
    <row r="181" spans="2:7">
      <c r="B181" s="218"/>
      <c r="C181" s="426"/>
      <c r="D181" s="426"/>
      <c r="E181" s="426"/>
      <c r="F181" s="426"/>
      <c r="G181" s="426"/>
    </row>
    <row r="182" spans="2:7">
      <c r="B182" s="218"/>
      <c r="C182" s="426"/>
      <c r="D182" s="426"/>
      <c r="E182" s="426"/>
      <c r="F182" s="426"/>
      <c r="G182" s="426"/>
    </row>
    <row r="183" spans="2:7">
      <c r="B183" s="218"/>
      <c r="C183" s="426"/>
      <c r="D183" s="426"/>
      <c r="E183" s="426"/>
      <c r="F183" s="426"/>
      <c r="G183" s="426"/>
    </row>
    <row r="184" spans="2:7">
      <c r="B184" s="218"/>
      <c r="C184" s="426"/>
      <c r="D184" s="426"/>
      <c r="E184" s="426"/>
      <c r="F184" s="426"/>
      <c r="G184" s="426"/>
    </row>
    <row r="185" spans="2:7">
      <c r="B185" s="218"/>
      <c r="C185" s="426"/>
      <c r="D185" s="426"/>
      <c r="E185" s="426"/>
      <c r="F185" s="426"/>
      <c r="G185" s="426"/>
    </row>
    <row r="186" spans="2:7">
      <c r="B186" s="218"/>
      <c r="C186" s="426"/>
      <c r="D186" s="426"/>
      <c r="E186" s="426"/>
      <c r="F186" s="426"/>
      <c r="G186" s="426"/>
    </row>
    <row r="187" spans="2:7">
      <c r="B187" s="218"/>
      <c r="C187" s="426"/>
      <c r="D187" s="426"/>
      <c r="E187" s="426"/>
      <c r="F187" s="426"/>
      <c r="G187" s="426"/>
    </row>
    <row r="188" spans="2:7">
      <c r="B188" s="218"/>
      <c r="C188" s="426"/>
      <c r="D188" s="426"/>
      <c r="E188" s="426"/>
      <c r="F188" s="426"/>
      <c r="G188" s="426"/>
    </row>
    <row r="189" spans="2:7">
      <c r="B189" s="218"/>
      <c r="C189" s="426"/>
      <c r="D189" s="426"/>
      <c r="E189" s="426"/>
      <c r="F189" s="426"/>
      <c r="G189" s="426"/>
    </row>
    <row r="190" spans="2:7">
      <c r="B190" s="218"/>
      <c r="C190" s="426"/>
      <c r="D190" s="426"/>
      <c r="E190" s="426"/>
      <c r="F190" s="426"/>
      <c r="G190" s="426"/>
    </row>
    <row r="191" spans="2:7">
      <c r="B191" s="218"/>
      <c r="C191" s="426"/>
      <c r="D191" s="426"/>
      <c r="E191" s="426"/>
      <c r="F191" s="426"/>
      <c r="G191" s="426"/>
    </row>
    <row r="192" spans="2:7">
      <c r="B192" s="218"/>
      <c r="C192" s="426"/>
      <c r="D192" s="426"/>
      <c r="E192" s="426"/>
      <c r="F192" s="426"/>
      <c r="G192" s="426"/>
    </row>
    <row r="193" spans="2:7">
      <c r="B193" s="218"/>
      <c r="C193" s="426"/>
      <c r="D193" s="426"/>
      <c r="E193" s="426"/>
      <c r="F193" s="426"/>
      <c r="G193" s="426"/>
    </row>
    <row r="194" spans="2:7">
      <c r="B194" s="218"/>
      <c r="C194" s="426"/>
      <c r="D194" s="426"/>
      <c r="E194" s="426"/>
      <c r="F194" s="426"/>
      <c r="G194" s="426"/>
    </row>
    <row r="195" spans="2:7">
      <c r="B195" s="218"/>
      <c r="C195" s="426"/>
      <c r="D195" s="426"/>
      <c r="E195" s="426"/>
      <c r="F195" s="426"/>
      <c r="G195" s="426"/>
    </row>
    <row r="196" spans="2:7">
      <c r="B196" s="218"/>
      <c r="C196" s="426"/>
      <c r="D196" s="426"/>
      <c r="E196" s="426"/>
      <c r="F196" s="426"/>
      <c r="G196" s="426"/>
    </row>
    <row r="197" spans="2:7">
      <c r="B197" s="218"/>
      <c r="C197" s="426"/>
      <c r="D197" s="426"/>
      <c r="E197" s="426"/>
      <c r="F197" s="426"/>
      <c r="G197" s="426"/>
    </row>
    <row r="198" spans="2:7">
      <c r="B198" s="218"/>
      <c r="C198" s="426"/>
      <c r="D198" s="426"/>
      <c r="E198" s="426"/>
      <c r="F198" s="426"/>
      <c r="G198" s="426"/>
    </row>
    <row r="199" spans="2:7">
      <c r="B199" s="218"/>
      <c r="C199" s="426"/>
      <c r="D199" s="426"/>
      <c r="E199" s="426"/>
      <c r="F199" s="426"/>
      <c r="G199" s="426"/>
    </row>
    <row r="200" spans="2:7">
      <c r="B200" s="218"/>
      <c r="C200" s="426"/>
      <c r="D200" s="426"/>
      <c r="E200" s="426"/>
      <c r="F200" s="426"/>
      <c r="G200" s="426"/>
    </row>
    <row r="201" spans="2:7">
      <c r="B201" s="218"/>
      <c r="C201" s="426"/>
      <c r="D201" s="426"/>
      <c r="E201" s="426"/>
      <c r="F201" s="426"/>
      <c r="G201" s="426"/>
    </row>
    <row r="202" spans="2:7">
      <c r="B202" s="218"/>
      <c r="C202" s="426"/>
      <c r="D202" s="426"/>
      <c r="E202" s="426"/>
      <c r="F202" s="426"/>
      <c r="G202" s="426"/>
    </row>
    <row r="203" spans="2:7">
      <c r="B203" s="218"/>
      <c r="C203" s="426"/>
      <c r="D203" s="426"/>
      <c r="E203" s="426"/>
      <c r="F203" s="426"/>
      <c r="G203" s="426"/>
    </row>
    <row r="204" spans="2:7">
      <c r="B204" s="218"/>
      <c r="C204" s="426"/>
      <c r="D204" s="426"/>
      <c r="E204" s="426"/>
      <c r="F204" s="426"/>
      <c r="G204" s="426"/>
    </row>
    <row r="205" spans="2:7">
      <c r="B205" s="218"/>
      <c r="C205" s="426"/>
      <c r="D205" s="426"/>
      <c r="E205" s="426"/>
      <c r="F205" s="426"/>
      <c r="G205" s="426"/>
    </row>
    <row r="206" spans="2:7">
      <c r="B206" s="218"/>
      <c r="C206" s="426"/>
      <c r="D206" s="426"/>
      <c r="E206" s="426"/>
      <c r="F206" s="426"/>
      <c r="G206" s="426"/>
    </row>
    <row r="207" spans="2:7">
      <c r="B207" s="218"/>
      <c r="C207" s="426"/>
      <c r="D207" s="426"/>
      <c r="E207" s="426"/>
      <c r="F207" s="426"/>
      <c r="G207" s="426"/>
    </row>
    <row r="208" spans="2:7">
      <c r="B208" s="218"/>
      <c r="C208" s="426"/>
      <c r="D208" s="426"/>
      <c r="E208" s="426"/>
      <c r="F208" s="426"/>
      <c r="G208" s="426"/>
    </row>
    <row r="209" spans="2:7">
      <c r="B209" s="218"/>
      <c r="C209" s="426"/>
      <c r="D209" s="426"/>
      <c r="E209" s="426"/>
      <c r="F209" s="426"/>
      <c r="G209" s="426"/>
    </row>
    <row r="210" spans="2:7">
      <c r="B210" s="218"/>
      <c r="C210" s="426"/>
      <c r="D210" s="426"/>
      <c r="E210" s="426"/>
      <c r="F210" s="426"/>
      <c r="G210" s="426"/>
    </row>
    <row r="211" spans="2:7">
      <c r="B211" s="218"/>
      <c r="C211" s="426"/>
      <c r="D211" s="426"/>
      <c r="E211" s="426"/>
      <c r="F211" s="426"/>
      <c r="G211" s="426"/>
    </row>
    <row r="212" spans="2:7">
      <c r="B212" s="218"/>
      <c r="C212" s="426"/>
      <c r="D212" s="426"/>
      <c r="E212" s="426"/>
      <c r="F212" s="426"/>
      <c r="G212" s="426"/>
    </row>
    <row r="213" spans="2:7">
      <c r="B213" s="218"/>
      <c r="C213" s="426"/>
      <c r="D213" s="426"/>
      <c r="E213" s="426"/>
      <c r="F213" s="426"/>
      <c r="G213" s="426"/>
    </row>
    <row r="214" spans="2:7">
      <c r="B214" s="218"/>
      <c r="C214" s="426"/>
      <c r="D214" s="426"/>
      <c r="E214" s="426"/>
      <c r="F214" s="426"/>
      <c r="G214" s="426"/>
    </row>
    <row r="215" spans="2:7">
      <c r="B215" s="218"/>
      <c r="C215" s="426"/>
      <c r="D215" s="426"/>
      <c r="E215" s="426"/>
      <c r="F215" s="426"/>
      <c r="G215" s="426"/>
    </row>
    <row r="216" spans="2:7">
      <c r="B216" s="218"/>
      <c r="C216" s="426"/>
      <c r="D216" s="426"/>
      <c r="E216" s="426"/>
      <c r="F216" s="426"/>
      <c r="G216" s="426"/>
    </row>
    <row r="217" spans="2:7">
      <c r="B217" s="218"/>
      <c r="C217" s="426"/>
      <c r="D217" s="426"/>
      <c r="E217" s="426"/>
      <c r="F217" s="426"/>
      <c r="G217" s="426"/>
    </row>
    <row r="218" spans="2:7">
      <c r="B218" s="218"/>
      <c r="C218" s="426"/>
      <c r="D218" s="426"/>
      <c r="E218" s="426"/>
      <c r="F218" s="426"/>
      <c r="G218" s="426"/>
    </row>
    <row r="219" spans="2:7">
      <c r="B219" s="218"/>
      <c r="C219" s="426"/>
      <c r="D219" s="426"/>
      <c r="E219" s="426"/>
      <c r="F219" s="426"/>
      <c r="G219" s="426"/>
    </row>
    <row r="220" spans="2:7">
      <c r="B220" s="218"/>
      <c r="C220" s="426"/>
      <c r="D220" s="426"/>
      <c r="E220" s="426"/>
      <c r="F220" s="426"/>
      <c r="G220" s="426"/>
    </row>
    <row r="221" spans="2:7">
      <c r="B221" s="218"/>
      <c r="C221" s="426"/>
      <c r="D221" s="426"/>
      <c r="E221" s="426"/>
      <c r="F221" s="426"/>
      <c r="G221" s="426"/>
    </row>
    <row r="222" spans="2:7">
      <c r="B222" s="218"/>
      <c r="C222" s="426"/>
      <c r="D222" s="426"/>
      <c r="E222" s="426"/>
      <c r="F222" s="426"/>
      <c r="G222" s="426"/>
    </row>
    <row r="223" spans="2:7">
      <c r="B223" s="218"/>
      <c r="C223" s="426"/>
      <c r="D223" s="426"/>
      <c r="E223" s="426"/>
      <c r="F223" s="426"/>
      <c r="G223" s="426"/>
    </row>
    <row r="224" spans="2:7">
      <c r="B224" s="218"/>
      <c r="C224" s="426"/>
      <c r="D224" s="426"/>
      <c r="E224" s="426"/>
      <c r="F224" s="426"/>
      <c r="G224" s="426"/>
    </row>
    <row r="225" spans="2:7">
      <c r="B225" s="218"/>
      <c r="C225" s="426"/>
      <c r="D225" s="426"/>
      <c r="E225" s="426"/>
      <c r="F225" s="426"/>
      <c r="G225" s="426"/>
    </row>
    <row r="226" spans="2:7">
      <c r="B226" s="218"/>
      <c r="C226" s="426"/>
      <c r="D226" s="426"/>
      <c r="E226" s="426"/>
      <c r="F226" s="426"/>
      <c r="G226" s="426"/>
    </row>
    <row r="227" spans="2:7">
      <c r="B227" s="218"/>
      <c r="C227" s="426"/>
      <c r="D227" s="426"/>
      <c r="E227" s="426"/>
      <c r="F227" s="426"/>
      <c r="G227" s="426"/>
    </row>
    <row r="228" spans="2:7">
      <c r="B228" s="218"/>
      <c r="C228" s="426"/>
      <c r="D228" s="426"/>
      <c r="E228" s="426"/>
      <c r="F228" s="426"/>
      <c r="G228" s="426"/>
    </row>
    <row r="229" spans="2:7">
      <c r="B229" s="218"/>
      <c r="C229" s="426"/>
      <c r="D229" s="426"/>
      <c r="E229" s="426"/>
      <c r="F229" s="426"/>
      <c r="G229" s="426"/>
    </row>
    <row r="230" spans="2:7">
      <c r="B230" s="218"/>
      <c r="C230" s="426"/>
      <c r="D230" s="426"/>
      <c r="E230" s="426"/>
      <c r="F230" s="426"/>
      <c r="G230" s="426"/>
    </row>
    <row r="231" spans="2:7">
      <c r="B231" s="218"/>
      <c r="C231" s="426"/>
      <c r="D231" s="426"/>
      <c r="E231" s="426"/>
      <c r="F231" s="426"/>
      <c r="G231" s="426"/>
    </row>
    <row r="232" spans="2:7">
      <c r="B232" s="218"/>
      <c r="C232" s="426"/>
      <c r="D232" s="426"/>
      <c r="E232" s="426"/>
      <c r="F232" s="426"/>
      <c r="G232" s="426"/>
    </row>
    <row r="233" spans="2:7">
      <c r="B233" s="218"/>
      <c r="C233" s="426"/>
      <c r="D233" s="426"/>
      <c r="E233" s="426"/>
      <c r="F233" s="426"/>
      <c r="G233" s="426"/>
    </row>
    <row r="234" spans="2:7">
      <c r="B234" s="218"/>
      <c r="C234" s="426"/>
      <c r="D234" s="426"/>
      <c r="E234" s="426"/>
      <c r="F234" s="426"/>
      <c r="G234" s="426"/>
    </row>
    <row r="235" spans="2:7">
      <c r="B235" s="218"/>
      <c r="C235" s="426"/>
      <c r="D235" s="426"/>
      <c r="E235" s="426"/>
      <c r="F235" s="426"/>
      <c r="G235" s="426"/>
    </row>
    <row r="236" spans="2:7">
      <c r="B236" s="218"/>
      <c r="C236" s="426"/>
      <c r="D236" s="426"/>
      <c r="E236" s="426"/>
      <c r="F236" s="426"/>
      <c r="G236" s="426"/>
    </row>
    <row r="237" spans="2:7">
      <c r="B237" s="218"/>
      <c r="C237" s="426"/>
      <c r="D237" s="426"/>
      <c r="E237" s="426"/>
      <c r="F237" s="426"/>
      <c r="G237" s="426"/>
    </row>
    <row r="238" spans="2:7">
      <c r="B238" s="218"/>
      <c r="C238" s="426"/>
      <c r="D238" s="426"/>
      <c r="E238" s="426"/>
      <c r="F238" s="426"/>
      <c r="G238" s="426"/>
    </row>
    <row r="239" spans="2:7">
      <c r="B239" s="218"/>
      <c r="C239" s="426"/>
      <c r="D239" s="426"/>
      <c r="E239" s="426"/>
      <c r="F239" s="426"/>
      <c r="G239" s="426"/>
    </row>
    <row r="240" spans="2:7">
      <c r="B240" s="218"/>
      <c r="C240" s="426"/>
      <c r="D240" s="426"/>
      <c r="E240" s="426"/>
      <c r="F240" s="426"/>
      <c r="G240" s="426"/>
    </row>
    <row r="241" spans="2:7">
      <c r="B241" s="218"/>
      <c r="C241" s="426"/>
      <c r="D241" s="426"/>
      <c r="E241" s="426"/>
      <c r="F241" s="426"/>
      <c r="G241" s="426"/>
    </row>
    <row r="242" spans="2:7">
      <c r="B242" s="218"/>
      <c r="C242" s="426"/>
      <c r="D242" s="426"/>
      <c r="E242" s="426"/>
      <c r="F242" s="426"/>
      <c r="G242" s="426"/>
    </row>
    <row r="243" spans="2:7">
      <c r="B243" s="218"/>
      <c r="C243" s="426"/>
      <c r="D243" s="426"/>
      <c r="E243" s="426"/>
      <c r="F243" s="426"/>
      <c r="G243" s="426"/>
    </row>
    <row r="244" spans="2:7">
      <c r="B244" s="218"/>
      <c r="C244" s="426"/>
      <c r="D244" s="426"/>
      <c r="E244" s="426"/>
      <c r="F244" s="426"/>
      <c r="G244" s="426"/>
    </row>
    <row r="245" spans="2:7">
      <c r="B245" s="218"/>
      <c r="C245" s="426"/>
      <c r="D245" s="426"/>
      <c r="E245" s="426"/>
      <c r="F245" s="426"/>
      <c r="G245" s="426"/>
    </row>
    <row r="246" spans="2:7">
      <c r="B246" s="218"/>
      <c r="C246" s="426"/>
      <c r="D246" s="426"/>
      <c r="E246" s="426"/>
      <c r="F246" s="426"/>
      <c r="G246" s="426"/>
    </row>
    <row r="247" spans="2:7">
      <c r="B247" s="218"/>
      <c r="C247" s="426"/>
      <c r="D247" s="426"/>
      <c r="E247" s="426"/>
      <c r="F247" s="426"/>
      <c r="G247" s="426"/>
    </row>
    <row r="248" spans="2:7">
      <c r="B248" s="218"/>
      <c r="C248" s="426"/>
      <c r="D248" s="426"/>
      <c r="E248" s="426"/>
      <c r="F248" s="426"/>
      <c r="G248" s="426"/>
    </row>
    <row r="249" spans="2:7">
      <c r="B249" s="218"/>
      <c r="C249" s="426"/>
      <c r="D249" s="426"/>
      <c r="E249" s="426"/>
      <c r="F249" s="426"/>
      <c r="G249" s="426"/>
    </row>
    <row r="250" spans="2:7">
      <c r="B250" s="218"/>
      <c r="C250" s="426"/>
      <c r="D250" s="426"/>
      <c r="E250" s="426"/>
      <c r="F250" s="426"/>
      <c r="G250" s="426"/>
    </row>
    <row r="251" spans="2:7">
      <c r="B251" s="218"/>
      <c r="C251" s="426"/>
      <c r="D251" s="426"/>
      <c r="E251" s="426"/>
      <c r="F251" s="426"/>
      <c r="G251" s="426"/>
    </row>
    <row r="252" spans="2:7">
      <c r="B252" s="218"/>
      <c r="C252" s="426"/>
      <c r="D252" s="426"/>
      <c r="E252" s="426"/>
      <c r="F252" s="426"/>
      <c r="G252" s="426"/>
    </row>
    <row r="253" spans="2:7">
      <c r="B253" s="218"/>
      <c r="C253" s="426"/>
      <c r="D253" s="426"/>
      <c r="E253" s="426"/>
      <c r="F253" s="426"/>
      <c r="G253" s="426"/>
    </row>
    <row r="254" spans="2:7">
      <c r="B254" s="218"/>
      <c r="C254" s="426"/>
      <c r="D254" s="426"/>
      <c r="E254" s="426"/>
      <c r="F254" s="426"/>
      <c r="G254" s="426"/>
    </row>
    <row r="255" spans="2:7">
      <c r="B255" s="218"/>
      <c r="C255" s="426"/>
      <c r="D255" s="426"/>
      <c r="E255" s="426"/>
      <c r="F255" s="426"/>
      <c r="G255" s="426"/>
    </row>
    <row r="256" spans="2:7">
      <c r="B256" s="218"/>
      <c r="C256" s="426"/>
      <c r="D256" s="426"/>
      <c r="E256" s="426"/>
      <c r="F256" s="426"/>
      <c r="G256" s="426"/>
    </row>
    <row r="257" spans="2:7">
      <c r="B257" s="218"/>
      <c r="C257" s="426"/>
      <c r="D257" s="426"/>
      <c r="E257" s="426"/>
      <c r="F257" s="426"/>
      <c r="G257" s="426"/>
    </row>
    <row r="258" spans="2:7">
      <c r="B258" s="218"/>
      <c r="C258" s="426"/>
      <c r="D258" s="426"/>
      <c r="E258" s="426"/>
      <c r="F258" s="426"/>
      <c r="G258" s="426"/>
    </row>
    <row r="259" spans="2:7">
      <c r="B259" s="218"/>
      <c r="C259" s="426"/>
      <c r="D259" s="426"/>
      <c r="E259" s="426"/>
      <c r="F259" s="426"/>
      <c r="G259" s="426"/>
    </row>
    <row r="260" spans="2:7">
      <c r="B260" s="218"/>
      <c r="C260" s="426"/>
      <c r="D260" s="426"/>
      <c r="E260" s="426"/>
      <c r="F260" s="426"/>
      <c r="G260" s="426"/>
    </row>
    <row r="261" spans="2:7">
      <c r="B261" s="218"/>
      <c r="C261" s="426"/>
      <c r="D261" s="426"/>
      <c r="E261" s="426"/>
      <c r="F261" s="426"/>
      <c r="G261" s="426"/>
    </row>
    <row r="262" spans="2:7">
      <c r="B262" s="218"/>
      <c r="C262" s="426"/>
      <c r="D262" s="426"/>
      <c r="E262" s="426"/>
      <c r="F262" s="426"/>
      <c r="G262" s="426"/>
    </row>
    <row r="263" spans="2:7">
      <c r="B263" s="218"/>
      <c r="C263" s="426"/>
      <c r="D263" s="426"/>
      <c r="E263" s="426"/>
      <c r="F263" s="426"/>
      <c r="G263" s="426"/>
    </row>
    <row r="264" spans="2:7">
      <c r="B264" s="218"/>
      <c r="C264" s="426"/>
      <c r="D264" s="426"/>
      <c r="E264" s="426"/>
      <c r="F264" s="426"/>
      <c r="G264" s="426"/>
    </row>
    <row r="265" spans="2:7">
      <c r="B265" s="218"/>
      <c r="C265" s="426"/>
      <c r="D265" s="426"/>
      <c r="E265" s="426"/>
      <c r="F265" s="426"/>
      <c r="G265" s="426"/>
    </row>
    <row r="266" spans="2:7">
      <c r="B266" s="218"/>
      <c r="C266" s="426"/>
      <c r="D266" s="426"/>
      <c r="E266" s="426"/>
      <c r="F266" s="426"/>
      <c r="G266" s="426"/>
    </row>
    <row r="267" spans="2:7">
      <c r="B267" s="218"/>
      <c r="C267" s="426"/>
      <c r="D267" s="426"/>
      <c r="E267" s="426"/>
      <c r="F267" s="426"/>
      <c r="G267" s="426"/>
    </row>
    <row r="268" spans="2:7">
      <c r="B268" s="218"/>
      <c r="C268" s="426"/>
      <c r="D268" s="426"/>
      <c r="E268" s="426"/>
      <c r="F268" s="426"/>
      <c r="G268" s="426"/>
    </row>
    <row r="269" spans="2:7">
      <c r="B269" s="218"/>
      <c r="C269" s="426"/>
      <c r="D269" s="426"/>
      <c r="E269" s="426"/>
      <c r="F269" s="426"/>
      <c r="G269" s="426"/>
    </row>
    <row r="270" spans="2:7">
      <c r="B270" s="218"/>
      <c r="C270" s="426"/>
      <c r="D270" s="426"/>
      <c r="E270" s="426"/>
      <c r="F270" s="426"/>
      <c r="G270" s="426"/>
    </row>
    <row r="271" spans="2:7">
      <c r="B271" s="218"/>
      <c r="C271" s="426"/>
      <c r="D271" s="426"/>
      <c r="E271" s="426"/>
      <c r="F271" s="426"/>
      <c r="G271" s="426"/>
    </row>
    <row r="272" spans="2:7">
      <c r="B272" s="218"/>
      <c r="C272" s="426"/>
      <c r="D272" s="426"/>
      <c r="E272" s="426"/>
      <c r="F272" s="426"/>
      <c r="G272" s="426"/>
    </row>
    <row r="273" spans="2:7">
      <c r="B273" s="218"/>
      <c r="C273" s="426"/>
      <c r="D273" s="426"/>
      <c r="E273" s="426"/>
      <c r="F273" s="426"/>
      <c r="G273" s="426"/>
    </row>
    <row r="274" spans="2:7">
      <c r="B274" s="218"/>
      <c r="C274" s="426"/>
      <c r="D274" s="426"/>
      <c r="E274" s="426"/>
      <c r="F274" s="426"/>
      <c r="G274" s="426"/>
    </row>
    <row r="275" spans="2:7">
      <c r="B275" s="218"/>
      <c r="C275" s="426"/>
      <c r="D275" s="426"/>
      <c r="E275" s="426"/>
      <c r="F275" s="426"/>
      <c r="G275" s="426"/>
    </row>
    <row r="276" spans="2:7">
      <c r="B276" s="218"/>
      <c r="C276" s="426"/>
      <c r="D276" s="426"/>
      <c r="E276" s="426"/>
      <c r="F276" s="426"/>
      <c r="G276" s="426"/>
    </row>
    <row r="277" spans="2:7">
      <c r="B277" s="218"/>
      <c r="C277" s="426"/>
      <c r="D277" s="426"/>
      <c r="E277" s="426"/>
      <c r="F277" s="426"/>
      <c r="G277" s="426"/>
    </row>
    <row r="278" spans="2:7">
      <c r="B278" s="218"/>
      <c r="C278" s="426"/>
      <c r="D278" s="426"/>
      <c r="E278" s="426"/>
      <c r="F278" s="426"/>
      <c r="G278" s="426"/>
    </row>
    <row r="279" spans="2:7">
      <c r="B279" s="218"/>
      <c r="C279" s="426"/>
      <c r="D279" s="426"/>
      <c r="E279" s="426"/>
      <c r="F279" s="426"/>
      <c r="G279" s="426"/>
    </row>
    <row r="280" spans="2:7">
      <c r="B280" s="218"/>
      <c r="C280" s="426"/>
      <c r="D280" s="426"/>
      <c r="E280" s="426"/>
      <c r="F280" s="426"/>
      <c r="G280" s="426"/>
    </row>
    <row r="281" spans="2:7">
      <c r="B281" s="218"/>
      <c r="C281" s="426"/>
      <c r="D281" s="426"/>
      <c r="E281" s="426"/>
      <c r="F281" s="426"/>
      <c r="G281" s="426"/>
    </row>
    <row r="282" spans="2:7">
      <c r="B282" s="218"/>
      <c r="C282" s="426"/>
      <c r="D282" s="426"/>
      <c r="E282" s="426"/>
      <c r="F282" s="426"/>
      <c r="G282" s="426"/>
    </row>
    <row r="283" spans="2:7">
      <c r="B283" s="218"/>
      <c r="C283" s="426"/>
      <c r="D283" s="426"/>
      <c r="E283" s="426"/>
      <c r="F283" s="426"/>
      <c r="G283" s="426"/>
    </row>
    <row r="284" spans="2:7">
      <c r="B284" s="218"/>
      <c r="C284" s="426"/>
      <c r="D284" s="426"/>
      <c r="E284" s="426"/>
      <c r="F284" s="426"/>
      <c r="G284" s="426"/>
    </row>
    <row r="285" spans="2:7">
      <c r="B285" s="218"/>
      <c r="C285" s="426"/>
      <c r="D285" s="426"/>
      <c r="E285" s="426"/>
      <c r="F285" s="426"/>
      <c r="G285" s="426"/>
    </row>
    <row r="286" spans="2:7">
      <c r="B286" s="218"/>
      <c r="C286" s="426"/>
      <c r="D286" s="426"/>
      <c r="E286" s="426"/>
      <c r="F286" s="426"/>
      <c r="G286" s="426"/>
    </row>
    <row r="287" spans="2:7">
      <c r="B287" s="218"/>
      <c r="C287" s="426"/>
      <c r="D287" s="426"/>
      <c r="E287" s="426"/>
      <c r="F287" s="426"/>
      <c r="G287" s="426"/>
    </row>
    <row r="288" spans="2:7">
      <c r="B288" s="218"/>
      <c r="C288" s="426"/>
      <c r="D288" s="426"/>
      <c r="E288" s="426"/>
      <c r="F288" s="426"/>
      <c r="G288" s="426"/>
    </row>
    <row r="289" spans="2:7">
      <c r="B289" s="218"/>
      <c r="C289" s="426"/>
      <c r="D289" s="426"/>
      <c r="E289" s="426"/>
      <c r="F289" s="426"/>
      <c r="G289" s="426"/>
    </row>
    <row r="290" spans="2:7">
      <c r="B290" s="218"/>
      <c r="C290" s="426"/>
      <c r="D290" s="426"/>
      <c r="E290" s="426"/>
      <c r="F290" s="426"/>
      <c r="G290" s="426"/>
    </row>
    <row r="291" spans="2:7">
      <c r="B291" s="218"/>
      <c r="C291" s="426"/>
      <c r="D291" s="426"/>
      <c r="E291" s="426"/>
      <c r="F291" s="426"/>
      <c r="G291" s="426"/>
    </row>
    <row r="292" spans="2:7">
      <c r="B292" s="218"/>
      <c r="C292" s="426"/>
      <c r="D292" s="426"/>
      <c r="E292" s="426"/>
      <c r="F292" s="426"/>
      <c r="G292" s="426"/>
    </row>
    <row r="293" spans="2:7">
      <c r="B293" s="218"/>
      <c r="C293" s="426"/>
      <c r="D293" s="426"/>
      <c r="E293" s="426"/>
      <c r="F293" s="426"/>
      <c r="G293" s="426"/>
    </row>
    <row r="294" spans="2:7">
      <c r="B294" s="218"/>
      <c r="C294" s="426"/>
      <c r="D294" s="426"/>
      <c r="E294" s="426"/>
      <c r="F294" s="426"/>
      <c r="G294" s="426"/>
    </row>
    <row r="295" spans="2:7">
      <c r="B295" s="218"/>
      <c r="C295" s="426"/>
      <c r="D295" s="426"/>
      <c r="E295" s="426"/>
      <c r="F295" s="426"/>
      <c r="G295" s="426"/>
    </row>
    <row r="296" spans="2:7">
      <c r="B296" s="218"/>
      <c r="C296" s="426"/>
      <c r="D296" s="426"/>
      <c r="E296" s="426"/>
      <c r="F296" s="426"/>
      <c r="G296" s="426"/>
    </row>
    <row r="297" spans="2:7">
      <c r="B297" s="218"/>
      <c r="C297" s="426"/>
      <c r="D297" s="426"/>
      <c r="E297" s="426"/>
      <c r="F297" s="426"/>
      <c r="G297" s="426"/>
    </row>
    <row r="298" spans="2:7">
      <c r="B298" s="218"/>
      <c r="C298" s="426"/>
      <c r="D298" s="426"/>
      <c r="E298" s="426"/>
      <c r="F298" s="426"/>
      <c r="G298" s="426"/>
    </row>
    <row r="299" spans="2:7">
      <c r="B299" s="218"/>
      <c r="C299" s="426"/>
      <c r="D299" s="426"/>
      <c r="E299" s="426"/>
      <c r="F299" s="426"/>
      <c r="G299" s="426"/>
    </row>
    <row r="300" spans="2:7">
      <c r="B300" s="218"/>
      <c r="C300" s="426"/>
      <c r="D300" s="426"/>
      <c r="E300" s="426"/>
      <c r="F300" s="426"/>
      <c r="G300" s="426"/>
    </row>
    <row r="301" spans="2:7">
      <c r="B301" s="218"/>
      <c r="C301" s="426"/>
      <c r="D301" s="426"/>
      <c r="E301" s="426"/>
      <c r="F301" s="426"/>
      <c r="G301" s="426"/>
    </row>
    <row r="302" spans="2:7">
      <c r="B302" s="218"/>
      <c r="C302" s="426"/>
      <c r="D302" s="426"/>
      <c r="E302" s="426"/>
      <c r="F302" s="426"/>
      <c r="G302" s="426"/>
    </row>
    <row r="303" spans="2:7">
      <c r="B303" s="218"/>
      <c r="C303" s="426"/>
      <c r="D303" s="426"/>
      <c r="E303" s="426"/>
      <c r="F303" s="426"/>
      <c r="G303" s="426"/>
    </row>
    <row r="304" spans="2:7">
      <c r="B304" s="218"/>
      <c r="C304" s="426"/>
      <c r="D304" s="426"/>
      <c r="E304" s="426"/>
      <c r="F304" s="426"/>
      <c r="G304" s="426"/>
    </row>
    <row r="305" spans="2:7">
      <c r="B305" s="218"/>
      <c r="C305" s="426"/>
      <c r="D305" s="426"/>
      <c r="E305" s="426"/>
      <c r="F305" s="426"/>
      <c r="G305" s="426"/>
    </row>
    <row r="306" spans="2:7">
      <c r="B306" s="218"/>
      <c r="C306" s="426"/>
      <c r="D306" s="426"/>
      <c r="E306" s="426"/>
      <c r="F306" s="426"/>
      <c r="G306" s="426"/>
    </row>
    <row r="307" spans="2:7">
      <c r="B307" s="218"/>
      <c r="C307" s="426"/>
      <c r="D307" s="426"/>
      <c r="E307" s="426"/>
      <c r="F307" s="426"/>
      <c r="G307" s="426"/>
    </row>
    <row r="308" spans="2:7">
      <c r="B308" s="218"/>
      <c r="C308" s="426"/>
      <c r="D308" s="426"/>
      <c r="E308" s="426"/>
      <c r="F308" s="426"/>
      <c r="G308" s="426"/>
    </row>
    <row r="309" spans="2:7">
      <c r="B309" s="218"/>
      <c r="C309" s="426"/>
      <c r="D309" s="426"/>
      <c r="E309" s="426"/>
      <c r="F309" s="426"/>
      <c r="G309" s="426"/>
    </row>
    <row r="310" spans="2:7">
      <c r="B310" s="218"/>
      <c r="C310" s="426"/>
      <c r="D310" s="426"/>
      <c r="E310" s="426"/>
      <c r="F310" s="426"/>
      <c r="G310" s="426"/>
    </row>
    <row r="311" spans="2:7">
      <c r="B311" s="218"/>
      <c r="C311" s="426"/>
      <c r="D311" s="426"/>
      <c r="E311" s="426"/>
      <c r="F311" s="426"/>
      <c r="G311" s="426"/>
    </row>
    <row r="312" spans="2:7">
      <c r="B312" s="218"/>
      <c r="C312" s="426"/>
      <c r="D312" s="426"/>
      <c r="E312" s="426"/>
      <c r="F312" s="426"/>
      <c r="G312" s="426"/>
    </row>
    <row r="313" spans="2:7">
      <c r="B313" s="218"/>
      <c r="C313" s="426"/>
      <c r="D313" s="426"/>
      <c r="E313" s="426"/>
      <c r="F313" s="426"/>
      <c r="G313" s="426"/>
    </row>
    <row r="314" spans="2:7">
      <c r="B314" s="218"/>
      <c r="C314" s="426"/>
      <c r="D314" s="426"/>
      <c r="E314" s="426"/>
      <c r="F314" s="426"/>
      <c r="G314" s="426"/>
    </row>
    <row r="315" spans="2:7">
      <c r="B315" s="218"/>
      <c r="C315" s="426"/>
      <c r="D315" s="426"/>
      <c r="E315" s="426"/>
      <c r="F315" s="426"/>
      <c r="G315" s="426"/>
    </row>
    <row r="316" spans="2:7">
      <c r="B316" s="218"/>
      <c r="C316" s="426"/>
      <c r="D316" s="426"/>
      <c r="E316" s="426"/>
      <c r="F316" s="426"/>
      <c r="G316" s="426"/>
    </row>
    <row r="317" spans="2:7">
      <c r="B317" s="218"/>
      <c r="C317" s="426"/>
      <c r="D317" s="426"/>
      <c r="E317" s="426"/>
      <c r="F317" s="426"/>
      <c r="G317" s="426"/>
    </row>
    <row r="318" spans="2:7">
      <c r="B318" s="218"/>
      <c r="C318" s="426"/>
      <c r="D318" s="426"/>
      <c r="E318" s="426"/>
      <c r="F318" s="426"/>
      <c r="G318" s="426"/>
    </row>
    <row r="319" spans="2:7">
      <c r="B319" s="218"/>
      <c r="C319" s="426"/>
      <c r="D319" s="426"/>
      <c r="E319" s="426"/>
      <c r="F319" s="426"/>
      <c r="G319" s="426"/>
    </row>
    <row r="320" spans="2:7">
      <c r="B320" s="218"/>
      <c r="C320" s="426"/>
      <c r="D320" s="426"/>
      <c r="E320" s="426"/>
      <c r="F320" s="426"/>
      <c r="G320" s="426"/>
    </row>
    <row r="321" spans="2:7">
      <c r="B321" s="218"/>
      <c r="C321" s="426"/>
      <c r="D321" s="426"/>
      <c r="E321" s="426"/>
      <c r="F321" s="426"/>
      <c r="G321" s="426"/>
    </row>
    <row r="322" spans="2:7">
      <c r="B322" s="218"/>
      <c r="C322" s="426"/>
      <c r="D322" s="426"/>
      <c r="E322" s="426"/>
      <c r="F322" s="426"/>
      <c r="G322" s="426"/>
    </row>
    <row r="323" spans="2:7">
      <c r="B323" s="218"/>
      <c r="C323" s="426"/>
      <c r="D323" s="426"/>
      <c r="E323" s="426"/>
      <c r="F323" s="426"/>
      <c r="G323" s="426"/>
    </row>
    <row r="324" spans="2:7">
      <c r="B324" s="218"/>
      <c r="C324" s="426"/>
      <c r="D324" s="426"/>
      <c r="E324" s="426"/>
      <c r="F324" s="426"/>
      <c r="G324" s="426"/>
    </row>
    <row r="325" spans="2:7">
      <c r="B325" s="218"/>
      <c r="C325" s="426"/>
      <c r="D325" s="426"/>
      <c r="E325" s="426"/>
      <c r="F325" s="426"/>
      <c r="G325" s="426"/>
    </row>
    <row r="326" spans="2:7">
      <c r="B326" s="218"/>
      <c r="C326" s="426"/>
      <c r="D326" s="426"/>
      <c r="E326" s="426"/>
      <c r="F326" s="426"/>
      <c r="G326" s="426"/>
    </row>
    <row r="327" spans="2:7">
      <c r="B327" s="218"/>
      <c r="C327" s="426"/>
      <c r="D327" s="426"/>
      <c r="E327" s="426"/>
      <c r="F327" s="426"/>
      <c r="G327" s="426"/>
    </row>
    <row r="328" spans="2:7">
      <c r="B328" s="218"/>
      <c r="C328" s="426"/>
      <c r="D328" s="426"/>
      <c r="E328" s="426"/>
      <c r="F328" s="426"/>
      <c r="G328" s="426"/>
    </row>
    <row r="329" spans="2:7">
      <c r="B329" s="218"/>
      <c r="C329" s="426"/>
      <c r="D329" s="426"/>
      <c r="E329" s="426"/>
      <c r="F329" s="426"/>
      <c r="G329" s="426"/>
    </row>
    <row r="330" spans="2:7">
      <c r="B330" s="218"/>
      <c r="C330" s="426"/>
      <c r="D330" s="426"/>
      <c r="E330" s="426"/>
      <c r="F330" s="426"/>
      <c r="G330" s="426"/>
    </row>
    <row r="331" spans="2:7">
      <c r="B331" s="218"/>
      <c r="C331" s="426"/>
      <c r="D331" s="426"/>
      <c r="E331" s="426"/>
      <c r="F331" s="426"/>
      <c r="G331" s="426"/>
    </row>
    <row r="332" spans="2:7">
      <c r="B332" s="218"/>
      <c r="C332" s="426"/>
      <c r="D332" s="426"/>
      <c r="E332" s="426"/>
      <c r="F332" s="426"/>
      <c r="G332" s="426"/>
    </row>
    <row r="333" spans="2:7">
      <c r="B333" s="218"/>
      <c r="C333" s="426"/>
      <c r="D333" s="426"/>
      <c r="E333" s="426"/>
      <c r="F333" s="426"/>
      <c r="G333" s="426"/>
    </row>
    <row r="334" spans="2:7">
      <c r="B334" s="218"/>
      <c r="C334" s="426"/>
      <c r="D334" s="426"/>
      <c r="E334" s="426"/>
      <c r="F334" s="426"/>
      <c r="G334" s="426"/>
    </row>
    <row r="335" spans="2:7">
      <c r="B335" s="218"/>
      <c r="C335" s="426"/>
      <c r="D335" s="426"/>
      <c r="E335" s="426"/>
      <c r="F335" s="426"/>
      <c r="G335" s="426"/>
    </row>
    <row r="336" spans="2:7">
      <c r="B336" s="218"/>
      <c r="C336" s="426"/>
      <c r="D336" s="426"/>
      <c r="E336" s="426"/>
      <c r="F336" s="426"/>
      <c r="G336" s="426"/>
    </row>
    <row r="337" spans="2:7">
      <c r="B337" s="218"/>
      <c r="C337" s="426"/>
      <c r="D337" s="426"/>
      <c r="E337" s="426"/>
      <c r="F337" s="426"/>
      <c r="G337" s="426"/>
    </row>
    <row r="338" spans="2:7">
      <c r="B338" s="218"/>
      <c r="C338" s="426"/>
      <c r="D338" s="426"/>
      <c r="E338" s="426"/>
      <c r="F338" s="426"/>
      <c r="G338" s="426"/>
    </row>
    <row r="339" spans="2:7">
      <c r="B339" s="218"/>
      <c r="C339" s="426"/>
      <c r="D339" s="426"/>
      <c r="E339" s="426"/>
      <c r="F339" s="426"/>
      <c r="G339" s="426"/>
    </row>
    <row r="340" spans="2:7">
      <c r="B340" s="218"/>
      <c r="C340" s="426"/>
      <c r="D340" s="426"/>
      <c r="E340" s="426"/>
      <c r="F340" s="426"/>
      <c r="G340" s="426"/>
    </row>
    <row r="341" spans="2:7">
      <c r="B341" s="218"/>
      <c r="C341" s="426"/>
      <c r="D341" s="426"/>
      <c r="E341" s="426"/>
      <c r="F341" s="426"/>
      <c r="G341" s="426"/>
    </row>
    <row r="342" spans="2:7">
      <c r="B342" s="218"/>
      <c r="C342" s="426"/>
      <c r="D342" s="426"/>
      <c r="E342" s="426"/>
      <c r="F342" s="426"/>
      <c r="G342" s="426"/>
    </row>
    <row r="343" spans="2:7">
      <c r="B343" s="218"/>
      <c r="C343" s="426"/>
      <c r="D343" s="426"/>
      <c r="E343" s="426"/>
      <c r="F343" s="426"/>
      <c r="G343" s="426"/>
    </row>
    <row r="344" spans="2:7">
      <c r="B344" s="218"/>
      <c r="C344" s="426"/>
      <c r="D344" s="426"/>
      <c r="E344" s="426"/>
      <c r="F344" s="426"/>
      <c r="G344" s="426"/>
    </row>
    <row r="345" spans="2:7">
      <c r="B345" s="218"/>
      <c r="C345" s="426"/>
      <c r="D345" s="426"/>
      <c r="E345" s="426"/>
      <c r="F345" s="426"/>
      <c r="G345" s="426"/>
    </row>
    <row r="346" spans="2:7">
      <c r="B346" s="218"/>
      <c r="C346" s="426"/>
      <c r="D346" s="426"/>
      <c r="E346" s="426"/>
      <c r="F346" s="426"/>
      <c r="G346" s="426"/>
    </row>
    <row r="347" spans="2:7">
      <c r="B347" s="218"/>
      <c r="C347" s="426"/>
      <c r="D347" s="426"/>
      <c r="E347" s="426"/>
      <c r="F347" s="426"/>
      <c r="G347" s="426"/>
    </row>
    <row r="348" spans="2:7">
      <c r="B348" s="218"/>
      <c r="C348" s="426"/>
      <c r="D348" s="426"/>
      <c r="E348" s="426"/>
      <c r="F348" s="426"/>
      <c r="G348" s="426"/>
    </row>
    <row r="349" spans="2:7">
      <c r="B349" s="218"/>
      <c r="C349" s="426"/>
      <c r="D349" s="426"/>
      <c r="E349" s="426"/>
      <c r="F349" s="426"/>
      <c r="G349" s="426"/>
    </row>
    <row r="350" spans="2:7">
      <c r="B350" s="218"/>
      <c r="C350" s="426"/>
      <c r="D350" s="426"/>
      <c r="E350" s="426"/>
      <c r="F350" s="426"/>
      <c r="G350" s="426"/>
    </row>
    <row r="351" spans="2:7">
      <c r="B351" s="218"/>
      <c r="C351" s="426"/>
      <c r="D351" s="426"/>
      <c r="E351" s="426"/>
      <c r="F351" s="426"/>
      <c r="G351" s="426"/>
    </row>
    <row r="352" spans="2:7">
      <c r="B352" s="218"/>
      <c r="C352" s="426"/>
      <c r="D352" s="426"/>
      <c r="E352" s="426"/>
      <c r="F352" s="426"/>
      <c r="G352" s="426"/>
    </row>
    <row r="353" spans="2:7">
      <c r="B353" s="218"/>
      <c r="C353" s="426"/>
      <c r="D353" s="426"/>
      <c r="E353" s="426"/>
      <c r="F353" s="426"/>
      <c r="G353" s="426"/>
    </row>
    <row r="354" spans="2:7">
      <c r="B354" s="218"/>
      <c r="C354" s="426"/>
      <c r="D354" s="426"/>
      <c r="E354" s="426"/>
      <c r="F354" s="426"/>
      <c r="G354" s="426"/>
    </row>
    <row r="355" spans="2:7">
      <c r="B355" s="218"/>
      <c r="C355" s="426"/>
      <c r="D355" s="426"/>
      <c r="E355" s="426"/>
      <c r="F355" s="426"/>
      <c r="G355" s="426"/>
    </row>
    <row r="356" spans="2:7">
      <c r="B356" s="218"/>
      <c r="C356" s="426"/>
      <c r="D356" s="426"/>
      <c r="E356" s="426"/>
      <c r="F356" s="426"/>
      <c r="G356" s="426"/>
    </row>
    <row r="357" spans="2:7">
      <c r="B357" s="218"/>
      <c r="C357" s="426"/>
      <c r="D357" s="426"/>
      <c r="E357" s="426"/>
      <c r="F357" s="426"/>
      <c r="G357" s="426"/>
    </row>
    <row r="358" spans="2:7">
      <c r="B358" s="218"/>
      <c r="C358" s="426"/>
      <c r="D358" s="426"/>
      <c r="E358" s="426"/>
      <c r="F358" s="426"/>
      <c r="G358" s="426"/>
    </row>
    <row r="359" spans="2:7">
      <c r="B359" s="218"/>
      <c r="C359" s="426"/>
      <c r="D359" s="426"/>
      <c r="E359" s="426"/>
      <c r="F359" s="426"/>
      <c r="G359" s="426"/>
    </row>
    <row r="360" spans="2:7">
      <c r="B360" s="218"/>
      <c r="C360" s="426"/>
      <c r="D360" s="426"/>
      <c r="E360" s="426"/>
      <c r="F360" s="426"/>
      <c r="G360" s="426"/>
    </row>
    <row r="361" spans="2:7">
      <c r="B361" s="218"/>
      <c r="C361" s="426"/>
      <c r="D361" s="426"/>
      <c r="E361" s="426"/>
      <c r="F361" s="426"/>
      <c r="G361" s="426"/>
    </row>
    <row r="362" spans="2:7">
      <c r="B362" s="218"/>
      <c r="C362" s="426"/>
      <c r="D362" s="426"/>
      <c r="E362" s="426"/>
      <c r="F362" s="426"/>
      <c r="G362" s="426"/>
    </row>
    <row r="363" spans="2:7">
      <c r="B363" s="218"/>
      <c r="C363" s="426"/>
      <c r="D363" s="426"/>
      <c r="E363" s="426"/>
      <c r="F363" s="426"/>
      <c r="G363" s="426"/>
    </row>
    <row r="364" spans="2:7">
      <c r="B364" s="218"/>
      <c r="C364" s="426"/>
      <c r="D364" s="426"/>
      <c r="E364" s="426"/>
      <c r="F364" s="426"/>
      <c r="G364" s="426"/>
    </row>
    <row r="365" spans="2:7">
      <c r="B365" s="218"/>
      <c r="C365" s="426"/>
      <c r="D365" s="426"/>
      <c r="E365" s="426"/>
      <c r="F365" s="426"/>
      <c r="G365" s="426"/>
    </row>
    <row r="366" spans="2:7">
      <c r="B366" s="218"/>
      <c r="C366" s="426"/>
      <c r="D366" s="426"/>
      <c r="E366" s="426"/>
      <c r="F366" s="426"/>
      <c r="G366" s="426"/>
    </row>
    <row r="367" spans="2:7">
      <c r="B367" s="218"/>
      <c r="C367" s="426"/>
      <c r="D367" s="426"/>
      <c r="E367" s="426"/>
      <c r="F367" s="426"/>
      <c r="G367" s="426"/>
    </row>
    <row r="368" spans="2:7">
      <c r="B368" s="218"/>
      <c r="C368" s="426"/>
      <c r="D368" s="426"/>
      <c r="E368" s="426"/>
      <c r="F368" s="426"/>
      <c r="G368" s="426"/>
    </row>
    <row r="369" spans="2:7">
      <c r="B369" s="218"/>
      <c r="C369" s="426"/>
      <c r="D369" s="426"/>
      <c r="E369" s="426"/>
      <c r="F369" s="426"/>
      <c r="G369" s="426"/>
    </row>
    <row r="370" spans="2:7">
      <c r="B370" s="218"/>
      <c r="C370" s="426"/>
      <c r="D370" s="426"/>
      <c r="E370" s="426"/>
      <c r="F370" s="426"/>
      <c r="G370" s="426"/>
    </row>
    <row r="371" spans="2:7">
      <c r="B371" s="218"/>
      <c r="C371" s="426"/>
      <c r="D371" s="426"/>
      <c r="E371" s="426"/>
      <c r="F371" s="426"/>
      <c r="G371" s="426"/>
    </row>
    <row r="372" spans="2:7">
      <c r="B372" s="218"/>
      <c r="C372" s="426"/>
      <c r="D372" s="426"/>
      <c r="E372" s="426"/>
      <c r="F372" s="426"/>
      <c r="G372" s="426"/>
    </row>
    <row r="373" spans="2:7">
      <c r="B373" s="218"/>
      <c r="C373" s="426"/>
      <c r="D373" s="426"/>
      <c r="E373" s="426"/>
      <c r="F373" s="426"/>
      <c r="G373" s="426"/>
    </row>
    <row r="374" spans="2:7">
      <c r="B374" s="218"/>
      <c r="C374" s="426"/>
      <c r="D374" s="426"/>
      <c r="E374" s="426"/>
      <c r="F374" s="426"/>
      <c r="G374" s="426"/>
    </row>
    <row r="375" spans="2:7">
      <c r="B375" s="218"/>
      <c r="C375" s="426"/>
      <c r="D375" s="426"/>
      <c r="E375" s="426"/>
      <c r="F375" s="426"/>
      <c r="G375" s="426"/>
    </row>
    <row r="376" spans="2:7">
      <c r="B376" s="218"/>
      <c r="C376" s="426"/>
      <c r="D376" s="426"/>
      <c r="E376" s="426"/>
      <c r="F376" s="426"/>
      <c r="G376" s="426"/>
    </row>
    <row r="377" spans="2:7">
      <c r="B377" s="218"/>
      <c r="C377" s="426"/>
      <c r="D377" s="426"/>
      <c r="E377" s="426"/>
      <c r="F377" s="426"/>
      <c r="G377" s="426"/>
    </row>
    <row r="378" spans="2:7">
      <c r="B378" s="218"/>
      <c r="C378" s="426"/>
      <c r="D378" s="426"/>
      <c r="E378" s="426"/>
      <c r="F378" s="426"/>
      <c r="G378" s="426"/>
    </row>
    <row r="379" spans="2:7">
      <c r="B379" s="218"/>
      <c r="C379" s="426"/>
      <c r="D379" s="426"/>
      <c r="E379" s="426"/>
      <c r="F379" s="426"/>
      <c r="G379" s="426"/>
    </row>
    <row r="380" spans="2:7">
      <c r="B380" s="218"/>
      <c r="C380" s="426"/>
      <c r="D380" s="426"/>
      <c r="E380" s="426"/>
      <c r="F380" s="426"/>
      <c r="G380" s="426"/>
    </row>
    <row r="381" spans="2:7">
      <c r="B381" s="218"/>
      <c r="C381" s="426"/>
      <c r="D381" s="426"/>
      <c r="E381" s="426"/>
      <c r="F381" s="426"/>
      <c r="G381" s="426"/>
    </row>
    <row r="382" spans="2:7">
      <c r="B382" s="218"/>
      <c r="C382" s="426"/>
      <c r="D382" s="426"/>
      <c r="E382" s="426"/>
      <c r="F382" s="426"/>
      <c r="G382" s="426"/>
    </row>
    <row r="383" spans="2:7">
      <c r="B383" s="218"/>
      <c r="C383" s="426"/>
      <c r="D383" s="426"/>
      <c r="E383" s="426"/>
      <c r="F383" s="426"/>
      <c r="G383" s="426"/>
    </row>
    <row r="384" spans="2:7">
      <c r="B384" s="218"/>
      <c r="C384" s="426"/>
      <c r="D384" s="426"/>
      <c r="E384" s="426"/>
      <c r="F384" s="426"/>
      <c r="G384" s="426"/>
    </row>
    <row r="385" spans="2:7">
      <c r="B385" s="218"/>
      <c r="C385" s="426"/>
      <c r="D385" s="426"/>
      <c r="E385" s="426"/>
      <c r="F385" s="426"/>
      <c r="G385" s="426"/>
    </row>
    <row r="386" spans="2:7">
      <c r="B386" s="218"/>
      <c r="C386" s="426"/>
      <c r="D386" s="426"/>
      <c r="E386" s="426"/>
      <c r="F386" s="426"/>
      <c r="G386" s="426"/>
    </row>
    <row r="387" spans="2:7">
      <c r="B387" s="218"/>
      <c r="C387" s="426"/>
      <c r="D387" s="426"/>
      <c r="E387" s="426"/>
      <c r="F387" s="426"/>
      <c r="G387" s="426"/>
    </row>
    <row r="388" spans="2:7">
      <c r="B388" s="218"/>
      <c r="C388" s="426"/>
      <c r="D388" s="426"/>
      <c r="E388" s="426"/>
      <c r="F388" s="426"/>
      <c r="G388" s="426"/>
    </row>
    <row r="389" spans="2:7">
      <c r="B389" s="218"/>
      <c r="C389" s="426"/>
      <c r="D389" s="426"/>
      <c r="E389" s="426"/>
      <c r="F389" s="426"/>
      <c r="G389" s="426"/>
    </row>
    <row r="390" spans="2:7">
      <c r="B390" s="218"/>
      <c r="C390" s="426"/>
      <c r="D390" s="426"/>
      <c r="E390" s="426"/>
      <c r="F390" s="426"/>
      <c r="G390" s="426"/>
    </row>
    <row r="391" spans="2:7">
      <c r="B391" s="218"/>
      <c r="C391" s="426"/>
      <c r="D391" s="426"/>
      <c r="E391" s="426"/>
      <c r="F391" s="426"/>
      <c r="G391" s="426"/>
    </row>
    <row r="392" spans="2:7">
      <c r="B392" s="218"/>
      <c r="C392" s="426"/>
      <c r="D392" s="426"/>
      <c r="E392" s="426"/>
      <c r="F392" s="426"/>
      <c r="G392" s="426"/>
    </row>
    <row r="393" spans="2:7">
      <c r="B393" s="218"/>
      <c r="C393" s="426"/>
      <c r="D393" s="426"/>
      <c r="E393" s="426"/>
      <c r="F393" s="426"/>
      <c r="G393" s="426"/>
    </row>
    <row r="394" spans="2:7">
      <c r="B394" s="218"/>
      <c r="C394" s="426"/>
      <c r="D394" s="426"/>
      <c r="E394" s="426"/>
      <c r="F394" s="426"/>
      <c r="G394" s="426"/>
    </row>
    <row r="395" spans="2:7">
      <c r="B395" s="218"/>
      <c r="C395" s="426"/>
      <c r="D395" s="426"/>
      <c r="E395" s="426"/>
      <c r="F395" s="426"/>
      <c r="G395" s="426"/>
    </row>
    <row r="396" spans="2:7">
      <c r="B396" s="218"/>
      <c r="C396" s="426"/>
      <c r="D396" s="426"/>
      <c r="E396" s="426"/>
      <c r="F396" s="426"/>
      <c r="G396" s="426"/>
    </row>
    <row r="397" spans="2:7">
      <c r="B397" s="218"/>
      <c r="C397" s="426"/>
      <c r="D397" s="426"/>
      <c r="E397" s="426"/>
      <c r="F397" s="426"/>
      <c r="G397" s="426"/>
    </row>
    <row r="398" spans="2:7">
      <c r="B398" s="218"/>
      <c r="C398" s="426"/>
      <c r="D398" s="426"/>
      <c r="E398" s="426"/>
      <c r="F398" s="426"/>
      <c r="G398" s="426"/>
    </row>
    <row r="399" spans="2:7">
      <c r="B399" s="218"/>
      <c r="C399" s="426"/>
      <c r="D399" s="426"/>
      <c r="E399" s="426"/>
      <c r="F399" s="426"/>
      <c r="G399" s="426"/>
    </row>
    <row r="400" spans="2:7">
      <c r="B400" s="218"/>
      <c r="C400" s="426"/>
      <c r="D400" s="426"/>
      <c r="E400" s="426"/>
      <c r="F400" s="426"/>
      <c r="G400" s="426"/>
    </row>
    <row r="401" spans="2:7">
      <c r="B401" s="218"/>
      <c r="C401" s="426"/>
      <c r="D401" s="426"/>
      <c r="E401" s="426"/>
      <c r="F401" s="426"/>
      <c r="G401" s="426"/>
    </row>
    <row r="402" spans="2:7">
      <c r="B402" s="218"/>
      <c r="C402" s="426"/>
      <c r="D402" s="426"/>
      <c r="E402" s="426"/>
      <c r="F402" s="426"/>
      <c r="G402" s="426"/>
    </row>
    <row r="403" spans="2:7">
      <c r="B403" s="218"/>
      <c r="C403" s="426"/>
      <c r="D403" s="426"/>
      <c r="E403" s="426"/>
      <c r="F403" s="426"/>
      <c r="G403" s="426"/>
    </row>
    <row r="404" spans="2:7">
      <c r="B404" s="218"/>
      <c r="C404" s="426"/>
      <c r="D404" s="426"/>
      <c r="E404" s="426"/>
      <c r="F404" s="426"/>
      <c r="G404" s="426"/>
    </row>
    <row r="405" spans="2:7">
      <c r="B405" s="218"/>
      <c r="C405" s="426"/>
      <c r="D405" s="426"/>
      <c r="E405" s="426"/>
      <c r="F405" s="426"/>
      <c r="G405" s="426"/>
    </row>
    <row r="406" spans="2:7">
      <c r="B406" s="218"/>
      <c r="C406" s="426"/>
      <c r="D406" s="426"/>
      <c r="E406" s="426"/>
      <c r="F406" s="426"/>
      <c r="G406" s="426"/>
    </row>
    <row r="407" spans="2:7">
      <c r="B407" s="218"/>
      <c r="C407" s="426"/>
      <c r="D407" s="426"/>
      <c r="E407" s="426"/>
      <c r="F407" s="426"/>
      <c r="G407" s="426"/>
    </row>
    <row r="408" spans="2:7">
      <c r="B408" s="218"/>
      <c r="C408" s="426"/>
      <c r="D408" s="426"/>
      <c r="E408" s="426"/>
      <c r="F408" s="426"/>
      <c r="G408" s="426"/>
    </row>
    <row r="409" spans="2:7">
      <c r="B409" s="218"/>
      <c r="C409" s="426"/>
      <c r="D409" s="426"/>
      <c r="E409" s="426"/>
      <c r="F409" s="426"/>
      <c r="G409" s="426"/>
    </row>
    <row r="410" spans="2:7">
      <c r="B410" s="218"/>
      <c r="C410" s="426"/>
      <c r="D410" s="426"/>
      <c r="E410" s="426"/>
      <c r="F410" s="426"/>
      <c r="G410" s="426"/>
    </row>
    <row r="411" spans="2:7">
      <c r="B411" s="218"/>
      <c r="C411" s="426"/>
      <c r="D411" s="426"/>
      <c r="E411" s="426"/>
      <c r="F411" s="426"/>
      <c r="G411" s="426"/>
    </row>
    <row r="412" spans="2:7">
      <c r="B412" s="218"/>
      <c r="C412" s="426"/>
      <c r="D412" s="426"/>
      <c r="E412" s="426"/>
      <c r="F412" s="426"/>
      <c r="G412" s="426"/>
    </row>
    <row r="413" spans="2:7">
      <c r="B413" s="218"/>
      <c r="C413" s="426"/>
      <c r="D413" s="426"/>
      <c r="E413" s="426"/>
      <c r="F413" s="426"/>
      <c r="G413" s="426"/>
    </row>
    <row r="414" spans="2:7">
      <c r="B414" s="218"/>
      <c r="C414" s="426"/>
      <c r="D414" s="426"/>
      <c r="E414" s="426"/>
      <c r="F414" s="426"/>
      <c r="G414" s="426"/>
    </row>
    <row r="415" spans="2:7">
      <c r="B415" s="218"/>
      <c r="C415" s="426"/>
      <c r="D415" s="426"/>
      <c r="E415" s="426"/>
      <c r="F415" s="426"/>
      <c r="G415" s="426"/>
    </row>
    <row r="416" spans="2:7">
      <c r="B416" s="218"/>
      <c r="C416" s="426"/>
      <c r="D416" s="426"/>
      <c r="E416" s="426"/>
      <c r="F416" s="426"/>
      <c r="G416" s="426"/>
    </row>
    <row r="417" spans="2:7">
      <c r="B417" s="218"/>
      <c r="C417" s="426"/>
      <c r="D417" s="426"/>
      <c r="E417" s="426"/>
      <c r="F417" s="426"/>
      <c r="G417" s="426"/>
    </row>
    <row r="418" spans="2:7">
      <c r="B418" s="218"/>
      <c r="C418" s="426"/>
      <c r="D418" s="426"/>
      <c r="E418" s="426"/>
      <c r="F418" s="426"/>
      <c r="G418" s="426"/>
    </row>
    <row r="419" spans="2:7">
      <c r="B419" s="218"/>
      <c r="C419" s="426"/>
      <c r="D419" s="426"/>
      <c r="E419" s="426"/>
      <c r="F419" s="426"/>
      <c r="G419" s="426"/>
    </row>
    <row r="420" spans="2:7">
      <c r="B420" s="218"/>
      <c r="C420" s="426"/>
      <c r="D420" s="426"/>
      <c r="E420" s="426"/>
      <c r="F420" s="426"/>
      <c r="G420" s="426"/>
    </row>
    <row r="421" spans="2:7">
      <c r="B421" s="218"/>
      <c r="C421" s="426"/>
      <c r="D421" s="426"/>
      <c r="E421" s="426"/>
      <c r="F421" s="426"/>
      <c r="G421" s="426"/>
    </row>
    <row r="422" spans="2:7">
      <c r="B422" s="218"/>
      <c r="C422" s="426"/>
      <c r="D422" s="426"/>
      <c r="E422" s="426"/>
      <c r="F422" s="426"/>
      <c r="G422" s="426"/>
    </row>
    <row r="423" spans="2:7">
      <c r="B423" s="218"/>
      <c r="C423" s="426"/>
      <c r="D423" s="426"/>
      <c r="E423" s="426"/>
      <c r="F423" s="426"/>
      <c r="G423" s="426"/>
    </row>
    <row r="424" spans="2:7">
      <c r="B424" s="218"/>
      <c r="C424" s="426"/>
      <c r="D424" s="426"/>
      <c r="E424" s="426"/>
      <c r="F424" s="426"/>
      <c r="G424" s="426"/>
    </row>
    <row r="425" spans="2:7">
      <c r="B425" s="218"/>
      <c r="C425" s="426"/>
      <c r="D425" s="426"/>
      <c r="E425" s="426"/>
      <c r="F425" s="426"/>
      <c r="G425" s="426"/>
    </row>
    <row r="426" spans="2:7">
      <c r="B426" s="218"/>
      <c r="C426" s="426"/>
      <c r="D426" s="426"/>
      <c r="E426" s="426"/>
      <c r="F426" s="426"/>
      <c r="G426" s="426"/>
    </row>
    <row r="427" spans="2:7">
      <c r="B427" s="218"/>
      <c r="C427" s="426"/>
      <c r="D427" s="426"/>
      <c r="E427" s="426"/>
      <c r="F427" s="426"/>
      <c r="G427" s="426"/>
    </row>
    <row r="428" spans="2:7">
      <c r="B428" s="218"/>
      <c r="C428" s="426"/>
      <c r="D428" s="426"/>
      <c r="E428" s="426"/>
      <c r="F428" s="426"/>
      <c r="G428" s="426"/>
    </row>
    <row r="429" spans="2:7">
      <c r="B429" s="218"/>
      <c r="C429" s="426"/>
      <c r="D429" s="426"/>
      <c r="E429" s="426"/>
      <c r="F429" s="426"/>
      <c r="G429" s="426"/>
    </row>
    <row r="430" spans="2:7">
      <c r="B430" s="218"/>
      <c r="C430" s="426"/>
      <c r="D430" s="426"/>
      <c r="E430" s="426"/>
      <c r="F430" s="426"/>
      <c r="G430" s="426"/>
    </row>
    <row r="431" spans="2:7">
      <c r="B431" s="218"/>
      <c r="C431" s="426"/>
      <c r="D431" s="426"/>
      <c r="E431" s="426"/>
      <c r="F431" s="426"/>
      <c r="G431" s="426"/>
    </row>
    <row r="432" spans="2:7">
      <c r="B432" s="218"/>
      <c r="C432" s="426"/>
      <c r="D432" s="426"/>
      <c r="E432" s="426"/>
      <c r="F432" s="426"/>
      <c r="G432" s="426"/>
    </row>
    <row r="433" spans="2:7">
      <c r="B433" s="218"/>
      <c r="C433" s="426"/>
      <c r="D433" s="426"/>
      <c r="E433" s="426"/>
      <c r="F433" s="426"/>
      <c r="G433" s="426"/>
    </row>
    <row r="434" spans="2:7">
      <c r="B434" s="218"/>
      <c r="C434" s="426"/>
      <c r="D434" s="426"/>
      <c r="E434" s="426"/>
      <c r="F434" s="426"/>
      <c r="G434" s="426"/>
    </row>
    <row r="435" spans="2:7">
      <c r="B435" s="218"/>
      <c r="C435" s="426"/>
      <c r="D435" s="426"/>
      <c r="E435" s="426"/>
      <c r="F435" s="426"/>
      <c r="G435" s="426"/>
    </row>
    <row r="436" spans="2:7">
      <c r="B436" s="218"/>
      <c r="C436" s="426"/>
      <c r="D436" s="426"/>
      <c r="E436" s="426"/>
      <c r="F436" s="426"/>
      <c r="G436" s="426"/>
    </row>
    <row r="437" spans="2:7">
      <c r="B437" s="218"/>
      <c r="C437" s="426"/>
      <c r="D437" s="426"/>
      <c r="E437" s="426"/>
      <c r="F437" s="426"/>
      <c r="G437" s="426"/>
    </row>
    <row r="438" spans="2:7">
      <c r="B438" s="218"/>
      <c r="C438" s="426"/>
      <c r="D438" s="426"/>
      <c r="E438" s="426"/>
      <c r="F438" s="426"/>
      <c r="G438" s="426"/>
    </row>
    <row r="439" spans="2:7">
      <c r="B439" s="218"/>
      <c r="C439" s="426"/>
      <c r="D439" s="426"/>
      <c r="E439" s="426"/>
      <c r="F439" s="426"/>
      <c r="G439" s="426"/>
    </row>
    <row r="440" spans="2:7">
      <c r="B440" s="218"/>
      <c r="C440" s="426"/>
      <c r="D440" s="426"/>
      <c r="E440" s="426"/>
      <c r="F440" s="426"/>
      <c r="G440" s="426"/>
    </row>
    <row r="441" spans="2:7">
      <c r="B441" s="218"/>
      <c r="C441" s="426"/>
      <c r="D441" s="426"/>
      <c r="E441" s="426"/>
      <c r="F441" s="426"/>
      <c r="G441" s="426"/>
    </row>
    <row r="442" spans="2:7">
      <c r="B442" s="218"/>
      <c r="C442" s="426"/>
      <c r="D442" s="426"/>
      <c r="E442" s="426"/>
      <c r="F442" s="426"/>
      <c r="G442" s="426"/>
    </row>
    <row r="443" spans="2:7">
      <c r="B443" s="218"/>
      <c r="C443" s="426"/>
      <c r="D443" s="426"/>
      <c r="E443" s="426"/>
      <c r="F443" s="426"/>
      <c r="G443" s="426"/>
    </row>
    <row r="444" spans="2:7">
      <c r="B444" s="218"/>
      <c r="C444" s="426"/>
      <c r="D444" s="426"/>
      <c r="E444" s="426"/>
      <c r="F444" s="426"/>
      <c r="G444" s="426"/>
    </row>
    <row r="445" spans="2:7">
      <c r="B445" s="218"/>
      <c r="C445" s="426"/>
      <c r="D445" s="426"/>
      <c r="E445" s="426"/>
      <c r="F445" s="426"/>
      <c r="G445" s="426"/>
    </row>
    <row r="446" spans="2:7">
      <c r="B446" s="218"/>
      <c r="C446" s="426"/>
      <c r="D446" s="426"/>
      <c r="E446" s="426"/>
      <c r="F446" s="426"/>
      <c r="G446" s="426"/>
    </row>
    <row r="447" spans="2:7">
      <c r="B447" s="218"/>
      <c r="C447" s="426"/>
      <c r="D447" s="426"/>
      <c r="E447" s="426"/>
      <c r="F447" s="426"/>
      <c r="G447" s="426"/>
    </row>
    <row r="448" spans="2:7">
      <c r="B448" s="218"/>
      <c r="C448" s="426"/>
      <c r="D448" s="426"/>
      <c r="E448" s="426"/>
      <c r="F448" s="426"/>
      <c r="G448" s="426"/>
    </row>
    <row r="449" spans="2:7">
      <c r="B449" s="218"/>
      <c r="C449" s="426"/>
      <c r="D449" s="426"/>
      <c r="E449" s="426"/>
      <c r="F449" s="426"/>
      <c r="G449" s="426"/>
    </row>
    <row r="450" spans="2:7">
      <c r="B450" s="218"/>
      <c r="C450" s="426"/>
      <c r="D450" s="426"/>
      <c r="E450" s="426"/>
      <c r="F450" s="426"/>
      <c r="G450" s="426"/>
    </row>
    <row r="451" spans="2:7">
      <c r="B451" s="218"/>
      <c r="C451" s="426"/>
      <c r="D451" s="426"/>
      <c r="E451" s="426"/>
      <c r="F451" s="426"/>
      <c r="G451" s="426"/>
    </row>
    <row r="452" spans="2:7">
      <c r="B452" s="218"/>
      <c r="C452" s="426"/>
      <c r="D452" s="426"/>
      <c r="E452" s="426"/>
      <c r="F452" s="426"/>
      <c r="G452" s="426"/>
    </row>
    <row r="453" spans="2:7">
      <c r="B453" s="218"/>
      <c r="C453" s="426"/>
      <c r="D453" s="426"/>
      <c r="E453" s="426"/>
      <c r="F453" s="426"/>
      <c r="G453" s="426"/>
    </row>
    <row r="454" spans="2:7">
      <c r="B454" s="218"/>
      <c r="C454" s="426"/>
      <c r="D454" s="426"/>
      <c r="E454" s="426"/>
      <c r="F454" s="426"/>
      <c r="G454" s="426"/>
    </row>
    <row r="455" spans="2:7">
      <c r="B455" s="218"/>
      <c r="C455" s="426"/>
      <c r="D455" s="426"/>
      <c r="E455" s="426"/>
      <c r="F455" s="426"/>
      <c r="G455" s="426"/>
    </row>
    <row r="456" spans="2:7">
      <c r="B456" s="218"/>
      <c r="C456" s="426"/>
      <c r="D456" s="426"/>
      <c r="E456" s="426"/>
      <c r="F456" s="426"/>
      <c r="G456" s="426"/>
    </row>
    <row r="457" spans="2:7">
      <c r="B457" s="218"/>
      <c r="C457" s="426"/>
      <c r="D457" s="426"/>
      <c r="E457" s="426"/>
      <c r="F457" s="426"/>
      <c r="G457" s="426"/>
    </row>
    <row r="458" spans="2:7">
      <c r="B458" s="218"/>
      <c r="C458" s="426"/>
      <c r="D458" s="426"/>
      <c r="E458" s="426"/>
      <c r="F458" s="426"/>
      <c r="G458" s="426"/>
    </row>
    <row r="459" spans="2:7">
      <c r="B459" s="218"/>
      <c r="C459" s="426"/>
      <c r="D459" s="426"/>
      <c r="E459" s="426"/>
      <c r="F459" s="426"/>
      <c r="G459" s="426"/>
    </row>
    <row r="460" spans="2:7">
      <c r="B460" s="218"/>
      <c r="C460" s="426"/>
      <c r="D460" s="426"/>
      <c r="E460" s="426"/>
      <c r="F460" s="426"/>
      <c r="G460" s="426"/>
    </row>
    <row r="461" spans="2:7">
      <c r="B461" s="218"/>
      <c r="C461" s="426"/>
      <c r="D461" s="426"/>
      <c r="E461" s="426"/>
      <c r="F461" s="426"/>
      <c r="G461" s="426"/>
    </row>
    <row r="462" spans="2:7">
      <c r="B462" s="218"/>
      <c r="C462" s="426"/>
      <c r="D462" s="426"/>
      <c r="E462" s="426"/>
      <c r="F462" s="426"/>
      <c r="G462" s="426"/>
    </row>
    <row r="463" spans="2:7">
      <c r="B463" s="218"/>
      <c r="C463" s="426"/>
      <c r="D463" s="426"/>
      <c r="E463" s="426"/>
      <c r="F463" s="426"/>
      <c r="G463" s="426"/>
    </row>
    <row r="464" spans="2:7">
      <c r="B464" s="218"/>
      <c r="C464" s="426"/>
      <c r="D464" s="426"/>
      <c r="E464" s="426"/>
      <c r="F464" s="426"/>
      <c r="G464" s="426"/>
    </row>
    <row r="465" spans="2:7">
      <c r="B465" s="218"/>
      <c r="C465" s="426"/>
      <c r="D465" s="426"/>
      <c r="E465" s="426"/>
      <c r="F465" s="426"/>
      <c r="G465" s="426"/>
    </row>
    <row r="466" spans="2:7">
      <c r="B466" s="218"/>
      <c r="C466" s="426"/>
      <c r="D466" s="426"/>
      <c r="E466" s="426"/>
      <c r="F466" s="426"/>
      <c r="G466" s="426"/>
    </row>
    <row r="467" spans="2:7">
      <c r="B467" s="218"/>
      <c r="C467" s="426"/>
      <c r="D467" s="426"/>
      <c r="E467" s="426"/>
      <c r="F467" s="426"/>
      <c r="G467" s="426"/>
    </row>
    <row r="468" spans="2:7">
      <c r="B468" s="218"/>
      <c r="C468" s="426"/>
      <c r="D468" s="426"/>
      <c r="E468" s="426"/>
      <c r="F468" s="426"/>
      <c r="G468" s="426"/>
    </row>
    <row r="469" spans="2:7">
      <c r="B469" s="218"/>
      <c r="C469" s="426"/>
      <c r="D469" s="426"/>
      <c r="E469" s="426"/>
      <c r="F469" s="426"/>
      <c r="G469" s="426"/>
    </row>
    <row r="470" spans="2:7">
      <c r="B470" s="218"/>
      <c r="C470" s="426"/>
      <c r="D470" s="426"/>
      <c r="E470" s="426"/>
      <c r="F470" s="426"/>
      <c r="G470" s="426"/>
    </row>
    <row r="471" spans="2:7">
      <c r="B471" s="218"/>
      <c r="C471" s="426"/>
      <c r="D471" s="426"/>
      <c r="E471" s="426"/>
      <c r="F471" s="426"/>
      <c r="G471" s="426"/>
    </row>
    <row r="472" spans="2:7">
      <c r="B472" s="218"/>
      <c r="C472" s="426"/>
      <c r="D472" s="426"/>
      <c r="E472" s="426"/>
      <c r="F472" s="426"/>
      <c r="G472" s="426"/>
    </row>
    <row r="473" spans="2:7">
      <c r="B473" s="218"/>
      <c r="C473" s="426"/>
      <c r="D473" s="426"/>
      <c r="E473" s="426"/>
      <c r="F473" s="426"/>
      <c r="G473" s="426"/>
    </row>
    <row r="474" spans="2:7">
      <c r="B474" s="218"/>
      <c r="C474" s="426"/>
      <c r="D474" s="426"/>
      <c r="E474" s="426"/>
      <c r="F474" s="426"/>
      <c r="G474" s="426"/>
    </row>
    <row r="475" spans="2:7">
      <c r="B475" s="218"/>
      <c r="C475" s="426"/>
      <c r="D475" s="426"/>
      <c r="E475" s="426"/>
      <c r="F475" s="426"/>
      <c r="G475" s="426"/>
    </row>
    <row r="476" spans="2:7">
      <c r="B476" s="218"/>
      <c r="C476" s="426"/>
      <c r="D476" s="426"/>
      <c r="E476" s="426"/>
      <c r="F476" s="426"/>
      <c r="G476" s="426"/>
    </row>
    <row r="477" spans="2:7">
      <c r="B477" s="218"/>
      <c r="C477" s="426"/>
      <c r="D477" s="426"/>
      <c r="E477" s="426"/>
      <c r="F477" s="426"/>
      <c r="G477" s="426"/>
    </row>
    <row r="478" spans="2:7">
      <c r="B478" s="218"/>
      <c r="C478" s="426"/>
      <c r="D478" s="426"/>
      <c r="E478" s="426"/>
      <c r="F478" s="426"/>
      <c r="G478" s="426"/>
    </row>
    <row r="479" spans="2:7">
      <c r="B479" s="218"/>
      <c r="C479" s="426"/>
      <c r="D479" s="426"/>
      <c r="E479" s="426"/>
      <c r="F479" s="426"/>
      <c r="G479" s="426"/>
    </row>
    <row r="480" spans="2:7">
      <c r="B480" s="218"/>
      <c r="C480" s="426"/>
      <c r="D480" s="426"/>
      <c r="E480" s="426"/>
      <c r="F480" s="426"/>
      <c r="G480" s="426"/>
    </row>
    <row r="481" spans="2:7">
      <c r="B481" s="218"/>
      <c r="C481" s="426"/>
      <c r="D481" s="426"/>
      <c r="E481" s="426"/>
      <c r="F481" s="426"/>
      <c r="G481" s="426"/>
    </row>
    <row r="482" spans="2:7">
      <c r="B482" s="218"/>
      <c r="C482" s="426"/>
      <c r="D482" s="426"/>
      <c r="E482" s="426"/>
      <c r="F482" s="426"/>
      <c r="G482" s="426"/>
    </row>
    <row r="483" spans="2:7">
      <c r="B483" s="218"/>
      <c r="C483" s="426"/>
      <c r="D483" s="426"/>
      <c r="E483" s="426"/>
      <c r="F483" s="426"/>
      <c r="G483" s="426"/>
    </row>
    <row r="484" spans="2:7">
      <c r="B484" s="218"/>
      <c r="C484" s="426"/>
      <c r="D484" s="426"/>
      <c r="E484" s="426"/>
      <c r="F484" s="426"/>
      <c r="G484" s="426"/>
    </row>
    <row r="485" spans="2:7">
      <c r="B485" s="218"/>
      <c r="C485" s="426"/>
      <c r="D485" s="426"/>
      <c r="E485" s="426"/>
      <c r="F485" s="426"/>
      <c r="G485" s="426"/>
    </row>
    <row r="486" spans="2:7">
      <c r="B486" s="218"/>
      <c r="C486" s="426"/>
      <c r="D486" s="426"/>
      <c r="E486" s="426"/>
      <c r="F486" s="426"/>
      <c r="G486" s="426"/>
    </row>
    <row r="487" spans="2:7">
      <c r="B487" s="218"/>
      <c r="C487" s="426"/>
      <c r="D487" s="426"/>
      <c r="E487" s="426"/>
      <c r="F487" s="426"/>
      <c r="G487" s="426"/>
    </row>
    <row r="488" spans="2:7">
      <c r="B488" s="218"/>
      <c r="C488" s="426"/>
      <c r="D488" s="426"/>
      <c r="E488" s="426"/>
      <c r="F488" s="426"/>
      <c r="G488" s="426"/>
    </row>
    <row r="489" spans="2:7">
      <c r="B489" s="218"/>
      <c r="C489" s="426"/>
      <c r="D489" s="426"/>
      <c r="E489" s="426"/>
      <c r="F489" s="426"/>
      <c r="G489" s="426"/>
    </row>
    <row r="490" spans="2:7">
      <c r="B490" s="218"/>
      <c r="C490" s="426"/>
      <c r="D490" s="426"/>
      <c r="E490" s="426"/>
      <c r="F490" s="426"/>
      <c r="G490" s="426"/>
    </row>
    <row r="491" spans="2:7">
      <c r="B491" s="218"/>
      <c r="C491" s="426"/>
      <c r="D491" s="426"/>
      <c r="E491" s="426"/>
      <c r="F491" s="426"/>
      <c r="G491" s="426"/>
    </row>
    <row r="492" spans="2:7">
      <c r="B492" s="218"/>
      <c r="C492" s="426"/>
      <c r="D492" s="426"/>
      <c r="E492" s="426"/>
      <c r="F492" s="426"/>
      <c r="G492" s="426"/>
    </row>
    <row r="493" spans="2:7">
      <c r="B493" s="218"/>
      <c r="C493" s="426"/>
      <c r="D493" s="426"/>
      <c r="E493" s="426"/>
      <c r="F493" s="426"/>
      <c r="G493" s="426"/>
    </row>
    <row r="494" spans="2:7">
      <c r="B494" s="218"/>
      <c r="C494" s="426"/>
      <c r="D494" s="426"/>
      <c r="E494" s="426"/>
      <c r="F494" s="426"/>
      <c r="G494" s="426"/>
    </row>
    <row r="495" spans="2:7">
      <c r="B495" s="218"/>
      <c r="C495" s="426"/>
      <c r="D495" s="426"/>
      <c r="E495" s="426"/>
      <c r="F495" s="426"/>
      <c r="G495" s="426"/>
    </row>
    <row r="496" spans="2:7">
      <c r="B496" s="218"/>
      <c r="C496" s="426"/>
      <c r="D496" s="426"/>
      <c r="E496" s="426"/>
      <c r="F496" s="426"/>
      <c r="G496" s="426"/>
    </row>
    <row r="497" spans="2:7">
      <c r="B497" s="218"/>
      <c r="C497" s="426"/>
      <c r="D497" s="426"/>
      <c r="E497" s="426"/>
      <c r="F497" s="426"/>
      <c r="G497" s="426"/>
    </row>
    <row r="498" spans="2:7">
      <c r="B498" s="218"/>
      <c r="C498" s="426"/>
      <c r="D498" s="426"/>
      <c r="E498" s="426"/>
      <c r="F498" s="426"/>
      <c r="G498" s="426"/>
    </row>
    <row r="499" spans="2:7">
      <c r="B499" s="218"/>
      <c r="C499" s="426"/>
      <c r="D499" s="426"/>
      <c r="E499" s="426"/>
      <c r="F499" s="426"/>
      <c r="G499" s="426"/>
    </row>
    <row r="500" spans="2:7">
      <c r="B500" s="218"/>
      <c r="C500" s="426"/>
      <c r="D500" s="426"/>
      <c r="E500" s="426"/>
      <c r="F500" s="426"/>
      <c r="G500" s="426"/>
    </row>
    <row r="501" spans="2:7">
      <c r="B501" s="218"/>
      <c r="C501" s="426"/>
      <c r="D501" s="426"/>
      <c r="E501" s="426"/>
      <c r="F501" s="426"/>
      <c r="G501" s="426"/>
    </row>
    <row r="502" spans="2:7">
      <c r="B502" s="218"/>
      <c r="C502" s="426"/>
      <c r="D502" s="426"/>
      <c r="E502" s="426"/>
      <c r="F502" s="426"/>
      <c r="G502" s="426"/>
    </row>
    <row r="503" spans="2:7">
      <c r="B503" s="218"/>
      <c r="C503" s="426"/>
      <c r="D503" s="426"/>
      <c r="E503" s="426"/>
      <c r="F503" s="426"/>
      <c r="G503" s="426"/>
    </row>
    <row r="504" spans="2:7">
      <c r="B504" s="218"/>
      <c r="C504" s="426"/>
      <c r="D504" s="426"/>
      <c r="E504" s="426"/>
      <c r="F504" s="426"/>
      <c r="G504" s="426"/>
    </row>
    <row r="505" spans="2:7">
      <c r="B505" s="218"/>
      <c r="C505" s="426"/>
      <c r="D505" s="426"/>
      <c r="E505" s="426"/>
      <c r="F505" s="426"/>
      <c r="G505" s="426"/>
    </row>
    <row r="506" spans="2:7">
      <c r="B506" s="218"/>
      <c r="C506" s="426"/>
      <c r="D506" s="426"/>
      <c r="E506" s="426"/>
      <c r="F506" s="426"/>
      <c r="G506" s="426"/>
    </row>
    <row r="507" spans="2:7">
      <c r="B507" s="218"/>
      <c r="C507" s="426"/>
      <c r="D507" s="426"/>
      <c r="E507" s="426"/>
      <c r="F507" s="426"/>
      <c r="G507" s="426"/>
    </row>
    <row r="508" spans="2:7">
      <c r="B508" s="218"/>
      <c r="C508" s="426"/>
      <c r="D508" s="426"/>
      <c r="E508" s="426"/>
      <c r="F508" s="426"/>
      <c r="G508" s="426"/>
    </row>
    <row r="509" spans="2:7">
      <c r="B509" s="218"/>
      <c r="C509" s="426"/>
      <c r="D509" s="426"/>
      <c r="E509" s="426"/>
      <c r="F509" s="426"/>
      <c r="G509" s="426"/>
    </row>
    <row r="510" spans="2:7">
      <c r="B510" s="218"/>
      <c r="C510" s="426"/>
      <c r="D510" s="426"/>
      <c r="E510" s="426"/>
      <c r="F510" s="426"/>
      <c r="G510" s="426"/>
    </row>
    <row r="511" spans="2:7">
      <c r="B511" s="218"/>
      <c r="C511" s="426"/>
      <c r="D511" s="426"/>
      <c r="E511" s="426"/>
      <c r="F511" s="426"/>
      <c r="G511" s="426"/>
    </row>
    <row r="512" spans="2:7">
      <c r="B512" s="218"/>
      <c r="C512" s="426"/>
      <c r="D512" s="426"/>
      <c r="E512" s="426"/>
      <c r="F512" s="426"/>
      <c r="G512" s="426"/>
    </row>
    <row r="513" spans="2:7">
      <c r="B513" s="218"/>
      <c r="C513" s="426"/>
      <c r="D513" s="426"/>
      <c r="E513" s="426"/>
      <c r="F513" s="426"/>
      <c r="G513" s="426"/>
    </row>
    <row r="514" spans="2:7">
      <c r="B514" s="218"/>
      <c r="C514" s="426"/>
      <c r="D514" s="426"/>
      <c r="E514" s="426"/>
      <c r="F514" s="426"/>
      <c r="G514" s="426"/>
    </row>
    <row r="515" spans="2:7">
      <c r="B515" s="218"/>
      <c r="C515" s="426"/>
      <c r="D515" s="426"/>
      <c r="E515" s="426"/>
      <c r="F515" s="426"/>
      <c r="G515" s="426"/>
    </row>
    <row r="516" spans="2:7">
      <c r="B516" s="218"/>
      <c r="C516" s="426"/>
      <c r="D516" s="426"/>
      <c r="E516" s="426"/>
      <c r="F516" s="426"/>
      <c r="G516" s="426"/>
    </row>
    <row r="517" spans="2:7">
      <c r="B517" s="218"/>
      <c r="C517" s="426"/>
      <c r="D517" s="426"/>
      <c r="E517" s="426"/>
      <c r="F517" s="426"/>
      <c r="G517" s="426"/>
    </row>
    <row r="518" spans="2:7">
      <c r="B518" s="218"/>
      <c r="C518" s="426"/>
      <c r="D518" s="426"/>
      <c r="E518" s="426"/>
      <c r="F518" s="426"/>
      <c r="G518" s="426"/>
    </row>
    <row r="519" spans="2:7">
      <c r="B519" s="218"/>
      <c r="C519" s="426"/>
      <c r="D519" s="426"/>
      <c r="E519" s="426"/>
      <c r="F519" s="426"/>
      <c r="G519" s="426"/>
    </row>
    <row r="520" spans="2:7">
      <c r="B520" s="218"/>
      <c r="C520" s="426"/>
      <c r="D520" s="426"/>
      <c r="E520" s="426"/>
      <c r="F520" s="426"/>
      <c r="G520" s="426"/>
    </row>
    <row r="521" spans="2:7">
      <c r="B521" s="218"/>
      <c r="C521" s="426"/>
      <c r="D521" s="426"/>
      <c r="E521" s="426"/>
      <c r="F521" s="426"/>
      <c r="G521" s="426"/>
    </row>
    <row r="522" spans="2:7">
      <c r="B522" s="218"/>
      <c r="C522" s="426"/>
      <c r="D522" s="426"/>
      <c r="E522" s="426"/>
      <c r="F522" s="426"/>
      <c r="G522" s="426"/>
    </row>
    <row r="523" spans="2:7">
      <c r="B523" s="218"/>
      <c r="C523" s="426"/>
      <c r="D523" s="426"/>
      <c r="E523" s="426"/>
      <c r="F523" s="426"/>
      <c r="G523" s="426"/>
    </row>
    <row r="524" spans="2:7">
      <c r="B524" s="218"/>
      <c r="C524" s="426"/>
      <c r="D524" s="426"/>
      <c r="E524" s="426"/>
      <c r="F524" s="426"/>
      <c r="G524" s="426"/>
    </row>
    <row r="525" spans="2:7">
      <c r="B525" s="218"/>
      <c r="C525" s="426"/>
      <c r="D525" s="426"/>
      <c r="E525" s="426"/>
      <c r="F525" s="426"/>
      <c r="G525" s="426"/>
    </row>
    <row r="526" spans="2:7">
      <c r="B526" s="218"/>
      <c r="C526" s="426"/>
      <c r="D526" s="426"/>
      <c r="E526" s="426"/>
      <c r="F526" s="426"/>
      <c r="G526" s="426"/>
    </row>
    <row r="527" spans="2:7">
      <c r="B527" s="218"/>
      <c r="C527" s="426"/>
      <c r="D527" s="426"/>
      <c r="E527" s="426"/>
      <c r="F527" s="426"/>
      <c r="G527" s="426"/>
    </row>
    <row r="528" spans="2:7">
      <c r="B528" s="218"/>
      <c r="C528" s="426"/>
      <c r="D528" s="426"/>
      <c r="E528" s="426"/>
      <c r="F528" s="426"/>
      <c r="G528" s="426"/>
    </row>
    <row r="529" spans="2:7">
      <c r="B529" s="218"/>
      <c r="C529" s="426"/>
      <c r="D529" s="426"/>
      <c r="E529" s="426"/>
      <c r="F529" s="426"/>
      <c r="G529" s="426"/>
    </row>
    <row r="530" spans="2:7">
      <c r="B530" s="218"/>
      <c r="C530" s="426"/>
      <c r="D530" s="426"/>
      <c r="E530" s="426"/>
      <c r="F530" s="426"/>
      <c r="G530" s="426"/>
    </row>
    <row r="531" spans="2:7">
      <c r="B531" s="218"/>
      <c r="C531" s="426"/>
      <c r="D531" s="426"/>
      <c r="E531" s="426"/>
      <c r="F531" s="426"/>
      <c r="G531" s="426"/>
    </row>
    <row r="532" spans="2:7">
      <c r="B532" s="218"/>
      <c r="C532" s="426"/>
      <c r="D532" s="426"/>
      <c r="E532" s="426"/>
      <c r="F532" s="426"/>
      <c r="G532" s="426"/>
    </row>
    <row r="533" spans="2:7">
      <c r="B533" s="218"/>
      <c r="C533" s="426"/>
      <c r="D533" s="426"/>
      <c r="E533" s="426"/>
      <c r="F533" s="426"/>
      <c r="G533" s="426"/>
    </row>
    <row r="534" spans="2:7">
      <c r="B534" s="218"/>
      <c r="C534" s="426"/>
      <c r="D534" s="426"/>
      <c r="E534" s="426"/>
      <c r="F534" s="426"/>
      <c r="G534" s="426"/>
    </row>
    <row r="535" spans="2:7">
      <c r="B535" s="218"/>
      <c r="C535" s="426"/>
      <c r="D535" s="426"/>
      <c r="E535" s="426"/>
      <c r="F535" s="426"/>
      <c r="G535" s="426"/>
    </row>
    <row r="536" spans="2:7">
      <c r="B536" s="218"/>
      <c r="C536" s="426"/>
      <c r="D536" s="426"/>
      <c r="E536" s="426"/>
      <c r="F536" s="426"/>
      <c r="G536" s="426"/>
    </row>
    <row r="537" spans="2:7">
      <c r="B537" s="218"/>
      <c r="C537" s="426"/>
      <c r="D537" s="426"/>
      <c r="E537" s="426"/>
      <c r="F537" s="426"/>
      <c r="G537" s="426"/>
    </row>
    <row r="538" spans="2:7">
      <c r="B538" s="218"/>
      <c r="C538" s="426"/>
      <c r="D538" s="426"/>
      <c r="E538" s="426"/>
      <c r="F538" s="426"/>
      <c r="G538" s="426"/>
    </row>
    <row r="539" spans="2:7">
      <c r="B539" s="218"/>
      <c r="C539" s="426"/>
      <c r="D539" s="426"/>
      <c r="E539" s="426"/>
      <c r="F539" s="426"/>
      <c r="G539" s="426"/>
    </row>
    <row r="540" spans="2:7">
      <c r="B540" s="218"/>
      <c r="C540" s="426"/>
      <c r="D540" s="426"/>
      <c r="E540" s="426"/>
      <c r="F540" s="426"/>
      <c r="G540" s="426"/>
    </row>
    <row r="541" spans="2:7">
      <c r="B541" s="218"/>
      <c r="C541" s="426"/>
      <c r="D541" s="426"/>
      <c r="E541" s="426"/>
      <c r="F541" s="426"/>
      <c r="G541" s="426"/>
    </row>
    <row r="542" spans="2:7">
      <c r="B542" s="218"/>
      <c r="C542" s="426"/>
      <c r="D542" s="426"/>
      <c r="E542" s="426"/>
      <c r="F542" s="426"/>
      <c r="G542" s="426"/>
    </row>
    <row r="543" spans="2:7">
      <c r="B543" s="218"/>
      <c r="C543" s="426"/>
      <c r="D543" s="426"/>
      <c r="E543" s="426"/>
      <c r="F543" s="426"/>
      <c r="G543" s="426"/>
    </row>
    <row r="544" spans="2:7">
      <c r="B544" s="218"/>
      <c r="C544" s="426"/>
      <c r="D544" s="426"/>
      <c r="E544" s="426"/>
      <c r="F544" s="426"/>
      <c r="G544" s="426"/>
    </row>
    <row r="545" spans="2:7">
      <c r="B545" s="218"/>
      <c r="C545" s="426"/>
      <c r="D545" s="426"/>
      <c r="E545" s="426"/>
      <c r="F545" s="426"/>
      <c r="G545" s="426"/>
    </row>
    <row r="546" spans="2:7">
      <c r="B546" s="218"/>
      <c r="C546" s="426"/>
      <c r="D546" s="426"/>
      <c r="E546" s="426"/>
      <c r="F546" s="426"/>
      <c r="G546" s="426"/>
    </row>
    <row r="547" spans="2:7">
      <c r="B547" s="218"/>
      <c r="C547" s="426"/>
      <c r="D547" s="426"/>
      <c r="E547" s="426"/>
      <c r="F547" s="426"/>
      <c r="G547" s="426"/>
    </row>
    <row r="548" spans="2:7">
      <c r="B548" s="218"/>
      <c r="C548" s="426"/>
      <c r="D548" s="426"/>
      <c r="E548" s="426"/>
      <c r="F548" s="426"/>
      <c r="G548" s="426"/>
    </row>
    <row r="549" spans="2:7">
      <c r="B549" s="218"/>
      <c r="C549" s="426"/>
      <c r="D549" s="426"/>
      <c r="E549" s="426"/>
      <c r="F549" s="426"/>
      <c r="G549" s="426"/>
    </row>
    <row r="550" spans="2:7">
      <c r="B550" s="218"/>
      <c r="C550" s="426"/>
      <c r="D550" s="426"/>
      <c r="E550" s="426"/>
      <c r="F550" s="426"/>
      <c r="G550" s="426"/>
    </row>
    <row r="551" spans="2:7">
      <c r="B551" s="218"/>
      <c r="C551" s="426"/>
      <c r="D551" s="426"/>
      <c r="E551" s="426"/>
      <c r="F551" s="426"/>
      <c r="G551" s="426"/>
    </row>
    <row r="552" spans="2:7">
      <c r="B552" s="218"/>
      <c r="C552" s="426"/>
      <c r="D552" s="426"/>
      <c r="E552" s="426"/>
      <c r="F552" s="426"/>
      <c r="G552" s="426"/>
    </row>
    <row r="553" spans="2:7">
      <c r="B553" s="218"/>
      <c r="C553" s="426"/>
      <c r="D553" s="426"/>
      <c r="E553" s="426"/>
      <c r="F553" s="426"/>
      <c r="G553" s="426"/>
    </row>
    <row r="554" spans="2:7">
      <c r="B554" s="218"/>
      <c r="C554" s="426"/>
      <c r="D554" s="426"/>
      <c r="E554" s="426"/>
      <c r="F554" s="426"/>
      <c r="G554" s="426"/>
    </row>
    <row r="555" spans="2:7">
      <c r="B555" s="218"/>
      <c r="C555" s="426"/>
      <c r="D555" s="426"/>
      <c r="E555" s="426"/>
      <c r="F555" s="426"/>
      <c r="G555" s="426"/>
    </row>
    <row r="556" spans="2:7">
      <c r="B556" s="218"/>
      <c r="C556" s="426"/>
      <c r="D556" s="426"/>
      <c r="E556" s="426"/>
      <c r="F556" s="426"/>
      <c r="G556" s="426"/>
    </row>
    <row r="557" spans="2:7">
      <c r="B557" s="218"/>
      <c r="C557" s="426"/>
      <c r="D557" s="426"/>
      <c r="E557" s="426"/>
      <c r="F557" s="426"/>
      <c r="G557" s="426"/>
    </row>
    <row r="558" spans="2:7">
      <c r="B558" s="218"/>
      <c r="C558" s="426"/>
      <c r="D558" s="426"/>
      <c r="E558" s="426"/>
      <c r="F558" s="426"/>
      <c r="G558" s="426"/>
    </row>
    <row r="559" spans="2:7">
      <c r="B559" s="218"/>
      <c r="C559" s="426"/>
      <c r="D559" s="426"/>
      <c r="E559" s="426"/>
      <c r="F559" s="426"/>
      <c r="G559" s="426"/>
    </row>
    <row r="560" spans="2:7">
      <c r="B560" s="218"/>
      <c r="C560" s="426"/>
      <c r="D560" s="426"/>
      <c r="E560" s="426"/>
      <c r="F560" s="426"/>
      <c r="G560" s="426"/>
    </row>
    <row r="561" spans="2:7">
      <c r="B561" s="218"/>
      <c r="C561" s="426"/>
      <c r="D561" s="426"/>
      <c r="E561" s="426"/>
      <c r="F561" s="426"/>
      <c r="G561" s="426"/>
    </row>
    <row r="562" spans="2:7">
      <c r="B562" s="218"/>
      <c r="C562" s="426"/>
      <c r="D562" s="426"/>
      <c r="E562" s="426"/>
      <c r="F562" s="426"/>
      <c r="G562" s="426"/>
    </row>
    <row r="563" spans="2:7">
      <c r="B563" s="218"/>
      <c r="C563" s="426"/>
      <c r="D563" s="426"/>
      <c r="E563" s="426"/>
      <c r="F563" s="426"/>
      <c r="G563" s="426"/>
    </row>
    <row r="564" spans="2:7">
      <c r="B564" s="218"/>
      <c r="C564" s="426"/>
      <c r="D564" s="426"/>
      <c r="E564" s="426"/>
      <c r="F564" s="426"/>
      <c r="G564" s="426"/>
    </row>
    <row r="565" spans="2:7">
      <c r="B565" s="218"/>
      <c r="C565" s="426"/>
      <c r="D565" s="426"/>
      <c r="E565" s="426"/>
      <c r="F565" s="426"/>
      <c r="G565" s="426"/>
    </row>
    <row r="566" spans="2:7">
      <c r="B566" s="218"/>
      <c r="C566" s="426"/>
      <c r="D566" s="426"/>
      <c r="E566" s="426"/>
      <c r="F566" s="426"/>
      <c r="G566" s="426"/>
    </row>
    <row r="567" spans="2:7">
      <c r="B567" s="218"/>
      <c r="C567" s="426"/>
      <c r="D567" s="426"/>
      <c r="E567" s="426"/>
      <c r="F567" s="426"/>
      <c r="G567" s="426"/>
    </row>
    <row r="568" spans="2:7">
      <c r="B568" s="218"/>
      <c r="C568" s="426"/>
      <c r="D568" s="426"/>
      <c r="E568" s="426"/>
      <c r="F568" s="426"/>
      <c r="G568" s="426"/>
    </row>
    <row r="569" spans="2:7">
      <c r="B569" s="218"/>
      <c r="C569" s="426"/>
      <c r="D569" s="426"/>
      <c r="E569" s="426"/>
      <c r="F569" s="426"/>
      <c r="G569" s="426"/>
    </row>
    <row r="570" spans="2:7">
      <c r="B570" s="218"/>
      <c r="C570" s="426"/>
      <c r="D570" s="426"/>
      <c r="E570" s="426"/>
      <c r="F570" s="426"/>
      <c r="G570" s="426"/>
    </row>
    <row r="571" spans="2:7">
      <c r="B571" s="218"/>
      <c r="C571" s="426"/>
      <c r="D571" s="426"/>
      <c r="E571" s="426"/>
      <c r="F571" s="426"/>
      <c r="G571" s="426"/>
    </row>
    <row r="572" spans="2:7">
      <c r="B572" s="218"/>
      <c r="C572" s="426"/>
      <c r="D572" s="426"/>
      <c r="E572" s="426"/>
      <c r="F572" s="426"/>
      <c r="G572" s="426"/>
    </row>
    <row r="573" spans="2:7">
      <c r="B573" s="218"/>
      <c r="C573" s="426"/>
      <c r="D573" s="426"/>
      <c r="E573" s="426"/>
      <c r="F573" s="426"/>
      <c r="G573" s="426"/>
    </row>
    <row r="574" spans="2:7">
      <c r="B574" s="218"/>
      <c r="C574" s="426"/>
      <c r="D574" s="426"/>
      <c r="E574" s="426"/>
      <c r="F574" s="426"/>
      <c r="G574" s="426"/>
    </row>
    <row r="575" spans="2:7">
      <c r="B575" s="218"/>
      <c r="C575" s="426"/>
      <c r="D575" s="426"/>
      <c r="E575" s="426"/>
      <c r="F575" s="426"/>
      <c r="G575" s="426"/>
    </row>
    <row r="576" spans="2:7">
      <c r="B576" s="218"/>
      <c r="C576" s="426"/>
      <c r="D576" s="426"/>
      <c r="E576" s="426"/>
      <c r="F576" s="426"/>
      <c r="G576" s="426"/>
    </row>
    <row r="577" spans="2:7">
      <c r="B577" s="218"/>
      <c r="C577" s="426"/>
      <c r="D577" s="426"/>
      <c r="E577" s="426"/>
      <c r="F577" s="426"/>
      <c r="G577" s="426"/>
    </row>
    <row r="578" spans="2:7">
      <c r="B578" s="218"/>
      <c r="C578" s="426"/>
      <c r="D578" s="426"/>
      <c r="E578" s="426"/>
      <c r="F578" s="426"/>
      <c r="G578" s="426"/>
    </row>
    <row r="579" spans="2:7">
      <c r="B579" s="218"/>
      <c r="C579" s="426"/>
      <c r="D579" s="426"/>
      <c r="E579" s="426"/>
      <c r="F579" s="426"/>
      <c r="G579" s="426"/>
    </row>
    <row r="580" spans="2:7">
      <c r="B580" s="218"/>
      <c r="C580" s="426"/>
      <c r="D580" s="426"/>
      <c r="E580" s="426"/>
      <c r="F580" s="426"/>
      <c r="G580" s="426"/>
    </row>
    <row r="581" spans="2:7">
      <c r="B581" s="218"/>
      <c r="C581" s="426"/>
      <c r="D581" s="426"/>
      <c r="E581" s="426"/>
      <c r="F581" s="426"/>
      <c r="G581" s="426"/>
    </row>
    <row r="582" spans="2:7">
      <c r="B582" s="218"/>
      <c r="C582" s="426"/>
      <c r="D582" s="426"/>
      <c r="E582" s="426"/>
      <c r="F582" s="426"/>
      <c r="G582" s="426"/>
    </row>
    <row r="583" spans="2:7">
      <c r="B583" s="218"/>
      <c r="C583" s="426"/>
      <c r="D583" s="426"/>
      <c r="E583" s="426"/>
      <c r="F583" s="426"/>
      <c r="G583" s="426"/>
    </row>
    <row r="584" spans="2:7">
      <c r="B584" s="218"/>
      <c r="C584" s="426"/>
      <c r="D584" s="426"/>
      <c r="E584" s="426"/>
      <c r="F584" s="426"/>
      <c r="G584" s="426"/>
    </row>
    <row r="585" spans="2:7">
      <c r="B585" s="218"/>
      <c r="C585" s="426"/>
      <c r="D585" s="426"/>
      <c r="E585" s="426"/>
      <c r="F585" s="426"/>
      <c r="G585" s="426"/>
    </row>
    <row r="586" spans="2:7">
      <c r="B586" s="218"/>
      <c r="C586" s="426"/>
      <c r="D586" s="426"/>
      <c r="E586" s="426"/>
      <c r="F586" s="426"/>
      <c r="G586" s="426"/>
    </row>
    <row r="587" spans="2:7">
      <c r="B587" s="218"/>
      <c r="C587" s="426"/>
      <c r="D587" s="426"/>
      <c r="E587" s="426"/>
      <c r="F587" s="426"/>
      <c r="G587" s="426"/>
    </row>
    <row r="588" spans="2:7">
      <c r="B588" s="218"/>
      <c r="C588" s="426"/>
      <c r="D588" s="426"/>
      <c r="E588" s="426"/>
      <c r="F588" s="426"/>
      <c r="G588" s="426"/>
    </row>
    <row r="589" spans="2:7">
      <c r="B589" s="218"/>
      <c r="C589" s="426"/>
      <c r="D589" s="426"/>
      <c r="E589" s="426"/>
      <c r="F589" s="426"/>
      <c r="G589" s="426"/>
    </row>
    <row r="590" spans="2:7">
      <c r="B590" s="218"/>
      <c r="C590" s="426"/>
      <c r="D590" s="426"/>
      <c r="E590" s="426"/>
      <c r="F590" s="426"/>
      <c r="G590" s="426"/>
    </row>
    <row r="591" spans="2:7">
      <c r="B591" s="218"/>
      <c r="C591" s="426"/>
      <c r="D591" s="426"/>
      <c r="E591" s="426"/>
      <c r="F591" s="426"/>
      <c r="G591" s="426"/>
    </row>
    <row r="592" spans="2:7">
      <c r="B592" s="218"/>
      <c r="C592" s="426"/>
      <c r="D592" s="426"/>
      <c r="E592" s="426"/>
      <c r="F592" s="426"/>
      <c r="G592" s="426"/>
    </row>
    <row r="593" spans="2:7">
      <c r="B593" s="218"/>
      <c r="C593" s="426"/>
      <c r="D593" s="426"/>
      <c r="E593" s="426"/>
      <c r="F593" s="426"/>
      <c r="G593" s="426"/>
    </row>
    <row r="594" spans="2:7">
      <c r="B594" s="218"/>
      <c r="C594" s="426"/>
      <c r="D594" s="426"/>
      <c r="E594" s="426"/>
      <c r="F594" s="426"/>
      <c r="G594" s="426"/>
    </row>
    <row r="595" spans="2:7">
      <c r="B595" s="218"/>
      <c r="C595" s="426"/>
      <c r="D595" s="426"/>
      <c r="E595" s="426"/>
      <c r="F595" s="426"/>
      <c r="G595" s="426"/>
    </row>
    <row r="596" spans="2:7">
      <c r="B596" s="218"/>
      <c r="C596" s="426"/>
      <c r="D596" s="426"/>
      <c r="E596" s="426"/>
      <c r="F596" s="426"/>
      <c r="G596" s="426"/>
    </row>
    <row r="597" spans="2:7">
      <c r="B597" s="218"/>
      <c r="C597" s="426"/>
      <c r="D597" s="426"/>
      <c r="E597" s="426"/>
      <c r="F597" s="426"/>
      <c r="G597" s="426"/>
    </row>
    <row r="598" spans="2:7">
      <c r="B598" s="218"/>
      <c r="C598" s="426"/>
      <c r="D598" s="426"/>
      <c r="E598" s="426"/>
      <c r="F598" s="426"/>
      <c r="G598" s="426"/>
    </row>
    <row r="599" spans="2:7">
      <c r="B599" s="218"/>
      <c r="C599" s="426"/>
      <c r="D599" s="426"/>
      <c r="E599" s="426"/>
      <c r="F599" s="426"/>
      <c r="G599" s="426"/>
    </row>
    <row r="600" spans="2:7">
      <c r="B600" s="218"/>
      <c r="C600" s="426"/>
      <c r="D600" s="426"/>
      <c r="E600" s="426"/>
      <c r="F600" s="426"/>
      <c r="G600" s="426"/>
    </row>
    <row r="601" spans="2:7">
      <c r="B601" s="218"/>
      <c r="C601" s="426"/>
      <c r="D601" s="426"/>
      <c r="E601" s="426"/>
      <c r="F601" s="426"/>
      <c r="G601" s="426"/>
    </row>
    <row r="602" spans="2:7">
      <c r="B602" s="218"/>
      <c r="C602" s="426"/>
      <c r="D602" s="426"/>
      <c r="E602" s="426"/>
      <c r="F602" s="426"/>
      <c r="G602" s="426"/>
    </row>
    <row r="603" spans="2:7">
      <c r="B603" s="218"/>
      <c r="C603" s="426"/>
      <c r="D603" s="426"/>
      <c r="E603" s="426"/>
      <c r="F603" s="426"/>
      <c r="G603" s="426"/>
    </row>
    <row r="604" spans="2:7">
      <c r="B604" s="218"/>
      <c r="C604" s="426"/>
      <c r="D604" s="426"/>
      <c r="E604" s="426"/>
      <c r="F604" s="426"/>
      <c r="G604" s="426"/>
    </row>
    <row r="605" spans="2:7">
      <c r="B605" s="218"/>
      <c r="C605" s="426"/>
      <c r="D605" s="426"/>
      <c r="E605" s="426"/>
      <c r="F605" s="426"/>
      <c r="G605" s="426"/>
    </row>
    <row r="606" spans="2:7">
      <c r="B606" s="218"/>
      <c r="C606" s="426"/>
      <c r="D606" s="426"/>
      <c r="E606" s="426"/>
      <c r="F606" s="426"/>
      <c r="G606" s="426"/>
    </row>
    <row r="607" spans="2:7">
      <c r="B607" s="218"/>
      <c r="C607" s="426"/>
      <c r="D607" s="426"/>
      <c r="E607" s="426"/>
      <c r="F607" s="426"/>
      <c r="G607" s="426"/>
    </row>
    <row r="608" spans="2:7">
      <c r="B608" s="218"/>
      <c r="C608" s="426"/>
      <c r="D608" s="426"/>
      <c r="E608" s="426"/>
      <c r="F608" s="426"/>
      <c r="G608" s="426"/>
    </row>
    <row r="609" spans="2:7">
      <c r="B609" s="218"/>
      <c r="C609" s="426"/>
      <c r="D609" s="426"/>
      <c r="E609" s="426"/>
      <c r="F609" s="426"/>
      <c r="G609" s="426"/>
    </row>
    <row r="610" spans="2:7">
      <c r="B610" s="218"/>
      <c r="C610" s="426"/>
      <c r="D610" s="426"/>
      <c r="E610" s="426"/>
      <c r="F610" s="426"/>
      <c r="G610" s="426"/>
    </row>
    <row r="611" spans="2:7">
      <c r="B611" s="218"/>
      <c r="C611" s="426"/>
      <c r="D611" s="426"/>
      <c r="E611" s="426"/>
      <c r="F611" s="426"/>
      <c r="G611" s="426"/>
    </row>
    <row r="612" spans="2:7">
      <c r="B612" s="218"/>
      <c r="C612" s="426"/>
      <c r="D612" s="426"/>
      <c r="E612" s="426"/>
      <c r="F612" s="426"/>
      <c r="G612" s="426"/>
    </row>
    <row r="613" spans="2:7">
      <c r="B613" s="218"/>
      <c r="C613" s="426"/>
      <c r="D613" s="426"/>
      <c r="E613" s="426"/>
      <c r="F613" s="426"/>
      <c r="G613" s="426"/>
    </row>
    <row r="614" spans="2:7">
      <c r="B614" s="218"/>
      <c r="C614" s="426"/>
      <c r="D614" s="426"/>
      <c r="E614" s="426"/>
      <c r="F614" s="426"/>
      <c r="G614" s="426"/>
    </row>
    <row r="615" spans="2:7">
      <c r="B615" s="218"/>
      <c r="C615" s="426"/>
      <c r="D615" s="426"/>
      <c r="E615" s="426"/>
      <c r="F615" s="426"/>
      <c r="G615" s="426"/>
    </row>
    <row r="616" spans="2:7">
      <c r="B616" s="218"/>
      <c r="C616" s="426"/>
      <c r="D616" s="426"/>
      <c r="E616" s="426"/>
      <c r="F616" s="426"/>
      <c r="G616" s="426"/>
    </row>
    <row r="617" spans="2:7">
      <c r="B617" s="218"/>
      <c r="C617" s="426"/>
      <c r="D617" s="426"/>
      <c r="E617" s="426"/>
      <c r="F617" s="426"/>
      <c r="G617" s="426"/>
    </row>
    <row r="618" spans="2:7">
      <c r="B618" s="218"/>
      <c r="C618" s="426"/>
      <c r="D618" s="426"/>
      <c r="E618" s="426"/>
      <c r="F618" s="426"/>
      <c r="G618" s="426"/>
    </row>
    <row r="619" spans="2:7">
      <c r="B619" s="218"/>
      <c r="C619" s="426"/>
      <c r="D619" s="426"/>
      <c r="E619" s="426"/>
      <c r="F619" s="426"/>
      <c r="G619" s="426"/>
    </row>
    <row r="620" spans="2:7">
      <c r="B620" s="218"/>
      <c r="C620" s="426"/>
      <c r="D620" s="426"/>
      <c r="E620" s="426"/>
      <c r="F620" s="426"/>
      <c r="G620" s="426"/>
    </row>
    <row r="621" spans="2:7">
      <c r="B621" s="218"/>
      <c r="C621" s="426"/>
      <c r="D621" s="426"/>
      <c r="E621" s="426"/>
      <c r="F621" s="426"/>
      <c r="G621" s="426"/>
    </row>
    <row r="622" spans="2:7">
      <c r="B622" s="218"/>
      <c r="C622" s="426"/>
      <c r="D622" s="426"/>
      <c r="E622" s="426"/>
      <c r="F622" s="426"/>
      <c r="G622" s="426"/>
    </row>
    <row r="623" spans="2:7">
      <c r="B623" s="218"/>
      <c r="C623" s="426"/>
      <c r="D623" s="426"/>
      <c r="E623" s="426"/>
      <c r="F623" s="426"/>
      <c r="G623" s="426"/>
    </row>
    <row r="624" spans="2:7">
      <c r="B624" s="218"/>
      <c r="C624" s="426"/>
      <c r="D624" s="426"/>
      <c r="E624" s="426"/>
      <c r="F624" s="426"/>
      <c r="G624" s="426"/>
    </row>
    <row r="625" spans="2:7">
      <c r="B625" s="218"/>
      <c r="C625" s="426"/>
      <c r="D625" s="426"/>
      <c r="E625" s="426"/>
      <c r="F625" s="426"/>
      <c r="G625" s="426"/>
    </row>
    <row r="626" spans="2:7">
      <c r="B626" s="218"/>
      <c r="C626" s="426"/>
      <c r="D626" s="426"/>
      <c r="E626" s="426"/>
      <c r="F626" s="426"/>
      <c r="G626" s="426"/>
    </row>
    <row r="627" spans="2:7">
      <c r="B627" s="218"/>
      <c r="C627" s="426"/>
      <c r="D627" s="426"/>
      <c r="E627" s="426"/>
      <c r="F627" s="426"/>
      <c r="G627" s="426"/>
    </row>
    <row r="628" spans="2:7">
      <c r="B628" s="218"/>
      <c r="C628" s="426"/>
      <c r="D628" s="426"/>
      <c r="E628" s="426"/>
      <c r="F628" s="426"/>
      <c r="G628" s="426"/>
    </row>
    <row r="629" spans="2:7">
      <c r="B629" s="218"/>
      <c r="C629" s="426"/>
      <c r="D629" s="426"/>
      <c r="E629" s="426"/>
      <c r="F629" s="426"/>
      <c r="G629" s="426"/>
    </row>
    <row r="630" spans="2:7">
      <c r="B630" s="218"/>
      <c r="C630" s="426"/>
      <c r="D630" s="426"/>
      <c r="E630" s="426"/>
      <c r="F630" s="426"/>
      <c r="G630" s="426"/>
    </row>
    <row r="631" spans="2:7">
      <c r="B631" s="218"/>
      <c r="C631" s="426"/>
      <c r="D631" s="426"/>
      <c r="E631" s="426"/>
      <c r="F631" s="426"/>
      <c r="G631" s="426"/>
    </row>
    <row r="632" spans="2:7">
      <c r="B632" s="218"/>
      <c r="C632" s="426"/>
      <c r="D632" s="426"/>
      <c r="E632" s="426"/>
      <c r="F632" s="426"/>
      <c r="G632" s="426"/>
    </row>
    <row r="633" spans="2:7">
      <c r="B633" s="218"/>
      <c r="C633" s="426"/>
      <c r="D633" s="426"/>
      <c r="E633" s="426"/>
      <c r="F633" s="426"/>
      <c r="G633" s="426"/>
    </row>
    <row r="634" spans="2:7">
      <c r="B634" s="218"/>
      <c r="C634" s="426"/>
      <c r="D634" s="426"/>
      <c r="E634" s="426"/>
      <c r="F634" s="426"/>
      <c r="G634" s="426"/>
    </row>
    <row r="635" spans="2:7">
      <c r="B635" s="218"/>
      <c r="C635" s="426"/>
      <c r="D635" s="426"/>
      <c r="E635" s="426"/>
      <c r="F635" s="426"/>
      <c r="G635" s="426"/>
    </row>
    <row r="636" spans="2:7">
      <c r="B636" s="218"/>
      <c r="C636" s="426"/>
      <c r="D636" s="426"/>
      <c r="E636" s="426"/>
      <c r="F636" s="426"/>
      <c r="G636" s="426"/>
    </row>
    <row r="637" spans="2:7">
      <c r="B637" s="218"/>
      <c r="C637" s="426"/>
      <c r="D637" s="426"/>
      <c r="E637" s="426"/>
      <c r="F637" s="426"/>
      <c r="G637" s="426"/>
    </row>
    <row r="638" spans="2:7">
      <c r="B638" s="218"/>
      <c r="C638" s="426"/>
      <c r="D638" s="426"/>
      <c r="E638" s="426"/>
      <c r="F638" s="426"/>
      <c r="G638" s="426"/>
    </row>
    <row r="639" spans="2:7">
      <c r="B639" s="218"/>
      <c r="C639" s="426"/>
      <c r="D639" s="426"/>
      <c r="E639" s="426"/>
      <c r="F639" s="426"/>
      <c r="G639" s="426"/>
    </row>
    <row r="640" spans="2:7">
      <c r="B640" s="218"/>
      <c r="C640" s="426"/>
      <c r="D640" s="426"/>
      <c r="E640" s="426"/>
      <c r="F640" s="426"/>
      <c r="G640" s="426"/>
    </row>
    <row r="641" spans="2:7">
      <c r="B641" s="218"/>
      <c r="C641" s="426"/>
      <c r="D641" s="426"/>
      <c r="E641" s="426"/>
      <c r="F641" s="426"/>
      <c r="G641" s="426"/>
    </row>
    <row r="642" spans="2:7">
      <c r="B642" s="218"/>
      <c r="C642" s="426"/>
      <c r="D642" s="426"/>
      <c r="E642" s="426"/>
      <c r="F642" s="426"/>
      <c r="G642" s="426"/>
    </row>
    <row r="643" spans="2:7">
      <c r="B643" s="218"/>
      <c r="C643" s="426"/>
      <c r="D643" s="426"/>
      <c r="E643" s="426"/>
      <c r="F643" s="426"/>
      <c r="G643" s="426"/>
    </row>
    <row r="644" spans="2:7">
      <c r="B644" s="218"/>
      <c r="C644" s="426"/>
      <c r="D644" s="426"/>
      <c r="E644" s="426"/>
      <c r="F644" s="426"/>
      <c r="G644" s="426"/>
    </row>
    <row r="645" spans="2:7">
      <c r="B645" s="218"/>
      <c r="C645" s="426"/>
      <c r="D645" s="426"/>
      <c r="E645" s="426"/>
      <c r="F645" s="426"/>
      <c r="G645" s="426"/>
    </row>
    <row r="646" spans="2:7">
      <c r="B646" s="218"/>
      <c r="C646" s="426"/>
      <c r="D646" s="426"/>
      <c r="E646" s="426"/>
      <c r="F646" s="426"/>
      <c r="G646" s="426"/>
    </row>
    <row r="647" spans="2:7">
      <c r="B647" s="218"/>
      <c r="C647" s="426"/>
      <c r="D647" s="426"/>
      <c r="E647" s="426"/>
      <c r="F647" s="426"/>
      <c r="G647" s="426"/>
    </row>
    <row r="648" spans="2:7">
      <c r="B648" s="218"/>
      <c r="C648" s="426"/>
      <c r="D648" s="426"/>
      <c r="E648" s="426"/>
      <c r="F648" s="426"/>
      <c r="G648" s="426"/>
    </row>
    <row r="649" spans="2:7">
      <c r="B649" s="218"/>
      <c r="C649" s="426"/>
      <c r="D649" s="426"/>
      <c r="E649" s="426"/>
      <c r="F649" s="426"/>
      <c r="G649" s="426"/>
    </row>
    <row r="650" spans="2:7">
      <c r="B650" s="218"/>
      <c r="C650" s="426"/>
      <c r="D650" s="426"/>
      <c r="E650" s="426"/>
      <c r="F650" s="426"/>
      <c r="G650" s="426"/>
    </row>
    <row r="651" spans="2:7">
      <c r="B651" s="218"/>
      <c r="C651" s="426"/>
      <c r="D651" s="426"/>
      <c r="E651" s="426"/>
      <c r="F651" s="426"/>
      <c r="G651" s="426"/>
    </row>
    <row r="652" spans="2:7">
      <c r="B652" s="218"/>
      <c r="C652" s="426"/>
      <c r="D652" s="426"/>
      <c r="E652" s="426"/>
      <c r="F652" s="426"/>
      <c r="G652" s="426"/>
    </row>
    <row r="653" spans="2:7">
      <c r="B653" s="218"/>
      <c r="C653" s="426"/>
      <c r="D653" s="426"/>
      <c r="E653" s="426"/>
      <c r="F653" s="426"/>
      <c r="G653" s="426"/>
    </row>
    <row r="654" spans="2:7">
      <c r="B654" s="218"/>
      <c r="C654" s="426"/>
      <c r="D654" s="426"/>
      <c r="E654" s="426"/>
      <c r="F654" s="426"/>
      <c r="G654" s="426"/>
    </row>
    <row r="655" spans="2:7">
      <c r="B655" s="218"/>
      <c r="C655" s="426"/>
      <c r="D655" s="426"/>
      <c r="E655" s="426"/>
      <c r="F655" s="426"/>
      <c r="G655" s="426"/>
    </row>
    <row r="656" spans="2:7">
      <c r="B656" s="218"/>
      <c r="C656" s="426"/>
      <c r="D656" s="426"/>
      <c r="E656" s="426"/>
      <c r="F656" s="426"/>
      <c r="G656" s="426"/>
    </row>
    <row r="657" spans="2:7">
      <c r="B657" s="218"/>
      <c r="C657" s="426"/>
      <c r="D657" s="426"/>
      <c r="E657" s="426"/>
      <c r="F657" s="426"/>
      <c r="G657" s="426"/>
    </row>
    <row r="658" spans="2:7">
      <c r="B658" s="218"/>
      <c r="C658" s="426"/>
      <c r="D658" s="426"/>
      <c r="E658" s="426"/>
      <c r="F658" s="426"/>
      <c r="G658" s="426"/>
    </row>
    <row r="659" spans="2:7">
      <c r="B659" s="218"/>
      <c r="C659" s="426"/>
      <c r="D659" s="426"/>
      <c r="E659" s="426"/>
      <c r="F659" s="426"/>
      <c r="G659" s="426"/>
    </row>
    <row r="660" spans="2:7">
      <c r="B660" s="218"/>
      <c r="C660" s="426"/>
      <c r="D660" s="426"/>
      <c r="E660" s="426"/>
      <c r="F660" s="426"/>
      <c r="G660" s="426"/>
    </row>
    <row r="661" spans="2:7">
      <c r="B661" s="218"/>
      <c r="C661" s="426"/>
      <c r="D661" s="426"/>
      <c r="E661" s="426"/>
      <c r="F661" s="426"/>
      <c r="G661" s="426"/>
    </row>
    <row r="662" spans="2:7">
      <c r="B662" s="218"/>
      <c r="C662" s="426"/>
      <c r="D662" s="426"/>
      <c r="E662" s="426"/>
      <c r="F662" s="426"/>
      <c r="G662" s="426"/>
    </row>
    <row r="663" spans="2:7">
      <c r="B663" s="218"/>
      <c r="C663" s="426"/>
      <c r="D663" s="426"/>
      <c r="E663" s="426"/>
      <c r="F663" s="426"/>
      <c r="G663" s="426"/>
    </row>
    <row r="664" spans="2:7">
      <c r="B664" s="218"/>
      <c r="C664" s="426"/>
      <c r="D664" s="426"/>
      <c r="E664" s="426"/>
      <c r="F664" s="426"/>
      <c r="G664" s="426"/>
    </row>
    <row r="665" spans="2:7">
      <c r="B665" s="218"/>
      <c r="C665" s="426"/>
      <c r="D665" s="426"/>
      <c r="E665" s="426"/>
      <c r="F665" s="426"/>
      <c r="G665" s="426"/>
    </row>
    <row r="666" spans="2:7">
      <c r="B666" s="218"/>
      <c r="C666" s="426"/>
      <c r="D666" s="426"/>
      <c r="E666" s="426"/>
      <c r="F666" s="426"/>
      <c r="G666" s="426"/>
    </row>
    <row r="667" spans="2:7">
      <c r="B667" s="218"/>
      <c r="C667" s="426"/>
      <c r="D667" s="426"/>
      <c r="E667" s="426"/>
      <c r="F667" s="426"/>
      <c r="G667" s="426"/>
    </row>
    <row r="668" spans="2:7">
      <c r="B668" s="218"/>
      <c r="C668" s="426"/>
      <c r="D668" s="426"/>
      <c r="E668" s="426"/>
      <c r="F668" s="426"/>
      <c r="G668" s="426"/>
    </row>
    <row r="669" spans="2:7">
      <c r="B669" s="218"/>
      <c r="C669" s="426"/>
      <c r="D669" s="426"/>
      <c r="E669" s="426"/>
      <c r="F669" s="426"/>
      <c r="G669" s="426"/>
    </row>
    <row r="670" spans="2:7">
      <c r="B670" s="218"/>
      <c r="C670" s="426"/>
      <c r="D670" s="426"/>
      <c r="E670" s="426"/>
      <c r="F670" s="426"/>
      <c r="G670" s="426"/>
    </row>
    <row r="671" spans="2:7">
      <c r="B671" s="218"/>
      <c r="C671" s="426"/>
      <c r="D671" s="426"/>
      <c r="E671" s="426"/>
      <c r="F671" s="426"/>
      <c r="G671" s="426"/>
    </row>
    <row r="672" spans="2:7">
      <c r="B672" s="218"/>
      <c r="C672" s="426"/>
      <c r="D672" s="426"/>
      <c r="E672" s="426"/>
      <c r="F672" s="426"/>
      <c r="G672" s="426"/>
    </row>
    <row r="673" spans="2:7">
      <c r="B673" s="218"/>
      <c r="C673" s="426"/>
      <c r="D673" s="426"/>
      <c r="E673" s="426"/>
      <c r="F673" s="426"/>
      <c r="G673" s="426"/>
    </row>
    <row r="674" spans="2:7">
      <c r="B674" s="218"/>
      <c r="C674" s="426"/>
      <c r="D674" s="426"/>
      <c r="E674" s="426"/>
      <c r="F674" s="426"/>
      <c r="G674" s="426"/>
    </row>
    <row r="675" spans="2:7">
      <c r="B675" s="218"/>
      <c r="C675" s="426"/>
      <c r="D675" s="426"/>
      <c r="E675" s="426"/>
      <c r="F675" s="426"/>
      <c r="G675" s="426"/>
    </row>
    <row r="676" spans="2:7">
      <c r="B676" s="218"/>
      <c r="C676" s="426"/>
      <c r="D676" s="426"/>
      <c r="E676" s="426"/>
      <c r="F676" s="426"/>
      <c r="G676" s="426"/>
    </row>
    <row r="677" spans="2:7">
      <c r="B677" s="218"/>
      <c r="C677" s="426"/>
      <c r="D677" s="426"/>
      <c r="E677" s="426"/>
      <c r="F677" s="426"/>
      <c r="G677" s="426"/>
    </row>
    <row r="678" spans="2:7">
      <c r="B678" s="218"/>
      <c r="C678" s="426"/>
      <c r="D678" s="426"/>
      <c r="E678" s="426"/>
      <c r="F678" s="426"/>
      <c r="G678" s="426"/>
    </row>
    <row r="679" spans="2:7">
      <c r="B679" s="218"/>
      <c r="C679" s="426"/>
      <c r="D679" s="426"/>
      <c r="E679" s="426"/>
      <c r="F679" s="426"/>
      <c r="G679" s="426"/>
    </row>
    <row r="680" spans="2:7">
      <c r="B680" s="218"/>
      <c r="C680" s="426"/>
      <c r="D680" s="426"/>
      <c r="E680" s="426"/>
      <c r="F680" s="426"/>
      <c r="G680" s="426"/>
    </row>
    <row r="681" spans="2:7">
      <c r="B681" s="218"/>
      <c r="C681" s="426"/>
      <c r="D681" s="426"/>
      <c r="E681" s="426"/>
      <c r="F681" s="426"/>
      <c r="G681" s="426"/>
    </row>
    <row r="682" spans="2:7">
      <c r="B682" s="218"/>
      <c r="C682" s="426"/>
      <c r="D682" s="426"/>
      <c r="E682" s="426"/>
      <c r="F682" s="426"/>
      <c r="G682" s="426"/>
    </row>
    <row r="683" spans="2:7">
      <c r="B683" s="218"/>
      <c r="C683" s="426"/>
      <c r="D683" s="426"/>
      <c r="E683" s="426"/>
      <c r="F683" s="426"/>
      <c r="G683" s="426"/>
    </row>
    <row r="684" spans="2:7">
      <c r="B684" s="218"/>
      <c r="C684" s="426"/>
      <c r="D684" s="426"/>
      <c r="E684" s="426"/>
      <c r="F684" s="426"/>
      <c r="G684" s="426"/>
    </row>
    <row r="685" spans="2:7">
      <c r="B685" s="218"/>
      <c r="C685" s="426"/>
      <c r="D685" s="426"/>
      <c r="E685" s="426"/>
      <c r="F685" s="426"/>
      <c r="G685" s="426"/>
    </row>
    <row r="686" spans="2:7">
      <c r="B686" s="218"/>
      <c r="C686" s="426"/>
      <c r="D686" s="426"/>
      <c r="E686" s="426"/>
      <c r="F686" s="426"/>
      <c r="G686" s="426"/>
    </row>
    <row r="687" spans="2:7">
      <c r="B687" s="218"/>
      <c r="C687" s="426"/>
      <c r="D687" s="426"/>
      <c r="E687" s="426"/>
      <c r="F687" s="426"/>
      <c r="G687" s="426"/>
    </row>
    <row r="688" spans="2:7">
      <c r="B688" s="218"/>
      <c r="C688" s="426"/>
      <c r="D688" s="426"/>
      <c r="E688" s="426"/>
      <c r="F688" s="426"/>
      <c r="G688" s="426"/>
    </row>
    <row r="689" spans="2:7">
      <c r="B689" s="218"/>
      <c r="C689" s="426"/>
      <c r="D689" s="426"/>
      <c r="E689" s="426"/>
      <c r="F689" s="426"/>
      <c r="G689" s="426"/>
    </row>
    <row r="690" spans="2:7">
      <c r="B690" s="218"/>
      <c r="C690" s="426"/>
      <c r="D690" s="426"/>
      <c r="E690" s="426"/>
      <c r="F690" s="426"/>
      <c r="G690" s="426"/>
    </row>
    <row r="691" spans="2:7">
      <c r="B691" s="218"/>
      <c r="C691" s="426"/>
      <c r="D691" s="426"/>
      <c r="E691" s="426"/>
      <c r="F691" s="426"/>
      <c r="G691" s="426"/>
    </row>
    <row r="692" spans="2:7">
      <c r="B692" s="218"/>
      <c r="C692" s="426"/>
      <c r="D692" s="426"/>
      <c r="E692" s="426"/>
      <c r="F692" s="426"/>
      <c r="G692" s="426"/>
    </row>
    <row r="693" spans="2:7">
      <c r="B693" s="218"/>
      <c r="C693" s="426"/>
      <c r="D693" s="426"/>
      <c r="E693" s="426"/>
      <c r="F693" s="426"/>
      <c r="G693" s="426"/>
    </row>
    <row r="694" spans="2:7">
      <c r="B694" s="218"/>
      <c r="C694" s="426"/>
      <c r="D694" s="426"/>
      <c r="E694" s="426"/>
      <c r="F694" s="426"/>
      <c r="G694" s="426"/>
    </row>
    <row r="695" spans="2:7">
      <c r="B695" s="218"/>
      <c r="C695" s="426"/>
      <c r="D695" s="426"/>
      <c r="E695" s="426"/>
      <c r="F695" s="426"/>
      <c r="G695" s="426"/>
    </row>
    <row r="696" spans="2:7">
      <c r="B696" s="218"/>
      <c r="C696" s="426"/>
      <c r="D696" s="426"/>
      <c r="E696" s="426"/>
      <c r="F696" s="426"/>
      <c r="G696" s="426"/>
    </row>
    <row r="697" spans="2:7">
      <c r="B697" s="218"/>
      <c r="C697" s="426"/>
      <c r="D697" s="426"/>
      <c r="E697" s="426"/>
      <c r="F697" s="426"/>
      <c r="G697" s="426"/>
    </row>
    <row r="698" spans="2:7">
      <c r="B698" s="218"/>
      <c r="C698" s="426"/>
      <c r="D698" s="426"/>
      <c r="E698" s="426"/>
      <c r="F698" s="426"/>
      <c r="G698" s="426"/>
    </row>
    <row r="699" spans="2:7">
      <c r="B699" s="218"/>
      <c r="C699" s="426"/>
      <c r="D699" s="426"/>
      <c r="E699" s="426"/>
      <c r="F699" s="426"/>
      <c r="G699" s="426"/>
    </row>
    <row r="700" spans="2:7">
      <c r="B700" s="218"/>
      <c r="C700" s="426"/>
      <c r="D700" s="426"/>
      <c r="E700" s="426"/>
      <c r="F700" s="426"/>
      <c r="G700" s="426"/>
    </row>
    <row r="701" spans="2:7">
      <c r="B701" s="218"/>
      <c r="C701" s="426"/>
      <c r="D701" s="426"/>
      <c r="E701" s="426"/>
      <c r="F701" s="426"/>
      <c r="G701" s="426"/>
    </row>
    <row r="702" spans="2:7">
      <c r="B702" s="218"/>
      <c r="C702" s="426"/>
      <c r="D702" s="426"/>
      <c r="E702" s="426"/>
      <c r="F702" s="426"/>
      <c r="G702" s="426"/>
    </row>
    <row r="703" spans="2:7">
      <c r="B703" s="218"/>
      <c r="C703" s="426"/>
      <c r="D703" s="426"/>
      <c r="E703" s="426"/>
      <c r="F703" s="426"/>
      <c r="G703" s="426"/>
    </row>
    <row r="704" spans="2:7">
      <c r="B704" s="218"/>
      <c r="C704" s="426"/>
      <c r="D704" s="426"/>
      <c r="E704" s="426"/>
      <c r="F704" s="426"/>
      <c r="G704" s="426"/>
    </row>
    <row r="705" spans="2:7">
      <c r="B705" s="218"/>
      <c r="C705" s="426"/>
      <c r="D705" s="426"/>
      <c r="E705" s="426"/>
      <c r="F705" s="426"/>
      <c r="G705" s="426"/>
    </row>
    <row r="706" spans="2:7">
      <c r="B706" s="218"/>
      <c r="C706" s="426"/>
      <c r="D706" s="426"/>
      <c r="E706" s="426"/>
      <c r="F706" s="426"/>
      <c r="G706" s="426"/>
    </row>
    <row r="707" spans="2:7">
      <c r="B707" s="218"/>
      <c r="C707" s="426"/>
      <c r="D707" s="426"/>
      <c r="E707" s="426"/>
      <c r="F707" s="426"/>
      <c r="G707" s="426"/>
    </row>
    <row r="708" spans="2:7">
      <c r="B708" s="218"/>
      <c r="C708" s="426"/>
      <c r="D708" s="426"/>
      <c r="E708" s="426"/>
      <c r="F708" s="426"/>
      <c r="G708" s="426"/>
    </row>
    <row r="709" spans="2:7">
      <c r="B709" s="218"/>
      <c r="C709" s="426"/>
      <c r="D709" s="426"/>
      <c r="E709" s="426"/>
      <c r="F709" s="426"/>
      <c r="G709" s="426"/>
    </row>
    <row r="710" spans="2:7">
      <c r="B710" s="218"/>
      <c r="C710" s="426"/>
      <c r="D710" s="426"/>
      <c r="E710" s="426"/>
      <c r="F710" s="426"/>
      <c r="G710" s="426"/>
    </row>
    <row r="711" spans="2:7">
      <c r="B711" s="218"/>
      <c r="C711" s="426"/>
      <c r="D711" s="426"/>
      <c r="E711" s="426"/>
      <c r="F711" s="426"/>
      <c r="G711" s="426"/>
    </row>
    <row r="712" spans="2:7">
      <c r="B712" s="218"/>
      <c r="C712" s="426"/>
      <c r="D712" s="426"/>
      <c r="E712" s="426"/>
      <c r="F712" s="426"/>
      <c r="G712" s="426"/>
    </row>
    <row r="713" spans="2:7">
      <c r="B713" s="218"/>
      <c r="C713" s="426"/>
      <c r="D713" s="426"/>
      <c r="E713" s="426"/>
      <c r="F713" s="426"/>
      <c r="G713" s="426"/>
    </row>
    <row r="714" spans="2:7">
      <c r="B714" s="218"/>
      <c r="C714" s="426"/>
      <c r="D714" s="426"/>
      <c r="E714" s="426"/>
      <c r="F714" s="426"/>
      <c r="G714" s="426"/>
    </row>
    <row r="715" spans="2:7">
      <c r="B715" s="218"/>
      <c r="C715" s="426"/>
      <c r="D715" s="426"/>
      <c r="E715" s="426"/>
      <c r="F715" s="426"/>
      <c r="G715" s="426"/>
    </row>
    <row r="716" spans="2:7">
      <c r="B716" s="218"/>
      <c r="C716" s="426"/>
      <c r="D716" s="426"/>
      <c r="E716" s="426"/>
      <c r="F716" s="426"/>
      <c r="G716" s="426"/>
    </row>
    <row r="717" spans="2:7">
      <c r="B717" s="218"/>
      <c r="C717" s="426"/>
      <c r="D717" s="426"/>
      <c r="E717" s="426"/>
      <c r="F717" s="426"/>
      <c r="G717" s="426"/>
    </row>
    <row r="718" spans="2:7">
      <c r="B718" s="218"/>
      <c r="C718" s="426"/>
      <c r="D718" s="426"/>
      <c r="E718" s="426"/>
      <c r="F718" s="426"/>
      <c r="G718" s="426"/>
    </row>
    <row r="719" spans="2:7">
      <c r="B719" s="218"/>
      <c r="C719" s="426"/>
      <c r="D719" s="426"/>
      <c r="E719" s="426"/>
      <c r="F719" s="426"/>
      <c r="G719" s="426"/>
    </row>
    <row r="720" spans="2:7">
      <c r="B720" s="218"/>
      <c r="C720" s="426"/>
      <c r="D720" s="426"/>
      <c r="E720" s="426"/>
      <c r="F720" s="426"/>
      <c r="G720" s="426"/>
    </row>
    <row r="721" spans="2:7">
      <c r="B721" s="218"/>
      <c r="C721" s="426"/>
      <c r="D721" s="426"/>
      <c r="E721" s="426"/>
      <c r="F721" s="426"/>
      <c r="G721" s="426"/>
    </row>
    <row r="722" spans="2:7">
      <c r="B722" s="218"/>
      <c r="C722" s="426"/>
      <c r="D722" s="426"/>
      <c r="E722" s="426"/>
      <c r="F722" s="426"/>
      <c r="G722" s="426"/>
    </row>
    <row r="723" spans="2:7">
      <c r="B723" s="218"/>
      <c r="C723" s="426"/>
      <c r="D723" s="426"/>
      <c r="E723" s="426"/>
      <c r="F723" s="426"/>
      <c r="G723" s="426"/>
    </row>
    <row r="724" spans="2:7">
      <c r="B724" s="218"/>
      <c r="C724" s="426"/>
      <c r="D724" s="426"/>
      <c r="E724" s="426"/>
      <c r="F724" s="426"/>
      <c r="G724" s="426"/>
    </row>
    <row r="725" spans="2:7">
      <c r="B725" s="218"/>
      <c r="C725" s="426"/>
      <c r="D725" s="426"/>
      <c r="E725" s="426"/>
      <c r="F725" s="426"/>
      <c r="G725" s="426"/>
    </row>
    <row r="726" spans="2:7">
      <c r="B726" s="218"/>
      <c r="C726" s="426"/>
      <c r="D726" s="426"/>
      <c r="E726" s="426"/>
      <c r="F726" s="426"/>
      <c r="G726" s="426"/>
    </row>
    <row r="727" spans="2:7">
      <c r="B727" s="218"/>
      <c r="C727" s="426"/>
      <c r="D727" s="426"/>
      <c r="E727" s="426"/>
      <c r="F727" s="426"/>
      <c r="G727" s="426"/>
    </row>
    <row r="728" spans="2:7">
      <c r="B728" s="218"/>
      <c r="C728" s="426"/>
      <c r="D728" s="426"/>
      <c r="E728" s="426"/>
      <c r="F728" s="426"/>
      <c r="G728" s="426"/>
    </row>
    <row r="729" spans="2:7">
      <c r="B729" s="218"/>
      <c r="C729" s="426"/>
      <c r="D729" s="426"/>
      <c r="E729" s="426"/>
      <c r="F729" s="426"/>
      <c r="G729" s="426"/>
    </row>
    <row r="730" spans="2:7">
      <c r="B730" s="218"/>
      <c r="C730" s="426"/>
      <c r="D730" s="426"/>
      <c r="E730" s="426"/>
      <c r="F730" s="426"/>
      <c r="G730" s="426"/>
    </row>
    <row r="731" spans="2:7">
      <c r="B731" s="218"/>
      <c r="C731" s="426"/>
      <c r="D731" s="426"/>
      <c r="E731" s="426"/>
      <c r="F731" s="426"/>
      <c r="G731" s="426"/>
    </row>
    <row r="732" spans="2:7">
      <c r="B732" s="218"/>
      <c r="C732" s="426"/>
      <c r="D732" s="426"/>
      <c r="E732" s="426"/>
      <c r="F732" s="426"/>
      <c r="G732" s="426"/>
    </row>
    <row r="733" spans="2:7">
      <c r="B733" s="218"/>
      <c r="C733" s="426"/>
      <c r="D733" s="426"/>
      <c r="E733" s="426"/>
      <c r="F733" s="426"/>
      <c r="G733" s="426"/>
    </row>
    <row r="734" spans="2:7">
      <c r="B734" s="218"/>
      <c r="C734" s="426"/>
      <c r="D734" s="426"/>
      <c r="E734" s="426"/>
      <c r="F734" s="426"/>
      <c r="G734" s="426"/>
    </row>
    <row r="735" spans="2:7">
      <c r="B735" s="218"/>
      <c r="C735" s="426"/>
      <c r="D735" s="426"/>
      <c r="E735" s="426"/>
      <c r="F735" s="426"/>
      <c r="G735" s="426"/>
    </row>
    <row r="736" spans="2:7">
      <c r="B736" s="218"/>
      <c r="C736" s="426"/>
      <c r="D736" s="426"/>
      <c r="E736" s="426"/>
      <c r="F736" s="426"/>
      <c r="G736" s="426"/>
    </row>
    <row r="737" spans="2:7">
      <c r="B737" s="218"/>
      <c r="C737" s="426"/>
      <c r="D737" s="426"/>
      <c r="E737" s="426"/>
      <c r="F737" s="426"/>
      <c r="G737" s="426"/>
    </row>
    <row r="738" spans="2:7">
      <c r="B738" s="218"/>
      <c r="C738" s="426"/>
      <c r="D738" s="426"/>
      <c r="E738" s="426"/>
      <c r="F738" s="426"/>
      <c r="G738" s="426"/>
    </row>
    <row r="739" spans="2:7">
      <c r="B739" s="218"/>
      <c r="C739" s="426"/>
      <c r="D739" s="426"/>
      <c r="E739" s="426"/>
      <c r="F739" s="426"/>
      <c r="G739" s="426"/>
    </row>
    <row r="740" spans="2:7">
      <c r="B740" s="218"/>
      <c r="C740" s="426"/>
      <c r="D740" s="426"/>
      <c r="E740" s="426"/>
      <c r="F740" s="426"/>
      <c r="G740" s="426"/>
    </row>
    <row r="741" spans="2:7">
      <c r="B741" s="218"/>
      <c r="C741" s="426"/>
      <c r="D741" s="426"/>
      <c r="E741" s="426"/>
      <c r="F741" s="426"/>
      <c r="G741" s="426"/>
    </row>
    <row r="742" spans="2:7">
      <c r="B742" s="218"/>
      <c r="C742" s="426"/>
      <c r="D742" s="426"/>
      <c r="E742" s="426"/>
      <c r="F742" s="426"/>
      <c r="G742" s="426"/>
    </row>
    <row r="743" spans="2:7">
      <c r="B743" s="218"/>
      <c r="C743" s="426"/>
      <c r="D743" s="426"/>
      <c r="E743" s="426"/>
      <c r="F743" s="426"/>
      <c r="G743" s="426"/>
    </row>
    <row r="744" spans="2:7">
      <c r="B744" s="218"/>
      <c r="C744" s="426"/>
      <c r="D744" s="426"/>
      <c r="E744" s="426"/>
      <c r="F744" s="426"/>
      <c r="G744" s="426"/>
    </row>
    <row r="745" spans="2:7">
      <c r="B745" s="218"/>
      <c r="C745" s="426"/>
      <c r="D745" s="426"/>
      <c r="E745" s="426"/>
      <c r="F745" s="426"/>
      <c r="G745" s="426"/>
    </row>
    <row r="746" spans="2:7">
      <c r="B746" s="218"/>
      <c r="C746" s="426"/>
      <c r="D746" s="426"/>
      <c r="E746" s="426"/>
      <c r="F746" s="426"/>
      <c r="G746" s="426"/>
    </row>
    <row r="747" spans="2:7">
      <c r="B747" s="218"/>
      <c r="C747" s="426"/>
      <c r="D747" s="426"/>
      <c r="E747" s="426"/>
      <c r="F747" s="426"/>
      <c r="G747" s="426"/>
    </row>
    <row r="748" spans="2:7">
      <c r="B748" s="218"/>
      <c r="C748" s="426"/>
      <c r="D748" s="426"/>
      <c r="E748" s="426"/>
      <c r="F748" s="426"/>
      <c r="G748" s="426"/>
    </row>
    <row r="749" spans="2:7">
      <c r="B749" s="218"/>
      <c r="C749" s="426"/>
      <c r="D749" s="426"/>
      <c r="E749" s="426"/>
      <c r="F749" s="426"/>
      <c r="G749" s="426"/>
    </row>
    <row r="750" spans="2:7">
      <c r="B750" s="218"/>
      <c r="C750" s="426"/>
      <c r="D750" s="426"/>
      <c r="E750" s="426"/>
      <c r="F750" s="426"/>
      <c r="G750" s="426"/>
    </row>
    <row r="751" spans="2:7">
      <c r="B751" s="218"/>
      <c r="C751" s="426"/>
      <c r="D751" s="426"/>
      <c r="E751" s="426"/>
      <c r="F751" s="426"/>
      <c r="G751" s="426"/>
    </row>
    <row r="752" spans="2:7">
      <c r="B752" s="218"/>
      <c r="C752" s="426"/>
      <c r="D752" s="426"/>
      <c r="E752" s="426"/>
      <c r="F752" s="426"/>
      <c r="G752" s="426"/>
    </row>
    <row r="753" spans="2:7">
      <c r="B753" s="218"/>
      <c r="C753" s="426"/>
      <c r="D753" s="426"/>
      <c r="E753" s="426"/>
      <c r="F753" s="426"/>
      <c r="G753" s="426"/>
    </row>
    <row r="754" spans="2:7">
      <c r="B754" s="218"/>
      <c r="C754" s="426"/>
      <c r="D754" s="426"/>
      <c r="E754" s="426"/>
      <c r="F754" s="426"/>
      <c r="G754" s="426"/>
    </row>
    <row r="755" spans="2:7">
      <c r="B755" s="218"/>
      <c r="C755" s="426"/>
      <c r="D755" s="426"/>
      <c r="E755" s="426"/>
      <c r="F755" s="426"/>
      <c r="G755" s="426"/>
    </row>
    <row r="756" spans="2:7">
      <c r="B756" s="218"/>
      <c r="C756" s="426"/>
      <c r="D756" s="426"/>
      <c r="E756" s="426"/>
      <c r="F756" s="426"/>
      <c r="G756" s="426"/>
    </row>
    <row r="757" spans="2:7">
      <c r="B757" s="218"/>
      <c r="C757" s="426"/>
      <c r="D757" s="426"/>
      <c r="E757" s="426"/>
      <c r="F757" s="426"/>
      <c r="G757" s="426"/>
    </row>
    <row r="758" spans="2:7">
      <c r="B758" s="218"/>
      <c r="C758" s="426"/>
      <c r="D758" s="426"/>
      <c r="E758" s="426"/>
      <c r="F758" s="426"/>
      <c r="G758" s="426"/>
    </row>
    <row r="759" spans="2:7">
      <c r="B759" s="218"/>
      <c r="C759" s="426"/>
      <c r="D759" s="426"/>
      <c r="E759" s="426"/>
      <c r="F759" s="426"/>
      <c r="G759" s="426"/>
    </row>
    <row r="760" spans="2:7">
      <c r="B760" s="218"/>
      <c r="C760" s="426"/>
      <c r="D760" s="426"/>
      <c r="E760" s="426"/>
      <c r="F760" s="426"/>
      <c r="G760" s="426"/>
    </row>
    <row r="761" spans="2:7">
      <c r="B761" s="218"/>
      <c r="C761" s="426"/>
      <c r="D761" s="426"/>
      <c r="E761" s="426"/>
      <c r="F761" s="426"/>
      <c r="G761" s="426"/>
    </row>
    <row r="762" spans="2:7">
      <c r="B762" s="218"/>
      <c r="C762" s="426"/>
      <c r="D762" s="426"/>
      <c r="E762" s="426"/>
      <c r="F762" s="426"/>
      <c r="G762" s="426"/>
    </row>
    <row r="763" spans="2:7">
      <c r="B763" s="218"/>
      <c r="C763" s="426"/>
      <c r="D763" s="426"/>
      <c r="E763" s="426"/>
      <c r="F763" s="426"/>
      <c r="G763" s="426"/>
    </row>
    <row r="764" spans="2:7">
      <c r="B764" s="218"/>
      <c r="C764" s="426"/>
      <c r="D764" s="426"/>
      <c r="E764" s="426"/>
      <c r="F764" s="426"/>
      <c r="G764" s="426"/>
    </row>
    <row r="765" spans="2:7">
      <c r="B765" s="218"/>
      <c r="C765" s="426"/>
      <c r="D765" s="426"/>
      <c r="E765" s="426"/>
      <c r="F765" s="426"/>
      <c r="G765" s="426"/>
    </row>
    <row r="766" spans="2:7">
      <c r="B766" s="218"/>
      <c r="C766" s="426"/>
      <c r="D766" s="426"/>
      <c r="E766" s="426"/>
      <c r="F766" s="426"/>
      <c r="G766" s="426"/>
    </row>
    <row r="767" spans="2:7">
      <c r="B767" s="218"/>
      <c r="C767" s="426"/>
      <c r="D767" s="426"/>
      <c r="E767" s="426"/>
      <c r="F767" s="426"/>
      <c r="G767" s="426"/>
    </row>
    <row r="768" spans="2:7">
      <c r="B768" s="218"/>
      <c r="C768" s="426"/>
      <c r="D768" s="426"/>
      <c r="E768" s="426"/>
      <c r="F768" s="426"/>
      <c r="G768" s="426"/>
    </row>
    <row r="769" spans="2:7">
      <c r="B769" s="218"/>
      <c r="C769" s="426"/>
      <c r="D769" s="426"/>
      <c r="E769" s="426"/>
      <c r="F769" s="426"/>
      <c r="G769" s="426"/>
    </row>
    <row r="770" spans="2:7">
      <c r="B770" s="218"/>
      <c r="C770" s="426"/>
      <c r="D770" s="426"/>
      <c r="E770" s="426"/>
      <c r="F770" s="426"/>
      <c r="G770" s="426"/>
    </row>
    <row r="771" spans="2:7">
      <c r="B771" s="218"/>
      <c r="C771" s="426"/>
      <c r="D771" s="426"/>
      <c r="E771" s="426"/>
      <c r="F771" s="426"/>
      <c r="G771" s="426"/>
    </row>
    <row r="772" spans="2:7">
      <c r="B772" s="218"/>
      <c r="C772" s="426"/>
      <c r="D772" s="426"/>
      <c r="E772" s="426"/>
      <c r="F772" s="426"/>
      <c r="G772" s="426"/>
    </row>
    <row r="773" spans="2:7">
      <c r="B773" s="218"/>
      <c r="C773" s="426"/>
      <c r="D773" s="426"/>
      <c r="E773" s="426"/>
      <c r="F773" s="426"/>
      <c r="G773" s="426"/>
    </row>
    <row r="774" spans="2:7">
      <c r="B774" s="218"/>
      <c r="C774" s="426"/>
      <c r="D774" s="426"/>
      <c r="E774" s="426"/>
      <c r="F774" s="426"/>
      <c r="G774" s="426"/>
    </row>
    <row r="775" spans="2:7">
      <c r="B775" s="218"/>
      <c r="C775" s="426"/>
      <c r="D775" s="426"/>
      <c r="E775" s="426"/>
      <c r="F775" s="426"/>
      <c r="G775" s="426"/>
    </row>
    <row r="776" spans="2:7">
      <c r="B776" s="218"/>
      <c r="C776" s="426"/>
      <c r="D776" s="426"/>
      <c r="E776" s="426"/>
      <c r="F776" s="426"/>
      <c r="G776" s="426"/>
    </row>
    <row r="777" spans="2:7">
      <c r="B777" s="218"/>
      <c r="C777" s="426"/>
      <c r="D777" s="426"/>
      <c r="E777" s="426"/>
      <c r="F777" s="426"/>
      <c r="G777" s="426"/>
    </row>
    <row r="778" spans="2:7">
      <c r="B778" s="218"/>
      <c r="C778" s="426"/>
      <c r="D778" s="426"/>
      <c r="E778" s="426"/>
      <c r="F778" s="426"/>
      <c r="G778" s="426"/>
    </row>
    <row r="779" spans="2:7">
      <c r="B779" s="218"/>
      <c r="C779" s="426"/>
      <c r="D779" s="426"/>
      <c r="E779" s="426"/>
      <c r="F779" s="426"/>
      <c r="G779" s="426"/>
    </row>
    <row r="780" spans="2:7">
      <c r="B780" s="218"/>
      <c r="C780" s="426"/>
      <c r="D780" s="426"/>
      <c r="E780" s="426"/>
      <c r="F780" s="426"/>
      <c r="G780" s="426"/>
    </row>
    <row r="781" spans="2:7">
      <c r="B781" s="218"/>
      <c r="C781" s="426"/>
      <c r="D781" s="426"/>
      <c r="E781" s="426"/>
      <c r="F781" s="426"/>
      <c r="G781" s="426"/>
    </row>
    <row r="782" spans="2:7">
      <c r="B782" s="218"/>
      <c r="C782" s="426"/>
      <c r="D782" s="426"/>
      <c r="E782" s="426"/>
      <c r="F782" s="426"/>
      <c r="G782" s="426"/>
    </row>
    <row r="783" spans="2:7">
      <c r="B783" s="218"/>
      <c r="C783" s="426"/>
      <c r="D783" s="426"/>
      <c r="E783" s="426"/>
      <c r="F783" s="426"/>
      <c r="G783" s="426"/>
    </row>
    <row r="784" spans="2:7">
      <c r="B784" s="218"/>
      <c r="C784" s="426"/>
      <c r="D784" s="426"/>
      <c r="E784" s="426"/>
      <c r="F784" s="426"/>
      <c r="G784" s="426"/>
    </row>
    <row r="785" spans="2:7">
      <c r="B785" s="218"/>
      <c r="C785" s="426"/>
      <c r="D785" s="426"/>
      <c r="E785" s="426"/>
      <c r="F785" s="426"/>
      <c r="G785" s="426"/>
    </row>
    <row r="786" spans="2:7">
      <c r="B786" s="218"/>
      <c r="C786" s="426"/>
      <c r="D786" s="426"/>
      <c r="E786" s="426"/>
      <c r="F786" s="426"/>
      <c r="G786" s="426"/>
    </row>
    <row r="787" spans="2:7">
      <c r="B787" s="218"/>
      <c r="C787" s="426"/>
      <c r="D787" s="426"/>
      <c r="E787" s="426"/>
      <c r="F787" s="426"/>
      <c r="G787" s="426"/>
    </row>
    <row r="788" spans="2:7">
      <c r="B788" s="218"/>
      <c r="C788" s="426"/>
      <c r="D788" s="426"/>
      <c r="E788" s="426"/>
      <c r="F788" s="426"/>
      <c r="G788" s="426"/>
    </row>
    <row r="789" spans="2:7">
      <c r="B789" s="218"/>
      <c r="C789" s="426"/>
      <c r="D789" s="426"/>
      <c r="E789" s="426"/>
      <c r="F789" s="426"/>
      <c r="G789" s="426"/>
    </row>
    <row r="790" spans="2:7">
      <c r="B790" s="218"/>
      <c r="C790" s="426"/>
      <c r="D790" s="426"/>
      <c r="E790" s="426"/>
      <c r="F790" s="426"/>
      <c r="G790" s="426"/>
    </row>
    <row r="791" spans="2:7">
      <c r="B791" s="218"/>
      <c r="C791" s="426"/>
      <c r="D791" s="426"/>
      <c r="E791" s="426"/>
      <c r="F791" s="426"/>
      <c r="G791" s="426"/>
    </row>
    <row r="792" spans="2:7">
      <c r="B792" s="218"/>
      <c r="C792" s="426"/>
      <c r="D792" s="426"/>
      <c r="E792" s="426"/>
      <c r="F792" s="426"/>
      <c r="G792" s="426"/>
    </row>
    <row r="793" spans="2:7">
      <c r="B793" s="218"/>
      <c r="C793" s="426"/>
      <c r="D793" s="426"/>
      <c r="E793" s="426"/>
      <c r="F793" s="426"/>
      <c r="G793" s="426"/>
    </row>
    <row r="794" spans="2:7">
      <c r="B794" s="218"/>
      <c r="C794" s="426"/>
      <c r="D794" s="426"/>
      <c r="E794" s="426"/>
      <c r="F794" s="426"/>
      <c r="G794" s="426"/>
    </row>
    <row r="795" spans="2:7">
      <c r="B795" s="218"/>
      <c r="C795" s="426"/>
      <c r="D795" s="426"/>
      <c r="E795" s="426"/>
      <c r="F795" s="426"/>
      <c r="G795" s="426"/>
    </row>
    <row r="796" spans="2:7">
      <c r="B796" s="218"/>
      <c r="C796" s="426"/>
      <c r="D796" s="426"/>
      <c r="E796" s="426"/>
      <c r="F796" s="426"/>
      <c r="G796" s="426"/>
    </row>
    <row r="797" spans="2:7">
      <c r="B797" s="218"/>
      <c r="C797" s="426"/>
      <c r="D797" s="426"/>
      <c r="E797" s="426"/>
      <c r="F797" s="426"/>
      <c r="G797" s="426"/>
    </row>
    <row r="798" spans="2:7">
      <c r="B798" s="218"/>
      <c r="C798" s="426"/>
      <c r="D798" s="426"/>
      <c r="E798" s="426"/>
      <c r="F798" s="426"/>
      <c r="G798" s="426"/>
    </row>
    <row r="799" spans="2:7">
      <c r="B799" s="218"/>
      <c r="C799" s="426"/>
      <c r="D799" s="426"/>
      <c r="E799" s="426"/>
      <c r="F799" s="426"/>
      <c r="G799" s="426"/>
    </row>
    <row r="800" spans="2:7">
      <c r="B800" s="218"/>
      <c r="C800" s="426"/>
      <c r="D800" s="426"/>
      <c r="E800" s="426"/>
      <c r="F800" s="426"/>
      <c r="G800" s="426"/>
    </row>
    <row r="801" spans="2:7">
      <c r="B801" s="218"/>
      <c r="C801" s="426"/>
      <c r="D801" s="426"/>
      <c r="E801" s="426"/>
      <c r="F801" s="426"/>
      <c r="G801" s="426"/>
    </row>
    <row r="802" spans="2:7">
      <c r="B802" s="218"/>
      <c r="C802" s="426"/>
      <c r="D802" s="426"/>
      <c r="E802" s="426"/>
      <c r="F802" s="426"/>
      <c r="G802" s="426"/>
    </row>
    <row r="803" spans="2:7">
      <c r="B803" s="218"/>
      <c r="C803" s="426"/>
      <c r="D803" s="426"/>
      <c r="E803" s="426"/>
      <c r="F803" s="426"/>
      <c r="G803" s="426"/>
    </row>
    <row r="804" spans="2:7">
      <c r="B804" s="218"/>
      <c r="C804" s="426"/>
      <c r="D804" s="426"/>
      <c r="E804" s="426"/>
      <c r="F804" s="426"/>
      <c r="G804" s="426"/>
    </row>
    <row r="805" spans="2:7">
      <c r="B805" s="218"/>
      <c r="C805" s="426"/>
      <c r="D805" s="426"/>
      <c r="E805" s="426"/>
      <c r="F805" s="426"/>
      <c r="G805" s="426"/>
    </row>
    <row r="806" spans="2:7">
      <c r="B806" s="218"/>
      <c r="C806" s="426"/>
      <c r="D806" s="426"/>
      <c r="E806" s="426"/>
      <c r="F806" s="426"/>
      <c r="G806" s="426"/>
    </row>
    <row r="807" spans="2:7">
      <c r="B807" s="218"/>
      <c r="C807" s="426"/>
      <c r="D807" s="426"/>
      <c r="E807" s="426"/>
      <c r="F807" s="426"/>
      <c r="G807" s="426"/>
    </row>
    <row r="808" spans="2:7">
      <c r="B808" s="218"/>
      <c r="C808" s="426"/>
      <c r="D808" s="426"/>
      <c r="E808" s="426"/>
      <c r="F808" s="426"/>
      <c r="G808" s="426"/>
    </row>
    <row r="809" spans="2:7">
      <c r="B809" s="218"/>
      <c r="C809" s="426"/>
      <c r="D809" s="426"/>
      <c r="E809" s="426"/>
      <c r="F809" s="426"/>
      <c r="G809" s="426"/>
    </row>
    <row r="810" spans="2:7">
      <c r="B810" s="218"/>
      <c r="C810" s="426"/>
      <c r="D810" s="426"/>
      <c r="E810" s="426"/>
      <c r="F810" s="426"/>
      <c r="G810" s="426"/>
    </row>
    <row r="811" spans="2:7">
      <c r="B811" s="218"/>
      <c r="C811" s="426"/>
      <c r="D811" s="426"/>
      <c r="E811" s="426"/>
      <c r="F811" s="426"/>
      <c r="G811" s="426"/>
    </row>
    <row r="812" spans="2:7">
      <c r="B812" s="218"/>
      <c r="C812" s="426"/>
      <c r="D812" s="426"/>
      <c r="E812" s="426"/>
      <c r="F812" s="426"/>
      <c r="G812" s="426"/>
    </row>
    <row r="813" spans="2:7">
      <c r="B813" s="218"/>
      <c r="C813" s="426"/>
      <c r="D813" s="426"/>
      <c r="E813" s="426"/>
      <c r="F813" s="426"/>
      <c r="G813" s="426"/>
    </row>
    <row r="814" spans="2:7">
      <c r="B814" s="218"/>
      <c r="C814" s="426"/>
      <c r="D814" s="426"/>
      <c r="E814" s="426"/>
      <c r="F814" s="426"/>
      <c r="G814" s="426"/>
    </row>
    <row r="815" spans="2:7">
      <c r="B815" s="218"/>
      <c r="C815" s="426"/>
      <c r="D815" s="426"/>
      <c r="E815" s="426"/>
      <c r="F815" s="426"/>
      <c r="G815" s="426"/>
    </row>
    <row r="816" spans="2:7">
      <c r="B816" s="218"/>
      <c r="C816" s="426"/>
      <c r="D816" s="426"/>
      <c r="E816" s="426"/>
      <c r="F816" s="426"/>
      <c r="G816" s="426"/>
    </row>
    <row r="817" spans="2:7">
      <c r="B817" s="218"/>
      <c r="C817" s="426"/>
      <c r="D817" s="426"/>
      <c r="E817" s="426"/>
      <c r="F817" s="426"/>
      <c r="G817" s="426"/>
    </row>
    <row r="818" spans="2:7">
      <c r="B818" s="218"/>
      <c r="C818" s="426"/>
      <c r="D818" s="426"/>
      <c r="E818" s="426"/>
      <c r="F818" s="426"/>
      <c r="G818" s="426"/>
    </row>
    <row r="819" spans="2:7">
      <c r="B819" s="218"/>
      <c r="C819" s="426"/>
      <c r="D819" s="426"/>
      <c r="E819" s="426"/>
      <c r="F819" s="426"/>
      <c r="G819" s="426"/>
    </row>
    <row r="820" spans="2:7">
      <c r="B820" s="218"/>
      <c r="C820" s="426"/>
      <c r="D820" s="426"/>
      <c r="E820" s="426"/>
      <c r="F820" s="426"/>
      <c r="G820" s="426"/>
    </row>
    <row r="821" spans="2:7">
      <c r="B821" s="218"/>
      <c r="C821" s="426"/>
      <c r="D821" s="426"/>
      <c r="E821" s="426"/>
      <c r="F821" s="426"/>
      <c r="G821" s="426"/>
    </row>
    <row r="822" spans="2:7">
      <c r="B822" s="218"/>
      <c r="C822" s="426"/>
      <c r="D822" s="426"/>
      <c r="E822" s="426"/>
      <c r="F822" s="426"/>
      <c r="G822" s="426"/>
    </row>
    <row r="823" spans="2:7">
      <c r="B823" s="218"/>
      <c r="C823" s="426"/>
      <c r="D823" s="426"/>
      <c r="E823" s="426"/>
      <c r="F823" s="426"/>
      <c r="G823" s="426"/>
    </row>
    <row r="824" spans="2:7">
      <c r="B824" s="218"/>
      <c r="C824" s="426"/>
      <c r="D824" s="426"/>
      <c r="E824" s="426"/>
      <c r="F824" s="426"/>
      <c r="G824" s="426"/>
    </row>
    <row r="825" spans="2:7">
      <c r="B825" s="218"/>
      <c r="C825" s="426"/>
      <c r="D825" s="426"/>
      <c r="E825" s="426"/>
      <c r="F825" s="426"/>
      <c r="G825" s="426"/>
    </row>
    <row r="826" spans="2:7">
      <c r="B826" s="218"/>
      <c r="C826" s="426"/>
      <c r="D826" s="426"/>
      <c r="E826" s="426"/>
      <c r="F826" s="426"/>
      <c r="G826" s="426"/>
    </row>
    <row r="827" spans="2:7">
      <c r="B827" s="218"/>
      <c r="C827" s="426"/>
      <c r="D827" s="426"/>
      <c r="E827" s="426"/>
      <c r="F827" s="426"/>
      <c r="G827" s="426"/>
    </row>
    <row r="828" spans="2:7">
      <c r="B828" s="218"/>
      <c r="C828" s="426"/>
      <c r="D828" s="426"/>
      <c r="E828" s="426"/>
      <c r="F828" s="426"/>
      <c r="G828" s="426"/>
    </row>
    <row r="829" spans="2:7">
      <c r="B829" s="218"/>
      <c r="C829" s="426"/>
      <c r="D829" s="426"/>
      <c r="E829" s="426"/>
      <c r="F829" s="426"/>
      <c r="G829" s="426"/>
    </row>
    <row r="830" spans="2:7">
      <c r="B830" s="218"/>
      <c r="C830" s="426"/>
      <c r="D830" s="426"/>
      <c r="E830" s="426"/>
      <c r="F830" s="426"/>
      <c r="G830" s="426"/>
    </row>
    <row r="831" spans="2:7">
      <c r="B831" s="218"/>
      <c r="C831" s="426"/>
      <c r="D831" s="426"/>
      <c r="E831" s="426"/>
      <c r="F831" s="426"/>
      <c r="G831" s="426"/>
    </row>
    <row r="832" spans="2:7">
      <c r="B832" s="218"/>
      <c r="C832" s="426"/>
      <c r="D832" s="426"/>
      <c r="E832" s="426"/>
      <c r="F832" s="426"/>
      <c r="G832" s="426"/>
    </row>
    <row r="833" spans="2:7">
      <c r="B833" s="218"/>
      <c r="C833" s="426"/>
      <c r="D833" s="426"/>
      <c r="E833" s="426"/>
      <c r="F833" s="426"/>
      <c r="G833" s="426"/>
    </row>
    <row r="834" spans="2:7">
      <c r="B834" s="218"/>
      <c r="C834" s="426"/>
      <c r="D834" s="426"/>
      <c r="E834" s="426"/>
      <c r="F834" s="426"/>
      <c r="G834" s="426"/>
    </row>
    <row r="835" spans="2:7">
      <c r="B835" s="218"/>
      <c r="C835" s="426"/>
      <c r="D835" s="426"/>
      <c r="E835" s="426"/>
      <c r="F835" s="426"/>
      <c r="G835" s="426"/>
    </row>
    <row r="836" spans="2:7">
      <c r="B836" s="218"/>
      <c r="C836" s="426"/>
      <c r="D836" s="426"/>
      <c r="E836" s="426"/>
      <c r="F836" s="426"/>
      <c r="G836" s="426"/>
    </row>
    <row r="837" spans="2:7">
      <c r="B837" s="218"/>
      <c r="C837" s="426"/>
      <c r="D837" s="426"/>
      <c r="E837" s="426"/>
      <c r="F837" s="426"/>
      <c r="G837" s="426"/>
    </row>
    <row r="838" spans="2:7">
      <c r="B838" s="218"/>
      <c r="C838" s="426"/>
      <c r="D838" s="426"/>
      <c r="E838" s="426"/>
      <c r="F838" s="426"/>
      <c r="G838" s="426"/>
    </row>
    <row r="839" spans="2:7">
      <c r="B839" s="218"/>
      <c r="C839" s="426"/>
      <c r="D839" s="426"/>
      <c r="E839" s="426"/>
      <c r="F839" s="426"/>
      <c r="G839" s="426"/>
    </row>
    <row r="840" spans="2:7">
      <c r="B840" s="218"/>
      <c r="C840" s="426"/>
      <c r="D840" s="426"/>
      <c r="E840" s="426"/>
      <c r="F840" s="426"/>
      <c r="G840" s="426"/>
    </row>
    <row r="841" spans="2:7">
      <c r="B841" s="218"/>
      <c r="C841" s="426"/>
      <c r="D841" s="426"/>
      <c r="E841" s="426"/>
      <c r="F841" s="426"/>
      <c r="G841" s="426"/>
    </row>
    <row r="842" spans="2:7">
      <c r="B842" s="218"/>
      <c r="C842" s="426"/>
      <c r="D842" s="426"/>
      <c r="E842" s="426"/>
      <c r="F842" s="426"/>
      <c r="G842" s="426"/>
    </row>
    <row r="843" spans="2:7">
      <c r="B843" s="218"/>
      <c r="C843" s="426"/>
      <c r="D843" s="426"/>
      <c r="E843" s="426"/>
      <c r="F843" s="426"/>
      <c r="G843" s="426"/>
    </row>
    <row r="844" spans="2:7">
      <c r="B844" s="218"/>
      <c r="C844" s="426"/>
      <c r="D844" s="426"/>
      <c r="E844" s="426"/>
      <c r="F844" s="426"/>
      <c r="G844" s="426"/>
    </row>
    <row r="845" spans="2:7">
      <c r="B845" s="218"/>
      <c r="C845" s="426"/>
      <c r="D845" s="426"/>
      <c r="E845" s="426"/>
      <c r="F845" s="426"/>
      <c r="G845" s="426"/>
    </row>
    <row r="846" spans="2:7">
      <c r="B846" s="218"/>
      <c r="C846" s="426"/>
      <c r="D846" s="426"/>
      <c r="E846" s="426"/>
      <c r="F846" s="426"/>
      <c r="G846" s="426"/>
    </row>
    <row r="847" spans="2:7">
      <c r="B847" s="218"/>
      <c r="C847" s="426"/>
      <c r="D847" s="426"/>
      <c r="E847" s="426"/>
      <c r="F847" s="426"/>
      <c r="G847" s="426"/>
    </row>
    <row r="848" spans="2:7">
      <c r="B848" s="218"/>
      <c r="C848" s="426"/>
      <c r="D848" s="426"/>
      <c r="E848" s="426"/>
      <c r="F848" s="426"/>
      <c r="G848" s="426"/>
    </row>
    <row r="849" spans="2:7">
      <c r="B849" s="218"/>
      <c r="C849" s="426"/>
      <c r="D849" s="426"/>
      <c r="E849" s="426"/>
      <c r="F849" s="426"/>
      <c r="G849" s="426"/>
    </row>
    <row r="850" spans="2:7">
      <c r="B850" s="218"/>
      <c r="C850" s="426"/>
      <c r="D850" s="426"/>
      <c r="E850" s="426"/>
      <c r="F850" s="426"/>
      <c r="G850" s="426"/>
    </row>
    <row r="851" spans="2:7">
      <c r="B851" s="218"/>
      <c r="C851" s="426"/>
      <c r="D851" s="426"/>
      <c r="E851" s="426"/>
      <c r="F851" s="426"/>
      <c r="G851" s="426"/>
    </row>
    <row r="852" spans="2:7">
      <c r="B852" s="218"/>
      <c r="C852" s="426"/>
      <c r="D852" s="426"/>
      <c r="E852" s="426"/>
      <c r="F852" s="426"/>
      <c r="G852" s="426"/>
    </row>
    <row r="853" spans="2:7">
      <c r="B853" s="218"/>
      <c r="C853" s="426"/>
      <c r="D853" s="426"/>
      <c r="E853" s="426"/>
      <c r="F853" s="426"/>
      <c r="G853" s="426"/>
    </row>
    <row r="854" spans="2:7">
      <c r="B854" s="218"/>
      <c r="C854" s="426"/>
      <c r="D854" s="426"/>
      <c r="E854" s="426"/>
      <c r="F854" s="426"/>
      <c r="G854" s="426"/>
    </row>
    <row r="855" spans="2:7">
      <c r="B855" s="218"/>
      <c r="C855" s="426"/>
      <c r="D855" s="426"/>
      <c r="E855" s="426"/>
      <c r="F855" s="426"/>
      <c r="G855" s="426"/>
    </row>
    <row r="856" spans="2:7">
      <c r="B856" s="218"/>
      <c r="C856" s="426"/>
      <c r="D856" s="426"/>
      <c r="E856" s="426"/>
      <c r="F856" s="426"/>
      <c r="G856" s="426"/>
    </row>
    <row r="857" spans="2:7">
      <c r="B857" s="218"/>
      <c r="C857" s="426"/>
      <c r="D857" s="426"/>
      <c r="E857" s="426"/>
      <c r="F857" s="426"/>
      <c r="G857" s="426"/>
    </row>
    <row r="858" spans="2:7">
      <c r="B858" s="218"/>
      <c r="C858" s="426"/>
      <c r="D858" s="426"/>
      <c r="E858" s="426"/>
      <c r="F858" s="426"/>
      <c r="G858" s="426"/>
    </row>
    <row r="859" spans="2:7">
      <c r="B859" s="218"/>
      <c r="C859" s="426"/>
      <c r="D859" s="426"/>
      <c r="E859" s="426"/>
      <c r="F859" s="426"/>
      <c r="G859" s="426"/>
    </row>
    <row r="860" spans="2:7">
      <c r="B860" s="218"/>
      <c r="C860" s="426"/>
      <c r="D860" s="426"/>
      <c r="E860" s="426"/>
      <c r="F860" s="426"/>
      <c r="G860" s="426"/>
    </row>
    <row r="861" spans="2:7">
      <c r="B861" s="218"/>
      <c r="C861" s="426"/>
      <c r="D861" s="426"/>
      <c r="E861" s="426"/>
      <c r="F861" s="426"/>
      <c r="G861" s="426"/>
    </row>
    <row r="862" spans="2:7">
      <c r="B862" s="218"/>
      <c r="C862" s="426"/>
      <c r="D862" s="426"/>
      <c r="E862" s="426"/>
      <c r="F862" s="426"/>
      <c r="G862" s="426"/>
    </row>
    <row r="863" spans="2:7">
      <c r="B863" s="218"/>
      <c r="C863" s="426"/>
      <c r="D863" s="426"/>
      <c r="E863" s="426"/>
      <c r="F863" s="426"/>
      <c r="G863" s="426"/>
    </row>
    <row r="864" spans="2:7">
      <c r="B864" s="218"/>
      <c r="C864" s="426"/>
      <c r="D864" s="426"/>
      <c r="E864" s="426"/>
      <c r="F864" s="426"/>
      <c r="G864" s="426"/>
    </row>
    <row r="865" spans="2:7">
      <c r="B865" s="218"/>
      <c r="C865" s="426"/>
      <c r="D865" s="426"/>
      <c r="E865" s="426"/>
      <c r="F865" s="426"/>
      <c r="G865" s="426"/>
    </row>
    <row r="866" spans="2:7">
      <c r="B866" s="218"/>
      <c r="C866" s="426"/>
      <c r="D866" s="426"/>
      <c r="E866" s="426"/>
      <c r="F866" s="426"/>
      <c r="G866" s="426"/>
    </row>
    <row r="867" spans="2:7">
      <c r="B867" s="218"/>
      <c r="C867" s="426"/>
      <c r="D867" s="426"/>
      <c r="E867" s="426"/>
      <c r="F867" s="426"/>
      <c r="G867" s="426"/>
    </row>
    <row r="868" spans="2:7">
      <c r="B868" s="218"/>
      <c r="C868" s="426"/>
      <c r="D868" s="426"/>
      <c r="E868" s="426"/>
      <c r="F868" s="426"/>
      <c r="G868" s="426"/>
    </row>
    <row r="869" spans="2:7">
      <c r="B869" s="218"/>
      <c r="C869" s="426"/>
      <c r="D869" s="426"/>
      <c r="E869" s="426"/>
      <c r="F869" s="426"/>
      <c r="G869" s="426"/>
    </row>
    <row r="870" spans="2:7">
      <c r="B870" s="218"/>
      <c r="C870" s="426"/>
      <c r="D870" s="426"/>
      <c r="E870" s="426"/>
      <c r="F870" s="426"/>
      <c r="G870" s="426"/>
    </row>
    <row r="871" spans="2:7">
      <c r="B871" s="218"/>
      <c r="C871" s="426"/>
      <c r="D871" s="426"/>
      <c r="E871" s="426"/>
      <c r="F871" s="426"/>
      <c r="G871" s="426"/>
    </row>
    <row r="872" spans="2:7">
      <c r="B872" s="218"/>
      <c r="C872" s="426"/>
      <c r="D872" s="426"/>
      <c r="E872" s="426"/>
      <c r="F872" s="426"/>
      <c r="G872" s="426"/>
    </row>
    <row r="873" spans="2:7">
      <c r="B873" s="218"/>
      <c r="C873" s="426"/>
      <c r="D873" s="426"/>
      <c r="E873" s="426"/>
      <c r="F873" s="426"/>
      <c r="G873" s="426"/>
    </row>
    <row r="874" spans="2:7">
      <c r="B874" s="218"/>
      <c r="C874" s="426"/>
      <c r="D874" s="426"/>
      <c r="E874" s="426"/>
      <c r="F874" s="426"/>
      <c r="G874" s="426"/>
    </row>
    <row r="875" spans="2:7">
      <c r="B875" s="218"/>
      <c r="C875" s="426"/>
      <c r="D875" s="426"/>
      <c r="E875" s="426"/>
      <c r="F875" s="426"/>
      <c r="G875" s="426"/>
    </row>
    <row r="876" spans="2:7">
      <c r="B876" s="218"/>
      <c r="C876" s="426"/>
      <c r="D876" s="426"/>
      <c r="E876" s="426"/>
      <c r="F876" s="426"/>
      <c r="G876" s="426"/>
    </row>
    <row r="877" spans="2:7">
      <c r="B877" s="218"/>
      <c r="C877" s="426"/>
      <c r="D877" s="426"/>
      <c r="E877" s="426"/>
      <c r="F877" s="426"/>
      <c r="G877" s="426"/>
    </row>
    <row r="878" spans="2:7">
      <c r="B878" s="218"/>
      <c r="C878" s="426"/>
      <c r="D878" s="426"/>
      <c r="E878" s="426"/>
      <c r="F878" s="426"/>
      <c r="G878" s="426"/>
    </row>
    <row r="879" spans="2:7">
      <c r="B879" s="218"/>
      <c r="C879" s="426"/>
      <c r="D879" s="426"/>
      <c r="E879" s="426"/>
      <c r="F879" s="426"/>
      <c r="G879" s="426"/>
    </row>
    <row r="880" spans="2:7">
      <c r="B880" s="218"/>
      <c r="C880" s="426"/>
      <c r="D880" s="426"/>
      <c r="E880" s="426"/>
      <c r="F880" s="426"/>
      <c r="G880" s="426"/>
    </row>
    <row r="881" spans="2:7">
      <c r="B881" s="218"/>
      <c r="C881" s="426"/>
      <c r="D881" s="426"/>
      <c r="E881" s="426"/>
      <c r="F881" s="426"/>
      <c r="G881" s="426"/>
    </row>
    <row r="882" spans="2:7">
      <c r="B882" s="218"/>
      <c r="C882" s="426"/>
      <c r="D882" s="426"/>
      <c r="E882" s="426"/>
      <c r="F882" s="426"/>
      <c r="G882" s="426"/>
    </row>
    <row r="883" spans="2:7">
      <c r="B883" s="218"/>
      <c r="C883" s="426"/>
      <c r="D883" s="426"/>
      <c r="E883" s="426"/>
      <c r="F883" s="426"/>
      <c r="G883" s="426"/>
    </row>
    <row r="884" spans="2:7">
      <c r="B884" s="218"/>
      <c r="C884" s="426"/>
      <c r="D884" s="426"/>
      <c r="E884" s="426"/>
      <c r="F884" s="426"/>
      <c r="G884" s="426"/>
    </row>
    <row r="885" spans="2:7">
      <c r="B885" s="218"/>
      <c r="C885" s="426"/>
      <c r="D885" s="426"/>
      <c r="E885" s="426"/>
      <c r="F885" s="426"/>
      <c r="G885" s="426"/>
    </row>
    <row r="886" spans="2:7">
      <c r="B886" s="218"/>
      <c r="C886" s="426"/>
      <c r="D886" s="426"/>
      <c r="E886" s="426"/>
      <c r="F886" s="426"/>
      <c r="G886" s="426"/>
    </row>
    <row r="887" spans="2:7">
      <c r="B887" s="218"/>
      <c r="C887" s="426"/>
      <c r="D887" s="426"/>
      <c r="E887" s="426"/>
      <c r="F887" s="426"/>
      <c r="G887" s="426"/>
    </row>
    <row r="888" spans="2:7">
      <c r="B888" s="218"/>
      <c r="C888" s="426"/>
      <c r="D888" s="426"/>
      <c r="E888" s="426"/>
      <c r="F888" s="426"/>
      <c r="G888" s="426"/>
    </row>
    <row r="889" spans="2:7">
      <c r="B889" s="218"/>
      <c r="C889" s="426"/>
      <c r="D889" s="426"/>
      <c r="E889" s="426"/>
      <c r="F889" s="426"/>
      <c r="G889" s="426"/>
    </row>
    <row r="890" spans="2:7">
      <c r="B890" s="218"/>
      <c r="C890" s="426"/>
      <c r="D890" s="426"/>
      <c r="E890" s="426"/>
      <c r="F890" s="426"/>
      <c r="G890" s="426"/>
    </row>
    <row r="891" spans="2:7">
      <c r="B891" s="218"/>
      <c r="C891" s="426"/>
      <c r="D891" s="426"/>
      <c r="E891" s="426"/>
      <c r="F891" s="426"/>
      <c r="G891" s="426"/>
    </row>
    <row r="892" spans="2:7">
      <c r="B892" s="218"/>
      <c r="C892" s="426"/>
      <c r="D892" s="426"/>
      <c r="E892" s="426"/>
      <c r="F892" s="426"/>
      <c r="G892" s="426"/>
    </row>
    <row r="893" spans="2:7">
      <c r="B893" s="218"/>
      <c r="C893" s="426"/>
      <c r="D893" s="426"/>
      <c r="E893" s="426"/>
      <c r="F893" s="426"/>
      <c r="G893" s="426"/>
    </row>
    <row r="894" spans="2:7">
      <c r="B894" s="218"/>
      <c r="C894" s="426"/>
      <c r="D894" s="426"/>
      <c r="E894" s="426"/>
      <c r="F894" s="426"/>
      <c r="G894" s="426"/>
    </row>
    <row r="895" spans="2:7">
      <c r="B895" s="218"/>
      <c r="C895" s="426"/>
      <c r="D895" s="426"/>
      <c r="E895" s="426"/>
      <c r="F895" s="426"/>
      <c r="G895" s="426"/>
    </row>
    <row r="896" spans="2:7">
      <c r="B896" s="218"/>
      <c r="C896" s="426"/>
      <c r="D896" s="426"/>
      <c r="E896" s="426"/>
      <c r="F896" s="426"/>
      <c r="G896" s="426"/>
    </row>
    <row r="897" spans="2:7">
      <c r="B897" s="218"/>
      <c r="C897" s="426"/>
      <c r="D897" s="426"/>
      <c r="E897" s="426"/>
      <c r="F897" s="426"/>
      <c r="G897" s="426"/>
    </row>
    <row r="898" spans="2:7">
      <c r="B898" s="218"/>
      <c r="C898" s="426"/>
      <c r="D898" s="426"/>
      <c r="E898" s="426"/>
      <c r="F898" s="426"/>
      <c r="G898" s="426"/>
    </row>
    <row r="899" spans="2:7">
      <c r="B899" s="218"/>
      <c r="C899" s="426"/>
      <c r="D899" s="426"/>
      <c r="E899" s="426"/>
      <c r="F899" s="426"/>
      <c r="G899" s="426"/>
    </row>
    <row r="900" spans="2:7">
      <c r="B900" s="218"/>
      <c r="C900" s="426"/>
      <c r="D900" s="426"/>
      <c r="E900" s="426"/>
      <c r="F900" s="426"/>
      <c r="G900" s="426"/>
    </row>
    <row r="901" spans="2:7">
      <c r="B901" s="218"/>
      <c r="C901" s="426"/>
      <c r="D901" s="426"/>
      <c r="E901" s="426"/>
      <c r="F901" s="426"/>
      <c r="G901" s="426"/>
    </row>
    <row r="902" spans="2:7">
      <c r="B902" s="218"/>
      <c r="C902" s="426"/>
      <c r="D902" s="426"/>
      <c r="E902" s="426"/>
      <c r="F902" s="426"/>
      <c r="G902" s="426"/>
    </row>
    <row r="903" spans="2:7">
      <c r="B903" s="218"/>
      <c r="C903" s="426"/>
      <c r="D903" s="426"/>
      <c r="E903" s="426"/>
      <c r="F903" s="426"/>
      <c r="G903" s="426"/>
    </row>
    <row r="904" spans="2:7">
      <c r="B904" s="218"/>
      <c r="C904" s="426"/>
      <c r="D904" s="426"/>
      <c r="E904" s="426"/>
      <c r="F904" s="426"/>
      <c r="G904" s="426"/>
    </row>
    <row r="905" spans="2:7">
      <c r="B905" s="218"/>
      <c r="C905" s="426"/>
      <c r="D905" s="426"/>
      <c r="E905" s="426"/>
      <c r="F905" s="426"/>
      <c r="G905" s="426"/>
    </row>
    <row r="906" spans="2:7">
      <c r="B906" s="218"/>
      <c r="C906" s="426"/>
      <c r="D906" s="426"/>
      <c r="E906" s="426"/>
      <c r="F906" s="426"/>
      <c r="G906" s="426"/>
    </row>
    <row r="907" spans="2:7">
      <c r="B907" s="218"/>
      <c r="C907" s="426"/>
      <c r="D907" s="426"/>
      <c r="E907" s="426"/>
      <c r="F907" s="426"/>
      <c r="G907" s="426"/>
    </row>
    <row r="908" spans="2:7">
      <c r="B908" s="218"/>
      <c r="C908" s="426"/>
      <c r="D908" s="426"/>
      <c r="E908" s="426"/>
      <c r="F908" s="426"/>
      <c r="G908" s="426"/>
    </row>
    <row r="909" spans="2:7">
      <c r="B909" s="218"/>
      <c r="C909" s="426"/>
      <c r="D909" s="426"/>
      <c r="E909" s="426"/>
      <c r="F909" s="426"/>
      <c r="G909" s="426"/>
    </row>
    <row r="910" spans="2:7">
      <c r="B910" s="218"/>
      <c r="C910" s="426"/>
      <c r="D910" s="426"/>
      <c r="E910" s="426"/>
      <c r="F910" s="426"/>
      <c r="G910" s="426"/>
    </row>
    <row r="911" spans="2:7">
      <c r="B911" s="218"/>
      <c r="C911" s="426"/>
      <c r="D911" s="426"/>
      <c r="E911" s="426"/>
      <c r="F911" s="426"/>
      <c r="G911" s="426"/>
    </row>
    <row r="912" spans="2:7">
      <c r="B912" s="218"/>
      <c r="C912" s="426"/>
      <c r="D912" s="426"/>
      <c r="E912" s="426"/>
      <c r="F912" s="426"/>
      <c r="G912" s="426"/>
    </row>
    <row r="913" spans="2:7">
      <c r="B913" s="218"/>
      <c r="C913" s="426"/>
      <c r="D913" s="426"/>
      <c r="E913" s="426"/>
      <c r="F913" s="426"/>
      <c r="G913" s="426"/>
    </row>
    <row r="914" spans="2:7">
      <c r="B914" s="218"/>
      <c r="C914" s="426"/>
      <c r="D914" s="426"/>
      <c r="E914" s="426"/>
      <c r="F914" s="426"/>
      <c r="G914" s="426"/>
    </row>
    <row r="915" spans="2:7">
      <c r="B915" s="218"/>
      <c r="C915" s="426"/>
      <c r="D915" s="426"/>
      <c r="E915" s="426"/>
      <c r="F915" s="426"/>
      <c r="G915" s="426"/>
    </row>
    <row r="916" spans="2:7">
      <c r="B916" s="218"/>
      <c r="C916" s="426"/>
      <c r="D916" s="426"/>
      <c r="E916" s="426"/>
      <c r="F916" s="426"/>
      <c r="G916" s="426"/>
    </row>
    <row r="917" spans="2:7">
      <c r="B917" s="218"/>
      <c r="C917" s="426"/>
      <c r="D917" s="426"/>
      <c r="E917" s="426"/>
      <c r="F917" s="426"/>
      <c r="G917" s="426"/>
    </row>
    <row r="918" spans="2:7">
      <c r="B918" s="218"/>
      <c r="C918" s="426"/>
      <c r="D918" s="426"/>
      <c r="E918" s="426"/>
      <c r="F918" s="426"/>
      <c r="G918" s="426"/>
    </row>
    <row r="919" spans="2:7">
      <c r="B919" s="218"/>
      <c r="C919" s="426"/>
      <c r="D919" s="426"/>
      <c r="E919" s="426"/>
      <c r="F919" s="426"/>
      <c r="G919" s="426"/>
    </row>
    <row r="920" spans="2:7">
      <c r="B920" s="218"/>
      <c r="C920" s="426"/>
      <c r="D920" s="426"/>
      <c r="E920" s="426"/>
      <c r="F920" s="426"/>
      <c r="G920" s="426"/>
    </row>
    <row r="921" spans="2:7">
      <c r="B921" s="218"/>
      <c r="C921" s="426"/>
      <c r="D921" s="426"/>
      <c r="E921" s="426"/>
      <c r="F921" s="426"/>
      <c r="G921" s="426"/>
    </row>
    <row r="922" spans="2:7">
      <c r="B922" s="218"/>
      <c r="C922" s="426"/>
      <c r="D922" s="426"/>
      <c r="E922" s="426"/>
      <c r="F922" s="426"/>
      <c r="G922" s="426"/>
    </row>
    <row r="923" spans="2:7">
      <c r="B923" s="218"/>
      <c r="C923" s="426"/>
      <c r="D923" s="426"/>
      <c r="E923" s="426"/>
      <c r="F923" s="426"/>
      <c r="G923" s="426"/>
    </row>
    <row r="924" spans="2:7">
      <c r="B924" s="218"/>
      <c r="C924" s="426"/>
      <c r="D924" s="426"/>
      <c r="E924" s="426"/>
      <c r="F924" s="426"/>
      <c r="G924" s="426"/>
    </row>
    <row r="925" spans="2:7">
      <c r="B925" s="218"/>
      <c r="C925" s="426"/>
      <c r="D925" s="426"/>
      <c r="E925" s="426"/>
      <c r="F925" s="426"/>
      <c r="G925" s="426"/>
    </row>
    <row r="926" spans="2:7">
      <c r="B926" s="218"/>
      <c r="C926" s="426"/>
      <c r="D926" s="426"/>
      <c r="E926" s="426"/>
      <c r="F926" s="426"/>
      <c r="G926" s="426"/>
    </row>
    <row r="927" spans="2:7">
      <c r="B927" s="218"/>
      <c r="C927" s="426"/>
      <c r="D927" s="426"/>
      <c r="E927" s="426"/>
      <c r="F927" s="426"/>
      <c r="G927" s="426"/>
    </row>
    <row r="928" spans="2:7">
      <c r="B928" s="218"/>
      <c r="C928" s="426"/>
      <c r="D928" s="426"/>
      <c r="E928" s="426"/>
      <c r="F928" s="426"/>
      <c r="G928" s="426"/>
    </row>
    <row r="929" spans="2:7">
      <c r="B929" s="218"/>
      <c r="C929" s="426"/>
      <c r="D929" s="426"/>
      <c r="E929" s="426"/>
      <c r="F929" s="426"/>
      <c r="G929" s="426"/>
    </row>
    <row r="930" spans="2:7">
      <c r="B930" s="218"/>
      <c r="C930" s="426"/>
      <c r="D930" s="426"/>
      <c r="E930" s="426"/>
      <c r="F930" s="426"/>
      <c r="G930" s="426"/>
    </row>
    <row r="931" spans="2:7">
      <c r="B931" s="218"/>
      <c r="C931" s="426"/>
      <c r="D931" s="426"/>
      <c r="E931" s="426"/>
      <c r="F931" s="426"/>
      <c r="G931" s="426"/>
    </row>
    <row r="932" spans="2:7">
      <c r="B932" s="218"/>
      <c r="C932" s="426"/>
      <c r="D932" s="426"/>
      <c r="E932" s="426"/>
      <c r="F932" s="426"/>
      <c r="G932" s="426"/>
    </row>
    <row r="933" spans="2:7">
      <c r="B933" s="218"/>
      <c r="C933" s="426"/>
      <c r="D933" s="426"/>
      <c r="E933" s="426"/>
      <c r="F933" s="426"/>
      <c r="G933" s="426"/>
    </row>
    <row r="934" spans="2:7">
      <c r="B934" s="218"/>
      <c r="C934" s="426"/>
      <c r="D934" s="426"/>
      <c r="E934" s="426"/>
      <c r="F934" s="426"/>
      <c r="G934" s="426"/>
    </row>
    <row r="935" spans="2:7">
      <c r="B935" s="218"/>
      <c r="C935" s="426"/>
      <c r="D935" s="426"/>
      <c r="E935" s="426"/>
      <c r="F935" s="426"/>
      <c r="G935" s="426"/>
    </row>
    <row r="936" spans="2:7">
      <c r="B936" s="218"/>
      <c r="C936" s="426"/>
      <c r="D936" s="426"/>
      <c r="E936" s="426"/>
      <c r="F936" s="426"/>
      <c r="G936" s="426"/>
    </row>
    <row r="937" spans="2:7">
      <c r="B937" s="218"/>
      <c r="C937" s="426"/>
      <c r="D937" s="426"/>
      <c r="E937" s="426"/>
      <c r="F937" s="426"/>
      <c r="G937" s="426"/>
    </row>
    <row r="938" spans="2:7">
      <c r="B938" s="218"/>
      <c r="C938" s="426"/>
      <c r="D938" s="426"/>
      <c r="E938" s="426"/>
      <c r="F938" s="426"/>
      <c r="G938" s="426"/>
    </row>
    <row r="939" spans="2:7">
      <c r="B939" s="218"/>
      <c r="C939" s="426"/>
      <c r="D939" s="426"/>
      <c r="E939" s="426"/>
      <c r="F939" s="426"/>
      <c r="G939" s="426"/>
    </row>
    <row r="940" spans="2:7">
      <c r="B940" s="218"/>
      <c r="C940" s="426"/>
      <c r="D940" s="426"/>
      <c r="E940" s="426"/>
      <c r="F940" s="426"/>
      <c r="G940" s="426"/>
    </row>
    <row r="941" spans="2:7">
      <c r="B941" s="218"/>
      <c r="C941" s="426"/>
      <c r="D941" s="426"/>
      <c r="E941" s="426"/>
      <c r="F941" s="426"/>
      <c r="G941" s="426"/>
    </row>
    <row r="942" spans="2:7">
      <c r="B942" s="218"/>
      <c r="C942" s="426"/>
      <c r="D942" s="426"/>
      <c r="E942" s="426"/>
      <c r="F942" s="426"/>
      <c r="G942" s="426"/>
    </row>
    <row r="943" spans="2:7">
      <c r="B943" s="218"/>
      <c r="C943" s="426"/>
      <c r="D943" s="426"/>
      <c r="E943" s="426"/>
      <c r="F943" s="426"/>
      <c r="G943" s="426"/>
    </row>
    <row r="944" spans="2:7">
      <c r="B944" s="218"/>
      <c r="C944" s="426"/>
      <c r="D944" s="426"/>
      <c r="E944" s="426"/>
      <c r="F944" s="426"/>
      <c r="G944" s="426"/>
    </row>
    <row r="945" spans="2:7">
      <c r="B945" s="218"/>
      <c r="C945" s="426"/>
      <c r="D945" s="426"/>
      <c r="E945" s="426"/>
      <c r="F945" s="426"/>
      <c r="G945" s="426"/>
    </row>
    <row r="946" spans="2:7">
      <c r="B946" s="218"/>
      <c r="C946" s="426"/>
      <c r="D946" s="426"/>
      <c r="E946" s="426"/>
      <c r="F946" s="426"/>
      <c r="G946" s="426"/>
    </row>
    <row r="947" spans="2:7">
      <c r="B947" s="218"/>
      <c r="C947" s="426"/>
      <c r="D947" s="426"/>
      <c r="E947" s="426"/>
      <c r="F947" s="426"/>
      <c r="G947" s="426"/>
    </row>
    <row r="948" spans="2:7">
      <c r="B948" s="218"/>
      <c r="C948" s="426"/>
      <c r="D948" s="426"/>
      <c r="E948" s="426"/>
      <c r="F948" s="426"/>
      <c r="G948" s="426"/>
    </row>
    <row r="949" spans="2:7">
      <c r="B949" s="218"/>
      <c r="C949" s="426"/>
      <c r="D949" s="426"/>
      <c r="E949" s="426"/>
      <c r="F949" s="426"/>
      <c r="G949" s="426"/>
    </row>
    <row r="950" spans="2:7">
      <c r="B950" s="218"/>
      <c r="C950" s="426"/>
      <c r="D950" s="426"/>
      <c r="E950" s="426"/>
      <c r="F950" s="426"/>
      <c r="G950" s="426"/>
    </row>
    <row r="951" spans="2:7">
      <c r="B951" s="218"/>
      <c r="C951" s="426"/>
      <c r="D951" s="426"/>
      <c r="E951" s="426"/>
      <c r="F951" s="426"/>
      <c r="G951" s="426"/>
    </row>
    <row r="952" spans="2:7">
      <c r="B952" s="218"/>
      <c r="C952" s="426"/>
      <c r="D952" s="426"/>
      <c r="E952" s="426"/>
      <c r="F952" s="426"/>
      <c r="G952" s="426"/>
    </row>
    <row r="953" spans="2:7">
      <c r="B953" s="218"/>
      <c r="C953" s="426"/>
      <c r="D953" s="426"/>
      <c r="E953" s="426"/>
      <c r="F953" s="426"/>
      <c r="G953" s="426"/>
    </row>
    <row r="954" spans="2:7">
      <c r="B954" s="218"/>
      <c r="C954" s="426"/>
      <c r="D954" s="426"/>
      <c r="E954" s="426"/>
      <c r="F954" s="426"/>
      <c r="G954" s="426"/>
    </row>
    <row r="955" spans="2:7">
      <c r="B955" s="218"/>
      <c r="C955" s="426"/>
      <c r="D955" s="426"/>
      <c r="E955" s="426"/>
      <c r="F955" s="426"/>
      <c r="G955" s="426"/>
    </row>
    <row r="956" spans="2:7">
      <c r="B956" s="218"/>
      <c r="C956" s="426"/>
      <c r="D956" s="426"/>
      <c r="E956" s="426"/>
      <c r="F956" s="426"/>
      <c r="G956" s="426"/>
    </row>
    <row r="957" spans="2:7">
      <c r="B957" s="218"/>
      <c r="C957" s="426"/>
      <c r="D957" s="426"/>
      <c r="E957" s="426"/>
      <c r="F957" s="426"/>
      <c r="G957" s="426"/>
    </row>
    <row r="958" spans="2:7">
      <c r="B958" s="218"/>
      <c r="C958" s="426"/>
      <c r="D958" s="426"/>
      <c r="E958" s="426"/>
      <c r="F958" s="426"/>
      <c r="G958" s="426"/>
    </row>
    <row r="959" spans="2:7">
      <c r="B959" s="218"/>
      <c r="C959" s="426"/>
      <c r="D959" s="426"/>
      <c r="E959" s="426"/>
      <c r="F959" s="426"/>
      <c r="G959" s="426"/>
    </row>
    <row r="960" spans="2:7">
      <c r="B960" s="218"/>
      <c r="C960" s="426"/>
      <c r="D960" s="426"/>
      <c r="E960" s="426"/>
      <c r="F960" s="426"/>
      <c r="G960" s="426"/>
    </row>
    <row r="961" spans="2:7">
      <c r="B961" s="218"/>
      <c r="C961" s="426"/>
      <c r="D961" s="426"/>
      <c r="E961" s="426"/>
      <c r="F961" s="426"/>
      <c r="G961" s="426"/>
    </row>
    <row r="962" spans="2:7">
      <c r="B962" s="218"/>
      <c r="C962" s="426"/>
      <c r="D962" s="426"/>
      <c r="E962" s="426"/>
      <c r="F962" s="426"/>
      <c r="G962" s="426"/>
    </row>
    <row r="963" spans="2:7">
      <c r="B963" s="218"/>
      <c r="C963" s="426"/>
      <c r="D963" s="426"/>
      <c r="E963" s="426"/>
      <c r="F963" s="426"/>
      <c r="G963" s="426"/>
    </row>
    <row r="964" spans="2:7">
      <c r="B964" s="218"/>
      <c r="C964" s="426"/>
      <c r="D964" s="426"/>
      <c r="E964" s="426"/>
      <c r="F964" s="426"/>
      <c r="G964" s="426"/>
    </row>
    <row r="965" spans="2:7">
      <c r="B965" s="218"/>
      <c r="C965" s="426"/>
      <c r="D965" s="426"/>
      <c r="E965" s="426"/>
      <c r="F965" s="426"/>
      <c r="G965" s="426"/>
    </row>
    <row r="966" spans="2:7">
      <c r="B966" s="218"/>
      <c r="C966" s="426"/>
      <c r="D966" s="426"/>
      <c r="E966" s="426"/>
      <c r="F966" s="426"/>
      <c r="G966" s="426"/>
    </row>
    <row r="967" spans="2:7">
      <c r="B967" s="218"/>
      <c r="C967" s="426"/>
      <c r="D967" s="426"/>
      <c r="E967" s="426"/>
      <c r="F967" s="426"/>
      <c r="G967" s="426"/>
    </row>
    <row r="968" spans="2:7">
      <c r="B968" s="218"/>
      <c r="C968" s="426"/>
      <c r="D968" s="426"/>
      <c r="E968" s="426"/>
      <c r="F968" s="426"/>
      <c r="G968" s="426"/>
    </row>
    <row r="969" spans="2:7">
      <c r="B969" s="218"/>
      <c r="C969" s="426"/>
      <c r="D969" s="426"/>
      <c r="E969" s="426"/>
      <c r="F969" s="426"/>
      <c r="G969" s="426"/>
    </row>
    <row r="970" spans="2:7">
      <c r="B970" s="218"/>
      <c r="C970" s="426"/>
      <c r="D970" s="426"/>
      <c r="E970" s="426"/>
      <c r="F970" s="426"/>
      <c r="G970" s="426"/>
    </row>
    <row r="971" spans="2:7">
      <c r="B971" s="218"/>
      <c r="C971" s="426"/>
      <c r="D971" s="426"/>
      <c r="E971" s="426"/>
      <c r="F971" s="426"/>
      <c r="G971" s="426"/>
    </row>
    <row r="972" spans="2:7">
      <c r="B972" s="218"/>
      <c r="C972" s="426"/>
      <c r="D972" s="426"/>
      <c r="E972" s="426"/>
      <c r="F972" s="426"/>
      <c r="G972" s="426"/>
    </row>
    <row r="973" spans="2:7">
      <c r="B973" s="218"/>
      <c r="C973" s="426"/>
      <c r="D973" s="426"/>
      <c r="E973" s="426"/>
      <c r="F973" s="426"/>
      <c r="G973" s="426"/>
    </row>
    <row r="974" spans="2:7">
      <c r="B974" s="218"/>
      <c r="C974" s="426"/>
      <c r="D974" s="426"/>
      <c r="E974" s="426"/>
      <c r="F974" s="426"/>
      <c r="G974" s="426"/>
    </row>
    <row r="975" spans="2:7">
      <c r="B975" s="218"/>
      <c r="C975" s="426"/>
      <c r="D975" s="426"/>
      <c r="E975" s="426"/>
      <c r="F975" s="426"/>
      <c r="G975" s="426"/>
    </row>
    <row r="976" spans="2:7">
      <c r="B976" s="218"/>
      <c r="C976" s="426"/>
      <c r="D976" s="426"/>
      <c r="E976" s="426"/>
      <c r="F976" s="426"/>
      <c r="G976" s="426"/>
    </row>
    <row r="977" spans="2:7">
      <c r="B977" s="218"/>
      <c r="C977" s="426"/>
      <c r="D977" s="426"/>
      <c r="E977" s="426"/>
      <c r="F977" s="426"/>
      <c r="G977" s="426"/>
    </row>
    <row r="978" spans="2:7">
      <c r="B978" s="218"/>
      <c r="C978" s="426"/>
      <c r="D978" s="426"/>
      <c r="E978" s="426"/>
      <c r="F978" s="426"/>
      <c r="G978" s="426"/>
    </row>
    <row r="979" spans="2:7">
      <c r="B979" s="218"/>
      <c r="C979" s="426"/>
      <c r="D979" s="426"/>
      <c r="E979" s="426"/>
      <c r="F979" s="426"/>
      <c r="G979" s="426"/>
    </row>
    <row r="980" spans="2:7">
      <c r="B980" s="218"/>
      <c r="C980" s="426"/>
      <c r="D980" s="426"/>
      <c r="E980" s="426"/>
      <c r="F980" s="426"/>
      <c r="G980" s="426"/>
    </row>
    <row r="981" spans="2:7">
      <c r="B981" s="218"/>
      <c r="C981" s="426"/>
      <c r="D981" s="426"/>
      <c r="E981" s="426"/>
      <c r="F981" s="426"/>
      <c r="G981" s="426"/>
    </row>
    <row r="982" spans="2:7">
      <c r="B982" s="218"/>
      <c r="C982" s="426"/>
      <c r="D982" s="426"/>
      <c r="E982" s="426"/>
      <c r="F982" s="426"/>
      <c r="G982" s="426"/>
    </row>
    <row r="983" spans="2:7">
      <c r="B983" s="218"/>
      <c r="C983" s="426"/>
      <c r="D983" s="426"/>
      <c r="E983" s="426"/>
      <c r="F983" s="426"/>
      <c r="G983" s="426"/>
    </row>
    <row r="984" spans="2:7">
      <c r="B984" s="218"/>
      <c r="C984" s="426"/>
      <c r="D984" s="426"/>
      <c r="E984" s="426"/>
      <c r="F984" s="426"/>
      <c r="G984" s="426"/>
    </row>
    <row r="985" spans="2:7">
      <c r="B985" s="218"/>
      <c r="C985" s="426"/>
      <c r="D985" s="426"/>
      <c r="E985" s="426"/>
      <c r="F985" s="426"/>
      <c r="G985" s="426"/>
    </row>
    <row r="986" spans="2:7">
      <c r="B986" s="218"/>
      <c r="C986" s="426"/>
      <c r="D986" s="426"/>
      <c r="E986" s="426"/>
      <c r="F986" s="426"/>
      <c r="G986" s="426"/>
    </row>
    <row r="987" spans="2:7">
      <c r="B987" s="218"/>
      <c r="C987" s="426"/>
      <c r="D987" s="426"/>
      <c r="E987" s="426"/>
      <c r="F987" s="426"/>
      <c r="G987" s="426"/>
    </row>
    <row r="988" spans="2:7">
      <c r="B988" s="218"/>
      <c r="C988" s="426"/>
      <c r="D988" s="426"/>
      <c r="E988" s="426"/>
      <c r="F988" s="426"/>
      <c r="G988" s="426"/>
    </row>
    <row r="989" spans="2:7">
      <c r="B989" s="218"/>
      <c r="C989" s="426"/>
      <c r="D989" s="426"/>
      <c r="E989" s="426"/>
      <c r="F989" s="426"/>
      <c r="G989" s="426"/>
    </row>
    <row r="990" spans="2:7">
      <c r="B990" s="218"/>
      <c r="C990" s="426"/>
      <c r="D990" s="426"/>
      <c r="E990" s="426"/>
      <c r="F990" s="426"/>
      <c r="G990" s="426"/>
    </row>
    <row r="991" spans="2:7">
      <c r="B991" s="218"/>
      <c r="C991" s="426"/>
      <c r="D991" s="426"/>
      <c r="E991" s="426"/>
      <c r="F991" s="426"/>
      <c r="G991" s="426"/>
    </row>
    <row r="992" spans="2:7">
      <c r="B992" s="218"/>
      <c r="C992" s="426"/>
      <c r="D992" s="426"/>
      <c r="E992" s="426"/>
      <c r="F992" s="426"/>
      <c r="G992" s="426"/>
    </row>
    <row r="993" spans="2:7">
      <c r="B993" s="218"/>
      <c r="C993" s="426"/>
      <c r="D993" s="426"/>
      <c r="E993" s="426"/>
      <c r="F993" s="426"/>
      <c r="G993" s="426"/>
    </row>
    <row r="994" spans="2:7">
      <c r="B994" s="218"/>
      <c r="C994" s="426"/>
      <c r="D994" s="426"/>
      <c r="E994" s="426"/>
      <c r="F994" s="426"/>
      <c r="G994" s="426"/>
    </row>
    <row r="995" spans="2:7">
      <c r="B995" s="218"/>
      <c r="C995" s="426"/>
      <c r="D995" s="426"/>
      <c r="E995" s="426"/>
      <c r="F995" s="426"/>
      <c r="G995" s="426"/>
    </row>
    <row r="996" spans="2:7">
      <c r="B996" s="218"/>
      <c r="C996" s="426"/>
      <c r="D996" s="426"/>
      <c r="E996" s="426"/>
      <c r="F996" s="426"/>
      <c r="G996" s="426"/>
    </row>
    <row r="997" spans="2:7">
      <c r="B997" s="218"/>
      <c r="C997" s="426"/>
      <c r="D997" s="426"/>
      <c r="E997" s="426"/>
      <c r="F997" s="426"/>
      <c r="G997" s="426"/>
    </row>
    <row r="998" spans="2:7">
      <c r="B998" s="218"/>
      <c r="C998" s="426"/>
      <c r="D998" s="426"/>
      <c r="E998" s="426"/>
      <c r="F998" s="426"/>
      <c r="G998" s="426"/>
    </row>
    <row r="999" spans="2:7">
      <c r="B999" s="218"/>
      <c r="C999" s="426"/>
      <c r="D999" s="426"/>
      <c r="E999" s="426"/>
      <c r="F999" s="426"/>
      <c r="G999" s="426"/>
    </row>
    <row r="1000" spans="2:7">
      <c r="B1000" s="218"/>
      <c r="C1000" s="426"/>
      <c r="D1000" s="426"/>
      <c r="E1000" s="426"/>
      <c r="F1000" s="426"/>
      <c r="G1000" s="42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outlinePr summaryBelow="0" summaryRight="0"/>
  </sheetPr>
  <dimension ref="A1:BK4103"/>
  <sheetViews>
    <sheetView tabSelected="1" zoomScale="90" zoomScaleNormal="9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7109375" defaultRowHeight="15" customHeight="1"/>
  <cols>
    <col min="1" max="1" width="14.140625" style="87" customWidth="1"/>
    <col min="2" max="2" width="28.7109375" style="87" customWidth="1"/>
    <col min="3" max="3" width="37" style="87" customWidth="1"/>
    <col min="4" max="4" width="28.28515625" style="87" customWidth="1"/>
    <col min="5" max="5" width="24.28515625" style="87" customWidth="1"/>
    <col min="6" max="6" width="19.7109375" style="87" customWidth="1"/>
    <col min="7" max="7" width="24.140625" style="87" customWidth="1"/>
    <col min="8" max="8" width="48.140625" style="87" customWidth="1"/>
    <col min="9" max="9" width="65.42578125" style="87" customWidth="1"/>
    <col min="10" max="10" width="46.85546875" style="87" customWidth="1"/>
    <col min="11" max="11" width="40.28515625" style="87" customWidth="1"/>
    <col min="12" max="12" width="46.42578125" style="87" customWidth="1"/>
    <col min="13" max="16" width="12.7109375" style="87"/>
    <col min="17" max="17" width="14.28515625" style="87" customWidth="1"/>
    <col min="18" max="18" width="15.28515625" style="87" customWidth="1"/>
    <col min="19" max="19" width="17" style="87" customWidth="1"/>
    <col min="20" max="20" width="18.140625" style="87" bestFit="1" customWidth="1"/>
    <col min="21" max="21" width="19" style="87" customWidth="1"/>
    <col min="22" max="22" width="20.85546875" style="87" customWidth="1"/>
    <col min="23" max="23" width="26.7109375" style="87" customWidth="1"/>
    <col min="24" max="24" width="20.85546875" style="87" customWidth="1"/>
    <col min="25" max="25" width="12.7109375" style="87"/>
    <col min="26" max="26" width="19.7109375" style="87" customWidth="1"/>
    <col min="27" max="27" width="17.140625" style="87" customWidth="1"/>
    <col min="28" max="16384" width="12.7109375" style="87"/>
  </cols>
  <sheetData>
    <row r="1" spans="1:27" ht="56.25" customHeight="1">
      <c r="A1" s="27" t="s">
        <v>38</v>
      </c>
      <c r="B1" s="554" t="s">
        <v>39</v>
      </c>
      <c r="C1" s="27" t="s">
        <v>40</v>
      </c>
      <c r="D1" s="27" t="s">
        <v>41</v>
      </c>
      <c r="E1" s="27" t="s">
        <v>42</v>
      </c>
      <c r="F1" s="27" t="s">
        <v>43</v>
      </c>
      <c r="G1" s="27" t="s">
        <v>1</v>
      </c>
      <c r="H1" s="27" t="s">
        <v>44</v>
      </c>
      <c r="I1" s="27" t="s">
        <v>45</v>
      </c>
      <c r="J1" s="27" t="s">
        <v>46</v>
      </c>
      <c r="K1" s="27" t="s">
        <v>47</v>
      </c>
      <c r="L1" s="27" t="s">
        <v>48</v>
      </c>
      <c r="M1" s="27" t="s">
        <v>49</v>
      </c>
      <c r="N1" s="27" t="s">
        <v>50</v>
      </c>
      <c r="O1" s="27" t="s">
        <v>51</v>
      </c>
      <c r="P1" s="27" t="s">
        <v>52</v>
      </c>
      <c r="Q1" s="27" t="s">
        <v>53</v>
      </c>
      <c r="R1" s="27" t="s">
        <v>54</v>
      </c>
      <c r="S1" s="27" t="s">
        <v>55</v>
      </c>
      <c r="T1" s="555" t="s">
        <v>56</v>
      </c>
      <c r="U1" s="27" t="s">
        <v>57</v>
      </c>
      <c r="V1" s="27" t="s">
        <v>58</v>
      </c>
      <c r="W1" s="27" t="s">
        <v>59</v>
      </c>
      <c r="X1" s="27" t="s">
        <v>60</v>
      </c>
      <c r="Y1" s="27" t="s">
        <v>61</v>
      </c>
      <c r="Z1" s="27" t="s">
        <v>62</v>
      </c>
      <c r="AA1" s="87" t="s">
        <v>2433</v>
      </c>
    </row>
    <row r="2" spans="1:27" s="552" customFormat="1" ht="89.25">
      <c r="A2" s="487" t="s">
        <v>70</v>
      </c>
      <c r="B2" s="487" t="s">
        <v>71</v>
      </c>
      <c r="C2" s="487" t="s">
        <v>72</v>
      </c>
      <c r="D2" s="487" t="s">
        <v>73</v>
      </c>
      <c r="E2" s="487" t="s">
        <v>74</v>
      </c>
      <c r="F2" s="490">
        <v>8025</v>
      </c>
      <c r="G2" s="490">
        <v>2024110010079</v>
      </c>
      <c r="H2" s="487" t="s">
        <v>33</v>
      </c>
      <c r="I2" s="487" t="s">
        <v>75</v>
      </c>
      <c r="J2" s="453" t="s">
        <v>1917</v>
      </c>
      <c r="K2" s="487">
        <v>80111600</v>
      </c>
      <c r="L2" s="487" t="s">
        <v>1918</v>
      </c>
      <c r="M2" s="487" t="s">
        <v>82</v>
      </c>
      <c r="N2" s="490" t="s">
        <v>83</v>
      </c>
      <c r="O2" s="490">
        <v>5</v>
      </c>
      <c r="P2" s="487">
        <v>1</v>
      </c>
      <c r="Q2" s="487" t="s">
        <v>84</v>
      </c>
      <c r="R2" s="491" t="s">
        <v>85</v>
      </c>
      <c r="S2" s="579">
        <v>4500000</v>
      </c>
      <c r="T2" s="579">
        <v>22500000</v>
      </c>
      <c r="U2" s="487" t="s">
        <v>86</v>
      </c>
      <c r="V2" s="487" t="s">
        <v>79</v>
      </c>
      <c r="W2" s="487" t="s">
        <v>87</v>
      </c>
      <c r="X2" s="487" t="s">
        <v>76</v>
      </c>
      <c r="Y2" s="487" t="s">
        <v>77</v>
      </c>
      <c r="Z2" s="487" t="s">
        <v>78</v>
      </c>
      <c r="AA2" s="449"/>
    </row>
    <row r="3" spans="1:27" s="552" customFormat="1" ht="76.5">
      <c r="A3" s="487" t="s">
        <v>80</v>
      </c>
      <c r="B3" s="487" t="s">
        <v>71</v>
      </c>
      <c r="C3" s="487" t="s">
        <v>72</v>
      </c>
      <c r="D3" s="487" t="s">
        <v>73</v>
      </c>
      <c r="E3" s="487" t="s">
        <v>74</v>
      </c>
      <c r="F3" s="490">
        <v>8025</v>
      </c>
      <c r="G3" s="490">
        <v>2024110010079</v>
      </c>
      <c r="H3" s="487" t="s">
        <v>33</v>
      </c>
      <c r="I3" s="487" t="s">
        <v>75</v>
      </c>
      <c r="J3" s="487" t="s">
        <v>34</v>
      </c>
      <c r="K3" s="487">
        <v>80111600</v>
      </c>
      <c r="L3" s="487" t="s">
        <v>81</v>
      </c>
      <c r="M3" s="487" t="s">
        <v>82</v>
      </c>
      <c r="N3" s="490" t="s">
        <v>83</v>
      </c>
      <c r="O3" s="490">
        <v>5</v>
      </c>
      <c r="P3" s="487">
        <v>1</v>
      </c>
      <c r="Q3" s="487" t="s">
        <v>84</v>
      </c>
      <c r="R3" s="491" t="s">
        <v>85</v>
      </c>
      <c r="S3" s="579">
        <v>5000000</v>
      </c>
      <c r="T3" s="579">
        <v>25000000</v>
      </c>
      <c r="U3" s="487" t="s">
        <v>86</v>
      </c>
      <c r="V3" s="487" t="s">
        <v>79</v>
      </c>
      <c r="W3" s="487" t="s">
        <v>87</v>
      </c>
      <c r="X3" s="487" t="s">
        <v>76</v>
      </c>
      <c r="Y3" s="487" t="s">
        <v>77</v>
      </c>
      <c r="Z3" s="487" t="s">
        <v>78</v>
      </c>
      <c r="AA3" s="449"/>
    </row>
    <row r="4" spans="1:27" s="552" customFormat="1" ht="76.5">
      <c r="A4" s="487" t="s">
        <v>88</v>
      </c>
      <c r="B4" s="487" t="s">
        <v>71</v>
      </c>
      <c r="C4" s="487" t="s">
        <v>72</v>
      </c>
      <c r="D4" s="487" t="s">
        <v>73</v>
      </c>
      <c r="E4" s="487" t="s">
        <v>74</v>
      </c>
      <c r="F4" s="490">
        <v>8025</v>
      </c>
      <c r="G4" s="490">
        <v>2024110010079</v>
      </c>
      <c r="H4" s="487" t="s">
        <v>33</v>
      </c>
      <c r="I4" s="487" t="s">
        <v>75</v>
      </c>
      <c r="J4" s="487" t="s">
        <v>34</v>
      </c>
      <c r="K4" s="487">
        <v>80111600</v>
      </c>
      <c r="L4" s="487" t="s">
        <v>89</v>
      </c>
      <c r="M4" s="487" t="s">
        <v>82</v>
      </c>
      <c r="N4" s="490" t="s">
        <v>83</v>
      </c>
      <c r="O4" s="490">
        <v>6</v>
      </c>
      <c r="P4" s="487">
        <v>1</v>
      </c>
      <c r="Q4" s="487" t="s">
        <v>84</v>
      </c>
      <c r="R4" s="491" t="s">
        <v>85</v>
      </c>
      <c r="S4" s="579">
        <v>4500000</v>
      </c>
      <c r="T4" s="579">
        <v>27000000</v>
      </c>
      <c r="U4" s="487" t="s">
        <v>86</v>
      </c>
      <c r="V4" s="487" t="s">
        <v>79</v>
      </c>
      <c r="W4" s="487" t="s">
        <v>87</v>
      </c>
      <c r="X4" s="487" t="s">
        <v>76</v>
      </c>
      <c r="Y4" s="487" t="s">
        <v>77</v>
      </c>
      <c r="Z4" s="487" t="s">
        <v>78</v>
      </c>
      <c r="AA4" s="449"/>
    </row>
    <row r="5" spans="1:27" s="552" customFormat="1" ht="76.5">
      <c r="A5" s="487" t="s">
        <v>90</v>
      </c>
      <c r="B5" s="487" t="s">
        <v>71</v>
      </c>
      <c r="C5" s="487" t="s">
        <v>72</v>
      </c>
      <c r="D5" s="487" t="s">
        <v>73</v>
      </c>
      <c r="E5" s="487" t="s">
        <v>74</v>
      </c>
      <c r="F5" s="490">
        <v>8025</v>
      </c>
      <c r="G5" s="490">
        <v>2024110010079</v>
      </c>
      <c r="H5" s="487" t="s">
        <v>33</v>
      </c>
      <c r="I5" s="487" t="s">
        <v>75</v>
      </c>
      <c r="J5" s="603" t="s">
        <v>1917</v>
      </c>
      <c r="K5" s="604">
        <v>80111600</v>
      </c>
      <c r="L5" s="604" t="s">
        <v>2564</v>
      </c>
      <c r="M5" s="604" t="s">
        <v>2324</v>
      </c>
      <c r="N5" s="605" t="s">
        <v>2324</v>
      </c>
      <c r="O5" s="605">
        <v>5</v>
      </c>
      <c r="P5" s="604">
        <v>1</v>
      </c>
      <c r="Q5" s="604" t="s">
        <v>84</v>
      </c>
      <c r="R5" s="606" t="s">
        <v>85</v>
      </c>
      <c r="S5" s="607">
        <v>7500000</v>
      </c>
      <c r="T5" s="608">
        <v>37500000</v>
      </c>
      <c r="U5" s="604" t="s">
        <v>86</v>
      </c>
      <c r="V5" s="604" t="s">
        <v>79</v>
      </c>
      <c r="W5" s="604" t="s">
        <v>87</v>
      </c>
      <c r="X5" s="487" t="s">
        <v>76</v>
      </c>
      <c r="Y5" s="487" t="s">
        <v>77</v>
      </c>
      <c r="Z5" s="487" t="s">
        <v>78</v>
      </c>
      <c r="AA5" s="449" t="s">
        <v>2329</v>
      </c>
    </row>
    <row r="6" spans="1:27" s="552" customFormat="1" ht="89.25">
      <c r="A6" s="487" t="s">
        <v>91</v>
      </c>
      <c r="B6" s="487" t="s">
        <v>71</v>
      </c>
      <c r="C6" s="487" t="s">
        <v>72</v>
      </c>
      <c r="D6" s="487" t="s">
        <v>73</v>
      </c>
      <c r="E6" s="487" t="s">
        <v>74</v>
      </c>
      <c r="F6" s="490">
        <v>8025</v>
      </c>
      <c r="G6" s="490">
        <v>2024110010079</v>
      </c>
      <c r="H6" s="487" t="s">
        <v>33</v>
      </c>
      <c r="I6" s="487" t="s">
        <v>75</v>
      </c>
      <c r="J6" s="453" t="s">
        <v>1917</v>
      </c>
      <c r="K6" s="487">
        <v>80111600</v>
      </c>
      <c r="L6" s="487" t="s">
        <v>1923</v>
      </c>
      <c r="M6" s="487" t="s">
        <v>82</v>
      </c>
      <c r="N6" s="490" t="s">
        <v>83</v>
      </c>
      <c r="O6" s="490">
        <v>5</v>
      </c>
      <c r="P6" s="487">
        <v>1</v>
      </c>
      <c r="Q6" s="487" t="s">
        <v>84</v>
      </c>
      <c r="R6" s="491" t="s">
        <v>85</v>
      </c>
      <c r="S6" s="579">
        <v>6000000</v>
      </c>
      <c r="T6" s="579">
        <v>30000000</v>
      </c>
      <c r="U6" s="487" t="s">
        <v>86</v>
      </c>
      <c r="V6" s="487" t="s">
        <v>79</v>
      </c>
      <c r="W6" s="487" t="s">
        <v>87</v>
      </c>
      <c r="X6" s="487" t="s">
        <v>76</v>
      </c>
      <c r="Y6" s="487" t="s">
        <v>77</v>
      </c>
      <c r="Z6" s="487" t="s">
        <v>78</v>
      </c>
      <c r="AA6" s="449"/>
    </row>
    <row r="7" spans="1:27" s="552" customFormat="1" ht="93.75" customHeight="1">
      <c r="A7" s="487" t="s">
        <v>92</v>
      </c>
      <c r="B7" s="487" t="s">
        <v>71</v>
      </c>
      <c r="C7" s="487" t="s">
        <v>72</v>
      </c>
      <c r="D7" s="487" t="s">
        <v>73</v>
      </c>
      <c r="E7" s="487" t="s">
        <v>74</v>
      </c>
      <c r="F7" s="490">
        <v>8025</v>
      </c>
      <c r="G7" s="490">
        <v>2024110010079</v>
      </c>
      <c r="H7" s="487" t="s">
        <v>33</v>
      </c>
      <c r="I7" s="487" t="s">
        <v>75</v>
      </c>
      <c r="J7" s="587" t="s">
        <v>34</v>
      </c>
      <c r="K7" s="585">
        <v>80111600</v>
      </c>
      <c r="L7" s="586" t="s">
        <v>1921</v>
      </c>
      <c r="M7" s="586" t="s">
        <v>2324</v>
      </c>
      <c r="N7" s="583" t="s">
        <v>2324</v>
      </c>
      <c r="O7" s="583">
        <v>5</v>
      </c>
      <c r="P7" s="586">
        <v>1</v>
      </c>
      <c r="Q7" s="586" t="s">
        <v>84</v>
      </c>
      <c r="R7" s="582" t="s">
        <v>85</v>
      </c>
      <c r="S7" s="584">
        <v>4100000</v>
      </c>
      <c r="T7" s="588">
        <v>20500000</v>
      </c>
      <c r="U7" s="586" t="s">
        <v>86</v>
      </c>
      <c r="V7" s="586" t="s">
        <v>79</v>
      </c>
      <c r="W7" s="586" t="s">
        <v>87</v>
      </c>
      <c r="X7" s="487" t="s">
        <v>76</v>
      </c>
      <c r="Y7" s="487" t="s">
        <v>77</v>
      </c>
      <c r="Z7" s="487" t="s">
        <v>78</v>
      </c>
      <c r="AA7" s="449" t="s">
        <v>2329</v>
      </c>
    </row>
    <row r="8" spans="1:27" s="552" customFormat="1" ht="76.5">
      <c r="A8" s="487" t="s">
        <v>93</v>
      </c>
      <c r="B8" s="487" t="s">
        <v>71</v>
      </c>
      <c r="C8" s="487" t="s">
        <v>72</v>
      </c>
      <c r="D8" s="487" t="s">
        <v>73</v>
      </c>
      <c r="E8" s="487" t="s">
        <v>74</v>
      </c>
      <c r="F8" s="490">
        <v>8025</v>
      </c>
      <c r="G8" s="490">
        <v>2024110010079</v>
      </c>
      <c r="H8" s="487" t="s">
        <v>33</v>
      </c>
      <c r="I8" s="487" t="s">
        <v>75</v>
      </c>
      <c r="J8" s="487" t="s">
        <v>1924</v>
      </c>
      <c r="K8" s="487">
        <v>80111600</v>
      </c>
      <c r="L8" s="487" t="s">
        <v>2566</v>
      </c>
      <c r="M8" s="487" t="s">
        <v>2324</v>
      </c>
      <c r="N8" s="490" t="s">
        <v>2324</v>
      </c>
      <c r="O8" s="490">
        <v>6</v>
      </c>
      <c r="P8" s="487">
        <v>1</v>
      </c>
      <c r="Q8" s="487" t="s">
        <v>84</v>
      </c>
      <c r="R8" s="491" t="s">
        <v>2567</v>
      </c>
      <c r="S8" s="579">
        <v>4350000</v>
      </c>
      <c r="T8" s="579">
        <v>26100000</v>
      </c>
      <c r="U8" s="487" t="s">
        <v>86</v>
      </c>
      <c r="V8" s="487" t="s">
        <v>79</v>
      </c>
      <c r="W8" s="487" t="s">
        <v>87</v>
      </c>
      <c r="X8" s="487" t="s">
        <v>76</v>
      </c>
      <c r="Y8" s="487" t="s">
        <v>77</v>
      </c>
      <c r="Z8" s="487" t="s">
        <v>78</v>
      </c>
      <c r="AA8" s="449" t="s">
        <v>2329</v>
      </c>
    </row>
    <row r="9" spans="1:27" s="552" customFormat="1" ht="76.5">
      <c r="A9" s="487" t="s">
        <v>94</v>
      </c>
      <c r="B9" s="487" t="s">
        <v>71</v>
      </c>
      <c r="C9" s="487" t="s">
        <v>72</v>
      </c>
      <c r="D9" s="487" t="s">
        <v>73</v>
      </c>
      <c r="E9" s="487" t="s">
        <v>74</v>
      </c>
      <c r="F9" s="490">
        <v>8025</v>
      </c>
      <c r="G9" s="490">
        <v>2024110010079</v>
      </c>
      <c r="H9" s="487" t="s">
        <v>33</v>
      </c>
      <c r="I9" s="487" t="s">
        <v>75</v>
      </c>
      <c r="J9" s="453" t="s">
        <v>1924</v>
      </c>
      <c r="K9" s="487">
        <v>80111600</v>
      </c>
      <c r="L9" s="487" t="s">
        <v>1927</v>
      </c>
      <c r="M9" s="487" t="s">
        <v>82</v>
      </c>
      <c r="N9" s="490" t="s">
        <v>83</v>
      </c>
      <c r="O9" s="490">
        <v>4</v>
      </c>
      <c r="P9" s="487">
        <v>1</v>
      </c>
      <c r="Q9" s="487" t="s">
        <v>84</v>
      </c>
      <c r="R9" s="491" t="s">
        <v>85</v>
      </c>
      <c r="S9" s="579">
        <v>2900000</v>
      </c>
      <c r="T9" s="579">
        <v>12385000</v>
      </c>
      <c r="U9" s="487" t="s">
        <v>86</v>
      </c>
      <c r="V9" s="487" t="s">
        <v>79</v>
      </c>
      <c r="W9" s="487" t="s">
        <v>87</v>
      </c>
      <c r="X9" s="487" t="s">
        <v>76</v>
      </c>
      <c r="Y9" s="487" t="s">
        <v>77</v>
      </c>
      <c r="Z9" s="487" t="s">
        <v>78</v>
      </c>
      <c r="AA9" s="449"/>
    </row>
    <row r="10" spans="1:27" s="552" customFormat="1" ht="76.5">
      <c r="A10" s="487" t="s">
        <v>95</v>
      </c>
      <c r="B10" s="487" t="s">
        <v>71</v>
      </c>
      <c r="C10" s="487" t="s">
        <v>72</v>
      </c>
      <c r="D10" s="487" t="s">
        <v>73</v>
      </c>
      <c r="E10" s="487" t="s">
        <v>74</v>
      </c>
      <c r="F10" s="490">
        <v>8025</v>
      </c>
      <c r="G10" s="490">
        <v>2024110010079</v>
      </c>
      <c r="H10" s="487" t="s">
        <v>33</v>
      </c>
      <c r="I10" s="487" t="s">
        <v>75</v>
      </c>
      <c r="J10" s="487" t="s">
        <v>34</v>
      </c>
      <c r="K10" s="487">
        <v>80111600</v>
      </c>
      <c r="L10" s="487" t="s">
        <v>81</v>
      </c>
      <c r="M10" s="487" t="s">
        <v>82</v>
      </c>
      <c r="N10" s="490" t="s">
        <v>83</v>
      </c>
      <c r="O10" s="490">
        <v>5</v>
      </c>
      <c r="P10" s="487">
        <v>1</v>
      </c>
      <c r="Q10" s="487" t="s">
        <v>84</v>
      </c>
      <c r="R10" s="491" t="s">
        <v>85</v>
      </c>
      <c r="S10" s="579">
        <v>4500000</v>
      </c>
      <c r="T10" s="579">
        <v>22500000</v>
      </c>
      <c r="U10" s="487" t="s">
        <v>86</v>
      </c>
      <c r="V10" s="487" t="s">
        <v>79</v>
      </c>
      <c r="W10" s="487" t="s">
        <v>87</v>
      </c>
      <c r="X10" s="487" t="s">
        <v>76</v>
      </c>
      <c r="Y10" s="487" t="s">
        <v>77</v>
      </c>
      <c r="Z10" s="487" t="s">
        <v>78</v>
      </c>
      <c r="AA10" s="449"/>
    </row>
    <row r="11" spans="1:27" s="552" customFormat="1" ht="76.5">
      <c r="A11" s="487" t="s">
        <v>96</v>
      </c>
      <c r="B11" s="487" t="s">
        <v>71</v>
      </c>
      <c r="C11" s="487" t="s">
        <v>72</v>
      </c>
      <c r="D11" s="487" t="s">
        <v>73</v>
      </c>
      <c r="E11" s="487" t="s">
        <v>74</v>
      </c>
      <c r="F11" s="490">
        <v>8025</v>
      </c>
      <c r="G11" s="490">
        <v>2024110010079</v>
      </c>
      <c r="H11" s="487" t="s">
        <v>33</v>
      </c>
      <c r="I11" s="487" t="s">
        <v>75</v>
      </c>
      <c r="J11" s="589" t="s">
        <v>34</v>
      </c>
      <c r="K11" s="590">
        <v>80111600</v>
      </c>
      <c r="L11" s="591" t="s">
        <v>1921</v>
      </c>
      <c r="M11" s="591" t="s">
        <v>2324</v>
      </c>
      <c r="N11" s="592" t="s">
        <v>2324</v>
      </c>
      <c r="O11" s="592">
        <v>5</v>
      </c>
      <c r="P11" s="591">
        <v>1</v>
      </c>
      <c r="Q11" s="591" t="s">
        <v>84</v>
      </c>
      <c r="R11" s="593" t="s">
        <v>85</v>
      </c>
      <c r="S11" s="594">
        <v>4100000</v>
      </c>
      <c r="T11" s="595">
        <v>22258000</v>
      </c>
      <c r="U11" s="591" t="s">
        <v>86</v>
      </c>
      <c r="V11" s="591" t="s">
        <v>79</v>
      </c>
      <c r="W11" s="591" t="s">
        <v>87</v>
      </c>
      <c r="X11" s="487" t="s">
        <v>76</v>
      </c>
      <c r="Y11" s="487" t="s">
        <v>77</v>
      </c>
      <c r="Z11" s="487" t="s">
        <v>78</v>
      </c>
      <c r="AA11" s="449" t="s">
        <v>2329</v>
      </c>
    </row>
    <row r="12" spans="1:27" s="552" customFormat="1" ht="76.5">
      <c r="A12" s="487" t="s">
        <v>97</v>
      </c>
      <c r="B12" s="487" t="s">
        <v>71</v>
      </c>
      <c r="C12" s="487" t="s">
        <v>72</v>
      </c>
      <c r="D12" s="487" t="s">
        <v>73</v>
      </c>
      <c r="E12" s="487" t="s">
        <v>74</v>
      </c>
      <c r="F12" s="490">
        <v>8025</v>
      </c>
      <c r="G12" s="490">
        <v>2024110010079</v>
      </c>
      <c r="H12" s="487" t="s">
        <v>33</v>
      </c>
      <c r="I12" s="487" t="s">
        <v>75</v>
      </c>
      <c r="J12" s="614" t="s">
        <v>1917</v>
      </c>
      <c r="K12" s="609">
        <v>80111600</v>
      </c>
      <c r="L12" s="609" t="s">
        <v>89</v>
      </c>
      <c r="M12" s="609" t="s">
        <v>2324</v>
      </c>
      <c r="N12" s="610" t="s">
        <v>2324</v>
      </c>
      <c r="O12" s="610">
        <v>1</v>
      </c>
      <c r="P12" s="609">
        <v>1</v>
      </c>
      <c r="Q12" s="609" t="s">
        <v>84</v>
      </c>
      <c r="R12" s="611" t="s">
        <v>85</v>
      </c>
      <c r="S12" s="612">
        <v>4500000</v>
      </c>
      <c r="T12" s="613">
        <v>4500000</v>
      </c>
      <c r="U12" s="609" t="s">
        <v>86</v>
      </c>
      <c r="V12" s="609" t="s">
        <v>79</v>
      </c>
      <c r="W12" s="609" t="s">
        <v>87</v>
      </c>
      <c r="X12" s="487" t="s">
        <v>76</v>
      </c>
      <c r="Y12" s="487" t="s">
        <v>77</v>
      </c>
      <c r="Z12" s="487" t="s">
        <v>78</v>
      </c>
      <c r="AA12" s="449" t="s">
        <v>2329</v>
      </c>
    </row>
    <row r="13" spans="1:27" s="552" customFormat="1" ht="76.5">
      <c r="A13" s="487" t="s">
        <v>98</v>
      </c>
      <c r="B13" s="487" t="s">
        <v>71</v>
      </c>
      <c r="C13" s="487" t="s">
        <v>72</v>
      </c>
      <c r="D13" s="487" t="s">
        <v>73</v>
      </c>
      <c r="E13" s="487" t="s">
        <v>74</v>
      </c>
      <c r="F13" s="490">
        <v>8025</v>
      </c>
      <c r="G13" s="490">
        <v>2024110010079</v>
      </c>
      <c r="H13" s="487" t="s">
        <v>33</v>
      </c>
      <c r="I13" s="487" t="s">
        <v>75</v>
      </c>
      <c r="J13" s="615" t="s">
        <v>1917</v>
      </c>
      <c r="K13" s="615">
        <v>80111600</v>
      </c>
      <c r="L13" s="615" t="s">
        <v>2565</v>
      </c>
      <c r="M13" s="615" t="s">
        <v>2324</v>
      </c>
      <c r="N13" s="616" t="s">
        <v>2324</v>
      </c>
      <c r="O13" s="616">
        <v>5</v>
      </c>
      <c r="P13" s="615">
        <v>1</v>
      </c>
      <c r="Q13" s="615" t="s">
        <v>84</v>
      </c>
      <c r="R13" s="617" t="s">
        <v>85</v>
      </c>
      <c r="S13" s="618">
        <v>7500000</v>
      </c>
      <c r="T13" s="619">
        <v>37500000</v>
      </c>
      <c r="U13" s="615" t="s">
        <v>86</v>
      </c>
      <c r="V13" s="615" t="s">
        <v>79</v>
      </c>
      <c r="W13" s="615" t="s">
        <v>87</v>
      </c>
      <c r="X13" s="487" t="s">
        <v>76</v>
      </c>
      <c r="Y13" s="487" t="s">
        <v>77</v>
      </c>
      <c r="Z13" s="487" t="s">
        <v>78</v>
      </c>
      <c r="AA13" s="449" t="s">
        <v>2329</v>
      </c>
    </row>
    <row r="14" spans="1:27" s="552" customFormat="1" ht="76.5">
      <c r="A14" s="487" t="s">
        <v>99</v>
      </c>
      <c r="B14" s="487" t="s">
        <v>71</v>
      </c>
      <c r="C14" s="487" t="s">
        <v>72</v>
      </c>
      <c r="D14" s="487" t="s">
        <v>73</v>
      </c>
      <c r="E14" s="487" t="s">
        <v>74</v>
      </c>
      <c r="F14" s="490">
        <v>8025</v>
      </c>
      <c r="G14" s="490">
        <v>2024110010079</v>
      </c>
      <c r="H14" s="487" t="s">
        <v>33</v>
      </c>
      <c r="I14" s="487" t="s">
        <v>75</v>
      </c>
      <c r="J14" s="487" t="s">
        <v>34</v>
      </c>
      <c r="K14" s="487">
        <v>80111600</v>
      </c>
      <c r="L14" s="487" t="s">
        <v>89</v>
      </c>
      <c r="M14" s="487" t="s">
        <v>82</v>
      </c>
      <c r="N14" s="490" t="s">
        <v>83</v>
      </c>
      <c r="O14" s="490">
        <v>8</v>
      </c>
      <c r="P14" s="487">
        <v>1</v>
      </c>
      <c r="Q14" s="487" t="s">
        <v>84</v>
      </c>
      <c r="R14" s="491" t="s">
        <v>85</v>
      </c>
      <c r="S14" s="579">
        <v>7500000</v>
      </c>
      <c r="T14" s="579">
        <v>60000000</v>
      </c>
      <c r="U14" s="487" t="s">
        <v>86</v>
      </c>
      <c r="V14" s="487" t="s">
        <v>79</v>
      </c>
      <c r="W14" s="487" t="s">
        <v>87</v>
      </c>
      <c r="X14" s="487" t="s">
        <v>76</v>
      </c>
      <c r="Y14" s="487" t="s">
        <v>77</v>
      </c>
      <c r="Z14" s="487" t="s">
        <v>78</v>
      </c>
      <c r="AA14" s="449"/>
    </row>
    <row r="15" spans="1:27" s="552" customFormat="1" ht="76.5">
      <c r="A15" s="487" t="s">
        <v>100</v>
      </c>
      <c r="B15" s="487" t="s">
        <v>71</v>
      </c>
      <c r="C15" s="487" t="s">
        <v>72</v>
      </c>
      <c r="D15" s="487" t="s">
        <v>73</v>
      </c>
      <c r="E15" s="487" t="s">
        <v>74</v>
      </c>
      <c r="F15" s="490">
        <v>8025</v>
      </c>
      <c r="G15" s="490">
        <v>2024110010079</v>
      </c>
      <c r="H15" s="487" t="s">
        <v>33</v>
      </c>
      <c r="I15" s="487" t="s">
        <v>75</v>
      </c>
      <c r="J15" s="453" t="s">
        <v>1917</v>
      </c>
      <c r="K15" s="487">
        <v>80111600</v>
      </c>
      <c r="L15" s="487" t="s">
        <v>1922</v>
      </c>
      <c r="M15" s="487" t="s">
        <v>82</v>
      </c>
      <c r="N15" s="490" t="s">
        <v>83</v>
      </c>
      <c r="O15" s="490">
        <v>5</v>
      </c>
      <c r="P15" s="487">
        <v>1</v>
      </c>
      <c r="Q15" s="487" t="s">
        <v>84</v>
      </c>
      <c r="R15" s="491" t="s">
        <v>85</v>
      </c>
      <c r="S15" s="579">
        <v>3800000</v>
      </c>
      <c r="T15" s="579">
        <v>19000000</v>
      </c>
      <c r="U15" s="487" t="s">
        <v>86</v>
      </c>
      <c r="V15" s="487" t="s">
        <v>79</v>
      </c>
      <c r="W15" s="487" t="s">
        <v>87</v>
      </c>
      <c r="X15" s="487" t="s">
        <v>76</v>
      </c>
      <c r="Y15" s="487" t="s">
        <v>77</v>
      </c>
      <c r="Z15" s="487" t="s">
        <v>78</v>
      </c>
      <c r="AA15" s="449"/>
    </row>
    <row r="16" spans="1:27" s="552" customFormat="1" ht="76.5">
      <c r="A16" s="487" t="s">
        <v>101</v>
      </c>
      <c r="B16" s="487" t="s">
        <v>71</v>
      </c>
      <c r="C16" s="487" t="s">
        <v>72</v>
      </c>
      <c r="D16" s="487" t="s">
        <v>73</v>
      </c>
      <c r="E16" s="487" t="s">
        <v>74</v>
      </c>
      <c r="F16" s="490">
        <v>8025</v>
      </c>
      <c r="G16" s="490">
        <v>2024110010079</v>
      </c>
      <c r="H16" s="487" t="s">
        <v>33</v>
      </c>
      <c r="I16" s="487" t="s">
        <v>75</v>
      </c>
      <c r="J16" s="602" t="s">
        <v>34</v>
      </c>
      <c r="K16" s="596">
        <v>80111600</v>
      </c>
      <c r="L16" s="597" t="s">
        <v>1921</v>
      </c>
      <c r="M16" s="597" t="s">
        <v>2324</v>
      </c>
      <c r="N16" s="598" t="s">
        <v>2324</v>
      </c>
      <c r="O16" s="598">
        <v>5</v>
      </c>
      <c r="P16" s="597">
        <v>1</v>
      </c>
      <c r="Q16" s="597" t="s">
        <v>84</v>
      </c>
      <c r="R16" s="599" t="s">
        <v>85</v>
      </c>
      <c r="S16" s="600">
        <v>4100000</v>
      </c>
      <c r="T16" s="601">
        <v>20500000</v>
      </c>
      <c r="U16" s="597" t="s">
        <v>86</v>
      </c>
      <c r="V16" s="597" t="s">
        <v>79</v>
      </c>
      <c r="W16" s="597" t="s">
        <v>87</v>
      </c>
      <c r="X16" s="487" t="s">
        <v>76</v>
      </c>
      <c r="Y16" s="487" t="s">
        <v>77</v>
      </c>
      <c r="Z16" s="487" t="s">
        <v>78</v>
      </c>
      <c r="AA16" s="449" t="s">
        <v>2329</v>
      </c>
    </row>
    <row r="17" spans="1:27" s="552" customFormat="1" ht="89.25">
      <c r="A17" s="487" t="s">
        <v>102</v>
      </c>
      <c r="B17" s="487" t="s">
        <v>71</v>
      </c>
      <c r="C17" s="487" t="s">
        <v>72</v>
      </c>
      <c r="D17" s="487" t="s">
        <v>73</v>
      </c>
      <c r="E17" s="487" t="s">
        <v>74</v>
      </c>
      <c r="F17" s="490">
        <v>8025</v>
      </c>
      <c r="G17" s="490">
        <v>2024110010079</v>
      </c>
      <c r="H17" s="487" t="s">
        <v>33</v>
      </c>
      <c r="I17" s="487" t="s">
        <v>75</v>
      </c>
      <c r="J17" s="453" t="s">
        <v>1917</v>
      </c>
      <c r="K17" s="487">
        <v>80111600</v>
      </c>
      <c r="L17" s="487" t="s">
        <v>1918</v>
      </c>
      <c r="M17" s="487" t="s">
        <v>82</v>
      </c>
      <c r="N17" s="490" t="s">
        <v>83</v>
      </c>
      <c r="O17" s="490">
        <v>6</v>
      </c>
      <c r="P17" s="487">
        <v>1</v>
      </c>
      <c r="Q17" s="487" t="s">
        <v>84</v>
      </c>
      <c r="R17" s="491" t="s">
        <v>85</v>
      </c>
      <c r="S17" s="579">
        <v>4500000</v>
      </c>
      <c r="T17" s="579">
        <v>27000000</v>
      </c>
      <c r="U17" s="487" t="s">
        <v>86</v>
      </c>
      <c r="V17" s="487" t="s">
        <v>79</v>
      </c>
      <c r="W17" s="487" t="s">
        <v>87</v>
      </c>
      <c r="X17" s="487" t="s">
        <v>76</v>
      </c>
      <c r="Y17" s="487" t="s">
        <v>77</v>
      </c>
      <c r="Z17" s="487" t="s">
        <v>78</v>
      </c>
      <c r="AA17" s="449"/>
    </row>
    <row r="18" spans="1:27" s="552" customFormat="1" ht="89.25">
      <c r="A18" s="487" t="s">
        <v>103</v>
      </c>
      <c r="B18" s="487" t="s">
        <v>71</v>
      </c>
      <c r="C18" s="487" t="s">
        <v>72</v>
      </c>
      <c r="D18" s="487" t="s">
        <v>73</v>
      </c>
      <c r="E18" s="487" t="s">
        <v>74</v>
      </c>
      <c r="F18" s="490">
        <v>8025</v>
      </c>
      <c r="G18" s="490">
        <v>2024110010079</v>
      </c>
      <c r="H18" s="487" t="s">
        <v>33</v>
      </c>
      <c r="I18" s="487" t="s">
        <v>75</v>
      </c>
      <c r="J18" s="453" t="s">
        <v>1917</v>
      </c>
      <c r="K18" s="487">
        <v>80111600</v>
      </c>
      <c r="L18" s="487" t="s">
        <v>1918</v>
      </c>
      <c r="M18" s="487" t="s">
        <v>82</v>
      </c>
      <c r="N18" s="490" t="s">
        <v>83</v>
      </c>
      <c r="O18" s="490">
        <v>6</v>
      </c>
      <c r="P18" s="487">
        <v>1</v>
      </c>
      <c r="Q18" s="487" t="s">
        <v>84</v>
      </c>
      <c r="R18" s="491" t="s">
        <v>85</v>
      </c>
      <c r="S18" s="579">
        <v>4500000</v>
      </c>
      <c r="T18" s="579">
        <v>27000000</v>
      </c>
      <c r="U18" s="487" t="s">
        <v>86</v>
      </c>
      <c r="V18" s="487" t="s">
        <v>79</v>
      </c>
      <c r="W18" s="487" t="s">
        <v>87</v>
      </c>
      <c r="X18" s="487" t="s">
        <v>76</v>
      </c>
      <c r="Y18" s="487" t="s">
        <v>77</v>
      </c>
      <c r="Z18" s="487" t="s">
        <v>78</v>
      </c>
      <c r="AA18" s="449"/>
    </row>
    <row r="19" spans="1:27" s="552" customFormat="1" ht="89.25">
      <c r="A19" s="487" t="s">
        <v>104</v>
      </c>
      <c r="B19" s="487" t="s">
        <v>71</v>
      </c>
      <c r="C19" s="487" t="s">
        <v>72</v>
      </c>
      <c r="D19" s="487" t="s">
        <v>73</v>
      </c>
      <c r="E19" s="487" t="s">
        <v>74</v>
      </c>
      <c r="F19" s="490">
        <v>8025</v>
      </c>
      <c r="G19" s="490">
        <v>2024110010079</v>
      </c>
      <c r="H19" s="487" t="s">
        <v>33</v>
      </c>
      <c r="I19" s="487" t="s">
        <v>75</v>
      </c>
      <c r="J19" s="453" t="s">
        <v>1917</v>
      </c>
      <c r="K19" s="487">
        <v>80111600</v>
      </c>
      <c r="L19" s="487" t="s">
        <v>1918</v>
      </c>
      <c r="M19" s="487" t="s">
        <v>82</v>
      </c>
      <c r="N19" s="490" t="s">
        <v>83</v>
      </c>
      <c r="O19" s="490">
        <v>6</v>
      </c>
      <c r="P19" s="487">
        <v>1</v>
      </c>
      <c r="Q19" s="487" t="s">
        <v>84</v>
      </c>
      <c r="R19" s="491" t="s">
        <v>85</v>
      </c>
      <c r="S19" s="579">
        <v>4500000</v>
      </c>
      <c r="T19" s="579">
        <v>27000000</v>
      </c>
      <c r="U19" s="487" t="s">
        <v>86</v>
      </c>
      <c r="V19" s="487" t="s">
        <v>79</v>
      </c>
      <c r="W19" s="487" t="s">
        <v>87</v>
      </c>
      <c r="X19" s="487" t="s">
        <v>76</v>
      </c>
      <c r="Y19" s="487" t="s">
        <v>77</v>
      </c>
      <c r="Z19" s="487" t="s">
        <v>78</v>
      </c>
      <c r="AA19" s="449"/>
    </row>
    <row r="20" spans="1:27" s="552" customFormat="1" ht="89.25">
      <c r="A20" s="487" t="s">
        <v>105</v>
      </c>
      <c r="B20" s="487" t="s">
        <v>71</v>
      </c>
      <c r="C20" s="487" t="s">
        <v>72</v>
      </c>
      <c r="D20" s="487" t="s">
        <v>73</v>
      </c>
      <c r="E20" s="487" t="s">
        <v>74</v>
      </c>
      <c r="F20" s="490">
        <v>8025</v>
      </c>
      <c r="G20" s="490">
        <v>2024110010079</v>
      </c>
      <c r="H20" s="487" t="s">
        <v>33</v>
      </c>
      <c r="I20" s="487" t="s">
        <v>75</v>
      </c>
      <c r="J20" s="453" t="s">
        <v>1917</v>
      </c>
      <c r="K20" s="487">
        <v>80111600</v>
      </c>
      <c r="L20" s="487" t="s">
        <v>1923</v>
      </c>
      <c r="M20" s="487" t="s">
        <v>82</v>
      </c>
      <c r="N20" s="490" t="s">
        <v>83</v>
      </c>
      <c r="O20" s="490">
        <v>6</v>
      </c>
      <c r="P20" s="487">
        <v>1</v>
      </c>
      <c r="Q20" s="487" t="s">
        <v>84</v>
      </c>
      <c r="R20" s="491" t="s">
        <v>85</v>
      </c>
      <c r="S20" s="579">
        <v>6000000</v>
      </c>
      <c r="T20" s="579">
        <v>36000000</v>
      </c>
      <c r="U20" s="487" t="s">
        <v>86</v>
      </c>
      <c r="V20" s="487" t="s">
        <v>79</v>
      </c>
      <c r="W20" s="487" t="s">
        <v>87</v>
      </c>
      <c r="X20" s="487" t="s">
        <v>76</v>
      </c>
      <c r="Y20" s="487" t="s">
        <v>77</v>
      </c>
      <c r="Z20" s="487" t="s">
        <v>78</v>
      </c>
      <c r="AA20" s="449"/>
    </row>
    <row r="21" spans="1:27" s="552" customFormat="1" ht="76.5">
      <c r="A21" s="487" t="s">
        <v>106</v>
      </c>
      <c r="B21" s="487" t="s">
        <v>71</v>
      </c>
      <c r="C21" s="487" t="s">
        <v>72</v>
      </c>
      <c r="D21" s="487" t="s">
        <v>73</v>
      </c>
      <c r="E21" s="487" t="s">
        <v>74</v>
      </c>
      <c r="F21" s="490">
        <v>8025</v>
      </c>
      <c r="G21" s="490">
        <v>2024110010079</v>
      </c>
      <c r="H21" s="487" t="s">
        <v>33</v>
      </c>
      <c r="I21" s="487" t="s">
        <v>75</v>
      </c>
      <c r="J21" s="453" t="s">
        <v>1917</v>
      </c>
      <c r="K21" s="487">
        <v>80111600</v>
      </c>
      <c r="L21" s="487" t="s">
        <v>1922</v>
      </c>
      <c r="M21" s="487" t="s">
        <v>82</v>
      </c>
      <c r="N21" s="490" t="s">
        <v>83</v>
      </c>
      <c r="O21" s="490">
        <v>5</v>
      </c>
      <c r="P21" s="487">
        <v>1</v>
      </c>
      <c r="Q21" s="487" t="s">
        <v>84</v>
      </c>
      <c r="R21" s="491" t="s">
        <v>85</v>
      </c>
      <c r="S21" s="579">
        <v>3800000</v>
      </c>
      <c r="T21" s="579">
        <v>19000000</v>
      </c>
      <c r="U21" s="487" t="s">
        <v>86</v>
      </c>
      <c r="V21" s="487" t="s">
        <v>79</v>
      </c>
      <c r="W21" s="487" t="s">
        <v>87</v>
      </c>
      <c r="X21" s="487" t="s">
        <v>76</v>
      </c>
      <c r="Y21" s="487" t="s">
        <v>77</v>
      </c>
      <c r="Z21" s="487" t="s">
        <v>78</v>
      </c>
      <c r="AA21" s="449"/>
    </row>
    <row r="22" spans="1:27" s="552" customFormat="1" ht="76.5">
      <c r="A22" s="487" t="s">
        <v>107</v>
      </c>
      <c r="B22" s="487" t="s">
        <v>71</v>
      </c>
      <c r="C22" s="487" t="s">
        <v>72</v>
      </c>
      <c r="D22" s="487" t="s">
        <v>73</v>
      </c>
      <c r="E22" s="487" t="s">
        <v>74</v>
      </c>
      <c r="F22" s="490">
        <v>8025</v>
      </c>
      <c r="G22" s="490">
        <v>2024110010079</v>
      </c>
      <c r="H22" s="487" t="s">
        <v>33</v>
      </c>
      <c r="I22" s="487" t="s">
        <v>75</v>
      </c>
      <c r="J22" s="453" t="s">
        <v>1917</v>
      </c>
      <c r="K22" s="487">
        <v>80111600</v>
      </c>
      <c r="L22" s="487" t="s">
        <v>1922</v>
      </c>
      <c r="M22" s="487" t="s">
        <v>82</v>
      </c>
      <c r="N22" s="490" t="s">
        <v>83</v>
      </c>
      <c r="O22" s="490">
        <v>4</v>
      </c>
      <c r="P22" s="487">
        <v>1</v>
      </c>
      <c r="Q22" s="487" t="s">
        <v>84</v>
      </c>
      <c r="R22" s="491" t="s">
        <v>85</v>
      </c>
      <c r="S22" s="579">
        <v>3800000</v>
      </c>
      <c r="T22" s="579">
        <v>15200000</v>
      </c>
      <c r="U22" s="487" t="s">
        <v>86</v>
      </c>
      <c r="V22" s="487" t="s">
        <v>79</v>
      </c>
      <c r="W22" s="487" t="s">
        <v>87</v>
      </c>
      <c r="X22" s="487" t="s">
        <v>76</v>
      </c>
      <c r="Y22" s="487" t="s">
        <v>77</v>
      </c>
      <c r="Z22" s="487" t="s">
        <v>78</v>
      </c>
      <c r="AA22" s="449"/>
    </row>
    <row r="23" spans="1:27" s="552" customFormat="1" ht="76.5">
      <c r="A23" s="487" t="s">
        <v>108</v>
      </c>
      <c r="B23" s="487" t="s">
        <v>71</v>
      </c>
      <c r="C23" s="487" t="s">
        <v>72</v>
      </c>
      <c r="D23" s="487" t="s">
        <v>73</v>
      </c>
      <c r="E23" s="487" t="s">
        <v>74</v>
      </c>
      <c r="F23" s="490">
        <v>8025</v>
      </c>
      <c r="G23" s="490">
        <v>2024110010079</v>
      </c>
      <c r="H23" s="487" t="s">
        <v>33</v>
      </c>
      <c r="I23" s="487" t="s">
        <v>75</v>
      </c>
      <c r="J23" s="453" t="s">
        <v>1924</v>
      </c>
      <c r="K23" s="487">
        <v>80111600</v>
      </c>
      <c r="L23" s="487" t="s">
        <v>1925</v>
      </c>
      <c r="M23" s="487" t="s">
        <v>82</v>
      </c>
      <c r="N23" s="490" t="s">
        <v>83</v>
      </c>
      <c r="O23" s="490">
        <v>5</v>
      </c>
      <c r="P23" s="487">
        <v>1</v>
      </c>
      <c r="Q23" s="487" t="s">
        <v>84</v>
      </c>
      <c r="R23" s="491" t="s">
        <v>85</v>
      </c>
      <c r="S23" s="579">
        <v>5000000</v>
      </c>
      <c r="T23" s="579">
        <v>25000000</v>
      </c>
      <c r="U23" s="487" t="s">
        <v>86</v>
      </c>
      <c r="V23" s="487" t="s">
        <v>79</v>
      </c>
      <c r="W23" s="487" t="s">
        <v>87</v>
      </c>
      <c r="X23" s="487" t="s">
        <v>76</v>
      </c>
      <c r="Y23" s="487" t="s">
        <v>77</v>
      </c>
      <c r="Z23" s="487" t="s">
        <v>78</v>
      </c>
      <c r="AA23" s="449"/>
    </row>
    <row r="24" spans="1:27" s="552" customFormat="1" ht="76.5">
      <c r="A24" s="487" t="s">
        <v>109</v>
      </c>
      <c r="B24" s="487" t="s">
        <v>71</v>
      </c>
      <c r="C24" s="487" t="s">
        <v>72</v>
      </c>
      <c r="D24" s="487" t="s">
        <v>73</v>
      </c>
      <c r="E24" s="487" t="s">
        <v>74</v>
      </c>
      <c r="F24" s="490">
        <v>8025</v>
      </c>
      <c r="G24" s="490">
        <v>2024110010079</v>
      </c>
      <c r="H24" s="487" t="s">
        <v>33</v>
      </c>
      <c r="I24" s="487" t="s">
        <v>75</v>
      </c>
      <c r="J24" s="453" t="s">
        <v>1924</v>
      </c>
      <c r="K24" s="487">
        <v>80111600</v>
      </c>
      <c r="L24" s="487" t="s">
        <v>1925</v>
      </c>
      <c r="M24" s="487" t="s">
        <v>82</v>
      </c>
      <c r="N24" s="490" t="s">
        <v>83</v>
      </c>
      <c r="O24" s="490">
        <v>5</v>
      </c>
      <c r="P24" s="487">
        <v>1</v>
      </c>
      <c r="Q24" s="487" t="s">
        <v>84</v>
      </c>
      <c r="R24" s="491" t="s">
        <v>85</v>
      </c>
      <c r="S24" s="579">
        <v>5000000</v>
      </c>
      <c r="T24" s="579">
        <v>25000000</v>
      </c>
      <c r="U24" s="487" t="s">
        <v>86</v>
      </c>
      <c r="V24" s="487" t="s">
        <v>79</v>
      </c>
      <c r="W24" s="487" t="s">
        <v>87</v>
      </c>
      <c r="X24" s="487" t="s">
        <v>76</v>
      </c>
      <c r="Y24" s="487" t="s">
        <v>77</v>
      </c>
      <c r="Z24" s="487" t="s">
        <v>78</v>
      </c>
      <c r="AA24" s="449"/>
    </row>
    <row r="25" spans="1:27" s="552" customFormat="1" ht="76.5">
      <c r="A25" s="487" t="s">
        <v>110</v>
      </c>
      <c r="B25" s="487" t="s">
        <v>71</v>
      </c>
      <c r="C25" s="487" t="s">
        <v>72</v>
      </c>
      <c r="D25" s="487" t="s">
        <v>73</v>
      </c>
      <c r="E25" s="487" t="s">
        <v>74</v>
      </c>
      <c r="F25" s="490">
        <v>8025</v>
      </c>
      <c r="G25" s="490">
        <v>2024110010079</v>
      </c>
      <c r="H25" s="487" t="s">
        <v>33</v>
      </c>
      <c r="I25" s="487" t="s">
        <v>75</v>
      </c>
      <c r="J25" s="453" t="s">
        <v>1917</v>
      </c>
      <c r="K25" s="487">
        <v>80111600</v>
      </c>
      <c r="L25" s="487" t="s">
        <v>1922</v>
      </c>
      <c r="M25" s="487" t="s">
        <v>82</v>
      </c>
      <c r="N25" s="490" t="s">
        <v>83</v>
      </c>
      <c r="O25" s="490">
        <v>3</v>
      </c>
      <c r="P25" s="487">
        <v>1</v>
      </c>
      <c r="Q25" s="487" t="s">
        <v>84</v>
      </c>
      <c r="R25" s="491" t="s">
        <v>85</v>
      </c>
      <c r="S25" s="579">
        <v>3800000</v>
      </c>
      <c r="T25" s="579">
        <v>11057000</v>
      </c>
      <c r="U25" s="487" t="s">
        <v>86</v>
      </c>
      <c r="V25" s="487" t="s">
        <v>79</v>
      </c>
      <c r="W25" s="487" t="s">
        <v>87</v>
      </c>
      <c r="X25" s="487" t="s">
        <v>76</v>
      </c>
      <c r="Y25" s="487" t="s">
        <v>77</v>
      </c>
      <c r="Z25" s="487" t="s">
        <v>78</v>
      </c>
      <c r="AA25" s="449"/>
    </row>
    <row r="26" spans="1:27" s="552" customFormat="1" ht="76.5">
      <c r="A26" s="487" t="s">
        <v>111</v>
      </c>
      <c r="B26" s="487" t="s">
        <v>71</v>
      </c>
      <c r="C26" s="487" t="s">
        <v>72</v>
      </c>
      <c r="D26" s="487" t="s">
        <v>73</v>
      </c>
      <c r="E26" s="487" t="s">
        <v>74</v>
      </c>
      <c r="F26" s="490">
        <v>8025</v>
      </c>
      <c r="G26" s="490">
        <v>2024110010079</v>
      </c>
      <c r="H26" s="487" t="s">
        <v>33</v>
      </c>
      <c r="I26" s="487" t="s">
        <v>75</v>
      </c>
      <c r="J26" s="453" t="s">
        <v>1917</v>
      </c>
      <c r="K26" s="487">
        <v>80111600</v>
      </c>
      <c r="L26" s="487" t="s">
        <v>1926</v>
      </c>
      <c r="M26" s="487" t="s">
        <v>82</v>
      </c>
      <c r="N26" s="490" t="s">
        <v>83</v>
      </c>
      <c r="O26" s="490">
        <v>5</v>
      </c>
      <c r="P26" s="487">
        <v>1</v>
      </c>
      <c r="Q26" s="487" t="s">
        <v>84</v>
      </c>
      <c r="R26" s="491" t="s">
        <v>85</v>
      </c>
      <c r="S26" s="579">
        <v>8000000</v>
      </c>
      <c r="T26" s="579">
        <v>40000000</v>
      </c>
      <c r="U26" s="487" t="s">
        <v>86</v>
      </c>
      <c r="V26" s="487" t="s">
        <v>79</v>
      </c>
      <c r="W26" s="487" t="s">
        <v>87</v>
      </c>
      <c r="X26" s="487" t="s">
        <v>76</v>
      </c>
      <c r="Y26" s="487" t="s">
        <v>77</v>
      </c>
      <c r="Z26" s="487" t="s">
        <v>78</v>
      </c>
      <c r="AA26" s="449"/>
    </row>
    <row r="27" spans="1:27" s="552" customFormat="1" ht="89.25">
      <c r="A27" s="487" t="s">
        <v>112</v>
      </c>
      <c r="B27" s="487" t="s">
        <v>71</v>
      </c>
      <c r="C27" s="487" t="s">
        <v>72</v>
      </c>
      <c r="D27" s="487" t="s">
        <v>73</v>
      </c>
      <c r="E27" s="487" t="s">
        <v>74</v>
      </c>
      <c r="F27" s="490">
        <v>8025</v>
      </c>
      <c r="G27" s="490">
        <v>2024110010079</v>
      </c>
      <c r="H27" s="487" t="s">
        <v>33</v>
      </c>
      <c r="I27" s="487" t="s">
        <v>75</v>
      </c>
      <c r="J27" s="453" t="s">
        <v>1917</v>
      </c>
      <c r="K27" s="487">
        <v>80111600</v>
      </c>
      <c r="L27" s="487" t="s">
        <v>1923</v>
      </c>
      <c r="M27" s="487" t="s">
        <v>82</v>
      </c>
      <c r="N27" s="490" t="s">
        <v>83</v>
      </c>
      <c r="O27" s="490">
        <v>10</v>
      </c>
      <c r="P27" s="487">
        <v>1</v>
      </c>
      <c r="Q27" s="487" t="s">
        <v>84</v>
      </c>
      <c r="R27" s="491" t="s">
        <v>85</v>
      </c>
      <c r="S27" s="579">
        <v>6000000</v>
      </c>
      <c r="T27" s="579">
        <v>60000000</v>
      </c>
      <c r="U27" s="487" t="s">
        <v>86</v>
      </c>
      <c r="V27" s="487" t="s">
        <v>79</v>
      </c>
      <c r="W27" s="487" t="s">
        <v>87</v>
      </c>
      <c r="X27" s="487" t="s">
        <v>76</v>
      </c>
      <c r="Y27" s="487" t="s">
        <v>77</v>
      </c>
      <c r="Z27" s="487" t="s">
        <v>78</v>
      </c>
      <c r="AA27" s="449"/>
    </row>
    <row r="28" spans="1:27" s="552" customFormat="1" ht="76.5">
      <c r="A28" s="487" t="s">
        <v>113</v>
      </c>
      <c r="B28" s="487" t="s">
        <v>71</v>
      </c>
      <c r="C28" s="487" t="s">
        <v>72</v>
      </c>
      <c r="D28" s="487" t="s">
        <v>73</v>
      </c>
      <c r="E28" s="487" t="s">
        <v>74</v>
      </c>
      <c r="F28" s="490">
        <v>8025</v>
      </c>
      <c r="G28" s="490">
        <v>2024110010079</v>
      </c>
      <c r="H28" s="487" t="s">
        <v>33</v>
      </c>
      <c r="I28" s="487" t="s">
        <v>75</v>
      </c>
      <c r="J28" s="453" t="s">
        <v>1924</v>
      </c>
      <c r="K28" s="487">
        <v>80111600</v>
      </c>
      <c r="L28" s="487" t="s">
        <v>1925</v>
      </c>
      <c r="M28" s="487" t="s">
        <v>82</v>
      </c>
      <c r="N28" s="490" t="s">
        <v>83</v>
      </c>
      <c r="O28" s="490">
        <v>5</v>
      </c>
      <c r="P28" s="487">
        <v>1</v>
      </c>
      <c r="Q28" s="487" t="s">
        <v>84</v>
      </c>
      <c r="R28" s="491" t="s">
        <v>85</v>
      </c>
      <c r="S28" s="579">
        <v>5000000</v>
      </c>
      <c r="T28" s="579">
        <v>25000000</v>
      </c>
      <c r="U28" s="487" t="s">
        <v>86</v>
      </c>
      <c r="V28" s="487" t="s">
        <v>79</v>
      </c>
      <c r="W28" s="487" t="s">
        <v>87</v>
      </c>
      <c r="X28" s="487" t="s">
        <v>76</v>
      </c>
      <c r="Y28" s="487" t="s">
        <v>77</v>
      </c>
      <c r="Z28" s="487" t="s">
        <v>78</v>
      </c>
      <c r="AA28" s="449"/>
    </row>
    <row r="29" spans="1:27" s="552" customFormat="1" ht="76.5">
      <c r="A29" s="487" t="s">
        <v>114</v>
      </c>
      <c r="B29" s="487" t="s">
        <v>71</v>
      </c>
      <c r="C29" s="487" t="s">
        <v>72</v>
      </c>
      <c r="D29" s="487" t="s">
        <v>73</v>
      </c>
      <c r="E29" s="487" t="s">
        <v>74</v>
      </c>
      <c r="F29" s="490">
        <v>8025</v>
      </c>
      <c r="G29" s="490">
        <v>2024110010079</v>
      </c>
      <c r="H29" s="487" t="s">
        <v>33</v>
      </c>
      <c r="I29" s="487" t="s">
        <v>75</v>
      </c>
      <c r="J29" s="453" t="s">
        <v>1924</v>
      </c>
      <c r="K29" s="487">
        <v>80111600</v>
      </c>
      <c r="L29" s="487" t="s">
        <v>1927</v>
      </c>
      <c r="M29" s="487" t="s">
        <v>82</v>
      </c>
      <c r="N29" s="490" t="s">
        <v>83</v>
      </c>
      <c r="O29" s="490">
        <v>5</v>
      </c>
      <c r="P29" s="487">
        <v>1</v>
      </c>
      <c r="Q29" s="487" t="s">
        <v>84</v>
      </c>
      <c r="R29" s="491" t="s">
        <v>85</v>
      </c>
      <c r="S29" s="579">
        <v>2900000</v>
      </c>
      <c r="T29" s="579">
        <v>14500000</v>
      </c>
      <c r="U29" s="487" t="s">
        <v>86</v>
      </c>
      <c r="V29" s="487" t="s">
        <v>79</v>
      </c>
      <c r="W29" s="487" t="s">
        <v>87</v>
      </c>
      <c r="X29" s="487" t="s">
        <v>76</v>
      </c>
      <c r="Y29" s="487" t="s">
        <v>77</v>
      </c>
      <c r="Z29" s="487" t="s">
        <v>78</v>
      </c>
      <c r="AA29" s="449"/>
    </row>
    <row r="30" spans="1:27" s="552" customFormat="1" ht="76.5">
      <c r="A30" s="487" t="s">
        <v>115</v>
      </c>
      <c r="B30" s="487" t="s">
        <v>71</v>
      </c>
      <c r="C30" s="487" t="s">
        <v>116</v>
      </c>
      <c r="D30" s="487" t="s">
        <v>117</v>
      </c>
      <c r="E30" s="487" t="s">
        <v>118</v>
      </c>
      <c r="F30" s="490">
        <v>8066</v>
      </c>
      <c r="G30" s="490">
        <v>2024110010194</v>
      </c>
      <c r="H30" s="487" t="s">
        <v>13</v>
      </c>
      <c r="I30" s="487" t="s">
        <v>119</v>
      </c>
      <c r="J30" s="487" t="s">
        <v>16</v>
      </c>
      <c r="K30" s="487">
        <v>80111600</v>
      </c>
      <c r="L30" s="487" t="s">
        <v>120</v>
      </c>
      <c r="M30" s="487" t="s">
        <v>121</v>
      </c>
      <c r="N30" s="487" t="s">
        <v>121</v>
      </c>
      <c r="O30" s="487">
        <v>10</v>
      </c>
      <c r="P30" s="487">
        <v>1</v>
      </c>
      <c r="Q30" s="487" t="s">
        <v>84</v>
      </c>
      <c r="R30" s="562" t="s">
        <v>85</v>
      </c>
      <c r="S30" s="579">
        <v>5500000</v>
      </c>
      <c r="T30" s="579">
        <v>55000000</v>
      </c>
      <c r="U30" s="487" t="s">
        <v>122</v>
      </c>
      <c r="V30" s="487" t="s">
        <v>123</v>
      </c>
      <c r="W30" s="487" t="s">
        <v>124</v>
      </c>
      <c r="X30" s="487" t="s">
        <v>76</v>
      </c>
      <c r="Y30" s="487" t="s">
        <v>77</v>
      </c>
      <c r="Z30" s="487" t="s">
        <v>78</v>
      </c>
      <c r="AA30" s="449"/>
    </row>
    <row r="31" spans="1:27" s="552" customFormat="1" ht="63.75">
      <c r="A31" s="487" t="s">
        <v>125</v>
      </c>
      <c r="B31" s="487" t="s">
        <v>71</v>
      </c>
      <c r="C31" s="487" t="s">
        <v>116</v>
      </c>
      <c r="D31" s="487" t="s">
        <v>117</v>
      </c>
      <c r="E31" s="487" t="s">
        <v>118</v>
      </c>
      <c r="F31" s="490">
        <v>8066</v>
      </c>
      <c r="G31" s="490">
        <v>2024110010194</v>
      </c>
      <c r="H31" s="487" t="s">
        <v>13</v>
      </c>
      <c r="I31" s="487" t="s">
        <v>119</v>
      </c>
      <c r="J31" s="487" t="s">
        <v>16</v>
      </c>
      <c r="K31" s="487">
        <v>80111600</v>
      </c>
      <c r="L31" s="487" t="s">
        <v>126</v>
      </c>
      <c r="M31" s="487" t="s">
        <v>127</v>
      </c>
      <c r="N31" s="487" t="s">
        <v>121</v>
      </c>
      <c r="O31" s="487">
        <v>10</v>
      </c>
      <c r="P31" s="487">
        <v>1</v>
      </c>
      <c r="Q31" s="487" t="s">
        <v>84</v>
      </c>
      <c r="R31" s="562" t="s">
        <v>85</v>
      </c>
      <c r="S31" s="579">
        <v>9500000</v>
      </c>
      <c r="T31" s="579">
        <v>95000000</v>
      </c>
      <c r="U31" s="487" t="s">
        <v>122</v>
      </c>
      <c r="V31" s="487" t="s">
        <v>123</v>
      </c>
      <c r="W31" s="487" t="s">
        <v>124</v>
      </c>
      <c r="X31" s="487" t="s">
        <v>76</v>
      </c>
      <c r="Y31" s="487" t="s">
        <v>77</v>
      </c>
      <c r="Z31" s="487" t="s">
        <v>78</v>
      </c>
      <c r="AA31" s="449"/>
    </row>
    <row r="32" spans="1:27" s="552" customFormat="1" ht="63.75">
      <c r="A32" s="487" t="s">
        <v>128</v>
      </c>
      <c r="B32" s="487" t="s">
        <v>71</v>
      </c>
      <c r="C32" s="487" t="s">
        <v>116</v>
      </c>
      <c r="D32" s="487" t="s">
        <v>117</v>
      </c>
      <c r="E32" s="487" t="s">
        <v>118</v>
      </c>
      <c r="F32" s="490">
        <v>8066</v>
      </c>
      <c r="G32" s="490">
        <v>2024110010194</v>
      </c>
      <c r="H32" s="563" t="s">
        <v>13</v>
      </c>
      <c r="I32" s="487" t="s">
        <v>119</v>
      </c>
      <c r="J32" s="487" t="s">
        <v>16</v>
      </c>
      <c r="K32" s="487">
        <v>80111600</v>
      </c>
      <c r="L32" s="487" t="s">
        <v>129</v>
      </c>
      <c r="M32" s="487" t="s">
        <v>121</v>
      </c>
      <c r="N32" s="487" t="s">
        <v>121</v>
      </c>
      <c r="O32" s="487">
        <v>6</v>
      </c>
      <c r="P32" s="487">
        <v>1</v>
      </c>
      <c r="Q32" s="487" t="s">
        <v>84</v>
      </c>
      <c r="R32" s="562" t="s">
        <v>85</v>
      </c>
      <c r="S32" s="579">
        <v>4500000</v>
      </c>
      <c r="T32" s="579">
        <v>27000000</v>
      </c>
      <c r="U32" s="487" t="s">
        <v>122</v>
      </c>
      <c r="V32" s="487" t="s">
        <v>123</v>
      </c>
      <c r="W32" s="487" t="s">
        <v>124</v>
      </c>
      <c r="X32" s="487" t="s">
        <v>76</v>
      </c>
      <c r="Y32" s="487" t="s">
        <v>77</v>
      </c>
      <c r="Z32" s="487" t="s">
        <v>78</v>
      </c>
      <c r="AA32" s="449"/>
    </row>
    <row r="33" spans="1:27" s="552" customFormat="1" ht="76.5">
      <c r="A33" s="487" t="s">
        <v>130</v>
      </c>
      <c r="B33" s="487" t="s">
        <v>71</v>
      </c>
      <c r="C33" s="487" t="s">
        <v>116</v>
      </c>
      <c r="D33" s="487" t="s">
        <v>117</v>
      </c>
      <c r="E33" s="487" t="s">
        <v>118</v>
      </c>
      <c r="F33" s="490">
        <v>8066</v>
      </c>
      <c r="G33" s="490">
        <v>2024110010194</v>
      </c>
      <c r="H33" s="563" t="s">
        <v>13</v>
      </c>
      <c r="I33" s="487" t="s">
        <v>119</v>
      </c>
      <c r="J33" s="487" t="s">
        <v>16</v>
      </c>
      <c r="K33" s="487">
        <v>80111600</v>
      </c>
      <c r="L33" s="487" t="s">
        <v>131</v>
      </c>
      <c r="M33" s="487" t="s">
        <v>121</v>
      </c>
      <c r="N33" s="487" t="s">
        <v>121</v>
      </c>
      <c r="O33" s="487">
        <v>7</v>
      </c>
      <c r="P33" s="487">
        <v>1</v>
      </c>
      <c r="Q33" s="487" t="s">
        <v>84</v>
      </c>
      <c r="R33" s="562" t="s">
        <v>85</v>
      </c>
      <c r="S33" s="579">
        <v>4508000</v>
      </c>
      <c r="T33" s="579">
        <v>31556000</v>
      </c>
      <c r="U33" s="487" t="s">
        <v>122</v>
      </c>
      <c r="V33" s="487" t="s">
        <v>123</v>
      </c>
      <c r="W33" s="487" t="s">
        <v>124</v>
      </c>
      <c r="X33" s="487" t="s">
        <v>76</v>
      </c>
      <c r="Y33" s="487" t="s">
        <v>77</v>
      </c>
      <c r="Z33" s="487" t="s">
        <v>78</v>
      </c>
      <c r="AA33" s="449"/>
    </row>
    <row r="34" spans="1:27" s="552" customFormat="1" ht="63.75">
      <c r="A34" s="487" t="s">
        <v>132</v>
      </c>
      <c r="B34" s="487" t="s">
        <v>71</v>
      </c>
      <c r="C34" s="487" t="s">
        <v>116</v>
      </c>
      <c r="D34" s="487" t="s">
        <v>117</v>
      </c>
      <c r="E34" s="487" t="s">
        <v>118</v>
      </c>
      <c r="F34" s="490">
        <v>8066</v>
      </c>
      <c r="G34" s="490">
        <v>2024110010194</v>
      </c>
      <c r="H34" s="563" t="s">
        <v>13</v>
      </c>
      <c r="I34" s="487" t="s">
        <v>119</v>
      </c>
      <c r="J34" s="487" t="s">
        <v>16</v>
      </c>
      <c r="K34" s="487">
        <v>80111600</v>
      </c>
      <c r="L34" s="487" t="s">
        <v>133</v>
      </c>
      <c r="M34" s="487" t="s">
        <v>121</v>
      </c>
      <c r="N34" s="487" t="s">
        <v>121</v>
      </c>
      <c r="O34" s="487">
        <v>6</v>
      </c>
      <c r="P34" s="487">
        <v>1</v>
      </c>
      <c r="Q34" s="487" t="s">
        <v>84</v>
      </c>
      <c r="R34" s="562" t="s">
        <v>85</v>
      </c>
      <c r="S34" s="579">
        <v>10000000</v>
      </c>
      <c r="T34" s="579">
        <v>60000000</v>
      </c>
      <c r="U34" s="487" t="s">
        <v>122</v>
      </c>
      <c r="V34" s="487" t="s">
        <v>123</v>
      </c>
      <c r="W34" s="487" t="s">
        <v>124</v>
      </c>
      <c r="X34" s="487" t="s">
        <v>76</v>
      </c>
      <c r="Y34" s="487" t="s">
        <v>77</v>
      </c>
      <c r="Z34" s="487" t="s">
        <v>78</v>
      </c>
      <c r="AA34" s="449"/>
    </row>
    <row r="35" spans="1:27" s="552" customFormat="1" ht="63.75">
      <c r="A35" s="487" t="s">
        <v>134</v>
      </c>
      <c r="B35" s="487" t="s">
        <v>71</v>
      </c>
      <c r="C35" s="487" t="s">
        <v>116</v>
      </c>
      <c r="D35" s="487" t="s">
        <v>117</v>
      </c>
      <c r="E35" s="487" t="s">
        <v>118</v>
      </c>
      <c r="F35" s="490">
        <v>8066</v>
      </c>
      <c r="G35" s="490">
        <v>2024110010194</v>
      </c>
      <c r="H35" s="563" t="s">
        <v>13</v>
      </c>
      <c r="I35" s="487" t="s">
        <v>119</v>
      </c>
      <c r="J35" s="487" t="s">
        <v>16</v>
      </c>
      <c r="K35" s="487">
        <v>80111600</v>
      </c>
      <c r="L35" s="487" t="s">
        <v>135</v>
      </c>
      <c r="M35" s="487" t="s">
        <v>121</v>
      </c>
      <c r="N35" s="487" t="s">
        <v>121</v>
      </c>
      <c r="O35" s="487">
        <v>10</v>
      </c>
      <c r="P35" s="487">
        <v>1</v>
      </c>
      <c r="Q35" s="487" t="s">
        <v>84</v>
      </c>
      <c r="R35" s="562" t="s">
        <v>85</v>
      </c>
      <c r="S35" s="579">
        <v>9000000</v>
      </c>
      <c r="T35" s="579">
        <v>90000000</v>
      </c>
      <c r="U35" s="487" t="s">
        <v>122</v>
      </c>
      <c r="V35" s="487" t="s">
        <v>123</v>
      </c>
      <c r="W35" s="487" t="s">
        <v>124</v>
      </c>
      <c r="X35" s="487" t="s">
        <v>76</v>
      </c>
      <c r="Y35" s="487" t="s">
        <v>77</v>
      </c>
      <c r="Z35" s="487" t="s">
        <v>78</v>
      </c>
      <c r="AA35" s="449"/>
    </row>
    <row r="36" spans="1:27" s="552" customFormat="1" ht="51">
      <c r="A36" s="487" t="s">
        <v>136</v>
      </c>
      <c r="B36" s="487" t="s">
        <v>71</v>
      </c>
      <c r="C36" s="487" t="s">
        <v>116</v>
      </c>
      <c r="D36" s="487" t="s">
        <v>117</v>
      </c>
      <c r="E36" s="487" t="s">
        <v>118</v>
      </c>
      <c r="F36" s="490">
        <v>8066</v>
      </c>
      <c r="G36" s="490">
        <v>2024110010194</v>
      </c>
      <c r="H36" s="563" t="s">
        <v>13</v>
      </c>
      <c r="I36" s="487" t="s">
        <v>119</v>
      </c>
      <c r="J36" s="487" t="s">
        <v>16</v>
      </c>
      <c r="K36" s="487">
        <v>80111600</v>
      </c>
      <c r="L36" s="487" t="s">
        <v>137</v>
      </c>
      <c r="M36" s="487" t="s">
        <v>121</v>
      </c>
      <c r="N36" s="487" t="s">
        <v>121</v>
      </c>
      <c r="O36" s="487">
        <v>10</v>
      </c>
      <c r="P36" s="487">
        <v>1</v>
      </c>
      <c r="Q36" s="487" t="s">
        <v>84</v>
      </c>
      <c r="R36" s="562" t="s">
        <v>85</v>
      </c>
      <c r="S36" s="579">
        <v>5500000</v>
      </c>
      <c r="T36" s="579">
        <v>55000000</v>
      </c>
      <c r="U36" s="487" t="s">
        <v>122</v>
      </c>
      <c r="V36" s="487" t="s">
        <v>123</v>
      </c>
      <c r="W36" s="487" t="s">
        <v>124</v>
      </c>
      <c r="X36" s="487" t="s">
        <v>76</v>
      </c>
      <c r="Y36" s="487" t="s">
        <v>77</v>
      </c>
      <c r="Z36" s="487" t="s">
        <v>78</v>
      </c>
      <c r="AA36" s="449"/>
    </row>
    <row r="37" spans="1:27" s="552" customFormat="1" ht="63.75">
      <c r="A37" s="487" t="s">
        <v>138</v>
      </c>
      <c r="B37" s="487" t="s">
        <v>71</v>
      </c>
      <c r="C37" s="487" t="s">
        <v>116</v>
      </c>
      <c r="D37" s="487" t="s">
        <v>117</v>
      </c>
      <c r="E37" s="487" t="s">
        <v>118</v>
      </c>
      <c r="F37" s="490">
        <v>8066</v>
      </c>
      <c r="G37" s="490">
        <v>2024110010194</v>
      </c>
      <c r="H37" s="563" t="s">
        <v>13</v>
      </c>
      <c r="I37" s="487" t="s">
        <v>119</v>
      </c>
      <c r="J37" s="487" t="s">
        <v>16</v>
      </c>
      <c r="K37" s="487">
        <v>80111600</v>
      </c>
      <c r="L37" s="487" t="s">
        <v>139</v>
      </c>
      <c r="M37" s="487" t="s">
        <v>121</v>
      </c>
      <c r="N37" s="487" t="s">
        <v>121</v>
      </c>
      <c r="O37" s="487">
        <v>8</v>
      </c>
      <c r="P37" s="487">
        <v>1</v>
      </c>
      <c r="Q37" s="487" t="s">
        <v>84</v>
      </c>
      <c r="R37" s="562" t="s">
        <v>85</v>
      </c>
      <c r="S37" s="579">
        <v>9000000</v>
      </c>
      <c r="T37" s="579">
        <v>72000000</v>
      </c>
      <c r="U37" s="487" t="s">
        <v>122</v>
      </c>
      <c r="V37" s="487" t="s">
        <v>123</v>
      </c>
      <c r="W37" s="487" t="s">
        <v>124</v>
      </c>
      <c r="X37" s="487" t="s">
        <v>76</v>
      </c>
      <c r="Y37" s="487" t="s">
        <v>77</v>
      </c>
      <c r="Z37" s="487" t="s">
        <v>78</v>
      </c>
      <c r="AA37" s="449"/>
    </row>
    <row r="38" spans="1:27" s="552" customFormat="1" ht="76.5">
      <c r="A38" s="487" t="s">
        <v>140</v>
      </c>
      <c r="B38" s="487" t="s">
        <v>71</v>
      </c>
      <c r="C38" s="487" t="s">
        <v>116</v>
      </c>
      <c r="D38" s="487" t="s">
        <v>117</v>
      </c>
      <c r="E38" s="487" t="s">
        <v>118</v>
      </c>
      <c r="F38" s="490">
        <v>8066</v>
      </c>
      <c r="G38" s="490">
        <v>2024110010194</v>
      </c>
      <c r="H38" s="563" t="s">
        <v>13</v>
      </c>
      <c r="I38" s="487" t="s">
        <v>119</v>
      </c>
      <c r="J38" s="487" t="s">
        <v>16</v>
      </c>
      <c r="K38" s="487">
        <v>80111600</v>
      </c>
      <c r="L38" s="487" t="s">
        <v>141</v>
      </c>
      <c r="M38" s="487" t="s">
        <v>121</v>
      </c>
      <c r="N38" s="487" t="s">
        <v>121</v>
      </c>
      <c r="O38" s="487">
        <v>4</v>
      </c>
      <c r="P38" s="487">
        <v>1</v>
      </c>
      <c r="Q38" s="487" t="s">
        <v>84</v>
      </c>
      <c r="R38" s="562" t="s">
        <v>85</v>
      </c>
      <c r="S38" s="579">
        <v>3156000</v>
      </c>
      <c r="T38" s="579">
        <v>12624000</v>
      </c>
      <c r="U38" s="487" t="s">
        <v>122</v>
      </c>
      <c r="V38" s="487" t="s">
        <v>142</v>
      </c>
      <c r="W38" s="487" t="s">
        <v>124</v>
      </c>
      <c r="X38" s="487" t="s">
        <v>76</v>
      </c>
      <c r="Y38" s="487" t="s">
        <v>77</v>
      </c>
      <c r="Z38" s="487" t="s">
        <v>78</v>
      </c>
      <c r="AA38" s="449"/>
    </row>
    <row r="39" spans="1:27" s="552" customFormat="1" ht="51">
      <c r="A39" s="487" t="s">
        <v>143</v>
      </c>
      <c r="B39" s="487" t="s">
        <v>71</v>
      </c>
      <c r="C39" s="487" t="s">
        <v>116</v>
      </c>
      <c r="D39" s="487" t="s">
        <v>117</v>
      </c>
      <c r="E39" s="487" t="s">
        <v>118</v>
      </c>
      <c r="F39" s="490">
        <v>8066</v>
      </c>
      <c r="G39" s="490">
        <v>2024110010194</v>
      </c>
      <c r="H39" s="563" t="s">
        <v>13</v>
      </c>
      <c r="I39" s="487" t="s">
        <v>119</v>
      </c>
      <c r="J39" s="487" t="s">
        <v>16</v>
      </c>
      <c r="K39" s="487">
        <v>80111600</v>
      </c>
      <c r="L39" s="487" t="s">
        <v>144</v>
      </c>
      <c r="M39" s="487" t="s">
        <v>121</v>
      </c>
      <c r="N39" s="487" t="s">
        <v>121</v>
      </c>
      <c r="O39" s="487">
        <v>6</v>
      </c>
      <c r="P39" s="487">
        <v>1</v>
      </c>
      <c r="Q39" s="487" t="s">
        <v>84</v>
      </c>
      <c r="R39" s="562" t="s">
        <v>85</v>
      </c>
      <c r="S39" s="579">
        <v>8000000</v>
      </c>
      <c r="T39" s="579">
        <v>48000000</v>
      </c>
      <c r="U39" s="487" t="s">
        <v>122</v>
      </c>
      <c r="V39" s="487" t="s">
        <v>123</v>
      </c>
      <c r="W39" s="487" t="s">
        <v>124</v>
      </c>
      <c r="X39" s="487" t="s">
        <v>76</v>
      </c>
      <c r="Y39" s="487" t="s">
        <v>77</v>
      </c>
      <c r="Z39" s="487" t="s">
        <v>78</v>
      </c>
      <c r="AA39" s="449"/>
    </row>
    <row r="40" spans="1:27" s="552" customFormat="1" ht="89.25">
      <c r="A40" s="487" t="s">
        <v>145</v>
      </c>
      <c r="B40" s="487" t="s">
        <v>71</v>
      </c>
      <c r="C40" s="487" t="s">
        <v>116</v>
      </c>
      <c r="D40" s="487" t="s">
        <v>117</v>
      </c>
      <c r="E40" s="487" t="s">
        <v>118</v>
      </c>
      <c r="F40" s="490">
        <v>8066</v>
      </c>
      <c r="G40" s="490">
        <v>2024110010194</v>
      </c>
      <c r="H40" s="563" t="s">
        <v>13</v>
      </c>
      <c r="I40" s="487" t="s">
        <v>119</v>
      </c>
      <c r="J40" s="487" t="s">
        <v>16</v>
      </c>
      <c r="K40" s="487">
        <v>80111600</v>
      </c>
      <c r="L40" s="487" t="s">
        <v>146</v>
      </c>
      <c r="M40" s="487" t="s">
        <v>121</v>
      </c>
      <c r="N40" s="487" t="s">
        <v>121</v>
      </c>
      <c r="O40" s="487">
        <v>6</v>
      </c>
      <c r="P40" s="487">
        <v>1</v>
      </c>
      <c r="Q40" s="487" t="s">
        <v>84</v>
      </c>
      <c r="R40" s="562" t="s">
        <v>85</v>
      </c>
      <c r="S40" s="579">
        <v>5000000</v>
      </c>
      <c r="T40" s="579">
        <v>30000000</v>
      </c>
      <c r="U40" s="487" t="s">
        <v>122</v>
      </c>
      <c r="V40" s="487" t="s">
        <v>123</v>
      </c>
      <c r="W40" s="487" t="s">
        <v>124</v>
      </c>
      <c r="X40" s="487" t="s">
        <v>76</v>
      </c>
      <c r="Y40" s="487" t="s">
        <v>77</v>
      </c>
      <c r="Z40" s="487" t="s">
        <v>78</v>
      </c>
      <c r="AA40" s="449"/>
    </row>
    <row r="41" spans="1:27" s="552" customFormat="1" ht="51">
      <c r="A41" s="487" t="s">
        <v>147</v>
      </c>
      <c r="B41" s="487" t="s">
        <v>71</v>
      </c>
      <c r="C41" s="487" t="s">
        <v>116</v>
      </c>
      <c r="D41" s="487" t="s">
        <v>117</v>
      </c>
      <c r="E41" s="487" t="s">
        <v>118</v>
      </c>
      <c r="F41" s="490">
        <v>8066</v>
      </c>
      <c r="G41" s="490">
        <v>2024110010194</v>
      </c>
      <c r="H41" s="563" t="s">
        <v>13</v>
      </c>
      <c r="I41" s="487" t="s">
        <v>119</v>
      </c>
      <c r="J41" s="487" t="s">
        <v>16</v>
      </c>
      <c r="K41" s="487">
        <v>80111600</v>
      </c>
      <c r="L41" s="487" t="s">
        <v>148</v>
      </c>
      <c r="M41" s="487" t="s">
        <v>121</v>
      </c>
      <c r="N41" s="487" t="s">
        <v>121</v>
      </c>
      <c r="O41" s="487">
        <v>10</v>
      </c>
      <c r="P41" s="487">
        <v>1</v>
      </c>
      <c r="Q41" s="487" t="s">
        <v>84</v>
      </c>
      <c r="R41" s="562" t="s">
        <v>85</v>
      </c>
      <c r="S41" s="579">
        <v>4700000</v>
      </c>
      <c r="T41" s="579">
        <v>47000000</v>
      </c>
      <c r="U41" s="487" t="s">
        <v>122</v>
      </c>
      <c r="V41" s="487" t="s">
        <v>123</v>
      </c>
      <c r="W41" s="487" t="s">
        <v>124</v>
      </c>
      <c r="X41" s="487" t="s">
        <v>76</v>
      </c>
      <c r="Y41" s="487" t="s">
        <v>77</v>
      </c>
      <c r="Z41" s="487" t="s">
        <v>78</v>
      </c>
      <c r="AA41" s="449"/>
    </row>
    <row r="42" spans="1:27" s="552" customFormat="1" ht="63.75">
      <c r="A42" s="487" t="s">
        <v>149</v>
      </c>
      <c r="B42" s="487" t="s">
        <v>71</v>
      </c>
      <c r="C42" s="487" t="s">
        <v>116</v>
      </c>
      <c r="D42" s="487" t="s">
        <v>117</v>
      </c>
      <c r="E42" s="487" t="s">
        <v>118</v>
      </c>
      <c r="F42" s="490">
        <v>8066</v>
      </c>
      <c r="G42" s="490">
        <v>2024110010194</v>
      </c>
      <c r="H42" s="563" t="s">
        <v>13</v>
      </c>
      <c r="I42" s="487" t="s">
        <v>119</v>
      </c>
      <c r="J42" s="487" t="s">
        <v>16</v>
      </c>
      <c r="K42" s="487">
        <v>80111600</v>
      </c>
      <c r="L42" s="487" t="s">
        <v>150</v>
      </c>
      <c r="M42" s="487" t="s">
        <v>121</v>
      </c>
      <c r="N42" s="487" t="s">
        <v>121</v>
      </c>
      <c r="O42" s="487">
        <v>7</v>
      </c>
      <c r="P42" s="487">
        <v>1</v>
      </c>
      <c r="Q42" s="487" t="s">
        <v>84</v>
      </c>
      <c r="R42" s="562" t="s">
        <v>85</v>
      </c>
      <c r="S42" s="579">
        <v>6000000</v>
      </c>
      <c r="T42" s="579">
        <v>42000000</v>
      </c>
      <c r="U42" s="487" t="s">
        <v>122</v>
      </c>
      <c r="V42" s="487" t="s">
        <v>123</v>
      </c>
      <c r="W42" s="487" t="s">
        <v>124</v>
      </c>
      <c r="X42" s="487" t="s">
        <v>76</v>
      </c>
      <c r="Y42" s="487" t="s">
        <v>77</v>
      </c>
      <c r="Z42" s="487" t="s">
        <v>78</v>
      </c>
      <c r="AA42" s="449"/>
    </row>
    <row r="43" spans="1:27" s="552" customFormat="1" ht="76.5">
      <c r="A43" s="487" t="s">
        <v>151</v>
      </c>
      <c r="B43" s="487" t="s">
        <v>71</v>
      </c>
      <c r="C43" s="487" t="s">
        <v>116</v>
      </c>
      <c r="D43" s="487" t="s">
        <v>117</v>
      </c>
      <c r="E43" s="487" t="s">
        <v>118</v>
      </c>
      <c r="F43" s="490">
        <v>8066</v>
      </c>
      <c r="G43" s="490">
        <v>2024110010194</v>
      </c>
      <c r="H43" s="563" t="s">
        <v>13</v>
      </c>
      <c r="I43" s="487" t="s">
        <v>119</v>
      </c>
      <c r="J43" s="487" t="s">
        <v>16</v>
      </c>
      <c r="K43" s="487">
        <v>80111600</v>
      </c>
      <c r="L43" s="487" t="s">
        <v>152</v>
      </c>
      <c r="M43" s="487" t="s">
        <v>121</v>
      </c>
      <c r="N43" s="487" t="s">
        <v>121</v>
      </c>
      <c r="O43" s="487">
        <v>8</v>
      </c>
      <c r="P43" s="487">
        <v>1</v>
      </c>
      <c r="Q43" s="487" t="s">
        <v>84</v>
      </c>
      <c r="R43" s="562" t="s">
        <v>85</v>
      </c>
      <c r="S43" s="579">
        <v>15000000</v>
      </c>
      <c r="T43" s="579">
        <v>120000000</v>
      </c>
      <c r="U43" s="487" t="s">
        <v>153</v>
      </c>
      <c r="V43" s="487" t="s">
        <v>123</v>
      </c>
      <c r="W43" s="487" t="s">
        <v>124</v>
      </c>
      <c r="X43" s="487" t="s">
        <v>76</v>
      </c>
      <c r="Y43" s="487" t="s">
        <v>77</v>
      </c>
      <c r="Z43" s="487" t="s">
        <v>78</v>
      </c>
      <c r="AA43" s="449"/>
    </row>
    <row r="44" spans="1:27" s="552" customFormat="1" ht="63.75">
      <c r="A44" s="487" t="s">
        <v>154</v>
      </c>
      <c r="B44" s="487" t="s">
        <v>71</v>
      </c>
      <c r="C44" s="487" t="s">
        <v>116</v>
      </c>
      <c r="D44" s="487" t="s">
        <v>117</v>
      </c>
      <c r="E44" s="487" t="s">
        <v>118</v>
      </c>
      <c r="F44" s="490">
        <v>8066</v>
      </c>
      <c r="G44" s="490">
        <v>2024110010194</v>
      </c>
      <c r="H44" s="563" t="s">
        <v>13</v>
      </c>
      <c r="I44" s="487" t="s">
        <v>119</v>
      </c>
      <c r="J44" s="487" t="s">
        <v>16</v>
      </c>
      <c r="K44" s="487">
        <v>80111600</v>
      </c>
      <c r="L44" s="487" t="s">
        <v>150</v>
      </c>
      <c r="M44" s="487" t="s">
        <v>121</v>
      </c>
      <c r="N44" s="487" t="s">
        <v>121</v>
      </c>
      <c r="O44" s="487">
        <v>5</v>
      </c>
      <c r="P44" s="487">
        <v>1</v>
      </c>
      <c r="Q44" s="487" t="s">
        <v>84</v>
      </c>
      <c r="R44" s="562" t="s">
        <v>85</v>
      </c>
      <c r="S44" s="579">
        <v>5000000</v>
      </c>
      <c r="T44" s="579">
        <v>25000000</v>
      </c>
      <c r="U44" s="487" t="s">
        <v>122</v>
      </c>
      <c r="V44" s="487" t="s">
        <v>123</v>
      </c>
      <c r="W44" s="487" t="s">
        <v>124</v>
      </c>
      <c r="X44" s="487" t="s">
        <v>76</v>
      </c>
      <c r="Y44" s="487" t="s">
        <v>77</v>
      </c>
      <c r="Z44" s="487" t="s">
        <v>78</v>
      </c>
      <c r="AA44" s="449"/>
    </row>
    <row r="45" spans="1:27" s="552" customFormat="1" ht="51">
      <c r="A45" s="487" t="s">
        <v>155</v>
      </c>
      <c r="B45" s="487" t="s">
        <v>71</v>
      </c>
      <c r="C45" s="487" t="s">
        <v>116</v>
      </c>
      <c r="D45" s="487" t="s">
        <v>117</v>
      </c>
      <c r="E45" s="487" t="s">
        <v>118</v>
      </c>
      <c r="F45" s="490">
        <v>8066</v>
      </c>
      <c r="G45" s="490">
        <v>2024110010194</v>
      </c>
      <c r="H45" s="563" t="s">
        <v>13</v>
      </c>
      <c r="I45" s="487" t="s">
        <v>119</v>
      </c>
      <c r="J45" s="487" t="s">
        <v>16</v>
      </c>
      <c r="K45" s="487">
        <v>80111600</v>
      </c>
      <c r="L45" s="487" t="s">
        <v>156</v>
      </c>
      <c r="M45" s="487" t="s">
        <v>121</v>
      </c>
      <c r="N45" s="487" t="s">
        <v>121</v>
      </c>
      <c r="O45" s="487">
        <v>5</v>
      </c>
      <c r="P45" s="487">
        <v>1</v>
      </c>
      <c r="Q45" s="487" t="s">
        <v>84</v>
      </c>
      <c r="R45" s="562" t="s">
        <v>85</v>
      </c>
      <c r="S45" s="579">
        <v>3000000</v>
      </c>
      <c r="T45" s="579">
        <v>15000000</v>
      </c>
      <c r="U45" s="487" t="s">
        <v>157</v>
      </c>
      <c r="V45" s="487" t="s">
        <v>142</v>
      </c>
      <c r="W45" s="487" t="s">
        <v>124</v>
      </c>
      <c r="X45" s="487" t="s">
        <v>76</v>
      </c>
      <c r="Y45" s="487" t="s">
        <v>77</v>
      </c>
      <c r="Z45" s="487" t="s">
        <v>78</v>
      </c>
      <c r="AA45" s="449"/>
    </row>
    <row r="46" spans="1:27" s="552" customFormat="1" ht="114.75">
      <c r="A46" s="487" t="s">
        <v>158</v>
      </c>
      <c r="B46" s="487" t="s">
        <v>71</v>
      </c>
      <c r="C46" s="487" t="s">
        <v>116</v>
      </c>
      <c r="D46" s="487" t="s">
        <v>117</v>
      </c>
      <c r="E46" s="487" t="s">
        <v>118</v>
      </c>
      <c r="F46" s="490">
        <v>8066</v>
      </c>
      <c r="G46" s="490">
        <v>2024110010194</v>
      </c>
      <c r="H46" s="563" t="s">
        <v>13</v>
      </c>
      <c r="I46" s="487" t="s">
        <v>119</v>
      </c>
      <c r="J46" s="487" t="s">
        <v>16</v>
      </c>
      <c r="K46" s="487">
        <v>80111600</v>
      </c>
      <c r="L46" s="487" t="s">
        <v>159</v>
      </c>
      <c r="M46" s="487" t="s">
        <v>121</v>
      </c>
      <c r="N46" s="487" t="s">
        <v>121</v>
      </c>
      <c r="O46" s="487">
        <v>6</v>
      </c>
      <c r="P46" s="487">
        <v>1</v>
      </c>
      <c r="Q46" s="487" t="s">
        <v>84</v>
      </c>
      <c r="R46" s="562" t="s">
        <v>85</v>
      </c>
      <c r="S46" s="579">
        <v>6000000</v>
      </c>
      <c r="T46" s="579">
        <v>36000000</v>
      </c>
      <c r="U46" s="487" t="s">
        <v>157</v>
      </c>
      <c r="V46" s="487" t="s">
        <v>123</v>
      </c>
      <c r="W46" s="487" t="s">
        <v>124</v>
      </c>
      <c r="X46" s="487" t="s">
        <v>76</v>
      </c>
      <c r="Y46" s="487" t="s">
        <v>77</v>
      </c>
      <c r="Z46" s="487" t="s">
        <v>78</v>
      </c>
      <c r="AA46" s="449"/>
    </row>
    <row r="47" spans="1:27" s="552" customFormat="1" ht="127.5">
      <c r="A47" s="487" t="s">
        <v>160</v>
      </c>
      <c r="B47" s="487" t="s">
        <v>71</v>
      </c>
      <c r="C47" s="487" t="s">
        <v>116</v>
      </c>
      <c r="D47" s="487" t="s">
        <v>117</v>
      </c>
      <c r="E47" s="487" t="s">
        <v>118</v>
      </c>
      <c r="F47" s="490">
        <v>8066</v>
      </c>
      <c r="G47" s="490">
        <v>2024110010194</v>
      </c>
      <c r="H47" s="563" t="s">
        <v>13</v>
      </c>
      <c r="I47" s="487" t="s">
        <v>119</v>
      </c>
      <c r="J47" s="487" t="s">
        <v>16</v>
      </c>
      <c r="K47" s="487">
        <v>80111600</v>
      </c>
      <c r="L47" s="487" t="s">
        <v>161</v>
      </c>
      <c r="M47" s="487" t="s">
        <v>121</v>
      </c>
      <c r="N47" s="487" t="s">
        <v>121</v>
      </c>
      <c r="O47" s="487">
        <v>5</v>
      </c>
      <c r="P47" s="487">
        <v>1</v>
      </c>
      <c r="Q47" s="487" t="s">
        <v>84</v>
      </c>
      <c r="R47" s="562" t="s">
        <v>85</v>
      </c>
      <c r="S47" s="579">
        <v>5500000</v>
      </c>
      <c r="T47" s="579">
        <v>27500000</v>
      </c>
      <c r="U47" s="487" t="s">
        <v>157</v>
      </c>
      <c r="V47" s="487" t="s">
        <v>123</v>
      </c>
      <c r="W47" s="487" t="s">
        <v>124</v>
      </c>
      <c r="X47" s="487" t="s">
        <v>76</v>
      </c>
      <c r="Y47" s="487" t="s">
        <v>77</v>
      </c>
      <c r="Z47" s="487" t="s">
        <v>78</v>
      </c>
      <c r="AA47" s="449"/>
    </row>
    <row r="48" spans="1:27" s="552" customFormat="1" ht="127.5">
      <c r="A48" s="487" t="s">
        <v>162</v>
      </c>
      <c r="B48" s="487" t="s">
        <v>71</v>
      </c>
      <c r="C48" s="487" t="s">
        <v>116</v>
      </c>
      <c r="D48" s="487" t="s">
        <v>117</v>
      </c>
      <c r="E48" s="487" t="s">
        <v>118</v>
      </c>
      <c r="F48" s="490">
        <v>8066</v>
      </c>
      <c r="G48" s="490">
        <v>2024110010194</v>
      </c>
      <c r="H48" s="563" t="s">
        <v>13</v>
      </c>
      <c r="I48" s="487" t="s">
        <v>119</v>
      </c>
      <c r="J48" s="487" t="s">
        <v>16</v>
      </c>
      <c r="K48" s="487">
        <v>80111600</v>
      </c>
      <c r="L48" s="487" t="s">
        <v>161</v>
      </c>
      <c r="M48" s="487" t="s">
        <v>121</v>
      </c>
      <c r="N48" s="487" t="s">
        <v>121</v>
      </c>
      <c r="O48" s="487">
        <v>6</v>
      </c>
      <c r="P48" s="487">
        <v>1</v>
      </c>
      <c r="Q48" s="487" t="s">
        <v>84</v>
      </c>
      <c r="R48" s="562" t="s">
        <v>85</v>
      </c>
      <c r="S48" s="579">
        <v>4732000</v>
      </c>
      <c r="T48" s="579">
        <v>28392000</v>
      </c>
      <c r="U48" s="487" t="s">
        <v>157</v>
      </c>
      <c r="V48" s="487" t="s">
        <v>123</v>
      </c>
      <c r="W48" s="487" t="s">
        <v>124</v>
      </c>
      <c r="X48" s="487" t="s">
        <v>76</v>
      </c>
      <c r="Y48" s="487" t="s">
        <v>77</v>
      </c>
      <c r="Z48" s="487" t="s">
        <v>78</v>
      </c>
      <c r="AA48" s="449"/>
    </row>
    <row r="49" spans="1:27" s="552" customFormat="1" ht="102">
      <c r="A49" s="487" t="s">
        <v>163</v>
      </c>
      <c r="B49" s="487" t="s">
        <v>71</v>
      </c>
      <c r="C49" s="487" t="s">
        <v>116</v>
      </c>
      <c r="D49" s="487" t="s">
        <v>117</v>
      </c>
      <c r="E49" s="487" t="s">
        <v>118</v>
      </c>
      <c r="F49" s="490">
        <v>8066</v>
      </c>
      <c r="G49" s="490">
        <v>2024110010194</v>
      </c>
      <c r="H49" s="563" t="s">
        <v>13</v>
      </c>
      <c r="I49" s="487" t="s">
        <v>119</v>
      </c>
      <c r="J49" s="487" t="s">
        <v>16</v>
      </c>
      <c r="K49" s="487">
        <v>80111600</v>
      </c>
      <c r="L49" s="487" t="s">
        <v>164</v>
      </c>
      <c r="M49" s="487" t="s">
        <v>121</v>
      </c>
      <c r="N49" s="487" t="s">
        <v>121</v>
      </c>
      <c r="O49" s="487">
        <v>6</v>
      </c>
      <c r="P49" s="487">
        <v>1</v>
      </c>
      <c r="Q49" s="487" t="s">
        <v>84</v>
      </c>
      <c r="R49" s="562" t="s">
        <v>85</v>
      </c>
      <c r="S49" s="579">
        <v>4540000</v>
      </c>
      <c r="T49" s="579">
        <v>27240000</v>
      </c>
      <c r="U49" s="487" t="s">
        <v>157</v>
      </c>
      <c r="V49" s="487" t="s">
        <v>123</v>
      </c>
      <c r="W49" s="487" t="s">
        <v>124</v>
      </c>
      <c r="X49" s="487" t="s">
        <v>76</v>
      </c>
      <c r="Y49" s="487" t="s">
        <v>77</v>
      </c>
      <c r="Z49" s="487" t="s">
        <v>78</v>
      </c>
      <c r="AA49" s="449"/>
    </row>
    <row r="50" spans="1:27" s="552" customFormat="1" ht="102">
      <c r="A50" s="487" t="s">
        <v>165</v>
      </c>
      <c r="B50" s="487" t="s">
        <v>71</v>
      </c>
      <c r="C50" s="487" t="s">
        <v>116</v>
      </c>
      <c r="D50" s="487" t="s">
        <v>117</v>
      </c>
      <c r="E50" s="487" t="s">
        <v>118</v>
      </c>
      <c r="F50" s="490">
        <v>8066</v>
      </c>
      <c r="G50" s="490">
        <v>2024110010194</v>
      </c>
      <c r="H50" s="563" t="s">
        <v>13</v>
      </c>
      <c r="I50" s="487" t="s">
        <v>119</v>
      </c>
      <c r="J50" s="453" t="s">
        <v>16</v>
      </c>
      <c r="K50" s="487">
        <v>80111600</v>
      </c>
      <c r="L50" s="487" t="s">
        <v>1268</v>
      </c>
      <c r="M50" s="487" t="s">
        <v>179</v>
      </c>
      <c r="N50" s="490" t="s">
        <v>179</v>
      </c>
      <c r="O50" s="490">
        <v>7</v>
      </c>
      <c r="P50" s="487">
        <v>1</v>
      </c>
      <c r="Q50" s="487" t="s">
        <v>84</v>
      </c>
      <c r="R50" s="491" t="s">
        <v>85</v>
      </c>
      <c r="S50" s="579">
        <v>4412285</v>
      </c>
      <c r="T50" s="579">
        <v>30885995</v>
      </c>
      <c r="U50" s="487" t="s">
        <v>1928</v>
      </c>
      <c r="V50" s="487" t="s">
        <v>123</v>
      </c>
      <c r="W50" s="487" t="s">
        <v>124</v>
      </c>
      <c r="X50" s="487" t="s">
        <v>76</v>
      </c>
      <c r="Y50" s="487" t="s">
        <v>77</v>
      </c>
      <c r="Z50" s="487" t="s">
        <v>78</v>
      </c>
      <c r="AA50" s="449"/>
    </row>
    <row r="51" spans="1:27" s="552" customFormat="1" ht="63.75">
      <c r="A51" s="487" t="s">
        <v>166</v>
      </c>
      <c r="B51" s="487" t="s">
        <v>71</v>
      </c>
      <c r="C51" s="487" t="s">
        <v>116</v>
      </c>
      <c r="D51" s="487" t="s">
        <v>117</v>
      </c>
      <c r="E51" s="487" t="s">
        <v>118</v>
      </c>
      <c r="F51" s="490">
        <v>8066</v>
      </c>
      <c r="G51" s="490">
        <v>2024110010194</v>
      </c>
      <c r="H51" s="563" t="s">
        <v>13</v>
      </c>
      <c r="I51" s="487" t="s">
        <v>119</v>
      </c>
      <c r="J51" s="453" t="s">
        <v>16</v>
      </c>
      <c r="K51" s="487">
        <v>80111600</v>
      </c>
      <c r="L51" s="487" t="s">
        <v>1931</v>
      </c>
      <c r="M51" s="487" t="s">
        <v>179</v>
      </c>
      <c r="N51" s="490" t="s">
        <v>179</v>
      </c>
      <c r="O51" s="490">
        <v>4</v>
      </c>
      <c r="P51" s="487">
        <v>1</v>
      </c>
      <c r="Q51" s="487" t="s">
        <v>84</v>
      </c>
      <c r="R51" s="491" t="s">
        <v>85</v>
      </c>
      <c r="S51" s="579">
        <v>5000000</v>
      </c>
      <c r="T51" s="579">
        <v>20000000</v>
      </c>
      <c r="U51" s="487" t="s">
        <v>1932</v>
      </c>
      <c r="V51" s="487" t="s">
        <v>123</v>
      </c>
      <c r="W51" s="487" t="s">
        <v>124</v>
      </c>
      <c r="X51" s="487" t="s">
        <v>76</v>
      </c>
      <c r="Y51" s="487" t="s">
        <v>77</v>
      </c>
      <c r="Z51" s="487" t="s">
        <v>78</v>
      </c>
      <c r="AA51" s="449"/>
    </row>
    <row r="52" spans="1:27" s="552" customFormat="1" ht="140.25">
      <c r="A52" s="487" t="s">
        <v>167</v>
      </c>
      <c r="B52" s="487" t="s">
        <v>71</v>
      </c>
      <c r="C52" s="487" t="s">
        <v>116</v>
      </c>
      <c r="D52" s="487" t="s">
        <v>117</v>
      </c>
      <c r="E52" s="487" t="s">
        <v>118</v>
      </c>
      <c r="F52" s="490">
        <v>8066</v>
      </c>
      <c r="G52" s="490">
        <v>2024110010194</v>
      </c>
      <c r="H52" s="563" t="s">
        <v>13</v>
      </c>
      <c r="I52" s="487" t="s">
        <v>119</v>
      </c>
      <c r="J52" s="487" t="s">
        <v>16</v>
      </c>
      <c r="K52" s="487">
        <v>80111600</v>
      </c>
      <c r="L52" s="487" t="s">
        <v>168</v>
      </c>
      <c r="M52" s="487" t="s">
        <v>121</v>
      </c>
      <c r="N52" s="490" t="s">
        <v>121</v>
      </c>
      <c r="O52" s="490">
        <v>10</v>
      </c>
      <c r="P52" s="487">
        <v>1</v>
      </c>
      <c r="Q52" s="487" t="s">
        <v>84</v>
      </c>
      <c r="R52" s="491" t="s">
        <v>85</v>
      </c>
      <c r="S52" s="579">
        <v>7000000</v>
      </c>
      <c r="T52" s="579">
        <v>70000000</v>
      </c>
      <c r="U52" s="487" t="s">
        <v>157</v>
      </c>
      <c r="V52" s="487" t="s">
        <v>169</v>
      </c>
      <c r="W52" s="487" t="s">
        <v>124</v>
      </c>
      <c r="X52" s="487" t="s">
        <v>76</v>
      </c>
      <c r="Y52" s="487" t="s">
        <v>77</v>
      </c>
      <c r="Z52" s="487" t="s">
        <v>78</v>
      </c>
      <c r="AA52" s="449"/>
    </row>
    <row r="53" spans="1:27" s="552" customFormat="1" ht="51">
      <c r="A53" s="487" t="s">
        <v>170</v>
      </c>
      <c r="B53" s="487" t="s">
        <v>71</v>
      </c>
      <c r="C53" s="487" t="s">
        <v>116</v>
      </c>
      <c r="D53" s="487" t="s">
        <v>117</v>
      </c>
      <c r="E53" s="487" t="s">
        <v>118</v>
      </c>
      <c r="F53" s="490">
        <v>8066</v>
      </c>
      <c r="G53" s="490">
        <v>2024110010194</v>
      </c>
      <c r="H53" s="563" t="s">
        <v>13</v>
      </c>
      <c r="I53" s="487" t="s">
        <v>119</v>
      </c>
      <c r="J53" s="487" t="s">
        <v>16</v>
      </c>
      <c r="K53" s="487">
        <v>80111600</v>
      </c>
      <c r="L53" s="487" t="s">
        <v>171</v>
      </c>
      <c r="M53" s="487" t="s">
        <v>121</v>
      </c>
      <c r="N53" s="487" t="s">
        <v>121</v>
      </c>
      <c r="O53" s="487">
        <v>6</v>
      </c>
      <c r="P53" s="487">
        <v>1</v>
      </c>
      <c r="Q53" s="487" t="s">
        <v>84</v>
      </c>
      <c r="R53" s="562" t="s">
        <v>85</v>
      </c>
      <c r="S53" s="579">
        <v>7000000</v>
      </c>
      <c r="T53" s="579">
        <v>42000000</v>
      </c>
      <c r="U53" s="487" t="s">
        <v>172</v>
      </c>
      <c r="V53" s="487" t="s">
        <v>123</v>
      </c>
      <c r="W53" s="487" t="s">
        <v>124</v>
      </c>
      <c r="X53" s="487" t="s">
        <v>76</v>
      </c>
      <c r="Y53" s="487" t="s">
        <v>77</v>
      </c>
      <c r="Z53" s="487" t="s">
        <v>78</v>
      </c>
      <c r="AA53" s="449"/>
    </row>
    <row r="54" spans="1:27" s="552" customFormat="1" ht="76.5">
      <c r="A54" s="487" t="s">
        <v>173</v>
      </c>
      <c r="B54" s="487" t="s">
        <v>71</v>
      </c>
      <c r="C54" s="487" t="s">
        <v>116</v>
      </c>
      <c r="D54" s="487" t="s">
        <v>117</v>
      </c>
      <c r="E54" s="487" t="s">
        <v>118</v>
      </c>
      <c r="F54" s="490">
        <v>8066</v>
      </c>
      <c r="G54" s="490">
        <v>2024110010194</v>
      </c>
      <c r="H54" s="563" t="s">
        <v>13</v>
      </c>
      <c r="I54" s="487" t="s">
        <v>119</v>
      </c>
      <c r="J54" s="487" t="s">
        <v>16</v>
      </c>
      <c r="K54" s="487">
        <v>80111600</v>
      </c>
      <c r="L54" s="487" t="s">
        <v>174</v>
      </c>
      <c r="M54" s="487" t="s">
        <v>121</v>
      </c>
      <c r="N54" s="490" t="s">
        <v>121</v>
      </c>
      <c r="O54" s="490">
        <v>8</v>
      </c>
      <c r="P54" s="487">
        <v>1</v>
      </c>
      <c r="Q54" s="487" t="s">
        <v>84</v>
      </c>
      <c r="R54" s="491" t="s">
        <v>85</v>
      </c>
      <c r="S54" s="579">
        <v>8000000</v>
      </c>
      <c r="T54" s="579">
        <v>64000000</v>
      </c>
      <c r="U54" s="487" t="s">
        <v>172</v>
      </c>
      <c r="V54" s="487" t="s">
        <v>169</v>
      </c>
      <c r="W54" s="487" t="s">
        <v>124</v>
      </c>
      <c r="X54" s="487" t="s">
        <v>76</v>
      </c>
      <c r="Y54" s="487" t="s">
        <v>77</v>
      </c>
      <c r="Z54" s="487" t="s">
        <v>78</v>
      </c>
      <c r="AA54" s="449"/>
    </row>
    <row r="55" spans="1:27" s="552" customFormat="1" ht="63.75">
      <c r="A55" s="487" t="s">
        <v>175</v>
      </c>
      <c r="B55" s="487" t="s">
        <v>71</v>
      </c>
      <c r="C55" s="487" t="s">
        <v>116</v>
      </c>
      <c r="D55" s="487" t="s">
        <v>117</v>
      </c>
      <c r="E55" s="487" t="s">
        <v>118</v>
      </c>
      <c r="F55" s="490">
        <v>8066</v>
      </c>
      <c r="G55" s="490">
        <v>2024110010194</v>
      </c>
      <c r="H55" s="563" t="s">
        <v>13</v>
      </c>
      <c r="I55" s="487" t="s">
        <v>119</v>
      </c>
      <c r="J55" s="487" t="s">
        <v>16</v>
      </c>
      <c r="K55" s="487">
        <v>80111600</v>
      </c>
      <c r="L55" s="487" t="s">
        <v>176</v>
      </c>
      <c r="M55" s="487" t="s">
        <v>121</v>
      </c>
      <c r="N55" s="487" t="s">
        <v>121</v>
      </c>
      <c r="O55" s="487">
        <v>6</v>
      </c>
      <c r="P55" s="487">
        <v>1</v>
      </c>
      <c r="Q55" s="487" t="s">
        <v>84</v>
      </c>
      <c r="R55" s="562" t="s">
        <v>85</v>
      </c>
      <c r="S55" s="579">
        <v>6800000</v>
      </c>
      <c r="T55" s="579">
        <v>40800000</v>
      </c>
      <c r="U55" s="487" t="s">
        <v>172</v>
      </c>
      <c r="V55" s="487" t="s">
        <v>123</v>
      </c>
      <c r="W55" s="487" t="s">
        <v>124</v>
      </c>
      <c r="X55" s="487" t="s">
        <v>76</v>
      </c>
      <c r="Y55" s="487" t="s">
        <v>77</v>
      </c>
      <c r="Z55" s="487" t="s">
        <v>78</v>
      </c>
      <c r="AA55" s="449"/>
    </row>
    <row r="56" spans="1:27" s="552" customFormat="1" ht="51">
      <c r="A56" s="487" t="s">
        <v>177</v>
      </c>
      <c r="B56" s="487" t="s">
        <v>71</v>
      </c>
      <c r="C56" s="487" t="s">
        <v>116</v>
      </c>
      <c r="D56" s="487" t="s">
        <v>117</v>
      </c>
      <c r="E56" s="487" t="s">
        <v>118</v>
      </c>
      <c r="F56" s="490">
        <v>8066</v>
      </c>
      <c r="G56" s="490">
        <v>2024110010194</v>
      </c>
      <c r="H56" s="563" t="s">
        <v>13</v>
      </c>
      <c r="I56" s="487" t="s">
        <v>119</v>
      </c>
      <c r="J56" s="487" t="s">
        <v>16</v>
      </c>
      <c r="K56" s="487">
        <v>80111600</v>
      </c>
      <c r="L56" s="487" t="s">
        <v>178</v>
      </c>
      <c r="M56" s="487" t="s">
        <v>179</v>
      </c>
      <c r="N56" s="490" t="s">
        <v>179</v>
      </c>
      <c r="O56" s="490">
        <v>10</v>
      </c>
      <c r="P56" s="487">
        <v>1</v>
      </c>
      <c r="Q56" s="487" t="s">
        <v>84</v>
      </c>
      <c r="R56" s="491" t="s">
        <v>85</v>
      </c>
      <c r="S56" s="579">
        <v>3000000</v>
      </c>
      <c r="T56" s="579">
        <v>30000000</v>
      </c>
      <c r="U56" s="487" t="s">
        <v>157</v>
      </c>
      <c r="V56" s="487" t="s">
        <v>169</v>
      </c>
      <c r="W56" s="487" t="s">
        <v>124</v>
      </c>
      <c r="X56" s="487" t="s">
        <v>76</v>
      </c>
      <c r="Y56" s="487" t="s">
        <v>77</v>
      </c>
      <c r="Z56" s="487" t="s">
        <v>78</v>
      </c>
      <c r="AA56" s="449"/>
    </row>
    <row r="57" spans="1:27" s="552" customFormat="1" ht="63.75">
      <c r="A57" s="487" t="s">
        <v>180</v>
      </c>
      <c r="B57" s="487" t="s">
        <v>71</v>
      </c>
      <c r="C57" s="487" t="s">
        <v>116</v>
      </c>
      <c r="D57" s="487" t="s">
        <v>117</v>
      </c>
      <c r="E57" s="487" t="s">
        <v>118</v>
      </c>
      <c r="F57" s="490">
        <v>8066</v>
      </c>
      <c r="G57" s="490">
        <v>2024110010194</v>
      </c>
      <c r="H57" s="563" t="s">
        <v>13</v>
      </c>
      <c r="I57" s="487" t="s">
        <v>119</v>
      </c>
      <c r="J57" s="487" t="s">
        <v>16</v>
      </c>
      <c r="K57" s="487">
        <v>80111600</v>
      </c>
      <c r="L57" s="487" t="s">
        <v>181</v>
      </c>
      <c r="M57" s="487" t="s">
        <v>121</v>
      </c>
      <c r="N57" s="490" t="s">
        <v>121</v>
      </c>
      <c r="O57" s="490">
        <v>2</v>
      </c>
      <c r="P57" s="487">
        <v>1</v>
      </c>
      <c r="Q57" s="487" t="s">
        <v>84</v>
      </c>
      <c r="R57" s="491" t="s">
        <v>85</v>
      </c>
      <c r="S57" s="579">
        <v>5000000</v>
      </c>
      <c r="T57" s="579">
        <v>10000000</v>
      </c>
      <c r="U57" s="487" t="s">
        <v>182</v>
      </c>
      <c r="V57" s="487" t="s">
        <v>169</v>
      </c>
      <c r="W57" s="487" t="s">
        <v>124</v>
      </c>
      <c r="X57" s="487" t="s">
        <v>76</v>
      </c>
      <c r="Y57" s="487" t="s">
        <v>77</v>
      </c>
      <c r="Z57" s="487" t="s">
        <v>78</v>
      </c>
      <c r="AA57" s="449"/>
    </row>
    <row r="58" spans="1:27" s="552" customFormat="1" ht="51">
      <c r="A58" s="487" t="s">
        <v>183</v>
      </c>
      <c r="B58" s="487" t="s">
        <v>71</v>
      </c>
      <c r="C58" s="487" t="s">
        <v>116</v>
      </c>
      <c r="D58" s="487" t="s">
        <v>117</v>
      </c>
      <c r="E58" s="487" t="s">
        <v>118</v>
      </c>
      <c r="F58" s="490">
        <v>8066</v>
      </c>
      <c r="G58" s="490">
        <v>2024110010194</v>
      </c>
      <c r="H58" s="563" t="s">
        <v>13</v>
      </c>
      <c r="I58" s="487" t="s">
        <v>119</v>
      </c>
      <c r="J58" s="487" t="s">
        <v>16</v>
      </c>
      <c r="K58" s="487">
        <v>80111600</v>
      </c>
      <c r="L58" s="487" t="s">
        <v>184</v>
      </c>
      <c r="M58" s="487" t="s">
        <v>121</v>
      </c>
      <c r="N58" s="490" t="s">
        <v>121</v>
      </c>
      <c r="O58" s="490">
        <v>6</v>
      </c>
      <c r="P58" s="487">
        <v>1</v>
      </c>
      <c r="Q58" s="487" t="s">
        <v>84</v>
      </c>
      <c r="R58" s="491" t="s">
        <v>85</v>
      </c>
      <c r="S58" s="579">
        <v>7600000</v>
      </c>
      <c r="T58" s="579">
        <v>45600000</v>
      </c>
      <c r="U58" s="487" t="s">
        <v>182</v>
      </c>
      <c r="V58" s="487" t="s">
        <v>169</v>
      </c>
      <c r="W58" s="487" t="s">
        <v>124</v>
      </c>
      <c r="X58" s="487" t="s">
        <v>76</v>
      </c>
      <c r="Y58" s="487" t="s">
        <v>77</v>
      </c>
      <c r="Z58" s="487" t="s">
        <v>78</v>
      </c>
      <c r="AA58" s="449"/>
    </row>
    <row r="59" spans="1:27" s="552" customFormat="1" ht="63.75">
      <c r="A59" s="487" t="s">
        <v>185</v>
      </c>
      <c r="B59" s="487" t="s">
        <v>71</v>
      </c>
      <c r="C59" s="487" t="s">
        <v>116</v>
      </c>
      <c r="D59" s="487" t="s">
        <v>117</v>
      </c>
      <c r="E59" s="487" t="s">
        <v>118</v>
      </c>
      <c r="F59" s="490">
        <v>8066</v>
      </c>
      <c r="G59" s="490">
        <v>2024110010194</v>
      </c>
      <c r="H59" s="563" t="s">
        <v>13</v>
      </c>
      <c r="I59" s="487" t="s">
        <v>119</v>
      </c>
      <c r="J59" s="487" t="s">
        <v>16</v>
      </c>
      <c r="K59" s="487">
        <v>80111600</v>
      </c>
      <c r="L59" s="487" t="s">
        <v>186</v>
      </c>
      <c r="M59" s="487" t="s">
        <v>121</v>
      </c>
      <c r="N59" s="487" t="s">
        <v>121</v>
      </c>
      <c r="O59" s="487">
        <v>8</v>
      </c>
      <c r="P59" s="487">
        <v>1</v>
      </c>
      <c r="Q59" s="487" t="s">
        <v>84</v>
      </c>
      <c r="R59" s="562" t="s">
        <v>85</v>
      </c>
      <c r="S59" s="579">
        <v>10000000</v>
      </c>
      <c r="T59" s="579">
        <v>80000000</v>
      </c>
      <c r="U59" s="487" t="s">
        <v>182</v>
      </c>
      <c r="V59" s="487" t="s">
        <v>123</v>
      </c>
      <c r="W59" s="487" t="s">
        <v>124</v>
      </c>
      <c r="X59" s="487" t="s">
        <v>76</v>
      </c>
      <c r="Y59" s="487" t="s">
        <v>77</v>
      </c>
      <c r="Z59" s="487" t="s">
        <v>78</v>
      </c>
      <c r="AA59" s="449"/>
    </row>
    <row r="60" spans="1:27" s="552" customFormat="1" ht="63.75">
      <c r="A60" s="487" t="s">
        <v>187</v>
      </c>
      <c r="B60" s="487" t="s">
        <v>71</v>
      </c>
      <c r="C60" s="487" t="s">
        <v>116</v>
      </c>
      <c r="D60" s="487" t="s">
        <v>117</v>
      </c>
      <c r="E60" s="487" t="s">
        <v>118</v>
      </c>
      <c r="F60" s="490">
        <v>8066</v>
      </c>
      <c r="G60" s="490">
        <v>2024110010194</v>
      </c>
      <c r="H60" s="563" t="s">
        <v>13</v>
      </c>
      <c r="I60" s="487" t="s">
        <v>119</v>
      </c>
      <c r="J60" s="453" t="s">
        <v>16</v>
      </c>
      <c r="K60" s="487">
        <v>80111600</v>
      </c>
      <c r="L60" s="487" t="s">
        <v>1934</v>
      </c>
      <c r="M60" s="487" t="s">
        <v>179</v>
      </c>
      <c r="N60" s="490" t="s">
        <v>179</v>
      </c>
      <c r="O60" s="490">
        <v>6</v>
      </c>
      <c r="P60" s="487">
        <v>1</v>
      </c>
      <c r="Q60" s="487" t="s">
        <v>84</v>
      </c>
      <c r="R60" s="491" t="s">
        <v>85</v>
      </c>
      <c r="S60" s="579">
        <v>5000000</v>
      </c>
      <c r="T60" s="579">
        <v>30000000</v>
      </c>
      <c r="U60" s="487" t="s">
        <v>1650</v>
      </c>
      <c r="V60" s="487" t="s">
        <v>123</v>
      </c>
      <c r="W60" s="487" t="s">
        <v>124</v>
      </c>
      <c r="X60" s="487" t="s">
        <v>76</v>
      </c>
      <c r="Y60" s="487" t="s">
        <v>77</v>
      </c>
      <c r="Z60" s="487" t="s">
        <v>78</v>
      </c>
      <c r="AA60" s="449"/>
    </row>
    <row r="61" spans="1:27" s="552" customFormat="1" ht="51">
      <c r="A61" s="487" t="s">
        <v>188</v>
      </c>
      <c r="B61" s="487" t="s">
        <v>71</v>
      </c>
      <c r="C61" s="487" t="s">
        <v>116</v>
      </c>
      <c r="D61" s="487" t="s">
        <v>117</v>
      </c>
      <c r="E61" s="487" t="s">
        <v>118</v>
      </c>
      <c r="F61" s="490">
        <v>8066</v>
      </c>
      <c r="G61" s="490">
        <v>2024110010194</v>
      </c>
      <c r="H61" s="563" t="s">
        <v>13</v>
      </c>
      <c r="I61" s="487" t="s">
        <v>119</v>
      </c>
      <c r="J61" s="487" t="s">
        <v>16</v>
      </c>
      <c r="K61" s="487">
        <v>80111600</v>
      </c>
      <c r="L61" s="487" t="s">
        <v>189</v>
      </c>
      <c r="M61" s="487" t="s">
        <v>121</v>
      </c>
      <c r="N61" s="490" t="s">
        <v>121</v>
      </c>
      <c r="O61" s="490">
        <v>7</v>
      </c>
      <c r="P61" s="487">
        <v>1</v>
      </c>
      <c r="Q61" s="487" t="s">
        <v>84</v>
      </c>
      <c r="R61" s="491" t="s">
        <v>85</v>
      </c>
      <c r="S61" s="579">
        <v>5000000</v>
      </c>
      <c r="T61" s="579">
        <v>35000000</v>
      </c>
      <c r="U61" s="487" t="s">
        <v>182</v>
      </c>
      <c r="V61" s="487" t="s">
        <v>169</v>
      </c>
      <c r="W61" s="487" t="s">
        <v>124</v>
      </c>
      <c r="X61" s="487" t="s">
        <v>76</v>
      </c>
      <c r="Y61" s="487" t="s">
        <v>77</v>
      </c>
      <c r="Z61" s="487" t="s">
        <v>78</v>
      </c>
      <c r="AA61" s="449"/>
    </row>
    <row r="62" spans="1:27" s="552" customFormat="1" ht="51">
      <c r="A62" s="564" t="s">
        <v>190</v>
      </c>
      <c r="B62" s="487" t="s">
        <v>71</v>
      </c>
      <c r="C62" s="487" t="s">
        <v>116</v>
      </c>
      <c r="D62" s="487" t="s">
        <v>117</v>
      </c>
      <c r="E62" s="487" t="s">
        <v>118</v>
      </c>
      <c r="F62" s="490">
        <v>8066</v>
      </c>
      <c r="G62" s="490">
        <v>2024110010194</v>
      </c>
      <c r="H62" s="563" t="s">
        <v>13</v>
      </c>
      <c r="I62" s="487" t="s">
        <v>119</v>
      </c>
      <c r="J62" s="453" t="s">
        <v>16</v>
      </c>
      <c r="K62" s="487">
        <v>80111600</v>
      </c>
      <c r="L62" s="487" t="s">
        <v>1936</v>
      </c>
      <c r="M62" s="487" t="s">
        <v>179</v>
      </c>
      <c r="N62" s="490" t="s">
        <v>179</v>
      </c>
      <c r="O62" s="490">
        <v>5</v>
      </c>
      <c r="P62" s="487">
        <v>1</v>
      </c>
      <c r="Q62" s="487" t="s">
        <v>84</v>
      </c>
      <c r="R62" s="491" t="s">
        <v>85</v>
      </c>
      <c r="S62" s="579">
        <v>3812000</v>
      </c>
      <c r="T62" s="579">
        <v>19060000</v>
      </c>
      <c r="U62" s="487" t="s">
        <v>172</v>
      </c>
      <c r="V62" s="487" t="s">
        <v>123</v>
      </c>
      <c r="W62" s="487" t="s">
        <v>124</v>
      </c>
      <c r="X62" s="487" t="s">
        <v>76</v>
      </c>
      <c r="Y62" s="487" t="s">
        <v>77</v>
      </c>
      <c r="Z62" s="487" t="s">
        <v>78</v>
      </c>
      <c r="AA62" s="449"/>
    </row>
    <row r="63" spans="1:27" s="552" customFormat="1" ht="63.75">
      <c r="A63" s="487" t="s">
        <v>191</v>
      </c>
      <c r="B63" s="487" t="s">
        <v>71</v>
      </c>
      <c r="C63" s="487" t="s">
        <v>116</v>
      </c>
      <c r="D63" s="487" t="s">
        <v>117</v>
      </c>
      <c r="E63" s="487" t="s">
        <v>118</v>
      </c>
      <c r="F63" s="490">
        <v>8066</v>
      </c>
      <c r="G63" s="490">
        <v>2024110010194</v>
      </c>
      <c r="H63" s="563" t="s">
        <v>13</v>
      </c>
      <c r="I63" s="487" t="s">
        <v>119</v>
      </c>
      <c r="J63" s="487" t="s">
        <v>16</v>
      </c>
      <c r="K63" s="487">
        <v>80111600</v>
      </c>
      <c r="L63" s="487" t="s">
        <v>150</v>
      </c>
      <c r="M63" s="487" t="s">
        <v>121</v>
      </c>
      <c r="N63" s="487" t="s">
        <v>121</v>
      </c>
      <c r="O63" s="487">
        <v>9</v>
      </c>
      <c r="P63" s="487">
        <v>1</v>
      </c>
      <c r="Q63" s="487" t="s">
        <v>84</v>
      </c>
      <c r="R63" s="562" t="s">
        <v>85</v>
      </c>
      <c r="S63" s="579">
        <v>8000000</v>
      </c>
      <c r="T63" s="579">
        <v>72000000</v>
      </c>
      <c r="U63" s="487" t="s">
        <v>122</v>
      </c>
      <c r="V63" s="487" t="s">
        <v>123</v>
      </c>
      <c r="W63" s="487" t="s">
        <v>124</v>
      </c>
      <c r="X63" s="487" t="s">
        <v>76</v>
      </c>
      <c r="Y63" s="487" t="s">
        <v>77</v>
      </c>
      <c r="Z63" s="487" t="s">
        <v>78</v>
      </c>
      <c r="AA63" s="449"/>
    </row>
    <row r="64" spans="1:27" s="552" customFormat="1" ht="63.75">
      <c r="A64" s="487" t="s">
        <v>192</v>
      </c>
      <c r="B64" s="487" t="s">
        <v>71</v>
      </c>
      <c r="C64" s="487" t="s">
        <v>116</v>
      </c>
      <c r="D64" s="487" t="s">
        <v>117</v>
      </c>
      <c r="E64" s="487" t="s">
        <v>118</v>
      </c>
      <c r="F64" s="490">
        <v>8066</v>
      </c>
      <c r="G64" s="490">
        <v>2024110010194</v>
      </c>
      <c r="H64" s="563" t="s">
        <v>13</v>
      </c>
      <c r="I64" s="487" t="s">
        <v>119</v>
      </c>
      <c r="J64" s="487" t="s">
        <v>16</v>
      </c>
      <c r="K64" s="487">
        <v>80111600</v>
      </c>
      <c r="L64" s="487" t="s">
        <v>193</v>
      </c>
      <c r="M64" s="487" t="s">
        <v>121</v>
      </c>
      <c r="N64" s="487" t="s">
        <v>121</v>
      </c>
      <c r="O64" s="487">
        <v>10</v>
      </c>
      <c r="P64" s="487">
        <v>1</v>
      </c>
      <c r="Q64" s="487" t="s">
        <v>84</v>
      </c>
      <c r="R64" s="562" t="s">
        <v>85</v>
      </c>
      <c r="S64" s="579">
        <v>5000000</v>
      </c>
      <c r="T64" s="579">
        <v>50000000</v>
      </c>
      <c r="U64" s="487" t="s">
        <v>153</v>
      </c>
      <c r="V64" s="487" t="s">
        <v>123</v>
      </c>
      <c r="W64" s="487" t="s">
        <v>124</v>
      </c>
      <c r="X64" s="487" t="s">
        <v>76</v>
      </c>
      <c r="Y64" s="487" t="s">
        <v>77</v>
      </c>
      <c r="Z64" s="487" t="s">
        <v>78</v>
      </c>
      <c r="AA64" s="449"/>
    </row>
    <row r="65" spans="1:63" s="552" customFormat="1" ht="51">
      <c r="A65" s="487" t="s">
        <v>194</v>
      </c>
      <c r="B65" s="487" t="s">
        <v>71</v>
      </c>
      <c r="C65" s="487" t="s">
        <v>116</v>
      </c>
      <c r="D65" s="487" t="s">
        <v>117</v>
      </c>
      <c r="E65" s="487" t="s">
        <v>118</v>
      </c>
      <c r="F65" s="490">
        <v>8066</v>
      </c>
      <c r="G65" s="490">
        <v>2024110010194</v>
      </c>
      <c r="H65" s="563" t="s">
        <v>13</v>
      </c>
      <c r="I65" s="487" t="s">
        <v>119</v>
      </c>
      <c r="J65" s="487" t="s">
        <v>16</v>
      </c>
      <c r="K65" s="487">
        <v>80111600</v>
      </c>
      <c r="L65" s="487" t="s">
        <v>195</v>
      </c>
      <c r="M65" s="487" t="s">
        <v>121</v>
      </c>
      <c r="N65" s="487" t="s">
        <v>121</v>
      </c>
      <c r="O65" s="487">
        <v>6</v>
      </c>
      <c r="P65" s="487">
        <v>1</v>
      </c>
      <c r="Q65" s="487" t="s">
        <v>84</v>
      </c>
      <c r="R65" s="562" t="s">
        <v>85</v>
      </c>
      <c r="S65" s="579">
        <v>10000000</v>
      </c>
      <c r="T65" s="579">
        <v>60000000</v>
      </c>
      <c r="U65" s="487" t="s">
        <v>153</v>
      </c>
      <c r="V65" s="487" t="s">
        <v>123</v>
      </c>
      <c r="W65" s="487" t="s">
        <v>124</v>
      </c>
      <c r="X65" s="487" t="s">
        <v>76</v>
      </c>
      <c r="Y65" s="487" t="s">
        <v>77</v>
      </c>
      <c r="Z65" s="487" t="s">
        <v>78</v>
      </c>
      <c r="AA65" s="449"/>
    </row>
    <row r="66" spans="1:63" s="552" customFormat="1" ht="51">
      <c r="A66" s="487" t="s">
        <v>196</v>
      </c>
      <c r="B66" s="487" t="s">
        <v>71</v>
      </c>
      <c r="C66" s="487" t="s">
        <v>116</v>
      </c>
      <c r="D66" s="487" t="s">
        <v>117</v>
      </c>
      <c r="E66" s="487" t="s">
        <v>118</v>
      </c>
      <c r="F66" s="490">
        <v>8066</v>
      </c>
      <c r="G66" s="490">
        <v>2024110010194</v>
      </c>
      <c r="H66" s="563" t="s">
        <v>13</v>
      </c>
      <c r="I66" s="487" t="s">
        <v>119</v>
      </c>
      <c r="J66" s="487" t="s">
        <v>16</v>
      </c>
      <c r="K66" s="487">
        <v>80111600</v>
      </c>
      <c r="L66" s="487" t="s">
        <v>197</v>
      </c>
      <c r="M66" s="487" t="s">
        <v>121</v>
      </c>
      <c r="N66" s="490" t="s">
        <v>121</v>
      </c>
      <c r="O66" s="490">
        <v>6</v>
      </c>
      <c r="P66" s="487">
        <v>1</v>
      </c>
      <c r="Q66" s="487" t="s">
        <v>84</v>
      </c>
      <c r="R66" s="491" t="s">
        <v>85</v>
      </c>
      <c r="S66" s="579">
        <v>8000000</v>
      </c>
      <c r="T66" s="579">
        <v>48000000</v>
      </c>
      <c r="U66" s="487" t="s">
        <v>198</v>
      </c>
      <c r="V66" s="487" t="s">
        <v>169</v>
      </c>
      <c r="W66" s="487" t="s">
        <v>124</v>
      </c>
      <c r="X66" s="487" t="s">
        <v>76</v>
      </c>
      <c r="Y66" s="487" t="s">
        <v>77</v>
      </c>
      <c r="Z66" s="487" t="s">
        <v>78</v>
      </c>
      <c r="AA66" s="449"/>
    </row>
    <row r="67" spans="1:63" s="552" customFormat="1" ht="89.25">
      <c r="A67" s="487" t="s">
        <v>199</v>
      </c>
      <c r="B67" s="487" t="s">
        <v>71</v>
      </c>
      <c r="C67" s="487" t="s">
        <v>116</v>
      </c>
      <c r="D67" s="487" t="s">
        <v>117</v>
      </c>
      <c r="E67" s="487" t="s">
        <v>118</v>
      </c>
      <c r="F67" s="490">
        <v>8066</v>
      </c>
      <c r="G67" s="490">
        <v>2024110010194</v>
      </c>
      <c r="H67" s="563" t="s">
        <v>13</v>
      </c>
      <c r="I67" s="487" t="s">
        <v>119</v>
      </c>
      <c r="J67" s="487" t="s">
        <v>16</v>
      </c>
      <c r="K67" s="487">
        <v>80111600</v>
      </c>
      <c r="L67" s="487" t="s">
        <v>200</v>
      </c>
      <c r="M67" s="487" t="s">
        <v>121</v>
      </c>
      <c r="N67" s="490" t="s">
        <v>121</v>
      </c>
      <c r="O67" s="490">
        <v>5</v>
      </c>
      <c r="P67" s="487">
        <v>1</v>
      </c>
      <c r="Q67" s="487" t="s">
        <v>84</v>
      </c>
      <c r="R67" s="491" t="s">
        <v>85</v>
      </c>
      <c r="S67" s="579">
        <v>6000000</v>
      </c>
      <c r="T67" s="579">
        <v>30000000</v>
      </c>
      <c r="U67" s="487" t="s">
        <v>198</v>
      </c>
      <c r="V67" s="487" t="s">
        <v>169</v>
      </c>
      <c r="W67" s="487" t="s">
        <v>124</v>
      </c>
      <c r="X67" s="487" t="s">
        <v>76</v>
      </c>
      <c r="Y67" s="487" t="s">
        <v>77</v>
      </c>
      <c r="Z67" s="487" t="s">
        <v>78</v>
      </c>
      <c r="AA67" s="449"/>
    </row>
    <row r="68" spans="1:63" s="553" customFormat="1" ht="127.5">
      <c r="A68" s="487" t="s">
        <v>201</v>
      </c>
      <c r="B68" s="487" t="s">
        <v>71</v>
      </c>
      <c r="C68" s="487" t="s">
        <v>116</v>
      </c>
      <c r="D68" s="487" t="s">
        <v>117</v>
      </c>
      <c r="E68" s="487" t="s">
        <v>118</v>
      </c>
      <c r="F68" s="490">
        <v>8066</v>
      </c>
      <c r="G68" s="490">
        <v>2024110010194</v>
      </c>
      <c r="H68" s="563" t="s">
        <v>13</v>
      </c>
      <c r="I68" s="487" t="s">
        <v>119</v>
      </c>
      <c r="J68" s="487" t="s">
        <v>16</v>
      </c>
      <c r="K68" s="487">
        <v>80111600</v>
      </c>
      <c r="L68" s="487" t="s">
        <v>202</v>
      </c>
      <c r="M68" s="487" t="s">
        <v>121</v>
      </c>
      <c r="N68" s="487" t="s">
        <v>121</v>
      </c>
      <c r="O68" s="487">
        <v>6</v>
      </c>
      <c r="P68" s="487">
        <v>1</v>
      </c>
      <c r="Q68" s="487" t="s">
        <v>84</v>
      </c>
      <c r="R68" s="562" t="s">
        <v>85</v>
      </c>
      <c r="S68" s="579">
        <v>10000000</v>
      </c>
      <c r="T68" s="579">
        <v>60000000</v>
      </c>
      <c r="U68" s="487" t="s">
        <v>198</v>
      </c>
      <c r="V68" s="487" t="s">
        <v>123</v>
      </c>
      <c r="W68" s="487" t="s">
        <v>124</v>
      </c>
      <c r="X68" s="487" t="s">
        <v>76</v>
      </c>
      <c r="Y68" s="487" t="s">
        <v>77</v>
      </c>
      <c r="Z68" s="487" t="s">
        <v>78</v>
      </c>
      <c r="AA68" s="480"/>
      <c r="AB68" s="446">
        <f>IFERROR(VLOOKUP(A68,'[1]ARCHIVO CONTRATOS'!$A:$GC,183,0), )</f>
        <v>44</v>
      </c>
      <c r="AC68" s="446">
        <f>IFERROR(VLOOKUP(A68,'[1]ARCHIVO CONTRATOS'!$A:$GC,4,0), )</f>
        <v>36</v>
      </c>
      <c r="AD68" s="448">
        <f>IFERROR(VLOOKUP(AB68,'[1]Hoja 9'!$A:$AV,41,0), )</f>
        <v>60000000</v>
      </c>
      <c r="AE68" s="448">
        <f>IFERROR(VLOOKUP(A68,'[1]ARCHIVO CONTRATOS'!$A:$GC,41,0), )</f>
        <v>60000000</v>
      </c>
      <c r="AF68" s="481">
        <f>IFERROR(VLOOKUP(A68,'[1]ARCHIVO CONTRATOS'!$A:$GC,28,0), )</f>
        <v>45701</v>
      </c>
      <c r="AG68" s="448">
        <f t="shared" ref="AG68" si="0">MONTH(AF68)</f>
        <v>2</v>
      </c>
      <c r="AH68" s="480"/>
      <c r="AI68" s="480"/>
      <c r="AJ68" s="480" t="str">
        <f t="shared" ref="AJ68" si="1">A68</f>
        <v>C67</v>
      </c>
      <c r="AK68" s="482" t="e">
        <f>VLOOKUP(A68,'[1] AJUSTES INV 20 MAR'!$B:$M,12,0)</f>
        <v>#N/A</v>
      </c>
      <c r="AL68" s="482" t="e">
        <f>VLOOKUP(A68,'[1] AJUSTES INV 20 MAR'!$B:$Z,25,0)</f>
        <v>#N/A</v>
      </c>
      <c r="AM68" s="482" t="e">
        <f>VLOOKUP(A68,'[1] AJUSTES INV 20 MAR'!$B:$V,21,0)</f>
        <v>#N/A</v>
      </c>
      <c r="AN68" s="482">
        <f t="shared" ref="AN68" si="2">T68</f>
        <v>60000000</v>
      </c>
      <c r="AO68" s="482">
        <f t="shared" ref="AO68" si="3">AN68-T68</f>
        <v>0</v>
      </c>
      <c r="AP68" s="480"/>
      <c r="AQ68" s="479" t="s">
        <v>13</v>
      </c>
      <c r="AR68" s="452">
        <v>10000000</v>
      </c>
      <c r="AS68" s="452">
        <v>60000000</v>
      </c>
      <c r="AT68" s="482" t="e">
        <f>VLOOKUP(A68,'[1]MOD PAA INVERSIÓN 25 DE FEBRERO'!$B:$M,12,0)</f>
        <v>#N/A</v>
      </c>
      <c r="AU68" s="483">
        <f t="shared" ref="AU68" si="4">AV68-AS68</f>
        <v>0</v>
      </c>
      <c r="AV68" s="483">
        <v>60000000</v>
      </c>
      <c r="AW68" s="482">
        <v>0</v>
      </c>
      <c r="AX68" s="482" t="e">
        <f>VLOOKUP(A68,'[1]MOD PAA INVERSIÓN 25 DE FEBRERO'!$B:$X,23,0)</f>
        <v>#N/A</v>
      </c>
      <c r="AY68" s="446" t="s">
        <v>123</v>
      </c>
      <c r="AZ68" s="447">
        <v>8066</v>
      </c>
      <c r="BA68" s="484">
        <f t="shared" ref="BA68" si="5">AN68-T68</f>
        <v>0</v>
      </c>
      <c r="BB68" s="484" t="e">
        <f>SUMIFS('[1]MOD PAA INVERSIÓN'!$M:$M,'[1]MOD PAA INVERSIÓN'!B:B,A68,'[1]MOD PAA INVERSIÓN'!A:A,"Información Actual")</f>
        <v>#VALUE!</v>
      </c>
      <c r="BC68" s="484"/>
      <c r="BD68" s="480" t="e">
        <f t="shared" ref="BD68" si="6">VLOOKUP(A68,#REF!,12,0)</f>
        <v>#REF!</v>
      </c>
      <c r="BE68" s="480" t="e">
        <f t="shared" ref="BE68" si="7">BD68-AV68</f>
        <v>#REF!</v>
      </c>
      <c r="BF68" s="485"/>
      <c r="BG68" s="484" t="e">
        <f t="shared" ref="BG68" si="8">T68-AT68</f>
        <v>#N/A</v>
      </c>
      <c r="BH68" s="484"/>
      <c r="BI68" s="486">
        <v>60000000</v>
      </c>
      <c r="BJ68" s="486">
        <f t="shared" ref="BJ68" si="9">T68-BI68</f>
        <v>0</v>
      </c>
      <c r="BK68" s="485"/>
    </row>
    <row r="69" spans="1:63" s="552" customFormat="1" ht="89.25">
      <c r="A69" s="487" t="s">
        <v>203</v>
      </c>
      <c r="B69" s="487" t="s">
        <v>71</v>
      </c>
      <c r="C69" s="487" t="s">
        <v>116</v>
      </c>
      <c r="D69" s="487" t="s">
        <v>117</v>
      </c>
      <c r="E69" s="487" t="s">
        <v>118</v>
      </c>
      <c r="F69" s="490">
        <v>8066</v>
      </c>
      <c r="G69" s="490">
        <v>2024110010194</v>
      </c>
      <c r="H69" s="563" t="s">
        <v>13</v>
      </c>
      <c r="I69" s="487" t="s">
        <v>119</v>
      </c>
      <c r="J69" s="487" t="s">
        <v>16</v>
      </c>
      <c r="K69" s="487">
        <v>80111600</v>
      </c>
      <c r="L69" s="487" t="s">
        <v>204</v>
      </c>
      <c r="M69" s="487" t="s">
        <v>121</v>
      </c>
      <c r="N69" s="490" t="s">
        <v>121</v>
      </c>
      <c r="O69" s="490">
        <v>5</v>
      </c>
      <c r="P69" s="487">
        <v>1</v>
      </c>
      <c r="Q69" s="487" t="s">
        <v>84</v>
      </c>
      <c r="R69" s="491" t="s">
        <v>85</v>
      </c>
      <c r="S69" s="579">
        <v>3800000</v>
      </c>
      <c r="T69" s="579">
        <v>19000000</v>
      </c>
      <c r="U69" s="487" t="s">
        <v>198</v>
      </c>
      <c r="V69" s="487" t="s">
        <v>169</v>
      </c>
      <c r="W69" s="487" t="s">
        <v>124</v>
      </c>
      <c r="X69" s="487" t="s">
        <v>76</v>
      </c>
      <c r="Y69" s="487" t="s">
        <v>77</v>
      </c>
      <c r="Z69" s="487" t="s">
        <v>78</v>
      </c>
      <c r="AA69" s="449"/>
    </row>
    <row r="70" spans="1:63" s="552" customFormat="1" ht="51">
      <c r="A70" s="487" t="s">
        <v>205</v>
      </c>
      <c r="B70" s="487" t="s">
        <v>71</v>
      </c>
      <c r="C70" s="487" t="s">
        <v>116</v>
      </c>
      <c r="D70" s="487" t="s">
        <v>117</v>
      </c>
      <c r="E70" s="487" t="s">
        <v>118</v>
      </c>
      <c r="F70" s="490">
        <v>8066</v>
      </c>
      <c r="G70" s="490">
        <v>2024110010194</v>
      </c>
      <c r="H70" s="563" t="s">
        <v>13</v>
      </c>
      <c r="I70" s="487" t="s">
        <v>119</v>
      </c>
      <c r="J70" s="453" t="s">
        <v>16</v>
      </c>
      <c r="K70" s="487">
        <v>80111600</v>
      </c>
      <c r="L70" s="487" t="s">
        <v>1953</v>
      </c>
      <c r="M70" s="487" t="s">
        <v>179</v>
      </c>
      <c r="N70" s="490" t="s">
        <v>179</v>
      </c>
      <c r="O70" s="490">
        <v>4</v>
      </c>
      <c r="P70" s="487">
        <v>1</v>
      </c>
      <c r="Q70" s="487" t="s">
        <v>84</v>
      </c>
      <c r="R70" s="491" t="s">
        <v>85</v>
      </c>
      <c r="S70" s="579">
        <v>7000000</v>
      </c>
      <c r="T70" s="579">
        <v>28000000</v>
      </c>
      <c r="U70" s="487" t="s">
        <v>1650</v>
      </c>
      <c r="V70" s="487" t="s">
        <v>1946</v>
      </c>
      <c r="W70" s="487" t="s">
        <v>124</v>
      </c>
      <c r="X70" s="487" t="s">
        <v>76</v>
      </c>
      <c r="Y70" s="487" t="s">
        <v>77</v>
      </c>
      <c r="Z70" s="487" t="s">
        <v>78</v>
      </c>
      <c r="AA70" s="449"/>
    </row>
    <row r="71" spans="1:63" s="552" customFormat="1" ht="102">
      <c r="A71" s="487" t="s">
        <v>206</v>
      </c>
      <c r="B71" s="487" t="s">
        <v>71</v>
      </c>
      <c r="C71" s="487" t="s">
        <v>116</v>
      </c>
      <c r="D71" s="487" t="s">
        <v>117</v>
      </c>
      <c r="E71" s="487" t="s">
        <v>118</v>
      </c>
      <c r="F71" s="490">
        <v>8066</v>
      </c>
      <c r="G71" s="490">
        <v>2024110010194</v>
      </c>
      <c r="H71" s="563" t="s">
        <v>13</v>
      </c>
      <c r="I71" s="487" t="s">
        <v>119</v>
      </c>
      <c r="J71" s="487" t="s">
        <v>16</v>
      </c>
      <c r="K71" s="487">
        <v>80111600</v>
      </c>
      <c r="L71" s="487" t="s">
        <v>207</v>
      </c>
      <c r="M71" s="487" t="s">
        <v>179</v>
      </c>
      <c r="N71" s="490" t="s">
        <v>179</v>
      </c>
      <c r="O71" s="490">
        <v>2</v>
      </c>
      <c r="P71" s="487">
        <v>1</v>
      </c>
      <c r="Q71" s="487" t="s">
        <v>84</v>
      </c>
      <c r="R71" s="491" t="s">
        <v>85</v>
      </c>
      <c r="S71" s="579" t="s">
        <v>208</v>
      </c>
      <c r="T71" s="579">
        <v>0</v>
      </c>
      <c r="U71" s="487" t="s">
        <v>198</v>
      </c>
      <c r="V71" s="487" t="s">
        <v>169</v>
      </c>
      <c r="W71" s="487" t="s">
        <v>124</v>
      </c>
      <c r="X71" s="487" t="s">
        <v>76</v>
      </c>
      <c r="Y71" s="487" t="s">
        <v>77</v>
      </c>
      <c r="Z71" s="487" t="s">
        <v>78</v>
      </c>
      <c r="AA71" s="449"/>
    </row>
    <row r="72" spans="1:63" s="552" customFormat="1" ht="63.75">
      <c r="A72" s="487" t="s">
        <v>209</v>
      </c>
      <c r="B72" s="487" t="s">
        <v>71</v>
      </c>
      <c r="C72" s="487" t="s">
        <v>116</v>
      </c>
      <c r="D72" s="487" t="s">
        <v>117</v>
      </c>
      <c r="E72" s="487" t="s">
        <v>118</v>
      </c>
      <c r="F72" s="490">
        <v>8066</v>
      </c>
      <c r="G72" s="490">
        <v>2024110010194</v>
      </c>
      <c r="H72" s="563" t="s">
        <v>13</v>
      </c>
      <c r="I72" s="487" t="s">
        <v>119</v>
      </c>
      <c r="J72" s="487" t="s">
        <v>16</v>
      </c>
      <c r="K72" s="487">
        <v>80111600</v>
      </c>
      <c r="L72" s="487" t="s">
        <v>210</v>
      </c>
      <c r="M72" s="487" t="s">
        <v>179</v>
      </c>
      <c r="N72" s="490" t="s">
        <v>179</v>
      </c>
      <c r="O72" s="490">
        <v>7</v>
      </c>
      <c r="P72" s="487">
        <v>1</v>
      </c>
      <c r="Q72" s="487" t="s">
        <v>84</v>
      </c>
      <c r="R72" s="491" t="s">
        <v>85</v>
      </c>
      <c r="S72" s="579">
        <v>7300000</v>
      </c>
      <c r="T72" s="579">
        <v>51100000</v>
      </c>
      <c r="U72" s="487" t="s">
        <v>198</v>
      </c>
      <c r="V72" s="487" t="s">
        <v>169</v>
      </c>
      <c r="W72" s="487" t="s">
        <v>124</v>
      </c>
      <c r="X72" s="487" t="s">
        <v>76</v>
      </c>
      <c r="Y72" s="487" t="s">
        <v>77</v>
      </c>
      <c r="Z72" s="487" t="s">
        <v>78</v>
      </c>
      <c r="AA72" s="449"/>
    </row>
    <row r="73" spans="1:63" s="552" customFormat="1" ht="89.25">
      <c r="A73" s="487" t="s">
        <v>211</v>
      </c>
      <c r="B73" s="487" t="s">
        <v>71</v>
      </c>
      <c r="C73" s="487" t="s">
        <v>116</v>
      </c>
      <c r="D73" s="487" t="s">
        <v>117</v>
      </c>
      <c r="E73" s="487" t="s">
        <v>118</v>
      </c>
      <c r="F73" s="490">
        <v>8066</v>
      </c>
      <c r="G73" s="490">
        <v>2024110010194</v>
      </c>
      <c r="H73" s="563" t="s">
        <v>13</v>
      </c>
      <c r="I73" s="487" t="s">
        <v>119</v>
      </c>
      <c r="J73" s="453" t="s">
        <v>16</v>
      </c>
      <c r="K73" s="487">
        <v>80111600</v>
      </c>
      <c r="L73" s="487" t="s">
        <v>1948</v>
      </c>
      <c r="M73" s="487" t="s">
        <v>179</v>
      </c>
      <c r="N73" s="490" t="s">
        <v>179</v>
      </c>
      <c r="O73" s="490">
        <v>5</v>
      </c>
      <c r="P73" s="487">
        <v>1</v>
      </c>
      <c r="Q73" s="487" t="s">
        <v>84</v>
      </c>
      <c r="R73" s="491" t="s">
        <v>85</v>
      </c>
      <c r="S73" s="579">
        <v>4766308</v>
      </c>
      <c r="T73" s="579">
        <v>23831540</v>
      </c>
      <c r="U73" s="487" t="s">
        <v>1279</v>
      </c>
      <c r="V73" s="487" t="s">
        <v>123</v>
      </c>
      <c r="W73" s="487" t="s">
        <v>124</v>
      </c>
      <c r="X73" s="487" t="s">
        <v>76</v>
      </c>
      <c r="Y73" s="487" t="s">
        <v>77</v>
      </c>
      <c r="Z73" s="487" t="s">
        <v>78</v>
      </c>
      <c r="AA73" s="449"/>
    </row>
    <row r="74" spans="1:63" s="552" customFormat="1" ht="89.25">
      <c r="A74" s="487" t="s">
        <v>212</v>
      </c>
      <c r="B74" s="487" t="s">
        <v>71</v>
      </c>
      <c r="C74" s="487" t="s">
        <v>116</v>
      </c>
      <c r="D74" s="487" t="s">
        <v>117</v>
      </c>
      <c r="E74" s="487" t="s">
        <v>118</v>
      </c>
      <c r="F74" s="490">
        <v>8066</v>
      </c>
      <c r="G74" s="490">
        <v>2024110010194</v>
      </c>
      <c r="H74" s="563" t="s">
        <v>13</v>
      </c>
      <c r="I74" s="487" t="s">
        <v>119</v>
      </c>
      <c r="J74" s="453" t="s">
        <v>16</v>
      </c>
      <c r="K74" s="487">
        <v>80111600</v>
      </c>
      <c r="L74" s="487" t="s">
        <v>1937</v>
      </c>
      <c r="M74" s="487" t="s">
        <v>121</v>
      </c>
      <c r="N74" s="490" t="s">
        <v>121</v>
      </c>
      <c r="O74" s="490">
        <v>6</v>
      </c>
      <c r="P74" s="487">
        <v>1</v>
      </c>
      <c r="Q74" s="487" t="s">
        <v>84</v>
      </c>
      <c r="R74" s="491" t="s">
        <v>85</v>
      </c>
      <c r="S74" s="579" t="s">
        <v>924</v>
      </c>
      <c r="T74" s="579">
        <v>0</v>
      </c>
      <c r="U74" s="487" t="s">
        <v>1279</v>
      </c>
      <c r="V74" s="487" t="s">
        <v>123</v>
      </c>
      <c r="W74" s="487" t="s">
        <v>124</v>
      </c>
      <c r="X74" s="487" t="s">
        <v>76</v>
      </c>
      <c r="Y74" s="487" t="s">
        <v>77</v>
      </c>
      <c r="Z74" s="487" t="s">
        <v>78</v>
      </c>
      <c r="AA74" s="449"/>
    </row>
    <row r="75" spans="1:63" s="552" customFormat="1" ht="76.5">
      <c r="A75" s="487" t="s">
        <v>213</v>
      </c>
      <c r="B75" s="487" t="s">
        <v>71</v>
      </c>
      <c r="C75" s="487" t="s">
        <v>116</v>
      </c>
      <c r="D75" s="487" t="s">
        <v>117</v>
      </c>
      <c r="E75" s="487" t="s">
        <v>118</v>
      </c>
      <c r="F75" s="490">
        <v>8066</v>
      </c>
      <c r="G75" s="490">
        <v>2024110010194</v>
      </c>
      <c r="H75" s="563" t="s">
        <v>13</v>
      </c>
      <c r="I75" s="487" t="s">
        <v>119</v>
      </c>
      <c r="J75" s="453" t="s">
        <v>16</v>
      </c>
      <c r="K75" s="487">
        <v>80111600</v>
      </c>
      <c r="L75" s="487" t="s">
        <v>1950</v>
      </c>
      <c r="M75" s="487" t="s">
        <v>179</v>
      </c>
      <c r="N75" s="490" t="s">
        <v>179</v>
      </c>
      <c r="O75" s="490">
        <v>6</v>
      </c>
      <c r="P75" s="487">
        <v>1</v>
      </c>
      <c r="Q75" s="487" t="s">
        <v>84</v>
      </c>
      <c r="R75" s="491" t="s">
        <v>85</v>
      </c>
      <c r="S75" s="579">
        <v>5500000</v>
      </c>
      <c r="T75" s="579">
        <v>33000000</v>
      </c>
      <c r="U75" s="487" t="s">
        <v>1279</v>
      </c>
      <c r="V75" s="487" t="s">
        <v>123</v>
      </c>
      <c r="W75" s="487" t="s">
        <v>124</v>
      </c>
      <c r="X75" s="487" t="s">
        <v>76</v>
      </c>
      <c r="Y75" s="487" t="s">
        <v>77</v>
      </c>
      <c r="Z75" s="487" t="s">
        <v>78</v>
      </c>
      <c r="AA75" s="449"/>
    </row>
    <row r="76" spans="1:63" s="552" customFormat="1" ht="76.5">
      <c r="A76" s="487" t="s">
        <v>214</v>
      </c>
      <c r="B76" s="487" t="s">
        <v>71</v>
      </c>
      <c r="C76" s="487" t="s">
        <v>116</v>
      </c>
      <c r="D76" s="487" t="s">
        <v>117</v>
      </c>
      <c r="E76" s="487" t="s">
        <v>118</v>
      </c>
      <c r="F76" s="490">
        <v>8066</v>
      </c>
      <c r="G76" s="490">
        <v>2024110010194</v>
      </c>
      <c r="H76" s="563" t="s">
        <v>13</v>
      </c>
      <c r="I76" s="487" t="s">
        <v>119</v>
      </c>
      <c r="J76" s="487" t="s">
        <v>16</v>
      </c>
      <c r="K76" s="487">
        <v>80111600</v>
      </c>
      <c r="L76" s="487" t="s">
        <v>215</v>
      </c>
      <c r="M76" s="487" t="s">
        <v>552</v>
      </c>
      <c r="N76" s="490" t="s">
        <v>552</v>
      </c>
      <c r="O76" s="490">
        <v>6</v>
      </c>
      <c r="P76" s="487">
        <v>1</v>
      </c>
      <c r="Q76" s="487" t="s">
        <v>84</v>
      </c>
      <c r="R76" s="491" t="s">
        <v>85</v>
      </c>
      <c r="S76" s="579">
        <v>4000000</v>
      </c>
      <c r="T76" s="579">
        <v>24000000</v>
      </c>
      <c r="U76" s="487" t="s">
        <v>216</v>
      </c>
      <c r="V76" s="487" t="s">
        <v>123</v>
      </c>
      <c r="W76" s="487" t="s">
        <v>124</v>
      </c>
      <c r="X76" s="487" t="s">
        <v>76</v>
      </c>
      <c r="Y76" s="487" t="s">
        <v>77</v>
      </c>
      <c r="Z76" s="487" t="s">
        <v>78</v>
      </c>
      <c r="AA76" s="449"/>
    </row>
    <row r="77" spans="1:63" s="552" customFormat="1" ht="76.5">
      <c r="A77" s="487" t="s">
        <v>217</v>
      </c>
      <c r="B77" s="487" t="s">
        <v>71</v>
      </c>
      <c r="C77" s="487" t="s">
        <v>116</v>
      </c>
      <c r="D77" s="487" t="s">
        <v>117</v>
      </c>
      <c r="E77" s="487" t="s">
        <v>118</v>
      </c>
      <c r="F77" s="490">
        <v>8066</v>
      </c>
      <c r="G77" s="490">
        <v>2024110010194</v>
      </c>
      <c r="H77" s="563" t="s">
        <v>13</v>
      </c>
      <c r="I77" s="487" t="s">
        <v>119</v>
      </c>
      <c r="J77" s="487" t="s">
        <v>16</v>
      </c>
      <c r="K77" s="487">
        <v>80111600</v>
      </c>
      <c r="L77" s="487" t="s">
        <v>218</v>
      </c>
      <c r="M77" s="487" t="s">
        <v>121</v>
      </c>
      <c r="N77" s="490" t="s">
        <v>121</v>
      </c>
      <c r="O77" s="490">
        <v>6</v>
      </c>
      <c r="P77" s="487">
        <v>1</v>
      </c>
      <c r="Q77" s="487" t="s">
        <v>84</v>
      </c>
      <c r="R77" s="491" t="s">
        <v>85</v>
      </c>
      <c r="S77" s="579">
        <v>4300000</v>
      </c>
      <c r="T77" s="579">
        <v>25800000</v>
      </c>
      <c r="U77" s="487" t="s">
        <v>216</v>
      </c>
      <c r="V77" s="487" t="s">
        <v>123</v>
      </c>
      <c r="W77" s="487" t="s">
        <v>124</v>
      </c>
      <c r="X77" s="487" t="s">
        <v>76</v>
      </c>
      <c r="Y77" s="487" t="s">
        <v>77</v>
      </c>
      <c r="Z77" s="487" t="s">
        <v>78</v>
      </c>
      <c r="AA77" s="449"/>
    </row>
    <row r="78" spans="1:63" s="552" customFormat="1" ht="76.5">
      <c r="A78" s="487" t="s">
        <v>219</v>
      </c>
      <c r="B78" s="487" t="s">
        <v>71</v>
      </c>
      <c r="C78" s="487" t="s">
        <v>116</v>
      </c>
      <c r="D78" s="487" t="s">
        <v>117</v>
      </c>
      <c r="E78" s="487" t="s">
        <v>118</v>
      </c>
      <c r="F78" s="490">
        <v>8066</v>
      </c>
      <c r="G78" s="490">
        <v>2024110010194</v>
      </c>
      <c r="H78" s="563" t="s">
        <v>13</v>
      </c>
      <c r="I78" s="487" t="s">
        <v>119</v>
      </c>
      <c r="J78" s="487" t="s">
        <v>16</v>
      </c>
      <c r="K78" s="487">
        <v>80111600</v>
      </c>
      <c r="L78" s="487" t="s">
        <v>2321</v>
      </c>
      <c r="M78" s="487" t="s">
        <v>552</v>
      </c>
      <c r="N78" s="490" t="s">
        <v>552</v>
      </c>
      <c r="O78" s="490">
        <v>6</v>
      </c>
      <c r="P78" s="487">
        <v>1</v>
      </c>
      <c r="Q78" s="487" t="s">
        <v>84</v>
      </c>
      <c r="R78" s="491" t="s">
        <v>85</v>
      </c>
      <c r="S78" s="579">
        <v>4700000</v>
      </c>
      <c r="T78" s="579">
        <v>28200000</v>
      </c>
      <c r="U78" s="487" t="s">
        <v>216</v>
      </c>
      <c r="V78" s="487" t="s">
        <v>123</v>
      </c>
      <c r="W78" s="487" t="s">
        <v>124</v>
      </c>
      <c r="X78" s="487" t="s">
        <v>76</v>
      </c>
      <c r="Y78" s="487" t="s">
        <v>77</v>
      </c>
      <c r="Z78" s="487" t="s">
        <v>78</v>
      </c>
      <c r="AA78" s="449"/>
    </row>
    <row r="79" spans="1:63" s="552" customFormat="1" ht="76.5">
      <c r="A79" s="487" t="s">
        <v>221</v>
      </c>
      <c r="B79" s="487" t="s">
        <v>71</v>
      </c>
      <c r="C79" s="487" t="s">
        <v>116</v>
      </c>
      <c r="D79" s="487" t="s">
        <v>117</v>
      </c>
      <c r="E79" s="487" t="s">
        <v>118</v>
      </c>
      <c r="F79" s="490">
        <v>8066</v>
      </c>
      <c r="G79" s="490">
        <v>2024110010194</v>
      </c>
      <c r="H79" s="563" t="s">
        <v>13</v>
      </c>
      <c r="I79" s="487" t="s">
        <v>119</v>
      </c>
      <c r="J79" s="487" t="s">
        <v>16</v>
      </c>
      <c r="K79" s="487">
        <v>80111600</v>
      </c>
      <c r="L79" s="487" t="s">
        <v>222</v>
      </c>
      <c r="M79" s="487" t="s">
        <v>121</v>
      </c>
      <c r="N79" s="490" t="s">
        <v>121</v>
      </c>
      <c r="O79" s="490">
        <v>6</v>
      </c>
      <c r="P79" s="487">
        <v>1</v>
      </c>
      <c r="Q79" s="487" t="s">
        <v>84</v>
      </c>
      <c r="R79" s="491" t="s">
        <v>85</v>
      </c>
      <c r="S79" s="579">
        <v>5000000</v>
      </c>
      <c r="T79" s="579">
        <v>30000000</v>
      </c>
      <c r="U79" s="487" t="s">
        <v>216</v>
      </c>
      <c r="V79" s="487" t="s">
        <v>123</v>
      </c>
      <c r="W79" s="487" t="s">
        <v>124</v>
      </c>
      <c r="X79" s="487" t="s">
        <v>76</v>
      </c>
      <c r="Y79" s="487" t="s">
        <v>77</v>
      </c>
      <c r="Z79" s="487" t="s">
        <v>78</v>
      </c>
      <c r="AA79" s="449"/>
    </row>
    <row r="80" spans="1:63" s="552" customFormat="1" ht="76.5">
      <c r="A80" s="487" t="s">
        <v>223</v>
      </c>
      <c r="B80" s="487" t="s">
        <v>71</v>
      </c>
      <c r="C80" s="487" t="s">
        <v>116</v>
      </c>
      <c r="D80" s="487" t="s">
        <v>117</v>
      </c>
      <c r="E80" s="487" t="s">
        <v>118</v>
      </c>
      <c r="F80" s="490">
        <v>8066</v>
      </c>
      <c r="G80" s="490">
        <v>2024110010194</v>
      </c>
      <c r="H80" s="563" t="s">
        <v>13</v>
      </c>
      <c r="I80" s="487" t="s">
        <v>119</v>
      </c>
      <c r="J80" s="487" t="s">
        <v>16</v>
      </c>
      <c r="K80" s="487">
        <v>80111600</v>
      </c>
      <c r="L80" s="487" t="s">
        <v>2322</v>
      </c>
      <c r="M80" s="487" t="s">
        <v>552</v>
      </c>
      <c r="N80" s="490" t="s">
        <v>552</v>
      </c>
      <c r="O80" s="490">
        <v>6</v>
      </c>
      <c r="P80" s="487">
        <v>1</v>
      </c>
      <c r="Q80" s="487" t="s">
        <v>84</v>
      </c>
      <c r="R80" s="491" t="s">
        <v>85</v>
      </c>
      <c r="S80" s="579">
        <v>5000000</v>
      </c>
      <c r="T80" s="579">
        <v>30000000</v>
      </c>
      <c r="U80" s="487" t="s">
        <v>216</v>
      </c>
      <c r="V80" s="487" t="s">
        <v>123</v>
      </c>
      <c r="W80" s="487" t="s">
        <v>124</v>
      </c>
      <c r="X80" s="487" t="s">
        <v>76</v>
      </c>
      <c r="Y80" s="487" t="s">
        <v>77</v>
      </c>
      <c r="Z80" s="487" t="s">
        <v>78</v>
      </c>
      <c r="AA80" s="449"/>
    </row>
    <row r="81" spans="1:27" s="552" customFormat="1" ht="51">
      <c r="A81" s="487" t="s">
        <v>225</v>
      </c>
      <c r="B81" s="487" t="s">
        <v>71</v>
      </c>
      <c r="C81" s="487" t="s">
        <v>116</v>
      </c>
      <c r="D81" s="487" t="s">
        <v>117</v>
      </c>
      <c r="E81" s="487" t="s">
        <v>118</v>
      </c>
      <c r="F81" s="490">
        <v>8066</v>
      </c>
      <c r="G81" s="490">
        <v>2024110010194</v>
      </c>
      <c r="H81" s="563" t="s">
        <v>13</v>
      </c>
      <c r="I81" s="487" t="s">
        <v>119</v>
      </c>
      <c r="J81" s="487" t="s">
        <v>16</v>
      </c>
      <c r="K81" s="487">
        <v>80111600</v>
      </c>
      <c r="L81" s="487" t="s">
        <v>226</v>
      </c>
      <c r="M81" s="487" t="s">
        <v>121</v>
      </c>
      <c r="N81" s="490" t="s">
        <v>121</v>
      </c>
      <c r="O81" s="490">
        <v>6</v>
      </c>
      <c r="P81" s="487">
        <v>1</v>
      </c>
      <c r="Q81" s="487" t="s">
        <v>84</v>
      </c>
      <c r="R81" s="491" t="s">
        <v>85</v>
      </c>
      <c r="S81" s="579">
        <v>4508000</v>
      </c>
      <c r="T81" s="579">
        <v>27048000</v>
      </c>
      <c r="U81" s="487" t="s">
        <v>227</v>
      </c>
      <c r="V81" s="487" t="s">
        <v>169</v>
      </c>
      <c r="W81" s="487" t="s">
        <v>124</v>
      </c>
      <c r="X81" s="487" t="s">
        <v>76</v>
      </c>
      <c r="Y81" s="487" t="s">
        <v>77</v>
      </c>
      <c r="Z81" s="487" t="s">
        <v>78</v>
      </c>
      <c r="AA81" s="449"/>
    </row>
    <row r="82" spans="1:27" s="552" customFormat="1" ht="63.75">
      <c r="A82" s="487" t="s">
        <v>228</v>
      </c>
      <c r="B82" s="487" t="s">
        <v>71</v>
      </c>
      <c r="C82" s="487" t="s">
        <v>116</v>
      </c>
      <c r="D82" s="487" t="s">
        <v>117</v>
      </c>
      <c r="E82" s="487" t="s">
        <v>118</v>
      </c>
      <c r="F82" s="490">
        <v>8066</v>
      </c>
      <c r="G82" s="490">
        <v>2024110010194</v>
      </c>
      <c r="H82" s="563" t="s">
        <v>13</v>
      </c>
      <c r="I82" s="487" t="s">
        <v>119</v>
      </c>
      <c r="J82" s="487" t="s">
        <v>16</v>
      </c>
      <c r="K82" s="487">
        <v>80111600</v>
      </c>
      <c r="L82" s="487" t="s">
        <v>229</v>
      </c>
      <c r="M82" s="487" t="s">
        <v>121</v>
      </c>
      <c r="N82" s="487" t="s">
        <v>121</v>
      </c>
      <c r="O82" s="487">
        <v>6</v>
      </c>
      <c r="P82" s="487">
        <v>1</v>
      </c>
      <c r="Q82" s="487" t="s">
        <v>84</v>
      </c>
      <c r="R82" s="562" t="s">
        <v>85</v>
      </c>
      <c r="S82" s="579">
        <v>5500000</v>
      </c>
      <c r="T82" s="579">
        <v>33000000</v>
      </c>
      <c r="U82" s="487" t="s">
        <v>227</v>
      </c>
      <c r="V82" s="487" t="s">
        <v>123</v>
      </c>
      <c r="W82" s="487" t="s">
        <v>124</v>
      </c>
      <c r="X82" s="487" t="s">
        <v>76</v>
      </c>
      <c r="Y82" s="487" t="s">
        <v>77</v>
      </c>
      <c r="Z82" s="487" t="s">
        <v>78</v>
      </c>
      <c r="AA82" s="449"/>
    </row>
    <row r="83" spans="1:27" s="552" customFormat="1" ht="51">
      <c r="A83" s="487" t="s">
        <v>230</v>
      </c>
      <c r="B83" s="487" t="s">
        <v>71</v>
      </c>
      <c r="C83" s="487" t="s">
        <v>116</v>
      </c>
      <c r="D83" s="487" t="s">
        <v>117</v>
      </c>
      <c r="E83" s="487" t="s">
        <v>118</v>
      </c>
      <c r="F83" s="490">
        <v>8066</v>
      </c>
      <c r="G83" s="490">
        <v>2024110010194</v>
      </c>
      <c r="H83" s="563" t="s">
        <v>13</v>
      </c>
      <c r="I83" s="487" t="s">
        <v>119</v>
      </c>
      <c r="J83" s="487" t="s">
        <v>16</v>
      </c>
      <c r="K83" s="487">
        <v>80111600</v>
      </c>
      <c r="L83" s="487" t="s">
        <v>231</v>
      </c>
      <c r="M83" s="487" t="s">
        <v>121</v>
      </c>
      <c r="N83" s="490" t="s">
        <v>121</v>
      </c>
      <c r="O83" s="490">
        <v>6</v>
      </c>
      <c r="P83" s="487">
        <v>1</v>
      </c>
      <c r="Q83" s="487" t="s">
        <v>84</v>
      </c>
      <c r="R83" s="491" t="s">
        <v>85</v>
      </c>
      <c r="S83" s="579">
        <v>8300000</v>
      </c>
      <c r="T83" s="579">
        <v>49800000</v>
      </c>
      <c r="U83" s="487" t="s">
        <v>227</v>
      </c>
      <c r="V83" s="487" t="s">
        <v>169</v>
      </c>
      <c r="W83" s="487" t="s">
        <v>124</v>
      </c>
      <c r="X83" s="487" t="s">
        <v>76</v>
      </c>
      <c r="Y83" s="487" t="s">
        <v>77</v>
      </c>
      <c r="Z83" s="487" t="s">
        <v>78</v>
      </c>
      <c r="AA83" s="449"/>
    </row>
    <row r="84" spans="1:27" s="552" customFormat="1" ht="51">
      <c r="A84" s="487" t="s">
        <v>232</v>
      </c>
      <c r="B84" s="487" t="s">
        <v>71</v>
      </c>
      <c r="C84" s="487" t="s">
        <v>116</v>
      </c>
      <c r="D84" s="487" t="s">
        <v>117</v>
      </c>
      <c r="E84" s="487" t="s">
        <v>118</v>
      </c>
      <c r="F84" s="490">
        <v>8066</v>
      </c>
      <c r="G84" s="490">
        <v>2024110010194</v>
      </c>
      <c r="H84" s="563" t="s">
        <v>13</v>
      </c>
      <c r="I84" s="487" t="s">
        <v>119</v>
      </c>
      <c r="J84" s="487" t="s">
        <v>16</v>
      </c>
      <c r="K84" s="487">
        <v>80111600</v>
      </c>
      <c r="L84" s="487" t="s">
        <v>233</v>
      </c>
      <c r="M84" s="487" t="s">
        <v>121</v>
      </c>
      <c r="N84" s="487" t="s">
        <v>121</v>
      </c>
      <c r="O84" s="487">
        <v>7</v>
      </c>
      <c r="P84" s="487">
        <v>1</v>
      </c>
      <c r="Q84" s="487" t="s">
        <v>84</v>
      </c>
      <c r="R84" s="562" t="s">
        <v>85</v>
      </c>
      <c r="S84" s="579">
        <v>4280000</v>
      </c>
      <c r="T84" s="579">
        <v>29960000</v>
      </c>
      <c r="U84" s="487" t="s">
        <v>172</v>
      </c>
      <c r="V84" s="487" t="s">
        <v>123</v>
      </c>
      <c r="W84" s="487" t="s">
        <v>124</v>
      </c>
      <c r="X84" s="487" t="s">
        <v>76</v>
      </c>
      <c r="Y84" s="487" t="s">
        <v>77</v>
      </c>
      <c r="Z84" s="487" t="s">
        <v>78</v>
      </c>
      <c r="AA84" s="449"/>
    </row>
    <row r="85" spans="1:27" s="552" customFormat="1" ht="51">
      <c r="A85" s="487" t="s">
        <v>234</v>
      </c>
      <c r="B85" s="487" t="s">
        <v>71</v>
      </c>
      <c r="C85" s="487" t="s">
        <v>116</v>
      </c>
      <c r="D85" s="487" t="s">
        <v>117</v>
      </c>
      <c r="E85" s="487" t="s">
        <v>118</v>
      </c>
      <c r="F85" s="490">
        <v>8066</v>
      </c>
      <c r="G85" s="490">
        <v>2024110010194</v>
      </c>
      <c r="H85" s="563" t="s">
        <v>13</v>
      </c>
      <c r="I85" s="487" t="s">
        <v>119</v>
      </c>
      <c r="J85" s="487" t="s">
        <v>16</v>
      </c>
      <c r="K85" s="487">
        <v>80111600</v>
      </c>
      <c r="L85" s="487" t="s">
        <v>235</v>
      </c>
      <c r="M85" s="487" t="s">
        <v>121</v>
      </c>
      <c r="N85" s="490" t="s">
        <v>121</v>
      </c>
      <c r="O85" s="490">
        <v>6</v>
      </c>
      <c r="P85" s="487">
        <v>1</v>
      </c>
      <c r="Q85" s="487" t="s">
        <v>84</v>
      </c>
      <c r="R85" s="491" t="s">
        <v>85</v>
      </c>
      <c r="S85" s="579">
        <v>6000000</v>
      </c>
      <c r="T85" s="579">
        <v>36000000</v>
      </c>
      <c r="U85" s="487" t="s">
        <v>172</v>
      </c>
      <c r="V85" s="487" t="s">
        <v>169</v>
      </c>
      <c r="W85" s="487" t="s">
        <v>124</v>
      </c>
      <c r="X85" s="487" t="s">
        <v>76</v>
      </c>
      <c r="Y85" s="487" t="s">
        <v>77</v>
      </c>
      <c r="Z85" s="487" t="s">
        <v>78</v>
      </c>
      <c r="AA85" s="449"/>
    </row>
    <row r="86" spans="1:27" s="552" customFormat="1" ht="51">
      <c r="A86" s="487" t="s">
        <v>236</v>
      </c>
      <c r="B86" s="487" t="s">
        <v>71</v>
      </c>
      <c r="C86" s="487" t="s">
        <v>116</v>
      </c>
      <c r="D86" s="487" t="s">
        <v>117</v>
      </c>
      <c r="E86" s="487" t="s">
        <v>118</v>
      </c>
      <c r="F86" s="490">
        <v>8066</v>
      </c>
      <c r="G86" s="490">
        <v>2024110010194</v>
      </c>
      <c r="H86" s="563" t="s">
        <v>13</v>
      </c>
      <c r="I86" s="487" t="s">
        <v>119</v>
      </c>
      <c r="J86" s="487" t="s">
        <v>16</v>
      </c>
      <c r="K86" s="487">
        <v>80111600</v>
      </c>
      <c r="L86" s="487" t="s">
        <v>231</v>
      </c>
      <c r="M86" s="487" t="s">
        <v>121</v>
      </c>
      <c r="N86" s="490" t="s">
        <v>121</v>
      </c>
      <c r="O86" s="490">
        <v>6</v>
      </c>
      <c r="P86" s="487">
        <v>1</v>
      </c>
      <c r="Q86" s="487" t="s">
        <v>84</v>
      </c>
      <c r="R86" s="491" t="s">
        <v>85</v>
      </c>
      <c r="S86" s="579">
        <v>8000000</v>
      </c>
      <c r="T86" s="579">
        <v>48000000</v>
      </c>
      <c r="U86" s="487" t="s">
        <v>122</v>
      </c>
      <c r="V86" s="487" t="s">
        <v>169</v>
      </c>
      <c r="W86" s="487" t="s">
        <v>124</v>
      </c>
      <c r="X86" s="487" t="s">
        <v>76</v>
      </c>
      <c r="Y86" s="487" t="s">
        <v>77</v>
      </c>
      <c r="Z86" s="487" t="s">
        <v>78</v>
      </c>
      <c r="AA86" s="449"/>
    </row>
    <row r="87" spans="1:27" s="552" customFormat="1" ht="63.75">
      <c r="A87" s="487" t="s">
        <v>237</v>
      </c>
      <c r="B87" s="487" t="s">
        <v>71</v>
      </c>
      <c r="C87" s="487" t="s">
        <v>116</v>
      </c>
      <c r="D87" s="487" t="s">
        <v>117</v>
      </c>
      <c r="E87" s="487" t="s">
        <v>118</v>
      </c>
      <c r="F87" s="490">
        <v>8066</v>
      </c>
      <c r="G87" s="490">
        <v>2024110010194</v>
      </c>
      <c r="H87" s="563" t="s">
        <v>13</v>
      </c>
      <c r="I87" s="487" t="s">
        <v>119</v>
      </c>
      <c r="J87" s="487" t="s">
        <v>16</v>
      </c>
      <c r="K87" s="487">
        <v>80111600</v>
      </c>
      <c r="L87" s="487" t="s">
        <v>238</v>
      </c>
      <c r="M87" s="487" t="s">
        <v>121</v>
      </c>
      <c r="N87" s="487" t="s">
        <v>121</v>
      </c>
      <c r="O87" s="487">
        <v>5</v>
      </c>
      <c r="P87" s="487">
        <v>1</v>
      </c>
      <c r="Q87" s="487" t="s">
        <v>84</v>
      </c>
      <c r="R87" s="562" t="s">
        <v>85</v>
      </c>
      <c r="S87" s="579">
        <v>2100000</v>
      </c>
      <c r="T87" s="579">
        <v>10500000</v>
      </c>
      <c r="U87" s="487" t="s">
        <v>122</v>
      </c>
      <c r="V87" s="487" t="s">
        <v>142</v>
      </c>
      <c r="W87" s="487" t="s">
        <v>124</v>
      </c>
      <c r="X87" s="487" t="s">
        <v>76</v>
      </c>
      <c r="Y87" s="487" t="s">
        <v>77</v>
      </c>
      <c r="Z87" s="487" t="s">
        <v>78</v>
      </c>
      <c r="AA87" s="449"/>
    </row>
    <row r="88" spans="1:27" s="552" customFormat="1" ht="63.75">
      <c r="A88" s="487" t="s">
        <v>239</v>
      </c>
      <c r="B88" s="487" t="s">
        <v>71</v>
      </c>
      <c r="C88" s="487" t="s">
        <v>116</v>
      </c>
      <c r="D88" s="487" t="s">
        <v>117</v>
      </c>
      <c r="E88" s="487" t="s">
        <v>118</v>
      </c>
      <c r="F88" s="490">
        <v>8066</v>
      </c>
      <c r="G88" s="490">
        <v>2024110010194</v>
      </c>
      <c r="H88" s="563" t="s">
        <v>13</v>
      </c>
      <c r="I88" s="487" t="s">
        <v>119</v>
      </c>
      <c r="J88" s="487" t="s">
        <v>16</v>
      </c>
      <c r="K88" s="487">
        <v>80111600</v>
      </c>
      <c r="L88" s="487" t="s">
        <v>238</v>
      </c>
      <c r="M88" s="487" t="s">
        <v>121</v>
      </c>
      <c r="N88" s="487" t="s">
        <v>121</v>
      </c>
      <c r="O88" s="487">
        <v>5</v>
      </c>
      <c r="P88" s="487">
        <v>1</v>
      </c>
      <c r="Q88" s="487" t="s">
        <v>84</v>
      </c>
      <c r="R88" s="562" t="s">
        <v>85</v>
      </c>
      <c r="S88" s="579">
        <v>2100000</v>
      </c>
      <c r="T88" s="579">
        <v>10500000</v>
      </c>
      <c r="U88" s="487" t="s">
        <v>122</v>
      </c>
      <c r="V88" s="487" t="s">
        <v>142</v>
      </c>
      <c r="W88" s="487" t="s">
        <v>124</v>
      </c>
      <c r="X88" s="487" t="s">
        <v>76</v>
      </c>
      <c r="Y88" s="487" t="s">
        <v>77</v>
      </c>
      <c r="Z88" s="487" t="s">
        <v>78</v>
      </c>
      <c r="AA88" s="449"/>
    </row>
    <row r="89" spans="1:27" s="552" customFormat="1" ht="63.75">
      <c r="A89" s="487" t="s">
        <v>240</v>
      </c>
      <c r="B89" s="487" t="s">
        <v>71</v>
      </c>
      <c r="C89" s="487" t="s">
        <v>116</v>
      </c>
      <c r="D89" s="487" t="s">
        <v>117</v>
      </c>
      <c r="E89" s="487" t="s">
        <v>118</v>
      </c>
      <c r="F89" s="490">
        <v>8066</v>
      </c>
      <c r="G89" s="490">
        <v>2024110010194</v>
      </c>
      <c r="H89" s="563" t="s">
        <v>13</v>
      </c>
      <c r="I89" s="487" t="s">
        <v>119</v>
      </c>
      <c r="J89" s="487" t="s">
        <v>16</v>
      </c>
      <c r="K89" s="487">
        <v>80111600</v>
      </c>
      <c r="L89" s="487" t="s">
        <v>238</v>
      </c>
      <c r="M89" s="487" t="s">
        <v>121</v>
      </c>
      <c r="N89" s="487" t="s">
        <v>121</v>
      </c>
      <c r="O89" s="487">
        <v>5</v>
      </c>
      <c r="P89" s="487">
        <v>1</v>
      </c>
      <c r="Q89" s="487" t="s">
        <v>84</v>
      </c>
      <c r="R89" s="562" t="s">
        <v>85</v>
      </c>
      <c r="S89" s="579">
        <v>2100000</v>
      </c>
      <c r="T89" s="579">
        <v>10500000</v>
      </c>
      <c r="U89" s="487" t="s">
        <v>122</v>
      </c>
      <c r="V89" s="487" t="s">
        <v>142</v>
      </c>
      <c r="W89" s="487" t="s">
        <v>124</v>
      </c>
      <c r="X89" s="487" t="s">
        <v>76</v>
      </c>
      <c r="Y89" s="487" t="s">
        <v>77</v>
      </c>
      <c r="Z89" s="487" t="s">
        <v>78</v>
      </c>
      <c r="AA89" s="449"/>
    </row>
    <row r="90" spans="1:27" s="552" customFormat="1" ht="51">
      <c r="A90" s="487" t="s">
        <v>241</v>
      </c>
      <c r="B90" s="487" t="s">
        <v>71</v>
      </c>
      <c r="C90" s="487" t="s">
        <v>116</v>
      </c>
      <c r="D90" s="487" t="s">
        <v>117</v>
      </c>
      <c r="E90" s="487" t="s">
        <v>118</v>
      </c>
      <c r="F90" s="490">
        <v>8066</v>
      </c>
      <c r="G90" s="490">
        <v>2024110010194</v>
      </c>
      <c r="H90" s="563" t="s">
        <v>13</v>
      </c>
      <c r="I90" s="487" t="s">
        <v>119</v>
      </c>
      <c r="J90" s="487" t="s">
        <v>16</v>
      </c>
      <c r="K90" s="487">
        <v>80111600</v>
      </c>
      <c r="L90" s="487" t="s">
        <v>242</v>
      </c>
      <c r="M90" s="487" t="s">
        <v>121</v>
      </c>
      <c r="N90" s="487" t="s">
        <v>121</v>
      </c>
      <c r="O90" s="487">
        <v>6</v>
      </c>
      <c r="P90" s="487">
        <v>1</v>
      </c>
      <c r="Q90" s="487" t="s">
        <v>84</v>
      </c>
      <c r="R90" s="562" t="s">
        <v>85</v>
      </c>
      <c r="S90" s="579">
        <v>2100000</v>
      </c>
      <c r="T90" s="579">
        <v>12600000</v>
      </c>
      <c r="U90" s="487" t="s">
        <v>243</v>
      </c>
      <c r="V90" s="487" t="s">
        <v>142</v>
      </c>
      <c r="W90" s="487" t="s">
        <v>124</v>
      </c>
      <c r="X90" s="487" t="s">
        <v>76</v>
      </c>
      <c r="Y90" s="487" t="s">
        <v>77</v>
      </c>
      <c r="Z90" s="487" t="s">
        <v>78</v>
      </c>
      <c r="AA90" s="449"/>
    </row>
    <row r="91" spans="1:27" s="552" customFormat="1" ht="51">
      <c r="A91" s="487" t="s">
        <v>244</v>
      </c>
      <c r="B91" s="487" t="s">
        <v>71</v>
      </c>
      <c r="C91" s="487" t="s">
        <v>116</v>
      </c>
      <c r="D91" s="487" t="s">
        <v>117</v>
      </c>
      <c r="E91" s="487" t="s">
        <v>118</v>
      </c>
      <c r="F91" s="490">
        <v>8066</v>
      </c>
      <c r="G91" s="490">
        <v>2024110010194</v>
      </c>
      <c r="H91" s="563" t="s">
        <v>13</v>
      </c>
      <c r="I91" s="487" t="s">
        <v>119</v>
      </c>
      <c r="J91" s="487" t="s">
        <v>16</v>
      </c>
      <c r="K91" s="487">
        <v>80111600</v>
      </c>
      <c r="L91" s="487" t="s">
        <v>245</v>
      </c>
      <c r="M91" s="487" t="s">
        <v>121</v>
      </c>
      <c r="N91" s="490" t="s">
        <v>121</v>
      </c>
      <c r="O91" s="490">
        <v>9</v>
      </c>
      <c r="P91" s="487">
        <v>1</v>
      </c>
      <c r="Q91" s="487" t="s">
        <v>84</v>
      </c>
      <c r="R91" s="491" t="s">
        <v>85</v>
      </c>
      <c r="S91" s="579">
        <v>7000000</v>
      </c>
      <c r="T91" s="579">
        <v>63000000</v>
      </c>
      <c r="U91" s="487" t="s">
        <v>172</v>
      </c>
      <c r="V91" s="487" t="s">
        <v>169</v>
      </c>
      <c r="W91" s="487" t="s">
        <v>124</v>
      </c>
      <c r="X91" s="487" t="s">
        <v>76</v>
      </c>
      <c r="Y91" s="487" t="s">
        <v>77</v>
      </c>
      <c r="Z91" s="487" t="s">
        <v>78</v>
      </c>
      <c r="AA91" s="449"/>
    </row>
    <row r="92" spans="1:27" s="552" customFormat="1" ht="114.75">
      <c r="A92" s="487" t="s">
        <v>246</v>
      </c>
      <c r="B92" s="487" t="s">
        <v>71</v>
      </c>
      <c r="C92" s="487" t="s">
        <v>116</v>
      </c>
      <c r="D92" s="487" t="s">
        <v>117</v>
      </c>
      <c r="E92" s="487" t="s">
        <v>118</v>
      </c>
      <c r="F92" s="490">
        <v>8066</v>
      </c>
      <c r="G92" s="490">
        <v>2024110010194</v>
      </c>
      <c r="H92" s="563" t="s">
        <v>13</v>
      </c>
      <c r="I92" s="487" t="s">
        <v>119</v>
      </c>
      <c r="J92" s="487" t="s">
        <v>16</v>
      </c>
      <c r="K92" s="487">
        <v>80111600</v>
      </c>
      <c r="L92" s="487" t="s">
        <v>247</v>
      </c>
      <c r="M92" s="487" t="s">
        <v>121</v>
      </c>
      <c r="N92" s="487" t="s">
        <v>121</v>
      </c>
      <c r="O92" s="487">
        <v>9</v>
      </c>
      <c r="P92" s="487">
        <v>1</v>
      </c>
      <c r="Q92" s="487" t="s">
        <v>84</v>
      </c>
      <c r="R92" s="562" t="s">
        <v>85</v>
      </c>
      <c r="S92" s="579">
        <v>9000000</v>
      </c>
      <c r="T92" s="579">
        <v>81000000</v>
      </c>
      <c r="U92" s="487" t="s">
        <v>172</v>
      </c>
      <c r="V92" s="487" t="s">
        <v>123</v>
      </c>
      <c r="W92" s="487" t="s">
        <v>124</v>
      </c>
      <c r="X92" s="487" t="s">
        <v>76</v>
      </c>
      <c r="Y92" s="487" t="s">
        <v>77</v>
      </c>
      <c r="Z92" s="487" t="s">
        <v>78</v>
      </c>
      <c r="AA92" s="449"/>
    </row>
    <row r="93" spans="1:27" s="552" customFormat="1" ht="51">
      <c r="A93" s="487" t="s">
        <v>248</v>
      </c>
      <c r="B93" s="487" t="s">
        <v>71</v>
      </c>
      <c r="C93" s="487" t="s">
        <v>116</v>
      </c>
      <c r="D93" s="487" t="s">
        <v>117</v>
      </c>
      <c r="E93" s="487" t="s">
        <v>118</v>
      </c>
      <c r="F93" s="490">
        <v>8066</v>
      </c>
      <c r="G93" s="490">
        <v>2024110010194</v>
      </c>
      <c r="H93" s="563" t="s">
        <v>13</v>
      </c>
      <c r="I93" s="487" t="s">
        <v>119</v>
      </c>
      <c r="J93" s="487" t="s">
        <v>16</v>
      </c>
      <c r="K93" s="487">
        <v>80111600</v>
      </c>
      <c r="L93" s="487" t="s">
        <v>249</v>
      </c>
      <c r="M93" s="487" t="s">
        <v>121</v>
      </c>
      <c r="N93" s="490" t="s">
        <v>121</v>
      </c>
      <c r="O93" s="490">
        <v>9</v>
      </c>
      <c r="P93" s="487">
        <v>1</v>
      </c>
      <c r="Q93" s="487" t="s">
        <v>84</v>
      </c>
      <c r="R93" s="491" t="s">
        <v>85</v>
      </c>
      <c r="S93" s="579">
        <v>8000000</v>
      </c>
      <c r="T93" s="579">
        <v>72000000</v>
      </c>
      <c r="U93" s="487" t="s">
        <v>172</v>
      </c>
      <c r="V93" s="487" t="s">
        <v>169</v>
      </c>
      <c r="W93" s="487" t="s">
        <v>124</v>
      </c>
      <c r="X93" s="487" t="s">
        <v>76</v>
      </c>
      <c r="Y93" s="487" t="s">
        <v>77</v>
      </c>
      <c r="Z93" s="487" t="s">
        <v>78</v>
      </c>
      <c r="AA93" s="449"/>
    </row>
    <row r="94" spans="1:27" s="552" customFormat="1" ht="51">
      <c r="A94" s="487" t="s">
        <v>250</v>
      </c>
      <c r="B94" s="487" t="s">
        <v>71</v>
      </c>
      <c r="C94" s="487" t="s">
        <v>116</v>
      </c>
      <c r="D94" s="487" t="s">
        <v>117</v>
      </c>
      <c r="E94" s="487" t="s">
        <v>118</v>
      </c>
      <c r="F94" s="490">
        <v>8066</v>
      </c>
      <c r="G94" s="490">
        <v>2024110010194</v>
      </c>
      <c r="H94" s="563" t="s">
        <v>13</v>
      </c>
      <c r="I94" s="487" t="s">
        <v>119</v>
      </c>
      <c r="J94" s="487" t="s">
        <v>16</v>
      </c>
      <c r="K94" s="487">
        <v>80111600</v>
      </c>
      <c r="L94" s="487" t="s">
        <v>251</v>
      </c>
      <c r="M94" s="487" t="s">
        <v>121</v>
      </c>
      <c r="N94" s="487" t="s">
        <v>121</v>
      </c>
      <c r="O94" s="487">
        <v>6</v>
      </c>
      <c r="P94" s="487">
        <v>1</v>
      </c>
      <c r="Q94" s="487" t="s">
        <v>84</v>
      </c>
      <c r="R94" s="562" t="s">
        <v>85</v>
      </c>
      <c r="S94" s="579">
        <v>6000000</v>
      </c>
      <c r="T94" s="579">
        <v>36000000</v>
      </c>
      <c r="U94" s="487" t="s">
        <v>172</v>
      </c>
      <c r="V94" s="487" t="s">
        <v>123</v>
      </c>
      <c r="W94" s="487" t="s">
        <v>124</v>
      </c>
      <c r="X94" s="487" t="s">
        <v>76</v>
      </c>
      <c r="Y94" s="487" t="s">
        <v>77</v>
      </c>
      <c r="Z94" s="487" t="s">
        <v>78</v>
      </c>
      <c r="AA94" s="449"/>
    </row>
    <row r="95" spans="1:27" s="552" customFormat="1" ht="51">
      <c r="A95" s="487" t="s">
        <v>252</v>
      </c>
      <c r="B95" s="487" t="s">
        <v>71</v>
      </c>
      <c r="C95" s="487" t="s">
        <v>116</v>
      </c>
      <c r="D95" s="487" t="s">
        <v>117</v>
      </c>
      <c r="E95" s="487" t="s">
        <v>118</v>
      </c>
      <c r="F95" s="490">
        <v>8066</v>
      </c>
      <c r="G95" s="490">
        <v>2024110010194</v>
      </c>
      <c r="H95" s="563" t="s">
        <v>13</v>
      </c>
      <c r="I95" s="487" t="s">
        <v>119</v>
      </c>
      <c r="J95" s="487" t="s">
        <v>16</v>
      </c>
      <c r="K95" s="487">
        <v>80111600</v>
      </c>
      <c r="L95" s="487" t="s">
        <v>253</v>
      </c>
      <c r="M95" s="487" t="s">
        <v>121</v>
      </c>
      <c r="N95" s="490" t="s">
        <v>121</v>
      </c>
      <c r="O95" s="490">
        <v>7</v>
      </c>
      <c r="P95" s="487">
        <v>1</v>
      </c>
      <c r="Q95" s="487" t="s">
        <v>84</v>
      </c>
      <c r="R95" s="491" t="s">
        <v>85</v>
      </c>
      <c r="S95" s="579">
        <v>9000000</v>
      </c>
      <c r="T95" s="579">
        <v>63000000</v>
      </c>
      <c r="U95" s="487" t="s">
        <v>216</v>
      </c>
      <c r="V95" s="487" t="s">
        <v>123</v>
      </c>
      <c r="W95" s="487" t="s">
        <v>124</v>
      </c>
      <c r="X95" s="487" t="s">
        <v>76</v>
      </c>
      <c r="Y95" s="487" t="s">
        <v>77</v>
      </c>
      <c r="Z95" s="487" t="s">
        <v>78</v>
      </c>
      <c r="AA95" s="449"/>
    </row>
    <row r="96" spans="1:27" s="552" customFormat="1" ht="76.5">
      <c r="A96" s="487" t="s">
        <v>254</v>
      </c>
      <c r="B96" s="487" t="s">
        <v>71</v>
      </c>
      <c r="C96" s="487" t="s">
        <v>116</v>
      </c>
      <c r="D96" s="487" t="s">
        <v>117</v>
      </c>
      <c r="E96" s="487" t="s">
        <v>118</v>
      </c>
      <c r="F96" s="490">
        <v>8066</v>
      </c>
      <c r="G96" s="490">
        <v>2024110010194</v>
      </c>
      <c r="H96" s="563" t="s">
        <v>13</v>
      </c>
      <c r="I96" s="487" t="s">
        <v>119</v>
      </c>
      <c r="J96" s="487" t="s">
        <v>16</v>
      </c>
      <c r="K96" s="487">
        <v>80111600</v>
      </c>
      <c r="L96" s="487" t="s">
        <v>255</v>
      </c>
      <c r="M96" s="487" t="s">
        <v>121</v>
      </c>
      <c r="N96" s="487" t="s">
        <v>121</v>
      </c>
      <c r="O96" s="487">
        <v>6</v>
      </c>
      <c r="P96" s="487">
        <v>1</v>
      </c>
      <c r="Q96" s="487" t="s">
        <v>84</v>
      </c>
      <c r="R96" s="562" t="s">
        <v>85</v>
      </c>
      <c r="S96" s="579">
        <v>3600000</v>
      </c>
      <c r="T96" s="579">
        <v>21600000</v>
      </c>
      <c r="U96" s="487" t="s">
        <v>216</v>
      </c>
      <c r="V96" s="487" t="s">
        <v>142</v>
      </c>
      <c r="W96" s="487" t="s">
        <v>124</v>
      </c>
      <c r="X96" s="487" t="s">
        <v>76</v>
      </c>
      <c r="Y96" s="487" t="s">
        <v>77</v>
      </c>
      <c r="Z96" s="487" t="s">
        <v>78</v>
      </c>
      <c r="AA96" s="449"/>
    </row>
    <row r="97" spans="1:27" s="552" customFormat="1" ht="38.25">
      <c r="A97" s="487" t="s">
        <v>256</v>
      </c>
      <c r="B97" s="487" t="s">
        <v>71</v>
      </c>
      <c r="C97" s="487" t="s">
        <v>116</v>
      </c>
      <c r="D97" s="487" t="s">
        <v>117</v>
      </c>
      <c r="E97" s="487" t="s">
        <v>118</v>
      </c>
      <c r="F97" s="490">
        <v>8066</v>
      </c>
      <c r="G97" s="490">
        <v>2024110010194</v>
      </c>
      <c r="H97" s="563" t="s">
        <v>13</v>
      </c>
      <c r="I97" s="487" t="s">
        <v>119</v>
      </c>
      <c r="J97" s="487" t="s">
        <v>16</v>
      </c>
      <c r="K97" s="487">
        <v>80111600</v>
      </c>
      <c r="L97" s="487" t="s">
        <v>257</v>
      </c>
      <c r="M97" s="487" t="s">
        <v>258</v>
      </c>
      <c r="N97" s="487" t="s">
        <v>258</v>
      </c>
      <c r="O97" s="487">
        <v>6</v>
      </c>
      <c r="P97" s="487">
        <v>1</v>
      </c>
      <c r="Q97" s="487" t="s">
        <v>84</v>
      </c>
      <c r="R97" s="562" t="s">
        <v>85</v>
      </c>
      <c r="S97" s="579" t="s">
        <v>259</v>
      </c>
      <c r="T97" s="579">
        <v>61748636</v>
      </c>
      <c r="U97" s="487" t="s">
        <v>172</v>
      </c>
      <c r="V97" s="487" t="s">
        <v>142</v>
      </c>
      <c r="W97" s="487" t="s">
        <v>124</v>
      </c>
      <c r="X97" s="487" t="s">
        <v>76</v>
      </c>
      <c r="Y97" s="487" t="s">
        <v>77</v>
      </c>
      <c r="Z97" s="487" t="s">
        <v>78</v>
      </c>
      <c r="AA97" s="449"/>
    </row>
    <row r="98" spans="1:27" s="552" customFormat="1" ht="63.75">
      <c r="A98" s="487" t="s">
        <v>260</v>
      </c>
      <c r="B98" s="487" t="s">
        <v>71</v>
      </c>
      <c r="C98" s="487" t="s">
        <v>116</v>
      </c>
      <c r="D98" s="487" t="s">
        <v>117</v>
      </c>
      <c r="E98" s="487" t="s">
        <v>118</v>
      </c>
      <c r="F98" s="490">
        <v>8066</v>
      </c>
      <c r="G98" s="490">
        <v>2024110010194</v>
      </c>
      <c r="H98" s="563" t="s">
        <v>13</v>
      </c>
      <c r="I98" s="487" t="s">
        <v>119</v>
      </c>
      <c r="J98" s="487" t="s">
        <v>16</v>
      </c>
      <c r="K98" s="487">
        <v>80111600</v>
      </c>
      <c r="L98" s="487" t="s">
        <v>261</v>
      </c>
      <c r="M98" s="487" t="s">
        <v>121</v>
      </c>
      <c r="N98" s="487" t="s">
        <v>121</v>
      </c>
      <c r="O98" s="487">
        <v>6</v>
      </c>
      <c r="P98" s="487">
        <v>1</v>
      </c>
      <c r="Q98" s="487" t="s">
        <v>84</v>
      </c>
      <c r="R98" s="562" t="s">
        <v>85</v>
      </c>
      <c r="S98" s="579">
        <v>1787894</v>
      </c>
      <c r="T98" s="579">
        <v>10727364</v>
      </c>
      <c r="U98" s="487" t="s">
        <v>216</v>
      </c>
      <c r="V98" s="487" t="s">
        <v>142</v>
      </c>
      <c r="W98" s="487" t="s">
        <v>124</v>
      </c>
      <c r="X98" s="487" t="s">
        <v>76</v>
      </c>
      <c r="Y98" s="487" t="s">
        <v>77</v>
      </c>
      <c r="Z98" s="487" t="s">
        <v>78</v>
      </c>
      <c r="AA98" s="449"/>
    </row>
    <row r="99" spans="1:27" s="552" customFormat="1" ht="38.25">
      <c r="A99" s="487" t="s">
        <v>262</v>
      </c>
      <c r="B99" s="487" t="s">
        <v>71</v>
      </c>
      <c r="C99" s="487" t="s">
        <v>116</v>
      </c>
      <c r="D99" s="487" t="s">
        <v>117</v>
      </c>
      <c r="E99" s="487" t="s">
        <v>118</v>
      </c>
      <c r="F99" s="490">
        <v>8066</v>
      </c>
      <c r="G99" s="490">
        <v>2024110010194</v>
      </c>
      <c r="H99" s="563" t="s">
        <v>13</v>
      </c>
      <c r="I99" s="487" t="s">
        <v>119</v>
      </c>
      <c r="J99" s="487" t="s">
        <v>16</v>
      </c>
      <c r="K99" s="487">
        <v>80111600</v>
      </c>
      <c r="L99" s="487" t="s">
        <v>263</v>
      </c>
      <c r="M99" s="487" t="s">
        <v>121</v>
      </c>
      <c r="N99" s="487" t="s">
        <v>121</v>
      </c>
      <c r="O99" s="487">
        <v>9</v>
      </c>
      <c r="P99" s="487">
        <v>1</v>
      </c>
      <c r="Q99" s="487" t="s">
        <v>84</v>
      </c>
      <c r="R99" s="562" t="s">
        <v>85</v>
      </c>
      <c r="S99" s="579">
        <v>3800000</v>
      </c>
      <c r="T99" s="579">
        <v>34200000</v>
      </c>
      <c r="U99" s="487" t="s">
        <v>122</v>
      </c>
      <c r="V99" s="487" t="s">
        <v>142</v>
      </c>
      <c r="W99" s="487" t="s">
        <v>124</v>
      </c>
      <c r="X99" s="487" t="s">
        <v>76</v>
      </c>
      <c r="Y99" s="487" t="s">
        <v>77</v>
      </c>
      <c r="Z99" s="487" t="s">
        <v>78</v>
      </c>
      <c r="AA99" s="449"/>
    </row>
    <row r="100" spans="1:27" s="552" customFormat="1" ht="76.5">
      <c r="A100" s="487" t="s">
        <v>264</v>
      </c>
      <c r="B100" s="487" t="s">
        <v>71</v>
      </c>
      <c r="C100" s="487" t="s">
        <v>116</v>
      </c>
      <c r="D100" s="487" t="s">
        <v>117</v>
      </c>
      <c r="E100" s="487" t="s">
        <v>118</v>
      </c>
      <c r="F100" s="490">
        <v>8066</v>
      </c>
      <c r="G100" s="490">
        <v>2024110010194</v>
      </c>
      <c r="H100" s="563" t="s">
        <v>13</v>
      </c>
      <c r="I100" s="487" t="s">
        <v>119</v>
      </c>
      <c r="J100" s="487" t="s">
        <v>16</v>
      </c>
      <c r="K100" s="487">
        <v>80111600</v>
      </c>
      <c r="L100" s="487" t="s">
        <v>265</v>
      </c>
      <c r="M100" s="487" t="s">
        <v>121</v>
      </c>
      <c r="N100" s="490" t="s">
        <v>121</v>
      </c>
      <c r="O100" s="490">
        <v>9</v>
      </c>
      <c r="P100" s="487">
        <v>1</v>
      </c>
      <c r="Q100" s="487" t="s">
        <v>84</v>
      </c>
      <c r="R100" s="491" t="s">
        <v>85</v>
      </c>
      <c r="S100" s="579">
        <v>7500000</v>
      </c>
      <c r="T100" s="579">
        <v>67500000</v>
      </c>
      <c r="U100" s="487" t="s">
        <v>172</v>
      </c>
      <c r="V100" s="487" t="s">
        <v>169</v>
      </c>
      <c r="W100" s="487" t="s">
        <v>124</v>
      </c>
      <c r="X100" s="487" t="s">
        <v>76</v>
      </c>
      <c r="Y100" s="487" t="s">
        <v>77</v>
      </c>
      <c r="Z100" s="487" t="s">
        <v>78</v>
      </c>
      <c r="AA100" s="449"/>
    </row>
    <row r="101" spans="1:27" s="552" customFormat="1" ht="51">
      <c r="A101" s="487" t="s">
        <v>266</v>
      </c>
      <c r="B101" s="487" t="s">
        <v>71</v>
      </c>
      <c r="C101" s="487" t="s">
        <v>116</v>
      </c>
      <c r="D101" s="487" t="s">
        <v>117</v>
      </c>
      <c r="E101" s="487" t="s">
        <v>118</v>
      </c>
      <c r="F101" s="490">
        <v>8066</v>
      </c>
      <c r="G101" s="490">
        <v>2024110010194</v>
      </c>
      <c r="H101" s="563" t="s">
        <v>13</v>
      </c>
      <c r="I101" s="487" t="s">
        <v>119</v>
      </c>
      <c r="J101" s="487" t="s">
        <v>16</v>
      </c>
      <c r="K101" s="487">
        <v>80111600</v>
      </c>
      <c r="L101" s="487" t="s">
        <v>267</v>
      </c>
      <c r="M101" s="487" t="s">
        <v>121</v>
      </c>
      <c r="N101" s="490" t="s">
        <v>121</v>
      </c>
      <c r="O101" s="490">
        <v>6</v>
      </c>
      <c r="P101" s="487">
        <v>1</v>
      </c>
      <c r="Q101" s="487" t="s">
        <v>84</v>
      </c>
      <c r="R101" s="491" t="s">
        <v>85</v>
      </c>
      <c r="S101" s="579">
        <v>9000000</v>
      </c>
      <c r="T101" s="579">
        <v>54000000</v>
      </c>
      <c r="U101" s="487" t="s">
        <v>172</v>
      </c>
      <c r="V101" s="487" t="s">
        <v>169</v>
      </c>
      <c r="W101" s="487" t="s">
        <v>124</v>
      </c>
      <c r="X101" s="487" t="s">
        <v>76</v>
      </c>
      <c r="Y101" s="487" t="s">
        <v>77</v>
      </c>
      <c r="Z101" s="487" t="s">
        <v>78</v>
      </c>
      <c r="AA101" s="449"/>
    </row>
    <row r="102" spans="1:27" s="552" customFormat="1" ht="51">
      <c r="A102" s="564" t="s">
        <v>268</v>
      </c>
      <c r="B102" s="487" t="s">
        <v>71</v>
      </c>
      <c r="C102" s="487" t="s">
        <v>116</v>
      </c>
      <c r="D102" s="487" t="s">
        <v>117</v>
      </c>
      <c r="E102" s="487" t="s">
        <v>118</v>
      </c>
      <c r="F102" s="490">
        <v>8066</v>
      </c>
      <c r="G102" s="490">
        <v>2024110010194</v>
      </c>
      <c r="H102" s="563" t="s">
        <v>13</v>
      </c>
      <c r="I102" s="487" t="s">
        <v>119</v>
      </c>
      <c r="J102" s="453" t="s">
        <v>16</v>
      </c>
      <c r="K102" s="487">
        <v>80111600</v>
      </c>
      <c r="L102" s="487" t="s">
        <v>1292</v>
      </c>
      <c r="M102" s="487" t="s">
        <v>258</v>
      </c>
      <c r="N102" s="490" t="s">
        <v>258</v>
      </c>
      <c r="O102" s="490">
        <v>1</v>
      </c>
      <c r="P102" s="487">
        <v>1</v>
      </c>
      <c r="Q102" s="487" t="s">
        <v>84</v>
      </c>
      <c r="R102" s="491" t="s">
        <v>85</v>
      </c>
      <c r="S102" s="579">
        <v>0</v>
      </c>
      <c r="T102" s="579">
        <v>156726465</v>
      </c>
      <c r="U102" s="487" t="s">
        <v>172</v>
      </c>
      <c r="V102" s="487" t="s">
        <v>169</v>
      </c>
      <c r="W102" s="487" t="s">
        <v>124</v>
      </c>
      <c r="X102" s="487" t="s">
        <v>76</v>
      </c>
      <c r="Y102" s="487" t="s">
        <v>77</v>
      </c>
      <c r="Z102" s="487" t="s">
        <v>78</v>
      </c>
      <c r="AA102" s="449"/>
    </row>
    <row r="103" spans="1:27" s="552" customFormat="1" ht="63.75">
      <c r="A103" s="487" t="s">
        <v>269</v>
      </c>
      <c r="B103" s="487" t="s">
        <v>71</v>
      </c>
      <c r="C103" s="487" t="s">
        <v>116</v>
      </c>
      <c r="D103" s="487" t="s">
        <v>270</v>
      </c>
      <c r="E103" s="487" t="s">
        <v>118</v>
      </c>
      <c r="F103" s="490">
        <v>8066</v>
      </c>
      <c r="G103" s="490">
        <v>2024110010194</v>
      </c>
      <c r="H103" s="563" t="s">
        <v>13</v>
      </c>
      <c r="I103" s="487" t="s">
        <v>119</v>
      </c>
      <c r="J103" s="487" t="s">
        <v>14</v>
      </c>
      <c r="K103" s="487" t="s">
        <v>271</v>
      </c>
      <c r="L103" s="487" t="s">
        <v>272</v>
      </c>
      <c r="M103" s="487" t="s">
        <v>179</v>
      </c>
      <c r="N103" s="487" t="s">
        <v>179</v>
      </c>
      <c r="O103" s="487">
        <v>2</v>
      </c>
      <c r="P103" s="487">
        <v>1</v>
      </c>
      <c r="Q103" s="487" t="s">
        <v>273</v>
      </c>
      <c r="R103" s="562" t="s">
        <v>85</v>
      </c>
      <c r="S103" s="579" t="s">
        <v>259</v>
      </c>
      <c r="T103" s="579">
        <v>100000000</v>
      </c>
      <c r="U103" s="487" t="s">
        <v>216</v>
      </c>
      <c r="V103" s="487" t="s">
        <v>274</v>
      </c>
      <c r="W103" s="487" t="s">
        <v>275</v>
      </c>
      <c r="X103" s="487" t="s">
        <v>76</v>
      </c>
      <c r="Y103" s="487" t="s">
        <v>77</v>
      </c>
      <c r="Z103" s="487" t="s">
        <v>78</v>
      </c>
      <c r="AA103" s="449"/>
    </row>
    <row r="104" spans="1:27" s="552" customFormat="1" ht="63.75">
      <c r="A104" s="487" t="s">
        <v>276</v>
      </c>
      <c r="B104" s="487" t="s">
        <v>71</v>
      </c>
      <c r="C104" s="487" t="s">
        <v>116</v>
      </c>
      <c r="D104" s="487" t="s">
        <v>277</v>
      </c>
      <c r="E104" s="487" t="s">
        <v>118</v>
      </c>
      <c r="F104" s="490">
        <v>8066</v>
      </c>
      <c r="G104" s="490">
        <v>2024110010194</v>
      </c>
      <c r="H104" s="563" t="s">
        <v>13</v>
      </c>
      <c r="I104" s="487" t="s">
        <v>119</v>
      </c>
      <c r="J104" s="487" t="s">
        <v>15</v>
      </c>
      <c r="K104" s="487">
        <v>80111600</v>
      </c>
      <c r="L104" s="487" t="s">
        <v>278</v>
      </c>
      <c r="M104" s="487" t="s">
        <v>121</v>
      </c>
      <c r="N104" s="487" t="s">
        <v>121</v>
      </c>
      <c r="O104" s="487">
        <v>1</v>
      </c>
      <c r="P104" s="487">
        <v>1</v>
      </c>
      <c r="Q104" s="487" t="s">
        <v>279</v>
      </c>
      <c r="R104" s="562" t="s">
        <v>85</v>
      </c>
      <c r="S104" s="579" t="s">
        <v>259</v>
      </c>
      <c r="T104" s="579">
        <v>195000000</v>
      </c>
      <c r="U104" s="487" t="s">
        <v>227</v>
      </c>
      <c r="V104" s="487" t="s">
        <v>280</v>
      </c>
      <c r="W104" s="487" t="s">
        <v>281</v>
      </c>
      <c r="X104" s="487" t="s">
        <v>76</v>
      </c>
      <c r="Y104" s="487" t="s">
        <v>77</v>
      </c>
      <c r="Z104" s="487" t="s">
        <v>78</v>
      </c>
      <c r="AA104" s="449"/>
    </row>
    <row r="105" spans="1:27" s="552" customFormat="1" ht="63.75">
      <c r="A105" s="487" t="s">
        <v>282</v>
      </c>
      <c r="B105" s="487" t="s">
        <v>71</v>
      </c>
      <c r="C105" s="487" t="s">
        <v>116</v>
      </c>
      <c r="D105" s="487" t="s">
        <v>277</v>
      </c>
      <c r="E105" s="487" t="s">
        <v>118</v>
      </c>
      <c r="F105" s="490">
        <v>8066</v>
      </c>
      <c r="G105" s="490">
        <v>2024110010194</v>
      </c>
      <c r="H105" s="563" t="s">
        <v>13</v>
      </c>
      <c r="I105" s="487" t="s">
        <v>119</v>
      </c>
      <c r="J105" s="487" t="s">
        <v>15</v>
      </c>
      <c r="K105" s="487" t="s">
        <v>1940</v>
      </c>
      <c r="L105" s="487" t="s">
        <v>1943</v>
      </c>
      <c r="M105" s="487" t="s">
        <v>179</v>
      </c>
      <c r="N105" s="490" t="s">
        <v>552</v>
      </c>
      <c r="O105" s="490">
        <v>4</v>
      </c>
      <c r="P105" s="487">
        <v>1</v>
      </c>
      <c r="Q105" s="487" t="s">
        <v>1944</v>
      </c>
      <c r="R105" s="491" t="s">
        <v>85</v>
      </c>
      <c r="S105" s="579" t="s">
        <v>1739</v>
      </c>
      <c r="T105" s="579">
        <v>505000000</v>
      </c>
      <c r="U105" s="487" t="s">
        <v>1728</v>
      </c>
      <c r="V105" s="487" t="s">
        <v>1942</v>
      </c>
      <c r="W105" s="487" t="s">
        <v>281</v>
      </c>
      <c r="X105" s="487" t="s">
        <v>76</v>
      </c>
      <c r="Y105" s="487" t="s">
        <v>77</v>
      </c>
      <c r="Z105" s="487" t="s">
        <v>78</v>
      </c>
      <c r="AA105" s="449"/>
    </row>
    <row r="106" spans="1:27" s="552" customFormat="1" ht="102">
      <c r="A106" s="487" t="s">
        <v>283</v>
      </c>
      <c r="B106" s="487" t="s">
        <v>71</v>
      </c>
      <c r="C106" s="487" t="s">
        <v>72</v>
      </c>
      <c r="D106" s="487" t="s">
        <v>284</v>
      </c>
      <c r="E106" s="487" t="s">
        <v>285</v>
      </c>
      <c r="F106" s="490">
        <v>8080</v>
      </c>
      <c r="G106" s="490">
        <v>2024110010212</v>
      </c>
      <c r="H106" s="487" t="s">
        <v>10</v>
      </c>
      <c r="I106" s="487" t="s">
        <v>286</v>
      </c>
      <c r="J106" s="487" t="s">
        <v>11</v>
      </c>
      <c r="K106" s="487">
        <v>80111600</v>
      </c>
      <c r="L106" s="487" t="s">
        <v>287</v>
      </c>
      <c r="M106" s="487" t="s">
        <v>83</v>
      </c>
      <c r="N106" s="487" t="s">
        <v>83</v>
      </c>
      <c r="O106" s="487">
        <v>6</v>
      </c>
      <c r="P106" s="487">
        <v>1</v>
      </c>
      <c r="Q106" s="487" t="s">
        <v>84</v>
      </c>
      <c r="R106" s="562" t="s">
        <v>85</v>
      </c>
      <c r="S106" s="579">
        <v>7000000</v>
      </c>
      <c r="T106" s="579">
        <v>42000000</v>
      </c>
      <c r="U106" s="487" t="s">
        <v>288</v>
      </c>
      <c r="V106" s="487" t="s">
        <v>79</v>
      </c>
      <c r="W106" s="487" t="s">
        <v>289</v>
      </c>
      <c r="X106" s="487" t="s">
        <v>290</v>
      </c>
      <c r="Y106" s="487" t="s">
        <v>77</v>
      </c>
      <c r="Z106" s="487" t="s">
        <v>78</v>
      </c>
      <c r="AA106" s="449"/>
    </row>
    <row r="107" spans="1:27" s="552" customFormat="1" ht="102">
      <c r="A107" s="487" t="s">
        <v>291</v>
      </c>
      <c r="B107" s="487" t="s">
        <v>71</v>
      </c>
      <c r="C107" s="487" t="s">
        <v>72</v>
      </c>
      <c r="D107" s="487" t="s">
        <v>284</v>
      </c>
      <c r="E107" s="487" t="s">
        <v>285</v>
      </c>
      <c r="F107" s="490">
        <v>8080</v>
      </c>
      <c r="G107" s="490">
        <v>2024110010212</v>
      </c>
      <c r="H107" s="487" t="s">
        <v>10</v>
      </c>
      <c r="I107" s="487" t="s">
        <v>286</v>
      </c>
      <c r="J107" s="453" t="s">
        <v>11</v>
      </c>
      <c r="K107" s="487">
        <v>80111600</v>
      </c>
      <c r="L107" s="487" t="s">
        <v>1519</v>
      </c>
      <c r="M107" s="487" t="s">
        <v>83</v>
      </c>
      <c r="N107" s="490" t="s">
        <v>83</v>
      </c>
      <c r="O107" s="490">
        <v>5</v>
      </c>
      <c r="P107" s="487">
        <v>1</v>
      </c>
      <c r="Q107" s="487" t="s">
        <v>84</v>
      </c>
      <c r="R107" s="491" t="s">
        <v>85</v>
      </c>
      <c r="S107" s="579">
        <v>5000000</v>
      </c>
      <c r="T107" s="579">
        <v>25000000</v>
      </c>
      <c r="U107" s="487" t="s">
        <v>288</v>
      </c>
      <c r="V107" s="487" t="s">
        <v>1954</v>
      </c>
      <c r="W107" s="487" t="s">
        <v>289</v>
      </c>
      <c r="X107" s="487" t="s">
        <v>290</v>
      </c>
      <c r="Y107" s="487" t="s">
        <v>77</v>
      </c>
      <c r="Z107" s="487" t="s">
        <v>78</v>
      </c>
      <c r="AA107" s="449"/>
    </row>
    <row r="108" spans="1:27" s="552" customFormat="1" ht="102">
      <c r="A108" s="487" t="s">
        <v>292</v>
      </c>
      <c r="B108" s="487" t="s">
        <v>71</v>
      </c>
      <c r="C108" s="487" t="s">
        <v>72</v>
      </c>
      <c r="D108" s="487" t="s">
        <v>284</v>
      </c>
      <c r="E108" s="487" t="s">
        <v>285</v>
      </c>
      <c r="F108" s="490">
        <v>8080</v>
      </c>
      <c r="G108" s="490">
        <v>2024110010212</v>
      </c>
      <c r="H108" s="487" t="s">
        <v>10</v>
      </c>
      <c r="I108" s="487" t="s">
        <v>286</v>
      </c>
      <c r="J108" s="487" t="s">
        <v>11</v>
      </c>
      <c r="K108" s="487">
        <v>80111600</v>
      </c>
      <c r="L108" s="487" t="s">
        <v>293</v>
      </c>
      <c r="M108" s="487" t="s">
        <v>83</v>
      </c>
      <c r="N108" s="487" t="s">
        <v>83</v>
      </c>
      <c r="O108" s="487">
        <v>6</v>
      </c>
      <c r="P108" s="487">
        <v>1</v>
      </c>
      <c r="Q108" s="487" t="s">
        <v>84</v>
      </c>
      <c r="R108" s="562" t="s">
        <v>85</v>
      </c>
      <c r="S108" s="579">
        <v>5800000</v>
      </c>
      <c r="T108" s="579">
        <v>34800000</v>
      </c>
      <c r="U108" s="487" t="s">
        <v>288</v>
      </c>
      <c r="V108" s="487" t="s">
        <v>79</v>
      </c>
      <c r="W108" s="487" t="s">
        <v>289</v>
      </c>
      <c r="X108" s="487" t="s">
        <v>290</v>
      </c>
      <c r="Y108" s="487" t="s">
        <v>77</v>
      </c>
      <c r="Z108" s="487" t="s">
        <v>78</v>
      </c>
      <c r="AA108" s="449"/>
    </row>
    <row r="109" spans="1:27" s="552" customFormat="1" ht="102">
      <c r="A109" s="487" t="s">
        <v>294</v>
      </c>
      <c r="B109" s="487" t="s">
        <v>71</v>
      </c>
      <c r="C109" s="487" t="s">
        <v>72</v>
      </c>
      <c r="D109" s="487" t="s">
        <v>284</v>
      </c>
      <c r="E109" s="487" t="s">
        <v>285</v>
      </c>
      <c r="F109" s="490">
        <v>8080</v>
      </c>
      <c r="G109" s="490">
        <v>2024110010212</v>
      </c>
      <c r="H109" s="487" t="s">
        <v>10</v>
      </c>
      <c r="I109" s="487" t="s">
        <v>286</v>
      </c>
      <c r="J109" s="487" t="s">
        <v>11</v>
      </c>
      <c r="K109" s="487">
        <v>80111600</v>
      </c>
      <c r="L109" s="487" t="s">
        <v>295</v>
      </c>
      <c r="M109" s="487" t="s">
        <v>82</v>
      </c>
      <c r="N109" s="487" t="s">
        <v>82</v>
      </c>
      <c r="O109" s="487">
        <v>6</v>
      </c>
      <c r="P109" s="487">
        <v>1</v>
      </c>
      <c r="Q109" s="487" t="s">
        <v>84</v>
      </c>
      <c r="R109" s="562" t="s">
        <v>85</v>
      </c>
      <c r="S109" s="579">
        <v>4000000</v>
      </c>
      <c r="T109" s="579">
        <v>24000000</v>
      </c>
      <c r="U109" s="487" t="s">
        <v>288</v>
      </c>
      <c r="V109" s="487" t="s">
        <v>79</v>
      </c>
      <c r="W109" s="487" t="s">
        <v>289</v>
      </c>
      <c r="X109" s="487" t="s">
        <v>290</v>
      </c>
      <c r="Y109" s="487" t="s">
        <v>77</v>
      </c>
      <c r="Z109" s="487" t="s">
        <v>78</v>
      </c>
      <c r="AA109" s="449"/>
    </row>
    <row r="110" spans="1:27" s="552" customFormat="1" ht="102">
      <c r="A110" s="487" t="s">
        <v>296</v>
      </c>
      <c r="B110" s="487" t="s">
        <v>71</v>
      </c>
      <c r="C110" s="487" t="s">
        <v>72</v>
      </c>
      <c r="D110" s="487" t="s">
        <v>284</v>
      </c>
      <c r="E110" s="487" t="s">
        <v>285</v>
      </c>
      <c r="F110" s="490">
        <v>8080</v>
      </c>
      <c r="G110" s="490">
        <v>2024110010212</v>
      </c>
      <c r="H110" s="487" t="s">
        <v>10</v>
      </c>
      <c r="I110" s="487" t="s">
        <v>286</v>
      </c>
      <c r="J110" s="453" t="s">
        <v>11</v>
      </c>
      <c r="K110" s="487">
        <v>80111600</v>
      </c>
      <c r="L110" s="487" t="s">
        <v>1521</v>
      </c>
      <c r="M110" s="487" t="s">
        <v>315</v>
      </c>
      <c r="N110" s="490" t="s">
        <v>315</v>
      </c>
      <c r="O110" s="490">
        <v>4</v>
      </c>
      <c r="P110" s="487">
        <v>1</v>
      </c>
      <c r="Q110" s="487" t="s">
        <v>84</v>
      </c>
      <c r="R110" s="491" t="s">
        <v>85</v>
      </c>
      <c r="S110" s="579">
        <v>4000000</v>
      </c>
      <c r="T110" s="579">
        <v>16000000</v>
      </c>
      <c r="U110" s="487" t="s">
        <v>288</v>
      </c>
      <c r="V110" s="487" t="s">
        <v>1954</v>
      </c>
      <c r="W110" s="487" t="s">
        <v>289</v>
      </c>
      <c r="X110" s="487" t="s">
        <v>290</v>
      </c>
      <c r="Y110" s="487" t="s">
        <v>77</v>
      </c>
      <c r="Z110" s="487" t="s">
        <v>78</v>
      </c>
      <c r="AA110" s="449" t="s">
        <v>2329</v>
      </c>
    </row>
    <row r="111" spans="1:27" s="552" customFormat="1" ht="102">
      <c r="A111" s="487" t="s">
        <v>297</v>
      </c>
      <c r="B111" s="487" t="s">
        <v>71</v>
      </c>
      <c r="C111" s="487" t="s">
        <v>72</v>
      </c>
      <c r="D111" s="487" t="s">
        <v>284</v>
      </c>
      <c r="E111" s="487" t="s">
        <v>285</v>
      </c>
      <c r="F111" s="490">
        <v>8080</v>
      </c>
      <c r="G111" s="490">
        <v>2024110010212</v>
      </c>
      <c r="H111" s="487" t="s">
        <v>10</v>
      </c>
      <c r="I111" s="487" t="s">
        <v>286</v>
      </c>
      <c r="J111" s="487" t="s">
        <v>11</v>
      </c>
      <c r="K111" s="487">
        <v>80111600</v>
      </c>
      <c r="L111" s="487" t="s">
        <v>298</v>
      </c>
      <c r="M111" s="487" t="s">
        <v>83</v>
      </c>
      <c r="N111" s="487" t="s">
        <v>83</v>
      </c>
      <c r="O111" s="487">
        <v>5</v>
      </c>
      <c r="P111" s="487">
        <v>1</v>
      </c>
      <c r="Q111" s="487" t="s">
        <v>84</v>
      </c>
      <c r="R111" s="562" t="s">
        <v>85</v>
      </c>
      <c r="S111" s="579">
        <v>3800000</v>
      </c>
      <c r="T111" s="579">
        <v>19000000</v>
      </c>
      <c r="U111" s="487" t="s">
        <v>288</v>
      </c>
      <c r="V111" s="487" t="s">
        <v>79</v>
      </c>
      <c r="W111" s="487" t="s">
        <v>289</v>
      </c>
      <c r="X111" s="487" t="s">
        <v>290</v>
      </c>
      <c r="Y111" s="487" t="s">
        <v>77</v>
      </c>
      <c r="Z111" s="487" t="s">
        <v>78</v>
      </c>
      <c r="AA111" s="449"/>
    </row>
    <row r="112" spans="1:27" s="552" customFormat="1" ht="102">
      <c r="A112" s="487" t="s">
        <v>299</v>
      </c>
      <c r="B112" s="487" t="s">
        <v>71</v>
      </c>
      <c r="C112" s="487" t="s">
        <v>72</v>
      </c>
      <c r="D112" s="487" t="s">
        <v>284</v>
      </c>
      <c r="E112" s="487" t="s">
        <v>285</v>
      </c>
      <c r="F112" s="490">
        <v>8080</v>
      </c>
      <c r="G112" s="490">
        <v>2024110010212</v>
      </c>
      <c r="H112" s="487" t="s">
        <v>10</v>
      </c>
      <c r="I112" s="487" t="s">
        <v>286</v>
      </c>
      <c r="J112" s="453" t="s">
        <v>11</v>
      </c>
      <c r="K112" s="487">
        <v>80111600</v>
      </c>
      <c r="L112" s="487" t="s">
        <v>1522</v>
      </c>
      <c r="M112" s="487" t="s">
        <v>83</v>
      </c>
      <c r="N112" s="490" t="s">
        <v>83</v>
      </c>
      <c r="O112" s="490">
        <v>7</v>
      </c>
      <c r="P112" s="487">
        <v>1</v>
      </c>
      <c r="Q112" s="487" t="s">
        <v>84</v>
      </c>
      <c r="R112" s="491" t="s">
        <v>85</v>
      </c>
      <c r="S112" s="579">
        <v>5000000</v>
      </c>
      <c r="T112" s="579">
        <v>35000000</v>
      </c>
      <c r="U112" s="487" t="s">
        <v>288</v>
      </c>
      <c r="V112" s="487" t="s">
        <v>1957</v>
      </c>
      <c r="W112" s="487" t="s">
        <v>289</v>
      </c>
      <c r="X112" s="487" t="s">
        <v>290</v>
      </c>
      <c r="Y112" s="487" t="s">
        <v>77</v>
      </c>
      <c r="Z112" s="487" t="s">
        <v>78</v>
      </c>
      <c r="AA112" s="449"/>
    </row>
    <row r="113" spans="1:27" s="552" customFormat="1" ht="102">
      <c r="A113" s="487" t="s">
        <v>300</v>
      </c>
      <c r="B113" s="487" t="s">
        <v>71</v>
      </c>
      <c r="C113" s="487" t="s">
        <v>72</v>
      </c>
      <c r="D113" s="487" t="s">
        <v>284</v>
      </c>
      <c r="E113" s="487" t="s">
        <v>285</v>
      </c>
      <c r="F113" s="490">
        <v>8080</v>
      </c>
      <c r="G113" s="490">
        <v>2024110010212</v>
      </c>
      <c r="H113" s="487" t="s">
        <v>10</v>
      </c>
      <c r="I113" s="487" t="s">
        <v>286</v>
      </c>
      <c r="J113" s="487" t="s">
        <v>11</v>
      </c>
      <c r="K113" s="487">
        <v>80111600</v>
      </c>
      <c r="L113" s="487" t="s">
        <v>301</v>
      </c>
      <c r="M113" s="487" t="s">
        <v>82</v>
      </c>
      <c r="N113" s="487" t="s">
        <v>82</v>
      </c>
      <c r="O113" s="487">
        <v>8</v>
      </c>
      <c r="P113" s="487">
        <v>1</v>
      </c>
      <c r="Q113" s="487" t="s">
        <v>84</v>
      </c>
      <c r="R113" s="562" t="s">
        <v>85</v>
      </c>
      <c r="S113" s="579">
        <v>9000000</v>
      </c>
      <c r="T113" s="579">
        <v>72000000</v>
      </c>
      <c r="U113" s="487" t="s">
        <v>288</v>
      </c>
      <c r="V113" s="487" t="s">
        <v>79</v>
      </c>
      <c r="W113" s="487" t="s">
        <v>289</v>
      </c>
      <c r="X113" s="487" t="s">
        <v>290</v>
      </c>
      <c r="Y113" s="487" t="s">
        <v>77</v>
      </c>
      <c r="Z113" s="487" t="s">
        <v>78</v>
      </c>
      <c r="AA113" s="449"/>
    </row>
    <row r="114" spans="1:27" s="552" customFormat="1" ht="102">
      <c r="A114" s="487" t="s">
        <v>303</v>
      </c>
      <c r="B114" s="487" t="s">
        <v>71</v>
      </c>
      <c r="C114" s="487" t="s">
        <v>72</v>
      </c>
      <c r="D114" s="487" t="s">
        <v>284</v>
      </c>
      <c r="E114" s="487" t="s">
        <v>285</v>
      </c>
      <c r="F114" s="490">
        <v>8080</v>
      </c>
      <c r="G114" s="490">
        <v>2024110010212</v>
      </c>
      <c r="H114" s="487" t="s">
        <v>10</v>
      </c>
      <c r="I114" s="487" t="s">
        <v>286</v>
      </c>
      <c r="J114" s="487" t="s">
        <v>11</v>
      </c>
      <c r="K114" s="487">
        <v>80111600</v>
      </c>
      <c r="L114" s="487" t="s">
        <v>304</v>
      </c>
      <c r="M114" s="487" t="s">
        <v>83</v>
      </c>
      <c r="N114" s="487" t="s">
        <v>83</v>
      </c>
      <c r="O114" s="487">
        <v>5</v>
      </c>
      <c r="P114" s="487">
        <v>1</v>
      </c>
      <c r="Q114" s="487" t="s">
        <v>84</v>
      </c>
      <c r="R114" s="562" t="s">
        <v>85</v>
      </c>
      <c r="S114" s="579">
        <v>9000000</v>
      </c>
      <c r="T114" s="579">
        <v>45000000</v>
      </c>
      <c r="U114" s="487" t="s">
        <v>288</v>
      </c>
      <c r="V114" s="487" t="s">
        <v>79</v>
      </c>
      <c r="W114" s="487" t="s">
        <v>289</v>
      </c>
      <c r="X114" s="487" t="s">
        <v>290</v>
      </c>
      <c r="Y114" s="487" t="s">
        <v>77</v>
      </c>
      <c r="Z114" s="487" t="s">
        <v>78</v>
      </c>
      <c r="AA114" s="449"/>
    </row>
    <row r="115" spans="1:27" s="552" customFormat="1" ht="102">
      <c r="A115" s="487" t="s">
        <v>305</v>
      </c>
      <c r="B115" s="487" t="s">
        <v>71</v>
      </c>
      <c r="C115" s="487" t="s">
        <v>72</v>
      </c>
      <c r="D115" s="487" t="s">
        <v>284</v>
      </c>
      <c r="E115" s="487" t="s">
        <v>285</v>
      </c>
      <c r="F115" s="490">
        <v>8080</v>
      </c>
      <c r="G115" s="490">
        <v>2024110010212</v>
      </c>
      <c r="H115" s="487" t="s">
        <v>10</v>
      </c>
      <c r="I115" s="487" t="s">
        <v>286</v>
      </c>
      <c r="J115" s="487" t="s">
        <v>11</v>
      </c>
      <c r="K115" s="487">
        <v>80111600</v>
      </c>
      <c r="L115" s="487" t="s">
        <v>306</v>
      </c>
      <c r="M115" s="487" t="s">
        <v>82</v>
      </c>
      <c r="N115" s="487" t="s">
        <v>82</v>
      </c>
      <c r="O115" s="487">
        <v>6</v>
      </c>
      <c r="P115" s="487">
        <v>1</v>
      </c>
      <c r="Q115" s="487" t="s">
        <v>84</v>
      </c>
      <c r="R115" s="562" t="s">
        <v>85</v>
      </c>
      <c r="S115" s="579">
        <v>4000000</v>
      </c>
      <c r="T115" s="579">
        <v>24000000</v>
      </c>
      <c r="U115" s="487" t="s">
        <v>288</v>
      </c>
      <c r="V115" s="487" t="s">
        <v>79</v>
      </c>
      <c r="W115" s="487" t="s">
        <v>289</v>
      </c>
      <c r="X115" s="487" t="s">
        <v>290</v>
      </c>
      <c r="Y115" s="487" t="s">
        <v>77</v>
      </c>
      <c r="Z115" s="487" t="s">
        <v>78</v>
      </c>
      <c r="AA115" s="449"/>
    </row>
    <row r="116" spans="1:27" s="552" customFormat="1" ht="102">
      <c r="A116" s="487" t="s">
        <v>311</v>
      </c>
      <c r="B116" s="487" t="s">
        <v>71</v>
      </c>
      <c r="C116" s="487" t="s">
        <v>72</v>
      </c>
      <c r="D116" s="487" t="s">
        <v>284</v>
      </c>
      <c r="E116" s="487" t="s">
        <v>285</v>
      </c>
      <c r="F116" s="490">
        <v>8080</v>
      </c>
      <c r="G116" s="490">
        <v>2024110010212</v>
      </c>
      <c r="H116" s="487" t="s">
        <v>10</v>
      </c>
      <c r="I116" s="487" t="s">
        <v>286</v>
      </c>
      <c r="J116" s="487" t="s">
        <v>11</v>
      </c>
      <c r="K116" s="487">
        <v>80111600</v>
      </c>
      <c r="L116" s="487" t="s">
        <v>312</v>
      </c>
      <c r="M116" s="487" t="s">
        <v>83</v>
      </c>
      <c r="N116" s="490" t="s">
        <v>83</v>
      </c>
      <c r="O116" s="490">
        <v>5</v>
      </c>
      <c r="P116" s="487">
        <v>1</v>
      </c>
      <c r="Q116" s="487" t="s">
        <v>84</v>
      </c>
      <c r="R116" s="491" t="s">
        <v>85</v>
      </c>
      <c r="S116" s="579">
        <v>6000000</v>
      </c>
      <c r="T116" s="579">
        <v>30000000</v>
      </c>
      <c r="U116" s="487" t="s">
        <v>288</v>
      </c>
      <c r="V116" s="487" t="s">
        <v>310</v>
      </c>
      <c r="W116" s="487" t="s">
        <v>289</v>
      </c>
      <c r="X116" s="487" t="s">
        <v>290</v>
      </c>
      <c r="Y116" s="487" t="s">
        <v>77</v>
      </c>
      <c r="Z116" s="487" t="s">
        <v>78</v>
      </c>
      <c r="AA116" s="449"/>
    </row>
    <row r="117" spans="1:27" s="552" customFormat="1" ht="76.5">
      <c r="A117" s="487" t="s">
        <v>313</v>
      </c>
      <c r="B117" s="487" t="s">
        <v>71</v>
      </c>
      <c r="C117" s="487" t="s">
        <v>72</v>
      </c>
      <c r="D117" s="487" t="s">
        <v>284</v>
      </c>
      <c r="E117" s="487" t="s">
        <v>285</v>
      </c>
      <c r="F117" s="490">
        <v>8080</v>
      </c>
      <c r="G117" s="490">
        <v>2024110010212</v>
      </c>
      <c r="H117" s="487" t="s">
        <v>10</v>
      </c>
      <c r="I117" s="487" t="s">
        <v>286</v>
      </c>
      <c r="J117" s="487" t="s">
        <v>11</v>
      </c>
      <c r="K117" s="487">
        <v>80111600</v>
      </c>
      <c r="L117" s="487" t="s">
        <v>314</v>
      </c>
      <c r="M117" s="487" t="s">
        <v>315</v>
      </c>
      <c r="N117" s="490" t="s">
        <v>315</v>
      </c>
      <c r="O117" s="490">
        <v>10</v>
      </c>
      <c r="P117" s="487">
        <v>1</v>
      </c>
      <c r="Q117" s="487" t="s">
        <v>84</v>
      </c>
      <c r="R117" s="491" t="s">
        <v>85</v>
      </c>
      <c r="S117" s="579">
        <v>6000000</v>
      </c>
      <c r="T117" s="579">
        <v>60000000</v>
      </c>
      <c r="U117" s="487" t="s">
        <v>288</v>
      </c>
      <c r="V117" s="487" t="s">
        <v>316</v>
      </c>
      <c r="W117" s="487" t="s">
        <v>289</v>
      </c>
      <c r="X117" s="487" t="s">
        <v>317</v>
      </c>
      <c r="Y117" s="487" t="s">
        <v>77</v>
      </c>
      <c r="Z117" s="487" t="s">
        <v>78</v>
      </c>
      <c r="AA117" s="449"/>
    </row>
    <row r="118" spans="1:27" s="552" customFormat="1" ht="102">
      <c r="A118" s="487" t="s">
        <v>318</v>
      </c>
      <c r="B118" s="487" t="s">
        <v>71</v>
      </c>
      <c r="C118" s="487" t="s">
        <v>72</v>
      </c>
      <c r="D118" s="487" t="s">
        <v>284</v>
      </c>
      <c r="E118" s="487" t="s">
        <v>285</v>
      </c>
      <c r="F118" s="490">
        <v>8080</v>
      </c>
      <c r="G118" s="490">
        <v>2024110010212</v>
      </c>
      <c r="H118" s="487" t="s">
        <v>10</v>
      </c>
      <c r="I118" s="487" t="s">
        <v>286</v>
      </c>
      <c r="J118" s="487" t="s">
        <v>11</v>
      </c>
      <c r="K118" s="487">
        <v>80111600</v>
      </c>
      <c r="L118" s="487" t="s">
        <v>319</v>
      </c>
      <c r="M118" s="487" t="s">
        <v>83</v>
      </c>
      <c r="N118" s="490" t="s">
        <v>83</v>
      </c>
      <c r="O118" s="490">
        <v>8</v>
      </c>
      <c r="P118" s="487">
        <v>1</v>
      </c>
      <c r="Q118" s="487" t="s">
        <v>84</v>
      </c>
      <c r="R118" s="491" t="s">
        <v>85</v>
      </c>
      <c r="S118" s="579">
        <v>6000000</v>
      </c>
      <c r="T118" s="579">
        <v>48000000</v>
      </c>
      <c r="U118" s="487" t="s">
        <v>288</v>
      </c>
      <c r="V118" s="487" t="s">
        <v>310</v>
      </c>
      <c r="W118" s="487" t="s">
        <v>289</v>
      </c>
      <c r="X118" s="487" t="s">
        <v>290</v>
      </c>
      <c r="Y118" s="487" t="s">
        <v>77</v>
      </c>
      <c r="Z118" s="487" t="s">
        <v>78</v>
      </c>
      <c r="AA118" s="449" t="s">
        <v>2329</v>
      </c>
    </row>
    <row r="119" spans="1:27" s="552" customFormat="1" ht="102">
      <c r="A119" s="487" t="s">
        <v>320</v>
      </c>
      <c r="B119" s="487" t="s">
        <v>71</v>
      </c>
      <c r="C119" s="487" t="s">
        <v>72</v>
      </c>
      <c r="D119" s="487" t="s">
        <v>284</v>
      </c>
      <c r="E119" s="487" t="s">
        <v>285</v>
      </c>
      <c r="F119" s="490">
        <v>8080</v>
      </c>
      <c r="G119" s="490">
        <v>2024110010212</v>
      </c>
      <c r="H119" s="487" t="s">
        <v>10</v>
      </c>
      <c r="I119" s="487" t="s">
        <v>286</v>
      </c>
      <c r="J119" s="487" t="s">
        <v>11</v>
      </c>
      <c r="K119" s="487">
        <v>80111600</v>
      </c>
      <c r="L119" s="487" t="s">
        <v>321</v>
      </c>
      <c r="M119" s="487" t="s">
        <v>83</v>
      </c>
      <c r="N119" s="487" t="s">
        <v>83</v>
      </c>
      <c r="O119" s="487">
        <v>5</v>
      </c>
      <c r="P119" s="487">
        <v>1</v>
      </c>
      <c r="Q119" s="487" t="s">
        <v>84</v>
      </c>
      <c r="R119" s="562" t="s">
        <v>85</v>
      </c>
      <c r="S119" s="579">
        <v>5300000</v>
      </c>
      <c r="T119" s="579">
        <v>26500000</v>
      </c>
      <c r="U119" s="487" t="s">
        <v>288</v>
      </c>
      <c r="V119" s="487" t="s">
        <v>79</v>
      </c>
      <c r="W119" s="487" t="s">
        <v>289</v>
      </c>
      <c r="X119" s="487" t="s">
        <v>290</v>
      </c>
      <c r="Y119" s="487" t="s">
        <v>77</v>
      </c>
      <c r="Z119" s="487" t="s">
        <v>78</v>
      </c>
      <c r="AA119" s="449"/>
    </row>
    <row r="120" spans="1:27" s="552" customFormat="1" ht="102">
      <c r="A120" s="487" t="s">
        <v>322</v>
      </c>
      <c r="B120" s="487" t="s">
        <v>71</v>
      </c>
      <c r="C120" s="487" t="s">
        <v>72</v>
      </c>
      <c r="D120" s="487" t="s">
        <v>284</v>
      </c>
      <c r="E120" s="487" t="s">
        <v>285</v>
      </c>
      <c r="F120" s="490">
        <v>8080</v>
      </c>
      <c r="G120" s="490">
        <v>2024110010212</v>
      </c>
      <c r="H120" s="487" t="s">
        <v>10</v>
      </c>
      <c r="I120" s="487" t="s">
        <v>286</v>
      </c>
      <c r="J120" s="487" t="s">
        <v>11</v>
      </c>
      <c r="K120" s="487">
        <v>80111600</v>
      </c>
      <c r="L120" s="487" t="s">
        <v>323</v>
      </c>
      <c r="M120" s="487" t="s">
        <v>82</v>
      </c>
      <c r="N120" s="490" t="s">
        <v>82</v>
      </c>
      <c r="O120" s="490">
        <v>6</v>
      </c>
      <c r="P120" s="487">
        <v>1</v>
      </c>
      <c r="Q120" s="487" t="s">
        <v>84</v>
      </c>
      <c r="R120" s="491" t="s">
        <v>85</v>
      </c>
      <c r="S120" s="579">
        <v>7300000</v>
      </c>
      <c r="T120" s="579">
        <v>43800000</v>
      </c>
      <c r="U120" s="487" t="s">
        <v>288</v>
      </c>
      <c r="V120" s="487" t="s">
        <v>316</v>
      </c>
      <c r="W120" s="487" t="s">
        <v>289</v>
      </c>
      <c r="X120" s="487" t="s">
        <v>290</v>
      </c>
      <c r="Y120" s="487" t="s">
        <v>77</v>
      </c>
      <c r="Z120" s="487" t="s">
        <v>78</v>
      </c>
      <c r="AA120" s="449"/>
    </row>
    <row r="121" spans="1:27" s="552" customFormat="1" ht="102">
      <c r="A121" s="487" t="s">
        <v>324</v>
      </c>
      <c r="B121" s="487" t="s">
        <v>71</v>
      </c>
      <c r="C121" s="487" t="s">
        <v>72</v>
      </c>
      <c r="D121" s="487" t="s">
        <v>284</v>
      </c>
      <c r="E121" s="487" t="s">
        <v>285</v>
      </c>
      <c r="F121" s="490">
        <v>8080</v>
      </c>
      <c r="G121" s="490">
        <v>2024110010212</v>
      </c>
      <c r="H121" s="487" t="s">
        <v>10</v>
      </c>
      <c r="I121" s="487" t="s">
        <v>286</v>
      </c>
      <c r="J121" s="487" t="s">
        <v>11</v>
      </c>
      <c r="K121" s="487">
        <v>80111600</v>
      </c>
      <c r="L121" s="487" t="s">
        <v>325</v>
      </c>
      <c r="M121" s="487" t="s">
        <v>83</v>
      </c>
      <c r="N121" s="490" t="s">
        <v>83</v>
      </c>
      <c r="O121" s="490">
        <v>5</v>
      </c>
      <c r="P121" s="487">
        <v>1</v>
      </c>
      <c r="Q121" s="487" t="s">
        <v>84</v>
      </c>
      <c r="R121" s="491" t="s">
        <v>85</v>
      </c>
      <c r="S121" s="579">
        <v>5000000</v>
      </c>
      <c r="T121" s="579">
        <v>25000000</v>
      </c>
      <c r="U121" s="487" t="s">
        <v>288</v>
      </c>
      <c r="V121" s="487" t="s">
        <v>310</v>
      </c>
      <c r="W121" s="487" t="s">
        <v>289</v>
      </c>
      <c r="X121" s="487" t="s">
        <v>290</v>
      </c>
      <c r="Y121" s="487" t="s">
        <v>77</v>
      </c>
      <c r="Z121" s="487" t="s">
        <v>78</v>
      </c>
      <c r="AA121" s="449"/>
    </row>
    <row r="122" spans="1:27" s="552" customFormat="1" ht="76.5">
      <c r="A122" s="487" t="s">
        <v>327</v>
      </c>
      <c r="B122" s="487" t="s">
        <v>71</v>
      </c>
      <c r="C122" s="487" t="s">
        <v>72</v>
      </c>
      <c r="D122" s="487" t="s">
        <v>284</v>
      </c>
      <c r="E122" s="487" t="s">
        <v>285</v>
      </c>
      <c r="F122" s="490">
        <v>8080</v>
      </c>
      <c r="G122" s="490">
        <v>2024110010212</v>
      </c>
      <c r="H122" s="487" t="s">
        <v>10</v>
      </c>
      <c r="I122" s="487" t="s">
        <v>286</v>
      </c>
      <c r="J122" s="487" t="s">
        <v>11</v>
      </c>
      <c r="K122" s="487">
        <v>80111600</v>
      </c>
      <c r="L122" s="487" t="s">
        <v>328</v>
      </c>
      <c r="M122" s="487" t="s">
        <v>82</v>
      </c>
      <c r="N122" s="487" t="s">
        <v>82</v>
      </c>
      <c r="O122" s="487">
        <v>6</v>
      </c>
      <c r="P122" s="487">
        <v>1</v>
      </c>
      <c r="Q122" s="487" t="s">
        <v>84</v>
      </c>
      <c r="R122" s="562" t="s">
        <v>85</v>
      </c>
      <c r="S122" s="579">
        <v>3600000</v>
      </c>
      <c r="T122" s="579">
        <v>21600000</v>
      </c>
      <c r="U122" s="487" t="s">
        <v>288</v>
      </c>
      <c r="V122" s="487" t="s">
        <v>79</v>
      </c>
      <c r="W122" s="487" t="s">
        <v>289</v>
      </c>
      <c r="X122" s="487" t="s">
        <v>76</v>
      </c>
      <c r="Y122" s="487" t="s">
        <v>77</v>
      </c>
      <c r="Z122" s="487" t="s">
        <v>78</v>
      </c>
      <c r="AA122" s="449"/>
    </row>
    <row r="123" spans="1:27" s="552" customFormat="1" ht="76.5">
      <c r="A123" s="487" t="s">
        <v>329</v>
      </c>
      <c r="B123" s="487" t="s">
        <v>71</v>
      </c>
      <c r="C123" s="487" t="s">
        <v>72</v>
      </c>
      <c r="D123" s="487" t="s">
        <v>284</v>
      </c>
      <c r="E123" s="487" t="s">
        <v>285</v>
      </c>
      <c r="F123" s="490">
        <v>8080</v>
      </c>
      <c r="G123" s="490">
        <v>2024110010212</v>
      </c>
      <c r="H123" s="487" t="s">
        <v>10</v>
      </c>
      <c r="I123" s="487" t="s">
        <v>286</v>
      </c>
      <c r="J123" s="487" t="s">
        <v>11</v>
      </c>
      <c r="K123" s="487">
        <v>80111600</v>
      </c>
      <c r="L123" s="487" t="s">
        <v>330</v>
      </c>
      <c r="M123" s="487" t="s">
        <v>83</v>
      </c>
      <c r="N123" s="487" t="s">
        <v>83</v>
      </c>
      <c r="O123" s="487">
        <v>6</v>
      </c>
      <c r="P123" s="487">
        <v>1</v>
      </c>
      <c r="Q123" s="487" t="s">
        <v>84</v>
      </c>
      <c r="R123" s="562" t="s">
        <v>85</v>
      </c>
      <c r="S123" s="579">
        <v>3800000</v>
      </c>
      <c r="T123" s="579">
        <v>22800000</v>
      </c>
      <c r="U123" s="487" t="s">
        <v>288</v>
      </c>
      <c r="V123" s="487" t="s">
        <v>79</v>
      </c>
      <c r="W123" s="487" t="s">
        <v>289</v>
      </c>
      <c r="X123" s="487" t="s">
        <v>76</v>
      </c>
      <c r="Y123" s="487" t="s">
        <v>77</v>
      </c>
      <c r="Z123" s="487" t="s">
        <v>78</v>
      </c>
      <c r="AA123" s="449"/>
    </row>
    <row r="124" spans="1:27" s="552" customFormat="1" ht="102">
      <c r="A124" s="487" t="s">
        <v>331</v>
      </c>
      <c r="B124" s="487" t="s">
        <v>71</v>
      </c>
      <c r="C124" s="487" t="s">
        <v>72</v>
      </c>
      <c r="D124" s="487" t="s">
        <v>284</v>
      </c>
      <c r="E124" s="487" t="s">
        <v>285</v>
      </c>
      <c r="F124" s="490">
        <v>8080</v>
      </c>
      <c r="G124" s="490">
        <v>2024110010212</v>
      </c>
      <c r="H124" s="487" t="s">
        <v>10</v>
      </c>
      <c r="I124" s="487" t="s">
        <v>286</v>
      </c>
      <c r="J124" s="487" t="s">
        <v>11</v>
      </c>
      <c r="K124" s="487">
        <v>80111600</v>
      </c>
      <c r="L124" s="487" t="s">
        <v>332</v>
      </c>
      <c r="M124" s="487" t="s">
        <v>82</v>
      </c>
      <c r="N124" s="487" t="s">
        <v>82</v>
      </c>
      <c r="O124" s="487">
        <v>6</v>
      </c>
      <c r="P124" s="487">
        <v>1</v>
      </c>
      <c r="Q124" s="487" t="s">
        <v>84</v>
      </c>
      <c r="R124" s="562" t="s">
        <v>85</v>
      </c>
      <c r="S124" s="579">
        <v>9000000</v>
      </c>
      <c r="T124" s="579">
        <v>54000000</v>
      </c>
      <c r="U124" s="487" t="s">
        <v>288</v>
      </c>
      <c r="V124" s="487" t="s">
        <v>79</v>
      </c>
      <c r="W124" s="487" t="s">
        <v>289</v>
      </c>
      <c r="X124" s="487" t="s">
        <v>290</v>
      </c>
      <c r="Y124" s="487" t="s">
        <v>77</v>
      </c>
      <c r="Z124" s="487" t="s">
        <v>78</v>
      </c>
      <c r="AA124" s="449"/>
    </row>
    <row r="125" spans="1:27" s="552" customFormat="1" ht="76.5">
      <c r="A125" s="487" t="s">
        <v>333</v>
      </c>
      <c r="B125" s="487" t="s">
        <v>71</v>
      </c>
      <c r="C125" s="487" t="s">
        <v>72</v>
      </c>
      <c r="D125" s="487" t="s">
        <v>284</v>
      </c>
      <c r="E125" s="487" t="s">
        <v>285</v>
      </c>
      <c r="F125" s="490">
        <v>8080</v>
      </c>
      <c r="G125" s="490">
        <v>2024110010212</v>
      </c>
      <c r="H125" s="487" t="s">
        <v>10</v>
      </c>
      <c r="I125" s="487" t="s">
        <v>286</v>
      </c>
      <c r="J125" s="487" t="s">
        <v>11</v>
      </c>
      <c r="K125" s="487">
        <v>80111600</v>
      </c>
      <c r="L125" s="487" t="s">
        <v>334</v>
      </c>
      <c r="M125" s="487" t="s">
        <v>315</v>
      </c>
      <c r="N125" s="490" t="s">
        <v>315</v>
      </c>
      <c r="O125" s="490">
        <v>4</v>
      </c>
      <c r="P125" s="487">
        <v>1</v>
      </c>
      <c r="Q125" s="487" t="s">
        <v>84</v>
      </c>
      <c r="R125" s="491" t="s">
        <v>85</v>
      </c>
      <c r="S125" s="579">
        <v>4000000</v>
      </c>
      <c r="T125" s="579">
        <v>16000000</v>
      </c>
      <c r="U125" s="487" t="s">
        <v>288</v>
      </c>
      <c r="V125" s="487" t="s">
        <v>310</v>
      </c>
      <c r="W125" s="487" t="s">
        <v>289</v>
      </c>
      <c r="X125" s="487" t="s">
        <v>317</v>
      </c>
      <c r="Y125" s="487" t="s">
        <v>77</v>
      </c>
      <c r="Z125" s="487" t="s">
        <v>78</v>
      </c>
      <c r="AA125" s="449"/>
    </row>
    <row r="126" spans="1:27" s="552" customFormat="1" ht="102">
      <c r="A126" s="487" t="s">
        <v>335</v>
      </c>
      <c r="B126" s="487" t="s">
        <v>71</v>
      </c>
      <c r="C126" s="487" t="s">
        <v>72</v>
      </c>
      <c r="D126" s="487" t="s">
        <v>284</v>
      </c>
      <c r="E126" s="487" t="s">
        <v>285</v>
      </c>
      <c r="F126" s="490">
        <v>8080</v>
      </c>
      <c r="G126" s="490">
        <v>2024110010212</v>
      </c>
      <c r="H126" s="487" t="s">
        <v>10</v>
      </c>
      <c r="I126" s="487" t="s">
        <v>286</v>
      </c>
      <c r="J126" s="487" t="s">
        <v>11</v>
      </c>
      <c r="K126" s="487">
        <v>80111600</v>
      </c>
      <c r="L126" s="487" t="s">
        <v>336</v>
      </c>
      <c r="M126" s="487" t="s">
        <v>315</v>
      </c>
      <c r="N126" s="490" t="s">
        <v>315</v>
      </c>
      <c r="O126" s="490">
        <v>8</v>
      </c>
      <c r="P126" s="487">
        <v>1</v>
      </c>
      <c r="Q126" s="487" t="s">
        <v>84</v>
      </c>
      <c r="R126" s="491" t="s">
        <v>85</v>
      </c>
      <c r="S126" s="579">
        <v>7000000</v>
      </c>
      <c r="T126" s="579">
        <v>56000000</v>
      </c>
      <c r="U126" s="487" t="s">
        <v>288</v>
      </c>
      <c r="V126" s="487" t="s">
        <v>316</v>
      </c>
      <c r="W126" s="487" t="s">
        <v>289</v>
      </c>
      <c r="X126" s="487" t="s">
        <v>290</v>
      </c>
      <c r="Y126" s="487" t="s">
        <v>77</v>
      </c>
      <c r="Z126" s="487" t="s">
        <v>78</v>
      </c>
      <c r="AA126" s="449"/>
    </row>
    <row r="127" spans="1:27" s="552" customFormat="1" ht="76.5">
      <c r="A127" s="487" t="s">
        <v>337</v>
      </c>
      <c r="B127" s="487" t="s">
        <v>71</v>
      </c>
      <c r="C127" s="487" t="s">
        <v>72</v>
      </c>
      <c r="D127" s="487" t="s">
        <v>284</v>
      </c>
      <c r="E127" s="487" t="s">
        <v>285</v>
      </c>
      <c r="F127" s="490">
        <v>8080</v>
      </c>
      <c r="G127" s="490">
        <v>2024110010212</v>
      </c>
      <c r="H127" s="487" t="s">
        <v>10</v>
      </c>
      <c r="I127" s="487" t="s">
        <v>286</v>
      </c>
      <c r="J127" s="487" t="s">
        <v>11</v>
      </c>
      <c r="K127" s="487">
        <v>80111600</v>
      </c>
      <c r="L127" s="487" t="s">
        <v>338</v>
      </c>
      <c r="M127" s="487" t="s">
        <v>82</v>
      </c>
      <c r="N127" s="487" t="s">
        <v>82</v>
      </c>
      <c r="O127" s="487">
        <v>6</v>
      </c>
      <c r="P127" s="487">
        <v>1</v>
      </c>
      <c r="Q127" s="487" t="s">
        <v>84</v>
      </c>
      <c r="R127" s="562" t="s">
        <v>85</v>
      </c>
      <c r="S127" s="579">
        <v>7000000</v>
      </c>
      <c r="T127" s="579">
        <v>42000000</v>
      </c>
      <c r="U127" s="487" t="s">
        <v>288</v>
      </c>
      <c r="V127" s="487" t="s">
        <v>79</v>
      </c>
      <c r="W127" s="487" t="s">
        <v>289</v>
      </c>
      <c r="X127" s="487" t="s">
        <v>76</v>
      </c>
      <c r="Y127" s="487" t="s">
        <v>77</v>
      </c>
      <c r="Z127" s="487" t="s">
        <v>78</v>
      </c>
      <c r="AA127" s="449"/>
    </row>
    <row r="128" spans="1:27" s="552" customFormat="1" ht="102">
      <c r="A128" s="487" t="s">
        <v>339</v>
      </c>
      <c r="B128" s="487" t="s">
        <v>71</v>
      </c>
      <c r="C128" s="487" t="s">
        <v>72</v>
      </c>
      <c r="D128" s="487" t="s">
        <v>284</v>
      </c>
      <c r="E128" s="487" t="s">
        <v>285</v>
      </c>
      <c r="F128" s="490">
        <v>8080</v>
      </c>
      <c r="G128" s="490">
        <v>2024110010212</v>
      </c>
      <c r="H128" s="487" t="s">
        <v>10</v>
      </c>
      <c r="I128" s="487" t="s">
        <v>286</v>
      </c>
      <c r="J128" s="487" t="s">
        <v>11</v>
      </c>
      <c r="K128" s="487">
        <v>80111600</v>
      </c>
      <c r="L128" s="487" t="s">
        <v>340</v>
      </c>
      <c r="M128" s="487" t="s">
        <v>82</v>
      </c>
      <c r="N128" s="487" t="s">
        <v>82</v>
      </c>
      <c r="O128" s="487">
        <v>6</v>
      </c>
      <c r="P128" s="487">
        <v>1</v>
      </c>
      <c r="Q128" s="487" t="s">
        <v>84</v>
      </c>
      <c r="R128" s="562" t="s">
        <v>85</v>
      </c>
      <c r="S128" s="579">
        <v>5000000</v>
      </c>
      <c r="T128" s="579">
        <v>30000000</v>
      </c>
      <c r="U128" s="487" t="s">
        <v>288</v>
      </c>
      <c r="V128" s="487" t="s">
        <v>79</v>
      </c>
      <c r="W128" s="487" t="s">
        <v>289</v>
      </c>
      <c r="X128" s="487" t="s">
        <v>290</v>
      </c>
      <c r="Y128" s="487" t="s">
        <v>77</v>
      </c>
      <c r="Z128" s="487" t="s">
        <v>78</v>
      </c>
      <c r="AA128" s="449"/>
    </row>
    <row r="129" spans="1:27" s="552" customFormat="1" ht="76.5">
      <c r="A129" s="487" t="s">
        <v>341</v>
      </c>
      <c r="B129" s="487" t="s">
        <v>71</v>
      </c>
      <c r="C129" s="487" t="s">
        <v>72</v>
      </c>
      <c r="D129" s="487" t="s">
        <v>284</v>
      </c>
      <c r="E129" s="487" t="s">
        <v>285</v>
      </c>
      <c r="F129" s="490">
        <v>8080</v>
      </c>
      <c r="G129" s="490">
        <v>2024110010212</v>
      </c>
      <c r="H129" s="487" t="s">
        <v>10</v>
      </c>
      <c r="I129" s="487" t="s">
        <v>286</v>
      </c>
      <c r="J129" s="453" t="s">
        <v>11</v>
      </c>
      <c r="K129" s="487">
        <v>80111600</v>
      </c>
      <c r="L129" s="487" t="s">
        <v>1962</v>
      </c>
      <c r="M129" s="487" t="s">
        <v>82</v>
      </c>
      <c r="N129" s="490" t="s">
        <v>82</v>
      </c>
      <c r="O129" s="490">
        <v>5</v>
      </c>
      <c r="P129" s="487">
        <v>1</v>
      </c>
      <c r="Q129" s="487" t="s">
        <v>84</v>
      </c>
      <c r="R129" s="491" t="s">
        <v>85</v>
      </c>
      <c r="S129" s="579">
        <v>7000000</v>
      </c>
      <c r="T129" s="579">
        <v>35000000</v>
      </c>
      <c r="U129" s="487" t="s">
        <v>288</v>
      </c>
      <c r="V129" s="487" t="s">
        <v>79</v>
      </c>
      <c r="W129" s="487" t="s">
        <v>289</v>
      </c>
      <c r="X129" s="487" t="s">
        <v>76</v>
      </c>
      <c r="Y129" s="487" t="s">
        <v>77</v>
      </c>
      <c r="Z129" s="487" t="s">
        <v>78</v>
      </c>
      <c r="AA129" s="449"/>
    </row>
    <row r="130" spans="1:27" s="552" customFormat="1" ht="102">
      <c r="A130" s="487" t="s">
        <v>342</v>
      </c>
      <c r="B130" s="487" t="s">
        <v>71</v>
      </c>
      <c r="C130" s="487" t="s">
        <v>72</v>
      </c>
      <c r="D130" s="487" t="s">
        <v>284</v>
      </c>
      <c r="E130" s="487" t="s">
        <v>285</v>
      </c>
      <c r="F130" s="490">
        <v>8080</v>
      </c>
      <c r="G130" s="490">
        <v>2024110010212</v>
      </c>
      <c r="H130" s="487" t="s">
        <v>10</v>
      </c>
      <c r="I130" s="487" t="s">
        <v>286</v>
      </c>
      <c r="J130" s="453" t="s">
        <v>11</v>
      </c>
      <c r="K130" s="487">
        <v>80111600</v>
      </c>
      <c r="L130" s="487" t="s">
        <v>1963</v>
      </c>
      <c r="M130" s="487" t="s">
        <v>83</v>
      </c>
      <c r="N130" s="490" t="s">
        <v>83</v>
      </c>
      <c r="O130" s="490">
        <v>10</v>
      </c>
      <c r="P130" s="487">
        <v>1</v>
      </c>
      <c r="Q130" s="487" t="s">
        <v>84</v>
      </c>
      <c r="R130" s="491" t="s">
        <v>85</v>
      </c>
      <c r="S130" s="579">
        <v>2316000</v>
      </c>
      <c r="T130" s="579">
        <v>23160000</v>
      </c>
      <c r="U130" s="487" t="s">
        <v>288</v>
      </c>
      <c r="V130" s="487" t="s">
        <v>1954</v>
      </c>
      <c r="W130" s="487" t="s">
        <v>289</v>
      </c>
      <c r="X130" s="487" t="s">
        <v>290</v>
      </c>
      <c r="Y130" s="487" t="s">
        <v>77</v>
      </c>
      <c r="Z130" s="487" t="s">
        <v>78</v>
      </c>
      <c r="AA130" s="449"/>
    </row>
    <row r="131" spans="1:27" s="552" customFormat="1" ht="102">
      <c r="A131" s="487" t="s">
        <v>343</v>
      </c>
      <c r="B131" s="487" t="s">
        <v>71</v>
      </c>
      <c r="C131" s="487" t="s">
        <v>72</v>
      </c>
      <c r="D131" s="487" t="s">
        <v>284</v>
      </c>
      <c r="E131" s="487" t="s">
        <v>285</v>
      </c>
      <c r="F131" s="490">
        <v>8080</v>
      </c>
      <c r="G131" s="490">
        <v>2024110010212</v>
      </c>
      <c r="H131" s="487" t="s">
        <v>10</v>
      </c>
      <c r="I131" s="487" t="s">
        <v>286</v>
      </c>
      <c r="J131" s="453" t="s">
        <v>11</v>
      </c>
      <c r="K131" s="487">
        <v>80111600</v>
      </c>
      <c r="L131" s="487" t="s">
        <v>1526</v>
      </c>
      <c r="M131" s="487" t="s">
        <v>83</v>
      </c>
      <c r="N131" s="490" t="s">
        <v>83</v>
      </c>
      <c r="O131" s="490">
        <v>5</v>
      </c>
      <c r="P131" s="487">
        <v>1</v>
      </c>
      <c r="Q131" s="487" t="s">
        <v>84</v>
      </c>
      <c r="R131" s="491" t="s">
        <v>85</v>
      </c>
      <c r="S131" s="579">
        <v>4000000</v>
      </c>
      <c r="T131" s="579">
        <v>20000000</v>
      </c>
      <c r="U131" s="487" t="s">
        <v>288</v>
      </c>
      <c r="V131" s="487" t="s">
        <v>79</v>
      </c>
      <c r="W131" s="487" t="s">
        <v>289</v>
      </c>
      <c r="X131" s="487" t="s">
        <v>290</v>
      </c>
      <c r="Y131" s="487" t="s">
        <v>77</v>
      </c>
      <c r="Z131" s="487" t="s">
        <v>78</v>
      </c>
      <c r="AA131" s="449"/>
    </row>
    <row r="132" spans="1:27" s="552" customFormat="1" ht="102">
      <c r="A132" s="487" t="s">
        <v>344</v>
      </c>
      <c r="B132" s="487" t="s">
        <v>71</v>
      </c>
      <c r="C132" s="487" t="s">
        <v>72</v>
      </c>
      <c r="D132" s="487" t="s">
        <v>284</v>
      </c>
      <c r="E132" s="487" t="s">
        <v>285</v>
      </c>
      <c r="F132" s="490">
        <v>8080</v>
      </c>
      <c r="G132" s="490">
        <v>2024110010212</v>
      </c>
      <c r="H132" s="487" t="s">
        <v>10</v>
      </c>
      <c r="I132" s="487" t="s">
        <v>286</v>
      </c>
      <c r="J132" s="487" t="s">
        <v>11</v>
      </c>
      <c r="K132" s="487">
        <v>80111600</v>
      </c>
      <c r="L132" s="487" t="s">
        <v>345</v>
      </c>
      <c r="M132" s="487" t="s">
        <v>83</v>
      </c>
      <c r="N132" s="487" t="s">
        <v>83</v>
      </c>
      <c r="O132" s="487">
        <v>5</v>
      </c>
      <c r="P132" s="487">
        <v>1</v>
      </c>
      <c r="Q132" s="487" t="s">
        <v>84</v>
      </c>
      <c r="R132" s="562" t="s">
        <v>85</v>
      </c>
      <c r="S132" s="579">
        <v>5000000</v>
      </c>
      <c r="T132" s="579">
        <v>25000000</v>
      </c>
      <c r="U132" s="487" t="s">
        <v>288</v>
      </c>
      <c r="V132" s="487" t="s">
        <v>79</v>
      </c>
      <c r="W132" s="487" t="s">
        <v>289</v>
      </c>
      <c r="X132" s="487" t="s">
        <v>290</v>
      </c>
      <c r="Y132" s="487" t="s">
        <v>77</v>
      </c>
      <c r="Z132" s="487" t="s">
        <v>78</v>
      </c>
      <c r="AA132" s="449"/>
    </row>
    <row r="133" spans="1:27" s="552" customFormat="1" ht="102">
      <c r="A133" s="487" t="s">
        <v>346</v>
      </c>
      <c r="B133" s="487" t="s">
        <v>71</v>
      </c>
      <c r="C133" s="487" t="s">
        <v>72</v>
      </c>
      <c r="D133" s="487" t="s">
        <v>284</v>
      </c>
      <c r="E133" s="487" t="s">
        <v>285</v>
      </c>
      <c r="F133" s="490">
        <v>8080</v>
      </c>
      <c r="G133" s="490">
        <v>2024110010212</v>
      </c>
      <c r="H133" s="487" t="s">
        <v>10</v>
      </c>
      <c r="I133" s="487" t="s">
        <v>286</v>
      </c>
      <c r="J133" s="453" t="s">
        <v>11</v>
      </c>
      <c r="K133" s="487">
        <v>80111600</v>
      </c>
      <c r="L133" s="487" t="s">
        <v>1966</v>
      </c>
      <c r="M133" s="487" t="s">
        <v>83</v>
      </c>
      <c r="N133" s="490" t="s">
        <v>83</v>
      </c>
      <c r="O133" s="490">
        <v>5</v>
      </c>
      <c r="P133" s="487">
        <v>1</v>
      </c>
      <c r="Q133" s="487" t="s">
        <v>84</v>
      </c>
      <c r="R133" s="491" t="s">
        <v>85</v>
      </c>
      <c r="S133" s="579">
        <v>4500000</v>
      </c>
      <c r="T133" s="579">
        <v>22500000</v>
      </c>
      <c r="U133" s="487" t="s">
        <v>288</v>
      </c>
      <c r="V133" s="487" t="s">
        <v>1954</v>
      </c>
      <c r="W133" s="487" t="s">
        <v>289</v>
      </c>
      <c r="X133" s="487" t="s">
        <v>290</v>
      </c>
      <c r="Y133" s="487" t="s">
        <v>77</v>
      </c>
      <c r="Z133" s="487" t="s">
        <v>78</v>
      </c>
      <c r="AA133" s="449"/>
    </row>
    <row r="134" spans="1:27" s="552" customFormat="1" ht="76.5">
      <c r="A134" s="487" t="s">
        <v>347</v>
      </c>
      <c r="B134" s="487" t="s">
        <v>71</v>
      </c>
      <c r="C134" s="487" t="s">
        <v>72</v>
      </c>
      <c r="D134" s="487" t="s">
        <v>284</v>
      </c>
      <c r="E134" s="487" t="s">
        <v>285</v>
      </c>
      <c r="F134" s="490">
        <v>8080</v>
      </c>
      <c r="G134" s="490">
        <v>2024110010212</v>
      </c>
      <c r="H134" s="487" t="s">
        <v>10</v>
      </c>
      <c r="I134" s="487" t="s">
        <v>286</v>
      </c>
      <c r="J134" s="487" t="s">
        <v>11</v>
      </c>
      <c r="K134" s="487">
        <v>80111600</v>
      </c>
      <c r="L134" s="487" t="s">
        <v>348</v>
      </c>
      <c r="M134" s="487" t="s">
        <v>83</v>
      </c>
      <c r="N134" s="490" t="s">
        <v>83</v>
      </c>
      <c r="O134" s="490">
        <v>9</v>
      </c>
      <c r="P134" s="487">
        <v>1</v>
      </c>
      <c r="Q134" s="487" t="s">
        <v>84</v>
      </c>
      <c r="R134" s="491" t="s">
        <v>85</v>
      </c>
      <c r="S134" s="579">
        <v>6000000</v>
      </c>
      <c r="T134" s="579">
        <v>54000000</v>
      </c>
      <c r="U134" s="487" t="s">
        <v>288</v>
      </c>
      <c r="V134" s="487" t="s">
        <v>316</v>
      </c>
      <c r="W134" s="487" t="s">
        <v>289</v>
      </c>
      <c r="X134" s="487" t="s">
        <v>76</v>
      </c>
      <c r="Y134" s="487" t="s">
        <v>77</v>
      </c>
      <c r="Z134" s="487" t="s">
        <v>78</v>
      </c>
      <c r="AA134" s="449" t="s">
        <v>2329</v>
      </c>
    </row>
    <row r="135" spans="1:27" s="552" customFormat="1" ht="76.5">
      <c r="A135" s="487" t="s">
        <v>349</v>
      </c>
      <c r="B135" s="487" t="s">
        <v>71</v>
      </c>
      <c r="C135" s="487" t="s">
        <v>72</v>
      </c>
      <c r="D135" s="487" t="s">
        <v>284</v>
      </c>
      <c r="E135" s="487" t="s">
        <v>285</v>
      </c>
      <c r="F135" s="490">
        <v>8080</v>
      </c>
      <c r="G135" s="490">
        <v>2024110010212</v>
      </c>
      <c r="H135" s="487" t="s">
        <v>10</v>
      </c>
      <c r="I135" s="487" t="s">
        <v>286</v>
      </c>
      <c r="J135" s="487" t="s">
        <v>11</v>
      </c>
      <c r="K135" s="487">
        <v>80111600</v>
      </c>
      <c r="L135" s="487" t="s">
        <v>350</v>
      </c>
      <c r="M135" s="487" t="s">
        <v>83</v>
      </c>
      <c r="N135" s="487" t="s">
        <v>83</v>
      </c>
      <c r="O135" s="487">
        <v>5</v>
      </c>
      <c r="P135" s="487">
        <v>1</v>
      </c>
      <c r="Q135" s="487" t="s">
        <v>84</v>
      </c>
      <c r="R135" s="562" t="s">
        <v>85</v>
      </c>
      <c r="S135" s="579">
        <v>7000000</v>
      </c>
      <c r="T135" s="579">
        <v>35000000</v>
      </c>
      <c r="U135" s="487" t="s">
        <v>288</v>
      </c>
      <c r="V135" s="487" t="s">
        <v>79</v>
      </c>
      <c r="W135" s="487" t="s">
        <v>289</v>
      </c>
      <c r="X135" s="487" t="s">
        <v>317</v>
      </c>
      <c r="Y135" s="487" t="s">
        <v>77</v>
      </c>
      <c r="Z135" s="487" t="s">
        <v>78</v>
      </c>
      <c r="AA135" s="449"/>
    </row>
    <row r="136" spans="1:27" s="552" customFormat="1" ht="102">
      <c r="A136" s="487" t="s">
        <v>351</v>
      </c>
      <c r="B136" s="487" t="s">
        <v>71</v>
      </c>
      <c r="C136" s="487" t="s">
        <v>72</v>
      </c>
      <c r="D136" s="487" t="s">
        <v>284</v>
      </c>
      <c r="E136" s="487" t="s">
        <v>285</v>
      </c>
      <c r="F136" s="490">
        <v>8080</v>
      </c>
      <c r="G136" s="490">
        <v>2024110010212</v>
      </c>
      <c r="H136" s="487" t="s">
        <v>10</v>
      </c>
      <c r="I136" s="487" t="s">
        <v>286</v>
      </c>
      <c r="J136" s="487" t="s">
        <v>11</v>
      </c>
      <c r="K136" s="487">
        <v>80111600</v>
      </c>
      <c r="L136" s="487" t="s">
        <v>352</v>
      </c>
      <c r="M136" s="487" t="s">
        <v>83</v>
      </c>
      <c r="N136" s="490" t="s">
        <v>83</v>
      </c>
      <c r="O136" s="490">
        <v>5</v>
      </c>
      <c r="P136" s="487">
        <v>1</v>
      </c>
      <c r="Q136" s="487" t="s">
        <v>84</v>
      </c>
      <c r="R136" s="491" t="s">
        <v>85</v>
      </c>
      <c r="S136" s="579">
        <v>3600000</v>
      </c>
      <c r="T136" s="579">
        <v>18000000</v>
      </c>
      <c r="U136" s="487" t="s">
        <v>288</v>
      </c>
      <c r="V136" s="487" t="s">
        <v>310</v>
      </c>
      <c r="W136" s="487" t="s">
        <v>289</v>
      </c>
      <c r="X136" s="487" t="s">
        <v>290</v>
      </c>
      <c r="Y136" s="487" t="s">
        <v>77</v>
      </c>
      <c r="Z136" s="487" t="s">
        <v>78</v>
      </c>
      <c r="AA136" s="449"/>
    </row>
    <row r="137" spans="1:27" s="552" customFormat="1" ht="102">
      <c r="A137" s="487" t="s">
        <v>353</v>
      </c>
      <c r="B137" s="487" t="s">
        <v>71</v>
      </c>
      <c r="C137" s="487" t="s">
        <v>72</v>
      </c>
      <c r="D137" s="487" t="s">
        <v>284</v>
      </c>
      <c r="E137" s="487" t="s">
        <v>285</v>
      </c>
      <c r="F137" s="490">
        <v>8080</v>
      </c>
      <c r="G137" s="490">
        <v>2024110010212</v>
      </c>
      <c r="H137" s="487" t="s">
        <v>10</v>
      </c>
      <c r="I137" s="487" t="s">
        <v>286</v>
      </c>
      <c r="J137" s="487" t="s">
        <v>11</v>
      </c>
      <c r="K137" s="487">
        <v>80111600</v>
      </c>
      <c r="L137" s="487" t="s">
        <v>354</v>
      </c>
      <c r="M137" s="487" t="s">
        <v>82</v>
      </c>
      <c r="N137" s="487" t="s">
        <v>82</v>
      </c>
      <c r="O137" s="487">
        <v>6</v>
      </c>
      <c r="P137" s="487">
        <v>1</v>
      </c>
      <c r="Q137" s="487" t="s">
        <v>84</v>
      </c>
      <c r="R137" s="562" t="s">
        <v>85</v>
      </c>
      <c r="S137" s="579">
        <v>9000000</v>
      </c>
      <c r="T137" s="579">
        <v>54000000</v>
      </c>
      <c r="U137" s="487" t="s">
        <v>288</v>
      </c>
      <c r="V137" s="487" t="s">
        <v>79</v>
      </c>
      <c r="W137" s="487" t="s">
        <v>289</v>
      </c>
      <c r="X137" s="487" t="s">
        <v>290</v>
      </c>
      <c r="Y137" s="487" t="s">
        <v>77</v>
      </c>
      <c r="Z137" s="487" t="s">
        <v>78</v>
      </c>
      <c r="AA137" s="449"/>
    </row>
    <row r="138" spans="1:27" s="552" customFormat="1" ht="102">
      <c r="A138" s="487" t="s">
        <v>355</v>
      </c>
      <c r="B138" s="487" t="s">
        <v>71</v>
      </c>
      <c r="C138" s="487" t="s">
        <v>72</v>
      </c>
      <c r="D138" s="487" t="s">
        <v>284</v>
      </c>
      <c r="E138" s="487" t="s">
        <v>285</v>
      </c>
      <c r="F138" s="490">
        <v>8080</v>
      </c>
      <c r="G138" s="490">
        <v>2024110010212</v>
      </c>
      <c r="H138" s="487" t="s">
        <v>10</v>
      </c>
      <c r="I138" s="487" t="s">
        <v>286</v>
      </c>
      <c r="J138" s="487" t="s">
        <v>11</v>
      </c>
      <c r="K138" s="487">
        <v>80111600</v>
      </c>
      <c r="L138" s="487" t="s">
        <v>356</v>
      </c>
      <c r="M138" s="487" t="s">
        <v>315</v>
      </c>
      <c r="N138" s="490" t="s">
        <v>315</v>
      </c>
      <c r="O138" s="490">
        <v>4</v>
      </c>
      <c r="P138" s="487">
        <v>1</v>
      </c>
      <c r="Q138" s="487" t="s">
        <v>84</v>
      </c>
      <c r="R138" s="491" t="s">
        <v>85</v>
      </c>
      <c r="S138" s="579">
        <v>5000000</v>
      </c>
      <c r="T138" s="579">
        <v>20000000</v>
      </c>
      <c r="U138" s="487" t="s">
        <v>288</v>
      </c>
      <c r="V138" s="487" t="s">
        <v>310</v>
      </c>
      <c r="W138" s="487" t="s">
        <v>289</v>
      </c>
      <c r="X138" s="487" t="s">
        <v>290</v>
      </c>
      <c r="Y138" s="487" t="s">
        <v>77</v>
      </c>
      <c r="Z138" s="487" t="s">
        <v>78</v>
      </c>
      <c r="AA138" s="449"/>
    </row>
    <row r="139" spans="1:27" s="552" customFormat="1" ht="102">
      <c r="A139" s="487" t="s">
        <v>357</v>
      </c>
      <c r="B139" s="487" t="s">
        <v>71</v>
      </c>
      <c r="C139" s="487" t="s">
        <v>72</v>
      </c>
      <c r="D139" s="487" t="s">
        <v>284</v>
      </c>
      <c r="E139" s="487" t="s">
        <v>285</v>
      </c>
      <c r="F139" s="490">
        <v>8080</v>
      </c>
      <c r="G139" s="490">
        <v>2024110010212</v>
      </c>
      <c r="H139" s="487" t="s">
        <v>10</v>
      </c>
      <c r="I139" s="487" t="s">
        <v>286</v>
      </c>
      <c r="J139" s="453" t="s">
        <v>11</v>
      </c>
      <c r="K139" s="487">
        <v>80111600</v>
      </c>
      <c r="L139" s="487" t="s">
        <v>1312</v>
      </c>
      <c r="M139" s="487" t="s">
        <v>82</v>
      </c>
      <c r="N139" s="490" t="s">
        <v>82</v>
      </c>
      <c r="O139" s="490">
        <v>5</v>
      </c>
      <c r="P139" s="487">
        <v>1</v>
      </c>
      <c r="Q139" s="487" t="s">
        <v>84</v>
      </c>
      <c r="R139" s="491" t="s">
        <v>85</v>
      </c>
      <c r="S139" s="579">
        <v>7000000</v>
      </c>
      <c r="T139" s="579">
        <v>35000000</v>
      </c>
      <c r="U139" s="487" t="s">
        <v>288</v>
      </c>
      <c r="V139" s="487" t="s">
        <v>79</v>
      </c>
      <c r="W139" s="487" t="s">
        <v>289</v>
      </c>
      <c r="X139" s="487" t="s">
        <v>290</v>
      </c>
      <c r="Y139" s="487" t="s">
        <v>77</v>
      </c>
      <c r="Z139" s="487" t="s">
        <v>78</v>
      </c>
      <c r="AA139" s="449"/>
    </row>
    <row r="140" spans="1:27" s="552" customFormat="1" ht="102">
      <c r="A140" s="487" t="s">
        <v>358</v>
      </c>
      <c r="B140" s="487" t="s">
        <v>71</v>
      </c>
      <c r="C140" s="487" t="s">
        <v>72</v>
      </c>
      <c r="D140" s="487" t="s">
        <v>284</v>
      </c>
      <c r="E140" s="487" t="s">
        <v>285</v>
      </c>
      <c r="F140" s="490">
        <v>8080</v>
      </c>
      <c r="G140" s="490">
        <v>2024110010212</v>
      </c>
      <c r="H140" s="487" t="s">
        <v>10</v>
      </c>
      <c r="I140" s="487" t="s">
        <v>286</v>
      </c>
      <c r="J140" s="453" t="s">
        <v>11</v>
      </c>
      <c r="K140" s="487">
        <v>80111600</v>
      </c>
      <c r="L140" s="487" t="s">
        <v>1968</v>
      </c>
      <c r="M140" s="487" t="s">
        <v>83</v>
      </c>
      <c r="N140" s="490" t="s">
        <v>83</v>
      </c>
      <c r="O140" s="490">
        <v>6</v>
      </c>
      <c r="P140" s="487">
        <v>1</v>
      </c>
      <c r="Q140" s="487" t="s">
        <v>84</v>
      </c>
      <c r="R140" s="491" t="s">
        <v>85</v>
      </c>
      <c r="S140" s="579">
        <v>4500000</v>
      </c>
      <c r="T140" s="579">
        <v>27000000</v>
      </c>
      <c r="U140" s="487" t="s">
        <v>288</v>
      </c>
      <c r="V140" s="487" t="s">
        <v>79</v>
      </c>
      <c r="W140" s="487" t="s">
        <v>289</v>
      </c>
      <c r="X140" s="487" t="s">
        <v>290</v>
      </c>
      <c r="Y140" s="487" t="s">
        <v>77</v>
      </c>
      <c r="Z140" s="487" t="s">
        <v>78</v>
      </c>
      <c r="AA140" s="449"/>
    </row>
    <row r="141" spans="1:27" s="552" customFormat="1" ht="102">
      <c r="A141" s="487" t="s">
        <v>359</v>
      </c>
      <c r="B141" s="487" t="s">
        <v>71</v>
      </c>
      <c r="C141" s="487" t="s">
        <v>72</v>
      </c>
      <c r="D141" s="487" t="s">
        <v>284</v>
      </c>
      <c r="E141" s="487" t="s">
        <v>285</v>
      </c>
      <c r="F141" s="490">
        <v>8080</v>
      </c>
      <c r="G141" s="490">
        <v>2024110010212</v>
      </c>
      <c r="H141" s="487" t="s">
        <v>10</v>
      </c>
      <c r="I141" s="487" t="s">
        <v>286</v>
      </c>
      <c r="J141" s="453" t="s">
        <v>11</v>
      </c>
      <c r="K141" s="487">
        <v>80111600</v>
      </c>
      <c r="L141" s="487" t="s">
        <v>1969</v>
      </c>
      <c r="M141" s="487" t="s">
        <v>83</v>
      </c>
      <c r="N141" s="490" t="s">
        <v>83</v>
      </c>
      <c r="O141" s="490">
        <v>6</v>
      </c>
      <c r="P141" s="487">
        <v>1</v>
      </c>
      <c r="Q141" s="487" t="s">
        <v>84</v>
      </c>
      <c r="R141" s="491" t="s">
        <v>85</v>
      </c>
      <c r="S141" s="579">
        <v>3600000</v>
      </c>
      <c r="T141" s="579">
        <v>21600000</v>
      </c>
      <c r="U141" s="487" t="s">
        <v>288</v>
      </c>
      <c r="V141" s="487" t="s">
        <v>79</v>
      </c>
      <c r="W141" s="487" t="s">
        <v>289</v>
      </c>
      <c r="X141" s="487" t="s">
        <v>290</v>
      </c>
      <c r="Y141" s="487" t="s">
        <v>77</v>
      </c>
      <c r="Z141" s="487" t="s">
        <v>78</v>
      </c>
      <c r="AA141" s="449"/>
    </row>
    <row r="142" spans="1:27" s="552" customFormat="1" ht="102">
      <c r="A142" s="487" t="s">
        <v>360</v>
      </c>
      <c r="B142" s="487" t="s">
        <v>71</v>
      </c>
      <c r="C142" s="487" t="s">
        <v>72</v>
      </c>
      <c r="D142" s="487" t="s">
        <v>284</v>
      </c>
      <c r="E142" s="487" t="s">
        <v>285</v>
      </c>
      <c r="F142" s="490">
        <v>8080</v>
      </c>
      <c r="G142" s="490">
        <v>2024110010212</v>
      </c>
      <c r="H142" s="487" t="s">
        <v>10</v>
      </c>
      <c r="I142" s="487" t="s">
        <v>286</v>
      </c>
      <c r="J142" s="487" t="s">
        <v>11</v>
      </c>
      <c r="K142" s="487">
        <v>80111600</v>
      </c>
      <c r="L142" s="487" t="s">
        <v>361</v>
      </c>
      <c r="M142" s="487" t="s">
        <v>82</v>
      </c>
      <c r="N142" s="487" t="s">
        <v>82</v>
      </c>
      <c r="O142" s="487">
        <v>5</v>
      </c>
      <c r="P142" s="487">
        <v>1</v>
      </c>
      <c r="Q142" s="487" t="s">
        <v>84</v>
      </c>
      <c r="R142" s="562" t="s">
        <v>85</v>
      </c>
      <c r="S142" s="579">
        <v>7000000</v>
      </c>
      <c r="T142" s="579">
        <v>35000000</v>
      </c>
      <c r="U142" s="487" t="s">
        <v>288</v>
      </c>
      <c r="V142" s="487" t="s">
        <v>79</v>
      </c>
      <c r="W142" s="487" t="s">
        <v>289</v>
      </c>
      <c r="X142" s="487" t="s">
        <v>290</v>
      </c>
      <c r="Y142" s="487" t="s">
        <v>77</v>
      </c>
      <c r="Z142" s="487" t="s">
        <v>78</v>
      </c>
      <c r="AA142" s="449"/>
    </row>
    <row r="143" spans="1:27" s="552" customFormat="1" ht="76.5">
      <c r="A143" s="487" t="s">
        <v>362</v>
      </c>
      <c r="B143" s="487" t="s">
        <v>71</v>
      </c>
      <c r="C143" s="487" t="s">
        <v>72</v>
      </c>
      <c r="D143" s="487" t="s">
        <v>284</v>
      </c>
      <c r="E143" s="487" t="s">
        <v>285</v>
      </c>
      <c r="F143" s="490">
        <v>8080</v>
      </c>
      <c r="G143" s="490">
        <v>2024110010212</v>
      </c>
      <c r="H143" s="487" t="s">
        <v>10</v>
      </c>
      <c r="I143" s="487" t="s">
        <v>286</v>
      </c>
      <c r="J143" s="487" t="s">
        <v>11</v>
      </c>
      <c r="K143" s="487">
        <v>80111600</v>
      </c>
      <c r="L143" s="487" t="s">
        <v>363</v>
      </c>
      <c r="M143" s="487" t="s">
        <v>83</v>
      </c>
      <c r="N143" s="490" t="s">
        <v>83</v>
      </c>
      <c r="O143" s="490">
        <v>8</v>
      </c>
      <c r="P143" s="487">
        <v>1</v>
      </c>
      <c r="Q143" s="487" t="s">
        <v>84</v>
      </c>
      <c r="R143" s="491" t="s">
        <v>85</v>
      </c>
      <c r="S143" s="579">
        <v>7000000</v>
      </c>
      <c r="T143" s="579">
        <v>56000000</v>
      </c>
      <c r="U143" s="487" t="s">
        <v>288</v>
      </c>
      <c r="V143" s="487" t="s">
        <v>310</v>
      </c>
      <c r="W143" s="487" t="s">
        <v>289</v>
      </c>
      <c r="X143" s="487" t="s">
        <v>76</v>
      </c>
      <c r="Y143" s="487" t="s">
        <v>77</v>
      </c>
      <c r="Z143" s="487" t="s">
        <v>78</v>
      </c>
      <c r="AA143" s="449"/>
    </row>
    <row r="144" spans="1:27" s="552" customFormat="1" ht="102">
      <c r="A144" s="487" t="s">
        <v>364</v>
      </c>
      <c r="B144" s="487" t="s">
        <v>71</v>
      </c>
      <c r="C144" s="487" t="s">
        <v>72</v>
      </c>
      <c r="D144" s="487" t="s">
        <v>284</v>
      </c>
      <c r="E144" s="487" t="s">
        <v>285</v>
      </c>
      <c r="F144" s="490">
        <v>8080</v>
      </c>
      <c r="G144" s="490">
        <v>2024110010212</v>
      </c>
      <c r="H144" s="487" t="s">
        <v>10</v>
      </c>
      <c r="I144" s="487" t="s">
        <v>286</v>
      </c>
      <c r="J144" s="453" t="s">
        <v>11</v>
      </c>
      <c r="K144" s="487">
        <v>80111600</v>
      </c>
      <c r="L144" s="487" t="s">
        <v>1970</v>
      </c>
      <c r="M144" s="487" t="s">
        <v>315</v>
      </c>
      <c r="N144" s="490" t="s">
        <v>315</v>
      </c>
      <c r="O144" s="490">
        <v>5</v>
      </c>
      <c r="P144" s="487">
        <v>1</v>
      </c>
      <c r="Q144" s="487" t="s">
        <v>84</v>
      </c>
      <c r="R144" s="491" t="s">
        <v>85</v>
      </c>
      <c r="S144" s="579">
        <v>2253000</v>
      </c>
      <c r="T144" s="579">
        <v>11265000</v>
      </c>
      <c r="U144" s="487" t="s">
        <v>288</v>
      </c>
      <c r="V144" s="487" t="s">
        <v>1954</v>
      </c>
      <c r="W144" s="487" t="s">
        <v>289</v>
      </c>
      <c r="X144" s="487" t="s">
        <v>290</v>
      </c>
      <c r="Y144" s="487" t="s">
        <v>77</v>
      </c>
      <c r="Z144" s="487" t="s">
        <v>78</v>
      </c>
      <c r="AA144" s="449"/>
    </row>
    <row r="145" spans="1:27" s="552" customFormat="1" ht="102">
      <c r="A145" s="487" t="s">
        <v>365</v>
      </c>
      <c r="B145" s="487" t="s">
        <v>71</v>
      </c>
      <c r="C145" s="487" t="s">
        <v>72</v>
      </c>
      <c r="D145" s="487" t="s">
        <v>284</v>
      </c>
      <c r="E145" s="487" t="s">
        <v>285</v>
      </c>
      <c r="F145" s="490">
        <v>8080</v>
      </c>
      <c r="G145" s="490">
        <v>2024110010212</v>
      </c>
      <c r="H145" s="487" t="s">
        <v>10</v>
      </c>
      <c r="I145" s="487" t="s">
        <v>286</v>
      </c>
      <c r="J145" s="453" t="s">
        <v>11</v>
      </c>
      <c r="K145" s="487">
        <v>80111600</v>
      </c>
      <c r="L145" s="487" t="s">
        <v>1529</v>
      </c>
      <c r="M145" s="487" t="s">
        <v>315</v>
      </c>
      <c r="N145" s="490" t="s">
        <v>315</v>
      </c>
      <c r="O145" s="490">
        <v>5</v>
      </c>
      <c r="P145" s="487">
        <v>1</v>
      </c>
      <c r="Q145" s="487" t="s">
        <v>84</v>
      </c>
      <c r="R145" s="491" t="s">
        <v>85</v>
      </c>
      <c r="S145" s="579">
        <v>2253000</v>
      </c>
      <c r="T145" s="579">
        <v>11265000</v>
      </c>
      <c r="U145" s="487" t="s">
        <v>288</v>
      </c>
      <c r="V145" s="487" t="s">
        <v>1957</v>
      </c>
      <c r="W145" s="487" t="s">
        <v>289</v>
      </c>
      <c r="X145" s="487" t="s">
        <v>290</v>
      </c>
      <c r="Y145" s="487" t="s">
        <v>77</v>
      </c>
      <c r="Z145" s="487" t="s">
        <v>78</v>
      </c>
      <c r="AA145" s="449"/>
    </row>
    <row r="146" spans="1:27" s="552" customFormat="1" ht="102">
      <c r="A146" s="487" t="s">
        <v>366</v>
      </c>
      <c r="B146" s="487" t="s">
        <v>71</v>
      </c>
      <c r="C146" s="487" t="s">
        <v>72</v>
      </c>
      <c r="D146" s="487" t="s">
        <v>284</v>
      </c>
      <c r="E146" s="487" t="s">
        <v>285</v>
      </c>
      <c r="F146" s="490">
        <v>8080</v>
      </c>
      <c r="G146" s="490">
        <v>2024110010212</v>
      </c>
      <c r="H146" s="487" t="s">
        <v>10</v>
      </c>
      <c r="I146" s="487" t="s">
        <v>286</v>
      </c>
      <c r="J146" s="453" t="s">
        <v>11</v>
      </c>
      <c r="K146" s="487">
        <v>80111600</v>
      </c>
      <c r="L146" s="487" t="s">
        <v>1318</v>
      </c>
      <c r="M146" s="487" t="s">
        <v>83</v>
      </c>
      <c r="N146" s="490" t="s">
        <v>83</v>
      </c>
      <c r="O146" s="490">
        <v>5</v>
      </c>
      <c r="P146" s="487">
        <v>1</v>
      </c>
      <c r="Q146" s="487" t="s">
        <v>84</v>
      </c>
      <c r="R146" s="491" t="s">
        <v>85</v>
      </c>
      <c r="S146" s="579">
        <v>5000000</v>
      </c>
      <c r="T146" s="579">
        <v>25000000</v>
      </c>
      <c r="U146" s="487" t="s">
        <v>288</v>
      </c>
      <c r="V146" s="487" t="s">
        <v>79</v>
      </c>
      <c r="W146" s="487" t="s">
        <v>289</v>
      </c>
      <c r="X146" s="487" t="s">
        <v>290</v>
      </c>
      <c r="Y146" s="487" t="s">
        <v>77</v>
      </c>
      <c r="Z146" s="487" t="s">
        <v>78</v>
      </c>
      <c r="AA146" s="449"/>
    </row>
    <row r="147" spans="1:27" s="552" customFormat="1" ht="102">
      <c r="A147" s="487" t="s">
        <v>367</v>
      </c>
      <c r="B147" s="487" t="s">
        <v>71</v>
      </c>
      <c r="C147" s="487" t="s">
        <v>72</v>
      </c>
      <c r="D147" s="487" t="s">
        <v>284</v>
      </c>
      <c r="E147" s="487" t="s">
        <v>285</v>
      </c>
      <c r="F147" s="490">
        <v>8080</v>
      </c>
      <c r="G147" s="490">
        <v>2024110010212</v>
      </c>
      <c r="H147" s="487" t="s">
        <v>10</v>
      </c>
      <c r="I147" s="487" t="s">
        <v>286</v>
      </c>
      <c r="J147" s="487" t="s">
        <v>11</v>
      </c>
      <c r="K147" s="487">
        <v>80111600</v>
      </c>
      <c r="L147" s="487" t="s">
        <v>368</v>
      </c>
      <c r="M147" s="487" t="s">
        <v>82</v>
      </c>
      <c r="N147" s="487" t="s">
        <v>82</v>
      </c>
      <c r="O147" s="487">
        <v>6</v>
      </c>
      <c r="P147" s="487">
        <v>1</v>
      </c>
      <c r="Q147" s="487" t="s">
        <v>84</v>
      </c>
      <c r="R147" s="562" t="s">
        <v>85</v>
      </c>
      <c r="S147" s="579">
        <v>4500000</v>
      </c>
      <c r="T147" s="579">
        <v>27000000</v>
      </c>
      <c r="U147" s="487" t="s">
        <v>288</v>
      </c>
      <c r="V147" s="487" t="s">
        <v>79</v>
      </c>
      <c r="W147" s="487" t="s">
        <v>289</v>
      </c>
      <c r="X147" s="487" t="s">
        <v>290</v>
      </c>
      <c r="Y147" s="487" t="s">
        <v>77</v>
      </c>
      <c r="Z147" s="487" t="s">
        <v>78</v>
      </c>
      <c r="AA147" s="449"/>
    </row>
    <row r="148" spans="1:27" s="552" customFormat="1" ht="102">
      <c r="A148" s="487" t="s">
        <v>369</v>
      </c>
      <c r="B148" s="487" t="s">
        <v>71</v>
      </c>
      <c r="C148" s="487" t="s">
        <v>72</v>
      </c>
      <c r="D148" s="487" t="s">
        <v>284</v>
      </c>
      <c r="E148" s="487" t="s">
        <v>285</v>
      </c>
      <c r="F148" s="490">
        <v>8080</v>
      </c>
      <c r="G148" s="490">
        <v>2024110010212</v>
      </c>
      <c r="H148" s="487" t="s">
        <v>10</v>
      </c>
      <c r="I148" s="487" t="s">
        <v>286</v>
      </c>
      <c r="J148" s="487" t="s">
        <v>11</v>
      </c>
      <c r="K148" s="487">
        <v>80111600</v>
      </c>
      <c r="L148" s="487" t="s">
        <v>370</v>
      </c>
      <c r="M148" s="487" t="s">
        <v>83</v>
      </c>
      <c r="N148" s="490" t="s">
        <v>83</v>
      </c>
      <c r="O148" s="490">
        <v>5</v>
      </c>
      <c r="P148" s="487">
        <v>1</v>
      </c>
      <c r="Q148" s="487" t="s">
        <v>84</v>
      </c>
      <c r="R148" s="491" t="s">
        <v>85</v>
      </c>
      <c r="S148" s="579">
        <v>7000000</v>
      </c>
      <c r="T148" s="579">
        <v>35000000</v>
      </c>
      <c r="U148" s="487" t="s">
        <v>288</v>
      </c>
      <c r="V148" s="487" t="s">
        <v>310</v>
      </c>
      <c r="W148" s="487" t="s">
        <v>289</v>
      </c>
      <c r="X148" s="487" t="s">
        <v>290</v>
      </c>
      <c r="Y148" s="487" t="s">
        <v>77</v>
      </c>
      <c r="Z148" s="487" t="s">
        <v>78</v>
      </c>
      <c r="AA148" s="449"/>
    </row>
    <row r="149" spans="1:27" s="552" customFormat="1" ht="102">
      <c r="A149" s="487" t="s">
        <v>373</v>
      </c>
      <c r="B149" s="487" t="s">
        <v>71</v>
      </c>
      <c r="C149" s="487" t="s">
        <v>72</v>
      </c>
      <c r="D149" s="487" t="s">
        <v>284</v>
      </c>
      <c r="E149" s="487" t="s">
        <v>285</v>
      </c>
      <c r="F149" s="490">
        <v>8080</v>
      </c>
      <c r="G149" s="490">
        <v>2024110010212</v>
      </c>
      <c r="H149" s="487" t="s">
        <v>10</v>
      </c>
      <c r="I149" s="487" t="s">
        <v>286</v>
      </c>
      <c r="J149" s="453" t="s">
        <v>11</v>
      </c>
      <c r="K149" s="487">
        <v>80111600</v>
      </c>
      <c r="L149" s="487" t="s">
        <v>1530</v>
      </c>
      <c r="M149" s="487" t="s">
        <v>83</v>
      </c>
      <c r="N149" s="490" t="s">
        <v>83</v>
      </c>
      <c r="O149" s="490">
        <v>7</v>
      </c>
      <c r="P149" s="487">
        <v>1</v>
      </c>
      <c r="Q149" s="487" t="s">
        <v>84</v>
      </c>
      <c r="R149" s="491" t="s">
        <v>85</v>
      </c>
      <c r="S149" s="579">
        <v>3600000</v>
      </c>
      <c r="T149" s="579">
        <v>25200000</v>
      </c>
      <c r="U149" s="487" t="s">
        <v>288</v>
      </c>
      <c r="V149" s="487" t="s">
        <v>79</v>
      </c>
      <c r="W149" s="487" t="s">
        <v>289</v>
      </c>
      <c r="X149" s="487" t="s">
        <v>290</v>
      </c>
      <c r="Y149" s="487" t="s">
        <v>77</v>
      </c>
      <c r="Z149" s="487" t="s">
        <v>78</v>
      </c>
      <c r="AA149" s="449"/>
    </row>
    <row r="150" spans="1:27" s="552" customFormat="1" ht="76.5">
      <c r="A150" s="487" t="s">
        <v>374</v>
      </c>
      <c r="B150" s="487" t="s">
        <v>71</v>
      </c>
      <c r="C150" s="487" t="s">
        <v>72</v>
      </c>
      <c r="D150" s="487" t="s">
        <v>284</v>
      </c>
      <c r="E150" s="487" t="s">
        <v>285</v>
      </c>
      <c r="F150" s="490">
        <v>8080</v>
      </c>
      <c r="G150" s="490">
        <v>2024110010212</v>
      </c>
      <c r="H150" s="487" t="s">
        <v>10</v>
      </c>
      <c r="I150" s="487" t="s">
        <v>286</v>
      </c>
      <c r="J150" s="487" t="s">
        <v>11</v>
      </c>
      <c r="K150" s="487">
        <v>80111600</v>
      </c>
      <c r="L150" s="487" t="s">
        <v>375</v>
      </c>
      <c r="M150" s="487" t="s">
        <v>82</v>
      </c>
      <c r="N150" s="490" t="s">
        <v>82</v>
      </c>
      <c r="O150" s="490">
        <v>6</v>
      </c>
      <c r="P150" s="487">
        <v>1</v>
      </c>
      <c r="Q150" s="487" t="s">
        <v>84</v>
      </c>
      <c r="R150" s="491" t="s">
        <v>85</v>
      </c>
      <c r="S150" s="579">
        <v>5860000</v>
      </c>
      <c r="T150" s="579">
        <v>35160000</v>
      </c>
      <c r="U150" s="487" t="s">
        <v>288</v>
      </c>
      <c r="V150" s="487" t="s">
        <v>310</v>
      </c>
      <c r="W150" s="487" t="s">
        <v>289</v>
      </c>
      <c r="X150" s="487" t="s">
        <v>76</v>
      </c>
      <c r="Y150" s="487" t="s">
        <v>77</v>
      </c>
      <c r="Z150" s="487" t="s">
        <v>78</v>
      </c>
      <c r="AA150" s="449"/>
    </row>
    <row r="151" spans="1:27" s="552" customFormat="1" ht="102">
      <c r="A151" s="487" t="s">
        <v>376</v>
      </c>
      <c r="B151" s="487" t="s">
        <v>71</v>
      </c>
      <c r="C151" s="487" t="s">
        <v>72</v>
      </c>
      <c r="D151" s="487" t="s">
        <v>284</v>
      </c>
      <c r="E151" s="487" t="s">
        <v>285</v>
      </c>
      <c r="F151" s="490">
        <v>8080</v>
      </c>
      <c r="G151" s="490">
        <v>2024110010212</v>
      </c>
      <c r="H151" s="487" t="s">
        <v>10</v>
      </c>
      <c r="I151" s="487" t="s">
        <v>286</v>
      </c>
      <c r="J151" s="453" t="s">
        <v>11</v>
      </c>
      <c r="K151" s="487">
        <v>80111600</v>
      </c>
      <c r="L151" s="487" t="s">
        <v>1323</v>
      </c>
      <c r="M151" s="487" t="s">
        <v>82</v>
      </c>
      <c r="N151" s="490" t="s">
        <v>82</v>
      </c>
      <c r="O151" s="490">
        <v>4</v>
      </c>
      <c r="P151" s="487">
        <v>1</v>
      </c>
      <c r="Q151" s="487" t="s">
        <v>84</v>
      </c>
      <c r="R151" s="491" t="s">
        <v>85</v>
      </c>
      <c r="S151" s="579">
        <v>3250000</v>
      </c>
      <c r="T151" s="579">
        <v>13000000</v>
      </c>
      <c r="U151" s="487" t="s">
        <v>288</v>
      </c>
      <c r="V151" s="487" t="s">
        <v>79</v>
      </c>
      <c r="W151" s="487" t="s">
        <v>289</v>
      </c>
      <c r="X151" s="487" t="s">
        <v>290</v>
      </c>
      <c r="Y151" s="487" t="s">
        <v>77</v>
      </c>
      <c r="Z151" s="487" t="s">
        <v>78</v>
      </c>
      <c r="AA151" s="449"/>
    </row>
    <row r="152" spans="1:27" s="552" customFormat="1" ht="102">
      <c r="A152" s="487" t="s">
        <v>377</v>
      </c>
      <c r="B152" s="487" t="s">
        <v>71</v>
      </c>
      <c r="C152" s="487" t="s">
        <v>72</v>
      </c>
      <c r="D152" s="487" t="s">
        <v>284</v>
      </c>
      <c r="E152" s="487" t="s">
        <v>285</v>
      </c>
      <c r="F152" s="490">
        <v>8080</v>
      </c>
      <c r="G152" s="490">
        <v>2024110010212</v>
      </c>
      <c r="H152" s="487" t="s">
        <v>10</v>
      </c>
      <c r="I152" s="487" t="s">
        <v>286</v>
      </c>
      <c r="J152" s="487" t="s">
        <v>11</v>
      </c>
      <c r="K152" s="487">
        <v>80111600</v>
      </c>
      <c r="L152" s="487" t="s">
        <v>378</v>
      </c>
      <c r="M152" s="487" t="s">
        <v>83</v>
      </c>
      <c r="N152" s="490" t="s">
        <v>83</v>
      </c>
      <c r="O152" s="490">
        <v>5</v>
      </c>
      <c r="P152" s="487">
        <v>1</v>
      </c>
      <c r="Q152" s="487" t="s">
        <v>84</v>
      </c>
      <c r="R152" s="491" t="s">
        <v>85</v>
      </c>
      <c r="S152" s="579">
        <v>7000000</v>
      </c>
      <c r="T152" s="579">
        <v>35000000</v>
      </c>
      <c r="U152" s="487" t="s">
        <v>288</v>
      </c>
      <c r="V152" s="487" t="s">
        <v>79</v>
      </c>
      <c r="W152" s="487" t="s">
        <v>289</v>
      </c>
      <c r="X152" s="487" t="s">
        <v>290</v>
      </c>
      <c r="Y152" s="487" t="s">
        <v>77</v>
      </c>
      <c r="Z152" s="487" t="s">
        <v>78</v>
      </c>
      <c r="AA152" s="449"/>
    </row>
    <row r="153" spans="1:27" s="552" customFormat="1" ht="102">
      <c r="A153" s="487" t="s">
        <v>379</v>
      </c>
      <c r="B153" s="487" t="s">
        <v>71</v>
      </c>
      <c r="C153" s="487" t="s">
        <v>72</v>
      </c>
      <c r="D153" s="487" t="s">
        <v>284</v>
      </c>
      <c r="E153" s="487" t="s">
        <v>285</v>
      </c>
      <c r="F153" s="490">
        <v>8080</v>
      </c>
      <c r="G153" s="490">
        <v>2024110010212</v>
      </c>
      <c r="H153" s="487" t="s">
        <v>10</v>
      </c>
      <c r="I153" s="487" t="s">
        <v>286</v>
      </c>
      <c r="J153" s="453" t="s">
        <v>11</v>
      </c>
      <c r="K153" s="487">
        <v>80111600</v>
      </c>
      <c r="L153" s="487" t="s">
        <v>1325</v>
      </c>
      <c r="M153" s="487" t="s">
        <v>315</v>
      </c>
      <c r="N153" s="490" t="s">
        <v>315</v>
      </c>
      <c r="O153" s="490">
        <v>8</v>
      </c>
      <c r="P153" s="487">
        <v>1</v>
      </c>
      <c r="Q153" s="487" t="s">
        <v>84</v>
      </c>
      <c r="R153" s="491" t="s">
        <v>85</v>
      </c>
      <c r="S153" s="579">
        <v>4000000</v>
      </c>
      <c r="T153" s="579">
        <v>32000000</v>
      </c>
      <c r="U153" s="487" t="s">
        <v>288</v>
      </c>
      <c r="V153" s="487" t="s">
        <v>79</v>
      </c>
      <c r="W153" s="487" t="s">
        <v>289</v>
      </c>
      <c r="X153" s="487" t="s">
        <v>290</v>
      </c>
      <c r="Y153" s="487" t="s">
        <v>77</v>
      </c>
      <c r="Z153" s="487" t="s">
        <v>78</v>
      </c>
      <c r="AA153" s="449" t="s">
        <v>2329</v>
      </c>
    </row>
    <row r="154" spans="1:27" s="552" customFormat="1" ht="102">
      <c r="A154" s="487" t="s">
        <v>380</v>
      </c>
      <c r="B154" s="487" t="s">
        <v>71</v>
      </c>
      <c r="C154" s="487" t="s">
        <v>72</v>
      </c>
      <c r="D154" s="487" t="s">
        <v>284</v>
      </c>
      <c r="E154" s="487" t="s">
        <v>285</v>
      </c>
      <c r="F154" s="490">
        <v>8080</v>
      </c>
      <c r="G154" s="490">
        <v>2024110010212</v>
      </c>
      <c r="H154" s="487" t="s">
        <v>10</v>
      </c>
      <c r="I154" s="487" t="s">
        <v>286</v>
      </c>
      <c r="J154" s="487" t="s">
        <v>11</v>
      </c>
      <c r="K154" s="487">
        <v>80111600</v>
      </c>
      <c r="L154" s="487" t="s">
        <v>381</v>
      </c>
      <c r="M154" s="487" t="s">
        <v>83</v>
      </c>
      <c r="N154" s="490" t="s">
        <v>83</v>
      </c>
      <c r="O154" s="490">
        <v>5</v>
      </c>
      <c r="P154" s="487">
        <v>1</v>
      </c>
      <c r="Q154" s="487" t="s">
        <v>84</v>
      </c>
      <c r="R154" s="491" t="s">
        <v>85</v>
      </c>
      <c r="S154" s="579">
        <v>3600000</v>
      </c>
      <c r="T154" s="579">
        <v>18000000</v>
      </c>
      <c r="U154" s="487" t="s">
        <v>288</v>
      </c>
      <c r="V154" s="487" t="s">
        <v>79</v>
      </c>
      <c r="W154" s="487" t="s">
        <v>289</v>
      </c>
      <c r="X154" s="487" t="s">
        <v>290</v>
      </c>
      <c r="Y154" s="487" t="s">
        <v>77</v>
      </c>
      <c r="Z154" s="487" t="s">
        <v>78</v>
      </c>
      <c r="AA154" s="449"/>
    </row>
    <row r="155" spans="1:27" s="552" customFormat="1" ht="102">
      <c r="A155" s="487" t="s">
        <v>382</v>
      </c>
      <c r="B155" s="487" t="s">
        <v>71</v>
      </c>
      <c r="C155" s="487" t="s">
        <v>72</v>
      </c>
      <c r="D155" s="487" t="s">
        <v>284</v>
      </c>
      <c r="E155" s="487" t="s">
        <v>285</v>
      </c>
      <c r="F155" s="490">
        <v>8080</v>
      </c>
      <c r="G155" s="490">
        <v>2024110010212</v>
      </c>
      <c r="H155" s="487" t="s">
        <v>10</v>
      </c>
      <c r="I155" s="487" t="s">
        <v>286</v>
      </c>
      <c r="J155" s="453" t="s">
        <v>11</v>
      </c>
      <c r="K155" s="487">
        <v>80111600</v>
      </c>
      <c r="L155" s="487" t="s">
        <v>1531</v>
      </c>
      <c r="M155" s="487" t="s">
        <v>83</v>
      </c>
      <c r="N155" s="490" t="s">
        <v>83</v>
      </c>
      <c r="O155" s="490">
        <v>5</v>
      </c>
      <c r="P155" s="487">
        <v>1</v>
      </c>
      <c r="Q155" s="487" t="s">
        <v>84</v>
      </c>
      <c r="R155" s="491" t="s">
        <v>85</v>
      </c>
      <c r="S155" s="579">
        <v>2253000</v>
      </c>
      <c r="T155" s="579">
        <v>11265000</v>
      </c>
      <c r="U155" s="487" t="s">
        <v>288</v>
      </c>
      <c r="V155" s="487" t="s">
        <v>79</v>
      </c>
      <c r="W155" s="487" t="s">
        <v>289</v>
      </c>
      <c r="X155" s="487" t="s">
        <v>290</v>
      </c>
      <c r="Y155" s="487" t="s">
        <v>77</v>
      </c>
      <c r="Z155" s="487" t="s">
        <v>78</v>
      </c>
      <c r="AA155" s="449"/>
    </row>
    <row r="156" spans="1:27" s="552" customFormat="1" ht="102">
      <c r="A156" s="487" t="s">
        <v>383</v>
      </c>
      <c r="B156" s="487" t="s">
        <v>71</v>
      </c>
      <c r="C156" s="487" t="s">
        <v>72</v>
      </c>
      <c r="D156" s="487" t="s">
        <v>284</v>
      </c>
      <c r="E156" s="487" t="s">
        <v>285</v>
      </c>
      <c r="F156" s="490">
        <v>8080</v>
      </c>
      <c r="G156" s="490">
        <v>2024110010212</v>
      </c>
      <c r="H156" s="487" t="s">
        <v>10</v>
      </c>
      <c r="I156" s="487" t="s">
        <v>286</v>
      </c>
      <c r="J156" s="487" t="s">
        <v>11</v>
      </c>
      <c r="K156" s="487">
        <v>80111600</v>
      </c>
      <c r="L156" s="487" t="s">
        <v>384</v>
      </c>
      <c r="M156" s="487" t="s">
        <v>83</v>
      </c>
      <c r="N156" s="490" t="s">
        <v>83</v>
      </c>
      <c r="O156" s="490">
        <v>5</v>
      </c>
      <c r="P156" s="487">
        <v>1</v>
      </c>
      <c r="Q156" s="487" t="s">
        <v>84</v>
      </c>
      <c r="R156" s="491" t="s">
        <v>85</v>
      </c>
      <c r="S156" s="579">
        <v>4000000</v>
      </c>
      <c r="T156" s="579">
        <v>20000000</v>
      </c>
      <c r="U156" s="487" t="s">
        <v>288</v>
      </c>
      <c r="V156" s="487" t="s">
        <v>310</v>
      </c>
      <c r="W156" s="487" t="s">
        <v>289</v>
      </c>
      <c r="X156" s="487" t="s">
        <v>290</v>
      </c>
      <c r="Y156" s="487" t="s">
        <v>77</v>
      </c>
      <c r="Z156" s="487" t="s">
        <v>78</v>
      </c>
      <c r="AA156" s="449"/>
    </row>
    <row r="157" spans="1:27" s="552" customFormat="1" ht="102">
      <c r="A157" s="487" t="s">
        <v>385</v>
      </c>
      <c r="B157" s="487" t="s">
        <v>71</v>
      </c>
      <c r="C157" s="487" t="s">
        <v>72</v>
      </c>
      <c r="D157" s="487" t="s">
        <v>284</v>
      </c>
      <c r="E157" s="487" t="s">
        <v>285</v>
      </c>
      <c r="F157" s="490">
        <v>8080</v>
      </c>
      <c r="G157" s="490">
        <v>2024110010212</v>
      </c>
      <c r="H157" s="487" t="s">
        <v>10</v>
      </c>
      <c r="I157" s="487" t="s">
        <v>286</v>
      </c>
      <c r="J157" s="453" t="s">
        <v>11</v>
      </c>
      <c r="K157" s="487">
        <v>80111600</v>
      </c>
      <c r="L157" s="487" t="s">
        <v>1572</v>
      </c>
      <c r="M157" s="487" t="s">
        <v>309</v>
      </c>
      <c r="N157" s="490" t="s">
        <v>309</v>
      </c>
      <c r="O157" s="490">
        <v>7</v>
      </c>
      <c r="P157" s="487">
        <v>1</v>
      </c>
      <c r="Q157" s="487" t="s">
        <v>84</v>
      </c>
      <c r="R157" s="491" t="s">
        <v>85</v>
      </c>
      <c r="S157" s="579">
        <v>2900000</v>
      </c>
      <c r="T157" s="579">
        <v>20300000</v>
      </c>
      <c r="U157" s="487" t="s">
        <v>288</v>
      </c>
      <c r="V157" s="487" t="s">
        <v>1954</v>
      </c>
      <c r="W157" s="487" t="s">
        <v>289</v>
      </c>
      <c r="X157" s="487" t="s">
        <v>290</v>
      </c>
      <c r="Y157" s="487" t="s">
        <v>77</v>
      </c>
      <c r="Z157" s="487" t="s">
        <v>78</v>
      </c>
      <c r="AA157" s="449"/>
    </row>
    <row r="158" spans="1:27" s="552" customFormat="1" ht="76.5">
      <c r="A158" s="487" t="s">
        <v>386</v>
      </c>
      <c r="B158" s="487" t="s">
        <v>71</v>
      </c>
      <c r="C158" s="487" t="s">
        <v>72</v>
      </c>
      <c r="D158" s="487" t="s">
        <v>284</v>
      </c>
      <c r="E158" s="487" t="s">
        <v>285</v>
      </c>
      <c r="F158" s="490">
        <v>8080</v>
      </c>
      <c r="G158" s="490">
        <v>2024110010212</v>
      </c>
      <c r="H158" s="487" t="s">
        <v>10</v>
      </c>
      <c r="I158" s="487" t="s">
        <v>286</v>
      </c>
      <c r="J158" s="453" t="s">
        <v>11</v>
      </c>
      <c r="K158" s="487">
        <v>80111600</v>
      </c>
      <c r="L158" s="487" t="s">
        <v>1532</v>
      </c>
      <c r="M158" s="487" t="s">
        <v>83</v>
      </c>
      <c r="N158" s="490" t="s">
        <v>83</v>
      </c>
      <c r="O158" s="490">
        <v>7</v>
      </c>
      <c r="P158" s="487">
        <v>1</v>
      </c>
      <c r="Q158" s="487" t="s">
        <v>84</v>
      </c>
      <c r="R158" s="491" t="s">
        <v>85</v>
      </c>
      <c r="S158" s="579">
        <v>3500000</v>
      </c>
      <c r="T158" s="579">
        <v>24500000</v>
      </c>
      <c r="U158" s="487" t="s">
        <v>288</v>
      </c>
      <c r="V158" s="487" t="s">
        <v>1954</v>
      </c>
      <c r="W158" s="487" t="s">
        <v>289</v>
      </c>
      <c r="X158" s="487" t="s">
        <v>76</v>
      </c>
      <c r="Y158" s="487" t="s">
        <v>77</v>
      </c>
      <c r="Z158" s="487" t="s">
        <v>78</v>
      </c>
      <c r="AA158" s="449"/>
    </row>
    <row r="159" spans="1:27" s="552" customFormat="1" ht="102">
      <c r="A159" s="487" t="s">
        <v>387</v>
      </c>
      <c r="B159" s="487" t="s">
        <v>71</v>
      </c>
      <c r="C159" s="487" t="s">
        <v>72</v>
      </c>
      <c r="D159" s="487" t="s">
        <v>284</v>
      </c>
      <c r="E159" s="487" t="s">
        <v>285</v>
      </c>
      <c r="F159" s="490">
        <v>8080</v>
      </c>
      <c r="G159" s="490">
        <v>2024110010212</v>
      </c>
      <c r="H159" s="487" t="s">
        <v>10</v>
      </c>
      <c r="I159" s="487" t="s">
        <v>286</v>
      </c>
      <c r="J159" s="453" t="s">
        <v>11</v>
      </c>
      <c r="K159" s="487">
        <v>80111600</v>
      </c>
      <c r="L159" s="487" t="s">
        <v>1331</v>
      </c>
      <c r="M159" s="487" t="s">
        <v>83</v>
      </c>
      <c r="N159" s="490" t="s">
        <v>83</v>
      </c>
      <c r="O159" s="490">
        <v>8.5</v>
      </c>
      <c r="P159" s="487">
        <v>1</v>
      </c>
      <c r="Q159" s="487" t="s">
        <v>84</v>
      </c>
      <c r="R159" s="491" t="s">
        <v>85</v>
      </c>
      <c r="S159" s="579">
        <v>5000000</v>
      </c>
      <c r="T159" s="579">
        <v>42500000</v>
      </c>
      <c r="U159" s="487" t="s">
        <v>288</v>
      </c>
      <c r="V159" s="487" t="s">
        <v>79</v>
      </c>
      <c r="W159" s="487" t="s">
        <v>289</v>
      </c>
      <c r="X159" s="487" t="s">
        <v>290</v>
      </c>
      <c r="Y159" s="487" t="s">
        <v>77</v>
      </c>
      <c r="Z159" s="487" t="s">
        <v>78</v>
      </c>
      <c r="AA159" s="449" t="s">
        <v>2329</v>
      </c>
    </row>
    <row r="160" spans="1:27" s="552" customFormat="1" ht="76.5">
      <c r="A160" s="487" t="s">
        <v>388</v>
      </c>
      <c r="B160" s="487" t="s">
        <v>71</v>
      </c>
      <c r="C160" s="487" t="s">
        <v>72</v>
      </c>
      <c r="D160" s="487" t="s">
        <v>284</v>
      </c>
      <c r="E160" s="487" t="s">
        <v>285</v>
      </c>
      <c r="F160" s="490">
        <v>8080</v>
      </c>
      <c r="G160" s="490">
        <v>2024110010212</v>
      </c>
      <c r="H160" s="487" t="s">
        <v>10</v>
      </c>
      <c r="I160" s="487" t="s">
        <v>286</v>
      </c>
      <c r="J160" s="453" t="s">
        <v>11</v>
      </c>
      <c r="K160" s="487">
        <v>80111600</v>
      </c>
      <c r="L160" s="487" t="s">
        <v>1533</v>
      </c>
      <c r="M160" s="487" t="s">
        <v>83</v>
      </c>
      <c r="N160" s="490" t="s">
        <v>83</v>
      </c>
      <c r="O160" s="490">
        <v>5</v>
      </c>
      <c r="P160" s="487">
        <v>1</v>
      </c>
      <c r="Q160" s="487" t="s">
        <v>84</v>
      </c>
      <c r="R160" s="491" t="s">
        <v>85</v>
      </c>
      <c r="S160" s="579">
        <v>2512000</v>
      </c>
      <c r="T160" s="579">
        <v>12560000</v>
      </c>
      <c r="U160" s="487" t="s">
        <v>288</v>
      </c>
      <c r="V160" s="487" t="s">
        <v>1954</v>
      </c>
      <c r="W160" s="487" t="s">
        <v>289</v>
      </c>
      <c r="X160" s="487" t="s">
        <v>76</v>
      </c>
      <c r="Y160" s="487" t="s">
        <v>77</v>
      </c>
      <c r="Z160" s="487" t="s">
        <v>78</v>
      </c>
      <c r="AA160" s="449"/>
    </row>
    <row r="161" spans="1:27" s="552" customFormat="1" ht="76.5">
      <c r="A161" s="487" t="s">
        <v>389</v>
      </c>
      <c r="B161" s="487" t="s">
        <v>71</v>
      </c>
      <c r="C161" s="487" t="s">
        <v>72</v>
      </c>
      <c r="D161" s="487" t="s">
        <v>284</v>
      </c>
      <c r="E161" s="487" t="s">
        <v>285</v>
      </c>
      <c r="F161" s="490">
        <v>8080</v>
      </c>
      <c r="G161" s="490">
        <v>2024110010212</v>
      </c>
      <c r="H161" s="487" t="s">
        <v>10</v>
      </c>
      <c r="I161" s="487" t="s">
        <v>286</v>
      </c>
      <c r="J161" s="487" t="s">
        <v>11</v>
      </c>
      <c r="K161" s="487">
        <v>80111600</v>
      </c>
      <c r="L161" s="487" t="s">
        <v>390</v>
      </c>
      <c r="M161" s="487" t="s">
        <v>83</v>
      </c>
      <c r="N161" s="490" t="s">
        <v>83</v>
      </c>
      <c r="O161" s="490">
        <v>5</v>
      </c>
      <c r="P161" s="487">
        <v>1</v>
      </c>
      <c r="Q161" s="487" t="s">
        <v>84</v>
      </c>
      <c r="R161" s="491" t="s">
        <v>85</v>
      </c>
      <c r="S161" s="579">
        <v>2253000</v>
      </c>
      <c r="T161" s="579">
        <v>11265000</v>
      </c>
      <c r="U161" s="487" t="s">
        <v>288</v>
      </c>
      <c r="V161" s="487" t="s">
        <v>310</v>
      </c>
      <c r="W161" s="487" t="s">
        <v>289</v>
      </c>
      <c r="X161" s="487" t="s">
        <v>76</v>
      </c>
      <c r="Y161" s="487" t="s">
        <v>77</v>
      </c>
      <c r="Z161" s="487" t="s">
        <v>78</v>
      </c>
      <c r="AA161" s="449"/>
    </row>
    <row r="162" spans="1:27" s="552" customFormat="1" ht="102">
      <c r="A162" s="487" t="s">
        <v>391</v>
      </c>
      <c r="B162" s="487" t="s">
        <v>71</v>
      </c>
      <c r="C162" s="487" t="s">
        <v>72</v>
      </c>
      <c r="D162" s="487" t="s">
        <v>284</v>
      </c>
      <c r="E162" s="487" t="s">
        <v>285</v>
      </c>
      <c r="F162" s="490">
        <v>8080</v>
      </c>
      <c r="G162" s="490">
        <v>2024110010212</v>
      </c>
      <c r="H162" s="487" t="s">
        <v>10</v>
      </c>
      <c r="I162" s="487" t="s">
        <v>286</v>
      </c>
      <c r="J162" s="453" t="s">
        <v>11</v>
      </c>
      <c r="K162" s="487">
        <v>80111600</v>
      </c>
      <c r="L162" s="487" t="s">
        <v>1334</v>
      </c>
      <c r="M162" s="487" t="s">
        <v>83</v>
      </c>
      <c r="N162" s="490" t="s">
        <v>83</v>
      </c>
      <c r="O162" s="490">
        <v>8.5</v>
      </c>
      <c r="P162" s="487">
        <v>1</v>
      </c>
      <c r="Q162" s="487" t="s">
        <v>84</v>
      </c>
      <c r="R162" s="491" t="s">
        <v>85</v>
      </c>
      <c r="S162" s="579">
        <v>5000000</v>
      </c>
      <c r="T162" s="579">
        <v>42500000</v>
      </c>
      <c r="U162" s="487" t="s">
        <v>288</v>
      </c>
      <c r="V162" s="487" t="s">
        <v>79</v>
      </c>
      <c r="W162" s="487" t="s">
        <v>289</v>
      </c>
      <c r="X162" s="487" t="s">
        <v>290</v>
      </c>
      <c r="Y162" s="487" t="s">
        <v>77</v>
      </c>
      <c r="Z162" s="487" t="s">
        <v>78</v>
      </c>
      <c r="AA162" s="449" t="s">
        <v>2329</v>
      </c>
    </row>
    <row r="163" spans="1:27" s="552" customFormat="1" ht="76.5">
      <c r="A163" s="487" t="s">
        <v>393</v>
      </c>
      <c r="B163" s="487" t="s">
        <v>71</v>
      </c>
      <c r="C163" s="487" t="s">
        <v>72</v>
      </c>
      <c r="D163" s="487" t="s">
        <v>284</v>
      </c>
      <c r="E163" s="487" t="s">
        <v>285</v>
      </c>
      <c r="F163" s="490">
        <v>8080</v>
      </c>
      <c r="G163" s="490">
        <v>2024110010212</v>
      </c>
      <c r="H163" s="487" t="s">
        <v>10</v>
      </c>
      <c r="I163" s="487" t="s">
        <v>286</v>
      </c>
      <c r="J163" s="453" t="s">
        <v>11</v>
      </c>
      <c r="K163" s="487">
        <v>80111600</v>
      </c>
      <c r="L163" s="487" t="s">
        <v>1971</v>
      </c>
      <c r="M163" s="487" t="s">
        <v>83</v>
      </c>
      <c r="N163" s="490" t="s">
        <v>83</v>
      </c>
      <c r="O163" s="490">
        <v>8</v>
      </c>
      <c r="P163" s="487">
        <v>1</v>
      </c>
      <c r="Q163" s="487" t="s">
        <v>84</v>
      </c>
      <c r="R163" s="491" t="s">
        <v>85</v>
      </c>
      <c r="S163" s="579">
        <v>8000000</v>
      </c>
      <c r="T163" s="579">
        <v>64000000</v>
      </c>
      <c r="U163" s="487" t="s">
        <v>288</v>
      </c>
      <c r="V163" s="487" t="s">
        <v>1954</v>
      </c>
      <c r="W163" s="487">
        <v>0</v>
      </c>
      <c r="X163" s="487" t="s">
        <v>317</v>
      </c>
      <c r="Y163" s="487" t="s">
        <v>77</v>
      </c>
      <c r="Z163" s="487" t="s">
        <v>78</v>
      </c>
      <c r="AA163" s="449"/>
    </row>
    <row r="164" spans="1:27" s="552" customFormat="1" ht="102">
      <c r="A164" s="487" t="s">
        <v>394</v>
      </c>
      <c r="B164" s="487" t="s">
        <v>71</v>
      </c>
      <c r="C164" s="487" t="s">
        <v>72</v>
      </c>
      <c r="D164" s="487" t="s">
        <v>284</v>
      </c>
      <c r="E164" s="487" t="s">
        <v>285</v>
      </c>
      <c r="F164" s="490">
        <v>8080</v>
      </c>
      <c r="G164" s="490">
        <v>2024110010212</v>
      </c>
      <c r="H164" s="487" t="s">
        <v>10</v>
      </c>
      <c r="I164" s="487" t="s">
        <v>286</v>
      </c>
      <c r="J164" s="487" t="s">
        <v>11</v>
      </c>
      <c r="K164" s="487">
        <v>80111600</v>
      </c>
      <c r="L164" s="487" t="s">
        <v>395</v>
      </c>
      <c r="M164" s="487" t="s">
        <v>83</v>
      </c>
      <c r="N164" s="487" t="s">
        <v>83</v>
      </c>
      <c r="O164" s="487">
        <v>5</v>
      </c>
      <c r="P164" s="487">
        <v>1</v>
      </c>
      <c r="Q164" s="487" t="s">
        <v>84</v>
      </c>
      <c r="R164" s="562" t="s">
        <v>85</v>
      </c>
      <c r="S164" s="579">
        <v>3600000</v>
      </c>
      <c r="T164" s="579">
        <v>18000000</v>
      </c>
      <c r="U164" s="487" t="s">
        <v>288</v>
      </c>
      <c r="V164" s="487" t="s">
        <v>79</v>
      </c>
      <c r="W164" s="487" t="s">
        <v>289</v>
      </c>
      <c r="X164" s="487" t="s">
        <v>290</v>
      </c>
      <c r="Y164" s="487" t="s">
        <v>77</v>
      </c>
      <c r="Z164" s="487" t="s">
        <v>78</v>
      </c>
      <c r="AA164" s="449"/>
    </row>
    <row r="165" spans="1:27" s="552" customFormat="1" ht="76.5">
      <c r="A165" s="487" t="s">
        <v>396</v>
      </c>
      <c r="B165" s="487" t="s">
        <v>71</v>
      </c>
      <c r="C165" s="487" t="s">
        <v>72</v>
      </c>
      <c r="D165" s="487" t="s">
        <v>284</v>
      </c>
      <c r="E165" s="487" t="s">
        <v>285</v>
      </c>
      <c r="F165" s="490">
        <v>8080</v>
      </c>
      <c r="G165" s="490">
        <v>2024110010212</v>
      </c>
      <c r="H165" s="487" t="s">
        <v>10</v>
      </c>
      <c r="I165" s="487" t="s">
        <v>286</v>
      </c>
      <c r="J165" s="453" t="s">
        <v>11</v>
      </c>
      <c r="K165" s="487">
        <v>80111600</v>
      </c>
      <c r="L165" s="487" t="s">
        <v>1337</v>
      </c>
      <c r="M165" s="487" t="s">
        <v>82</v>
      </c>
      <c r="N165" s="490" t="s">
        <v>82</v>
      </c>
      <c r="O165" s="490">
        <v>6</v>
      </c>
      <c r="P165" s="487">
        <v>1</v>
      </c>
      <c r="Q165" s="487" t="s">
        <v>84</v>
      </c>
      <c r="R165" s="491" t="s">
        <v>85</v>
      </c>
      <c r="S165" s="579">
        <v>4760000</v>
      </c>
      <c r="T165" s="579">
        <v>28560000</v>
      </c>
      <c r="U165" s="487" t="s">
        <v>288</v>
      </c>
      <c r="V165" s="487" t="s">
        <v>79</v>
      </c>
      <c r="W165" s="487" t="s">
        <v>289</v>
      </c>
      <c r="X165" s="487" t="s">
        <v>317</v>
      </c>
      <c r="Y165" s="487" t="s">
        <v>77</v>
      </c>
      <c r="Z165" s="487" t="s">
        <v>78</v>
      </c>
      <c r="AA165" s="449"/>
    </row>
    <row r="166" spans="1:27" s="552" customFormat="1" ht="102">
      <c r="A166" s="487" t="s">
        <v>397</v>
      </c>
      <c r="B166" s="487" t="s">
        <v>71</v>
      </c>
      <c r="C166" s="487" t="s">
        <v>72</v>
      </c>
      <c r="D166" s="487" t="s">
        <v>284</v>
      </c>
      <c r="E166" s="487" t="s">
        <v>285</v>
      </c>
      <c r="F166" s="490">
        <v>8080</v>
      </c>
      <c r="G166" s="490">
        <v>2024110010212</v>
      </c>
      <c r="H166" s="487" t="s">
        <v>10</v>
      </c>
      <c r="I166" s="487" t="s">
        <v>286</v>
      </c>
      <c r="J166" s="453" t="s">
        <v>11</v>
      </c>
      <c r="K166" s="487">
        <v>80111600</v>
      </c>
      <c r="L166" s="487" t="s">
        <v>1536</v>
      </c>
      <c r="M166" s="487" t="s">
        <v>315</v>
      </c>
      <c r="N166" s="490" t="s">
        <v>315</v>
      </c>
      <c r="O166" s="490">
        <v>5</v>
      </c>
      <c r="P166" s="487">
        <v>1</v>
      </c>
      <c r="Q166" s="487" t="s">
        <v>84</v>
      </c>
      <c r="R166" s="491" t="s">
        <v>85</v>
      </c>
      <c r="S166" s="579">
        <v>5000000</v>
      </c>
      <c r="T166" s="579">
        <v>25000000</v>
      </c>
      <c r="U166" s="487" t="s">
        <v>288</v>
      </c>
      <c r="V166" s="487" t="s">
        <v>1954</v>
      </c>
      <c r="W166" s="487" t="s">
        <v>289</v>
      </c>
      <c r="X166" s="487" t="s">
        <v>290</v>
      </c>
      <c r="Y166" s="487" t="s">
        <v>77</v>
      </c>
      <c r="Z166" s="487" t="s">
        <v>78</v>
      </c>
      <c r="AA166" s="449"/>
    </row>
    <row r="167" spans="1:27" s="552" customFormat="1" ht="102">
      <c r="A167" s="487" t="s">
        <v>398</v>
      </c>
      <c r="B167" s="487" t="s">
        <v>71</v>
      </c>
      <c r="C167" s="487" t="s">
        <v>72</v>
      </c>
      <c r="D167" s="487" t="s">
        <v>284</v>
      </c>
      <c r="E167" s="487" t="s">
        <v>285</v>
      </c>
      <c r="F167" s="490">
        <v>8080</v>
      </c>
      <c r="G167" s="490">
        <v>2024110010212</v>
      </c>
      <c r="H167" s="487" t="s">
        <v>10</v>
      </c>
      <c r="I167" s="487" t="s">
        <v>286</v>
      </c>
      <c r="J167" s="453" t="s">
        <v>11</v>
      </c>
      <c r="K167" s="487">
        <v>80111600</v>
      </c>
      <c r="L167" s="487" t="s">
        <v>2301</v>
      </c>
      <c r="M167" s="487" t="s">
        <v>315</v>
      </c>
      <c r="N167" s="490" t="s">
        <v>315</v>
      </c>
      <c r="O167" s="490">
        <v>5</v>
      </c>
      <c r="P167" s="487">
        <v>1</v>
      </c>
      <c r="Q167" s="487" t="s">
        <v>84</v>
      </c>
      <c r="R167" s="491" t="s">
        <v>85</v>
      </c>
      <c r="S167" s="579">
        <v>3600000</v>
      </c>
      <c r="T167" s="579">
        <v>18000000</v>
      </c>
      <c r="U167" s="487" t="s">
        <v>288</v>
      </c>
      <c r="V167" s="487" t="s">
        <v>1954</v>
      </c>
      <c r="W167" s="487" t="s">
        <v>289</v>
      </c>
      <c r="X167" s="487" t="s">
        <v>290</v>
      </c>
      <c r="Y167" s="487" t="s">
        <v>77</v>
      </c>
      <c r="Z167" s="487" t="s">
        <v>78</v>
      </c>
      <c r="AA167" s="449"/>
    </row>
    <row r="168" spans="1:27" s="552" customFormat="1" ht="102">
      <c r="A168" s="487" t="s">
        <v>399</v>
      </c>
      <c r="B168" s="487" t="s">
        <v>71</v>
      </c>
      <c r="C168" s="487" t="s">
        <v>72</v>
      </c>
      <c r="D168" s="487" t="s">
        <v>284</v>
      </c>
      <c r="E168" s="487" t="s">
        <v>285</v>
      </c>
      <c r="F168" s="490">
        <v>8080</v>
      </c>
      <c r="G168" s="490">
        <v>2024110010212</v>
      </c>
      <c r="H168" s="487" t="s">
        <v>10</v>
      </c>
      <c r="I168" s="487" t="s">
        <v>286</v>
      </c>
      <c r="J168" s="487" t="s">
        <v>11</v>
      </c>
      <c r="K168" s="487">
        <v>80111600</v>
      </c>
      <c r="L168" s="487" t="s">
        <v>400</v>
      </c>
      <c r="M168" s="487" t="s">
        <v>82</v>
      </c>
      <c r="N168" s="487" t="s">
        <v>82</v>
      </c>
      <c r="O168" s="487">
        <v>11</v>
      </c>
      <c r="P168" s="487">
        <v>1</v>
      </c>
      <c r="Q168" s="487" t="s">
        <v>84</v>
      </c>
      <c r="R168" s="562" t="s">
        <v>85</v>
      </c>
      <c r="S168" s="579">
        <v>9000000</v>
      </c>
      <c r="T168" s="579">
        <v>99000000</v>
      </c>
      <c r="U168" s="487" t="s">
        <v>288</v>
      </c>
      <c r="V168" s="487" t="s">
        <v>79</v>
      </c>
      <c r="W168" s="487" t="s">
        <v>289</v>
      </c>
      <c r="X168" s="487" t="s">
        <v>290</v>
      </c>
      <c r="Y168" s="487" t="s">
        <v>77</v>
      </c>
      <c r="Z168" s="487" t="s">
        <v>78</v>
      </c>
      <c r="AA168" s="449"/>
    </row>
    <row r="169" spans="1:27" s="552" customFormat="1" ht="102">
      <c r="A169" s="487" t="s">
        <v>401</v>
      </c>
      <c r="B169" s="487" t="s">
        <v>71</v>
      </c>
      <c r="C169" s="487" t="s">
        <v>72</v>
      </c>
      <c r="D169" s="487" t="s">
        <v>284</v>
      </c>
      <c r="E169" s="487" t="s">
        <v>285</v>
      </c>
      <c r="F169" s="490">
        <v>8080</v>
      </c>
      <c r="G169" s="490">
        <v>2024110010212</v>
      </c>
      <c r="H169" s="487" t="s">
        <v>10</v>
      </c>
      <c r="I169" s="487" t="s">
        <v>286</v>
      </c>
      <c r="J169" s="487" t="s">
        <v>11</v>
      </c>
      <c r="K169" s="487">
        <v>80111600</v>
      </c>
      <c r="L169" s="487" t="s">
        <v>402</v>
      </c>
      <c r="M169" s="487" t="s">
        <v>82</v>
      </c>
      <c r="N169" s="490" t="s">
        <v>82</v>
      </c>
      <c r="O169" s="490">
        <v>6</v>
      </c>
      <c r="P169" s="487">
        <v>1</v>
      </c>
      <c r="Q169" s="487" t="s">
        <v>84</v>
      </c>
      <c r="R169" s="491" t="s">
        <v>85</v>
      </c>
      <c r="S169" s="579">
        <v>7000000</v>
      </c>
      <c r="T169" s="579">
        <v>42000000</v>
      </c>
      <c r="U169" s="487" t="s">
        <v>288</v>
      </c>
      <c r="V169" s="487" t="s">
        <v>310</v>
      </c>
      <c r="W169" s="487" t="s">
        <v>289</v>
      </c>
      <c r="X169" s="487" t="s">
        <v>290</v>
      </c>
      <c r="Y169" s="487" t="s">
        <v>77</v>
      </c>
      <c r="Z169" s="487" t="s">
        <v>78</v>
      </c>
      <c r="AA169" s="449"/>
    </row>
    <row r="170" spans="1:27" s="552" customFormat="1" ht="102">
      <c r="A170" s="487" t="s">
        <v>403</v>
      </c>
      <c r="B170" s="487" t="s">
        <v>71</v>
      </c>
      <c r="C170" s="487" t="s">
        <v>72</v>
      </c>
      <c r="D170" s="487" t="s">
        <v>284</v>
      </c>
      <c r="E170" s="487" t="s">
        <v>285</v>
      </c>
      <c r="F170" s="490">
        <v>8080</v>
      </c>
      <c r="G170" s="490">
        <v>2024110010212</v>
      </c>
      <c r="H170" s="487" t="s">
        <v>10</v>
      </c>
      <c r="I170" s="487" t="s">
        <v>286</v>
      </c>
      <c r="J170" s="487" t="s">
        <v>11</v>
      </c>
      <c r="K170" s="487">
        <v>80111600</v>
      </c>
      <c r="L170" s="487" t="s">
        <v>404</v>
      </c>
      <c r="M170" s="487" t="s">
        <v>83</v>
      </c>
      <c r="N170" s="490" t="s">
        <v>83</v>
      </c>
      <c r="O170" s="490">
        <v>6</v>
      </c>
      <c r="P170" s="487">
        <v>1</v>
      </c>
      <c r="Q170" s="487" t="s">
        <v>84</v>
      </c>
      <c r="R170" s="491" t="s">
        <v>85</v>
      </c>
      <c r="S170" s="579">
        <v>9000000</v>
      </c>
      <c r="T170" s="579">
        <v>54000000</v>
      </c>
      <c r="U170" s="487" t="s">
        <v>288</v>
      </c>
      <c r="V170" s="487" t="s">
        <v>310</v>
      </c>
      <c r="W170" s="487" t="s">
        <v>289</v>
      </c>
      <c r="X170" s="487" t="s">
        <v>290</v>
      </c>
      <c r="Y170" s="487" t="s">
        <v>77</v>
      </c>
      <c r="Z170" s="487" t="s">
        <v>78</v>
      </c>
      <c r="AA170" s="449"/>
    </row>
    <row r="171" spans="1:27" s="552" customFormat="1" ht="76.5">
      <c r="A171" s="487" t="s">
        <v>405</v>
      </c>
      <c r="B171" s="487" t="s">
        <v>71</v>
      </c>
      <c r="C171" s="487" t="s">
        <v>72</v>
      </c>
      <c r="D171" s="487" t="s">
        <v>284</v>
      </c>
      <c r="E171" s="487" t="s">
        <v>285</v>
      </c>
      <c r="F171" s="490">
        <v>8080</v>
      </c>
      <c r="G171" s="490">
        <v>2024110010212</v>
      </c>
      <c r="H171" s="487" t="s">
        <v>10</v>
      </c>
      <c r="I171" s="487" t="s">
        <v>286</v>
      </c>
      <c r="J171" s="453" t="s">
        <v>11</v>
      </c>
      <c r="K171" s="487">
        <v>80111600</v>
      </c>
      <c r="L171" s="487" t="s">
        <v>1342</v>
      </c>
      <c r="M171" s="487" t="s">
        <v>83</v>
      </c>
      <c r="N171" s="490" t="s">
        <v>83</v>
      </c>
      <c r="O171" s="490">
        <v>6</v>
      </c>
      <c r="P171" s="487">
        <v>1</v>
      </c>
      <c r="Q171" s="487" t="s">
        <v>84</v>
      </c>
      <c r="R171" s="491" t="s">
        <v>85</v>
      </c>
      <c r="S171" s="579">
        <v>6195700</v>
      </c>
      <c r="T171" s="579">
        <v>37174200</v>
      </c>
      <c r="U171" s="487" t="s">
        <v>288</v>
      </c>
      <c r="V171" s="487" t="s">
        <v>79</v>
      </c>
      <c r="W171" s="487" t="s">
        <v>289</v>
      </c>
      <c r="X171" s="487" t="s">
        <v>76</v>
      </c>
      <c r="Y171" s="487" t="s">
        <v>77</v>
      </c>
      <c r="Z171" s="487" t="s">
        <v>78</v>
      </c>
      <c r="AA171" s="449"/>
    </row>
    <row r="172" spans="1:27" s="552" customFormat="1" ht="76.5">
      <c r="A172" s="487" t="s">
        <v>406</v>
      </c>
      <c r="B172" s="487" t="s">
        <v>71</v>
      </c>
      <c r="C172" s="487" t="s">
        <v>72</v>
      </c>
      <c r="D172" s="487" t="s">
        <v>284</v>
      </c>
      <c r="E172" s="487" t="s">
        <v>285</v>
      </c>
      <c r="F172" s="490">
        <v>8080</v>
      </c>
      <c r="G172" s="490">
        <v>2024110010212</v>
      </c>
      <c r="H172" s="487" t="s">
        <v>10</v>
      </c>
      <c r="I172" s="487" t="s">
        <v>286</v>
      </c>
      <c r="J172" s="453" t="s">
        <v>11</v>
      </c>
      <c r="K172" s="487">
        <v>80111600</v>
      </c>
      <c r="L172" s="487" t="s">
        <v>1343</v>
      </c>
      <c r="M172" s="487" t="s">
        <v>83</v>
      </c>
      <c r="N172" s="490" t="s">
        <v>83</v>
      </c>
      <c r="O172" s="490">
        <v>8</v>
      </c>
      <c r="P172" s="487">
        <v>1</v>
      </c>
      <c r="Q172" s="487" t="s">
        <v>84</v>
      </c>
      <c r="R172" s="491" t="s">
        <v>85</v>
      </c>
      <c r="S172" s="579">
        <v>7000000</v>
      </c>
      <c r="T172" s="579">
        <v>56000000</v>
      </c>
      <c r="U172" s="487" t="s">
        <v>288</v>
      </c>
      <c r="V172" s="487" t="s">
        <v>79</v>
      </c>
      <c r="W172" s="487" t="s">
        <v>289</v>
      </c>
      <c r="X172" s="487" t="s">
        <v>317</v>
      </c>
      <c r="Y172" s="487" t="s">
        <v>77</v>
      </c>
      <c r="Z172" s="487" t="s">
        <v>78</v>
      </c>
      <c r="AA172" s="449"/>
    </row>
    <row r="173" spans="1:27" s="552" customFormat="1" ht="102">
      <c r="A173" s="487" t="s">
        <v>407</v>
      </c>
      <c r="B173" s="487" t="s">
        <v>71</v>
      </c>
      <c r="C173" s="487" t="s">
        <v>72</v>
      </c>
      <c r="D173" s="487" t="s">
        <v>284</v>
      </c>
      <c r="E173" s="487" t="s">
        <v>285</v>
      </c>
      <c r="F173" s="490">
        <v>8080</v>
      </c>
      <c r="G173" s="490">
        <v>2024110010212</v>
      </c>
      <c r="H173" s="487" t="s">
        <v>10</v>
      </c>
      <c r="I173" s="487" t="s">
        <v>286</v>
      </c>
      <c r="J173" s="453" t="s">
        <v>11</v>
      </c>
      <c r="K173" s="487" t="s">
        <v>409</v>
      </c>
      <c r="L173" s="487" t="s">
        <v>1203</v>
      </c>
      <c r="M173" s="487" t="s">
        <v>411</v>
      </c>
      <c r="N173" s="490" t="s">
        <v>411</v>
      </c>
      <c r="O173" s="490">
        <v>1</v>
      </c>
      <c r="P173" s="487">
        <v>1</v>
      </c>
      <c r="Q173" s="487" t="s">
        <v>412</v>
      </c>
      <c r="R173" s="491" t="s">
        <v>85</v>
      </c>
      <c r="S173" s="579">
        <v>181817133</v>
      </c>
      <c r="T173" s="579">
        <v>96067133</v>
      </c>
      <c r="U173" s="487" t="s">
        <v>288</v>
      </c>
      <c r="V173" s="487" t="s">
        <v>79</v>
      </c>
      <c r="W173" s="487" t="s">
        <v>289</v>
      </c>
      <c r="X173" s="487" t="s">
        <v>290</v>
      </c>
      <c r="Y173" s="487" t="s">
        <v>77</v>
      </c>
      <c r="Z173" s="487" t="s">
        <v>78</v>
      </c>
      <c r="AA173" s="449" t="s">
        <v>2329</v>
      </c>
    </row>
    <row r="174" spans="1:27" s="552" customFormat="1" ht="76.5">
      <c r="A174" s="487" t="s">
        <v>408</v>
      </c>
      <c r="B174" s="487" t="s">
        <v>71</v>
      </c>
      <c r="C174" s="487" t="s">
        <v>72</v>
      </c>
      <c r="D174" s="487" t="s">
        <v>284</v>
      </c>
      <c r="E174" s="487" t="s">
        <v>285</v>
      </c>
      <c r="F174" s="490">
        <v>8080</v>
      </c>
      <c r="G174" s="490">
        <v>2024110010212</v>
      </c>
      <c r="H174" s="487" t="s">
        <v>10</v>
      </c>
      <c r="I174" s="487" t="s">
        <v>286</v>
      </c>
      <c r="J174" s="487" t="s">
        <v>11</v>
      </c>
      <c r="K174" s="487" t="s">
        <v>409</v>
      </c>
      <c r="L174" s="487" t="s">
        <v>410</v>
      </c>
      <c r="M174" s="487" t="s">
        <v>411</v>
      </c>
      <c r="N174" s="487" t="s">
        <v>411</v>
      </c>
      <c r="O174" s="487">
        <v>1</v>
      </c>
      <c r="P174" s="487">
        <v>1</v>
      </c>
      <c r="Q174" s="487" t="s">
        <v>412</v>
      </c>
      <c r="R174" s="562" t="s">
        <v>85</v>
      </c>
      <c r="S174" s="579">
        <v>180000000</v>
      </c>
      <c r="T174" s="579">
        <v>180000000</v>
      </c>
      <c r="U174" s="487" t="s">
        <v>288</v>
      </c>
      <c r="V174" s="487" t="s">
        <v>79</v>
      </c>
      <c r="W174" s="487" t="s">
        <v>289</v>
      </c>
      <c r="X174" s="487" t="s">
        <v>317</v>
      </c>
      <c r="Y174" s="487" t="s">
        <v>77</v>
      </c>
      <c r="Z174" s="487" t="s">
        <v>78</v>
      </c>
      <c r="AA174" s="449"/>
    </row>
    <row r="175" spans="1:27" s="552" customFormat="1" ht="76.5">
      <c r="A175" s="487" t="s">
        <v>414</v>
      </c>
      <c r="B175" s="487" t="s">
        <v>71</v>
      </c>
      <c r="C175" s="487" t="s">
        <v>72</v>
      </c>
      <c r="D175" s="487" t="s">
        <v>284</v>
      </c>
      <c r="E175" s="487" t="s">
        <v>285</v>
      </c>
      <c r="F175" s="490">
        <v>8080</v>
      </c>
      <c r="G175" s="490">
        <v>2024110010212</v>
      </c>
      <c r="H175" s="487" t="s">
        <v>10</v>
      </c>
      <c r="I175" s="487" t="s">
        <v>415</v>
      </c>
      <c r="J175" s="487" t="s">
        <v>12</v>
      </c>
      <c r="K175" s="487">
        <v>80111600</v>
      </c>
      <c r="L175" s="487" t="s">
        <v>416</v>
      </c>
      <c r="M175" s="487" t="s">
        <v>315</v>
      </c>
      <c r="N175" s="490" t="s">
        <v>315</v>
      </c>
      <c r="O175" s="490">
        <v>6</v>
      </c>
      <c r="P175" s="487">
        <v>1</v>
      </c>
      <c r="Q175" s="487" t="s">
        <v>84</v>
      </c>
      <c r="R175" s="491" t="s">
        <v>85</v>
      </c>
      <c r="S175" s="579">
        <v>5000000</v>
      </c>
      <c r="T175" s="579">
        <v>30000000</v>
      </c>
      <c r="U175" s="487" t="s">
        <v>288</v>
      </c>
      <c r="V175" s="487" t="s">
        <v>316</v>
      </c>
      <c r="W175" s="487" t="s">
        <v>289</v>
      </c>
      <c r="X175" s="487" t="s">
        <v>317</v>
      </c>
      <c r="Y175" s="487" t="s">
        <v>77</v>
      </c>
      <c r="Z175" s="487" t="s">
        <v>78</v>
      </c>
      <c r="AA175" s="449"/>
    </row>
    <row r="176" spans="1:27" s="552" customFormat="1" ht="76.5">
      <c r="A176" s="487" t="s">
        <v>417</v>
      </c>
      <c r="B176" s="487" t="s">
        <v>71</v>
      </c>
      <c r="C176" s="487" t="s">
        <v>72</v>
      </c>
      <c r="D176" s="487" t="s">
        <v>284</v>
      </c>
      <c r="E176" s="487" t="s">
        <v>285</v>
      </c>
      <c r="F176" s="490">
        <v>8080</v>
      </c>
      <c r="G176" s="490">
        <v>2024110010212</v>
      </c>
      <c r="H176" s="487" t="s">
        <v>10</v>
      </c>
      <c r="I176" s="487" t="s">
        <v>415</v>
      </c>
      <c r="J176" s="487" t="s">
        <v>12</v>
      </c>
      <c r="K176" s="487">
        <v>80111600</v>
      </c>
      <c r="L176" s="487" t="s">
        <v>418</v>
      </c>
      <c r="M176" s="487" t="s">
        <v>83</v>
      </c>
      <c r="N176" s="490" t="s">
        <v>83</v>
      </c>
      <c r="O176" s="490">
        <v>5</v>
      </c>
      <c r="P176" s="487">
        <v>1</v>
      </c>
      <c r="Q176" s="487" t="s">
        <v>84</v>
      </c>
      <c r="R176" s="491" t="s">
        <v>85</v>
      </c>
      <c r="S176" s="579">
        <v>8000000</v>
      </c>
      <c r="T176" s="579">
        <v>40000000</v>
      </c>
      <c r="U176" s="487" t="s">
        <v>288</v>
      </c>
      <c r="V176" s="487" t="s">
        <v>79</v>
      </c>
      <c r="W176" s="487" t="s">
        <v>289</v>
      </c>
      <c r="X176" s="487" t="s">
        <v>317</v>
      </c>
      <c r="Y176" s="487" t="s">
        <v>77</v>
      </c>
      <c r="Z176" s="487" t="s">
        <v>78</v>
      </c>
      <c r="AA176" s="449"/>
    </row>
    <row r="177" spans="1:27" s="552" customFormat="1" ht="76.5">
      <c r="A177" s="487" t="s">
        <v>419</v>
      </c>
      <c r="B177" s="487" t="s">
        <v>71</v>
      </c>
      <c r="C177" s="487" t="s">
        <v>72</v>
      </c>
      <c r="D177" s="487" t="s">
        <v>284</v>
      </c>
      <c r="E177" s="487" t="s">
        <v>285</v>
      </c>
      <c r="F177" s="490">
        <v>8080</v>
      </c>
      <c r="G177" s="490">
        <v>2024110010212</v>
      </c>
      <c r="H177" s="487" t="s">
        <v>10</v>
      </c>
      <c r="I177" s="487" t="s">
        <v>415</v>
      </c>
      <c r="J177" s="487" t="s">
        <v>12</v>
      </c>
      <c r="K177" s="487">
        <v>80111600</v>
      </c>
      <c r="L177" s="487" t="s">
        <v>420</v>
      </c>
      <c r="M177" s="487" t="s">
        <v>315</v>
      </c>
      <c r="N177" s="490" t="s">
        <v>315</v>
      </c>
      <c r="O177" s="490">
        <v>4</v>
      </c>
      <c r="P177" s="487">
        <v>1</v>
      </c>
      <c r="Q177" s="487" t="s">
        <v>84</v>
      </c>
      <c r="R177" s="491" t="s">
        <v>85</v>
      </c>
      <c r="S177" s="579">
        <v>6400000</v>
      </c>
      <c r="T177" s="579">
        <v>25600000</v>
      </c>
      <c r="U177" s="487" t="s">
        <v>288</v>
      </c>
      <c r="V177" s="487" t="s">
        <v>316</v>
      </c>
      <c r="W177" s="487" t="s">
        <v>289</v>
      </c>
      <c r="X177" s="487" t="s">
        <v>317</v>
      </c>
      <c r="Y177" s="487" t="s">
        <v>77</v>
      </c>
      <c r="Z177" s="487" t="s">
        <v>78</v>
      </c>
      <c r="AA177" s="449"/>
    </row>
    <row r="178" spans="1:27" s="552" customFormat="1" ht="102">
      <c r="A178" s="487" t="s">
        <v>421</v>
      </c>
      <c r="B178" s="487" t="s">
        <v>71</v>
      </c>
      <c r="C178" s="487" t="s">
        <v>72</v>
      </c>
      <c r="D178" s="487" t="s">
        <v>284</v>
      </c>
      <c r="E178" s="487" t="s">
        <v>285</v>
      </c>
      <c r="F178" s="490">
        <v>8080</v>
      </c>
      <c r="G178" s="490">
        <v>2024110010212</v>
      </c>
      <c r="H178" s="487" t="s">
        <v>10</v>
      </c>
      <c r="I178" s="487" t="s">
        <v>415</v>
      </c>
      <c r="J178" s="453" t="s">
        <v>12</v>
      </c>
      <c r="K178" s="487">
        <v>80111600</v>
      </c>
      <c r="L178" s="487" t="s">
        <v>1347</v>
      </c>
      <c r="M178" s="487" t="s">
        <v>82</v>
      </c>
      <c r="N178" s="490" t="s">
        <v>82</v>
      </c>
      <c r="O178" s="490">
        <v>5</v>
      </c>
      <c r="P178" s="487">
        <v>1</v>
      </c>
      <c r="Q178" s="487" t="s">
        <v>84</v>
      </c>
      <c r="R178" s="491" t="s">
        <v>85</v>
      </c>
      <c r="S178" s="579">
        <v>6400000</v>
      </c>
      <c r="T178" s="579">
        <v>32000000</v>
      </c>
      <c r="U178" s="487" t="s">
        <v>288</v>
      </c>
      <c r="V178" s="487" t="s">
        <v>79</v>
      </c>
      <c r="W178" s="487" t="s">
        <v>289</v>
      </c>
      <c r="X178" s="487" t="s">
        <v>290</v>
      </c>
      <c r="Y178" s="487" t="s">
        <v>77</v>
      </c>
      <c r="Z178" s="487" t="s">
        <v>78</v>
      </c>
      <c r="AA178" s="449"/>
    </row>
    <row r="179" spans="1:27" s="552" customFormat="1" ht="76.5">
      <c r="A179" s="487" t="s">
        <v>422</v>
      </c>
      <c r="B179" s="487" t="s">
        <v>71</v>
      </c>
      <c r="C179" s="487" t="s">
        <v>72</v>
      </c>
      <c r="D179" s="487" t="s">
        <v>284</v>
      </c>
      <c r="E179" s="487" t="s">
        <v>285</v>
      </c>
      <c r="F179" s="490">
        <v>8080</v>
      </c>
      <c r="G179" s="490">
        <v>2024110010212</v>
      </c>
      <c r="H179" s="487" t="s">
        <v>10</v>
      </c>
      <c r="I179" s="487" t="s">
        <v>415</v>
      </c>
      <c r="J179" s="487" t="s">
        <v>12</v>
      </c>
      <c r="K179" s="487">
        <v>80111600</v>
      </c>
      <c r="L179" s="487" t="s">
        <v>423</v>
      </c>
      <c r="M179" s="487" t="s">
        <v>315</v>
      </c>
      <c r="N179" s="490" t="s">
        <v>315</v>
      </c>
      <c r="O179" s="490">
        <v>5</v>
      </c>
      <c r="P179" s="487">
        <v>1</v>
      </c>
      <c r="Q179" s="487" t="s">
        <v>84</v>
      </c>
      <c r="R179" s="491" t="s">
        <v>85</v>
      </c>
      <c r="S179" s="579">
        <v>4000000</v>
      </c>
      <c r="T179" s="579">
        <v>20000000</v>
      </c>
      <c r="U179" s="487" t="s">
        <v>288</v>
      </c>
      <c r="V179" s="487" t="s">
        <v>316</v>
      </c>
      <c r="W179" s="487" t="s">
        <v>289</v>
      </c>
      <c r="X179" s="487" t="s">
        <v>317</v>
      </c>
      <c r="Y179" s="487" t="s">
        <v>77</v>
      </c>
      <c r="Z179" s="487" t="s">
        <v>78</v>
      </c>
      <c r="AA179" s="449"/>
    </row>
    <row r="180" spans="1:27" s="552" customFormat="1" ht="76.5">
      <c r="A180" s="487" t="s">
        <v>424</v>
      </c>
      <c r="B180" s="487" t="s">
        <v>71</v>
      </c>
      <c r="C180" s="487" t="s">
        <v>72</v>
      </c>
      <c r="D180" s="487" t="s">
        <v>284</v>
      </c>
      <c r="E180" s="487" t="s">
        <v>285</v>
      </c>
      <c r="F180" s="490">
        <v>8080</v>
      </c>
      <c r="G180" s="490">
        <v>2024110010212</v>
      </c>
      <c r="H180" s="487" t="s">
        <v>10</v>
      </c>
      <c r="I180" s="487" t="s">
        <v>415</v>
      </c>
      <c r="J180" s="487" t="s">
        <v>12</v>
      </c>
      <c r="K180" s="487">
        <v>80111600</v>
      </c>
      <c r="L180" s="487" t="s">
        <v>425</v>
      </c>
      <c r="M180" s="487" t="s">
        <v>83</v>
      </c>
      <c r="N180" s="490" t="s">
        <v>83</v>
      </c>
      <c r="O180" s="490">
        <v>5</v>
      </c>
      <c r="P180" s="487">
        <v>1</v>
      </c>
      <c r="Q180" s="487" t="s">
        <v>84</v>
      </c>
      <c r="R180" s="491" t="s">
        <v>85</v>
      </c>
      <c r="S180" s="579">
        <v>6400000</v>
      </c>
      <c r="T180" s="579">
        <v>32000000</v>
      </c>
      <c r="U180" s="487" t="s">
        <v>288</v>
      </c>
      <c r="V180" s="487" t="s">
        <v>79</v>
      </c>
      <c r="W180" s="487" t="s">
        <v>289</v>
      </c>
      <c r="X180" s="487" t="s">
        <v>317</v>
      </c>
      <c r="Y180" s="487" t="s">
        <v>77</v>
      </c>
      <c r="Z180" s="487" t="s">
        <v>78</v>
      </c>
      <c r="AA180" s="449"/>
    </row>
    <row r="181" spans="1:27" s="552" customFormat="1" ht="76.5">
      <c r="A181" s="487" t="s">
        <v>426</v>
      </c>
      <c r="B181" s="487" t="s">
        <v>71</v>
      </c>
      <c r="C181" s="487" t="s">
        <v>72</v>
      </c>
      <c r="D181" s="487" t="s">
        <v>284</v>
      </c>
      <c r="E181" s="487" t="s">
        <v>285</v>
      </c>
      <c r="F181" s="490">
        <v>8080</v>
      </c>
      <c r="G181" s="490">
        <v>2024110010212</v>
      </c>
      <c r="H181" s="487" t="s">
        <v>10</v>
      </c>
      <c r="I181" s="487" t="s">
        <v>415</v>
      </c>
      <c r="J181" s="487" t="s">
        <v>12</v>
      </c>
      <c r="K181" s="487">
        <v>80111600</v>
      </c>
      <c r="L181" s="487" t="s">
        <v>427</v>
      </c>
      <c r="M181" s="487" t="s">
        <v>83</v>
      </c>
      <c r="N181" s="490" t="s">
        <v>83</v>
      </c>
      <c r="O181" s="490">
        <v>5</v>
      </c>
      <c r="P181" s="487">
        <v>1</v>
      </c>
      <c r="Q181" s="487" t="s">
        <v>84</v>
      </c>
      <c r="R181" s="491" t="s">
        <v>85</v>
      </c>
      <c r="S181" s="579">
        <v>8000000</v>
      </c>
      <c r="T181" s="579">
        <v>40000000</v>
      </c>
      <c r="U181" s="487" t="s">
        <v>288</v>
      </c>
      <c r="V181" s="487" t="s">
        <v>79</v>
      </c>
      <c r="W181" s="487" t="s">
        <v>289</v>
      </c>
      <c r="X181" s="487" t="s">
        <v>317</v>
      </c>
      <c r="Y181" s="487" t="s">
        <v>77</v>
      </c>
      <c r="Z181" s="487" t="s">
        <v>78</v>
      </c>
      <c r="AA181" s="449"/>
    </row>
    <row r="182" spans="1:27" s="552" customFormat="1" ht="102">
      <c r="A182" s="487" t="s">
        <v>428</v>
      </c>
      <c r="B182" s="487" t="s">
        <v>71</v>
      </c>
      <c r="C182" s="487" t="s">
        <v>72</v>
      </c>
      <c r="D182" s="487" t="s">
        <v>284</v>
      </c>
      <c r="E182" s="487" t="s">
        <v>285</v>
      </c>
      <c r="F182" s="490">
        <v>8080</v>
      </c>
      <c r="G182" s="490">
        <v>2024110010212</v>
      </c>
      <c r="H182" s="487" t="s">
        <v>10</v>
      </c>
      <c r="I182" s="487" t="s">
        <v>415</v>
      </c>
      <c r="J182" s="487" t="s">
        <v>12</v>
      </c>
      <c r="K182" s="487">
        <v>80111600</v>
      </c>
      <c r="L182" s="487" t="s">
        <v>429</v>
      </c>
      <c r="M182" s="487" t="s">
        <v>82</v>
      </c>
      <c r="N182" s="487" t="s">
        <v>82</v>
      </c>
      <c r="O182" s="487">
        <v>6</v>
      </c>
      <c r="P182" s="487">
        <v>1</v>
      </c>
      <c r="Q182" s="487" t="s">
        <v>84</v>
      </c>
      <c r="R182" s="562" t="s">
        <v>85</v>
      </c>
      <c r="S182" s="579">
        <v>3600000</v>
      </c>
      <c r="T182" s="579">
        <v>21600000</v>
      </c>
      <c r="U182" s="487" t="s">
        <v>288</v>
      </c>
      <c r="V182" s="487" t="s">
        <v>79</v>
      </c>
      <c r="W182" s="487" t="s">
        <v>289</v>
      </c>
      <c r="X182" s="487" t="s">
        <v>290</v>
      </c>
      <c r="Y182" s="487" t="s">
        <v>77</v>
      </c>
      <c r="Z182" s="487" t="s">
        <v>78</v>
      </c>
      <c r="AA182" s="449"/>
    </row>
    <row r="183" spans="1:27" s="552" customFormat="1" ht="102">
      <c r="A183" s="487" t="s">
        <v>430</v>
      </c>
      <c r="B183" s="487" t="s">
        <v>71</v>
      </c>
      <c r="C183" s="487" t="s">
        <v>72</v>
      </c>
      <c r="D183" s="487" t="s">
        <v>284</v>
      </c>
      <c r="E183" s="487" t="s">
        <v>285</v>
      </c>
      <c r="F183" s="490">
        <v>8080</v>
      </c>
      <c r="G183" s="490">
        <v>2024110010212</v>
      </c>
      <c r="H183" s="487" t="s">
        <v>10</v>
      </c>
      <c r="I183" s="487" t="s">
        <v>415</v>
      </c>
      <c r="J183" s="487" t="s">
        <v>12</v>
      </c>
      <c r="K183" s="487">
        <v>80111600</v>
      </c>
      <c r="L183" s="487" t="s">
        <v>431</v>
      </c>
      <c r="M183" s="487" t="s">
        <v>315</v>
      </c>
      <c r="N183" s="490" t="s">
        <v>315</v>
      </c>
      <c r="O183" s="490">
        <v>4</v>
      </c>
      <c r="P183" s="487">
        <v>1</v>
      </c>
      <c r="Q183" s="487" t="s">
        <v>84</v>
      </c>
      <c r="R183" s="491" t="s">
        <v>85</v>
      </c>
      <c r="S183" s="579">
        <v>4500000</v>
      </c>
      <c r="T183" s="579">
        <v>18000000</v>
      </c>
      <c r="U183" s="487" t="s">
        <v>288</v>
      </c>
      <c r="V183" s="487" t="s">
        <v>316</v>
      </c>
      <c r="W183" s="487" t="s">
        <v>289</v>
      </c>
      <c r="X183" s="487" t="s">
        <v>290</v>
      </c>
      <c r="Y183" s="487" t="s">
        <v>77</v>
      </c>
      <c r="Z183" s="487" t="s">
        <v>78</v>
      </c>
      <c r="AA183" s="449"/>
    </row>
    <row r="184" spans="1:27" s="552" customFormat="1" ht="76.5">
      <c r="A184" s="487" t="s">
        <v>432</v>
      </c>
      <c r="B184" s="487" t="s">
        <v>71</v>
      </c>
      <c r="C184" s="487" t="s">
        <v>72</v>
      </c>
      <c r="D184" s="487" t="s">
        <v>284</v>
      </c>
      <c r="E184" s="487" t="s">
        <v>285</v>
      </c>
      <c r="F184" s="490">
        <v>8080</v>
      </c>
      <c r="G184" s="490">
        <v>2024110010212</v>
      </c>
      <c r="H184" s="487" t="s">
        <v>10</v>
      </c>
      <c r="I184" s="487" t="s">
        <v>415</v>
      </c>
      <c r="J184" s="565" t="s">
        <v>12</v>
      </c>
      <c r="K184" s="565">
        <v>80111600</v>
      </c>
      <c r="L184" s="565" t="s">
        <v>2373</v>
      </c>
      <c r="M184" s="565" t="s">
        <v>315</v>
      </c>
      <c r="N184" s="566" t="s">
        <v>315</v>
      </c>
      <c r="O184" s="566">
        <v>6</v>
      </c>
      <c r="P184" s="565">
        <v>1</v>
      </c>
      <c r="Q184" s="565" t="s">
        <v>84</v>
      </c>
      <c r="R184" s="567" t="s">
        <v>85</v>
      </c>
      <c r="S184" s="579">
        <v>3600000</v>
      </c>
      <c r="T184" s="579">
        <v>21600000</v>
      </c>
      <c r="U184" s="565" t="s">
        <v>288</v>
      </c>
      <c r="V184" s="565" t="s">
        <v>316</v>
      </c>
      <c r="W184" s="565" t="s">
        <v>289</v>
      </c>
      <c r="X184" s="487" t="s">
        <v>76</v>
      </c>
      <c r="Y184" s="487" t="s">
        <v>77</v>
      </c>
      <c r="Z184" s="487" t="s">
        <v>78</v>
      </c>
      <c r="AA184" s="449"/>
    </row>
    <row r="185" spans="1:27" s="552" customFormat="1" ht="102">
      <c r="A185" s="487" t="s">
        <v>434</v>
      </c>
      <c r="B185" s="487" t="s">
        <v>71</v>
      </c>
      <c r="C185" s="487" t="s">
        <v>72</v>
      </c>
      <c r="D185" s="487" t="s">
        <v>284</v>
      </c>
      <c r="E185" s="487" t="s">
        <v>285</v>
      </c>
      <c r="F185" s="490">
        <v>8080</v>
      </c>
      <c r="G185" s="490">
        <v>2024110010212</v>
      </c>
      <c r="H185" s="487" t="s">
        <v>10</v>
      </c>
      <c r="I185" s="487" t="s">
        <v>415</v>
      </c>
      <c r="J185" s="487" t="s">
        <v>12</v>
      </c>
      <c r="K185" s="487">
        <v>80111600</v>
      </c>
      <c r="L185" s="487" t="s">
        <v>435</v>
      </c>
      <c r="M185" s="487" t="s">
        <v>82</v>
      </c>
      <c r="N185" s="487" t="s">
        <v>82</v>
      </c>
      <c r="O185" s="487">
        <v>6</v>
      </c>
      <c r="P185" s="487">
        <v>1</v>
      </c>
      <c r="Q185" s="487" t="s">
        <v>84</v>
      </c>
      <c r="R185" s="562" t="s">
        <v>85</v>
      </c>
      <c r="S185" s="579">
        <v>6000000</v>
      </c>
      <c r="T185" s="579">
        <v>36000000</v>
      </c>
      <c r="U185" s="487" t="s">
        <v>288</v>
      </c>
      <c r="V185" s="487" t="s">
        <v>79</v>
      </c>
      <c r="W185" s="487" t="s">
        <v>289</v>
      </c>
      <c r="X185" s="487" t="s">
        <v>290</v>
      </c>
      <c r="Y185" s="487" t="s">
        <v>77</v>
      </c>
      <c r="Z185" s="487" t="s">
        <v>78</v>
      </c>
      <c r="AA185" s="449"/>
    </row>
    <row r="186" spans="1:27" s="552" customFormat="1" ht="76.5">
      <c r="A186" s="487" t="s">
        <v>436</v>
      </c>
      <c r="B186" s="487" t="s">
        <v>71</v>
      </c>
      <c r="C186" s="487" t="s">
        <v>72</v>
      </c>
      <c r="D186" s="487" t="s">
        <v>284</v>
      </c>
      <c r="E186" s="487" t="s">
        <v>285</v>
      </c>
      <c r="F186" s="490">
        <v>8080</v>
      </c>
      <c r="G186" s="490">
        <v>2024110010212</v>
      </c>
      <c r="H186" s="487" t="s">
        <v>10</v>
      </c>
      <c r="I186" s="487" t="s">
        <v>415</v>
      </c>
      <c r="J186" s="487" t="s">
        <v>12</v>
      </c>
      <c r="K186" s="487">
        <v>80111600</v>
      </c>
      <c r="L186" s="487" t="s">
        <v>437</v>
      </c>
      <c r="M186" s="487" t="s">
        <v>315</v>
      </c>
      <c r="N186" s="490" t="s">
        <v>315</v>
      </c>
      <c r="O186" s="490">
        <v>6</v>
      </c>
      <c r="P186" s="487">
        <v>1</v>
      </c>
      <c r="Q186" s="487" t="s">
        <v>84</v>
      </c>
      <c r="R186" s="491" t="s">
        <v>85</v>
      </c>
      <c r="S186" s="579">
        <v>6000000</v>
      </c>
      <c r="T186" s="579">
        <v>36000000</v>
      </c>
      <c r="U186" s="487" t="s">
        <v>288</v>
      </c>
      <c r="V186" s="487" t="s">
        <v>316</v>
      </c>
      <c r="W186" s="487" t="s">
        <v>289</v>
      </c>
      <c r="X186" s="487" t="s">
        <v>317</v>
      </c>
      <c r="Y186" s="487" t="s">
        <v>77</v>
      </c>
      <c r="Z186" s="487" t="s">
        <v>78</v>
      </c>
      <c r="AA186" s="449"/>
    </row>
    <row r="187" spans="1:27" s="552" customFormat="1" ht="102">
      <c r="A187" s="487" t="s">
        <v>438</v>
      </c>
      <c r="B187" s="487" t="s">
        <v>71</v>
      </c>
      <c r="C187" s="487" t="s">
        <v>72</v>
      </c>
      <c r="D187" s="487" t="s">
        <v>284</v>
      </c>
      <c r="E187" s="487" t="s">
        <v>285</v>
      </c>
      <c r="F187" s="490">
        <v>8080</v>
      </c>
      <c r="G187" s="490">
        <v>2024110010212</v>
      </c>
      <c r="H187" s="487" t="s">
        <v>10</v>
      </c>
      <c r="I187" s="487" t="s">
        <v>415</v>
      </c>
      <c r="J187" s="487" t="s">
        <v>12</v>
      </c>
      <c r="K187" s="487">
        <v>80111600</v>
      </c>
      <c r="L187" s="487" t="s">
        <v>439</v>
      </c>
      <c r="M187" s="487" t="s">
        <v>315</v>
      </c>
      <c r="N187" s="490" t="s">
        <v>315</v>
      </c>
      <c r="O187" s="490">
        <v>4</v>
      </c>
      <c r="P187" s="487">
        <v>1</v>
      </c>
      <c r="Q187" s="487" t="s">
        <v>84</v>
      </c>
      <c r="R187" s="491" t="s">
        <v>85</v>
      </c>
      <c r="S187" s="579">
        <v>4500000</v>
      </c>
      <c r="T187" s="579">
        <v>18000000</v>
      </c>
      <c r="U187" s="487" t="s">
        <v>288</v>
      </c>
      <c r="V187" s="487" t="s">
        <v>79</v>
      </c>
      <c r="W187" s="487" t="s">
        <v>289</v>
      </c>
      <c r="X187" s="487" t="s">
        <v>290</v>
      </c>
      <c r="Y187" s="487" t="s">
        <v>77</v>
      </c>
      <c r="Z187" s="487" t="s">
        <v>78</v>
      </c>
      <c r="AA187" s="449"/>
    </row>
    <row r="188" spans="1:27" s="552" customFormat="1" ht="102">
      <c r="A188" s="487" t="s">
        <v>442</v>
      </c>
      <c r="B188" s="487" t="s">
        <v>71</v>
      </c>
      <c r="C188" s="487" t="s">
        <v>72</v>
      </c>
      <c r="D188" s="487" t="s">
        <v>284</v>
      </c>
      <c r="E188" s="487" t="s">
        <v>285</v>
      </c>
      <c r="F188" s="490">
        <v>8080</v>
      </c>
      <c r="G188" s="490">
        <v>2024110010212</v>
      </c>
      <c r="H188" s="487" t="s">
        <v>10</v>
      </c>
      <c r="I188" s="487" t="s">
        <v>415</v>
      </c>
      <c r="J188" s="487" t="s">
        <v>12</v>
      </c>
      <c r="K188" s="487">
        <v>80111600</v>
      </c>
      <c r="L188" s="487" t="s">
        <v>443</v>
      </c>
      <c r="M188" s="487" t="s">
        <v>83</v>
      </c>
      <c r="N188" s="487" t="s">
        <v>83</v>
      </c>
      <c r="O188" s="487">
        <v>5</v>
      </c>
      <c r="P188" s="487">
        <v>1</v>
      </c>
      <c r="Q188" s="487" t="s">
        <v>84</v>
      </c>
      <c r="R188" s="562" t="s">
        <v>85</v>
      </c>
      <c r="S188" s="579">
        <v>6500000</v>
      </c>
      <c r="T188" s="579">
        <v>32500000</v>
      </c>
      <c r="U188" s="487" t="s">
        <v>288</v>
      </c>
      <c r="V188" s="487" t="s">
        <v>79</v>
      </c>
      <c r="W188" s="487" t="s">
        <v>289</v>
      </c>
      <c r="X188" s="487" t="s">
        <v>290</v>
      </c>
      <c r="Y188" s="487" t="s">
        <v>77</v>
      </c>
      <c r="Z188" s="487" t="s">
        <v>78</v>
      </c>
      <c r="AA188" s="449"/>
    </row>
    <row r="189" spans="1:27" s="552" customFormat="1" ht="76.5">
      <c r="A189" s="487" t="s">
        <v>444</v>
      </c>
      <c r="B189" s="487" t="s">
        <v>71</v>
      </c>
      <c r="C189" s="487" t="s">
        <v>72</v>
      </c>
      <c r="D189" s="487" t="s">
        <v>284</v>
      </c>
      <c r="E189" s="487" t="s">
        <v>285</v>
      </c>
      <c r="F189" s="490">
        <v>8080</v>
      </c>
      <c r="G189" s="490">
        <v>2024110010212</v>
      </c>
      <c r="H189" s="487" t="s">
        <v>10</v>
      </c>
      <c r="I189" s="487" t="s">
        <v>415</v>
      </c>
      <c r="J189" s="487" t="s">
        <v>12</v>
      </c>
      <c r="K189" s="487">
        <v>80111600</v>
      </c>
      <c r="L189" s="487" t="s">
        <v>445</v>
      </c>
      <c r="M189" s="487" t="s">
        <v>315</v>
      </c>
      <c r="N189" s="490" t="s">
        <v>315</v>
      </c>
      <c r="O189" s="490">
        <v>5</v>
      </c>
      <c r="P189" s="487">
        <v>1</v>
      </c>
      <c r="Q189" s="487" t="s">
        <v>84</v>
      </c>
      <c r="R189" s="491" t="s">
        <v>85</v>
      </c>
      <c r="S189" s="579">
        <v>4500000</v>
      </c>
      <c r="T189" s="579">
        <v>22500000</v>
      </c>
      <c r="U189" s="487" t="s">
        <v>288</v>
      </c>
      <c r="V189" s="487" t="s">
        <v>79</v>
      </c>
      <c r="W189" s="487" t="s">
        <v>289</v>
      </c>
      <c r="X189" s="487" t="s">
        <v>76</v>
      </c>
      <c r="Y189" s="487" t="s">
        <v>77</v>
      </c>
      <c r="Z189" s="487" t="s">
        <v>78</v>
      </c>
      <c r="AA189" s="449"/>
    </row>
    <row r="190" spans="1:27" s="552" customFormat="1" ht="76.5">
      <c r="A190" s="487" t="s">
        <v>446</v>
      </c>
      <c r="B190" s="487" t="s">
        <v>71</v>
      </c>
      <c r="C190" s="487" t="s">
        <v>72</v>
      </c>
      <c r="D190" s="487" t="s">
        <v>284</v>
      </c>
      <c r="E190" s="487" t="s">
        <v>285</v>
      </c>
      <c r="F190" s="490">
        <v>8080</v>
      </c>
      <c r="G190" s="490">
        <v>2024110010212</v>
      </c>
      <c r="H190" s="487" t="s">
        <v>10</v>
      </c>
      <c r="I190" s="487" t="s">
        <v>415</v>
      </c>
      <c r="J190" s="453" t="s">
        <v>12</v>
      </c>
      <c r="K190" s="487">
        <v>80111600</v>
      </c>
      <c r="L190" s="487" t="s">
        <v>2306</v>
      </c>
      <c r="M190" s="487" t="s">
        <v>315</v>
      </c>
      <c r="N190" s="490" t="s">
        <v>315</v>
      </c>
      <c r="O190" s="490">
        <v>9</v>
      </c>
      <c r="P190" s="487">
        <v>1</v>
      </c>
      <c r="Q190" s="487" t="s">
        <v>84</v>
      </c>
      <c r="R190" s="491" t="s">
        <v>85</v>
      </c>
      <c r="S190" s="579">
        <v>8000000</v>
      </c>
      <c r="T190" s="579">
        <v>72000000</v>
      </c>
      <c r="U190" s="487" t="s">
        <v>288</v>
      </c>
      <c r="V190" s="487" t="s">
        <v>79</v>
      </c>
      <c r="W190" s="487" t="s">
        <v>289</v>
      </c>
      <c r="X190" s="487" t="s">
        <v>317</v>
      </c>
      <c r="Y190" s="487" t="s">
        <v>77</v>
      </c>
      <c r="Z190" s="487" t="s">
        <v>78</v>
      </c>
      <c r="AA190" s="449"/>
    </row>
    <row r="191" spans="1:27" s="552" customFormat="1" ht="102">
      <c r="A191" s="487" t="s">
        <v>447</v>
      </c>
      <c r="B191" s="487" t="s">
        <v>71</v>
      </c>
      <c r="C191" s="487" t="s">
        <v>72</v>
      </c>
      <c r="D191" s="487" t="s">
        <v>284</v>
      </c>
      <c r="E191" s="487" t="s">
        <v>285</v>
      </c>
      <c r="F191" s="490">
        <v>8080</v>
      </c>
      <c r="G191" s="490">
        <v>2024110010212</v>
      </c>
      <c r="H191" s="487" t="s">
        <v>10</v>
      </c>
      <c r="I191" s="487" t="s">
        <v>415</v>
      </c>
      <c r="J191" s="453" t="s">
        <v>12</v>
      </c>
      <c r="K191" s="487">
        <v>80111600</v>
      </c>
      <c r="L191" s="487" t="s">
        <v>1983</v>
      </c>
      <c r="M191" s="487" t="s">
        <v>83</v>
      </c>
      <c r="N191" s="490" t="s">
        <v>83</v>
      </c>
      <c r="O191" s="490">
        <v>6</v>
      </c>
      <c r="P191" s="487">
        <v>1</v>
      </c>
      <c r="Q191" s="487" t="s">
        <v>84</v>
      </c>
      <c r="R191" s="491" t="s">
        <v>85</v>
      </c>
      <c r="S191" s="579">
        <v>7000000</v>
      </c>
      <c r="T191" s="579">
        <v>42000000</v>
      </c>
      <c r="U191" s="487" t="s">
        <v>288</v>
      </c>
      <c r="V191" s="487" t="s">
        <v>79</v>
      </c>
      <c r="W191" s="487" t="s">
        <v>289</v>
      </c>
      <c r="X191" s="487" t="s">
        <v>290</v>
      </c>
      <c r="Y191" s="487" t="s">
        <v>77</v>
      </c>
      <c r="Z191" s="487" t="s">
        <v>78</v>
      </c>
      <c r="AA191" s="449"/>
    </row>
    <row r="192" spans="1:27" s="552" customFormat="1" ht="76.5">
      <c r="A192" s="487" t="s">
        <v>448</v>
      </c>
      <c r="B192" s="487" t="s">
        <v>71</v>
      </c>
      <c r="C192" s="487" t="s">
        <v>72</v>
      </c>
      <c r="D192" s="487" t="s">
        <v>284</v>
      </c>
      <c r="E192" s="487" t="s">
        <v>285</v>
      </c>
      <c r="F192" s="490">
        <v>8080</v>
      </c>
      <c r="G192" s="490">
        <v>2024110010212</v>
      </c>
      <c r="H192" s="487" t="s">
        <v>10</v>
      </c>
      <c r="I192" s="487" t="s">
        <v>415</v>
      </c>
      <c r="J192" s="487" t="s">
        <v>12</v>
      </c>
      <c r="K192" s="487">
        <v>80111600</v>
      </c>
      <c r="L192" s="487" t="s">
        <v>449</v>
      </c>
      <c r="M192" s="487" t="s">
        <v>83</v>
      </c>
      <c r="N192" s="490" t="s">
        <v>83</v>
      </c>
      <c r="O192" s="490">
        <v>5</v>
      </c>
      <c r="P192" s="487">
        <v>1</v>
      </c>
      <c r="Q192" s="487" t="s">
        <v>84</v>
      </c>
      <c r="R192" s="491" t="s">
        <v>85</v>
      </c>
      <c r="S192" s="579">
        <v>5000000</v>
      </c>
      <c r="T192" s="579">
        <v>25000000</v>
      </c>
      <c r="U192" s="487" t="s">
        <v>288</v>
      </c>
      <c r="V192" s="487" t="s">
        <v>316</v>
      </c>
      <c r="W192" s="487" t="s">
        <v>289</v>
      </c>
      <c r="X192" s="487" t="s">
        <v>76</v>
      </c>
      <c r="Y192" s="487" t="s">
        <v>77</v>
      </c>
      <c r="Z192" s="487" t="s">
        <v>78</v>
      </c>
      <c r="AA192" s="449"/>
    </row>
    <row r="193" spans="1:27" s="552" customFormat="1" ht="76.5">
      <c r="A193" s="487" t="s">
        <v>450</v>
      </c>
      <c r="B193" s="487" t="s">
        <v>71</v>
      </c>
      <c r="C193" s="487" t="s">
        <v>72</v>
      </c>
      <c r="D193" s="487" t="s">
        <v>284</v>
      </c>
      <c r="E193" s="487" t="s">
        <v>285</v>
      </c>
      <c r="F193" s="490">
        <v>8080</v>
      </c>
      <c r="G193" s="490">
        <v>2024110010212</v>
      </c>
      <c r="H193" s="487" t="s">
        <v>10</v>
      </c>
      <c r="I193" s="487" t="s">
        <v>415</v>
      </c>
      <c r="J193" s="487" t="s">
        <v>12</v>
      </c>
      <c r="K193" s="487">
        <v>80111600</v>
      </c>
      <c r="L193" s="487" t="s">
        <v>451</v>
      </c>
      <c r="M193" s="487" t="s">
        <v>83</v>
      </c>
      <c r="N193" s="487" t="s">
        <v>83</v>
      </c>
      <c r="O193" s="487">
        <v>5</v>
      </c>
      <c r="P193" s="487">
        <v>1</v>
      </c>
      <c r="Q193" s="487" t="s">
        <v>84</v>
      </c>
      <c r="R193" s="562" t="s">
        <v>85</v>
      </c>
      <c r="S193" s="579">
        <v>9000000</v>
      </c>
      <c r="T193" s="579">
        <v>45000000</v>
      </c>
      <c r="U193" s="487" t="s">
        <v>288</v>
      </c>
      <c r="V193" s="487" t="s">
        <v>79</v>
      </c>
      <c r="W193" s="487" t="s">
        <v>289</v>
      </c>
      <c r="X193" s="487" t="s">
        <v>76</v>
      </c>
      <c r="Y193" s="487" t="s">
        <v>77</v>
      </c>
      <c r="Z193" s="487" t="s">
        <v>78</v>
      </c>
      <c r="AA193" s="449"/>
    </row>
    <row r="194" spans="1:27" s="552" customFormat="1" ht="76.5">
      <c r="A194" s="487" t="s">
        <v>452</v>
      </c>
      <c r="B194" s="487" t="s">
        <v>71</v>
      </c>
      <c r="C194" s="487" t="s">
        <v>72</v>
      </c>
      <c r="D194" s="487" t="s">
        <v>284</v>
      </c>
      <c r="E194" s="487" t="s">
        <v>285</v>
      </c>
      <c r="F194" s="490">
        <v>8080</v>
      </c>
      <c r="G194" s="490">
        <v>2024110010212</v>
      </c>
      <c r="H194" s="487" t="s">
        <v>10</v>
      </c>
      <c r="I194" s="487" t="s">
        <v>415</v>
      </c>
      <c r="J194" s="487" t="s">
        <v>12</v>
      </c>
      <c r="K194" s="487">
        <v>80111600</v>
      </c>
      <c r="L194" s="487" t="s">
        <v>453</v>
      </c>
      <c r="M194" s="487" t="s">
        <v>83</v>
      </c>
      <c r="N194" s="487" t="s">
        <v>83</v>
      </c>
      <c r="O194" s="487">
        <v>5</v>
      </c>
      <c r="P194" s="487">
        <v>1</v>
      </c>
      <c r="Q194" s="487" t="s">
        <v>84</v>
      </c>
      <c r="R194" s="562" t="s">
        <v>85</v>
      </c>
      <c r="S194" s="579">
        <v>9000000</v>
      </c>
      <c r="T194" s="579">
        <v>45000000</v>
      </c>
      <c r="U194" s="487" t="s">
        <v>288</v>
      </c>
      <c r="V194" s="487" t="s">
        <v>79</v>
      </c>
      <c r="W194" s="487" t="s">
        <v>289</v>
      </c>
      <c r="X194" s="487" t="s">
        <v>76</v>
      </c>
      <c r="Y194" s="487" t="s">
        <v>77</v>
      </c>
      <c r="Z194" s="487" t="s">
        <v>78</v>
      </c>
      <c r="AA194" s="449"/>
    </row>
    <row r="195" spans="1:27" s="552" customFormat="1" ht="76.5">
      <c r="A195" s="487" t="s">
        <v>455</v>
      </c>
      <c r="B195" s="487" t="s">
        <v>71</v>
      </c>
      <c r="C195" s="487" t="s">
        <v>72</v>
      </c>
      <c r="D195" s="487" t="s">
        <v>284</v>
      </c>
      <c r="E195" s="487" t="s">
        <v>285</v>
      </c>
      <c r="F195" s="490">
        <v>8080</v>
      </c>
      <c r="G195" s="490">
        <v>2024110010212</v>
      </c>
      <c r="H195" s="487" t="s">
        <v>10</v>
      </c>
      <c r="I195" s="487" t="s">
        <v>415</v>
      </c>
      <c r="J195" s="568" t="s">
        <v>12</v>
      </c>
      <c r="K195" s="565">
        <v>80111600</v>
      </c>
      <c r="L195" s="565" t="s">
        <v>1361</v>
      </c>
      <c r="M195" s="565" t="s">
        <v>411</v>
      </c>
      <c r="N195" s="566" t="s">
        <v>411</v>
      </c>
      <c r="O195" s="566">
        <v>1</v>
      </c>
      <c r="P195" s="565">
        <v>1</v>
      </c>
      <c r="Q195" s="565" t="s">
        <v>84</v>
      </c>
      <c r="R195" s="567" t="s">
        <v>85</v>
      </c>
      <c r="S195" s="579">
        <v>17200000</v>
      </c>
      <c r="T195" s="579">
        <v>17200000</v>
      </c>
      <c r="U195" s="565" t="s">
        <v>288</v>
      </c>
      <c r="V195" s="565" t="s">
        <v>79</v>
      </c>
      <c r="W195" s="565" t="s">
        <v>289</v>
      </c>
      <c r="X195" s="487" t="s">
        <v>317</v>
      </c>
      <c r="Y195" s="487" t="s">
        <v>77</v>
      </c>
      <c r="Z195" s="487" t="s">
        <v>78</v>
      </c>
      <c r="AA195" s="449"/>
    </row>
    <row r="196" spans="1:27" s="552" customFormat="1" ht="76.5">
      <c r="A196" s="487" t="s">
        <v>456</v>
      </c>
      <c r="B196" s="487" t="s">
        <v>71</v>
      </c>
      <c r="C196" s="487" t="s">
        <v>72</v>
      </c>
      <c r="D196" s="487" t="s">
        <v>457</v>
      </c>
      <c r="E196" s="487" t="s">
        <v>458</v>
      </c>
      <c r="F196" s="490">
        <v>8131</v>
      </c>
      <c r="G196" s="490">
        <v>2024110010238</v>
      </c>
      <c r="H196" s="487" t="s">
        <v>28</v>
      </c>
      <c r="I196" s="487" t="s">
        <v>459</v>
      </c>
      <c r="J196" s="487" t="s">
        <v>31</v>
      </c>
      <c r="K196" s="487">
        <v>80111600</v>
      </c>
      <c r="L196" s="487" t="s">
        <v>460</v>
      </c>
      <c r="M196" s="487" t="s">
        <v>461</v>
      </c>
      <c r="N196" s="490" t="s">
        <v>461</v>
      </c>
      <c r="O196" s="490">
        <v>6</v>
      </c>
      <c r="P196" s="487">
        <v>1</v>
      </c>
      <c r="Q196" s="487" t="s">
        <v>84</v>
      </c>
      <c r="R196" s="491" t="s">
        <v>85</v>
      </c>
      <c r="S196" s="579">
        <v>4766308</v>
      </c>
      <c r="T196" s="579">
        <v>28597848</v>
      </c>
      <c r="U196" s="487" t="s">
        <v>462</v>
      </c>
      <c r="V196" s="487" t="s">
        <v>123</v>
      </c>
      <c r="W196" s="487" t="s">
        <v>463</v>
      </c>
      <c r="X196" s="487" t="s">
        <v>464</v>
      </c>
      <c r="Y196" s="487" t="s">
        <v>77</v>
      </c>
      <c r="Z196" s="487" t="s">
        <v>78</v>
      </c>
      <c r="AA196" s="449"/>
    </row>
    <row r="197" spans="1:27" s="552" customFormat="1" ht="76.5">
      <c r="A197" s="487" t="s">
        <v>465</v>
      </c>
      <c r="B197" s="487" t="s">
        <v>71</v>
      </c>
      <c r="C197" s="487" t="s">
        <v>72</v>
      </c>
      <c r="D197" s="487" t="s">
        <v>457</v>
      </c>
      <c r="E197" s="487" t="s">
        <v>458</v>
      </c>
      <c r="F197" s="490">
        <v>8131</v>
      </c>
      <c r="G197" s="490">
        <v>2024110010238</v>
      </c>
      <c r="H197" s="487" t="s">
        <v>28</v>
      </c>
      <c r="I197" s="487" t="s">
        <v>459</v>
      </c>
      <c r="J197" s="487" t="s">
        <v>29</v>
      </c>
      <c r="K197" s="487">
        <v>80111600</v>
      </c>
      <c r="L197" s="487" t="s">
        <v>466</v>
      </c>
      <c r="M197" s="487" t="s">
        <v>467</v>
      </c>
      <c r="N197" s="487" t="s">
        <v>461</v>
      </c>
      <c r="O197" s="487">
        <v>6</v>
      </c>
      <c r="P197" s="487">
        <v>1</v>
      </c>
      <c r="Q197" s="487" t="s">
        <v>84</v>
      </c>
      <c r="R197" s="569" t="s">
        <v>85</v>
      </c>
      <c r="S197" s="579">
        <v>5860000</v>
      </c>
      <c r="T197" s="579">
        <v>35160000</v>
      </c>
      <c r="U197" s="487" t="s">
        <v>462</v>
      </c>
      <c r="V197" s="487" t="s">
        <v>79</v>
      </c>
      <c r="W197" s="487" t="s">
        <v>463</v>
      </c>
      <c r="X197" s="487" t="s">
        <v>464</v>
      </c>
      <c r="Y197" s="487" t="s">
        <v>77</v>
      </c>
      <c r="Z197" s="487" t="s">
        <v>78</v>
      </c>
      <c r="AA197" s="449"/>
    </row>
    <row r="198" spans="1:27" s="552" customFormat="1" ht="76.5">
      <c r="A198" s="487" t="s">
        <v>468</v>
      </c>
      <c r="B198" s="487" t="s">
        <v>71</v>
      </c>
      <c r="C198" s="487" t="s">
        <v>72</v>
      </c>
      <c r="D198" s="487" t="s">
        <v>457</v>
      </c>
      <c r="E198" s="487" t="s">
        <v>458</v>
      </c>
      <c r="F198" s="490">
        <v>8131</v>
      </c>
      <c r="G198" s="490">
        <v>2024110010238</v>
      </c>
      <c r="H198" s="487" t="s">
        <v>28</v>
      </c>
      <c r="I198" s="487" t="s">
        <v>459</v>
      </c>
      <c r="J198" s="487" t="s">
        <v>29</v>
      </c>
      <c r="K198" s="487">
        <v>80111600</v>
      </c>
      <c r="L198" s="487" t="s">
        <v>469</v>
      </c>
      <c r="M198" s="487" t="s">
        <v>467</v>
      </c>
      <c r="N198" s="487" t="s">
        <v>461</v>
      </c>
      <c r="O198" s="487">
        <v>6</v>
      </c>
      <c r="P198" s="487">
        <v>1</v>
      </c>
      <c r="Q198" s="487" t="s">
        <v>84</v>
      </c>
      <c r="R198" s="569" t="s">
        <v>85</v>
      </c>
      <c r="S198" s="579">
        <v>6200000</v>
      </c>
      <c r="T198" s="579">
        <v>37200000</v>
      </c>
      <c r="U198" s="487" t="s">
        <v>462</v>
      </c>
      <c r="V198" s="487" t="s">
        <v>123</v>
      </c>
      <c r="W198" s="487" t="s">
        <v>463</v>
      </c>
      <c r="X198" s="487" t="s">
        <v>464</v>
      </c>
      <c r="Y198" s="487" t="s">
        <v>77</v>
      </c>
      <c r="Z198" s="487" t="s">
        <v>78</v>
      </c>
      <c r="AA198" s="449"/>
    </row>
    <row r="199" spans="1:27" s="552" customFormat="1" ht="76.5">
      <c r="A199" s="487" t="s">
        <v>470</v>
      </c>
      <c r="B199" s="487" t="s">
        <v>71</v>
      </c>
      <c r="C199" s="487" t="s">
        <v>72</v>
      </c>
      <c r="D199" s="487" t="s">
        <v>457</v>
      </c>
      <c r="E199" s="487" t="s">
        <v>458</v>
      </c>
      <c r="F199" s="490">
        <v>8131</v>
      </c>
      <c r="G199" s="490">
        <v>2024110010238</v>
      </c>
      <c r="H199" s="487" t="s">
        <v>28</v>
      </c>
      <c r="I199" s="487" t="s">
        <v>459</v>
      </c>
      <c r="J199" s="487" t="s">
        <v>29</v>
      </c>
      <c r="K199" s="487">
        <v>80111600</v>
      </c>
      <c r="L199" s="487" t="s">
        <v>471</v>
      </c>
      <c r="M199" s="487" t="s">
        <v>467</v>
      </c>
      <c r="N199" s="487" t="s">
        <v>461</v>
      </c>
      <c r="O199" s="487">
        <v>6</v>
      </c>
      <c r="P199" s="487">
        <v>1</v>
      </c>
      <c r="Q199" s="487" t="s">
        <v>84</v>
      </c>
      <c r="R199" s="569" t="s">
        <v>85</v>
      </c>
      <c r="S199" s="579">
        <v>4500000</v>
      </c>
      <c r="T199" s="579">
        <v>27000000</v>
      </c>
      <c r="U199" s="487" t="s">
        <v>462</v>
      </c>
      <c r="V199" s="487" t="s">
        <v>123</v>
      </c>
      <c r="W199" s="487" t="s">
        <v>463</v>
      </c>
      <c r="X199" s="487" t="s">
        <v>464</v>
      </c>
      <c r="Y199" s="487" t="s">
        <v>77</v>
      </c>
      <c r="Z199" s="487" t="s">
        <v>78</v>
      </c>
      <c r="AA199" s="449"/>
    </row>
    <row r="200" spans="1:27" s="552" customFormat="1" ht="76.5">
      <c r="A200" s="487" t="s">
        <v>472</v>
      </c>
      <c r="B200" s="487" t="s">
        <v>71</v>
      </c>
      <c r="C200" s="487" t="s">
        <v>72</v>
      </c>
      <c r="D200" s="487" t="s">
        <v>457</v>
      </c>
      <c r="E200" s="487" t="s">
        <v>458</v>
      </c>
      <c r="F200" s="490">
        <v>8131</v>
      </c>
      <c r="G200" s="490">
        <v>2024110010238</v>
      </c>
      <c r="H200" s="487" t="s">
        <v>28</v>
      </c>
      <c r="I200" s="487" t="s">
        <v>459</v>
      </c>
      <c r="J200" s="487" t="s">
        <v>31</v>
      </c>
      <c r="K200" s="487">
        <v>80111600</v>
      </c>
      <c r="L200" s="487" t="s">
        <v>473</v>
      </c>
      <c r="M200" s="487" t="s">
        <v>467</v>
      </c>
      <c r="N200" s="487" t="s">
        <v>461</v>
      </c>
      <c r="O200" s="487">
        <v>6</v>
      </c>
      <c r="P200" s="487">
        <v>1</v>
      </c>
      <c r="Q200" s="487" t="s">
        <v>84</v>
      </c>
      <c r="R200" s="569" t="s">
        <v>85</v>
      </c>
      <c r="S200" s="579">
        <v>5454880</v>
      </c>
      <c r="T200" s="579">
        <v>32729280</v>
      </c>
      <c r="U200" s="487" t="s">
        <v>462</v>
      </c>
      <c r="V200" s="487" t="s">
        <v>123</v>
      </c>
      <c r="W200" s="487" t="s">
        <v>463</v>
      </c>
      <c r="X200" s="487" t="s">
        <v>474</v>
      </c>
      <c r="Y200" s="487" t="s">
        <v>77</v>
      </c>
      <c r="Z200" s="487" t="s">
        <v>78</v>
      </c>
      <c r="AA200" s="449"/>
    </row>
    <row r="201" spans="1:27" s="552" customFormat="1" ht="76.5">
      <c r="A201" s="487" t="s">
        <v>475</v>
      </c>
      <c r="B201" s="487" t="s">
        <v>71</v>
      </c>
      <c r="C201" s="487" t="s">
        <v>72</v>
      </c>
      <c r="D201" s="487" t="s">
        <v>457</v>
      </c>
      <c r="E201" s="487" t="s">
        <v>458</v>
      </c>
      <c r="F201" s="490">
        <v>8131</v>
      </c>
      <c r="G201" s="490">
        <v>2024110010238</v>
      </c>
      <c r="H201" s="487" t="s">
        <v>28</v>
      </c>
      <c r="I201" s="487" t="s">
        <v>459</v>
      </c>
      <c r="J201" s="487" t="s">
        <v>31</v>
      </c>
      <c r="K201" s="487">
        <v>80111600</v>
      </c>
      <c r="L201" s="487" t="s">
        <v>476</v>
      </c>
      <c r="M201" s="487" t="s">
        <v>467</v>
      </c>
      <c r="N201" s="487" t="s">
        <v>461</v>
      </c>
      <c r="O201" s="487">
        <v>7</v>
      </c>
      <c r="P201" s="487">
        <v>1</v>
      </c>
      <c r="Q201" s="487" t="s">
        <v>84</v>
      </c>
      <c r="R201" s="569" t="s">
        <v>85</v>
      </c>
      <c r="S201" s="579">
        <v>6500000</v>
      </c>
      <c r="T201" s="579">
        <v>45500000</v>
      </c>
      <c r="U201" s="487" t="s">
        <v>462</v>
      </c>
      <c r="V201" s="487" t="s">
        <v>123</v>
      </c>
      <c r="W201" s="487" t="s">
        <v>463</v>
      </c>
      <c r="X201" s="487" t="s">
        <v>474</v>
      </c>
      <c r="Y201" s="487" t="s">
        <v>77</v>
      </c>
      <c r="Z201" s="487" t="s">
        <v>78</v>
      </c>
      <c r="AA201" s="449"/>
    </row>
    <row r="202" spans="1:27" s="552" customFormat="1" ht="102">
      <c r="A202" s="487" t="s">
        <v>477</v>
      </c>
      <c r="B202" s="487" t="s">
        <v>71</v>
      </c>
      <c r="C202" s="487" t="s">
        <v>72</v>
      </c>
      <c r="D202" s="487" t="s">
        <v>478</v>
      </c>
      <c r="E202" s="487" t="s">
        <v>458</v>
      </c>
      <c r="F202" s="490">
        <v>8131</v>
      </c>
      <c r="G202" s="490">
        <v>2024110010238</v>
      </c>
      <c r="H202" s="487" t="s">
        <v>28</v>
      </c>
      <c r="I202" s="487" t="s">
        <v>479</v>
      </c>
      <c r="J202" s="487" t="s">
        <v>31</v>
      </c>
      <c r="K202" s="487">
        <v>80111600</v>
      </c>
      <c r="L202" s="487" t="s">
        <v>480</v>
      </c>
      <c r="M202" s="487" t="s">
        <v>467</v>
      </c>
      <c r="N202" s="487" t="s">
        <v>461</v>
      </c>
      <c r="O202" s="487">
        <v>6</v>
      </c>
      <c r="P202" s="487">
        <v>1</v>
      </c>
      <c r="Q202" s="487" t="s">
        <v>84</v>
      </c>
      <c r="R202" s="569" t="s">
        <v>85</v>
      </c>
      <c r="S202" s="579">
        <v>4000000</v>
      </c>
      <c r="T202" s="579">
        <v>24000000</v>
      </c>
      <c r="U202" s="487" t="s">
        <v>462</v>
      </c>
      <c r="V202" s="487" t="s">
        <v>79</v>
      </c>
      <c r="W202" s="487" t="s">
        <v>481</v>
      </c>
      <c r="X202" s="487" t="s">
        <v>482</v>
      </c>
      <c r="Y202" s="487" t="s">
        <v>77</v>
      </c>
      <c r="Z202" s="487" t="s">
        <v>78</v>
      </c>
      <c r="AA202" s="449"/>
    </row>
    <row r="203" spans="1:27" s="552" customFormat="1" ht="102">
      <c r="A203" s="487" t="s">
        <v>483</v>
      </c>
      <c r="B203" s="487" t="s">
        <v>71</v>
      </c>
      <c r="C203" s="487" t="s">
        <v>72</v>
      </c>
      <c r="D203" s="487" t="s">
        <v>478</v>
      </c>
      <c r="E203" s="487" t="s">
        <v>458</v>
      </c>
      <c r="F203" s="490">
        <v>8131</v>
      </c>
      <c r="G203" s="490">
        <v>2024110010238</v>
      </c>
      <c r="H203" s="487" t="s">
        <v>28</v>
      </c>
      <c r="I203" s="487" t="s">
        <v>459</v>
      </c>
      <c r="J203" s="487" t="s">
        <v>31</v>
      </c>
      <c r="K203" s="487">
        <v>80111600</v>
      </c>
      <c r="L203" s="487" t="s">
        <v>484</v>
      </c>
      <c r="M203" s="487" t="s">
        <v>467</v>
      </c>
      <c r="N203" s="487" t="s">
        <v>461</v>
      </c>
      <c r="O203" s="487">
        <v>6</v>
      </c>
      <c r="P203" s="487">
        <v>1</v>
      </c>
      <c r="Q203" s="487" t="s">
        <v>84</v>
      </c>
      <c r="R203" s="569" t="s">
        <v>85</v>
      </c>
      <c r="S203" s="579">
        <v>7100000</v>
      </c>
      <c r="T203" s="579">
        <v>42600000</v>
      </c>
      <c r="U203" s="487" t="s">
        <v>462</v>
      </c>
      <c r="V203" s="487" t="s">
        <v>79</v>
      </c>
      <c r="W203" s="487" t="s">
        <v>481</v>
      </c>
      <c r="X203" s="487" t="s">
        <v>482</v>
      </c>
      <c r="Y203" s="487" t="s">
        <v>77</v>
      </c>
      <c r="Z203" s="487" t="s">
        <v>78</v>
      </c>
      <c r="AA203" s="449"/>
    </row>
    <row r="204" spans="1:27" s="552" customFormat="1" ht="102">
      <c r="A204" s="487" t="s">
        <v>485</v>
      </c>
      <c r="B204" s="487" t="s">
        <v>71</v>
      </c>
      <c r="C204" s="487" t="s">
        <v>72</v>
      </c>
      <c r="D204" s="487" t="s">
        <v>478</v>
      </c>
      <c r="E204" s="487" t="s">
        <v>458</v>
      </c>
      <c r="F204" s="490">
        <v>8131</v>
      </c>
      <c r="G204" s="490">
        <v>2024110010238</v>
      </c>
      <c r="H204" s="487" t="s">
        <v>28</v>
      </c>
      <c r="I204" s="487" t="s">
        <v>459</v>
      </c>
      <c r="J204" s="487" t="s">
        <v>31</v>
      </c>
      <c r="K204" s="487">
        <v>80111600</v>
      </c>
      <c r="L204" s="487" t="s">
        <v>486</v>
      </c>
      <c r="M204" s="487" t="s">
        <v>467</v>
      </c>
      <c r="N204" s="487" t="s">
        <v>461</v>
      </c>
      <c r="O204" s="487">
        <v>6</v>
      </c>
      <c r="P204" s="487">
        <v>1</v>
      </c>
      <c r="Q204" s="487" t="s">
        <v>84</v>
      </c>
      <c r="R204" s="569" t="s">
        <v>85</v>
      </c>
      <c r="S204" s="579">
        <v>3606000</v>
      </c>
      <c r="T204" s="579">
        <v>21636000</v>
      </c>
      <c r="U204" s="487" t="s">
        <v>462</v>
      </c>
      <c r="V204" s="487" t="s">
        <v>79</v>
      </c>
      <c r="W204" s="487" t="s">
        <v>481</v>
      </c>
      <c r="X204" s="487" t="s">
        <v>482</v>
      </c>
      <c r="Y204" s="487" t="s">
        <v>77</v>
      </c>
      <c r="Z204" s="487" t="s">
        <v>78</v>
      </c>
      <c r="AA204" s="449"/>
    </row>
    <row r="205" spans="1:27" s="552" customFormat="1" ht="102">
      <c r="A205" s="487" t="s">
        <v>487</v>
      </c>
      <c r="B205" s="487" t="s">
        <v>71</v>
      </c>
      <c r="C205" s="487" t="s">
        <v>72</v>
      </c>
      <c r="D205" s="487" t="s">
        <v>478</v>
      </c>
      <c r="E205" s="487" t="s">
        <v>458</v>
      </c>
      <c r="F205" s="490">
        <v>8131</v>
      </c>
      <c r="G205" s="490">
        <v>2024110010238</v>
      </c>
      <c r="H205" s="487" t="s">
        <v>28</v>
      </c>
      <c r="I205" s="487" t="s">
        <v>459</v>
      </c>
      <c r="J205" s="487" t="s">
        <v>31</v>
      </c>
      <c r="K205" s="487">
        <v>80111600</v>
      </c>
      <c r="L205" s="487" t="s">
        <v>480</v>
      </c>
      <c r="M205" s="487" t="s">
        <v>411</v>
      </c>
      <c r="N205" s="487" t="s">
        <v>461</v>
      </c>
      <c r="O205" s="487">
        <v>6</v>
      </c>
      <c r="P205" s="487">
        <v>1</v>
      </c>
      <c r="Q205" s="487" t="s">
        <v>84</v>
      </c>
      <c r="R205" s="569" t="s">
        <v>85</v>
      </c>
      <c r="S205" s="579">
        <v>4000000</v>
      </c>
      <c r="T205" s="579">
        <v>24000000</v>
      </c>
      <c r="U205" s="487" t="s">
        <v>462</v>
      </c>
      <c r="V205" s="487" t="s">
        <v>79</v>
      </c>
      <c r="W205" s="487" t="s">
        <v>481</v>
      </c>
      <c r="X205" s="487" t="s">
        <v>482</v>
      </c>
      <c r="Y205" s="487" t="s">
        <v>77</v>
      </c>
      <c r="Z205" s="487" t="s">
        <v>78</v>
      </c>
      <c r="AA205" s="449"/>
    </row>
    <row r="206" spans="1:27" s="552" customFormat="1" ht="102">
      <c r="A206" s="487" t="s">
        <v>488</v>
      </c>
      <c r="B206" s="487" t="s">
        <v>71</v>
      </c>
      <c r="C206" s="487" t="s">
        <v>72</v>
      </c>
      <c r="D206" s="487" t="s">
        <v>478</v>
      </c>
      <c r="E206" s="487" t="s">
        <v>458</v>
      </c>
      <c r="F206" s="490">
        <v>8131</v>
      </c>
      <c r="G206" s="490">
        <v>2024110010238</v>
      </c>
      <c r="H206" s="487" t="s">
        <v>28</v>
      </c>
      <c r="I206" s="487" t="s">
        <v>459</v>
      </c>
      <c r="J206" s="487" t="s">
        <v>31</v>
      </c>
      <c r="K206" s="487">
        <v>80111600</v>
      </c>
      <c r="L206" s="487" t="s">
        <v>480</v>
      </c>
      <c r="M206" s="487" t="s">
        <v>411</v>
      </c>
      <c r="N206" s="487" t="s">
        <v>461</v>
      </c>
      <c r="O206" s="487">
        <v>6</v>
      </c>
      <c r="P206" s="487">
        <v>1</v>
      </c>
      <c r="Q206" s="487" t="s">
        <v>84</v>
      </c>
      <c r="R206" s="569" t="s">
        <v>85</v>
      </c>
      <c r="S206" s="579">
        <v>4000000</v>
      </c>
      <c r="T206" s="579">
        <v>24000000</v>
      </c>
      <c r="U206" s="487" t="s">
        <v>462</v>
      </c>
      <c r="V206" s="487" t="s">
        <v>79</v>
      </c>
      <c r="W206" s="487" t="s">
        <v>481</v>
      </c>
      <c r="X206" s="487" t="s">
        <v>482</v>
      </c>
      <c r="Y206" s="487" t="s">
        <v>77</v>
      </c>
      <c r="Z206" s="487" t="s">
        <v>78</v>
      </c>
      <c r="AA206" s="449"/>
    </row>
    <row r="207" spans="1:27" s="552" customFormat="1" ht="76.5">
      <c r="A207" s="487" t="s">
        <v>489</v>
      </c>
      <c r="B207" s="487" t="s">
        <v>71</v>
      </c>
      <c r="C207" s="487" t="s">
        <v>72</v>
      </c>
      <c r="D207" s="487" t="s">
        <v>478</v>
      </c>
      <c r="E207" s="487" t="s">
        <v>458</v>
      </c>
      <c r="F207" s="490">
        <v>8131</v>
      </c>
      <c r="G207" s="490">
        <v>2024110010238</v>
      </c>
      <c r="H207" s="487" t="s">
        <v>28</v>
      </c>
      <c r="I207" s="487" t="s">
        <v>459</v>
      </c>
      <c r="J207" s="487" t="s">
        <v>31</v>
      </c>
      <c r="K207" s="487">
        <v>80111600</v>
      </c>
      <c r="L207" s="487" t="s">
        <v>490</v>
      </c>
      <c r="M207" s="487" t="s">
        <v>411</v>
      </c>
      <c r="N207" s="487" t="s">
        <v>461</v>
      </c>
      <c r="O207" s="487">
        <v>6</v>
      </c>
      <c r="P207" s="487">
        <v>1</v>
      </c>
      <c r="Q207" s="487" t="s">
        <v>84</v>
      </c>
      <c r="R207" s="569" t="s">
        <v>85</v>
      </c>
      <c r="S207" s="579">
        <v>4178710</v>
      </c>
      <c r="T207" s="579">
        <v>25072260</v>
      </c>
      <c r="U207" s="487" t="s">
        <v>462</v>
      </c>
      <c r="V207" s="487" t="s">
        <v>79</v>
      </c>
      <c r="W207" s="487" t="s">
        <v>481</v>
      </c>
      <c r="X207" s="487" t="s">
        <v>491</v>
      </c>
      <c r="Y207" s="487" t="s">
        <v>77</v>
      </c>
      <c r="Z207" s="487" t="s">
        <v>78</v>
      </c>
      <c r="AA207" s="449"/>
    </row>
    <row r="208" spans="1:27" s="552" customFormat="1" ht="76.5">
      <c r="A208" s="487" t="s">
        <v>492</v>
      </c>
      <c r="B208" s="487" t="s">
        <v>71</v>
      </c>
      <c r="C208" s="487" t="s">
        <v>72</v>
      </c>
      <c r="D208" s="487" t="s">
        <v>478</v>
      </c>
      <c r="E208" s="487" t="s">
        <v>458</v>
      </c>
      <c r="F208" s="490">
        <v>8131</v>
      </c>
      <c r="G208" s="490">
        <v>2024110010238</v>
      </c>
      <c r="H208" s="487" t="s">
        <v>28</v>
      </c>
      <c r="I208" s="487" t="s">
        <v>459</v>
      </c>
      <c r="J208" s="487" t="s">
        <v>31</v>
      </c>
      <c r="K208" s="487">
        <v>80111600</v>
      </c>
      <c r="L208" s="487" t="s">
        <v>490</v>
      </c>
      <c r="M208" s="487" t="s">
        <v>411</v>
      </c>
      <c r="N208" s="487" t="s">
        <v>461</v>
      </c>
      <c r="O208" s="487">
        <v>6</v>
      </c>
      <c r="P208" s="487">
        <v>1</v>
      </c>
      <c r="Q208" s="487" t="s">
        <v>84</v>
      </c>
      <c r="R208" s="569" t="s">
        <v>85</v>
      </c>
      <c r="S208" s="579">
        <v>5500000</v>
      </c>
      <c r="T208" s="579">
        <v>33000000</v>
      </c>
      <c r="U208" s="487" t="s">
        <v>462</v>
      </c>
      <c r="V208" s="487" t="s">
        <v>79</v>
      </c>
      <c r="W208" s="487" t="s">
        <v>481</v>
      </c>
      <c r="X208" s="487" t="s">
        <v>491</v>
      </c>
      <c r="Y208" s="487" t="s">
        <v>77</v>
      </c>
      <c r="Z208" s="487" t="s">
        <v>78</v>
      </c>
      <c r="AA208" s="449"/>
    </row>
    <row r="209" spans="1:27" s="552" customFormat="1" ht="76.5">
      <c r="A209" s="487" t="s">
        <v>493</v>
      </c>
      <c r="B209" s="487" t="s">
        <v>71</v>
      </c>
      <c r="C209" s="487" t="s">
        <v>72</v>
      </c>
      <c r="D209" s="487" t="s">
        <v>457</v>
      </c>
      <c r="E209" s="487" t="s">
        <v>458</v>
      </c>
      <c r="F209" s="490">
        <v>8131</v>
      </c>
      <c r="G209" s="490">
        <v>2024110010238</v>
      </c>
      <c r="H209" s="487" t="s">
        <v>28</v>
      </c>
      <c r="I209" s="487" t="s">
        <v>459</v>
      </c>
      <c r="J209" s="487" t="s">
        <v>29</v>
      </c>
      <c r="K209" s="487">
        <v>80111600</v>
      </c>
      <c r="L209" s="487" t="s">
        <v>494</v>
      </c>
      <c r="M209" s="487" t="s">
        <v>411</v>
      </c>
      <c r="N209" s="487" t="s">
        <v>461</v>
      </c>
      <c r="O209" s="487">
        <v>6</v>
      </c>
      <c r="P209" s="487">
        <v>1</v>
      </c>
      <c r="Q209" s="487" t="s">
        <v>84</v>
      </c>
      <c r="R209" s="569" t="s">
        <v>85</v>
      </c>
      <c r="S209" s="579">
        <v>5500000</v>
      </c>
      <c r="T209" s="579">
        <v>33000000</v>
      </c>
      <c r="U209" s="487" t="s">
        <v>462</v>
      </c>
      <c r="V209" s="487" t="s">
        <v>123</v>
      </c>
      <c r="W209" s="487" t="s">
        <v>463</v>
      </c>
      <c r="X209" s="487" t="s">
        <v>474</v>
      </c>
      <c r="Y209" s="487" t="s">
        <v>77</v>
      </c>
      <c r="Z209" s="487" t="s">
        <v>78</v>
      </c>
      <c r="AA209" s="449"/>
    </row>
    <row r="210" spans="1:27" s="552" customFormat="1" ht="76.5">
      <c r="A210" s="487" t="s">
        <v>495</v>
      </c>
      <c r="B210" s="487" t="s">
        <v>71</v>
      </c>
      <c r="C210" s="487" t="s">
        <v>72</v>
      </c>
      <c r="D210" s="487" t="s">
        <v>478</v>
      </c>
      <c r="E210" s="487" t="s">
        <v>458</v>
      </c>
      <c r="F210" s="490">
        <v>8131</v>
      </c>
      <c r="G210" s="490">
        <v>2024110010238</v>
      </c>
      <c r="H210" s="487" t="s">
        <v>28</v>
      </c>
      <c r="I210" s="487" t="s">
        <v>459</v>
      </c>
      <c r="J210" s="487" t="s">
        <v>31</v>
      </c>
      <c r="K210" s="487">
        <v>80111600</v>
      </c>
      <c r="L210" s="487" t="s">
        <v>496</v>
      </c>
      <c r="M210" s="487" t="s">
        <v>411</v>
      </c>
      <c r="N210" s="487" t="s">
        <v>461</v>
      </c>
      <c r="O210" s="487">
        <v>6</v>
      </c>
      <c r="P210" s="487">
        <v>1</v>
      </c>
      <c r="Q210" s="487" t="s">
        <v>84</v>
      </c>
      <c r="R210" s="569" t="s">
        <v>85</v>
      </c>
      <c r="S210" s="579">
        <v>4200000</v>
      </c>
      <c r="T210" s="579">
        <v>25200000</v>
      </c>
      <c r="U210" s="487" t="s">
        <v>462</v>
      </c>
      <c r="V210" s="487" t="s">
        <v>79</v>
      </c>
      <c r="W210" s="487" t="s">
        <v>481</v>
      </c>
      <c r="X210" s="487" t="s">
        <v>474</v>
      </c>
      <c r="Y210" s="487" t="s">
        <v>77</v>
      </c>
      <c r="Z210" s="487" t="s">
        <v>78</v>
      </c>
      <c r="AA210" s="449"/>
    </row>
    <row r="211" spans="1:27" s="552" customFormat="1" ht="76.5">
      <c r="A211" s="487" t="s">
        <v>497</v>
      </c>
      <c r="B211" s="487" t="s">
        <v>71</v>
      </c>
      <c r="C211" s="487" t="s">
        <v>72</v>
      </c>
      <c r="D211" s="487" t="s">
        <v>478</v>
      </c>
      <c r="E211" s="487" t="s">
        <v>458</v>
      </c>
      <c r="F211" s="490">
        <v>8131</v>
      </c>
      <c r="G211" s="490">
        <v>2024110010238</v>
      </c>
      <c r="H211" s="487" t="s">
        <v>28</v>
      </c>
      <c r="I211" s="487" t="s">
        <v>459</v>
      </c>
      <c r="J211" s="453" t="s">
        <v>31</v>
      </c>
      <c r="K211" s="487">
        <v>80111600</v>
      </c>
      <c r="L211" s="487" t="s">
        <v>2005</v>
      </c>
      <c r="M211" s="487" t="s">
        <v>309</v>
      </c>
      <c r="N211" s="490" t="s">
        <v>309</v>
      </c>
      <c r="O211" s="490">
        <v>7</v>
      </c>
      <c r="P211" s="487">
        <v>1</v>
      </c>
      <c r="Q211" s="570" t="s">
        <v>84</v>
      </c>
      <c r="R211" s="491" t="s">
        <v>85</v>
      </c>
      <c r="S211" s="579">
        <v>4500000</v>
      </c>
      <c r="T211" s="579">
        <v>31500000</v>
      </c>
      <c r="U211" s="569" t="s">
        <v>2006</v>
      </c>
      <c r="V211" s="487" t="s">
        <v>79</v>
      </c>
      <c r="W211" s="487" t="s">
        <v>481</v>
      </c>
      <c r="X211" s="487" t="s">
        <v>491</v>
      </c>
      <c r="Y211" s="487" t="s">
        <v>77</v>
      </c>
      <c r="Z211" s="487" t="s">
        <v>78</v>
      </c>
      <c r="AA211" s="449"/>
    </row>
    <row r="212" spans="1:27" s="552" customFormat="1" ht="51">
      <c r="A212" s="487" t="s">
        <v>498</v>
      </c>
      <c r="B212" s="487" t="s">
        <v>71</v>
      </c>
      <c r="C212" s="487" t="s">
        <v>72</v>
      </c>
      <c r="D212" s="487" t="s">
        <v>478</v>
      </c>
      <c r="E212" s="487" t="s">
        <v>458</v>
      </c>
      <c r="F212" s="490">
        <v>8131</v>
      </c>
      <c r="G212" s="490">
        <v>2024110010238</v>
      </c>
      <c r="H212" s="487" t="s">
        <v>28</v>
      </c>
      <c r="I212" s="487" t="s">
        <v>459</v>
      </c>
      <c r="J212" s="487" t="s">
        <v>31</v>
      </c>
      <c r="K212" s="487">
        <v>80111600</v>
      </c>
      <c r="L212" s="487" t="s">
        <v>499</v>
      </c>
      <c r="M212" s="487" t="s">
        <v>2038</v>
      </c>
      <c r="N212" s="487" t="s">
        <v>2038</v>
      </c>
      <c r="O212" s="487">
        <v>5</v>
      </c>
      <c r="P212" s="487">
        <v>1</v>
      </c>
      <c r="Q212" s="487" t="s">
        <v>84</v>
      </c>
      <c r="R212" s="569" t="s">
        <v>85</v>
      </c>
      <c r="S212" s="579">
        <v>5200000</v>
      </c>
      <c r="T212" s="579">
        <v>26000000</v>
      </c>
      <c r="U212" s="487" t="s">
        <v>2006</v>
      </c>
      <c r="V212" s="487" t="s">
        <v>79</v>
      </c>
      <c r="W212" s="487" t="s">
        <v>463</v>
      </c>
      <c r="X212" s="487" t="s">
        <v>491</v>
      </c>
      <c r="Y212" s="487" t="s">
        <v>77</v>
      </c>
      <c r="Z212" s="487" t="s">
        <v>78</v>
      </c>
      <c r="AA212" s="449"/>
    </row>
    <row r="213" spans="1:27" s="552" customFormat="1" ht="76.5">
      <c r="A213" s="487" t="s">
        <v>500</v>
      </c>
      <c r="B213" s="487" t="s">
        <v>71</v>
      </c>
      <c r="C213" s="487" t="s">
        <v>72</v>
      </c>
      <c r="D213" s="487" t="s">
        <v>478</v>
      </c>
      <c r="E213" s="487" t="s">
        <v>458</v>
      </c>
      <c r="F213" s="490">
        <v>8131</v>
      </c>
      <c r="G213" s="490">
        <v>2024110010238</v>
      </c>
      <c r="H213" s="487" t="s">
        <v>28</v>
      </c>
      <c r="I213" s="487" t="s">
        <v>459</v>
      </c>
      <c r="J213" s="453" t="s">
        <v>31</v>
      </c>
      <c r="K213" s="487">
        <v>80111600</v>
      </c>
      <c r="L213" s="487" t="s">
        <v>1363</v>
      </c>
      <c r="M213" s="487" t="s">
        <v>309</v>
      </c>
      <c r="N213" s="490" t="s">
        <v>309</v>
      </c>
      <c r="O213" s="490">
        <v>10</v>
      </c>
      <c r="P213" s="487">
        <v>1</v>
      </c>
      <c r="Q213" s="570" t="s">
        <v>84</v>
      </c>
      <c r="R213" s="491" t="s">
        <v>85</v>
      </c>
      <c r="S213" s="579">
        <v>3156000</v>
      </c>
      <c r="T213" s="579">
        <v>31560000</v>
      </c>
      <c r="U213" s="569" t="s">
        <v>2006</v>
      </c>
      <c r="V213" s="487" t="s">
        <v>79</v>
      </c>
      <c r="W213" s="487" t="s">
        <v>481</v>
      </c>
      <c r="X213" s="487" t="s">
        <v>491</v>
      </c>
      <c r="Y213" s="487" t="s">
        <v>77</v>
      </c>
      <c r="Z213" s="487" t="s">
        <v>78</v>
      </c>
      <c r="AA213" s="449"/>
    </row>
    <row r="214" spans="1:27" s="552" customFormat="1" ht="102">
      <c r="A214" s="487" t="s">
        <v>501</v>
      </c>
      <c r="B214" s="487" t="s">
        <v>71</v>
      </c>
      <c r="C214" s="487" t="s">
        <v>72</v>
      </c>
      <c r="D214" s="487" t="s">
        <v>457</v>
      </c>
      <c r="E214" s="487" t="s">
        <v>458</v>
      </c>
      <c r="F214" s="490">
        <v>8131</v>
      </c>
      <c r="G214" s="490">
        <v>2024110010238</v>
      </c>
      <c r="H214" s="487" t="s">
        <v>28</v>
      </c>
      <c r="I214" s="487" t="s">
        <v>459</v>
      </c>
      <c r="J214" s="487" t="s">
        <v>31</v>
      </c>
      <c r="K214" s="487">
        <v>80111600</v>
      </c>
      <c r="L214" s="487" t="s">
        <v>502</v>
      </c>
      <c r="M214" s="487" t="s">
        <v>411</v>
      </c>
      <c r="N214" s="487" t="s">
        <v>461</v>
      </c>
      <c r="O214" s="487">
        <v>7</v>
      </c>
      <c r="P214" s="487">
        <v>1</v>
      </c>
      <c r="Q214" s="487" t="s">
        <v>84</v>
      </c>
      <c r="R214" s="569" t="s">
        <v>85</v>
      </c>
      <c r="S214" s="579">
        <v>7000000</v>
      </c>
      <c r="T214" s="579">
        <v>49000000</v>
      </c>
      <c r="U214" s="487" t="s">
        <v>462</v>
      </c>
      <c r="V214" s="487" t="s">
        <v>123</v>
      </c>
      <c r="W214" s="487" t="s">
        <v>463</v>
      </c>
      <c r="X214" s="487" t="s">
        <v>503</v>
      </c>
      <c r="Y214" s="487" t="s">
        <v>77</v>
      </c>
      <c r="Z214" s="487" t="s">
        <v>78</v>
      </c>
      <c r="AA214" s="449"/>
    </row>
    <row r="215" spans="1:27" s="552" customFormat="1" ht="102">
      <c r="A215" s="487" t="s">
        <v>504</v>
      </c>
      <c r="B215" s="487" t="s">
        <v>71</v>
      </c>
      <c r="C215" s="487" t="s">
        <v>72</v>
      </c>
      <c r="D215" s="487" t="s">
        <v>457</v>
      </c>
      <c r="E215" s="487" t="s">
        <v>458</v>
      </c>
      <c r="F215" s="490">
        <v>8131</v>
      </c>
      <c r="G215" s="490">
        <v>2024110010238</v>
      </c>
      <c r="H215" s="487" t="s">
        <v>28</v>
      </c>
      <c r="I215" s="487" t="s">
        <v>459</v>
      </c>
      <c r="J215" s="487" t="s">
        <v>31</v>
      </c>
      <c r="K215" s="487">
        <v>80111600</v>
      </c>
      <c r="L215" s="487" t="s">
        <v>505</v>
      </c>
      <c r="M215" s="487" t="s">
        <v>411</v>
      </c>
      <c r="N215" s="487" t="s">
        <v>461</v>
      </c>
      <c r="O215" s="487">
        <v>7</v>
      </c>
      <c r="P215" s="487">
        <v>1</v>
      </c>
      <c r="Q215" s="487" t="s">
        <v>84</v>
      </c>
      <c r="R215" s="569" t="s">
        <v>85</v>
      </c>
      <c r="S215" s="579">
        <v>7500000</v>
      </c>
      <c r="T215" s="579">
        <v>52500000</v>
      </c>
      <c r="U215" s="487" t="s">
        <v>462</v>
      </c>
      <c r="V215" s="487" t="s">
        <v>123</v>
      </c>
      <c r="W215" s="487" t="s">
        <v>463</v>
      </c>
      <c r="X215" s="487" t="s">
        <v>503</v>
      </c>
      <c r="Y215" s="487" t="s">
        <v>77</v>
      </c>
      <c r="Z215" s="487" t="s">
        <v>78</v>
      </c>
      <c r="AA215" s="449"/>
    </row>
    <row r="216" spans="1:27" s="552" customFormat="1" ht="89.25">
      <c r="A216" s="487" t="s">
        <v>506</v>
      </c>
      <c r="B216" s="487" t="s">
        <v>71</v>
      </c>
      <c r="C216" s="487" t="s">
        <v>72</v>
      </c>
      <c r="D216" s="487" t="s">
        <v>457</v>
      </c>
      <c r="E216" s="487" t="s">
        <v>458</v>
      </c>
      <c r="F216" s="490">
        <v>8131</v>
      </c>
      <c r="G216" s="490">
        <v>2024110010238</v>
      </c>
      <c r="H216" s="487" t="s">
        <v>28</v>
      </c>
      <c r="I216" s="487" t="s">
        <v>459</v>
      </c>
      <c r="J216" s="487" t="s">
        <v>31</v>
      </c>
      <c r="K216" s="487">
        <v>80111600</v>
      </c>
      <c r="L216" s="487" t="s">
        <v>507</v>
      </c>
      <c r="M216" s="487" t="s">
        <v>411</v>
      </c>
      <c r="N216" s="487" t="s">
        <v>461</v>
      </c>
      <c r="O216" s="487">
        <v>6</v>
      </c>
      <c r="P216" s="487">
        <v>1</v>
      </c>
      <c r="Q216" s="487" t="s">
        <v>84</v>
      </c>
      <c r="R216" s="569" t="s">
        <v>85</v>
      </c>
      <c r="S216" s="579">
        <v>6500000</v>
      </c>
      <c r="T216" s="579">
        <v>39000000</v>
      </c>
      <c r="U216" s="487" t="s">
        <v>462</v>
      </c>
      <c r="V216" s="487" t="s">
        <v>79</v>
      </c>
      <c r="W216" s="487" t="s">
        <v>463</v>
      </c>
      <c r="X216" s="487" t="s">
        <v>464</v>
      </c>
      <c r="Y216" s="487" t="s">
        <v>77</v>
      </c>
      <c r="Z216" s="487" t="s">
        <v>78</v>
      </c>
      <c r="AA216" s="449"/>
    </row>
    <row r="217" spans="1:27" s="552" customFormat="1" ht="76.5">
      <c r="A217" s="487" t="s">
        <v>508</v>
      </c>
      <c r="B217" s="487" t="s">
        <v>71</v>
      </c>
      <c r="C217" s="487" t="s">
        <v>72</v>
      </c>
      <c r="D217" s="487" t="s">
        <v>457</v>
      </c>
      <c r="E217" s="487" t="s">
        <v>458</v>
      </c>
      <c r="F217" s="490">
        <v>8131</v>
      </c>
      <c r="G217" s="490">
        <v>2024110010238</v>
      </c>
      <c r="H217" s="487" t="s">
        <v>28</v>
      </c>
      <c r="I217" s="487" t="s">
        <v>459</v>
      </c>
      <c r="J217" s="487" t="s">
        <v>31</v>
      </c>
      <c r="K217" s="487">
        <v>80111600</v>
      </c>
      <c r="L217" s="487" t="s">
        <v>509</v>
      </c>
      <c r="M217" s="487" t="s">
        <v>411</v>
      </c>
      <c r="N217" s="487" t="s">
        <v>461</v>
      </c>
      <c r="O217" s="487">
        <v>7</v>
      </c>
      <c r="P217" s="487">
        <v>1</v>
      </c>
      <c r="Q217" s="487" t="s">
        <v>84</v>
      </c>
      <c r="R217" s="569" t="s">
        <v>85</v>
      </c>
      <c r="S217" s="579">
        <v>4766308</v>
      </c>
      <c r="T217" s="579">
        <v>33364156</v>
      </c>
      <c r="U217" s="487" t="s">
        <v>462</v>
      </c>
      <c r="V217" s="487" t="s">
        <v>123</v>
      </c>
      <c r="W217" s="487" t="s">
        <v>463</v>
      </c>
      <c r="X217" s="487" t="s">
        <v>464</v>
      </c>
      <c r="Y217" s="487" t="s">
        <v>77</v>
      </c>
      <c r="Z217" s="487" t="s">
        <v>78</v>
      </c>
      <c r="AA217" s="449"/>
    </row>
    <row r="218" spans="1:27" s="552" customFormat="1" ht="89.25">
      <c r="A218" s="487" t="s">
        <v>510</v>
      </c>
      <c r="B218" s="487" t="s">
        <v>71</v>
      </c>
      <c r="C218" s="487" t="s">
        <v>72</v>
      </c>
      <c r="D218" s="487" t="s">
        <v>457</v>
      </c>
      <c r="E218" s="487" t="s">
        <v>458</v>
      </c>
      <c r="F218" s="490">
        <v>8131</v>
      </c>
      <c r="G218" s="490">
        <v>2024110010238</v>
      </c>
      <c r="H218" s="487" t="s">
        <v>28</v>
      </c>
      <c r="I218" s="487" t="s">
        <v>459</v>
      </c>
      <c r="J218" s="487" t="s">
        <v>31</v>
      </c>
      <c r="K218" s="487">
        <v>80111600</v>
      </c>
      <c r="L218" s="487" t="s">
        <v>511</v>
      </c>
      <c r="M218" s="487" t="s">
        <v>411</v>
      </c>
      <c r="N218" s="487" t="s">
        <v>461</v>
      </c>
      <c r="O218" s="487">
        <v>6</v>
      </c>
      <c r="P218" s="487">
        <v>1</v>
      </c>
      <c r="Q218" s="487" t="s">
        <v>84</v>
      </c>
      <c r="R218" s="569" t="s">
        <v>85</v>
      </c>
      <c r="S218" s="579">
        <v>5000000</v>
      </c>
      <c r="T218" s="579">
        <v>30000000</v>
      </c>
      <c r="U218" s="487" t="s">
        <v>462</v>
      </c>
      <c r="V218" s="487" t="s">
        <v>123</v>
      </c>
      <c r="W218" s="487" t="s">
        <v>463</v>
      </c>
      <c r="X218" s="487" t="s">
        <v>512</v>
      </c>
      <c r="Y218" s="487" t="s">
        <v>77</v>
      </c>
      <c r="Z218" s="487" t="s">
        <v>78</v>
      </c>
      <c r="AA218" s="449"/>
    </row>
    <row r="219" spans="1:27" s="552" customFormat="1" ht="51">
      <c r="A219" s="487" t="s">
        <v>513</v>
      </c>
      <c r="B219" s="487" t="s">
        <v>71</v>
      </c>
      <c r="C219" s="487" t="s">
        <v>72</v>
      </c>
      <c r="D219" s="487" t="s">
        <v>457</v>
      </c>
      <c r="E219" s="487" t="s">
        <v>458</v>
      </c>
      <c r="F219" s="490">
        <v>8131</v>
      </c>
      <c r="G219" s="490">
        <v>2024110010238</v>
      </c>
      <c r="H219" s="487" t="s">
        <v>28</v>
      </c>
      <c r="I219" s="487" t="s">
        <v>459</v>
      </c>
      <c r="J219" s="487" t="s">
        <v>31</v>
      </c>
      <c r="K219" s="487">
        <v>80111600</v>
      </c>
      <c r="L219" s="487" t="s">
        <v>514</v>
      </c>
      <c r="M219" s="487" t="s">
        <v>411</v>
      </c>
      <c r="N219" s="487" t="s">
        <v>461</v>
      </c>
      <c r="O219" s="487">
        <v>6</v>
      </c>
      <c r="P219" s="487">
        <v>1</v>
      </c>
      <c r="Q219" s="487" t="s">
        <v>84</v>
      </c>
      <c r="R219" s="569" t="s">
        <v>85</v>
      </c>
      <c r="S219" s="579">
        <v>5000000</v>
      </c>
      <c r="T219" s="579">
        <v>30000000</v>
      </c>
      <c r="U219" s="487" t="s">
        <v>462</v>
      </c>
      <c r="V219" s="487" t="s">
        <v>123</v>
      </c>
      <c r="W219" s="487" t="s">
        <v>463</v>
      </c>
      <c r="X219" s="487" t="s">
        <v>491</v>
      </c>
      <c r="Y219" s="487" t="s">
        <v>77</v>
      </c>
      <c r="Z219" s="487" t="s">
        <v>78</v>
      </c>
      <c r="AA219" s="449"/>
    </row>
    <row r="220" spans="1:27" s="552" customFormat="1" ht="76.5">
      <c r="A220" s="487" t="s">
        <v>515</v>
      </c>
      <c r="B220" s="487" t="s">
        <v>71</v>
      </c>
      <c r="C220" s="487" t="s">
        <v>72</v>
      </c>
      <c r="D220" s="487" t="s">
        <v>457</v>
      </c>
      <c r="E220" s="487" t="s">
        <v>458</v>
      </c>
      <c r="F220" s="490">
        <v>8131</v>
      </c>
      <c r="G220" s="490">
        <v>2024110010238</v>
      </c>
      <c r="H220" s="487" t="s">
        <v>28</v>
      </c>
      <c r="I220" s="487" t="s">
        <v>459</v>
      </c>
      <c r="J220" s="487" t="s">
        <v>31</v>
      </c>
      <c r="K220" s="487">
        <v>80111600</v>
      </c>
      <c r="L220" s="487" t="s">
        <v>494</v>
      </c>
      <c r="M220" s="487" t="s">
        <v>121</v>
      </c>
      <c r="N220" s="490" t="s">
        <v>179</v>
      </c>
      <c r="O220" s="490">
        <v>8</v>
      </c>
      <c r="P220" s="487">
        <v>1</v>
      </c>
      <c r="Q220" s="487" t="s">
        <v>84</v>
      </c>
      <c r="R220" s="491" t="s">
        <v>85</v>
      </c>
      <c r="S220" s="579">
        <v>4766308</v>
      </c>
      <c r="T220" s="579">
        <v>38130464</v>
      </c>
      <c r="U220" s="487" t="s">
        <v>462</v>
      </c>
      <c r="V220" s="487" t="s">
        <v>79</v>
      </c>
      <c r="W220" s="487" t="s">
        <v>463</v>
      </c>
      <c r="X220" s="487" t="s">
        <v>491</v>
      </c>
      <c r="Y220" s="487" t="s">
        <v>77</v>
      </c>
      <c r="Z220" s="487" t="s">
        <v>78</v>
      </c>
      <c r="AA220" s="449"/>
    </row>
    <row r="221" spans="1:27" s="552" customFormat="1" ht="51">
      <c r="A221" s="487" t="s">
        <v>516</v>
      </c>
      <c r="B221" s="487" t="s">
        <v>71</v>
      </c>
      <c r="C221" s="487" t="s">
        <v>72</v>
      </c>
      <c r="D221" s="487" t="s">
        <v>457</v>
      </c>
      <c r="E221" s="487" t="s">
        <v>458</v>
      </c>
      <c r="F221" s="490">
        <v>8131</v>
      </c>
      <c r="G221" s="490">
        <v>2024110010238</v>
      </c>
      <c r="H221" s="487" t="s">
        <v>28</v>
      </c>
      <c r="I221" s="487" t="s">
        <v>459</v>
      </c>
      <c r="J221" s="487" t="s">
        <v>31</v>
      </c>
      <c r="K221" s="487">
        <v>80111600</v>
      </c>
      <c r="L221" s="487" t="s">
        <v>517</v>
      </c>
      <c r="M221" s="571" t="s">
        <v>83</v>
      </c>
      <c r="N221" s="490" t="s">
        <v>83</v>
      </c>
      <c r="O221" s="490">
        <v>5</v>
      </c>
      <c r="P221" s="487">
        <v>1</v>
      </c>
      <c r="Q221" s="487" t="s">
        <v>84</v>
      </c>
      <c r="R221" s="491" t="s">
        <v>85</v>
      </c>
      <c r="S221" s="579">
        <v>7000000</v>
      </c>
      <c r="T221" s="579">
        <v>35000000</v>
      </c>
      <c r="U221" s="487" t="s">
        <v>462</v>
      </c>
      <c r="V221" s="487" t="s">
        <v>79</v>
      </c>
      <c r="W221" s="487" t="s">
        <v>463</v>
      </c>
      <c r="X221" s="487" t="s">
        <v>491</v>
      </c>
      <c r="Y221" s="487" t="s">
        <v>77</v>
      </c>
      <c r="Z221" s="487" t="s">
        <v>78</v>
      </c>
      <c r="AA221" s="449"/>
    </row>
    <row r="222" spans="1:27" s="552" customFormat="1" ht="63.75">
      <c r="A222" s="487" t="s">
        <v>518</v>
      </c>
      <c r="B222" s="487" t="s">
        <v>71</v>
      </c>
      <c r="C222" s="487" t="s">
        <v>72</v>
      </c>
      <c r="D222" s="487" t="s">
        <v>457</v>
      </c>
      <c r="E222" s="487" t="s">
        <v>458</v>
      </c>
      <c r="F222" s="490">
        <v>8131</v>
      </c>
      <c r="G222" s="490">
        <v>2024110010238</v>
      </c>
      <c r="H222" s="487" t="s">
        <v>28</v>
      </c>
      <c r="I222" s="487" t="s">
        <v>459</v>
      </c>
      <c r="J222" s="453" t="s">
        <v>31</v>
      </c>
      <c r="K222" s="487">
        <v>80111600</v>
      </c>
      <c r="L222" s="487" t="s">
        <v>2009</v>
      </c>
      <c r="M222" s="487" t="s">
        <v>309</v>
      </c>
      <c r="N222" s="490" t="s">
        <v>309</v>
      </c>
      <c r="O222" s="490">
        <v>5</v>
      </c>
      <c r="P222" s="487">
        <v>1</v>
      </c>
      <c r="Q222" s="570" t="s">
        <v>84</v>
      </c>
      <c r="R222" s="491" t="s">
        <v>85</v>
      </c>
      <c r="S222" s="579">
        <v>6000000</v>
      </c>
      <c r="T222" s="579">
        <v>30000000</v>
      </c>
      <c r="U222" s="569" t="s">
        <v>2006</v>
      </c>
      <c r="V222" s="487" t="s">
        <v>79</v>
      </c>
      <c r="W222" s="487" t="s">
        <v>463</v>
      </c>
      <c r="X222" s="487" t="s">
        <v>491</v>
      </c>
      <c r="Y222" s="487" t="s">
        <v>77</v>
      </c>
      <c r="Z222" s="487" t="s">
        <v>78</v>
      </c>
      <c r="AA222" s="449"/>
    </row>
    <row r="223" spans="1:27" s="552" customFormat="1" ht="51">
      <c r="A223" s="487" t="s">
        <v>519</v>
      </c>
      <c r="B223" s="487" t="s">
        <v>71</v>
      </c>
      <c r="C223" s="487" t="s">
        <v>72</v>
      </c>
      <c r="D223" s="487" t="s">
        <v>457</v>
      </c>
      <c r="E223" s="487" t="s">
        <v>458</v>
      </c>
      <c r="F223" s="490">
        <v>8131</v>
      </c>
      <c r="G223" s="490">
        <v>2024110010238</v>
      </c>
      <c r="H223" s="487" t="s">
        <v>28</v>
      </c>
      <c r="I223" s="487" t="s">
        <v>459</v>
      </c>
      <c r="J223" s="487" t="s">
        <v>31</v>
      </c>
      <c r="K223" s="487">
        <v>80111600</v>
      </c>
      <c r="L223" s="487" t="s">
        <v>520</v>
      </c>
      <c r="M223" s="487" t="s">
        <v>83</v>
      </c>
      <c r="N223" s="490" t="s">
        <v>83</v>
      </c>
      <c r="O223" s="490">
        <v>10</v>
      </c>
      <c r="P223" s="487">
        <v>1</v>
      </c>
      <c r="Q223" s="487" t="s">
        <v>84</v>
      </c>
      <c r="R223" s="491" t="s">
        <v>85</v>
      </c>
      <c r="S223" s="579">
        <v>5000000</v>
      </c>
      <c r="T223" s="579">
        <v>50000000</v>
      </c>
      <c r="U223" s="487" t="s">
        <v>462</v>
      </c>
      <c r="V223" s="487" t="s">
        <v>79</v>
      </c>
      <c r="W223" s="487" t="s">
        <v>463</v>
      </c>
      <c r="X223" s="487" t="s">
        <v>491</v>
      </c>
      <c r="Y223" s="487" t="s">
        <v>77</v>
      </c>
      <c r="Z223" s="487" t="s">
        <v>78</v>
      </c>
      <c r="AA223" s="449"/>
    </row>
    <row r="224" spans="1:27" s="552" customFormat="1" ht="89.25">
      <c r="A224" s="487" t="s">
        <v>521</v>
      </c>
      <c r="B224" s="487" t="s">
        <v>71</v>
      </c>
      <c r="C224" s="487" t="s">
        <v>72</v>
      </c>
      <c r="D224" s="487" t="s">
        <v>457</v>
      </c>
      <c r="E224" s="487" t="s">
        <v>458</v>
      </c>
      <c r="F224" s="490">
        <v>8131</v>
      </c>
      <c r="G224" s="490">
        <v>2024110010238</v>
      </c>
      <c r="H224" s="487" t="s">
        <v>28</v>
      </c>
      <c r="I224" s="487" t="s">
        <v>459</v>
      </c>
      <c r="J224" s="487" t="s">
        <v>31</v>
      </c>
      <c r="K224" s="487">
        <v>80111600</v>
      </c>
      <c r="L224" s="487" t="s">
        <v>522</v>
      </c>
      <c r="M224" s="487" t="s">
        <v>411</v>
      </c>
      <c r="N224" s="487" t="s">
        <v>461</v>
      </c>
      <c r="O224" s="487">
        <v>6</v>
      </c>
      <c r="P224" s="487">
        <v>1</v>
      </c>
      <c r="Q224" s="487" t="s">
        <v>84</v>
      </c>
      <c r="R224" s="569" t="s">
        <v>85</v>
      </c>
      <c r="S224" s="579">
        <v>4650000</v>
      </c>
      <c r="T224" s="579">
        <v>27900000</v>
      </c>
      <c r="U224" s="487" t="s">
        <v>462</v>
      </c>
      <c r="V224" s="487" t="s">
        <v>79</v>
      </c>
      <c r="W224" s="487" t="s">
        <v>463</v>
      </c>
      <c r="X224" s="487" t="s">
        <v>491</v>
      </c>
      <c r="Y224" s="487" t="s">
        <v>77</v>
      </c>
      <c r="Z224" s="487" t="s">
        <v>78</v>
      </c>
      <c r="AA224" s="449"/>
    </row>
    <row r="225" spans="1:27" s="552" customFormat="1" ht="89.25">
      <c r="A225" s="487" t="s">
        <v>523</v>
      </c>
      <c r="B225" s="487" t="s">
        <v>71</v>
      </c>
      <c r="C225" s="487" t="s">
        <v>72</v>
      </c>
      <c r="D225" s="487" t="s">
        <v>457</v>
      </c>
      <c r="E225" s="487" t="s">
        <v>458</v>
      </c>
      <c r="F225" s="490">
        <v>8131</v>
      </c>
      <c r="G225" s="490">
        <v>2024110010238</v>
      </c>
      <c r="H225" s="487" t="s">
        <v>28</v>
      </c>
      <c r="I225" s="487" t="s">
        <v>459</v>
      </c>
      <c r="J225" s="487" t="s">
        <v>31</v>
      </c>
      <c r="K225" s="487">
        <v>80111600</v>
      </c>
      <c r="L225" s="487" t="s">
        <v>524</v>
      </c>
      <c r="M225" s="487" t="s">
        <v>411</v>
      </c>
      <c r="N225" s="487" t="s">
        <v>461</v>
      </c>
      <c r="O225" s="487">
        <v>6</v>
      </c>
      <c r="P225" s="487">
        <v>1</v>
      </c>
      <c r="Q225" s="487" t="s">
        <v>84</v>
      </c>
      <c r="R225" s="569" t="s">
        <v>85</v>
      </c>
      <c r="S225" s="579">
        <v>4400000</v>
      </c>
      <c r="T225" s="579">
        <v>26400000</v>
      </c>
      <c r="U225" s="487" t="s">
        <v>462</v>
      </c>
      <c r="V225" s="487" t="s">
        <v>79</v>
      </c>
      <c r="W225" s="487" t="s">
        <v>463</v>
      </c>
      <c r="X225" s="487" t="s">
        <v>464</v>
      </c>
      <c r="Y225" s="487" t="s">
        <v>77</v>
      </c>
      <c r="Z225" s="487" t="s">
        <v>78</v>
      </c>
      <c r="AA225" s="449"/>
    </row>
    <row r="226" spans="1:27" s="552" customFormat="1" ht="89.25">
      <c r="A226" s="487" t="s">
        <v>525</v>
      </c>
      <c r="B226" s="487" t="s">
        <v>71</v>
      </c>
      <c r="C226" s="487" t="s">
        <v>72</v>
      </c>
      <c r="D226" s="487" t="s">
        <v>457</v>
      </c>
      <c r="E226" s="487" t="s">
        <v>458</v>
      </c>
      <c r="F226" s="490">
        <v>8131</v>
      </c>
      <c r="G226" s="490">
        <v>2024110010238</v>
      </c>
      <c r="H226" s="487" t="s">
        <v>28</v>
      </c>
      <c r="I226" s="487" t="s">
        <v>459</v>
      </c>
      <c r="J226" s="487" t="s">
        <v>31</v>
      </c>
      <c r="K226" s="487">
        <v>80111600</v>
      </c>
      <c r="L226" s="487" t="s">
        <v>526</v>
      </c>
      <c r="M226" s="487" t="s">
        <v>411</v>
      </c>
      <c r="N226" s="487" t="s">
        <v>461</v>
      </c>
      <c r="O226" s="487">
        <v>6</v>
      </c>
      <c r="P226" s="487">
        <v>1</v>
      </c>
      <c r="Q226" s="487" t="s">
        <v>84</v>
      </c>
      <c r="R226" s="569" t="s">
        <v>85</v>
      </c>
      <c r="S226" s="579">
        <v>4400000</v>
      </c>
      <c r="T226" s="579">
        <v>26400000</v>
      </c>
      <c r="U226" s="487" t="s">
        <v>462</v>
      </c>
      <c r="V226" s="487" t="s">
        <v>79</v>
      </c>
      <c r="W226" s="487" t="s">
        <v>463</v>
      </c>
      <c r="X226" s="487" t="s">
        <v>464</v>
      </c>
      <c r="Y226" s="487" t="s">
        <v>77</v>
      </c>
      <c r="Z226" s="487" t="s">
        <v>78</v>
      </c>
      <c r="AA226" s="449"/>
    </row>
    <row r="227" spans="1:27" s="552" customFormat="1" ht="89.25">
      <c r="A227" s="487" t="s">
        <v>527</v>
      </c>
      <c r="B227" s="487" t="s">
        <v>71</v>
      </c>
      <c r="C227" s="487" t="s">
        <v>72</v>
      </c>
      <c r="D227" s="487" t="s">
        <v>457</v>
      </c>
      <c r="E227" s="487" t="s">
        <v>458</v>
      </c>
      <c r="F227" s="490">
        <v>8131</v>
      </c>
      <c r="G227" s="490">
        <v>2024110010238</v>
      </c>
      <c r="H227" s="487" t="s">
        <v>28</v>
      </c>
      <c r="I227" s="487" t="s">
        <v>459</v>
      </c>
      <c r="J227" s="487" t="s">
        <v>31</v>
      </c>
      <c r="K227" s="487">
        <v>80111600</v>
      </c>
      <c r="L227" s="487" t="s">
        <v>526</v>
      </c>
      <c r="M227" s="487" t="s">
        <v>411</v>
      </c>
      <c r="N227" s="487" t="s">
        <v>461</v>
      </c>
      <c r="O227" s="487">
        <v>6</v>
      </c>
      <c r="P227" s="487">
        <v>1</v>
      </c>
      <c r="Q227" s="487" t="s">
        <v>84</v>
      </c>
      <c r="R227" s="569" t="s">
        <v>85</v>
      </c>
      <c r="S227" s="579">
        <v>4500000</v>
      </c>
      <c r="T227" s="579">
        <v>27000000</v>
      </c>
      <c r="U227" s="487" t="s">
        <v>462</v>
      </c>
      <c r="V227" s="487" t="s">
        <v>79</v>
      </c>
      <c r="W227" s="487" t="s">
        <v>463</v>
      </c>
      <c r="X227" s="487" t="s">
        <v>464</v>
      </c>
      <c r="Y227" s="487" t="s">
        <v>77</v>
      </c>
      <c r="Z227" s="487" t="s">
        <v>78</v>
      </c>
      <c r="AA227" s="449"/>
    </row>
    <row r="228" spans="1:27" s="552" customFormat="1" ht="89.25">
      <c r="A228" s="487" t="s">
        <v>528</v>
      </c>
      <c r="B228" s="487" t="s">
        <v>71</v>
      </c>
      <c r="C228" s="487" t="s">
        <v>72</v>
      </c>
      <c r="D228" s="487" t="s">
        <v>457</v>
      </c>
      <c r="E228" s="487" t="s">
        <v>458</v>
      </c>
      <c r="F228" s="490">
        <v>8131</v>
      </c>
      <c r="G228" s="490">
        <v>2024110010238</v>
      </c>
      <c r="H228" s="487" t="s">
        <v>28</v>
      </c>
      <c r="I228" s="487" t="s">
        <v>459</v>
      </c>
      <c r="J228" s="487" t="s">
        <v>31</v>
      </c>
      <c r="K228" s="487">
        <v>80111600</v>
      </c>
      <c r="L228" s="487" t="s">
        <v>526</v>
      </c>
      <c r="M228" s="487" t="s">
        <v>411</v>
      </c>
      <c r="N228" s="487" t="s">
        <v>461</v>
      </c>
      <c r="O228" s="487">
        <v>6</v>
      </c>
      <c r="P228" s="487">
        <v>1</v>
      </c>
      <c r="Q228" s="487" t="s">
        <v>84</v>
      </c>
      <c r="R228" s="569" t="s">
        <v>85</v>
      </c>
      <c r="S228" s="579">
        <v>4400000</v>
      </c>
      <c r="T228" s="579">
        <v>26400000</v>
      </c>
      <c r="U228" s="487" t="s">
        <v>462</v>
      </c>
      <c r="V228" s="487" t="s">
        <v>79</v>
      </c>
      <c r="W228" s="487" t="s">
        <v>463</v>
      </c>
      <c r="X228" s="487" t="s">
        <v>464</v>
      </c>
      <c r="Y228" s="487" t="s">
        <v>77</v>
      </c>
      <c r="Z228" s="487" t="s">
        <v>78</v>
      </c>
      <c r="AA228" s="449"/>
    </row>
    <row r="229" spans="1:27" s="552" customFormat="1" ht="89.25">
      <c r="A229" s="487" t="s">
        <v>529</v>
      </c>
      <c r="B229" s="487" t="s">
        <v>71</v>
      </c>
      <c r="C229" s="487" t="s">
        <v>72</v>
      </c>
      <c r="D229" s="487" t="s">
        <v>457</v>
      </c>
      <c r="E229" s="487" t="s">
        <v>458</v>
      </c>
      <c r="F229" s="490">
        <v>8131</v>
      </c>
      <c r="G229" s="490">
        <v>2024110010238</v>
      </c>
      <c r="H229" s="487" t="s">
        <v>28</v>
      </c>
      <c r="I229" s="487" t="s">
        <v>459</v>
      </c>
      <c r="J229" s="487" t="s">
        <v>31</v>
      </c>
      <c r="K229" s="487">
        <v>80111600</v>
      </c>
      <c r="L229" s="487" t="s">
        <v>526</v>
      </c>
      <c r="M229" s="487" t="s">
        <v>411</v>
      </c>
      <c r="N229" s="487" t="s">
        <v>461</v>
      </c>
      <c r="O229" s="487">
        <v>6</v>
      </c>
      <c r="P229" s="487">
        <v>1</v>
      </c>
      <c r="Q229" s="487" t="s">
        <v>84</v>
      </c>
      <c r="R229" s="569" t="s">
        <v>85</v>
      </c>
      <c r="S229" s="579">
        <v>4650000</v>
      </c>
      <c r="T229" s="579">
        <v>27900000</v>
      </c>
      <c r="U229" s="487" t="s">
        <v>462</v>
      </c>
      <c r="V229" s="487" t="s">
        <v>79</v>
      </c>
      <c r="W229" s="487" t="s">
        <v>463</v>
      </c>
      <c r="X229" s="487" t="s">
        <v>464</v>
      </c>
      <c r="Y229" s="487" t="s">
        <v>77</v>
      </c>
      <c r="Z229" s="487" t="s">
        <v>78</v>
      </c>
      <c r="AA229" s="449"/>
    </row>
    <row r="230" spans="1:27" s="552" customFormat="1" ht="89.25">
      <c r="A230" s="487" t="s">
        <v>530</v>
      </c>
      <c r="B230" s="487" t="s">
        <v>71</v>
      </c>
      <c r="C230" s="487" t="s">
        <v>72</v>
      </c>
      <c r="D230" s="487" t="s">
        <v>457</v>
      </c>
      <c r="E230" s="487" t="s">
        <v>458</v>
      </c>
      <c r="F230" s="490">
        <v>8131</v>
      </c>
      <c r="G230" s="490">
        <v>2024110010238</v>
      </c>
      <c r="H230" s="487" t="s">
        <v>28</v>
      </c>
      <c r="I230" s="487" t="s">
        <v>459</v>
      </c>
      <c r="J230" s="487" t="s">
        <v>31</v>
      </c>
      <c r="K230" s="487">
        <v>80111600</v>
      </c>
      <c r="L230" s="487" t="s">
        <v>531</v>
      </c>
      <c r="M230" s="487" t="s">
        <v>411</v>
      </c>
      <c r="N230" s="487" t="s">
        <v>461</v>
      </c>
      <c r="O230" s="487">
        <v>6</v>
      </c>
      <c r="P230" s="487">
        <v>1</v>
      </c>
      <c r="Q230" s="487" t="s">
        <v>84</v>
      </c>
      <c r="R230" s="569" t="s">
        <v>85</v>
      </c>
      <c r="S230" s="579">
        <v>3606000</v>
      </c>
      <c r="T230" s="579">
        <v>21636000</v>
      </c>
      <c r="U230" s="487" t="s">
        <v>462</v>
      </c>
      <c r="V230" s="487" t="s">
        <v>79</v>
      </c>
      <c r="W230" s="487" t="s">
        <v>463</v>
      </c>
      <c r="X230" s="487" t="s">
        <v>491</v>
      </c>
      <c r="Y230" s="487" t="s">
        <v>77</v>
      </c>
      <c r="Z230" s="487" t="s">
        <v>78</v>
      </c>
      <c r="AA230" s="449"/>
    </row>
    <row r="231" spans="1:27" s="552" customFormat="1" ht="89.25">
      <c r="A231" s="487" t="s">
        <v>532</v>
      </c>
      <c r="B231" s="487" t="s">
        <v>71</v>
      </c>
      <c r="C231" s="487" t="s">
        <v>72</v>
      </c>
      <c r="D231" s="487" t="s">
        <v>457</v>
      </c>
      <c r="E231" s="487" t="s">
        <v>458</v>
      </c>
      <c r="F231" s="490">
        <v>8131</v>
      </c>
      <c r="G231" s="490">
        <v>2024110010238</v>
      </c>
      <c r="H231" s="487" t="s">
        <v>28</v>
      </c>
      <c r="I231" s="487" t="s">
        <v>459</v>
      </c>
      <c r="J231" s="453" t="s">
        <v>31</v>
      </c>
      <c r="K231" s="487">
        <v>80111600</v>
      </c>
      <c r="L231" s="487" t="s">
        <v>2008</v>
      </c>
      <c r="M231" s="487" t="s">
        <v>309</v>
      </c>
      <c r="N231" s="490" t="s">
        <v>309</v>
      </c>
      <c r="O231" s="490">
        <v>7</v>
      </c>
      <c r="P231" s="487">
        <v>1</v>
      </c>
      <c r="Q231" s="570" t="s">
        <v>84</v>
      </c>
      <c r="R231" s="491" t="s">
        <v>85</v>
      </c>
      <c r="S231" s="579">
        <v>4400000</v>
      </c>
      <c r="T231" s="579">
        <v>30800000</v>
      </c>
      <c r="U231" s="569" t="s">
        <v>2006</v>
      </c>
      <c r="V231" s="487" t="s">
        <v>79</v>
      </c>
      <c r="W231" s="487" t="s">
        <v>463</v>
      </c>
      <c r="X231" s="487" t="s">
        <v>464</v>
      </c>
      <c r="Y231" s="487" t="s">
        <v>77</v>
      </c>
      <c r="Z231" s="487" t="s">
        <v>78</v>
      </c>
      <c r="AA231" s="449"/>
    </row>
    <row r="232" spans="1:27" s="552" customFormat="1" ht="89.25">
      <c r="A232" s="487" t="s">
        <v>533</v>
      </c>
      <c r="B232" s="487" t="s">
        <v>71</v>
      </c>
      <c r="C232" s="487" t="s">
        <v>72</v>
      </c>
      <c r="D232" s="487" t="s">
        <v>457</v>
      </c>
      <c r="E232" s="487" t="s">
        <v>458</v>
      </c>
      <c r="F232" s="490">
        <v>8131</v>
      </c>
      <c r="G232" s="490">
        <v>2024110010238</v>
      </c>
      <c r="H232" s="487" t="s">
        <v>28</v>
      </c>
      <c r="I232" s="487" t="s">
        <v>459</v>
      </c>
      <c r="J232" s="487" t="s">
        <v>31</v>
      </c>
      <c r="K232" s="487">
        <v>80111600</v>
      </c>
      <c r="L232" s="487" t="s">
        <v>534</v>
      </c>
      <c r="M232" s="487" t="s">
        <v>411</v>
      </c>
      <c r="N232" s="487" t="s">
        <v>461</v>
      </c>
      <c r="O232" s="487">
        <v>6</v>
      </c>
      <c r="P232" s="487">
        <v>1</v>
      </c>
      <c r="Q232" s="487" t="s">
        <v>84</v>
      </c>
      <c r="R232" s="569" t="s">
        <v>85</v>
      </c>
      <c r="S232" s="579">
        <v>6000000</v>
      </c>
      <c r="T232" s="579">
        <v>36000000</v>
      </c>
      <c r="U232" s="487" t="s">
        <v>462</v>
      </c>
      <c r="V232" s="487" t="s">
        <v>123</v>
      </c>
      <c r="W232" s="487" t="s">
        <v>463</v>
      </c>
      <c r="X232" s="487" t="s">
        <v>535</v>
      </c>
      <c r="Y232" s="487" t="s">
        <v>77</v>
      </c>
      <c r="Z232" s="487" t="s">
        <v>78</v>
      </c>
      <c r="AA232" s="449"/>
    </row>
    <row r="233" spans="1:27" s="552" customFormat="1" ht="89.25">
      <c r="A233" s="487" t="s">
        <v>536</v>
      </c>
      <c r="B233" s="487" t="s">
        <v>71</v>
      </c>
      <c r="C233" s="487" t="s">
        <v>72</v>
      </c>
      <c r="D233" s="487" t="s">
        <v>457</v>
      </c>
      <c r="E233" s="487" t="s">
        <v>458</v>
      </c>
      <c r="F233" s="490">
        <v>8131</v>
      </c>
      <c r="G233" s="490">
        <v>2024110010238</v>
      </c>
      <c r="H233" s="487" t="s">
        <v>28</v>
      </c>
      <c r="I233" s="487" t="s">
        <v>459</v>
      </c>
      <c r="J233" s="487" t="s">
        <v>31</v>
      </c>
      <c r="K233" s="487">
        <v>80111600</v>
      </c>
      <c r="L233" s="487" t="s">
        <v>537</v>
      </c>
      <c r="M233" s="487" t="s">
        <v>83</v>
      </c>
      <c r="N233" s="490" t="s">
        <v>83</v>
      </c>
      <c r="O233" s="490">
        <v>6</v>
      </c>
      <c r="P233" s="487">
        <v>1</v>
      </c>
      <c r="Q233" s="487" t="s">
        <v>84</v>
      </c>
      <c r="R233" s="491" t="s">
        <v>85</v>
      </c>
      <c r="S233" s="579">
        <v>4400000</v>
      </c>
      <c r="T233" s="579">
        <v>26400000</v>
      </c>
      <c r="U233" s="487" t="s">
        <v>462</v>
      </c>
      <c r="V233" s="487" t="s">
        <v>79</v>
      </c>
      <c r="W233" s="487" t="s">
        <v>463</v>
      </c>
      <c r="X233" s="487" t="s">
        <v>464</v>
      </c>
      <c r="Y233" s="487" t="s">
        <v>77</v>
      </c>
      <c r="Z233" s="487" t="s">
        <v>78</v>
      </c>
      <c r="AA233" s="449"/>
    </row>
    <row r="234" spans="1:27" s="552" customFormat="1" ht="63.75">
      <c r="A234" s="487" t="s">
        <v>538</v>
      </c>
      <c r="B234" s="487" t="s">
        <v>71</v>
      </c>
      <c r="C234" s="487" t="s">
        <v>72</v>
      </c>
      <c r="D234" s="487" t="s">
        <v>457</v>
      </c>
      <c r="E234" s="487" t="s">
        <v>458</v>
      </c>
      <c r="F234" s="490">
        <v>8131</v>
      </c>
      <c r="G234" s="490">
        <v>2024110010238</v>
      </c>
      <c r="H234" s="487" t="s">
        <v>28</v>
      </c>
      <c r="I234" s="487" t="s">
        <v>459</v>
      </c>
      <c r="J234" s="487" t="s">
        <v>31</v>
      </c>
      <c r="K234" s="487">
        <v>80111600</v>
      </c>
      <c r="L234" s="487" t="s">
        <v>539</v>
      </c>
      <c r="M234" s="487" t="s">
        <v>411</v>
      </c>
      <c r="N234" s="487" t="s">
        <v>461</v>
      </c>
      <c r="O234" s="487">
        <v>6</v>
      </c>
      <c r="P234" s="487">
        <v>1</v>
      </c>
      <c r="Q234" s="487" t="s">
        <v>84</v>
      </c>
      <c r="R234" s="491" t="s">
        <v>85</v>
      </c>
      <c r="S234" s="579">
        <v>10000000</v>
      </c>
      <c r="T234" s="579">
        <v>60000000</v>
      </c>
      <c r="U234" s="487" t="s">
        <v>462</v>
      </c>
      <c r="V234" s="487" t="s">
        <v>123</v>
      </c>
      <c r="W234" s="487" t="s">
        <v>463</v>
      </c>
      <c r="X234" s="487" t="s">
        <v>491</v>
      </c>
      <c r="Y234" s="487" t="s">
        <v>77</v>
      </c>
      <c r="Z234" s="487" t="s">
        <v>78</v>
      </c>
      <c r="AA234" s="449"/>
    </row>
    <row r="235" spans="1:27" s="552" customFormat="1" ht="153">
      <c r="A235" s="487" t="s">
        <v>540</v>
      </c>
      <c r="B235" s="487" t="s">
        <v>71</v>
      </c>
      <c r="C235" s="487" t="s">
        <v>72</v>
      </c>
      <c r="D235" s="487" t="s">
        <v>457</v>
      </c>
      <c r="E235" s="487" t="s">
        <v>458</v>
      </c>
      <c r="F235" s="490">
        <v>8131</v>
      </c>
      <c r="G235" s="490">
        <v>2024110010238</v>
      </c>
      <c r="H235" s="487" t="s">
        <v>28</v>
      </c>
      <c r="I235" s="487" t="s">
        <v>459</v>
      </c>
      <c r="J235" s="487" t="s">
        <v>31</v>
      </c>
      <c r="K235" s="487">
        <v>80111600</v>
      </c>
      <c r="L235" s="487" t="s">
        <v>2330</v>
      </c>
      <c r="M235" s="487" t="s">
        <v>2290</v>
      </c>
      <c r="N235" s="487" t="s">
        <v>2290</v>
      </c>
      <c r="O235" s="487">
        <v>5</v>
      </c>
      <c r="P235" s="487">
        <v>1</v>
      </c>
      <c r="Q235" s="487" t="s">
        <v>84</v>
      </c>
      <c r="R235" s="491" t="s">
        <v>85</v>
      </c>
      <c r="S235" s="579">
        <v>6000000</v>
      </c>
      <c r="T235" s="579">
        <v>30000000</v>
      </c>
      <c r="U235" s="487" t="s">
        <v>2331</v>
      </c>
      <c r="V235" s="487" t="s">
        <v>123</v>
      </c>
      <c r="W235" s="487" t="s">
        <v>463</v>
      </c>
      <c r="X235" s="487" t="s">
        <v>464</v>
      </c>
      <c r="Y235" s="487" t="s">
        <v>77</v>
      </c>
      <c r="Z235" s="487" t="s">
        <v>78</v>
      </c>
      <c r="AA235" s="454"/>
    </row>
    <row r="236" spans="1:27" s="552" customFormat="1" ht="51">
      <c r="A236" s="487" t="s">
        <v>542</v>
      </c>
      <c r="B236" s="487" t="s">
        <v>71</v>
      </c>
      <c r="C236" s="487" t="s">
        <v>72</v>
      </c>
      <c r="D236" s="487" t="s">
        <v>457</v>
      </c>
      <c r="E236" s="487" t="s">
        <v>458</v>
      </c>
      <c r="F236" s="490">
        <v>8131</v>
      </c>
      <c r="G236" s="490">
        <v>2024110010238</v>
      </c>
      <c r="H236" s="487" t="s">
        <v>28</v>
      </c>
      <c r="I236" s="487" t="s">
        <v>459</v>
      </c>
      <c r="J236" s="453" t="s">
        <v>31</v>
      </c>
      <c r="K236" s="487">
        <v>80111600</v>
      </c>
      <c r="L236" s="487" t="s">
        <v>2289</v>
      </c>
      <c r="M236" s="487" t="s">
        <v>2290</v>
      </c>
      <c r="N236" s="490" t="s">
        <v>2290</v>
      </c>
      <c r="O236" s="490">
        <v>4</v>
      </c>
      <c r="P236" s="487">
        <v>1</v>
      </c>
      <c r="Q236" s="570" t="s">
        <v>84</v>
      </c>
      <c r="R236" s="491" t="s">
        <v>85</v>
      </c>
      <c r="S236" s="579">
        <v>3600000</v>
      </c>
      <c r="T236" s="579">
        <v>14400000</v>
      </c>
      <c r="U236" s="569" t="s">
        <v>2006</v>
      </c>
      <c r="V236" s="487" t="s">
        <v>79</v>
      </c>
      <c r="W236" s="487" t="s">
        <v>463</v>
      </c>
      <c r="X236" s="487" t="s">
        <v>543</v>
      </c>
      <c r="Y236" s="487" t="s">
        <v>77</v>
      </c>
      <c r="Z236" s="487" t="s">
        <v>78</v>
      </c>
      <c r="AA236" s="449"/>
    </row>
    <row r="237" spans="1:27" s="552" customFormat="1" ht="89.25">
      <c r="A237" s="487" t="s">
        <v>544</v>
      </c>
      <c r="B237" s="487" t="s">
        <v>71</v>
      </c>
      <c r="C237" s="487" t="s">
        <v>72</v>
      </c>
      <c r="D237" s="487" t="s">
        <v>457</v>
      </c>
      <c r="E237" s="487" t="s">
        <v>458</v>
      </c>
      <c r="F237" s="490">
        <v>8131</v>
      </c>
      <c r="G237" s="490">
        <v>2024110010238</v>
      </c>
      <c r="H237" s="487" t="s">
        <v>28</v>
      </c>
      <c r="I237" s="487" t="s">
        <v>459</v>
      </c>
      <c r="J237" s="453" t="s">
        <v>31</v>
      </c>
      <c r="K237" s="487">
        <v>80111600</v>
      </c>
      <c r="L237" s="487" t="s">
        <v>2014</v>
      </c>
      <c r="M237" s="487">
        <v>0</v>
      </c>
      <c r="N237" s="490">
        <v>0</v>
      </c>
      <c r="O237" s="490">
        <v>5</v>
      </c>
      <c r="P237" s="487">
        <v>1</v>
      </c>
      <c r="Q237" s="570" t="s">
        <v>84</v>
      </c>
      <c r="R237" s="491" t="s">
        <v>85</v>
      </c>
      <c r="S237" s="579">
        <v>3000000</v>
      </c>
      <c r="T237" s="579">
        <v>15000000</v>
      </c>
      <c r="U237" s="569" t="s">
        <v>2006</v>
      </c>
      <c r="V237" s="487" t="s">
        <v>79</v>
      </c>
      <c r="W237" s="487" t="s">
        <v>463</v>
      </c>
      <c r="X237" s="487" t="s">
        <v>512</v>
      </c>
      <c r="Y237" s="487" t="s">
        <v>77</v>
      </c>
      <c r="Z237" s="487" t="s">
        <v>78</v>
      </c>
      <c r="AA237" s="449"/>
    </row>
    <row r="238" spans="1:27" s="552" customFormat="1" ht="89.25">
      <c r="A238" s="487" t="s">
        <v>545</v>
      </c>
      <c r="B238" s="487" t="s">
        <v>71</v>
      </c>
      <c r="C238" s="487" t="s">
        <v>72</v>
      </c>
      <c r="D238" s="487" t="s">
        <v>457</v>
      </c>
      <c r="E238" s="487" t="s">
        <v>458</v>
      </c>
      <c r="F238" s="490">
        <v>8131</v>
      </c>
      <c r="G238" s="490">
        <v>2024110010238</v>
      </c>
      <c r="H238" s="487" t="s">
        <v>28</v>
      </c>
      <c r="I238" s="487" t="s">
        <v>459</v>
      </c>
      <c r="J238" s="487" t="s">
        <v>31</v>
      </c>
      <c r="K238" s="487">
        <v>80111600</v>
      </c>
      <c r="L238" s="487" t="s">
        <v>546</v>
      </c>
      <c r="M238" s="487" t="s">
        <v>411</v>
      </c>
      <c r="N238" s="487" t="s">
        <v>461</v>
      </c>
      <c r="O238" s="487">
        <v>6</v>
      </c>
      <c r="P238" s="487">
        <v>1</v>
      </c>
      <c r="Q238" s="487" t="s">
        <v>84</v>
      </c>
      <c r="R238" s="569" t="s">
        <v>85</v>
      </c>
      <c r="S238" s="579">
        <v>5000000</v>
      </c>
      <c r="T238" s="579">
        <v>30000000</v>
      </c>
      <c r="U238" s="487" t="s">
        <v>462</v>
      </c>
      <c r="V238" s="487" t="s">
        <v>79</v>
      </c>
      <c r="W238" s="487" t="s">
        <v>463</v>
      </c>
      <c r="X238" s="487" t="s">
        <v>512</v>
      </c>
      <c r="Y238" s="487" t="s">
        <v>77</v>
      </c>
      <c r="Z238" s="487" t="s">
        <v>78</v>
      </c>
      <c r="AA238" s="449"/>
    </row>
    <row r="239" spans="1:27" s="552" customFormat="1" ht="89.25">
      <c r="A239" s="487" t="s">
        <v>547</v>
      </c>
      <c r="B239" s="487" t="s">
        <v>71</v>
      </c>
      <c r="C239" s="487" t="s">
        <v>72</v>
      </c>
      <c r="D239" s="487" t="s">
        <v>457</v>
      </c>
      <c r="E239" s="487" t="s">
        <v>458</v>
      </c>
      <c r="F239" s="490">
        <v>8131</v>
      </c>
      <c r="G239" s="490">
        <v>2024110010238</v>
      </c>
      <c r="H239" s="487" t="s">
        <v>28</v>
      </c>
      <c r="I239" s="487" t="s">
        <v>459</v>
      </c>
      <c r="J239" s="487" t="s">
        <v>31</v>
      </c>
      <c r="K239" s="487" t="s">
        <v>2285</v>
      </c>
      <c r="L239" s="487" t="s">
        <v>548</v>
      </c>
      <c r="M239" s="487" t="s">
        <v>2290</v>
      </c>
      <c r="N239" s="490" t="s">
        <v>2290</v>
      </c>
      <c r="O239" s="490">
        <v>9</v>
      </c>
      <c r="P239" s="487">
        <v>1</v>
      </c>
      <c r="Q239" s="487" t="s">
        <v>2291</v>
      </c>
      <c r="R239" s="491" t="s">
        <v>85</v>
      </c>
      <c r="S239" s="579"/>
      <c r="T239" s="579">
        <v>250615000</v>
      </c>
      <c r="U239" s="487" t="s">
        <v>2006</v>
      </c>
      <c r="V239" s="487" t="s">
        <v>79</v>
      </c>
      <c r="W239" s="487" t="s">
        <v>463</v>
      </c>
      <c r="X239" s="487" t="s">
        <v>512</v>
      </c>
      <c r="Y239" s="487" t="s">
        <v>77</v>
      </c>
      <c r="Z239" s="487" t="s">
        <v>78</v>
      </c>
      <c r="AA239" s="454"/>
    </row>
    <row r="240" spans="1:27" s="552" customFormat="1" ht="89.25">
      <c r="A240" s="487" t="s">
        <v>550</v>
      </c>
      <c r="B240" s="487" t="s">
        <v>71</v>
      </c>
      <c r="C240" s="487" t="s">
        <v>72</v>
      </c>
      <c r="D240" s="487" t="s">
        <v>457</v>
      </c>
      <c r="E240" s="487" t="s">
        <v>458</v>
      </c>
      <c r="F240" s="490">
        <v>8131</v>
      </c>
      <c r="G240" s="490">
        <v>2024110010238</v>
      </c>
      <c r="H240" s="487" t="s">
        <v>28</v>
      </c>
      <c r="I240" s="487" t="s">
        <v>459</v>
      </c>
      <c r="J240" s="487" t="s">
        <v>31</v>
      </c>
      <c r="K240" s="487">
        <v>80111600</v>
      </c>
      <c r="L240" s="487" t="s">
        <v>551</v>
      </c>
      <c r="M240" s="487" t="s">
        <v>315</v>
      </c>
      <c r="N240" s="487" t="s">
        <v>2038</v>
      </c>
      <c r="O240" s="487">
        <v>1</v>
      </c>
      <c r="P240" s="487">
        <v>1</v>
      </c>
      <c r="Q240" s="487" t="s">
        <v>84</v>
      </c>
      <c r="R240" s="487" t="s">
        <v>85</v>
      </c>
      <c r="S240" s="579">
        <v>37721040</v>
      </c>
      <c r="T240" s="579">
        <v>37721040</v>
      </c>
      <c r="U240" s="487" t="s">
        <v>462</v>
      </c>
      <c r="V240" s="487" t="s">
        <v>79</v>
      </c>
      <c r="W240" s="487" t="s">
        <v>463</v>
      </c>
      <c r="X240" s="487" t="s">
        <v>512</v>
      </c>
      <c r="Y240" s="487" t="s">
        <v>77</v>
      </c>
      <c r="Z240" s="487" t="s">
        <v>78</v>
      </c>
      <c r="AA240" s="449" t="s">
        <v>2329</v>
      </c>
    </row>
    <row r="241" spans="1:27" s="552" customFormat="1" ht="89.25">
      <c r="A241" s="487" t="s">
        <v>553</v>
      </c>
      <c r="B241" s="487" t="s">
        <v>71</v>
      </c>
      <c r="C241" s="487" t="s">
        <v>72</v>
      </c>
      <c r="D241" s="487" t="s">
        <v>457</v>
      </c>
      <c r="E241" s="487" t="s">
        <v>458</v>
      </c>
      <c r="F241" s="490">
        <v>8131</v>
      </c>
      <c r="G241" s="490">
        <v>2024110010238</v>
      </c>
      <c r="H241" s="487" t="s">
        <v>28</v>
      </c>
      <c r="I241" s="487" t="s">
        <v>459</v>
      </c>
      <c r="J241" s="487" t="s">
        <v>31</v>
      </c>
      <c r="K241" s="487" t="s">
        <v>554</v>
      </c>
      <c r="L241" s="487" t="s">
        <v>555</v>
      </c>
      <c r="M241" s="487" t="s">
        <v>556</v>
      </c>
      <c r="N241" s="487" t="s">
        <v>556</v>
      </c>
      <c r="O241" s="487">
        <v>1</v>
      </c>
      <c r="P241" s="487">
        <v>1</v>
      </c>
      <c r="Q241" s="487" t="s">
        <v>557</v>
      </c>
      <c r="R241" s="487" t="s">
        <v>85</v>
      </c>
      <c r="S241" s="579"/>
      <c r="T241" s="579">
        <v>1638000000</v>
      </c>
      <c r="U241" s="487" t="s">
        <v>462</v>
      </c>
      <c r="V241" s="487" t="s">
        <v>79</v>
      </c>
      <c r="W241" s="487" t="s">
        <v>463</v>
      </c>
      <c r="X241" s="487" t="s">
        <v>512</v>
      </c>
      <c r="Y241" s="487" t="s">
        <v>77</v>
      </c>
      <c r="Z241" s="487" t="s">
        <v>78</v>
      </c>
      <c r="AA241" s="449"/>
    </row>
    <row r="242" spans="1:27" s="552" customFormat="1" ht="102">
      <c r="A242" s="487" t="s">
        <v>558</v>
      </c>
      <c r="B242" s="487" t="s">
        <v>71</v>
      </c>
      <c r="C242" s="487" t="s">
        <v>72</v>
      </c>
      <c r="D242" s="487" t="s">
        <v>457</v>
      </c>
      <c r="E242" s="487" t="s">
        <v>458</v>
      </c>
      <c r="F242" s="490">
        <v>8131</v>
      </c>
      <c r="G242" s="490">
        <v>2024110010238</v>
      </c>
      <c r="H242" s="487" t="s">
        <v>28</v>
      </c>
      <c r="I242" s="487" t="s">
        <v>459</v>
      </c>
      <c r="J242" s="453" t="s">
        <v>30</v>
      </c>
      <c r="K242" s="487">
        <v>80111600</v>
      </c>
      <c r="L242" s="487" t="s">
        <v>2064</v>
      </c>
      <c r="M242" s="487" t="s">
        <v>2324</v>
      </c>
      <c r="N242" s="490" t="s">
        <v>2324</v>
      </c>
      <c r="O242" s="490">
        <v>5</v>
      </c>
      <c r="P242" s="487">
        <v>1</v>
      </c>
      <c r="Q242" s="570" t="s">
        <v>84</v>
      </c>
      <c r="R242" s="491" t="s">
        <v>85</v>
      </c>
      <c r="S242" s="579">
        <v>4500000</v>
      </c>
      <c r="T242" s="579">
        <v>20000000</v>
      </c>
      <c r="U242" s="569" t="s">
        <v>590</v>
      </c>
      <c r="V242" s="487" t="s">
        <v>79</v>
      </c>
      <c r="W242" s="487" t="s">
        <v>463</v>
      </c>
      <c r="X242" s="487" t="s">
        <v>503</v>
      </c>
      <c r="Y242" s="487" t="s">
        <v>77</v>
      </c>
      <c r="Z242" s="487" t="s">
        <v>78</v>
      </c>
      <c r="AA242" s="449" t="s">
        <v>2329</v>
      </c>
    </row>
    <row r="243" spans="1:27" s="552" customFormat="1" ht="102">
      <c r="A243" s="487" t="s">
        <v>559</v>
      </c>
      <c r="B243" s="487" t="s">
        <v>71</v>
      </c>
      <c r="C243" s="487" t="s">
        <v>72</v>
      </c>
      <c r="D243" s="487" t="s">
        <v>457</v>
      </c>
      <c r="E243" s="487" t="s">
        <v>458</v>
      </c>
      <c r="F243" s="490">
        <v>8131</v>
      </c>
      <c r="G243" s="490">
        <v>2024110010238</v>
      </c>
      <c r="H243" s="487" t="s">
        <v>28</v>
      </c>
      <c r="I243" s="487" t="s">
        <v>459</v>
      </c>
      <c r="J243" s="453" t="s">
        <v>31</v>
      </c>
      <c r="K243" s="487">
        <v>80111600</v>
      </c>
      <c r="L243" s="487" t="s">
        <v>2064</v>
      </c>
      <c r="M243" s="487" t="s">
        <v>315</v>
      </c>
      <c r="N243" s="490" t="s">
        <v>315</v>
      </c>
      <c r="O243" s="490">
        <v>5</v>
      </c>
      <c r="P243" s="487">
        <v>1</v>
      </c>
      <c r="Q243" s="570" t="s">
        <v>84</v>
      </c>
      <c r="R243" s="491" t="s">
        <v>85</v>
      </c>
      <c r="S243" s="579">
        <v>4500000</v>
      </c>
      <c r="T243" s="579">
        <v>22500000</v>
      </c>
      <c r="U243" s="569" t="s">
        <v>590</v>
      </c>
      <c r="V243" s="487" t="s">
        <v>79</v>
      </c>
      <c r="W243" s="487" t="s">
        <v>463</v>
      </c>
      <c r="X243" s="487" t="s">
        <v>503</v>
      </c>
      <c r="Y243" s="487" t="s">
        <v>77</v>
      </c>
      <c r="Z243" s="487" t="s">
        <v>78</v>
      </c>
      <c r="AA243" s="449"/>
    </row>
    <row r="244" spans="1:27" s="552" customFormat="1" ht="102">
      <c r="A244" s="487" t="s">
        <v>560</v>
      </c>
      <c r="B244" s="487" t="s">
        <v>71</v>
      </c>
      <c r="C244" s="487" t="s">
        <v>72</v>
      </c>
      <c r="D244" s="487" t="s">
        <v>457</v>
      </c>
      <c r="E244" s="487" t="s">
        <v>458</v>
      </c>
      <c r="F244" s="490">
        <v>8131</v>
      </c>
      <c r="G244" s="490">
        <v>2024110010238</v>
      </c>
      <c r="H244" s="487" t="s">
        <v>28</v>
      </c>
      <c r="I244" s="487" t="s">
        <v>459</v>
      </c>
      <c r="J244" s="453" t="s">
        <v>31</v>
      </c>
      <c r="K244" s="487">
        <v>80111600</v>
      </c>
      <c r="L244" s="487" t="s">
        <v>2067</v>
      </c>
      <c r="M244" s="487" t="s">
        <v>315</v>
      </c>
      <c r="N244" s="490" t="s">
        <v>315</v>
      </c>
      <c r="O244" s="490">
        <v>4</v>
      </c>
      <c r="P244" s="487">
        <v>1</v>
      </c>
      <c r="Q244" s="570" t="s">
        <v>84</v>
      </c>
      <c r="R244" s="491" t="s">
        <v>85</v>
      </c>
      <c r="S244" s="579">
        <v>2650000</v>
      </c>
      <c r="T244" s="579">
        <v>10600000</v>
      </c>
      <c r="U244" s="569" t="s">
        <v>590</v>
      </c>
      <c r="V244" s="487" t="s">
        <v>79</v>
      </c>
      <c r="W244" s="487" t="s">
        <v>463</v>
      </c>
      <c r="X244" s="487" t="s">
        <v>503</v>
      </c>
      <c r="Y244" s="487" t="s">
        <v>77</v>
      </c>
      <c r="Z244" s="487" t="s">
        <v>78</v>
      </c>
      <c r="AA244" s="449"/>
    </row>
    <row r="245" spans="1:27" s="552" customFormat="1" ht="102">
      <c r="A245" s="487" t="s">
        <v>561</v>
      </c>
      <c r="B245" s="487" t="s">
        <v>71</v>
      </c>
      <c r="C245" s="487" t="s">
        <v>72</v>
      </c>
      <c r="D245" s="487" t="s">
        <v>457</v>
      </c>
      <c r="E245" s="487" t="s">
        <v>458</v>
      </c>
      <c r="F245" s="490">
        <v>8131</v>
      </c>
      <c r="G245" s="490">
        <v>2024110010238</v>
      </c>
      <c r="H245" s="487" t="s">
        <v>28</v>
      </c>
      <c r="I245" s="487" t="s">
        <v>459</v>
      </c>
      <c r="J245" s="453" t="s">
        <v>31</v>
      </c>
      <c r="K245" s="487">
        <v>80111600</v>
      </c>
      <c r="L245" s="487" t="s">
        <v>2067</v>
      </c>
      <c r="M245" s="487" t="s">
        <v>315</v>
      </c>
      <c r="N245" s="490" t="s">
        <v>315</v>
      </c>
      <c r="O245" s="490">
        <v>4</v>
      </c>
      <c r="P245" s="487">
        <v>1</v>
      </c>
      <c r="Q245" s="570" t="s">
        <v>84</v>
      </c>
      <c r="R245" s="491" t="s">
        <v>85</v>
      </c>
      <c r="S245" s="579">
        <v>2650000</v>
      </c>
      <c r="T245" s="579">
        <v>10600000</v>
      </c>
      <c r="U245" s="569" t="s">
        <v>590</v>
      </c>
      <c r="V245" s="487" t="s">
        <v>79</v>
      </c>
      <c r="W245" s="487" t="s">
        <v>463</v>
      </c>
      <c r="X245" s="487" t="s">
        <v>503</v>
      </c>
      <c r="Y245" s="487" t="s">
        <v>77</v>
      </c>
      <c r="Z245" s="487" t="s">
        <v>78</v>
      </c>
      <c r="AA245" s="449"/>
    </row>
    <row r="246" spans="1:27" s="552" customFormat="1" ht="102">
      <c r="A246" s="487" t="s">
        <v>562</v>
      </c>
      <c r="B246" s="487" t="s">
        <v>71</v>
      </c>
      <c r="C246" s="487" t="s">
        <v>72</v>
      </c>
      <c r="D246" s="487" t="s">
        <v>457</v>
      </c>
      <c r="E246" s="487" t="s">
        <v>458</v>
      </c>
      <c r="F246" s="490">
        <v>8131</v>
      </c>
      <c r="G246" s="490">
        <v>2024110010238</v>
      </c>
      <c r="H246" s="487" t="s">
        <v>28</v>
      </c>
      <c r="I246" s="487" t="s">
        <v>459</v>
      </c>
      <c r="J246" s="453" t="s">
        <v>30</v>
      </c>
      <c r="K246" s="487">
        <v>80111600</v>
      </c>
      <c r="L246" s="487" t="s">
        <v>2071</v>
      </c>
      <c r="M246" s="487" t="s">
        <v>315</v>
      </c>
      <c r="N246" s="490" t="s">
        <v>315</v>
      </c>
      <c r="O246" s="490">
        <v>4</v>
      </c>
      <c r="P246" s="487">
        <v>1</v>
      </c>
      <c r="Q246" s="570" t="s">
        <v>84</v>
      </c>
      <c r="R246" s="491" t="s">
        <v>85</v>
      </c>
      <c r="S246" s="579">
        <v>3100000</v>
      </c>
      <c r="T246" s="579">
        <v>12400000</v>
      </c>
      <c r="U246" s="569" t="s">
        <v>590</v>
      </c>
      <c r="V246" s="487" t="s">
        <v>79</v>
      </c>
      <c r="W246" s="487" t="s">
        <v>463</v>
      </c>
      <c r="X246" s="487" t="s">
        <v>503</v>
      </c>
      <c r="Y246" s="487" t="s">
        <v>77</v>
      </c>
      <c r="Z246" s="487" t="s">
        <v>78</v>
      </c>
      <c r="AA246" s="449"/>
    </row>
    <row r="247" spans="1:27" s="552" customFormat="1" ht="102">
      <c r="A247" s="487" t="s">
        <v>563</v>
      </c>
      <c r="B247" s="487" t="s">
        <v>71</v>
      </c>
      <c r="C247" s="487" t="s">
        <v>72</v>
      </c>
      <c r="D247" s="487" t="s">
        <v>457</v>
      </c>
      <c r="E247" s="487" t="s">
        <v>458</v>
      </c>
      <c r="F247" s="490">
        <v>8131</v>
      </c>
      <c r="G247" s="490">
        <v>2024110010238</v>
      </c>
      <c r="H247" s="487" t="s">
        <v>28</v>
      </c>
      <c r="I247" s="487" t="s">
        <v>459</v>
      </c>
      <c r="J247" s="453" t="s">
        <v>30</v>
      </c>
      <c r="K247" s="487">
        <v>80111600</v>
      </c>
      <c r="L247" s="487" t="s">
        <v>2295</v>
      </c>
      <c r="M247" s="487" t="s">
        <v>2290</v>
      </c>
      <c r="N247" s="490" t="s">
        <v>2290</v>
      </c>
      <c r="O247" s="490">
        <v>5</v>
      </c>
      <c r="P247" s="487">
        <v>1</v>
      </c>
      <c r="Q247" s="570" t="s">
        <v>84</v>
      </c>
      <c r="R247" s="491" t="s">
        <v>85</v>
      </c>
      <c r="S247" s="579">
        <v>3000000</v>
      </c>
      <c r="T247" s="579">
        <v>15000000</v>
      </c>
      <c r="U247" s="569" t="s">
        <v>590</v>
      </c>
      <c r="V247" s="487" t="s">
        <v>79</v>
      </c>
      <c r="W247" s="487" t="s">
        <v>463</v>
      </c>
      <c r="X247" s="487" t="s">
        <v>503</v>
      </c>
      <c r="Y247" s="487" t="s">
        <v>77</v>
      </c>
      <c r="Z247" s="487" t="s">
        <v>78</v>
      </c>
      <c r="AA247" s="449"/>
    </row>
    <row r="248" spans="1:27" s="552" customFormat="1" ht="102">
      <c r="A248" s="487" t="s">
        <v>564</v>
      </c>
      <c r="B248" s="487" t="s">
        <v>71</v>
      </c>
      <c r="C248" s="487" t="s">
        <v>72</v>
      </c>
      <c r="D248" s="487" t="s">
        <v>457</v>
      </c>
      <c r="E248" s="487" t="s">
        <v>458</v>
      </c>
      <c r="F248" s="490">
        <v>8131</v>
      </c>
      <c r="G248" s="490">
        <v>2024110010238</v>
      </c>
      <c r="H248" s="487" t="s">
        <v>28</v>
      </c>
      <c r="I248" s="487" t="s">
        <v>459</v>
      </c>
      <c r="J248" s="453" t="s">
        <v>30</v>
      </c>
      <c r="K248" s="487">
        <v>80111600</v>
      </c>
      <c r="L248" s="487" t="s">
        <v>2067</v>
      </c>
      <c r="M248" s="487" t="s">
        <v>315</v>
      </c>
      <c r="N248" s="490" t="s">
        <v>315</v>
      </c>
      <c r="O248" s="490">
        <v>5</v>
      </c>
      <c r="P248" s="487">
        <v>1</v>
      </c>
      <c r="Q248" s="570" t="s">
        <v>84</v>
      </c>
      <c r="R248" s="491" t="s">
        <v>85</v>
      </c>
      <c r="S248" s="579">
        <v>2650000</v>
      </c>
      <c r="T248" s="579">
        <v>13250000</v>
      </c>
      <c r="U248" s="569" t="s">
        <v>590</v>
      </c>
      <c r="V248" s="487" t="s">
        <v>79</v>
      </c>
      <c r="W248" s="487" t="s">
        <v>463</v>
      </c>
      <c r="X248" s="487" t="s">
        <v>503</v>
      </c>
      <c r="Y248" s="487" t="s">
        <v>77</v>
      </c>
      <c r="Z248" s="487" t="s">
        <v>78</v>
      </c>
      <c r="AA248" s="451"/>
    </row>
    <row r="249" spans="1:27" s="552" customFormat="1" ht="102">
      <c r="A249" s="487" t="s">
        <v>565</v>
      </c>
      <c r="B249" s="487" t="s">
        <v>71</v>
      </c>
      <c r="C249" s="487" t="s">
        <v>72</v>
      </c>
      <c r="D249" s="487" t="s">
        <v>457</v>
      </c>
      <c r="E249" s="487" t="s">
        <v>458</v>
      </c>
      <c r="F249" s="490">
        <v>8131</v>
      </c>
      <c r="G249" s="490">
        <v>2024110010238</v>
      </c>
      <c r="H249" s="487" t="s">
        <v>28</v>
      </c>
      <c r="I249" s="487" t="s">
        <v>459</v>
      </c>
      <c r="J249" s="453" t="s">
        <v>30</v>
      </c>
      <c r="K249" s="487">
        <v>80111600</v>
      </c>
      <c r="L249" s="487" t="s">
        <v>2078</v>
      </c>
      <c r="M249" s="487" t="s">
        <v>315</v>
      </c>
      <c r="N249" s="490" t="s">
        <v>315</v>
      </c>
      <c r="O249" s="490">
        <v>5</v>
      </c>
      <c r="P249" s="487">
        <v>1</v>
      </c>
      <c r="Q249" s="570" t="s">
        <v>84</v>
      </c>
      <c r="R249" s="491" t="s">
        <v>85</v>
      </c>
      <c r="S249" s="579">
        <v>2650000</v>
      </c>
      <c r="T249" s="579">
        <v>13250000</v>
      </c>
      <c r="U249" s="569" t="s">
        <v>590</v>
      </c>
      <c r="V249" s="487" t="s">
        <v>79</v>
      </c>
      <c r="W249" s="487" t="s">
        <v>463</v>
      </c>
      <c r="X249" s="487" t="s">
        <v>503</v>
      </c>
      <c r="Y249" s="487" t="s">
        <v>77</v>
      </c>
      <c r="Z249" s="487" t="s">
        <v>78</v>
      </c>
      <c r="AA249" s="449"/>
    </row>
    <row r="250" spans="1:27" s="552" customFormat="1" ht="102">
      <c r="A250" s="487" t="s">
        <v>566</v>
      </c>
      <c r="B250" s="487" t="s">
        <v>71</v>
      </c>
      <c r="C250" s="487" t="s">
        <v>72</v>
      </c>
      <c r="D250" s="487" t="s">
        <v>457</v>
      </c>
      <c r="E250" s="487" t="s">
        <v>458</v>
      </c>
      <c r="F250" s="490">
        <v>8131</v>
      </c>
      <c r="G250" s="490">
        <v>2024110010238</v>
      </c>
      <c r="H250" s="487" t="s">
        <v>28</v>
      </c>
      <c r="I250" s="487" t="s">
        <v>459</v>
      </c>
      <c r="J250" s="453" t="s">
        <v>30</v>
      </c>
      <c r="K250" s="487">
        <v>80111600</v>
      </c>
      <c r="L250" s="487" t="s">
        <v>2080</v>
      </c>
      <c r="M250" s="487" t="s">
        <v>315</v>
      </c>
      <c r="N250" s="490" t="s">
        <v>315</v>
      </c>
      <c r="O250" s="490">
        <v>7</v>
      </c>
      <c r="P250" s="487">
        <v>1</v>
      </c>
      <c r="Q250" s="570" t="s">
        <v>84</v>
      </c>
      <c r="R250" s="491" t="s">
        <v>85</v>
      </c>
      <c r="S250" s="579">
        <v>2500000</v>
      </c>
      <c r="T250" s="579">
        <v>17500000</v>
      </c>
      <c r="U250" s="569" t="s">
        <v>590</v>
      </c>
      <c r="V250" s="487" t="s">
        <v>79</v>
      </c>
      <c r="W250" s="487" t="s">
        <v>463</v>
      </c>
      <c r="X250" s="487" t="s">
        <v>503</v>
      </c>
      <c r="Y250" s="487" t="s">
        <v>77</v>
      </c>
      <c r="Z250" s="487" t="s">
        <v>78</v>
      </c>
      <c r="AA250" s="449"/>
    </row>
    <row r="251" spans="1:27" s="552" customFormat="1" ht="102">
      <c r="A251" s="487" t="s">
        <v>567</v>
      </c>
      <c r="B251" s="487" t="s">
        <v>71</v>
      </c>
      <c r="C251" s="487" t="s">
        <v>72</v>
      </c>
      <c r="D251" s="487" t="s">
        <v>457</v>
      </c>
      <c r="E251" s="487" t="s">
        <v>458</v>
      </c>
      <c r="F251" s="490">
        <v>8131</v>
      </c>
      <c r="G251" s="490">
        <v>2024110010238</v>
      </c>
      <c r="H251" s="487" t="s">
        <v>28</v>
      </c>
      <c r="I251" s="487" t="s">
        <v>459</v>
      </c>
      <c r="J251" s="453" t="s">
        <v>30</v>
      </c>
      <c r="K251" s="487">
        <v>80111600</v>
      </c>
      <c r="L251" s="487" t="s">
        <v>2082</v>
      </c>
      <c r="M251" s="487" t="s">
        <v>315</v>
      </c>
      <c r="N251" s="490" t="s">
        <v>315</v>
      </c>
      <c r="O251" s="490">
        <v>5</v>
      </c>
      <c r="P251" s="487">
        <v>1</v>
      </c>
      <c r="Q251" s="570" t="s">
        <v>84</v>
      </c>
      <c r="R251" s="491" t="s">
        <v>85</v>
      </c>
      <c r="S251" s="579">
        <v>3100000</v>
      </c>
      <c r="T251" s="579">
        <v>15500000</v>
      </c>
      <c r="U251" s="569" t="s">
        <v>590</v>
      </c>
      <c r="V251" s="487" t="s">
        <v>79</v>
      </c>
      <c r="W251" s="487" t="s">
        <v>463</v>
      </c>
      <c r="X251" s="487" t="s">
        <v>503</v>
      </c>
      <c r="Y251" s="487" t="s">
        <v>77</v>
      </c>
      <c r="Z251" s="487" t="s">
        <v>78</v>
      </c>
      <c r="AA251" s="449"/>
    </row>
    <row r="252" spans="1:27" s="552" customFormat="1" ht="102">
      <c r="A252" s="487" t="s">
        <v>568</v>
      </c>
      <c r="B252" s="487" t="s">
        <v>71</v>
      </c>
      <c r="C252" s="487" t="s">
        <v>72</v>
      </c>
      <c r="D252" s="487" t="s">
        <v>457</v>
      </c>
      <c r="E252" s="487" t="s">
        <v>458</v>
      </c>
      <c r="F252" s="490">
        <v>8131</v>
      </c>
      <c r="G252" s="490">
        <v>2024110010238</v>
      </c>
      <c r="H252" s="487" t="s">
        <v>28</v>
      </c>
      <c r="I252" s="487" t="s">
        <v>459</v>
      </c>
      <c r="J252" s="453" t="s">
        <v>30</v>
      </c>
      <c r="K252" s="487">
        <v>80111600</v>
      </c>
      <c r="L252" s="487" t="s">
        <v>2085</v>
      </c>
      <c r="M252" s="487" t="s">
        <v>315</v>
      </c>
      <c r="N252" s="490" t="s">
        <v>315</v>
      </c>
      <c r="O252" s="490">
        <v>5</v>
      </c>
      <c r="P252" s="487">
        <v>1</v>
      </c>
      <c r="Q252" s="570" t="s">
        <v>84</v>
      </c>
      <c r="R252" s="491" t="s">
        <v>85</v>
      </c>
      <c r="S252" s="579">
        <v>3700000</v>
      </c>
      <c r="T252" s="579">
        <v>18500000</v>
      </c>
      <c r="U252" s="569" t="s">
        <v>590</v>
      </c>
      <c r="V252" s="487" t="s">
        <v>79</v>
      </c>
      <c r="W252" s="487" t="s">
        <v>463</v>
      </c>
      <c r="X252" s="487" t="s">
        <v>503</v>
      </c>
      <c r="Y252" s="487" t="s">
        <v>77</v>
      </c>
      <c r="Z252" s="487" t="s">
        <v>78</v>
      </c>
      <c r="AA252" s="449"/>
    </row>
    <row r="253" spans="1:27" s="552" customFormat="1" ht="102">
      <c r="A253" s="487" t="s">
        <v>569</v>
      </c>
      <c r="B253" s="487" t="s">
        <v>71</v>
      </c>
      <c r="C253" s="487" t="s">
        <v>72</v>
      </c>
      <c r="D253" s="487" t="s">
        <v>457</v>
      </c>
      <c r="E253" s="487" t="s">
        <v>458</v>
      </c>
      <c r="F253" s="490">
        <v>8131</v>
      </c>
      <c r="G253" s="490">
        <v>2024110010238</v>
      </c>
      <c r="H253" s="487" t="s">
        <v>28</v>
      </c>
      <c r="I253" s="487" t="s">
        <v>459</v>
      </c>
      <c r="J253" s="453" t="s">
        <v>30</v>
      </c>
      <c r="K253" s="487">
        <v>80111600</v>
      </c>
      <c r="L253" s="487" t="s">
        <v>2088</v>
      </c>
      <c r="M253" s="487" t="s">
        <v>315</v>
      </c>
      <c r="N253" s="490" t="s">
        <v>315</v>
      </c>
      <c r="O253" s="490">
        <v>5</v>
      </c>
      <c r="P253" s="487">
        <v>1</v>
      </c>
      <c r="Q253" s="570" t="s">
        <v>84</v>
      </c>
      <c r="R253" s="491" t="s">
        <v>85</v>
      </c>
      <c r="S253" s="579">
        <v>3820000</v>
      </c>
      <c r="T253" s="579">
        <v>19100000</v>
      </c>
      <c r="U253" s="569" t="s">
        <v>590</v>
      </c>
      <c r="V253" s="487" t="s">
        <v>79</v>
      </c>
      <c r="W253" s="487" t="s">
        <v>463</v>
      </c>
      <c r="X253" s="487" t="s">
        <v>503</v>
      </c>
      <c r="Y253" s="487" t="s">
        <v>77</v>
      </c>
      <c r="Z253" s="487" t="s">
        <v>78</v>
      </c>
      <c r="AA253" s="449"/>
    </row>
    <row r="254" spans="1:27" s="552" customFormat="1" ht="102">
      <c r="A254" s="487" t="s">
        <v>570</v>
      </c>
      <c r="B254" s="487" t="s">
        <v>71</v>
      </c>
      <c r="C254" s="487" t="s">
        <v>72</v>
      </c>
      <c r="D254" s="487" t="s">
        <v>457</v>
      </c>
      <c r="E254" s="487" t="s">
        <v>458</v>
      </c>
      <c r="F254" s="490">
        <v>8131</v>
      </c>
      <c r="G254" s="490">
        <v>2024110010238</v>
      </c>
      <c r="H254" s="487" t="s">
        <v>28</v>
      </c>
      <c r="I254" s="487" t="s">
        <v>459</v>
      </c>
      <c r="J254" s="453" t="s">
        <v>30</v>
      </c>
      <c r="K254" s="487">
        <v>80111600</v>
      </c>
      <c r="L254" s="487" t="s">
        <v>2090</v>
      </c>
      <c r="M254" s="487" t="s">
        <v>461</v>
      </c>
      <c r="N254" s="490" t="s">
        <v>83</v>
      </c>
      <c r="O254" s="490">
        <v>6</v>
      </c>
      <c r="P254" s="487">
        <v>1</v>
      </c>
      <c r="Q254" s="570" t="s">
        <v>84</v>
      </c>
      <c r="R254" s="491" t="s">
        <v>85</v>
      </c>
      <c r="S254" s="579">
        <v>3710000</v>
      </c>
      <c r="T254" s="579">
        <v>0</v>
      </c>
      <c r="U254" s="569" t="s">
        <v>590</v>
      </c>
      <c r="V254" s="487" t="s">
        <v>79</v>
      </c>
      <c r="W254" s="487" t="s">
        <v>463</v>
      </c>
      <c r="X254" s="487" t="s">
        <v>503</v>
      </c>
      <c r="Y254" s="487" t="s">
        <v>77</v>
      </c>
      <c r="Z254" s="487" t="s">
        <v>78</v>
      </c>
      <c r="AA254" s="449"/>
    </row>
    <row r="255" spans="1:27" s="552" customFormat="1" ht="102">
      <c r="A255" s="487" t="s">
        <v>571</v>
      </c>
      <c r="B255" s="487" t="s">
        <v>71</v>
      </c>
      <c r="C255" s="487" t="s">
        <v>72</v>
      </c>
      <c r="D255" s="487" t="s">
        <v>457</v>
      </c>
      <c r="E255" s="487" t="s">
        <v>458</v>
      </c>
      <c r="F255" s="490">
        <v>8131</v>
      </c>
      <c r="G255" s="490">
        <v>2024110010238</v>
      </c>
      <c r="H255" s="487" t="s">
        <v>28</v>
      </c>
      <c r="I255" s="487" t="s">
        <v>459</v>
      </c>
      <c r="J255" s="453" t="s">
        <v>30</v>
      </c>
      <c r="K255" s="487">
        <v>80111600</v>
      </c>
      <c r="L255" s="487" t="s">
        <v>2088</v>
      </c>
      <c r="M255" s="487" t="s">
        <v>315</v>
      </c>
      <c r="N255" s="490" t="s">
        <v>315</v>
      </c>
      <c r="O255" s="490">
        <v>5</v>
      </c>
      <c r="P255" s="487">
        <v>1</v>
      </c>
      <c r="Q255" s="570" t="s">
        <v>84</v>
      </c>
      <c r="R255" s="491" t="s">
        <v>85</v>
      </c>
      <c r="S255" s="579">
        <v>3820000</v>
      </c>
      <c r="T255" s="579">
        <v>19100000</v>
      </c>
      <c r="U255" s="569" t="s">
        <v>590</v>
      </c>
      <c r="V255" s="487" t="s">
        <v>79</v>
      </c>
      <c r="W255" s="487" t="s">
        <v>463</v>
      </c>
      <c r="X255" s="487" t="s">
        <v>503</v>
      </c>
      <c r="Y255" s="487" t="s">
        <v>77</v>
      </c>
      <c r="Z255" s="487" t="s">
        <v>78</v>
      </c>
      <c r="AA255" s="449"/>
    </row>
    <row r="256" spans="1:27" s="552" customFormat="1" ht="102">
      <c r="A256" s="487" t="s">
        <v>572</v>
      </c>
      <c r="B256" s="487" t="s">
        <v>71</v>
      </c>
      <c r="C256" s="487" t="s">
        <v>72</v>
      </c>
      <c r="D256" s="487" t="s">
        <v>457</v>
      </c>
      <c r="E256" s="487" t="s">
        <v>458</v>
      </c>
      <c r="F256" s="490">
        <v>8131</v>
      </c>
      <c r="G256" s="490">
        <v>2024110010238</v>
      </c>
      <c r="H256" s="487" t="s">
        <v>28</v>
      </c>
      <c r="I256" s="487" t="s">
        <v>459</v>
      </c>
      <c r="J256" s="453" t="s">
        <v>30</v>
      </c>
      <c r="K256" s="487">
        <v>80111600</v>
      </c>
      <c r="L256" s="487" t="s">
        <v>2073</v>
      </c>
      <c r="M256" s="487" t="s">
        <v>315</v>
      </c>
      <c r="N256" s="490" t="s">
        <v>315</v>
      </c>
      <c r="O256" s="490">
        <v>5</v>
      </c>
      <c r="P256" s="487">
        <v>1</v>
      </c>
      <c r="Q256" s="570" t="s">
        <v>84</v>
      </c>
      <c r="R256" s="491" t="s">
        <v>85</v>
      </c>
      <c r="S256" s="579">
        <v>3244500</v>
      </c>
      <c r="T256" s="579">
        <v>16222500</v>
      </c>
      <c r="U256" s="569" t="s">
        <v>590</v>
      </c>
      <c r="V256" s="487" t="s">
        <v>79</v>
      </c>
      <c r="W256" s="487" t="s">
        <v>463</v>
      </c>
      <c r="X256" s="487" t="s">
        <v>503</v>
      </c>
      <c r="Y256" s="487" t="s">
        <v>77</v>
      </c>
      <c r="Z256" s="487" t="s">
        <v>78</v>
      </c>
      <c r="AA256" s="449"/>
    </row>
    <row r="257" spans="1:27" s="552" customFormat="1" ht="102">
      <c r="A257" s="487" t="s">
        <v>573</v>
      </c>
      <c r="B257" s="487" t="s">
        <v>71</v>
      </c>
      <c r="C257" s="487" t="s">
        <v>72</v>
      </c>
      <c r="D257" s="487" t="s">
        <v>457</v>
      </c>
      <c r="E257" s="487" t="s">
        <v>458</v>
      </c>
      <c r="F257" s="490">
        <v>8131</v>
      </c>
      <c r="G257" s="490">
        <v>2024110010238</v>
      </c>
      <c r="H257" s="487" t="s">
        <v>28</v>
      </c>
      <c r="I257" s="487" t="s">
        <v>459</v>
      </c>
      <c r="J257" s="453" t="s">
        <v>30</v>
      </c>
      <c r="K257" s="487">
        <v>80111600</v>
      </c>
      <c r="L257" s="487" t="s">
        <v>2095</v>
      </c>
      <c r="M257" s="487" t="s">
        <v>315</v>
      </c>
      <c r="N257" s="490" t="s">
        <v>315</v>
      </c>
      <c r="O257" s="490">
        <v>5</v>
      </c>
      <c r="P257" s="487">
        <v>1</v>
      </c>
      <c r="Q257" s="570" t="s">
        <v>84</v>
      </c>
      <c r="R257" s="491" t="s">
        <v>85</v>
      </c>
      <c r="S257" s="579">
        <v>2300000</v>
      </c>
      <c r="T257" s="579">
        <v>11500000</v>
      </c>
      <c r="U257" s="569" t="s">
        <v>590</v>
      </c>
      <c r="V257" s="487" t="s">
        <v>79</v>
      </c>
      <c r="W257" s="487" t="s">
        <v>463</v>
      </c>
      <c r="X257" s="487" t="s">
        <v>503</v>
      </c>
      <c r="Y257" s="487" t="s">
        <v>77</v>
      </c>
      <c r="Z257" s="487" t="s">
        <v>78</v>
      </c>
      <c r="AA257" s="449"/>
    </row>
    <row r="258" spans="1:27" s="552" customFormat="1" ht="102">
      <c r="A258" s="487" t="s">
        <v>574</v>
      </c>
      <c r="B258" s="487" t="s">
        <v>71</v>
      </c>
      <c r="C258" s="487" t="s">
        <v>72</v>
      </c>
      <c r="D258" s="487" t="s">
        <v>457</v>
      </c>
      <c r="E258" s="487" t="s">
        <v>458</v>
      </c>
      <c r="F258" s="490">
        <v>8131</v>
      </c>
      <c r="G258" s="490">
        <v>2024110010238</v>
      </c>
      <c r="H258" s="487" t="s">
        <v>28</v>
      </c>
      <c r="I258" s="487" t="s">
        <v>459</v>
      </c>
      <c r="J258" s="453" t="s">
        <v>30</v>
      </c>
      <c r="K258" s="487">
        <v>80111600</v>
      </c>
      <c r="L258" s="487" t="s">
        <v>2088</v>
      </c>
      <c r="M258" s="487" t="s">
        <v>315</v>
      </c>
      <c r="N258" s="490" t="s">
        <v>315</v>
      </c>
      <c r="O258" s="490">
        <v>5</v>
      </c>
      <c r="P258" s="487">
        <v>1</v>
      </c>
      <c r="Q258" s="570" t="s">
        <v>84</v>
      </c>
      <c r="R258" s="491" t="s">
        <v>85</v>
      </c>
      <c r="S258" s="579">
        <v>3820000</v>
      </c>
      <c r="T258" s="579">
        <v>19100000</v>
      </c>
      <c r="U258" s="569" t="s">
        <v>590</v>
      </c>
      <c r="V258" s="487" t="s">
        <v>79</v>
      </c>
      <c r="W258" s="487" t="s">
        <v>463</v>
      </c>
      <c r="X258" s="487" t="s">
        <v>503</v>
      </c>
      <c r="Y258" s="487" t="s">
        <v>77</v>
      </c>
      <c r="Z258" s="487" t="s">
        <v>78</v>
      </c>
      <c r="AA258" s="449"/>
    </row>
    <row r="259" spans="1:27" s="552" customFormat="1" ht="102">
      <c r="A259" s="487" t="s">
        <v>575</v>
      </c>
      <c r="B259" s="487" t="s">
        <v>71</v>
      </c>
      <c r="C259" s="487" t="s">
        <v>72</v>
      </c>
      <c r="D259" s="487" t="s">
        <v>457</v>
      </c>
      <c r="E259" s="487" t="s">
        <v>458</v>
      </c>
      <c r="F259" s="490">
        <v>8131</v>
      </c>
      <c r="G259" s="490">
        <v>2024110010238</v>
      </c>
      <c r="H259" s="487" t="s">
        <v>28</v>
      </c>
      <c r="I259" s="487" t="s">
        <v>459</v>
      </c>
      <c r="J259" s="453" t="s">
        <v>30</v>
      </c>
      <c r="K259" s="487">
        <v>80111600</v>
      </c>
      <c r="L259" s="487" t="s">
        <v>2325</v>
      </c>
      <c r="M259" s="487" t="s">
        <v>2324</v>
      </c>
      <c r="N259" s="490" t="s">
        <v>2324</v>
      </c>
      <c r="O259" s="490">
        <v>5</v>
      </c>
      <c r="P259" s="487">
        <v>0</v>
      </c>
      <c r="Q259" s="570" t="s">
        <v>84</v>
      </c>
      <c r="R259" s="491" t="s">
        <v>85</v>
      </c>
      <c r="S259" s="579">
        <v>3820000</v>
      </c>
      <c r="T259" s="579">
        <v>19100000</v>
      </c>
      <c r="U259" s="569" t="s">
        <v>590</v>
      </c>
      <c r="V259" s="487" t="s">
        <v>79</v>
      </c>
      <c r="W259" s="487" t="s">
        <v>463</v>
      </c>
      <c r="X259" s="487" t="s">
        <v>503</v>
      </c>
      <c r="Y259" s="487" t="s">
        <v>77</v>
      </c>
      <c r="Z259" s="487" t="s">
        <v>78</v>
      </c>
      <c r="AA259" s="454"/>
    </row>
    <row r="260" spans="1:27" s="552" customFormat="1" ht="102">
      <c r="A260" s="487" t="s">
        <v>576</v>
      </c>
      <c r="B260" s="487" t="s">
        <v>71</v>
      </c>
      <c r="C260" s="487" t="s">
        <v>72</v>
      </c>
      <c r="D260" s="487" t="s">
        <v>457</v>
      </c>
      <c r="E260" s="487" t="s">
        <v>458</v>
      </c>
      <c r="F260" s="490">
        <v>8131</v>
      </c>
      <c r="G260" s="490">
        <v>2024110010238</v>
      </c>
      <c r="H260" s="487" t="s">
        <v>28</v>
      </c>
      <c r="I260" s="487" t="s">
        <v>459</v>
      </c>
      <c r="J260" s="453" t="s">
        <v>30</v>
      </c>
      <c r="K260" s="487">
        <v>80111600</v>
      </c>
      <c r="L260" s="487" t="s">
        <v>2074</v>
      </c>
      <c r="M260" s="487" t="s">
        <v>315</v>
      </c>
      <c r="N260" s="490" t="s">
        <v>315</v>
      </c>
      <c r="O260" s="490">
        <v>5</v>
      </c>
      <c r="P260" s="487">
        <v>1</v>
      </c>
      <c r="Q260" s="570" t="s">
        <v>84</v>
      </c>
      <c r="R260" s="491" t="s">
        <v>85</v>
      </c>
      <c r="S260" s="579">
        <v>2300000</v>
      </c>
      <c r="T260" s="579">
        <v>11500000</v>
      </c>
      <c r="U260" s="569" t="s">
        <v>590</v>
      </c>
      <c r="V260" s="487" t="s">
        <v>79</v>
      </c>
      <c r="W260" s="487" t="s">
        <v>463</v>
      </c>
      <c r="X260" s="487" t="s">
        <v>503</v>
      </c>
      <c r="Y260" s="487" t="s">
        <v>77</v>
      </c>
      <c r="Z260" s="487" t="s">
        <v>78</v>
      </c>
      <c r="AA260" s="449"/>
    </row>
    <row r="261" spans="1:27" s="552" customFormat="1" ht="102">
      <c r="A261" s="487" t="s">
        <v>577</v>
      </c>
      <c r="B261" s="487" t="s">
        <v>71</v>
      </c>
      <c r="C261" s="487" t="s">
        <v>72</v>
      </c>
      <c r="D261" s="487" t="s">
        <v>457</v>
      </c>
      <c r="E261" s="487" t="s">
        <v>458</v>
      </c>
      <c r="F261" s="490">
        <v>8131</v>
      </c>
      <c r="G261" s="490">
        <v>2024110010238</v>
      </c>
      <c r="H261" s="487" t="s">
        <v>28</v>
      </c>
      <c r="I261" s="487" t="s">
        <v>459</v>
      </c>
      <c r="J261" s="453" t="s">
        <v>30</v>
      </c>
      <c r="K261" s="487">
        <v>80111600</v>
      </c>
      <c r="L261" s="487" t="s">
        <v>2100</v>
      </c>
      <c r="M261" s="487" t="s">
        <v>315</v>
      </c>
      <c r="N261" s="490" t="s">
        <v>315</v>
      </c>
      <c r="O261" s="490">
        <v>5</v>
      </c>
      <c r="P261" s="487">
        <v>1</v>
      </c>
      <c r="Q261" s="570" t="s">
        <v>84</v>
      </c>
      <c r="R261" s="491" t="s">
        <v>85</v>
      </c>
      <c r="S261" s="579">
        <v>3100000</v>
      </c>
      <c r="T261" s="579">
        <v>15500000</v>
      </c>
      <c r="U261" s="569" t="s">
        <v>590</v>
      </c>
      <c r="V261" s="487" t="s">
        <v>79</v>
      </c>
      <c r="W261" s="487" t="s">
        <v>463</v>
      </c>
      <c r="X261" s="487" t="s">
        <v>503</v>
      </c>
      <c r="Y261" s="487" t="s">
        <v>77</v>
      </c>
      <c r="Z261" s="487" t="s">
        <v>78</v>
      </c>
      <c r="AA261" s="449"/>
    </row>
    <row r="262" spans="1:27" s="552" customFormat="1" ht="102">
      <c r="A262" s="487" t="s">
        <v>578</v>
      </c>
      <c r="B262" s="487" t="s">
        <v>71</v>
      </c>
      <c r="C262" s="487" t="s">
        <v>72</v>
      </c>
      <c r="D262" s="487" t="s">
        <v>457</v>
      </c>
      <c r="E262" s="487" t="s">
        <v>458</v>
      </c>
      <c r="F262" s="490">
        <v>8131</v>
      </c>
      <c r="G262" s="490">
        <v>2024110010238</v>
      </c>
      <c r="H262" s="487" t="s">
        <v>28</v>
      </c>
      <c r="I262" s="487" t="s">
        <v>459</v>
      </c>
      <c r="J262" s="453" t="s">
        <v>30</v>
      </c>
      <c r="K262" s="487">
        <v>80111600</v>
      </c>
      <c r="L262" s="487" t="s">
        <v>2101</v>
      </c>
      <c r="M262" s="487" t="s">
        <v>83</v>
      </c>
      <c r="N262" s="490" t="s">
        <v>83</v>
      </c>
      <c r="O262" s="490">
        <v>4</v>
      </c>
      <c r="P262" s="487">
        <v>1</v>
      </c>
      <c r="Q262" s="570" t="s">
        <v>84</v>
      </c>
      <c r="R262" s="491" t="s">
        <v>85</v>
      </c>
      <c r="S262" s="579">
        <v>3710000</v>
      </c>
      <c r="T262" s="579">
        <v>0</v>
      </c>
      <c r="U262" s="569" t="s">
        <v>590</v>
      </c>
      <c r="V262" s="487" t="s">
        <v>79</v>
      </c>
      <c r="W262" s="487" t="s">
        <v>463</v>
      </c>
      <c r="X262" s="487" t="s">
        <v>503</v>
      </c>
      <c r="Y262" s="487" t="s">
        <v>77</v>
      </c>
      <c r="Z262" s="487" t="s">
        <v>78</v>
      </c>
      <c r="AA262" s="449"/>
    </row>
    <row r="263" spans="1:27" s="552" customFormat="1" ht="102">
      <c r="A263" s="487" t="s">
        <v>579</v>
      </c>
      <c r="B263" s="487" t="s">
        <v>71</v>
      </c>
      <c r="C263" s="487" t="s">
        <v>72</v>
      </c>
      <c r="D263" s="487" t="s">
        <v>457</v>
      </c>
      <c r="E263" s="487" t="s">
        <v>458</v>
      </c>
      <c r="F263" s="490">
        <v>8131</v>
      </c>
      <c r="G263" s="490">
        <v>2024110010238</v>
      </c>
      <c r="H263" s="487" t="s">
        <v>28</v>
      </c>
      <c r="I263" s="487" t="s">
        <v>459</v>
      </c>
      <c r="J263" s="453" t="s">
        <v>30</v>
      </c>
      <c r="K263" s="487">
        <v>80111600</v>
      </c>
      <c r="L263" s="487" t="s">
        <v>2078</v>
      </c>
      <c r="M263" s="487" t="s">
        <v>315</v>
      </c>
      <c r="N263" s="490" t="s">
        <v>315</v>
      </c>
      <c r="O263" s="490">
        <v>4</v>
      </c>
      <c r="P263" s="487">
        <v>1</v>
      </c>
      <c r="Q263" s="570" t="s">
        <v>84</v>
      </c>
      <c r="R263" s="491" t="s">
        <v>85</v>
      </c>
      <c r="S263" s="579">
        <v>2650000</v>
      </c>
      <c r="T263" s="579">
        <v>10600000</v>
      </c>
      <c r="U263" s="569" t="s">
        <v>590</v>
      </c>
      <c r="V263" s="487" t="s">
        <v>79</v>
      </c>
      <c r="W263" s="487" t="s">
        <v>463</v>
      </c>
      <c r="X263" s="487" t="s">
        <v>503</v>
      </c>
      <c r="Y263" s="487" t="s">
        <v>77</v>
      </c>
      <c r="Z263" s="487" t="s">
        <v>78</v>
      </c>
      <c r="AA263" s="449"/>
    </row>
    <row r="264" spans="1:27" s="552" customFormat="1" ht="102">
      <c r="A264" s="487" t="s">
        <v>580</v>
      </c>
      <c r="B264" s="487" t="s">
        <v>71</v>
      </c>
      <c r="C264" s="487" t="s">
        <v>72</v>
      </c>
      <c r="D264" s="487" t="s">
        <v>457</v>
      </c>
      <c r="E264" s="487" t="s">
        <v>458</v>
      </c>
      <c r="F264" s="490">
        <v>8131</v>
      </c>
      <c r="G264" s="490">
        <v>2024110010238</v>
      </c>
      <c r="H264" s="487" t="s">
        <v>28</v>
      </c>
      <c r="I264" s="487" t="s">
        <v>459</v>
      </c>
      <c r="J264" s="453" t="s">
        <v>30</v>
      </c>
      <c r="K264" s="487">
        <v>80111600</v>
      </c>
      <c r="L264" s="487" t="s">
        <v>2294</v>
      </c>
      <c r="M264" s="487" t="s">
        <v>2290</v>
      </c>
      <c r="N264" s="490" t="s">
        <v>2290</v>
      </c>
      <c r="O264" s="490">
        <v>4</v>
      </c>
      <c r="P264" s="487">
        <v>1</v>
      </c>
      <c r="Q264" s="570" t="s">
        <v>84</v>
      </c>
      <c r="R264" s="491" t="s">
        <v>85</v>
      </c>
      <c r="S264" s="579">
        <v>2300000</v>
      </c>
      <c r="T264" s="579">
        <v>9200000</v>
      </c>
      <c r="U264" s="487" t="s">
        <v>590</v>
      </c>
      <c r="V264" s="487" t="s">
        <v>79</v>
      </c>
      <c r="W264" s="487" t="s">
        <v>463</v>
      </c>
      <c r="X264" s="487" t="s">
        <v>503</v>
      </c>
      <c r="Y264" s="487" t="s">
        <v>77</v>
      </c>
      <c r="Z264" s="487" t="s">
        <v>78</v>
      </c>
      <c r="AA264" s="449"/>
    </row>
    <row r="265" spans="1:27" s="552" customFormat="1" ht="102">
      <c r="A265" s="487" t="s">
        <v>581</v>
      </c>
      <c r="B265" s="487" t="s">
        <v>71</v>
      </c>
      <c r="C265" s="487" t="s">
        <v>72</v>
      </c>
      <c r="D265" s="487" t="s">
        <v>457</v>
      </c>
      <c r="E265" s="487" t="s">
        <v>458</v>
      </c>
      <c r="F265" s="490">
        <v>8131</v>
      </c>
      <c r="G265" s="490">
        <v>2024110010238</v>
      </c>
      <c r="H265" s="487" t="s">
        <v>28</v>
      </c>
      <c r="I265" s="487" t="s">
        <v>459</v>
      </c>
      <c r="J265" s="453" t="s">
        <v>30</v>
      </c>
      <c r="K265" s="487">
        <v>80111600</v>
      </c>
      <c r="L265" s="487" t="s">
        <v>2294</v>
      </c>
      <c r="M265" s="487" t="s">
        <v>2290</v>
      </c>
      <c r="N265" s="490" t="s">
        <v>2290</v>
      </c>
      <c r="O265" s="490">
        <v>4</v>
      </c>
      <c r="P265" s="487">
        <v>1</v>
      </c>
      <c r="Q265" s="570" t="s">
        <v>84</v>
      </c>
      <c r="R265" s="491" t="s">
        <v>85</v>
      </c>
      <c r="S265" s="579">
        <v>2300000</v>
      </c>
      <c r="T265" s="579">
        <v>9200000</v>
      </c>
      <c r="U265" s="487" t="s">
        <v>590</v>
      </c>
      <c r="V265" s="487" t="s">
        <v>79</v>
      </c>
      <c r="W265" s="487" t="s">
        <v>463</v>
      </c>
      <c r="X265" s="487" t="s">
        <v>503</v>
      </c>
      <c r="Y265" s="487" t="s">
        <v>77</v>
      </c>
      <c r="Z265" s="487" t="s">
        <v>78</v>
      </c>
      <c r="AA265" s="449"/>
    </row>
    <row r="266" spans="1:27" s="552" customFormat="1" ht="102">
      <c r="A266" s="487" t="s">
        <v>582</v>
      </c>
      <c r="B266" s="487" t="s">
        <v>71</v>
      </c>
      <c r="C266" s="487" t="s">
        <v>72</v>
      </c>
      <c r="D266" s="487" t="s">
        <v>457</v>
      </c>
      <c r="E266" s="487" t="s">
        <v>458</v>
      </c>
      <c r="F266" s="490">
        <v>8131</v>
      </c>
      <c r="G266" s="490">
        <v>2024110010238</v>
      </c>
      <c r="H266" s="487" t="s">
        <v>28</v>
      </c>
      <c r="I266" s="487" t="s">
        <v>459</v>
      </c>
      <c r="J266" s="453" t="s">
        <v>30</v>
      </c>
      <c r="K266" s="487">
        <v>80111600</v>
      </c>
      <c r="L266" s="487" t="s">
        <v>2108</v>
      </c>
      <c r="M266" s="487" t="s">
        <v>2324</v>
      </c>
      <c r="N266" s="490" t="s">
        <v>2324</v>
      </c>
      <c r="O266" s="490">
        <v>1</v>
      </c>
      <c r="P266" s="487">
        <v>0</v>
      </c>
      <c r="Q266" s="570" t="s">
        <v>84</v>
      </c>
      <c r="R266" s="491" t="s">
        <v>85</v>
      </c>
      <c r="S266" s="579">
        <v>0</v>
      </c>
      <c r="T266" s="579">
        <v>20412500</v>
      </c>
      <c r="U266" s="569" t="s">
        <v>590</v>
      </c>
      <c r="V266" s="487" t="s">
        <v>79</v>
      </c>
      <c r="W266" s="487" t="s">
        <v>463</v>
      </c>
      <c r="X266" s="487" t="s">
        <v>503</v>
      </c>
      <c r="Y266" s="487" t="s">
        <v>77</v>
      </c>
      <c r="Z266" s="487" t="s">
        <v>78</v>
      </c>
      <c r="AA266" s="454" t="s">
        <v>2329</v>
      </c>
    </row>
    <row r="267" spans="1:27" s="552" customFormat="1" ht="102">
      <c r="A267" s="487" t="s">
        <v>583</v>
      </c>
      <c r="B267" s="487" t="s">
        <v>71</v>
      </c>
      <c r="C267" s="487" t="s">
        <v>72</v>
      </c>
      <c r="D267" s="487" t="s">
        <v>457</v>
      </c>
      <c r="E267" s="487" t="s">
        <v>458</v>
      </c>
      <c r="F267" s="490">
        <v>8131</v>
      </c>
      <c r="G267" s="490">
        <v>2024110010238</v>
      </c>
      <c r="H267" s="487" t="s">
        <v>28</v>
      </c>
      <c r="I267" s="487" t="s">
        <v>459</v>
      </c>
      <c r="J267" s="453" t="s">
        <v>30</v>
      </c>
      <c r="K267" s="487">
        <v>80111600</v>
      </c>
      <c r="L267" s="487" t="s">
        <v>2110</v>
      </c>
      <c r="M267" s="487" t="s">
        <v>315</v>
      </c>
      <c r="N267" s="490" t="s">
        <v>315</v>
      </c>
      <c r="O267" s="490">
        <v>4</v>
      </c>
      <c r="P267" s="487">
        <v>1</v>
      </c>
      <c r="Q267" s="570" t="s">
        <v>84</v>
      </c>
      <c r="R267" s="491" t="s">
        <v>85</v>
      </c>
      <c r="S267" s="579">
        <v>2650000</v>
      </c>
      <c r="T267" s="579">
        <v>10600000</v>
      </c>
      <c r="U267" s="569" t="s">
        <v>590</v>
      </c>
      <c r="V267" s="487" t="s">
        <v>79</v>
      </c>
      <c r="W267" s="487" t="s">
        <v>463</v>
      </c>
      <c r="X267" s="487" t="s">
        <v>503</v>
      </c>
      <c r="Y267" s="487" t="s">
        <v>77</v>
      </c>
      <c r="Z267" s="487" t="s">
        <v>78</v>
      </c>
      <c r="AA267" s="449"/>
    </row>
    <row r="268" spans="1:27" s="552" customFormat="1" ht="102">
      <c r="A268" s="487" t="s">
        <v>584</v>
      </c>
      <c r="B268" s="487" t="s">
        <v>71</v>
      </c>
      <c r="C268" s="487" t="s">
        <v>72</v>
      </c>
      <c r="D268" s="487" t="s">
        <v>457</v>
      </c>
      <c r="E268" s="487" t="s">
        <v>458</v>
      </c>
      <c r="F268" s="490">
        <v>8131</v>
      </c>
      <c r="G268" s="490">
        <v>2024110010238</v>
      </c>
      <c r="H268" s="487" t="s">
        <v>28</v>
      </c>
      <c r="I268" s="487" t="s">
        <v>459</v>
      </c>
      <c r="J268" s="453" t="s">
        <v>30</v>
      </c>
      <c r="K268" s="487">
        <v>80111600</v>
      </c>
      <c r="L268" s="487" t="s">
        <v>1392</v>
      </c>
      <c r="M268" s="487" t="s">
        <v>315</v>
      </c>
      <c r="N268" s="490" t="s">
        <v>315</v>
      </c>
      <c r="O268" s="490">
        <v>5</v>
      </c>
      <c r="P268" s="487">
        <v>1</v>
      </c>
      <c r="Q268" s="570" t="s">
        <v>84</v>
      </c>
      <c r="R268" s="491" t="s">
        <v>85</v>
      </c>
      <c r="S268" s="579">
        <v>4450000</v>
      </c>
      <c r="T268" s="579">
        <v>22250000</v>
      </c>
      <c r="U268" s="569" t="s">
        <v>590</v>
      </c>
      <c r="V268" s="487" t="s">
        <v>79</v>
      </c>
      <c r="W268" s="487" t="s">
        <v>463</v>
      </c>
      <c r="X268" s="487" t="s">
        <v>503</v>
      </c>
      <c r="Y268" s="487" t="s">
        <v>77</v>
      </c>
      <c r="Z268" s="487" t="s">
        <v>78</v>
      </c>
      <c r="AA268" s="449"/>
    </row>
    <row r="269" spans="1:27" s="552" customFormat="1" ht="102">
      <c r="A269" s="487" t="s">
        <v>585</v>
      </c>
      <c r="B269" s="487" t="s">
        <v>71</v>
      </c>
      <c r="C269" s="487" t="s">
        <v>72</v>
      </c>
      <c r="D269" s="487" t="s">
        <v>457</v>
      </c>
      <c r="E269" s="487" t="s">
        <v>458</v>
      </c>
      <c r="F269" s="490">
        <v>8131</v>
      </c>
      <c r="G269" s="490">
        <v>2024110010238</v>
      </c>
      <c r="H269" s="487" t="s">
        <v>28</v>
      </c>
      <c r="I269" s="487" t="s">
        <v>459</v>
      </c>
      <c r="J269" s="453" t="s">
        <v>30</v>
      </c>
      <c r="K269" s="487">
        <v>80111600</v>
      </c>
      <c r="L269" s="487" t="s">
        <v>2113</v>
      </c>
      <c r="M269" s="487" t="s">
        <v>315</v>
      </c>
      <c r="N269" s="490" t="s">
        <v>315</v>
      </c>
      <c r="O269" s="490">
        <v>5</v>
      </c>
      <c r="P269" s="487">
        <v>1</v>
      </c>
      <c r="Q269" s="570" t="s">
        <v>84</v>
      </c>
      <c r="R269" s="491" t="s">
        <v>85</v>
      </c>
      <c r="S269" s="579">
        <v>3400000</v>
      </c>
      <c r="T269" s="579">
        <v>17000000</v>
      </c>
      <c r="U269" s="569" t="s">
        <v>590</v>
      </c>
      <c r="V269" s="487" t="s">
        <v>79</v>
      </c>
      <c r="W269" s="487" t="s">
        <v>463</v>
      </c>
      <c r="X269" s="487" t="s">
        <v>503</v>
      </c>
      <c r="Y269" s="487" t="s">
        <v>77</v>
      </c>
      <c r="Z269" s="487" t="s">
        <v>78</v>
      </c>
      <c r="AA269" s="449"/>
    </row>
    <row r="270" spans="1:27" s="552" customFormat="1" ht="102">
      <c r="A270" s="487" t="s">
        <v>586</v>
      </c>
      <c r="B270" s="487" t="s">
        <v>71</v>
      </c>
      <c r="C270" s="487" t="s">
        <v>72</v>
      </c>
      <c r="D270" s="487" t="s">
        <v>457</v>
      </c>
      <c r="E270" s="487" t="s">
        <v>458</v>
      </c>
      <c r="F270" s="490">
        <v>8131</v>
      </c>
      <c r="G270" s="490">
        <v>2024110010238</v>
      </c>
      <c r="H270" s="487" t="s">
        <v>28</v>
      </c>
      <c r="I270" s="487" t="s">
        <v>459</v>
      </c>
      <c r="J270" s="453" t="s">
        <v>30</v>
      </c>
      <c r="K270" s="487">
        <v>80111600</v>
      </c>
      <c r="L270" s="487" t="s">
        <v>2115</v>
      </c>
      <c r="M270" s="487" t="s">
        <v>83</v>
      </c>
      <c r="N270" s="490" t="s">
        <v>83</v>
      </c>
      <c r="O270" s="490">
        <v>5</v>
      </c>
      <c r="P270" s="487">
        <v>1</v>
      </c>
      <c r="Q270" s="570" t="s">
        <v>84</v>
      </c>
      <c r="R270" s="491" t="s">
        <v>85</v>
      </c>
      <c r="S270" s="579">
        <v>4700000</v>
      </c>
      <c r="T270" s="579">
        <v>23500000</v>
      </c>
      <c r="U270" s="569" t="s">
        <v>590</v>
      </c>
      <c r="V270" s="487" t="s">
        <v>79</v>
      </c>
      <c r="W270" s="487" t="s">
        <v>463</v>
      </c>
      <c r="X270" s="487" t="s">
        <v>503</v>
      </c>
      <c r="Y270" s="487" t="s">
        <v>77</v>
      </c>
      <c r="Z270" s="487" t="s">
        <v>78</v>
      </c>
      <c r="AA270" s="449"/>
    </row>
    <row r="271" spans="1:27" s="552" customFormat="1" ht="102">
      <c r="A271" s="487" t="s">
        <v>587</v>
      </c>
      <c r="B271" s="487" t="s">
        <v>71</v>
      </c>
      <c r="C271" s="487" t="s">
        <v>72</v>
      </c>
      <c r="D271" s="487" t="s">
        <v>457</v>
      </c>
      <c r="E271" s="487" t="s">
        <v>458</v>
      </c>
      <c r="F271" s="490">
        <v>8131</v>
      </c>
      <c r="G271" s="490">
        <v>2024110010238</v>
      </c>
      <c r="H271" s="487" t="s">
        <v>28</v>
      </c>
      <c r="I271" s="487" t="s">
        <v>459</v>
      </c>
      <c r="J271" s="453" t="s">
        <v>30</v>
      </c>
      <c r="K271" s="487">
        <v>80111600</v>
      </c>
      <c r="L271" s="487" t="s">
        <v>2116</v>
      </c>
      <c r="M271" s="487" t="s">
        <v>315</v>
      </c>
      <c r="N271" s="490" t="s">
        <v>315</v>
      </c>
      <c r="O271" s="490">
        <v>5</v>
      </c>
      <c r="P271" s="487">
        <v>1</v>
      </c>
      <c r="Q271" s="570" t="s">
        <v>84</v>
      </c>
      <c r="R271" s="491" t="s">
        <v>85</v>
      </c>
      <c r="S271" s="579">
        <v>4500000</v>
      </c>
      <c r="T271" s="579">
        <v>22500000</v>
      </c>
      <c r="U271" s="569" t="s">
        <v>590</v>
      </c>
      <c r="V271" s="487" t="s">
        <v>79</v>
      </c>
      <c r="W271" s="487" t="s">
        <v>463</v>
      </c>
      <c r="X271" s="487" t="s">
        <v>503</v>
      </c>
      <c r="Y271" s="487" t="s">
        <v>77</v>
      </c>
      <c r="Z271" s="487" t="s">
        <v>78</v>
      </c>
      <c r="AA271" s="449"/>
    </row>
    <row r="272" spans="1:27" s="552" customFormat="1" ht="102">
      <c r="A272" s="487" t="s">
        <v>588</v>
      </c>
      <c r="B272" s="487" t="s">
        <v>71</v>
      </c>
      <c r="C272" s="487" t="s">
        <v>72</v>
      </c>
      <c r="D272" s="487" t="s">
        <v>457</v>
      </c>
      <c r="E272" s="487" t="s">
        <v>458</v>
      </c>
      <c r="F272" s="490">
        <v>8131</v>
      </c>
      <c r="G272" s="490">
        <v>2024110010238</v>
      </c>
      <c r="H272" s="487" t="s">
        <v>28</v>
      </c>
      <c r="I272" s="487" t="s">
        <v>459</v>
      </c>
      <c r="J272" s="453" t="s">
        <v>30</v>
      </c>
      <c r="K272" s="487">
        <v>80111600</v>
      </c>
      <c r="L272" s="487" t="s">
        <v>589</v>
      </c>
      <c r="M272" s="487" t="s">
        <v>461</v>
      </c>
      <c r="N272" s="490" t="s">
        <v>83</v>
      </c>
      <c r="O272" s="490">
        <v>5</v>
      </c>
      <c r="P272" s="487">
        <v>1</v>
      </c>
      <c r="Q272" s="487" t="s">
        <v>84</v>
      </c>
      <c r="R272" s="491" t="s">
        <v>85</v>
      </c>
      <c r="S272" s="579">
        <v>4700000</v>
      </c>
      <c r="T272" s="579">
        <v>23500000</v>
      </c>
      <c r="U272" s="487" t="s">
        <v>590</v>
      </c>
      <c r="V272" s="487" t="s">
        <v>79</v>
      </c>
      <c r="W272" s="487" t="s">
        <v>463</v>
      </c>
      <c r="X272" s="487" t="s">
        <v>503</v>
      </c>
      <c r="Y272" s="487" t="s">
        <v>77</v>
      </c>
      <c r="Z272" s="487" t="s">
        <v>78</v>
      </c>
      <c r="AA272" s="449"/>
    </row>
    <row r="273" spans="1:27" s="552" customFormat="1" ht="102">
      <c r="A273" s="487" t="s">
        <v>591</v>
      </c>
      <c r="B273" s="487" t="s">
        <v>71</v>
      </c>
      <c r="C273" s="487" t="s">
        <v>72</v>
      </c>
      <c r="D273" s="487" t="s">
        <v>457</v>
      </c>
      <c r="E273" s="487" t="s">
        <v>458</v>
      </c>
      <c r="F273" s="490">
        <v>8131</v>
      </c>
      <c r="G273" s="490">
        <v>2024110010238</v>
      </c>
      <c r="H273" s="487" t="s">
        <v>28</v>
      </c>
      <c r="I273" s="487" t="s">
        <v>459</v>
      </c>
      <c r="J273" s="453" t="s">
        <v>30</v>
      </c>
      <c r="K273" s="487">
        <v>80111600</v>
      </c>
      <c r="L273" s="487" t="s">
        <v>592</v>
      </c>
      <c r="M273" s="487" t="s">
        <v>83</v>
      </c>
      <c r="N273" s="572" t="s">
        <v>83</v>
      </c>
      <c r="O273" s="572">
        <v>1</v>
      </c>
      <c r="P273" s="487">
        <v>1</v>
      </c>
      <c r="Q273" s="487" t="s">
        <v>84</v>
      </c>
      <c r="R273" s="487" t="s">
        <v>85</v>
      </c>
      <c r="S273" s="579">
        <v>0</v>
      </c>
      <c r="T273" s="579">
        <v>30000000</v>
      </c>
      <c r="U273" s="487" t="s">
        <v>590</v>
      </c>
      <c r="V273" s="487" t="s">
        <v>79</v>
      </c>
      <c r="W273" s="487" t="s">
        <v>463</v>
      </c>
      <c r="X273" s="487" t="s">
        <v>503</v>
      </c>
      <c r="Y273" s="487" t="s">
        <v>77</v>
      </c>
      <c r="Z273" s="487" t="s">
        <v>78</v>
      </c>
      <c r="AA273" s="449"/>
    </row>
    <row r="274" spans="1:27" s="552" customFormat="1" ht="102">
      <c r="A274" s="487" t="s">
        <v>593</v>
      </c>
      <c r="B274" s="487" t="s">
        <v>71</v>
      </c>
      <c r="C274" s="487" t="s">
        <v>72</v>
      </c>
      <c r="D274" s="487" t="s">
        <v>457</v>
      </c>
      <c r="E274" s="487" t="s">
        <v>458</v>
      </c>
      <c r="F274" s="490">
        <v>8131</v>
      </c>
      <c r="G274" s="490">
        <v>2024110010238</v>
      </c>
      <c r="H274" s="487" t="s">
        <v>28</v>
      </c>
      <c r="I274" s="487" t="s">
        <v>459</v>
      </c>
      <c r="J274" s="453" t="s">
        <v>30</v>
      </c>
      <c r="K274" s="487">
        <v>80111600</v>
      </c>
      <c r="L274" s="487" t="s">
        <v>2293</v>
      </c>
      <c r="M274" s="487" t="s">
        <v>2290</v>
      </c>
      <c r="N274" s="572" t="s">
        <v>2290</v>
      </c>
      <c r="O274" s="572">
        <v>3</v>
      </c>
      <c r="P274" s="487">
        <v>1</v>
      </c>
      <c r="Q274" s="487" t="s">
        <v>84</v>
      </c>
      <c r="R274" s="487" t="s">
        <v>85</v>
      </c>
      <c r="S274" s="579">
        <v>0</v>
      </c>
      <c r="T274" s="579">
        <v>30000000</v>
      </c>
      <c r="U274" s="487" t="s">
        <v>590</v>
      </c>
      <c r="V274" s="487" t="s">
        <v>79</v>
      </c>
      <c r="W274" s="487" t="s">
        <v>463</v>
      </c>
      <c r="X274" s="487" t="s">
        <v>503</v>
      </c>
      <c r="Y274" s="487" t="s">
        <v>77</v>
      </c>
      <c r="Z274" s="487" t="s">
        <v>78</v>
      </c>
      <c r="AA274" s="449"/>
    </row>
    <row r="275" spans="1:27" s="552" customFormat="1" ht="102">
      <c r="A275" s="487" t="s">
        <v>595</v>
      </c>
      <c r="B275" s="487" t="s">
        <v>71</v>
      </c>
      <c r="C275" s="487" t="s">
        <v>72</v>
      </c>
      <c r="D275" s="487" t="s">
        <v>457</v>
      </c>
      <c r="E275" s="487" t="s">
        <v>458</v>
      </c>
      <c r="F275" s="490">
        <v>8131</v>
      </c>
      <c r="G275" s="490">
        <v>2024110010238</v>
      </c>
      <c r="H275" s="487" t="s">
        <v>28</v>
      </c>
      <c r="I275" s="487" t="s">
        <v>459</v>
      </c>
      <c r="J275" s="453" t="s">
        <v>30</v>
      </c>
      <c r="K275" s="487">
        <v>80111600</v>
      </c>
      <c r="L275" s="487" t="s">
        <v>596</v>
      </c>
      <c r="M275" s="487" t="s">
        <v>83</v>
      </c>
      <c r="N275" s="572" t="s">
        <v>83</v>
      </c>
      <c r="O275" s="572">
        <v>1</v>
      </c>
      <c r="P275" s="487">
        <v>1</v>
      </c>
      <c r="Q275" s="487" t="s">
        <v>84</v>
      </c>
      <c r="R275" s="487" t="s">
        <v>85</v>
      </c>
      <c r="S275" s="579">
        <v>0</v>
      </c>
      <c r="T275" s="579">
        <v>20000000</v>
      </c>
      <c r="U275" s="487" t="s">
        <v>590</v>
      </c>
      <c r="V275" s="487" t="s">
        <v>79</v>
      </c>
      <c r="W275" s="487" t="s">
        <v>463</v>
      </c>
      <c r="X275" s="487" t="s">
        <v>503</v>
      </c>
      <c r="Y275" s="487" t="s">
        <v>77</v>
      </c>
      <c r="Z275" s="487" t="s">
        <v>78</v>
      </c>
      <c r="AA275" s="449"/>
    </row>
    <row r="276" spans="1:27" s="552" customFormat="1" ht="102">
      <c r="A276" s="487" t="s">
        <v>597</v>
      </c>
      <c r="B276" s="487" t="s">
        <v>71</v>
      </c>
      <c r="C276" s="487" t="s">
        <v>72</v>
      </c>
      <c r="D276" s="487" t="s">
        <v>457</v>
      </c>
      <c r="E276" s="487" t="s">
        <v>458</v>
      </c>
      <c r="F276" s="490">
        <v>8131</v>
      </c>
      <c r="G276" s="490">
        <v>2024110010238</v>
      </c>
      <c r="H276" s="487" t="s">
        <v>28</v>
      </c>
      <c r="I276" s="487" t="s">
        <v>459</v>
      </c>
      <c r="J276" s="453" t="s">
        <v>30</v>
      </c>
      <c r="K276" s="487">
        <v>80111600</v>
      </c>
      <c r="L276" s="487" t="s">
        <v>2328</v>
      </c>
      <c r="M276" s="487" t="s">
        <v>2290</v>
      </c>
      <c r="N276" s="572" t="s">
        <v>2324</v>
      </c>
      <c r="O276" s="572">
        <v>1</v>
      </c>
      <c r="P276" s="487">
        <v>1</v>
      </c>
      <c r="Q276" s="487" t="s">
        <v>84</v>
      </c>
      <c r="R276" s="487" t="s">
        <v>85</v>
      </c>
      <c r="S276" s="579"/>
      <c r="T276" s="579">
        <v>58000000</v>
      </c>
      <c r="U276" s="487" t="s">
        <v>590</v>
      </c>
      <c r="V276" s="487" t="s">
        <v>79</v>
      </c>
      <c r="W276" s="487" t="s">
        <v>463</v>
      </c>
      <c r="X276" s="487" t="s">
        <v>503</v>
      </c>
      <c r="Y276" s="487" t="s">
        <v>77</v>
      </c>
      <c r="Z276" s="487" t="s">
        <v>78</v>
      </c>
      <c r="AA276" s="454"/>
    </row>
    <row r="277" spans="1:27" s="552" customFormat="1" ht="102">
      <c r="A277" s="487" t="s">
        <v>599</v>
      </c>
      <c r="B277" s="487" t="s">
        <v>71</v>
      </c>
      <c r="C277" s="487" t="s">
        <v>72</v>
      </c>
      <c r="D277" s="487" t="s">
        <v>457</v>
      </c>
      <c r="E277" s="487" t="s">
        <v>458</v>
      </c>
      <c r="F277" s="490">
        <v>8131</v>
      </c>
      <c r="G277" s="490">
        <v>2024110010238</v>
      </c>
      <c r="H277" s="487" t="s">
        <v>28</v>
      </c>
      <c r="I277" s="487" t="s">
        <v>459</v>
      </c>
      <c r="J277" s="453" t="s">
        <v>30</v>
      </c>
      <c r="K277" s="487">
        <v>80111600</v>
      </c>
      <c r="L277" s="487" t="s">
        <v>600</v>
      </c>
      <c r="M277" s="487" t="s">
        <v>83</v>
      </c>
      <c r="N277" s="572" t="s">
        <v>83</v>
      </c>
      <c r="O277" s="572">
        <v>1</v>
      </c>
      <c r="P277" s="487">
        <v>1</v>
      </c>
      <c r="Q277" s="487" t="s">
        <v>84</v>
      </c>
      <c r="R277" s="487" t="s">
        <v>85</v>
      </c>
      <c r="S277" s="579">
        <v>0</v>
      </c>
      <c r="T277" s="579">
        <v>20000000</v>
      </c>
      <c r="U277" s="487" t="s">
        <v>590</v>
      </c>
      <c r="V277" s="487" t="s">
        <v>79</v>
      </c>
      <c r="W277" s="487" t="s">
        <v>463</v>
      </c>
      <c r="X277" s="487" t="s">
        <v>503</v>
      </c>
      <c r="Y277" s="487" t="s">
        <v>77</v>
      </c>
      <c r="Z277" s="487" t="s">
        <v>78</v>
      </c>
      <c r="AA277" s="449"/>
    </row>
    <row r="278" spans="1:27" s="552" customFormat="1" ht="102">
      <c r="A278" s="487" t="s">
        <v>601</v>
      </c>
      <c r="B278" s="487" t="s">
        <v>71</v>
      </c>
      <c r="C278" s="487" t="s">
        <v>72</v>
      </c>
      <c r="D278" s="487" t="s">
        <v>457</v>
      </c>
      <c r="E278" s="487" t="s">
        <v>458</v>
      </c>
      <c r="F278" s="490">
        <v>8131</v>
      </c>
      <c r="G278" s="490">
        <v>2024110010238</v>
      </c>
      <c r="H278" s="487" t="s">
        <v>28</v>
      </c>
      <c r="I278" s="487" t="s">
        <v>459</v>
      </c>
      <c r="J278" s="453" t="s">
        <v>30</v>
      </c>
      <c r="K278" s="487">
        <v>80111600</v>
      </c>
      <c r="L278" s="487" t="s">
        <v>602</v>
      </c>
      <c r="M278" s="487" t="s">
        <v>2324</v>
      </c>
      <c r="N278" s="572" t="s">
        <v>2324</v>
      </c>
      <c r="O278" s="572">
        <v>1</v>
      </c>
      <c r="P278" s="487">
        <v>0</v>
      </c>
      <c r="Q278" s="487" t="s">
        <v>84</v>
      </c>
      <c r="R278" s="487" t="s">
        <v>85</v>
      </c>
      <c r="S278" s="579">
        <v>0</v>
      </c>
      <c r="T278" s="579">
        <v>11000000</v>
      </c>
      <c r="U278" s="487" t="s">
        <v>590</v>
      </c>
      <c r="V278" s="487" t="s">
        <v>79</v>
      </c>
      <c r="W278" s="487" t="s">
        <v>463</v>
      </c>
      <c r="X278" s="487" t="s">
        <v>503</v>
      </c>
      <c r="Y278" s="487" t="s">
        <v>77</v>
      </c>
      <c r="Z278" s="487" t="s">
        <v>78</v>
      </c>
      <c r="AA278" s="454"/>
    </row>
    <row r="279" spans="1:27" s="552" customFormat="1" ht="102">
      <c r="A279" s="487" t="s">
        <v>603</v>
      </c>
      <c r="B279" s="487" t="s">
        <v>71</v>
      </c>
      <c r="C279" s="487" t="s">
        <v>72</v>
      </c>
      <c r="D279" s="487" t="s">
        <v>457</v>
      </c>
      <c r="E279" s="487" t="s">
        <v>458</v>
      </c>
      <c r="F279" s="490">
        <v>8131</v>
      </c>
      <c r="G279" s="490">
        <v>2024110010238</v>
      </c>
      <c r="H279" s="487" t="s">
        <v>28</v>
      </c>
      <c r="I279" s="487" t="s">
        <v>459</v>
      </c>
      <c r="J279" s="453" t="s">
        <v>30</v>
      </c>
      <c r="K279" s="487">
        <v>80111600</v>
      </c>
      <c r="L279" s="487" t="s">
        <v>604</v>
      </c>
      <c r="M279" s="487" t="s">
        <v>83</v>
      </c>
      <c r="N279" s="572" t="s">
        <v>83</v>
      </c>
      <c r="O279" s="572">
        <v>1</v>
      </c>
      <c r="P279" s="487">
        <v>1</v>
      </c>
      <c r="Q279" s="487" t="s">
        <v>84</v>
      </c>
      <c r="R279" s="487" t="s">
        <v>85</v>
      </c>
      <c r="S279" s="579">
        <v>0</v>
      </c>
      <c r="T279" s="579">
        <v>8000000</v>
      </c>
      <c r="U279" s="487" t="s">
        <v>590</v>
      </c>
      <c r="V279" s="487" t="s">
        <v>79</v>
      </c>
      <c r="W279" s="487" t="s">
        <v>463</v>
      </c>
      <c r="X279" s="487" t="s">
        <v>503</v>
      </c>
      <c r="Y279" s="487" t="s">
        <v>77</v>
      </c>
      <c r="Z279" s="487" t="s">
        <v>78</v>
      </c>
      <c r="AA279" s="449"/>
    </row>
    <row r="280" spans="1:27" s="552" customFormat="1" ht="102">
      <c r="A280" s="487" t="s">
        <v>605</v>
      </c>
      <c r="B280" s="487" t="s">
        <v>71</v>
      </c>
      <c r="C280" s="487" t="s">
        <v>72</v>
      </c>
      <c r="D280" s="487" t="s">
        <v>457</v>
      </c>
      <c r="E280" s="487" t="s">
        <v>458</v>
      </c>
      <c r="F280" s="490">
        <v>8131</v>
      </c>
      <c r="G280" s="490">
        <v>2024110010238</v>
      </c>
      <c r="H280" s="487" t="s">
        <v>28</v>
      </c>
      <c r="I280" s="487" t="s">
        <v>459</v>
      </c>
      <c r="J280" s="453" t="s">
        <v>30</v>
      </c>
      <c r="K280" s="487">
        <v>80111600</v>
      </c>
      <c r="L280" s="487" t="s">
        <v>606</v>
      </c>
      <c r="M280" s="487" t="s">
        <v>83</v>
      </c>
      <c r="N280" s="572" t="s">
        <v>83</v>
      </c>
      <c r="O280" s="572">
        <v>1</v>
      </c>
      <c r="P280" s="487">
        <v>1</v>
      </c>
      <c r="Q280" s="487" t="s">
        <v>84</v>
      </c>
      <c r="R280" s="487" t="s">
        <v>85</v>
      </c>
      <c r="S280" s="579">
        <v>0</v>
      </c>
      <c r="T280" s="579">
        <v>8000000</v>
      </c>
      <c r="U280" s="487" t="s">
        <v>590</v>
      </c>
      <c r="V280" s="487" t="s">
        <v>79</v>
      </c>
      <c r="W280" s="487" t="s">
        <v>463</v>
      </c>
      <c r="X280" s="487" t="s">
        <v>503</v>
      </c>
      <c r="Y280" s="487" t="s">
        <v>77</v>
      </c>
      <c r="Z280" s="487" t="s">
        <v>78</v>
      </c>
      <c r="AA280" s="449"/>
    </row>
    <row r="281" spans="1:27" s="552" customFormat="1" ht="102">
      <c r="A281" s="487" t="s">
        <v>607</v>
      </c>
      <c r="B281" s="487" t="s">
        <v>71</v>
      </c>
      <c r="C281" s="487" t="s">
        <v>72</v>
      </c>
      <c r="D281" s="487" t="s">
        <v>457</v>
      </c>
      <c r="E281" s="487" t="s">
        <v>458</v>
      </c>
      <c r="F281" s="490">
        <v>8131</v>
      </c>
      <c r="G281" s="490">
        <v>2024110010238</v>
      </c>
      <c r="H281" s="487" t="s">
        <v>28</v>
      </c>
      <c r="I281" s="487" t="s">
        <v>459</v>
      </c>
      <c r="J281" s="453" t="s">
        <v>30</v>
      </c>
      <c r="K281" s="487">
        <v>80111600</v>
      </c>
      <c r="L281" s="487" t="s">
        <v>608</v>
      </c>
      <c r="M281" s="487" t="s">
        <v>83</v>
      </c>
      <c r="N281" s="572" t="s">
        <v>83</v>
      </c>
      <c r="O281" s="572">
        <v>1</v>
      </c>
      <c r="P281" s="487">
        <v>1</v>
      </c>
      <c r="Q281" s="487" t="s">
        <v>84</v>
      </c>
      <c r="R281" s="487" t="s">
        <v>85</v>
      </c>
      <c r="S281" s="579">
        <v>0</v>
      </c>
      <c r="T281" s="579">
        <v>14300000</v>
      </c>
      <c r="U281" s="487" t="s">
        <v>590</v>
      </c>
      <c r="V281" s="487" t="s">
        <v>79</v>
      </c>
      <c r="W281" s="487" t="s">
        <v>463</v>
      </c>
      <c r="X281" s="487" t="s">
        <v>503</v>
      </c>
      <c r="Y281" s="487" t="s">
        <v>77</v>
      </c>
      <c r="Z281" s="487" t="s">
        <v>78</v>
      </c>
      <c r="AA281" s="449"/>
    </row>
    <row r="282" spans="1:27" s="552" customFormat="1" ht="102">
      <c r="A282" s="487" t="s">
        <v>609</v>
      </c>
      <c r="B282" s="487" t="s">
        <v>71</v>
      </c>
      <c r="C282" s="487" t="s">
        <v>72</v>
      </c>
      <c r="D282" s="487" t="s">
        <v>457</v>
      </c>
      <c r="E282" s="487" t="s">
        <v>458</v>
      </c>
      <c r="F282" s="490">
        <v>8131</v>
      </c>
      <c r="G282" s="490">
        <v>2024110010238</v>
      </c>
      <c r="H282" s="487" t="s">
        <v>28</v>
      </c>
      <c r="I282" s="487" t="s">
        <v>459</v>
      </c>
      <c r="J282" s="453" t="s">
        <v>30</v>
      </c>
      <c r="K282" s="487">
        <v>80111600</v>
      </c>
      <c r="L282" s="487" t="s">
        <v>610</v>
      </c>
      <c r="M282" s="487" t="s">
        <v>83</v>
      </c>
      <c r="N282" s="487" t="s">
        <v>83</v>
      </c>
      <c r="O282" s="487">
        <v>5</v>
      </c>
      <c r="P282" s="487">
        <v>1</v>
      </c>
      <c r="Q282" s="487" t="s">
        <v>84</v>
      </c>
      <c r="R282" s="491" t="s">
        <v>85</v>
      </c>
      <c r="S282" s="579">
        <v>6000000</v>
      </c>
      <c r="T282" s="579">
        <v>30000000</v>
      </c>
      <c r="U282" s="487" t="s">
        <v>611</v>
      </c>
      <c r="V282" s="487" t="s">
        <v>123</v>
      </c>
      <c r="W282" s="487" t="s">
        <v>463</v>
      </c>
      <c r="X282" s="487" t="s">
        <v>503</v>
      </c>
      <c r="Y282" s="487" t="s">
        <v>77</v>
      </c>
      <c r="Z282" s="487" t="s">
        <v>78</v>
      </c>
      <c r="AA282" s="449" t="s">
        <v>2329</v>
      </c>
    </row>
    <row r="283" spans="1:27" s="552" customFormat="1" ht="102">
      <c r="A283" s="487" t="s">
        <v>612</v>
      </c>
      <c r="B283" s="487" t="s">
        <v>71</v>
      </c>
      <c r="C283" s="487" t="s">
        <v>72</v>
      </c>
      <c r="D283" s="487" t="s">
        <v>457</v>
      </c>
      <c r="E283" s="487" t="s">
        <v>458</v>
      </c>
      <c r="F283" s="490">
        <v>8131</v>
      </c>
      <c r="G283" s="490">
        <v>2024110010238</v>
      </c>
      <c r="H283" s="487" t="s">
        <v>28</v>
      </c>
      <c r="I283" s="487" t="s">
        <v>459</v>
      </c>
      <c r="J283" s="487" t="s">
        <v>31</v>
      </c>
      <c r="K283" s="487">
        <v>80111600</v>
      </c>
      <c r="L283" s="487" t="s">
        <v>613</v>
      </c>
      <c r="M283" s="487" t="s">
        <v>83</v>
      </c>
      <c r="N283" s="487" t="s">
        <v>83</v>
      </c>
      <c r="O283" s="487">
        <v>6</v>
      </c>
      <c r="P283" s="487">
        <v>1</v>
      </c>
      <c r="Q283" s="487" t="s">
        <v>84</v>
      </c>
      <c r="R283" s="569" t="s">
        <v>85</v>
      </c>
      <c r="S283" s="579">
        <v>3200000</v>
      </c>
      <c r="T283" s="579">
        <v>19200000</v>
      </c>
      <c r="U283" s="487" t="s">
        <v>611</v>
      </c>
      <c r="V283" s="487" t="s">
        <v>79</v>
      </c>
      <c r="W283" s="487" t="s">
        <v>463</v>
      </c>
      <c r="X283" s="487" t="s">
        <v>503</v>
      </c>
      <c r="Y283" s="487" t="s">
        <v>77</v>
      </c>
      <c r="Z283" s="487" t="s">
        <v>78</v>
      </c>
      <c r="AA283" s="449"/>
    </row>
    <row r="284" spans="1:27" s="552" customFormat="1" ht="63.75">
      <c r="A284" s="487" t="s">
        <v>614</v>
      </c>
      <c r="B284" s="487" t="s">
        <v>71</v>
      </c>
      <c r="C284" s="487" t="s">
        <v>72</v>
      </c>
      <c r="D284" s="487" t="s">
        <v>457</v>
      </c>
      <c r="E284" s="487" t="s">
        <v>458</v>
      </c>
      <c r="F284" s="490">
        <v>8131</v>
      </c>
      <c r="G284" s="490">
        <v>2024110010238</v>
      </c>
      <c r="H284" s="487" t="s">
        <v>28</v>
      </c>
      <c r="I284" s="487" t="s">
        <v>459</v>
      </c>
      <c r="J284" s="453" t="s">
        <v>31</v>
      </c>
      <c r="K284" s="487">
        <v>80111600</v>
      </c>
      <c r="L284" s="487" t="s">
        <v>617</v>
      </c>
      <c r="M284" s="487" t="s">
        <v>179</v>
      </c>
      <c r="N284" s="490" t="s">
        <v>179</v>
      </c>
      <c r="O284" s="490">
        <v>7</v>
      </c>
      <c r="P284" s="487">
        <v>1</v>
      </c>
      <c r="Q284" s="570" t="s">
        <v>84</v>
      </c>
      <c r="R284" s="491" t="s">
        <v>85</v>
      </c>
      <c r="S284" s="579">
        <v>3156000</v>
      </c>
      <c r="T284" s="579">
        <v>22092000</v>
      </c>
      <c r="U284" s="569" t="s">
        <v>611</v>
      </c>
      <c r="V284" s="487" t="s">
        <v>79</v>
      </c>
      <c r="W284" s="487" t="s">
        <v>463</v>
      </c>
      <c r="X284" s="487" t="s">
        <v>615</v>
      </c>
      <c r="Y284" s="487" t="s">
        <v>77</v>
      </c>
      <c r="Z284" s="487" t="s">
        <v>78</v>
      </c>
      <c r="AA284" s="449"/>
    </row>
    <row r="285" spans="1:27" s="552" customFormat="1" ht="63.75">
      <c r="A285" s="487" t="s">
        <v>616</v>
      </c>
      <c r="B285" s="487" t="s">
        <v>71</v>
      </c>
      <c r="C285" s="487" t="s">
        <v>72</v>
      </c>
      <c r="D285" s="487" t="s">
        <v>457</v>
      </c>
      <c r="E285" s="487" t="s">
        <v>458</v>
      </c>
      <c r="F285" s="490">
        <v>8131</v>
      </c>
      <c r="G285" s="490">
        <v>2024110010238</v>
      </c>
      <c r="H285" s="487" t="s">
        <v>28</v>
      </c>
      <c r="I285" s="487" t="s">
        <v>459</v>
      </c>
      <c r="J285" s="487" t="s">
        <v>31</v>
      </c>
      <c r="K285" s="487">
        <v>80111600</v>
      </c>
      <c r="L285" s="487" t="s">
        <v>617</v>
      </c>
      <c r="M285" s="487" t="s">
        <v>83</v>
      </c>
      <c r="N285" s="487" t="s">
        <v>83</v>
      </c>
      <c r="O285" s="487">
        <v>6</v>
      </c>
      <c r="P285" s="487">
        <v>1</v>
      </c>
      <c r="Q285" s="487" t="s">
        <v>84</v>
      </c>
      <c r="R285" s="569" t="s">
        <v>85</v>
      </c>
      <c r="S285" s="579">
        <v>3200000</v>
      </c>
      <c r="T285" s="579">
        <v>19200000</v>
      </c>
      <c r="U285" s="487" t="s">
        <v>611</v>
      </c>
      <c r="V285" s="487" t="s">
        <v>79</v>
      </c>
      <c r="W285" s="487" t="s">
        <v>463</v>
      </c>
      <c r="X285" s="487" t="s">
        <v>615</v>
      </c>
      <c r="Y285" s="487" t="s">
        <v>77</v>
      </c>
      <c r="Z285" s="487" t="s">
        <v>78</v>
      </c>
      <c r="AA285" s="449"/>
    </row>
    <row r="286" spans="1:27" s="552" customFormat="1" ht="51">
      <c r="A286" s="487" t="s">
        <v>618</v>
      </c>
      <c r="B286" s="487" t="s">
        <v>71</v>
      </c>
      <c r="C286" s="487" t="s">
        <v>72</v>
      </c>
      <c r="D286" s="487" t="s">
        <v>457</v>
      </c>
      <c r="E286" s="487" t="s">
        <v>458</v>
      </c>
      <c r="F286" s="490">
        <v>8131</v>
      </c>
      <c r="G286" s="490">
        <v>2024110010238</v>
      </c>
      <c r="H286" s="487" t="s">
        <v>28</v>
      </c>
      <c r="I286" s="487" t="s">
        <v>459</v>
      </c>
      <c r="J286" s="453" t="s">
        <v>31</v>
      </c>
      <c r="K286" s="487">
        <v>80111600</v>
      </c>
      <c r="L286" s="487" t="s">
        <v>1996</v>
      </c>
      <c r="M286" s="487" t="s">
        <v>309</v>
      </c>
      <c r="N286" s="490" t="s">
        <v>309</v>
      </c>
      <c r="O286" s="490">
        <v>5</v>
      </c>
      <c r="P286" s="487">
        <v>1</v>
      </c>
      <c r="Q286" s="570" t="s">
        <v>84</v>
      </c>
      <c r="R286" s="491" t="s">
        <v>85</v>
      </c>
      <c r="S286" s="579">
        <v>3100000</v>
      </c>
      <c r="T286" s="579">
        <v>15500000</v>
      </c>
      <c r="U286" s="569" t="s">
        <v>611</v>
      </c>
      <c r="V286" s="487" t="s">
        <v>79</v>
      </c>
      <c r="W286" s="487" t="s">
        <v>463</v>
      </c>
      <c r="X286" s="487" t="s">
        <v>615</v>
      </c>
      <c r="Y286" s="487" t="s">
        <v>77</v>
      </c>
      <c r="Z286" s="487" t="s">
        <v>78</v>
      </c>
      <c r="AA286" s="449"/>
    </row>
    <row r="287" spans="1:27" s="552" customFormat="1" ht="89.25">
      <c r="A287" s="487" t="s">
        <v>619</v>
      </c>
      <c r="B287" s="487" t="s">
        <v>71</v>
      </c>
      <c r="C287" s="487" t="s">
        <v>72</v>
      </c>
      <c r="D287" s="487" t="s">
        <v>457</v>
      </c>
      <c r="E287" s="487" t="s">
        <v>458</v>
      </c>
      <c r="F287" s="490">
        <v>8131</v>
      </c>
      <c r="G287" s="490">
        <v>2024110010238</v>
      </c>
      <c r="H287" s="487" t="s">
        <v>28</v>
      </c>
      <c r="I287" s="487" t="s">
        <v>459</v>
      </c>
      <c r="J287" s="487" t="s">
        <v>31</v>
      </c>
      <c r="K287" s="487">
        <v>80111600</v>
      </c>
      <c r="L287" s="487" t="s">
        <v>2292</v>
      </c>
      <c r="M287" s="487" t="s">
        <v>2038</v>
      </c>
      <c r="N287" s="487" t="s">
        <v>2038</v>
      </c>
      <c r="O287" s="487">
        <v>6</v>
      </c>
      <c r="P287" s="487">
        <v>1</v>
      </c>
      <c r="Q287" s="487" t="s">
        <v>84</v>
      </c>
      <c r="R287" s="569" t="s">
        <v>85</v>
      </c>
      <c r="S287" s="579">
        <v>4000000</v>
      </c>
      <c r="T287" s="579">
        <v>24000000</v>
      </c>
      <c r="U287" s="487" t="s">
        <v>611</v>
      </c>
      <c r="V287" s="487" t="s">
        <v>79</v>
      </c>
      <c r="W287" s="487" t="s">
        <v>463</v>
      </c>
      <c r="X287" s="487" t="s">
        <v>615</v>
      </c>
      <c r="Y287" s="487" t="s">
        <v>77</v>
      </c>
      <c r="Z287" s="487" t="s">
        <v>78</v>
      </c>
      <c r="AA287" s="449"/>
    </row>
    <row r="288" spans="1:27" s="552" customFormat="1" ht="63.75">
      <c r="A288" s="487" t="s">
        <v>620</v>
      </c>
      <c r="B288" s="487" t="s">
        <v>71</v>
      </c>
      <c r="C288" s="487" t="s">
        <v>72</v>
      </c>
      <c r="D288" s="487" t="s">
        <v>457</v>
      </c>
      <c r="E288" s="487" t="s">
        <v>458</v>
      </c>
      <c r="F288" s="490">
        <v>8131</v>
      </c>
      <c r="G288" s="490">
        <v>2024110010238</v>
      </c>
      <c r="H288" s="487" t="s">
        <v>28</v>
      </c>
      <c r="I288" s="487" t="s">
        <v>459</v>
      </c>
      <c r="J288" s="487" t="s">
        <v>31</v>
      </c>
      <c r="K288" s="487">
        <v>80111600</v>
      </c>
      <c r="L288" s="487" t="s">
        <v>617</v>
      </c>
      <c r="M288" s="487" t="s">
        <v>83</v>
      </c>
      <c r="N288" s="487" t="s">
        <v>315</v>
      </c>
      <c r="O288" s="487">
        <v>6</v>
      </c>
      <c r="P288" s="487">
        <v>1</v>
      </c>
      <c r="Q288" s="487" t="s">
        <v>84</v>
      </c>
      <c r="R288" s="569" t="s">
        <v>85</v>
      </c>
      <c r="S288" s="579">
        <v>3156000</v>
      </c>
      <c r="T288" s="579">
        <v>18936000</v>
      </c>
      <c r="U288" s="487" t="s">
        <v>611</v>
      </c>
      <c r="V288" s="487" t="s">
        <v>79</v>
      </c>
      <c r="W288" s="487" t="s">
        <v>463</v>
      </c>
      <c r="X288" s="487" t="s">
        <v>615</v>
      </c>
      <c r="Y288" s="487" t="s">
        <v>77</v>
      </c>
      <c r="Z288" s="487" t="s">
        <v>78</v>
      </c>
      <c r="AA288" s="449"/>
    </row>
    <row r="289" spans="1:27" s="552" customFormat="1" ht="63.75">
      <c r="A289" s="487" t="s">
        <v>621</v>
      </c>
      <c r="B289" s="487" t="s">
        <v>71</v>
      </c>
      <c r="C289" s="487" t="s">
        <v>72</v>
      </c>
      <c r="D289" s="487" t="s">
        <v>457</v>
      </c>
      <c r="E289" s="487" t="s">
        <v>458</v>
      </c>
      <c r="F289" s="490">
        <v>8131</v>
      </c>
      <c r="G289" s="490">
        <v>2024110010238</v>
      </c>
      <c r="H289" s="487" t="s">
        <v>28</v>
      </c>
      <c r="I289" s="487" t="s">
        <v>459</v>
      </c>
      <c r="J289" s="453" t="s">
        <v>31</v>
      </c>
      <c r="K289" s="487">
        <v>80111600</v>
      </c>
      <c r="L289" s="487" t="s">
        <v>1999</v>
      </c>
      <c r="M289" s="487" t="s">
        <v>309</v>
      </c>
      <c r="N289" s="490" t="s">
        <v>309</v>
      </c>
      <c r="O289" s="490">
        <v>5</v>
      </c>
      <c r="P289" s="487">
        <v>1</v>
      </c>
      <c r="Q289" s="570" t="s">
        <v>84</v>
      </c>
      <c r="R289" s="491" t="s">
        <v>85</v>
      </c>
      <c r="S289" s="579">
        <v>3100000</v>
      </c>
      <c r="T289" s="579">
        <v>15500000</v>
      </c>
      <c r="U289" s="569" t="s">
        <v>611</v>
      </c>
      <c r="V289" s="487" t="s">
        <v>79</v>
      </c>
      <c r="W289" s="487" t="s">
        <v>463</v>
      </c>
      <c r="X289" s="487" t="s">
        <v>615</v>
      </c>
      <c r="Y289" s="487" t="s">
        <v>77</v>
      </c>
      <c r="Z289" s="487" t="s">
        <v>78</v>
      </c>
      <c r="AA289" s="449"/>
    </row>
    <row r="290" spans="1:27" s="552" customFormat="1" ht="63.75">
      <c r="A290" s="487" t="s">
        <v>622</v>
      </c>
      <c r="B290" s="487" t="s">
        <v>71</v>
      </c>
      <c r="C290" s="487" t="s">
        <v>72</v>
      </c>
      <c r="D290" s="487" t="s">
        <v>457</v>
      </c>
      <c r="E290" s="487" t="s">
        <v>458</v>
      </c>
      <c r="F290" s="490">
        <v>8131</v>
      </c>
      <c r="G290" s="490">
        <v>2024110010238</v>
      </c>
      <c r="H290" s="487" t="s">
        <v>28</v>
      </c>
      <c r="I290" s="487" t="s">
        <v>459</v>
      </c>
      <c r="J290" s="453" t="s">
        <v>31</v>
      </c>
      <c r="K290" s="487">
        <v>80111600</v>
      </c>
      <c r="L290" s="487" t="s">
        <v>617</v>
      </c>
      <c r="M290" s="487" t="s">
        <v>309</v>
      </c>
      <c r="N290" s="490" t="s">
        <v>309</v>
      </c>
      <c r="O290" s="490">
        <v>10</v>
      </c>
      <c r="P290" s="487">
        <v>1</v>
      </c>
      <c r="Q290" s="570" t="s">
        <v>84</v>
      </c>
      <c r="R290" s="491" t="s">
        <v>85</v>
      </c>
      <c r="S290" s="579">
        <v>3156000</v>
      </c>
      <c r="T290" s="579">
        <v>31560000</v>
      </c>
      <c r="U290" s="569" t="s">
        <v>611</v>
      </c>
      <c r="V290" s="487" t="s">
        <v>79</v>
      </c>
      <c r="W290" s="487" t="s">
        <v>463</v>
      </c>
      <c r="X290" s="487" t="s">
        <v>615</v>
      </c>
      <c r="Y290" s="487" t="s">
        <v>77</v>
      </c>
      <c r="Z290" s="487" t="s">
        <v>78</v>
      </c>
      <c r="AA290" s="449"/>
    </row>
    <row r="291" spans="1:27" s="552" customFormat="1" ht="102">
      <c r="A291" s="487" t="s">
        <v>623</v>
      </c>
      <c r="B291" s="487" t="s">
        <v>71</v>
      </c>
      <c r="C291" s="487" t="s">
        <v>72</v>
      </c>
      <c r="D291" s="487" t="s">
        <v>457</v>
      </c>
      <c r="E291" s="487" t="s">
        <v>458</v>
      </c>
      <c r="F291" s="490">
        <v>8131</v>
      </c>
      <c r="G291" s="490">
        <v>2024110010238</v>
      </c>
      <c r="H291" s="487" t="s">
        <v>28</v>
      </c>
      <c r="I291" s="487" t="s">
        <v>459</v>
      </c>
      <c r="J291" s="487" t="s">
        <v>31</v>
      </c>
      <c r="K291" s="487">
        <v>80111600</v>
      </c>
      <c r="L291" s="487" t="s">
        <v>624</v>
      </c>
      <c r="M291" s="487" t="s">
        <v>83</v>
      </c>
      <c r="N291" s="487" t="s">
        <v>315</v>
      </c>
      <c r="O291" s="487">
        <v>3</v>
      </c>
      <c r="P291" s="487">
        <v>1</v>
      </c>
      <c r="Q291" s="487" t="s">
        <v>84</v>
      </c>
      <c r="R291" s="569" t="s">
        <v>85</v>
      </c>
      <c r="S291" s="579">
        <v>4500000</v>
      </c>
      <c r="T291" s="579">
        <v>13500000</v>
      </c>
      <c r="U291" s="487" t="s">
        <v>611</v>
      </c>
      <c r="V291" s="487" t="s">
        <v>123</v>
      </c>
      <c r="W291" s="487" t="s">
        <v>463</v>
      </c>
      <c r="X291" s="487" t="s">
        <v>503</v>
      </c>
      <c r="Y291" s="487" t="s">
        <v>77</v>
      </c>
      <c r="Z291" s="487" t="s">
        <v>78</v>
      </c>
      <c r="AA291" s="449" t="s">
        <v>2329</v>
      </c>
    </row>
    <row r="292" spans="1:27" s="552" customFormat="1" ht="89.25">
      <c r="A292" s="487" t="s">
        <v>625</v>
      </c>
      <c r="B292" s="487" t="s">
        <v>71</v>
      </c>
      <c r="C292" s="487" t="s">
        <v>72</v>
      </c>
      <c r="D292" s="487" t="s">
        <v>457</v>
      </c>
      <c r="E292" s="487" t="s">
        <v>458</v>
      </c>
      <c r="F292" s="490">
        <v>8131</v>
      </c>
      <c r="G292" s="490">
        <v>2024110010238</v>
      </c>
      <c r="H292" s="487" t="s">
        <v>28</v>
      </c>
      <c r="I292" s="487" t="s">
        <v>459</v>
      </c>
      <c r="J292" s="487" t="s">
        <v>31</v>
      </c>
      <c r="K292" s="487">
        <v>80111600</v>
      </c>
      <c r="L292" s="487" t="s">
        <v>626</v>
      </c>
      <c r="M292" s="487" t="s">
        <v>83</v>
      </c>
      <c r="N292" s="487" t="s">
        <v>315</v>
      </c>
      <c r="O292" s="487">
        <v>6</v>
      </c>
      <c r="P292" s="487">
        <v>1</v>
      </c>
      <c r="Q292" s="487" t="s">
        <v>84</v>
      </c>
      <c r="R292" s="569" t="s">
        <v>85</v>
      </c>
      <c r="S292" s="579">
        <v>4300000</v>
      </c>
      <c r="T292" s="579">
        <v>25800000</v>
      </c>
      <c r="U292" s="487" t="s">
        <v>611</v>
      </c>
      <c r="V292" s="487" t="s">
        <v>123</v>
      </c>
      <c r="W292" s="487" t="s">
        <v>463</v>
      </c>
      <c r="X292" s="487" t="s">
        <v>615</v>
      </c>
      <c r="Y292" s="487" t="s">
        <v>77</v>
      </c>
      <c r="Z292" s="487" t="s">
        <v>78</v>
      </c>
      <c r="AA292" s="449"/>
    </row>
    <row r="293" spans="1:27" s="552" customFormat="1" ht="51">
      <c r="A293" s="487" t="s">
        <v>627</v>
      </c>
      <c r="B293" s="487" t="s">
        <v>71</v>
      </c>
      <c r="C293" s="487" t="s">
        <v>72</v>
      </c>
      <c r="D293" s="487" t="s">
        <v>457</v>
      </c>
      <c r="E293" s="487" t="s">
        <v>458</v>
      </c>
      <c r="F293" s="490">
        <v>8131</v>
      </c>
      <c r="G293" s="490">
        <v>2024110010238</v>
      </c>
      <c r="H293" s="487" t="s">
        <v>28</v>
      </c>
      <c r="I293" s="487" t="s">
        <v>459</v>
      </c>
      <c r="J293" s="487" t="s">
        <v>31</v>
      </c>
      <c r="K293" s="487">
        <v>80111600</v>
      </c>
      <c r="L293" s="487" t="s">
        <v>628</v>
      </c>
      <c r="M293" s="487" t="s">
        <v>83</v>
      </c>
      <c r="N293" s="487" t="s">
        <v>315</v>
      </c>
      <c r="O293" s="487">
        <v>6</v>
      </c>
      <c r="P293" s="487">
        <v>1</v>
      </c>
      <c r="Q293" s="487" t="s">
        <v>84</v>
      </c>
      <c r="R293" s="569" t="s">
        <v>85</v>
      </c>
      <c r="S293" s="579">
        <v>4300000</v>
      </c>
      <c r="T293" s="579">
        <v>25800000</v>
      </c>
      <c r="U293" s="487" t="s">
        <v>611</v>
      </c>
      <c r="V293" s="487" t="s">
        <v>123</v>
      </c>
      <c r="W293" s="487" t="s">
        <v>463</v>
      </c>
      <c r="X293" s="487" t="s">
        <v>615</v>
      </c>
      <c r="Y293" s="487" t="s">
        <v>77</v>
      </c>
      <c r="Z293" s="487" t="s">
        <v>78</v>
      </c>
      <c r="AA293" s="449"/>
    </row>
    <row r="294" spans="1:27" s="552" customFormat="1" ht="63.75">
      <c r="A294" s="487" t="s">
        <v>629</v>
      </c>
      <c r="B294" s="487" t="s">
        <v>71</v>
      </c>
      <c r="C294" s="487" t="s">
        <v>72</v>
      </c>
      <c r="D294" s="487" t="s">
        <v>457</v>
      </c>
      <c r="E294" s="487" t="s">
        <v>458</v>
      </c>
      <c r="F294" s="490">
        <v>8131</v>
      </c>
      <c r="G294" s="490">
        <v>2024110010238</v>
      </c>
      <c r="H294" s="487" t="s">
        <v>28</v>
      </c>
      <c r="I294" s="487" t="s">
        <v>459</v>
      </c>
      <c r="J294" s="487" t="s">
        <v>31</v>
      </c>
      <c r="K294" s="487">
        <v>80111600</v>
      </c>
      <c r="L294" s="487" t="s">
        <v>617</v>
      </c>
      <c r="M294" s="487" t="s">
        <v>83</v>
      </c>
      <c r="N294" s="487" t="s">
        <v>83</v>
      </c>
      <c r="O294" s="487">
        <v>6</v>
      </c>
      <c r="P294" s="487">
        <v>1</v>
      </c>
      <c r="Q294" s="487" t="s">
        <v>84</v>
      </c>
      <c r="R294" s="569" t="s">
        <v>85</v>
      </c>
      <c r="S294" s="579">
        <v>3156000</v>
      </c>
      <c r="T294" s="579">
        <v>13872000</v>
      </c>
      <c r="U294" s="487" t="s">
        <v>611</v>
      </c>
      <c r="V294" s="487" t="s">
        <v>79</v>
      </c>
      <c r="W294" s="487" t="s">
        <v>463</v>
      </c>
      <c r="X294" s="487" t="s">
        <v>615</v>
      </c>
      <c r="Y294" s="487" t="s">
        <v>77</v>
      </c>
      <c r="Z294" s="487" t="s">
        <v>78</v>
      </c>
      <c r="AA294" s="449"/>
    </row>
    <row r="295" spans="1:27" s="552" customFormat="1" ht="76.5">
      <c r="A295" s="487" t="s">
        <v>630</v>
      </c>
      <c r="B295" s="487" t="s">
        <v>71</v>
      </c>
      <c r="C295" s="487" t="s">
        <v>72</v>
      </c>
      <c r="D295" s="487" t="s">
        <v>457</v>
      </c>
      <c r="E295" s="487" t="s">
        <v>458</v>
      </c>
      <c r="F295" s="490">
        <v>8131</v>
      </c>
      <c r="G295" s="490">
        <v>2024110010238</v>
      </c>
      <c r="H295" s="487" t="s">
        <v>28</v>
      </c>
      <c r="I295" s="487" t="s">
        <v>459</v>
      </c>
      <c r="J295" s="487" t="s">
        <v>31</v>
      </c>
      <c r="K295" s="487">
        <v>80111600</v>
      </c>
      <c r="L295" s="487" t="s">
        <v>613</v>
      </c>
      <c r="M295" s="487" t="s">
        <v>83</v>
      </c>
      <c r="N295" s="487" t="s">
        <v>315</v>
      </c>
      <c r="O295" s="487">
        <v>5</v>
      </c>
      <c r="P295" s="487">
        <v>1</v>
      </c>
      <c r="Q295" s="487" t="s">
        <v>84</v>
      </c>
      <c r="R295" s="569" t="s">
        <v>85</v>
      </c>
      <c r="S295" s="579">
        <v>3156000</v>
      </c>
      <c r="T295" s="579">
        <v>15780000</v>
      </c>
      <c r="U295" s="487" t="s">
        <v>611</v>
      </c>
      <c r="V295" s="487" t="s">
        <v>79</v>
      </c>
      <c r="W295" s="487" t="s">
        <v>463</v>
      </c>
      <c r="X295" s="487" t="s">
        <v>615</v>
      </c>
      <c r="Y295" s="487" t="s">
        <v>77</v>
      </c>
      <c r="Z295" s="487" t="s">
        <v>78</v>
      </c>
      <c r="AA295" s="449" t="s">
        <v>2329</v>
      </c>
    </row>
    <row r="296" spans="1:27" s="552" customFormat="1" ht="63.75">
      <c r="A296" s="487" t="s">
        <v>631</v>
      </c>
      <c r="B296" s="487" t="s">
        <v>71</v>
      </c>
      <c r="C296" s="487" t="s">
        <v>72</v>
      </c>
      <c r="D296" s="487" t="s">
        <v>457</v>
      </c>
      <c r="E296" s="487" t="s">
        <v>458</v>
      </c>
      <c r="F296" s="490">
        <v>8131</v>
      </c>
      <c r="G296" s="490">
        <v>2024110010238</v>
      </c>
      <c r="H296" s="487" t="s">
        <v>28</v>
      </c>
      <c r="I296" s="487" t="s">
        <v>459</v>
      </c>
      <c r="J296" s="487" t="s">
        <v>31</v>
      </c>
      <c r="K296" s="487">
        <v>80111600</v>
      </c>
      <c r="L296" s="487" t="s">
        <v>617</v>
      </c>
      <c r="M296" s="487" t="s">
        <v>83</v>
      </c>
      <c r="N296" s="487" t="s">
        <v>83</v>
      </c>
      <c r="O296" s="487">
        <v>6</v>
      </c>
      <c r="P296" s="487">
        <v>1</v>
      </c>
      <c r="Q296" s="487" t="s">
        <v>84</v>
      </c>
      <c r="R296" s="569" t="s">
        <v>85</v>
      </c>
      <c r="S296" s="579">
        <v>3156000</v>
      </c>
      <c r="T296" s="579">
        <v>18936000</v>
      </c>
      <c r="U296" s="487" t="s">
        <v>611</v>
      </c>
      <c r="V296" s="487" t="s">
        <v>79</v>
      </c>
      <c r="W296" s="487" t="s">
        <v>463</v>
      </c>
      <c r="X296" s="487" t="s">
        <v>615</v>
      </c>
      <c r="Y296" s="487" t="s">
        <v>77</v>
      </c>
      <c r="Z296" s="487" t="s">
        <v>78</v>
      </c>
      <c r="AA296" s="449"/>
    </row>
    <row r="297" spans="1:27" s="552" customFormat="1" ht="63.75">
      <c r="A297" s="487" t="s">
        <v>632</v>
      </c>
      <c r="B297" s="487" t="s">
        <v>71</v>
      </c>
      <c r="C297" s="487" t="s">
        <v>72</v>
      </c>
      <c r="D297" s="487" t="s">
        <v>457</v>
      </c>
      <c r="E297" s="487" t="s">
        <v>458</v>
      </c>
      <c r="F297" s="490">
        <v>8131</v>
      </c>
      <c r="G297" s="490">
        <v>2024110010238</v>
      </c>
      <c r="H297" s="487" t="s">
        <v>28</v>
      </c>
      <c r="I297" s="487" t="s">
        <v>459</v>
      </c>
      <c r="J297" s="487" t="s">
        <v>31</v>
      </c>
      <c r="K297" s="487">
        <v>80111600</v>
      </c>
      <c r="L297" s="487" t="s">
        <v>617</v>
      </c>
      <c r="M297" s="487" t="s">
        <v>83</v>
      </c>
      <c r="N297" s="487" t="s">
        <v>83</v>
      </c>
      <c r="O297" s="487">
        <v>6</v>
      </c>
      <c r="P297" s="487">
        <v>1</v>
      </c>
      <c r="Q297" s="487" t="s">
        <v>84</v>
      </c>
      <c r="R297" s="569" t="s">
        <v>85</v>
      </c>
      <c r="S297" s="579">
        <v>3156000</v>
      </c>
      <c r="T297" s="579">
        <v>18936000</v>
      </c>
      <c r="U297" s="487" t="s">
        <v>611</v>
      </c>
      <c r="V297" s="487" t="s">
        <v>79</v>
      </c>
      <c r="W297" s="487" t="s">
        <v>463</v>
      </c>
      <c r="X297" s="487" t="s">
        <v>615</v>
      </c>
      <c r="Y297" s="487" t="s">
        <v>77</v>
      </c>
      <c r="Z297" s="487" t="s">
        <v>78</v>
      </c>
      <c r="AA297" s="449"/>
    </row>
    <row r="298" spans="1:27" s="552" customFormat="1" ht="51">
      <c r="A298" s="487" t="s">
        <v>633</v>
      </c>
      <c r="B298" s="487" t="s">
        <v>71</v>
      </c>
      <c r="C298" s="487" t="s">
        <v>72</v>
      </c>
      <c r="D298" s="487" t="s">
        <v>457</v>
      </c>
      <c r="E298" s="487" t="s">
        <v>458</v>
      </c>
      <c r="F298" s="490">
        <v>8131</v>
      </c>
      <c r="G298" s="490">
        <v>2024110010238</v>
      </c>
      <c r="H298" s="487" t="s">
        <v>28</v>
      </c>
      <c r="I298" s="487" t="s">
        <v>459</v>
      </c>
      <c r="J298" s="487" t="s">
        <v>31</v>
      </c>
      <c r="K298" s="487">
        <v>80111600</v>
      </c>
      <c r="L298" s="487" t="s">
        <v>634</v>
      </c>
      <c r="M298" s="487" t="s">
        <v>83</v>
      </c>
      <c r="N298" s="487" t="s">
        <v>315</v>
      </c>
      <c r="O298" s="487">
        <v>6</v>
      </c>
      <c r="P298" s="487">
        <v>1</v>
      </c>
      <c r="Q298" s="487" t="s">
        <v>84</v>
      </c>
      <c r="R298" s="569" t="s">
        <v>85</v>
      </c>
      <c r="S298" s="579">
        <v>4300000</v>
      </c>
      <c r="T298" s="579">
        <v>25800000</v>
      </c>
      <c r="U298" s="487" t="s">
        <v>611</v>
      </c>
      <c r="V298" s="487" t="s">
        <v>123</v>
      </c>
      <c r="W298" s="487" t="s">
        <v>463</v>
      </c>
      <c r="X298" s="487" t="s">
        <v>635</v>
      </c>
      <c r="Y298" s="487" t="s">
        <v>77</v>
      </c>
      <c r="Z298" s="487" t="s">
        <v>78</v>
      </c>
      <c r="AA298" s="449"/>
    </row>
    <row r="299" spans="1:27" s="552" customFormat="1" ht="63.75">
      <c r="A299" s="487" t="s">
        <v>636</v>
      </c>
      <c r="B299" s="487" t="s">
        <v>71</v>
      </c>
      <c r="C299" s="487" t="s">
        <v>72</v>
      </c>
      <c r="D299" s="487" t="s">
        <v>457</v>
      </c>
      <c r="E299" s="487" t="s">
        <v>458</v>
      </c>
      <c r="F299" s="490">
        <v>8131</v>
      </c>
      <c r="G299" s="490">
        <v>2024110010238</v>
      </c>
      <c r="H299" s="487" t="s">
        <v>28</v>
      </c>
      <c r="I299" s="487" t="s">
        <v>459</v>
      </c>
      <c r="J299" s="487" t="s">
        <v>31</v>
      </c>
      <c r="K299" s="487">
        <v>80111600</v>
      </c>
      <c r="L299" s="487" t="s">
        <v>617</v>
      </c>
      <c r="M299" s="487" t="s">
        <v>637</v>
      </c>
      <c r="N299" s="487" t="s">
        <v>315</v>
      </c>
      <c r="O299" s="487">
        <v>6</v>
      </c>
      <c r="P299" s="487">
        <v>1</v>
      </c>
      <c r="Q299" s="487" t="s">
        <v>84</v>
      </c>
      <c r="R299" s="562" t="s">
        <v>85</v>
      </c>
      <c r="S299" s="579">
        <v>3156000</v>
      </c>
      <c r="T299" s="579">
        <v>18936000</v>
      </c>
      <c r="U299" s="487" t="s">
        <v>611</v>
      </c>
      <c r="V299" s="487" t="s">
        <v>79</v>
      </c>
      <c r="W299" s="487" t="s">
        <v>463</v>
      </c>
      <c r="X299" s="487" t="s">
        <v>615</v>
      </c>
      <c r="Y299" s="487" t="s">
        <v>77</v>
      </c>
      <c r="Z299" s="487" t="s">
        <v>78</v>
      </c>
      <c r="AA299" s="449"/>
    </row>
    <row r="300" spans="1:27" s="552" customFormat="1" ht="51">
      <c r="A300" s="487" t="s">
        <v>638</v>
      </c>
      <c r="B300" s="487" t="s">
        <v>71</v>
      </c>
      <c r="C300" s="487" t="s">
        <v>72</v>
      </c>
      <c r="D300" s="487" t="s">
        <v>457</v>
      </c>
      <c r="E300" s="487" t="s">
        <v>458</v>
      </c>
      <c r="F300" s="490">
        <v>8131</v>
      </c>
      <c r="G300" s="490">
        <v>2024110010238</v>
      </c>
      <c r="H300" s="487" t="s">
        <v>28</v>
      </c>
      <c r="I300" s="487" t="s">
        <v>459</v>
      </c>
      <c r="J300" s="487" t="s">
        <v>31</v>
      </c>
      <c r="K300" s="487">
        <v>80111600</v>
      </c>
      <c r="L300" s="487" t="s">
        <v>639</v>
      </c>
      <c r="M300" s="487" t="s">
        <v>83</v>
      </c>
      <c r="N300" s="487" t="s">
        <v>315</v>
      </c>
      <c r="O300" s="487">
        <v>6</v>
      </c>
      <c r="P300" s="487">
        <v>1</v>
      </c>
      <c r="Q300" s="487" t="s">
        <v>84</v>
      </c>
      <c r="R300" s="562" t="s">
        <v>85</v>
      </c>
      <c r="S300" s="579">
        <v>5000000</v>
      </c>
      <c r="T300" s="579">
        <v>30000000</v>
      </c>
      <c r="U300" s="487" t="s">
        <v>611</v>
      </c>
      <c r="V300" s="487" t="s">
        <v>79</v>
      </c>
      <c r="W300" s="487" t="s">
        <v>463</v>
      </c>
      <c r="X300" s="487" t="s">
        <v>615</v>
      </c>
      <c r="Y300" s="487" t="s">
        <v>77</v>
      </c>
      <c r="Z300" s="487" t="s">
        <v>78</v>
      </c>
      <c r="AA300" s="449"/>
    </row>
    <row r="301" spans="1:27" s="552" customFormat="1" ht="51">
      <c r="A301" s="487" t="s">
        <v>640</v>
      </c>
      <c r="B301" s="487" t="s">
        <v>71</v>
      </c>
      <c r="C301" s="487" t="s">
        <v>72</v>
      </c>
      <c r="D301" s="487" t="s">
        <v>457</v>
      </c>
      <c r="E301" s="487" t="s">
        <v>458</v>
      </c>
      <c r="F301" s="490">
        <v>8131</v>
      </c>
      <c r="G301" s="490">
        <v>2024110010238</v>
      </c>
      <c r="H301" s="487" t="s">
        <v>28</v>
      </c>
      <c r="I301" s="487" t="s">
        <v>459</v>
      </c>
      <c r="J301" s="487" t="s">
        <v>31</v>
      </c>
      <c r="K301" s="487">
        <v>80111600</v>
      </c>
      <c r="L301" s="487" t="s">
        <v>641</v>
      </c>
      <c r="M301" s="487" t="s">
        <v>83</v>
      </c>
      <c r="N301" s="487" t="s">
        <v>315</v>
      </c>
      <c r="O301" s="487">
        <v>6</v>
      </c>
      <c r="P301" s="487">
        <v>1</v>
      </c>
      <c r="Q301" s="487" t="s">
        <v>84</v>
      </c>
      <c r="R301" s="562" t="s">
        <v>85</v>
      </c>
      <c r="S301" s="579">
        <v>4300000</v>
      </c>
      <c r="T301" s="579">
        <v>25800000</v>
      </c>
      <c r="U301" s="487" t="s">
        <v>611</v>
      </c>
      <c r="V301" s="487" t="s">
        <v>79</v>
      </c>
      <c r="W301" s="487" t="s">
        <v>463</v>
      </c>
      <c r="X301" s="487" t="s">
        <v>615</v>
      </c>
      <c r="Y301" s="487" t="s">
        <v>77</v>
      </c>
      <c r="Z301" s="487" t="s">
        <v>78</v>
      </c>
      <c r="AA301" s="449"/>
    </row>
    <row r="302" spans="1:27" s="552" customFormat="1" ht="51">
      <c r="A302" s="487" t="s">
        <v>642</v>
      </c>
      <c r="B302" s="487" t="s">
        <v>71</v>
      </c>
      <c r="C302" s="487" t="s">
        <v>72</v>
      </c>
      <c r="D302" s="487" t="s">
        <v>457</v>
      </c>
      <c r="E302" s="487" t="s">
        <v>458</v>
      </c>
      <c r="F302" s="490">
        <v>8131</v>
      </c>
      <c r="G302" s="490">
        <v>2024110010238</v>
      </c>
      <c r="H302" s="487" t="s">
        <v>28</v>
      </c>
      <c r="I302" s="487" t="s">
        <v>459</v>
      </c>
      <c r="J302" s="453" t="s">
        <v>31</v>
      </c>
      <c r="K302" s="487">
        <v>80111600</v>
      </c>
      <c r="L302" s="487" t="s">
        <v>2002</v>
      </c>
      <c r="M302" s="487" t="s">
        <v>2001</v>
      </c>
      <c r="N302" s="490" t="s">
        <v>682</v>
      </c>
      <c r="O302" s="490">
        <v>0</v>
      </c>
      <c r="P302" s="487">
        <v>0</v>
      </c>
      <c r="Q302" s="570" t="s">
        <v>84</v>
      </c>
      <c r="R302" s="491" t="s">
        <v>85</v>
      </c>
      <c r="S302" s="579">
        <v>0</v>
      </c>
      <c r="T302" s="579">
        <v>244400</v>
      </c>
      <c r="U302" s="569" t="s">
        <v>611</v>
      </c>
      <c r="V302" s="487" t="s">
        <v>79</v>
      </c>
      <c r="W302" s="487" t="s">
        <v>463</v>
      </c>
      <c r="X302" s="487" t="s">
        <v>615</v>
      </c>
      <c r="Y302" s="487" t="s">
        <v>77</v>
      </c>
      <c r="Z302" s="487" t="s">
        <v>78</v>
      </c>
      <c r="AA302" s="449"/>
    </row>
    <row r="303" spans="1:27" s="552" customFormat="1" ht="63.75">
      <c r="A303" s="487" t="s">
        <v>643</v>
      </c>
      <c r="B303" s="487" t="s">
        <v>71</v>
      </c>
      <c r="C303" s="487" t="s">
        <v>72</v>
      </c>
      <c r="D303" s="487" t="s">
        <v>457</v>
      </c>
      <c r="E303" s="487" t="s">
        <v>458</v>
      </c>
      <c r="F303" s="490">
        <v>8131</v>
      </c>
      <c r="G303" s="490">
        <v>2024110010238</v>
      </c>
      <c r="H303" s="487" t="s">
        <v>28</v>
      </c>
      <c r="I303" s="487" t="s">
        <v>459</v>
      </c>
      <c r="J303" s="487" t="s">
        <v>31</v>
      </c>
      <c r="K303" s="487">
        <v>80111600</v>
      </c>
      <c r="L303" s="487" t="s">
        <v>617</v>
      </c>
      <c r="M303" s="487" t="s">
        <v>644</v>
      </c>
      <c r="N303" s="487" t="s">
        <v>645</v>
      </c>
      <c r="O303" s="487">
        <v>6</v>
      </c>
      <c r="P303" s="487">
        <v>1</v>
      </c>
      <c r="Q303" s="487" t="s">
        <v>84</v>
      </c>
      <c r="R303" s="562" t="s">
        <v>85</v>
      </c>
      <c r="S303" s="579">
        <v>3156000</v>
      </c>
      <c r="T303" s="579">
        <v>18308400</v>
      </c>
      <c r="U303" s="487" t="s">
        <v>611</v>
      </c>
      <c r="V303" s="487" t="s">
        <v>79</v>
      </c>
      <c r="W303" s="487" t="s">
        <v>463</v>
      </c>
      <c r="X303" s="487" t="s">
        <v>615</v>
      </c>
      <c r="Y303" s="487" t="s">
        <v>77</v>
      </c>
      <c r="Z303" s="487" t="s">
        <v>78</v>
      </c>
      <c r="AA303" s="449" t="s">
        <v>2329</v>
      </c>
    </row>
    <row r="304" spans="1:27" s="552" customFormat="1" ht="89.25">
      <c r="A304" s="487" t="s">
        <v>646</v>
      </c>
      <c r="B304" s="487" t="s">
        <v>71</v>
      </c>
      <c r="C304" s="487" t="s">
        <v>72</v>
      </c>
      <c r="D304" s="487" t="s">
        <v>457</v>
      </c>
      <c r="E304" s="487" t="s">
        <v>458</v>
      </c>
      <c r="F304" s="490">
        <v>8131</v>
      </c>
      <c r="G304" s="490">
        <v>2024110010238</v>
      </c>
      <c r="H304" s="487" t="s">
        <v>28</v>
      </c>
      <c r="I304" s="487" t="s">
        <v>459</v>
      </c>
      <c r="J304" s="487" t="s">
        <v>31</v>
      </c>
      <c r="K304" s="487">
        <v>80111600</v>
      </c>
      <c r="L304" s="487" t="s">
        <v>626</v>
      </c>
      <c r="M304" s="487" t="s">
        <v>644</v>
      </c>
      <c r="N304" s="487" t="s">
        <v>645</v>
      </c>
      <c r="O304" s="487">
        <v>3</v>
      </c>
      <c r="P304" s="487">
        <v>1</v>
      </c>
      <c r="Q304" s="487" t="s">
        <v>84</v>
      </c>
      <c r="R304" s="569" t="s">
        <v>85</v>
      </c>
      <c r="S304" s="579">
        <v>4300000</v>
      </c>
      <c r="T304" s="579">
        <v>12900000</v>
      </c>
      <c r="U304" s="487" t="s">
        <v>611</v>
      </c>
      <c r="V304" s="487" t="s">
        <v>123</v>
      </c>
      <c r="W304" s="487" t="s">
        <v>463</v>
      </c>
      <c r="X304" s="487" t="s">
        <v>615</v>
      </c>
      <c r="Y304" s="487" t="s">
        <v>77</v>
      </c>
      <c r="Z304" s="487" t="s">
        <v>78</v>
      </c>
      <c r="AA304" s="449"/>
    </row>
    <row r="305" spans="1:27" s="552" customFormat="1" ht="51">
      <c r="A305" s="487" t="s">
        <v>647</v>
      </c>
      <c r="B305" s="487" t="s">
        <v>71</v>
      </c>
      <c r="C305" s="487" t="s">
        <v>72</v>
      </c>
      <c r="D305" s="487" t="s">
        <v>457</v>
      </c>
      <c r="E305" s="487" t="s">
        <v>458</v>
      </c>
      <c r="F305" s="490">
        <v>8131</v>
      </c>
      <c r="G305" s="490">
        <v>2024110010238</v>
      </c>
      <c r="H305" s="487" t="s">
        <v>28</v>
      </c>
      <c r="I305" s="487" t="s">
        <v>459</v>
      </c>
      <c r="J305" s="487" t="s">
        <v>31</v>
      </c>
      <c r="K305" s="487">
        <v>80111600</v>
      </c>
      <c r="L305" s="487" t="s">
        <v>628</v>
      </c>
      <c r="M305" s="487" t="s">
        <v>644</v>
      </c>
      <c r="N305" s="487" t="s">
        <v>645</v>
      </c>
      <c r="O305" s="487">
        <v>3</v>
      </c>
      <c r="P305" s="487">
        <v>1</v>
      </c>
      <c r="Q305" s="487" t="s">
        <v>84</v>
      </c>
      <c r="R305" s="569" t="s">
        <v>85</v>
      </c>
      <c r="S305" s="579">
        <v>4300000</v>
      </c>
      <c r="T305" s="579">
        <v>12900000</v>
      </c>
      <c r="U305" s="487" t="s">
        <v>611</v>
      </c>
      <c r="V305" s="487" t="s">
        <v>123</v>
      </c>
      <c r="W305" s="487" t="s">
        <v>463</v>
      </c>
      <c r="X305" s="487" t="s">
        <v>615</v>
      </c>
      <c r="Y305" s="487" t="s">
        <v>77</v>
      </c>
      <c r="Z305" s="487" t="s">
        <v>78</v>
      </c>
      <c r="AA305" s="449"/>
    </row>
    <row r="306" spans="1:27" s="552" customFormat="1" ht="51">
      <c r="A306" s="487" t="s">
        <v>648</v>
      </c>
      <c r="B306" s="487" t="s">
        <v>71</v>
      </c>
      <c r="C306" s="487" t="s">
        <v>72</v>
      </c>
      <c r="D306" s="487" t="s">
        <v>457</v>
      </c>
      <c r="E306" s="487" t="s">
        <v>458</v>
      </c>
      <c r="F306" s="490">
        <v>8131</v>
      </c>
      <c r="G306" s="490">
        <v>2024110010238</v>
      </c>
      <c r="H306" s="487" t="s">
        <v>28</v>
      </c>
      <c r="I306" s="487" t="s">
        <v>459</v>
      </c>
      <c r="J306" s="487" t="s">
        <v>31</v>
      </c>
      <c r="K306" s="487">
        <v>80111600</v>
      </c>
      <c r="L306" s="487" t="s">
        <v>624</v>
      </c>
      <c r="M306" s="487" t="s">
        <v>644</v>
      </c>
      <c r="N306" s="487" t="s">
        <v>645</v>
      </c>
      <c r="O306" s="487">
        <v>5.9</v>
      </c>
      <c r="P306" s="487">
        <v>1</v>
      </c>
      <c r="Q306" s="487" t="s">
        <v>84</v>
      </c>
      <c r="R306" s="569" t="s">
        <v>85</v>
      </c>
      <c r="S306" s="579">
        <v>4500000</v>
      </c>
      <c r="T306" s="579">
        <v>26550000</v>
      </c>
      <c r="U306" s="487" t="s">
        <v>611</v>
      </c>
      <c r="V306" s="487" t="s">
        <v>123</v>
      </c>
      <c r="W306" s="487" t="s">
        <v>463</v>
      </c>
      <c r="X306" s="487" t="s">
        <v>615</v>
      </c>
      <c r="Y306" s="487" t="s">
        <v>77</v>
      </c>
      <c r="Z306" s="487" t="s">
        <v>78</v>
      </c>
      <c r="AA306" s="449" t="s">
        <v>2329</v>
      </c>
    </row>
    <row r="307" spans="1:27" s="552" customFormat="1" ht="102">
      <c r="A307" s="487" t="s">
        <v>649</v>
      </c>
      <c r="B307" s="487" t="s">
        <v>71</v>
      </c>
      <c r="C307" s="487" t="s">
        <v>72</v>
      </c>
      <c r="D307" s="487" t="s">
        <v>457</v>
      </c>
      <c r="E307" s="487" t="s">
        <v>458</v>
      </c>
      <c r="F307" s="490">
        <v>8131</v>
      </c>
      <c r="G307" s="490">
        <v>2024110010238</v>
      </c>
      <c r="H307" s="487" t="s">
        <v>28</v>
      </c>
      <c r="I307" s="487" t="s">
        <v>459</v>
      </c>
      <c r="J307" s="487" t="s">
        <v>31</v>
      </c>
      <c r="K307" s="487" t="s">
        <v>2285</v>
      </c>
      <c r="L307" s="487" t="s">
        <v>1203</v>
      </c>
      <c r="M307" s="573" t="s">
        <v>2290</v>
      </c>
      <c r="N307" s="573" t="s">
        <v>2290</v>
      </c>
      <c r="O307" s="487">
        <v>10</v>
      </c>
      <c r="P307" s="487">
        <v>1</v>
      </c>
      <c r="Q307" s="487" t="s">
        <v>2291</v>
      </c>
      <c r="R307" s="569" t="s">
        <v>85</v>
      </c>
      <c r="S307" s="579"/>
      <c r="T307" s="579">
        <v>29480600</v>
      </c>
      <c r="U307" s="569" t="s">
        <v>611</v>
      </c>
      <c r="V307" s="569" t="s">
        <v>79</v>
      </c>
      <c r="W307" s="487" t="s">
        <v>463</v>
      </c>
      <c r="X307" s="487" t="s">
        <v>503</v>
      </c>
      <c r="Y307" s="487" t="s">
        <v>77</v>
      </c>
      <c r="Z307" s="487" t="s">
        <v>78</v>
      </c>
      <c r="AA307" s="449"/>
    </row>
    <row r="308" spans="1:27" s="552" customFormat="1" ht="114.75">
      <c r="A308" s="564" t="s">
        <v>652</v>
      </c>
      <c r="B308" s="487" t="s">
        <v>71</v>
      </c>
      <c r="C308" s="487" t="s">
        <v>72</v>
      </c>
      <c r="D308" s="487" t="s">
        <v>457</v>
      </c>
      <c r="E308" s="487" t="s">
        <v>458</v>
      </c>
      <c r="F308" s="490">
        <v>8131</v>
      </c>
      <c r="G308" s="490">
        <v>2024110010238</v>
      </c>
      <c r="H308" s="487" t="s">
        <v>28</v>
      </c>
      <c r="I308" s="487" t="s">
        <v>459</v>
      </c>
      <c r="J308" s="453" t="s">
        <v>31</v>
      </c>
      <c r="K308" s="487">
        <v>80111600</v>
      </c>
      <c r="L308" s="487" t="s">
        <v>653</v>
      </c>
      <c r="M308" s="487" t="s">
        <v>309</v>
      </c>
      <c r="N308" s="490" t="s">
        <v>309</v>
      </c>
      <c r="O308" s="490">
        <v>5</v>
      </c>
      <c r="P308" s="487">
        <v>5</v>
      </c>
      <c r="Q308" s="487" t="s">
        <v>84</v>
      </c>
      <c r="R308" s="491" t="s">
        <v>85</v>
      </c>
      <c r="S308" s="579">
        <v>3812623</v>
      </c>
      <c r="T308" s="579">
        <v>19063115</v>
      </c>
      <c r="U308" s="569" t="s">
        <v>2119</v>
      </c>
      <c r="V308" s="487" t="s">
        <v>79</v>
      </c>
      <c r="W308" s="487" t="s">
        <v>463</v>
      </c>
      <c r="X308" s="487" t="s">
        <v>491</v>
      </c>
      <c r="Y308" s="487" t="s">
        <v>77</v>
      </c>
      <c r="Z308" s="487" t="s">
        <v>78</v>
      </c>
      <c r="AA308" s="449"/>
    </row>
    <row r="309" spans="1:27" s="552" customFormat="1" ht="76.5">
      <c r="A309" s="487" t="s">
        <v>654</v>
      </c>
      <c r="B309" s="487" t="s">
        <v>71</v>
      </c>
      <c r="C309" s="487" t="s">
        <v>72</v>
      </c>
      <c r="D309" s="487" t="s">
        <v>457</v>
      </c>
      <c r="E309" s="487" t="s">
        <v>458</v>
      </c>
      <c r="F309" s="490">
        <v>8131</v>
      </c>
      <c r="G309" s="490">
        <v>2024110010238</v>
      </c>
      <c r="H309" s="487" t="s">
        <v>28</v>
      </c>
      <c r="I309" s="487" t="s">
        <v>459</v>
      </c>
      <c r="J309" s="487" t="s">
        <v>31</v>
      </c>
      <c r="K309" s="487">
        <v>80111600</v>
      </c>
      <c r="L309" s="487" t="s">
        <v>655</v>
      </c>
      <c r="M309" s="573" t="s">
        <v>411</v>
      </c>
      <c r="N309" s="573" t="s">
        <v>461</v>
      </c>
      <c r="O309" s="487">
        <v>6</v>
      </c>
      <c r="P309" s="487">
        <v>6</v>
      </c>
      <c r="Q309" s="487" t="s">
        <v>84</v>
      </c>
      <c r="R309" s="569" t="s">
        <v>85</v>
      </c>
      <c r="S309" s="579">
        <v>4700000</v>
      </c>
      <c r="T309" s="579">
        <v>28200000</v>
      </c>
      <c r="U309" s="487" t="s">
        <v>656</v>
      </c>
      <c r="V309" s="487" t="s">
        <v>79</v>
      </c>
      <c r="W309" s="487" t="s">
        <v>481</v>
      </c>
      <c r="X309" s="487" t="s">
        <v>491</v>
      </c>
      <c r="Y309" s="487" t="s">
        <v>77</v>
      </c>
      <c r="Z309" s="487" t="s">
        <v>78</v>
      </c>
      <c r="AA309" s="449"/>
    </row>
    <row r="310" spans="1:27" s="552" customFormat="1" ht="76.5">
      <c r="A310" s="574" t="s">
        <v>657</v>
      </c>
      <c r="B310" s="487" t="s">
        <v>71</v>
      </c>
      <c r="C310" s="487" t="s">
        <v>72</v>
      </c>
      <c r="D310" s="487" t="s">
        <v>457</v>
      </c>
      <c r="E310" s="487" t="s">
        <v>458</v>
      </c>
      <c r="F310" s="490">
        <v>8131</v>
      </c>
      <c r="G310" s="490">
        <v>2024110010238</v>
      </c>
      <c r="H310" s="487" t="s">
        <v>28</v>
      </c>
      <c r="I310" s="487" t="s">
        <v>459</v>
      </c>
      <c r="J310" s="453" t="s">
        <v>31</v>
      </c>
      <c r="K310" s="487">
        <v>80111600</v>
      </c>
      <c r="L310" s="487" t="s">
        <v>691</v>
      </c>
      <c r="M310" s="487" t="s">
        <v>309</v>
      </c>
      <c r="N310" s="490" t="s">
        <v>309</v>
      </c>
      <c r="O310" s="490">
        <v>5</v>
      </c>
      <c r="P310" s="487">
        <v>5</v>
      </c>
      <c r="Q310" s="487" t="s">
        <v>84</v>
      </c>
      <c r="R310" s="491" t="s">
        <v>85</v>
      </c>
      <c r="S310" s="579">
        <v>3100000</v>
      </c>
      <c r="T310" s="579">
        <v>15500000</v>
      </c>
      <c r="U310" s="569" t="s">
        <v>2119</v>
      </c>
      <c r="V310" s="487" t="s">
        <v>79</v>
      </c>
      <c r="W310" s="487" t="s">
        <v>481</v>
      </c>
      <c r="X310" s="487" t="s">
        <v>491</v>
      </c>
      <c r="Y310" s="487" t="s">
        <v>77</v>
      </c>
      <c r="Z310" s="487" t="s">
        <v>78</v>
      </c>
      <c r="AA310" s="449"/>
    </row>
    <row r="311" spans="1:27" s="552" customFormat="1" ht="76.5">
      <c r="A311" s="487" t="s">
        <v>658</v>
      </c>
      <c r="B311" s="487" t="s">
        <v>71</v>
      </c>
      <c r="C311" s="487" t="s">
        <v>72</v>
      </c>
      <c r="D311" s="487" t="s">
        <v>457</v>
      </c>
      <c r="E311" s="487" t="s">
        <v>458</v>
      </c>
      <c r="F311" s="490">
        <v>8131</v>
      </c>
      <c r="G311" s="490">
        <v>2024110010238</v>
      </c>
      <c r="H311" s="487" t="s">
        <v>28</v>
      </c>
      <c r="I311" s="487" t="s">
        <v>459</v>
      </c>
      <c r="J311" s="453" t="s">
        <v>31</v>
      </c>
      <c r="K311" s="487">
        <v>80111600</v>
      </c>
      <c r="L311" s="487" t="s">
        <v>691</v>
      </c>
      <c r="M311" s="487" t="s">
        <v>309</v>
      </c>
      <c r="N311" s="490" t="s">
        <v>309</v>
      </c>
      <c r="O311" s="490">
        <v>5</v>
      </c>
      <c r="P311" s="487">
        <v>5</v>
      </c>
      <c r="Q311" s="487" t="s">
        <v>84</v>
      </c>
      <c r="R311" s="491" t="s">
        <v>85</v>
      </c>
      <c r="S311" s="579">
        <v>3100000</v>
      </c>
      <c r="T311" s="579">
        <v>15500000</v>
      </c>
      <c r="U311" s="569" t="s">
        <v>2119</v>
      </c>
      <c r="V311" s="487" t="s">
        <v>79</v>
      </c>
      <c r="W311" s="487" t="s">
        <v>463</v>
      </c>
      <c r="X311" s="487" t="s">
        <v>491</v>
      </c>
      <c r="Y311" s="487" t="s">
        <v>77</v>
      </c>
      <c r="Z311" s="487" t="s">
        <v>78</v>
      </c>
      <c r="AA311" s="449"/>
    </row>
    <row r="312" spans="1:27" s="552" customFormat="1" ht="102">
      <c r="A312" s="487" t="s">
        <v>659</v>
      </c>
      <c r="B312" s="487" t="s">
        <v>71</v>
      </c>
      <c r="C312" s="487" t="s">
        <v>72</v>
      </c>
      <c r="D312" s="487" t="s">
        <v>457</v>
      </c>
      <c r="E312" s="487" t="s">
        <v>458</v>
      </c>
      <c r="F312" s="490">
        <v>8131</v>
      </c>
      <c r="G312" s="490">
        <v>2024110010238</v>
      </c>
      <c r="H312" s="487" t="s">
        <v>28</v>
      </c>
      <c r="I312" s="487" t="s">
        <v>459</v>
      </c>
      <c r="J312" s="487" t="s">
        <v>31</v>
      </c>
      <c r="K312" s="487">
        <v>80111600</v>
      </c>
      <c r="L312" s="487" t="s">
        <v>660</v>
      </c>
      <c r="M312" s="573" t="s">
        <v>411</v>
      </c>
      <c r="N312" s="573" t="s">
        <v>461</v>
      </c>
      <c r="O312" s="487">
        <v>6</v>
      </c>
      <c r="P312" s="487">
        <v>6</v>
      </c>
      <c r="Q312" s="487" t="s">
        <v>84</v>
      </c>
      <c r="R312" s="569" t="s">
        <v>85</v>
      </c>
      <c r="S312" s="579">
        <v>3500000</v>
      </c>
      <c r="T312" s="579">
        <v>21000000</v>
      </c>
      <c r="U312" s="487" t="s">
        <v>656</v>
      </c>
      <c r="V312" s="487" t="s">
        <v>79</v>
      </c>
      <c r="W312" s="487" t="s">
        <v>463</v>
      </c>
      <c r="X312" s="487" t="s">
        <v>491</v>
      </c>
      <c r="Y312" s="487" t="s">
        <v>77</v>
      </c>
      <c r="Z312" s="487" t="s">
        <v>78</v>
      </c>
      <c r="AA312" s="449"/>
    </row>
    <row r="313" spans="1:27" s="552" customFormat="1" ht="76.5">
      <c r="A313" s="574" t="s">
        <v>661</v>
      </c>
      <c r="B313" s="487" t="s">
        <v>71</v>
      </c>
      <c r="C313" s="487" t="s">
        <v>72</v>
      </c>
      <c r="D313" s="487" t="s">
        <v>457</v>
      </c>
      <c r="E313" s="487" t="s">
        <v>458</v>
      </c>
      <c r="F313" s="490">
        <v>8131</v>
      </c>
      <c r="G313" s="490">
        <v>2024110010238</v>
      </c>
      <c r="H313" s="487" t="s">
        <v>28</v>
      </c>
      <c r="I313" s="487" t="s">
        <v>459</v>
      </c>
      <c r="J313" s="453" t="s">
        <v>31</v>
      </c>
      <c r="K313" s="487">
        <v>80111600</v>
      </c>
      <c r="L313" s="487" t="s">
        <v>691</v>
      </c>
      <c r="M313" s="487" t="s">
        <v>411</v>
      </c>
      <c r="N313" s="490" t="s">
        <v>461</v>
      </c>
      <c r="O313" s="490">
        <v>6</v>
      </c>
      <c r="P313" s="487">
        <v>5.5</v>
      </c>
      <c r="Q313" s="487" t="s">
        <v>84</v>
      </c>
      <c r="R313" s="491" t="s">
        <v>85</v>
      </c>
      <c r="S313" s="579">
        <v>3100000</v>
      </c>
      <c r="T313" s="579">
        <v>0</v>
      </c>
      <c r="U313" s="569" t="s">
        <v>2119</v>
      </c>
      <c r="V313" s="487" t="s">
        <v>79</v>
      </c>
      <c r="W313" s="487" t="s">
        <v>463</v>
      </c>
      <c r="X313" s="487" t="s">
        <v>491</v>
      </c>
      <c r="Y313" s="487" t="s">
        <v>77</v>
      </c>
      <c r="Z313" s="487" t="s">
        <v>78</v>
      </c>
      <c r="AA313" s="449"/>
    </row>
    <row r="314" spans="1:27" s="552" customFormat="1" ht="89.25">
      <c r="A314" s="487" t="s">
        <v>662</v>
      </c>
      <c r="B314" s="487" t="s">
        <v>71</v>
      </c>
      <c r="C314" s="487" t="s">
        <v>72</v>
      </c>
      <c r="D314" s="487" t="s">
        <v>457</v>
      </c>
      <c r="E314" s="487" t="s">
        <v>458</v>
      </c>
      <c r="F314" s="490">
        <v>8131</v>
      </c>
      <c r="G314" s="490">
        <v>2024110010238</v>
      </c>
      <c r="H314" s="487" t="s">
        <v>28</v>
      </c>
      <c r="I314" s="487" t="s">
        <v>459</v>
      </c>
      <c r="J314" s="487" t="s">
        <v>31</v>
      </c>
      <c r="K314" s="487">
        <v>80111600</v>
      </c>
      <c r="L314" s="487" t="s">
        <v>663</v>
      </c>
      <c r="M314" s="573" t="s">
        <v>411</v>
      </c>
      <c r="N314" s="573" t="s">
        <v>461</v>
      </c>
      <c r="O314" s="487">
        <v>6</v>
      </c>
      <c r="P314" s="487">
        <v>6</v>
      </c>
      <c r="Q314" s="487" t="s">
        <v>84</v>
      </c>
      <c r="R314" s="569" t="s">
        <v>85</v>
      </c>
      <c r="S314" s="579">
        <v>4500000</v>
      </c>
      <c r="T314" s="579">
        <v>27000000</v>
      </c>
      <c r="U314" s="487" t="s">
        <v>656</v>
      </c>
      <c r="V314" s="487" t="s">
        <v>79</v>
      </c>
      <c r="W314" s="487" t="s">
        <v>463</v>
      </c>
      <c r="X314" s="487" t="s">
        <v>491</v>
      </c>
      <c r="Y314" s="487" t="s">
        <v>77</v>
      </c>
      <c r="Z314" s="487" t="s">
        <v>78</v>
      </c>
      <c r="AA314" s="449"/>
    </row>
    <row r="315" spans="1:27" s="552" customFormat="1" ht="76.5">
      <c r="A315" s="487" t="s">
        <v>664</v>
      </c>
      <c r="B315" s="487" t="s">
        <v>71</v>
      </c>
      <c r="C315" s="487" t="s">
        <v>72</v>
      </c>
      <c r="D315" s="487" t="s">
        <v>457</v>
      </c>
      <c r="E315" s="487" t="s">
        <v>458</v>
      </c>
      <c r="F315" s="490">
        <v>8131</v>
      </c>
      <c r="G315" s="490">
        <v>2024110010238</v>
      </c>
      <c r="H315" s="487" t="s">
        <v>28</v>
      </c>
      <c r="I315" s="487" t="s">
        <v>459</v>
      </c>
      <c r="J315" s="487" t="s">
        <v>31</v>
      </c>
      <c r="K315" s="487">
        <v>80111600</v>
      </c>
      <c r="L315" s="487" t="s">
        <v>665</v>
      </c>
      <c r="M315" s="573" t="s">
        <v>411</v>
      </c>
      <c r="N315" s="573" t="s">
        <v>461</v>
      </c>
      <c r="O315" s="487">
        <v>6</v>
      </c>
      <c r="P315" s="487">
        <v>6</v>
      </c>
      <c r="Q315" s="487" t="s">
        <v>84</v>
      </c>
      <c r="R315" s="569" t="s">
        <v>85</v>
      </c>
      <c r="S315" s="579">
        <v>4300000</v>
      </c>
      <c r="T315" s="579">
        <v>25800000</v>
      </c>
      <c r="U315" s="487" t="s">
        <v>656</v>
      </c>
      <c r="V315" s="487" t="s">
        <v>79</v>
      </c>
      <c r="W315" s="487" t="s">
        <v>481</v>
      </c>
      <c r="X315" s="487" t="s">
        <v>491</v>
      </c>
      <c r="Y315" s="487" t="s">
        <v>77</v>
      </c>
      <c r="Z315" s="487" t="s">
        <v>78</v>
      </c>
      <c r="AA315" s="449"/>
    </row>
    <row r="316" spans="1:27" s="552" customFormat="1" ht="76.5">
      <c r="A316" s="487" t="s">
        <v>666</v>
      </c>
      <c r="B316" s="487" t="s">
        <v>71</v>
      </c>
      <c r="C316" s="487" t="s">
        <v>72</v>
      </c>
      <c r="D316" s="487" t="s">
        <v>457</v>
      </c>
      <c r="E316" s="487" t="s">
        <v>458</v>
      </c>
      <c r="F316" s="490">
        <v>8131</v>
      </c>
      <c r="G316" s="490">
        <v>2024110010238</v>
      </c>
      <c r="H316" s="487" t="s">
        <v>28</v>
      </c>
      <c r="I316" s="487" t="s">
        <v>459</v>
      </c>
      <c r="J316" s="487" t="s">
        <v>31</v>
      </c>
      <c r="K316" s="487">
        <v>80111600</v>
      </c>
      <c r="L316" s="487" t="s">
        <v>667</v>
      </c>
      <c r="M316" s="573" t="s">
        <v>411</v>
      </c>
      <c r="N316" s="573" t="s">
        <v>461</v>
      </c>
      <c r="O316" s="487">
        <v>6</v>
      </c>
      <c r="P316" s="487">
        <v>6</v>
      </c>
      <c r="Q316" s="487" t="s">
        <v>84</v>
      </c>
      <c r="R316" s="569" t="s">
        <v>85</v>
      </c>
      <c r="S316" s="579">
        <v>4600000</v>
      </c>
      <c r="T316" s="579">
        <v>27600000</v>
      </c>
      <c r="U316" s="487" t="s">
        <v>656</v>
      </c>
      <c r="V316" s="487" t="s">
        <v>79</v>
      </c>
      <c r="W316" s="487" t="s">
        <v>463</v>
      </c>
      <c r="X316" s="487" t="s">
        <v>491</v>
      </c>
      <c r="Y316" s="487" t="s">
        <v>77</v>
      </c>
      <c r="Z316" s="487" t="s">
        <v>78</v>
      </c>
      <c r="AA316" s="449"/>
    </row>
    <row r="317" spans="1:27" s="552" customFormat="1" ht="76.5">
      <c r="A317" s="487" t="s">
        <v>668</v>
      </c>
      <c r="B317" s="487" t="s">
        <v>71</v>
      </c>
      <c r="C317" s="487" t="s">
        <v>72</v>
      </c>
      <c r="D317" s="487" t="s">
        <v>457</v>
      </c>
      <c r="E317" s="487" t="s">
        <v>458</v>
      </c>
      <c r="F317" s="490">
        <v>8131</v>
      </c>
      <c r="G317" s="490">
        <v>2024110010238</v>
      </c>
      <c r="H317" s="487" t="s">
        <v>28</v>
      </c>
      <c r="I317" s="487" t="s">
        <v>459</v>
      </c>
      <c r="J317" s="453" t="s">
        <v>31</v>
      </c>
      <c r="K317" s="487">
        <v>80111600</v>
      </c>
      <c r="L317" s="487" t="s">
        <v>691</v>
      </c>
      <c r="M317" s="487" t="s">
        <v>309</v>
      </c>
      <c r="N317" s="490" t="s">
        <v>309</v>
      </c>
      <c r="O317" s="490">
        <v>5</v>
      </c>
      <c r="P317" s="487">
        <v>5</v>
      </c>
      <c r="Q317" s="487" t="s">
        <v>84</v>
      </c>
      <c r="R317" s="491" t="s">
        <v>85</v>
      </c>
      <c r="S317" s="579">
        <v>3100000</v>
      </c>
      <c r="T317" s="579">
        <v>15500000</v>
      </c>
      <c r="U317" s="569" t="s">
        <v>2119</v>
      </c>
      <c r="V317" s="487" t="s">
        <v>79</v>
      </c>
      <c r="W317" s="487" t="s">
        <v>481</v>
      </c>
      <c r="X317" s="487" t="s">
        <v>491</v>
      </c>
      <c r="Y317" s="487" t="s">
        <v>77</v>
      </c>
      <c r="Z317" s="487" t="s">
        <v>78</v>
      </c>
      <c r="AA317" s="449"/>
    </row>
    <row r="318" spans="1:27" s="552" customFormat="1" ht="102">
      <c r="A318" s="487" t="s">
        <v>669</v>
      </c>
      <c r="B318" s="487" t="s">
        <v>71</v>
      </c>
      <c r="C318" s="487" t="s">
        <v>72</v>
      </c>
      <c r="D318" s="487" t="s">
        <v>457</v>
      </c>
      <c r="E318" s="487" t="s">
        <v>458</v>
      </c>
      <c r="F318" s="490">
        <v>8131</v>
      </c>
      <c r="G318" s="490">
        <v>2024110010238</v>
      </c>
      <c r="H318" s="487" t="s">
        <v>28</v>
      </c>
      <c r="I318" s="487" t="s">
        <v>459</v>
      </c>
      <c r="J318" s="487" t="s">
        <v>31</v>
      </c>
      <c r="K318" s="487">
        <v>80111600</v>
      </c>
      <c r="L318" s="487" t="s">
        <v>670</v>
      </c>
      <c r="M318" s="573" t="s">
        <v>411</v>
      </c>
      <c r="N318" s="573" t="s">
        <v>461</v>
      </c>
      <c r="O318" s="487">
        <v>6</v>
      </c>
      <c r="P318" s="487">
        <v>6</v>
      </c>
      <c r="Q318" s="487" t="s">
        <v>84</v>
      </c>
      <c r="R318" s="569" t="s">
        <v>85</v>
      </c>
      <c r="S318" s="579">
        <v>4400000</v>
      </c>
      <c r="T318" s="579">
        <v>26400000</v>
      </c>
      <c r="U318" s="487" t="s">
        <v>656</v>
      </c>
      <c r="V318" s="487" t="s">
        <v>79</v>
      </c>
      <c r="W318" s="487" t="s">
        <v>481</v>
      </c>
      <c r="X318" s="487" t="s">
        <v>491</v>
      </c>
      <c r="Y318" s="487" t="s">
        <v>77</v>
      </c>
      <c r="Z318" s="487" t="s">
        <v>78</v>
      </c>
      <c r="AA318" s="449"/>
    </row>
    <row r="319" spans="1:27" s="552" customFormat="1" ht="76.5">
      <c r="A319" s="487" t="s">
        <v>671</v>
      </c>
      <c r="B319" s="487" t="s">
        <v>71</v>
      </c>
      <c r="C319" s="487" t="s">
        <v>72</v>
      </c>
      <c r="D319" s="487" t="s">
        <v>457</v>
      </c>
      <c r="E319" s="487" t="s">
        <v>458</v>
      </c>
      <c r="F319" s="490">
        <v>8131</v>
      </c>
      <c r="G319" s="490">
        <v>2024110010238</v>
      </c>
      <c r="H319" s="487" t="s">
        <v>28</v>
      </c>
      <c r="I319" s="487" t="s">
        <v>459</v>
      </c>
      <c r="J319" s="453" t="s">
        <v>31</v>
      </c>
      <c r="K319" s="487">
        <v>80111600</v>
      </c>
      <c r="L319" s="487" t="s">
        <v>691</v>
      </c>
      <c r="M319" s="487" t="s">
        <v>309</v>
      </c>
      <c r="N319" s="490" t="s">
        <v>309</v>
      </c>
      <c r="O319" s="490">
        <v>5</v>
      </c>
      <c r="P319" s="487">
        <v>5</v>
      </c>
      <c r="Q319" s="487" t="s">
        <v>84</v>
      </c>
      <c r="R319" s="491" t="s">
        <v>85</v>
      </c>
      <c r="S319" s="579">
        <v>3100000</v>
      </c>
      <c r="T319" s="579">
        <v>15500000</v>
      </c>
      <c r="U319" s="569" t="s">
        <v>2119</v>
      </c>
      <c r="V319" s="487" t="s">
        <v>79</v>
      </c>
      <c r="W319" s="487" t="s">
        <v>481</v>
      </c>
      <c r="X319" s="487" t="s">
        <v>491</v>
      </c>
      <c r="Y319" s="487" t="s">
        <v>77</v>
      </c>
      <c r="Z319" s="487" t="s">
        <v>78</v>
      </c>
      <c r="AA319" s="449"/>
    </row>
    <row r="320" spans="1:27" s="552" customFormat="1" ht="76.5">
      <c r="A320" s="487" t="s">
        <v>672</v>
      </c>
      <c r="B320" s="487" t="s">
        <v>71</v>
      </c>
      <c r="C320" s="487" t="s">
        <v>72</v>
      </c>
      <c r="D320" s="487" t="s">
        <v>457</v>
      </c>
      <c r="E320" s="487" t="s">
        <v>458</v>
      </c>
      <c r="F320" s="490">
        <v>8131</v>
      </c>
      <c r="G320" s="490">
        <v>2024110010238</v>
      </c>
      <c r="H320" s="487" t="s">
        <v>28</v>
      </c>
      <c r="I320" s="487" t="s">
        <v>459</v>
      </c>
      <c r="J320" s="453" t="s">
        <v>31</v>
      </c>
      <c r="K320" s="487">
        <v>80111600</v>
      </c>
      <c r="L320" s="487" t="s">
        <v>691</v>
      </c>
      <c r="M320" s="487" t="s">
        <v>309</v>
      </c>
      <c r="N320" s="490" t="s">
        <v>309</v>
      </c>
      <c r="O320" s="490">
        <v>4</v>
      </c>
      <c r="P320" s="487">
        <v>4</v>
      </c>
      <c r="Q320" s="487" t="s">
        <v>84</v>
      </c>
      <c r="R320" s="491" t="s">
        <v>85</v>
      </c>
      <c r="S320" s="579">
        <v>3100000</v>
      </c>
      <c r="T320" s="579">
        <v>12400000</v>
      </c>
      <c r="U320" s="569" t="s">
        <v>2119</v>
      </c>
      <c r="V320" s="487" t="s">
        <v>79</v>
      </c>
      <c r="W320" s="487" t="s">
        <v>481</v>
      </c>
      <c r="X320" s="487" t="s">
        <v>491</v>
      </c>
      <c r="Y320" s="487" t="s">
        <v>77</v>
      </c>
      <c r="Z320" s="487" t="s">
        <v>78</v>
      </c>
      <c r="AA320" s="449"/>
    </row>
    <row r="321" spans="1:27" s="552" customFormat="1" ht="51">
      <c r="A321" s="487" t="s">
        <v>673</v>
      </c>
      <c r="B321" s="487" t="s">
        <v>71</v>
      </c>
      <c r="C321" s="487" t="s">
        <v>72</v>
      </c>
      <c r="D321" s="487" t="s">
        <v>457</v>
      </c>
      <c r="E321" s="487" t="s">
        <v>458</v>
      </c>
      <c r="F321" s="490">
        <v>8131</v>
      </c>
      <c r="G321" s="490">
        <v>2024110010238</v>
      </c>
      <c r="H321" s="487" t="s">
        <v>28</v>
      </c>
      <c r="I321" s="487" t="s">
        <v>459</v>
      </c>
      <c r="J321" s="487" t="s">
        <v>31</v>
      </c>
      <c r="K321" s="487">
        <v>80111600</v>
      </c>
      <c r="L321" s="487" t="s">
        <v>674</v>
      </c>
      <c r="M321" s="573" t="s">
        <v>411</v>
      </c>
      <c r="N321" s="573" t="s">
        <v>675</v>
      </c>
      <c r="O321" s="487">
        <v>1</v>
      </c>
      <c r="P321" s="487">
        <v>1</v>
      </c>
      <c r="Q321" s="487" t="s">
        <v>84</v>
      </c>
      <c r="R321" s="569" t="s">
        <v>85</v>
      </c>
      <c r="S321" s="579">
        <v>49928000</v>
      </c>
      <c r="T321" s="579">
        <v>49928000</v>
      </c>
      <c r="U321" s="487" t="s">
        <v>656</v>
      </c>
      <c r="V321" s="487" t="s">
        <v>123</v>
      </c>
      <c r="W321" s="487" t="s">
        <v>481</v>
      </c>
      <c r="X321" s="487" t="s">
        <v>491</v>
      </c>
      <c r="Y321" s="487" t="s">
        <v>77</v>
      </c>
      <c r="Z321" s="487" t="s">
        <v>78</v>
      </c>
      <c r="AA321" s="449"/>
    </row>
    <row r="322" spans="1:27" s="552" customFormat="1" ht="102">
      <c r="A322" s="487" t="s">
        <v>676</v>
      </c>
      <c r="B322" s="487" t="s">
        <v>71</v>
      </c>
      <c r="C322" s="487" t="s">
        <v>72</v>
      </c>
      <c r="D322" s="487" t="s">
        <v>457</v>
      </c>
      <c r="E322" s="487" t="s">
        <v>458</v>
      </c>
      <c r="F322" s="490">
        <v>8131</v>
      </c>
      <c r="G322" s="490">
        <v>2024110010238</v>
      </c>
      <c r="H322" s="487" t="s">
        <v>28</v>
      </c>
      <c r="I322" s="487" t="s">
        <v>459</v>
      </c>
      <c r="J322" s="453" t="s">
        <v>31</v>
      </c>
      <c r="K322" s="487">
        <v>80111600</v>
      </c>
      <c r="L322" s="487" t="s">
        <v>2129</v>
      </c>
      <c r="M322" s="487" t="s">
        <v>309</v>
      </c>
      <c r="N322" s="490" t="s">
        <v>309</v>
      </c>
      <c r="O322" s="490">
        <v>5.5</v>
      </c>
      <c r="P322" s="487">
        <v>5.5</v>
      </c>
      <c r="Q322" s="487" t="s">
        <v>84</v>
      </c>
      <c r="R322" s="491" t="s">
        <v>85</v>
      </c>
      <c r="S322" s="579">
        <v>4510000</v>
      </c>
      <c r="T322" s="579">
        <v>24805000</v>
      </c>
      <c r="U322" s="569" t="s">
        <v>2119</v>
      </c>
      <c r="V322" s="487" t="s">
        <v>123</v>
      </c>
      <c r="W322" s="487" t="s">
        <v>481</v>
      </c>
      <c r="X322" s="487" t="s">
        <v>491</v>
      </c>
      <c r="Y322" s="487" t="s">
        <v>77</v>
      </c>
      <c r="Z322" s="487" t="s">
        <v>78</v>
      </c>
      <c r="AA322" s="449"/>
    </row>
    <row r="323" spans="1:27" s="552" customFormat="1" ht="76.5">
      <c r="A323" s="487" t="s">
        <v>677</v>
      </c>
      <c r="B323" s="487" t="s">
        <v>71</v>
      </c>
      <c r="C323" s="487" t="s">
        <v>72</v>
      </c>
      <c r="D323" s="487" t="s">
        <v>457</v>
      </c>
      <c r="E323" s="487" t="s">
        <v>458</v>
      </c>
      <c r="F323" s="490">
        <v>8131</v>
      </c>
      <c r="G323" s="490">
        <v>2024110010238</v>
      </c>
      <c r="H323" s="487" t="s">
        <v>28</v>
      </c>
      <c r="I323" s="487" t="s">
        <v>459</v>
      </c>
      <c r="J323" s="453" t="s">
        <v>31</v>
      </c>
      <c r="K323" s="487">
        <v>80111600</v>
      </c>
      <c r="L323" s="487" t="s">
        <v>2131</v>
      </c>
      <c r="M323" s="487" t="s">
        <v>309</v>
      </c>
      <c r="N323" s="490" t="s">
        <v>309</v>
      </c>
      <c r="O323" s="490">
        <v>5</v>
      </c>
      <c r="P323" s="487">
        <v>5</v>
      </c>
      <c r="Q323" s="487" t="s">
        <v>84</v>
      </c>
      <c r="R323" s="491" t="s">
        <v>85</v>
      </c>
      <c r="S323" s="579">
        <v>4300000</v>
      </c>
      <c r="T323" s="579">
        <v>21500000</v>
      </c>
      <c r="U323" s="569" t="s">
        <v>2119</v>
      </c>
      <c r="V323" s="487" t="s">
        <v>123</v>
      </c>
      <c r="W323" s="487" t="s">
        <v>481</v>
      </c>
      <c r="X323" s="487" t="s">
        <v>491</v>
      </c>
      <c r="Y323" s="487" t="s">
        <v>77</v>
      </c>
      <c r="Z323" s="487" t="s">
        <v>78</v>
      </c>
      <c r="AA323" s="449"/>
    </row>
    <row r="324" spans="1:27" s="552" customFormat="1" ht="76.5">
      <c r="A324" s="487" t="s">
        <v>678</v>
      </c>
      <c r="B324" s="487" t="s">
        <v>71</v>
      </c>
      <c r="C324" s="487" t="s">
        <v>72</v>
      </c>
      <c r="D324" s="487" t="s">
        <v>457</v>
      </c>
      <c r="E324" s="487" t="s">
        <v>458</v>
      </c>
      <c r="F324" s="490">
        <v>8131</v>
      </c>
      <c r="G324" s="490">
        <v>2024110010238</v>
      </c>
      <c r="H324" s="487" t="s">
        <v>28</v>
      </c>
      <c r="I324" s="487" t="s">
        <v>459</v>
      </c>
      <c r="J324" s="453" t="s">
        <v>31</v>
      </c>
      <c r="K324" s="487">
        <v>80111600</v>
      </c>
      <c r="L324" s="487" t="s">
        <v>691</v>
      </c>
      <c r="M324" s="487" t="s">
        <v>2001</v>
      </c>
      <c r="N324" s="490" t="s">
        <v>683</v>
      </c>
      <c r="O324" s="490">
        <v>4</v>
      </c>
      <c r="P324" s="487">
        <v>4</v>
      </c>
      <c r="Q324" s="487" t="s">
        <v>84</v>
      </c>
      <c r="R324" s="491" t="s">
        <v>85</v>
      </c>
      <c r="S324" s="579">
        <v>3100000</v>
      </c>
      <c r="T324" s="579">
        <v>12400000</v>
      </c>
      <c r="U324" s="569" t="s">
        <v>2119</v>
      </c>
      <c r="V324" s="487" t="s">
        <v>79</v>
      </c>
      <c r="W324" s="487" t="s">
        <v>481</v>
      </c>
      <c r="X324" s="487" t="s">
        <v>491</v>
      </c>
      <c r="Y324" s="487" t="s">
        <v>77</v>
      </c>
      <c r="Z324" s="487" t="s">
        <v>78</v>
      </c>
      <c r="AA324" s="449"/>
    </row>
    <row r="325" spans="1:27" s="552" customFormat="1" ht="76.5">
      <c r="A325" s="574" t="s">
        <v>679</v>
      </c>
      <c r="B325" s="487" t="s">
        <v>71</v>
      </c>
      <c r="C325" s="487" t="s">
        <v>72</v>
      </c>
      <c r="D325" s="487" t="s">
        <v>457</v>
      </c>
      <c r="E325" s="487" t="s">
        <v>458</v>
      </c>
      <c r="F325" s="490">
        <v>8131</v>
      </c>
      <c r="G325" s="490">
        <v>2024110010238</v>
      </c>
      <c r="H325" s="487" t="s">
        <v>28</v>
      </c>
      <c r="I325" s="487" t="s">
        <v>459</v>
      </c>
      <c r="J325" s="453" t="s">
        <v>31</v>
      </c>
      <c r="K325" s="487">
        <v>80111600</v>
      </c>
      <c r="L325" s="487" t="s">
        <v>2118</v>
      </c>
      <c r="M325" s="487" t="s">
        <v>411</v>
      </c>
      <c r="N325" s="490" t="s">
        <v>461</v>
      </c>
      <c r="O325" s="490">
        <v>6</v>
      </c>
      <c r="P325" s="487">
        <v>6</v>
      </c>
      <c r="Q325" s="570" t="s">
        <v>84</v>
      </c>
      <c r="R325" s="491" t="s">
        <v>85</v>
      </c>
      <c r="S325" s="579">
        <v>4300000</v>
      </c>
      <c r="T325" s="579">
        <v>0</v>
      </c>
      <c r="U325" s="569" t="s">
        <v>2119</v>
      </c>
      <c r="V325" s="487" t="s">
        <v>79</v>
      </c>
      <c r="W325" s="487" t="s">
        <v>481</v>
      </c>
      <c r="X325" s="487" t="s">
        <v>491</v>
      </c>
      <c r="Y325" s="487" t="s">
        <v>77</v>
      </c>
      <c r="Z325" s="487" t="s">
        <v>78</v>
      </c>
      <c r="AA325" s="449"/>
    </row>
    <row r="326" spans="1:27" s="552" customFormat="1" ht="76.5">
      <c r="A326" s="487" t="s">
        <v>680</v>
      </c>
      <c r="B326" s="487" t="s">
        <v>71</v>
      </c>
      <c r="C326" s="487" t="s">
        <v>72</v>
      </c>
      <c r="D326" s="487" t="s">
        <v>457</v>
      </c>
      <c r="E326" s="487" t="s">
        <v>458</v>
      </c>
      <c r="F326" s="490">
        <v>8131</v>
      </c>
      <c r="G326" s="490">
        <v>2024110010238</v>
      </c>
      <c r="H326" s="487" t="s">
        <v>28</v>
      </c>
      <c r="I326" s="487" t="s">
        <v>459</v>
      </c>
      <c r="J326" s="487" t="s">
        <v>31</v>
      </c>
      <c r="K326" s="487">
        <v>80111600</v>
      </c>
      <c r="L326" s="487" t="s">
        <v>681</v>
      </c>
      <c r="M326" s="573" t="s">
        <v>682</v>
      </c>
      <c r="N326" s="573" t="s">
        <v>683</v>
      </c>
      <c r="O326" s="487">
        <v>3</v>
      </c>
      <c r="P326" s="487">
        <v>3</v>
      </c>
      <c r="Q326" s="487" t="s">
        <v>84</v>
      </c>
      <c r="R326" s="569" t="s">
        <v>85</v>
      </c>
      <c r="S326" s="579">
        <v>4400000</v>
      </c>
      <c r="T326" s="579">
        <v>13200000</v>
      </c>
      <c r="U326" s="487" t="s">
        <v>656</v>
      </c>
      <c r="V326" s="487" t="s">
        <v>123</v>
      </c>
      <c r="W326" s="487" t="s">
        <v>463</v>
      </c>
      <c r="X326" s="487" t="s">
        <v>491</v>
      </c>
      <c r="Y326" s="487" t="s">
        <v>77</v>
      </c>
      <c r="Z326" s="487" t="s">
        <v>78</v>
      </c>
      <c r="AA326" s="449"/>
    </row>
    <row r="327" spans="1:27" s="552" customFormat="1" ht="102">
      <c r="A327" s="487" t="s">
        <v>684</v>
      </c>
      <c r="B327" s="487" t="s">
        <v>71</v>
      </c>
      <c r="C327" s="487" t="s">
        <v>72</v>
      </c>
      <c r="D327" s="487" t="s">
        <v>457</v>
      </c>
      <c r="E327" s="487" t="s">
        <v>458</v>
      </c>
      <c r="F327" s="490">
        <v>8131</v>
      </c>
      <c r="G327" s="490">
        <v>2024110010238</v>
      </c>
      <c r="H327" s="487" t="s">
        <v>28</v>
      </c>
      <c r="I327" s="487" t="s">
        <v>459</v>
      </c>
      <c r="J327" s="453" t="s">
        <v>31</v>
      </c>
      <c r="K327" s="487">
        <v>80111600</v>
      </c>
      <c r="L327" s="487" t="s">
        <v>2129</v>
      </c>
      <c r="M327" s="487" t="s">
        <v>682</v>
      </c>
      <c r="N327" s="490" t="s">
        <v>683</v>
      </c>
      <c r="O327" s="490">
        <v>3</v>
      </c>
      <c r="P327" s="487">
        <v>3</v>
      </c>
      <c r="Q327" s="487" t="s">
        <v>84</v>
      </c>
      <c r="R327" s="491" t="s">
        <v>85</v>
      </c>
      <c r="S327" s="579">
        <v>4510000</v>
      </c>
      <c r="T327" s="579">
        <v>13530000</v>
      </c>
      <c r="U327" s="569" t="s">
        <v>2119</v>
      </c>
      <c r="V327" s="487" t="s">
        <v>123</v>
      </c>
      <c r="W327" s="487" t="s">
        <v>463</v>
      </c>
      <c r="X327" s="487" t="s">
        <v>491</v>
      </c>
      <c r="Y327" s="487" t="s">
        <v>77</v>
      </c>
      <c r="Z327" s="487" t="s">
        <v>78</v>
      </c>
      <c r="AA327" s="449"/>
    </row>
    <row r="328" spans="1:27" s="552" customFormat="1" ht="114.75">
      <c r="A328" s="487" t="s">
        <v>685</v>
      </c>
      <c r="B328" s="487" t="s">
        <v>71</v>
      </c>
      <c r="C328" s="487" t="s">
        <v>72</v>
      </c>
      <c r="D328" s="487" t="s">
        <v>457</v>
      </c>
      <c r="E328" s="487" t="s">
        <v>458</v>
      </c>
      <c r="F328" s="490">
        <v>8131</v>
      </c>
      <c r="G328" s="490">
        <v>2024110010238</v>
      </c>
      <c r="H328" s="487" t="s">
        <v>28</v>
      </c>
      <c r="I328" s="487" t="s">
        <v>459</v>
      </c>
      <c r="J328" s="487" t="s">
        <v>31</v>
      </c>
      <c r="K328" s="487">
        <v>80111600</v>
      </c>
      <c r="L328" s="487" t="s">
        <v>686</v>
      </c>
      <c r="M328" s="573" t="s">
        <v>682</v>
      </c>
      <c r="N328" s="573" t="s">
        <v>683</v>
      </c>
      <c r="O328" s="487">
        <v>3</v>
      </c>
      <c r="P328" s="487">
        <v>3</v>
      </c>
      <c r="Q328" s="487" t="s">
        <v>84</v>
      </c>
      <c r="R328" s="491" t="s">
        <v>85</v>
      </c>
      <c r="S328" s="579">
        <v>4000000</v>
      </c>
      <c r="T328" s="579">
        <v>12000000</v>
      </c>
      <c r="U328" s="487" t="s">
        <v>656</v>
      </c>
      <c r="V328" s="487" t="s">
        <v>79</v>
      </c>
      <c r="W328" s="487" t="s">
        <v>463</v>
      </c>
      <c r="X328" s="487" t="s">
        <v>491</v>
      </c>
      <c r="Y328" s="487" t="s">
        <v>77</v>
      </c>
      <c r="Z328" s="487" t="s">
        <v>78</v>
      </c>
      <c r="AA328" s="449"/>
    </row>
    <row r="329" spans="1:27" s="552" customFormat="1" ht="76.5">
      <c r="A329" s="487" t="s">
        <v>687</v>
      </c>
      <c r="B329" s="487" t="s">
        <v>71</v>
      </c>
      <c r="C329" s="487" t="s">
        <v>72</v>
      </c>
      <c r="D329" s="487" t="s">
        <v>457</v>
      </c>
      <c r="E329" s="487" t="s">
        <v>458</v>
      </c>
      <c r="F329" s="490">
        <v>8131</v>
      </c>
      <c r="G329" s="490">
        <v>2024110010238</v>
      </c>
      <c r="H329" s="487" t="s">
        <v>28</v>
      </c>
      <c r="I329" s="487" t="s">
        <v>459</v>
      </c>
      <c r="J329" s="487" t="s">
        <v>31</v>
      </c>
      <c r="K329" s="487">
        <v>80111600</v>
      </c>
      <c r="L329" s="487" t="s">
        <v>655</v>
      </c>
      <c r="M329" s="573" t="s">
        <v>682</v>
      </c>
      <c r="N329" s="573" t="s">
        <v>683</v>
      </c>
      <c r="O329" s="487">
        <v>3</v>
      </c>
      <c r="P329" s="487">
        <v>3</v>
      </c>
      <c r="Q329" s="487" t="s">
        <v>84</v>
      </c>
      <c r="R329" s="569" t="s">
        <v>85</v>
      </c>
      <c r="S329" s="579">
        <v>4700000</v>
      </c>
      <c r="T329" s="579">
        <v>14100000</v>
      </c>
      <c r="U329" s="487" t="s">
        <v>656</v>
      </c>
      <c r="V329" s="487" t="s">
        <v>79</v>
      </c>
      <c r="W329" s="487" t="s">
        <v>481</v>
      </c>
      <c r="X329" s="487" t="s">
        <v>491</v>
      </c>
      <c r="Y329" s="487" t="s">
        <v>77</v>
      </c>
      <c r="Z329" s="487" t="s">
        <v>78</v>
      </c>
      <c r="AA329" s="449"/>
    </row>
    <row r="330" spans="1:27" s="552" customFormat="1" ht="89.25">
      <c r="A330" s="487" t="s">
        <v>688</v>
      </c>
      <c r="B330" s="487" t="s">
        <v>71</v>
      </c>
      <c r="C330" s="487" t="s">
        <v>72</v>
      </c>
      <c r="D330" s="487" t="s">
        <v>457</v>
      </c>
      <c r="E330" s="487" t="s">
        <v>458</v>
      </c>
      <c r="F330" s="490">
        <v>8131</v>
      </c>
      <c r="G330" s="490">
        <v>2024110010238</v>
      </c>
      <c r="H330" s="487" t="s">
        <v>28</v>
      </c>
      <c r="I330" s="487" t="s">
        <v>459</v>
      </c>
      <c r="J330" s="487" t="s">
        <v>31</v>
      </c>
      <c r="K330" s="487">
        <v>80111600</v>
      </c>
      <c r="L330" s="487" t="s">
        <v>663</v>
      </c>
      <c r="M330" s="573" t="s">
        <v>682</v>
      </c>
      <c r="N330" s="573" t="s">
        <v>683</v>
      </c>
      <c r="O330" s="487">
        <v>3</v>
      </c>
      <c r="P330" s="487">
        <v>3</v>
      </c>
      <c r="Q330" s="487" t="s">
        <v>84</v>
      </c>
      <c r="R330" s="569" t="s">
        <v>85</v>
      </c>
      <c r="S330" s="579">
        <v>4500000</v>
      </c>
      <c r="T330" s="579">
        <v>13500000</v>
      </c>
      <c r="U330" s="487" t="s">
        <v>656</v>
      </c>
      <c r="V330" s="487" t="s">
        <v>79</v>
      </c>
      <c r="W330" s="487" t="s">
        <v>463</v>
      </c>
      <c r="X330" s="487" t="s">
        <v>491</v>
      </c>
      <c r="Y330" s="487" t="s">
        <v>77</v>
      </c>
      <c r="Z330" s="487" t="s">
        <v>78</v>
      </c>
      <c r="AA330" s="449"/>
    </row>
    <row r="331" spans="1:27" s="552" customFormat="1" ht="76.5">
      <c r="A331" s="487" t="s">
        <v>689</v>
      </c>
      <c r="B331" s="487" t="s">
        <v>71</v>
      </c>
      <c r="C331" s="487" t="s">
        <v>72</v>
      </c>
      <c r="D331" s="487" t="s">
        <v>457</v>
      </c>
      <c r="E331" s="487" t="s">
        <v>458</v>
      </c>
      <c r="F331" s="490">
        <v>8131</v>
      </c>
      <c r="G331" s="490">
        <v>2024110010238</v>
      </c>
      <c r="H331" s="487" t="s">
        <v>28</v>
      </c>
      <c r="I331" s="487" t="s">
        <v>459</v>
      </c>
      <c r="J331" s="487" t="s">
        <v>31</v>
      </c>
      <c r="K331" s="487">
        <v>80111600</v>
      </c>
      <c r="L331" s="487" t="s">
        <v>665</v>
      </c>
      <c r="M331" s="573" t="s">
        <v>682</v>
      </c>
      <c r="N331" s="573" t="s">
        <v>683</v>
      </c>
      <c r="O331" s="487">
        <v>3</v>
      </c>
      <c r="P331" s="487">
        <v>3</v>
      </c>
      <c r="Q331" s="487" t="s">
        <v>84</v>
      </c>
      <c r="R331" s="569" t="s">
        <v>85</v>
      </c>
      <c r="S331" s="579">
        <v>4300000</v>
      </c>
      <c r="T331" s="579">
        <v>12900000</v>
      </c>
      <c r="U331" s="487" t="s">
        <v>656</v>
      </c>
      <c r="V331" s="487" t="s">
        <v>79</v>
      </c>
      <c r="W331" s="487" t="s">
        <v>481</v>
      </c>
      <c r="X331" s="487" t="s">
        <v>491</v>
      </c>
      <c r="Y331" s="487" t="s">
        <v>77</v>
      </c>
      <c r="Z331" s="487" t="s">
        <v>78</v>
      </c>
      <c r="AA331" s="449"/>
    </row>
    <row r="332" spans="1:27" s="552" customFormat="1" ht="76.5">
      <c r="A332" s="487" t="s">
        <v>690</v>
      </c>
      <c r="B332" s="487" t="s">
        <v>71</v>
      </c>
      <c r="C332" s="487" t="s">
        <v>72</v>
      </c>
      <c r="D332" s="487" t="s">
        <v>457</v>
      </c>
      <c r="E332" s="487" t="s">
        <v>458</v>
      </c>
      <c r="F332" s="490">
        <v>8131</v>
      </c>
      <c r="G332" s="490">
        <v>2024110010238</v>
      </c>
      <c r="H332" s="487" t="s">
        <v>28</v>
      </c>
      <c r="I332" s="487" t="s">
        <v>459</v>
      </c>
      <c r="J332" s="487" t="s">
        <v>31</v>
      </c>
      <c r="K332" s="487">
        <v>80111600</v>
      </c>
      <c r="L332" s="487" t="s">
        <v>691</v>
      </c>
      <c r="M332" s="573" t="s">
        <v>682</v>
      </c>
      <c r="N332" s="573" t="s">
        <v>683</v>
      </c>
      <c r="O332" s="487">
        <v>3</v>
      </c>
      <c r="P332" s="487">
        <v>3</v>
      </c>
      <c r="Q332" s="487" t="s">
        <v>84</v>
      </c>
      <c r="R332" s="569" t="s">
        <v>85</v>
      </c>
      <c r="S332" s="579">
        <v>3100000</v>
      </c>
      <c r="T332" s="579">
        <v>9300000</v>
      </c>
      <c r="U332" s="487" t="s">
        <v>656</v>
      </c>
      <c r="V332" s="487" t="s">
        <v>79</v>
      </c>
      <c r="W332" s="487" t="s">
        <v>481</v>
      </c>
      <c r="X332" s="487" t="s">
        <v>491</v>
      </c>
      <c r="Y332" s="487" t="s">
        <v>77</v>
      </c>
      <c r="Z332" s="487" t="s">
        <v>78</v>
      </c>
      <c r="AA332" s="449"/>
    </row>
    <row r="333" spans="1:27" s="552" customFormat="1" ht="76.5">
      <c r="A333" s="487" t="s">
        <v>692</v>
      </c>
      <c r="B333" s="487" t="s">
        <v>71</v>
      </c>
      <c r="C333" s="487" t="s">
        <v>72</v>
      </c>
      <c r="D333" s="487" t="s">
        <v>457</v>
      </c>
      <c r="E333" s="487" t="s">
        <v>458</v>
      </c>
      <c r="F333" s="490">
        <v>8131</v>
      </c>
      <c r="G333" s="490">
        <v>2024110010238</v>
      </c>
      <c r="H333" s="487" t="s">
        <v>28</v>
      </c>
      <c r="I333" s="487" t="s">
        <v>459</v>
      </c>
      <c r="J333" s="487" t="s">
        <v>31</v>
      </c>
      <c r="K333" s="487">
        <v>80111600</v>
      </c>
      <c r="L333" s="487" t="s">
        <v>691</v>
      </c>
      <c r="M333" s="573" t="s">
        <v>682</v>
      </c>
      <c r="N333" s="573" t="s">
        <v>683</v>
      </c>
      <c r="O333" s="487">
        <v>3</v>
      </c>
      <c r="P333" s="487">
        <v>3</v>
      </c>
      <c r="Q333" s="487" t="s">
        <v>84</v>
      </c>
      <c r="R333" s="569" t="s">
        <v>85</v>
      </c>
      <c r="S333" s="579">
        <v>3100000</v>
      </c>
      <c r="T333" s="579">
        <v>9300000</v>
      </c>
      <c r="U333" s="487" t="s">
        <v>656</v>
      </c>
      <c r="V333" s="487" t="s">
        <v>79</v>
      </c>
      <c r="W333" s="487" t="s">
        <v>463</v>
      </c>
      <c r="X333" s="487" t="s">
        <v>491</v>
      </c>
      <c r="Y333" s="487" t="s">
        <v>77</v>
      </c>
      <c r="Z333" s="487" t="s">
        <v>78</v>
      </c>
      <c r="AA333" s="449"/>
    </row>
    <row r="334" spans="1:27" s="552" customFormat="1" ht="102">
      <c r="A334" s="564" t="s">
        <v>693</v>
      </c>
      <c r="B334" s="487" t="s">
        <v>71</v>
      </c>
      <c r="C334" s="487" t="s">
        <v>72</v>
      </c>
      <c r="D334" s="487" t="s">
        <v>457</v>
      </c>
      <c r="E334" s="487" t="s">
        <v>458</v>
      </c>
      <c r="F334" s="490">
        <v>8131</v>
      </c>
      <c r="G334" s="490">
        <v>2024110010238</v>
      </c>
      <c r="H334" s="487" t="s">
        <v>28</v>
      </c>
      <c r="I334" s="487" t="s">
        <v>459</v>
      </c>
      <c r="J334" s="453" t="s">
        <v>31</v>
      </c>
      <c r="K334" s="487">
        <v>80111600</v>
      </c>
      <c r="L334" s="487" t="s">
        <v>1399</v>
      </c>
      <c r="M334" s="487" t="s">
        <v>309</v>
      </c>
      <c r="N334" s="490" t="s">
        <v>179</v>
      </c>
      <c r="O334" s="490">
        <v>1</v>
      </c>
      <c r="P334" s="487">
        <v>1</v>
      </c>
      <c r="Q334" s="487" t="s">
        <v>1063</v>
      </c>
      <c r="R334" s="491" t="s">
        <v>85</v>
      </c>
      <c r="S334" s="579"/>
      <c r="T334" s="579">
        <v>15000000</v>
      </c>
      <c r="U334" s="569" t="s">
        <v>2119</v>
      </c>
      <c r="V334" s="487" t="s">
        <v>79</v>
      </c>
      <c r="W334" s="487" t="s">
        <v>463</v>
      </c>
      <c r="X334" s="487" t="s">
        <v>503</v>
      </c>
      <c r="Y334" s="487" t="s">
        <v>77</v>
      </c>
      <c r="Z334" s="487" t="s">
        <v>78</v>
      </c>
      <c r="AA334" s="454"/>
    </row>
    <row r="335" spans="1:27" s="552" customFormat="1" ht="102">
      <c r="A335" s="487" t="s">
        <v>694</v>
      </c>
      <c r="B335" s="487" t="s">
        <v>71</v>
      </c>
      <c r="C335" s="487" t="s">
        <v>695</v>
      </c>
      <c r="D335" s="487" t="s">
        <v>457</v>
      </c>
      <c r="E335" s="487" t="s">
        <v>458</v>
      </c>
      <c r="F335" s="490">
        <v>8131</v>
      </c>
      <c r="G335" s="490">
        <v>2024110010238</v>
      </c>
      <c r="H335" s="487" t="s">
        <v>28</v>
      </c>
      <c r="I335" s="487" t="s">
        <v>459</v>
      </c>
      <c r="J335" s="453" t="s">
        <v>30</v>
      </c>
      <c r="K335" s="487">
        <v>80111600</v>
      </c>
      <c r="L335" s="487" t="s">
        <v>2540</v>
      </c>
      <c r="M335" s="487" t="s">
        <v>1062</v>
      </c>
      <c r="N335" s="490" t="s">
        <v>1423</v>
      </c>
      <c r="O335" s="490">
        <v>6</v>
      </c>
      <c r="P335" s="487">
        <v>1</v>
      </c>
      <c r="Q335" s="570" t="s">
        <v>84</v>
      </c>
      <c r="R335" s="491" t="s">
        <v>85</v>
      </c>
      <c r="S335" s="579">
        <v>5200000</v>
      </c>
      <c r="T335" s="579">
        <v>31200000</v>
      </c>
      <c r="U335" s="569" t="s">
        <v>700</v>
      </c>
      <c r="V335" s="487" t="s">
        <v>79</v>
      </c>
      <c r="W335" s="487" t="s">
        <v>463</v>
      </c>
      <c r="X335" s="487" t="s">
        <v>503</v>
      </c>
      <c r="Y335" s="487" t="s">
        <v>77</v>
      </c>
      <c r="Z335" s="487" t="s">
        <v>78</v>
      </c>
      <c r="AA335" s="454" t="s">
        <v>2329</v>
      </c>
    </row>
    <row r="336" spans="1:27" s="552" customFormat="1" ht="102">
      <c r="A336" s="487" t="s">
        <v>696</v>
      </c>
      <c r="B336" s="487" t="s">
        <v>71</v>
      </c>
      <c r="C336" s="487" t="s">
        <v>72</v>
      </c>
      <c r="D336" s="487" t="s">
        <v>457</v>
      </c>
      <c r="E336" s="487" t="s">
        <v>458</v>
      </c>
      <c r="F336" s="490">
        <v>8131</v>
      </c>
      <c r="G336" s="490">
        <v>2024110010238</v>
      </c>
      <c r="H336" s="487" t="s">
        <v>28</v>
      </c>
      <c r="I336" s="487" t="s">
        <v>459</v>
      </c>
      <c r="J336" s="453" t="s">
        <v>30</v>
      </c>
      <c r="K336" s="487">
        <v>80111600</v>
      </c>
      <c r="L336" s="487" t="s">
        <v>2018</v>
      </c>
      <c r="M336" s="487" t="s">
        <v>315</v>
      </c>
      <c r="N336" s="490" t="s">
        <v>315</v>
      </c>
      <c r="O336" s="490">
        <v>10</v>
      </c>
      <c r="P336" s="487">
        <v>1</v>
      </c>
      <c r="Q336" s="570" t="s">
        <v>84</v>
      </c>
      <c r="R336" s="491" t="s">
        <v>85</v>
      </c>
      <c r="S336" s="579">
        <v>3500000</v>
      </c>
      <c r="T336" s="579">
        <v>35000000</v>
      </c>
      <c r="U336" s="569" t="s">
        <v>700</v>
      </c>
      <c r="V336" s="487" t="s">
        <v>79</v>
      </c>
      <c r="W336" s="487">
        <v>0</v>
      </c>
      <c r="X336" s="487" t="s">
        <v>503</v>
      </c>
      <c r="Y336" s="487" t="s">
        <v>77</v>
      </c>
      <c r="Z336" s="487" t="s">
        <v>78</v>
      </c>
      <c r="AA336" s="449"/>
    </row>
    <row r="337" spans="1:27" s="552" customFormat="1" ht="102">
      <c r="A337" s="487" t="s">
        <v>697</v>
      </c>
      <c r="B337" s="487" t="s">
        <v>71</v>
      </c>
      <c r="C337" s="487" t="s">
        <v>698</v>
      </c>
      <c r="D337" s="487" t="s">
        <v>457</v>
      </c>
      <c r="E337" s="487" t="s">
        <v>458</v>
      </c>
      <c r="F337" s="490">
        <v>8131</v>
      </c>
      <c r="G337" s="490">
        <v>2024110010238</v>
      </c>
      <c r="H337" s="487" t="s">
        <v>28</v>
      </c>
      <c r="I337" s="487" t="s">
        <v>459</v>
      </c>
      <c r="J337" s="453" t="s">
        <v>30</v>
      </c>
      <c r="K337" s="487">
        <v>80111601</v>
      </c>
      <c r="L337" s="487" t="s">
        <v>699</v>
      </c>
      <c r="M337" s="487" t="s">
        <v>411</v>
      </c>
      <c r="N337" s="490" t="s">
        <v>461</v>
      </c>
      <c r="O337" s="490">
        <v>6</v>
      </c>
      <c r="P337" s="487">
        <v>1</v>
      </c>
      <c r="Q337" s="487" t="s">
        <v>84</v>
      </c>
      <c r="R337" s="491" t="s">
        <v>85</v>
      </c>
      <c r="S337" s="579">
        <v>3400000</v>
      </c>
      <c r="T337" s="579">
        <v>20400000</v>
      </c>
      <c r="U337" s="487" t="s">
        <v>700</v>
      </c>
      <c r="V337" s="487" t="s">
        <v>79</v>
      </c>
      <c r="W337" s="487" t="s">
        <v>463</v>
      </c>
      <c r="X337" s="487" t="s">
        <v>503</v>
      </c>
      <c r="Y337" s="487" t="s">
        <v>77</v>
      </c>
      <c r="Z337" s="487" t="s">
        <v>78</v>
      </c>
      <c r="AA337" s="449"/>
    </row>
    <row r="338" spans="1:27" s="552" customFormat="1" ht="102">
      <c r="A338" s="487" t="s">
        <v>701</v>
      </c>
      <c r="B338" s="487" t="s">
        <v>71</v>
      </c>
      <c r="C338" s="487" t="s">
        <v>702</v>
      </c>
      <c r="D338" s="487" t="s">
        <v>457</v>
      </c>
      <c r="E338" s="487" t="s">
        <v>458</v>
      </c>
      <c r="F338" s="490">
        <v>8131</v>
      </c>
      <c r="G338" s="490">
        <v>2024110010238</v>
      </c>
      <c r="H338" s="487" t="s">
        <v>28</v>
      </c>
      <c r="I338" s="487" t="s">
        <v>459</v>
      </c>
      <c r="J338" s="453" t="s">
        <v>30</v>
      </c>
      <c r="K338" s="487">
        <v>80111600</v>
      </c>
      <c r="L338" s="487" t="s">
        <v>2018</v>
      </c>
      <c r="M338" s="487" t="s">
        <v>315</v>
      </c>
      <c r="N338" s="490" t="s">
        <v>315</v>
      </c>
      <c r="O338" s="490">
        <v>8.5</v>
      </c>
      <c r="P338" s="487">
        <v>1</v>
      </c>
      <c r="Q338" s="570" t="s">
        <v>84</v>
      </c>
      <c r="R338" s="491" t="s">
        <v>85</v>
      </c>
      <c r="S338" s="579">
        <v>3500000</v>
      </c>
      <c r="T338" s="579">
        <v>29750000</v>
      </c>
      <c r="U338" s="569" t="s">
        <v>700</v>
      </c>
      <c r="V338" s="487" t="s">
        <v>79</v>
      </c>
      <c r="W338" s="487">
        <v>0</v>
      </c>
      <c r="X338" s="487" t="s">
        <v>503</v>
      </c>
      <c r="Y338" s="487" t="s">
        <v>77</v>
      </c>
      <c r="Z338" s="487" t="s">
        <v>78</v>
      </c>
      <c r="AA338" s="449"/>
    </row>
    <row r="339" spans="1:27" s="552" customFormat="1" ht="102">
      <c r="A339" s="487" t="s">
        <v>703</v>
      </c>
      <c r="B339" s="487" t="s">
        <v>71</v>
      </c>
      <c r="C339" s="487" t="s">
        <v>704</v>
      </c>
      <c r="D339" s="487" t="s">
        <v>457</v>
      </c>
      <c r="E339" s="487" t="s">
        <v>458</v>
      </c>
      <c r="F339" s="490">
        <v>8131</v>
      </c>
      <c r="G339" s="490">
        <v>2024110010238</v>
      </c>
      <c r="H339" s="487" t="s">
        <v>28</v>
      </c>
      <c r="I339" s="487" t="s">
        <v>459</v>
      </c>
      <c r="J339" s="453" t="s">
        <v>30</v>
      </c>
      <c r="K339" s="487">
        <v>80111600</v>
      </c>
      <c r="L339" s="487" t="s">
        <v>2055</v>
      </c>
      <c r="M339" s="487" t="s">
        <v>309</v>
      </c>
      <c r="N339" s="490" t="s">
        <v>309</v>
      </c>
      <c r="O339" s="490">
        <v>5</v>
      </c>
      <c r="P339" s="487">
        <v>1</v>
      </c>
      <c r="Q339" s="570" t="s">
        <v>84</v>
      </c>
      <c r="R339" s="491" t="s">
        <v>85</v>
      </c>
      <c r="S339" s="579">
        <v>3300000</v>
      </c>
      <c r="T339" s="579">
        <v>16500000</v>
      </c>
      <c r="U339" s="569" t="s">
        <v>700</v>
      </c>
      <c r="V339" s="487" t="s">
        <v>79</v>
      </c>
      <c r="W339" s="487">
        <v>0</v>
      </c>
      <c r="X339" s="487" t="s">
        <v>503</v>
      </c>
      <c r="Y339" s="487" t="s">
        <v>77</v>
      </c>
      <c r="Z339" s="487" t="s">
        <v>78</v>
      </c>
      <c r="AA339" s="449"/>
    </row>
    <row r="340" spans="1:27" s="552" customFormat="1" ht="102">
      <c r="A340" s="487" t="s">
        <v>705</v>
      </c>
      <c r="B340" s="487" t="s">
        <v>71</v>
      </c>
      <c r="C340" s="487" t="s">
        <v>706</v>
      </c>
      <c r="D340" s="487" t="s">
        <v>457</v>
      </c>
      <c r="E340" s="487" t="s">
        <v>458</v>
      </c>
      <c r="F340" s="490">
        <v>8131</v>
      </c>
      <c r="G340" s="490">
        <v>2024110010238</v>
      </c>
      <c r="H340" s="487" t="s">
        <v>28</v>
      </c>
      <c r="I340" s="487" t="s">
        <v>459</v>
      </c>
      <c r="J340" s="453" t="s">
        <v>30</v>
      </c>
      <c r="K340" s="487">
        <v>80111601</v>
      </c>
      <c r="L340" s="487" t="s">
        <v>699</v>
      </c>
      <c r="M340" s="487" t="s">
        <v>411</v>
      </c>
      <c r="N340" s="490" t="s">
        <v>461</v>
      </c>
      <c r="O340" s="490">
        <v>6</v>
      </c>
      <c r="P340" s="487">
        <v>1</v>
      </c>
      <c r="Q340" s="487" t="s">
        <v>84</v>
      </c>
      <c r="R340" s="491" t="s">
        <v>85</v>
      </c>
      <c r="S340" s="579">
        <v>3400000</v>
      </c>
      <c r="T340" s="579">
        <v>20400000</v>
      </c>
      <c r="U340" s="487" t="s">
        <v>700</v>
      </c>
      <c r="V340" s="487" t="s">
        <v>79</v>
      </c>
      <c r="W340" s="487" t="s">
        <v>463</v>
      </c>
      <c r="X340" s="487" t="s">
        <v>503</v>
      </c>
      <c r="Y340" s="487" t="s">
        <v>77</v>
      </c>
      <c r="Z340" s="487" t="s">
        <v>78</v>
      </c>
      <c r="AA340" s="449"/>
    </row>
    <row r="341" spans="1:27" s="552" customFormat="1" ht="102">
      <c r="A341" s="487" t="s">
        <v>707</v>
      </c>
      <c r="B341" s="487" t="s">
        <v>71</v>
      </c>
      <c r="C341" s="487" t="s">
        <v>708</v>
      </c>
      <c r="D341" s="487" t="s">
        <v>457</v>
      </c>
      <c r="E341" s="487" t="s">
        <v>458</v>
      </c>
      <c r="F341" s="490">
        <v>8131</v>
      </c>
      <c r="G341" s="490">
        <v>2024110010238</v>
      </c>
      <c r="H341" s="487" t="s">
        <v>28</v>
      </c>
      <c r="I341" s="487" t="s">
        <v>459</v>
      </c>
      <c r="J341" s="453" t="s">
        <v>30</v>
      </c>
      <c r="K341" s="487">
        <v>80111601</v>
      </c>
      <c r="L341" s="487" t="s">
        <v>699</v>
      </c>
      <c r="M341" s="487" t="s">
        <v>411</v>
      </c>
      <c r="N341" s="490" t="s">
        <v>461</v>
      </c>
      <c r="O341" s="490">
        <v>6</v>
      </c>
      <c r="P341" s="487">
        <v>1</v>
      </c>
      <c r="Q341" s="487" t="s">
        <v>84</v>
      </c>
      <c r="R341" s="491" t="s">
        <v>85</v>
      </c>
      <c r="S341" s="579">
        <v>3400000</v>
      </c>
      <c r="T341" s="579">
        <v>20400000</v>
      </c>
      <c r="U341" s="487" t="s">
        <v>700</v>
      </c>
      <c r="V341" s="487" t="s">
        <v>79</v>
      </c>
      <c r="W341" s="487" t="s">
        <v>463</v>
      </c>
      <c r="X341" s="487" t="s">
        <v>503</v>
      </c>
      <c r="Y341" s="487" t="s">
        <v>77</v>
      </c>
      <c r="Z341" s="487" t="s">
        <v>78</v>
      </c>
      <c r="AA341" s="449"/>
    </row>
    <row r="342" spans="1:27" s="552" customFormat="1" ht="102">
      <c r="A342" s="487" t="s">
        <v>709</v>
      </c>
      <c r="B342" s="487" t="s">
        <v>71</v>
      </c>
      <c r="C342" s="487" t="s">
        <v>710</v>
      </c>
      <c r="D342" s="487" t="s">
        <v>457</v>
      </c>
      <c r="E342" s="487" t="s">
        <v>458</v>
      </c>
      <c r="F342" s="490">
        <v>8131</v>
      </c>
      <c r="G342" s="490">
        <v>2024110010238</v>
      </c>
      <c r="H342" s="487" t="s">
        <v>28</v>
      </c>
      <c r="I342" s="487" t="s">
        <v>459</v>
      </c>
      <c r="J342" s="453" t="s">
        <v>30</v>
      </c>
      <c r="K342" s="487">
        <v>80111601</v>
      </c>
      <c r="L342" s="487" t="s">
        <v>699</v>
      </c>
      <c r="M342" s="487" t="s">
        <v>411</v>
      </c>
      <c r="N342" s="490" t="s">
        <v>461</v>
      </c>
      <c r="O342" s="490">
        <v>6</v>
      </c>
      <c r="P342" s="487">
        <v>1</v>
      </c>
      <c r="Q342" s="487" t="s">
        <v>84</v>
      </c>
      <c r="R342" s="491" t="s">
        <v>85</v>
      </c>
      <c r="S342" s="579">
        <v>3400000</v>
      </c>
      <c r="T342" s="579">
        <v>20400000</v>
      </c>
      <c r="U342" s="487" t="s">
        <v>700</v>
      </c>
      <c r="V342" s="487" t="s">
        <v>79</v>
      </c>
      <c r="W342" s="487" t="s">
        <v>463</v>
      </c>
      <c r="X342" s="487" t="s">
        <v>503</v>
      </c>
      <c r="Y342" s="487" t="s">
        <v>77</v>
      </c>
      <c r="Z342" s="487" t="s">
        <v>78</v>
      </c>
      <c r="AA342" s="449"/>
    </row>
    <row r="343" spans="1:27" s="552" customFormat="1" ht="102">
      <c r="A343" s="487" t="s">
        <v>711</v>
      </c>
      <c r="B343" s="487" t="s">
        <v>71</v>
      </c>
      <c r="C343" s="487" t="s">
        <v>712</v>
      </c>
      <c r="D343" s="487" t="s">
        <v>457</v>
      </c>
      <c r="E343" s="487" t="s">
        <v>458</v>
      </c>
      <c r="F343" s="490">
        <v>8131</v>
      </c>
      <c r="G343" s="490">
        <v>2024110010238</v>
      </c>
      <c r="H343" s="487" t="s">
        <v>28</v>
      </c>
      <c r="I343" s="487" t="s">
        <v>459</v>
      </c>
      <c r="J343" s="453" t="s">
        <v>30</v>
      </c>
      <c r="K343" s="487">
        <v>80111600</v>
      </c>
      <c r="L343" s="487" t="s">
        <v>2055</v>
      </c>
      <c r="M343" s="487" t="s">
        <v>309</v>
      </c>
      <c r="N343" s="490" t="s">
        <v>309</v>
      </c>
      <c r="O343" s="490">
        <v>5</v>
      </c>
      <c r="P343" s="487">
        <v>1</v>
      </c>
      <c r="Q343" s="570" t="s">
        <v>84</v>
      </c>
      <c r="R343" s="491" t="s">
        <v>85</v>
      </c>
      <c r="S343" s="579">
        <v>3300000</v>
      </c>
      <c r="T343" s="579">
        <v>16500000</v>
      </c>
      <c r="U343" s="569" t="s">
        <v>700</v>
      </c>
      <c r="V343" s="487" t="s">
        <v>79</v>
      </c>
      <c r="W343" s="487">
        <v>0</v>
      </c>
      <c r="X343" s="487" t="s">
        <v>503</v>
      </c>
      <c r="Y343" s="487" t="s">
        <v>77</v>
      </c>
      <c r="Z343" s="487" t="s">
        <v>78</v>
      </c>
      <c r="AA343" s="449"/>
    </row>
    <row r="344" spans="1:27" s="552" customFormat="1" ht="102">
      <c r="A344" s="487" t="s">
        <v>713</v>
      </c>
      <c r="B344" s="487" t="s">
        <v>71</v>
      </c>
      <c r="C344" s="487" t="s">
        <v>714</v>
      </c>
      <c r="D344" s="487" t="s">
        <v>457</v>
      </c>
      <c r="E344" s="487" t="s">
        <v>458</v>
      </c>
      <c r="F344" s="490">
        <v>8131</v>
      </c>
      <c r="G344" s="490">
        <v>2024110010238</v>
      </c>
      <c r="H344" s="487" t="s">
        <v>28</v>
      </c>
      <c r="I344" s="487" t="s">
        <v>459</v>
      </c>
      <c r="J344" s="453" t="s">
        <v>30</v>
      </c>
      <c r="K344" s="487">
        <v>80111601</v>
      </c>
      <c r="L344" s="487" t="s">
        <v>699</v>
      </c>
      <c r="M344" s="487" t="s">
        <v>411</v>
      </c>
      <c r="N344" s="490" t="s">
        <v>461</v>
      </c>
      <c r="O344" s="490">
        <v>6</v>
      </c>
      <c r="P344" s="487">
        <v>1</v>
      </c>
      <c r="Q344" s="487" t="s">
        <v>84</v>
      </c>
      <c r="R344" s="491" t="s">
        <v>85</v>
      </c>
      <c r="S344" s="579">
        <v>3400000</v>
      </c>
      <c r="T344" s="579">
        <v>20400000</v>
      </c>
      <c r="U344" s="487" t="s">
        <v>700</v>
      </c>
      <c r="V344" s="487" t="s">
        <v>79</v>
      </c>
      <c r="W344" s="487" t="s">
        <v>463</v>
      </c>
      <c r="X344" s="487" t="s">
        <v>503</v>
      </c>
      <c r="Y344" s="487" t="s">
        <v>77</v>
      </c>
      <c r="Z344" s="487" t="s">
        <v>78</v>
      </c>
      <c r="AA344" s="449"/>
    </row>
    <row r="345" spans="1:27" s="552" customFormat="1" ht="102">
      <c r="A345" s="487" t="s">
        <v>715</v>
      </c>
      <c r="B345" s="487" t="s">
        <v>71</v>
      </c>
      <c r="C345" s="487" t="s">
        <v>716</v>
      </c>
      <c r="D345" s="487" t="s">
        <v>457</v>
      </c>
      <c r="E345" s="487" t="s">
        <v>458</v>
      </c>
      <c r="F345" s="490">
        <v>8131</v>
      </c>
      <c r="G345" s="490">
        <v>2024110010238</v>
      </c>
      <c r="H345" s="487" t="s">
        <v>28</v>
      </c>
      <c r="I345" s="487" t="s">
        <v>459</v>
      </c>
      <c r="J345" s="453" t="s">
        <v>30</v>
      </c>
      <c r="K345" s="487">
        <v>80111601</v>
      </c>
      <c r="L345" s="487" t="s">
        <v>699</v>
      </c>
      <c r="M345" s="487" t="s">
        <v>411</v>
      </c>
      <c r="N345" s="490" t="s">
        <v>461</v>
      </c>
      <c r="O345" s="490">
        <v>6</v>
      </c>
      <c r="P345" s="487">
        <v>1</v>
      </c>
      <c r="Q345" s="487" t="s">
        <v>84</v>
      </c>
      <c r="R345" s="491" t="s">
        <v>85</v>
      </c>
      <c r="S345" s="579">
        <v>3400000</v>
      </c>
      <c r="T345" s="579">
        <v>20400000</v>
      </c>
      <c r="U345" s="487" t="s">
        <v>700</v>
      </c>
      <c r="V345" s="487" t="s">
        <v>79</v>
      </c>
      <c r="W345" s="487" t="s">
        <v>463</v>
      </c>
      <c r="X345" s="487" t="s">
        <v>503</v>
      </c>
      <c r="Y345" s="487" t="s">
        <v>77</v>
      </c>
      <c r="Z345" s="487" t="s">
        <v>78</v>
      </c>
      <c r="AA345" s="449"/>
    </row>
    <row r="346" spans="1:27" s="552" customFormat="1" ht="102">
      <c r="A346" s="487" t="s">
        <v>717</v>
      </c>
      <c r="B346" s="487" t="s">
        <v>71</v>
      </c>
      <c r="C346" s="487" t="s">
        <v>718</v>
      </c>
      <c r="D346" s="487" t="s">
        <v>457</v>
      </c>
      <c r="E346" s="487" t="s">
        <v>458</v>
      </c>
      <c r="F346" s="490">
        <v>8131</v>
      </c>
      <c r="G346" s="490">
        <v>2024110010238</v>
      </c>
      <c r="H346" s="487" t="s">
        <v>28</v>
      </c>
      <c r="I346" s="487" t="s">
        <v>459</v>
      </c>
      <c r="J346" s="453" t="s">
        <v>30</v>
      </c>
      <c r="K346" s="487">
        <v>80111600</v>
      </c>
      <c r="L346" s="487" t="s">
        <v>699</v>
      </c>
      <c r="M346" s="487" t="s">
        <v>411</v>
      </c>
      <c r="N346" s="490" t="s">
        <v>461</v>
      </c>
      <c r="O346" s="490">
        <v>5</v>
      </c>
      <c r="P346" s="487">
        <v>1</v>
      </c>
      <c r="Q346" s="487" t="s">
        <v>84</v>
      </c>
      <c r="R346" s="491" t="s">
        <v>85</v>
      </c>
      <c r="S346" s="579">
        <v>3400000</v>
      </c>
      <c r="T346" s="579">
        <v>17000000</v>
      </c>
      <c r="U346" s="487" t="s">
        <v>700</v>
      </c>
      <c r="V346" s="487" t="s">
        <v>79</v>
      </c>
      <c r="W346" s="487" t="s">
        <v>463</v>
      </c>
      <c r="X346" s="487" t="s">
        <v>503</v>
      </c>
      <c r="Y346" s="487" t="s">
        <v>77</v>
      </c>
      <c r="Z346" s="487" t="s">
        <v>78</v>
      </c>
      <c r="AA346" s="454"/>
    </row>
    <row r="347" spans="1:27" s="552" customFormat="1" ht="102">
      <c r="A347" s="487" t="s">
        <v>719</v>
      </c>
      <c r="B347" s="487" t="s">
        <v>71</v>
      </c>
      <c r="C347" s="487" t="s">
        <v>720</v>
      </c>
      <c r="D347" s="487" t="s">
        <v>457</v>
      </c>
      <c r="E347" s="487" t="s">
        <v>458</v>
      </c>
      <c r="F347" s="490">
        <v>8131</v>
      </c>
      <c r="G347" s="490">
        <v>2024110010238</v>
      </c>
      <c r="H347" s="487" t="s">
        <v>28</v>
      </c>
      <c r="I347" s="487" t="s">
        <v>459</v>
      </c>
      <c r="J347" s="453" t="s">
        <v>30</v>
      </c>
      <c r="K347" s="487">
        <v>80111600</v>
      </c>
      <c r="L347" s="487" t="s">
        <v>699</v>
      </c>
      <c r="M347" s="487" t="s">
        <v>411</v>
      </c>
      <c r="N347" s="490" t="s">
        <v>461</v>
      </c>
      <c r="O347" s="490">
        <v>5</v>
      </c>
      <c r="P347" s="487">
        <v>1</v>
      </c>
      <c r="Q347" s="487" t="s">
        <v>84</v>
      </c>
      <c r="R347" s="491" t="s">
        <v>85</v>
      </c>
      <c r="S347" s="579">
        <v>3400000</v>
      </c>
      <c r="T347" s="579">
        <v>17000000</v>
      </c>
      <c r="U347" s="487" t="s">
        <v>700</v>
      </c>
      <c r="V347" s="487" t="s">
        <v>79</v>
      </c>
      <c r="W347" s="487" t="s">
        <v>463</v>
      </c>
      <c r="X347" s="487" t="s">
        <v>503</v>
      </c>
      <c r="Y347" s="487" t="s">
        <v>77</v>
      </c>
      <c r="Z347" s="487" t="s">
        <v>78</v>
      </c>
      <c r="AA347" s="454"/>
    </row>
    <row r="348" spans="1:27" s="552" customFormat="1" ht="102">
      <c r="A348" s="487" t="s">
        <v>721</v>
      </c>
      <c r="B348" s="487" t="s">
        <v>71</v>
      </c>
      <c r="C348" s="487" t="s">
        <v>722</v>
      </c>
      <c r="D348" s="487" t="s">
        <v>457</v>
      </c>
      <c r="E348" s="487" t="s">
        <v>458</v>
      </c>
      <c r="F348" s="490">
        <v>8131</v>
      </c>
      <c r="G348" s="490">
        <v>2024110010238</v>
      </c>
      <c r="H348" s="487" t="s">
        <v>28</v>
      </c>
      <c r="I348" s="487" t="s">
        <v>459</v>
      </c>
      <c r="J348" s="453" t="s">
        <v>30</v>
      </c>
      <c r="K348" s="487">
        <v>80111600</v>
      </c>
      <c r="L348" s="487" t="s">
        <v>2060</v>
      </c>
      <c r="M348" s="487" t="s">
        <v>309</v>
      </c>
      <c r="N348" s="490" t="s">
        <v>309</v>
      </c>
      <c r="O348" s="490">
        <v>6</v>
      </c>
      <c r="P348" s="487">
        <v>1</v>
      </c>
      <c r="Q348" s="570" t="s">
        <v>84</v>
      </c>
      <c r="R348" s="491" t="s">
        <v>85</v>
      </c>
      <c r="S348" s="579">
        <v>3200000</v>
      </c>
      <c r="T348" s="579">
        <v>19200000</v>
      </c>
      <c r="U348" s="569" t="s">
        <v>700</v>
      </c>
      <c r="V348" s="487" t="s">
        <v>79</v>
      </c>
      <c r="W348" s="487">
        <v>0</v>
      </c>
      <c r="X348" s="487" t="s">
        <v>503</v>
      </c>
      <c r="Y348" s="487" t="s">
        <v>77</v>
      </c>
      <c r="Z348" s="487" t="s">
        <v>78</v>
      </c>
      <c r="AA348" s="449"/>
    </row>
    <row r="349" spans="1:27" s="552" customFormat="1" ht="102">
      <c r="A349" s="487" t="s">
        <v>723</v>
      </c>
      <c r="B349" s="487" t="s">
        <v>71</v>
      </c>
      <c r="C349" s="487" t="s">
        <v>724</v>
      </c>
      <c r="D349" s="487" t="s">
        <v>457</v>
      </c>
      <c r="E349" s="487" t="s">
        <v>458</v>
      </c>
      <c r="F349" s="490">
        <v>8131</v>
      </c>
      <c r="G349" s="490">
        <v>2024110010238</v>
      </c>
      <c r="H349" s="487" t="s">
        <v>28</v>
      </c>
      <c r="I349" s="487" t="s">
        <v>459</v>
      </c>
      <c r="J349" s="453" t="s">
        <v>30</v>
      </c>
      <c r="K349" s="487">
        <v>80111600</v>
      </c>
      <c r="L349" s="487" t="s">
        <v>2023</v>
      </c>
      <c r="M349" s="487" t="s">
        <v>315</v>
      </c>
      <c r="N349" s="490" t="s">
        <v>315</v>
      </c>
      <c r="O349" s="490">
        <v>7</v>
      </c>
      <c r="P349" s="487">
        <v>1</v>
      </c>
      <c r="Q349" s="570" t="s">
        <v>84</v>
      </c>
      <c r="R349" s="491" t="s">
        <v>85</v>
      </c>
      <c r="S349" s="579">
        <v>3600000</v>
      </c>
      <c r="T349" s="579">
        <v>25200000</v>
      </c>
      <c r="U349" s="569" t="s">
        <v>700</v>
      </c>
      <c r="V349" s="487" t="s">
        <v>79</v>
      </c>
      <c r="W349" s="487">
        <v>0</v>
      </c>
      <c r="X349" s="487" t="s">
        <v>503</v>
      </c>
      <c r="Y349" s="487" t="s">
        <v>77</v>
      </c>
      <c r="Z349" s="487" t="s">
        <v>78</v>
      </c>
      <c r="AA349" s="449"/>
    </row>
    <row r="350" spans="1:27" s="552" customFormat="1" ht="102">
      <c r="A350" s="487" t="s">
        <v>725</v>
      </c>
      <c r="B350" s="487" t="s">
        <v>71</v>
      </c>
      <c r="C350" s="487" t="s">
        <v>726</v>
      </c>
      <c r="D350" s="487" t="s">
        <v>457</v>
      </c>
      <c r="E350" s="487" t="s">
        <v>458</v>
      </c>
      <c r="F350" s="490">
        <v>8131</v>
      </c>
      <c r="G350" s="490">
        <v>2024110010238</v>
      </c>
      <c r="H350" s="487" t="s">
        <v>28</v>
      </c>
      <c r="I350" s="487" t="s">
        <v>459</v>
      </c>
      <c r="J350" s="453" t="s">
        <v>30</v>
      </c>
      <c r="K350" s="487">
        <v>80111600</v>
      </c>
      <c r="L350" s="487" t="s">
        <v>2026</v>
      </c>
      <c r="M350" s="487" t="s">
        <v>315</v>
      </c>
      <c r="N350" s="490" t="s">
        <v>315</v>
      </c>
      <c r="O350" s="490">
        <v>6</v>
      </c>
      <c r="P350" s="487">
        <v>1</v>
      </c>
      <c r="Q350" s="570" t="s">
        <v>84</v>
      </c>
      <c r="R350" s="491" t="s">
        <v>85</v>
      </c>
      <c r="S350" s="579">
        <v>2700000</v>
      </c>
      <c r="T350" s="579">
        <v>16200000</v>
      </c>
      <c r="U350" s="569" t="s">
        <v>700</v>
      </c>
      <c r="V350" s="487" t="s">
        <v>79</v>
      </c>
      <c r="W350" s="487">
        <v>0</v>
      </c>
      <c r="X350" s="487" t="s">
        <v>503</v>
      </c>
      <c r="Y350" s="487" t="s">
        <v>77</v>
      </c>
      <c r="Z350" s="487" t="s">
        <v>78</v>
      </c>
      <c r="AA350" s="449"/>
    </row>
    <row r="351" spans="1:27" s="552" customFormat="1" ht="102">
      <c r="A351" s="487" t="s">
        <v>727</v>
      </c>
      <c r="B351" s="487" t="s">
        <v>71</v>
      </c>
      <c r="C351" s="487" t="s">
        <v>728</v>
      </c>
      <c r="D351" s="487" t="s">
        <v>457</v>
      </c>
      <c r="E351" s="487" t="s">
        <v>458</v>
      </c>
      <c r="F351" s="490">
        <v>8131</v>
      </c>
      <c r="G351" s="490">
        <v>2024110010238</v>
      </c>
      <c r="H351" s="487" t="s">
        <v>28</v>
      </c>
      <c r="I351" s="487" t="s">
        <v>459</v>
      </c>
      <c r="J351" s="453" t="s">
        <v>30</v>
      </c>
      <c r="K351" s="487">
        <v>80111601</v>
      </c>
      <c r="L351" s="487" t="s">
        <v>699</v>
      </c>
      <c r="M351" s="487" t="s">
        <v>411</v>
      </c>
      <c r="N351" s="490" t="s">
        <v>461</v>
      </c>
      <c r="O351" s="490">
        <v>6</v>
      </c>
      <c r="P351" s="487">
        <v>1</v>
      </c>
      <c r="Q351" s="487" t="s">
        <v>84</v>
      </c>
      <c r="R351" s="491" t="s">
        <v>85</v>
      </c>
      <c r="S351" s="579">
        <v>3400000</v>
      </c>
      <c r="T351" s="579">
        <v>20400000</v>
      </c>
      <c r="U351" s="487" t="s">
        <v>700</v>
      </c>
      <c r="V351" s="487" t="s">
        <v>79</v>
      </c>
      <c r="W351" s="487" t="s">
        <v>463</v>
      </c>
      <c r="X351" s="487" t="s">
        <v>503</v>
      </c>
      <c r="Y351" s="487" t="s">
        <v>77</v>
      </c>
      <c r="Z351" s="487" t="s">
        <v>78</v>
      </c>
      <c r="AA351" s="449"/>
    </row>
    <row r="352" spans="1:27" s="552" customFormat="1" ht="102">
      <c r="A352" s="487" t="s">
        <v>729</v>
      </c>
      <c r="B352" s="487" t="s">
        <v>71</v>
      </c>
      <c r="C352" s="487" t="s">
        <v>730</v>
      </c>
      <c r="D352" s="487" t="s">
        <v>457</v>
      </c>
      <c r="E352" s="487" t="s">
        <v>458</v>
      </c>
      <c r="F352" s="490">
        <v>8131</v>
      </c>
      <c r="G352" s="490">
        <v>2024110010238</v>
      </c>
      <c r="H352" s="487" t="s">
        <v>28</v>
      </c>
      <c r="I352" s="487" t="s">
        <v>459</v>
      </c>
      <c r="J352" s="453" t="s">
        <v>30</v>
      </c>
      <c r="K352" s="487">
        <v>80111600</v>
      </c>
      <c r="L352" s="487" t="s">
        <v>2026</v>
      </c>
      <c r="M352" s="487" t="s">
        <v>315</v>
      </c>
      <c r="N352" s="490" t="s">
        <v>315</v>
      </c>
      <c r="O352" s="490">
        <v>6</v>
      </c>
      <c r="P352" s="487">
        <v>1</v>
      </c>
      <c r="Q352" s="570" t="s">
        <v>84</v>
      </c>
      <c r="R352" s="491" t="s">
        <v>85</v>
      </c>
      <c r="S352" s="579">
        <v>2700000</v>
      </c>
      <c r="T352" s="579">
        <v>16200000</v>
      </c>
      <c r="U352" s="569" t="s">
        <v>700</v>
      </c>
      <c r="V352" s="487" t="s">
        <v>79</v>
      </c>
      <c r="W352" s="487">
        <v>0</v>
      </c>
      <c r="X352" s="487" t="s">
        <v>503</v>
      </c>
      <c r="Y352" s="487" t="s">
        <v>77</v>
      </c>
      <c r="Z352" s="487" t="s">
        <v>78</v>
      </c>
      <c r="AA352" s="449"/>
    </row>
    <row r="353" spans="1:27" s="552" customFormat="1" ht="102">
      <c r="A353" s="487" t="s">
        <v>731</v>
      </c>
      <c r="B353" s="487" t="s">
        <v>71</v>
      </c>
      <c r="C353" s="487" t="s">
        <v>732</v>
      </c>
      <c r="D353" s="487" t="s">
        <v>457</v>
      </c>
      <c r="E353" s="487" t="s">
        <v>458</v>
      </c>
      <c r="F353" s="490">
        <v>8131</v>
      </c>
      <c r="G353" s="490">
        <v>2024110010238</v>
      </c>
      <c r="H353" s="487" t="s">
        <v>28</v>
      </c>
      <c r="I353" s="487" t="s">
        <v>459</v>
      </c>
      <c r="J353" s="453" t="s">
        <v>30</v>
      </c>
      <c r="K353" s="487">
        <v>80111600</v>
      </c>
      <c r="L353" s="487" t="s">
        <v>2026</v>
      </c>
      <c r="M353" s="487" t="s">
        <v>315</v>
      </c>
      <c r="N353" s="490" t="s">
        <v>315</v>
      </c>
      <c r="O353" s="490">
        <v>6</v>
      </c>
      <c r="P353" s="487">
        <v>1</v>
      </c>
      <c r="Q353" s="570" t="s">
        <v>84</v>
      </c>
      <c r="R353" s="491" t="s">
        <v>85</v>
      </c>
      <c r="S353" s="579">
        <v>2700000</v>
      </c>
      <c r="T353" s="579">
        <v>16200000</v>
      </c>
      <c r="U353" s="569" t="s">
        <v>700</v>
      </c>
      <c r="V353" s="487" t="s">
        <v>79</v>
      </c>
      <c r="W353" s="487">
        <v>0</v>
      </c>
      <c r="X353" s="487" t="s">
        <v>503</v>
      </c>
      <c r="Y353" s="487" t="s">
        <v>77</v>
      </c>
      <c r="Z353" s="487" t="s">
        <v>78</v>
      </c>
      <c r="AA353" s="449"/>
    </row>
    <row r="354" spans="1:27" s="552" customFormat="1" ht="102">
      <c r="A354" s="487" t="s">
        <v>733</v>
      </c>
      <c r="B354" s="487" t="s">
        <v>71</v>
      </c>
      <c r="C354" s="487" t="s">
        <v>734</v>
      </c>
      <c r="D354" s="487" t="s">
        <v>457</v>
      </c>
      <c r="E354" s="487" t="s">
        <v>458</v>
      </c>
      <c r="F354" s="490">
        <v>8131</v>
      </c>
      <c r="G354" s="490">
        <v>2024110010238</v>
      </c>
      <c r="H354" s="487" t="s">
        <v>28</v>
      </c>
      <c r="I354" s="487" t="s">
        <v>459</v>
      </c>
      <c r="J354" s="453" t="s">
        <v>30</v>
      </c>
      <c r="K354" s="487">
        <v>80111600</v>
      </c>
      <c r="L354" s="487" t="s">
        <v>2033</v>
      </c>
      <c r="M354" s="487" t="s">
        <v>2038</v>
      </c>
      <c r="N354" s="490" t="s">
        <v>2038</v>
      </c>
      <c r="O354" s="490">
        <v>8.5</v>
      </c>
      <c r="P354" s="487">
        <v>1</v>
      </c>
      <c r="Q354" s="570" t="s">
        <v>84</v>
      </c>
      <c r="R354" s="491" t="s">
        <v>85</v>
      </c>
      <c r="S354" s="579">
        <v>4600000</v>
      </c>
      <c r="T354" s="579">
        <v>39100000</v>
      </c>
      <c r="U354" s="569" t="s">
        <v>700</v>
      </c>
      <c r="V354" s="487" t="s">
        <v>79</v>
      </c>
      <c r="W354" s="487" t="s">
        <v>463</v>
      </c>
      <c r="X354" s="487" t="s">
        <v>503</v>
      </c>
      <c r="Y354" s="487" t="s">
        <v>77</v>
      </c>
      <c r="Z354" s="487" t="s">
        <v>78</v>
      </c>
      <c r="AA354" s="454" t="s">
        <v>2329</v>
      </c>
    </row>
    <row r="355" spans="1:27" s="552" customFormat="1" ht="102">
      <c r="A355" s="487" t="s">
        <v>735</v>
      </c>
      <c r="B355" s="487" t="s">
        <v>71</v>
      </c>
      <c r="C355" s="487" t="s">
        <v>736</v>
      </c>
      <c r="D355" s="487" t="s">
        <v>457</v>
      </c>
      <c r="E355" s="487" t="s">
        <v>458</v>
      </c>
      <c r="F355" s="490">
        <v>8131</v>
      </c>
      <c r="G355" s="490">
        <v>2024110010238</v>
      </c>
      <c r="H355" s="487" t="s">
        <v>28</v>
      </c>
      <c r="I355" s="487" t="s">
        <v>459</v>
      </c>
      <c r="J355" s="453" t="s">
        <v>30</v>
      </c>
      <c r="K355" s="487">
        <v>80111601</v>
      </c>
      <c r="L355" s="487" t="s">
        <v>699</v>
      </c>
      <c r="M355" s="487" t="s">
        <v>411</v>
      </c>
      <c r="N355" s="490" t="s">
        <v>461</v>
      </c>
      <c r="O355" s="490">
        <v>6</v>
      </c>
      <c r="P355" s="487">
        <v>1</v>
      </c>
      <c r="Q355" s="487" t="s">
        <v>84</v>
      </c>
      <c r="R355" s="491" t="s">
        <v>85</v>
      </c>
      <c r="S355" s="579">
        <v>3400000</v>
      </c>
      <c r="T355" s="579">
        <v>20400000</v>
      </c>
      <c r="U355" s="487" t="s">
        <v>700</v>
      </c>
      <c r="V355" s="487" t="s">
        <v>79</v>
      </c>
      <c r="W355" s="487" t="s">
        <v>463</v>
      </c>
      <c r="X355" s="487" t="s">
        <v>503</v>
      </c>
      <c r="Y355" s="487" t="s">
        <v>77</v>
      </c>
      <c r="Z355" s="487" t="s">
        <v>78</v>
      </c>
      <c r="AA355" s="449"/>
    </row>
    <row r="356" spans="1:27" s="552" customFormat="1" ht="102">
      <c r="A356" s="487" t="s">
        <v>737</v>
      </c>
      <c r="B356" s="487" t="s">
        <v>71</v>
      </c>
      <c r="C356" s="487" t="s">
        <v>738</v>
      </c>
      <c r="D356" s="487" t="s">
        <v>457</v>
      </c>
      <c r="E356" s="487" t="s">
        <v>458</v>
      </c>
      <c r="F356" s="490">
        <v>8131</v>
      </c>
      <c r="G356" s="490">
        <v>2024110010238</v>
      </c>
      <c r="H356" s="487" t="s">
        <v>28</v>
      </c>
      <c r="I356" s="487" t="s">
        <v>459</v>
      </c>
      <c r="J356" s="487" t="s">
        <v>29</v>
      </c>
      <c r="K356" s="487">
        <v>80111600</v>
      </c>
      <c r="L356" s="487" t="s">
        <v>739</v>
      </c>
      <c r="M356" s="487" t="s">
        <v>411</v>
      </c>
      <c r="N356" s="490" t="s">
        <v>461</v>
      </c>
      <c r="O356" s="490">
        <v>7</v>
      </c>
      <c r="P356" s="487">
        <v>7</v>
      </c>
      <c r="Q356" s="487" t="s">
        <v>84</v>
      </c>
      <c r="R356" s="491" t="s">
        <v>85</v>
      </c>
      <c r="S356" s="579">
        <v>2200000</v>
      </c>
      <c r="T356" s="579">
        <v>15400000</v>
      </c>
      <c r="U356" s="487" t="s">
        <v>700</v>
      </c>
      <c r="V356" s="487" t="s">
        <v>79</v>
      </c>
      <c r="W356" s="487" t="s">
        <v>463</v>
      </c>
      <c r="X356" s="487" t="s">
        <v>503</v>
      </c>
      <c r="Y356" s="487" t="s">
        <v>77</v>
      </c>
      <c r="Z356" s="487" t="s">
        <v>78</v>
      </c>
      <c r="AA356" s="449"/>
    </row>
    <row r="357" spans="1:27" s="552" customFormat="1" ht="102">
      <c r="A357" s="487" t="s">
        <v>740</v>
      </c>
      <c r="B357" s="487" t="s">
        <v>71</v>
      </c>
      <c r="C357" s="487" t="s">
        <v>741</v>
      </c>
      <c r="D357" s="487" t="s">
        <v>457</v>
      </c>
      <c r="E357" s="487" t="s">
        <v>458</v>
      </c>
      <c r="F357" s="490">
        <v>8131</v>
      </c>
      <c r="G357" s="490">
        <v>2024110010238</v>
      </c>
      <c r="H357" s="487" t="s">
        <v>28</v>
      </c>
      <c r="I357" s="487" t="s">
        <v>459</v>
      </c>
      <c r="J357" s="487" t="s">
        <v>29</v>
      </c>
      <c r="K357" s="487">
        <v>80111600</v>
      </c>
      <c r="L357" s="487" t="s">
        <v>2045</v>
      </c>
      <c r="M357" s="487" t="s">
        <v>315</v>
      </c>
      <c r="N357" s="490" t="s">
        <v>315</v>
      </c>
      <c r="O357" s="490">
        <v>6</v>
      </c>
      <c r="P357" s="487">
        <v>1</v>
      </c>
      <c r="Q357" s="570" t="s">
        <v>84</v>
      </c>
      <c r="R357" s="491" t="s">
        <v>85</v>
      </c>
      <c r="S357" s="579">
        <v>2000000</v>
      </c>
      <c r="T357" s="579">
        <v>12000000</v>
      </c>
      <c r="U357" s="569" t="s">
        <v>700</v>
      </c>
      <c r="V357" s="487" t="s">
        <v>79</v>
      </c>
      <c r="W357" s="487">
        <v>0</v>
      </c>
      <c r="X357" s="487" t="s">
        <v>503</v>
      </c>
      <c r="Y357" s="487" t="s">
        <v>77</v>
      </c>
      <c r="Z357" s="487" t="s">
        <v>78</v>
      </c>
      <c r="AA357" s="449"/>
    </row>
    <row r="358" spans="1:27" s="552" customFormat="1" ht="102">
      <c r="A358" s="487" t="s">
        <v>742</v>
      </c>
      <c r="B358" s="487" t="s">
        <v>71</v>
      </c>
      <c r="C358" s="487" t="s">
        <v>743</v>
      </c>
      <c r="D358" s="487" t="s">
        <v>457</v>
      </c>
      <c r="E358" s="487" t="s">
        <v>458</v>
      </c>
      <c r="F358" s="490">
        <v>8131</v>
      </c>
      <c r="G358" s="490">
        <v>2024110010238</v>
      </c>
      <c r="H358" s="487" t="s">
        <v>28</v>
      </c>
      <c r="I358" s="487" t="s">
        <v>459</v>
      </c>
      <c r="J358" s="453" t="s">
        <v>30</v>
      </c>
      <c r="K358" s="487">
        <v>80111600</v>
      </c>
      <c r="L358" s="487" t="s">
        <v>744</v>
      </c>
      <c r="M358" s="487" t="s">
        <v>461</v>
      </c>
      <c r="N358" s="490" t="s">
        <v>461</v>
      </c>
      <c r="O358" s="490">
        <v>7</v>
      </c>
      <c r="P358" s="487">
        <v>7</v>
      </c>
      <c r="Q358" s="487" t="s">
        <v>84</v>
      </c>
      <c r="R358" s="491" t="s">
        <v>85</v>
      </c>
      <c r="S358" s="579">
        <v>4500000</v>
      </c>
      <c r="T358" s="579">
        <v>31500000</v>
      </c>
      <c r="U358" s="487" t="s">
        <v>700</v>
      </c>
      <c r="V358" s="487" t="s">
        <v>123</v>
      </c>
      <c r="W358" s="487" t="s">
        <v>463</v>
      </c>
      <c r="X358" s="487" t="s">
        <v>503</v>
      </c>
      <c r="Y358" s="487" t="s">
        <v>77</v>
      </c>
      <c r="Z358" s="487" t="s">
        <v>78</v>
      </c>
      <c r="AA358" s="449"/>
    </row>
    <row r="359" spans="1:27" s="552" customFormat="1" ht="102">
      <c r="A359" s="487" t="s">
        <v>745</v>
      </c>
      <c r="B359" s="487" t="s">
        <v>71</v>
      </c>
      <c r="C359" s="487" t="s">
        <v>746</v>
      </c>
      <c r="D359" s="487" t="s">
        <v>457</v>
      </c>
      <c r="E359" s="487" t="s">
        <v>458</v>
      </c>
      <c r="F359" s="490">
        <v>8131</v>
      </c>
      <c r="G359" s="490">
        <v>2024110010238</v>
      </c>
      <c r="H359" s="487" t="s">
        <v>28</v>
      </c>
      <c r="I359" s="487" t="s">
        <v>459</v>
      </c>
      <c r="J359" s="453" t="s">
        <v>30</v>
      </c>
      <c r="K359" s="487">
        <v>80111600</v>
      </c>
      <c r="L359" s="487" t="s">
        <v>2049</v>
      </c>
      <c r="M359" s="487" t="s">
        <v>315</v>
      </c>
      <c r="N359" s="490" t="s">
        <v>315</v>
      </c>
      <c r="O359" s="490">
        <v>6</v>
      </c>
      <c r="P359" s="487">
        <v>1</v>
      </c>
      <c r="Q359" s="570" t="s">
        <v>84</v>
      </c>
      <c r="R359" s="491" t="s">
        <v>85</v>
      </c>
      <c r="S359" s="579">
        <v>4200000</v>
      </c>
      <c r="T359" s="579">
        <v>25200000</v>
      </c>
      <c r="U359" s="569" t="s">
        <v>700</v>
      </c>
      <c r="V359" s="487" t="s">
        <v>123</v>
      </c>
      <c r="W359" s="487">
        <v>0</v>
      </c>
      <c r="X359" s="487" t="s">
        <v>503</v>
      </c>
      <c r="Y359" s="487" t="s">
        <v>77</v>
      </c>
      <c r="Z359" s="487" t="s">
        <v>78</v>
      </c>
      <c r="AA359" s="449"/>
    </row>
    <row r="360" spans="1:27" s="552" customFormat="1" ht="102">
      <c r="A360" s="487" t="s">
        <v>747</v>
      </c>
      <c r="B360" s="487" t="s">
        <v>71</v>
      </c>
      <c r="C360" s="487" t="s">
        <v>748</v>
      </c>
      <c r="D360" s="487" t="s">
        <v>457</v>
      </c>
      <c r="E360" s="487" t="s">
        <v>458</v>
      </c>
      <c r="F360" s="490">
        <v>8131</v>
      </c>
      <c r="G360" s="490">
        <v>2024110010238</v>
      </c>
      <c r="H360" s="487" t="s">
        <v>28</v>
      </c>
      <c r="I360" s="487" t="s">
        <v>459</v>
      </c>
      <c r="J360" s="453" t="s">
        <v>30</v>
      </c>
      <c r="K360" s="487">
        <v>80111600</v>
      </c>
      <c r="L360" s="487" t="s">
        <v>2049</v>
      </c>
      <c r="M360" s="487" t="s">
        <v>315</v>
      </c>
      <c r="N360" s="490" t="s">
        <v>315</v>
      </c>
      <c r="O360" s="490">
        <v>6</v>
      </c>
      <c r="P360" s="487">
        <v>1</v>
      </c>
      <c r="Q360" s="570" t="s">
        <v>84</v>
      </c>
      <c r="R360" s="491" t="s">
        <v>85</v>
      </c>
      <c r="S360" s="579">
        <v>4200000</v>
      </c>
      <c r="T360" s="579">
        <v>25200000</v>
      </c>
      <c r="U360" s="569" t="s">
        <v>700</v>
      </c>
      <c r="V360" s="487" t="s">
        <v>123</v>
      </c>
      <c r="W360" s="487">
        <v>0</v>
      </c>
      <c r="X360" s="487" t="s">
        <v>503</v>
      </c>
      <c r="Y360" s="487" t="s">
        <v>77</v>
      </c>
      <c r="Z360" s="487" t="s">
        <v>78</v>
      </c>
      <c r="AA360" s="449"/>
    </row>
    <row r="361" spans="1:27" s="552" customFormat="1" ht="102">
      <c r="A361" s="487" t="s">
        <v>749</v>
      </c>
      <c r="B361" s="487" t="s">
        <v>71</v>
      </c>
      <c r="C361" s="487" t="s">
        <v>750</v>
      </c>
      <c r="D361" s="487" t="s">
        <v>457</v>
      </c>
      <c r="E361" s="487" t="s">
        <v>458</v>
      </c>
      <c r="F361" s="490">
        <v>8131</v>
      </c>
      <c r="G361" s="490">
        <v>2024110010238</v>
      </c>
      <c r="H361" s="487" t="s">
        <v>28</v>
      </c>
      <c r="I361" s="487" t="s">
        <v>459</v>
      </c>
      <c r="J361" s="453" t="s">
        <v>30</v>
      </c>
      <c r="K361" s="487">
        <v>80111600</v>
      </c>
      <c r="L361" s="487" t="s">
        <v>2276</v>
      </c>
      <c r="M361" s="487" t="s">
        <v>2038</v>
      </c>
      <c r="N361" s="490" t="s">
        <v>2290</v>
      </c>
      <c r="O361" s="490">
        <v>5</v>
      </c>
      <c r="P361" s="487">
        <v>1</v>
      </c>
      <c r="Q361" s="570" t="s">
        <v>84</v>
      </c>
      <c r="R361" s="491" t="s">
        <v>85</v>
      </c>
      <c r="S361" s="579">
        <v>4057001</v>
      </c>
      <c r="T361" s="579">
        <v>20285005</v>
      </c>
      <c r="U361" s="569" t="s">
        <v>700</v>
      </c>
      <c r="V361" s="487" t="s">
        <v>123</v>
      </c>
      <c r="W361" s="487" t="s">
        <v>463</v>
      </c>
      <c r="X361" s="487" t="s">
        <v>503</v>
      </c>
      <c r="Y361" s="487" t="s">
        <v>77</v>
      </c>
      <c r="Z361" s="487" t="s">
        <v>78</v>
      </c>
      <c r="AA361" s="454"/>
    </row>
    <row r="362" spans="1:27" s="552" customFormat="1" ht="102">
      <c r="A362" s="487" t="s">
        <v>751</v>
      </c>
      <c r="B362" s="487" t="s">
        <v>71</v>
      </c>
      <c r="C362" s="487" t="s">
        <v>752</v>
      </c>
      <c r="D362" s="487" t="s">
        <v>457</v>
      </c>
      <c r="E362" s="487" t="s">
        <v>458</v>
      </c>
      <c r="F362" s="490">
        <v>8131</v>
      </c>
      <c r="G362" s="490">
        <v>2024110010238</v>
      </c>
      <c r="H362" s="487" t="s">
        <v>28</v>
      </c>
      <c r="I362" s="487" t="s">
        <v>459</v>
      </c>
      <c r="J362" s="487" t="s">
        <v>29</v>
      </c>
      <c r="K362" s="487">
        <v>80111600</v>
      </c>
      <c r="L362" s="487" t="s">
        <v>2339</v>
      </c>
      <c r="M362" s="487" t="s">
        <v>2038</v>
      </c>
      <c r="N362" s="490" t="s">
        <v>2290</v>
      </c>
      <c r="O362" s="490">
        <v>6</v>
      </c>
      <c r="P362" s="487">
        <v>1</v>
      </c>
      <c r="Q362" s="487" t="s">
        <v>84</v>
      </c>
      <c r="R362" s="491" t="s">
        <v>85</v>
      </c>
      <c r="S362" s="579">
        <v>4057001</v>
      </c>
      <c r="T362" s="579">
        <v>24342006</v>
      </c>
      <c r="U362" s="487" t="s">
        <v>700</v>
      </c>
      <c r="V362" s="487" t="s">
        <v>123</v>
      </c>
      <c r="W362" s="487" t="s">
        <v>463</v>
      </c>
      <c r="X362" s="487" t="s">
        <v>503</v>
      </c>
      <c r="Y362" s="487" t="s">
        <v>77</v>
      </c>
      <c r="Z362" s="487" t="s">
        <v>78</v>
      </c>
      <c r="AA362" s="454"/>
    </row>
    <row r="363" spans="1:27" s="552" customFormat="1" ht="102">
      <c r="A363" s="487" t="s">
        <v>754</v>
      </c>
      <c r="B363" s="487" t="s">
        <v>71</v>
      </c>
      <c r="C363" s="487" t="s">
        <v>755</v>
      </c>
      <c r="D363" s="487" t="s">
        <v>457</v>
      </c>
      <c r="E363" s="487" t="s">
        <v>458</v>
      </c>
      <c r="F363" s="490">
        <v>8131</v>
      </c>
      <c r="G363" s="490">
        <v>2024110010238</v>
      </c>
      <c r="H363" s="487" t="s">
        <v>28</v>
      </c>
      <c r="I363" s="487" t="s">
        <v>459</v>
      </c>
      <c r="J363" s="487" t="s">
        <v>29</v>
      </c>
      <c r="K363" s="487">
        <v>80111600</v>
      </c>
      <c r="L363" s="487" t="s">
        <v>756</v>
      </c>
      <c r="M363" s="487" t="s">
        <v>651</v>
      </c>
      <c r="N363" s="490" t="s">
        <v>675</v>
      </c>
      <c r="O363" s="490">
        <v>6</v>
      </c>
      <c r="P363" s="487">
        <v>1</v>
      </c>
      <c r="Q363" s="487" t="s">
        <v>84</v>
      </c>
      <c r="R363" s="491" t="s">
        <v>85</v>
      </c>
      <c r="S363" s="579">
        <v>4200000</v>
      </c>
      <c r="T363" s="579">
        <v>25200000</v>
      </c>
      <c r="U363" s="487" t="s">
        <v>700</v>
      </c>
      <c r="V363" s="487" t="s">
        <v>123</v>
      </c>
      <c r="W363" s="487" t="s">
        <v>463</v>
      </c>
      <c r="X363" s="487" t="s">
        <v>503</v>
      </c>
      <c r="Y363" s="487" t="s">
        <v>77</v>
      </c>
      <c r="Z363" s="487" t="s">
        <v>78</v>
      </c>
      <c r="AA363" s="449"/>
    </row>
    <row r="364" spans="1:27" s="552" customFormat="1" ht="102">
      <c r="A364" s="487" t="s">
        <v>757</v>
      </c>
      <c r="B364" s="487" t="s">
        <v>71</v>
      </c>
      <c r="C364" s="487" t="s">
        <v>758</v>
      </c>
      <c r="D364" s="487" t="s">
        <v>457</v>
      </c>
      <c r="E364" s="487" t="s">
        <v>458</v>
      </c>
      <c r="F364" s="490">
        <v>8131</v>
      </c>
      <c r="G364" s="490">
        <v>2024110010238</v>
      </c>
      <c r="H364" s="487" t="s">
        <v>28</v>
      </c>
      <c r="I364" s="487" t="s">
        <v>459</v>
      </c>
      <c r="J364" s="487" t="s">
        <v>29</v>
      </c>
      <c r="K364" s="487">
        <v>80111600</v>
      </c>
      <c r="L364" s="487" t="s">
        <v>759</v>
      </c>
      <c r="M364" s="487" t="s">
        <v>461</v>
      </c>
      <c r="N364" s="490" t="s">
        <v>309</v>
      </c>
      <c r="O364" s="490">
        <v>6</v>
      </c>
      <c r="P364" s="487">
        <v>1</v>
      </c>
      <c r="Q364" s="487" t="s">
        <v>84</v>
      </c>
      <c r="R364" s="491" t="s">
        <v>85</v>
      </c>
      <c r="S364" s="579">
        <v>4200000</v>
      </c>
      <c r="T364" s="579">
        <v>25200000</v>
      </c>
      <c r="U364" s="487" t="s">
        <v>700</v>
      </c>
      <c r="V364" s="487" t="s">
        <v>123</v>
      </c>
      <c r="W364" s="487" t="s">
        <v>463</v>
      </c>
      <c r="X364" s="487" t="s">
        <v>503</v>
      </c>
      <c r="Y364" s="487" t="s">
        <v>77</v>
      </c>
      <c r="Z364" s="487" t="s">
        <v>78</v>
      </c>
      <c r="AA364" s="449"/>
    </row>
    <row r="365" spans="1:27" s="552" customFormat="1" ht="102">
      <c r="A365" s="487" t="s">
        <v>760</v>
      </c>
      <c r="B365" s="487" t="s">
        <v>71</v>
      </c>
      <c r="C365" s="487" t="s">
        <v>761</v>
      </c>
      <c r="D365" s="487" t="s">
        <v>457</v>
      </c>
      <c r="E365" s="487" t="s">
        <v>458</v>
      </c>
      <c r="F365" s="490">
        <v>8131</v>
      </c>
      <c r="G365" s="490">
        <v>2024110010238</v>
      </c>
      <c r="H365" s="487" t="s">
        <v>28</v>
      </c>
      <c r="I365" s="487" t="s">
        <v>459</v>
      </c>
      <c r="J365" s="487" t="s">
        <v>29</v>
      </c>
      <c r="K365" s="487">
        <v>80111601</v>
      </c>
      <c r="L365" s="487" t="s">
        <v>2037</v>
      </c>
      <c r="M365" s="487" t="s">
        <v>315</v>
      </c>
      <c r="N365" s="490" t="s">
        <v>2038</v>
      </c>
      <c r="O365" s="490">
        <v>6</v>
      </c>
      <c r="P365" s="487">
        <v>1</v>
      </c>
      <c r="Q365" s="570" t="s">
        <v>84</v>
      </c>
      <c r="R365" s="491" t="s">
        <v>85</v>
      </c>
      <c r="S365" s="579">
        <v>4200000</v>
      </c>
      <c r="T365" s="579">
        <v>25200000</v>
      </c>
      <c r="U365" s="569" t="s">
        <v>700</v>
      </c>
      <c r="V365" s="487" t="s">
        <v>123</v>
      </c>
      <c r="W365" s="487">
        <v>0</v>
      </c>
      <c r="X365" s="487" t="s">
        <v>503</v>
      </c>
      <c r="Y365" s="487" t="s">
        <v>77</v>
      </c>
      <c r="Z365" s="487" t="s">
        <v>78</v>
      </c>
      <c r="AA365" s="449"/>
    </row>
    <row r="366" spans="1:27" s="552" customFormat="1" ht="102">
      <c r="A366" s="487" t="s">
        <v>762</v>
      </c>
      <c r="B366" s="487" t="s">
        <v>71</v>
      </c>
      <c r="C366" s="487" t="s">
        <v>763</v>
      </c>
      <c r="D366" s="487" t="s">
        <v>457</v>
      </c>
      <c r="E366" s="487" t="s">
        <v>458</v>
      </c>
      <c r="F366" s="490">
        <v>8131</v>
      </c>
      <c r="G366" s="490">
        <v>2024110010238</v>
      </c>
      <c r="H366" s="487" t="s">
        <v>28</v>
      </c>
      <c r="I366" s="487" t="s">
        <v>459</v>
      </c>
      <c r="J366" s="487" t="s">
        <v>29</v>
      </c>
      <c r="K366" s="487">
        <v>80111600</v>
      </c>
      <c r="L366" s="487" t="s">
        <v>764</v>
      </c>
      <c r="M366" s="487" t="s">
        <v>461</v>
      </c>
      <c r="N366" s="490" t="s">
        <v>309</v>
      </c>
      <c r="O366" s="490">
        <v>6</v>
      </c>
      <c r="P366" s="487">
        <v>1</v>
      </c>
      <c r="Q366" s="487" t="s">
        <v>84</v>
      </c>
      <c r="R366" s="491" t="s">
        <v>85</v>
      </c>
      <c r="S366" s="579">
        <v>4200000</v>
      </c>
      <c r="T366" s="579">
        <v>25200000</v>
      </c>
      <c r="U366" s="487" t="s">
        <v>700</v>
      </c>
      <c r="V366" s="487" t="s">
        <v>123</v>
      </c>
      <c r="W366" s="487" t="s">
        <v>463</v>
      </c>
      <c r="X366" s="487" t="s">
        <v>503</v>
      </c>
      <c r="Y366" s="487" t="s">
        <v>77</v>
      </c>
      <c r="Z366" s="487" t="s">
        <v>78</v>
      </c>
      <c r="AA366" s="449"/>
    </row>
    <row r="367" spans="1:27" s="552" customFormat="1" ht="102">
      <c r="A367" s="487" t="s">
        <v>765</v>
      </c>
      <c r="B367" s="487" t="s">
        <v>71</v>
      </c>
      <c r="C367" s="487" t="s">
        <v>766</v>
      </c>
      <c r="D367" s="487" t="s">
        <v>457</v>
      </c>
      <c r="E367" s="487" t="s">
        <v>458</v>
      </c>
      <c r="F367" s="490">
        <v>8131</v>
      </c>
      <c r="G367" s="490">
        <v>2024110010238</v>
      </c>
      <c r="H367" s="487" t="s">
        <v>28</v>
      </c>
      <c r="I367" s="487" t="s">
        <v>459</v>
      </c>
      <c r="J367" s="487" t="s">
        <v>29</v>
      </c>
      <c r="K367" s="487">
        <v>80111601</v>
      </c>
      <c r="L367" s="487" t="s">
        <v>2041</v>
      </c>
      <c r="M367" s="487" t="s">
        <v>315</v>
      </c>
      <c r="N367" s="490" t="s">
        <v>2038</v>
      </c>
      <c r="O367" s="490">
        <v>6</v>
      </c>
      <c r="P367" s="487">
        <v>1</v>
      </c>
      <c r="Q367" s="570" t="s">
        <v>84</v>
      </c>
      <c r="R367" s="491" t="s">
        <v>85</v>
      </c>
      <c r="S367" s="579">
        <v>4500000</v>
      </c>
      <c r="T367" s="579">
        <v>27000000</v>
      </c>
      <c r="U367" s="569" t="s">
        <v>700</v>
      </c>
      <c r="V367" s="487" t="s">
        <v>123</v>
      </c>
      <c r="W367" s="487">
        <v>0</v>
      </c>
      <c r="X367" s="487" t="s">
        <v>503</v>
      </c>
      <c r="Y367" s="487" t="s">
        <v>77</v>
      </c>
      <c r="Z367" s="487" t="s">
        <v>78</v>
      </c>
      <c r="AA367" s="449"/>
    </row>
    <row r="368" spans="1:27" s="552" customFormat="1" ht="102">
      <c r="A368" s="487" t="s">
        <v>767</v>
      </c>
      <c r="B368" s="487" t="s">
        <v>71</v>
      </c>
      <c r="C368" s="487" t="s">
        <v>768</v>
      </c>
      <c r="D368" s="487" t="s">
        <v>457</v>
      </c>
      <c r="E368" s="487" t="s">
        <v>458</v>
      </c>
      <c r="F368" s="490">
        <v>8131</v>
      </c>
      <c r="G368" s="490">
        <v>2024110010238</v>
      </c>
      <c r="H368" s="487" t="s">
        <v>28</v>
      </c>
      <c r="I368" s="487" t="s">
        <v>459</v>
      </c>
      <c r="J368" s="487" t="s">
        <v>29</v>
      </c>
      <c r="K368" s="487">
        <v>80111600</v>
      </c>
      <c r="L368" s="487" t="s">
        <v>2340</v>
      </c>
      <c r="M368" s="487" t="s">
        <v>461</v>
      </c>
      <c r="N368" s="490" t="s">
        <v>309</v>
      </c>
      <c r="O368" s="490">
        <v>5</v>
      </c>
      <c r="P368" s="487">
        <v>1</v>
      </c>
      <c r="Q368" s="487" t="s">
        <v>84</v>
      </c>
      <c r="R368" s="491" t="s">
        <v>85</v>
      </c>
      <c r="S368" s="579">
        <v>3500000</v>
      </c>
      <c r="T368" s="579">
        <v>17500000</v>
      </c>
      <c r="U368" s="487" t="s">
        <v>700</v>
      </c>
      <c r="V368" s="487" t="s">
        <v>79</v>
      </c>
      <c r="W368" s="487" t="s">
        <v>463</v>
      </c>
      <c r="X368" s="487" t="s">
        <v>503</v>
      </c>
      <c r="Y368" s="487" t="s">
        <v>77</v>
      </c>
      <c r="Z368" s="487" t="s">
        <v>78</v>
      </c>
      <c r="AA368" s="454" t="s">
        <v>2329</v>
      </c>
    </row>
    <row r="369" spans="1:27" s="552" customFormat="1" ht="102">
      <c r="A369" s="487" t="s">
        <v>770</v>
      </c>
      <c r="B369" s="487" t="s">
        <v>71</v>
      </c>
      <c r="C369" s="487" t="s">
        <v>771</v>
      </c>
      <c r="D369" s="487" t="s">
        <v>457</v>
      </c>
      <c r="E369" s="487" t="s">
        <v>458</v>
      </c>
      <c r="F369" s="490">
        <v>8131</v>
      </c>
      <c r="G369" s="490">
        <v>2024110010238</v>
      </c>
      <c r="H369" s="487" t="s">
        <v>28</v>
      </c>
      <c r="I369" s="487" t="s">
        <v>459</v>
      </c>
      <c r="J369" s="453" t="s">
        <v>30</v>
      </c>
      <c r="K369" s="487">
        <v>80111600</v>
      </c>
      <c r="L369" s="487" t="s">
        <v>772</v>
      </c>
      <c r="M369" s="487" t="s">
        <v>461</v>
      </c>
      <c r="N369" s="490" t="s">
        <v>309</v>
      </c>
      <c r="O369" s="490">
        <v>5</v>
      </c>
      <c r="P369" s="487">
        <v>1</v>
      </c>
      <c r="Q369" s="487" t="s">
        <v>84</v>
      </c>
      <c r="R369" s="491" t="s">
        <v>85</v>
      </c>
      <c r="S369" s="579">
        <v>10000000</v>
      </c>
      <c r="T369" s="579">
        <v>50000000</v>
      </c>
      <c r="U369" s="487" t="s">
        <v>700</v>
      </c>
      <c r="V369" s="487" t="s">
        <v>123</v>
      </c>
      <c r="W369" s="487" t="s">
        <v>463</v>
      </c>
      <c r="X369" s="487" t="s">
        <v>503</v>
      </c>
      <c r="Y369" s="487" t="s">
        <v>77</v>
      </c>
      <c r="Z369" s="487" t="s">
        <v>78</v>
      </c>
      <c r="AA369" s="449"/>
    </row>
    <row r="370" spans="1:27" s="552" customFormat="1" ht="102">
      <c r="A370" s="487" t="s">
        <v>773</v>
      </c>
      <c r="B370" s="487" t="s">
        <v>71</v>
      </c>
      <c r="C370" s="487" t="s">
        <v>774</v>
      </c>
      <c r="D370" s="487" t="s">
        <v>457</v>
      </c>
      <c r="E370" s="487" t="s">
        <v>458</v>
      </c>
      <c r="F370" s="490">
        <v>8131</v>
      </c>
      <c r="G370" s="490">
        <v>2024110010238</v>
      </c>
      <c r="H370" s="487" t="s">
        <v>28</v>
      </c>
      <c r="I370" s="487" t="s">
        <v>459</v>
      </c>
      <c r="J370" s="453" t="s">
        <v>30</v>
      </c>
      <c r="K370" s="487">
        <v>80111600</v>
      </c>
      <c r="L370" s="487" t="s">
        <v>775</v>
      </c>
      <c r="M370" s="487" t="s">
        <v>651</v>
      </c>
      <c r="N370" s="490" t="s">
        <v>179</v>
      </c>
      <c r="O370" s="490">
        <v>9</v>
      </c>
      <c r="P370" s="487">
        <v>1</v>
      </c>
      <c r="Q370" s="487" t="s">
        <v>412</v>
      </c>
      <c r="R370" s="491" t="s">
        <v>85</v>
      </c>
      <c r="S370" s="579">
        <v>33769045</v>
      </c>
      <c r="T370" s="579">
        <v>33769045</v>
      </c>
      <c r="U370" s="487" t="s">
        <v>700</v>
      </c>
      <c r="V370" s="487" t="s">
        <v>79</v>
      </c>
      <c r="W370" s="487" t="s">
        <v>463</v>
      </c>
      <c r="X370" s="487" t="s">
        <v>503</v>
      </c>
      <c r="Y370" s="487" t="s">
        <v>77</v>
      </c>
      <c r="Z370" s="487" t="s">
        <v>78</v>
      </c>
      <c r="AA370" s="449"/>
    </row>
    <row r="371" spans="1:27" s="552" customFormat="1" ht="102">
      <c r="A371" s="487" t="s">
        <v>776</v>
      </c>
      <c r="B371" s="487" t="s">
        <v>71</v>
      </c>
      <c r="C371" s="487" t="s">
        <v>777</v>
      </c>
      <c r="D371" s="487" t="s">
        <v>457</v>
      </c>
      <c r="E371" s="487" t="s">
        <v>458</v>
      </c>
      <c r="F371" s="490">
        <v>8131</v>
      </c>
      <c r="G371" s="490">
        <v>2024110010238</v>
      </c>
      <c r="H371" s="487" t="s">
        <v>28</v>
      </c>
      <c r="I371" s="487" t="s">
        <v>459</v>
      </c>
      <c r="J371" s="453" t="s">
        <v>30</v>
      </c>
      <c r="K371" s="487">
        <v>80111600</v>
      </c>
      <c r="L371" s="487" t="s">
        <v>778</v>
      </c>
      <c r="M371" s="487" t="s">
        <v>651</v>
      </c>
      <c r="N371" s="487" t="s">
        <v>779</v>
      </c>
      <c r="O371" s="487">
        <v>1</v>
      </c>
      <c r="P371" s="487">
        <v>1</v>
      </c>
      <c r="Q371" s="487" t="s">
        <v>412</v>
      </c>
      <c r="R371" s="491" t="s">
        <v>85</v>
      </c>
      <c r="S371" s="579">
        <v>16000000</v>
      </c>
      <c r="T371" s="579">
        <v>16000000</v>
      </c>
      <c r="U371" s="487" t="s">
        <v>700</v>
      </c>
      <c r="V371" s="487" t="s">
        <v>780</v>
      </c>
      <c r="W371" s="487" t="s">
        <v>463</v>
      </c>
      <c r="X371" s="487" t="s">
        <v>503</v>
      </c>
      <c r="Y371" s="487" t="s">
        <v>77</v>
      </c>
      <c r="Z371" s="487" t="s">
        <v>78</v>
      </c>
      <c r="AA371" s="449"/>
    </row>
    <row r="372" spans="1:27" s="552" customFormat="1" ht="102">
      <c r="A372" s="487" t="s">
        <v>781</v>
      </c>
      <c r="B372" s="487" t="s">
        <v>71</v>
      </c>
      <c r="C372" s="487" t="s">
        <v>782</v>
      </c>
      <c r="D372" s="487" t="s">
        <v>457</v>
      </c>
      <c r="E372" s="487" t="s">
        <v>458</v>
      </c>
      <c r="F372" s="490">
        <v>8131</v>
      </c>
      <c r="G372" s="490">
        <v>2024110010238</v>
      </c>
      <c r="H372" s="487" t="s">
        <v>28</v>
      </c>
      <c r="I372" s="487" t="s">
        <v>459</v>
      </c>
      <c r="J372" s="453" t="s">
        <v>30</v>
      </c>
      <c r="K372" s="487">
        <v>80111600</v>
      </c>
      <c r="L372" s="487" t="s">
        <v>783</v>
      </c>
      <c r="M372" s="487" t="s">
        <v>784</v>
      </c>
      <c r="N372" s="487" t="s">
        <v>785</v>
      </c>
      <c r="O372" s="487">
        <v>1</v>
      </c>
      <c r="P372" s="487">
        <v>1</v>
      </c>
      <c r="Q372" s="487"/>
      <c r="R372" s="491" t="s">
        <v>85</v>
      </c>
      <c r="S372" s="579">
        <v>4000000</v>
      </c>
      <c r="T372" s="579">
        <v>360000000</v>
      </c>
      <c r="U372" s="487" t="s">
        <v>700</v>
      </c>
      <c r="V372" s="487" t="s">
        <v>79</v>
      </c>
      <c r="W372" s="487" t="s">
        <v>463</v>
      </c>
      <c r="X372" s="487" t="s">
        <v>503</v>
      </c>
      <c r="Y372" s="487" t="s">
        <v>77</v>
      </c>
      <c r="Z372" s="487" t="s">
        <v>78</v>
      </c>
      <c r="AA372" s="449"/>
    </row>
    <row r="373" spans="1:27" s="552" customFormat="1" ht="102">
      <c r="A373" s="487" t="s">
        <v>786</v>
      </c>
      <c r="B373" s="487" t="s">
        <v>71</v>
      </c>
      <c r="C373" s="487" t="s">
        <v>72</v>
      </c>
      <c r="D373" s="487" t="s">
        <v>457</v>
      </c>
      <c r="E373" s="487" t="s">
        <v>458</v>
      </c>
      <c r="F373" s="490">
        <v>8131</v>
      </c>
      <c r="G373" s="490">
        <v>2024110010238</v>
      </c>
      <c r="H373" s="487" t="s">
        <v>28</v>
      </c>
      <c r="I373" s="487" t="s">
        <v>459</v>
      </c>
      <c r="J373" s="453" t="s">
        <v>31</v>
      </c>
      <c r="K373" s="487">
        <v>80111600</v>
      </c>
      <c r="L373" s="487" t="s">
        <v>2140</v>
      </c>
      <c r="M373" s="487" t="s">
        <v>82</v>
      </c>
      <c r="N373" s="490" t="s">
        <v>83</v>
      </c>
      <c r="O373" s="490">
        <v>6</v>
      </c>
      <c r="P373" s="487">
        <v>1</v>
      </c>
      <c r="Q373" s="487" t="s">
        <v>84</v>
      </c>
      <c r="R373" s="491" t="s">
        <v>85</v>
      </c>
      <c r="S373" s="579">
        <v>4200000</v>
      </c>
      <c r="T373" s="579">
        <v>25200000</v>
      </c>
      <c r="U373" s="569" t="s">
        <v>86</v>
      </c>
      <c r="V373" s="487" t="s">
        <v>79</v>
      </c>
      <c r="W373" s="487" t="s">
        <v>463</v>
      </c>
      <c r="X373" s="487" t="s">
        <v>503</v>
      </c>
      <c r="Y373" s="487" t="s">
        <v>77</v>
      </c>
      <c r="Z373" s="487" t="s">
        <v>78</v>
      </c>
      <c r="AA373" s="449"/>
    </row>
    <row r="374" spans="1:27" s="552" customFormat="1" ht="102">
      <c r="A374" s="487" t="s">
        <v>787</v>
      </c>
      <c r="B374" s="487" t="s">
        <v>71</v>
      </c>
      <c r="C374" s="487" t="s">
        <v>72</v>
      </c>
      <c r="D374" s="487" t="s">
        <v>457</v>
      </c>
      <c r="E374" s="487" t="s">
        <v>458</v>
      </c>
      <c r="F374" s="490">
        <v>8131</v>
      </c>
      <c r="G374" s="490">
        <v>2024110010238</v>
      </c>
      <c r="H374" s="487" t="s">
        <v>28</v>
      </c>
      <c r="I374" s="487" t="s">
        <v>459</v>
      </c>
      <c r="J374" s="487" t="s">
        <v>31</v>
      </c>
      <c r="K374" s="487">
        <v>80111600</v>
      </c>
      <c r="L374" s="487" t="s">
        <v>788</v>
      </c>
      <c r="M374" s="487" t="s">
        <v>82</v>
      </c>
      <c r="N374" s="487" t="s">
        <v>83</v>
      </c>
      <c r="O374" s="487">
        <v>7</v>
      </c>
      <c r="P374" s="487">
        <v>1</v>
      </c>
      <c r="Q374" s="487" t="s">
        <v>84</v>
      </c>
      <c r="R374" s="575" t="s">
        <v>85</v>
      </c>
      <c r="S374" s="579">
        <v>5000000</v>
      </c>
      <c r="T374" s="579">
        <v>35000000</v>
      </c>
      <c r="U374" s="487" t="s">
        <v>86</v>
      </c>
      <c r="V374" s="487" t="s">
        <v>79</v>
      </c>
      <c r="W374" s="487" t="s">
        <v>463</v>
      </c>
      <c r="X374" s="487" t="s">
        <v>503</v>
      </c>
      <c r="Y374" s="487" t="s">
        <v>77</v>
      </c>
      <c r="Z374" s="487" t="s">
        <v>78</v>
      </c>
      <c r="AA374" s="449"/>
    </row>
    <row r="375" spans="1:27" s="552" customFormat="1" ht="102">
      <c r="A375" s="487" t="s">
        <v>789</v>
      </c>
      <c r="B375" s="487" t="s">
        <v>71</v>
      </c>
      <c r="C375" s="487" t="s">
        <v>72</v>
      </c>
      <c r="D375" s="487" t="s">
        <v>457</v>
      </c>
      <c r="E375" s="487" t="s">
        <v>458</v>
      </c>
      <c r="F375" s="490">
        <v>8131</v>
      </c>
      <c r="G375" s="490">
        <v>2024110010238</v>
      </c>
      <c r="H375" s="487" t="s">
        <v>28</v>
      </c>
      <c r="I375" s="487" t="s">
        <v>459</v>
      </c>
      <c r="J375" s="453" t="s">
        <v>31</v>
      </c>
      <c r="K375" s="487">
        <v>80111600</v>
      </c>
      <c r="L375" s="487" t="s">
        <v>2140</v>
      </c>
      <c r="M375" s="487" t="s">
        <v>82</v>
      </c>
      <c r="N375" s="490" t="s">
        <v>83</v>
      </c>
      <c r="O375" s="490">
        <v>5</v>
      </c>
      <c r="P375" s="487">
        <v>1</v>
      </c>
      <c r="Q375" s="487" t="s">
        <v>84</v>
      </c>
      <c r="R375" s="491" t="s">
        <v>85</v>
      </c>
      <c r="S375" s="579">
        <v>4700000</v>
      </c>
      <c r="T375" s="579">
        <v>23500000</v>
      </c>
      <c r="U375" s="569" t="s">
        <v>86</v>
      </c>
      <c r="V375" s="487" t="s">
        <v>79</v>
      </c>
      <c r="W375" s="487" t="s">
        <v>463</v>
      </c>
      <c r="X375" s="487" t="s">
        <v>503</v>
      </c>
      <c r="Y375" s="487" t="s">
        <v>77</v>
      </c>
      <c r="Z375" s="487" t="s">
        <v>78</v>
      </c>
      <c r="AA375" s="449"/>
    </row>
    <row r="376" spans="1:27" s="552" customFormat="1" ht="102">
      <c r="A376" s="487" t="s">
        <v>790</v>
      </c>
      <c r="B376" s="487" t="s">
        <v>71</v>
      </c>
      <c r="C376" s="487" t="s">
        <v>72</v>
      </c>
      <c r="D376" s="487" t="s">
        <v>457</v>
      </c>
      <c r="E376" s="487" t="s">
        <v>458</v>
      </c>
      <c r="F376" s="490">
        <v>8131</v>
      </c>
      <c r="G376" s="490">
        <v>2024110010238</v>
      </c>
      <c r="H376" s="487" t="s">
        <v>28</v>
      </c>
      <c r="I376" s="487" t="s">
        <v>459</v>
      </c>
      <c r="J376" s="487" t="s">
        <v>31</v>
      </c>
      <c r="K376" s="487">
        <v>80111600</v>
      </c>
      <c r="L376" s="487" t="s">
        <v>791</v>
      </c>
      <c r="M376" s="487" t="s">
        <v>83</v>
      </c>
      <c r="N376" s="490" t="s">
        <v>83</v>
      </c>
      <c r="O376" s="490">
        <v>5</v>
      </c>
      <c r="P376" s="487">
        <v>1</v>
      </c>
      <c r="Q376" s="487" t="s">
        <v>84</v>
      </c>
      <c r="R376" s="491" t="s">
        <v>85</v>
      </c>
      <c r="S376" s="579">
        <v>3600000</v>
      </c>
      <c r="T376" s="579">
        <v>18000000</v>
      </c>
      <c r="U376" s="487" t="s">
        <v>86</v>
      </c>
      <c r="V376" s="487" t="s">
        <v>79</v>
      </c>
      <c r="W376" s="487" t="s">
        <v>463</v>
      </c>
      <c r="X376" s="487" t="s">
        <v>503</v>
      </c>
      <c r="Y376" s="487" t="s">
        <v>77</v>
      </c>
      <c r="Z376" s="487" t="s">
        <v>78</v>
      </c>
      <c r="AA376" s="449"/>
    </row>
    <row r="377" spans="1:27" s="552" customFormat="1" ht="102">
      <c r="A377" s="487" t="s">
        <v>792</v>
      </c>
      <c r="B377" s="487" t="s">
        <v>71</v>
      </c>
      <c r="C377" s="487" t="s">
        <v>72</v>
      </c>
      <c r="D377" s="487" t="s">
        <v>457</v>
      </c>
      <c r="E377" s="487" t="s">
        <v>458</v>
      </c>
      <c r="F377" s="490">
        <v>8131</v>
      </c>
      <c r="G377" s="490">
        <v>2024110010238</v>
      </c>
      <c r="H377" s="487" t="s">
        <v>28</v>
      </c>
      <c r="I377" s="487" t="s">
        <v>459</v>
      </c>
      <c r="J377" s="487" t="s">
        <v>31</v>
      </c>
      <c r="K377" s="487">
        <v>80111600</v>
      </c>
      <c r="L377" s="487" t="s">
        <v>788</v>
      </c>
      <c r="M377" s="487" t="s">
        <v>82</v>
      </c>
      <c r="N377" s="487" t="s">
        <v>83</v>
      </c>
      <c r="O377" s="487">
        <v>7</v>
      </c>
      <c r="P377" s="487">
        <v>1</v>
      </c>
      <c r="Q377" s="487" t="s">
        <v>84</v>
      </c>
      <c r="R377" s="575" t="s">
        <v>85</v>
      </c>
      <c r="S377" s="579">
        <v>4500000</v>
      </c>
      <c r="T377" s="579">
        <v>31500000</v>
      </c>
      <c r="U377" s="487" t="s">
        <v>86</v>
      </c>
      <c r="V377" s="487" t="s">
        <v>79</v>
      </c>
      <c r="W377" s="487" t="s">
        <v>463</v>
      </c>
      <c r="X377" s="487" t="s">
        <v>503</v>
      </c>
      <c r="Y377" s="487" t="s">
        <v>77</v>
      </c>
      <c r="Z377" s="487" t="s">
        <v>78</v>
      </c>
      <c r="AA377" s="449"/>
    </row>
    <row r="378" spans="1:27" s="552" customFormat="1" ht="102">
      <c r="A378" s="487" t="s">
        <v>793</v>
      </c>
      <c r="B378" s="487" t="s">
        <v>71</v>
      </c>
      <c r="C378" s="487" t="s">
        <v>72</v>
      </c>
      <c r="D378" s="487" t="s">
        <v>457</v>
      </c>
      <c r="E378" s="487" t="s">
        <v>458</v>
      </c>
      <c r="F378" s="490">
        <v>8131</v>
      </c>
      <c r="G378" s="490">
        <v>2024110010238</v>
      </c>
      <c r="H378" s="487" t="s">
        <v>28</v>
      </c>
      <c r="I378" s="487" t="s">
        <v>459</v>
      </c>
      <c r="J378" s="487" t="s">
        <v>31</v>
      </c>
      <c r="K378" s="487">
        <v>80111600</v>
      </c>
      <c r="L378" s="487" t="s">
        <v>794</v>
      </c>
      <c r="M378" s="487" t="s">
        <v>83</v>
      </c>
      <c r="N378" s="490" t="s">
        <v>83</v>
      </c>
      <c r="O378" s="490">
        <v>5</v>
      </c>
      <c r="P378" s="487">
        <v>1</v>
      </c>
      <c r="Q378" s="487" t="s">
        <v>84</v>
      </c>
      <c r="R378" s="491" t="s">
        <v>85</v>
      </c>
      <c r="S378" s="579">
        <v>3156000</v>
      </c>
      <c r="T378" s="579">
        <v>15780000</v>
      </c>
      <c r="U378" s="487" t="s">
        <v>86</v>
      </c>
      <c r="V378" s="487" t="s">
        <v>79</v>
      </c>
      <c r="W378" s="487" t="s">
        <v>463</v>
      </c>
      <c r="X378" s="487" t="s">
        <v>503</v>
      </c>
      <c r="Y378" s="487" t="s">
        <v>77</v>
      </c>
      <c r="Z378" s="487" t="s">
        <v>78</v>
      </c>
      <c r="AA378" s="449"/>
    </row>
    <row r="379" spans="1:27" s="552" customFormat="1" ht="102">
      <c r="A379" s="487" t="s">
        <v>795</v>
      </c>
      <c r="B379" s="487" t="s">
        <v>71</v>
      </c>
      <c r="C379" s="487" t="s">
        <v>72</v>
      </c>
      <c r="D379" s="487" t="s">
        <v>457</v>
      </c>
      <c r="E379" s="487" t="s">
        <v>458</v>
      </c>
      <c r="F379" s="490">
        <v>8131</v>
      </c>
      <c r="G379" s="490">
        <v>2024110010238</v>
      </c>
      <c r="H379" s="487" t="s">
        <v>28</v>
      </c>
      <c r="I379" s="487" t="s">
        <v>459</v>
      </c>
      <c r="J379" s="487" t="s">
        <v>31</v>
      </c>
      <c r="K379" s="487">
        <v>80111600</v>
      </c>
      <c r="L379" s="487" t="s">
        <v>796</v>
      </c>
      <c r="M379" s="487" t="s">
        <v>82</v>
      </c>
      <c r="N379" s="487" t="s">
        <v>83</v>
      </c>
      <c r="O379" s="487">
        <v>5</v>
      </c>
      <c r="P379" s="487">
        <v>1</v>
      </c>
      <c r="Q379" s="487" t="s">
        <v>84</v>
      </c>
      <c r="R379" s="575" t="s">
        <v>85</v>
      </c>
      <c r="S379" s="579">
        <v>4500000</v>
      </c>
      <c r="T379" s="579">
        <v>22500000</v>
      </c>
      <c r="U379" s="487" t="s">
        <v>86</v>
      </c>
      <c r="V379" s="487" t="s">
        <v>79</v>
      </c>
      <c r="W379" s="487" t="s">
        <v>463</v>
      </c>
      <c r="X379" s="487" t="s">
        <v>503</v>
      </c>
      <c r="Y379" s="487" t="s">
        <v>77</v>
      </c>
      <c r="Z379" s="487" t="s">
        <v>78</v>
      </c>
      <c r="AA379" s="449" t="s">
        <v>2329</v>
      </c>
    </row>
    <row r="380" spans="1:27" s="552" customFormat="1" ht="102">
      <c r="A380" s="487" t="s">
        <v>797</v>
      </c>
      <c r="B380" s="487" t="s">
        <v>71</v>
      </c>
      <c r="C380" s="487" t="s">
        <v>72</v>
      </c>
      <c r="D380" s="487" t="s">
        <v>457</v>
      </c>
      <c r="E380" s="487" t="s">
        <v>458</v>
      </c>
      <c r="F380" s="490">
        <v>8131</v>
      </c>
      <c r="G380" s="490">
        <v>2024110010238</v>
      </c>
      <c r="H380" s="487" t="s">
        <v>28</v>
      </c>
      <c r="I380" s="487" t="s">
        <v>459</v>
      </c>
      <c r="J380" s="487" t="s">
        <v>31</v>
      </c>
      <c r="K380" s="487">
        <v>80111600</v>
      </c>
      <c r="L380" s="487" t="s">
        <v>796</v>
      </c>
      <c r="M380" s="487" t="s">
        <v>83</v>
      </c>
      <c r="N380" s="490" t="s">
        <v>83</v>
      </c>
      <c r="O380" s="490">
        <v>5</v>
      </c>
      <c r="P380" s="487">
        <v>1</v>
      </c>
      <c r="Q380" s="487" t="s">
        <v>84</v>
      </c>
      <c r="R380" s="491" t="s">
        <v>85</v>
      </c>
      <c r="S380" s="579">
        <v>5200000</v>
      </c>
      <c r="T380" s="579">
        <v>26000000</v>
      </c>
      <c r="U380" s="487" t="s">
        <v>86</v>
      </c>
      <c r="V380" s="487" t="s">
        <v>79</v>
      </c>
      <c r="W380" s="487" t="s">
        <v>463</v>
      </c>
      <c r="X380" s="487" t="s">
        <v>503</v>
      </c>
      <c r="Y380" s="487" t="s">
        <v>77</v>
      </c>
      <c r="Z380" s="487" t="s">
        <v>78</v>
      </c>
      <c r="AA380" s="449"/>
    </row>
    <row r="381" spans="1:27" s="552" customFormat="1" ht="63.75">
      <c r="A381" s="487" t="s">
        <v>798</v>
      </c>
      <c r="B381" s="487" t="s">
        <v>71</v>
      </c>
      <c r="C381" s="487" t="s">
        <v>72</v>
      </c>
      <c r="D381" s="487" t="s">
        <v>478</v>
      </c>
      <c r="E381" s="487" t="s">
        <v>458</v>
      </c>
      <c r="F381" s="487">
        <v>8131</v>
      </c>
      <c r="G381" s="487">
        <v>2024110010238</v>
      </c>
      <c r="H381" s="487" t="s">
        <v>28</v>
      </c>
      <c r="I381" s="487" t="s">
        <v>459</v>
      </c>
      <c r="J381" s="487" t="s">
        <v>32</v>
      </c>
      <c r="K381" s="487">
        <v>80111600</v>
      </c>
      <c r="L381" s="487" t="s">
        <v>799</v>
      </c>
      <c r="M381" s="487" t="s">
        <v>83</v>
      </c>
      <c r="N381" s="490" t="s">
        <v>83</v>
      </c>
      <c r="O381" s="490">
        <v>5</v>
      </c>
      <c r="P381" s="487">
        <v>1</v>
      </c>
      <c r="Q381" s="487" t="s">
        <v>84</v>
      </c>
      <c r="R381" s="491" t="s">
        <v>85</v>
      </c>
      <c r="S381" s="579">
        <v>6500000</v>
      </c>
      <c r="T381" s="579">
        <v>32500000</v>
      </c>
      <c r="U381" s="487" t="s">
        <v>86</v>
      </c>
      <c r="V381" s="487" t="s">
        <v>79</v>
      </c>
      <c r="W381" s="487" t="s">
        <v>481</v>
      </c>
      <c r="X381" s="487" t="s">
        <v>491</v>
      </c>
      <c r="Y381" s="487" t="s">
        <v>77</v>
      </c>
      <c r="Z381" s="487" t="s">
        <v>78</v>
      </c>
      <c r="AA381" s="449"/>
    </row>
    <row r="382" spans="1:27" s="552" customFormat="1" ht="102">
      <c r="A382" s="487" t="s">
        <v>800</v>
      </c>
      <c r="B382" s="487" t="s">
        <v>71</v>
      </c>
      <c r="C382" s="487" t="s">
        <v>72</v>
      </c>
      <c r="D382" s="487" t="s">
        <v>457</v>
      </c>
      <c r="E382" s="487" t="s">
        <v>458</v>
      </c>
      <c r="F382" s="490">
        <v>8131</v>
      </c>
      <c r="G382" s="490">
        <v>2024110010238</v>
      </c>
      <c r="H382" s="487" t="s">
        <v>28</v>
      </c>
      <c r="I382" s="487" t="s">
        <v>459</v>
      </c>
      <c r="J382" s="453" t="s">
        <v>31</v>
      </c>
      <c r="K382" s="487">
        <v>80111600</v>
      </c>
      <c r="L382" s="487" t="s">
        <v>2140</v>
      </c>
      <c r="M382" s="487" t="s">
        <v>82</v>
      </c>
      <c r="N382" s="490" t="s">
        <v>83</v>
      </c>
      <c r="O382" s="490">
        <v>5</v>
      </c>
      <c r="P382" s="487">
        <v>1</v>
      </c>
      <c r="Q382" s="487" t="s">
        <v>84</v>
      </c>
      <c r="R382" s="491" t="s">
        <v>85</v>
      </c>
      <c r="S382" s="579">
        <v>4700000</v>
      </c>
      <c r="T382" s="579">
        <v>23500000</v>
      </c>
      <c r="U382" s="569" t="s">
        <v>86</v>
      </c>
      <c r="V382" s="487" t="s">
        <v>79</v>
      </c>
      <c r="W382" s="487" t="s">
        <v>463</v>
      </c>
      <c r="X382" s="487" t="s">
        <v>503</v>
      </c>
      <c r="Y382" s="487" t="s">
        <v>77</v>
      </c>
      <c r="Z382" s="487" t="s">
        <v>78</v>
      </c>
      <c r="AA382" s="449"/>
    </row>
    <row r="383" spans="1:27" s="552" customFormat="1" ht="102">
      <c r="A383" s="487" t="s">
        <v>801</v>
      </c>
      <c r="B383" s="487" t="s">
        <v>71</v>
      </c>
      <c r="C383" s="487" t="s">
        <v>72</v>
      </c>
      <c r="D383" s="487" t="s">
        <v>457</v>
      </c>
      <c r="E383" s="487" t="s">
        <v>458</v>
      </c>
      <c r="F383" s="490">
        <v>8131</v>
      </c>
      <c r="G383" s="490">
        <v>2024110010238</v>
      </c>
      <c r="H383" s="487" t="s">
        <v>28</v>
      </c>
      <c r="I383" s="487" t="s">
        <v>459</v>
      </c>
      <c r="J383" s="453" t="s">
        <v>31</v>
      </c>
      <c r="K383" s="487">
        <v>80111600</v>
      </c>
      <c r="L383" s="487" t="s">
        <v>2140</v>
      </c>
      <c r="M383" s="487" t="s">
        <v>82</v>
      </c>
      <c r="N383" s="490" t="s">
        <v>83</v>
      </c>
      <c r="O383" s="490">
        <v>5</v>
      </c>
      <c r="P383" s="487">
        <v>1</v>
      </c>
      <c r="Q383" s="487" t="s">
        <v>84</v>
      </c>
      <c r="R383" s="491" t="s">
        <v>85</v>
      </c>
      <c r="S383" s="579">
        <v>4700000</v>
      </c>
      <c r="T383" s="579">
        <v>23500000</v>
      </c>
      <c r="U383" s="569" t="s">
        <v>86</v>
      </c>
      <c r="V383" s="487" t="s">
        <v>79</v>
      </c>
      <c r="W383" s="487" t="s">
        <v>463</v>
      </c>
      <c r="X383" s="487" t="s">
        <v>503</v>
      </c>
      <c r="Y383" s="487" t="s">
        <v>77</v>
      </c>
      <c r="Z383" s="487" t="s">
        <v>78</v>
      </c>
      <c r="AA383" s="449"/>
    </row>
    <row r="384" spans="1:27" s="552" customFormat="1" ht="102">
      <c r="A384" s="487" t="s">
        <v>802</v>
      </c>
      <c r="B384" s="487" t="s">
        <v>71</v>
      </c>
      <c r="C384" s="487" t="s">
        <v>72</v>
      </c>
      <c r="D384" s="487" t="s">
        <v>457</v>
      </c>
      <c r="E384" s="487" t="s">
        <v>458</v>
      </c>
      <c r="F384" s="490">
        <v>8131</v>
      </c>
      <c r="G384" s="490">
        <v>2024110010238</v>
      </c>
      <c r="H384" s="487" t="s">
        <v>28</v>
      </c>
      <c r="I384" s="487" t="s">
        <v>459</v>
      </c>
      <c r="J384" s="453" t="s">
        <v>31</v>
      </c>
      <c r="K384" s="487">
        <v>80111600</v>
      </c>
      <c r="L384" s="487" t="s">
        <v>2143</v>
      </c>
      <c r="M384" s="487" t="s">
        <v>82</v>
      </c>
      <c r="N384" s="490" t="s">
        <v>83</v>
      </c>
      <c r="O384" s="490">
        <v>8</v>
      </c>
      <c r="P384" s="487">
        <v>1</v>
      </c>
      <c r="Q384" s="487" t="s">
        <v>84</v>
      </c>
      <c r="R384" s="491" t="s">
        <v>85</v>
      </c>
      <c r="S384" s="579">
        <v>6000000</v>
      </c>
      <c r="T384" s="579">
        <v>48000000</v>
      </c>
      <c r="U384" s="569" t="s">
        <v>86</v>
      </c>
      <c r="V384" s="487" t="s">
        <v>79</v>
      </c>
      <c r="W384" s="487" t="s">
        <v>463</v>
      </c>
      <c r="X384" s="487" t="s">
        <v>503</v>
      </c>
      <c r="Y384" s="487" t="s">
        <v>77</v>
      </c>
      <c r="Z384" s="487" t="s">
        <v>78</v>
      </c>
      <c r="AA384" s="449" t="s">
        <v>2329</v>
      </c>
    </row>
    <row r="385" spans="1:27" s="552" customFormat="1" ht="102">
      <c r="A385" s="487" t="s">
        <v>803</v>
      </c>
      <c r="B385" s="487" t="s">
        <v>71</v>
      </c>
      <c r="C385" s="487" t="s">
        <v>72</v>
      </c>
      <c r="D385" s="487" t="s">
        <v>457</v>
      </c>
      <c r="E385" s="487" t="s">
        <v>458</v>
      </c>
      <c r="F385" s="490">
        <v>8131</v>
      </c>
      <c r="G385" s="490">
        <v>2024110010238</v>
      </c>
      <c r="H385" s="487" t="s">
        <v>28</v>
      </c>
      <c r="I385" s="487" t="s">
        <v>459</v>
      </c>
      <c r="J385" s="453" t="s">
        <v>31</v>
      </c>
      <c r="K385" s="487">
        <v>80111600</v>
      </c>
      <c r="L385" s="487" t="s">
        <v>2145</v>
      </c>
      <c r="M385" s="487" t="s">
        <v>83</v>
      </c>
      <c r="N385" s="490" t="s">
        <v>315</v>
      </c>
      <c r="O385" s="490">
        <v>6</v>
      </c>
      <c r="P385" s="487">
        <v>1</v>
      </c>
      <c r="Q385" s="487" t="s">
        <v>84</v>
      </c>
      <c r="R385" s="491" t="s">
        <v>85</v>
      </c>
      <c r="S385" s="579">
        <v>4500000</v>
      </c>
      <c r="T385" s="579">
        <v>27000000</v>
      </c>
      <c r="U385" s="569" t="s">
        <v>86</v>
      </c>
      <c r="V385" s="487" t="s">
        <v>79</v>
      </c>
      <c r="W385" s="487" t="s">
        <v>463</v>
      </c>
      <c r="X385" s="487" t="s">
        <v>503</v>
      </c>
      <c r="Y385" s="487" t="s">
        <v>77</v>
      </c>
      <c r="Z385" s="487" t="s">
        <v>78</v>
      </c>
      <c r="AA385" s="449"/>
    </row>
    <row r="386" spans="1:27" s="552" customFormat="1" ht="102">
      <c r="A386" s="487" t="s">
        <v>804</v>
      </c>
      <c r="B386" s="487" t="s">
        <v>71</v>
      </c>
      <c r="C386" s="487" t="s">
        <v>72</v>
      </c>
      <c r="D386" s="487" t="s">
        <v>457</v>
      </c>
      <c r="E386" s="487" t="s">
        <v>458</v>
      </c>
      <c r="F386" s="490">
        <v>8131</v>
      </c>
      <c r="G386" s="490">
        <v>2024110010238</v>
      </c>
      <c r="H386" s="487" t="s">
        <v>28</v>
      </c>
      <c r="I386" s="487" t="s">
        <v>459</v>
      </c>
      <c r="J386" s="453" t="s">
        <v>31</v>
      </c>
      <c r="K386" s="487">
        <v>80111600</v>
      </c>
      <c r="L386" s="487" t="s">
        <v>2143</v>
      </c>
      <c r="M386" s="487" t="s">
        <v>82</v>
      </c>
      <c r="N386" s="490" t="s">
        <v>83</v>
      </c>
      <c r="O386" s="490">
        <v>6</v>
      </c>
      <c r="P386" s="487">
        <v>1</v>
      </c>
      <c r="Q386" s="487" t="s">
        <v>84</v>
      </c>
      <c r="R386" s="491" t="s">
        <v>85</v>
      </c>
      <c r="S386" s="579">
        <v>6000000</v>
      </c>
      <c r="T386" s="579">
        <v>36000000</v>
      </c>
      <c r="U386" s="569" t="s">
        <v>86</v>
      </c>
      <c r="V386" s="487" t="s">
        <v>79</v>
      </c>
      <c r="W386" s="487" t="s">
        <v>463</v>
      </c>
      <c r="X386" s="487" t="s">
        <v>503</v>
      </c>
      <c r="Y386" s="487" t="s">
        <v>77</v>
      </c>
      <c r="Z386" s="487" t="s">
        <v>78</v>
      </c>
      <c r="AA386" s="449"/>
    </row>
    <row r="387" spans="1:27" s="552" customFormat="1" ht="102">
      <c r="A387" s="487" t="s">
        <v>805</v>
      </c>
      <c r="B387" s="487" t="s">
        <v>71</v>
      </c>
      <c r="C387" s="487" t="s">
        <v>72</v>
      </c>
      <c r="D387" s="487" t="s">
        <v>457</v>
      </c>
      <c r="E387" s="487" t="s">
        <v>458</v>
      </c>
      <c r="F387" s="490">
        <v>8131</v>
      </c>
      <c r="G387" s="490">
        <v>2024110010238</v>
      </c>
      <c r="H387" s="487" t="s">
        <v>28</v>
      </c>
      <c r="I387" s="487" t="s">
        <v>459</v>
      </c>
      <c r="J387" s="453" t="s">
        <v>31</v>
      </c>
      <c r="K387" s="487">
        <v>80111600</v>
      </c>
      <c r="L387" s="487" t="s">
        <v>2147</v>
      </c>
      <c r="M387" s="487" t="s">
        <v>82</v>
      </c>
      <c r="N387" s="490" t="s">
        <v>83</v>
      </c>
      <c r="O387" s="490">
        <v>6</v>
      </c>
      <c r="P387" s="487">
        <v>1</v>
      </c>
      <c r="Q387" s="487" t="s">
        <v>84</v>
      </c>
      <c r="R387" s="491" t="s">
        <v>85</v>
      </c>
      <c r="S387" s="579">
        <v>3800000</v>
      </c>
      <c r="T387" s="579">
        <v>22800000</v>
      </c>
      <c r="U387" s="569" t="s">
        <v>86</v>
      </c>
      <c r="V387" s="487" t="s">
        <v>79</v>
      </c>
      <c r="W387" s="487" t="s">
        <v>463</v>
      </c>
      <c r="X387" s="487" t="s">
        <v>503</v>
      </c>
      <c r="Y387" s="487" t="s">
        <v>77</v>
      </c>
      <c r="Z387" s="487" t="s">
        <v>78</v>
      </c>
      <c r="AA387" s="449"/>
    </row>
    <row r="388" spans="1:27" s="552" customFormat="1" ht="102">
      <c r="A388" s="487" t="s">
        <v>806</v>
      </c>
      <c r="B388" s="487" t="s">
        <v>71</v>
      </c>
      <c r="C388" s="487" t="s">
        <v>72</v>
      </c>
      <c r="D388" s="487" t="s">
        <v>457</v>
      </c>
      <c r="E388" s="487" t="s">
        <v>458</v>
      </c>
      <c r="F388" s="490">
        <v>8131</v>
      </c>
      <c r="G388" s="490">
        <v>2024110010238</v>
      </c>
      <c r="H388" s="487" t="s">
        <v>28</v>
      </c>
      <c r="I388" s="487" t="s">
        <v>459</v>
      </c>
      <c r="J388" s="453" t="s">
        <v>31</v>
      </c>
      <c r="K388" s="453">
        <v>80111600</v>
      </c>
      <c r="L388" s="453" t="s">
        <v>2288</v>
      </c>
      <c r="M388" s="453" t="s">
        <v>2038</v>
      </c>
      <c r="N388" s="453" t="s">
        <v>2284</v>
      </c>
      <c r="O388" s="576">
        <v>1</v>
      </c>
      <c r="P388" s="576">
        <v>1</v>
      </c>
      <c r="Q388" s="453" t="s">
        <v>84</v>
      </c>
      <c r="R388" s="491" t="s">
        <v>85</v>
      </c>
      <c r="S388" s="579">
        <v>6476167</v>
      </c>
      <c r="T388" s="579">
        <v>6476167</v>
      </c>
      <c r="U388" s="487" t="s">
        <v>86</v>
      </c>
      <c r="V388" s="487" t="s">
        <v>79</v>
      </c>
      <c r="W388" s="487" t="s">
        <v>463</v>
      </c>
      <c r="X388" s="487" t="s">
        <v>503</v>
      </c>
      <c r="Y388" s="487" t="s">
        <v>77</v>
      </c>
      <c r="Z388" s="487" t="s">
        <v>78</v>
      </c>
      <c r="AA388" s="449"/>
    </row>
    <row r="389" spans="1:27" s="552" customFormat="1" ht="89.25">
      <c r="A389" s="487" t="s">
        <v>807</v>
      </c>
      <c r="B389" s="487" t="s">
        <v>71</v>
      </c>
      <c r="C389" s="487" t="s">
        <v>72</v>
      </c>
      <c r="D389" s="487" t="s">
        <v>478</v>
      </c>
      <c r="E389" s="487" t="s">
        <v>458</v>
      </c>
      <c r="F389" s="487">
        <v>8131</v>
      </c>
      <c r="G389" s="490">
        <v>2024110010238</v>
      </c>
      <c r="H389" s="487" t="s">
        <v>28</v>
      </c>
      <c r="I389" s="487" t="s">
        <v>459</v>
      </c>
      <c r="J389" s="487" t="s">
        <v>32</v>
      </c>
      <c r="K389" s="487">
        <v>80111600</v>
      </c>
      <c r="L389" s="487" t="s">
        <v>808</v>
      </c>
      <c r="M389" s="487" t="s">
        <v>82</v>
      </c>
      <c r="N389" s="487" t="s">
        <v>83</v>
      </c>
      <c r="O389" s="487">
        <v>9</v>
      </c>
      <c r="P389" s="487">
        <v>1</v>
      </c>
      <c r="Q389" s="487" t="s">
        <v>84</v>
      </c>
      <c r="R389" s="575" t="s">
        <v>85</v>
      </c>
      <c r="S389" s="579">
        <v>6000000</v>
      </c>
      <c r="T389" s="579">
        <v>54000000</v>
      </c>
      <c r="U389" s="487" t="s">
        <v>86</v>
      </c>
      <c r="V389" s="487" t="s">
        <v>79</v>
      </c>
      <c r="W389" s="487" t="s">
        <v>481</v>
      </c>
      <c r="X389" s="487" t="s">
        <v>491</v>
      </c>
      <c r="Y389" s="487" t="s">
        <v>77</v>
      </c>
      <c r="Z389" s="487" t="s">
        <v>78</v>
      </c>
      <c r="AA389" s="449"/>
    </row>
    <row r="390" spans="1:27" s="552" customFormat="1" ht="102">
      <c r="A390" s="487" t="s">
        <v>809</v>
      </c>
      <c r="B390" s="487" t="s">
        <v>71</v>
      </c>
      <c r="C390" s="487" t="s">
        <v>72</v>
      </c>
      <c r="D390" s="487" t="s">
        <v>457</v>
      </c>
      <c r="E390" s="487" t="s">
        <v>458</v>
      </c>
      <c r="F390" s="490">
        <v>8131</v>
      </c>
      <c r="G390" s="490">
        <v>2024110010238</v>
      </c>
      <c r="H390" s="487" t="s">
        <v>28</v>
      </c>
      <c r="I390" s="487" t="s">
        <v>459</v>
      </c>
      <c r="J390" s="487" t="s">
        <v>31</v>
      </c>
      <c r="K390" s="487">
        <v>80111600</v>
      </c>
      <c r="L390" s="487" t="s">
        <v>794</v>
      </c>
      <c r="M390" s="487" t="s">
        <v>83</v>
      </c>
      <c r="N390" s="487" t="s">
        <v>83</v>
      </c>
      <c r="O390" s="487">
        <v>5</v>
      </c>
      <c r="P390" s="487">
        <v>1</v>
      </c>
      <c r="Q390" s="487" t="s">
        <v>84</v>
      </c>
      <c r="R390" s="575" t="s">
        <v>85</v>
      </c>
      <c r="S390" s="579">
        <v>3156000</v>
      </c>
      <c r="T390" s="579">
        <v>15780000</v>
      </c>
      <c r="U390" s="487" t="s">
        <v>86</v>
      </c>
      <c r="V390" s="487" t="s">
        <v>79</v>
      </c>
      <c r="W390" s="487" t="s">
        <v>463</v>
      </c>
      <c r="X390" s="487" t="s">
        <v>503</v>
      </c>
      <c r="Y390" s="487" t="s">
        <v>77</v>
      </c>
      <c r="Z390" s="487" t="s">
        <v>78</v>
      </c>
      <c r="AA390" s="449" t="s">
        <v>2329</v>
      </c>
    </row>
    <row r="391" spans="1:27" s="552" customFormat="1" ht="102">
      <c r="A391" s="487" t="s">
        <v>810</v>
      </c>
      <c r="B391" s="487" t="s">
        <v>71</v>
      </c>
      <c r="C391" s="487" t="s">
        <v>72</v>
      </c>
      <c r="D391" s="487" t="s">
        <v>457</v>
      </c>
      <c r="E391" s="487" t="s">
        <v>458</v>
      </c>
      <c r="F391" s="490">
        <v>8131</v>
      </c>
      <c r="G391" s="490">
        <v>2024110010238</v>
      </c>
      <c r="H391" s="487" t="s">
        <v>28</v>
      </c>
      <c r="I391" s="487" t="s">
        <v>459</v>
      </c>
      <c r="J391" s="487" t="s">
        <v>31</v>
      </c>
      <c r="K391" s="487">
        <v>80111600</v>
      </c>
      <c r="L391" s="487" t="s">
        <v>796</v>
      </c>
      <c r="M391" s="487" t="s">
        <v>82</v>
      </c>
      <c r="N391" s="487" t="s">
        <v>83</v>
      </c>
      <c r="O391" s="487">
        <v>6</v>
      </c>
      <c r="P391" s="487">
        <v>1</v>
      </c>
      <c r="Q391" s="487" t="s">
        <v>84</v>
      </c>
      <c r="R391" s="575" t="s">
        <v>85</v>
      </c>
      <c r="S391" s="579">
        <v>4500000</v>
      </c>
      <c r="T391" s="579">
        <v>27000000</v>
      </c>
      <c r="U391" s="487" t="s">
        <v>86</v>
      </c>
      <c r="V391" s="487" t="s">
        <v>79</v>
      </c>
      <c r="W391" s="487" t="s">
        <v>463</v>
      </c>
      <c r="X391" s="487" t="s">
        <v>503</v>
      </c>
      <c r="Y391" s="487" t="s">
        <v>77</v>
      </c>
      <c r="Z391" s="487" t="s">
        <v>78</v>
      </c>
      <c r="AA391" s="449"/>
    </row>
    <row r="392" spans="1:27" s="552" customFormat="1" ht="102">
      <c r="A392" s="487" t="s">
        <v>811</v>
      </c>
      <c r="B392" s="487" t="s">
        <v>71</v>
      </c>
      <c r="C392" s="487" t="s">
        <v>72</v>
      </c>
      <c r="D392" s="487" t="s">
        <v>457</v>
      </c>
      <c r="E392" s="487" t="s">
        <v>458</v>
      </c>
      <c r="F392" s="490">
        <v>8131</v>
      </c>
      <c r="G392" s="490">
        <v>2024110010238</v>
      </c>
      <c r="H392" s="487" t="s">
        <v>28</v>
      </c>
      <c r="I392" s="487" t="s">
        <v>459</v>
      </c>
      <c r="J392" s="453" t="s">
        <v>31</v>
      </c>
      <c r="K392" s="487">
        <v>80111600</v>
      </c>
      <c r="L392" s="487" t="s">
        <v>2148</v>
      </c>
      <c r="M392" s="487" t="s">
        <v>82</v>
      </c>
      <c r="N392" s="490" t="s">
        <v>83</v>
      </c>
      <c r="O392" s="490">
        <v>6</v>
      </c>
      <c r="P392" s="487">
        <v>1</v>
      </c>
      <c r="Q392" s="487" t="s">
        <v>84</v>
      </c>
      <c r="R392" s="491" t="s">
        <v>85</v>
      </c>
      <c r="S392" s="579">
        <v>5000000</v>
      </c>
      <c r="T392" s="579">
        <v>30000000</v>
      </c>
      <c r="U392" s="569" t="s">
        <v>86</v>
      </c>
      <c r="V392" s="487" t="s">
        <v>79</v>
      </c>
      <c r="W392" s="487" t="s">
        <v>463</v>
      </c>
      <c r="X392" s="487" t="s">
        <v>503</v>
      </c>
      <c r="Y392" s="487" t="s">
        <v>77</v>
      </c>
      <c r="Z392" s="487" t="s">
        <v>78</v>
      </c>
      <c r="AA392" s="449"/>
    </row>
    <row r="393" spans="1:27" s="552" customFormat="1" ht="89.25">
      <c r="A393" s="487" t="s">
        <v>812</v>
      </c>
      <c r="B393" s="487" t="s">
        <v>71</v>
      </c>
      <c r="C393" s="487" t="s">
        <v>72</v>
      </c>
      <c r="D393" s="487" t="s">
        <v>478</v>
      </c>
      <c r="E393" s="487" t="s">
        <v>458</v>
      </c>
      <c r="F393" s="487">
        <v>8131</v>
      </c>
      <c r="G393" s="487">
        <v>2024110010238</v>
      </c>
      <c r="H393" s="487" t="s">
        <v>28</v>
      </c>
      <c r="I393" s="487" t="s">
        <v>459</v>
      </c>
      <c r="J393" s="453" t="s">
        <v>32</v>
      </c>
      <c r="K393" s="487">
        <v>80111600</v>
      </c>
      <c r="L393" s="487" t="s">
        <v>2323</v>
      </c>
      <c r="M393" s="487" t="s">
        <v>2284</v>
      </c>
      <c r="N393" s="490" t="s">
        <v>2324</v>
      </c>
      <c r="O393" s="490">
        <v>7</v>
      </c>
      <c r="P393" s="487">
        <v>1</v>
      </c>
      <c r="Q393" s="487" t="s">
        <v>84</v>
      </c>
      <c r="R393" s="491" t="s">
        <v>85</v>
      </c>
      <c r="S393" s="579">
        <v>8000000</v>
      </c>
      <c r="T393" s="579">
        <v>56000000</v>
      </c>
      <c r="U393" s="569" t="s">
        <v>86</v>
      </c>
      <c r="V393" s="487" t="s">
        <v>79</v>
      </c>
      <c r="W393" s="487" t="s">
        <v>481</v>
      </c>
      <c r="X393" s="487" t="s">
        <v>491</v>
      </c>
      <c r="Y393" s="487" t="s">
        <v>77</v>
      </c>
      <c r="Z393" s="487" t="s">
        <v>78</v>
      </c>
      <c r="AA393" s="454"/>
    </row>
    <row r="394" spans="1:27" s="552" customFormat="1" ht="102">
      <c r="A394" s="487" t="s">
        <v>813</v>
      </c>
      <c r="B394" s="487" t="s">
        <v>71</v>
      </c>
      <c r="C394" s="487" t="s">
        <v>72</v>
      </c>
      <c r="D394" s="487" t="s">
        <v>457</v>
      </c>
      <c r="E394" s="487" t="s">
        <v>458</v>
      </c>
      <c r="F394" s="490">
        <v>8131</v>
      </c>
      <c r="G394" s="490">
        <v>2024110010238</v>
      </c>
      <c r="H394" s="487" t="s">
        <v>28</v>
      </c>
      <c r="I394" s="487" t="s">
        <v>459</v>
      </c>
      <c r="J394" s="453" t="s">
        <v>31</v>
      </c>
      <c r="K394" s="487">
        <v>80111600</v>
      </c>
      <c r="L394" s="487" t="s">
        <v>2150</v>
      </c>
      <c r="M394" s="487" t="s">
        <v>82</v>
      </c>
      <c r="N394" s="490" t="s">
        <v>83</v>
      </c>
      <c r="O394" s="490">
        <v>6</v>
      </c>
      <c r="P394" s="487">
        <v>1</v>
      </c>
      <c r="Q394" s="487" t="s">
        <v>84</v>
      </c>
      <c r="R394" s="491" t="s">
        <v>85</v>
      </c>
      <c r="S394" s="579">
        <v>5200000</v>
      </c>
      <c r="T394" s="579">
        <v>31200000</v>
      </c>
      <c r="U394" s="487" t="s">
        <v>86</v>
      </c>
      <c r="V394" s="487" t="s">
        <v>79</v>
      </c>
      <c r="W394" s="487" t="s">
        <v>463</v>
      </c>
      <c r="X394" s="487" t="s">
        <v>503</v>
      </c>
      <c r="Y394" s="487" t="s">
        <v>77</v>
      </c>
      <c r="Z394" s="487" t="s">
        <v>78</v>
      </c>
      <c r="AA394" s="449"/>
    </row>
    <row r="395" spans="1:27" s="552" customFormat="1" ht="76.5">
      <c r="A395" s="487" t="s">
        <v>814</v>
      </c>
      <c r="B395" s="487" t="s">
        <v>71</v>
      </c>
      <c r="C395" s="487" t="s">
        <v>72</v>
      </c>
      <c r="D395" s="487" t="s">
        <v>478</v>
      </c>
      <c r="E395" s="487" t="s">
        <v>458</v>
      </c>
      <c r="F395" s="487">
        <v>8131</v>
      </c>
      <c r="G395" s="487">
        <v>2024110010238</v>
      </c>
      <c r="H395" s="487" t="s">
        <v>28</v>
      </c>
      <c r="I395" s="487" t="s">
        <v>459</v>
      </c>
      <c r="J395" s="453" t="s">
        <v>32</v>
      </c>
      <c r="K395" s="487">
        <v>80111600</v>
      </c>
      <c r="L395" s="487" t="s">
        <v>2151</v>
      </c>
      <c r="M395" s="487" t="s">
        <v>83</v>
      </c>
      <c r="N395" s="490" t="s">
        <v>83</v>
      </c>
      <c r="O395" s="490">
        <v>5</v>
      </c>
      <c r="P395" s="487">
        <v>1</v>
      </c>
      <c r="Q395" s="487" t="s">
        <v>84</v>
      </c>
      <c r="R395" s="491" t="s">
        <v>85</v>
      </c>
      <c r="S395" s="579">
        <v>6000000</v>
      </c>
      <c r="T395" s="579">
        <v>30000000</v>
      </c>
      <c r="U395" s="487" t="s">
        <v>86</v>
      </c>
      <c r="V395" s="487" t="s">
        <v>79</v>
      </c>
      <c r="W395" s="487" t="s">
        <v>481</v>
      </c>
      <c r="X395" s="487" t="s">
        <v>491</v>
      </c>
      <c r="Y395" s="487" t="s">
        <v>77</v>
      </c>
      <c r="Z395" s="487" t="s">
        <v>78</v>
      </c>
      <c r="AA395" s="449"/>
    </row>
    <row r="396" spans="1:27" s="552" customFormat="1" ht="102">
      <c r="A396" s="487" t="s">
        <v>815</v>
      </c>
      <c r="B396" s="487" t="s">
        <v>71</v>
      </c>
      <c r="C396" s="487" t="s">
        <v>72</v>
      </c>
      <c r="D396" s="487" t="s">
        <v>457</v>
      </c>
      <c r="E396" s="487" t="s">
        <v>458</v>
      </c>
      <c r="F396" s="490">
        <v>8131</v>
      </c>
      <c r="G396" s="490">
        <v>2024110010238</v>
      </c>
      <c r="H396" s="487" t="s">
        <v>28</v>
      </c>
      <c r="I396" s="487" t="s">
        <v>459</v>
      </c>
      <c r="J396" s="487" t="s">
        <v>31</v>
      </c>
      <c r="K396" s="487">
        <v>80111600</v>
      </c>
      <c r="L396" s="487" t="s">
        <v>816</v>
      </c>
      <c r="M396" s="487" t="s">
        <v>83</v>
      </c>
      <c r="N396" s="487" t="s">
        <v>83</v>
      </c>
      <c r="O396" s="487">
        <v>6</v>
      </c>
      <c r="P396" s="487">
        <v>1</v>
      </c>
      <c r="Q396" s="487" t="s">
        <v>84</v>
      </c>
      <c r="R396" s="575" t="s">
        <v>85</v>
      </c>
      <c r="S396" s="579">
        <v>4500000</v>
      </c>
      <c r="T396" s="579">
        <v>27000000</v>
      </c>
      <c r="U396" s="487" t="s">
        <v>86</v>
      </c>
      <c r="V396" s="487" t="s">
        <v>79</v>
      </c>
      <c r="W396" s="487" t="s">
        <v>463</v>
      </c>
      <c r="X396" s="487" t="s">
        <v>503</v>
      </c>
      <c r="Y396" s="487" t="s">
        <v>77</v>
      </c>
      <c r="Z396" s="487" t="s">
        <v>78</v>
      </c>
      <c r="AA396" s="449"/>
    </row>
    <row r="397" spans="1:27" s="552" customFormat="1" ht="102">
      <c r="A397" s="487" t="s">
        <v>817</v>
      </c>
      <c r="B397" s="487" t="s">
        <v>71</v>
      </c>
      <c r="C397" s="487" t="s">
        <v>72</v>
      </c>
      <c r="D397" s="487" t="s">
        <v>457</v>
      </c>
      <c r="E397" s="487" t="s">
        <v>458</v>
      </c>
      <c r="F397" s="490">
        <v>8131</v>
      </c>
      <c r="G397" s="490">
        <v>2024110010238</v>
      </c>
      <c r="H397" s="487" t="s">
        <v>28</v>
      </c>
      <c r="I397" s="487" t="s">
        <v>459</v>
      </c>
      <c r="J397" s="453" t="s">
        <v>31</v>
      </c>
      <c r="K397" s="487">
        <v>80111600</v>
      </c>
      <c r="L397" s="487" t="s">
        <v>2150</v>
      </c>
      <c r="M397" s="487" t="s">
        <v>82</v>
      </c>
      <c r="N397" s="490" t="s">
        <v>83</v>
      </c>
      <c r="O397" s="490">
        <v>6</v>
      </c>
      <c r="P397" s="487">
        <v>1</v>
      </c>
      <c r="Q397" s="487" t="s">
        <v>84</v>
      </c>
      <c r="R397" s="491" t="s">
        <v>85</v>
      </c>
      <c r="S397" s="579">
        <v>5200000</v>
      </c>
      <c r="T397" s="579">
        <v>31200000</v>
      </c>
      <c r="U397" s="487" t="s">
        <v>86</v>
      </c>
      <c r="V397" s="487" t="s">
        <v>79</v>
      </c>
      <c r="W397" s="487" t="s">
        <v>463</v>
      </c>
      <c r="X397" s="487" t="s">
        <v>503</v>
      </c>
      <c r="Y397" s="487" t="s">
        <v>77</v>
      </c>
      <c r="Z397" s="487" t="s">
        <v>78</v>
      </c>
      <c r="AA397" s="449"/>
    </row>
    <row r="398" spans="1:27" s="552" customFormat="1" ht="102">
      <c r="A398" s="487" t="s">
        <v>818</v>
      </c>
      <c r="B398" s="487" t="s">
        <v>71</v>
      </c>
      <c r="C398" s="487" t="s">
        <v>72</v>
      </c>
      <c r="D398" s="487" t="s">
        <v>457</v>
      </c>
      <c r="E398" s="487" t="s">
        <v>458</v>
      </c>
      <c r="F398" s="490">
        <v>8131</v>
      </c>
      <c r="G398" s="490">
        <v>2024110010238</v>
      </c>
      <c r="H398" s="487" t="s">
        <v>28</v>
      </c>
      <c r="I398" s="487" t="s">
        <v>459</v>
      </c>
      <c r="J398" s="453" t="s">
        <v>31</v>
      </c>
      <c r="K398" s="487">
        <v>80111600</v>
      </c>
      <c r="L398" s="487" t="s">
        <v>2148</v>
      </c>
      <c r="M398" s="487" t="s">
        <v>82</v>
      </c>
      <c r="N398" s="490" t="s">
        <v>83</v>
      </c>
      <c r="O398" s="490">
        <v>6</v>
      </c>
      <c r="P398" s="487">
        <v>1</v>
      </c>
      <c r="Q398" s="487" t="s">
        <v>84</v>
      </c>
      <c r="R398" s="491" t="s">
        <v>85</v>
      </c>
      <c r="S398" s="579">
        <v>5000000</v>
      </c>
      <c r="T398" s="579">
        <v>30000000</v>
      </c>
      <c r="U398" s="487" t="s">
        <v>86</v>
      </c>
      <c r="V398" s="487" t="s">
        <v>79</v>
      </c>
      <c r="W398" s="487" t="s">
        <v>463</v>
      </c>
      <c r="X398" s="487" t="s">
        <v>503</v>
      </c>
      <c r="Y398" s="487" t="s">
        <v>77</v>
      </c>
      <c r="Z398" s="487" t="s">
        <v>78</v>
      </c>
      <c r="AA398" s="449"/>
    </row>
    <row r="399" spans="1:27" s="552" customFormat="1" ht="102">
      <c r="A399" s="487" t="s">
        <v>819</v>
      </c>
      <c r="B399" s="487" t="s">
        <v>71</v>
      </c>
      <c r="C399" s="487" t="s">
        <v>698</v>
      </c>
      <c r="D399" s="487" t="s">
        <v>457</v>
      </c>
      <c r="E399" s="487" t="s">
        <v>458</v>
      </c>
      <c r="F399" s="490">
        <v>8131</v>
      </c>
      <c r="G399" s="490">
        <v>2024110010238</v>
      </c>
      <c r="H399" s="487" t="s">
        <v>28</v>
      </c>
      <c r="I399" s="487" t="s">
        <v>459</v>
      </c>
      <c r="J399" s="453" t="s">
        <v>31</v>
      </c>
      <c r="K399" s="487">
        <v>80111600</v>
      </c>
      <c r="L399" s="487" t="s">
        <v>2143</v>
      </c>
      <c r="M399" s="487" t="s">
        <v>82</v>
      </c>
      <c r="N399" s="490" t="s">
        <v>83</v>
      </c>
      <c r="O399" s="490">
        <v>8.5</v>
      </c>
      <c r="P399" s="487">
        <v>1</v>
      </c>
      <c r="Q399" s="487" t="s">
        <v>84</v>
      </c>
      <c r="R399" s="491" t="s">
        <v>85</v>
      </c>
      <c r="S399" s="579">
        <v>6000000</v>
      </c>
      <c r="T399" s="579">
        <v>51000000</v>
      </c>
      <c r="U399" s="487" t="s">
        <v>86</v>
      </c>
      <c r="V399" s="487" t="s">
        <v>79</v>
      </c>
      <c r="W399" s="487" t="s">
        <v>463</v>
      </c>
      <c r="X399" s="487" t="s">
        <v>503</v>
      </c>
      <c r="Y399" s="487" t="s">
        <v>77</v>
      </c>
      <c r="Z399" s="487" t="s">
        <v>78</v>
      </c>
      <c r="AA399" s="449" t="s">
        <v>2329</v>
      </c>
    </row>
    <row r="400" spans="1:27" s="552" customFormat="1" ht="102">
      <c r="A400" s="487" t="s">
        <v>820</v>
      </c>
      <c r="B400" s="487" t="s">
        <v>71</v>
      </c>
      <c r="C400" s="487" t="s">
        <v>702</v>
      </c>
      <c r="D400" s="487" t="s">
        <v>457</v>
      </c>
      <c r="E400" s="487" t="s">
        <v>458</v>
      </c>
      <c r="F400" s="490">
        <v>8131</v>
      </c>
      <c r="G400" s="490">
        <v>2024110010238</v>
      </c>
      <c r="H400" s="487" t="s">
        <v>28</v>
      </c>
      <c r="I400" s="487" t="s">
        <v>459</v>
      </c>
      <c r="J400" s="487" t="s">
        <v>31</v>
      </c>
      <c r="K400" s="487">
        <v>80111600</v>
      </c>
      <c r="L400" s="487" t="s">
        <v>821</v>
      </c>
      <c r="M400" s="487" t="s">
        <v>83</v>
      </c>
      <c r="N400" s="490" t="s">
        <v>83</v>
      </c>
      <c r="O400" s="490">
        <v>5</v>
      </c>
      <c r="P400" s="487">
        <v>1</v>
      </c>
      <c r="Q400" s="487" t="s">
        <v>84</v>
      </c>
      <c r="R400" s="491" t="s">
        <v>85</v>
      </c>
      <c r="S400" s="579">
        <v>7700000</v>
      </c>
      <c r="T400" s="579">
        <v>38500000</v>
      </c>
      <c r="U400" s="487" t="s">
        <v>86</v>
      </c>
      <c r="V400" s="487" t="s">
        <v>79</v>
      </c>
      <c r="W400" s="487" t="s">
        <v>463</v>
      </c>
      <c r="X400" s="487" t="s">
        <v>503</v>
      </c>
      <c r="Y400" s="487" t="s">
        <v>77</v>
      </c>
      <c r="Z400" s="487" t="s">
        <v>78</v>
      </c>
      <c r="AA400" s="449" t="s">
        <v>2329</v>
      </c>
    </row>
    <row r="401" spans="1:27" s="552" customFormat="1" ht="102">
      <c r="A401" s="487" t="s">
        <v>822</v>
      </c>
      <c r="B401" s="487" t="s">
        <v>71</v>
      </c>
      <c r="C401" s="487" t="s">
        <v>72</v>
      </c>
      <c r="D401" s="487" t="s">
        <v>457</v>
      </c>
      <c r="E401" s="487" t="s">
        <v>458</v>
      </c>
      <c r="F401" s="490">
        <v>8131</v>
      </c>
      <c r="G401" s="490">
        <v>2024110010238</v>
      </c>
      <c r="H401" s="487" t="s">
        <v>28</v>
      </c>
      <c r="I401" s="487" t="s">
        <v>459</v>
      </c>
      <c r="J401" s="453" t="s">
        <v>31</v>
      </c>
      <c r="K401" s="487">
        <v>80111600</v>
      </c>
      <c r="L401" s="487" t="s">
        <v>2147</v>
      </c>
      <c r="M401" s="487" t="s">
        <v>82</v>
      </c>
      <c r="N401" s="490" t="s">
        <v>83</v>
      </c>
      <c r="O401" s="490">
        <v>6</v>
      </c>
      <c r="P401" s="487">
        <v>1</v>
      </c>
      <c r="Q401" s="487" t="s">
        <v>84</v>
      </c>
      <c r="R401" s="491" t="s">
        <v>85</v>
      </c>
      <c r="S401" s="579">
        <v>3800000</v>
      </c>
      <c r="T401" s="579">
        <v>22800000</v>
      </c>
      <c r="U401" s="487" t="s">
        <v>86</v>
      </c>
      <c r="V401" s="487" t="s">
        <v>79</v>
      </c>
      <c r="W401" s="487" t="s">
        <v>463</v>
      </c>
      <c r="X401" s="487" t="s">
        <v>503</v>
      </c>
      <c r="Y401" s="487" t="s">
        <v>77</v>
      </c>
      <c r="Z401" s="487" t="s">
        <v>78</v>
      </c>
      <c r="AA401" s="449"/>
    </row>
    <row r="402" spans="1:27" s="552" customFormat="1" ht="102">
      <c r="A402" s="487" t="s">
        <v>823</v>
      </c>
      <c r="B402" s="487" t="s">
        <v>71</v>
      </c>
      <c r="C402" s="487" t="s">
        <v>72</v>
      </c>
      <c r="D402" s="487" t="s">
        <v>457</v>
      </c>
      <c r="E402" s="487" t="s">
        <v>458</v>
      </c>
      <c r="F402" s="490">
        <v>8131</v>
      </c>
      <c r="G402" s="490">
        <v>2024110010238</v>
      </c>
      <c r="H402" s="487" t="s">
        <v>28</v>
      </c>
      <c r="I402" s="487" t="s">
        <v>459</v>
      </c>
      <c r="J402" s="453" t="s">
        <v>31</v>
      </c>
      <c r="K402" s="487">
        <v>80111600</v>
      </c>
      <c r="L402" s="487" t="s">
        <v>2150</v>
      </c>
      <c r="M402" s="487" t="s">
        <v>82</v>
      </c>
      <c r="N402" s="490" t="s">
        <v>83</v>
      </c>
      <c r="O402" s="490">
        <v>6</v>
      </c>
      <c r="P402" s="487">
        <v>1</v>
      </c>
      <c r="Q402" s="487" t="s">
        <v>84</v>
      </c>
      <c r="R402" s="491" t="s">
        <v>85</v>
      </c>
      <c r="S402" s="579">
        <v>5200000</v>
      </c>
      <c r="T402" s="579">
        <v>31200000</v>
      </c>
      <c r="U402" s="487" t="s">
        <v>86</v>
      </c>
      <c r="V402" s="487" t="s">
        <v>79</v>
      </c>
      <c r="W402" s="487" t="s">
        <v>463</v>
      </c>
      <c r="X402" s="487" t="s">
        <v>503</v>
      </c>
      <c r="Y402" s="487" t="s">
        <v>77</v>
      </c>
      <c r="Z402" s="487" t="s">
        <v>78</v>
      </c>
      <c r="AA402" s="449"/>
    </row>
    <row r="403" spans="1:27" s="552" customFormat="1" ht="102">
      <c r="A403" s="487" t="s">
        <v>824</v>
      </c>
      <c r="B403" s="487" t="s">
        <v>71</v>
      </c>
      <c r="C403" s="487" t="s">
        <v>72</v>
      </c>
      <c r="D403" s="487" t="s">
        <v>457</v>
      </c>
      <c r="E403" s="487" t="s">
        <v>458</v>
      </c>
      <c r="F403" s="490">
        <v>8131</v>
      </c>
      <c r="G403" s="490">
        <v>2024110010238</v>
      </c>
      <c r="H403" s="487" t="s">
        <v>28</v>
      </c>
      <c r="I403" s="487" t="s">
        <v>459</v>
      </c>
      <c r="J403" s="487" t="s">
        <v>31</v>
      </c>
      <c r="K403" s="487">
        <v>80111600</v>
      </c>
      <c r="L403" s="487" t="s">
        <v>796</v>
      </c>
      <c r="M403" s="487" t="s">
        <v>83</v>
      </c>
      <c r="N403" s="487" t="s">
        <v>83</v>
      </c>
      <c r="O403" s="487">
        <v>5</v>
      </c>
      <c r="P403" s="487">
        <v>1</v>
      </c>
      <c r="Q403" s="487" t="s">
        <v>84</v>
      </c>
      <c r="R403" s="575" t="s">
        <v>85</v>
      </c>
      <c r="S403" s="579">
        <v>4500000</v>
      </c>
      <c r="T403" s="579">
        <v>22500000</v>
      </c>
      <c r="U403" s="487" t="s">
        <v>86</v>
      </c>
      <c r="V403" s="487" t="s">
        <v>79</v>
      </c>
      <c r="W403" s="487" t="s">
        <v>463</v>
      </c>
      <c r="X403" s="487" t="s">
        <v>503</v>
      </c>
      <c r="Y403" s="487" t="s">
        <v>77</v>
      </c>
      <c r="Z403" s="487" t="s">
        <v>78</v>
      </c>
      <c r="AA403" s="449" t="s">
        <v>2329</v>
      </c>
    </row>
    <row r="404" spans="1:27" s="552" customFormat="1" ht="102">
      <c r="A404" s="487" t="s">
        <v>825</v>
      </c>
      <c r="B404" s="487" t="s">
        <v>71</v>
      </c>
      <c r="C404" s="487" t="s">
        <v>72</v>
      </c>
      <c r="D404" s="487" t="s">
        <v>457</v>
      </c>
      <c r="E404" s="487" t="s">
        <v>458</v>
      </c>
      <c r="F404" s="490">
        <v>8131</v>
      </c>
      <c r="G404" s="490">
        <v>2024110010238</v>
      </c>
      <c r="H404" s="487" t="s">
        <v>28</v>
      </c>
      <c r="I404" s="487" t="s">
        <v>459</v>
      </c>
      <c r="J404" s="487" t="s">
        <v>31</v>
      </c>
      <c r="K404" s="487">
        <v>80111600</v>
      </c>
      <c r="L404" s="487" t="s">
        <v>796</v>
      </c>
      <c r="M404" s="487" t="s">
        <v>83</v>
      </c>
      <c r="N404" s="490" t="s">
        <v>83</v>
      </c>
      <c r="O404" s="490">
        <v>6</v>
      </c>
      <c r="P404" s="487">
        <v>1</v>
      </c>
      <c r="Q404" s="487" t="s">
        <v>84</v>
      </c>
      <c r="R404" s="491" t="s">
        <v>85</v>
      </c>
      <c r="S404" s="579">
        <v>4500000</v>
      </c>
      <c r="T404" s="579">
        <v>27000000</v>
      </c>
      <c r="U404" s="487" t="s">
        <v>86</v>
      </c>
      <c r="V404" s="487" t="s">
        <v>79</v>
      </c>
      <c r="W404" s="487" t="s">
        <v>463</v>
      </c>
      <c r="X404" s="487" t="s">
        <v>503</v>
      </c>
      <c r="Y404" s="487" t="s">
        <v>77</v>
      </c>
      <c r="Z404" s="487" t="s">
        <v>78</v>
      </c>
      <c r="AA404" s="449" t="s">
        <v>2329</v>
      </c>
    </row>
    <row r="405" spans="1:27" s="552" customFormat="1" ht="102">
      <c r="A405" s="487" t="s">
        <v>826</v>
      </c>
      <c r="B405" s="487" t="s">
        <v>71</v>
      </c>
      <c r="C405" s="487" t="s">
        <v>72</v>
      </c>
      <c r="D405" s="487" t="s">
        <v>457</v>
      </c>
      <c r="E405" s="487" t="s">
        <v>458</v>
      </c>
      <c r="F405" s="490">
        <v>8131</v>
      </c>
      <c r="G405" s="490">
        <v>2024110010238</v>
      </c>
      <c r="H405" s="487" t="s">
        <v>28</v>
      </c>
      <c r="I405" s="487" t="s">
        <v>459</v>
      </c>
      <c r="J405" s="487" t="s">
        <v>31</v>
      </c>
      <c r="K405" s="487">
        <v>80111600</v>
      </c>
      <c r="L405" s="487" t="s">
        <v>796</v>
      </c>
      <c r="M405" s="487" t="s">
        <v>82</v>
      </c>
      <c r="N405" s="487" t="s">
        <v>83</v>
      </c>
      <c r="O405" s="487">
        <v>6</v>
      </c>
      <c r="P405" s="487">
        <v>1</v>
      </c>
      <c r="Q405" s="487" t="s">
        <v>84</v>
      </c>
      <c r="R405" s="575" t="s">
        <v>85</v>
      </c>
      <c r="S405" s="579">
        <v>4500000</v>
      </c>
      <c r="T405" s="579">
        <v>27000000</v>
      </c>
      <c r="U405" s="487" t="s">
        <v>86</v>
      </c>
      <c r="V405" s="487" t="s">
        <v>79</v>
      </c>
      <c r="W405" s="487" t="s">
        <v>463</v>
      </c>
      <c r="X405" s="487" t="s">
        <v>503</v>
      </c>
      <c r="Y405" s="487" t="s">
        <v>77</v>
      </c>
      <c r="Z405" s="487" t="s">
        <v>78</v>
      </c>
      <c r="AA405" s="449"/>
    </row>
    <row r="406" spans="1:27" s="552" customFormat="1" ht="102">
      <c r="A406" s="487" t="s">
        <v>827</v>
      </c>
      <c r="B406" s="487" t="s">
        <v>71</v>
      </c>
      <c r="C406" s="487" t="s">
        <v>72</v>
      </c>
      <c r="D406" s="487" t="s">
        <v>457</v>
      </c>
      <c r="E406" s="487" t="s">
        <v>458</v>
      </c>
      <c r="F406" s="490">
        <v>8131</v>
      </c>
      <c r="G406" s="490">
        <v>2024110010238</v>
      </c>
      <c r="H406" s="487" t="s">
        <v>28</v>
      </c>
      <c r="I406" s="487" t="s">
        <v>459</v>
      </c>
      <c r="J406" s="487" t="s">
        <v>31</v>
      </c>
      <c r="K406" s="487">
        <v>80111600</v>
      </c>
      <c r="L406" s="487" t="s">
        <v>788</v>
      </c>
      <c r="M406" s="487" t="s">
        <v>82</v>
      </c>
      <c r="N406" s="487" t="s">
        <v>83</v>
      </c>
      <c r="O406" s="487">
        <v>6</v>
      </c>
      <c r="P406" s="487">
        <v>1</v>
      </c>
      <c r="Q406" s="487" t="s">
        <v>84</v>
      </c>
      <c r="R406" s="575" t="s">
        <v>85</v>
      </c>
      <c r="S406" s="579">
        <v>4500000</v>
      </c>
      <c r="T406" s="579">
        <v>27000000</v>
      </c>
      <c r="U406" s="487" t="s">
        <v>86</v>
      </c>
      <c r="V406" s="487" t="s">
        <v>79</v>
      </c>
      <c r="W406" s="487" t="s">
        <v>463</v>
      </c>
      <c r="X406" s="487" t="s">
        <v>503</v>
      </c>
      <c r="Y406" s="487" t="s">
        <v>77</v>
      </c>
      <c r="Z406" s="487" t="s">
        <v>78</v>
      </c>
      <c r="AA406" s="449"/>
    </row>
    <row r="407" spans="1:27" s="552" customFormat="1" ht="102">
      <c r="A407" s="487" t="s">
        <v>828</v>
      </c>
      <c r="B407" s="487" t="s">
        <v>71</v>
      </c>
      <c r="C407" s="487" t="s">
        <v>72</v>
      </c>
      <c r="D407" s="487" t="s">
        <v>457</v>
      </c>
      <c r="E407" s="487" t="s">
        <v>458</v>
      </c>
      <c r="F407" s="490">
        <v>8131</v>
      </c>
      <c r="G407" s="490">
        <v>2024110010238</v>
      </c>
      <c r="H407" s="487" t="s">
        <v>28</v>
      </c>
      <c r="I407" s="487" t="s">
        <v>459</v>
      </c>
      <c r="J407" s="487" t="s">
        <v>31</v>
      </c>
      <c r="K407" s="487">
        <v>80111600</v>
      </c>
      <c r="L407" s="487" t="s">
        <v>796</v>
      </c>
      <c r="M407" s="487" t="s">
        <v>83</v>
      </c>
      <c r="N407" s="487" t="s">
        <v>83</v>
      </c>
      <c r="O407" s="487">
        <v>8</v>
      </c>
      <c r="P407" s="487">
        <v>1</v>
      </c>
      <c r="Q407" s="487" t="s">
        <v>84</v>
      </c>
      <c r="R407" s="575" t="s">
        <v>85</v>
      </c>
      <c r="S407" s="579">
        <v>4200000</v>
      </c>
      <c r="T407" s="579">
        <v>33600000</v>
      </c>
      <c r="U407" s="487" t="s">
        <v>86</v>
      </c>
      <c r="V407" s="487" t="s">
        <v>79</v>
      </c>
      <c r="W407" s="487" t="s">
        <v>463</v>
      </c>
      <c r="X407" s="487" t="s">
        <v>503</v>
      </c>
      <c r="Y407" s="487" t="s">
        <v>77</v>
      </c>
      <c r="Z407" s="487" t="s">
        <v>78</v>
      </c>
      <c r="AA407" s="449"/>
    </row>
    <row r="408" spans="1:27" s="552" customFormat="1" ht="89.25">
      <c r="A408" s="487" t="s">
        <v>829</v>
      </c>
      <c r="B408" s="487" t="s">
        <v>71</v>
      </c>
      <c r="C408" s="487" t="s">
        <v>72</v>
      </c>
      <c r="D408" s="487" t="s">
        <v>478</v>
      </c>
      <c r="E408" s="487" t="s">
        <v>458</v>
      </c>
      <c r="F408" s="487">
        <v>8131</v>
      </c>
      <c r="G408" s="490">
        <v>2024110010238</v>
      </c>
      <c r="H408" s="487" t="s">
        <v>28</v>
      </c>
      <c r="I408" s="487" t="s">
        <v>459</v>
      </c>
      <c r="J408" s="487" t="s">
        <v>32</v>
      </c>
      <c r="K408" s="487">
        <v>80111600</v>
      </c>
      <c r="L408" s="487" t="s">
        <v>808</v>
      </c>
      <c r="M408" s="487" t="s">
        <v>82</v>
      </c>
      <c r="N408" s="487" t="s">
        <v>83</v>
      </c>
      <c r="O408" s="487">
        <v>9</v>
      </c>
      <c r="P408" s="487">
        <v>1</v>
      </c>
      <c r="Q408" s="487" t="s">
        <v>84</v>
      </c>
      <c r="R408" s="575" t="s">
        <v>85</v>
      </c>
      <c r="S408" s="579">
        <v>6500000</v>
      </c>
      <c r="T408" s="579">
        <v>58500000</v>
      </c>
      <c r="U408" s="487" t="s">
        <v>86</v>
      </c>
      <c r="V408" s="487" t="s">
        <v>79</v>
      </c>
      <c r="W408" s="487" t="s">
        <v>481</v>
      </c>
      <c r="X408" s="487" t="s">
        <v>491</v>
      </c>
      <c r="Y408" s="487" t="s">
        <v>77</v>
      </c>
      <c r="Z408" s="487" t="s">
        <v>78</v>
      </c>
      <c r="AA408" s="449"/>
    </row>
    <row r="409" spans="1:27" s="552" customFormat="1" ht="63.75">
      <c r="A409" s="487" t="s">
        <v>830</v>
      </c>
      <c r="B409" s="487" t="s">
        <v>71</v>
      </c>
      <c r="C409" s="487" t="s">
        <v>72</v>
      </c>
      <c r="D409" s="487" t="s">
        <v>478</v>
      </c>
      <c r="E409" s="487" t="s">
        <v>458</v>
      </c>
      <c r="F409" s="487">
        <v>8131</v>
      </c>
      <c r="G409" s="490">
        <v>2024110010238</v>
      </c>
      <c r="H409" s="487" t="s">
        <v>28</v>
      </c>
      <c r="I409" s="487" t="s">
        <v>459</v>
      </c>
      <c r="J409" s="453" t="s">
        <v>32</v>
      </c>
      <c r="K409" s="487">
        <v>80111600</v>
      </c>
      <c r="L409" s="487" t="s">
        <v>2152</v>
      </c>
      <c r="M409" s="487" t="s">
        <v>82</v>
      </c>
      <c r="N409" s="490" t="s">
        <v>83</v>
      </c>
      <c r="O409" s="490">
        <v>9</v>
      </c>
      <c r="P409" s="487">
        <v>1</v>
      </c>
      <c r="Q409" s="487" t="s">
        <v>84</v>
      </c>
      <c r="R409" s="491" t="s">
        <v>85</v>
      </c>
      <c r="S409" s="579">
        <v>7200000</v>
      </c>
      <c r="T409" s="579">
        <v>64800000</v>
      </c>
      <c r="U409" s="487" t="s">
        <v>86</v>
      </c>
      <c r="V409" s="487" t="s">
        <v>79</v>
      </c>
      <c r="W409" s="487" t="s">
        <v>481</v>
      </c>
      <c r="X409" s="487" t="s">
        <v>491</v>
      </c>
      <c r="Y409" s="487" t="s">
        <v>77</v>
      </c>
      <c r="Z409" s="487" t="s">
        <v>78</v>
      </c>
      <c r="AA409" s="449"/>
    </row>
    <row r="410" spans="1:27" s="552" customFormat="1" ht="102">
      <c r="A410" s="487" t="s">
        <v>831</v>
      </c>
      <c r="B410" s="487" t="s">
        <v>71</v>
      </c>
      <c r="C410" s="487" t="s">
        <v>72</v>
      </c>
      <c r="D410" s="487" t="s">
        <v>457</v>
      </c>
      <c r="E410" s="487" t="s">
        <v>458</v>
      </c>
      <c r="F410" s="490">
        <v>8131</v>
      </c>
      <c r="G410" s="490">
        <v>2024110010238</v>
      </c>
      <c r="H410" s="487" t="s">
        <v>28</v>
      </c>
      <c r="I410" s="487" t="s">
        <v>459</v>
      </c>
      <c r="J410" s="453" t="s">
        <v>31</v>
      </c>
      <c r="K410" s="487">
        <v>80111600</v>
      </c>
      <c r="L410" s="487" t="s">
        <v>2147</v>
      </c>
      <c r="M410" s="487" t="s">
        <v>82</v>
      </c>
      <c r="N410" s="490" t="s">
        <v>83</v>
      </c>
      <c r="O410" s="490">
        <v>7</v>
      </c>
      <c r="P410" s="487">
        <v>1</v>
      </c>
      <c r="Q410" s="487" t="s">
        <v>84</v>
      </c>
      <c r="R410" s="491" t="s">
        <v>85</v>
      </c>
      <c r="S410" s="579">
        <v>3800000</v>
      </c>
      <c r="T410" s="579">
        <v>26600000</v>
      </c>
      <c r="U410" s="487" t="s">
        <v>86</v>
      </c>
      <c r="V410" s="487" t="s">
        <v>79</v>
      </c>
      <c r="W410" s="487" t="s">
        <v>463</v>
      </c>
      <c r="X410" s="487" t="s">
        <v>503</v>
      </c>
      <c r="Y410" s="487" t="s">
        <v>77</v>
      </c>
      <c r="Z410" s="487" t="s">
        <v>78</v>
      </c>
      <c r="AA410" s="449"/>
    </row>
    <row r="411" spans="1:27" s="552" customFormat="1" ht="102">
      <c r="A411" s="487" t="s">
        <v>832</v>
      </c>
      <c r="B411" s="487" t="s">
        <v>71</v>
      </c>
      <c r="C411" s="487" t="s">
        <v>72</v>
      </c>
      <c r="D411" s="487" t="s">
        <v>457</v>
      </c>
      <c r="E411" s="487" t="s">
        <v>458</v>
      </c>
      <c r="F411" s="490">
        <v>8131</v>
      </c>
      <c r="G411" s="490">
        <v>2024110010238</v>
      </c>
      <c r="H411" s="487" t="s">
        <v>28</v>
      </c>
      <c r="I411" s="487" t="s">
        <v>459</v>
      </c>
      <c r="J411" s="487" t="s">
        <v>31</v>
      </c>
      <c r="K411" s="487">
        <v>80111600</v>
      </c>
      <c r="L411" s="487" t="s">
        <v>796</v>
      </c>
      <c r="M411" s="487" t="s">
        <v>82</v>
      </c>
      <c r="N411" s="487" t="s">
        <v>83</v>
      </c>
      <c r="O411" s="487">
        <v>6</v>
      </c>
      <c r="P411" s="487">
        <v>1</v>
      </c>
      <c r="Q411" s="487" t="s">
        <v>84</v>
      </c>
      <c r="R411" s="575" t="s">
        <v>85</v>
      </c>
      <c r="S411" s="579">
        <v>4500000</v>
      </c>
      <c r="T411" s="579">
        <v>27000000</v>
      </c>
      <c r="U411" s="487" t="s">
        <v>86</v>
      </c>
      <c r="V411" s="487" t="s">
        <v>79</v>
      </c>
      <c r="W411" s="487" t="s">
        <v>463</v>
      </c>
      <c r="X411" s="487" t="s">
        <v>503</v>
      </c>
      <c r="Y411" s="487" t="s">
        <v>77</v>
      </c>
      <c r="Z411" s="487" t="s">
        <v>78</v>
      </c>
      <c r="AA411" s="449"/>
    </row>
    <row r="412" spans="1:27" s="552" customFormat="1" ht="102">
      <c r="A412" s="487" t="s">
        <v>833</v>
      </c>
      <c r="B412" s="487" t="s">
        <v>71</v>
      </c>
      <c r="C412" s="487" t="s">
        <v>72</v>
      </c>
      <c r="D412" s="487" t="s">
        <v>457</v>
      </c>
      <c r="E412" s="487" t="s">
        <v>458</v>
      </c>
      <c r="F412" s="490">
        <v>8131</v>
      </c>
      <c r="G412" s="490">
        <v>2024110010238</v>
      </c>
      <c r="H412" s="487" t="s">
        <v>28</v>
      </c>
      <c r="I412" s="487" t="s">
        <v>459</v>
      </c>
      <c r="J412" s="487" t="s">
        <v>31</v>
      </c>
      <c r="K412" s="487">
        <v>80111600</v>
      </c>
      <c r="L412" s="487" t="s">
        <v>788</v>
      </c>
      <c r="M412" s="487" t="s">
        <v>83</v>
      </c>
      <c r="N412" s="490" t="s">
        <v>315</v>
      </c>
      <c r="O412" s="490">
        <v>5</v>
      </c>
      <c r="P412" s="487">
        <v>1</v>
      </c>
      <c r="Q412" s="487" t="s">
        <v>84</v>
      </c>
      <c r="R412" s="491" t="s">
        <v>85</v>
      </c>
      <c r="S412" s="579">
        <v>5500000</v>
      </c>
      <c r="T412" s="579">
        <v>27500000</v>
      </c>
      <c r="U412" s="487" t="s">
        <v>86</v>
      </c>
      <c r="V412" s="487" t="s">
        <v>79</v>
      </c>
      <c r="W412" s="487" t="s">
        <v>463</v>
      </c>
      <c r="X412" s="487" t="s">
        <v>503</v>
      </c>
      <c r="Y412" s="487" t="s">
        <v>77</v>
      </c>
      <c r="Z412" s="487" t="s">
        <v>78</v>
      </c>
      <c r="AA412" s="449"/>
    </row>
    <row r="413" spans="1:27" s="552" customFormat="1" ht="102">
      <c r="A413" s="487" t="s">
        <v>834</v>
      </c>
      <c r="B413" s="487" t="s">
        <v>71</v>
      </c>
      <c r="C413" s="487" t="s">
        <v>72</v>
      </c>
      <c r="D413" s="487" t="s">
        <v>457</v>
      </c>
      <c r="E413" s="487" t="s">
        <v>458</v>
      </c>
      <c r="F413" s="490">
        <v>8131</v>
      </c>
      <c r="G413" s="490">
        <v>2024110010238</v>
      </c>
      <c r="H413" s="487" t="s">
        <v>28</v>
      </c>
      <c r="I413" s="487" t="s">
        <v>459</v>
      </c>
      <c r="J413" s="453" t="s">
        <v>31</v>
      </c>
      <c r="K413" s="487">
        <v>80111600</v>
      </c>
      <c r="L413" s="487" t="s">
        <v>2147</v>
      </c>
      <c r="M413" s="487" t="s">
        <v>82</v>
      </c>
      <c r="N413" s="490" t="s">
        <v>83</v>
      </c>
      <c r="O413" s="490">
        <v>6</v>
      </c>
      <c r="P413" s="487">
        <v>1</v>
      </c>
      <c r="Q413" s="487" t="s">
        <v>84</v>
      </c>
      <c r="R413" s="491" t="s">
        <v>85</v>
      </c>
      <c r="S413" s="579">
        <v>3800000</v>
      </c>
      <c r="T413" s="579">
        <v>22800000</v>
      </c>
      <c r="U413" s="487" t="s">
        <v>86</v>
      </c>
      <c r="V413" s="487" t="s">
        <v>79</v>
      </c>
      <c r="W413" s="487" t="s">
        <v>463</v>
      </c>
      <c r="X413" s="487" t="s">
        <v>503</v>
      </c>
      <c r="Y413" s="487" t="s">
        <v>77</v>
      </c>
      <c r="Z413" s="487" t="s">
        <v>78</v>
      </c>
      <c r="AA413" s="449"/>
    </row>
    <row r="414" spans="1:27" s="552" customFormat="1" ht="102">
      <c r="A414" s="487" t="s">
        <v>835</v>
      </c>
      <c r="B414" s="487" t="s">
        <v>71</v>
      </c>
      <c r="C414" s="487" t="s">
        <v>72</v>
      </c>
      <c r="D414" s="487" t="s">
        <v>457</v>
      </c>
      <c r="E414" s="487" t="s">
        <v>458</v>
      </c>
      <c r="F414" s="490">
        <v>8131</v>
      </c>
      <c r="G414" s="490">
        <v>2024110010238</v>
      </c>
      <c r="H414" s="487" t="s">
        <v>28</v>
      </c>
      <c r="I414" s="487" t="s">
        <v>459</v>
      </c>
      <c r="J414" s="453" t="s">
        <v>31</v>
      </c>
      <c r="K414" s="487">
        <v>80111600</v>
      </c>
      <c r="L414" s="487" t="s">
        <v>2145</v>
      </c>
      <c r="M414" s="487" t="s">
        <v>82</v>
      </c>
      <c r="N414" s="490" t="s">
        <v>83</v>
      </c>
      <c r="O414" s="490">
        <v>6</v>
      </c>
      <c r="P414" s="487">
        <v>1</v>
      </c>
      <c r="Q414" s="487" t="s">
        <v>84</v>
      </c>
      <c r="R414" s="491" t="s">
        <v>85</v>
      </c>
      <c r="S414" s="579">
        <v>4500000</v>
      </c>
      <c r="T414" s="579">
        <v>27000000</v>
      </c>
      <c r="U414" s="487" t="s">
        <v>86</v>
      </c>
      <c r="V414" s="487" t="s">
        <v>79</v>
      </c>
      <c r="W414" s="487" t="s">
        <v>463</v>
      </c>
      <c r="X414" s="487" t="s">
        <v>503</v>
      </c>
      <c r="Y414" s="487" t="s">
        <v>77</v>
      </c>
      <c r="Z414" s="487" t="s">
        <v>78</v>
      </c>
      <c r="AA414" s="449"/>
    </row>
    <row r="415" spans="1:27" s="552" customFormat="1" ht="102">
      <c r="A415" s="487" t="s">
        <v>836</v>
      </c>
      <c r="B415" s="487" t="s">
        <v>71</v>
      </c>
      <c r="C415" s="487" t="s">
        <v>72</v>
      </c>
      <c r="D415" s="487" t="s">
        <v>457</v>
      </c>
      <c r="E415" s="487" t="s">
        <v>458</v>
      </c>
      <c r="F415" s="490">
        <v>8131</v>
      </c>
      <c r="G415" s="490">
        <v>2024110010238</v>
      </c>
      <c r="H415" s="487" t="s">
        <v>28</v>
      </c>
      <c r="I415" s="487" t="s">
        <v>459</v>
      </c>
      <c r="J415" s="453" t="s">
        <v>30</v>
      </c>
      <c r="K415" s="487">
        <v>80111600</v>
      </c>
      <c r="L415" s="487" t="s">
        <v>2153</v>
      </c>
      <c r="M415" s="487" t="s">
        <v>82</v>
      </c>
      <c r="N415" s="490" t="s">
        <v>83</v>
      </c>
      <c r="O415" s="490">
        <v>6</v>
      </c>
      <c r="P415" s="487">
        <v>1</v>
      </c>
      <c r="Q415" s="487" t="s">
        <v>84</v>
      </c>
      <c r="R415" s="491" t="s">
        <v>85</v>
      </c>
      <c r="S415" s="579">
        <v>4200000</v>
      </c>
      <c r="T415" s="579">
        <v>25200000</v>
      </c>
      <c r="U415" s="487" t="s">
        <v>86</v>
      </c>
      <c r="V415" s="487" t="s">
        <v>79</v>
      </c>
      <c r="W415" s="487" t="s">
        <v>463</v>
      </c>
      <c r="X415" s="487" t="s">
        <v>503</v>
      </c>
      <c r="Y415" s="487" t="s">
        <v>77</v>
      </c>
      <c r="Z415" s="487" t="s">
        <v>78</v>
      </c>
      <c r="AA415" s="449"/>
    </row>
    <row r="416" spans="1:27" s="552" customFormat="1" ht="76.5">
      <c r="A416" s="487" t="s">
        <v>837</v>
      </c>
      <c r="B416" s="487" t="s">
        <v>71</v>
      </c>
      <c r="C416" s="487" t="s">
        <v>72</v>
      </c>
      <c r="D416" s="487" t="s">
        <v>478</v>
      </c>
      <c r="E416" s="487" t="s">
        <v>458</v>
      </c>
      <c r="F416" s="487">
        <v>8131</v>
      </c>
      <c r="G416" s="487">
        <v>2024110010238</v>
      </c>
      <c r="H416" s="487" t="s">
        <v>28</v>
      </c>
      <c r="I416" s="487" t="s">
        <v>459</v>
      </c>
      <c r="J416" s="453" t="s">
        <v>32</v>
      </c>
      <c r="K416" s="487">
        <v>80111600</v>
      </c>
      <c r="L416" s="487" t="s">
        <v>2155</v>
      </c>
      <c r="M416" s="487" t="s">
        <v>82</v>
      </c>
      <c r="N416" s="490" t="s">
        <v>83</v>
      </c>
      <c r="O416" s="490">
        <v>6</v>
      </c>
      <c r="P416" s="487">
        <v>1</v>
      </c>
      <c r="Q416" s="487" t="s">
        <v>84</v>
      </c>
      <c r="R416" s="491" t="s">
        <v>85</v>
      </c>
      <c r="S416" s="579">
        <v>4500000</v>
      </c>
      <c r="T416" s="579">
        <v>27000000</v>
      </c>
      <c r="U416" s="487" t="s">
        <v>86</v>
      </c>
      <c r="V416" s="487" t="s">
        <v>79</v>
      </c>
      <c r="W416" s="487" t="s">
        <v>481</v>
      </c>
      <c r="X416" s="487" t="s">
        <v>491</v>
      </c>
      <c r="Y416" s="487" t="s">
        <v>77</v>
      </c>
      <c r="Z416" s="487" t="s">
        <v>78</v>
      </c>
      <c r="AA416" s="449"/>
    </row>
    <row r="417" spans="1:27" s="552" customFormat="1" ht="76.5">
      <c r="A417" s="487" t="s">
        <v>838</v>
      </c>
      <c r="B417" s="487" t="s">
        <v>71</v>
      </c>
      <c r="C417" s="487" t="s">
        <v>72</v>
      </c>
      <c r="D417" s="487" t="s">
        <v>478</v>
      </c>
      <c r="E417" s="487" t="s">
        <v>458</v>
      </c>
      <c r="F417" s="487">
        <v>8131</v>
      </c>
      <c r="G417" s="487">
        <v>2024110010238</v>
      </c>
      <c r="H417" s="487" t="s">
        <v>28</v>
      </c>
      <c r="I417" s="487" t="s">
        <v>459</v>
      </c>
      <c r="J417" s="453" t="s">
        <v>32</v>
      </c>
      <c r="K417" s="487">
        <v>80111600</v>
      </c>
      <c r="L417" s="487" t="s">
        <v>2155</v>
      </c>
      <c r="M417" s="487" t="s">
        <v>82</v>
      </c>
      <c r="N417" s="490" t="s">
        <v>83</v>
      </c>
      <c r="O417" s="490">
        <v>6</v>
      </c>
      <c r="P417" s="487">
        <v>1</v>
      </c>
      <c r="Q417" s="487" t="s">
        <v>84</v>
      </c>
      <c r="R417" s="491" t="s">
        <v>85</v>
      </c>
      <c r="S417" s="579">
        <v>4500000</v>
      </c>
      <c r="T417" s="579">
        <v>27000000</v>
      </c>
      <c r="U417" s="487" t="s">
        <v>86</v>
      </c>
      <c r="V417" s="487" t="s">
        <v>79</v>
      </c>
      <c r="W417" s="487" t="s">
        <v>481</v>
      </c>
      <c r="X417" s="487" t="s">
        <v>491</v>
      </c>
      <c r="Y417" s="487" t="s">
        <v>77</v>
      </c>
      <c r="Z417" s="487" t="s">
        <v>78</v>
      </c>
      <c r="AA417" s="449"/>
    </row>
    <row r="418" spans="1:27" s="552" customFormat="1" ht="102">
      <c r="A418" s="487" t="s">
        <v>839</v>
      </c>
      <c r="B418" s="487" t="s">
        <v>71</v>
      </c>
      <c r="C418" s="487" t="s">
        <v>72</v>
      </c>
      <c r="D418" s="487" t="s">
        <v>457</v>
      </c>
      <c r="E418" s="487" t="s">
        <v>458</v>
      </c>
      <c r="F418" s="490">
        <v>8131</v>
      </c>
      <c r="G418" s="490">
        <v>2024110010238</v>
      </c>
      <c r="H418" s="487" t="s">
        <v>28</v>
      </c>
      <c r="I418" s="487" t="s">
        <v>459</v>
      </c>
      <c r="J418" s="453" t="s">
        <v>31</v>
      </c>
      <c r="K418" s="487">
        <v>80111600</v>
      </c>
      <c r="L418" s="487" t="s">
        <v>2156</v>
      </c>
      <c r="M418" s="487" t="s">
        <v>83</v>
      </c>
      <c r="N418" s="490" t="s">
        <v>83</v>
      </c>
      <c r="O418" s="490">
        <v>6</v>
      </c>
      <c r="P418" s="487">
        <v>1</v>
      </c>
      <c r="Q418" s="487" t="s">
        <v>84</v>
      </c>
      <c r="R418" s="491" t="s">
        <v>85</v>
      </c>
      <c r="S418" s="579">
        <v>9000000</v>
      </c>
      <c r="T418" s="579">
        <v>54000000</v>
      </c>
      <c r="U418" s="487" t="s">
        <v>86</v>
      </c>
      <c r="V418" s="487" t="s">
        <v>79</v>
      </c>
      <c r="W418" s="487" t="s">
        <v>463</v>
      </c>
      <c r="X418" s="487" t="s">
        <v>503</v>
      </c>
      <c r="Y418" s="487" t="s">
        <v>77</v>
      </c>
      <c r="Z418" s="487" t="s">
        <v>78</v>
      </c>
      <c r="AA418" s="449"/>
    </row>
    <row r="419" spans="1:27" s="552" customFormat="1" ht="102">
      <c r="A419" s="487" t="s">
        <v>840</v>
      </c>
      <c r="B419" s="487" t="s">
        <v>71</v>
      </c>
      <c r="C419" s="487" t="s">
        <v>72</v>
      </c>
      <c r="D419" s="487" t="s">
        <v>457</v>
      </c>
      <c r="E419" s="487" t="s">
        <v>458</v>
      </c>
      <c r="F419" s="490">
        <v>8131</v>
      </c>
      <c r="G419" s="490">
        <v>2024110010238</v>
      </c>
      <c r="H419" s="487" t="s">
        <v>28</v>
      </c>
      <c r="I419" s="487" t="s">
        <v>459</v>
      </c>
      <c r="J419" s="453" t="s">
        <v>31</v>
      </c>
      <c r="K419" s="487">
        <v>80111600</v>
      </c>
      <c r="L419" s="487" t="s">
        <v>2145</v>
      </c>
      <c r="M419" s="487" t="s">
        <v>82</v>
      </c>
      <c r="N419" s="490" t="s">
        <v>83</v>
      </c>
      <c r="O419" s="490">
        <v>6</v>
      </c>
      <c r="P419" s="487">
        <v>1</v>
      </c>
      <c r="Q419" s="487" t="s">
        <v>84</v>
      </c>
      <c r="R419" s="491" t="s">
        <v>85</v>
      </c>
      <c r="S419" s="579">
        <v>4500000</v>
      </c>
      <c r="T419" s="579">
        <v>27000000</v>
      </c>
      <c r="U419" s="487" t="s">
        <v>86</v>
      </c>
      <c r="V419" s="487" t="s">
        <v>79</v>
      </c>
      <c r="W419" s="487" t="s">
        <v>463</v>
      </c>
      <c r="X419" s="487" t="s">
        <v>503</v>
      </c>
      <c r="Y419" s="487" t="s">
        <v>77</v>
      </c>
      <c r="Z419" s="487" t="s">
        <v>78</v>
      </c>
      <c r="AA419" s="449"/>
    </row>
    <row r="420" spans="1:27" s="552" customFormat="1" ht="89.25">
      <c r="A420" s="487" t="s">
        <v>841</v>
      </c>
      <c r="B420" s="487" t="s">
        <v>71</v>
      </c>
      <c r="C420" s="487" t="s">
        <v>72</v>
      </c>
      <c r="D420" s="487" t="s">
        <v>478</v>
      </c>
      <c r="E420" s="487" t="s">
        <v>458</v>
      </c>
      <c r="F420" s="487">
        <v>8131</v>
      </c>
      <c r="G420" s="487">
        <v>2024110010238</v>
      </c>
      <c r="H420" s="487" t="s">
        <v>28</v>
      </c>
      <c r="I420" s="487" t="s">
        <v>459</v>
      </c>
      <c r="J420" s="487" t="s">
        <v>32</v>
      </c>
      <c r="K420" s="487">
        <v>80111600</v>
      </c>
      <c r="L420" s="487" t="s">
        <v>842</v>
      </c>
      <c r="M420" s="487" t="s">
        <v>82</v>
      </c>
      <c r="N420" s="487" t="s">
        <v>83</v>
      </c>
      <c r="O420" s="487">
        <v>9.5</v>
      </c>
      <c r="P420" s="487">
        <v>1</v>
      </c>
      <c r="Q420" s="487" t="s">
        <v>84</v>
      </c>
      <c r="R420" s="575" t="s">
        <v>85</v>
      </c>
      <c r="S420" s="579">
        <v>3800000</v>
      </c>
      <c r="T420" s="579">
        <v>36100000</v>
      </c>
      <c r="U420" s="487" t="s">
        <v>86</v>
      </c>
      <c r="V420" s="487" t="s">
        <v>79</v>
      </c>
      <c r="W420" s="487" t="s">
        <v>481</v>
      </c>
      <c r="X420" s="487" t="s">
        <v>491</v>
      </c>
      <c r="Y420" s="487" t="s">
        <v>77</v>
      </c>
      <c r="Z420" s="487" t="s">
        <v>78</v>
      </c>
      <c r="AA420" s="449"/>
    </row>
    <row r="421" spans="1:27" s="552" customFormat="1" ht="63.75">
      <c r="A421" s="487" t="s">
        <v>843</v>
      </c>
      <c r="B421" s="487" t="s">
        <v>71</v>
      </c>
      <c r="C421" s="487" t="s">
        <v>72</v>
      </c>
      <c r="D421" s="487" t="s">
        <v>478</v>
      </c>
      <c r="E421" s="487" t="s">
        <v>458</v>
      </c>
      <c r="F421" s="487">
        <v>8131</v>
      </c>
      <c r="G421" s="487">
        <v>2024110010238</v>
      </c>
      <c r="H421" s="487" t="s">
        <v>28</v>
      </c>
      <c r="I421" s="487" t="s">
        <v>459</v>
      </c>
      <c r="J421" s="487" t="s">
        <v>32</v>
      </c>
      <c r="K421" s="487">
        <v>80111600</v>
      </c>
      <c r="L421" s="487" t="s">
        <v>799</v>
      </c>
      <c r="M421" s="487" t="s">
        <v>82</v>
      </c>
      <c r="N421" s="487" t="s">
        <v>83</v>
      </c>
      <c r="O421" s="487">
        <v>6</v>
      </c>
      <c r="P421" s="487">
        <v>1</v>
      </c>
      <c r="Q421" s="487" t="s">
        <v>84</v>
      </c>
      <c r="R421" s="575" t="s">
        <v>85</v>
      </c>
      <c r="S421" s="579">
        <v>4500000</v>
      </c>
      <c r="T421" s="579">
        <v>27000000</v>
      </c>
      <c r="U421" s="487" t="s">
        <v>86</v>
      </c>
      <c r="V421" s="487" t="s">
        <v>79</v>
      </c>
      <c r="W421" s="487" t="s">
        <v>481</v>
      </c>
      <c r="X421" s="487" t="s">
        <v>491</v>
      </c>
      <c r="Y421" s="487" t="s">
        <v>77</v>
      </c>
      <c r="Z421" s="487" t="s">
        <v>78</v>
      </c>
      <c r="AA421" s="449"/>
    </row>
    <row r="422" spans="1:27" s="552" customFormat="1" ht="114.75">
      <c r="A422" s="487" t="s">
        <v>844</v>
      </c>
      <c r="B422" s="487" t="s">
        <v>71</v>
      </c>
      <c r="C422" s="487" t="s">
        <v>72</v>
      </c>
      <c r="D422" s="487" t="s">
        <v>457</v>
      </c>
      <c r="E422" s="487" t="s">
        <v>458</v>
      </c>
      <c r="F422" s="490">
        <v>8131</v>
      </c>
      <c r="G422" s="490">
        <v>2024110010238</v>
      </c>
      <c r="H422" s="487" t="s">
        <v>28</v>
      </c>
      <c r="I422" s="487" t="s">
        <v>459</v>
      </c>
      <c r="J422" s="487" t="s">
        <v>31</v>
      </c>
      <c r="K422" s="487">
        <v>80111600</v>
      </c>
      <c r="L422" s="487" t="s">
        <v>2283</v>
      </c>
      <c r="M422" s="487" t="s">
        <v>2038</v>
      </c>
      <c r="N422" s="487" t="s">
        <v>2284</v>
      </c>
      <c r="O422" s="487">
        <v>1</v>
      </c>
      <c r="P422" s="487">
        <v>1</v>
      </c>
      <c r="Q422" s="487" t="s">
        <v>557</v>
      </c>
      <c r="R422" s="575" t="s">
        <v>85</v>
      </c>
      <c r="S422" s="579">
        <v>39000000</v>
      </c>
      <c r="T422" s="579">
        <v>39000000</v>
      </c>
      <c r="U422" s="487" t="s">
        <v>86</v>
      </c>
      <c r="V422" s="487" t="s">
        <v>79</v>
      </c>
      <c r="W422" s="487" t="s">
        <v>463</v>
      </c>
      <c r="X422" s="487" t="s">
        <v>503</v>
      </c>
      <c r="Y422" s="487" t="s">
        <v>77</v>
      </c>
      <c r="Z422" s="487" t="s">
        <v>78</v>
      </c>
      <c r="AA422" s="449"/>
    </row>
    <row r="423" spans="1:27" s="552" customFormat="1" ht="102">
      <c r="A423" s="487" t="s">
        <v>846</v>
      </c>
      <c r="B423" s="487" t="s">
        <v>71</v>
      </c>
      <c r="C423" s="487" t="s">
        <v>72</v>
      </c>
      <c r="D423" s="487" t="s">
        <v>457</v>
      </c>
      <c r="E423" s="487" t="s">
        <v>458</v>
      </c>
      <c r="F423" s="490">
        <v>8131</v>
      </c>
      <c r="G423" s="490">
        <v>2024110010238</v>
      </c>
      <c r="H423" s="487" t="s">
        <v>28</v>
      </c>
      <c r="I423" s="487" t="s">
        <v>459</v>
      </c>
      <c r="J423" s="487" t="s">
        <v>31</v>
      </c>
      <c r="K423" s="487" t="s">
        <v>2285</v>
      </c>
      <c r="L423" s="487" t="s">
        <v>1203</v>
      </c>
      <c r="M423" s="487" t="s">
        <v>2038</v>
      </c>
      <c r="N423" s="490" t="s">
        <v>2284</v>
      </c>
      <c r="O423" s="490">
        <v>1</v>
      </c>
      <c r="P423" s="487">
        <v>1</v>
      </c>
      <c r="Q423" s="487" t="s">
        <v>2286</v>
      </c>
      <c r="R423" s="491" t="s">
        <v>85</v>
      </c>
      <c r="S423" s="579">
        <v>620000000</v>
      </c>
      <c r="T423" s="579">
        <v>620000000</v>
      </c>
      <c r="U423" s="487" t="s">
        <v>86</v>
      </c>
      <c r="V423" s="487" t="s">
        <v>79</v>
      </c>
      <c r="W423" s="487" t="s">
        <v>463</v>
      </c>
      <c r="X423" s="487" t="s">
        <v>503</v>
      </c>
      <c r="Y423" s="487" t="s">
        <v>77</v>
      </c>
      <c r="Z423" s="487" t="s">
        <v>78</v>
      </c>
      <c r="AA423" s="449"/>
    </row>
    <row r="424" spans="1:27" s="552" customFormat="1" ht="102">
      <c r="A424" s="487" t="s">
        <v>848</v>
      </c>
      <c r="B424" s="487" t="s">
        <v>71</v>
      </c>
      <c r="C424" s="487" t="s">
        <v>72</v>
      </c>
      <c r="D424" s="487" t="s">
        <v>457</v>
      </c>
      <c r="E424" s="487" t="s">
        <v>458</v>
      </c>
      <c r="F424" s="490">
        <v>8131</v>
      </c>
      <c r="G424" s="490">
        <v>2024110010238</v>
      </c>
      <c r="H424" s="487" t="s">
        <v>28</v>
      </c>
      <c r="I424" s="487" t="s">
        <v>459</v>
      </c>
      <c r="J424" s="453" t="s">
        <v>31</v>
      </c>
      <c r="K424" s="453">
        <v>80111600</v>
      </c>
      <c r="L424" s="453" t="s">
        <v>2287</v>
      </c>
      <c r="M424" s="453" t="s">
        <v>2038</v>
      </c>
      <c r="N424" s="453" t="s">
        <v>2284</v>
      </c>
      <c r="O424" s="453">
        <v>1</v>
      </c>
      <c r="P424" s="453">
        <v>1</v>
      </c>
      <c r="Q424" s="453" t="s">
        <v>84</v>
      </c>
      <c r="R424" s="575" t="s">
        <v>85</v>
      </c>
      <c r="S424" s="579">
        <v>736200000</v>
      </c>
      <c r="T424" s="579">
        <v>736200000</v>
      </c>
      <c r="U424" s="487" t="s">
        <v>86</v>
      </c>
      <c r="V424" s="487" t="s">
        <v>79</v>
      </c>
      <c r="W424" s="487" t="s">
        <v>463</v>
      </c>
      <c r="X424" s="487" t="s">
        <v>503</v>
      </c>
      <c r="Y424" s="487" t="s">
        <v>77</v>
      </c>
      <c r="Z424" s="487" t="s">
        <v>78</v>
      </c>
      <c r="AA424" s="449"/>
    </row>
    <row r="425" spans="1:27" s="552" customFormat="1" ht="76.5">
      <c r="A425" s="487" t="s">
        <v>850</v>
      </c>
      <c r="B425" s="487" t="s">
        <v>71</v>
      </c>
      <c r="C425" s="487" t="s">
        <v>72</v>
      </c>
      <c r="D425" s="487" t="s">
        <v>478</v>
      </c>
      <c r="E425" s="487" t="s">
        <v>458</v>
      </c>
      <c r="F425" s="487">
        <v>8131</v>
      </c>
      <c r="G425" s="487">
        <v>2024110010238</v>
      </c>
      <c r="H425" s="487" t="s">
        <v>28</v>
      </c>
      <c r="I425" s="487" t="s">
        <v>459</v>
      </c>
      <c r="J425" s="453" t="s">
        <v>32</v>
      </c>
      <c r="K425" s="487">
        <v>80111600</v>
      </c>
      <c r="L425" s="487" t="s">
        <v>2155</v>
      </c>
      <c r="M425" s="487" t="s">
        <v>82</v>
      </c>
      <c r="N425" s="490" t="s">
        <v>83</v>
      </c>
      <c r="O425" s="490">
        <v>6</v>
      </c>
      <c r="P425" s="487">
        <v>1</v>
      </c>
      <c r="Q425" s="487" t="s">
        <v>84</v>
      </c>
      <c r="R425" s="491" t="s">
        <v>85</v>
      </c>
      <c r="S425" s="579">
        <v>4500000</v>
      </c>
      <c r="T425" s="579">
        <v>27000000</v>
      </c>
      <c r="U425" s="487" t="s">
        <v>86</v>
      </c>
      <c r="V425" s="487" t="s">
        <v>79</v>
      </c>
      <c r="W425" s="487" t="s">
        <v>481</v>
      </c>
      <c r="X425" s="487" t="s">
        <v>491</v>
      </c>
      <c r="Y425" s="487" t="s">
        <v>77</v>
      </c>
      <c r="Z425" s="487" t="s">
        <v>78</v>
      </c>
      <c r="AA425" s="449"/>
    </row>
    <row r="426" spans="1:27" s="552" customFormat="1" ht="102">
      <c r="A426" s="487" t="s">
        <v>851</v>
      </c>
      <c r="B426" s="487" t="s">
        <v>71</v>
      </c>
      <c r="C426" s="487" t="s">
        <v>72</v>
      </c>
      <c r="D426" s="487" t="s">
        <v>457</v>
      </c>
      <c r="E426" s="487" t="s">
        <v>458</v>
      </c>
      <c r="F426" s="490">
        <v>8131</v>
      </c>
      <c r="G426" s="490">
        <v>2024110010238</v>
      </c>
      <c r="H426" s="487" t="s">
        <v>28</v>
      </c>
      <c r="I426" s="487" t="s">
        <v>459</v>
      </c>
      <c r="J426" s="453" t="s">
        <v>30</v>
      </c>
      <c r="K426" s="487">
        <v>80111600</v>
      </c>
      <c r="L426" s="487" t="s">
        <v>852</v>
      </c>
      <c r="M426" s="487" t="s">
        <v>82</v>
      </c>
      <c r="N426" s="487" t="s">
        <v>83</v>
      </c>
      <c r="O426" s="487">
        <v>7</v>
      </c>
      <c r="P426" s="487">
        <v>1</v>
      </c>
      <c r="Q426" s="487" t="s">
        <v>84</v>
      </c>
      <c r="R426" s="575" t="s">
        <v>85</v>
      </c>
      <c r="S426" s="579">
        <v>5200000</v>
      </c>
      <c r="T426" s="579">
        <v>36400000</v>
      </c>
      <c r="U426" s="487" t="s">
        <v>86</v>
      </c>
      <c r="V426" s="487" t="s">
        <v>79</v>
      </c>
      <c r="W426" s="487" t="s">
        <v>463</v>
      </c>
      <c r="X426" s="487" t="s">
        <v>503</v>
      </c>
      <c r="Y426" s="487" t="s">
        <v>77</v>
      </c>
      <c r="Z426" s="487" t="s">
        <v>78</v>
      </c>
      <c r="AA426" s="449"/>
    </row>
    <row r="427" spans="1:27" s="552" customFormat="1" ht="63.75">
      <c r="A427" s="487" t="s">
        <v>853</v>
      </c>
      <c r="B427" s="487" t="s">
        <v>71</v>
      </c>
      <c r="C427" s="487" t="s">
        <v>72</v>
      </c>
      <c r="D427" s="487" t="s">
        <v>478</v>
      </c>
      <c r="E427" s="487" t="s">
        <v>458</v>
      </c>
      <c r="F427" s="487">
        <v>8131</v>
      </c>
      <c r="G427" s="487">
        <v>2024110010238</v>
      </c>
      <c r="H427" s="487" t="s">
        <v>28</v>
      </c>
      <c r="I427" s="487" t="s">
        <v>459</v>
      </c>
      <c r="J427" s="487" t="s">
        <v>32</v>
      </c>
      <c r="K427" s="487">
        <v>80111600</v>
      </c>
      <c r="L427" s="487" t="s">
        <v>799</v>
      </c>
      <c r="M427" s="487" t="s">
        <v>83</v>
      </c>
      <c r="N427" s="490" t="s">
        <v>83</v>
      </c>
      <c r="O427" s="490">
        <v>5</v>
      </c>
      <c r="P427" s="487">
        <v>1</v>
      </c>
      <c r="Q427" s="487" t="s">
        <v>84</v>
      </c>
      <c r="R427" s="491" t="s">
        <v>85</v>
      </c>
      <c r="S427" s="579">
        <v>4200000</v>
      </c>
      <c r="T427" s="579">
        <v>21000000</v>
      </c>
      <c r="U427" s="487" t="s">
        <v>86</v>
      </c>
      <c r="V427" s="487" t="s">
        <v>79</v>
      </c>
      <c r="W427" s="487" t="s">
        <v>481</v>
      </c>
      <c r="X427" s="487" t="s">
        <v>491</v>
      </c>
      <c r="Y427" s="487" t="s">
        <v>77</v>
      </c>
      <c r="Z427" s="487" t="s">
        <v>78</v>
      </c>
      <c r="AA427" s="449"/>
    </row>
    <row r="428" spans="1:27" s="552" customFormat="1" ht="51">
      <c r="A428" s="487" t="s">
        <v>854</v>
      </c>
      <c r="B428" s="487" t="s">
        <v>71</v>
      </c>
      <c r="C428" s="487" t="s">
        <v>72</v>
      </c>
      <c r="D428" s="487" t="s">
        <v>457</v>
      </c>
      <c r="E428" s="487" t="s">
        <v>458</v>
      </c>
      <c r="F428" s="490">
        <v>8131</v>
      </c>
      <c r="G428" s="490">
        <v>2024110010238</v>
      </c>
      <c r="H428" s="487" t="s">
        <v>28</v>
      </c>
      <c r="I428" s="487" t="s">
        <v>459</v>
      </c>
      <c r="J428" s="487" t="s">
        <v>29</v>
      </c>
      <c r="K428" s="487">
        <v>80111600</v>
      </c>
      <c r="L428" s="487" t="s">
        <v>855</v>
      </c>
      <c r="M428" s="487" t="s">
        <v>83</v>
      </c>
      <c r="N428" s="487" t="s">
        <v>315</v>
      </c>
      <c r="O428" s="487">
        <v>5</v>
      </c>
      <c r="P428" s="487">
        <v>1</v>
      </c>
      <c r="Q428" s="487" t="s">
        <v>84</v>
      </c>
      <c r="R428" s="575" t="s">
        <v>85</v>
      </c>
      <c r="S428" s="579">
        <v>6000000</v>
      </c>
      <c r="T428" s="579">
        <v>30000000</v>
      </c>
      <c r="U428" s="487" t="s">
        <v>86</v>
      </c>
      <c r="V428" s="487" t="s">
        <v>79</v>
      </c>
      <c r="W428" s="487" t="s">
        <v>463</v>
      </c>
      <c r="X428" s="487" t="s">
        <v>491</v>
      </c>
      <c r="Y428" s="487" t="s">
        <v>77</v>
      </c>
      <c r="Z428" s="487" t="s">
        <v>78</v>
      </c>
      <c r="AA428" s="449" t="s">
        <v>2329</v>
      </c>
    </row>
    <row r="429" spans="1:27" s="552" customFormat="1" ht="102">
      <c r="A429" s="487" t="s">
        <v>856</v>
      </c>
      <c r="B429" s="487" t="s">
        <v>71</v>
      </c>
      <c r="C429" s="487" t="s">
        <v>72</v>
      </c>
      <c r="D429" s="487" t="s">
        <v>457</v>
      </c>
      <c r="E429" s="487" t="s">
        <v>458</v>
      </c>
      <c r="F429" s="490">
        <v>8131</v>
      </c>
      <c r="G429" s="490">
        <v>2024110010238</v>
      </c>
      <c r="H429" s="487" t="s">
        <v>28</v>
      </c>
      <c r="I429" s="487" t="s">
        <v>459</v>
      </c>
      <c r="J429" s="453" t="s">
        <v>31</v>
      </c>
      <c r="K429" s="487">
        <v>80111600</v>
      </c>
      <c r="L429" s="487" t="s">
        <v>2143</v>
      </c>
      <c r="M429" s="487" t="s">
        <v>83</v>
      </c>
      <c r="N429" s="490" t="s">
        <v>83</v>
      </c>
      <c r="O429" s="490">
        <v>7</v>
      </c>
      <c r="P429" s="487">
        <v>1</v>
      </c>
      <c r="Q429" s="487" t="s">
        <v>84</v>
      </c>
      <c r="R429" s="491" t="s">
        <v>85</v>
      </c>
      <c r="S429" s="579">
        <v>6000000</v>
      </c>
      <c r="T429" s="579">
        <v>42000000</v>
      </c>
      <c r="U429" s="487" t="s">
        <v>86</v>
      </c>
      <c r="V429" s="487" t="s">
        <v>79</v>
      </c>
      <c r="W429" s="487" t="s">
        <v>463</v>
      </c>
      <c r="X429" s="487" t="s">
        <v>503</v>
      </c>
      <c r="Y429" s="487" t="s">
        <v>77</v>
      </c>
      <c r="Z429" s="487" t="s">
        <v>78</v>
      </c>
      <c r="AA429" s="449"/>
    </row>
    <row r="430" spans="1:27" s="552" customFormat="1" ht="51">
      <c r="A430" s="487" t="s">
        <v>857</v>
      </c>
      <c r="B430" s="487" t="s">
        <v>71</v>
      </c>
      <c r="C430" s="487" t="s">
        <v>72</v>
      </c>
      <c r="D430" s="487" t="s">
        <v>457</v>
      </c>
      <c r="E430" s="487" t="s">
        <v>458</v>
      </c>
      <c r="F430" s="490">
        <v>8131</v>
      </c>
      <c r="G430" s="490">
        <v>2024110010238</v>
      </c>
      <c r="H430" s="487" t="s">
        <v>28</v>
      </c>
      <c r="I430" s="487" t="s">
        <v>459</v>
      </c>
      <c r="J430" s="487" t="s">
        <v>29</v>
      </c>
      <c r="K430" s="487">
        <v>80111600</v>
      </c>
      <c r="L430" s="487" t="s">
        <v>2158</v>
      </c>
      <c r="M430" s="487" t="s">
        <v>83</v>
      </c>
      <c r="N430" s="490" t="s">
        <v>315</v>
      </c>
      <c r="O430" s="490">
        <v>8</v>
      </c>
      <c r="P430" s="487">
        <v>1</v>
      </c>
      <c r="Q430" s="487" t="s">
        <v>84</v>
      </c>
      <c r="R430" s="491" t="s">
        <v>85</v>
      </c>
      <c r="S430" s="579">
        <v>3800000</v>
      </c>
      <c r="T430" s="579">
        <v>30400000</v>
      </c>
      <c r="U430" s="487" t="s">
        <v>86</v>
      </c>
      <c r="V430" s="487" t="s">
        <v>79</v>
      </c>
      <c r="W430" s="487" t="s">
        <v>463</v>
      </c>
      <c r="X430" s="487" t="s">
        <v>491</v>
      </c>
      <c r="Y430" s="487" t="s">
        <v>77</v>
      </c>
      <c r="Z430" s="487" t="s">
        <v>78</v>
      </c>
      <c r="AA430" s="449"/>
    </row>
    <row r="431" spans="1:27" s="552" customFormat="1" ht="51">
      <c r="A431" s="487" t="s">
        <v>858</v>
      </c>
      <c r="B431" s="487" t="s">
        <v>71</v>
      </c>
      <c r="C431" s="487" t="s">
        <v>72</v>
      </c>
      <c r="D431" s="487" t="s">
        <v>457</v>
      </c>
      <c r="E431" s="487" t="s">
        <v>458</v>
      </c>
      <c r="F431" s="490">
        <v>8131</v>
      </c>
      <c r="G431" s="490">
        <v>2024110010238</v>
      </c>
      <c r="H431" s="487" t="s">
        <v>28</v>
      </c>
      <c r="I431" s="487" t="s">
        <v>459</v>
      </c>
      <c r="J431" s="487" t="s">
        <v>29</v>
      </c>
      <c r="K431" s="487">
        <v>80111600</v>
      </c>
      <c r="L431" s="487" t="s">
        <v>2160</v>
      </c>
      <c r="M431" s="487" t="s">
        <v>83</v>
      </c>
      <c r="N431" s="490" t="s">
        <v>315</v>
      </c>
      <c r="O431" s="490">
        <v>9</v>
      </c>
      <c r="P431" s="487">
        <v>1</v>
      </c>
      <c r="Q431" s="487" t="s">
        <v>84</v>
      </c>
      <c r="R431" s="491" t="s">
        <v>85</v>
      </c>
      <c r="S431" s="579">
        <v>2900000</v>
      </c>
      <c r="T431" s="579">
        <v>26100000</v>
      </c>
      <c r="U431" s="487" t="s">
        <v>86</v>
      </c>
      <c r="V431" s="487" t="s">
        <v>79</v>
      </c>
      <c r="W431" s="487" t="s">
        <v>463</v>
      </c>
      <c r="X431" s="487" t="s">
        <v>491</v>
      </c>
      <c r="Y431" s="487" t="s">
        <v>77</v>
      </c>
      <c r="Z431" s="487" t="s">
        <v>78</v>
      </c>
      <c r="AA431" s="449"/>
    </row>
    <row r="432" spans="1:27" s="552" customFormat="1" ht="51">
      <c r="A432" s="487" t="s">
        <v>859</v>
      </c>
      <c r="B432" s="487" t="s">
        <v>71</v>
      </c>
      <c r="C432" s="487" t="s">
        <v>72</v>
      </c>
      <c r="D432" s="487" t="s">
        <v>457</v>
      </c>
      <c r="E432" s="487" t="s">
        <v>458</v>
      </c>
      <c r="F432" s="490">
        <v>8131</v>
      </c>
      <c r="G432" s="490">
        <v>2024110010238</v>
      </c>
      <c r="H432" s="487" t="s">
        <v>28</v>
      </c>
      <c r="I432" s="487" t="s">
        <v>459</v>
      </c>
      <c r="J432" s="487" t="s">
        <v>29</v>
      </c>
      <c r="K432" s="487">
        <v>80111600</v>
      </c>
      <c r="L432" s="487" t="s">
        <v>2158</v>
      </c>
      <c r="M432" s="487" t="s">
        <v>83</v>
      </c>
      <c r="N432" s="490" t="s">
        <v>315</v>
      </c>
      <c r="O432" s="490">
        <v>6</v>
      </c>
      <c r="P432" s="487">
        <v>1</v>
      </c>
      <c r="Q432" s="487" t="s">
        <v>84</v>
      </c>
      <c r="R432" s="491" t="s">
        <v>85</v>
      </c>
      <c r="S432" s="579">
        <v>3800000</v>
      </c>
      <c r="T432" s="579">
        <v>22800000</v>
      </c>
      <c r="U432" s="487" t="s">
        <v>86</v>
      </c>
      <c r="V432" s="487" t="s">
        <v>79</v>
      </c>
      <c r="W432" s="487" t="s">
        <v>463</v>
      </c>
      <c r="X432" s="487" t="s">
        <v>491</v>
      </c>
      <c r="Y432" s="487" t="s">
        <v>77</v>
      </c>
      <c r="Z432" s="487" t="s">
        <v>78</v>
      </c>
      <c r="AA432" s="449"/>
    </row>
    <row r="433" spans="1:27" s="552" customFormat="1" ht="51">
      <c r="A433" s="487" t="s">
        <v>860</v>
      </c>
      <c r="B433" s="487" t="s">
        <v>71</v>
      </c>
      <c r="C433" s="487" t="s">
        <v>72</v>
      </c>
      <c r="D433" s="487" t="s">
        <v>457</v>
      </c>
      <c r="E433" s="487" t="s">
        <v>458</v>
      </c>
      <c r="F433" s="490">
        <v>8131</v>
      </c>
      <c r="G433" s="490">
        <v>2024110010238</v>
      </c>
      <c r="H433" s="487" t="s">
        <v>28</v>
      </c>
      <c r="I433" s="487" t="s">
        <v>459</v>
      </c>
      <c r="J433" s="487" t="s">
        <v>29</v>
      </c>
      <c r="K433" s="487">
        <v>80111600</v>
      </c>
      <c r="L433" s="487" t="s">
        <v>2158</v>
      </c>
      <c r="M433" s="487" t="s">
        <v>83</v>
      </c>
      <c r="N433" s="490" t="s">
        <v>315</v>
      </c>
      <c r="O433" s="490">
        <v>6</v>
      </c>
      <c r="P433" s="487">
        <v>1</v>
      </c>
      <c r="Q433" s="487" t="s">
        <v>84</v>
      </c>
      <c r="R433" s="491" t="s">
        <v>85</v>
      </c>
      <c r="S433" s="579">
        <v>3800000</v>
      </c>
      <c r="T433" s="579">
        <v>22800000</v>
      </c>
      <c r="U433" s="487" t="s">
        <v>86</v>
      </c>
      <c r="V433" s="487" t="s">
        <v>79</v>
      </c>
      <c r="W433" s="487" t="s">
        <v>463</v>
      </c>
      <c r="X433" s="487" t="s">
        <v>491</v>
      </c>
      <c r="Y433" s="487" t="s">
        <v>77</v>
      </c>
      <c r="Z433" s="487" t="s">
        <v>78</v>
      </c>
      <c r="AA433" s="449"/>
    </row>
    <row r="434" spans="1:27" s="552" customFormat="1" ht="102">
      <c r="A434" s="487" t="s">
        <v>861</v>
      </c>
      <c r="B434" s="487" t="s">
        <v>71</v>
      </c>
      <c r="C434" s="487" t="s">
        <v>72</v>
      </c>
      <c r="D434" s="487" t="s">
        <v>457</v>
      </c>
      <c r="E434" s="487" t="s">
        <v>458</v>
      </c>
      <c r="F434" s="490">
        <v>8131</v>
      </c>
      <c r="G434" s="490">
        <v>2024110010238</v>
      </c>
      <c r="H434" s="487" t="s">
        <v>28</v>
      </c>
      <c r="I434" s="487" t="s">
        <v>459</v>
      </c>
      <c r="J434" s="487" t="s">
        <v>29</v>
      </c>
      <c r="K434" s="487">
        <v>80111600</v>
      </c>
      <c r="L434" s="487" t="s">
        <v>2160</v>
      </c>
      <c r="M434" s="487" t="s">
        <v>83</v>
      </c>
      <c r="N434" s="490" t="s">
        <v>315</v>
      </c>
      <c r="O434" s="490">
        <v>6</v>
      </c>
      <c r="P434" s="487">
        <v>1</v>
      </c>
      <c r="Q434" s="487" t="s">
        <v>84</v>
      </c>
      <c r="R434" s="491" t="s">
        <v>85</v>
      </c>
      <c r="S434" s="579">
        <v>2800000</v>
      </c>
      <c r="T434" s="579">
        <v>16800000</v>
      </c>
      <c r="U434" s="487" t="s">
        <v>86</v>
      </c>
      <c r="V434" s="487" t="s">
        <v>79</v>
      </c>
      <c r="W434" s="487" t="s">
        <v>463</v>
      </c>
      <c r="X434" s="487" t="s">
        <v>503</v>
      </c>
      <c r="Y434" s="487" t="s">
        <v>77</v>
      </c>
      <c r="Z434" s="487" t="s">
        <v>78</v>
      </c>
      <c r="AA434" s="449" t="s">
        <v>2329</v>
      </c>
    </row>
    <row r="435" spans="1:27" s="552" customFormat="1" ht="51">
      <c r="A435" s="487" t="s">
        <v>862</v>
      </c>
      <c r="B435" s="487" t="s">
        <v>71</v>
      </c>
      <c r="C435" s="487" t="s">
        <v>72</v>
      </c>
      <c r="D435" s="487" t="s">
        <v>457</v>
      </c>
      <c r="E435" s="487" t="s">
        <v>458</v>
      </c>
      <c r="F435" s="490">
        <v>8131</v>
      </c>
      <c r="G435" s="490">
        <v>2024110010238</v>
      </c>
      <c r="H435" s="487" t="s">
        <v>28</v>
      </c>
      <c r="I435" s="487" t="s">
        <v>459</v>
      </c>
      <c r="J435" s="487" t="s">
        <v>29</v>
      </c>
      <c r="K435" s="487">
        <v>80111600</v>
      </c>
      <c r="L435" s="487" t="s">
        <v>2160</v>
      </c>
      <c r="M435" s="487" t="s">
        <v>83</v>
      </c>
      <c r="N435" s="490" t="s">
        <v>315</v>
      </c>
      <c r="O435" s="490">
        <v>6</v>
      </c>
      <c r="P435" s="487">
        <v>1</v>
      </c>
      <c r="Q435" s="487" t="s">
        <v>84</v>
      </c>
      <c r="R435" s="491" t="s">
        <v>85</v>
      </c>
      <c r="S435" s="579">
        <v>2900000</v>
      </c>
      <c r="T435" s="579">
        <v>17400000</v>
      </c>
      <c r="U435" s="487" t="s">
        <v>86</v>
      </c>
      <c r="V435" s="487" t="s">
        <v>79</v>
      </c>
      <c r="W435" s="487" t="s">
        <v>463</v>
      </c>
      <c r="X435" s="487" t="s">
        <v>491</v>
      </c>
      <c r="Y435" s="487" t="s">
        <v>77</v>
      </c>
      <c r="Z435" s="487" t="s">
        <v>78</v>
      </c>
      <c r="AA435" s="449"/>
    </row>
    <row r="436" spans="1:27" s="552" customFormat="1" ht="51">
      <c r="A436" s="487" t="s">
        <v>863</v>
      </c>
      <c r="B436" s="487" t="s">
        <v>71</v>
      </c>
      <c r="C436" s="487" t="s">
        <v>72</v>
      </c>
      <c r="D436" s="487" t="s">
        <v>457</v>
      </c>
      <c r="E436" s="487" t="s">
        <v>458</v>
      </c>
      <c r="F436" s="490">
        <v>8131</v>
      </c>
      <c r="G436" s="490">
        <v>2024110010238</v>
      </c>
      <c r="H436" s="487" t="s">
        <v>28</v>
      </c>
      <c r="I436" s="487" t="s">
        <v>459</v>
      </c>
      <c r="J436" s="487" t="s">
        <v>29</v>
      </c>
      <c r="K436" s="487">
        <v>80111600</v>
      </c>
      <c r="L436" s="487" t="s">
        <v>2158</v>
      </c>
      <c r="M436" s="487" t="s">
        <v>83</v>
      </c>
      <c r="N436" s="490" t="s">
        <v>315</v>
      </c>
      <c r="O436" s="490">
        <v>6</v>
      </c>
      <c r="P436" s="487">
        <v>1</v>
      </c>
      <c r="Q436" s="487" t="s">
        <v>84</v>
      </c>
      <c r="R436" s="491" t="s">
        <v>85</v>
      </c>
      <c r="S436" s="579">
        <v>3800000</v>
      </c>
      <c r="T436" s="579">
        <v>23300000</v>
      </c>
      <c r="U436" s="487" t="s">
        <v>86</v>
      </c>
      <c r="V436" s="487" t="s">
        <v>79</v>
      </c>
      <c r="W436" s="487" t="s">
        <v>463</v>
      </c>
      <c r="X436" s="487" t="s">
        <v>491</v>
      </c>
      <c r="Y436" s="487" t="s">
        <v>77</v>
      </c>
      <c r="Z436" s="487" t="s">
        <v>78</v>
      </c>
      <c r="AA436" s="449"/>
    </row>
    <row r="437" spans="1:27" s="552" customFormat="1" ht="102">
      <c r="A437" s="487" t="s">
        <v>864</v>
      </c>
      <c r="B437" s="487" t="s">
        <v>71</v>
      </c>
      <c r="C437" s="487" t="s">
        <v>72</v>
      </c>
      <c r="D437" s="487" t="s">
        <v>457</v>
      </c>
      <c r="E437" s="487" t="s">
        <v>458</v>
      </c>
      <c r="F437" s="490">
        <v>8131</v>
      </c>
      <c r="G437" s="490">
        <v>2024110010238</v>
      </c>
      <c r="H437" s="487" t="s">
        <v>28</v>
      </c>
      <c r="I437" s="487" t="s">
        <v>459</v>
      </c>
      <c r="J437" s="453" t="s">
        <v>31</v>
      </c>
      <c r="K437" s="487">
        <v>80111600</v>
      </c>
      <c r="L437" s="487" t="s">
        <v>2145</v>
      </c>
      <c r="M437" s="487" t="s">
        <v>82</v>
      </c>
      <c r="N437" s="490" t="s">
        <v>83</v>
      </c>
      <c r="O437" s="490">
        <v>6</v>
      </c>
      <c r="P437" s="487">
        <v>1</v>
      </c>
      <c r="Q437" s="487" t="s">
        <v>84</v>
      </c>
      <c r="R437" s="491" t="s">
        <v>85</v>
      </c>
      <c r="S437" s="579">
        <v>4500000</v>
      </c>
      <c r="T437" s="579">
        <v>27000000</v>
      </c>
      <c r="U437" s="487" t="s">
        <v>86</v>
      </c>
      <c r="V437" s="487" t="s">
        <v>79</v>
      </c>
      <c r="W437" s="487" t="s">
        <v>463</v>
      </c>
      <c r="X437" s="487" t="s">
        <v>503</v>
      </c>
      <c r="Y437" s="487" t="s">
        <v>77</v>
      </c>
      <c r="Z437" s="487" t="s">
        <v>78</v>
      </c>
      <c r="AA437" s="449"/>
    </row>
    <row r="438" spans="1:27" s="552" customFormat="1" ht="102">
      <c r="A438" s="487" t="s">
        <v>865</v>
      </c>
      <c r="B438" s="487" t="s">
        <v>71</v>
      </c>
      <c r="C438" s="487" t="s">
        <v>72</v>
      </c>
      <c r="D438" s="487" t="s">
        <v>457</v>
      </c>
      <c r="E438" s="487" t="s">
        <v>458</v>
      </c>
      <c r="F438" s="490">
        <v>8131</v>
      </c>
      <c r="G438" s="490">
        <v>2024110010238</v>
      </c>
      <c r="H438" s="487" t="s">
        <v>28</v>
      </c>
      <c r="I438" s="487" t="s">
        <v>459</v>
      </c>
      <c r="J438" s="453" t="s">
        <v>31</v>
      </c>
      <c r="K438" s="487">
        <v>80111600</v>
      </c>
      <c r="L438" s="487" t="s">
        <v>2145</v>
      </c>
      <c r="M438" s="487" t="s">
        <v>82</v>
      </c>
      <c r="N438" s="490" t="s">
        <v>83</v>
      </c>
      <c r="O438" s="490">
        <v>6</v>
      </c>
      <c r="P438" s="487">
        <v>1</v>
      </c>
      <c r="Q438" s="487" t="s">
        <v>84</v>
      </c>
      <c r="R438" s="491" t="s">
        <v>85</v>
      </c>
      <c r="S438" s="579">
        <v>4500000</v>
      </c>
      <c r="T438" s="579">
        <v>27000000</v>
      </c>
      <c r="U438" s="487" t="s">
        <v>86</v>
      </c>
      <c r="V438" s="487" t="s">
        <v>79</v>
      </c>
      <c r="W438" s="487" t="s">
        <v>463</v>
      </c>
      <c r="X438" s="487" t="s">
        <v>503</v>
      </c>
      <c r="Y438" s="487" t="s">
        <v>77</v>
      </c>
      <c r="Z438" s="487" t="s">
        <v>78</v>
      </c>
      <c r="AA438" s="449"/>
    </row>
    <row r="439" spans="1:27" s="552" customFormat="1" ht="102">
      <c r="A439" s="487" t="s">
        <v>866</v>
      </c>
      <c r="B439" s="487" t="s">
        <v>71</v>
      </c>
      <c r="C439" s="487" t="s">
        <v>72</v>
      </c>
      <c r="D439" s="487" t="s">
        <v>457</v>
      </c>
      <c r="E439" s="487" t="s">
        <v>458</v>
      </c>
      <c r="F439" s="490">
        <v>8131</v>
      </c>
      <c r="G439" s="490">
        <v>2024110010238</v>
      </c>
      <c r="H439" s="487" t="s">
        <v>28</v>
      </c>
      <c r="I439" s="487" t="s">
        <v>459</v>
      </c>
      <c r="J439" s="453" t="s">
        <v>31</v>
      </c>
      <c r="K439" s="487">
        <v>80111600</v>
      </c>
      <c r="L439" s="487" t="s">
        <v>2145</v>
      </c>
      <c r="M439" s="487" t="s">
        <v>83</v>
      </c>
      <c r="N439" s="490" t="s">
        <v>83</v>
      </c>
      <c r="O439" s="490">
        <v>6</v>
      </c>
      <c r="P439" s="487">
        <v>1</v>
      </c>
      <c r="Q439" s="487" t="s">
        <v>84</v>
      </c>
      <c r="R439" s="491" t="s">
        <v>85</v>
      </c>
      <c r="S439" s="579">
        <v>4500000</v>
      </c>
      <c r="T439" s="579">
        <v>27000000</v>
      </c>
      <c r="U439" s="487" t="s">
        <v>86</v>
      </c>
      <c r="V439" s="487" t="s">
        <v>79</v>
      </c>
      <c r="W439" s="487" t="s">
        <v>463</v>
      </c>
      <c r="X439" s="487" t="s">
        <v>503</v>
      </c>
      <c r="Y439" s="487" t="s">
        <v>77</v>
      </c>
      <c r="Z439" s="487" t="s">
        <v>78</v>
      </c>
      <c r="AA439" s="449"/>
    </row>
    <row r="440" spans="1:27" s="552" customFormat="1" ht="102">
      <c r="A440" s="487" t="s">
        <v>867</v>
      </c>
      <c r="B440" s="487" t="s">
        <v>71</v>
      </c>
      <c r="C440" s="487" t="s">
        <v>72</v>
      </c>
      <c r="D440" s="487" t="s">
        <v>457</v>
      </c>
      <c r="E440" s="487" t="s">
        <v>458</v>
      </c>
      <c r="F440" s="490">
        <v>8131</v>
      </c>
      <c r="G440" s="490">
        <v>2024110010238</v>
      </c>
      <c r="H440" s="487" t="s">
        <v>28</v>
      </c>
      <c r="I440" s="487" t="s">
        <v>459</v>
      </c>
      <c r="J440" s="453" t="s">
        <v>31</v>
      </c>
      <c r="K440" s="487">
        <v>80111600</v>
      </c>
      <c r="L440" s="487" t="s">
        <v>2145</v>
      </c>
      <c r="M440" s="487" t="s">
        <v>83</v>
      </c>
      <c r="N440" s="490" t="s">
        <v>83</v>
      </c>
      <c r="O440" s="490">
        <v>6</v>
      </c>
      <c r="P440" s="487">
        <v>1</v>
      </c>
      <c r="Q440" s="487" t="s">
        <v>84</v>
      </c>
      <c r="R440" s="491" t="s">
        <v>85</v>
      </c>
      <c r="S440" s="579">
        <v>4500000</v>
      </c>
      <c r="T440" s="579">
        <v>27000000</v>
      </c>
      <c r="U440" s="487" t="s">
        <v>86</v>
      </c>
      <c r="V440" s="487" t="s">
        <v>79</v>
      </c>
      <c r="W440" s="487" t="s">
        <v>463</v>
      </c>
      <c r="X440" s="487" t="s">
        <v>503</v>
      </c>
      <c r="Y440" s="487" t="s">
        <v>77</v>
      </c>
      <c r="Z440" s="487" t="s">
        <v>78</v>
      </c>
      <c r="AA440" s="449"/>
    </row>
    <row r="441" spans="1:27" s="552" customFormat="1" ht="102">
      <c r="A441" s="487" t="s">
        <v>868</v>
      </c>
      <c r="B441" s="487" t="s">
        <v>71</v>
      </c>
      <c r="C441" s="487" t="s">
        <v>72</v>
      </c>
      <c r="D441" s="487" t="s">
        <v>457</v>
      </c>
      <c r="E441" s="487" t="s">
        <v>458</v>
      </c>
      <c r="F441" s="490">
        <v>8131</v>
      </c>
      <c r="G441" s="490">
        <v>2024110010238</v>
      </c>
      <c r="H441" s="487" t="s">
        <v>28</v>
      </c>
      <c r="I441" s="487" t="s">
        <v>459</v>
      </c>
      <c r="J441" s="453" t="s">
        <v>31</v>
      </c>
      <c r="K441" s="487">
        <v>80111600</v>
      </c>
      <c r="L441" s="487" t="s">
        <v>2145</v>
      </c>
      <c r="M441" s="487" t="s">
        <v>83</v>
      </c>
      <c r="N441" s="490" t="s">
        <v>83</v>
      </c>
      <c r="O441" s="490">
        <v>6</v>
      </c>
      <c r="P441" s="487">
        <v>1</v>
      </c>
      <c r="Q441" s="487" t="s">
        <v>84</v>
      </c>
      <c r="R441" s="491" t="s">
        <v>85</v>
      </c>
      <c r="S441" s="579">
        <v>4500000</v>
      </c>
      <c r="T441" s="579">
        <v>27000000</v>
      </c>
      <c r="U441" s="487" t="s">
        <v>86</v>
      </c>
      <c r="V441" s="487" t="s">
        <v>79</v>
      </c>
      <c r="W441" s="487" t="s">
        <v>463</v>
      </c>
      <c r="X441" s="487" t="s">
        <v>503</v>
      </c>
      <c r="Y441" s="487" t="s">
        <v>77</v>
      </c>
      <c r="Z441" s="487" t="s">
        <v>78</v>
      </c>
      <c r="AA441" s="449"/>
    </row>
    <row r="442" spans="1:27" s="552" customFormat="1" ht="102">
      <c r="A442" s="487" t="s">
        <v>869</v>
      </c>
      <c r="B442" s="487" t="s">
        <v>71</v>
      </c>
      <c r="C442" s="487" t="s">
        <v>72</v>
      </c>
      <c r="D442" s="487" t="s">
        <v>457</v>
      </c>
      <c r="E442" s="487" t="s">
        <v>458</v>
      </c>
      <c r="F442" s="490">
        <v>8131</v>
      </c>
      <c r="G442" s="490">
        <v>2024110010238</v>
      </c>
      <c r="H442" s="487" t="s">
        <v>28</v>
      </c>
      <c r="I442" s="487" t="s">
        <v>459</v>
      </c>
      <c r="J442" s="453" t="s">
        <v>31</v>
      </c>
      <c r="K442" s="487">
        <v>80111600</v>
      </c>
      <c r="L442" s="487" t="s">
        <v>2145</v>
      </c>
      <c r="M442" s="487" t="s">
        <v>83</v>
      </c>
      <c r="N442" s="490" t="s">
        <v>83</v>
      </c>
      <c r="O442" s="490">
        <v>6</v>
      </c>
      <c r="P442" s="487">
        <v>1</v>
      </c>
      <c r="Q442" s="487" t="s">
        <v>84</v>
      </c>
      <c r="R442" s="491" t="s">
        <v>85</v>
      </c>
      <c r="S442" s="579">
        <v>4500000</v>
      </c>
      <c r="T442" s="579">
        <v>27000000</v>
      </c>
      <c r="U442" s="487" t="s">
        <v>86</v>
      </c>
      <c r="V442" s="487" t="s">
        <v>79</v>
      </c>
      <c r="W442" s="487" t="s">
        <v>463</v>
      </c>
      <c r="X442" s="487" t="s">
        <v>503</v>
      </c>
      <c r="Y442" s="487" t="s">
        <v>77</v>
      </c>
      <c r="Z442" s="487" t="s">
        <v>78</v>
      </c>
      <c r="AA442" s="449"/>
    </row>
    <row r="443" spans="1:27" s="552" customFormat="1" ht="102">
      <c r="A443" s="487" t="s">
        <v>870</v>
      </c>
      <c r="B443" s="487" t="s">
        <v>71</v>
      </c>
      <c r="C443" s="487" t="s">
        <v>72</v>
      </c>
      <c r="D443" s="487" t="s">
        <v>457</v>
      </c>
      <c r="E443" s="487" t="s">
        <v>458</v>
      </c>
      <c r="F443" s="490">
        <v>8131</v>
      </c>
      <c r="G443" s="490">
        <v>2024110010238</v>
      </c>
      <c r="H443" s="487" t="s">
        <v>28</v>
      </c>
      <c r="I443" s="487" t="s">
        <v>459</v>
      </c>
      <c r="J443" s="453" t="s">
        <v>31</v>
      </c>
      <c r="K443" s="487">
        <v>80111600</v>
      </c>
      <c r="L443" s="487" t="s">
        <v>2140</v>
      </c>
      <c r="M443" s="487" t="s">
        <v>82</v>
      </c>
      <c r="N443" s="490" t="s">
        <v>83</v>
      </c>
      <c r="O443" s="490">
        <v>7</v>
      </c>
      <c r="P443" s="487">
        <v>1</v>
      </c>
      <c r="Q443" s="487" t="s">
        <v>84</v>
      </c>
      <c r="R443" s="491" t="s">
        <v>85</v>
      </c>
      <c r="S443" s="579">
        <v>4200000</v>
      </c>
      <c r="T443" s="579">
        <v>29400000</v>
      </c>
      <c r="U443" s="487" t="s">
        <v>86</v>
      </c>
      <c r="V443" s="487" t="s">
        <v>79</v>
      </c>
      <c r="W443" s="487" t="s">
        <v>463</v>
      </c>
      <c r="X443" s="487" t="s">
        <v>503</v>
      </c>
      <c r="Y443" s="487" t="s">
        <v>77</v>
      </c>
      <c r="Z443" s="487" t="s">
        <v>78</v>
      </c>
      <c r="AA443" s="449"/>
    </row>
    <row r="444" spans="1:27" s="552" customFormat="1" ht="102">
      <c r="A444" s="487" t="s">
        <v>871</v>
      </c>
      <c r="B444" s="487" t="s">
        <v>71</v>
      </c>
      <c r="C444" s="487" t="s">
        <v>72</v>
      </c>
      <c r="D444" s="487" t="s">
        <v>457</v>
      </c>
      <c r="E444" s="487" t="s">
        <v>458</v>
      </c>
      <c r="F444" s="490">
        <v>8131</v>
      </c>
      <c r="G444" s="490">
        <v>2024110010238</v>
      </c>
      <c r="H444" s="487" t="s">
        <v>28</v>
      </c>
      <c r="I444" s="487" t="s">
        <v>459</v>
      </c>
      <c r="J444" s="453" t="s">
        <v>31</v>
      </c>
      <c r="K444" s="487">
        <v>80111600</v>
      </c>
      <c r="L444" s="487" t="s">
        <v>2140</v>
      </c>
      <c r="M444" s="487" t="s">
        <v>82</v>
      </c>
      <c r="N444" s="490" t="s">
        <v>83</v>
      </c>
      <c r="O444" s="490">
        <v>6</v>
      </c>
      <c r="P444" s="487">
        <v>1</v>
      </c>
      <c r="Q444" s="487" t="s">
        <v>84</v>
      </c>
      <c r="R444" s="491" t="s">
        <v>85</v>
      </c>
      <c r="S444" s="579">
        <v>4200000</v>
      </c>
      <c r="T444" s="579">
        <v>25200000</v>
      </c>
      <c r="U444" s="487" t="s">
        <v>86</v>
      </c>
      <c r="V444" s="487" t="s">
        <v>79</v>
      </c>
      <c r="W444" s="487" t="s">
        <v>463</v>
      </c>
      <c r="X444" s="487" t="s">
        <v>503</v>
      </c>
      <c r="Y444" s="487" t="s">
        <v>77</v>
      </c>
      <c r="Z444" s="487" t="s">
        <v>78</v>
      </c>
      <c r="AA444" s="449"/>
    </row>
    <row r="445" spans="1:27" s="552" customFormat="1" ht="102">
      <c r="A445" s="487" t="s">
        <v>872</v>
      </c>
      <c r="B445" s="487" t="s">
        <v>71</v>
      </c>
      <c r="C445" s="487" t="s">
        <v>72</v>
      </c>
      <c r="D445" s="487" t="s">
        <v>457</v>
      </c>
      <c r="E445" s="487" t="s">
        <v>458</v>
      </c>
      <c r="F445" s="490">
        <v>8131</v>
      </c>
      <c r="G445" s="490">
        <v>2024110010238</v>
      </c>
      <c r="H445" s="487" t="s">
        <v>28</v>
      </c>
      <c r="I445" s="487" t="s">
        <v>459</v>
      </c>
      <c r="J445" s="453" t="s">
        <v>31</v>
      </c>
      <c r="K445" s="487">
        <v>80111600</v>
      </c>
      <c r="L445" s="487" t="s">
        <v>2140</v>
      </c>
      <c r="M445" s="487" t="s">
        <v>83</v>
      </c>
      <c r="N445" s="490" t="s">
        <v>83</v>
      </c>
      <c r="O445" s="490">
        <v>6</v>
      </c>
      <c r="P445" s="487">
        <v>1</v>
      </c>
      <c r="Q445" s="487" t="s">
        <v>84</v>
      </c>
      <c r="R445" s="491" t="s">
        <v>85</v>
      </c>
      <c r="S445" s="579">
        <v>4200000</v>
      </c>
      <c r="T445" s="579">
        <v>25200000</v>
      </c>
      <c r="U445" s="487" t="s">
        <v>86</v>
      </c>
      <c r="V445" s="487" t="s">
        <v>79</v>
      </c>
      <c r="W445" s="487" t="s">
        <v>463</v>
      </c>
      <c r="X445" s="487" t="s">
        <v>503</v>
      </c>
      <c r="Y445" s="487" t="s">
        <v>77</v>
      </c>
      <c r="Z445" s="487" t="s">
        <v>78</v>
      </c>
      <c r="AA445" s="449"/>
    </row>
    <row r="446" spans="1:27" s="552" customFormat="1" ht="102">
      <c r="A446" s="487" t="s">
        <v>873</v>
      </c>
      <c r="B446" s="487" t="s">
        <v>71</v>
      </c>
      <c r="C446" s="487" t="s">
        <v>72</v>
      </c>
      <c r="D446" s="487" t="s">
        <v>457</v>
      </c>
      <c r="E446" s="487" t="s">
        <v>458</v>
      </c>
      <c r="F446" s="490">
        <v>8131</v>
      </c>
      <c r="G446" s="490">
        <v>2024110010238</v>
      </c>
      <c r="H446" s="487" t="s">
        <v>28</v>
      </c>
      <c r="I446" s="487" t="s">
        <v>459</v>
      </c>
      <c r="J446" s="453" t="s">
        <v>31</v>
      </c>
      <c r="K446" s="487">
        <v>80111600</v>
      </c>
      <c r="L446" s="487" t="s">
        <v>2140</v>
      </c>
      <c r="M446" s="487" t="s">
        <v>83</v>
      </c>
      <c r="N446" s="490" t="s">
        <v>83</v>
      </c>
      <c r="O446" s="490">
        <v>5</v>
      </c>
      <c r="P446" s="487">
        <v>1</v>
      </c>
      <c r="Q446" s="487" t="s">
        <v>84</v>
      </c>
      <c r="R446" s="491" t="s">
        <v>85</v>
      </c>
      <c r="S446" s="579">
        <v>4200000</v>
      </c>
      <c r="T446" s="579">
        <v>21000000</v>
      </c>
      <c r="U446" s="487" t="s">
        <v>86</v>
      </c>
      <c r="V446" s="487" t="s">
        <v>79</v>
      </c>
      <c r="W446" s="487" t="s">
        <v>463</v>
      </c>
      <c r="X446" s="487" t="s">
        <v>503</v>
      </c>
      <c r="Y446" s="487" t="s">
        <v>77</v>
      </c>
      <c r="Z446" s="487" t="s">
        <v>78</v>
      </c>
      <c r="AA446" s="449"/>
    </row>
    <row r="447" spans="1:27" s="552" customFormat="1" ht="102">
      <c r="A447" s="487" t="s">
        <v>874</v>
      </c>
      <c r="B447" s="487" t="s">
        <v>71</v>
      </c>
      <c r="C447" s="487" t="s">
        <v>72</v>
      </c>
      <c r="D447" s="487" t="s">
        <v>457</v>
      </c>
      <c r="E447" s="487" t="s">
        <v>458</v>
      </c>
      <c r="F447" s="490">
        <v>8131</v>
      </c>
      <c r="G447" s="490">
        <v>2024110010238</v>
      </c>
      <c r="H447" s="487" t="s">
        <v>28</v>
      </c>
      <c r="I447" s="487" t="s">
        <v>459</v>
      </c>
      <c r="J447" s="453" t="s">
        <v>31</v>
      </c>
      <c r="K447" s="487">
        <v>80111600</v>
      </c>
      <c r="L447" s="487" t="s">
        <v>2148</v>
      </c>
      <c r="M447" s="487" t="s">
        <v>83</v>
      </c>
      <c r="N447" s="490" t="s">
        <v>83</v>
      </c>
      <c r="O447" s="490">
        <v>5</v>
      </c>
      <c r="P447" s="487">
        <v>1</v>
      </c>
      <c r="Q447" s="487" t="s">
        <v>84</v>
      </c>
      <c r="R447" s="491" t="s">
        <v>85</v>
      </c>
      <c r="S447" s="579">
        <v>5000000</v>
      </c>
      <c r="T447" s="579">
        <v>25000000</v>
      </c>
      <c r="U447" s="487" t="s">
        <v>86</v>
      </c>
      <c r="V447" s="487" t="s">
        <v>79</v>
      </c>
      <c r="W447" s="487" t="s">
        <v>463</v>
      </c>
      <c r="X447" s="487" t="s">
        <v>503</v>
      </c>
      <c r="Y447" s="487" t="s">
        <v>77</v>
      </c>
      <c r="Z447" s="487" t="s">
        <v>78</v>
      </c>
      <c r="AA447" s="449"/>
    </row>
    <row r="448" spans="1:27" s="552" customFormat="1" ht="102">
      <c r="A448" s="487" t="s">
        <v>875</v>
      </c>
      <c r="B448" s="487" t="s">
        <v>71</v>
      </c>
      <c r="C448" s="487" t="s">
        <v>72</v>
      </c>
      <c r="D448" s="487" t="s">
        <v>457</v>
      </c>
      <c r="E448" s="487" t="s">
        <v>458</v>
      </c>
      <c r="F448" s="490">
        <v>8131</v>
      </c>
      <c r="G448" s="490">
        <v>2024110010238</v>
      </c>
      <c r="H448" s="487" t="s">
        <v>28</v>
      </c>
      <c r="I448" s="487" t="s">
        <v>459</v>
      </c>
      <c r="J448" s="453" t="s">
        <v>31</v>
      </c>
      <c r="K448" s="487">
        <v>80111600</v>
      </c>
      <c r="L448" s="487" t="s">
        <v>2148</v>
      </c>
      <c r="M448" s="487" t="s">
        <v>83</v>
      </c>
      <c r="N448" s="490" t="s">
        <v>83</v>
      </c>
      <c r="O448" s="490">
        <v>5</v>
      </c>
      <c r="P448" s="487">
        <v>1</v>
      </c>
      <c r="Q448" s="487" t="s">
        <v>84</v>
      </c>
      <c r="R448" s="491" t="s">
        <v>85</v>
      </c>
      <c r="S448" s="579">
        <v>5000000</v>
      </c>
      <c r="T448" s="579">
        <v>25000000</v>
      </c>
      <c r="U448" s="487" t="s">
        <v>86</v>
      </c>
      <c r="V448" s="487" t="s">
        <v>79</v>
      </c>
      <c r="W448" s="487" t="s">
        <v>463</v>
      </c>
      <c r="X448" s="487" t="s">
        <v>503</v>
      </c>
      <c r="Y448" s="487" t="s">
        <v>77</v>
      </c>
      <c r="Z448" s="487" t="s">
        <v>78</v>
      </c>
      <c r="AA448" s="449"/>
    </row>
    <row r="449" spans="1:27" s="552" customFormat="1" ht="102">
      <c r="A449" s="487" t="s">
        <v>876</v>
      </c>
      <c r="B449" s="487" t="s">
        <v>71</v>
      </c>
      <c r="C449" s="487" t="s">
        <v>72</v>
      </c>
      <c r="D449" s="487" t="s">
        <v>457</v>
      </c>
      <c r="E449" s="487" t="s">
        <v>458</v>
      </c>
      <c r="F449" s="490">
        <v>8131</v>
      </c>
      <c r="G449" s="490">
        <v>2024110010238</v>
      </c>
      <c r="H449" s="487" t="s">
        <v>28</v>
      </c>
      <c r="I449" s="487" t="s">
        <v>459</v>
      </c>
      <c r="J449" s="453" t="s">
        <v>31</v>
      </c>
      <c r="K449" s="487">
        <v>80111600</v>
      </c>
      <c r="L449" s="487" t="s">
        <v>2147</v>
      </c>
      <c r="M449" s="487" t="s">
        <v>82</v>
      </c>
      <c r="N449" s="490" t="s">
        <v>83</v>
      </c>
      <c r="O449" s="490">
        <v>5</v>
      </c>
      <c r="P449" s="487">
        <v>1</v>
      </c>
      <c r="Q449" s="487" t="s">
        <v>84</v>
      </c>
      <c r="R449" s="491" t="s">
        <v>85</v>
      </c>
      <c r="S449" s="579">
        <v>3800000</v>
      </c>
      <c r="T449" s="579">
        <v>20584000</v>
      </c>
      <c r="U449" s="487" t="s">
        <v>86</v>
      </c>
      <c r="V449" s="487" t="s">
        <v>79</v>
      </c>
      <c r="W449" s="487" t="s">
        <v>463</v>
      </c>
      <c r="X449" s="487" t="s">
        <v>503</v>
      </c>
      <c r="Y449" s="487" t="s">
        <v>77</v>
      </c>
      <c r="Z449" s="487" t="s">
        <v>78</v>
      </c>
      <c r="AA449" s="449"/>
    </row>
    <row r="450" spans="1:27" s="552" customFormat="1" ht="89.25">
      <c r="A450" s="487" t="s">
        <v>877</v>
      </c>
      <c r="B450" s="487" t="s">
        <v>71</v>
      </c>
      <c r="C450" s="487" t="s">
        <v>72</v>
      </c>
      <c r="D450" s="487" t="s">
        <v>878</v>
      </c>
      <c r="E450" s="487" t="s">
        <v>879</v>
      </c>
      <c r="F450" s="490">
        <v>8146</v>
      </c>
      <c r="G450" s="490">
        <v>2024110010254</v>
      </c>
      <c r="H450" s="487" t="s">
        <v>17</v>
      </c>
      <c r="I450" s="487" t="s">
        <v>880</v>
      </c>
      <c r="J450" s="453" t="s">
        <v>20</v>
      </c>
      <c r="K450" s="487">
        <v>80111601</v>
      </c>
      <c r="L450" s="487" t="s">
        <v>2187</v>
      </c>
      <c r="M450" s="487" t="s">
        <v>461</v>
      </c>
      <c r="N450" s="490" t="s">
        <v>461</v>
      </c>
      <c r="O450" s="490">
        <v>8</v>
      </c>
      <c r="P450" s="487">
        <v>1</v>
      </c>
      <c r="Q450" s="487" t="s">
        <v>885</v>
      </c>
      <c r="R450" s="491" t="s">
        <v>886</v>
      </c>
      <c r="S450" s="579">
        <v>5000000</v>
      </c>
      <c r="T450" s="579">
        <v>40000000</v>
      </c>
      <c r="U450" s="487" t="s">
        <v>887</v>
      </c>
      <c r="V450" s="487" t="s">
        <v>123</v>
      </c>
      <c r="W450" s="487" t="s">
        <v>888</v>
      </c>
      <c r="X450" s="487" t="s">
        <v>535</v>
      </c>
      <c r="Y450" s="487" t="s">
        <v>77</v>
      </c>
      <c r="Z450" s="487" t="s">
        <v>78</v>
      </c>
      <c r="AA450" s="449"/>
    </row>
    <row r="451" spans="1:27" s="552" customFormat="1" ht="89.25">
      <c r="A451" s="487" t="s">
        <v>881</v>
      </c>
      <c r="B451" s="487" t="s">
        <v>71</v>
      </c>
      <c r="C451" s="487" t="s">
        <v>72</v>
      </c>
      <c r="D451" s="487" t="s">
        <v>878</v>
      </c>
      <c r="E451" s="487" t="s">
        <v>879</v>
      </c>
      <c r="F451" s="490">
        <v>8146</v>
      </c>
      <c r="G451" s="490">
        <v>2024110010254</v>
      </c>
      <c r="H451" s="487" t="s">
        <v>17</v>
      </c>
      <c r="I451" s="487" t="s">
        <v>880</v>
      </c>
      <c r="J451" s="453" t="s">
        <v>20</v>
      </c>
      <c r="K451" s="487">
        <v>80111601</v>
      </c>
      <c r="L451" s="487" t="s">
        <v>2173</v>
      </c>
      <c r="M451" s="487" t="s">
        <v>461</v>
      </c>
      <c r="N451" s="490" t="s">
        <v>461</v>
      </c>
      <c r="O451" s="490">
        <v>8</v>
      </c>
      <c r="P451" s="487">
        <v>1</v>
      </c>
      <c r="Q451" s="487" t="s">
        <v>885</v>
      </c>
      <c r="R451" s="491" t="s">
        <v>886</v>
      </c>
      <c r="S451" s="579">
        <v>5380000</v>
      </c>
      <c r="T451" s="579">
        <v>43040000</v>
      </c>
      <c r="U451" s="487" t="s">
        <v>887</v>
      </c>
      <c r="V451" s="487" t="s">
        <v>123</v>
      </c>
      <c r="W451" s="487" t="s">
        <v>888</v>
      </c>
      <c r="X451" s="487" t="s">
        <v>535</v>
      </c>
      <c r="Y451" s="487" t="s">
        <v>77</v>
      </c>
      <c r="Z451" s="487" t="s">
        <v>78</v>
      </c>
      <c r="AA451" s="449"/>
    </row>
    <row r="452" spans="1:27" s="552" customFormat="1" ht="89.25">
      <c r="A452" s="487" t="s">
        <v>882</v>
      </c>
      <c r="B452" s="487" t="s">
        <v>71</v>
      </c>
      <c r="C452" s="487" t="s">
        <v>72</v>
      </c>
      <c r="D452" s="487" t="s">
        <v>878</v>
      </c>
      <c r="E452" s="487" t="s">
        <v>879</v>
      </c>
      <c r="F452" s="490">
        <v>8146</v>
      </c>
      <c r="G452" s="490">
        <v>2024110010254</v>
      </c>
      <c r="H452" s="487" t="s">
        <v>17</v>
      </c>
      <c r="I452" s="487" t="s">
        <v>880</v>
      </c>
      <c r="J452" s="453" t="s">
        <v>20</v>
      </c>
      <c r="K452" s="487">
        <v>80111601</v>
      </c>
      <c r="L452" s="487" t="s">
        <v>1420</v>
      </c>
      <c r="M452" s="487" t="s">
        <v>461</v>
      </c>
      <c r="N452" s="490" t="s">
        <v>461</v>
      </c>
      <c r="O452" s="490">
        <v>6</v>
      </c>
      <c r="P452" s="487">
        <v>1</v>
      </c>
      <c r="Q452" s="487" t="s">
        <v>885</v>
      </c>
      <c r="R452" s="491" t="s">
        <v>886</v>
      </c>
      <c r="S452" s="579">
        <v>4277000</v>
      </c>
      <c r="T452" s="579">
        <v>25662000</v>
      </c>
      <c r="U452" s="487" t="s">
        <v>887</v>
      </c>
      <c r="V452" s="487" t="s">
        <v>123</v>
      </c>
      <c r="W452" s="487" t="s">
        <v>888</v>
      </c>
      <c r="X452" s="487" t="s">
        <v>535</v>
      </c>
      <c r="Y452" s="487" t="s">
        <v>77</v>
      </c>
      <c r="Z452" s="487" t="s">
        <v>78</v>
      </c>
      <c r="AA452" s="449" t="s">
        <v>2329</v>
      </c>
    </row>
    <row r="453" spans="1:27" s="552" customFormat="1" ht="114.75">
      <c r="A453" s="487" t="s">
        <v>883</v>
      </c>
      <c r="B453" s="487" t="s">
        <v>71</v>
      </c>
      <c r="C453" s="487" t="s">
        <v>72</v>
      </c>
      <c r="D453" s="487" t="s">
        <v>878</v>
      </c>
      <c r="E453" s="487" t="s">
        <v>879</v>
      </c>
      <c r="F453" s="490">
        <v>8146</v>
      </c>
      <c r="G453" s="490">
        <v>2024110010254</v>
      </c>
      <c r="H453" s="487" t="s">
        <v>17</v>
      </c>
      <c r="I453" s="487" t="s">
        <v>880</v>
      </c>
      <c r="J453" s="487" t="s">
        <v>20</v>
      </c>
      <c r="K453" s="487">
        <v>80111601</v>
      </c>
      <c r="L453" s="487" t="s">
        <v>884</v>
      </c>
      <c r="M453" s="487" t="s">
        <v>461</v>
      </c>
      <c r="N453" s="487" t="s">
        <v>461</v>
      </c>
      <c r="O453" s="487">
        <v>6</v>
      </c>
      <c r="P453" s="487">
        <v>1</v>
      </c>
      <c r="Q453" s="487" t="s">
        <v>885</v>
      </c>
      <c r="R453" s="575" t="s">
        <v>886</v>
      </c>
      <c r="S453" s="579">
        <v>5500000</v>
      </c>
      <c r="T453" s="579">
        <v>33000000</v>
      </c>
      <c r="U453" s="487" t="s">
        <v>887</v>
      </c>
      <c r="V453" s="487" t="s">
        <v>123</v>
      </c>
      <c r="W453" s="487" t="s">
        <v>888</v>
      </c>
      <c r="X453" s="487" t="s">
        <v>535</v>
      </c>
      <c r="Y453" s="487" t="s">
        <v>77</v>
      </c>
      <c r="Z453" s="487" t="s">
        <v>78</v>
      </c>
      <c r="AA453" s="449"/>
    </row>
    <row r="454" spans="1:27" s="552" customFormat="1" ht="89.25">
      <c r="A454" s="487" t="s">
        <v>889</v>
      </c>
      <c r="B454" s="487" t="s">
        <v>71</v>
      </c>
      <c r="C454" s="487" t="s">
        <v>72</v>
      </c>
      <c r="D454" s="487" t="s">
        <v>878</v>
      </c>
      <c r="E454" s="487" t="s">
        <v>879</v>
      </c>
      <c r="F454" s="490">
        <v>8146</v>
      </c>
      <c r="G454" s="490">
        <v>2024110010254</v>
      </c>
      <c r="H454" s="487" t="s">
        <v>17</v>
      </c>
      <c r="I454" s="487" t="s">
        <v>880</v>
      </c>
      <c r="J454" s="453" t="s">
        <v>20</v>
      </c>
      <c r="K454" s="487">
        <v>80111601</v>
      </c>
      <c r="L454" s="487" t="s">
        <v>2368</v>
      </c>
      <c r="M454" s="487" t="s">
        <v>1062</v>
      </c>
      <c r="N454" s="490" t="s">
        <v>1062</v>
      </c>
      <c r="O454" s="490">
        <v>5.5</v>
      </c>
      <c r="P454" s="487">
        <v>1</v>
      </c>
      <c r="Q454" s="487" t="s">
        <v>885</v>
      </c>
      <c r="R454" s="491" t="s">
        <v>886</v>
      </c>
      <c r="S454" s="579">
        <v>5000000</v>
      </c>
      <c r="T454" s="579">
        <v>27500000</v>
      </c>
      <c r="U454" s="487" t="s">
        <v>887</v>
      </c>
      <c r="V454" s="487" t="s">
        <v>123</v>
      </c>
      <c r="W454" s="487" t="s">
        <v>888</v>
      </c>
      <c r="X454" s="487" t="s">
        <v>535</v>
      </c>
      <c r="Y454" s="487" t="s">
        <v>77</v>
      </c>
      <c r="Z454" s="487" t="s">
        <v>78</v>
      </c>
      <c r="AA454" s="449"/>
    </row>
    <row r="455" spans="1:27" s="552" customFormat="1" ht="89.25">
      <c r="A455" s="487" t="s">
        <v>890</v>
      </c>
      <c r="B455" s="487" t="s">
        <v>71</v>
      </c>
      <c r="C455" s="487" t="s">
        <v>72</v>
      </c>
      <c r="D455" s="487" t="s">
        <v>878</v>
      </c>
      <c r="E455" s="487" t="s">
        <v>879</v>
      </c>
      <c r="F455" s="490">
        <v>8146</v>
      </c>
      <c r="G455" s="490">
        <v>2024110010254</v>
      </c>
      <c r="H455" s="487" t="s">
        <v>17</v>
      </c>
      <c r="I455" s="487" t="s">
        <v>880</v>
      </c>
      <c r="J455" s="453" t="s">
        <v>20</v>
      </c>
      <c r="K455" s="487">
        <v>80111601</v>
      </c>
      <c r="L455" s="487" t="s">
        <v>2192</v>
      </c>
      <c r="M455" s="487" t="s">
        <v>1423</v>
      </c>
      <c r="N455" s="490" t="s">
        <v>1423</v>
      </c>
      <c r="O455" s="490">
        <v>1</v>
      </c>
      <c r="P455" s="487">
        <v>1</v>
      </c>
      <c r="Q455" s="487" t="s">
        <v>885</v>
      </c>
      <c r="R455" s="491" t="s">
        <v>886</v>
      </c>
      <c r="S455" s="579" t="s">
        <v>1739</v>
      </c>
      <c r="T455" s="579">
        <v>10798000</v>
      </c>
      <c r="U455" s="487" t="s">
        <v>887</v>
      </c>
      <c r="V455" s="487" t="s">
        <v>123</v>
      </c>
      <c r="W455" s="487" t="s">
        <v>888</v>
      </c>
      <c r="X455" s="487" t="s">
        <v>535</v>
      </c>
      <c r="Y455" s="487" t="s">
        <v>77</v>
      </c>
      <c r="Z455" s="487" t="s">
        <v>78</v>
      </c>
      <c r="AA455" s="449" t="s">
        <v>2329</v>
      </c>
    </row>
    <row r="456" spans="1:27" s="552" customFormat="1" ht="89.25">
      <c r="A456" s="487" t="s">
        <v>891</v>
      </c>
      <c r="B456" s="487" t="s">
        <v>71</v>
      </c>
      <c r="C456" s="487" t="s">
        <v>72</v>
      </c>
      <c r="D456" s="487" t="s">
        <v>892</v>
      </c>
      <c r="E456" s="487" t="s">
        <v>879</v>
      </c>
      <c r="F456" s="490">
        <v>8146</v>
      </c>
      <c r="G456" s="490">
        <v>2024110010254</v>
      </c>
      <c r="H456" s="487" t="s">
        <v>17</v>
      </c>
      <c r="I456" s="487" t="s">
        <v>880</v>
      </c>
      <c r="J456" s="487" t="s">
        <v>22</v>
      </c>
      <c r="K456" s="487" t="s">
        <v>893</v>
      </c>
      <c r="L456" s="487" t="s">
        <v>894</v>
      </c>
      <c r="M456" s="487" t="s">
        <v>675</v>
      </c>
      <c r="N456" s="487" t="s">
        <v>675</v>
      </c>
      <c r="O456" s="487">
        <v>1</v>
      </c>
      <c r="P456" s="487">
        <v>1</v>
      </c>
      <c r="Q456" s="487" t="s">
        <v>895</v>
      </c>
      <c r="R456" s="575" t="s">
        <v>886</v>
      </c>
      <c r="S456" s="579" t="s">
        <v>259</v>
      </c>
      <c r="T456" s="579">
        <v>1000000000</v>
      </c>
      <c r="U456" s="487" t="s">
        <v>887</v>
      </c>
      <c r="V456" s="487" t="s">
        <v>896</v>
      </c>
      <c r="W456" s="487" t="s">
        <v>888</v>
      </c>
      <c r="X456" s="487" t="s">
        <v>535</v>
      </c>
      <c r="Y456" s="487" t="s">
        <v>77</v>
      </c>
      <c r="Z456" s="487" t="s">
        <v>78</v>
      </c>
      <c r="AA456" s="449"/>
    </row>
    <row r="457" spans="1:27" s="552" customFormat="1" ht="89.25">
      <c r="A457" s="487" t="s">
        <v>897</v>
      </c>
      <c r="B457" s="487" t="s">
        <v>71</v>
      </c>
      <c r="C457" s="487" t="s">
        <v>72</v>
      </c>
      <c r="D457" s="487" t="s">
        <v>892</v>
      </c>
      <c r="E457" s="487" t="s">
        <v>879</v>
      </c>
      <c r="F457" s="490">
        <v>8146</v>
      </c>
      <c r="G457" s="490">
        <v>2024110010254</v>
      </c>
      <c r="H457" s="487" t="s">
        <v>17</v>
      </c>
      <c r="I457" s="487" t="s">
        <v>880</v>
      </c>
      <c r="J457" s="487" t="s">
        <v>22</v>
      </c>
      <c r="K457" s="487">
        <v>80111601</v>
      </c>
      <c r="L457" s="487" t="s">
        <v>898</v>
      </c>
      <c r="M457" s="487" t="s">
        <v>461</v>
      </c>
      <c r="N457" s="490" t="s">
        <v>461</v>
      </c>
      <c r="O457" s="490">
        <v>9</v>
      </c>
      <c r="P457" s="487">
        <v>1</v>
      </c>
      <c r="Q457" s="487" t="s">
        <v>885</v>
      </c>
      <c r="R457" s="491" t="s">
        <v>886</v>
      </c>
      <c r="S457" s="579">
        <v>9000000</v>
      </c>
      <c r="T457" s="579">
        <v>81000000</v>
      </c>
      <c r="U457" s="487" t="s">
        <v>887</v>
      </c>
      <c r="V457" s="487" t="s">
        <v>899</v>
      </c>
      <c r="W457" s="487" t="s">
        <v>888</v>
      </c>
      <c r="X457" s="487" t="s">
        <v>535</v>
      </c>
      <c r="Y457" s="487" t="s">
        <v>77</v>
      </c>
      <c r="Z457" s="487" t="s">
        <v>78</v>
      </c>
      <c r="AA457" s="449"/>
    </row>
    <row r="458" spans="1:27" s="552" customFormat="1" ht="89.25">
      <c r="A458" s="487" t="s">
        <v>2545</v>
      </c>
      <c r="B458" s="487" t="s">
        <v>71</v>
      </c>
      <c r="C458" s="487" t="s">
        <v>72</v>
      </c>
      <c r="D458" s="487" t="s">
        <v>892</v>
      </c>
      <c r="E458" s="487" t="s">
        <v>879</v>
      </c>
      <c r="F458" s="490">
        <v>8146</v>
      </c>
      <c r="G458" s="490">
        <v>2024110010254</v>
      </c>
      <c r="H458" s="487" t="s">
        <v>17</v>
      </c>
      <c r="I458" s="487" t="s">
        <v>880</v>
      </c>
      <c r="J458" s="487" t="s">
        <v>22</v>
      </c>
      <c r="K458" s="487">
        <v>80111601</v>
      </c>
      <c r="L458" s="487" t="s">
        <v>2546</v>
      </c>
      <c r="M458" s="487" t="s">
        <v>1423</v>
      </c>
      <c r="N458" s="490" t="s">
        <v>1423</v>
      </c>
      <c r="O458" s="490">
        <v>1.5</v>
      </c>
      <c r="P458" s="487">
        <v>1</v>
      </c>
      <c r="Q458" s="487" t="s">
        <v>885</v>
      </c>
      <c r="R458" s="491" t="s">
        <v>886</v>
      </c>
      <c r="S458" s="579">
        <v>9000000</v>
      </c>
      <c r="T458" s="579">
        <v>13500000</v>
      </c>
      <c r="U458" s="487" t="s">
        <v>887</v>
      </c>
      <c r="V458" s="487" t="s">
        <v>899</v>
      </c>
      <c r="W458" s="487" t="s">
        <v>888</v>
      </c>
      <c r="X458" s="487" t="s">
        <v>535</v>
      </c>
      <c r="Y458" s="487" t="s">
        <v>77</v>
      </c>
      <c r="Z458" s="487" t="s">
        <v>78</v>
      </c>
      <c r="AA458" s="449" t="s">
        <v>2334</v>
      </c>
    </row>
    <row r="459" spans="1:27" s="552" customFormat="1" ht="89.25">
      <c r="A459" s="487" t="s">
        <v>900</v>
      </c>
      <c r="B459" s="487" t="s">
        <v>71</v>
      </c>
      <c r="C459" s="487" t="s">
        <v>72</v>
      </c>
      <c r="D459" s="487" t="s">
        <v>892</v>
      </c>
      <c r="E459" s="487" t="s">
        <v>879</v>
      </c>
      <c r="F459" s="490">
        <v>8146</v>
      </c>
      <c r="G459" s="490">
        <v>2024110010254</v>
      </c>
      <c r="H459" s="487" t="s">
        <v>17</v>
      </c>
      <c r="I459" s="487" t="s">
        <v>880</v>
      </c>
      <c r="J459" s="487" t="s">
        <v>22</v>
      </c>
      <c r="K459" s="487">
        <v>80111601</v>
      </c>
      <c r="L459" s="487" t="s">
        <v>901</v>
      </c>
      <c r="M459" s="487" t="s">
        <v>461</v>
      </c>
      <c r="N459" s="487" t="s">
        <v>461</v>
      </c>
      <c r="O459" s="487">
        <v>8</v>
      </c>
      <c r="P459" s="487">
        <v>1</v>
      </c>
      <c r="Q459" s="487" t="s">
        <v>885</v>
      </c>
      <c r="R459" s="575" t="s">
        <v>886</v>
      </c>
      <c r="S459" s="579">
        <v>8000000</v>
      </c>
      <c r="T459" s="579">
        <v>64000000</v>
      </c>
      <c r="U459" s="487" t="s">
        <v>887</v>
      </c>
      <c r="V459" s="487" t="s">
        <v>123</v>
      </c>
      <c r="W459" s="487" t="s">
        <v>888</v>
      </c>
      <c r="X459" s="487" t="s">
        <v>535</v>
      </c>
      <c r="Y459" s="487" t="s">
        <v>77</v>
      </c>
      <c r="Z459" s="487" t="s">
        <v>78</v>
      </c>
      <c r="AA459" s="449"/>
    </row>
    <row r="460" spans="1:27" s="552" customFormat="1" ht="89.25">
      <c r="A460" s="487" t="s">
        <v>2349</v>
      </c>
      <c r="B460" s="487" t="s">
        <v>71</v>
      </c>
      <c r="C460" s="487" t="s">
        <v>72</v>
      </c>
      <c r="D460" s="487" t="s">
        <v>892</v>
      </c>
      <c r="E460" s="487" t="s">
        <v>879</v>
      </c>
      <c r="F460" s="490">
        <v>8146</v>
      </c>
      <c r="G460" s="490">
        <v>2024110010254</v>
      </c>
      <c r="H460" s="487" t="s">
        <v>17</v>
      </c>
      <c r="I460" s="487" t="s">
        <v>880</v>
      </c>
      <c r="J460" s="487" t="s">
        <v>22</v>
      </c>
      <c r="K460" s="487">
        <v>80111601</v>
      </c>
      <c r="L460" s="487" t="s">
        <v>2350</v>
      </c>
      <c r="M460" s="487" t="s">
        <v>1062</v>
      </c>
      <c r="N460" s="487" t="s">
        <v>1062</v>
      </c>
      <c r="O460" s="487">
        <v>2</v>
      </c>
      <c r="P460" s="487">
        <v>1</v>
      </c>
      <c r="Q460" s="487" t="s">
        <v>885</v>
      </c>
      <c r="R460" s="575" t="s">
        <v>886</v>
      </c>
      <c r="S460" s="579">
        <v>8000000</v>
      </c>
      <c r="T460" s="579">
        <v>16000000</v>
      </c>
      <c r="U460" s="487" t="s">
        <v>887</v>
      </c>
      <c r="V460" s="487" t="s">
        <v>123</v>
      </c>
      <c r="W460" s="487" t="s">
        <v>888</v>
      </c>
      <c r="X460" s="487" t="s">
        <v>535</v>
      </c>
      <c r="Y460" s="487" t="s">
        <v>77</v>
      </c>
      <c r="Z460" s="487" t="s">
        <v>78</v>
      </c>
      <c r="AA460" s="449"/>
    </row>
    <row r="461" spans="1:27" s="552" customFormat="1" ht="89.25">
      <c r="A461" s="487" t="s">
        <v>902</v>
      </c>
      <c r="B461" s="487" t="s">
        <v>71</v>
      </c>
      <c r="C461" s="487" t="s">
        <v>72</v>
      </c>
      <c r="D461" s="487" t="s">
        <v>892</v>
      </c>
      <c r="E461" s="487" t="s">
        <v>879</v>
      </c>
      <c r="F461" s="490">
        <v>8146</v>
      </c>
      <c r="G461" s="490">
        <v>2024110010254</v>
      </c>
      <c r="H461" s="487" t="s">
        <v>17</v>
      </c>
      <c r="I461" s="487" t="s">
        <v>880</v>
      </c>
      <c r="J461" s="487" t="s">
        <v>22</v>
      </c>
      <c r="K461" s="487">
        <v>80111601</v>
      </c>
      <c r="L461" s="487" t="s">
        <v>903</v>
      </c>
      <c r="M461" s="487" t="s">
        <v>461</v>
      </c>
      <c r="N461" s="490" t="s">
        <v>461</v>
      </c>
      <c r="O461" s="490">
        <v>8</v>
      </c>
      <c r="P461" s="487">
        <v>1</v>
      </c>
      <c r="Q461" s="487" t="s">
        <v>885</v>
      </c>
      <c r="R461" s="491" t="s">
        <v>886</v>
      </c>
      <c r="S461" s="579">
        <v>8000000</v>
      </c>
      <c r="T461" s="579">
        <v>64000000</v>
      </c>
      <c r="U461" s="487" t="s">
        <v>887</v>
      </c>
      <c r="V461" s="487" t="s">
        <v>899</v>
      </c>
      <c r="W461" s="487" t="s">
        <v>888</v>
      </c>
      <c r="X461" s="487" t="s">
        <v>535</v>
      </c>
      <c r="Y461" s="487" t="s">
        <v>77</v>
      </c>
      <c r="Z461" s="487" t="s">
        <v>78</v>
      </c>
      <c r="AA461" s="449"/>
    </row>
    <row r="462" spans="1:27" s="552" customFormat="1" ht="89.25">
      <c r="A462" s="487" t="s">
        <v>2351</v>
      </c>
      <c r="B462" s="487" t="s">
        <v>71</v>
      </c>
      <c r="C462" s="487" t="s">
        <v>72</v>
      </c>
      <c r="D462" s="487" t="s">
        <v>892</v>
      </c>
      <c r="E462" s="487" t="s">
        <v>879</v>
      </c>
      <c r="F462" s="490">
        <v>8146</v>
      </c>
      <c r="G462" s="490">
        <v>2024110010254</v>
      </c>
      <c r="H462" s="487" t="s">
        <v>17</v>
      </c>
      <c r="I462" s="487" t="s">
        <v>880</v>
      </c>
      <c r="J462" s="487" t="s">
        <v>22</v>
      </c>
      <c r="K462" s="487">
        <v>80111601</v>
      </c>
      <c r="L462" s="487" t="s">
        <v>2352</v>
      </c>
      <c r="M462" s="487" t="s">
        <v>1062</v>
      </c>
      <c r="N462" s="490" t="s">
        <v>1062</v>
      </c>
      <c r="O462" s="490">
        <v>2.5</v>
      </c>
      <c r="P462" s="487">
        <v>1</v>
      </c>
      <c r="Q462" s="487" t="s">
        <v>885</v>
      </c>
      <c r="R462" s="491" t="s">
        <v>886</v>
      </c>
      <c r="S462" s="579">
        <v>8000000</v>
      </c>
      <c r="T462" s="579">
        <v>20000000</v>
      </c>
      <c r="U462" s="487" t="s">
        <v>887</v>
      </c>
      <c r="V462" s="487" t="s">
        <v>899</v>
      </c>
      <c r="W462" s="487" t="s">
        <v>888</v>
      </c>
      <c r="X462" s="487" t="s">
        <v>535</v>
      </c>
      <c r="Y462" s="487" t="s">
        <v>77</v>
      </c>
      <c r="Z462" s="487" t="s">
        <v>78</v>
      </c>
      <c r="AA462" s="449"/>
    </row>
    <row r="463" spans="1:27" s="552" customFormat="1" ht="89.25">
      <c r="A463" s="487" t="s">
        <v>904</v>
      </c>
      <c r="B463" s="487" t="s">
        <v>71</v>
      </c>
      <c r="C463" s="487" t="s">
        <v>72</v>
      </c>
      <c r="D463" s="487" t="s">
        <v>892</v>
      </c>
      <c r="E463" s="487" t="s">
        <v>879</v>
      </c>
      <c r="F463" s="490">
        <v>8146</v>
      </c>
      <c r="G463" s="490">
        <v>2024110010254</v>
      </c>
      <c r="H463" s="487" t="s">
        <v>17</v>
      </c>
      <c r="I463" s="487" t="s">
        <v>880</v>
      </c>
      <c r="J463" s="487" t="s">
        <v>22</v>
      </c>
      <c r="K463" s="487">
        <v>80111601</v>
      </c>
      <c r="L463" s="487" t="s">
        <v>905</v>
      </c>
      <c r="M463" s="487" t="s">
        <v>461</v>
      </c>
      <c r="N463" s="490" t="s">
        <v>461</v>
      </c>
      <c r="O463" s="490">
        <v>6.5</v>
      </c>
      <c r="P463" s="487">
        <v>1</v>
      </c>
      <c r="Q463" s="487" t="s">
        <v>885</v>
      </c>
      <c r="R463" s="491" t="s">
        <v>886</v>
      </c>
      <c r="S463" s="579">
        <v>3156000</v>
      </c>
      <c r="T463" s="579">
        <v>20514000</v>
      </c>
      <c r="U463" s="487" t="s">
        <v>887</v>
      </c>
      <c r="V463" s="487" t="s">
        <v>899</v>
      </c>
      <c r="W463" s="487" t="s">
        <v>888</v>
      </c>
      <c r="X463" s="487" t="s">
        <v>535</v>
      </c>
      <c r="Y463" s="487" t="s">
        <v>77</v>
      </c>
      <c r="Z463" s="487" t="s">
        <v>78</v>
      </c>
      <c r="AA463" s="449"/>
    </row>
    <row r="464" spans="1:27" s="552" customFormat="1" ht="89.25">
      <c r="A464" s="487" t="s">
        <v>2353</v>
      </c>
      <c r="B464" s="487" t="s">
        <v>71</v>
      </c>
      <c r="C464" s="487" t="s">
        <v>72</v>
      </c>
      <c r="D464" s="487" t="s">
        <v>892</v>
      </c>
      <c r="E464" s="487" t="s">
        <v>879</v>
      </c>
      <c r="F464" s="490">
        <v>8146</v>
      </c>
      <c r="G464" s="490">
        <v>2024110010254</v>
      </c>
      <c r="H464" s="487" t="s">
        <v>17</v>
      </c>
      <c r="I464" s="487" t="s">
        <v>880</v>
      </c>
      <c r="J464" s="487" t="s">
        <v>22</v>
      </c>
      <c r="K464" s="487">
        <v>80111601</v>
      </c>
      <c r="L464" s="487" t="s">
        <v>2354</v>
      </c>
      <c r="M464" s="487" t="s">
        <v>1062</v>
      </c>
      <c r="N464" s="490" t="s">
        <v>1062</v>
      </c>
      <c r="O464" s="490">
        <v>2</v>
      </c>
      <c r="P464" s="487">
        <v>1</v>
      </c>
      <c r="Q464" s="487" t="s">
        <v>885</v>
      </c>
      <c r="R464" s="491" t="s">
        <v>886</v>
      </c>
      <c r="S464" s="579">
        <v>3156000</v>
      </c>
      <c r="T464" s="579">
        <v>6312000</v>
      </c>
      <c r="U464" s="487" t="s">
        <v>887</v>
      </c>
      <c r="V464" s="487" t="s">
        <v>899</v>
      </c>
      <c r="W464" s="487" t="s">
        <v>888</v>
      </c>
      <c r="X464" s="487" t="s">
        <v>535</v>
      </c>
      <c r="Y464" s="487" t="s">
        <v>77</v>
      </c>
      <c r="Z464" s="487" t="s">
        <v>78</v>
      </c>
      <c r="AA464" s="449"/>
    </row>
    <row r="465" spans="1:27" s="552" customFormat="1" ht="89.25">
      <c r="A465" s="487" t="s">
        <v>906</v>
      </c>
      <c r="B465" s="487" t="s">
        <v>71</v>
      </c>
      <c r="C465" s="487" t="s">
        <v>72</v>
      </c>
      <c r="D465" s="487" t="s">
        <v>892</v>
      </c>
      <c r="E465" s="487" t="s">
        <v>879</v>
      </c>
      <c r="F465" s="490">
        <v>8146</v>
      </c>
      <c r="G465" s="490">
        <v>2024110010254</v>
      </c>
      <c r="H465" s="487" t="s">
        <v>17</v>
      </c>
      <c r="I465" s="487" t="s">
        <v>880</v>
      </c>
      <c r="J465" s="487" t="s">
        <v>22</v>
      </c>
      <c r="K465" s="487">
        <v>80111601</v>
      </c>
      <c r="L465" s="487" t="s">
        <v>907</v>
      </c>
      <c r="M465" s="487" t="s">
        <v>461</v>
      </c>
      <c r="N465" s="487" t="s">
        <v>461</v>
      </c>
      <c r="O465" s="487">
        <v>4</v>
      </c>
      <c r="P465" s="487">
        <v>1</v>
      </c>
      <c r="Q465" s="487" t="s">
        <v>885</v>
      </c>
      <c r="R465" s="575" t="s">
        <v>886</v>
      </c>
      <c r="S465" s="579">
        <v>3600000</v>
      </c>
      <c r="T465" s="579">
        <v>14400000</v>
      </c>
      <c r="U465" s="487" t="s">
        <v>887</v>
      </c>
      <c r="V465" s="487" t="s">
        <v>123</v>
      </c>
      <c r="W465" s="487" t="s">
        <v>888</v>
      </c>
      <c r="X465" s="487" t="s">
        <v>535</v>
      </c>
      <c r="Y465" s="487" t="s">
        <v>77</v>
      </c>
      <c r="Z465" s="487" t="s">
        <v>78</v>
      </c>
      <c r="AA465" s="449"/>
    </row>
    <row r="466" spans="1:27" s="552" customFormat="1" ht="89.25">
      <c r="A466" s="487" t="s">
        <v>908</v>
      </c>
      <c r="B466" s="487" t="s">
        <v>71</v>
      </c>
      <c r="C466" s="487" t="s">
        <v>72</v>
      </c>
      <c r="D466" s="487" t="s">
        <v>892</v>
      </c>
      <c r="E466" s="487" t="s">
        <v>879</v>
      </c>
      <c r="F466" s="490">
        <v>8146</v>
      </c>
      <c r="G466" s="490">
        <v>2024110010254</v>
      </c>
      <c r="H466" s="487" t="s">
        <v>17</v>
      </c>
      <c r="I466" s="487" t="s">
        <v>880</v>
      </c>
      <c r="J466" s="487" t="s">
        <v>22</v>
      </c>
      <c r="K466" s="487">
        <v>80111601</v>
      </c>
      <c r="L466" s="487" t="s">
        <v>909</v>
      </c>
      <c r="M466" s="487" t="s">
        <v>461</v>
      </c>
      <c r="N466" s="490" t="s">
        <v>461</v>
      </c>
      <c r="O466" s="490">
        <v>7</v>
      </c>
      <c r="P466" s="487">
        <v>1</v>
      </c>
      <c r="Q466" s="487" t="s">
        <v>885</v>
      </c>
      <c r="R466" s="491" t="s">
        <v>886</v>
      </c>
      <c r="S466" s="579">
        <v>3156000</v>
      </c>
      <c r="T466" s="579">
        <v>22092000</v>
      </c>
      <c r="U466" s="487" t="s">
        <v>887</v>
      </c>
      <c r="V466" s="487" t="s">
        <v>899</v>
      </c>
      <c r="W466" s="487" t="s">
        <v>888</v>
      </c>
      <c r="X466" s="487" t="s">
        <v>535</v>
      </c>
      <c r="Y466" s="487" t="s">
        <v>77</v>
      </c>
      <c r="Z466" s="487" t="s">
        <v>78</v>
      </c>
      <c r="AA466" s="449"/>
    </row>
    <row r="467" spans="1:27" s="552" customFormat="1" ht="89.25">
      <c r="A467" s="487" t="s">
        <v>2355</v>
      </c>
      <c r="B467" s="487" t="s">
        <v>71</v>
      </c>
      <c r="C467" s="487" t="s">
        <v>72</v>
      </c>
      <c r="D467" s="487" t="s">
        <v>892</v>
      </c>
      <c r="E467" s="487" t="s">
        <v>879</v>
      </c>
      <c r="F467" s="490">
        <v>8146</v>
      </c>
      <c r="G467" s="490">
        <v>2024110010254</v>
      </c>
      <c r="H467" s="487" t="s">
        <v>17</v>
      </c>
      <c r="I467" s="487" t="s">
        <v>880</v>
      </c>
      <c r="J467" s="487" t="s">
        <v>22</v>
      </c>
      <c r="K467" s="487">
        <v>80111601</v>
      </c>
      <c r="L467" s="487" t="s">
        <v>2356</v>
      </c>
      <c r="M467" s="487" t="s">
        <v>1062</v>
      </c>
      <c r="N467" s="490" t="s">
        <v>1062</v>
      </c>
      <c r="O467" s="490">
        <v>2</v>
      </c>
      <c r="P467" s="487">
        <v>1</v>
      </c>
      <c r="Q467" s="487" t="s">
        <v>885</v>
      </c>
      <c r="R467" s="491" t="s">
        <v>886</v>
      </c>
      <c r="S467" s="579">
        <v>3156000</v>
      </c>
      <c r="T467" s="579">
        <v>6312000</v>
      </c>
      <c r="U467" s="487" t="s">
        <v>887</v>
      </c>
      <c r="V467" s="487" t="s">
        <v>899</v>
      </c>
      <c r="W467" s="487" t="s">
        <v>888</v>
      </c>
      <c r="X467" s="487" t="s">
        <v>535</v>
      </c>
      <c r="Y467" s="487" t="s">
        <v>77</v>
      </c>
      <c r="Z467" s="487" t="s">
        <v>78</v>
      </c>
      <c r="AA467" s="449"/>
    </row>
    <row r="468" spans="1:27" s="552" customFormat="1" ht="89.25">
      <c r="A468" s="487" t="s">
        <v>910</v>
      </c>
      <c r="B468" s="487" t="s">
        <v>71</v>
      </c>
      <c r="C468" s="487" t="s">
        <v>72</v>
      </c>
      <c r="D468" s="487" t="s">
        <v>892</v>
      </c>
      <c r="E468" s="487" t="s">
        <v>879</v>
      </c>
      <c r="F468" s="490">
        <v>8146</v>
      </c>
      <c r="G468" s="490">
        <v>2024110010254</v>
      </c>
      <c r="H468" s="487" t="s">
        <v>17</v>
      </c>
      <c r="I468" s="487" t="s">
        <v>880</v>
      </c>
      <c r="J468" s="453" t="s">
        <v>22</v>
      </c>
      <c r="K468" s="487">
        <v>80111601</v>
      </c>
      <c r="L468" s="487" t="s">
        <v>2185</v>
      </c>
      <c r="M468" s="487" t="s">
        <v>309</v>
      </c>
      <c r="N468" s="490" t="s">
        <v>309</v>
      </c>
      <c r="O468" s="490">
        <v>5</v>
      </c>
      <c r="P468" s="487">
        <v>1</v>
      </c>
      <c r="Q468" s="487" t="s">
        <v>885</v>
      </c>
      <c r="R468" s="491" t="s">
        <v>886</v>
      </c>
      <c r="S468" s="579">
        <v>4000000</v>
      </c>
      <c r="T468" s="579">
        <v>20000000</v>
      </c>
      <c r="U468" s="487" t="s">
        <v>887</v>
      </c>
      <c r="V468" s="487" t="s">
        <v>123</v>
      </c>
      <c r="W468" s="487" t="s">
        <v>888</v>
      </c>
      <c r="X468" s="487" t="s">
        <v>535</v>
      </c>
      <c r="Y468" s="487" t="s">
        <v>77</v>
      </c>
      <c r="Z468" s="487" t="s">
        <v>78</v>
      </c>
      <c r="AA468" s="449"/>
    </row>
    <row r="469" spans="1:27" s="552" customFormat="1" ht="89.25">
      <c r="A469" s="487" t="s">
        <v>911</v>
      </c>
      <c r="B469" s="487" t="s">
        <v>71</v>
      </c>
      <c r="C469" s="487" t="s">
        <v>72</v>
      </c>
      <c r="D469" s="487" t="s">
        <v>892</v>
      </c>
      <c r="E469" s="487" t="s">
        <v>879</v>
      </c>
      <c r="F469" s="490">
        <v>8146</v>
      </c>
      <c r="G469" s="490">
        <v>2024110010254</v>
      </c>
      <c r="H469" s="487" t="s">
        <v>17</v>
      </c>
      <c r="I469" s="487" t="s">
        <v>880</v>
      </c>
      <c r="J469" s="487" t="s">
        <v>22</v>
      </c>
      <c r="K469" s="487">
        <v>80111601</v>
      </c>
      <c r="L469" s="487" t="s">
        <v>912</v>
      </c>
      <c r="M469" s="487" t="s">
        <v>461</v>
      </c>
      <c r="N469" s="490" t="s">
        <v>461</v>
      </c>
      <c r="O469" s="490">
        <v>8</v>
      </c>
      <c r="P469" s="487">
        <v>1</v>
      </c>
      <c r="Q469" s="487" t="s">
        <v>885</v>
      </c>
      <c r="R469" s="491" t="s">
        <v>886</v>
      </c>
      <c r="S469" s="579">
        <v>9000000</v>
      </c>
      <c r="T469" s="579">
        <v>72000000</v>
      </c>
      <c r="U469" s="487" t="s">
        <v>887</v>
      </c>
      <c r="V469" s="487" t="s">
        <v>899</v>
      </c>
      <c r="W469" s="487" t="s">
        <v>888</v>
      </c>
      <c r="X469" s="487" t="s">
        <v>535</v>
      </c>
      <c r="Y469" s="487" t="s">
        <v>77</v>
      </c>
      <c r="Z469" s="487" t="s">
        <v>78</v>
      </c>
      <c r="AA469" s="449"/>
    </row>
    <row r="470" spans="1:27" s="552" customFormat="1" ht="114.75">
      <c r="A470" s="487" t="s">
        <v>913</v>
      </c>
      <c r="B470" s="487" t="s">
        <v>71</v>
      </c>
      <c r="C470" s="487" t="s">
        <v>72</v>
      </c>
      <c r="D470" s="487" t="s">
        <v>892</v>
      </c>
      <c r="E470" s="487" t="s">
        <v>879</v>
      </c>
      <c r="F470" s="490">
        <v>8146</v>
      </c>
      <c r="G470" s="490">
        <v>2024110010254</v>
      </c>
      <c r="H470" s="487" t="s">
        <v>17</v>
      </c>
      <c r="I470" s="487" t="s">
        <v>880</v>
      </c>
      <c r="J470" s="487" t="s">
        <v>22</v>
      </c>
      <c r="K470" s="487">
        <v>80111601</v>
      </c>
      <c r="L470" s="487" t="s">
        <v>2308</v>
      </c>
      <c r="M470" s="487" t="s">
        <v>1714</v>
      </c>
      <c r="N470" s="490" t="s">
        <v>1714</v>
      </c>
      <c r="O470" s="490">
        <v>5</v>
      </c>
      <c r="P470" s="487">
        <v>1</v>
      </c>
      <c r="Q470" s="487" t="s">
        <v>885</v>
      </c>
      <c r="R470" s="491" t="s">
        <v>886</v>
      </c>
      <c r="S470" s="579">
        <v>4500000</v>
      </c>
      <c r="T470" s="579">
        <v>22500000</v>
      </c>
      <c r="U470" s="487" t="s">
        <v>887</v>
      </c>
      <c r="V470" s="487" t="s">
        <v>899</v>
      </c>
      <c r="W470" s="487" t="s">
        <v>888</v>
      </c>
      <c r="X470" s="487" t="s">
        <v>535</v>
      </c>
      <c r="Y470" s="487" t="s">
        <v>77</v>
      </c>
      <c r="Z470" s="487" t="s">
        <v>78</v>
      </c>
      <c r="AA470" s="449"/>
    </row>
    <row r="471" spans="1:27" s="552" customFormat="1" ht="89.25">
      <c r="A471" s="487" t="s">
        <v>915</v>
      </c>
      <c r="B471" s="487" t="s">
        <v>71</v>
      </c>
      <c r="C471" s="487" t="s">
        <v>72</v>
      </c>
      <c r="D471" s="487" t="s">
        <v>892</v>
      </c>
      <c r="E471" s="487" t="s">
        <v>879</v>
      </c>
      <c r="F471" s="490">
        <v>8146</v>
      </c>
      <c r="G471" s="490">
        <v>2024110010254</v>
      </c>
      <c r="H471" s="487" t="s">
        <v>17</v>
      </c>
      <c r="I471" s="487" t="s">
        <v>880</v>
      </c>
      <c r="J471" s="487" t="s">
        <v>22</v>
      </c>
      <c r="K471" s="487">
        <v>80111601</v>
      </c>
      <c r="L471" s="487" t="s">
        <v>916</v>
      </c>
      <c r="M471" s="487" t="s">
        <v>461</v>
      </c>
      <c r="N471" s="487" t="s">
        <v>461</v>
      </c>
      <c r="O471" s="487">
        <v>6</v>
      </c>
      <c r="P471" s="487">
        <v>1</v>
      </c>
      <c r="Q471" s="487" t="s">
        <v>885</v>
      </c>
      <c r="R471" s="575" t="s">
        <v>886</v>
      </c>
      <c r="S471" s="579">
        <v>4600000</v>
      </c>
      <c r="T471" s="579">
        <v>27600000</v>
      </c>
      <c r="U471" s="487" t="s">
        <v>887</v>
      </c>
      <c r="V471" s="487" t="s">
        <v>123</v>
      </c>
      <c r="W471" s="487" t="s">
        <v>888</v>
      </c>
      <c r="X471" s="487" t="s">
        <v>535</v>
      </c>
      <c r="Y471" s="487" t="s">
        <v>77</v>
      </c>
      <c r="Z471" s="487" t="s">
        <v>78</v>
      </c>
      <c r="AA471" s="449"/>
    </row>
    <row r="472" spans="1:27" s="552" customFormat="1" ht="89.25">
      <c r="A472" s="487" t="s">
        <v>917</v>
      </c>
      <c r="B472" s="487" t="s">
        <v>71</v>
      </c>
      <c r="C472" s="487" t="s">
        <v>72</v>
      </c>
      <c r="D472" s="487" t="s">
        <v>892</v>
      </c>
      <c r="E472" s="487" t="s">
        <v>879</v>
      </c>
      <c r="F472" s="490">
        <v>8146</v>
      </c>
      <c r="G472" s="490">
        <v>2024110010254</v>
      </c>
      <c r="H472" s="487" t="s">
        <v>17</v>
      </c>
      <c r="I472" s="487" t="s">
        <v>880</v>
      </c>
      <c r="J472" s="453" t="s">
        <v>22</v>
      </c>
      <c r="K472" s="487">
        <v>80111601</v>
      </c>
      <c r="L472" s="487" t="s">
        <v>2197</v>
      </c>
      <c r="M472" s="487" t="s">
        <v>461</v>
      </c>
      <c r="N472" s="490" t="s">
        <v>461</v>
      </c>
      <c r="O472" s="490">
        <v>8</v>
      </c>
      <c r="P472" s="487">
        <v>1</v>
      </c>
      <c r="Q472" s="487" t="s">
        <v>885</v>
      </c>
      <c r="R472" s="491" t="s">
        <v>886</v>
      </c>
      <c r="S472" s="579">
        <v>3200000</v>
      </c>
      <c r="T472" s="579">
        <v>25600000</v>
      </c>
      <c r="U472" s="487" t="s">
        <v>887</v>
      </c>
      <c r="V472" s="487" t="s">
        <v>123</v>
      </c>
      <c r="W472" s="487" t="s">
        <v>888</v>
      </c>
      <c r="X472" s="487" t="s">
        <v>535</v>
      </c>
      <c r="Y472" s="487" t="s">
        <v>77</v>
      </c>
      <c r="Z472" s="487" t="s">
        <v>78</v>
      </c>
      <c r="AA472" s="449"/>
    </row>
    <row r="473" spans="1:27" s="552" customFormat="1" ht="89.25">
      <c r="A473" s="487" t="s">
        <v>918</v>
      </c>
      <c r="B473" s="487" t="s">
        <v>71</v>
      </c>
      <c r="C473" s="487" t="s">
        <v>72</v>
      </c>
      <c r="D473" s="487" t="s">
        <v>892</v>
      </c>
      <c r="E473" s="487" t="s">
        <v>879</v>
      </c>
      <c r="F473" s="490">
        <v>8146</v>
      </c>
      <c r="G473" s="490">
        <v>2024110010254</v>
      </c>
      <c r="H473" s="487" t="s">
        <v>17</v>
      </c>
      <c r="I473" s="487" t="s">
        <v>880</v>
      </c>
      <c r="J473" s="487" t="s">
        <v>22</v>
      </c>
      <c r="K473" s="487">
        <v>80111601</v>
      </c>
      <c r="L473" s="487" t="s">
        <v>919</v>
      </c>
      <c r="M473" s="487" t="s">
        <v>461</v>
      </c>
      <c r="N473" s="490" t="s">
        <v>461</v>
      </c>
      <c r="O473" s="490">
        <v>6</v>
      </c>
      <c r="P473" s="487">
        <v>1</v>
      </c>
      <c r="Q473" s="487" t="s">
        <v>885</v>
      </c>
      <c r="R473" s="491" t="s">
        <v>886</v>
      </c>
      <c r="S473" s="579">
        <v>10000000</v>
      </c>
      <c r="T473" s="579">
        <v>60000000</v>
      </c>
      <c r="U473" s="487" t="s">
        <v>887</v>
      </c>
      <c r="V473" s="487" t="s">
        <v>899</v>
      </c>
      <c r="W473" s="487" t="s">
        <v>888</v>
      </c>
      <c r="X473" s="487" t="s">
        <v>535</v>
      </c>
      <c r="Y473" s="487" t="s">
        <v>77</v>
      </c>
      <c r="Z473" s="487" t="s">
        <v>78</v>
      </c>
      <c r="AA473" s="449"/>
    </row>
    <row r="474" spans="1:27" s="552" customFormat="1" ht="89.25">
      <c r="A474" s="487" t="s">
        <v>920</v>
      </c>
      <c r="B474" s="487" t="s">
        <v>71</v>
      </c>
      <c r="C474" s="487" t="s">
        <v>72</v>
      </c>
      <c r="D474" s="487" t="s">
        <v>892</v>
      </c>
      <c r="E474" s="487" t="s">
        <v>879</v>
      </c>
      <c r="F474" s="490">
        <v>8146</v>
      </c>
      <c r="G474" s="490">
        <v>2024110010254</v>
      </c>
      <c r="H474" s="487" t="s">
        <v>17</v>
      </c>
      <c r="I474" s="487" t="s">
        <v>880</v>
      </c>
      <c r="J474" s="487" t="s">
        <v>22</v>
      </c>
      <c r="K474" s="487">
        <v>80111601</v>
      </c>
      <c r="L474" s="487" t="s">
        <v>921</v>
      </c>
      <c r="M474" s="487" t="s">
        <v>461</v>
      </c>
      <c r="N474" s="487" t="s">
        <v>461</v>
      </c>
      <c r="O474" s="487">
        <v>6</v>
      </c>
      <c r="P474" s="487">
        <v>1</v>
      </c>
      <c r="Q474" s="487" t="s">
        <v>885</v>
      </c>
      <c r="R474" s="575" t="s">
        <v>886</v>
      </c>
      <c r="S474" s="579">
        <v>3421000</v>
      </c>
      <c r="T474" s="579">
        <v>20526000</v>
      </c>
      <c r="U474" s="487" t="s">
        <v>887</v>
      </c>
      <c r="V474" s="487" t="s">
        <v>123</v>
      </c>
      <c r="W474" s="487" t="s">
        <v>888</v>
      </c>
      <c r="X474" s="487" t="s">
        <v>535</v>
      </c>
      <c r="Y474" s="487" t="s">
        <v>77</v>
      </c>
      <c r="Z474" s="487" t="s">
        <v>78</v>
      </c>
      <c r="AA474" s="449"/>
    </row>
    <row r="475" spans="1:27" s="552" customFormat="1" ht="89.25">
      <c r="A475" s="487" t="s">
        <v>922</v>
      </c>
      <c r="B475" s="487" t="s">
        <v>71</v>
      </c>
      <c r="C475" s="487" t="s">
        <v>72</v>
      </c>
      <c r="D475" s="487" t="s">
        <v>892</v>
      </c>
      <c r="E475" s="487" t="s">
        <v>879</v>
      </c>
      <c r="F475" s="490">
        <v>8146</v>
      </c>
      <c r="G475" s="490">
        <v>2024110010254</v>
      </c>
      <c r="H475" s="487" t="s">
        <v>17</v>
      </c>
      <c r="I475" s="487" t="s">
        <v>880</v>
      </c>
      <c r="J475" s="487" t="s">
        <v>22</v>
      </c>
      <c r="K475" s="487">
        <v>80111601</v>
      </c>
      <c r="L475" s="487" t="s">
        <v>923</v>
      </c>
      <c r="M475" s="487" t="s">
        <v>309</v>
      </c>
      <c r="N475" s="490" t="s">
        <v>309</v>
      </c>
      <c r="O475" s="490">
        <v>4</v>
      </c>
      <c r="P475" s="487">
        <v>1</v>
      </c>
      <c r="Q475" s="487" t="s">
        <v>885</v>
      </c>
      <c r="R475" s="491" t="s">
        <v>886</v>
      </c>
      <c r="S475" s="579" t="s">
        <v>924</v>
      </c>
      <c r="T475" s="579">
        <v>0</v>
      </c>
      <c r="U475" s="487" t="s">
        <v>887</v>
      </c>
      <c r="V475" s="487" t="s">
        <v>899</v>
      </c>
      <c r="W475" s="487" t="s">
        <v>888</v>
      </c>
      <c r="X475" s="487" t="s">
        <v>535</v>
      </c>
      <c r="Y475" s="487" t="s">
        <v>77</v>
      </c>
      <c r="Z475" s="487" t="s">
        <v>78</v>
      </c>
      <c r="AA475" s="449"/>
    </row>
    <row r="476" spans="1:27" s="552" customFormat="1" ht="89.25">
      <c r="A476" s="487" t="s">
        <v>925</v>
      </c>
      <c r="B476" s="487" t="s">
        <v>71</v>
      </c>
      <c r="C476" s="487" t="s">
        <v>72</v>
      </c>
      <c r="D476" s="487" t="s">
        <v>892</v>
      </c>
      <c r="E476" s="487" t="s">
        <v>879</v>
      </c>
      <c r="F476" s="490">
        <v>8146</v>
      </c>
      <c r="G476" s="490">
        <v>2024110010254</v>
      </c>
      <c r="H476" s="487" t="s">
        <v>17</v>
      </c>
      <c r="I476" s="487" t="s">
        <v>880</v>
      </c>
      <c r="J476" s="453" t="s">
        <v>22</v>
      </c>
      <c r="K476" s="487">
        <v>80111601</v>
      </c>
      <c r="L476" s="487" t="s">
        <v>2195</v>
      </c>
      <c r="M476" s="487" t="s">
        <v>309</v>
      </c>
      <c r="N476" s="490" t="s">
        <v>309</v>
      </c>
      <c r="O476" s="490">
        <v>5</v>
      </c>
      <c r="P476" s="487">
        <v>1</v>
      </c>
      <c r="Q476" s="487" t="s">
        <v>885</v>
      </c>
      <c r="R476" s="491" t="s">
        <v>886</v>
      </c>
      <c r="S476" s="579">
        <v>5000000</v>
      </c>
      <c r="T476" s="579">
        <v>25000000</v>
      </c>
      <c r="U476" s="487" t="s">
        <v>887</v>
      </c>
      <c r="V476" s="487" t="s">
        <v>123</v>
      </c>
      <c r="W476" s="487" t="s">
        <v>888</v>
      </c>
      <c r="X476" s="487" t="s">
        <v>535</v>
      </c>
      <c r="Y476" s="487" t="s">
        <v>77</v>
      </c>
      <c r="Z476" s="487" t="s">
        <v>78</v>
      </c>
      <c r="AA476" s="449"/>
    </row>
    <row r="477" spans="1:27" s="552" customFormat="1" ht="89.25">
      <c r="A477" s="487" t="s">
        <v>926</v>
      </c>
      <c r="B477" s="487" t="s">
        <v>71</v>
      </c>
      <c r="C477" s="487" t="s">
        <v>72</v>
      </c>
      <c r="D477" s="487" t="s">
        <v>892</v>
      </c>
      <c r="E477" s="487" t="s">
        <v>879</v>
      </c>
      <c r="F477" s="490">
        <v>8146</v>
      </c>
      <c r="G477" s="490">
        <v>2024110010254</v>
      </c>
      <c r="H477" s="487" t="s">
        <v>17</v>
      </c>
      <c r="I477" s="487" t="s">
        <v>880</v>
      </c>
      <c r="J477" s="487" t="s">
        <v>22</v>
      </c>
      <c r="K477" s="487">
        <v>80111601</v>
      </c>
      <c r="L477" s="487" t="s">
        <v>927</v>
      </c>
      <c r="M477" s="487" t="s">
        <v>461</v>
      </c>
      <c r="N477" s="487" t="s">
        <v>461</v>
      </c>
      <c r="O477" s="487">
        <v>11</v>
      </c>
      <c r="P477" s="487">
        <v>1</v>
      </c>
      <c r="Q477" s="487" t="s">
        <v>885</v>
      </c>
      <c r="R477" s="575" t="s">
        <v>886</v>
      </c>
      <c r="S477" s="579">
        <v>10500000</v>
      </c>
      <c r="T477" s="579">
        <v>115500000</v>
      </c>
      <c r="U477" s="487" t="s">
        <v>887</v>
      </c>
      <c r="V477" s="487" t="s">
        <v>123</v>
      </c>
      <c r="W477" s="487" t="s">
        <v>888</v>
      </c>
      <c r="X477" s="487" t="s">
        <v>535</v>
      </c>
      <c r="Y477" s="487" t="s">
        <v>77</v>
      </c>
      <c r="Z477" s="487" t="s">
        <v>78</v>
      </c>
      <c r="AA477" s="449"/>
    </row>
    <row r="478" spans="1:27" s="552" customFormat="1" ht="89.25">
      <c r="A478" s="487" t="s">
        <v>928</v>
      </c>
      <c r="B478" s="487" t="s">
        <v>71</v>
      </c>
      <c r="C478" s="487" t="s">
        <v>72</v>
      </c>
      <c r="D478" s="487" t="s">
        <v>892</v>
      </c>
      <c r="E478" s="487" t="s">
        <v>879</v>
      </c>
      <c r="F478" s="490">
        <v>8146</v>
      </c>
      <c r="G478" s="490">
        <v>2024110010254</v>
      </c>
      <c r="H478" s="487" t="s">
        <v>17</v>
      </c>
      <c r="I478" s="487" t="s">
        <v>880</v>
      </c>
      <c r="J478" s="487" t="s">
        <v>22</v>
      </c>
      <c r="K478" s="487">
        <v>80111601</v>
      </c>
      <c r="L478" s="487" t="s">
        <v>2312</v>
      </c>
      <c r="M478" s="487" t="s">
        <v>1714</v>
      </c>
      <c r="N478" s="487" t="s">
        <v>1714</v>
      </c>
      <c r="O478" s="487">
        <v>5</v>
      </c>
      <c r="P478" s="487">
        <v>1</v>
      </c>
      <c r="Q478" s="487" t="s">
        <v>885</v>
      </c>
      <c r="R478" s="575" t="s">
        <v>886</v>
      </c>
      <c r="S478" s="579">
        <v>8000000</v>
      </c>
      <c r="T478" s="579">
        <v>40000000</v>
      </c>
      <c r="U478" s="487" t="s">
        <v>887</v>
      </c>
      <c r="V478" s="487" t="s">
        <v>123</v>
      </c>
      <c r="W478" s="487" t="s">
        <v>888</v>
      </c>
      <c r="X478" s="487" t="s">
        <v>535</v>
      </c>
      <c r="Y478" s="487" t="s">
        <v>77</v>
      </c>
      <c r="Z478" s="487" t="s">
        <v>78</v>
      </c>
      <c r="AA478" s="449"/>
    </row>
    <row r="479" spans="1:27" s="552" customFormat="1" ht="89.25">
      <c r="A479" s="487" t="s">
        <v>930</v>
      </c>
      <c r="B479" s="487" t="s">
        <v>71</v>
      </c>
      <c r="C479" s="487" t="s">
        <v>72</v>
      </c>
      <c r="D479" s="487" t="s">
        <v>892</v>
      </c>
      <c r="E479" s="487" t="s">
        <v>879</v>
      </c>
      <c r="F479" s="490">
        <v>8146</v>
      </c>
      <c r="G479" s="490">
        <v>2024110010254</v>
      </c>
      <c r="H479" s="487" t="s">
        <v>17</v>
      </c>
      <c r="I479" s="487" t="s">
        <v>880</v>
      </c>
      <c r="J479" s="453" t="s">
        <v>22</v>
      </c>
      <c r="K479" s="487">
        <v>80111601</v>
      </c>
      <c r="L479" s="487" t="s">
        <v>2167</v>
      </c>
      <c r="M479" s="487" t="s">
        <v>461</v>
      </c>
      <c r="N479" s="490" t="s">
        <v>461</v>
      </c>
      <c r="O479" s="490">
        <v>5</v>
      </c>
      <c r="P479" s="487">
        <v>1</v>
      </c>
      <c r="Q479" s="487" t="s">
        <v>885</v>
      </c>
      <c r="R479" s="491" t="s">
        <v>886</v>
      </c>
      <c r="S479" s="579">
        <v>3156000</v>
      </c>
      <c r="T479" s="579">
        <v>15780000</v>
      </c>
      <c r="U479" s="487" t="s">
        <v>887</v>
      </c>
      <c r="V479" s="487" t="s">
        <v>123</v>
      </c>
      <c r="W479" s="487" t="s">
        <v>888</v>
      </c>
      <c r="X479" s="487" t="s">
        <v>535</v>
      </c>
      <c r="Y479" s="487" t="s">
        <v>77</v>
      </c>
      <c r="Z479" s="487" t="s">
        <v>78</v>
      </c>
      <c r="AA479" s="449"/>
    </row>
    <row r="480" spans="1:27" s="552" customFormat="1" ht="89.25">
      <c r="A480" s="487" t="s">
        <v>931</v>
      </c>
      <c r="B480" s="487" t="s">
        <v>71</v>
      </c>
      <c r="C480" s="487" t="s">
        <v>72</v>
      </c>
      <c r="D480" s="487" t="s">
        <v>892</v>
      </c>
      <c r="E480" s="487" t="s">
        <v>879</v>
      </c>
      <c r="F480" s="490">
        <v>8146</v>
      </c>
      <c r="G480" s="490">
        <v>2024110010254</v>
      </c>
      <c r="H480" s="487" t="s">
        <v>17</v>
      </c>
      <c r="I480" s="487" t="s">
        <v>880</v>
      </c>
      <c r="J480" s="453" t="s">
        <v>22</v>
      </c>
      <c r="K480" s="487">
        <v>80111601</v>
      </c>
      <c r="L480" s="487" t="s">
        <v>2181</v>
      </c>
      <c r="M480" s="487" t="s">
        <v>309</v>
      </c>
      <c r="N480" s="490" t="s">
        <v>309</v>
      </c>
      <c r="O480" s="490">
        <v>5</v>
      </c>
      <c r="P480" s="487">
        <v>1</v>
      </c>
      <c r="Q480" s="487" t="s">
        <v>885</v>
      </c>
      <c r="R480" s="491" t="s">
        <v>886</v>
      </c>
      <c r="S480" s="579">
        <v>4400000</v>
      </c>
      <c r="T480" s="579">
        <v>22000000</v>
      </c>
      <c r="U480" s="487" t="s">
        <v>887</v>
      </c>
      <c r="V480" s="487" t="s">
        <v>123</v>
      </c>
      <c r="W480" s="487" t="s">
        <v>888</v>
      </c>
      <c r="X480" s="487" t="s">
        <v>535</v>
      </c>
      <c r="Y480" s="487" t="s">
        <v>77</v>
      </c>
      <c r="Z480" s="487" t="s">
        <v>78</v>
      </c>
      <c r="AA480" s="449"/>
    </row>
    <row r="481" spans="1:27" s="552" customFormat="1" ht="127.5">
      <c r="A481" s="487" t="s">
        <v>932</v>
      </c>
      <c r="B481" s="487" t="s">
        <v>71</v>
      </c>
      <c r="C481" s="487" t="s">
        <v>72</v>
      </c>
      <c r="D481" s="487" t="s">
        <v>892</v>
      </c>
      <c r="E481" s="487" t="s">
        <v>879</v>
      </c>
      <c r="F481" s="490">
        <v>8146</v>
      </c>
      <c r="G481" s="490">
        <v>2024110010254</v>
      </c>
      <c r="H481" s="487" t="s">
        <v>17</v>
      </c>
      <c r="I481" s="487" t="s">
        <v>880</v>
      </c>
      <c r="J481" s="487" t="s">
        <v>22</v>
      </c>
      <c r="K481" s="487">
        <v>80111601</v>
      </c>
      <c r="L481" s="487" t="s">
        <v>933</v>
      </c>
      <c r="M481" s="487" t="s">
        <v>461</v>
      </c>
      <c r="N481" s="490" t="s">
        <v>461</v>
      </c>
      <c r="O481" s="490">
        <v>5</v>
      </c>
      <c r="P481" s="487">
        <v>1</v>
      </c>
      <c r="Q481" s="487" t="s">
        <v>885</v>
      </c>
      <c r="R481" s="491" t="s">
        <v>886</v>
      </c>
      <c r="S481" s="579">
        <v>4000000</v>
      </c>
      <c r="T481" s="579">
        <v>20000000</v>
      </c>
      <c r="U481" s="487" t="s">
        <v>887</v>
      </c>
      <c r="V481" s="487" t="s">
        <v>899</v>
      </c>
      <c r="W481" s="487" t="s">
        <v>888</v>
      </c>
      <c r="X481" s="487" t="s">
        <v>535</v>
      </c>
      <c r="Y481" s="487" t="s">
        <v>77</v>
      </c>
      <c r="Z481" s="487" t="s">
        <v>78</v>
      </c>
      <c r="AA481" s="449"/>
    </row>
    <row r="482" spans="1:27" s="552" customFormat="1" ht="102">
      <c r="A482" s="487" t="s">
        <v>934</v>
      </c>
      <c r="B482" s="487" t="s">
        <v>71</v>
      </c>
      <c r="C482" s="487" t="s">
        <v>72</v>
      </c>
      <c r="D482" s="487" t="s">
        <v>892</v>
      </c>
      <c r="E482" s="487" t="s">
        <v>879</v>
      </c>
      <c r="F482" s="490">
        <v>8146</v>
      </c>
      <c r="G482" s="490">
        <v>2024110010254</v>
      </c>
      <c r="H482" s="487" t="s">
        <v>17</v>
      </c>
      <c r="I482" s="487" t="s">
        <v>880</v>
      </c>
      <c r="J482" s="453" t="s">
        <v>22</v>
      </c>
      <c r="K482" s="487">
        <v>80111601</v>
      </c>
      <c r="L482" s="487" t="s">
        <v>2176</v>
      </c>
      <c r="M482" s="487" t="s">
        <v>461</v>
      </c>
      <c r="N482" s="490" t="s">
        <v>461</v>
      </c>
      <c r="O482" s="490">
        <v>5</v>
      </c>
      <c r="P482" s="487">
        <v>1</v>
      </c>
      <c r="Q482" s="487" t="s">
        <v>885</v>
      </c>
      <c r="R482" s="491" t="s">
        <v>886</v>
      </c>
      <c r="S482" s="579">
        <v>5500000</v>
      </c>
      <c r="T482" s="579">
        <v>27500000</v>
      </c>
      <c r="U482" s="487" t="s">
        <v>887</v>
      </c>
      <c r="V482" s="487" t="s">
        <v>123</v>
      </c>
      <c r="W482" s="487" t="s">
        <v>888</v>
      </c>
      <c r="X482" s="487" t="s">
        <v>535</v>
      </c>
      <c r="Y482" s="487" t="s">
        <v>77</v>
      </c>
      <c r="Z482" s="487" t="s">
        <v>78</v>
      </c>
      <c r="AA482" s="449"/>
    </row>
    <row r="483" spans="1:27" s="552" customFormat="1" ht="127.5">
      <c r="A483" s="487" t="s">
        <v>935</v>
      </c>
      <c r="B483" s="487" t="s">
        <v>71</v>
      </c>
      <c r="C483" s="487" t="s">
        <v>72</v>
      </c>
      <c r="D483" s="487" t="s">
        <v>892</v>
      </c>
      <c r="E483" s="487" t="s">
        <v>879</v>
      </c>
      <c r="F483" s="490">
        <v>8146</v>
      </c>
      <c r="G483" s="490">
        <v>2024110010254</v>
      </c>
      <c r="H483" s="487" t="s">
        <v>17</v>
      </c>
      <c r="I483" s="487" t="s">
        <v>880</v>
      </c>
      <c r="J483" s="487" t="s">
        <v>22</v>
      </c>
      <c r="K483" s="487">
        <v>80111601</v>
      </c>
      <c r="L483" s="487" t="s">
        <v>936</v>
      </c>
      <c r="M483" s="487" t="s">
        <v>461</v>
      </c>
      <c r="N483" s="487" t="s">
        <v>461</v>
      </c>
      <c r="O483" s="487">
        <v>6</v>
      </c>
      <c r="P483" s="487">
        <v>1</v>
      </c>
      <c r="Q483" s="487" t="s">
        <v>885</v>
      </c>
      <c r="R483" s="575" t="s">
        <v>886</v>
      </c>
      <c r="S483" s="579">
        <v>4000000</v>
      </c>
      <c r="T483" s="579">
        <v>24000000</v>
      </c>
      <c r="U483" s="487" t="s">
        <v>887</v>
      </c>
      <c r="V483" s="487" t="s">
        <v>123</v>
      </c>
      <c r="W483" s="487" t="s">
        <v>888</v>
      </c>
      <c r="X483" s="487" t="s">
        <v>535</v>
      </c>
      <c r="Y483" s="487" t="s">
        <v>77</v>
      </c>
      <c r="Z483" s="487" t="s">
        <v>78</v>
      </c>
      <c r="AA483" s="449"/>
    </row>
    <row r="484" spans="1:27" s="552" customFormat="1" ht="127.5">
      <c r="A484" s="487" t="s">
        <v>937</v>
      </c>
      <c r="B484" s="487" t="s">
        <v>71</v>
      </c>
      <c r="C484" s="487" t="s">
        <v>72</v>
      </c>
      <c r="D484" s="487" t="s">
        <v>892</v>
      </c>
      <c r="E484" s="487" t="s">
        <v>879</v>
      </c>
      <c r="F484" s="490">
        <v>8146</v>
      </c>
      <c r="G484" s="490">
        <v>2024110010254</v>
      </c>
      <c r="H484" s="487" t="s">
        <v>17</v>
      </c>
      <c r="I484" s="487" t="s">
        <v>880</v>
      </c>
      <c r="J484" s="453" t="s">
        <v>22</v>
      </c>
      <c r="K484" s="487">
        <v>80111601</v>
      </c>
      <c r="L484" s="487" t="s">
        <v>933</v>
      </c>
      <c r="M484" s="487" t="s">
        <v>309</v>
      </c>
      <c r="N484" s="490" t="s">
        <v>309</v>
      </c>
      <c r="O484" s="490">
        <v>5</v>
      </c>
      <c r="P484" s="487">
        <v>1</v>
      </c>
      <c r="Q484" s="487" t="s">
        <v>885</v>
      </c>
      <c r="R484" s="491" t="s">
        <v>886</v>
      </c>
      <c r="S484" s="579">
        <v>4000000</v>
      </c>
      <c r="T484" s="579">
        <v>20000000</v>
      </c>
      <c r="U484" s="487" t="s">
        <v>887</v>
      </c>
      <c r="V484" s="487" t="s">
        <v>123</v>
      </c>
      <c r="W484" s="487" t="s">
        <v>888</v>
      </c>
      <c r="X484" s="487" t="s">
        <v>535</v>
      </c>
      <c r="Y484" s="487" t="s">
        <v>77</v>
      </c>
      <c r="Z484" s="487" t="s">
        <v>78</v>
      </c>
      <c r="AA484" s="449"/>
    </row>
    <row r="485" spans="1:27" s="552" customFormat="1" ht="127.5">
      <c r="A485" s="487" t="s">
        <v>938</v>
      </c>
      <c r="B485" s="487" t="s">
        <v>71</v>
      </c>
      <c r="C485" s="487" t="s">
        <v>72</v>
      </c>
      <c r="D485" s="487" t="s">
        <v>892</v>
      </c>
      <c r="E485" s="487" t="s">
        <v>879</v>
      </c>
      <c r="F485" s="490">
        <v>8146</v>
      </c>
      <c r="G485" s="490">
        <v>2024110010254</v>
      </c>
      <c r="H485" s="487" t="s">
        <v>17</v>
      </c>
      <c r="I485" s="487" t="s">
        <v>880</v>
      </c>
      <c r="J485" s="487" t="s">
        <v>22</v>
      </c>
      <c r="K485" s="487">
        <v>80111601</v>
      </c>
      <c r="L485" s="487" t="s">
        <v>939</v>
      </c>
      <c r="M485" s="487" t="s">
        <v>461</v>
      </c>
      <c r="N485" s="490" t="s">
        <v>461</v>
      </c>
      <c r="O485" s="490">
        <v>8</v>
      </c>
      <c r="P485" s="487">
        <v>1</v>
      </c>
      <c r="Q485" s="487" t="s">
        <v>885</v>
      </c>
      <c r="R485" s="491" t="s">
        <v>886</v>
      </c>
      <c r="S485" s="579">
        <v>4500000</v>
      </c>
      <c r="T485" s="579">
        <v>36000000</v>
      </c>
      <c r="U485" s="487" t="s">
        <v>887</v>
      </c>
      <c r="V485" s="487" t="s">
        <v>899</v>
      </c>
      <c r="W485" s="487" t="s">
        <v>888</v>
      </c>
      <c r="X485" s="487" t="s">
        <v>535</v>
      </c>
      <c r="Y485" s="487" t="s">
        <v>77</v>
      </c>
      <c r="Z485" s="487" t="s">
        <v>78</v>
      </c>
      <c r="AA485" s="449"/>
    </row>
    <row r="486" spans="1:27" s="552" customFormat="1" ht="127.5">
      <c r="A486" s="487" t="s">
        <v>2357</v>
      </c>
      <c r="B486" s="487" t="s">
        <v>71</v>
      </c>
      <c r="C486" s="487" t="s">
        <v>72</v>
      </c>
      <c r="D486" s="487" t="s">
        <v>892</v>
      </c>
      <c r="E486" s="487" t="s">
        <v>879</v>
      </c>
      <c r="F486" s="490">
        <v>8146</v>
      </c>
      <c r="G486" s="490">
        <v>2024110010254</v>
      </c>
      <c r="H486" s="487" t="s">
        <v>17</v>
      </c>
      <c r="I486" s="487" t="s">
        <v>880</v>
      </c>
      <c r="J486" s="487" t="s">
        <v>22</v>
      </c>
      <c r="K486" s="487">
        <v>80111601</v>
      </c>
      <c r="L486" s="487" t="s">
        <v>2358</v>
      </c>
      <c r="M486" s="487" t="s">
        <v>1062</v>
      </c>
      <c r="N486" s="490" t="s">
        <v>1062</v>
      </c>
      <c r="O486" s="490">
        <v>2</v>
      </c>
      <c r="P486" s="487">
        <v>1</v>
      </c>
      <c r="Q486" s="487" t="s">
        <v>885</v>
      </c>
      <c r="R486" s="491" t="s">
        <v>886</v>
      </c>
      <c r="S486" s="579">
        <v>4500000</v>
      </c>
      <c r="T486" s="579">
        <v>9000000</v>
      </c>
      <c r="U486" s="487" t="s">
        <v>887</v>
      </c>
      <c r="V486" s="487" t="s">
        <v>899</v>
      </c>
      <c r="W486" s="487" t="s">
        <v>888</v>
      </c>
      <c r="X486" s="487" t="s">
        <v>535</v>
      </c>
      <c r="Y486" s="487" t="s">
        <v>77</v>
      </c>
      <c r="Z486" s="487" t="s">
        <v>78</v>
      </c>
      <c r="AA486" s="449"/>
    </row>
    <row r="487" spans="1:27" s="552" customFormat="1" ht="102">
      <c r="A487" s="487" t="s">
        <v>940</v>
      </c>
      <c r="B487" s="487" t="s">
        <v>71</v>
      </c>
      <c r="C487" s="487" t="s">
        <v>72</v>
      </c>
      <c r="D487" s="487" t="s">
        <v>892</v>
      </c>
      <c r="E487" s="487" t="s">
        <v>879</v>
      </c>
      <c r="F487" s="490">
        <v>8146</v>
      </c>
      <c r="G487" s="490">
        <v>2024110010254</v>
      </c>
      <c r="H487" s="487" t="s">
        <v>17</v>
      </c>
      <c r="I487" s="487" t="s">
        <v>880</v>
      </c>
      <c r="J487" s="453" t="s">
        <v>22</v>
      </c>
      <c r="K487" s="487">
        <v>80111601</v>
      </c>
      <c r="L487" s="487" t="s">
        <v>2170</v>
      </c>
      <c r="M487" s="487" t="s">
        <v>461</v>
      </c>
      <c r="N487" s="490" t="s">
        <v>461</v>
      </c>
      <c r="O487" s="490">
        <v>4</v>
      </c>
      <c r="P487" s="487">
        <v>1</v>
      </c>
      <c r="Q487" s="487" t="s">
        <v>885</v>
      </c>
      <c r="R487" s="491" t="s">
        <v>886</v>
      </c>
      <c r="S487" s="579">
        <v>4500000</v>
      </c>
      <c r="T487" s="579">
        <v>18000000</v>
      </c>
      <c r="U487" s="487" t="s">
        <v>887</v>
      </c>
      <c r="V487" s="487" t="s">
        <v>899</v>
      </c>
      <c r="W487" s="487" t="s">
        <v>888</v>
      </c>
      <c r="X487" s="487" t="s">
        <v>535</v>
      </c>
      <c r="Y487" s="487" t="s">
        <v>77</v>
      </c>
      <c r="Z487" s="487" t="s">
        <v>78</v>
      </c>
      <c r="AA487" s="449"/>
    </row>
    <row r="488" spans="1:27" s="552" customFormat="1" ht="127.5">
      <c r="A488" s="487" t="s">
        <v>941</v>
      </c>
      <c r="B488" s="487" t="s">
        <v>71</v>
      </c>
      <c r="C488" s="487" t="s">
        <v>72</v>
      </c>
      <c r="D488" s="487" t="s">
        <v>892</v>
      </c>
      <c r="E488" s="487" t="s">
        <v>879</v>
      </c>
      <c r="F488" s="490">
        <v>8146</v>
      </c>
      <c r="G488" s="490">
        <v>2024110010254</v>
      </c>
      <c r="H488" s="487" t="s">
        <v>17</v>
      </c>
      <c r="I488" s="487" t="s">
        <v>880</v>
      </c>
      <c r="J488" s="453" t="s">
        <v>22</v>
      </c>
      <c r="K488" s="487">
        <v>80111601</v>
      </c>
      <c r="L488" s="487" t="s">
        <v>933</v>
      </c>
      <c r="M488" s="487" t="s">
        <v>309</v>
      </c>
      <c r="N488" s="490" t="s">
        <v>309</v>
      </c>
      <c r="O488" s="490">
        <v>7</v>
      </c>
      <c r="P488" s="487">
        <v>1</v>
      </c>
      <c r="Q488" s="487" t="s">
        <v>885</v>
      </c>
      <c r="R488" s="491" t="s">
        <v>886</v>
      </c>
      <c r="S488" s="579">
        <v>4000000</v>
      </c>
      <c r="T488" s="579">
        <v>28000000</v>
      </c>
      <c r="U488" s="487" t="s">
        <v>887</v>
      </c>
      <c r="V488" s="487" t="s">
        <v>123</v>
      </c>
      <c r="W488" s="487" t="s">
        <v>888</v>
      </c>
      <c r="X488" s="487" t="s">
        <v>535</v>
      </c>
      <c r="Y488" s="487" t="s">
        <v>77</v>
      </c>
      <c r="Z488" s="487" t="s">
        <v>78</v>
      </c>
      <c r="AA488" s="449"/>
    </row>
    <row r="489" spans="1:27" s="552" customFormat="1" ht="127.5">
      <c r="A489" s="487" t="s">
        <v>942</v>
      </c>
      <c r="B489" s="487" t="s">
        <v>71</v>
      </c>
      <c r="C489" s="487" t="s">
        <v>72</v>
      </c>
      <c r="D489" s="487" t="s">
        <v>892</v>
      </c>
      <c r="E489" s="487" t="s">
        <v>879</v>
      </c>
      <c r="F489" s="490">
        <v>8146</v>
      </c>
      <c r="G489" s="490">
        <v>2024110010254</v>
      </c>
      <c r="H489" s="487" t="s">
        <v>17</v>
      </c>
      <c r="I489" s="487" t="s">
        <v>880</v>
      </c>
      <c r="J489" s="453" t="s">
        <v>22</v>
      </c>
      <c r="K489" s="487">
        <v>80111601</v>
      </c>
      <c r="L489" s="487" t="s">
        <v>933</v>
      </c>
      <c r="M489" s="487" t="s">
        <v>309</v>
      </c>
      <c r="N489" s="490" t="s">
        <v>309</v>
      </c>
      <c r="O489" s="490">
        <v>7</v>
      </c>
      <c r="P489" s="487">
        <v>1</v>
      </c>
      <c r="Q489" s="487" t="s">
        <v>885</v>
      </c>
      <c r="R489" s="491" t="s">
        <v>886</v>
      </c>
      <c r="S489" s="579">
        <v>4000000</v>
      </c>
      <c r="T489" s="579">
        <v>28000000</v>
      </c>
      <c r="U489" s="487" t="s">
        <v>887</v>
      </c>
      <c r="V489" s="487" t="s">
        <v>123</v>
      </c>
      <c r="W489" s="487" t="s">
        <v>888</v>
      </c>
      <c r="X489" s="487" t="s">
        <v>535</v>
      </c>
      <c r="Y489" s="487" t="s">
        <v>77</v>
      </c>
      <c r="Z489" s="487" t="s">
        <v>78</v>
      </c>
      <c r="AA489" s="449"/>
    </row>
    <row r="490" spans="1:27" s="552" customFormat="1" ht="127.5">
      <c r="A490" s="487" t="s">
        <v>943</v>
      </c>
      <c r="B490" s="487" t="s">
        <v>71</v>
      </c>
      <c r="C490" s="487" t="s">
        <v>72</v>
      </c>
      <c r="D490" s="487" t="s">
        <v>892</v>
      </c>
      <c r="E490" s="487" t="s">
        <v>879</v>
      </c>
      <c r="F490" s="490">
        <v>8146</v>
      </c>
      <c r="G490" s="490">
        <v>2024110010254</v>
      </c>
      <c r="H490" s="487" t="s">
        <v>17</v>
      </c>
      <c r="I490" s="487" t="s">
        <v>880</v>
      </c>
      <c r="J490" s="487" t="s">
        <v>22</v>
      </c>
      <c r="K490" s="487">
        <v>80111601</v>
      </c>
      <c r="L490" s="487" t="s">
        <v>933</v>
      </c>
      <c r="M490" s="487" t="s">
        <v>461</v>
      </c>
      <c r="N490" s="490" t="s">
        <v>461</v>
      </c>
      <c r="O490" s="490">
        <v>9</v>
      </c>
      <c r="P490" s="487">
        <v>1</v>
      </c>
      <c r="Q490" s="487" t="s">
        <v>885</v>
      </c>
      <c r="R490" s="491" t="s">
        <v>886</v>
      </c>
      <c r="S490" s="579">
        <v>4000000</v>
      </c>
      <c r="T490" s="579">
        <v>36000000</v>
      </c>
      <c r="U490" s="487" t="s">
        <v>887</v>
      </c>
      <c r="V490" s="487" t="s">
        <v>899</v>
      </c>
      <c r="W490" s="487" t="s">
        <v>888</v>
      </c>
      <c r="X490" s="487" t="s">
        <v>535</v>
      </c>
      <c r="Y490" s="487" t="s">
        <v>77</v>
      </c>
      <c r="Z490" s="487" t="s">
        <v>78</v>
      </c>
      <c r="AA490" s="449"/>
    </row>
    <row r="491" spans="1:27" s="552" customFormat="1" ht="114.75">
      <c r="A491" s="487" t="s">
        <v>944</v>
      </c>
      <c r="B491" s="487" t="s">
        <v>71</v>
      </c>
      <c r="C491" s="487" t="s">
        <v>72</v>
      </c>
      <c r="D491" s="487" t="s">
        <v>892</v>
      </c>
      <c r="E491" s="487" t="s">
        <v>879</v>
      </c>
      <c r="F491" s="490">
        <v>8146</v>
      </c>
      <c r="G491" s="490">
        <v>2024110010254</v>
      </c>
      <c r="H491" s="487" t="s">
        <v>17</v>
      </c>
      <c r="I491" s="487" t="s">
        <v>880</v>
      </c>
      <c r="J491" s="487" t="s">
        <v>22</v>
      </c>
      <c r="K491" s="487">
        <v>80111601</v>
      </c>
      <c r="L491" s="487" t="s">
        <v>2308</v>
      </c>
      <c r="M491" s="487" t="s">
        <v>461</v>
      </c>
      <c r="N491" s="487" t="s">
        <v>461</v>
      </c>
      <c r="O491" s="487">
        <v>6</v>
      </c>
      <c r="P491" s="487">
        <v>1</v>
      </c>
      <c r="Q491" s="487" t="s">
        <v>885</v>
      </c>
      <c r="R491" s="575" t="s">
        <v>886</v>
      </c>
      <c r="S491" s="579">
        <v>4500000</v>
      </c>
      <c r="T491" s="579">
        <v>27000000</v>
      </c>
      <c r="U491" s="487" t="s">
        <v>887</v>
      </c>
      <c r="V491" s="487" t="s">
        <v>123</v>
      </c>
      <c r="W491" s="487" t="s">
        <v>888</v>
      </c>
      <c r="X491" s="487" t="s">
        <v>535</v>
      </c>
      <c r="Y491" s="487" t="s">
        <v>77</v>
      </c>
      <c r="Z491" s="487" t="s">
        <v>78</v>
      </c>
      <c r="AA491" s="449"/>
    </row>
    <row r="492" spans="1:27" s="552" customFormat="1" ht="89.25">
      <c r="A492" s="487" t="s">
        <v>946</v>
      </c>
      <c r="B492" s="487" t="s">
        <v>71</v>
      </c>
      <c r="C492" s="487" t="s">
        <v>72</v>
      </c>
      <c r="D492" s="487" t="s">
        <v>892</v>
      </c>
      <c r="E492" s="487" t="s">
        <v>879</v>
      </c>
      <c r="F492" s="490">
        <v>8146</v>
      </c>
      <c r="G492" s="490">
        <v>2024110010254</v>
      </c>
      <c r="H492" s="487" t="s">
        <v>17</v>
      </c>
      <c r="I492" s="487" t="s">
        <v>880</v>
      </c>
      <c r="J492" s="487" t="s">
        <v>22</v>
      </c>
      <c r="K492" s="487">
        <v>80111601</v>
      </c>
      <c r="L492" s="487" t="s">
        <v>2372</v>
      </c>
      <c r="M492" s="487" t="s">
        <v>1062</v>
      </c>
      <c r="N492" s="487" t="s">
        <v>1062</v>
      </c>
      <c r="O492" s="487">
        <v>5</v>
      </c>
      <c r="P492" s="487">
        <v>1</v>
      </c>
      <c r="Q492" s="487" t="s">
        <v>885</v>
      </c>
      <c r="R492" s="575" t="s">
        <v>886</v>
      </c>
      <c r="S492" s="579">
        <v>3600000</v>
      </c>
      <c r="T492" s="579">
        <v>18000000</v>
      </c>
      <c r="U492" s="487" t="s">
        <v>887</v>
      </c>
      <c r="V492" s="487" t="s">
        <v>123</v>
      </c>
      <c r="W492" s="487" t="s">
        <v>888</v>
      </c>
      <c r="X492" s="487" t="s">
        <v>535</v>
      </c>
      <c r="Y492" s="487" t="s">
        <v>77</v>
      </c>
      <c r="Z492" s="487" t="s">
        <v>78</v>
      </c>
      <c r="AA492" s="449"/>
    </row>
    <row r="493" spans="1:27" s="552" customFormat="1" ht="89.25">
      <c r="A493" s="487" t="s">
        <v>949</v>
      </c>
      <c r="B493" s="487" t="s">
        <v>71</v>
      </c>
      <c r="C493" s="487" t="s">
        <v>72</v>
      </c>
      <c r="D493" s="487" t="s">
        <v>892</v>
      </c>
      <c r="E493" s="487" t="s">
        <v>879</v>
      </c>
      <c r="F493" s="490">
        <v>8146</v>
      </c>
      <c r="G493" s="490">
        <v>2024110010254</v>
      </c>
      <c r="H493" s="487" t="s">
        <v>17</v>
      </c>
      <c r="I493" s="487" t="s">
        <v>880</v>
      </c>
      <c r="J493" s="453" t="s">
        <v>22</v>
      </c>
      <c r="K493" s="487">
        <v>80111601</v>
      </c>
      <c r="L493" s="487" t="s">
        <v>2178</v>
      </c>
      <c r="M493" s="487" t="s">
        <v>461</v>
      </c>
      <c r="N493" s="490" t="s">
        <v>461</v>
      </c>
      <c r="O493" s="490">
        <v>8.9</v>
      </c>
      <c r="P493" s="487">
        <v>1</v>
      </c>
      <c r="Q493" s="487" t="s">
        <v>885</v>
      </c>
      <c r="R493" s="491" t="s">
        <v>886</v>
      </c>
      <c r="S493" s="579">
        <v>4289466</v>
      </c>
      <c r="T493" s="579">
        <v>38176247.399999999</v>
      </c>
      <c r="U493" s="487" t="s">
        <v>887</v>
      </c>
      <c r="V493" s="487" t="s">
        <v>123</v>
      </c>
      <c r="W493" s="487" t="s">
        <v>888</v>
      </c>
      <c r="X493" s="487" t="s">
        <v>535</v>
      </c>
      <c r="Y493" s="487" t="s">
        <v>77</v>
      </c>
      <c r="Z493" s="487" t="s">
        <v>78</v>
      </c>
      <c r="AA493" s="449"/>
    </row>
    <row r="494" spans="1:27" s="552" customFormat="1" ht="89.25">
      <c r="A494" s="487" t="s">
        <v>950</v>
      </c>
      <c r="B494" s="487" t="s">
        <v>71</v>
      </c>
      <c r="C494" s="487" t="s">
        <v>72</v>
      </c>
      <c r="D494" s="487" t="s">
        <v>892</v>
      </c>
      <c r="E494" s="487" t="s">
        <v>879</v>
      </c>
      <c r="F494" s="490">
        <v>8146</v>
      </c>
      <c r="G494" s="490">
        <v>2024110010254</v>
      </c>
      <c r="H494" s="487" t="s">
        <v>17</v>
      </c>
      <c r="I494" s="487" t="s">
        <v>880</v>
      </c>
      <c r="J494" s="487" t="s">
        <v>22</v>
      </c>
      <c r="K494" s="487">
        <v>80111601</v>
      </c>
      <c r="L494" s="487" t="s">
        <v>951</v>
      </c>
      <c r="M494" s="487" t="s">
        <v>461</v>
      </c>
      <c r="N494" s="487" t="s">
        <v>461</v>
      </c>
      <c r="O494" s="487">
        <v>8</v>
      </c>
      <c r="P494" s="487">
        <v>1</v>
      </c>
      <c r="Q494" s="487" t="s">
        <v>885</v>
      </c>
      <c r="R494" s="575" t="s">
        <v>886</v>
      </c>
      <c r="S494" s="579">
        <v>7000000</v>
      </c>
      <c r="T494" s="579">
        <v>56000000</v>
      </c>
      <c r="U494" s="487" t="s">
        <v>887</v>
      </c>
      <c r="V494" s="487" t="s">
        <v>123</v>
      </c>
      <c r="W494" s="487" t="s">
        <v>888</v>
      </c>
      <c r="X494" s="487" t="s">
        <v>535</v>
      </c>
      <c r="Y494" s="487" t="s">
        <v>77</v>
      </c>
      <c r="Z494" s="487" t="s">
        <v>78</v>
      </c>
      <c r="AA494" s="449"/>
    </row>
    <row r="495" spans="1:27" s="552" customFormat="1" ht="89.25">
      <c r="A495" s="487" t="s">
        <v>2359</v>
      </c>
      <c r="B495" s="487" t="s">
        <v>71</v>
      </c>
      <c r="C495" s="487" t="s">
        <v>72</v>
      </c>
      <c r="D495" s="487" t="s">
        <v>892</v>
      </c>
      <c r="E495" s="487" t="s">
        <v>879</v>
      </c>
      <c r="F495" s="490">
        <v>8146</v>
      </c>
      <c r="G495" s="490">
        <v>2024110010254</v>
      </c>
      <c r="H495" s="487" t="s">
        <v>17</v>
      </c>
      <c r="I495" s="487" t="s">
        <v>880</v>
      </c>
      <c r="J495" s="487" t="s">
        <v>22</v>
      </c>
      <c r="K495" s="487">
        <v>80111601</v>
      </c>
      <c r="L495" s="487" t="s">
        <v>2360</v>
      </c>
      <c r="M495" s="487" t="s">
        <v>1062</v>
      </c>
      <c r="N495" s="487" t="s">
        <v>1062</v>
      </c>
      <c r="O495" s="487">
        <v>2</v>
      </c>
      <c r="P495" s="487">
        <v>1</v>
      </c>
      <c r="Q495" s="487" t="s">
        <v>885</v>
      </c>
      <c r="R495" s="575" t="s">
        <v>886</v>
      </c>
      <c r="S495" s="579">
        <v>7000000</v>
      </c>
      <c r="T495" s="579">
        <v>14000000</v>
      </c>
      <c r="U495" s="487" t="s">
        <v>887</v>
      </c>
      <c r="V495" s="487" t="s">
        <v>123</v>
      </c>
      <c r="W495" s="487" t="s">
        <v>888</v>
      </c>
      <c r="X495" s="487" t="s">
        <v>535</v>
      </c>
      <c r="Y495" s="487" t="s">
        <v>77</v>
      </c>
      <c r="Z495" s="487" t="s">
        <v>78</v>
      </c>
      <c r="AA495" s="449"/>
    </row>
    <row r="496" spans="1:27" s="552" customFormat="1" ht="89.25">
      <c r="A496" s="487" t="s">
        <v>952</v>
      </c>
      <c r="B496" s="487" t="s">
        <v>71</v>
      </c>
      <c r="C496" s="487" t="s">
        <v>72</v>
      </c>
      <c r="D496" s="487" t="s">
        <v>892</v>
      </c>
      <c r="E496" s="487" t="s">
        <v>879</v>
      </c>
      <c r="F496" s="490">
        <v>8146</v>
      </c>
      <c r="G496" s="490">
        <v>2024110010254</v>
      </c>
      <c r="H496" s="487" t="s">
        <v>17</v>
      </c>
      <c r="I496" s="487" t="s">
        <v>880</v>
      </c>
      <c r="J496" s="453" t="s">
        <v>22</v>
      </c>
      <c r="K496" s="487">
        <v>80111601</v>
      </c>
      <c r="L496" s="487" t="s">
        <v>1440</v>
      </c>
      <c r="M496" s="487" t="s">
        <v>309</v>
      </c>
      <c r="N496" s="490" t="s">
        <v>309</v>
      </c>
      <c r="O496" s="490">
        <v>5</v>
      </c>
      <c r="P496" s="487">
        <v>1</v>
      </c>
      <c r="Q496" s="487" t="s">
        <v>885</v>
      </c>
      <c r="R496" s="491" t="s">
        <v>886</v>
      </c>
      <c r="S496" s="579">
        <v>2253000</v>
      </c>
      <c r="T496" s="579">
        <v>11265000</v>
      </c>
      <c r="U496" s="487" t="s">
        <v>887</v>
      </c>
      <c r="V496" s="487" t="s">
        <v>123</v>
      </c>
      <c r="W496" s="487" t="s">
        <v>888</v>
      </c>
      <c r="X496" s="487" t="s">
        <v>535</v>
      </c>
      <c r="Y496" s="487" t="s">
        <v>77</v>
      </c>
      <c r="Z496" s="487" t="s">
        <v>78</v>
      </c>
      <c r="AA496" s="449"/>
    </row>
    <row r="497" spans="1:27" s="552" customFormat="1" ht="89.25">
      <c r="A497" s="487" t="s">
        <v>953</v>
      </c>
      <c r="B497" s="487" t="s">
        <v>71</v>
      </c>
      <c r="C497" s="487" t="s">
        <v>72</v>
      </c>
      <c r="D497" s="487" t="s">
        <v>892</v>
      </c>
      <c r="E497" s="487" t="s">
        <v>879</v>
      </c>
      <c r="F497" s="490">
        <v>8146</v>
      </c>
      <c r="G497" s="490">
        <v>2024110010254</v>
      </c>
      <c r="H497" s="487" t="s">
        <v>17</v>
      </c>
      <c r="I497" s="487" t="s">
        <v>880</v>
      </c>
      <c r="J497" s="453" t="s">
        <v>22</v>
      </c>
      <c r="K497" s="487">
        <v>80111601</v>
      </c>
      <c r="L497" s="487" t="s">
        <v>1441</v>
      </c>
      <c r="M497" s="487" t="s">
        <v>1423</v>
      </c>
      <c r="N497" s="490" t="s">
        <v>1423</v>
      </c>
      <c r="O497" s="490">
        <v>1</v>
      </c>
      <c r="P497" s="487">
        <v>1</v>
      </c>
      <c r="Q497" s="487" t="s">
        <v>885</v>
      </c>
      <c r="R497" s="491" t="s">
        <v>886</v>
      </c>
      <c r="S497" s="579" t="s">
        <v>1739</v>
      </c>
      <c r="T497" s="579">
        <v>159922752.59999999</v>
      </c>
      <c r="U497" s="487" t="s">
        <v>887</v>
      </c>
      <c r="V497" s="487" t="s">
        <v>899</v>
      </c>
      <c r="W497" s="487" t="s">
        <v>888</v>
      </c>
      <c r="X497" s="487" t="s">
        <v>535</v>
      </c>
      <c r="Y497" s="487" t="s">
        <v>77</v>
      </c>
      <c r="Z497" s="487" t="s">
        <v>78</v>
      </c>
      <c r="AA497" s="449" t="s">
        <v>2329</v>
      </c>
    </row>
    <row r="498" spans="1:27" s="552" customFormat="1" ht="114.75">
      <c r="A498" s="487" t="s">
        <v>958</v>
      </c>
      <c r="B498" s="487" t="s">
        <v>71</v>
      </c>
      <c r="C498" s="487" t="s">
        <v>72</v>
      </c>
      <c r="D498" s="487" t="s">
        <v>955</v>
      </c>
      <c r="E498" s="487" t="s">
        <v>879</v>
      </c>
      <c r="F498" s="490">
        <v>8146</v>
      </c>
      <c r="G498" s="490">
        <v>2024110010254</v>
      </c>
      <c r="H498" s="487" t="s">
        <v>17</v>
      </c>
      <c r="I498" s="487" t="s">
        <v>880</v>
      </c>
      <c r="J498" s="487" t="s">
        <v>23</v>
      </c>
      <c r="K498" s="487">
        <v>80111601</v>
      </c>
      <c r="L498" s="487" t="s">
        <v>959</v>
      </c>
      <c r="M498" s="487" t="s">
        <v>461</v>
      </c>
      <c r="N498" s="490" t="s">
        <v>461</v>
      </c>
      <c r="O498" s="490">
        <v>6</v>
      </c>
      <c r="P498" s="487">
        <v>1</v>
      </c>
      <c r="Q498" s="487" t="s">
        <v>885</v>
      </c>
      <c r="R498" s="491" t="s">
        <v>886</v>
      </c>
      <c r="S498" s="579">
        <v>4633000</v>
      </c>
      <c r="T498" s="579">
        <v>27798000</v>
      </c>
      <c r="U498" s="487" t="s">
        <v>887</v>
      </c>
      <c r="V498" s="487" t="s">
        <v>899</v>
      </c>
      <c r="W498" s="487" t="s">
        <v>888</v>
      </c>
      <c r="X498" s="487" t="s">
        <v>957</v>
      </c>
      <c r="Y498" s="487" t="s">
        <v>77</v>
      </c>
      <c r="Z498" s="487" t="s">
        <v>78</v>
      </c>
      <c r="AA498" s="449"/>
    </row>
    <row r="499" spans="1:27" s="552" customFormat="1" ht="114.75">
      <c r="A499" s="487" t="s">
        <v>960</v>
      </c>
      <c r="B499" s="487" t="s">
        <v>71</v>
      </c>
      <c r="C499" s="487" t="s">
        <v>72</v>
      </c>
      <c r="D499" s="487" t="s">
        <v>955</v>
      </c>
      <c r="E499" s="487" t="s">
        <v>879</v>
      </c>
      <c r="F499" s="490">
        <v>8146</v>
      </c>
      <c r="G499" s="490">
        <v>2024110010254</v>
      </c>
      <c r="H499" s="487" t="s">
        <v>17</v>
      </c>
      <c r="I499" s="487" t="s">
        <v>880</v>
      </c>
      <c r="J499" s="487" t="s">
        <v>23</v>
      </c>
      <c r="K499" s="487">
        <v>80111601</v>
      </c>
      <c r="L499" s="487" t="s">
        <v>961</v>
      </c>
      <c r="M499" s="487" t="s">
        <v>127</v>
      </c>
      <c r="N499" s="487" t="s">
        <v>127</v>
      </c>
      <c r="O499" s="487">
        <v>6</v>
      </c>
      <c r="P499" s="487">
        <v>1</v>
      </c>
      <c r="Q499" s="487" t="s">
        <v>885</v>
      </c>
      <c r="R499" s="575" t="s">
        <v>886</v>
      </c>
      <c r="S499" s="579">
        <v>4277000</v>
      </c>
      <c r="T499" s="579">
        <v>25662000</v>
      </c>
      <c r="U499" s="487" t="s">
        <v>887</v>
      </c>
      <c r="V499" s="487" t="s">
        <v>123</v>
      </c>
      <c r="W499" s="487" t="s">
        <v>888</v>
      </c>
      <c r="X499" s="487" t="s">
        <v>957</v>
      </c>
      <c r="Y499" s="487" t="s">
        <v>77</v>
      </c>
      <c r="Z499" s="487" t="s">
        <v>78</v>
      </c>
      <c r="AA499" s="449"/>
    </row>
    <row r="500" spans="1:27" s="552" customFormat="1" ht="114.75">
      <c r="A500" s="487" t="s">
        <v>964</v>
      </c>
      <c r="B500" s="487" t="s">
        <v>71</v>
      </c>
      <c r="C500" s="487" t="s">
        <v>72</v>
      </c>
      <c r="D500" s="487" t="s">
        <v>955</v>
      </c>
      <c r="E500" s="487" t="s">
        <v>879</v>
      </c>
      <c r="F500" s="490">
        <v>8146</v>
      </c>
      <c r="G500" s="490">
        <v>2024110010254</v>
      </c>
      <c r="H500" s="487" t="s">
        <v>17</v>
      </c>
      <c r="I500" s="487" t="s">
        <v>880</v>
      </c>
      <c r="J500" s="487" t="s">
        <v>23</v>
      </c>
      <c r="K500" s="487">
        <v>80111601</v>
      </c>
      <c r="L500" s="487" t="s">
        <v>965</v>
      </c>
      <c r="M500" s="487" t="s">
        <v>461</v>
      </c>
      <c r="N500" s="487" t="s">
        <v>461</v>
      </c>
      <c r="O500" s="487">
        <v>8</v>
      </c>
      <c r="P500" s="487">
        <v>1</v>
      </c>
      <c r="Q500" s="487" t="s">
        <v>885</v>
      </c>
      <c r="R500" s="575" t="s">
        <v>886</v>
      </c>
      <c r="S500" s="579">
        <v>4500000</v>
      </c>
      <c r="T500" s="579">
        <v>36000000</v>
      </c>
      <c r="U500" s="487" t="s">
        <v>887</v>
      </c>
      <c r="V500" s="487" t="s">
        <v>123</v>
      </c>
      <c r="W500" s="487" t="s">
        <v>888</v>
      </c>
      <c r="X500" s="487" t="s">
        <v>957</v>
      </c>
      <c r="Y500" s="487" t="s">
        <v>77</v>
      </c>
      <c r="Z500" s="487" t="s">
        <v>78</v>
      </c>
      <c r="AA500" s="449"/>
    </row>
    <row r="501" spans="1:27" s="552" customFormat="1" ht="114.75">
      <c r="A501" s="487" t="s">
        <v>2361</v>
      </c>
      <c r="B501" s="487" t="s">
        <v>71</v>
      </c>
      <c r="C501" s="487" t="s">
        <v>72</v>
      </c>
      <c r="D501" s="487" t="s">
        <v>955</v>
      </c>
      <c r="E501" s="487" t="s">
        <v>879</v>
      </c>
      <c r="F501" s="490">
        <v>8146</v>
      </c>
      <c r="G501" s="490">
        <v>2024110010254</v>
      </c>
      <c r="H501" s="487" t="s">
        <v>17</v>
      </c>
      <c r="I501" s="487" t="s">
        <v>880</v>
      </c>
      <c r="J501" s="487" t="s">
        <v>23</v>
      </c>
      <c r="K501" s="487">
        <v>80111601</v>
      </c>
      <c r="L501" s="487" t="s">
        <v>2362</v>
      </c>
      <c r="M501" s="487" t="s">
        <v>1062</v>
      </c>
      <c r="N501" s="487" t="s">
        <v>1062</v>
      </c>
      <c r="O501" s="487">
        <v>2</v>
      </c>
      <c r="P501" s="487">
        <v>1</v>
      </c>
      <c r="Q501" s="487" t="s">
        <v>885</v>
      </c>
      <c r="R501" s="575" t="s">
        <v>886</v>
      </c>
      <c r="S501" s="579">
        <v>4500000</v>
      </c>
      <c r="T501" s="579">
        <v>9000000</v>
      </c>
      <c r="U501" s="487" t="s">
        <v>887</v>
      </c>
      <c r="V501" s="487" t="s">
        <v>123</v>
      </c>
      <c r="W501" s="487" t="s">
        <v>888</v>
      </c>
      <c r="X501" s="487" t="s">
        <v>957</v>
      </c>
      <c r="Y501" s="487" t="s">
        <v>77</v>
      </c>
      <c r="Z501" s="487" t="s">
        <v>78</v>
      </c>
      <c r="AA501" s="449"/>
    </row>
    <row r="502" spans="1:27" s="552" customFormat="1" ht="114.75">
      <c r="A502" s="487" t="s">
        <v>966</v>
      </c>
      <c r="B502" s="487" t="s">
        <v>71</v>
      </c>
      <c r="C502" s="487" t="s">
        <v>72</v>
      </c>
      <c r="D502" s="487" t="s">
        <v>955</v>
      </c>
      <c r="E502" s="487" t="s">
        <v>879</v>
      </c>
      <c r="F502" s="490">
        <v>8146</v>
      </c>
      <c r="G502" s="490">
        <v>2024110010254</v>
      </c>
      <c r="H502" s="487" t="s">
        <v>17</v>
      </c>
      <c r="I502" s="487" t="s">
        <v>880</v>
      </c>
      <c r="J502" s="487" t="s">
        <v>23</v>
      </c>
      <c r="K502" s="487">
        <v>80111601</v>
      </c>
      <c r="L502" s="487" t="s">
        <v>967</v>
      </c>
      <c r="M502" s="487" t="s">
        <v>461</v>
      </c>
      <c r="N502" s="487" t="s">
        <v>461</v>
      </c>
      <c r="O502" s="487">
        <v>9</v>
      </c>
      <c r="P502" s="487">
        <v>1</v>
      </c>
      <c r="Q502" s="487" t="s">
        <v>885</v>
      </c>
      <c r="R502" s="575" t="s">
        <v>886</v>
      </c>
      <c r="S502" s="579">
        <v>3156000</v>
      </c>
      <c r="T502" s="579">
        <v>28404000</v>
      </c>
      <c r="U502" s="487" t="s">
        <v>887</v>
      </c>
      <c r="V502" s="487" t="s">
        <v>123</v>
      </c>
      <c r="W502" s="487" t="s">
        <v>888</v>
      </c>
      <c r="X502" s="487" t="s">
        <v>957</v>
      </c>
      <c r="Y502" s="487" t="s">
        <v>77</v>
      </c>
      <c r="Z502" s="487" t="s">
        <v>78</v>
      </c>
      <c r="AA502" s="449"/>
    </row>
    <row r="503" spans="1:27" s="552" customFormat="1" ht="114.75">
      <c r="A503" s="487" t="s">
        <v>2363</v>
      </c>
      <c r="B503" s="487" t="s">
        <v>71</v>
      </c>
      <c r="C503" s="487" t="s">
        <v>72</v>
      </c>
      <c r="D503" s="487" t="s">
        <v>955</v>
      </c>
      <c r="E503" s="487" t="s">
        <v>879</v>
      </c>
      <c r="F503" s="490">
        <v>8146</v>
      </c>
      <c r="G503" s="490">
        <v>2024110010254</v>
      </c>
      <c r="H503" s="487" t="s">
        <v>17</v>
      </c>
      <c r="I503" s="487" t="s">
        <v>880</v>
      </c>
      <c r="J503" s="487" t="s">
        <v>23</v>
      </c>
      <c r="K503" s="487">
        <v>80111601</v>
      </c>
      <c r="L503" s="487" t="s">
        <v>2364</v>
      </c>
      <c r="M503" s="487" t="s">
        <v>1062</v>
      </c>
      <c r="N503" s="487" t="s">
        <v>1062</v>
      </c>
      <c r="O503" s="487">
        <v>1</v>
      </c>
      <c r="P503" s="487">
        <v>1</v>
      </c>
      <c r="Q503" s="487" t="s">
        <v>885</v>
      </c>
      <c r="R503" s="575" t="s">
        <v>886</v>
      </c>
      <c r="S503" s="579">
        <v>3156000</v>
      </c>
      <c r="T503" s="579">
        <v>3156000</v>
      </c>
      <c r="U503" s="487" t="s">
        <v>887</v>
      </c>
      <c r="V503" s="487" t="s">
        <v>123</v>
      </c>
      <c r="W503" s="487" t="s">
        <v>888</v>
      </c>
      <c r="X503" s="487" t="s">
        <v>957</v>
      </c>
      <c r="Y503" s="487" t="s">
        <v>77</v>
      </c>
      <c r="Z503" s="487" t="s">
        <v>78</v>
      </c>
      <c r="AA503" s="449"/>
    </row>
    <row r="504" spans="1:27" s="552" customFormat="1" ht="114.75">
      <c r="A504" s="487" t="s">
        <v>968</v>
      </c>
      <c r="B504" s="487" t="s">
        <v>71</v>
      </c>
      <c r="C504" s="487" t="s">
        <v>72</v>
      </c>
      <c r="D504" s="487" t="s">
        <v>955</v>
      </c>
      <c r="E504" s="487" t="s">
        <v>879</v>
      </c>
      <c r="F504" s="490">
        <v>8146</v>
      </c>
      <c r="G504" s="490">
        <v>2024110010254</v>
      </c>
      <c r="H504" s="487" t="s">
        <v>17</v>
      </c>
      <c r="I504" s="487" t="s">
        <v>880</v>
      </c>
      <c r="J504" s="453" t="s">
        <v>23</v>
      </c>
      <c r="K504" s="487">
        <v>80111601</v>
      </c>
      <c r="L504" s="487" t="s">
        <v>2180</v>
      </c>
      <c r="M504" s="487" t="s">
        <v>461</v>
      </c>
      <c r="N504" s="490" t="s">
        <v>461</v>
      </c>
      <c r="O504" s="490">
        <v>5</v>
      </c>
      <c r="P504" s="487">
        <v>1</v>
      </c>
      <c r="Q504" s="487" t="s">
        <v>885</v>
      </c>
      <c r="R504" s="491" t="s">
        <v>886</v>
      </c>
      <c r="S504" s="579">
        <v>2253000</v>
      </c>
      <c r="T504" s="579">
        <v>11265000</v>
      </c>
      <c r="U504" s="487" t="s">
        <v>887</v>
      </c>
      <c r="V504" s="487" t="s">
        <v>123</v>
      </c>
      <c r="W504" s="487" t="s">
        <v>888</v>
      </c>
      <c r="X504" s="487" t="s">
        <v>957</v>
      </c>
      <c r="Y504" s="487" t="s">
        <v>77</v>
      </c>
      <c r="Z504" s="487" t="s">
        <v>78</v>
      </c>
      <c r="AA504" s="449"/>
    </row>
    <row r="505" spans="1:27" s="552" customFormat="1" ht="114.75">
      <c r="A505" s="487" t="s">
        <v>969</v>
      </c>
      <c r="B505" s="487" t="s">
        <v>71</v>
      </c>
      <c r="C505" s="487" t="s">
        <v>72</v>
      </c>
      <c r="D505" s="487" t="s">
        <v>955</v>
      </c>
      <c r="E505" s="487" t="s">
        <v>879</v>
      </c>
      <c r="F505" s="490">
        <v>8146</v>
      </c>
      <c r="G505" s="490">
        <v>2024110010254</v>
      </c>
      <c r="H505" s="487" t="s">
        <v>17</v>
      </c>
      <c r="I505" s="487" t="s">
        <v>880</v>
      </c>
      <c r="J505" s="453" t="s">
        <v>23</v>
      </c>
      <c r="K505" s="487">
        <v>80111601</v>
      </c>
      <c r="L505" s="487" t="s">
        <v>2188</v>
      </c>
      <c r="M505" s="487" t="s">
        <v>309</v>
      </c>
      <c r="N505" s="490" t="s">
        <v>309</v>
      </c>
      <c r="O505" s="490">
        <v>8.5</v>
      </c>
      <c r="P505" s="487">
        <v>1</v>
      </c>
      <c r="Q505" s="487" t="s">
        <v>885</v>
      </c>
      <c r="R505" s="491" t="s">
        <v>886</v>
      </c>
      <c r="S505" s="579">
        <v>4277000</v>
      </c>
      <c r="T505" s="579">
        <v>36354500</v>
      </c>
      <c r="U505" s="487" t="s">
        <v>887</v>
      </c>
      <c r="V505" s="487" t="s">
        <v>123</v>
      </c>
      <c r="W505" s="487" t="s">
        <v>888</v>
      </c>
      <c r="X505" s="487" t="s">
        <v>957</v>
      </c>
      <c r="Y505" s="487" t="s">
        <v>77</v>
      </c>
      <c r="Z505" s="487" t="s">
        <v>78</v>
      </c>
      <c r="AA505" s="449"/>
    </row>
    <row r="506" spans="1:27" s="552" customFormat="1" ht="114.75">
      <c r="A506" s="487" t="s">
        <v>970</v>
      </c>
      <c r="B506" s="487" t="s">
        <v>71</v>
      </c>
      <c r="C506" s="487" t="s">
        <v>72</v>
      </c>
      <c r="D506" s="487" t="s">
        <v>955</v>
      </c>
      <c r="E506" s="487" t="s">
        <v>879</v>
      </c>
      <c r="F506" s="490">
        <v>8146</v>
      </c>
      <c r="G506" s="490">
        <v>2024110010254</v>
      </c>
      <c r="H506" s="487" t="s">
        <v>17</v>
      </c>
      <c r="I506" s="487" t="s">
        <v>880</v>
      </c>
      <c r="J506" s="453" t="s">
        <v>23</v>
      </c>
      <c r="K506" s="487">
        <v>80111601</v>
      </c>
      <c r="L506" s="487" t="s">
        <v>2199</v>
      </c>
      <c r="M506" s="487" t="s">
        <v>309</v>
      </c>
      <c r="N506" s="490" t="s">
        <v>309</v>
      </c>
      <c r="O506" s="490">
        <v>5</v>
      </c>
      <c r="P506" s="487">
        <v>1</v>
      </c>
      <c r="Q506" s="487" t="s">
        <v>885</v>
      </c>
      <c r="R506" s="491" t="s">
        <v>886</v>
      </c>
      <c r="S506" s="579">
        <v>4500000</v>
      </c>
      <c r="T506" s="579">
        <v>22500000</v>
      </c>
      <c r="U506" s="487" t="s">
        <v>887</v>
      </c>
      <c r="V506" s="487" t="s">
        <v>123</v>
      </c>
      <c r="W506" s="487" t="s">
        <v>888</v>
      </c>
      <c r="X506" s="487" t="s">
        <v>957</v>
      </c>
      <c r="Y506" s="487" t="s">
        <v>77</v>
      </c>
      <c r="Z506" s="487" t="s">
        <v>78</v>
      </c>
      <c r="AA506" s="449"/>
    </row>
    <row r="507" spans="1:27" s="552" customFormat="1" ht="114.75">
      <c r="A507" s="487" t="s">
        <v>971</v>
      </c>
      <c r="B507" s="487" t="s">
        <v>71</v>
      </c>
      <c r="C507" s="487" t="s">
        <v>72</v>
      </c>
      <c r="D507" s="487" t="s">
        <v>955</v>
      </c>
      <c r="E507" s="487" t="s">
        <v>879</v>
      </c>
      <c r="F507" s="490">
        <v>8146</v>
      </c>
      <c r="G507" s="490">
        <v>2024110010254</v>
      </c>
      <c r="H507" s="487" t="s">
        <v>17</v>
      </c>
      <c r="I507" s="487" t="s">
        <v>880</v>
      </c>
      <c r="J507" s="453" t="s">
        <v>23</v>
      </c>
      <c r="K507" s="487">
        <v>80111601</v>
      </c>
      <c r="L507" s="487" t="s">
        <v>2182</v>
      </c>
      <c r="M507" s="487" t="s">
        <v>461</v>
      </c>
      <c r="N507" s="490" t="s">
        <v>461</v>
      </c>
      <c r="O507" s="490">
        <v>6</v>
      </c>
      <c r="P507" s="487">
        <v>1</v>
      </c>
      <c r="Q507" s="487" t="s">
        <v>885</v>
      </c>
      <c r="R507" s="491" t="s">
        <v>886</v>
      </c>
      <c r="S507" s="579">
        <v>2253000</v>
      </c>
      <c r="T507" s="579">
        <v>13518000</v>
      </c>
      <c r="U507" s="487" t="s">
        <v>887</v>
      </c>
      <c r="V507" s="487" t="s">
        <v>123</v>
      </c>
      <c r="W507" s="487" t="s">
        <v>888</v>
      </c>
      <c r="X507" s="487" t="s">
        <v>957</v>
      </c>
      <c r="Y507" s="487" t="s">
        <v>77</v>
      </c>
      <c r="Z507" s="487" t="s">
        <v>78</v>
      </c>
      <c r="AA507" s="449" t="s">
        <v>2329</v>
      </c>
    </row>
    <row r="508" spans="1:27" s="552" customFormat="1" ht="114.75">
      <c r="A508" s="487" t="s">
        <v>972</v>
      </c>
      <c r="B508" s="487" t="s">
        <v>71</v>
      </c>
      <c r="C508" s="487" t="s">
        <v>72</v>
      </c>
      <c r="D508" s="487" t="s">
        <v>955</v>
      </c>
      <c r="E508" s="487" t="s">
        <v>879</v>
      </c>
      <c r="F508" s="490">
        <v>8146</v>
      </c>
      <c r="G508" s="490">
        <v>2024110010254</v>
      </c>
      <c r="H508" s="487" t="s">
        <v>17</v>
      </c>
      <c r="I508" s="487" t="s">
        <v>880</v>
      </c>
      <c r="J508" s="487" t="s">
        <v>23</v>
      </c>
      <c r="K508" s="487">
        <v>80111601</v>
      </c>
      <c r="L508" s="487" t="s">
        <v>973</v>
      </c>
      <c r="M508" s="487" t="s">
        <v>461</v>
      </c>
      <c r="N508" s="490" t="s">
        <v>461</v>
      </c>
      <c r="O508" s="490">
        <v>6</v>
      </c>
      <c r="P508" s="487">
        <v>1</v>
      </c>
      <c r="Q508" s="487" t="s">
        <v>885</v>
      </c>
      <c r="R508" s="491" t="s">
        <v>886</v>
      </c>
      <c r="S508" s="579">
        <v>2253000</v>
      </c>
      <c r="T508" s="579">
        <v>13518000</v>
      </c>
      <c r="U508" s="487" t="s">
        <v>887</v>
      </c>
      <c r="V508" s="487" t="s">
        <v>899</v>
      </c>
      <c r="W508" s="487" t="s">
        <v>888</v>
      </c>
      <c r="X508" s="487" t="s">
        <v>957</v>
      </c>
      <c r="Y508" s="487" t="s">
        <v>77</v>
      </c>
      <c r="Z508" s="487" t="s">
        <v>78</v>
      </c>
      <c r="AA508" s="449"/>
    </row>
    <row r="509" spans="1:27" s="552" customFormat="1" ht="114.75">
      <c r="A509" s="487" t="s">
        <v>974</v>
      </c>
      <c r="B509" s="487" t="s">
        <v>71</v>
      </c>
      <c r="C509" s="487" t="s">
        <v>72</v>
      </c>
      <c r="D509" s="487" t="s">
        <v>955</v>
      </c>
      <c r="E509" s="487" t="s">
        <v>879</v>
      </c>
      <c r="F509" s="490">
        <v>8146</v>
      </c>
      <c r="G509" s="490">
        <v>2024110010254</v>
      </c>
      <c r="H509" s="487" t="s">
        <v>17</v>
      </c>
      <c r="I509" s="487" t="s">
        <v>880</v>
      </c>
      <c r="J509" s="487" t="s">
        <v>23</v>
      </c>
      <c r="K509" s="487">
        <v>80111601</v>
      </c>
      <c r="L509" s="487" t="s">
        <v>2371</v>
      </c>
      <c r="M509" s="487" t="s">
        <v>1062</v>
      </c>
      <c r="N509" s="487" t="s">
        <v>1062</v>
      </c>
      <c r="O509" s="487">
        <v>6</v>
      </c>
      <c r="P509" s="487">
        <v>1</v>
      </c>
      <c r="Q509" s="487" t="s">
        <v>885</v>
      </c>
      <c r="R509" s="575" t="s">
        <v>886</v>
      </c>
      <c r="S509" s="579">
        <v>4000000</v>
      </c>
      <c r="T509" s="579">
        <v>24000000</v>
      </c>
      <c r="U509" s="487" t="s">
        <v>887</v>
      </c>
      <c r="V509" s="487" t="s">
        <v>123</v>
      </c>
      <c r="W509" s="487" t="s">
        <v>888</v>
      </c>
      <c r="X509" s="487" t="s">
        <v>957</v>
      </c>
      <c r="Y509" s="487" t="s">
        <v>77</v>
      </c>
      <c r="Z509" s="487" t="s">
        <v>78</v>
      </c>
      <c r="AA509" s="449"/>
    </row>
    <row r="510" spans="1:27" s="552" customFormat="1" ht="114.75">
      <c r="A510" s="487" t="s">
        <v>978</v>
      </c>
      <c r="B510" s="487" t="s">
        <v>71</v>
      </c>
      <c r="C510" s="487" t="s">
        <v>72</v>
      </c>
      <c r="D510" s="487" t="s">
        <v>955</v>
      </c>
      <c r="E510" s="487" t="s">
        <v>879</v>
      </c>
      <c r="F510" s="490">
        <v>8146</v>
      </c>
      <c r="G510" s="490">
        <v>2024110010254</v>
      </c>
      <c r="H510" s="487" t="s">
        <v>17</v>
      </c>
      <c r="I510" s="487" t="s">
        <v>880</v>
      </c>
      <c r="J510" s="487" t="s">
        <v>23</v>
      </c>
      <c r="K510" s="487">
        <v>80111601</v>
      </c>
      <c r="L510" s="487" t="s">
        <v>979</v>
      </c>
      <c r="M510" s="487" t="s">
        <v>461</v>
      </c>
      <c r="N510" s="487" t="s">
        <v>461</v>
      </c>
      <c r="O510" s="487">
        <v>6</v>
      </c>
      <c r="P510" s="487">
        <v>1</v>
      </c>
      <c r="Q510" s="487" t="s">
        <v>885</v>
      </c>
      <c r="R510" s="575" t="s">
        <v>886</v>
      </c>
      <c r="S510" s="579">
        <v>5500000</v>
      </c>
      <c r="T510" s="579">
        <v>33000000</v>
      </c>
      <c r="U510" s="487" t="s">
        <v>887</v>
      </c>
      <c r="V510" s="487" t="s">
        <v>123</v>
      </c>
      <c r="W510" s="487" t="s">
        <v>888</v>
      </c>
      <c r="X510" s="487" t="s">
        <v>957</v>
      </c>
      <c r="Y510" s="487" t="s">
        <v>77</v>
      </c>
      <c r="Z510" s="487" t="s">
        <v>78</v>
      </c>
      <c r="AA510" s="449"/>
    </row>
    <row r="511" spans="1:27" s="552" customFormat="1" ht="114.75">
      <c r="A511" s="487" t="s">
        <v>2547</v>
      </c>
      <c r="B511" s="487" t="s">
        <v>71</v>
      </c>
      <c r="C511" s="487" t="s">
        <v>72</v>
      </c>
      <c r="D511" s="487" t="s">
        <v>955</v>
      </c>
      <c r="E511" s="487" t="s">
        <v>879</v>
      </c>
      <c r="F511" s="490">
        <v>8146</v>
      </c>
      <c r="G511" s="490">
        <v>2024110010254</v>
      </c>
      <c r="H511" s="487" t="s">
        <v>17</v>
      </c>
      <c r="I511" s="487" t="s">
        <v>880</v>
      </c>
      <c r="J511" s="487" t="s">
        <v>23</v>
      </c>
      <c r="K511" s="487">
        <v>80111601</v>
      </c>
      <c r="L511" s="487" t="s">
        <v>2548</v>
      </c>
      <c r="M511" s="487" t="s">
        <v>1423</v>
      </c>
      <c r="N511" s="487" t="s">
        <v>1423</v>
      </c>
      <c r="O511" s="487">
        <v>3</v>
      </c>
      <c r="P511" s="487">
        <v>1</v>
      </c>
      <c r="Q511" s="487" t="s">
        <v>885</v>
      </c>
      <c r="R511" s="575" t="s">
        <v>886</v>
      </c>
      <c r="S511" s="579">
        <v>5500000</v>
      </c>
      <c r="T511" s="579">
        <v>16500000</v>
      </c>
      <c r="U511" s="487" t="s">
        <v>887</v>
      </c>
      <c r="V511" s="487" t="s">
        <v>123</v>
      </c>
      <c r="W511" s="487" t="s">
        <v>888</v>
      </c>
      <c r="X511" s="487" t="s">
        <v>957</v>
      </c>
      <c r="Y511" s="487" t="s">
        <v>77</v>
      </c>
      <c r="Z511" s="487" t="s">
        <v>78</v>
      </c>
      <c r="AA511" s="449" t="s">
        <v>2334</v>
      </c>
    </row>
    <row r="512" spans="1:27" s="552" customFormat="1" ht="114.75">
      <c r="A512" s="487" t="s">
        <v>980</v>
      </c>
      <c r="B512" s="487" t="s">
        <v>71</v>
      </c>
      <c r="C512" s="487" t="s">
        <v>72</v>
      </c>
      <c r="D512" s="487" t="s">
        <v>955</v>
      </c>
      <c r="E512" s="487" t="s">
        <v>879</v>
      </c>
      <c r="F512" s="490">
        <v>8146</v>
      </c>
      <c r="G512" s="490">
        <v>2024110010254</v>
      </c>
      <c r="H512" s="487" t="s">
        <v>17</v>
      </c>
      <c r="I512" s="487" t="s">
        <v>880</v>
      </c>
      <c r="J512" s="453" t="s">
        <v>23</v>
      </c>
      <c r="K512" s="487">
        <v>80111601</v>
      </c>
      <c r="L512" s="487" t="s">
        <v>2183</v>
      </c>
      <c r="M512" s="487" t="s">
        <v>461</v>
      </c>
      <c r="N512" s="490" t="s">
        <v>461</v>
      </c>
      <c r="O512" s="490">
        <v>6</v>
      </c>
      <c r="P512" s="487">
        <v>1</v>
      </c>
      <c r="Q512" s="487" t="s">
        <v>885</v>
      </c>
      <c r="R512" s="491" t="s">
        <v>886</v>
      </c>
      <c r="S512" s="579">
        <v>4500000</v>
      </c>
      <c r="T512" s="579">
        <v>27000000</v>
      </c>
      <c r="U512" s="487" t="s">
        <v>887</v>
      </c>
      <c r="V512" s="487" t="s">
        <v>123</v>
      </c>
      <c r="W512" s="487" t="s">
        <v>888</v>
      </c>
      <c r="X512" s="487" t="s">
        <v>957</v>
      </c>
      <c r="Y512" s="487" t="s">
        <v>77</v>
      </c>
      <c r="Z512" s="487" t="s">
        <v>78</v>
      </c>
      <c r="AA512" s="449" t="s">
        <v>2329</v>
      </c>
    </row>
    <row r="513" spans="1:27" s="552" customFormat="1" ht="114.75">
      <c r="A513" s="487" t="s">
        <v>981</v>
      </c>
      <c r="B513" s="487" t="s">
        <v>71</v>
      </c>
      <c r="C513" s="487" t="s">
        <v>72</v>
      </c>
      <c r="D513" s="487" t="s">
        <v>955</v>
      </c>
      <c r="E513" s="487" t="s">
        <v>879</v>
      </c>
      <c r="F513" s="490">
        <v>8146</v>
      </c>
      <c r="G513" s="490">
        <v>2024110010254</v>
      </c>
      <c r="H513" s="487" t="s">
        <v>17</v>
      </c>
      <c r="I513" s="487" t="s">
        <v>880</v>
      </c>
      <c r="J513" s="487" t="s">
        <v>23</v>
      </c>
      <c r="K513" s="487">
        <v>80111601</v>
      </c>
      <c r="L513" s="487" t="s">
        <v>982</v>
      </c>
      <c r="M513" s="487" t="s">
        <v>309</v>
      </c>
      <c r="N513" s="490" t="s">
        <v>309</v>
      </c>
      <c r="O513" s="490">
        <v>8</v>
      </c>
      <c r="P513" s="487">
        <v>1</v>
      </c>
      <c r="Q513" s="487" t="s">
        <v>885</v>
      </c>
      <c r="R513" s="491" t="s">
        <v>886</v>
      </c>
      <c r="S513" s="579">
        <v>4500000</v>
      </c>
      <c r="T513" s="579">
        <v>36000000</v>
      </c>
      <c r="U513" s="487" t="s">
        <v>887</v>
      </c>
      <c r="V513" s="487" t="s">
        <v>899</v>
      </c>
      <c r="W513" s="487" t="s">
        <v>888</v>
      </c>
      <c r="X513" s="487" t="s">
        <v>957</v>
      </c>
      <c r="Y513" s="487" t="s">
        <v>77</v>
      </c>
      <c r="Z513" s="487" t="s">
        <v>78</v>
      </c>
      <c r="AA513" s="449"/>
    </row>
    <row r="514" spans="1:27" s="552" customFormat="1" ht="114.75">
      <c r="A514" s="487" t="s">
        <v>983</v>
      </c>
      <c r="B514" s="487" t="s">
        <v>71</v>
      </c>
      <c r="C514" s="487" t="s">
        <v>72</v>
      </c>
      <c r="D514" s="487" t="s">
        <v>955</v>
      </c>
      <c r="E514" s="487" t="s">
        <v>879</v>
      </c>
      <c r="F514" s="490">
        <v>8146</v>
      </c>
      <c r="G514" s="490">
        <v>2024110010254</v>
      </c>
      <c r="H514" s="487" t="s">
        <v>17</v>
      </c>
      <c r="I514" s="487" t="s">
        <v>880</v>
      </c>
      <c r="J514" s="487" t="s">
        <v>23</v>
      </c>
      <c r="K514" s="487">
        <v>80111601</v>
      </c>
      <c r="L514" s="487" t="s">
        <v>984</v>
      </c>
      <c r="M514" s="487" t="s">
        <v>461</v>
      </c>
      <c r="N514" s="490" t="s">
        <v>461</v>
      </c>
      <c r="O514" s="490">
        <v>5</v>
      </c>
      <c r="P514" s="487">
        <v>1</v>
      </c>
      <c r="Q514" s="487" t="s">
        <v>885</v>
      </c>
      <c r="R514" s="491" t="s">
        <v>886</v>
      </c>
      <c r="S514" s="579">
        <v>9000000</v>
      </c>
      <c r="T514" s="579">
        <v>45000000</v>
      </c>
      <c r="U514" s="487" t="s">
        <v>887</v>
      </c>
      <c r="V514" s="487" t="s">
        <v>899</v>
      </c>
      <c r="W514" s="487" t="s">
        <v>888</v>
      </c>
      <c r="X514" s="487" t="s">
        <v>957</v>
      </c>
      <c r="Y514" s="487" t="s">
        <v>77</v>
      </c>
      <c r="Z514" s="487" t="s">
        <v>78</v>
      </c>
      <c r="AA514" s="449"/>
    </row>
    <row r="515" spans="1:27" s="552" customFormat="1" ht="114.75">
      <c r="A515" s="487" t="s">
        <v>985</v>
      </c>
      <c r="B515" s="487" t="s">
        <v>71</v>
      </c>
      <c r="C515" s="487" t="s">
        <v>72</v>
      </c>
      <c r="D515" s="487" t="s">
        <v>955</v>
      </c>
      <c r="E515" s="487" t="s">
        <v>879</v>
      </c>
      <c r="F515" s="490">
        <v>8146</v>
      </c>
      <c r="G515" s="490">
        <v>2024110010254</v>
      </c>
      <c r="H515" s="487" t="s">
        <v>17</v>
      </c>
      <c r="I515" s="487" t="s">
        <v>880</v>
      </c>
      <c r="J515" s="487" t="s">
        <v>23</v>
      </c>
      <c r="K515" s="487">
        <v>80111601</v>
      </c>
      <c r="L515" s="487" t="s">
        <v>2369</v>
      </c>
      <c r="M515" s="487" t="s">
        <v>1062</v>
      </c>
      <c r="N515" s="487" t="s">
        <v>1062</v>
      </c>
      <c r="O515" s="487">
        <v>5</v>
      </c>
      <c r="P515" s="487">
        <v>1</v>
      </c>
      <c r="Q515" s="487" t="s">
        <v>885</v>
      </c>
      <c r="R515" s="575" t="s">
        <v>886</v>
      </c>
      <c r="S515" s="579">
        <v>5000000</v>
      </c>
      <c r="T515" s="579">
        <v>25000000</v>
      </c>
      <c r="U515" s="487" t="s">
        <v>887</v>
      </c>
      <c r="V515" s="487" t="s">
        <v>123</v>
      </c>
      <c r="W515" s="487" t="s">
        <v>888</v>
      </c>
      <c r="X515" s="487" t="s">
        <v>957</v>
      </c>
      <c r="Y515" s="487" t="s">
        <v>77</v>
      </c>
      <c r="Z515" s="487" t="s">
        <v>78</v>
      </c>
      <c r="AA515" s="449"/>
    </row>
    <row r="516" spans="1:27" s="552" customFormat="1" ht="114.75">
      <c r="A516" s="487" t="s">
        <v>987</v>
      </c>
      <c r="B516" s="487" t="s">
        <v>71</v>
      </c>
      <c r="C516" s="487" t="s">
        <v>72</v>
      </c>
      <c r="D516" s="487" t="s">
        <v>955</v>
      </c>
      <c r="E516" s="487" t="s">
        <v>879</v>
      </c>
      <c r="F516" s="490">
        <v>8146</v>
      </c>
      <c r="G516" s="490">
        <v>2024110010254</v>
      </c>
      <c r="H516" s="487" t="s">
        <v>17</v>
      </c>
      <c r="I516" s="487" t="s">
        <v>880</v>
      </c>
      <c r="J516" s="487" t="s">
        <v>23</v>
      </c>
      <c r="K516" s="487">
        <v>80111601</v>
      </c>
      <c r="L516" s="487" t="s">
        <v>988</v>
      </c>
      <c r="M516" s="487" t="s">
        <v>1062</v>
      </c>
      <c r="N516" s="490" t="s">
        <v>1062</v>
      </c>
      <c r="O516" s="490">
        <v>6</v>
      </c>
      <c r="P516" s="487">
        <v>1</v>
      </c>
      <c r="Q516" s="487" t="s">
        <v>885</v>
      </c>
      <c r="R516" s="491" t="s">
        <v>886</v>
      </c>
      <c r="S516" s="579">
        <v>4500000</v>
      </c>
      <c r="T516" s="579">
        <v>27000000</v>
      </c>
      <c r="U516" s="487" t="s">
        <v>887</v>
      </c>
      <c r="V516" s="487" t="s">
        <v>899</v>
      </c>
      <c r="W516" s="487" t="s">
        <v>888</v>
      </c>
      <c r="X516" s="487" t="s">
        <v>957</v>
      </c>
      <c r="Y516" s="487" t="s">
        <v>77</v>
      </c>
      <c r="Z516" s="487" t="s">
        <v>78</v>
      </c>
      <c r="AA516" s="449"/>
    </row>
    <row r="517" spans="1:27" s="552" customFormat="1" ht="114.75">
      <c r="A517" s="487" t="s">
        <v>989</v>
      </c>
      <c r="B517" s="487" t="s">
        <v>71</v>
      </c>
      <c r="C517" s="487" t="s">
        <v>72</v>
      </c>
      <c r="D517" s="487" t="s">
        <v>955</v>
      </c>
      <c r="E517" s="487" t="s">
        <v>879</v>
      </c>
      <c r="F517" s="490">
        <v>8146</v>
      </c>
      <c r="G517" s="490">
        <v>2024110010254</v>
      </c>
      <c r="H517" s="487" t="s">
        <v>17</v>
      </c>
      <c r="I517" s="487" t="s">
        <v>880</v>
      </c>
      <c r="J517" s="453" t="s">
        <v>23</v>
      </c>
      <c r="K517" s="487">
        <v>80111601</v>
      </c>
      <c r="L517" s="487" t="s">
        <v>1892</v>
      </c>
      <c r="M517" s="487" t="s">
        <v>309</v>
      </c>
      <c r="N517" s="490" t="s">
        <v>309</v>
      </c>
      <c r="O517" s="490">
        <v>5</v>
      </c>
      <c r="P517" s="487">
        <v>1</v>
      </c>
      <c r="Q517" s="487" t="s">
        <v>885</v>
      </c>
      <c r="R517" s="491" t="s">
        <v>886</v>
      </c>
      <c r="S517" s="579">
        <v>2253000</v>
      </c>
      <c r="T517" s="579">
        <v>11265000</v>
      </c>
      <c r="U517" s="487" t="s">
        <v>887</v>
      </c>
      <c r="V517" s="487" t="s">
        <v>123</v>
      </c>
      <c r="W517" s="487" t="s">
        <v>888</v>
      </c>
      <c r="X517" s="487" t="s">
        <v>957</v>
      </c>
      <c r="Y517" s="487" t="s">
        <v>77</v>
      </c>
      <c r="Z517" s="487" t="s">
        <v>78</v>
      </c>
      <c r="AA517" s="449"/>
    </row>
    <row r="518" spans="1:27" s="552" customFormat="1" ht="114.75">
      <c r="A518" s="487" t="s">
        <v>992</v>
      </c>
      <c r="B518" s="487" t="s">
        <v>71</v>
      </c>
      <c r="C518" s="487" t="s">
        <v>72</v>
      </c>
      <c r="D518" s="487" t="s">
        <v>955</v>
      </c>
      <c r="E518" s="487" t="s">
        <v>879</v>
      </c>
      <c r="F518" s="490">
        <v>8146</v>
      </c>
      <c r="G518" s="490">
        <v>2024110010254</v>
      </c>
      <c r="H518" s="487" t="s">
        <v>17</v>
      </c>
      <c r="I518" s="487" t="s">
        <v>880</v>
      </c>
      <c r="J518" s="487" t="s">
        <v>23</v>
      </c>
      <c r="K518" s="487">
        <v>80111601</v>
      </c>
      <c r="L518" s="487" t="s">
        <v>2311</v>
      </c>
      <c r="M518" s="487" t="s">
        <v>1714</v>
      </c>
      <c r="N518" s="490" t="s">
        <v>1714</v>
      </c>
      <c r="O518" s="490">
        <v>5</v>
      </c>
      <c r="P518" s="487">
        <v>1</v>
      </c>
      <c r="Q518" s="487" t="s">
        <v>885</v>
      </c>
      <c r="R518" s="491" t="s">
        <v>886</v>
      </c>
      <c r="S518" s="579">
        <v>9000000</v>
      </c>
      <c r="T518" s="579">
        <v>45000000</v>
      </c>
      <c r="U518" s="487" t="s">
        <v>887</v>
      </c>
      <c r="V518" s="487" t="s">
        <v>899</v>
      </c>
      <c r="W518" s="487" t="s">
        <v>888</v>
      </c>
      <c r="X518" s="487" t="s">
        <v>957</v>
      </c>
      <c r="Y518" s="487" t="s">
        <v>77</v>
      </c>
      <c r="Z518" s="487" t="s">
        <v>78</v>
      </c>
      <c r="AA518" s="449"/>
    </row>
    <row r="519" spans="1:27" s="552" customFormat="1" ht="114.75">
      <c r="A519" s="487" t="s">
        <v>994</v>
      </c>
      <c r="B519" s="487" t="s">
        <v>71</v>
      </c>
      <c r="C519" s="487" t="s">
        <v>72</v>
      </c>
      <c r="D519" s="487" t="s">
        <v>955</v>
      </c>
      <c r="E519" s="487" t="s">
        <v>879</v>
      </c>
      <c r="F519" s="490">
        <v>8146</v>
      </c>
      <c r="G519" s="490">
        <v>2024110010254</v>
      </c>
      <c r="H519" s="487" t="s">
        <v>17</v>
      </c>
      <c r="I519" s="487" t="s">
        <v>880</v>
      </c>
      <c r="J519" s="487" t="s">
        <v>23</v>
      </c>
      <c r="K519" s="487">
        <v>80111601</v>
      </c>
      <c r="L519" s="487" t="s">
        <v>995</v>
      </c>
      <c r="M519" s="487" t="s">
        <v>461</v>
      </c>
      <c r="N519" s="487" t="s">
        <v>461</v>
      </c>
      <c r="O519" s="487">
        <v>6</v>
      </c>
      <c r="P519" s="487">
        <v>1</v>
      </c>
      <c r="Q519" s="487" t="s">
        <v>885</v>
      </c>
      <c r="R519" s="575" t="s">
        <v>886</v>
      </c>
      <c r="S519" s="579">
        <v>5000000</v>
      </c>
      <c r="T519" s="579">
        <v>30000000</v>
      </c>
      <c r="U519" s="487" t="s">
        <v>887</v>
      </c>
      <c r="V519" s="487" t="s">
        <v>123</v>
      </c>
      <c r="W519" s="487" t="s">
        <v>888</v>
      </c>
      <c r="X519" s="487" t="s">
        <v>957</v>
      </c>
      <c r="Y519" s="487" t="s">
        <v>77</v>
      </c>
      <c r="Z519" s="487" t="s">
        <v>78</v>
      </c>
      <c r="AA519" s="449"/>
    </row>
    <row r="520" spans="1:27" s="552" customFormat="1" ht="114.75">
      <c r="A520" s="487" t="s">
        <v>996</v>
      </c>
      <c r="B520" s="487" t="s">
        <v>71</v>
      </c>
      <c r="C520" s="487" t="s">
        <v>72</v>
      </c>
      <c r="D520" s="487" t="s">
        <v>955</v>
      </c>
      <c r="E520" s="487" t="s">
        <v>879</v>
      </c>
      <c r="F520" s="490">
        <v>8146</v>
      </c>
      <c r="G520" s="490">
        <v>2024110010254</v>
      </c>
      <c r="H520" s="487" t="s">
        <v>17</v>
      </c>
      <c r="I520" s="487" t="s">
        <v>880</v>
      </c>
      <c r="J520" s="453" t="s">
        <v>23</v>
      </c>
      <c r="K520" s="487">
        <v>80111601</v>
      </c>
      <c r="L520" s="487" t="s">
        <v>2367</v>
      </c>
      <c r="M520" s="487" t="s">
        <v>1062</v>
      </c>
      <c r="N520" s="490" t="s">
        <v>1062</v>
      </c>
      <c r="O520" s="490">
        <v>5</v>
      </c>
      <c r="P520" s="487">
        <v>1</v>
      </c>
      <c r="Q520" s="487" t="s">
        <v>885</v>
      </c>
      <c r="R520" s="491" t="s">
        <v>886</v>
      </c>
      <c r="S520" s="579">
        <v>8000000</v>
      </c>
      <c r="T520" s="579">
        <v>40000000</v>
      </c>
      <c r="U520" s="487" t="s">
        <v>887</v>
      </c>
      <c r="V520" s="487" t="s">
        <v>123</v>
      </c>
      <c r="W520" s="487" t="s">
        <v>888</v>
      </c>
      <c r="X520" s="487" t="s">
        <v>957</v>
      </c>
      <c r="Y520" s="487" t="s">
        <v>77</v>
      </c>
      <c r="Z520" s="487" t="s">
        <v>78</v>
      </c>
      <c r="AA520" s="449"/>
    </row>
    <row r="521" spans="1:27" s="552" customFormat="1" ht="114.75">
      <c r="A521" s="487" t="s">
        <v>997</v>
      </c>
      <c r="B521" s="487" t="s">
        <v>71</v>
      </c>
      <c r="C521" s="487" t="s">
        <v>72</v>
      </c>
      <c r="D521" s="487" t="s">
        <v>955</v>
      </c>
      <c r="E521" s="487" t="s">
        <v>879</v>
      </c>
      <c r="F521" s="490">
        <v>8146</v>
      </c>
      <c r="G521" s="490">
        <v>2024110010254</v>
      </c>
      <c r="H521" s="487" t="s">
        <v>17</v>
      </c>
      <c r="I521" s="487" t="s">
        <v>880</v>
      </c>
      <c r="J521" s="453" t="s">
        <v>23</v>
      </c>
      <c r="K521" s="487">
        <v>80111601</v>
      </c>
      <c r="L521" s="487" t="s">
        <v>2175</v>
      </c>
      <c r="M521" s="487" t="s">
        <v>309</v>
      </c>
      <c r="N521" s="490" t="s">
        <v>309</v>
      </c>
      <c r="O521" s="490">
        <v>6</v>
      </c>
      <c r="P521" s="487">
        <v>1</v>
      </c>
      <c r="Q521" s="487" t="s">
        <v>885</v>
      </c>
      <c r="R521" s="491" t="s">
        <v>886</v>
      </c>
      <c r="S521" s="579">
        <v>3157000</v>
      </c>
      <c r="T521" s="579">
        <v>18942000</v>
      </c>
      <c r="U521" s="487" t="s">
        <v>887</v>
      </c>
      <c r="V521" s="487" t="s">
        <v>123</v>
      </c>
      <c r="W521" s="487" t="s">
        <v>888</v>
      </c>
      <c r="X521" s="487" t="s">
        <v>957</v>
      </c>
      <c r="Y521" s="487" t="s">
        <v>77</v>
      </c>
      <c r="Z521" s="487" t="s">
        <v>78</v>
      </c>
      <c r="AA521" s="449"/>
    </row>
    <row r="522" spans="1:27" s="552" customFormat="1" ht="114.75">
      <c r="A522" s="487" t="s">
        <v>998</v>
      </c>
      <c r="B522" s="487" t="s">
        <v>71</v>
      </c>
      <c r="C522" s="487" t="s">
        <v>72</v>
      </c>
      <c r="D522" s="487" t="s">
        <v>955</v>
      </c>
      <c r="E522" s="487" t="s">
        <v>879</v>
      </c>
      <c r="F522" s="490">
        <v>8146</v>
      </c>
      <c r="G522" s="490">
        <v>2024110010254</v>
      </c>
      <c r="H522" s="487" t="s">
        <v>17</v>
      </c>
      <c r="I522" s="487" t="s">
        <v>880</v>
      </c>
      <c r="J522" s="487" t="s">
        <v>23</v>
      </c>
      <c r="K522" s="487">
        <v>80111601</v>
      </c>
      <c r="L522" s="487" t="s">
        <v>2370</v>
      </c>
      <c r="M522" s="487" t="s">
        <v>1062</v>
      </c>
      <c r="N522" s="487" t="s">
        <v>1062</v>
      </c>
      <c r="O522" s="487">
        <v>5</v>
      </c>
      <c r="P522" s="487">
        <v>1</v>
      </c>
      <c r="Q522" s="487" t="s">
        <v>885</v>
      </c>
      <c r="R522" s="575" t="s">
        <v>886</v>
      </c>
      <c r="S522" s="579">
        <v>4500000</v>
      </c>
      <c r="T522" s="579">
        <v>22500000</v>
      </c>
      <c r="U522" s="487" t="s">
        <v>887</v>
      </c>
      <c r="V522" s="487" t="s">
        <v>123</v>
      </c>
      <c r="W522" s="487" t="s">
        <v>888</v>
      </c>
      <c r="X522" s="487" t="s">
        <v>957</v>
      </c>
      <c r="Y522" s="487" t="s">
        <v>77</v>
      </c>
      <c r="Z522" s="487" t="s">
        <v>78</v>
      </c>
      <c r="AA522" s="449"/>
    </row>
    <row r="523" spans="1:27" s="552" customFormat="1" ht="114.75">
      <c r="A523" s="487" t="s">
        <v>1000</v>
      </c>
      <c r="B523" s="487" t="s">
        <v>71</v>
      </c>
      <c r="C523" s="487" t="s">
        <v>72</v>
      </c>
      <c r="D523" s="487" t="s">
        <v>955</v>
      </c>
      <c r="E523" s="487" t="s">
        <v>879</v>
      </c>
      <c r="F523" s="490">
        <v>8146</v>
      </c>
      <c r="G523" s="490">
        <v>2024110010254</v>
      </c>
      <c r="H523" s="487" t="s">
        <v>17</v>
      </c>
      <c r="I523" s="487" t="s">
        <v>880</v>
      </c>
      <c r="J523" s="487" t="s">
        <v>23</v>
      </c>
      <c r="K523" s="487">
        <v>80111601</v>
      </c>
      <c r="L523" s="487" t="s">
        <v>1001</v>
      </c>
      <c r="M523" s="487" t="s">
        <v>461</v>
      </c>
      <c r="N523" s="490" t="s">
        <v>461</v>
      </c>
      <c r="O523" s="490">
        <v>7</v>
      </c>
      <c r="P523" s="487">
        <v>1</v>
      </c>
      <c r="Q523" s="487" t="s">
        <v>885</v>
      </c>
      <c r="R523" s="491" t="s">
        <v>886</v>
      </c>
      <c r="S523" s="579">
        <v>6000000</v>
      </c>
      <c r="T523" s="579">
        <v>42000000</v>
      </c>
      <c r="U523" s="487" t="s">
        <v>887</v>
      </c>
      <c r="V523" s="487" t="s">
        <v>899</v>
      </c>
      <c r="W523" s="487" t="s">
        <v>888</v>
      </c>
      <c r="X523" s="487" t="s">
        <v>957</v>
      </c>
      <c r="Y523" s="487" t="s">
        <v>77</v>
      </c>
      <c r="Z523" s="487" t="s">
        <v>78</v>
      </c>
      <c r="AA523" s="449"/>
    </row>
    <row r="524" spans="1:27" s="552" customFormat="1" ht="114.75">
      <c r="A524" s="487" t="s">
        <v>2365</v>
      </c>
      <c r="B524" s="487" t="s">
        <v>71</v>
      </c>
      <c r="C524" s="487" t="s">
        <v>72</v>
      </c>
      <c r="D524" s="487" t="s">
        <v>955</v>
      </c>
      <c r="E524" s="487" t="s">
        <v>879</v>
      </c>
      <c r="F524" s="490">
        <v>8146</v>
      </c>
      <c r="G524" s="490">
        <v>2024110010254</v>
      </c>
      <c r="H524" s="487" t="s">
        <v>17</v>
      </c>
      <c r="I524" s="487" t="s">
        <v>880</v>
      </c>
      <c r="J524" s="487" t="s">
        <v>23</v>
      </c>
      <c r="K524" s="487">
        <v>80111601</v>
      </c>
      <c r="L524" s="487" t="s">
        <v>2366</v>
      </c>
      <c r="M524" s="487" t="s">
        <v>1062</v>
      </c>
      <c r="N524" s="490" t="s">
        <v>1062</v>
      </c>
      <c r="O524" s="490">
        <v>3</v>
      </c>
      <c r="P524" s="487">
        <v>1</v>
      </c>
      <c r="Q524" s="487" t="s">
        <v>885</v>
      </c>
      <c r="R524" s="491" t="s">
        <v>886</v>
      </c>
      <c r="S524" s="579">
        <v>6000000</v>
      </c>
      <c r="T524" s="579">
        <v>18000000</v>
      </c>
      <c r="U524" s="487" t="s">
        <v>887</v>
      </c>
      <c r="V524" s="487" t="s">
        <v>899</v>
      </c>
      <c r="W524" s="487" t="s">
        <v>888</v>
      </c>
      <c r="X524" s="487" t="s">
        <v>957</v>
      </c>
      <c r="Y524" s="487" t="s">
        <v>77</v>
      </c>
      <c r="Z524" s="487" t="s">
        <v>78</v>
      </c>
      <c r="AA524" s="449"/>
    </row>
    <row r="525" spans="1:27" s="552" customFormat="1" ht="114.75">
      <c r="A525" s="487" t="s">
        <v>1002</v>
      </c>
      <c r="B525" s="487" t="s">
        <v>71</v>
      </c>
      <c r="C525" s="487" t="s">
        <v>72</v>
      </c>
      <c r="D525" s="487" t="s">
        <v>955</v>
      </c>
      <c r="E525" s="487" t="s">
        <v>879</v>
      </c>
      <c r="F525" s="490">
        <v>8146</v>
      </c>
      <c r="G525" s="490">
        <v>2024110010254</v>
      </c>
      <c r="H525" s="487" t="s">
        <v>17</v>
      </c>
      <c r="I525" s="487" t="s">
        <v>880</v>
      </c>
      <c r="J525" s="487" t="s">
        <v>23</v>
      </c>
      <c r="K525" s="487">
        <v>80111601</v>
      </c>
      <c r="L525" s="487" t="s">
        <v>1003</v>
      </c>
      <c r="M525" s="487" t="s">
        <v>461</v>
      </c>
      <c r="N525" s="490" t="s">
        <v>461</v>
      </c>
      <c r="O525" s="490">
        <v>6</v>
      </c>
      <c r="P525" s="487">
        <v>1</v>
      </c>
      <c r="Q525" s="487" t="s">
        <v>885</v>
      </c>
      <c r="R525" s="491" t="s">
        <v>886</v>
      </c>
      <c r="S525" s="579">
        <v>5000000</v>
      </c>
      <c r="T525" s="579">
        <v>30000000</v>
      </c>
      <c r="U525" s="487" t="s">
        <v>887</v>
      </c>
      <c r="V525" s="487" t="s">
        <v>899</v>
      </c>
      <c r="W525" s="487" t="s">
        <v>888</v>
      </c>
      <c r="X525" s="487" t="s">
        <v>957</v>
      </c>
      <c r="Y525" s="487" t="s">
        <v>77</v>
      </c>
      <c r="Z525" s="487" t="s">
        <v>78</v>
      </c>
      <c r="AA525" s="449"/>
    </row>
    <row r="526" spans="1:27" s="552" customFormat="1" ht="114.75">
      <c r="A526" s="487" t="s">
        <v>1004</v>
      </c>
      <c r="B526" s="487" t="s">
        <v>71</v>
      </c>
      <c r="C526" s="487" t="s">
        <v>72</v>
      </c>
      <c r="D526" s="487" t="s">
        <v>955</v>
      </c>
      <c r="E526" s="487" t="s">
        <v>879</v>
      </c>
      <c r="F526" s="490">
        <v>8146</v>
      </c>
      <c r="G526" s="490">
        <v>2024110010254</v>
      </c>
      <c r="H526" s="487" t="s">
        <v>17</v>
      </c>
      <c r="I526" s="487" t="s">
        <v>880</v>
      </c>
      <c r="J526" s="453" t="s">
        <v>23</v>
      </c>
      <c r="K526" s="487">
        <v>80111601</v>
      </c>
      <c r="L526" s="487" t="s">
        <v>1557</v>
      </c>
      <c r="M526" s="487" t="s">
        <v>1423</v>
      </c>
      <c r="N526" s="490" t="s">
        <v>1423</v>
      </c>
      <c r="O526" s="490">
        <v>1</v>
      </c>
      <c r="P526" s="487">
        <v>1</v>
      </c>
      <c r="Q526" s="487" t="s">
        <v>885</v>
      </c>
      <c r="R526" s="491" t="s">
        <v>886</v>
      </c>
      <c r="S526" s="579" t="s">
        <v>1739</v>
      </c>
      <c r="T526" s="579">
        <v>11617500</v>
      </c>
      <c r="U526" s="487" t="s">
        <v>887</v>
      </c>
      <c r="V526" s="487" t="s">
        <v>899</v>
      </c>
      <c r="W526" s="487" t="s">
        <v>888</v>
      </c>
      <c r="X526" s="487" t="s">
        <v>957</v>
      </c>
      <c r="Y526" s="487" t="s">
        <v>77</v>
      </c>
      <c r="Z526" s="487" t="s">
        <v>78</v>
      </c>
      <c r="AA526" s="449" t="s">
        <v>2329</v>
      </c>
    </row>
    <row r="527" spans="1:27" s="552" customFormat="1" ht="89.25">
      <c r="A527" s="487" t="s">
        <v>1005</v>
      </c>
      <c r="B527" s="487" t="s">
        <v>71</v>
      </c>
      <c r="C527" s="487" t="s">
        <v>72</v>
      </c>
      <c r="D527" s="487" t="s">
        <v>1006</v>
      </c>
      <c r="E527" s="487" t="s">
        <v>879</v>
      </c>
      <c r="F527" s="490">
        <v>8146</v>
      </c>
      <c r="G527" s="490">
        <v>2024110010254</v>
      </c>
      <c r="H527" s="487" t="s">
        <v>17</v>
      </c>
      <c r="I527" s="487" t="s">
        <v>880</v>
      </c>
      <c r="J527" s="487" t="s">
        <v>24</v>
      </c>
      <c r="K527" s="487">
        <v>80111600</v>
      </c>
      <c r="L527" s="487" t="s">
        <v>1007</v>
      </c>
      <c r="M527" s="487" t="s">
        <v>461</v>
      </c>
      <c r="N527" s="487" t="s">
        <v>461</v>
      </c>
      <c r="O527" s="487">
        <v>6</v>
      </c>
      <c r="P527" s="487">
        <v>1</v>
      </c>
      <c r="Q527" s="487" t="s">
        <v>885</v>
      </c>
      <c r="R527" s="575" t="s">
        <v>886</v>
      </c>
      <c r="S527" s="579">
        <v>7000000</v>
      </c>
      <c r="T527" s="579">
        <v>42000000</v>
      </c>
      <c r="U527" s="487" t="s">
        <v>1008</v>
      </c>
      <c r="V527" s="487" t="s">
        <v>123</v>
      </c>
      <c r="W527" s="487" t="s">
        <v>888</v>
      </c>
      <c r="X527" s="487" t="s">
        <v>535</v>
      </c>
      <c r="Y527" s="487" t="s">
        <v>77</v>
      </c>
      <c r="Z527" s="487" t="s">
        <v>78</v>
      </c>
      <c r="AA527" s="449"/>
    </row>
    <row r="528" spans="1:27" s="552" customFormat="1" ht="89.25">
      <c r="A528" s="487" t="s">
        <v>1009</v>
      </c>
      <c r="B528" s="487" t="s">
        <v>71</v>
      </c>
      <c r="C528" s="487" t="s">
        <v>72</v>
      </c>
      <c r="D528" s="487" t="s">
        <v>1006</v>
      </c>
      <c r="E528" s="487" t="s">
        <v>879</v>
      </c>
      <c r="F528" s="490">
        <v>8146</v>
      </c>
      <c r="G528" s="490">
        <v>2024110010254</v>
      </c>
      <c r="H528" s="487" t="s">
        <v>17</v>
      </c>
      <c r="I528" s="487" t="s">
        <v>880</v>
      </c>
      <c r="J528" s="487" t="s">
        <v>24</v>
      </c>
      <c r="K528" s="487">
        <v>80111600</v>
      </c>
      <c r="L528" s="487" t="s">
        <v>2341</v>
      </c>
      <c r="M528" s="487" t="s">
        <v>2324</v>
      </c>
      <c r="N528" s="490" t="s">
        <v>2324</v>
      </c>
      <c r="O528" s="490">
        <v>6</v>
      </c>
      <c r="P528" s="487">
        <v>1</v>
      </c>
      <c r="Q528" s="487" t="s">
        <v>885</v>
      </c>
      <c r="R528" s="491" t="s">
        <v>886</v>
      </c>
      <c r="S528" s="579">
        <v>5000000</v>
      </c>
      <c r="T528" s="579">
        <v>30000000</v>
      </c>
      <c r="U528" s="487" t="s">
        <v>1011</v>
      </c>
      <c r="V528" s="487" t="s">
        <v>899</v>
      </c>
      <c r="W528" s="487" t="s">
        <v>888</v>
      </c>
      <c r="X528" s="487" t="s">
        <v>535</v>
      </c>
      <c r="Y528" s="487" t="s">
        <v>77</v>
      </c>
      <c r="Z528" s="487" t="s">
        <v>78</v>
      </c>
      <c r="AA528" s="449"/>
    </row>
    <row r="529" spans="1:27" s="552" customFormat="1" ht="89.25">
      <c r="A529" s="487" t="s">
        <v>1012</v>
      </c>
      <c r="B529" s="487" t="s">
        <v>71</v>
      </c>
      <c r="C529" s="487" t="s">
        <v>72</v>
      </c>
      <c r="D529" s="487" t="s">
        <v>1006</v>
      </c>
      <c r="E529" s="487" t="s">
        <v>879</v>
      </c>
      <c r="F529" s="490">
        <v>8146</v>
      </c>
      <c r="G529" s="490">
        <v>2024110010254</v>
      </c>
      <c r="H529" s="487" t="s">
        <v>17</v>
      </c>
      <c r="I529" s="487" t="s">
        <v>880</v>
      </c>
      <c r="J529" s="487" t="s">
        <v>24</v>
      </c>
      <c r="K529" s="487">
        <v>80111600</v>
      </c>
      <c r="L529" s="487" t="s">
        <v>1013</v>
      </c>
      <c r="M529" s="487" t="s">
        <v>411</v>
      </c>
      <c r="N529" s="487" t="s">
        <v>461</v>
      </c>
      <c r="O529" s="487">
        <v>10</v>
      </c>
      <c r="P529" s="487">
        <v>1</v>
      </c>
      <c r="Q529" s="487" t="s">
        <v>885</v>
      </c>
      <c r="R529" s="575" t="s">
        <v>886</v>
      </c>
      <c r="S529" s="579">
        <v>5500000</v>
      </c>
      <c r="T529" s="579">
        <v>55000000</v>
      </c>
      <c r="U529" s="487" t="s">
        <v>1008</v>
      </c>
      <c r="V529" s="487" t="s">
        <v>123</v>
      </c>
      <c r="W529" s="487" t="s">
        <v>888</v>
      </c>
      <c r="X529" s="487" t="s">
        <v>535</v>
      </c>
      <c r="Y529" s="487" t="s">
        <v>77</v>
      </c>
      <c r="Z529" s="487" t="s">
        <v>78</v>
      </c>
      <c r="AA529" s="449"/>
    </row>
    <row r="530" spans="1:27" s="552" customFormat="1" ht="89.25">
      <c r="A530" s="487" t="s">
        <v>1014</v>
      </c>
      <c r="B530" s="487" t="s">
        <v>71</v>
      </c>
      <c r="C530" s="487" t="s">
        <v>72</v>
      </c>
      <c r="D530" s="487" t="s">
        <v>1006</v>
      </c>
      <c r="E530" s="487" t="s">
        <v>879</v>
      </c>
      <c r="F530" s="490">
        <v>8146</v>
      </c>
      <c r="G530" s="490">
        <v>2024110010254</v>
      </c>
      <c r="H530" s="487" t="s">
        <v>17</v>
      </c>
      <c r="I530" s="487" t="s">
        <v>880</v>
      </c>
      <c r="J530" s="487" t="s">
        <v>24</v>
      </c>
      <c r="K530" s="487">
        <v>80111600</v>
      </c>
      <c r="L530" s="487" t="s">
        <v>1015</v>
      </c>
      <c r="M530" s="487" t="s">
        <v>461</v>
      </c>
      <c r="N530" s="490" t="s">
        <v>461</v>
      </c>
      <c r="O530" s="490">
        <v>6</v>
      </c>
      <c r="P530" s="487">
        <v>1</v>
      </c>
      <c r="Q530" s="487" t="s">
        <v>885</v>
      </c>
      <c r="R530" s="491" t="s">
        <v>886</v>
      </c>
      <c r="S530" s="579">
        <v>4700000</v>
      </c>
      <c r="T530" s="579">
        <v>28200000</v>
      </c>
      <c r="U530" s="487" t="s">
        <v>1011</v>
      </c>
      <c r="V530" s="487" t="s">
        <v>899</v>
      </c>
      <c r="W530" s="487" t="s">
        <v>888</v>
      </c>
      <c r="X530" s="487" t="s">
        <v>535</v>
      </c>
      <c r="Y530" s="487" t="s">
        <v>77</v>
      </c>
      <c r="Z530" s="487" t="s">
        <v>78</v>
      </c>
      <c r="AA530" s="449"/>
    </row>
    <row r="531" spans="1:27" s="552" customFormat="1" ht="89.25">
      <c r="A531" s="487" t="s">
        <v>1016</v>
      </c>
      <c r="B531" s="487" t="s">
        <v>71</v>
      </c>
      <c r="C531" s="487" t="s">
        <v>72</v>
      </c>
      <c r="D531" s="487" t="s">
        <v>1006</v>
      </c>
      <c r="E531" s="487" t="s">
        <v>879</v>
      </c>
      <c r="F531" s="490">
        <v>8146</v>
      </c>
      <c r="G531" s="490">
        <v>2024110010254</v>
      </c>
      <c r="H531" s="487" t="s">
        <v>17</v>
      </c>
      <c r="I531" s="487" t="s">
        <v>880</v>
      </c>
      <c r="J531" s="487" t="s">
        <v>24</v>
      </c>
      <c r="K531" s="487">
        <v>80111600</v>
      </c>
      <c r="L531" s="487" t="s">
        <v>1017</v>
      </c>
      <c r="M531" s="487" t="s">
        <v>461</v>
      </c>
      <c r="N531" s="490" t="s">
        <v>461</v>
      </c>
      <c r="O531" s="490">
        <v>6</v>
      </c>
      <c r="P531" s="487">
        <v>1</v>
      </c>
      <c r="Q531" s="487" t="s">
        <v>885</v>
      </c>
      <c r="R531" s="491" t="s">
        <v>886</v>
      </c>
      <c r="S531" s="579">
        <v>3000000</v>
      </c>
      <c r="T531" s="579">
        <v>18000000</v>
      </c>
      <c r="U531" s="487" t="s">
        <v>1011</v>
      </c>
      <c r="V531" s="487" t="s">
        <v>899</v>
      </c>
      <c r="W531" s="487" t="s">
        <v>888</v>
      </c>
      <c r="X531" s="487" t="s">
        <v>535</v>
      </c>
      <c r="Y531" s="487" t="s">
        <v>77</v>
      </c>
      <c r="Z531" s="487" t="s">
        <v>78</v>
      </c>
      <c r="AA531" s="449"/>
    </row>
    <row r="532" spans="1:27" s="552" customFormat="1" ht="89.25">
      <c r="A532" s="487" t="s">
        <v>1018</v>
      </c>
      <c r="B532" s="487" t="s">
        <v>71</v>
      </c>
      <c r="C532" s="487" t="s">
        <v>72</v>
      </c>
      <c r="D532" s="487" t="s">
        <v>1006</v>
      </c>
      <c r="E532" s="487" t="s">
        <v>879</v>
      </c>
      <c r="F532" s="490">
        <v>8146</v>
      </c>
      <c r="G532" s="490">
        <v>2024110010254</v>
      </c>
      <c r="H532" s="487" t="s">
        <v>17</v>
      </c>
      <c r="I532" s="487" t="s">
        <v>880</v>
      </c>
      <c r="J532" s="487" t="s">
        <v>24</v>
      </c>
      <c r="K532" s="487">
        <v>80111600</v>
      </c>
      <c r="L532" s="487" t="s">
        <v>2320</v>
      </c>
      <c r="M532" s="487" t="s">
        <v>675</v>
      </c>
      <c r="N532" s="490" t="s">
        <v>675</v>
      </c>
      <c r="O532" s="490">
        <v>7</v>
      </c>
      <c r="P532" s="487">
        <v>1</v>
      </c>
      <c r="Q532" s="487" t="s">
        <v>885</v>
      </c>
      <c r="R532" s="491" t="s">
        <v>886</v>
      </c>
      <c r="S532" s="579">
        <v>2500000</v>
      </c>
      <c r="T532" s="579">
        <v>17500000</v>
      </c>
      <c r="U532" s="487" t="s">
        <v>1011</v>
      </c>
      <c r="V532" s="487" t="s">
        <v>899</v>
      </c>
      <c r="W532" s="487" t="s">
        <v>888</v>
      </c>
      <c r="X532" s="487" t="s">
        <v>535</v>
      </c>
      <c r="Y532" s="487" t="s">
        <v>77</v>
      </c>
      <c r="Z532" s="487" t="s">
        <v>78</v>
      </c>
      <c r="AA532" s="449"/>
    </row>
    <row r="533" spans="1:27" s="552" customFormat="1" ht="89.25">
      <c r="A533" s="487" t="s">
        <v>1020</v>
      </c>
      <c r="B533" s="487" t="s">
        <v>71</v>
      </c>
      <c r="C533" s="487" t="s">
        <v>72</v>
      </c>
      <c r="D533" s="487" t="s">
        <v>1006</v>
      </c>
      <c r="E533" s="487" t="s">
        <v>879</v>
      </c>
      <c r="F533" s="490">
        <v>8146</v>
      </c>
      <c r="G533" s="490">
        <v>2024110010254</v>
      </c>
      <c r="H533" s="487" t="s">
        <v>17</v>
      </c>
      <c r="I533" s="487" t="s">
        <v>880</v>
      </c>
      <c r="J533" s="487" t="s">
        <v>24</v>
      </c>
      <c r="K533" s="487">
        <v>80111600</v>
      </c>
      <c r="L533" s="487" t="s">
        <v>1021</v>
      </c>
      <c r="M533" s="487" t="s">
        <v>461</v>
      </c>
      <c r="N533" s="487" t="s">
        <v>461</v>
      </c>
      <c r="O533" s="487">
        <v>10</v>
      </c>
      <c r="P533" s="487">
        <v>1</v>
      </c>
      <c r="Q533" s="487" t="s">
        <v>885</v>
      </c>
      <c r="R533" s="575" t="s">
        <v>886</v>
      </c>
      <c r="S533" s="579">
        <v>3800000</v>
      </c>
      <c r="T533" s="579">
        <v>38000000</v>
      </c>
      <c r="U533" s="487" t="s">
        <v>1008</v>
      </c>
      <c r="V533" s="487" t="s">
        <v>123</v>
      </c>
      <c r="W533" s="487" t="s">
        <v>888</v>
      </c>
      <c r="X533" s="487" t="s">
        <v>535</v>
      </c>
      <c r="Y533" s="487" t="s">
        <v>77</v>
      </c>
      <c r="Z533" s="487" t="s">
        <v>78</v>
      </c>
      <c r="AA533" s="449"/>
    </row>
    <row r="534" spans="1:27" s="552" customFormat="1" ht="89.25">
      <c r="A534" s="487" t="s">
        <v>1022</v>
      </c>
      <c r="B534" s="487" t="s">
        <v>71</v>
      </c>
      <c r="C534" s="487" t="s">
        <v>72</v>
      </c>
      <c r="D534" s="487" t="s">
        <v>1006</v>
      </c>
      <c r="E534" s="487" t="s">
        <v>879</v>
      </c>
      <c r="F534" s="490">
        <v>8146</v>
      </c>
      <c r="G534" s="490">
        <v>2024110010254</v>
      </c>
      <c r="H534" s="487" t="s">
        <v>17</v>
      </c>
      <c r="I534" s="487" t="s">
        <v>880</v>
      </c>
      <c r="J534" s="487" t="s">
        <v>24</v>
      </c>
      <c r="K534" s="487">
        <v>80111600</v>
      </c>
      <c r="L534" s="487" t="s">
        <v>1023</v>
      </c>
      <c r="M534" s="487" t="s">
        <v>461</v>
      </c>
      <c r="N534" s="490" t="s">
        <v>461</v>
      </c>
      <c r="O534" s="490">
        <v>10</v>
      </c>
      <c r="P534" s="487">
        <v>1</v>
      </c>
      <c r="Q534" s="487" t="s">
        <v>885</v>
      </c>
      <c r="R534" s="491" t="s">
        <v>886</v>
      </c>
      <c r="S534" s="579">
        <v>7000000</v>
      </c>
      <c r="T534" s="579">
        <v>70000000</v>
      </c>
      <c r="U534" s="487" t="s">
        <v>1011</v>
      </c>
      <c r="V534" s="487" t="s">
        <v>896</v>
      </c>
      <c r="W534" s="487" t="s">
        <v>888</v>
      </c>
      <c r="X534" s="487" t="s">
        <v>535</v>
      </c>
      <c r="Y534" s="487" t="s">
        <v>77</v>
      </c>
      <c r="Z534" s="487" t="s">
        <v>78</v>
      </c>
      <c r="AA534" s="449"/>
    </row>
    <row r="535" spans="1:27" s="552" customFormat="1" ht="89.25">
      <c r="A535" s="487" t="s">
        <v>1024</v>
      </c>
      <c r="B535" s="487" t="s">
        <v>71</v>
      </c>
      <c r="C535" s="487" t="s">
        <v>72</v>
      </c>
      <c r="D535" s="487" t="s">
        <v>1006</v>
      </c>
      <c r="E535" s="487" t="s">
        <v>879</v>
      </c>
      <c r="F535" s="490">
        <v>8146</v>
      </c>
      <c r="G535" s="490">
        <v>2024110010254</v>
      </c>
      <c r="H535" s="487" t="s">
        <v>17</v>
      </c>
      <c r="I535" s="487" t="s">
        <v>880</v>
      </c>
      <c r="J535" s="487" t="s">
        <v>24</v>
      </c>
      <c r="K535" s="487">
        <v>80111600</v>
      </c>
      <c r="L535" s="487" t="s">
        <v>1025</v>
      </c>
      <c r="M535" s="487" t="s">
        <v>461</v>
      </c>
      <c r="N535" s="490" t="s">
        <v>461</v>
      </c>
      <c r="O535" s="490">
        <v>6</v>
      </c>
      <c r="P535" s="487">
        <v>1</v>
      </c>
      <c r="Q535" s="487" t="s">
        <v>885</v>
      </c>
      <c r="R535" s="491" t="s">
        <v>886</v>
      </c>
      <c r="S535" s="579">
        <v>4000000</v>
      </c>
      <c r="T535" s="579">
        <v>24000000</v>
      </c>
      <c r="U535" s="487" t="s">
        <v>1011</v>
      </c>
      <c r="V535" s="487" t="s">
        <v>896</v>
      </c>
      <c r="W535" s="487" t="s">
        <v>888</v>
      </c>
      <c r="X535" s="487" t="s">
        <v>535</v>
      </c>
      <c r="Y535" s="487" t="s">
        <v>77</v>
      </c>
      <c r="Z535" s="487" t="s">
        <v>78</v>
      </c>
      <c r="AA535" s="449"/>
    </row>
    <row r="536" spans="1:27" s="552" customFormat="1" ht="89.25">
      <c r="A536" s="487" t="s">
        <v>1026</v>
      </c>
      <c r="B536" s="487" t="s">
        <v>71</v>
      </c>
      <c r="C536" s="487" t="s">
        <v>72</v>
      </c>
      <c r="D536" s="487" t="s">
        <v>1006</v>
      </c>
      <c r="E536" s="487" t="s">
        <v>879</v>
      </c>
      <c r="F536" s="490">
        <v>8146</v>
      </c>
      <c r="G536" s="490">
        <v>2024110010254</v>
      </c>
      <c r="H536" s="487" t="s">
        <v>17</v>
      </c>
      <c r="I536" s="487" t="s">
        <v>880</v>
      </c>
      <c r="J536" s="453" t="s">
        <v>24</v>
      </c>
      <c r="K536" s="487">
        <v>80111600</v>
      </c>
      <c r="L536" s="487" t="s">
        <v>1561</v>
      </c>
      <c r="M536" s="487" t="s">
        <v>315</v>
      </c>
      <c r="N536" s="490" t="s">
        <v>315</v>
      </c>
      <c r="O536" s="490">
        <v>9</v>
      </c>
      <c r="P536" s="487">
        <v>1</v>
      </c>
      <c r="Q536" s="487" t="s">
        <v>885</v>
      </c>
      <c r="R536" s="491" t="s">
        <v>886</v>
      </c>
      <c r="S536" s="579">
        <v>4000000</v>
      </c>
      <c r="T536" s="579">
        <v>36000000</v>
      </c>
      <c r="U536" s="487" t="s">
        <v>1011</v>
      </c>
      <c r="V536" s="487" t="s">
        <v>896</v>
      </c>
      <c r="W536" s="487" t="s">
        <v>888</v>
      </c>
      <c r="X536" s="487" t="s">
        <v>535</v>
      </c>
      <c r="Y536" s="487" t="s">
        <v>77</v>
      </c>
      <c r="Z536" s="487" t="s">
        <v>78</v>
      </c>
      <c r="AA536" s="449"/>
    </row>
    <row r="537" spans="1:27" s="552" customFormat="1" ht="89.25">
      <c r="A537" s="487" t="s">
        <v>1027</v>
      </c>
      <c r="B537" s="487" t="s">
        <v>71</v>
      </c>
      <c r="C537" s="487" t="s">
        <v>72</v>
      </c>
      <c r="D537" s="487" t="s">
        <v>1006</v>
      </c>
      <c r="E537" s="487" t="s">
        <v>879</v>
      </c>
      <c r="F537" s="490">
        <v>8146</v>
      </c>
      <c r="G537" s="490">
        <v>2024110010254</v>
      </c>
      <c r="H537" s="487" t="s">
        <v>17</v>
      </c>
      <c r="I537" s="487" t="s">
        <v>880</v>
      </c>
      <c r="J537" s="487" t="s">
        <v>24</v>
      </c>
      <c r="K537" s="487">
        <v>80111600</v>
      </c>
      <c r="L537" s="487" t="s">
        <v>2318</v>
      </c>
      <c r="M537" s="487" t="s">
        <v>675</v>
      </c>
      <c r="N537" s="490" t="s">
        <v>675</v>
      </c>
      <c r="O537" s="490">
        <v>5</v>
      </c>
      <c r="P537" s="487">
        <v>1</v>
      </c>
      <c r="Q537" s="487" t="s">
        <v>885</v>
      </c>
      <c r="R537" s="491" t="s">
        <v>886</v>
      </c>
      <c r="S537" s="579">
        <v>5000000</v>
      </c>
      <c r="T537" s="579">
        <v>25000000</v>
      </c>
      <c r="U537" s="487" t="s">
        <v>1011</v>
      </c>
      <c r="V537" s="487" t="s">
        <v>896</v>
      </c>
      <c r="W537" s="487" t="s">
        <v>888</v>
      </c>
      <c r="X537" s="487" t="s">
        <v>535</v>
      </c>
      <c r="Y537" s="487" t="s">
        <v>77</v>
      </c>
      <c r="Z537" s="487" t="s">
        <v>78</v>
      </c>
      <c r="AA537" s="449"/>
    </row>
    <row r="538" spans="1:27" s="552" customFormat="1" ht="89.25">
      <c r="A538" s="487" t="s">
        <v>1029</v>
      </c>
      <c r="B538" s="487" t="s">
        <v>71</v>
      </c>
      <c r="C538" s="487" t="s">
        <v>72</v>
      </c>
      <c r="D538" s="487" t="s">
        <v>1006</v>
      </c>
      <c r="E538" s="487" t="s">
        <v>879</v>
      </c>
      <c r="F538" s="490">
        <v>8146</v>
      </c>
      <c r="G538" s="490">
        <v>2024110010254</v>
      </c>
      <c r="H538" s="487" t="s">
        <v>17</v>
      </c>
      <c r="I538" s="487" t="s">
        <v>880</v>
      </c>
      <c r="J538" s="453" t="s">
        <v>24</v>
      </c>
      <c r="K538" s="487">
        <v>80111600</v>
      </c>
      <c r="L538" s="487" t="s">
        <v>2205</v>
      </c>
      <c r="M538" s="487" t="s">
        <v>315</v>
      </c>
      <c r="N538" s="490" t="s">
        <v>315</v>
      </c>
      <c r="O538" s="490">
        <v>7</v>
      </c>
      <c r="P538" s="487">
        <v>1</v>
      </c>
      <c r="Q538" s="487" t="s">
        <v>885</v>
      </c>
      <c r="R538" s="491" t="s">
        <v>886</v>
      </c>
      <c r="S538" s="579">
        <v>6000000</v>
      </c>
      <c r="T538" s="579">
        <v>42000000</v>
      </c>
      <c r="U538" s="487" t="s">
        <v>1011</v>
      </c>
      <c r="V538" s="487" t="s">
        <v>896</v>
      </c>
      <c r="W538" s="487" t="s">
        <v>888</v>
      </c>
      <c r="X538" s="487" t="s">
        <v>535</v>
      </c>
      <c r="Y538" s="487" t="s">
        <v>77</v>
      </c>
      <c r="Z538" s="487" t="s">
        <v>78</v>
      </c>
      <c r="AA538" s="449"/>
    </row>
    <row r="539" spans="1:27" s="552" customFormat="1" ht="89.25">
      <c r="A539" s="487" t="s">
        <v>1030</v>
      </c>
      <c r="B539" s="487" t="s">
        <v>71</v>
      </c>
      <c r="C539" s="487" t="s">
        <v>72</v>
      </c>
      <c r="D539" s="487" t="s">
        <v>1006</v>
      </c>
      <c r="E539" s="487" t="s">
        <v>879</v>
      </c>
      <c r="F539" s="490">
        <v>8146</v>
      </c>
      <c r="G539" s="490">
        <v>2024110010254</v>
      </c>
      <c r="H539" s="487" t="s">
        <v>17</v>
      </c>
      <c r="I539" s="487" t="s">
        <v>880</v>
      </c>
      <c r="J539" s="487" t="s">
        <v>24</v>
      </c>
      <c r="K539" s="487">
        <v>80111600</v>
      </c>
      <c r="L539" s="487" t="s">
        <v>1031</v>
      </c>
      <c r="M539" s="487" t="s">
        <v>461</v>
      </c>
      <c r="N539" s="490" t="s">
        <v>461</v>
      </c>
      <c r="O539" s="490">
        <v>10</v>
      </c>
      <c r="P539" s="487">
        <v>1</v>
      </c>
      <c r="Q539" s="487" t="s">
        <v>885</v>
      </c>
      <c r="R539" s="491" t="s">
        <v>886</v>
      </c>
      <c r="S539" s="579">
        <v>4700000</v>
      </c>
      <c r="T539" s="579">
        <v>47000000</v>
      </c>
      <c r="U539" s="487" t="s">
        <v>1011</v>
      </c>
      <c r="V539" s="487" t="s">
        <v>896</v>
      </c>
      <c r="W539" s="487" t="s">
        <v>888</v>
      </c>
      <c r="X539" s="487" t="s">
        <v>535</v>
      </c>
      <c r="Y539" s="487" t="s">
        <v>77</v>
      </c>
      <c r="Z539" s="487" t="s">
        <v>78</v>
      </c>
      <c r="AA539" s="449"/>
    </row>
    <row r="540" spans="1:27" s="552" customFormat="1" ht="89.25">
      <c r="A540" s="487" t="s">
        <v>1032</v>
      </c>
      <c r="B540" s="487" t="s">
        <v>71</v>
      </c>
      <c r="C540" s="487" t="s">
        <v>72</v>
      </c>
      <c r="D540" s="487" t="s">
        <v>1006</v>
      </c>
      <c r="E540" s="487" t="s">
        <v>879</v>
      </c>
      <c r="F540" s="490">
        <v>8146</v>
      </c>
      <c r="G540" s="490">
        <v>2024110010254</v>
      </c>
      <c r="H540" s="487" t="s">
        <v>17</v>
      </c>
      <c r="I540" s="487" t="s">
        <v>880</v>
      </c>
      <c r="J540" s="453" t="s">
        <v>24</v>
      </c>
      <c r="K540" s="487">
        <v>80111600</v>
      </c>
      <c r="L540" s="487" t="s">
        <v>2207</v>
      </c>
      <c r="M540" s="487" t="s">
        <v>461</v>
      </c>
      <c r="N540" s="490" t="s">
        <v>461</v>
      </c>
      <c r="O540" s="490">
        <v>10</v>
      </c>
      <c r="P540" s="487">
        <v>1</v>
      </c>
      <c r="Q540" s="487" t="s">
        <v>885</v>
      </c>
      <c r="R540" s="491" t="s">
        <v>886</v>
      </c>
      <c r="S540" s="579">
        <v>5000000</v>
      </c>
      <c r="T540" s="579">
        <v>50000000</v>
      </c>
      <c r="U540" s="487" t="s">
        <v>1011</v>
      </c>
      <c r="V540" s="487" t="s">
        <v>896</v>
      </c>
      <c r="W540" s="487" t="s">
        <v>888</v>
      </c>
      <c r="X540" s="487" t="s">
        <v>535</v>
      </c>
      <c r="Y540" s="487" t="s">
        <v>77</v>
      </c>
      <c r="Z540" s="487" t="s">
        <v>78</v>
      </c>
      <c r="AA540" s="449"/>
    </row>
    <row r="541" spans="1:27" s="552" customFormat="1" ht="89.25">
      <c r="A541" s="487" t="s">
        <v>1033</v>
      </c>
      <c r="B541" s="487" t="s">
        <v>71</v>
      </c>
      <c r="C541" s="487" t="s">
        <v>72</v>
      </c>
      <c r="D541" s="487" t="s">
        <v>1006</v>
      </c>
      <c r="E541" s="487" t="s">
        <v>879</v>
      </c>
      <c r="F541" s="490">
        <v>8146</v>
      </c>
      <c r="G541" s="490">
        <v>2024110010254</v>
      </c>
      <c r="H541" s="487" t="s">
        <v>17</v>
      </c>
      <c r="I541" s="487" t="s">
        <v>880</v>
      </c>
      <c r="J541" s="487" t="s">
        <v>24</v>
      </c>
      <c r="K541" s="487">
        <v>80111600</v>
      </c>
      <c r="L541" s="487" t="s">
        <v>2316</v>
      </c>
      <c r="M541" s="487" t="s">
        <v>675</v>
      </c>
      <c r="N541" s="490" t="s">
        <v>2317</v>
      </c>
      <c r="O541" s="490">
        <v>6</v>
      </c>
      <c r="P541" s="487">
        <v>1</v>
      </c>
      <c r="Q541" s="487" t="s">
        <v>885</v>
      </c>
      <c r="R541" s="491" t="s">
        <v>886</v>
      </c>
      <c r="S541" s="579">
        <v>5000000</v>
      </c>
      <c r="T541" s="579">
        <v>30000000</v>
      </c>
      <c r="U541" s="487" t="s">
        <v>1011</v>
      </c>
      <c r="V541" s="487" t="s">
        <v>896</v>
      </c>
      <c r="W541" s="487" t="s">
        <v>888</v>
      </c>
      <c r="X541" s="487" t="s">
        <v>535</v>
      </c>
      <c r="Y541" s="487" t="s">
        <v>77</v>
      </c>
      <c r="Z541" s="487" t="s">
        <v>78</v>
      </c>
      <c r="AA541" s="449"/>
    </row>
    <row r="542" spans="1:27" s="552" customFormat="1" ht="89.25">
      <c r="A542" s="487" t="s">
        <v>1034</v>
      </c>
      <c r="B542" s="487" t="s">
        <v>71</v>
      </c>
      <c r="C542" s="487" t="s">
        <v>72</v>
      </c>
      <c r="D542" s="487" t="s">
        <v>1006</v>
      </c>
      <c r="E542" s="487" t="s">
        <v>879</v>
      </c>
      <c r="F542" s="490">
        <v>8146</v>
      </c>
      <c r="G542" s="490">
        <v>2024110010254</v>
      </c>
      <c r="H542" s="487" t="s">
        <v>17</v>
      </c>
      <c r="I542" s="487" t="s">
        <v>880</v>
      </c>
      <c r="J542" s="487" t="s">
        <v>24</v>
      </c>
      <c r="K542" s="487">
        <v>80111600</v>
      </c>
      <c r="L542" s="487" t="s">
        <v>1035</v>
      </c>
      <c r="M542" s="487" t="s">
        <v>461</v>
      </c>
      <c r="N542" s="490" t="s">
        <v>461</v>
      </c>
      <c r="O542" s="490">
        <v>6</v>
      </c>
      <c r="P542" s="487">
        <v>1</v>
      </c>
      <c r="Q542" s="487" t="s">
        <v>885</v>
      </c>
      <c r="R542" s="491" t="s">
        <v>886</v>
      </c>
      <c r="S542" s="579">
        <v>6000000</v>
      </c>
      <c r="T542" s="579">
        <v>36000000</v>
      </c>
      <c r="U542" s="487" t="s">
        <v>1011</v>
      </c>
      <c r="V542" s="487" t="s">
        <v>896</v>
      </c>
      <c r="W542" s="487" t="s">
        <v>888</v>
      </c>
      <c r="X542" s="487" t="s">
        <v>535</v>
      </c>
      <c r="Y542" s="487" t="s">
        <v>77</v>
      </c>
      <c r="Z542" s="487" t="s">
        <v>78</v>
      </c>
      <c r="AA542" s="449"/>
    </row>
    <row r="543" spans="1:27" s="552" customFormat="1" ht="89.25">
      <c r="A543" s="487" t="s">
        <v>1036</v>
      </c>
      <c r="B543" s="487" t="s">
        <v>71</v>
      </c>
      <c r="C543" s="487" t="s">
        <v>72</v>
      </c>
      <c r="D543" s="487" t="s">
        <v>1006</v>
      </c>
      <c r="E543" s="487" t="s">
        <v>879</v>
      </c>
      <c r="F543" s="490">
        <v>8146</v>
      </c>
      <c r="G543" s="490">
        <v>2024110010254</v>
      </c>
      <c r="H543" s="487" t="s">
        <v>17</v>
      </c>
      <c r="I543" s="487" t="s">
        <v>880</v>
      </c>
      <c r="J543" s="487" t="s">
        <v>24</v>
      </c>
      <c r="K543" s="487">
        <v>80111600</v>
      </c>
      <c r="L543" s="487" t="s">
        <v>1037</v>
      </c>
      <c r="M543" s="487" t="s">
        <v>461</v>
      </c>
      <c r="N543" s="490" t="s">
        <v>461</v>
      </c>
      <c r="O543" s="490">
        <v>4</v>
      </c>
      <c r="P543" s="487">
        <v>1</v>
      </c>
      <c r="Q543" s="487" t="s">
        <v>885</v>
      </c>
      <c r="R543" s="491" t="s">
        <v>886</v>
      </c>
      <c r="S543" s="579">
        <v>4800000</v>
      </c>
      <c r="T543" s="579">
        <v>19200000</v>
      </c>
      <c r="U543" s="487" t="s">
        <v>1011</v>
      </c>
      <c r="V543" s="487" t="s">
        <v>896</v>
      </c>
      <c r="W543" s="487" t="s">
        <v>888</v>
      </c>
      <c r="X543" s="487" t="s">
        <v>535</v>
      </c>
      <c r="Y543" s="487" t="s">
        <v>77</v>
      </c>
      <c r="Z543" s="487" t="s">
        <v>78</v>
      </c>
      <c r="AA543" s="449"/>
    </row>
    <row r="544" spans="1:27" s="552" customFormat="1" ht="89.25">
      <c r="A544" s="487" t="s">
        <v>1038</v>
      </c>
      <c r="B544" s="487" t="s">
        <v>71</v>
      </c>
      <c r="C544" s="487" t="s">
        <v>72</v>
      </c>
      <c r="D544" s="487" t="s">
        <v>1006</v>
      </c>
      <c r="E544" s="487" t="s">
        <v>879</v>
      </c>
      <c r="F544" s="490">
        <v>8146</v>
      </c>
      <c r="G544" s="490">
        <v>2024110010254</v>
      </c>
      <c r="H544" s="487" t="s">
        <v>17</v>
      </c>
      <c r="I544" s="487" t="s">
        <v>880</v>
      </c>
      <c r="J544" s="487" t="s">
        <v>24</v>
      </c>
      <c r="K544" s="487">
        <v>80111600</v>
      </c>
      <c r="L544" s="487" t="s">
        <v>1025</v>
      </c>
      <c r="M544" s="487" t="s">
        <v>461</v>
      </c>
      <c r="N544" s="490" t="s">
        <v>461</v>
      </c>
      <c r="O544" s="490">
        <v>10</v>
      </c>
      <c r="P544" s="487">
        <v>1</v>
      </c>
      <c r="Q544" s="487" t="s">
        <v>885</v>
      </c>
      <c r="R544" s="491" t="s">
        <v>886</v>
      </c>
      <c r="S544" s="579">
        <v>4000000</v>
      </c>
      <c r="T544" s="579">
        <v>40000000</v>
      </c>
      <c r="U544" s="487" t="s">
        <v>1011</v>
      </c>
      <c r="V544" s="487" t="s">
        <v>896</v>
      </c>
      <c r="W544" s="487" t="s">
        <v>888</v>
      </c>
      <c r="X544" s="487" t="s">
        <v>535</v>
      </c>
      <c r="Y544" s="487" t="s">
        <v>77</v>
      </c>
      <c r="Z544" s="487" t="s">
        <v>78</v>
      </c>
      <c r="AA544" s="449"/>
    </row>
    <row r="545" spans="1:27" s="552" customFormat="1" ht="89.25">
      <c r="A545" s="487" t="s">
        <v>1039</v>
      </c>
      <c r="B545" s="487" t="s">
        <v>71</v>
      </c>
      <c r="C545" s="487" t="s">
        <v>72</v>
      </c>
      <c r="D545" s="487" t="s">
        <v>1006</v>
      </c>
      <c r="E545" s="487" t="s">
        <v>879</v>
      </c>
      <c r="F545" s="490">
        <v>8146</v>
      </c>
      <c r="G545" s="490">
        <v>2024110010254</v>
      </c>
      <c r="H545" s="487" t="s">
        <v>17</v>
      </c>
      <c r="I545" s="487" t="s">
        <v>880</v>
      </c>
      <c r="J545" s="487" t="s">
        <v>24</v>
      </c>
      <c r="K545" s="487">
        <v>80111600</v>
      </c>
      <c r="L545" s="487" t="s">
        <v>1040</v>
      </c>
      <c r="M545" s="487" t="s">
        <v>461</v>
      </c>
      <c r="N545" s="490" t="s">
        <v>461</v>
      </c>
      <c r="O545" s="490">
        <v>6</v>
      </c>
      <c r="P545" s="487">
        <v>1</v>
      </c>
      <c r="Q545" s="487" t="s">
        <v>885</v>
      </c>
      <c r="R545" s="491" t="s">
        <v>886</v>
      </c>
      <c r="S545" s="579">
        <v>4000000</v>
      </c>
      <c r="T545" s="579">
        <v>24000000</v>
      </c>
      <c r="U545" s="487" t="s">
        <v>1011</v>
      </c>
      <c r="V545" s="487" t="s">
        <v>896</v>
      </c>
      <c r="W545" s="487" t="s">
        <v>888</v>
      </c>
      <c r="X545" s="487" t="s">
        <v>535</v>
      </c>
      <c r="Y545" s="487" t="s">
        <v>77</v>
      </c>
      <c r="Z545" s="487" t="s">
        <v>78</v>
      </c>
      <c r="AA545" s="449"/>
    </row>
    <row r="546" spans="1:27" s="552" customFormat="1" ht="89.25">
      <c r="A546" s="487" t="s">
        <v>1041</v>
      </c>
      <c r="B546" s="487" t="s">
        <v>71</v>
      </c>
      <c r="C546" s="487" t="s">
        <v>72</v>
      </c>
      <c r="D546" s="487" t="s">
        <v>1006</v>
      </c>
      <c r="E546" s="487" t="s">
        <v>879</v>
      </c>
      <c r="F546" s="490">
        <v>8146</v>
      </c>
      <c r="G546" s="490">
        <v>2024110010254</v>
      </c>
      <c r="H546" s="487" t="s">
        <v>17</v>
      </c>
      <c r="I546" s="487" t="s">
        <v>880</v>
      </c>
      <c r="J546" s="487" t="s">
        <v>24</v>
      </c>
      <c r="K546" s="487">
        <v>80111600</v>
      </c>
      <c r="L546" s="487" t="s">
        <v>1042</v>
      </c>
      <c r="M546" s="487" t="s">
        <v>461</v>
      </c>
      <c r="N546" s="490" t="s">
        <v>461</v>
      </c>
      <c r="O546" s="490">
        <v>6</v>
      </c>
      <c r="P546" s="487">
        <v>1</v>
      </c>
      <c r="Q546" s="487" t="s">
        <v>885</v>
      </c>
      <c r="R546" s="491" t="s">
        <v>886</v>
      </c>
      <c r="S546" s="579">
        <v>4000000</v>
      </c>
      <c r="T546" s="579">
        <v>24000000</v>
      </c>
      <c r="U546" s="487" t="s">
        <v>1011</v>
      </c>
      <c r="V546" s="487" t="s">
        <v>896</v>
      </c>
      <c r="W546" s="487" t="s">
        <v>888</v>
      </c>
      <c r="X546" s="487" t="s">
        <v>535</v>
      </c>
      <c r="Y546" s="487" t="s">
        <v>77</v>
      </c>
      <c r="Z546" s="487" t="s">
        <v>78</v>
      </c>
      <c r="AA546" s="449"/>
    </row>
    <row r="547" spans="1:27" s="552" customFormat="1" ht="89.25">
      <c r="A547" s="487" t="s">
        <v>1043</v>
      </c>
      <c r="B547" s="487" t="s">
        <v>71</v>
      </c>
      <c r="C547" s="487" t="s">
        <v>72</v>
      </c>
      <c r="D547" s="487" t="s">
        <v>1006</v>
      </c>
      <c r="E547" s="487" t="s">
        <v>879</v>
      </c>
      <c r="F547" s="490">
        <v>8146</v>
      </c>
      <c r="G547" s="490">
        <v>2024110010254</v>
      </c>
      <c r="H547" s="487" t="s">
        <v>17</v>
      </c>
      <c r="I547" s="487" t="s">
        <v>880</v>
      </c>
      <c r="J547" s="487" t="s">
        <v>24</v>
      </c>
      <c r="K547" s="487">
        <v>80111600</v>
      </c>
      <c r="L547" s="487" t="s">
        <v>2319</v>
      </c>
      <c r="M547" s="487" t="s">
        <v>675</v>
      </c>
      <c r="N547" s="490" t="s">
        <v>675</v>
      </c>
      <c r="O547" s="490">
        <v>4</v>
      </c>
      <c r="P547" s="487">
        <v>1</v>
      </c>
      <c r="Q547" s="487" t="s">
        <v>885</v>
      </c>
      <c r="R547" s="491" t="s">
        <v>886</v>
      </c>
      <c r="S547" s="579">
        <v>3400000</v>
      </c>
      <c r="T547" s="579">
        <v>13600000</v>
      </c>
      <c r="U547" s="487" t="s">
        <v>1011</v>
      </c>
      <c r="V547" s="487" t="s">
        <v>896</v>
      </c>
      <c r="W547" s="487" t="s">
        <v>888</v>
      </c>
      <c r="X547" s="487" t="s">
        <v>535</v>
      </c>
      <c r="Y547" s="487" t="s">
        <v>77</v>
      </c>
      <c r="Z547" s="487" t="s">
        <v>78</v>
      </c>
      <c r="AA547" s="449"/>
    </row>
    <row r="548" spans="1:27" s="552" customFormat="1" ht="89.25">
      <c r="A548" s="487" t="s">
        <v>1045</v>
      </c>
      <c r="B548" s="487" t="s">
        <v>71</v>
      </c>
      <c r="C548" s="487" t="s">
        <v>72</v>
      </c>
      <c r="D548" s="487" t="s">
        <v>1006</v>
      </c>
      <c r="E548" s="487" t="s">
        <v>879</v>
      </c>
      <c r="F548" s="490">
        <v>8146</v>
      </c>
      <c r="G548" s="490">
        <v>2024110010254</v>
      </c>
      <c r="H548" s="487" t="s">
        <v>17</v>
      </c>
      <c r="I548" s="487" t="s">
        <v>880</v>
      </c>
      <c r="J548" s="487" t="s">
        <v>24</v>
      </c>
      <c r="K548" s="487">
        <v>80111600</v>
      </c>
      <c r="L548" s="487" t="s">
        <v>1046</v>
      </c>
      <c r="M548" s="487" t="s">
        <v>461</v>
      </c>
      <c r="N548" s="490" t="s">
        <v>461</v>
      </c>
      <c r="O548" s="490">
        <v>6</v>
      </c>
      <c r="P548" s="487">
        <v>1</v>
      </c>
      <c r="Q548" s="487" t="s">
        <v>885</v>
      </c>
      <c r="R548" s="491" t="s">
        <v>886</v>
      </c>
      <c r="S548" s="579">
        <v>3600000</v>
      </c>
      <c r="T548" s="579">
        <v>21600000</v>
      </c>
      <c r="U548" s="487" t="s">
        <v>1011</v>
      </c>
      <c r="V548" s="487" t="s">
        <v>896</v>
      </c>
      <c r="W548" s="487" t="s">
        <v>888</v>
      </c>
      <c r="X548" s="487" t="s">
        <v>535</v>
      </c>
      <c r="Y548" s="487" t="s">
        <v>77</v>
      </c>
      <c r="Z548" s="487" t="s">
        <v>78</v>
      </c>
      <c r="AA548" s="449"/>
    </row>
    <row r="549" spans="1:27" s="552" customFormat="1" ht="89.25">
      <c r="A549" s="487" t="s">
        <v>1047</v>
      </c>
      <c r="B549" s="487" t="s">
        <v>71</v>
      </c>
      <c r="C549" s="487" t="s">
        <v>72</v>
      </c>
      <c r="D549" s="487" t="s">
        <v>1006</v>
      </c>
      <c r="E549" s="487" t="s">
        <v>879</v>
      </c>
      <c r="F549" s="490">
        <v>8146</v>
      </c>
      <c r="G549" s="490">
        <v>2024110010254</v>
      </c>
      <c r="H549" s="487" t="s">
        <v>17</v>
      </c>
      <c r="I549" s="487" t="s">
        <v>880</v>
      </c>
      <c r="J549" s="487" t="s">
        <v>24</v>
      </c>
      <c r="K549" s="487">
        <v>80111600</v>
      </c>
      <c r="L549" s="487" t="s">
        <v>1048</v>
      </c>
      <c r="M549" s="487" t="s">
        <v>461</v>
      </c>
      <c r="N549" s="490" t="s">
        <v>461</v>
      </c>
      <c r="O549" s="490">
        <v>10</v>
      </c>
      <c r="P549" s="487">
        <v>1</v>
      </c>
      <c r="Q549" s="487" t="s">
        <v>885</v>
      </c>
      <c r="R549" s="491" t="s">
        <v>886</v>
      </c>
      <c r="S549" s="579">
        <v>3000000</v>
      </c>
      <c r="T549" s="579">
        <v>30000000</v>
      </c>
      <c r="U549" s="487" t="s">
        <v>1011</v>
      </c>
      <c r="V549" s="487" t="s">
        <v>896</v>
      </c>
      <c r="W549" s="487" t="s">
        <v>888</v>
      </c>
      <c r="X549" s="487" t="s">
        <v>535</v>
      </c>
      <c r="Y549" s="487" t="s">
        <v>77</v>
      </c>
      <c r="Z549" s="487" t="s">
        <v>78</v>
      </c>
      <c r="AA549" s="449"/>
    </row>
    <row r="550" spans="1:27" s="552" customFormat="1" ht="89.25">
      <c r="A550" s="487" t="s">
        <v>1049</v>
      </c>
      <c r="B550" s="487" t="s">
        <v>71</v>
      </c>
      <c r="C550" s="487" t="s">
        <v>72</v>
      </c>
      <c r="D550" s="487" t="s">
        <v>1006</v>
      </c>
      <c r="E550" s="487" t="s">
        <v>879</v>
      </c>
      <c r="F550" s="490">
        <v>8146</v>
      </c>
      <c r="G550" s="490">
        <v>2024110010254</v>
      </c>
      <c r="H550" s="487" t="s">
        <v>17</v>
      </c>
      <c r="I550" s="487" t="s">
        <v>880</v>
      </c>
      <c r="J550" s="487" t="s">
        <v>24</v>
      </c>
      <c r="K550" s="487">
        <v>80111600</v>
      </c>
      <c r="L550" s="487" t="s">
        <v>1050</v>
      </c>
      <c r="M550" s="487" t="s">
        <v>461</v>
      </c>
      <c r="N550" s="490" t="s">
        <v>461</v>
      </c>
      <c r="O550" s="490">
        <v>6</v>
      </c>
      <c r="P550" s="487">
        <v>1</v>
      </c>
      <c r="Q550" s="487" t="s">
        <v>885</v>
      </c>
      <c r="R550" s="491" t="s">
        <v>886</v>
      </c>
      <c r="S550" s="579">
        <v>3000000</v>
      </c>
      <c r="T550" s="579">
        <v>18000000</v>
      </c>
      <c r="U550" s="487" t="s">
        <v>1011</v>
      </c>
      <c r="V550" s="487" t="s">
        <v>896</v>
      </c>
      <c r="W550" s="487" t="s">
        <v>888</v>
      </c>
      <c r="X550" s="487" t="s">
        <v>535</v>
      </c>
      <c r="Y550" s="487" t="s">
        <v>77</v>
      </c>
      <c r="Z550" s="487" t="s">
        <v>78</v>
      </c>
      <c r="AA550" s="449"/>
    </row>
    <row r="551" spans="1:27" s="552" customFormat="1" ht="89.25">
      <c r="A551" s="487" t="s">
        <v>1051</v>
      </c>
      <c r="B551" s="487" t="s">
        <v>71</v>
      </c>
      <c r="C551" s="487" t="s">
        <v>72</v>
      </c>
      <c r="D551" s="487" t="s">
        <v>1006</v>
      </c>
      <c r="E551" s="487" t="s">
        <v>879</v>
      </c>
      <c r="F551" s="490">
        <v>8146</v>
      </c>
      <c r="G551" s="490">
        <v>2024110010254</v>
      </c>
      <c r="H551" s="487" t="s">
        <v>17</v>
      </c>
      <c r="I551" s="487" t="s">
        <v>880</v>
      </c>
      <c r="J551" s="487" t="s">
        <v>24</v>
      </c>
      <c r="K551" s="487">
        <v>80111600</v>
      </c>
      <c r="L551" s="487" t="s">
        <v>1052</v>
      </c>
      <c r="M551" s="487" t="s">
        <v>461</v>
      </c>
      <c r="N551" s="490" t="s">
        <v>461</v>
      </c>
      <c r="O551" s="490">
        <v>6</v>
      </c>
      <c r="P551" s="487">
        <v>1</v>
      </c>
      <c r="Q551" s="487" t="s">
        <v>885</v>
      </c>
      <c r="R551" s="491" t="s">
        <v>886</v>
      </c>
      <c r="S551" s="579">
        <v>3000000</v>
      </c>
      <c r="T551" s="579">
        <v>18000000</v>
      </c>
      <c r="U551" s="487" t="s">
        <v>1011</v>
      </c>
      <c r="V551" s="487" t="s">
        <v>896</v>
      </c>
      <c r="W551" s="487" t="s">
        <v>888</v>
      </c>
      <c r="X551" s="487" t="s">
        <v>535</v>
      </c>
      <c r="Y551" s="487" t="s">
        <v>77</v>
      </c>
      <c r="Z551" s="487" t="s">
        <v>78</v>
      </c>
      <c r="AA551" s="449"/>
    </row>
    <row r="552" spans="1:27" s="552" customFormat="1" ht="89.25">
      <c r="A552" s="487" t="s">
        <v>1053</v>
      </c>
      <c r="B552" s="487" t="s">
        <v>71</v>
      </c>
      <c r="C552" s="487" t="s">
        <v>72</v>
      </c>
      <c r="D552" s="487" t="s">
        <v>1006</v>
      </c>
      <c r="E552" s="487" t="s">
        <v>879</v>
      </c>
      <c r="F552" s="490">
        <v>8146</v>
      </c>
      <c r="G552" s="490">
        <v>2024110010254</v>
      </c>
      <c r="H552" s="487" t="s">
        <v>17</v>
      </c>
      <c r="I552" s="487" t="s">
        <v>880</v>
      </c>
      <c r="J552" s="453" t="s">
        <v>24</v>
      </c>
      <c r="K552" s="487">
        <v>80111600</v>
      </c>
      <c r="L552" s="487" t="s">
        <v>2206</v>
      </c>
      <c r="M552" s="487" t="s">
        <v>315</v>
      </c>
      <c r="N552" s="490" t="s">
        <v>315</v>
      </c>
      <c r="O552" s="490">
        <v>5</v>
      </c>
      <c r="P552" s="487">
        <v>1</v>
      </c>
      <c r="Q552" s="487" t="s">
        <v>885</v>
      </c>
      <c r="R552" s="491" t="s">
        <v>886</v>
      </c>
      <c r="S552" s="579">
        <v>3000000</v>
      </c>
      <c r="T552" s="579">
        <v>15000000</v>
      </c>
      <c r="U552" s="487" t="s">
        <v>1011</v>
      </c>
      <c r="V552" s="487" t="s">
        <v>896</v>
      </c>
      <c r="W552" s="487" t="s">
        <v>888</v>
      </c>
      <c r="X552" s="487" t="s">
        <v>535</v>
      </c>
      <c r="Y552" s="487" t="s">
        <v>77</v>
      </c>
      <c r="Z552" s="487" t="s">
        <v>78</v>
      </c>
      <c r="AA552" s="449"/>
    </row>
    <row r="553" spans="1:27" s="552" customFormat="1" ht="89.25">
      <c r="A553" s="487" t="s">
        <v>1054</v>
      </c>
      <c r="B553" s="487" t="s">
        <v>71</v>
      </c>
      <c r="C553" s="487" t="s">
        <v>72</v>
      </c>
      <c r="D553" s="487" t="s">
        <v>1006</v>
      </c>
      <c r="E553" s="487" t="s">
        <v>879</v>
      </c>
      <c r="F553" s="490">
        <v>8146</v>
      </c>
      <c r="G553" s="490">
        <v>2024110010254</v>
      </c>
      <c r="H553" s="487" t="s">
        <v>17</v>
      </c>
      <c r="I553" s="487" t="s">
        <v>880</v>
      </c>
      <c r="J553" s="487" t="s">
        <v>24</v>
      </c>
      <c r="K553" s="487">
        <v>80111600</v>
      </c>
      <c r="L553" s="487" t="s">
        <v>1055</v>
      </c>
      <c r="M553" s="487" t="s">
        <v>461</v>
      </c>
      <c r="N553" s="490" t="s">
        <v>461</v>
      </c>
      <c r="O553" s="490">
        <v>5</v>
      </c>
      <c r="P553" s="487">
        <v>1</v>
      </c>
      <c r="Q553" s="487" t="s">
        <v>885</v>
      </c>
      <c r="R553" s="491" t="s">
        <v>886</v>
      </c>
      <c r="S553" s="579">
        <v>2250000</v>
      </c>
      <c r="T553" s="579">
        <v>11250000</v>
      </c>
      <c r="U553" s="487" t="s">
        <v>1011</v>
      </c>
      <c r="V553" s="487" t="s">
        <v>896</v>
      </c>
      <c r="W553" s="487" t="s">
        <v>888</v>
      </c>
      <c r="X553" s="487" t="s">
        <v>535</v>
      </c>
      <c r="Y553" s="487" t="s">
        <v>77</v>
      </c>
      <c r="Z553" s="487" t="s">
        <v>78</v>
      </c>
      <c r="AA553" s="449"/>
    </row>
    <row r="554" spans="1:27" s="552" customFormat="1" ht="89.25">
      <c r="A554" s="487" t="s">
        <v>1056</v>
      </c>
      <c r="B554" s="487" t="s">
        <v>71</v>
      </c>
      <c r="C554" s="487" t="s">
        <v>72</v>
      </c>
      <c r="D554" s="487" t="s">
        <v>1006</v>
      </c>
      <c r="E554" s="487" t="s">
        <v>879</v>
      </c>
      <c r="F554" s="490">
        <v>8146</v>
      </c>
      <c r="G554" s="490">
        <v>2024110010254</v>
      </c>
      <c r="H554" s="487" t="s">
        <v>17</v>
      </c>
      <c r="I554" s="487" t="s">
        <v>880</v>
      </c>
      <c r="J554" s="487" t="s">
        <v>24</v>
      </c>
      <c r="K554" s="487" t="s">
        <v>1057</v>
      </c>
      <c r="L554" s="487" t="s">
        <v>2549</v>
      </c>
      <c r="M554" s="487" t="s">
        <v>2324</v>
      </c>
      <c r="N554" s="487" t="s">
        <v>2539</v>
      </c>
      <c r="O554" s="487">
        <v>3</v>
      </c>
      <c r="P554" s="487">
        <v>1</v>
      </c>
      <c r="Q554" s="487" t="s">
        <v>1059</v>
      </c>
      <c r="R554" s="575" t="s">
        <v>886</v>
      </c>
      <c r="S554" s="579" t="s">
        <v>259</v>
      </c>
      <c r="T554" s="579">
        <v>135000000</v>
      </c>
      <c r="U554" s="487" t="s">
        <v>1008</v>
      </c>
      <c r="V554" s="487" t="s">
        <v>896</v>
      </c>
      <c r="W554" s="487" t="s">
        <v>888</v>
      </c>
      <c r="X554" s="487" t="s">
        <v>535</v>
      </c>
      <c r="Y554" s="487" t="s">
        <v>77</v>
      </c>
      <c r="Z554" s="487" t="s">
        <v>78</v>
      </c>
      <c r="AA554" s="449" t="s">
        <v>2329</v>
      </c>
    </row>
    <row r="555" spans="1:27" s="552" customFormat="1" ht="89.25">
      <c r="A555" s="487" t="s">
        <v>1060</v>
      </c>
      <c r="B555" s="487" t="s">
        <v>71</v>
      </c>
      <c r="C555" s="487" t="s">
        <v>72</v>
      </c>
      <c r="D555" s="487" t="s">
        <v>1006</v>
      </c>
      <c r="E555" s="487" t="s">
        <v>879</v>
      </c>
      <c r="F555" s="490">
        <v>8146</v>
      </c>
      <c r="G555" s="490">
        <v>2024110010254</v>
      </c>
      <c r="H555" s="487" t="s">
        <v>17</v>
      </c>
      <c r="I555" s="487" t="s">
        <v>880</v>
      </c>
      <c r="J555" s="487" t="s">
        <v>24</v>
      </c>
      <c r="K555" s="487" t="s">
        <v>409</v>
      </c>
      <c r="L555" s="487" t="s">
        <v>1061</v>
      </c>
      <c r="M555" s="487" t="s">
        <v>779</v>
      </c>
      <c r="N555" s="487" t="s">
        <v>1062</v>
      </c>
      <c r="O555" s="487">
        <v>6</v>
      </c>
      <c r="P555" s="487">
        <v>1</v>
      </c>
      <c r="Q555" s="487" t="s">
        <v>1063</v>
      </c>
      <c r="R555" s="575" t="s">
        <v>886</v>
      </c>
      <c r="S555" s="579" t="s">
        <v>259</v>
      </c>
      <c r="T555" s="579">
        <v>21150000</v>
      </c>
      <c r="U555" s="487" t="s">
        <v>1008</v>
      </c>
      <c r="V555" s="487" t="s">
        <v>896</v>
      </c>
      <c r="W555" s="487" t="s">
        <v>888</v>
      </c>
      <c r="X555" s="487" t="s">
        <v>535</v>
      </c>
      <c r="Y555" s="487" t="s">
        <v>77</v>
      </c>
      <c r="Z555" s="487" t="s">
        <v>78</v>
      </c>
      <c r="AA555" s="449"/>
    </row>
    <row r="556" spans="1:27" s="552" customFormat="1" ht="89.25">
      <c r="A556" s="487" t="s">
        <v>1064</v>
      </c>
      <c r="B556" s="487" t="s">
        <v>71</v>
      </c>
      <c r="C556" s="487" t="s">
        <v>72</v>
      </c>
      <c r="D556" s="487" t="s">
        <v>1006</v>
      </c>
      <c r="E556" s="487" t="s">
        <v>879</v>
      </c>
      <c r="F556" s="490">
        <v>8146</v>
      </c>
      <c r="G556" s="490">
        <v>2024110010254</v>
      </c>
      <c r="H556" s="487" t="s">
        <v>17</v>
      </c>
      <c r="I556" s="487" t="s">
        <v>880</v>
      </c>
      <c r="J556" s="487" t="s">
        <v>24</v>
      </c>
      <c r="K556" s="487">
        <v>80111600</v>
      </c>
      <c r="L556" s="487" t="s">
        <v>1065</v>
      </c>
      <c r="M556" s="487" t="s">
        <v>461</v>
      </c>
      <c r="N556" s="487" t="s">
        <v>461</v>
      </c>
      <c r="O556" s="487">
        <v>6</v>
      </c>
      <c r="P556" s="487">
        <v>1</v>
      </c>
      <c r="Q556" s="487" t="s">
        <v>885</v>
      </c>
      <c r="R556" s="575" t="s">
        <v>886</v>
      </c>
      <c r="S556" s="579">
        <v>2358333</v>
      </c>
      <c r="T556" s="579">
        <v>14150000</v>
      </c>
      <c r="U556" s="487" t="s">
        <v>1008</v>
      </c>
      <c r="V556" s="487" t="s">
        <v>896</v>
      </c>
      <c r="W556" s="487" t="s">
        <v>888</v>
      </c>
      <c r="X556" s="487" t="s">
        <v>535</v>
      </c>
      <c r="Y556" s="487" t="s">
        <v>77</v>
      </c>
      <c r="Z556" s="487" t="s">
        <v>78</v>
      </c>
      <c r="AA556" s="449"/>
    </row>
    <row r="557" spans="1:27" s="552" customFormat="1" ht="89.25">
      <c r="A557" s="487" t="s">
        <v>1066</v>
      </c>
      <c r="B557" s="487" t="s">
        <v>71</v>
      </c>
      <c r="C557" s="487" t="s">
        <v>72</v>
      </c>
      <c r="D557" s="487" t="s">
        <v>1006</v>
      </c>
      <c r="E557" s="487" t="s">
        <v>879</v>
      </c>
      <c r="F557" s="490">
        <v>8146</v>
      </c>
      <c r="G557" s="490">
        <v>2024110010254</v>
      </c>
      <c r="H557" s="487" t="s">
        <v>17</v>
      </c>
      <c r="I557" s="487" t="s">
        <v>880</v>
      </c>
      <c r="J557" s="453" t="s">
        <v>24</v>
      </c>
      <c r="K557" s="487" t="s">
        <v>1057</v>
      </c>
      <c r="L557" s="487" t="s">
        <v>1068</v>
      </c>
      <c r="M557" s="487" t="s">
        <v>1474</v>
      </c>
      <c r="N557" s="490" t="s">
        <v>1474</v>
      </c>
      <c r="O557" s="490">
        <v>1</v>
      </c>
      <c r="P557" s="487">
        <v>1</v>
      </c>
      <c r="Q557" s="487" t="s">
        <v>885</v>
      </c>
      <c r="R557" s="491" t="s">
        <v>886</v>
      </c>
      <c r="S557" s="579">
        <v>0</v>
      </c>
      <c r="T557" s="579">
        <v>127300000</v>
      </c>
      <c r="U557" s="487" t="s">
        <v>1008</v>
      </c>
      <c r="V557" s="487" t="s">
        <v>896</v>
      </c>
      <c r="W557" s="487" t="s">
        <v>888</v>
      </c>
      <c r="X557" s="487" t="s">
        <v>535</v>
      </c>
      <c r="Y557" s="487" t="s">
        <v>77</v>
      </c>
      <c r="Z557" s="487" t="s">
        <v>78</v>
      </c>
      <c r="AA557" s="449" t="s">
        <v>2329</v>
      </c>
    </row>
    <row r="558" spans="1:27" s="552" customFormat="1" ht="89.25">
      <c r="A558" s="487" t="s">
        <v>1067</v>
      </c>
      <c r="B558" s="487" t="s">
        <v>71</v>
      </c>
      <c r="C558" s="487" t="s">
        <v>72</v>
      </c>
      <c r="D558" s="487" t="s">
        <v>1006</v>
      </c>
      <c r="E558" s="487" t="s">
        <v>879</v>
      </c>
      <c r="F558" s="490">
        <v>8146</v>
      </c>
      <c r="G558" s="490">
        <v>2024110010254</v>
      </c>
      <c r="H558" s="487" t="s">
        <v>17</v>
      </c>
      <c r="I558" s="487" t="s">
        <v>880</v>
      </c>
      <c r="J558" s="487" t="s">
        <v>24</v>
      </c>
      <c r="K558" s="487" t="s">
        <v>1057</v>
      </c>
      <c r="L558" s="487" t="s">
        <v>1068</v>
      </c>
      <c r="M558" s="487" t="s">
        <v>779</v>
      </c>
      <c r="N558" s="487" t="s">
        <v>1062</v>
      </c>
      <c r="O558" s="487">
        <v>2</v>
      </c>
      <c r="P558" s="487">
        <v>1</v>
      </c>
      <c r="Q558" s="487" t="s">
        <v>885</v>
      </c>
      <c r="R558" s="575" t="s">
        <v>886</v>
      </c>
      <c r="S558" s="579" t="s">
        <v>259</v>
      </c>
      <c r="T558" s="579">
        <v>20000000</v>
      </c>
      <c r="U558" s="487" t="s">
        <v>1008</v>
      </c>
      <c r="V558" s="487" t="s">
        <v>896</v>
      </c>
      <c r="W558" s="487" t="s">
        <v>888</v>
      </c>
      <c r="X558" s="487" t="s">
        <v>535</v>
      </c>
      <c r="Y558" s="487" t="s">
        <v>77</v>
      </c>
      <c r="Z558" s="487" t="s">
        <v>78</v>
      </c>
      <c r="AA558" s="449"/>
    </row>
    <row r="559" spans="1:27" s="552" customFormat="1" ht="89.25">
      <c r="A559" s="487" t="s">
        <v>1069</v>
      </c>
      <c r="B559" s="487" t="s">
        <v>71</v>
      </c>
      <c r="C559" s="487" t="s">
        <v>72</v>
      </c>
      <c r="D559" s="487" t="s">
        <v>1006</v>
      </c>
      <c r="E559" s="487" t="s">
        <v>879</v>
      </c>
      <c r="F559" s="490">
        <v>8146</v>
      </c>
      <c r="G559" s="490">
        <v>2024110010254</v>
      </c>
      <c r="H559" s="487" t="s">
        <v>17</v>
      </c>
      <c r="I559" s="487" t="s">
        <v>880</v>
      </c>
      <c r="J559" s="487" t="s">
        <v>24</v>
      </c>
      <c r="K559" s="487" t="s">
        <v>1057</v>
      </c>
      <c r="L559" s="487" t="s">
        <v>1068</v>
      </c>
      <c r="M559" s="487" t="s">
        <v>779</v>
      </c>
      <c r="N559" s="487" t="s">
        <v>1062</v>
      </c>
      <c r="O559" s="487">
        <v>2</v>
      </c>
      <c r="P559" s="487">
        <v>1</v>
      </c>
      <c r="Q559" s="487" t="s">
        <v>885</v>
      </c>
      <c r="R559" s="575" t="s">
        <v>886</v>
      </c>
      <c r="S559" s="579" t="s">
        <v>259</v>
      </c>
      <c r="T559" s="579">
        <v>20000000</v>
      </c>
      <c r="U559" s="487" t="s">
        <v>1008</v>
      </c>
      <c r="V559" s="487" t="s">
        <v>896</v>
      </c>
      <c r="W559" s="487" t="s">
        <v>888</v>
      </c>
      <c r="X559" s="487" t="s">
        <v>535</v>
      </c>
      <c r="Y559" s="487" t="s">
        <v>77</v>
      </c>
      <c r="Z559" s="487" t="s">
        <v>78</v>
      </c>
      <c r="AA559" s="449"/>
    </row>
    <row r="560" spans="1:27" s="552" customFormat="1" ht="89.25">
      <c r="A560" s="487" t="s">
        <v>1070</v>
      </c>
      <c r="B560" s="487" t="s">
        <v>71</v>
      </c>
      <c r="C560" s="487" t="s">
        <v>72</v>
      </c>
      <c r="D560" s="487" t="s">
        <v>1006</v>
      </c>
      <c r="E560" s="487" t="s">
        <v>879</v>
      </c>
      <c r="F560" s="490">
        <v>8146</v>
      </c>
      <c r="G560" s="490">
        <v>2024110010254</v>
      </c>
      <c r="H560" s="487" t="s">
        <v>17</v>
      </c>
      <c r="I560" s="487" t="s">
        <v>880</v>
      </c>
      <c r="J560" s="487" t="s">
        <v>24</v>
      </c>
      <c r="K560" s="487" t="s">
        <v>1057</v>
      </c>
      <c r="L560" s="487" t="s">
        <v>1068</v>
      </c>
      <c r="M560" s="487" t="s">
        <v>779</v>
      </c>
      <c r="N560" s="487" t="s">
        <v>1062</v>
      </c>
      <c r="O560" s="487">
        <v>2</v>
      </c>
      <c r="P560" s="487">
        <v>1</v>
      </c>
      <c r="Q560" s="487" t="s">
        <v>885</v>
      </c>
      <c r="R560" s="575" t="s">
        <v>886</v>
      </c>
      <c r="S560" s="579" t="s">
        <v>259</v>
      </c>
      <c r="T560" s="579">
        <v>20000000</v>
      </c>
      <c r="U560" s="487" t="s">
        <v>1008</v>
      </c>
      <c r="V560" s="487" t="s">
        <v>896</v>
      </c>
      <c r="W560" s="487" t="s">
        <v>888</v>
      </c>
      <c r="X560" s="487" t="s">
        <v>535</v>
      </c>
      <c r="Y560" s="487" t="s">
        <v>77</v>
      </c>
      <c r="Z560" s="487" t="s">
        <v>78</v>
      </c>
      <c r="AA560" s="449"/>
    </row>
    <row r="561" spans="1:27" s="552" customFormat="1" ht="89.25">
      <c r="A561" s="487" t="s">
        <v>1071</v>
      </c>
      <c r="B561" s="487" t="s">
        <v>71</v>
      </c>
      <c r="C561" s="487" t="s">
        <v>72</v>
      </c>
      <c r="D561" s="487" t="s">
        <v>1006</v>
      </c>
      <c r="E561" s="487" t="s">
        <v>879</v>
      </c>
      <c r="F561" s="490">
        <v>8146</v>
      </c>
      <c r="G561" s="490">
        <v>2024110010254</v>
      </c>
      <c r="H561" s="487" t="s">
        <v>17</v>
      </c>
      <c r="I561" s="487" t="s">
        <v>880</v>
      </c>
      <c r="J561" s="487" t="s">
        <v>24</v>
      </c>
      <c r="K561" s="487" t="s">
        <v>1057</v>
      </c>
      <c r="L561" s="487" t="s">
        <v>1068</v>
      </c>
      <c r="M561" s="487" t="s">
        <v>779</v>
      </c>
      <c r="N561" s="487" t="s">
        <v>1062</v>
      </c>
      <c r="O561" s="487">
        <v>2</v>
      </c>
      <c r="P561" s="487">
        <v>1</v>
      </c>
      <c r="Q561" s="487" t="s">
        <v>885</v>
      </c>
      <c r="R561" s="575" t="s">
        <v>886</v>
      </c>
      <c r="S561" s="579" t="s">
        <v>259</v>
      </c>
      <c r="T561" s="579">
        <v>20000000</v>
      </c>
      <c r="U561" s="487" t="s">
        <v>1008</v>
      </c>
      <c r="V561" s="487" t="s">
        <v>896</v>
      </c>
      <c r="W561" s="487" t="s">
        <v>888</v>
      </c>
      <c r="X561" s="487" t="s">
        <v>535</v>
      </c>
      <c r="Y561" s="487" t="s">
        <v>77</v>
      </c>
      <c r="Z561" s="487" t="s">
        <v>78</v>
      </c>
      <c r="AA561" s="449"/>
    </row>
    <row r="562" spans="1:27" s="552" customFormat="1" ht="89.25">
      <c r="A562" s="487" t="s">
        <v>1072</v>
      </c>
      <c r="B562" s="487" t="s">
        <v>71</v>
      </c>
      <c r="C562" s="487" t="s">
        <v>72</v>
      </c>
      <c r="D562" s="487" t="s">
        <v>1006</v>
      </c>
      <c r="E562" s="487" t="s">
        <v>879</v>
      </c>
      <c r="F562" s="490">
        <v>8146</v>
      </c>
      <c r="G562" s="490">
        <v>2024110010254</v>
      </c>
      <c r="H562" s="487" t="s">
        <v>17</v>
      </c>
      <c r="I562" s="487" t="s">
        <v>880</v>
      </c>
      <c r="J562" s="487" t="s">
        <v>24</v>
      </c>
      <c r="K562" s="487" t="s">
        <v>1057</v>
      </c>
      <c r="L562" s="487" t="s">
        <v>1068</v>
      </c>
      <c r="M562" s="487" t="s">
        <v>779</v>
      </c>
      <c r="N562" s="487" t="s">
        <v>1062</v>
      </c>
      <c r="O562" s="487">
        <v>2</v>
      </c>
      <c r="P562" s="487">
        <v>1</v>
      </c>
      <c r="Q562" s="487" t="s">
        <v>885</v>
      </c>
      <c r="R562" s="575" t="s">
        <v>886</v>
      </c>
      <c r="S562" s="579" t="s">
        <v>259</v>
      </c>
      <c r="T562" s="579">
        <v>20000000</v>
      </c>
      <c r="U562" s="487" t="s">
        <v>1008</v>
      </c>
      <c r="V562" s="487" t="s">
        <v>896</v>
      </c>
      <c r="W562" s="487" t="s">
        <v>888</v>
      </c>
      <c r="X562" s="487" t="s">
        <v>535</v>
      </c>
      <c r="Y562" s="487" t="s">
        <v>77</v>
      </c>
      <c r="Z562" s="487" t="s">
        <v>78</v>
      </c>
      <c r="AA562" s="449"/>
    </row>
    <row r="563" spans="1:27" s="552" customFormat="1" ht="89.25">
      <c r="A563" s="487" t="s">
        <v>1073</v>
      </c>
      <c r="B563" s="487" t="s">
        <v>71</v>
      </c>
      <c r="C563" s="487" t="s">
        <v>72</v>
      </c>
      <c r="D563" s="487" t="s">
        <v>1006</v>
      </c>
      <c r="E563" s="487" t="s">
        <v>879</v>
      </c>
      <c r="F563" s="490">
        <v>8146</v>
      </c>
      <c r="G563" s="490">
        <v>2024110010254</v>
      </c>
      <c r="H563" s="487" t="s">
        <v>17</v>
      </c>
      <c r="I563" s="487" t="s">
        <v>880</v>
      </c>
      <c r="J563" s="487" t="s">
        <v>24</v>
      </c>
      <c r="K563" s="487" t="s">
        <v>1057</v>
      </c>
      <c r="L563" s="487" t="s">
        <v>1068</v>
      </c>
      <c r="M563" s="487" t="s">
        <v>779</v>
      </c>
      <c r="N563" s="487" t="s">
        <v>1062</v>
      </c>
      <c r="O563" s="487">
        <v>2</v>
      </c>
      <c r="P563" s="487">
        <v>1</v>
      </c>
      <c r="Q563" s="487" t="s">
        <v>885</v>
      </c>
      <c r="R563" s="575" t="s">
        <v>886</v>
      </c>
      <c r="S563" s="579" t="s">
        <v>259</v>
      </c>
      <c r="T563" s="579">
        <v>20000000</v>
      </c>
      <c r="U563" s="487" t="s">
        <v>1008</v>
      </c>
      <c r="V563" s="487" t="s">
        <v>896</v>
      </c>
      <c r="W563" s="487" t="s">
        <v>888</v>
      </c>
      <c r="X563" s="487" t="s">
        <v>535</v>
      </c>
      <c r="Y563" s="487" t="s">
        <v>77</v>
      </c>
      <c r="Z563" s="487" t="s">
        <v>78</v>
      </c>
      <c r="AA563" s="449"/>
    </row>
    <row r="564" spans="1:27" s="552" customFormat="1" ht="89.25">
      <c r="A564" s="487" t="s">
        <v>1074</v>
      </c>
      <c r="B564" s="487" t="s">
        <v>71</v>
      </c>
      <c r="C564" s="487" t="s">
        <v>72</v>
      </c>
      <c r="D564" s="487" t="s">
        <v>1006</v>
      </c>
      <c r="E564" s="487" t="s">
        <v>879</v>
      </c>
      <c r="F564" s="490">
        <v>8146</v>
      </c>
      <c r="G564" s="490">
        <v>2024110010254</v>
      </c>
      <c r="H564" s="487" t="s">
        <v>17</v>
      </c>
      <c r="I564" s="487" t="s">
        <v>880</v>
      </c>
      <c r="J564" s="487" t="s">
        <v>24</v>
      </c>
      <c r="K564" s="487" t="s">
        <v>1057</v>
      </c>
      <c r="L564" s="487" t="s">
        <v>1068</v>
      </c>
      <c r="M564" s="487" t="s">
        <v>779</v>
      </c>
      <c r="N564" s="487" t="s">
        <v>1062</v>
      </c>
      <c r="O564" s="487">
        <v>2</v>
      </c>
      <c r="P564" s="487">
        <v>1</v>
      </c>
      <c r="Q564" s="487" t="s">
        <v>885</v>
      </c>
      <c r="R564" s="575" t="s">
        <v>886</v>
      </c>
      <c r="S564" s="579" t="s">
        <v>259</v>
      </c>
      <c r="T564" s="579">
        <v>20000000</v>
      </c>
      <c r="U564" s="487" t="s">
        <v>1008</v>
      </c>
      <c r="V564" s="487" t="s">
        <v>896</v>
      </c>
      <c r="W564" s="487" t="s">
        <v>888</v>
      </c>
      <c r="X564" s="487" t="s">
        <v>535</v>
      </c>
      <c r="Y564" s="487" t="s">
        <v>77</v>
      </c>
      <c r="Z564" s="487" t="s">
        <v>78</v>
      </c>
      <c r="AA564" s="449"/>
    </row>
    <row r="565" spans="1:27" s="552" customFormat="1" ht="89.25">
      <c r="A565" s="487" t="s">
        <v>1075</v>
      </c>
      <c r="B565" s="487" t="s">
        <v>71</v>
      </c>
      <c r="C565" s="487" t="s">
        <v>72</v>
      </c>
      <c r="D565" s="487" t="s">
        <v>1006</v>
      </c>
      <c r="E565" s="487" t="s">
        <v>879</v>
      </c>
      <c r="F565" s="490">
        <v>8146</v>
      </c>
      <c r="G565" s="490">
        <v>2024110010254</v>
      </c>
      <c r="H565" s="487" t="s">
        <v>17</v>
      </c>
      <c r="I565" s="487" t="s">
        <v>880</v>
      </c>
      <c r="J565" s="487" t="s">
        <v>24</v>
      </c>
      <c r="K565" s="487" t="s">
        <v>1057</v>
      </c>
      <c r="L565" s="487" t="s">
        <v>1068</v>
      </c>
      <c r="M565" s="487" t="s">
        <v>779</v>
      </c>
      <c r="N565" s="487" t="s">
        <v>1062</v>
      </c>
      <c r="O565" s="487">
        <v>2</v>
      </c>
      <c r="P565" s="487">
        <v>1</v>
      </c>
      <c r="Q565" s="487" t="s">
        <v>885</v>
      </c>
      <c r="R565" s="575" t="s">
        <v>886</v>
      </c>
      <c r="S565" s="579" t="s">
        <v>259</v>
      </c>
      <c r="T565" s="579">
        <v>20000000</v>
      </c>
      <c r="U565" s="487" t="s">
        <v>1008</v>
      </c>
      <c r="V565" s="487" t="s">
        <v>896</v>
      </c>
      <c r="W565" s="487" t="s">
        <v>888</v>
      </c>
      <c r="X565" s="487" t="s">
        <v>535</v>
      </c>
      <c r="Y565" s="487" t="s">
        <v>77</v>
      </c>
      <c r="Z565" s="487" t="s">
        <v>78</v>
      </c>
      <c r="AA565" s="449"/>
    </row>
    <row r="566" spans="1:27" s="552" customFormat="1" ht="89.25">
      <c r="A566" s="487" t="s">
        <v>1076</v>
      </c>
      <c r="B566" s="487" t="s">
        <v>71</v>
      </c>
      <c r="C566" s="487" t="s">
        <v>72</v>
      </c>
      <c r="D566" s="487" t="s">
        <v>1006</v>
      </c>
      <c r="E566" s="487" t="s">
        <v>879</v>
      </c>
      <c r="F566" s="490">
        <v>8146</v>
      </c>
      <c r="G566" s="490">
        <v>2024110010254</v>
      </c>
      <c r="H566" s="487" t="s">
        <v>17</v>
      </c>
      <c r="I566" s="487" t="s">
        <v>880</v>
      </c>
      <c r="J566" s="487" t="s">
        <v>24</v>
      </c>
      <c r="K566" s="487" t="s">
        <v>1057</v>
      </c>
      <c r="L566" s="487" t="s">
        <v>1068</v>
      </c>
      <c r="M566" s="487" t="s">
        <v>779</v>
      </c>
      <c r="N566" s="487" t="s">
        <v>1062</v>
      </c>
      <c r="O566" s="487">
        <v>2</v>
      </c>
      <c r="P566" s="487">
        <v>1</v>
      </c>
      <c r="Q566" s="487" t="s">
        <v>885</v>
      </c>
      <c r="R566" s="575" t="s">
        <v>886</v>
      </c>
      <c r="S566" s="579" t="s">
        <v>259</v>
      </c>
      <c r="T566" s="579">
        <v>20000000</v>
      </c>
      <c r="U566" s="487" t="s">
        <v>1008</v>
      </c>
      <c r="V566" s="487" t="s">
        <v>896</v>
      </c>
      <c r="W566" s="487" t="s">
        <v>888</v>
      </c>
      <c r="X566" s="487" t="s">
        <v>535</v>
      </c>
      <c r="Y566" s="487" t="s">
        <v>77</v>
      </c>
      <c r="Z566" s="487" t="s">
        <v>78</v>
      </c>
      <c r="AA566" s="449"/>
    </row>
    <row r="567" spans="1:27" s="552" customFormat="1" ht="89.25">
      <c r="A567" s="487" t="s">
        <v>1077</v>
      </c>
      <c r="B567" s="487" t="s">
        <v>71</v>
      </c>
      <c r="C567" s="487" t="s">
        <v>72</v>
      </c>
      <c r="D567" s="487" t="s">
        <v>1006</v>
      </c>
      <c r="E567" s="487" t="s">
        <v>879</v>
      </c>
      <c r="F567" s="490">
        <v>8146</v>
      </c>
      <c r="G567" s="490">
        <v>2024110010254</v>
      </c>
      <c r="H567" s="487" t="s">
        <v>17</v>
      </c>
      <c r="I567" s="487" t="s">
        <v>880</v>
      </c>
      <c r="J567" s="487" t="s">
        <v>24</v>
      </c>
      <c r="K567" s="487" t="s">
        <v>1057</v>
      </c>
      <c r="L567" s="487" t="s">
        <v>1068</v>
      </c>
      <c r="M567" s="487" t="s">
        <v>779</v>
      </c>
      <c r="N567" s="487" t="s">
        <v>1062</v>
      </c>
      <c r="O567" s="487">
        <v>2</v>
      </c>
      <c r="P567" s="487">
        <v>1</v>
      </c>
      <c r="Q567" s="487" t="s">
        <v>885</v>
      </c>
      <c r="R567" s="575" t="s">
        <v>886</v>
      </c>
      <c r="S567" s="579" t="s">
        <v>259</v>
      </c>
      <c r="T567" s="579">
        <v>20000000</v>
      </c>
      <c r="U567" s="487" t="s">
        <v>1008</v>
      </c>
      <c r="V567" s="487" t="s">
        <v>896</v>
      </c>
      <c r="W567" s="487" t="s">
        <v>888</v>
      </c>
      <c r="X567" s="487" t="s">
        <v>535</v>
      </c>
      <c r="Y567" s="487" t="s">
        <v>77</v>
      </c>
      <c r="Z567" s="487" t="s">
        <v>78</v>
      </c>
      <c r="AA567" s="449"/>
    </row>
    <row r="568" spans="1:27" s="552" customFormat="1" ht="89.25">
      <c r="A568" s="487" t="s">
        <v>1078</v>
      </c>
      <c r="B568" s="487" t="s">
        <v>71</v>
      </c>
      <c r="C568" s="487" t="s">
        <v>72</v>
      </c>
      <c r="D568" s="487" t="s">
        <v>1006</v>
      </c>
      <c r="E568" s="487" t="s">
        <v>879</v>
      </c>
      <c r="F568" s="490">
        <v>8146</v>
      </c>
      <c r="G568" s="490">
        <v>2024110010254</v>
      </c>
      <c r="H568" s="487" t="s">
        <v>17</v>
      </c>
      <c r="I568" s="487" t="s">
        <v>880</v>
      </c>
      <c r="J568" s="487" t="s">
        <v>24</v>
      </c>
      <c r="K568" s="487" t="s">
        <v>1057</v>
      </c>
      <c r="L568" s="487" t="s">
        <v>1068</v>
      </c>
      <c r="M568" s="487" t="s">
        <v>779</v>
      </c>
      <c r="N568" s="487" t="s">
        <v>1062</v>
      </c>
      <c r="O568" s="487">
        <v>2</v>
      </c>
      <c r="P568" s="487">
        <v>1</v>
      </c>
      <c r="Q568" s="487" t="s">
        <v>885</v>
      </c>
      <c r="R568" s="575" t="s">
        <v>886</v>
      </c>
      <c r="S568" s="579" t="s">
        <v>259</v>
      </c>
      <c r="T568" s="579">
        <v>20000000</v>
      </c>
      <c r="U568" s="487" t="s">
        <v>1008</v>
      </c>
      <c r="V568" s="487" t="s">
        <v>896</v>
      </c>
      <c r="W568" s="487" t="s">
        <v>888</v>
      </c>
      <c r="X568" s="487" t="s">
        <v>535</v>
      </c>
      <c r="Y568" s="487" t="s">
        <v>77</v>
      </c>
      <c r="Z568" s="487" t="s">
        <v>78</v>
      </c>
      <c r="AA568" s="449"/>
    </row>
    <row r="569" spans="1:27" s="552" customFormat="1" ht="89.25">
      <c r="A569" s="487" t="s">
        <v>1079</v>
      </c>
      <c r="B569" s="487" t="s">
        <v>71</v>
      </c>
      <c r="C569" s="487" t="s">
        <v>72</v>
      </c>
      <c r="D569" s="487" t="s">
        <v>1006</v>
      </c>
      <c r="E569" s="487" t="s">
        <v>879</v>
      </c>
      <c r="F569" s="490">
        <v>8146</v>
      </c>
      <c r="G569" s="490">
        <v>2024110010254</v>
      </c>
      <c r="H569" s="487" t="s">
        <v>17</v>
      </c>
      <c r="I569" s="487" t="s">
        <v>880</v>
      </c>
      <c r="J569" s="487" t="s">
        <v>24</v>
      </c>
      <c r="K569" s="487" t="s">
        <v>1057</v>
      </c>
      <c r="L569" s="487" t="s">
        <v>1068</v>
      </c>
      <c r="M569" s="487" t="s">
        <v>779</v>
      </c>
      <c r="N569" s="487" t="s">
        <v>1062</v>
      </c>
      <c r="O569" s="487">
        <v>2</v>
      </c>
      <c r="P569" s="487">
        <v>1</v>
      </c>
      <c r="Q569" s="487" t="s">
        <v>885</v>
      </c>
      <c r="R569" s="575" t="s">
        <v>886</v>
      </c>
      <c r="S569" s="579" t="s">
        <v>259</v>
      </c>
      <c r="T569" s="579">
        <v>20000000</v>
      </c>
      <c r="U569" s="487" t="s">
        <v>1008</v>
      </c>
      <c r="V569" s="487" t="s">
        <v>896</v>
      </c>
      <c r="W569" s="487" t="s">
        <v>888</v>
      </c>
      <c r="X569" s="487" t="s">
        <v>535</v>
      </c>
      <c r="Y569" s="487" t="s">
        <v>77</v>
      </c>
      <c r="Z569" s="487" t="s">
        <v>78</v>
      </c>
      <c r="AA569" s="449"/>
    </row>
    <row r="570" spans="1:27" s="552" customFormat="1" ht="89.25">
      <c r="A570" s="487" t="s">
        <v>1080</v>
      </c>
      <c r="B570" s="487" t="s">
        <v>71</v>
      </c>
      <c r="C570" s="487" t="s">
        <v>72</v>
      </c>
      <c r="D570" s="487" t="s">
        <v>1006</v>
      </c>
      <c r="E570" s="487" t="s">
        <v>879</v>
      </c>
      <c r="F570" s="490">
        <v>8146</v>
      </c>
      <c r="G570" s="490">
        <v>2024110010254</v>
      </c>
      <c r="H570" s="487" t="s">
        <v>17</v>
      </c>
      <c r="I570" s="487" t="s">
        <v>880</v>
      </c>
      <c r="J570" s="487" t="s">
        <v>24</v>
      </c>
      <c r="K570" s="487" t="s">
        <v>1057</v>
      </c>
      <c r="L570" s="487" t="s">
        <v>1068</v>
      </c>
      <c r="M570" s="487" t="s">
        <v>779</v>
      </c>
      <c r="N570" s="487" t="s">
        <v>1062</v>
      </c>
      <c r="O570" s="487">
        <v>2</v>
      </c>
      <c r="P570" s="487">
        <v>1</v>
      </c>
      <c r="Q570" s="487" t="s">
        <v>885</v>
      </c>
      <c r="R570" s="575" t="s">
        <v>886</v>
      </c>
      <c r="S570" s="579" t="s">
        <v>259</v>
      </c>
      <c r="T570" s="579">
        <v>20000000</v>
      </c>
      <c r="U570" s="487" t="s">
        <v>1008</v>
      </c>
      <c r="V570" s="487" t="s">
        <v>896</v>
      </c>
      <c r="W570" s="487" t="s">
        <v>888</v>
      </c>
      <c r="X570" s="487" t="s">
        <v>535</v>
      </c>
      <c r="Y570" s="487" t="s">
        <v>77</v>
      </c>
      <c r="Z570" s="487" t="s">
        <v>78</v>
      </c>
      <c r="AA570" s="449"/>
    </row>
    <row r="571" spans="1:27" s="552" customFormat="1" ht="89.25">
      <c r="A571" s="487" t="s">
        <v>1081</v>
      </c>
      <c r="B571" s="487" t="s">
        <v>71</v>
      </c>
      <c r="C571" s="487" t="s">
        <v>72</v>
      </c>
      <c r="D571" s="487" t="s">
        <v>1006</v>
      </c>
      <c r="E571" s="487" t="s">
        <v>879</v>
      </c>
      <c r="F571" s="490">
        <v>8146</v>
      </c>
      <c r="G571" s="490">
        <v>2024110010254</v>
      </c>
      <c r="H571" s="487" t="s">
        <v>17</v>
      </c>
      <c r="I571" s="487" t="s">
        <v>880</v>
      </c>
      <c r="J571" s="487" t="s">
        <v>24</v>
      </c>
      <c r="K571" s="487" t="s">
        <v>1057</v>
      </c>
      <c r="L571" s="487" t="s">
        <v>1068</v>
      </c>
      <c r="M571" s="487" t="s">
        <v>779</v>
      </c>
      <c r="N571" s="487" t="s">
        <v>1062</v>
      </c>
      <c r="O571" s="487">
        <v>2</v>
      </c>
      <c r="P571" s="487">
        <v>1</v>
      </c>
      <c r="Q571" s="487" t="s">
        <v>885</v>
      </c>
      <c r="R571" s="575" t="s">
        <v>886</v>
      </c>
      <c r="S571" s="579" t="s">
        <v>259</v>
      </c>
      <c r="T571" s="579">
        <v>20000000</v>
      </c>
      <c r="U571" s="487" t="s">
        <v>1008</v>
      </c>
      <c r="V571" s="487" t="s">
        <v>896</v>
      </c>
      <c r="W571" s="487" t="s">
        <v>888</v>
      </c>
      <c r="X571" s="487" t="s">
        <v>535</v>
      </c>
      <c r="Y571" s="487" t="s">
        <v>77</v>
      </c>
      <c r="Z571" s="487" t="s">
        <v>78</v>
      </c>
      <c r="AA571" s="449"/>
    </row>
    <row r="572" spans="1:27" s="552" customFormat="1" ht="89.25">
      <c r="A572" s="487" t="s">
        <v>1082</v>
      </c>
      <c r="B572" s="487" t="s">
        <v>71</v>
      </c>
      <c r="C572" s="487" t="s">
        <v>72</v>
      </c>
      <c r="D572" s="487" t="s">
        <v>1006</v>
      </c>
      <c r="E572" s="487" t="s">
        <v>879</v>
      </c>
      <c r="F572" s="490">
        <v>8146</v>
      </c>
      <c r="G572" s="490">
        <v>2024110010254</v>
      </c>
      <c r="H572" s="487" t="s">
        <v>17</v>
      </c>
      <c r="I572" s="487" t="s">
        <v>880</v>
      </c>
      <c r="J572" s="487" t="s">
        <v>24</v>
      </c>
      <c r="K572" s="487" t="s">
        <v>1057</v>
      </c>
      <c r="L572" s="487" t="s">
        <v>1068</v>
      </c>
      <c r="M572" s="487" t="s">
        <v>779</v>
      </c>
      <c r="N572" s="487" t="s">
        <v>1062</v>
      </c>
      <c r="O572" s="487">
        <v>2</v>
      </c>
      <c r="P572" s="487">
        <v>1</v>
      </c>
      <c r="Q572" s="487" t="s">
        <v>885</v>
      </c>
      <c r="R572" s="575" t="s">
        <v>886</v>
      </c>
      <c r="S572" s="579" t="s">
        <v>259</v>
      </c>
      <c r="T572" s="579">
        <v>20000000</v>
      </c>
      <c r="U572" s="487" t="s">
        <v>1008</v>
      </c>
      <c r="V572" s="487" t="s">
        <v>896</v>
      </c>
      <c r="W572" s="487" t="s">
        <v>888</v>
      </c>
      <c r="X572" s="487" t="s">
        <v>535</v>
      </c>
      <c r="Y572" s="487" t="s">
        <v>77</v>
      </c>
      <c r="Z572" s="487" t="s">
        <v>78</v>
      </c>
      <c r="AA572" s="449"/>
    </row>
    <row r="573" spans="1:27" s="552" customFormat="1" ht="89.25">
      <c r="A573" s="487" t="s">
        <v>1083</v>
      </c>
      <c r="B573" s="487" t="s">
        <v>71</v>
      </c>
      <c r="C573" s="487" t="s">
        <v>72</v>
      </c>
      <c r="D573" s="487" t="s">
        <v>1006</v>
      </c>
      <c r="E573" s="487" t="s">
        <v>879</v>
      </c>
      <c r="F573" s="490">
        <v>8146</v>
      </c>
      <c r="G573" s="490">
        <v>2024110010254</v>
      </c>
      <c r="H573" s="487" t="s">
        <v>17</v>
      </c>
      <c r="I573" s="487" t="s">
        <v>880</v>
      </c>
      <c r="J573" s="487" t="s">
        <v>24</v>
      </c>
      <c r="K573" s="487" t="s">
        <v>1057</v>
      </c>
      <c r="L573" s="487" t="s">
        <v>1068</v>
      </c>
      <c r="M573" s="487" t="s">
        <v>779</v>
      </c>
      <c r="N573" s="487" t="s">
        <v>1062</v>
      </c>
      <c r="O573" s="487">
        <v>2</v>
      </c>
      <c r="P573" s="487">
        <v>1</v>
      </c>
      <c r="Q573" s="487" t="s">
        <v>885</v>
      </c>
      <c r="R573" s="575" t="s">
        <v>886</v>
      </c>
      <c r="S573" s="579" t="s">
        <v>259</v>
      </c>
      <c r="T573" s="579">
        <v>20000000</v>
      </c>
      <c r="U573" s="487" t="s">
        <v>1008</v>
      </c>
      <c r="V573" s="487" t="s">
        <v>896</v>
      </c>
      <c r="W573" s="487" t="s">
        <v>888</v>
      </c>
      <c r="X573" s="487" t="s">
        <v>535</v>
      </c>
      <c r="Y573" s="487" t="s">
        <v>77</v>
      </c>
      <c r="Z573" s="487" t="s">
        <v>78</v>
      </c>
      <c r="AA573" s="449"/>
    </row>
    <row r="574" spans="1:27" s="552" customFormat="1" ht="89.25">
      <c r="A574" s="487" t="s">
        <v>1084</v>
      </c>
      <c r="B574" s="487" t="s">
        <v>71</v>
      </c>
      <c r="C574" s="487" t="s">
        <v>72</v>
      </c>
      <c r="D574" s="487" t="s">
        <v>1006</v>
      </c>
      <c r="E574" s="487" t="s">
        <v>879</v>
      </c>
      <c r="F574" s="490">
        <v>8146</v>
      </c>
      <c r="G574" s="490">
        <v>2024110010254</v>
      </c>
      <c r="H574" s="487" t="s">
        <v>17</v>
      </c>
      <c r="I574" s="487" t="s">
        <v>880</v>
      </c>
      <c r="J574" s="487" t="s">
        <v>24</v>
      </c>
      <c r="K574" s="487" t="s">
        <v>1057</v>
      </c>
      <c r="L574" s="487" t="s">
        <v>1068</v>
      </c>
      <c r="M574" s="487" t="s">
        <v>779</v>
      </c>
      <c r="N574" s="487" t="s">
        <v>1062</v>
      </c>
      <c r="O574" s="487">
        <v>2</v>
      </c>
      <c r="P574" s="487">
        <v>1</v>
      </c>
      <c r="Q574" s="487" t="s">
        <v>885</v>
      </c>
      <c r="R574" s="575" t="s">
        <v>886</v>
      </c>
      <c r="S574" s="579" t="s">
        <v>259</v>
      </c>
      <c r="T574" s="579">
        <v>20000000</v>
      </c>
      <c r="U574" s="487" t="s">
        <v>1008</v>
      </c>
      <c r="V574" s="487" t="s">
        <v>896</v>
      </c>
      <c r="W574" s="487" t="s">
        <v>888</v>
      </c>
      <c r="X574" s="487" t="s">
        <v>535</v>
      </c>
      <c r="Y574" s="487" t="s">
        <v>77</v>
      </c>
      <c r="Z574" s="487" t="s">
        <v>78</v>
      </c>
      <c r="AA574" s="449"/>
    </row>
    <row r="575" spans="1:27" s="552" customFormat="1" ht="89.25">
      <c r="A575" s="487" t="s">
        <v>1085</v>
      </c>
      <c r="B575" s="487" t="s">
        <v>71</v>
      </c>
      <c r="C575" s="487" t="s">
        <v>72</v>
      </c>
      <c r="D575" s="487" t="s">
        <v>1006</v>
      </c>
      <c r="E575" s="487" t="s">
        <v>879</v>
      </c>
      <c r="F575" s="490">
        <v>8146</v>
      </c>
      <c r="G575" s="490">
        <v>2024110010254</v>
      </c>
      <c r="H575" s="487" t="s">
        <v>17</v>
      </c>
      <c r="I575" s="487" t="s">
        <v>880</v>
      </c>
      <c r="J575" s="487" t="s">
        <v>24</v>
      </c>
      <c r="K575" s="487" t="s">
        <v>1057</v>
      </c>
      <c r="L575" s="487" t="s">
        <v>1068</v>
      </c>
      <c r="M575" s="487" t="s">
        <v>779</v>
      </c>
      <c r="N575" s="487" t="s">
        <v>1062</v>
      </c>
      <c r="O575" s="487">
        <v>2</v>
      </c>
      <c r="P575" s="487">
        <v>1</v>
      </c>
      <c r="Q575" s="487" t="s">
        <v>885</v>
      </c>
      <c r="R575" s="575" t="s">
        <v>886</v>
      </c>
      <c r="S575" s="579" t="s">
        <v>259</v>
      </c>
      <c r="T575" s="579">
        <v>20000000</v>
      </c>
      <c r="U575" s="487" t="s">
        <v>1008</v>
      </c>
      <c r="V575" s="487" t="s">
        <v>896</v>
      </c>
      <c r="W575" s="487" t="s">
        <v>888</v>
      </c>
      <c r="X575" s="487" t="s">
        <v>535</v>
      </c>
      <c r="Y575" s="487" t="s">
        <v>77</v>
      </c>
      <c r="Z575" s="487" t="s">
        <v>78</v>
      </c>
      <c r="AA575" s="449"/>
    </row>
    <row r="576" spans="1:27" s="552" customFormat="1" ht="89.25">
      <c r="A576" s="487" t="s">
        <v>1086</v>
      </c>
      <c r="B576" s="487" t="s">
        <v>71</v>
      </c>
      <c r="C576" s="487" t="s">
        <v>72</v>
      </c>
      <c r="D576" s="487" t="s">
        <v>1006</v>
      </c>
      <c r="E576" s="487" t="s">
        <v>879</v>
      </c>
      <c r="F576" s="490">
        <v>8146</v>
      </c>
      <c r="G576" s="490">
        <v>2024110010254</v>
      </c>
      <c r="H576" s="487" t="s">
        <v>17</v>
      </c>
      <c r="I576" s="487" t="s">
        <v>880</v>
      </c>
      <c r="J576" s="487" t="s">
        <v>24</v>
      </c>
      <c r="K576" s="487" t="s">
        <v>1057</v>
      </c>
      <c r="L576" s="487" t="s">
        <v>1068</v>
      </c>
      <c r="M576" s="487" t="s">
        <v>779</v>
      </c>
      <c r="N576" s="487" t="s">
        <v>1062</v>
      </c>
      <c r="O576" s="487">
        <v>2</v>
      </c>
      <c r="P576" s="487">
        <v>1</v>
      </c>
      <c r="Q576" s="487" t="s">
        <v>885</v>
      </c>
      <c r="R576" s="575" t="s">
        <v>886</v>
      </c>
      <c r="S576" s="579" t="s">
        <v>259</v>
      </c>
      <c r="T576" s="579">
        <v>20000000</v>
      </c>
      <c r="U576" s="487" t="s">
        <v>1008</v>
      </c>
      <c r="V576" s="487" t="s">
        <v>896</v>
      </c>
      <c r="W576" s="487" t="s">
        <v>888</v>
      </c>
      <c r="X576" s="487" t="s">
        <v>535</v>
      </c>
      <c r="Y576" s="487" t="s">
        <v>77</v>
      </c>
      <c r="Z576" s="487" t="s">
        <v>78</v>
      </c>
      <c r="AA576" s="449"/>
    </row>
    <row r="577" spans="1:27" s="552" customFormat="1" ht="89.25">
      <c r="A577" s="487" t="s">
        <v>1087</v>
      </c>
      <c r="B577" s="487" t="s">
        <v>71</v>
      </c>
      <c r="C577" s="487" t="s">
        <v>72</v>
      </c>
      <c r="D577" s="487" t="s">
        <v>1006</v>
      </c>
      <c r="E577" s="487" t="s">
        <v>879</v>
      </c>
      <c r="F577" s="490">
        <v>8146</v>
      </c>
      <c r="G577" s="490">
        <v>2024110010254</v>
      </c>
      <c r="H577" s="487" t="s">
        <v>17</v>
      </c>
      <c r="I577" s="487" t="s">
        <v>880</v>
      </c>
      <c r="J577" s="487" t="s">
        <v>24</v>
      </c>
      <c r="K577" s="487" t="s">
        <v>1057</v>
      </c>
      <c r="L577" s="487" t="s">
        <v>1068</v>
      </c>
      <c r="M577" s="487" t="s">
        <v>779</v>
      </c>
      <c r="N577" s="487" t="s">
        <v>1062</v>
      </c>
      <c r="O577" s="487">
        <v>2</v>
      </c>
      <c r="P577" s="487">
        <v>1</v>
      </c>
      <c r="Q577" s="487" t="s">
        <v>885</v>
      </c>
      <c r="R577" s="575" t="s">
        <v>886</v>
      </c>
      <c r="S577" s="579" t="s">
        <v>259</v>
      </c>
      <c r="T577" s="579">
        <v>20000000</v>
      </c>
      <c r="U577" s="487" t="s">
        <v>1008</v>
      </c>
      <c r="V577" s="487" t="s">
        <v>896</v>
      </c>
      <c r="W577" s="487" t="s">
        <v>888</v>
      </c>
      <c r="X577" s="487" t="s">
        <v>535</v>
      </c>
      <c r="Y577" s="487" t="s">
        <v>77</v>
      </c>
      <c r="Z577" s="487" t="s">
        <v>78</v>
      </c>
      <c r="AA577" s="449"/>
    </row>
    <row r="578" spans="1:27" s="552" customFormat="1" ht="89.25">
      <c r="A578" s="487" t="s">
        <v>1088</v>
      </c>
      <c r="B578" s="487" t="s">
        <v>71</v>
      </c>
      <c r="C578" s="487" t="s">
        <v>72</v>
      </c>
      <c r="D578" s="487" t="s">
        <v>1006</v>
      </c>
      <c r="E578" s="487" t="s">
        <v>879</v>
      </c>
      <c r="F578" s="490">
        <v>8146</v>
      </c>
      <c r="G578" s="490">
        <v>2024110010254</v>
      </c>
      <c r="H578" s="487" t="s">
        <v>17</v>
      </c>
      <c r="I578" s="487" t="s">
        <v>880</v>
      </c>
      <c r="J578" s="487" t="s">
        <v>24</v>
      </c>
      <c r="K578" s="487" t="s">
        <v>1057</v>
      </c>
      <c r="L578" s="487" t="s">
        <v>1068</v>
      </c>
      <c r="M578" s="487" t="s">
        <v>779</v>
      </c>
      <c r="N578" s="487" t="s">
        <v>1062</v>
      </c>
      <c r="O578" s="487">
        <v>2</v>
      </c>
      <c r="P578" s="487">
        <v>1</v>
      </c>
      <c r="Q578" s="487" t="s">
        <v>885</v>
      </c>
      <c r="R578" s="575" t="s">
        <v>886</v>
      </c>
      <c r="S578" s="579" t="s">
        <v>259</v>
      </c>
      <c r="T578" s="579">
        <v>20000000</v>
      </c>
      <c r="U578" s="487" t="s">
        <v>1008</v>
      </c>
      <c r="V578" s="487" t="s">
        <v>896</v>
      </c>
      <c r="W578" s="487" t="s">
        <v>888</v>
      </c>
      <c r="X578" s="487" t="s">
        <v>535</v>
      </c>
      <c r="Y578" s="487" t="s">
        <v>77</v>
      </c>
      <c r="Z578" s="487" t="s">
        <v>78</v>
      </c>
      <c r="AA578" s="449"/>
    </row>
    <row r="579" spans="1:27" s="552" customFormat="1" ht="89.25">
      <c r="A579" s="487" t="s">
        <v>1089</v>
      </c>
      <c r="B579" s="487" t="s">
        <v>71</v>
      </c>
      <c r="C579" s="487" t="s">
        <v>72</v>
      </c>
      <c r="D579" s="487" t="s">
        <v>1006</v>
      </c>
      <c r="E579" s="487" t="s">
        <v>879</v>
      </c>
      <c r="F579" s="490">
        <v>8146</v>
      </c>
      <c r="G579" s="490">
        <v>2024110010254</v>
      </c>
      <c r="H579" s="487" t="s">
        <v>17</v>
      </c>
      <c r="I579" s="487" t="s">
        <v>880</v>
      </c>
      <c r="J579" s="487" t="s">
        <v>24</v>
      </c>
      <c r="K579" s="487" t="s">
        <v>1057</v>
      </c>
      <c r="L579" s="487" t="s">
        <v>1068</v>
      </c>
      <c r="M579" s="487" t="s">
        <v>779</v>
      </c>
      <c r="N579" s="487" t="s">
        <v>1062</v>
      </c>
      <c r="O579" s="487">
        <v>2</v>
      </c>
      <c r="P579" s="487">
        <v>1</v>
      </c>
      <c r="Q579" s="487" t="s">
        <v>885</v>
      </c>
      <c r="R579" s="575" t="s">
        <v>886</v>
      </c>
      <c r="S579" s="579" t="s">
        <v>259</v>
      </c>
      <c r="T579" s="579">
        <v>20000000</v>
      </c>
      <c r="U579" s="487" t="s">
        <v>1008</v>
      </c>
      <c r="V579" s="487" t="s">
        <v>896</v>
      </c>
      <c r="W579" s="487" t="s">
        <v>888</v>
      </c>
      <c r="X579" s="487" t="s">
        <v>535</v>
      </c>
      <c r="Y579" s="487" t="s">
        <v>77</v>
      </c>
      <c r="Z579" s="487" t="s">
        <v>78</v>
      </c>
      <c r="AA579" s="449"/>
    </row>
    <row r="580" spans="1:27" s="552" customFormat="1" ht="89.25">
      <c r="A580" s="487" t="s">
        <v>1090</v>
      </c>
      <c r="B580" s="487" t="s">
        <v>71</v>
      </c>
      <c r="C580" s="487" t="s">
        <v>72</v>
      </c>
      <c r="D580" s="487" t="s">
        <v>1006</v>
      </c>
      <c r="E580" s="487" t="s">
        <v>879</v>
      </c>
      <c r="F580" s="490">
        <v>8146</v>
      </c>
      <c r="G580" s="490">
        <v>2024110010254</v>
      </c>
      <c r="H580" s="487" t="s">
        <v>17</v>
      </c>
      <c r="I580" s="487" t="s">
        <v>880</v>
      </c>
      <c r="J580" s="487" t="s">
        <v>24</v>
      </c>
      <c r="K580" s="487" t="s">
        <v>1057</v>
      </c>
      <c r="L580" s="487" t="s">
        <v>1068</v>
      </c>
      <c r="M580" s="487" t="s">
        <v>779</v>
      </c>
      <c r="N580" s="487" t="s">
        <v>1062</v>
      </c>
      <c r="O580" s="487">
        <v>2</v>
      </c>
      <c r="P580" s="487">
        <v>1</v>
      </c>
      <c r="Q580" s="487" t="s">
        <v>885</v>
      </c>
      <c r="R580" s="575" t="s">
        <v>886</v>
      </c>
      <c r="S580" s="579" t="s">
        <v>259</v>
      </c>
      <c r="T580" s="579">
        <v>20000000</v>
      </c>
      <c r="U580" s="487" t="s">
        <v>1008</v>
      </c>
      <c r="V580" s="487" t="s">
        <v>896</v>
      </c>
      <c r="W580" s="487" t="s">
        <v>888</v>
      </c>
      <c r="X580" s="487" t="s">
        <v>535</v>
      </c>
      <c r="Y580" s="487" t="s">
        <v>77</v>
      </c>
      <c r="Z580" s="487" t="s">
        <v>78</v>
      </c>
      <c r="AA580" s="449"/>
    </row>
    <row r="581" spans="1:27" s="552" customFormat="1" ht="89.25">
      <c r="A581" s="487" t="s">
        <v>1091</v>
      </c>
      <c r="B581" s="487" t="s">
        <v>71</v>
      </c>
      <c r="C581" s="487" t="s">
        <v>72</v>
      </c>
      <c r="D581" s="487" t="s">
        <v>1006</v>
      </c>
      <c r="E581" s="487" t="s">
        <v>879</v>
      </c>
      <c r="F581" s="490">
        <v>8146</v>
      </c>
      <c r="G581" s="490">
        <v>2024110010254</v>
      </c>
      <c r="H581" s="487" t="s">
        <v>17</v>
      </c>
      <c r="I581" s="487" t="s">
        <v>880</v>
      </c>
      <c r="J581" s="487" t="s">
        <v>24</v>
      </c>
      <c r="K581" s="487" t="s">
        <v>1057</v>
      </c>
      <c r="L581" s="487" t="s">
        <v>1068</v>
      </c>
      <c r="M581" s="487" t="s">
        <v>779</v>
      </c>
      <c r="N581" s="487" t="s">
        <v>1062</v>
      </c>
      <c r="O581" s="487">
        <v>2</v>
      </c>
      <c r="P581" s="487">
        <v>1</v>
      </c>
      <c r="Q581" s="487" t="s">
        <v>885</v>
      </c>
      <c r="R581" s="575" t="s">
        <v>886</v>
      </c>
      <c r="S581" s="579" t="s">
        <v>259</v>
      </c>
      <c r="T581" s="579">
        <v>20000000</v>
      </c>
      <c r="U581" s="487" t="s">
        <v>1008</v>
      </c>
      <c r="V581" s="487" t="s">
        <v>896</v>
      </c>
      <c r="W581" s="487" t="s">
        <v>888</v>
      </c>
      <c r="X581" s="487" t="s">
        <v>535</v>
      </c>
      <c r="Y581" s="487" t="s">
        <v>77</v>
      </c>
      <c r="Z581" s="487" t="s">
        <v>78</v>
      </c>
      <c r="AA581" s="449"/>
    </row>
    <row r="582" spans="1:27" s="552" customFormat="1" ht="89.25">
      <c r="A582" s="487" t="s">
        <v>1092</v>
      </c>
      <c r="B582" s="487" t="s">
        <v>71</v>
      </c>
      <c r="C582" s="487" t="s">
        <v>72</v>
      </c>
      <c r="D582" s="487" t="s">
        <v>1006</v>
      </c>
      <c r="E582" s="487" t="s">
        <v>879</v>
      </c>
      <c r="F582" s="490">
        <v>8146</v>
      </c>
      <c r="G582" s="490">
        <v>2024110010254</v>
      </c>
      <c r="H582" s="487" t="s">
        <v>17</v>
      </c>
      <c r="I582" s="487" t="s">
        <v>880</v>
      </c>
      <c r="J582" s="487" t="s">
        <v>24</v>
      </c>
      <c r="K582" s="487" t="s">
        <v>1057</v>
      </c>
      <c r="L582" s="487" t="s">
        <v>1068</v>
      </c>
      <c r="M582" s="487" t="s">
        <v>779</v>
      </c>
      <c r="N582" s="487" t="s">
        <v>1062</v>
      </c>
      <c r="O582" s="487">
        <v>2</v>
      </c>
      <c r="P582" s="487">
        <v>1</v>
      </c>
      <c r="Q582" s="487" t="s">
        <v>885</v>
      </c>
      <c r="R582" s="575" t="s">
        <v>886</v>
      </c>
      <c r="S582" s="579" t="s">
        <v>259</v>
      </c>
      <c r="T582" s="579">
        <v>20000000</v>
      </c>
      <c r="U582" s="487" t="s">
        <v>1008</v>
      </c>
      <c r="V582" s="487" t="s">
        <v>896</v>
      </c>
      <c r="W582" s="487" t="s">
        <v>888</v>
      </c>
      <c r="X582" s="487" t="s">
        <v>535</v>
      </c>
      <c r="Y582" s="487" t="s">
        <v>77</v>
      </c>
      <c r="Z582" s="487" t="s">
        <v>78</v>
      </c>
      <c r="AA582" s="449"/>
    </row>
    <row r="583" spans="1:27" s="552" customFormat="1" ht="89.25">
      <c r="A583" s="487" t="s">
        <v>1093</v>
      </c>
      <c r="B583" s="487" t="s">
        <v>71</v>
      </c>
      <c r="C583" s="487" t="s">
        <v>72</v>
      </c>
      <c r="D583" s="487" t="s">
        <v>1006</v>
      </c>
      <c r="E583" s="487" t="s">
        <v>879</v>
      </c>
      <c r="F583" s="490">
        <v>8146</v>
      </c>
      <c r="G583" s="490">
        <v>2024110010254</v>
      </c>
      <c r="H583" s="487" t="s">
        <v>17</v>
      </c>
      <c r="I583" s="487" t="s">
        <v>880</v>
      </c>
      <c r="J583" s="487" t="s">
        <v>24</v>
      </c>
      <c r="K583" s="487" t="s">
        <v>1057</v>
      </c>
      <c r="L583" s="487" t="s">
        <v>1068</v>
      </c>
      <c r="M583" s="487" t="s">
        <v>779</v>
      </c>
      <c r="N583" s="487" t="s">
        <v>1062</v>
      </c>
      <c r="O583" s="487">
        <v>2</v>
      </c>
      <c r="P583" s="487">
        <v>1</v>
      </c>
      <c r="Q583" s="487" t="s">
        <v>885</v>
      </c>
      <c r="R583" s="575" t="s">
        <v>886</v>
      </c>
      <c r="S583" s="579" t="s">
        <v>259</v>
      </c>
      <c r="T583" s="579">
        <v>20000000</v>
      </c>
      <c r="U583" s="487" t="s">
        <v>1008</v>
      </c>
      <c r="V583" s="487" t="s">
        <v>896</v>
      </c>
      <c r="W583" s="487" t="s">
        <v>888</v>
      </c>
      <c r="X583" s="487" t="s">
        <v>535</v>
      </c>
      <c r="Y583" s="487" t="s">
        <v>77</v>
      </c>
      <c r="Z583" s="487" t="s">
        <v>78</v>
      </c>
      <c r="AA583" s="449"/>
    </row>
    <row r="584" spans="1:27" s="552" customFormat="1" ht="89.25">
      <c r="A584" s="487" t="s">
        <v>1094</v>
      </c>
      <c r="B584" s="487" t="s">
        <v>71</v>
      </c>
      <c r="C584" s="487" t="s">
        <v>72</v>
      </c>
      <c r="D584" s="487" t="s">
        <v>1006</v>
      </c>
      <c r="E584" s="487" t="s">
        <v>879</v>
      </c>
      <c r="F584" s="490">
        <v>8146</v>
      </c>
      <c r="G584" s="490">
        <v>2024110010254</v>
      </c>
      <c r="H584" s="487" t="s">
        <v>17</v>
      </c>
      <c r="I584" s="487" t="s">
        <v>880</v>
      </c>
      <c r="J584" s="487" t="s">
        <v>24</v>
      </c>
      <c r="K584" s="487" t="s">
        <v>1057</v>
      </c>
      <c r="L584" s="487" t="s">
        <v>1068</v>
      </c>
      <c r="M584" s="487" t="s">
        <v>779</v>
      </c>
      <c r="N584" s="487" t="s">
        <v>1062</v>
      </c>
      <c r="O584" s="487">
        <v>2</v>
      </c>
      <c r="P584" s="487">
        <v>1</v>
      </c>
      <c r="Q584" s="487" t="s">
        <v>885</v>
      </c>
      <c r="R584" s="575" t="s">
        <v>886</v>
      </c>
      <c r="S584" s="579" t="s">
        <v>259</v>
      </c>
      <c r="T584" s="579">
        <v>20000000</v>
      </c>
      <c r="U584" s="487" t="s">
        <v>1008</v>
      </c>
      <c r="V584" s="487" t="s">
        <v>896</v>
      </c>
      <c r="W584" s="487" t="s">
        <v>888</v>
      </c>
      <c r="X584" s="487" t="s">
        <v>535</v>
      </c>
      <c r="Y584" s="487" t="s">
        <v>77</v>
      </c>
      <c r="Z584" s="487" t="s">
        <v>78</v>
      </c>
      <c r="AA584" s="449"/>
    </row>
    <row r="585" spans="1:27" s="552" customFormat="1" ht="89.25">
      <c r="A585" s="487" t="s">
        <v>1095</v>
      </c>
      <c r="B585" s="487" t="s">
        <v>71</v>
      </c>
      <c r="C585" s="487" t="s">
        <v>72</v>
      </c>
      <c r="D585" s="487" t="s">
        <v>1006</v>
      </c>
      <c r="E585" s="487" t="s">
        <v>879</v>
      </c>
      <c r="F585" s="490">
        <v>8146</v>
      </c>
      <c r="G585" s="490">
        <v>2024110010254</v>
      </c>
      <c r="H585" s="487" t="s">
        <v>17</v>
      </c>
      <c r="I585" s="487" t="s">
        <v>880</v>
      </c>
      <c r="J585" s="487" t="s">
        <v>24</v>
      </c>
      <c r="K585" s="487" t="s">
        <v>1057</v>
      </c>
      <c r="L585" s="487" t="s">
        <v>1068</v>
      </c>
      <c r="M585" s="487" t="s">
        <v>779</v>
      </c>
      <c r="N585" s="487" t="s">
        <v>1062</v>
      </c>
      <c r="O585" s="487">
        <v>2</v>
      </c>
      <c r="P585" s="487">
        <v>1</v>
      </c>
      <c r="Q585" s="487" t="s">
        <v>885</v>
      </c>
      <c r="R585" s="575" t="s">
        <v>886</v>
      </c>
      <c r="S585" s="579" t="s">
        <v>259</v>
      </c>
      <c r="T585" s="579">
        <v>20000000</v>
      </c>
      <c r="U585" s="487" t="s">
        <v>1008</v>
      </c>
      <c r="V585" s="487" t="s">
        <v>896</v>
      </c>
      <c r="W585" s="487" t="s">
        <v>888</v>
      </c>
      <c r="X585" s="487" t="s">
        <v>535</v>
      </c>
      <c r="Y585" s="487" t="s">
        <v>77</v>
      </c>
      <c r="Z585" s="487" t="s">
        <v>78</v>
      </c>
      <c r="AA585" s="449"/>
    </row>
    <row r="586" spans="1:27" s="552" customFormat="1" ht="89.25">
      <c r="A586" s="487" t="s">
        <v>1096</v>
      </c>
      <c r="B586" s="487" t="s">
        <v>71</v>
      </c>
      <c r="C586" s="487" t="s">
        <v>72</v>
      </c>
      <c r="D586" s="487" t="s">
        <v>1006</v>
      </c>
      <c r="E586" s="487" t="s">
        <v>879</v>
      </c>
      <c r="F586" s="490">
        <v>8146</v>
      </c>
      <c r="G586" s="490">
        <v>2024110010254</v>
      </c>
      <c r="H586" s="487" t="s">
        <v>17</v>
      </c>
      <c r="I586" s="487" t="s">
        <v>880</v>
      </c>
      <c r="J586" s="487" t="s">
        <v>24</v>
      </c>
      <c r="K586" s="487" t="s">
        <v>1057</v>
      </c>
      <c r="L586" s="487" t="s">
        <v>1068</v>
      </c>
      <c r="M586" s="487" t="s">
        <v>779</v>
      </c>
      <c r="N586" s="487" t="s">
        <v>1062</v>
      </c>
      <c r="O586" s="487">
        <v>2</v>
      </c>
      <c r="P586" s="487">
        <v>1</v>
      </c>
      <c r="Q586" s="487" t="s">
        <v>885</v>
      </c>
      <c r="R586" s="575" t="s">
        <v>886</v>
      </c>
      <c r="S586" s="579" t="s">
        <v>259</v>
      </c>
      <c r="T586" s="579">
        <v>20000000</v>
      </c>
      <c r="U586" s="487" t="s">
        <v>1008</v>
      </c>
      <c r="V586" s="487" t="s">
        <v>896</v>
      </c>
      <c r="W586" s="487" t="s">
        <v>888</v>
      </c>
      <c r="X586" s="487" t="s">
        <v>535</v>
      </c>
      <c r="Y586" s="487" t="s">
        <v>77</v>
      </c>
      <c r="Z586" s="487" t="s">
        <v>78</v>
      </c>
      <c r="AA586" s="449"/>
    </row>
    <row r="587" spans="1:27" s="552" customFormat="1" ht="89.25">
      <c r="A587" s="487" t="s">
        <v>1097</v>
      </c>
      <c r="B587" s="487" t="s">
        <v>71</v>
      </c>
      <c r="C587" s="487" t="s">
        <v>72</v>
      </c>
      <c r="D587" s="487" t="s">
        <v>1006</v>
      </c>
      <c r="E587" s="487" t="s">
        <v>879</v>
      </c>
      <c r="F587" s="490">
        <v>8146</v>
      </c>
      <c r="G587" s="490">
        <v>2024110010254</v>
      </c>
      <c r="H587" s="487" t="s">
        <v>17</v>
      </c>
      <c r="I587" s="487" t="s">
        <v>880</v>
      </c>
      <c r="J587" s="487" t="s">
        <v>24</v>
      </c>
      <c r="K587" s="487" t="s">
        <v>1057</v>
      </c>
      <c r="L587" s="487" t="s">
        <v>1068</v>
      </c>
      <c r="M587" s="487" t="s">
        <v>779</v>
      </c>
      <c r="N587" s="487" t="s">
        <v>1062</v>
      </c>
      <c r="O587" s="487">
        <v>2</v>
      </c>
      <c r="P587" s="487">
        <v>1</v>
      </c>
      <c r="Q587" s="487" t="s">
        <v>885</v>
      </c>
      <c r="R587" s="575" t="s">
        <v>886</v>
      </c>
      <c r="S587" s="579" t="s">
        <v>259</v>
      </c>
      <c r="T587" s="579">
        <v>20000000</v>
      </c>
      <c r="U587" s="487" t="s">
        <v>1008</v>
      </c>
      <c r="V587" s="487" t="s">
        <v>896</v>
      </c>
      <c r="W587" s="487" t="s">
        <v>888</v>
      </c>
      <c r="X587" s="487" t="s">
        <v>535</v>
      </c>
      <c r="Y587" s="487" t="s">
        <v>77</v>
      </c>
      <c r="Z587" s="487" t="s">
        <v>78</v>
      </c>
      <c r="AA587" s="449"/>
    </row>
    <row r="588" spans="1:27" s="552" customFormat="1" ht="89.25">
      <c r="A588" s="487" t="s">
        <v>1098</v>
      </c>
      <c r="B588" s="487" t="s">
        <v>71</v>
      </c>
      <c r="C588" s="487" t="s">
        <v>72</v>
      </c>
      <c r="D588" s="487" t="s">
        <v>1006</v>
      </c>
      <c r="E588" s="487" t="s">
        <v>879</v>
      </c>
      <c r="F588" s="490">
        <v>8146</v>
      </c>
      <c r="G588" s="490">
        <v>2024110010254</v>
      </c>
      <c r="H588" s="487" t="s">
        <v>17</v>
      </c>
      <c r="I588" s="487" t="s">
        <v>880</v>
      </c>
      <c r="J588" s="487" t="s">
        <v>24</v>
      </c>
      <c r="K588" s="487" t="s">
        <v>1057</v>
      </c>
      <c r="L588" s="487" t="s">
        <v>1068</v>
      </c>
      <c r="M588" s="487" t="s">
        <v>779</v>
      </c>
      <c r="N588" s="487" t="s">
        <v>1062</v>
      </c>
      <c r="O588" s="487">
        <v>2</v>
      </c>
      <c r="P588" s="487">
        <v>1</v>
      </c>
      <c r="Q588" s="487" t="s">
        <v>885</v>
      </c>
      <c r="R588" s="575" t="s">
        <v>886</v>
      </c>
      <c r="S588" s="579" t="s">
        <v>259</v>
      </c>
      <c r="T588" s="579">
        <v>20000000</v>
      </c>
      <c r="U588" s="487" t="s">
        <v>1008</v>
      </c>
      <c r="V588" s="487" t="s">
        <v>896</v>
      </c>
      <c r="W588" s="487" t="s">
        <v>888</v>
      </c>
      <c r="X588" s="487" t="s">
        <v>535</v>
      </c>
      <c r="Y588" s="487" t="s">
        <v>77</v>
      </c>
      <c r="Z588" s="487" t="s">
        <v>78</v>
      </c>
      <c r="AA588" s="449"/>
    </row>
    <row r="589" spans="1:27" s="552" customFormat="1" ht="89.25">
      <c r="A589" s="487" t="s">
        <v>1099</v>
      </c>
      <c r="B589" s="487" t="s">
        <v>71</v>
      </c>
      <c r="C589" s="487" t="s">
        <v>72</v>
      </c>
      <c r="D589" s="487" t="s">
        <v>1006</v>
      </c>
      <c r="E589" s="487" t="s">
        <v>879</v>
      </c>
      <c r="F589" s="490">
        <v>8146</v>
      </c>
      <c r="G589" s="490">
        <v>2024110010254</v>
      </c>
      <c r="H589" s="487" t="s">
        <v>17</v>
      </c>
      <c r="I589" s="487" t="s">
        <v>880</v>
      </c>
      <c r="J589" s="487" t="s">
        <v>24</v>
      </c>
      <c r="K589" s="487" t="s">
        <v>1057</v>
      </c>
      <c r="L589" s="487" t="s">
        <v>1068</v>
      </c>
      <c r="M589" s="487" t="s">
        <v>779</v>
      </c>
      <c r="N589" s="487" t="s">
        <v>1062</v>
      </c>
      <c r="O589" s="487">
        <v>2</v>
      </c>
      <c r="P589" s="487">
        <v>1</v>
      </c>
      <c r="Q589" s="487" t="s">
        <v>885</v>
      </c>
      <c r="R589" s="575" t="s">
        <v>886</v>
      </c>
      <c r="S589" s="579" t="s">
        <v>259</v>
      </c>
      <c r="T589" s="579">
        <v>20000000</v>
      </c>
      <c r="U589" s="487" t="s">
        <v>1008</v>
      </c>
      <c r="V589" s="487" t="s">
        <v>896</v>
      </c>
      <c r="W589" s="487" t="s">
        <v>888</v>
      </c>
      <c r="X589" s="487" t="s">
        <v>535</v>
      </c>
      <c r="Y589" s="487" t="s">
        <v>77</v>
      </c>
      <c r="Z589" s="487" t="s">
        <v>78</v>
      </c>
      <c r="AA589" s="449"/>
    </row>
    <row r="590" spans="1:27" s="552" customFormat="1" ht="89.25">
      <c r="A590" s="487" t="s">
        <v>1100</v>
      </c>
      <c r="B590" s="487" t="s">
        <v>71</v>
      </c>
      <c r="C590" s="487" t="s">
        <v>72</v>
      </c>
      <c r="D590" s="487" t="s">
        <v>1006</v>
      </c>
      <c r="E590" s="487" t="s">
        <v>879</v>
      </c>
      <c r="F590" s="490">
        <v>8146</v>
      </c>
      <c r="G590" s="490">
        <v>2024110010254</v>
      </c>
      <c r="H590" s="487" t="s">
        <v>17</v>
      </c>
      <c r="I590" s="487" t="s">
        <v>880</v>
      </c>
      <c r="J590" s="487" t="s">
        <v>24</v>
      </c>
      <c r="K590" s="487" t="s">
        <v>1057</v>
      </c>
      <c r="L590" s="487" t="s">
        <v>1068</v>
      </c>
      <c r="M590" s="487" t="s">
        <v>779</v>
      </c>
      <c r="N590" s="487" t="s">
        <v>1062</v>
      </c>
      <c r="O590" s="487">
        <v>2</v>
      </c>
      <c r="P590" s="487">
        <v>1</v>
      </c>
      <c r="Q590" s="487" t="s">
        <v>885</v>
      </c>
      <c r="R590" s="575" t="s">
        <v>886</v>
      </c>
      <c r="S590" s="579" t="s">
        <v>259</v>
      </c>
      <c r="T590" s="579">
        <v>20000000</v>
      </c>
      <c r="U590" s="487" t="s">
        <v>1008</v>
      </c>
      <c r="V590" s="487" t="s">
        <v>896</v>
      </c>
      <c r="W590" s="487" t="s">
        <v>888</v>
      </c>
      <c r="X590" s="487" t="s">
        <v>535</v>
      </c>
      <c r="Y590" s="487" t="s">
        <v>77</v>
      </c>
      <c r="Z590" s="487" t="s">
        <v>78</v>
      </c>
      <c r="AA590" s="449"/>
    </row>
    <row r="591" spans="1:27" s="552" customFormat="1" ht="89.25">
      <c r="A591" s="487" t="s">
        <v>1101</v>
      </c>
      <c r="B591" s="487" t="s">
        <v>71</v>
      </c>
      <c r="C591" s="487" t="s">
        <v>72</v>
      </c>
      <c r="D591" s="487" t="s">
        <v>1006</v>
      </c>
      <c r="E591" s="487" t="s">
        <v>879</v>
      </c>
      <c r="F591" s="490">
        <v>8146</v>
      </c>
      <c r="G591" s="490">
        <v>2024110010254</v>
      </c>
      <c r="H591" s="487" t="s">
        <v>17</v>
      </c>
      <c r="I591" s="487" t="s">
        <v>880</v>
      </c>
      <c r="J591" s="487" t="s">
        <v>24</v>
      </c>
      <c r="K591" s="487" t="s">
        <v>1057</v>
      </c>
      <c r="L591" s="487" t="s">
        <v>1068</v>
      </c>
      <c r="M591" s="487" t="s">
        <v>779</v>
      </c>
      <c r="N591" s="487" t="s">
        <v>1062</v>
      </c>
      <c r="O591" s="487">
        <v>2</v>
      </c>
      <c r="P591" s="487">
        <v>1</v>
      </c>
      <c r="Q591" s="487" t="s">
        <v>885</v>
      </c>
      <c r="R591" s="575" t="s">
        <v>886</v>
      </c>
      <c r="S591" s="579" t="s">
        <v>259</v>
      </c>
      <c r="T591" s="579">
        <v>20000000</v>
      </c>
      <c r="U591" s="487" t="s">
        <v>1008</v>
      </c>
      <c r="V591" s="487" t="s">
        <v>896</v>
      </c>
      <c r="W591" s="487" t="s">
        <v>888</v>
      </c>
      <c r="X591" s="487" t="s">
        <v>535</v>
      </c>
      <c r="Y591" s="487" t="s">
        <v>77</v>
      </c>
      <c r="Z591" s="487" t="s">
        <v>78</v>
      </c>
      <c r="AA591" s="449"/>
    </row>
    <row r="592" spans="1:27" s="552" customFormat="1" ht="89.25">
      <c r="A592" s="487" t="s">
        <v>1102</v>
      </c>
      <c r="B592" s="487" t="s">
        <v>71</v>
      </c>
      <c r="C592" s="487" t="s">
        <v>72</v>
      </c>
      <c r="D592" s="487" t="s">
        <v>1006</v>
      </c>
      <c r="E592" s="487" t="s">
        <v>879</v>
      </c>
      <c r="F592" s="490">
        <v>8146</v>
      </c>
      <c r="G592" s="490">
        <v>2024110010254</v>
      </c>
      <c r="H592" s="487" t="s">
        <v>17</v>
      </c>
      <c r="I592" s="487" t="s">
        <v>880</v>
      </c>
      <c r="J592" s="487" t="s">
        <v>24</v>
      </c>
      <c r="K592" s="487" t="s">
        <v>1057</v>
      </c>
      <c r="L592" s="487" t="s">
        <v>1068</v>
      </c>
      <c r="M592" s="487" t="s">
        <v>779</v>
      </c>
      <c r="N592" s="487" t="s">
        <v>1062</v>
      </c>
      <c r="O592" s="487">
        <v>2</v>
      </c>
      <c r="P592" s="487">
        <v>1</v>
      </c>
      <c r="Q592" s="487" t="s">
        <v>885</v>
      </c>
      <c r="R592" s="575" t="s">
        <v>886</v>
      </c>
      <c r="S592" s="579" t="s">
        <v>259</v>
      </c>
      <c r="T592" s="579">
        <v>20000000</v>
      </c>
      <c r="U592" s="487" t="s">
        <v>1008</v>
      </c>
      <c r="V592" s="487" t="s">
        <v>896</v>
      </c>
      <c r="W592" s="487" t="s">
        <v>888</v>
      </c>
      <c r="X592" s="487" t="s">
        <v>535</v>
      </c>
      <c r="Y592" s="487" t="s">
        <v>77</v>
      </c>
      <c r="Z592" s="487" t="s">
        <v>78</v>
      </c>
      <c r="AA592" s="449"/>
    </row>
    <row r="593" spans="1:27" s="552" customFormat="1" ht="89.25">
      <c r="A593" s="487" t="s">
        <v>1103</v>
      </c>
      <c r="B593" s="487" t="s">
        <v>71</v>
      </c>
      <c r="C593" s="487" t="s">
        <v>72</v>
      </c>
      <c r="D593" s="487" t="s">
        <v>1006</v>
      </c>
      <c r="E593" s="487" t="s">
        <v>879</v>
      </c>
      <c r="F593" s="490">
        <v>8146</v>
      </c>
      <c r="G593" s="490">
        <v>2024110010254</v>
      </c>
      <c r="H593" s="487" t="s">
        <v>17</v>
      </c>
      <c r="I593" s="487" t="s">
        <v>880</v>
      </c>
      <c r="J593" s="487" t="s">
        <v>24</v>
      </c>
      <c r="K593" s="487" t="s">
        <v>1057</v>
      </c>
      <c r="L593" s="487" t="s">
        <v>1068</v>
      </c>
      <c r="M593" s="487" t="s">
        <v>779</v>
      </c>
      <c r="N593" s="487" t="s">
        <v>1062</v>
      </c>
      <c r="O593" s="487">
        <v>2</v>
      </c>
      <c r="P593" s="487">
        <v>1</v>
      </c>
      <c r="Q593" s="487" t="s">
        <v>885</v>
      </c>
      <c r="R593" s="575" t="s">
        <v>886</v>
      </c>
      <c r="S593" s="579" t="s">
        <v>259</v>
      </c>
      <c r="T593" s="579">
        <v>20000000</v>
      </c>
      <c r="U593" s="487" t="s">
        <v>1008</v>
      </c>
      <c r="V593" s="487" t="s">
        <v>896</v>
      </c>
      <c r="W593" s="487" t="s">
        <v>888</v>
      </c>
      <c r="X593" s="487" t="s">
        <v>535</v>
      </c>
      <c r="Y593" s="487" t="s">
        <v>77</v>
      </c>
      <c r="Z593" s="487" t="s">
        <v>78</v>
      </c>
      <c r="AA593" s="449"/>
    </row>
    <row r="594" spans="1:27" s="552" customFormat="1" ht="89.25">
      <c r="A594" s="487" t="s">
        <v>1104</v>
      </c>
      <c r="B594" s="487" t="s">
        <v>71</v>
      </c>
      <c r="C594" s="487" t="s">
        <v>72</v>
      </c>
      <c r="D594" s="487" t="s">
        <v>1006</v>
      </c>
      <c r="E594" s="487" t="s">
        <v>879</v>
      </c>
      <c r="F594" s="490">
        <v>8146</v>
      </c>
      <c r="G594" s="490">
        <v>2024110010254</v>
      </c>
      <c r="H594" s="487" t="s">
        <v>17</v>
      </c>
      <c r="I594" s="487" t="s">
        <v>880</v>
      </c>
      <c r="J594" s="487" t="s">
        <v>24</v>
      </c>
      <c r="K594" s="487" t="s">
        <v>1057</v>
      </c>
      <c r="L594" s="487" t="s">
        <v>1068</v>
      </c>
      <c r="M594" s="487" t="s">
        <v>779</v>
      </c>
      <c r="N594" s="487" t="s">
        <v>1062</v>
      </c>
      <c r="O594" s="487">
        <v>2</v>
      </c>
      <c r="P594" s="487">
        <v>1</v>
      </c>
      <c r="Q594" s="487" t="s">
        <v>885</v>
      </c>
      <c r="R594" s="575" t="s">
        <v>886</v>
      </c>
      <c r="S594" s="579" t="s">
        <v>259</v>
      </c>
      <c r="T594" s="579">
        <v>20000000</v>
      </c>
      <c r="U594" s="487" t="s">
        <v>1008</v>
      </c>
      <c r="V594" s="487" t="s">
        <v>896</v>
      </c>
      <c r="W594" s="487" t="s">
        <v>888</v>
      </c>
      <c r="X594" s="487" t="s">
        <v>535</v>
      </c>
      <c r="Y594" s="487" t="s">
        <v>77</v>
      </c>
      <c r="Z594" s="487" t="s">
        <v>78</v>
      </c>
      <c r="AA594" s="449"/>
    </row>
    <row r="595" spans="1:27" s="552" customFormat="1" ht="89.25">
      <c r="A595" s="487" t="s">
        <v>1105</v>
      </c>
      <c r="B595" s="487" t="s">
        <v>71</v>
      </c>
      <c r="C595" s="487" t="s">
        <v>72</v>
      </c>
      <c r="D595" s="487" t="s">
        <v>1006</v>
      </c>
      <c r="E595" s="487" t="s">
        <v>879</v>
      </c>
      <c r="F595" s="490">
        <v>8146</v>
      </c>
      <c r="G595" s="490">
        <v>2024110010254</v>
      </c>
      <c r="H595" s="487" t="s">
        <v>17</v>
      </c>
      <c r="I595" s="487" t="s">
        <v>880</v>
      </c>
      <c r="J595" s="487" t="s">
        <v>24</v>
      </c>
      <c r="K595" s="487" t="s">
        <v>1057</v>
      </c>
      <c r="L595" s="487" t="s">
        <v>1068</v>
      </c>
      <c r="M595" s="487" t="s">
        <v>779</v>
      </c>
      <c r="N595" s="487" t="s">
        <v>1062</v>
      </c>
      <c r="O595" s="487">
        <v>2</v>
      </c>
      <c r="P595" s="487">
        <v>1</v>
      </c>
      <c r="Q595" s="487" t="s">
        <v>885</v>
      </c>
      <c r="R595" s="575" t="s">
        <v>886</v>
      </c>
      <c r="S595" s="579" t="s">
        <v>259</v>
      </c>
      <c r="T595" s="579">
        <v>20000000</v>
      </c>
      <c r="U595" s="487" t="s">
        <v>1008</v>
      </c>
      <c r="V595" s="487" t="s">
        <v>896</v>
      </c>
      <c r="W595" s="487" t="s">
        <v>888</v>
      </c>
      <c r="X595" s="487" t="s">
        <v>535</v>
      </c>
      <c r="Y595" s="487" t="s">
        <v>77</v>
      </c>
      <c r="Z595" s="487" t="s">
        <v>78</v>
      </c>
      <c r="AA595" s="449"/>
    </row>
    <row r="596" spans="1:27" s="552" customFormat="1" ht="89.25">
      <c r="A596" s="487" t="s">
        <v>1106</v>
      </c>
      <c r="B596" s="487" t="s">
        <v>71</v>
      </c>
      <c r="C596" s="487" t="s">
        <v>72</v>
      </c>
      <c r="D596" s="487" t="s">
        <v>1006</v>
      </c>
      <c r="E596" s="487" t="s">
        <v>879</v>
      </c>
      <c r="F596" s="490">
        <v>8146</v>
      </c>
      <c r="G596" s="490">
        <v>2024110010254</v>
      </c>
      <c r="H596" s="487" t="s">
        <v>17</v>
      </c>
      <c r="I596" s="487" t="s">
        <v>880</v>
      </c>
      <c r="J596" s="487" t="s">
        <v>24</v>
      </c>
      <c r="K596" s="487" t="s">
        <v>1057</v>
      </c>
      <c r="L596" s="487" t="s">
        <v>1068</v>
      </c>
      <c r="M596" s="487" t="s">
        <v>779</v>
      </c>
      <c r="N596" s="487" t="s">
        <v>1062</v>
      </c>
      <c r="O596" s="487">
        <v>2</v>
      </c>
      <c r="P596" s="487">
        <v>1</v>
      </c>
      <c r="Q596" s="487" t="s">
        <v>885</v>
      </c>
      <c r="R596" s="575" t="s">
        <v>886</v>
      </c>
      <c r="S596" s="579" t="s">
        <v>259</v>
      </c>
      <c r="T596" s="579">
        <v>20000000</v>
      </c>
      <c r="U596" s="487" t="s">
        <v>1008</v>
      </c>
      <c r="V596" s="487" t="s">
        <v>896</v>
      </c>
      <c r="W596" s="487" t="s">
        <v>888</v>
      </c>
      <c r="X596" s="487" t="s">
        <v>535</v>
      </c>
      <c r="Y596" s="487" t="s">
        <v>77</v>
      </c>
      <c r="Z596" s="487" t="s">
        <v>78</v>
      </c>
      <c r="AA596" s="449"/>
    </row>
    <row r="597" spans="1:27" s="552" customFormat="1" ht="89.25">
      <c r="A597" s="487" t="s">
        <v>1107</v>
      </c>
      <c r="B597" s="487" t="s">
        <v>71</v>
      </c>
      <c r="C597" s="487" t="s">
        <v>72</v>
      </c>
      <c r="D597" s="487" t="s">
        <v>1006</v>
      </c>
      <c r="E597" s="487" t="s">
        <v>879</v>
      </c>
      <c r="F597" s="490">
        <v>8146</v>
      </c>
      <c r="G597" s="490">
        <v>2024110010254</v>
      </c>
      <c r="H597" s="487" t="s">
        <v>17</v>
      </c>
      <c r="I597" s="487" t="s">
        <v>880</v>
      </c>
      <c r="J597" s="487" t="s">
        <v>24</v>
      </c>
      <c r="K597" s="487" t="s">
        <v>1057</v>
      </c>
      <c r="L597" s="487" t="s">
        <v>1068</v>
      </c>
      <c r="M597" s="487" t="s">
        <v>779</v>
      </c>
      <c r="N597" s="487" t="s">
        <v>1062</v>
      </c>
      <c r="O597" s="487">
        <v>2</v>
      </c>
      <c r="P597" s="487">
        <v>1</v>
      </c>
      <c r="Q597" s="487" t="s">
        <v>885</v>
      </c>
      <c r="R597" s="575" t="s">
        <v>886</v>
      </c>
      <c r="S597" s="579" t="s">
        <v>259</v>
      </c>
      <c r="T597" s="579">
        <v>20000000</v>
      </c>
      <c r="U597" s="487" t="s">
        <v>1008</v>
      </c>
      <c r="V597" s="487" t="s">
        <v>896</v>
      </c>
      <c r="W597" s="487" t="s">
        <v>888</v>
      </c>
      <c r="X597" s="487" t="s">
        <v>535</v>
      </c>
      <c r="Y597" s="487" t="s">
        <v>77</v>
      </c>
      <c r="Z597" s="487" t="s">
        <v>78</v>
      </c>
      <c r="AA597" s="449"/>
    </row>
    <row r="598" spans="1:27" s="552" customFormat="1" ht="89.25">
      <c r="A598" s="487" t="s">
        <v>1108</v>
      </c>
      <c r="B598" s="487" t="s">
        <v>71</v>
      </c>
      <c r="C598" s="487" t="s">
        <v>72</v>
      </c>
      <c r="D598" s="487" t="s">
        <v>1006</v>
      </c>
      <c r="E598" s="487" t="s">
        <v>879</v>
      </c>
      <c r="F598" s="490">
        <v>8146</v>
      </c>
      <c r="G598" s="490">
        <v>2024110010254</v>
      </c>
      <c r="H598" s="487" t="s">
        <v>17</v>
      </c>
      <c r="I598" s="487" t="s">
        <v>880</v>
      </c>
      <c r="J598" s="487" t="s">
        <v>24</v>
      </c>
      <c r="K598" s="487" t="s">
        <v>1057</v>
      </c>
      <c r="L598" s="487" t="s">
        <v>1068</v>
      </c>
      <c r="M598" s="487" t="s">
        <v>779</v>
      </c>
      <c r="N598" s="487" t="s">
        <v>1062</v>
      </c>
      <c r="O598" s="487">
        <v>2</v>
      </c>
      <c r="P598" s="487">
        <v>1</v>
      </c>
      <c r="Q598" s="487" t="s">
        <v>885</v>
      </c>
      <c r="R598" s="575" t="s">
        <v>886</v>
      </c>
      <c r="S598" s="579" t="s">
        <v>259</v>
      </c>
      <c r="T598" s="579">
        <v>20000000</v>
      </c>
      <c r="U598" s="487" t="s">
        <v>1008</v>
      </c>
      <c r="V598" s="487" t="s">
        <v>896</v>
      </c>
      <c r="W598" s="487" t="s">
        <v>888</v>
      </c>
      <c r="X598" s="487" t="s">
        <v>535</v>
      </c>
      <c r="Y598" s="487" t="s">
        <v>77</v>
      </c>
      <c r="Z598" s="487" t="s">
        <v>78</v>
      </c>
      <c r="AA598" s="449"/>
    </row>
    <row r="599" spans="1:27" s="552" customFormat="1" ht="89.25">
      <c r="A599" s="487" t="s">
        <v>1109</v>
      </c>
      <c r="B599" s="487" t="s">
        <v>71</v>
      </c>
      <c r="C599" s="487" t="s">
        <v>72</v>
      </c>
      <c r="D599" s="487" t="s">
        <v>1006</v>
      </c>
      <c r="E599" s="487" t="s">
        <v>879</v>
      </c>
      <c r="F599" s="490">
        <v>8146</v>
      </c>
      <c r="G599" s="490">
        <v>2024110010254</v>
      </c>
      <c r="H599" s="487" t="s">
        <v>17</v>
      </c>
      <c r="I599" s="487" t="s">
        <v>880</v>
      </c>
      <c r="J599" s="487" t="s">
        <v>24</v>
      </c>
      <c r="K599" s="487" t="s">
        <v>1057</v>
      </c>
      <c r="L599" s="487" t="s">
        <v>1068</v>
      </c>
      <c r="M599" s="487" t="s">
        <v>779</v>
      </c>
      <c r="N599" s="487" t="s">
        <v>1062</v>
      </c>
      <c r="O599" s="487">
        <v>2</v>
      </c>
      <c r="P599" s="487">
        <v>1</v>
      </c>
      <c r="Q599" s="487" t="s">
        <v>885</v>
      </c>
      <c r="R599" s="575" t="s">
        <v>886</v>
      </c>
      <c r="S599" s="579" t="s">
        <v>259</v>
      </c>
      <c r="T599" s="579">
        <v>20000000</v>
      </c>
      <c r="U599" s="487" t="s">
        <v>1008</v>
      </c>
      <c r="V599" s="487" t="s">
        <v>896</v>
      </c>
      <c r="W599" s="487" t="s">
        <v>888</v>
      </c>
      <c r="X599" s="487" t="s">
        <v>535</v>
      </c>
      <c r="Y599" s="487" t="s">
        <v>77</v>
      </c>
      <c r="Z599" s="487" t="s">
        <v>78</v>
      </c>
      <c r="AA599" s="449"/>
    </row>
    <row r="600" spans="1:27" s="552" customFormat="1" ht="89.25">
      <c r="A600" s="487" t="s">
        <v>1110</v>
      </c>
      <c r="B600" s="487" t="s">
        <v>71</v>
      </c>
      <c r="C600" s="487" t="s">
        <v>72</v>
      </c>
      <c r="D600" s="487" t="s">
        <v>1006</v>
      </c>
      <c r="E600" s="487" t="s">
        <v>879</v>
      </c>
      <c r="F600" s="490">
        <v>8146</v>
      </c>
      <c r="G600" s="490">
        <v>2024110010254</v>
      </c>
      <c r="H600" s="487" t="s">
        <v>17</v>
      </c>
      <c r="I600" s="487" t="s">
        <v>880</v>
      </c>
      <c r="J600" s="487" t="s">
        <v>24</v>
      </c>
      <c r="K600" s="487" t="s">
        <v>1057</v>
      </c>
      <c r="L600" s="487" t="s">
        <v>1068</v>
      </c>
      <c r="M600" s="487" t="s">
        <v>779</v>
      </c>
      <c r="N600" s="487" t="s">
        <v>1062</v>
      </c>
      <c r="O600" s="487">
        <v>2</v>
      </c>
      <c r="P600" s="487">
        <v>1</v>
      </c>
      <c r="Q600" s="487" t="s">
        <v>885</v>
      </c>
      <c r="R600" s="575" t="s">
        <v>886</v>
      </c>
      <c r="S600" s="579" t="s">
        <v>259</v>
      </c>
      <c r="T600" s="579">
        <v>20000000</v>
      </c>
      <c r="U600" s="487" t="s">
        <v>1008</v>
      </c>
      <c r="V600" s="487" t="s">
        <v>896</v>
      </c>
      <c r="W600" s="487" t="s">
        <v>888</v>
      </c>
      <c r="X600" s="487" t="s">
        <v>535</v>
      </c>
      <c r="Y600" s="487" t="s">
        <v>77</v>
      </c>
      <c r="Z600" s="487" t="s">
        <v>78</v>
      </c>
      <c r="AA600" s="449"/>
    </row>
    <row r="601" spans="1:27" s="552" customFormat="1" ht="89.25">
      <c r="A601" s="487" t="s">
        <v>1111</v>
      </c>
      <c r="B601" s="487" t="s">
        <v>71</v>
      </c>
      <c r="C601" s="487" t="s">
        <v>72</v>
      </c>
      <c r="D601" s="487" t="s">
        <v>1006</v>
      </c>
      <c r="E601" s="487" t="s">
        <v>879</v>
      </c>
      <c r="F601" s="490">
        <v>8146</v>
      </c>
      <c r="G601" s="490">
        <v>2024110010254</v>
      </c>
      <c r="H601" s="487" t="s">
        <v>17</v>
      </c>
      <c r="I601" s="487" t="s">
        <v>880</v>
      </c>
      <c r="J601" s="487" t="s">
        <v>24</v>
      </c>
      <c r="K601" s="487" t="s">
        <v>1057</v>
      </c>
      <c r="L601" s="487" t="s">
        <v>1068</v>
      </c>
      <c r="M601" s="487" t="s">
        <v>779</v>
      </c>
      <c r="N601" s="487" t="s">
        <v>1062</v>
      </c>
      <c r="O601" s="487">
        <v>2</v>
      </c>
      <c r="P601" s="487">
        <v>1</v>
      </c>
      <c r="Q601" s="487" t="s">
        <v>885</v>
      </c>
      <c r="R601" s="575" t="s">
        <v>886</v>
      </c>
      <c r="S601" s="579" t="s">
        <v>259</v>
      </c>
      <c r="T601" s="579">
        <v>20000000</v>
      </c>
      <c r="U601" s="487" t="s">
        <v>1008</v>
      </c>
      <c r="V601" s="487" t="s">
        <v>896</v>
      </c>
      <c r="W601" s="487" t="s">
        <v>888</v>
      </c>
      <c r="X601" s="487" t="s">
        <v>535</v>
      </c>
      <c r="Y601" s="487" t="s">
        <v>77</v>
      </c>
      <c r="Z601" s="487" t="s">
        <v>78</v>
      </c>
      <c r="AA601" s="449"/>
    </row>
    <row r="602" spans="1:27" s="552" customFormat="1" ht="89.25">
      <c r="A602" s="487" t="s">
        <v>1112</v>
      </c>
      <c r="B602" s="487" t="s">
        <v>71</v>
      </c>
      <c r="C602" s="487" t="s">
        <v>72</v>
      </c>
      <c r="D602" s="487" t="s">
        <v>1006</v>
      </c>
      <c r="E602" s="487" t="s">
        <v>879</v>
      </c>
      <c r="F602" s="490">
        <v>8146</v>
      </c>
      <c r="G602" s="490">
        <v>2024110010254</v>
      </c>
      <c r="H602" s="487" t="s">
        <v>17</v>
      </c>
      <c r="I602" s="487" t="s">
        <v>880</v>
      </c>
      <c r="J602" s="487" t="s">
        <v>24</v>
      </c>
      <c r="K602" s="487" t="s">
        <v>1057</v>
      </c>
      <c r="L602" s="487" t="s">
        <v>1068</v>
      </c>
      <c r="M602" s="487" t="s">
        <v>779</v>
      </c>
      <c r="N602" s="487" t="s">
        <v>1062</v>
      </c>
      <c r="O602" s="487">
        <v>2</v>
      </c>
      <c r="P602" s="487">
        <v>1</v>
      </c>
      <c r="Q602" s="487" t="s">
        <v>885</v>
      </c>
      <c r="R602" s="575" t="s">
        <v>886</v>
      </c>
      <c r="S602" s="579" t="s">
        <v>259</v>
      </c>
      <c r="T602" s="579">
        <v>20000000</v>
      </c>
      <c r="U602" s="487" t="s">
        <v>1008</v>
      </c>
      <c r="V602" s="487" t="s">
        <v>896</v>
      </c>
      <c r="W602" s="487" t="s">
        <v>888</v>
      </c>
      <c r="X602" s="487" t="s">
        <v>535</v>
      </c>
      <c r="Y602" s="487" t="s">
        <v>77</v>
      </c>
      <c r="Z602" s="487" t="s">
        <v>78</v>
      </c>
      <c r="AA602" s="449"/>
    </row>
    <row r="603" spans="1:27" s="552" customFormat="1" ht="89.25">
      <c r="A603" s="487" t="s">
        <v>1113</v>
      </c>
      <c r="B603" s="487" t="s">
        <v>71</v>
      </c>
      <c r="C603" s="487" t="s">
        <v>72</v>
      </c>
      <c r="D603" s="487" t="s">
        <v>1006</v>
      </c>
      <c r="E603" s="487" t="s">
        <v>879</v>
      </c>
      <c r="F603" s="490">
        <v>8146</v>
      </c>
      <c r="G603" s="490">
        <v>2024110010254</v>
      </c>
      <c r="H603" s="487" t="s">
        <v>17</v>
      </c>
      <c r="I603" s="487" t="s">
        <v>880</v>
      </c>
      <c r="J603" s="487" t="s">
        <v>24</v>
      </c>
      <c r="K603" s="487" t="s">
        <v>1057</v>
      </c>
      <c r="L603" s="487" t="s">
        <v>1068</v>
      </c>
      <c r="M603" s="487" t="s">
        <v>779</v>
      </c>
      <c r="N603" s="487" t="s">
        <v>1062</v>
      </c>
      <c r="O603" s="487">
        <v>2</v>
      </c>
      <c r="P603" s="487">
        <v>1</v>
      </c>
      <c r="Q603" s="487" t="s">
        <v>885</v>
      </c>
      <c r="R603" s="575" t="s">
        <v>886</v>
      </c>
      <c r="S603" s="579" t="s">
        <v>259</v>
      </c>
      <c r="T603" s="579">
        <v>20000000</v>
      </c>
      <c r="U603" s="487" t="s">
        <v>1008</v>
      </c>
      <c r="V603" s="487" t="s">
        <v>896</v>
      </c>
      <c r="W603" s="487" t="s">
        <v>888</v>
      </c>
      <c r="X603" s="487" t="s">
        <v>535</v>
      </c>
      <c r="Y603" s="487" t="s">
        <v>77</v>
      </c>
      <c r="Z603" s="487" t="s">
        <v>78</v>
      </c>
      <c r="AA603" s="449"/>
    </row>
    <row r="604" spans="1:27" s="552" customFormat="1" ht="89.25">
      <c r="A604" s="487" t="s">
        <v>1114</v>
      </c>
      <c r="B604" s="487" t="s">
        <v>71</v>
      </c>
      <c r="C604" s="487" t="s">
        <v>72</v>
      </c>
      <c r="D604" s="487" t="s">
        <v>1006</v>
      </c>
      <c r="E604" s="487" t="s">
        <v>879</v>
      </c>
      <c r="F604" s="490">
        <v>8146</v>
      </c>
      <c r="G604" s="490">
        <v>2024110010254</v>
      </c>
      <c r="H604" s="487" t="s">
        <v>17</v>
      </c>
      <c r="I604" s="487" t="s">
        <v>880</v>
      </c>
      <c r="J604" s="487" t="s">
        <v>24</v>
      </c>
      <c r="K604" s="487" t="s">
        <v>1057</v>
      </c>
      <c r="L604" s="487" t="s">
        <v>1068</v>
      </c>
      <c r="M604" s="487" t="s">
        <v>779</v>
      </c>
      <c r="N604" s="487" t="s">
        <v>1062</v>
      </c>
      <c r="O604" s="487">
        <v>2</v>
      </c>
      <c r="P604" s="487">
        <v>1</v>
      </c>
      <c r="Q604" s="487" t="s">
        <v>885</v>
      </c>
      <c r="R604" s="575" t="s">
        <v>886</v>
      </c>
      <c r="S604" s="579" t="s">
        <v>259</v>
      </c>
      <c r="T604" s="579">
        <v>20000000</v>
      </c>
      <c r="U604" s="487" t="s">
        <v>1008</v>
      </c>
      <c r="V604" s="487" t="s">
        <v>896</v>
      </c>
      <c r="W604" s="487" t="s">
        <v>888</v>
      </c>
      <c r="X604" s="487" t="s">
        <v>535</v>
      </c>
      <c r="Y604" s="487" t="s">
        <v>77</v>
      </c>
      <c r="Z604" s="487" t="s">
        <v>78</v>
      </c>
      <c r="AA604" s="449"/>
    </row>
    <row r="605" spans="1:27" s="552" customFormat="1" ht="89.25">
      <c r="A605" s="487" t="s">
        <v>1115</v>
      </c>
      <c r="B605" s="487" t="s">
        <v>71</v>
      </c>
      <c r="C605" s="487" t="s">
        <v>72</v>
      </c>
      <c r="D605" s="487" t="s">
        <v>1006</v>
      </c>
      <c r="E605" s="487" t="s">
        <v>879</v>
      </c>
      <c r="F605" s="490">
        <v>8146</v>
      </c>
      <c r="G605" s="490">
        <v>2024110010254</v>
      </c>
      <c r="H605" s="487" t="s">
        <v>17</v>
      </c>
      <c r="I605" s="487" t="s">
        <v>880</v>
      </c>
      <c r="J605" s="487" t="s">
        <v>24</v>
      </c>
      <c r="K605" s="487" t="s">
        <v>1057</v>
      </c>
      <c r="L605" s="487" t="s">
        <v>1068</v>
      </c>
      <c r="M605" s="487" t="s">
        <v>779</v>
      </c>
      <c r="N605" s="487" t="s">
        <v>1062</v>
      </c>
      <c r="O605" s="487">
        <v>2</v>
      </c>
      <c r="P605" s="487">
        <v>1</v>
      </c>
      <c r="Q605" s="487" t="s">
        <v>885</v>
      </c>
      <c r="R605" s="575" t="s">
        <v>886</v>
      </c>
      <c r="S605" s="579" t="s">
        <v>259</v>
      </c>
      <c r="T605" s="579">
        <v>20000000</v>
      </c>
      <c r="U605" s="487" t="s">
        <v>1008</v>
      </c>
      <c r="V605" s="487" t="s">
        <v>896</v>
      </c>
      <c r="W605" s="487" t="s">
        <v>888</v>
      </c>
      <c r="X605" s="487" t="s">
        <v>535</v>
      </c>
      <c r="Y605" s="487" t="s">
        <v>77</v>
      </c>
      <c r="Z605" s="487" t="s">
        <v>78</v>
      </c>
      <c r="AA605" s="449"/>
    </row>
    <row r="606" spans="1:27" s="552" customFormat="1" ht="89.25">
      <c r="A606" s="487" t="s">
        <v>1116</v>
      </c>
      <c r="B606" s="487" t="s">
        <v>71</v>
      </c>
      <c r="C606" s="487" t="s">
        <v>72</v>
      </c>
      <c r="D606" s="487" t="s">
        <v>1006</v>
      </c>
      <c r="E606" s="487" t="s">
        <v>879</v>
      </c>
      <c r="F606" s="490">
        <v>8146</v>
      </c>
      <c r="G606" s="490">
        <v>2024110010254</v>
      </c>
      <c r="H606" s="487" t="s">
        <v>17</v>
      </c>
      <c r="I606" s="487" t="s">
        <v>880</v>
      </c>
      <c r="J606" s="487" t="s">
        <v>24</v>
      </c>
      <c r="K606" s="487" t="s">
        <v>1057</v>
      </c>
      <c r="L606" s="487" t="s">
        <v>1068</v>
      </c>
      <c r="M606" s="487" t="s">
        <v>779</v>
      </c>
      <c r="N606" s="487" t="s">
        <v>1062</v>
      </c>
      <c r="O606" s="487">
        <v>2</v>
      </c>
      <c r="P606" s="487">
        <v>1</v>
      </c>
      <c r="Q606" s="487" t="s">
        <v>885</v>
      </c>
      <c r="R606" s="575" t="s">
        <v>886</v>
      </c>
      <c r="S606" s="579" t="s">
        <v>259</v>
      </c>
      <c r="T606" s="579">
        <v>20000000</v>
      </c>
      <c r="U606" s="487" t="s">
        <v>1008</v>
      </c>
      <c r="V606" s="487" t="s">
        <v>896</v>
      </c>
      <c r="W606" s="487" t="s">
        <v>888</v>
      </c>
      <c r="X606" s="487" t="s">
        <v>535</v>
      </c>
      <c r="Y606" s="487" t="s">
        <v>77</v>
      </c>
      <c r="Z606" s="487" t="s">
        <v>78</v>
      </c>
      <c r="AA606" s="449"/>
    </row>
    <row r="607" spans="1:27" s="552" customFormat="1" ht="89.25">
      <c r="A607" s="487" t="s">
        <v>1117</v>
      </c>
      <c r="B607" s="487" t="s">
        <v>71</v>
      </c>
      <c r="C607" s="487" t="s">
        <v>72</v>
      </c>
      <c r="D607" s="487" t="s">
        <v>1006</v>
      </c>
      <c r="E607" s="487" t="s">
        <v>879</v>
      </c>
      <c r="F607" s="490">
        <v>8146</v>
      </c>
      <c r="G607" s="490">
        <v>2024110010254</v>
      </c>
      <c r="H607" s="487" t="s">
        <v>17</v>
      </c>
      <c r="I607" s="487" t="s">
        <v>880</v>
      </c>
      <c r="J607" s="487" t="s">
        <v>24</v>
      </c>
      <c r="K607" s="487" t="s">
        <v>1057</v>
      </c>
      <c r="L607" s="487" t="s">
        <v>1068</v>
      </c>
      <c r="M607" s="487" t="s">
        <v>779</v>
      </c>
      <c r="N607" s="487" t="s">
        <v>1062</v>
      </c>
      <c r="O607" s="487">
        <v>2</v>
      </c>
      <c r="P607" s="487">
        <v>1</v>
      </c>
      <c r="Q607" s="487" t="s">
        <v>885</v>
      </c>
      <c r="R607" s="575" t="s">
        <v>886</v>
      </c>
      <c r="S607" s="579" t="s">
        <v>259</v>
      </c>
      <c r="T607" s="579">
        <v>20000000</v>
      </c>
      <c r="U607" s="487" t="s">
        <v>1008</v>
      </c>
      <c r="V607" s="487" t="s">
        <v>896</v>
      </c>
      <c r="W607" s="487" t="s">
        <v>888</v>
      </c>
      <c r="X607" s="487" t="s">
        <v>535</v>
      </c>
      <c r="Y607" s="487" t="s">
        <v>77</v>
      </c>
      <c r="Z607" s="487" t="s">
        <v>78</v>
      </c>
      <c r="AA607" s="449"/>
    </row>
    <row r="608" spans="1:27" s="552" customFormat="1" ht="89.25">
      <c r="A608" s="487" t="s">
        <v>1118</v>
      </c>
      <c r="B608" s="487" t="s">
        <v>71</v>
      </c>
      <c r="C608" s="487" t="s">
        <v>72</v>
      </c>
      <c r="D608" s="487" t="s">
        <v>1006</v>
      </c>
      <c r="E608" s="487" t="s">
        <v>879</v>
      </c>
      <c r="F608" s="490">
        <v>8146</v>
      </c>
      <c r="G608" s="490">
        <v>2024110010254</v>
      </c>
      <c r="H608" s="487" t="s">
        <v>17</v>
      </c>
      <c r="I608" s="487" t="s">
        <v>880</v>
      </c>
      <c r="J608" s="487" t="s">
        <v>24</v>
      </c>
      <c r="K608" s="487" t="s">
        <v>1057</v>
      </c>
      <c r="L608" s="487" t="s">
        <v>1068</v>
      </c>
      <c r="M608" s="487" t="s">
        <v>779</v>
      </c>
      <c r="N608" s="487" t="s">
        <v>1062</v>
      </c>
      <c r="O608" s="487">
        <v>2</v>
      </c>
      <c r="P608" s="487">
        <v>1</v>
      </c>
      <c r="Q608" s="487" t="s">
        <v>885</v>
      </c>
      <c r="R608" s="575" t="s">
        <v>886</v>
      </c>
      <c r="S608" s="579" t="s">
        <v>259</v>
      </c>
      <c r="T608" s="579">
        <v>20000000</v>
      </c>
      <c r="U608" s="487" t="s">
        <v>1008</v>
      </c>
      <c r="V608" s="487" t="s">
        <v>896</v>
      </c>
      <c r="W608" s="487" t="s">
        <v>888</v>
      </c>
      <c r="X608" s="487" t="s">
        <v>535</v>
      </c>
      <c r="Y608" s="487" t="s">
        <v>77</v>
      </c>
      <c r="Z608" s="487" t="s">
        <v>78</v>
      </c>
      <c r="AA608" s="449"/>
    </row>
    <row r="609" spans="1:27" s="552" customFormat="1" ht="89.25">
      <c r="A609" s="487" t="s">
        <v>1119</v>
      </c>
      <c r="B609" s="487" t="s">
        <v>71</v>
      </c>
      <c r="C609" s="487" t="s">
        <v>72</v>
      </c>
      <c r="D609" s="487" t="s">
        <v>1006</v>
      </c>
      <c r="E609" s="487" t="s">
        <v>879</v>
      </c>
      <c r="F609" s="490">
        <v>8146</v>
      </c>
      <c r="G609" s="490">
        <v>2024110010254</v>
      </c>
      <c r="H609" s="487" t="s">
        <v>17</v>
      </c>
      <c r="I609" s="487" t="s">
        <v>880</v>
      </c>
      <c r="J609" s="487" t="s">
        <v>24</v>
      </c>
      <c r="K609" s="487" t="s">
        <v>1057</v>
      </c>
      <c r="L609" s="487" t="s">
        <v>1068</v>
      </c>
      <c r="M609" s="487" t="s">
        <v>779</v>
      </c>
      <c r="N609" s="487" t="s">
        <v>1062</v>
      </c>
      <c r="O609" s="487">
        <v>2</v>
      </c>
      <c r="P609" s="487">
        <v>1</v>
      </c>
      <c r="Q609" s="487" t="s">
        <v>885</v>
      </c>
      <c r="R609" s="575" t="s">
        <v>886</v>
      </c>
      <c r="S609" s="579" t="s">
        <v>259</v>
      </c>
      <c r="T609" s="579">
        <v>20000000</v>
      </c>
      <c r="U609" s="487" t="s">
        <v>1008</v>
      </c>
      <c r="V609" s="487" t="s">
        <v>896</v>
      </c>
      <c r="W609" s="487" t="s">
        <v>888</v>
      </c>
      <c r="X609" s="487" t="s">
        <v>535</v>
      </c>
      <c r="Y609" s="487" t="s">
        <v>77</v>
      </c>
      <c r="Z609" s="487" t="s">
        <v>78</v>
      </c>
      <c r="AA609" s="449"/>
    </row>
    <row r="610" spans="1:27" s="552" customFormat="1" ht="89.25">
      <c r="A610" s="487" t="s">
        <v>1120</v>
      </c>
      <c r="B610" s="487" t="s">
        <v>71</v>
      </c>
      <c r="C610" s="487" t="s">
        <v>72</v>
      </c>
      <c r="D610" s="487" t="s">
        <v>1006</v>
      </c>
      <c r="E610" s="487" t="s">
        <v>879</v>
      </c>
      <c r="F610" s="490">
        <v>8146</v>
      </c>
      <c r="G610" s="490">
        <v>2024110010254</v>
      </c>
      <c r="H610" s="487" t="s">
        <v>17</v>
      </c>
      <c r="I610" s="487" t="s">
        <v>880</v>
      </c>
      <c r="J610" s="487" t="s">
        <v>24</v>
      </c>
      <c r="K610" s="487" t="s">
        <v>1057</v>
      </c>
      <c r="L610" s="487" t="s">
        <v>1068</v>
      </c>
      <c r="M610" s="487" t="s">
        <v>779</v>
      </c>
      <c r="N610" s="487" t="s">
        <v>1062</v>
      </c>
      <c r="O610" s="487">
        <v>2</v>
      </c>
      <c r="P610" s="487">
        <v>1</v>
      </c>
      <c r="Q610" s="487" t="s">
        <v>885</v>
      </c>
      <c r="R610" s="575" t="s">
        <v>886</v>
      </c>
      <c r="S610" s="579" t="s">
        <v>259</v>
      </c>
      <c r="T610" s="579">
        <v>20000000</v>
      </c>
      <c r="U610" s="487" t="s">
        <v>1008</v>
      </c>
      <c r="V610" s="487" t="s">
        <v>896</v>
      </c>
      <c r="W610" s="487" t="s">
        <v>888</v>
      </c>
      <c r="X610" s="487" t="s">
        <v>535</v>
      </c>
      <c r="Y610" s="487" t="s">
        <v>77</v>
      </c>
      <c r="Z610" s="487" t="s">
        <v>78</v>
      </c>
      <c r="AA610" s="449"/>
    </row>
    <row r="611" spans="1:27" s="552" customFormat="1" ht="89.25">
      <c r="A611" s="487" t="s">
        <v>1121</v>
      </c>
      <c r="B611" s="487" t="s">
        <v>71</v>
      </c>
      <c r="C611" s="487" t="s">
        <v>72</v>
      </c>
      <c r="D611" s="487" t="s">
        <v>1006</v>
      </c>
      <c r="E611" s="487" t="s">
        <v>879</v>
      </c>
      <c r="F611" s="490">
        <v>8146</v>
      </c>
      <c r="G611" s="490">
        <v>2024110010254</v>
      </c>
      <c r="H611" s="487" t="s">
        <v>17</v>
      </c>
      <c r="I611" s="487" t="s">
        <v>880</v>
      </c>
      <c r="J611" s="487" t="s">
        <v>24</v>
      </c>
      <c r="K611" s="487" t="s">
        <v>1057</v>
      </c>
      <c r="L611" s="487" t="s">
        <v>1068</v>
      </c>
      <c r="M611" s="487" t="s">
        <v>779</v>
      </c>
      <c r="N611" s="487" t="s">
        <v>1062</v>
      </c>
      <c r="O611" s="487">
        <v>2</v>
      </c>
      <c r="P611" s="487">
        <v>1</v>
      </c>
      <c r="Q611" s="487" t="s">
        <v>885</v>
      </c>
      <c r="R611" s="575" t="s">
        <v>886</v>
      </c>
      <c r="S611" s="579" t="s">
        <v>259</v>
      </c>
      <c r="T611" s="579">
        <v>20000000</v>
      </c>
      <c r="U611" s="487" t="s">
        <v>1008</v>
      </c>
      <c r="V611" s="487" t="s">
        <v>896</v>
      </c>
      <c r="W611" s="487" t="s">
        <v>888</v>
      </c>
      <c r="X611" s="487" t="s">
        <v>535</v>
      </c>
      <c r="Y611" s="487" t="s">
        <v>77</v>
      </c>
      <c r="Z611" s="487" t="s">
        <v>78</v>
      </c>
      <c r="AA611" s="449"/>
    </row>
    <row r="612" spans="1:27" s="552" customFormat="1" ht="89.25">
      <c r="A612" s="487" t="s">
        <v>1122</v>
      </c>
      <c r="B612" s="487" t="s">
        <v>71</v>
      </c>
      <c r="C612" s="487" t="s">
        <v>72</v>
      </c>
      <c r="D612" s="487" t="s">
        <v>1006</v>
      </c>
      <c r="E612" s="487" t="s">
        <v>879</v>
      </c>
      <c r="F612" s="490">
        <v>8146</v>
      </c>
      <c r="G612" s="490">
        <v>2024110010254</v>
      </c>
      <c r="H612" s="487" t="s">
        <v>17</v>
      </c>
      <c r="I612" s="487" t="s">
        <v>880</v>
      </c>
      <c r="J612" s="487" t="s">
        <v>24</v>
      </c>
      <c r="K612" s="487" t="s">
        <v>1057</v>
      </c>
      <c r="L612" s="487" t="s">
        <v>1068</v>
      </c>
      <c r="M612" s="487" t="s">
        <v>779</v>
      </c>
      <c r="N612" s="487" t="s">
        <v>1062</v>
      </c>
      <c r="O612" s="487">
        <v>2</v>
      </c>
      <c r="P612" s="487">
        <v>1</v>
      </c>
      <c r="Q612" s="487" t="s">
        <v>885</v>
      </c>
      <c r="R612" s="575" t="s">
        <v>886</v>
      </c>
      <c r="S612" s="579" t="s">
        <v>259</v>
      </c>
      <c r="T612" s="579">
        <v>20000000</v>
      </c>
      <c r="U612" s="487" t="s">
        <v>1008</v>
      </c>
      <c r="V612" s="487" t="s">
        <v>896</v>
      </c>
      <c r="W612" s="487" t="s">
        <v>888</v>
      </c>
      <c r="X612" s="487" t="s">
        <v>535</v>
      </c>
      <c r="Y612" s="487" t="s">
        <v>77</v>
      </c>
      <c r="Z612" s="487" t="s">
        <v>78</v>
      </c>
      <c r="AA612" s="449"/>
    </row>
    <row r="613" spans="1:27" s="552" customFormat="1" ht="89.25">
      <c r="A613" s="487" t="s">
        <v>1123</v>
      </c>
      <c r="B613" s="487" t="s">
        <v>71</v>
      </c>
      <c r="C613" s="487" t="s">
        <v>72</v>
      </c>
      <c r="D613" s="487" t="s">
        <v>1006</v>
      </c>
      <c r="E613" s="487" t="s">
        <v>879</v>
      </c>
      <c r="F613" s="490">
        <v>8146</v>
      </c>
      <c r="G613" s="490">
        <v>2024110010254</v>
      </c>
      <c r="H613" s="487" t="s">
        <v>17</v>
      </c>
      <c r="I613" s="487" t="s">
        <v>880</v>
      </c>
      <c r="J613" s="487" t="s">
        <v>24</v>
      </c>
      <c r="K613" s="487" t="s">
        <v>1057</v>
      </c>
      <c r="L613" s="487" t="s">
        <v>1068</v>
      </c>
      <c r="M613" s="487" t="s">
        <v>779</v>
      </c>
      <c r="N613" s="487" t="s">
        <v>1062</v>
      </c>
      <c r="O613" s="487">
        <v>2</v>
      </c>
      <c r="P613" s="487">
        <v>1</v>
      </c>
      <c r="Q613" s="487" t="s">
        <v>885</v>
      </c>
      <c r="R613" s="575" t="s">
        <v>886</v>
      </c>
      <c r="S613" s="579" t="s">
        <v>259</v>
      </c>
      <c r="T613" s="579">
        <v>20000000</v>
      </c>
      <c r="U613" s="487" t="s">
        <v>1008</v>
      </c>
      <c r="V613" s="487" t="s">
        <v>896</v>
      </c>
      <c r="W613" s="487" t="s">
        <v>888</v>
      </c>
      <c r="X613" s="487" t="s">
        <v>535</v>
      </c>
      <c r="Y613" s="487" t="s">
        <v>77</v>
      </c>
      <c r="Z613" s="487" t="s">
        <v>78</v>
      </c>
      <c r="AA613" s="449"/>
    </row>
    <row r="614" spans="1:27" s="552" customFormat="1" ht="89.25">
      <c r="A614" s="487" t="s">
        <v>1124</v>
      </c>
      <c r="B614" s="487" t="s">
        <v>71</v>
      </c>
      <c r="C614" s="487" t="s">
        <v>72</v>
      </c>
      <c r="D614" s="487" t="s">
        <v>1006</v>
      </c>
      <c r="E614" s="487" t="s">
        <v>879</v>
      </c>
      <c r="F614" s="490">
        <v>8146</v>
      </c>
      <c r="G614" s="490">
        <v>2024110010254</v>
      </c>
      <c r="H614" s="487" t="s">
        <v>17</v>
      </c>
      <c r="I614" s="487" t="s">
        <v>880</v>
      </c>
      <c r="J614" s="487" t="s">
        <v>24</v>
      </c>
      <c r="K614" s="487" t="s">
        <v>1057</v>
      </c>
      <c r="L614" s="487" t="s">
        <v>1068</v>
      </c>
      <c r="M614" s="487" t="s">
        <v>779</v>
      </c>
      <c r="N614" s="487" t="s">
        <v>1062</v>
      </c>
      <c r="O614" s="487">
        <v>2</v>
      </c>
      <c r="P614" s="487">
        <v>1</v>
      </c>
      <c r="Q614" s="487" t="s">
        <v>885</v>
      </c>
      <c r="R614" s="575" t="s">
        <v>886</v>
      </c>
      <c r="S614" s="579" t="s">
        <v>259</v>
      </c>
      <c r="T614" s="579">
        <v>20000000</v>
      </c>
      <c r="U614" s="487" t="s">
        <v>1008</v>
      </c>
      <c r="V614" s="487" t="s">
        <v>896</v>
      </c>
      <c r="W614" s="487" t="s">
        <v>888</v>
      </c>
      <c r="X614" s="487" t="s">
        <v>535</v>
      </c>
      <c r="Y614" s="487" t="s">
        <v>77</v>
      </c>
      <c r="Z614" s="487" t="s">
        <v>78</v>
      </c>
      <c r="AA614" s="449"/>
    </row>
    <row r="615" spans="1:27" s="552" customFormat="1" ht="89.25">
      <c r="A615" s="487" t="s">
        <v>1125</v>
      </c>
      <c r="B615" s="487" t="s">
        <v>71</v>
      </c>
      <c r="C615" s="487" t="s">
        <v>72</v>
      </c>
      <c r="D615" s="487" t="s">
        <v>1006</v>
      </c>
      <c r="E615" s="487" t="s">
        <v>879</v>
      </c>
      <c r="F615" s="490">
        <v>8146</v>
      </c>
      <c r="G615" s="490">
        <v>2024110010254</v>
      </c>
      <c r="H615" s="487" t="s">
        <v>17</v>
      </c>
      <c r="I615" s="487" t="s">
        <v>880</v>
      </c>
      <c r="J615" s="487" t="s">
        <v>24</v>
      </c>
      <c r="K615" s="487" t="s">
        <v>1057</v>
      </c>
      <c r="L615" s="487" t="s">
        <v>1068</v>
      </c>
      <c r="M615" s="487" t="s">
        <v>779</v>
      </c>
      <c r="N615" s="487" t="s">
        <v>1062</v>
      </c>
      <c r="O615" s="487">
        <v>2</v>
      </c>
      <c r="P615" s="487">
        <v>1</v>
      </c>
      <c r="Q615" s="487" t="s">
        <v>885</v>
      </c>
      <c r="R615" s="575" t="s">
        <v>886</v>
      </c>
      <c r="S615" s="579" t="s">
        <v>259</v>
      </c>
      <c r="T615" s="579">
        <v>20000000</v>
      </c>
      <c r="U615" s="487" t="s">
        <v>1008</v>
      </c>
      <c r="V615" s="487" t="s">
        <v>896</v>
      </c>
      <c r="W615" s="487" t="s">
        <v>888</v>
      </c>
      <c r="X615" s="487" t="s">
        <v>535</v>
      </c>
      <c r="Y615" s="487" t="s">
        <v>77</v>
      </c>
      <c r="Z615" s="487" t="s">
        <v>78</v>
      </c>
      <c r="AA615" s="449"/>
    </row>
    <row r="616" spans="1:27" s="552" customFormat="1" ht="89.25">
      <c r="A616" s="487" t="s">
        <v>1126</v>
      </c>
      <c r="B616" s="487" t="s">
        <v>71</v>
      </c>
      <c r="C616" s="487" t="s">
        <v>72</v>
      </c>
      <c r="D616" s="487" t="s">
        <v>1006</v>
      </c>
      <c r="E616" s="487" t="s">
        <v>879</v>
      </c>
      <c r="F616" s="490">
        <v>8146</v>
      </c>
      <c r="G616" s="490">
        <v>2024110010254</v>
      </c>
      <c r="H616" s="487" t="s">
        <v>17</v>
      </c>
      <c r="I616" s="487" t="s">
        <v>880</v>
      </c>
      <c r="J616" s="487" t="s">
        <v>24</v>
      </c>
      <c r="K616" s="487" t="s">
        <v>1057</v>
      </c>
      <c r="L616" s="487" t="s">
        <v>1068</v>
      </c>
      <c r="M616" s="487" t="s">
        <v>779</v>
      </c>
      <c r="N616" s="487" t="s">
        <v>1062</v>
      </c>
      <c r="O616" s="487">
        <v>2</v>
      </c>
      <c r="P616" s="487">
        <v>1</v>
      </c>
      <c r="Q616" s="487" t="s">
        <v>885</v>
      </c>
      <c r="R616" s="575" t="s">
        <v>886</v>
      </c>
      <c r="S616" s="579" t="s">
        <v>259</v>
      </c>
      <c r="T616" s="579">
        <v>20000000</v>
      </c>
      <c r="U616" s="487" t="s">
        <v>1008</v>
      </c>
      <c r="V616" s="487" t="s">
        <v>896</v>
      </c>
      <c r="W616" s="487" t="s">
        <v>888</v>
      </c>
      <c r="X616" s="487" t="s">
        <v>535</v>
      </c>
      <c r="Y616" s="487" t="s">
        <v>77</v>
      </c>
      <c r="Z616" s="487" t="s">
        <v>78</v>
      </c>
      <c r="AA616" s="449"/>
    </row>
    <row r="617" spans="1:27" s="552" customFormat="1" ht="89.25">
      <c r="A617" s="487" t="s">
        <v>1127</v>
      </c>
      <c r="B617" s="487" t="s">
        <v>71</v>
      </c>
      <c r="C617" s="487" t="s">
        <v>72</v>
      </c>
      <c r="D617" s="487" t="s">
        <v>1006</v>
      </c>
      <c r="E617" s="487" t="s">
        <v>879</v>
      </c>
      <c r="F617" s="490">
        <v>8146</v>
      </c>
      <c r="G617" s="490">
        <v>2024110010254</v>
      </c>
      <c r="H617" s="487" t="s">
        <v>17</v>
      </c>
      <c r="I617" s="487" t="s">
        <v>880</v>
      </c>
      <c r="J617" s="487" t="s">
        <v>24</v>
      </c>
      <c r="K617" s="487" t="s">
        <v>1057</v>
      </c>
      <c r="L617" s="487" t="s">
        <v>1068</v>
      </c>
      <c r="M617" s="487" t="s">
        <v>779</v>
      </c>
      <c r="N617" s="487" t="s">
        <v>1062</v>
      </c>
      <c r="O617" s="487">
        <v>2</v>
      </c>
      <c r="P617" s="487">
        <v>1</v>
      </c>
      <c r="Q617" s="487" t="s">
        <v>885</v>
      </c>
      <c r="R617" s="575" t="s">
        <v>886</v>
      </c>
      <c r="S617" s="579" t="s">
        <v>259</v>
      </c>
      <c r="T617" s="579">
        <v>20000000</v>
      </c>
      <c r="U617" s="487" t="s">
        <v>1008</v>
      </c>
      <c r="V617" s="487" t="s">
        <v>896</v>
      </c>
      <c r="W617" s="487" t="s">
        <v>888</v>
      </c>
      <c r="X617" s="487" t="s">
        <v>535</v>
      </c>
      <c r="Y617" s="487" t="s">
        <v>77</v>
      </c>
      <c r="Z617" s="487" t="s">
        <v>78</v>
      </c>
      <c r="AA617" s="449"/>
    </row>
    <row r="618" spans="1:27" s="552" customFormat="1" ht="89.25">
      <c r="A618" s="487" t="s">
        <v>1128</v>
      </c>
      <c r="B618" s="487" t="s">
        <v>71</v>
      </c>
      <c r="C618" s="487" t="s">
        <v>72</v>
      </c>
      <c r="D618" s="487" t="s">
        <v>1006</v>
      </c>
      <c r="E618" s="487" t="s">
        <v>879</v>
      </c>
      <c r="F618" s="490">
        <v>8146</v>
      </c>
      <c r="G618" s="490">
        <v>2024110010254</v>
      </c>
      <c r="H618" s="487" t="s">
        <v>17</v>
      </c>
      <c r="I618" s="487" t="s">
        <v>880</v>
      </c>
      <c r="J618" s="487" t="s">
        <v>24</v>
      </c>
      <c r="K618" s="487" t="s">
        <v>1057</v>
      </c>
      <c r="L618" s="487" t="s">
        <v>1068</v>
      </c>
      <c r="M618" s="487" t="s">
        <v>779</v>
      </c>
      <c r="N618" s="487" t="s">
        <v>1062</v>
      </c>
      <c r="O618" s="487">
        <v>2</v>
      </c>
      <c r="P618" s="487">
        <v>1</v>
      </c>
      <c r="Q618" s="487" t="s">
        <v>885</v>
      </c>
      <c r="R618" s="575" t="s">
        <v>886</v>
      </c>
      <c r="S618" s="579" t="s">
        <v>259</v>
      </c>
      <c r="T618" s="579">
        <v>20000000</v>
      </c>
      <c r="U618" s="487" t="s">
        <v>1008</v>
      </c>
      <c r="V618" s="487" t="s">
        <v>896</v>
      </c>
      <c r="W618" s="487" t="s">
        <v>888</v>
      </c>
      <c r="X618" s="487" t="s">
        <v>535</v>
      </c>
      <c r="Y618" s="487" t="s">
        <v>77</v>
      </c>
      <c r="Z618" s="487" t="s">
        <v>78</v>
      </c>
      <c r="AA618" s="449"/>
    </row>
    <row r="619" spans="1:27" s="552" customFormat="1" ht="89.25">
      <c r="A619" s="487" t="s">
        <v>1129</v>
      </c>
      <c r="B619" s="487" t="s">
        <v>71</v>
      </c>
      <c r="C619" s="487" t="s">
        <v>72</v>
      </c>
      <c r="D619" s="487" t="s">
        <v>1006</v>
      </c>
      <c r="E619" s="487" t="s">
        <v>879</v>
      </c>
      <c r="F619" s="490">
        <v>8146</v>
      </c>
      <c r="G619" s="490">
        <v>2024110010254</v>
      </c>
      <c r="H619" s="487" t="s">
        <v>17</v>
      </c>
      <c r="I619" s="487" t="s">
        <v>880</v>
      </c>
      <c r="J619" s="487" t="s">
        <v>24</v>
      </c>
      <c r="K619" s="487" t="s">
        <v>1057</v>
      </c>
      <c r="L619" s="487" t="s">
        <v>1068</v>
      </c>
      <c r="M619" s="487" t="s">
        <v>779</v>
      </c>
      <c r="N619" s="487" t="s">
        <v>1062</v>
      </c>
      <c r="O619" s="487">
        <v>2</v>
      </c>
      <c r="P619" s="487">
        <v>1</v>
      </c>
      <c r="Q619" s="487" t="s">
        <v>885</v>
      </c>
      <c r="R619" s="575" t="s">
        <v>886</v>
      </c>
      <c r="S619" s="579" t="s">
        <v>259</v>
      </c>
      <c r="T619" s="579">
        <v>20000000</v>
      </c>
      <c r="U619" s="487" t="s">
        <v>1008</v>
      </c>
      <c r="V619" s="487" t="s">
        <v>896</v>
      </c>
      <c r="W619" s="487" t="s">
        <v>888</v>
      </c>
      <c r="X619" s="487" t="s">
        <v>535</v>
      </c>
      <c r="Y619" s="487" t="s">
        <v>77</v>
      </c>
      <c r="Z619" s="487" t="s">
        <v>78</v>
      </c>
      <c r="AA619" s="449"/>
    </row>
    <row r="620" spans="1:27" s="552" customFormat="1" ht="89.25">
      <c r="A620" s="487" t="s">
        <v>1130</v>
      </c>
      <c r="B620" s="487" t="s">
        <v>71</v>
      </c>
      <c r="C620" s="487" t="s">
        <v>72</v>
      </c>
      <c r="D620" s="487" t="s">
        <v>1006</v>
      </c>
      <c r="E620" s="487" t="s">
        <v>879</v>
      </c>
      <c r="F620" s="490">
        <v>8146</v>
      </c>
      <c r="G620" s="490">
        <v>2024110010254</v>
      </c>
      <c r="H620" s="487" t="s">
        <v>17</v>
      </c>
      <c r="I620" s="487" t="s">
        <v>880</v>
      </c>
      <c r="J620" s="487" t="s">
        <v>24</v>
      </c>
      <c r="K620" s="487" t="s">
        <v>1057</v>
      </c>
      <c r="L620" s="487" t="s">
        <v>1068</v>
      </c>
      <c r="M620" s="487" t="s">
        <v>779</v>
      </c>
      <c r="N620" s="487" t="s">
        <v>1062</v>
      </c>
      <c r="O620" s="487">
        <v>2</v>
      </c>
      <c r="P620" s="487">
        <v>1</v>
      </c>
      <c r="Q620" s="487" t="s">
        <v>885</v>
      </c>
      <c r="R620" s="575" t="s">
        <v>886</v>
      </c>
      <c r="S620" s="579" t="s">
        <v>259</v>
      </c>
      <c r="T620" s="579">
        <v>20000000</v>
      </c>
      <c r="U620" s="487" t="s">
        <v>1008</v>
      </c>
      <c r="V620" s="487" t="s">
        <v>896</v>
      </c>
      <c r="W620" s="487" t="s">
        <v>888</v>
      </c>
      <c r="X620" s="487" t="s">
        <v>535</v>
      </c>
      <c r="Y620" s="487" t="s">
        <v>77</v>
      </c>
      <c r="Z620" s="487" t="s">
        <v>78</v>
      </c>
      <c r="AA620" s="449"/>
    </row>
    <row r="621" spans="1:27" s="552" customFormat="1" ht="89.25">
      <c r="A621" s="487" t="s">
        <v>1131</v>
      </c>
      <c r="B621" s="487" t="s">
        <v>71</v>
      </c>
      <c r="C621" s="487" t="s">
        <v>72</v>
      </c>
      <c r="D621" s="487" t="s">
        <v>1006</v>
      </c>
      <c r="E621" s="487" t="s">
        <v>879</v>
      </c>
      <c r="F621" s="490">
        <v>8146</v>
      </c>
      <c r="G621" s="490">
        <v>2024110010254</v>
      </c>
      <c r="H621" s="487" t="s">
        <v>17</v>
      </c>
      <c r="I621" s="487" t="s">
        <v>880</v>
      </c>
      <c r="J621" s="487" t="s">
        <v>24</v>
      </c>
      <c r="K621" s="487" t="s">
        <v>1057</v>
      </c>
      <c r="L621" s="487" t="s">
        <v>1068</v>
      </c>
      <c r="M621" s="487" t="s">
        <v>779</v>
      </c>
      <c r="N621" s="487" t="s">
        <v>1062</v>
      </c>
      <c r="O621" s="487">
        <v>2</v>
      </c>
      <c r="P621" s="487">
        <v>1</v>
      </c>
      <c r="Q621" s="487" t="s">
        <v>885</v>
      </c>
      <c r="R621" s="575" t="s">
        <v>886</v>
      </c>
      <c r="S621" s="579" t="s">
        <v>259</v>
      </c>
      <c r="T621" s="579">
        <v>20000000</v>
      </c>
      <c r="U621" s="487" t="s">
        <v>1008</v>
      </c>
      <c r="V621" s="487" t="s">
        <v>896</v>
      </c>
      <c r="W621" s="487" t="s">
        <v>888</v>
      </c>
      <c r="X621" s="487" t="s">
        <v>535</v>
      </c>
      <c r="Y621" s="487" t="s">
        <v>77</v>
      </c>
      <c r="Z621" s="487" t="s">
        <v>78</v>
      </c>
      <c r="AA621" s="449"/>
    </row>
    <row r="622" spans="1:27" s="552" customFormat="1" ht="89.25">
      <c r="A622" s="487" t="s">
        <v>1132</v>
      </c>
      <c r="B622" s="487" t="s">
        <v>71</v>
      </c>
      <c r="C622" s="487" t="s">
        <v>72</v>
      </c>
      <c r="D622" s="487" t="s">
        <v>1006</v>
      </c>
      <c r="E622" s="487" t="s">
        <v>879</v>
      </c>
      <c r="F622" s="490">
        <v>8146</v>
      </c>
      <c r="G622" s="490">
        <v>2024110010254</v>
      </c>
      <c r="H622" s="487" t="s">
        <v>17</v>
      </c>
      <c r="I622" s="487" t="s">
        <v>880</v>
      </c>
      <c r="J622" s="487" t="s">
        <v>24</v>
      </c>
      <c r="K622" s="487" t="s">
        <v>1057</v>
      </c>
      <c r="L622" s="487" t="s">
        <v>1068</v>
      </c>
      <c r="M622" s="487" t="s">
        <v>779</v>
      </c>
      <c r="N622" s="487" t="s">
        <v>1062</v>
      </c>
      <c r="O622" s="487">
        <v>2</v>
      </c>
      <c r="P622" s="487">
        <v>1</v>
      </c>
      <c r="Q622" s="487" t="s">
        <v>885</v>
      </c>
      <c r="R622" s="575" t="s">
        <v>886</v>
      </c>
      <c r="S622" s="579" t="s">
        <v>259</v>
      </c>
      <c r="T622" s="579">
        <v>20000000</v>
      </c>
      <c r="U622" s="487" t="s">
        <v>1008</v>
      </c>
      <c r="V622" s="487" t="s">
        <v>896</v>
      </c>
      <c r="W622" s="487" t="s">
        <v>888</v>
      </c>
      <c r="X622" s="487" t="s">
        <v>535</v>
      </c>
      <c r="Y622" s="487" t="s">
        <v>77</v>
      </c>
      <c r="Z622" s="487" t="s">
        <v>78</v>
      </c>
      <c r="AA622" s="449"/>
    </row>
    <row r="623" spans="1:27" s="552" customFormat="1" ht="89.25">
      <c r="A623" s="487" t="s">
        <v>1133</v>
      </c>
      <c r="B623" s="487" t="s">
        <v>71</v>
      </c>
      <c r="C623" s="487" t="s">
        <v>72</v>
      </c>
      <c r="D623" s="487" t="s">
        <v>1006</v>
      </c>
      <c r="E623" s="487" t="s">
        <v>879</v>
      </c>
      <c r="F623" s="490">
        <v>8146</v>
      </c>
      <c r="G623" s="490">
        <v>2024110010254</v>
      </c>
      <c r="H623" s="487" t="s">
        <v>17</v>
      </c>
      <c r="I623" s="487" t="s">
        <v>880</v>
      </c>
      <c r="J623" s="487" t="s">
        <v>24</v>
      </c>
      <c r="K623" s="487" t="s">
        <v>1057</v>
      </c>
      <c r="L623" s="487" t="s">
        <v>1068</v>
      </c>
      <c r="M623" s="487" t="s">
        <v>779</v>
      </c>
      <c r="N623" s="487" t="s">
        <v>1062</v>
      </c>
      <c r="O623" s="487">
        <v>2</v>
      </c>
      <c r="P623" s="487">
        <v>1</v>
      </c>
      <c r="Q623" s="487" t="s">
        <v>885</v>
      </c>
      <c r="R623" s="575" t="s">
        <v>886</v>
      </c>
      <c r="S623" s="579" t="s">
        <v>259</v>
      </c>
      <c r="T623" s="579">
        <v>20000000</v>
      </c>
      <c r="U623" s="487" t="s">
        <v>1008</v>
      </c>
      <c r="V623" s="487" t="s">
        <v>896</v>
      </c>
      <c r="W623" s="487" t="s">
        <v>888</v>
      </c>
      <c r="X623" s="487" t="s">
        <v>535</v>
      </c>
      <c r="Y623" s="487" t="s">
        <v>77</v>
      </c>
      <c r="Z623" s="487" t="s">
        <v>78</v>
      </c>
      <c r="AA623" s="449"/>
    </row>
    <row r="624" spans="1:27" s="552" customFormat="1" ht="89.25">
      <c r="A624" s="487" t="s">
        <v>1134</v>
      </c>
      <c r="B624" s="487" t="s">
        <v>71</v>
      </c>
      <c r="C624" s="487" t="s">
        <v>72</v>
      </c>
      <c r="D624" s="487" t="s">
        <v>1006</v>
      </c>
      <c r="E624" s="487" t="s">
        <v>879</v>
      </c>
      <c r="F624" s="490">
        <v>8146</v>
      </c>
      <c r="G624" s="490">
        <v>2024110010254</v>
      </c>
      <c r="H624" s="487" t="s">
        <v>17</v>
      </c>
      <c r="I624" s="487" t="s">
        <v>880</v>
      </c>
      <c r="J624" s="487" t="s">
        <v>24</v>
      </c>
      <c r="K624" s="487" t="s">
        <v>1057</v>
      </c>
      <c r="L624" s="487" t="s">
        <v>1068</v>
      </c>
      <c r="M624" s="487" t="s">
        <v>779</v>
      </c>
      <c r="N624" s="487" t="s">
        <v>1062</v>
      </c>
      <c r="O624" s="487">
        <v>2</v>
      </c>
      <c r="P624" s="487">
        <v>1</v>
      </c>
      <c r="Q624" s="487" t="s">
        <v>885</v>
      </c>
      <c r="R624" s="575" t="s">
        <v>886</v>
      </c>
      <c r="S624" s="579" t="s">
        <v>259</v>
      </c>
      <c r="T624" s="579">
        <v>20000000</v>
      </c>
      <c r="U624" s="487" t="s">
        <v>1008</v>
      </c>
      <c r="V624" s="487" t="s">
        <v>896</v>
      </c>
      <c r="W624" s="487" t="s">
        <v>888</v>
      </c>
      <c r="X624" s="487" t="s">
        <v>535</v>
      </c>
      <c r="Y624" s="487" t="s">
        <v>77</v>
      </c>
      <c r="Z624" s="487" t="s">
        <v>78</v>
      </c>
      <c r="AA624" s="449"/>
    </row>
    <row r="625" spans="1:27" s="552" customFormat="1" ht="89.25">
      <c r="A625" s="487" t="s">
        <v>1135</v>
      </c>
      <c r="B625" s="487" t="s">
        <v>71</v>
      </c>
      <c r="C625" s="487" t="s">
        <v>72</v>
      </c>
      <c r="D625" s="487" t="s">
        <v>1006</v>
      </c>
      <c r="E625" s="487" t="s">
        <v>879</v>
      </c>
      <c r="F625" s="490">
        <v>8146</v>
      </c>
      <c r="G625" s="490">
        <v>2024110010254</v>
      </c>
      <c r="H625" s="487" t="s">
        <v>17</v>
      </c>
      <c r="I625" s="487" t="s">
        <v>880</v>
      </c>
      <c r="J625" s="487" t="s">
        <v>24</v>
      </c>
      <c r="K625" s="487" t="s">
        <v>1057</v>
      </c>
      <c r="L625" s="487" t="s">
        <v>1068</v>
      </c>
      <c r="M625" s="487" t="s">
        <v>779</v>
      </c>
      <c r="N625" s="487" t="s">
        <v>1062</v>
      </c>
      <c r="O625" s="487">
        <v>2</v>
      </c>
      <c r="P625" s="487">
        <v>1</v>
      </c>
      <c r="Q625" s="487" t="s">
        <v>885</v>
      </c>
      <c r="R625" s="575" t="s">
        <v>886</v>
      </c>
      <c r="S625" s="579" t="s">
        <v>259</v>
      </c>
      <c r="T625" s="579">
        <v>20000000</v>
      </c>
      <c r="U625" s="487" t="s">
        <v>1008</v>
      </c>
      <c r="V625" s="487" t="s">
        <v>896</v>
      </c>
      <c r="W625" s="487" t="s">
        <v>888</v>
      </c>
      <c r="X625" s="487" t="s">
        <v>535</v>
      </c>
      <c r="Y625" s="487" t="s">
        <v>77</v>
      </c>
      <c r="Z625" s="487" t="s">
        <v>78</v>
      </c>
      <c r="AA625" s="449"/>
    </row>
    <row r="626" spans="1:27" s="552" customFormat="1" ht="89.25">
      <c r="A626" s="487" t="s">
        <v>1136</v>
      </c>
      <c r="B626" s="487" t="s">
        <v>71</v>
      </c>
      <c r="C626" s="487" t="s">
        <v>72</v>
      </c>
      <c r="D626" s="487" t="s">
        <v>1006</v>
      </c>
      <c r="E626" s="487" t="s">
        <v>879</v>
      </c>
      <c r="F626" s="490">
        <v>8146</v>
      </c>
      <c r="G626" s="490">
        <v>2024110010254</v>
      </c>
      <c r="H626" s="487" t="s">
        <v>17</v>
      </c>
      <c r="I626" s="487" t="s">
        <v>880</v>
      </c>
      <c r="J626" s="487" t="s">
        <v>24</v>
      </c>
      <c r="K626" s="487" t="s">
        <v>1057</v>
      </c>
      <c r="L626" s="487" t="s">
        <v>1068</v>
      </c>
      <c r="M626" s="487" t="s">
        <v>779</v>
      </c>
      <c r="N626" s="487" t="s">
        <v>1062</v>
      </c>
      <c r="O626" s="487">
        <v>2</v>
      </c>
      <c r="P626" s="487">
        <v>1</v>
      </c>
      <c r="Q626" s="487" t="s">
        <v>885</v>
      </c>
      <c r="R626" s="575" t="s">
        <v>886</v>
      </c>
      <c r="S626" s="579" t="s">
        <v>259</v>
      </c>
      <c r="T626" s="579">
        <v>20000000</v>
      </c>
      <c r="U626" s="487" t="s">
        <v>1008</v>
      </c>
      <c r="V626" s="487" t="s">
        <v>896</v>
      </c>
      <c r="W626" s="487" t="s">
        <v>888</v>
      </c>
      <c r="X626" s="487" t="s">
        <v>535</v>
      </c>
      <c r="Y626" s="487" t="s">
        <v>77</v>
      </c>
      <c r="Z626" s="487" t="s">
        <v>78</v>
      </c>
      <c r="AA626" s="449"/>
    </row>
    <row r="627" spans="1:27" s="552" customFormat="1" ht="89.25">
      <c r="A627" s="487" t="s">
        <v>1137</v>
      </c>
      <c r="B627" s="487" t="s">
        <v>71</v>
      </c>
      <c r="C627" s="487" t="s">
        <v>72</v>
      </c>
      <c r="D627" s="487" t="s">
        <v>1006</v>
      </c>
      <c r="E627" s="487" t="s">
        <v>879</v>
      </c>
      <c r="F627" s="490">
        <v>8146</v>
      </c>
      <c r="G627" s="490">
        <v>2024110010254</v>
      </c>
      <c r="H627" s="487" t="s">
        <v>17</v>
      </c>
      <c r="I627" s="487" t="s">
        <v>880</v>
      </c>
      <c r="J627" s="487" t="s">
        <v>24</v>
      </c>
      <c r="K627" s="487" t="s">
        <v>1057</v>
      </c>
      <c r="L627" s="487" t="s">
        <v>1068</v>
      </c>
      <c r="M627" s="487" t="s">
        <v>779</v>
      </c>
      <c r="N627" s="487" t="s">
        <v>1062</v>
      </c>
      <c r="O627" s="487">
        <v>2</v>
      </c>
      <c r="P627" s="487">
        <v>1</v>
      </c>
      <c r="Q627" s="487" t="s">
        <v>885</v>
      </c>
      <c r="R627" s="575" t="s">
        <v>886</v>
      </c>
      <c r="S627" s="579" t="s">
        <v>259</v>
      </c>
      <c r="T627" s="579">
        <v>20000000</v>
      </c>
      <c r="U627" s="487" t="s">
        <v>1008</v>
      </c>
      <c r="V627" s="487" t="s">
        <v>896</v>
      </c>
      <c r="W627" s="487" t="s">
        <v>888</v>
      </c>
      <c r="X627" s="487" t="s">
        <v>535</v>
      </c>
      <c r="Y627" s="487" t="s">
        <v>77</v>
      </c>
      <c r="Z627" s="487" t="s">
        <v>78</v>
      </c>
      <c r="AA627" s="449"/>
    </row>
    <row r="628" spans="1:27" s="552" customFormat="1" ht="89.25">
      <c r="A628" s="487" t="s">
        <v>1138</v>
      </c>
      <c r="B628" s="487" t="s">
        <v>71</v>
      </c>
      <c r="C628" s="487" t="s">
        <v>72</v>
      </c>
      <c r="D628" s="487" t="s">
        <v>1006</v>
      </c>
      <c r="E628" s="487" t="s">
        <v>879</v>
      </c>
      <c r="F628" s="490">
        <v>8146</v>
      </c>
      <c r="G628" s="490">
        <v>2024110010254</v>
      </c>
      <c r="H628" s="487" t="s">
        <v>17</v>
      </c>
      <c r="I628" s="487" t="s">
        <v>880</v>
      </c>
      <c r="J628" s="487" t="s">
        <v>24</v>
      </c>
      <c r="K628" s="487" t="s">
        <v>1057</v>
      </c>
      <c r="L628" s="487" t="s">
        <v>1068</v>
      </c>
      <c r="M628" s="487" t="s">
        <v>779</v>
      </c>
      <c r="N628" s="487" t="s">
        <v>1062</v>
      </c>
      <c r="O628" s="487">
        <v>2</v>
      </c>
      <c r="P628" s="487">
        <v>1</v>
      </c>
      <c r="Q628" s="487" t="s">
        <v>885</v>
      </c>
      <c r="R628" s="575" t="s">
        <v>886</v>
      </c>
      <c r="S628" s="579" t="s">
        <v>259</v>
      </c>
      <c r="T628" s="579">
        <v>20000000</v>
      </c>
      <c r="U628" s="487" t="s">
        <v>1008</v>
      </c>
      <c r="V628" s="487" t="s">
        <v>896</v>
      </c>
      <c r="W628" s="487" t="s">
        <v>888</v>
      </c>
      <c r="X628" s="487" t="s">
        <v>535</v>
      </c>
      <c r="Y628" s="487" t="s">
        <v>77</v>
      </c>
      <c r="Z628" s="487" t="s">
        <v>78</v>
      </c>
      <c r="AA628" s="449"/>
    </row>
    <row r="629" spans="1:27" s="552" customFormat="1" ht="89.25">
      <c r="A629" s="487" t="s">
        <v>1139</v>
      </c>
      <c r="B629" s="487" t="s">
        <v>71</v>
      </c>
      <c r="C629" s="487" t="s">
        <v>72</v>
      </c>
      <c r="D629" s="487" t="s">
        <v>1006</v>
      </c>
      <c r="E629" s="487" t="s">
        <v>879</v>
      </c>
      <c r="F629" s="490">
        <v>8146</v>
      </c>
      <c r="G629" s="490">
        <v>2024110010254</v>
      </c>
      <c r="H629" s="487" t="s">
        <v>17</v>
      </c>
      <c r="I629" s="487" t="s">
        <v>880</v>
      </c>
      <c r="J629" s="487" t="s">
        <v>24</v>
      </c>
      <c r="K629" s="487" t="s">
        <v>1057</v>
      </c>
      <c r="L629" s="487" t="s">
        <v>1068</v>
      </c>
      <c r="M629" s="487" t="s">
        <v>779</v>
      </c>
      <c r="N629" s="487" t="s">
        <v>1062</v>
      </c>
      <c r="O629" s="487">
        <v>2</v>
      </c>
      <c r="P629" s="487">
        <v>1</v>
      </c>
      <c r="Q629" s="487" t="s">
        <v>885</v>
      </c>
      <c r="R629" s="575" t="s">
        <v>886</v>
      </c>
      <c r="S629" s="579" t="s">
        <v>259</v>
      </c>
      <c r="T629" s="579">
        <v>20000000</v>
      </c>
      <c r="U629" s="487" t="s">
        <v>1008</v>
      </c>
      <c r="V629" s="487" t="s">
        <v>896</v>
      </c>
      <c r="W629" s="487" t="s">
        <v>888</v>
      </c>
      <c r="X629" s="487" t="s">
        <v>535</v>
      </c>
      <c r="Y629" s="487" t="s">
        <v>77</v>
      </c>
      <c r="Z629" s="487" t="s">
        <v>78</v>
      </c>
      <c r="AA629" s="449"/>
    </row>
    <row r="630" spans="1:27" s="552" customFormat="1" ht="89.25">
      <c r="A630" s="487" t="s">
        <v>1140</v>
      </c>
      <c r="B630" s="487" t="s">
        <v>71</v>
      </c>
      <c r="C630" s="487" t="s">
        <v>72</v>
      </c>
      <c r="D630" s="487" t="s">
        <v>1006</v>
      </c>
      <c r="E630" s="487" t="s">
        <v>879</v>
      </c>
      <c r="F630" s="490">
        <v>8146</v>
      </c>
      <c r="G630" s="490">
        <v>2024110010254</v>
      </c>
      <c r="H630" s="487" t="s">
        <v>17</v>
      </c>
      <c r="I630" s="487" t="s">
        <v>880</v>
      </c>
      <c r="J630" s="487" t="s">
        <v>24</v>
      </c>
      <c r="K630" s="487" t="s">
        <v>1057</v>
      </c>
      <c r="L630" s="487" t="s">
        <v>1068</v>
      </c>
      <c r="M630" s="487" t="s">
        <v>779</v>
      </c>
      <c r="N630" s="487" t="s">
        <v>1062</v>
      </c>
      <c r="O630" s="487">
        <v>2</v>
      </c>
      <c r="P630" s="487">
        <v>1</v>
      </c>
      <c r="Q630" s="487" t="s">
        <v>885</v>
      </c>
      <c r="R630" s="575" t="s">
        <v>886</v>
      </c>
      <c r="S630" s="579" t="s">
        <v>259</v>
      </c>
      <c r="T630" s="579">
        <v>20000000</v>
      </c>
      <c r="U630" s="487" t="s">
        <v>1008</v>
      </c>
      <c r="V630" s="487" t="s">
        <v>896</v>
      </c>
      <c r="W630" s="487" t="s">
        <v>888</v>
      </c>
      <c r="X630" s="487" t="s">
        <v>535</v>
      </c>
      <c r="Y630" s="487" t="s">
        <v>77</v>
      </c>
      <c r="Z630" s="487" t="s">
        <v>78</v>
      </c>
      <c r="AA630" s="449"/>
    </row>
    <row r="631" spans="1:27" s="552" customFormat="1" ht="89.25">
      <c r="A631" s="487" t="s">
        <v>1141</v>
      </c>
      <c r="B631" s="487" t="s">
        <v>71</v>
      </c>
      <c r="C631" s="487" t="s">
        <v>72</v>
      </c>
      <c r="D631" s="487" t="s">
        <v>1006</v>
      </c>
      <c r="E631" s="487" t="s">
        <v>879</v>
      </c>
      <c r="F631" s="490">
        <v>8146</v>
      </c>
      <c r="G631" s="490">
        <v>2024110010254</v>
      </c>
      <c r="H631" s="487" t="s">
        <v>17</v>
      </c>
      <c r="I631" s="487" t="s">
        <v>880</v>
      </c>
      <c r="J631" s="487" t="s">
        <v>24</v>
      </c>
      <c r="K631" s="487" t="s">
        <v>1057</v>
      </c>
      <c r="L631" s="487" t="s">
        <v>1068</v>
      </c>
      <c r="M631" s="487" t="s">
        <v>779</v>
      </c>
      <c r="N631" s="487" t="s">
        <v>1062</v>
      </c>
      <c r="O631" s="487">
        <v>2</v>
      </c>
      <c r="P631" s="487">
        <v>1</v>
      </c>
      <c r="Q631" s="487" t="s">
        <v>885</v>
      </c>
      <c r="R631" s="575" t="s">
        <v>886</v>
      </c>
      <c r="S631" s="579" t="s">
        <v>259</v>
      </c>
      <c r="T631" s="579">
        <v>20000000</v>
      </c>
      <c r="U631" s="487" t="s">
        <v>1008</v>
      </c>
      <c r="V631" s="487" t="s">
        <v>896</v>
      </c>
      <c r="W631" s="487" t="s">
        <v>888</v>
      </c>
      <c r="X631" s="487" t="s">
        <v>535</v>
      </c>
      <c r="Y631" s="487" t="s">
        <v>77</v>
      </c>
      <c r="Z631" s="487" t="s">
        <v>78</v>
      </c>
      <c r="AA631" s="449"/>
    </row>
    <row r="632" spans="1:27" s="552" customFormat="1" ht="89.25">
      <c r="A632" s="487" t="s">
        <v>1142</v>
      </c>
      <c r="B632" s="487" t="s">
        <v>71</v>
      </c>
      <c r="C632" s="487" t="s">
        <v>72</v>
      </c>
      <c r="D632" s="487" t="s">
        <v>1006</v>
      </c>
      <c r="E632" s="487" t="s">
        <v>879</v>
      </c>
      <c r="F632" s="490">
        <v>8146</v>
      </c>
      <c r="G632" s="490">
        <v>2024110010254</v>
      </c>
      <c r="H632" s="487" t="s">
        <v>17</v>
      </c>
      <c r="I632" s="487" t="s">
        <v>880</v>
      </c>
      <c r="J632" s="487" t="s">
        <v>24</v>
      </c>
      <c r="K632" s="487" t="s">
        <v>1057</v>
      </c>
      <c r="L632" s="487" t="s">
        <v>1068</v>
      </c>
      <c r="M632" s="487" t="s">
        <v>779</v>
      </c>
      <c r="N632" s="487" t="s">
        <v>1062</v>
      </c>
      <c r="O632" s="487">
        <v>2</v>
      </c>
      <c r="P632" s="487">
        <v>1</v>
      </c>
      <c r="Q632" s="487" t="s">
        <v>885</v>
      </c>
      <c r="R632" s="575" t="s">
        <v>886</v>
      </c>
      <c r="S632" s="579" t="s">
        <v>259</v>
      </c>
      <c r="T632" s="579">
        <v>20000000</v>
      </c>
      <c r="U632" s="487" t="s">
        <v>1008</v>
      </c>
      <c r="V632" s="487" t="s">
        <v>896</v>
      </c>
      <c r="W632" s="487" t="s">
        <v>888</v>
      </c>
      <c r="X632" s="487" t="s">
        <v>535</v>
      </c>
      <c r="Y632" s="487" t="s">
        <v>77</v>
      </c>
      <c r="Z632" s="487" t="s">
        <v>78</v>
      </c>
      <c r="AA632" s="449"/>
    </row>
    <row r="633" spans="1:27" s="552" customFormat="1" ht="89.25">
      <c r="A633" s="487" t="s">
        <v>1143</v>
      </c>
      <c r="B633" s="487" t="s">
        <v>71</v>
      </c>
      <c r="C633" s="487" t="s">
        <v>72</v>
      </c>
      <c r="D633" s="487" t="s">
        <v>1006</v>
      </c>
      <c r="E633" s="487" t="s">
        <v>879</v>
      </c>
      <c r="F633" s="490">
        <v>8146</v>
      </c>
      <c r="G633" s="490">
        <v>2024110010254</v>
      </c>
      <c r="H633" s="487" t="s">
        <v>17</v>
      </c>
      <c r="I633" s="487" t="s">
        <v>880</v>
      </c>
      <c r="J633" s="487" t="s">
        <v>24</v>
      </c>
      <c r="K633" s="487" t="s">
        <v>1057</v>
      </c>
      <c r="L633" s="487" t="s">
        <v>1068</v>
      </c>
      <c r="M633" s="487" t="s">
        <v>779</v>
      </c>
      <c r="N633" s="487" t="s">
        <v>1062</v>
      </c>
      <c r="O633" s="487">
        <v>2</v>
      </c>
      <c r="P633" s="487">
        <v>1</v>
      </c>
      <c r="Q633" s="487" t="s">
        <v>885</v>
      </c>
      <c r="R633" s="575" t="s">
        <v>886</v>
      </c>
      <c r="S633" s="579" t="s">
        <v>259</v>
      </c>
      <c r="T633" s="579">
        <v>20000000</v>
      </c>
      <c r="U633" s="487" t="s">
        <v>1008</v>
      </c>
      <c r="V633" s="487" t="s">
        <v>896</v>
      </c>
      <c r="W633" s="487" t="s">
        <v>888</v>
      </c>
      <c r="X633" s="487" t="s">
        <v>535</v>
      </c>
      <c r="Y633" s="487" t="s">
        <v>77</v>
      </c>
      <c r="Z633" s="487" t="s">
        <v>78</v>
      </c>
      <c r="AA633" s="449"/>
    </row>
    <row r="634" spans="1:27" s="552" customFormat="1" ht="89.25">
      <c r="A634" s="487" t="s">
        <v>1144</v>
      </c>
      <c r="B634" s="487" t="s">
        <v>71</v>
      </c>
      <c r="C634" s="487" t="s">
        <v>72</v>
      </c>
      <c r="D634" s="487" t="s">
        <v>1006</v>
      </c>
      <c r="E634" s="487" t="s">
        <v>879</v>
      </c>
      <c r="F634" s="490">
        <v>8146</v>
      </c>
      <c r="G634" s="490">
        <v>2024110010254</v>
      </c>
      <c r="H634" s="487" t="s">
        <v>17</v>
      </c>
      <c r="I634" s="487" t="s">
        <v>880</v>
      </c>
      <c r="J634" s="487" t="s">
        <v>24</v>
      </c>
      <c r="K634" s="487" t="s">
        <v>1057</v>
      </c>
      <c r="L634" s="487" t="s">
        <v>1068</v>
      </c>
      <c r="M634" s="487" t="s">
        <v>779</v>
      </c>
      <c r="N634" s="487" t="s">
        <v>1062</v>
      </c>
      <c r="O634" s="487">
        <v>2</v>
      </c>
      <c r="P634" s="487">
        <v>1</v>
      </c>
      <c r="Q634" s="487" t="s">
        <v>885</v>
      </c>
      <c r="R634" s="575" t="s">
        <v>886</v>
      </c>
      <c r="S634" s="579" t="s">
        <v>259</v>
      </c>
      <c r="T634" s="579">
        <v>20000000</v>
      </c>
      <c r="U634" s="487" t="s">
        <v>1008</v>
      </c>
      <c r="V634" s="487" t="s">
        <v>896</v>
      </c>
      <c r="W634" s="487" t="s">
        <v>888</v>
      </c>
      <c r="X634" s="487" t="s">
        <v>535</v>
      </c>
      <c r="Y634" s="487" t="s">
        <v>77</v>
      </c>
      <c r="Z634" s="487" t="s">
        <v>78</v>
      </c>
      <c r="AA634" s="449"/>
    </row>
    <row r="635" spans="1:27" s="552" customFormat="1" ht="89.25">
      <c r="A635" s="487" t="s">
        <v>1145</v>
      </c>
      <c r="B635" s="487" t="s">
        <v>71</v>
      </c>
      <c r="C635" s="487" t="s">
        <v>72</v>
      </c>
      <c r="D635" s="487" t="s">
        <v>1006</v>
      </c>
      <c r="E635" s="487" t="s">
        <v>879</v>
      </c>
      <c r="F635" s="490">
        <v>8146</v>
      </c>
      <c r="G635" s="490">
        <v>2024110010254</v>
      </c>
      <c r="H635" s="487" t="s">
        <v>17</v>
      </c>
      <c r="I635" s="487" t="s">
        <v>880</v>
      </c>
      <c r="J635" s="487" t="s">
        <v>24</v>
      </c>
      <c r="K635" s="487" t="s">
        <v>1057</v>
      </c>
      <c r="L635" s="487" t="s">
        <v>1068</v>
      </c>
      <c r="M635" s="487" t="s">
        <v>779</v>
      </c>
      <c r="N635" s="487" t="s">
        <v>1062</v>
      </c>
      <c r="O635" s="487">
        <v>2</v>
      </c>
      <c r="P635" s="487">
        <v>1</v>
      </c>
      <c r="Q635" s="487" t="s">
        <v>885</v>
      </c>
      <c r="R635" s="575" t="s">
        <v>886</v>
      </c>
      <c r="S635" s="579" t="s">
        <v>259</v>
      </c>
      <c r="T635" s="579">
        <v>20000000</v>
      </c>
      <c r="U635" s="487" t="s">
        <v>1008</v>
      </c>
      <c r="V635" s="487" t="s">
        <v>896</v>
      </c>
      <c r="W635" s="487" t="s">
        <v>888</v>
      </c>
      <c r="X635" s="487" t="s">
        <v>535</v>
      </c>
      <c r="Y635" s="487" t="s">
        <v>77</v>
      </c>
      <c r="Z635" s="487" t="s">
        <v>78</v>
      </c>
      <c r="AA635" s="449"/>
    </row>
    <row r="636" spans="1:27" s="552" customFormat="1" ht="89.25">
      <c r="A636" s="487" t="s">
        <v>1146</v>
      </c>
      <c r="B636" s="487" t="s">
        <v>71</v>
      </c>
      <c r="C636" s="487" t="s">
        <v>72</v>
      </c>
      <c r="D636" s="487" t="s">
        <v>1006</v>
      </c>
      <c r="E636" s="487" t="s">
        <v>879</v>
      </c>
      <c r="F636" s="490">
        <v>8146</v>
      </c>
      <c r="G636" s="490">
        <v>2024110010254</v>
      </c>
      <c r="H636" s="487" t="s">
        <v>17</v>
      </c>
      <c r="I636" s="487" t="s">
        <v>880</v>
      </c>
      <c r="J636" s="487" t="s">
        <v>24</v>
      </c>
      <c r="K636" s="487" t="s">
        <v>1057</v>
      </c>
      <c r="L636" s="487" t="s">
        <v>1068</v>
      </c>
      <c r="M636" s="487" t="s">
        <v>779</v>
      </c>
      <c r="N636" s="487" t="s">
        <v>1062</v>
      </c>
      <c r="O636" s="487">
        <v>2</v>
      </c>
      <c r="P636" s="487">
        <v>1</v>
      </c>
      <c r="Q636" s="487" t="s">
        <v>885</v>
      </c>
      <c r="R636" s="575" t="s">
        <v>886</v>
      </c>
      <c r="S636" s="579" t="s">
        <v>259</v>
      </c>
      <c r="T636" s="579">
        <v>20000000</v>
      </c>
      <c r="U636" s="487" t="s">
        <v>1008</v>
      </c>
      <c r="V636" s="487" t="s">
        <v>896</v>
      </c>
      <c r="W636" s="487" t="s">
        <v>888</v>
      </c>
      <c r="X636" s="487" t="s">
        <v>535</v>
      </c>
      <c r="Y636" s="487" t="s">
        <v>77</v>
      </c>
      <c r="Z636" s="487" t="s">
        <v>78</v>
      </c>
      <c r="AA636" s="449"/>
    </row>
    <row r="637" spans="1:27" s="552" customFormat="1" ht="89.25">
      <c r="A637" s="487" t="s">
        <v>1147</v>
      </c>
      <c r="B637" s="487" t="s">
        <v>71</v>
      </c>
      <c r="C637" s="487" t="s">
        <v>72</v>
      </c>
      <c r="D637" s="487" t="s">
        <v>1006</v>
      </c>
      <c r="E637" s="487" t="s">
        <v>879</v>
      </c>
      <c r="F637" s="490">
        <v>8146</v>
      </c>
      <c r="G637" s="490">
        <v>2024110010254</v>
      </c>
      <c r="H637" s="487" t="s">
        <v>17</v>
      </c>
      <c r="I637" s="487" t="s">
        <v>880</v>
      </c>
      <c r="J637" s="487" t="s">
        <v>24</v>
      </c>
      <c r="K637" s="487" t="s">
        <v>1057</v>
      </c>
      <c r="L637" s="487" t="s">
        <v>1068</v>
      </c>
      <c r="M637" s="487" t="s">
        <v>779</v>
      </c>
      <c r="N637" s="487" t="s">
        <v>1062</v>
      </c>
      <c r="O637" s="487">
        <v>2</v>
      </c>
      <c r="P637" s="487">
        <v>1</v>
      </c>
      <c r="Q637" s="487" t="s">
        <v>885</v>
      </c>
      <c r="R637" s="575" t="s">
        <v>886</v>
      </c>
      <c r="S637" s="579" t="s">
        <v>259</v>
      </c>
      <c r="T637" s="579">
        <v>20000000</v>
      </c>
      <c r="U637" s="487" t="s">
        <v>1008</v>
      </c>
      <c r="V637" s="487" t="s">
        <v>896</v>
      </c>
      <c r="W637" s="487" t="s">
        <v>888</v>
      </c>
      <c r="X637" s="487" t="s">
        <v>535</v>
      </c>
      <c r="Y637" s="487" t="s">
        <v>77</v>
      </c>
      <c r="Z637" s="487" t="s">
        <v>78</v>
      </c>
      <c r="AA637" s="449"/>
    </row>
    <row r="638" spans="1:27" s="552" customFormat="1" ht="89.25">
      <c r="A638" s="487" t="s">
        <v>1148</v>
      </c>
      <c r="B638" s="487" t="s">
        <v>71</v>
      </c>
      <c r="C638" s="487" t="s">
        <v>72</v>
      </c>
      <c r="D638" s="487" t="s">
        <v>1006</v>
      </c>
      <c r="E638" s="487" t="s">
        <v>879</v>
      </c>
      <c r="F638" s="490">
        <v>8146</v>
      </c>
      <c r="G638" s="490">
        <v>2024110010254</v>
      </c>
      <c r="H638" s="487" t="s">
        <v>17</v>
      </c>
      <c r="I638" s="487" t="s">
        <v>880</v>
      </c>
      <c r="J638" s="487" t="s">
        <v>24</v>
      </c>
      <c r="K638" s="487">
        <v>80111600</v>
      </c>
      <c r="L638" s="487" t="s">
        <v>1149</v>
      </c>
      <c r="M638" s="487" t="s">
        <v>83</v>
      </c>
      <c r="N638" s="487" t="s">
        <v>315</v>
      </c>
      <c r="O638" s="487">
        <v>8</v>
      </c>
      <c r="P638" s="487">
        <v>1</v>
      </c>
      <c r="Q638" s="487" t="s">
        <v>557</v>
      </c>
      <c r="R638" s="575" t="s">
        <v>85</v>
      </c>
      <c r="S638" s="579" t="s">
        <v>259</v>
      </c>
      <c r="T638" s="579">
        <v>37963000</v>
      </c>
      <c r="U638" s="487" t="s">
        <v>1008</v>
      </c>
      <c r="V638" s="487" t="s">
        <v>1150</v>
      </c>
      <c r="W638" s="487" t="s">
        <v>888</v>
      </c>
      <c r="X638" s="487" t="s">
        <v>535</v>
      </c>
      <c r="Y638" s="487" t="s">
        <v>77</v>
      </c>
      <c r="Z638" s="487" t="s">
        <v>78</v>
      </c>
      <c r="AA638" s="449"/>
    </row>
    <row r="639" spans="1:27" s="552" customFormat="1" ht="89.25">
      <c r="A639" s="487" t="s">
        <v>1151</v>
      </c>
      <c r="B639" s="487" t="s">
        <v>71</v>
      </c>
      <c r="C639" s="487" t="s">
        <v>72</v>
      </c>
      <c r="D639" s="487" t="s">
        <v>1152</v>
      </c>
      <c r="E639" s="487" t="s">
        <v>879</v>
      </c>
      <c r="F639" s="490">
        <v>8146</v>
      </c>
      <c r="G639" s="490">
        <v>2024110010254</v>
      </c>
      <c r="H639" s="487" t="s">
        <v>17</v>
      </c>
      <c r="I639" s="487" t="s">
        <v>880</v>
      </c>
      <c r="J639" s="487" t="s">
        <v>21</v>
      </c>
      <c r="K639" s="487">
        <v>80111600</v>
      </c>
      <c r="L639" s="487" t="s">
        <v>1153</v>
      </c>
      <c r="M639" s="487" t="s">
        <v>461</v>
      </c>
      <c r="N639" s="487" t="s">
        <v>461</v>
      </c>
      <c r="O639" s="487">
        <v>5</v>
      </c>
      <c r="P639" s="487">
        <v>1</v>
      </c>
      <c r="Q639" s="487" t="s">
        <v>885</v>
      </c>
      <c r="R639" s="575" t="s">
        <v>85</v>
      </c>
      <c r="S639" s="579">
        <v>4800000</v>
      </c>
      <c r="T639" s="579">
        <v>24000000</v>
      </c>
      <c r="U639" s="487" t="s">
        <v>1154</v>
      </c>
      <c r="V639" s="487" t="s">
        <v>79</v>
      </c>
      <c r="W639" s="487" t="s">
        <v>1155</v>
      </c>
      <c r="X639" s="487" t="s">
        <v>535</v>
      </c>
      <c r="Y639" s="487" t="s">
        <v>77</v>
      </c>
      <c r="Z639" s="487" t="s">
        <v>78</v>
      </c>
      <c r="AA639" s="449"/>
    </row>
    <row r="640" spans="1:27" s="552" customFormat="1" ht="89.25">
      <c r="A640" s="487" t="s">
        <v>1156</v>
      </c>
      <c r="B640" s="487" t="s">
        <v>71</v>
      </c>
      <c r="C640" s="487" t="s">
        <v>72</v>
      </c>
      <c r="D640" s="487" t="s">
        <v>1152</v>
      </c>
      <c r="E640" s="487" t="s">
        <v>879</v>
      </c>
      <c r="F640" s="490">
        <v>8146</v>
      </c>
      <c r="G640" s="490">
        <v>2024110010254</v>
      </c>
      <c r="H640" s="487" t="s">
        <v>17</v>
      </c>
      <c r="I640" s="487" t="s">
        <v>880</v>
      </c>
      <c r="J640" s="487" t="s">
        <v>21</v>
      </c>
      <c r="K640" s="487">
        <v>80111600</v>
      </c>
      <c r="L640" s="487" t="s">
        <v>1157</v>
      </c>
      <c r="M640" s="487" t="s">
        <v>461</v>
      </c>
      <c r="N640" s="490" t="s">
        <v>461</v>
      </c>
      <c r="O640" s="490">
        <v>5</v>
      </c>
      <c r="P640" s="487">
        <v>1</v>
      </c>
      <c r="Q640" s="487" t="s">
        <v>885</v>
      </c>
      <c r="R640" s="491" t="s">
        <v>85</v>
      </c>
      <c r="S640" s="579">
        <v>6500000</v>
      </c>
      <c r="T640" s="579">
        <v>32500000</v>
      </c>
      <c r="U640" s="487" t="s">
        <v>1154</v>
      </c>
      <c r="V640" s="487" t="s">
        <v>79</v>
      </c>
      <c r="W640" s="487" t="s">
        <v>1155</v>
      </c>
      <c r="X640" s="487" t="s">
        <v>535</v>
      </c>
      <c r="Y640" s="487" t="s">
        <v>77</v>
      </c>
      <c r="Z640" s="487" t="s">
        <v>78</v>
      </c>
      <c r="AA640" s="449"/>
    </row>
    <row r="641" spans="1:27" s="552" customFormat="1" ht="89.25">
      <c r="A641" s="487" t="s">
        <v>1158</v>
      </c>
      <c r="B641" s="487" t="s">
        <v>71</v>
      </c>
      <c r="C641" s="487" t="s">
        <v>72</v>
      </c>
      <c r="D641" s="487" t="s">
        <v>1152</v>
      </c>
      <c r="E641" s="487" t="s">
        <v>879</v>
      </c>
      <c r="F641" s="490">
        <v>8146</v>
      </c>
      <c r="G641" s="490">
        <v>2024110010254</v>
      </c>
      <c r="H641" s="487" t="s">
        <v>17</v>
      </c>
      <c r="I641" s="487" t="s">
        <v>880</v>
      </c>
      <c r="J641" s="487" t="s">
        <v>21</v>
      </c>
      <c r="K641" s="487">
        <v>80111600</v>
      </c>
      <c r="L641" s="487" t="s">
        <v>1159</v>
      </c>
      <c r="M641" s="487" t="s">
        <v>461</v>
      </c>
      <c r="N641" s="487" t="s">
        <v>461</v>
      </c>
      <c r="O641" s="487">
        <v>5</v>
      </c>
      <c r="P641" s="487">
        <v>1</v>
      </c>
      <c r="Q641" s="487" t="s">
        <v>885</v>
      </c>
      <c r="R641" s="575" t="s">
        <v>85</v>
      </c>
      <c r="S641" s="579">
        <v>2440007</v>
      </c>
      <c r="T641" s="579">
        <v>12200035</v>
      </c>
      <c r="U641" s="487" t="s">
        <v>1154</v>
      </c>
      <c r="V641" s="487" t="s">
        <v>79</v>
      </c>
      <c r="W641" s="487" t="s">
        <v>1155</v>
      </c>
      <c r="X641" s="487" t="s">
        <v>535</v>
      </c>
      <c r="Y641" s="487" t="s">
        <v>77</v>
      </c>
      <c r="Z641" s="487" t="s">
        <v>78</v>
      </c>
      <c r="AA641" s="449"/>
    </row>
    <row r="642" spans="1:27" s="552" customFormat="1" ht="89.25">
      <c r="A642" s="487" t="s">
        <v>1160</v>
      </c>
      <c r="B642" s="487" t="s">
        <v>71</v>
      </c>
      <c r="C642" s="487" t="s">
        <v>72</v>
      </c>
      <c r="D642" s="487" t="s">
        <v>1152</v>
      </c>
      <c r="E642" s="487" t="s">
        <v>879</v>
      </c>
      <c r="F642" s="490">
        <v>8146</v>
      </c>
      <c r="G642" s="490">
        <v>2024110010254</v>
      </c>
      <c r="H642" s="487" t="s">
        <v>17</v>
      </c>
      <c r="I642" s="487" t="s">
        <v>880</v>
      </c>
      <c r="J642" s="453" t="s">
        <v>21</v>
      </c>
      <c r="K642" s="487">
        <v>80111600</v>
      </c>
      <c r="L642" s="487" t="s">
        <v>2220</v>
      </c>
      <c r="M642" s="487" t="s">
        <v>309</v>
      </c>
      <c r="N642" s="490" t="s">
        <v>461</v>
      </c>
      <c r="O642" s="490">
        <v>5</v>
      </c>
      <c r="P642" s="487">
        <v>1</v>
      </c>
      <c r="Q642" s="487" t="s">
        <v>885</v>
      </c>
      <c r="R642" s="491" t="s">
        <v>85</v>
      </c>
      <c r="S642" s="579">
        <v>4508000</v>
      </c>
      <c r="T642" s="579">
        <v>22540000</v>
      </c>
      <c r="U642" s="487" t="s">
        <v>1154</v>
      </c>
      <c r="V642" s="487" t="s">
        <v>79</v>
      </c>
      <c r="W642" s="487" t="s">
        <v>1155</v>
      </c>
      <c r="X642" s="487" t="s">
        <v>535</v>
      </c>
      <c r="Y642" s="487" t="s">
        <v>77</v>
      </c>
      <c r="Z642" s="487" t="s">
        <v>78</v>
      </c>
      <c r="AA642" s="449"/>
    </row>
    <row r="643" spans="1:27" s="552" customFormat="1" ht="89.25">
      <c r="A643" s="487" t="s">
        <v>1162</v>
      </c>
      <c r="B643" s="487" t="s">
        <v>71</v>
      </c>
      <c r="C643" s="487" t="s">
        <v>72</v>
      </c>
      <c r="D643" s="487" t="s">
        <v>1152</v>
      </c>
      <c r="E643" s="487" t="s">
        <v>879</v>
      </c>
      <c r="F643" s="490">
        <v>8146</v>
      </c>
      <c r="G643" s="490">
        <v>2024110010254</v>
      </c>
      <c r="H643" s="487" t="s">
        <v>17</v>
      </c>
      <c r="I643" s="487" t="s">
        <v>880</v>
      </c>
      <c r="J643" s="487" t="s">
        <v>21</v>
      </c>
      <c r="K643" s="487">
        <v>80111600</v>
      </c>
      <c r="L643" s="487" t="s">
        <v>1163</v>
      </c>
      <c r="M643" s="487" t="s">
        <v>461</v>
      </c>
      <c r="N643" s="487" t="s">
        <v>461</v>
      </c>
      <c r="O643" s="487">
        <v>5</v>
      </c>
      <c r="P643" s="487">
        <v>1</v>
      </c>
      <c r="Q643" s="487" t="s">
        <v>885</v>
      </c>
      <c r="R643" s="575" t="s">
        <v>85</v>
      </c>
      <c r="S643" s="579">
        <v>4350000</v>
      </c>
      <c r="T643" s="579">
        <v>21750000</v>
      </c>
      <c r="U643" s="487" t="s">
        <v>1154</v>
      </c>
      <c r="V643" s="487" t="s">
        <v>79</v>
      </c>
      <c r="W643" s="487" t="s">
        <v>1155</v>
      </c>
      <c r="X643" s="487" t="s">
        <v>535</v>
      </c>
      <c r="Y643" s="487" t="s">
        <v>77</v>
      </c>
      <c r="Z643" s="487" t="s">
        <v>78</v>
      </c>
      <c r="AA643" s="449"/>
    </row>
    <row r="644" spans="1:27" s="552" customFormat="1" ht="89.25">
      <c r="A644" s="487" t="s">
        <v>1164</v>
      </c>
      <c r="B644" s="487" t="s">
        <v>71</v>
      </c>
      <c r="C644" s="487" t="s">
        <v>72</v>
      </c>
      <c r="D644" s="487" t="s">
        <v>1152</v>
      </c>
      <c r="E644" s="487" t="s">
        <v>879</v>
      </c>
      <c r="F644" s="490">
        <v>8146</v>
      </c>
      <c r="G644" s="490">
        <v>2024110010254</v>
      </c>
      <c r="H644" s="487" t="s">
        <v>17</v>
      </c>
      <c r="I644" s="487" t="s">
        <v>880</v>
      </c>
      <c r="J644" s="487" t="s">
        <v>21</v>
      </c>
      <c r="K644" s="487">
        <v>80111600</v>
      </c>
      <c r="L644" s="487" t="s">
        <v>1165</v>
      </c>
      <c r="M644" s="487" t="s">
        <v>675</v>
      </c>
      <c r="N644" s="490" t="s">
        <v>675</v>
      </c>
      <c r="O644" s="490">
        <v>5</v>
      </c>
      <c r="P644" s="487">
        <v>1</v>
      </c>
      <c r="Q644" s="487" t="s">
        <v>885</v>
      </c>
      <c r="R644" s="491" t="s">
        <v>85</v>
      </c>
      <c r="S644" s="579">
        <v>4700000</v>
      </c>
      <c r="T644" s="579">
        <v>23500000</v>
      </c>
      <c r="U644" s="487" t="s">
        <v>1154</v>
      </c>
      <c r="V644" s="487" t="s">
        <v>79</v>
      </c>
      <c r="W644" s="487" t="s">
        <v>1155</v>
      </c>
      <c r="X644" s="487" t="s">
        <v>535</v>
      </c>
      <c r="Y644" s="487" t="s">
        <v>77</v>
      </c>
      <c r="Z644" s="487" t="s">
        <v>78</v>
      </c>
      <c r="AA644" s="449"/>
    </row>
    <row r="645" spans="1:27" s="552" customFormat="1" ht="89.25">
      <c r="A645" s="487" t="s">
        <v>1166</v>
      </c>
      <c r="B645" s="487" t="s">
        <v>71</v>
      </c>
      <c r="C645" s="487" t="s">
        <v>72</v>
      </c>
      <c r="D645" s="487" t="s">
        <v>1152</v>
      </c>
      <c r="E645" s="487" t="s">
        <v>879</v>
      </c>
      <c r="F645" s="490">
        <v>8146</v>
      </c>
      <c r="G645" s="490">
        <v>2024110010254</v>
      </c>
      <c r="H645" s="487" t="s">
        <v>17</v>
      </c>
      <c r="I645" s="487" t="s">
        <v>880</v>
      </c>
      <c r="J645" s="487" t="s">
        <v>21</v>
      </c>
      <c r="K645" s="487">
        <v>80111600</v>
      </c>
      <c r="L645" s="487" t="s">
        <v>1167</v>
      </c>
      <c r="M645" s="487" t="s">
        <v>461</v>
      </c>
      <c r="N645" s="487" t="s">
        <v>461</v>
      </c>
      <c r="O645" s="487">
        <v>5</v>
      </c>
      <c r="P645" s="487">
        <v>1</v>
      </c>
      <c r="Q645" s="487" t="s">
        <v>885</v>
      </c>
      <c r="R645" s="575" t="s">
        <v>85</v>
      </c>
      <c r="S645" s="579">
        <v>3600000</v>
      </c>
      <c r="T645" s="579">
        <v>18000000</v>
      </c>
      <c r="U645" s="487" t="s">
        <v>1154</v>
      </c>
      <c r="V645" s="487" t="s">
        <v>79</v>
      </c>
      <c r="W645" s="487" t="s">
        <v>1155</v>
      </c>
      <c r="X645" s="487" t="s">
        <v>535</v>
      </c>
      <c r="Y645" s="487" t="s">
        <v>77</v>
      </c>
      <c r="Z645" s="487" t="s">
        <v>78</v>
      </c>
      <c r="AA645" s="449"/>
    </row>
    <row r="646" spans="1:27" s="552" customFormat="1" ht="89.25">
      <c r="A646" s="487" t="s">
        <v>1168</v>
      </c>
      <c r="B646" s="487" t="s">
        <v>71</v>
      </c>
      <c r="C646" s="487" t="s">
        <v>72</v>
      </c>
      <c r="D646" s="487" t="s">
        <v>1152</v>
      </c>
      <c r="E646" s="487" t="s">
        <v>879</v>
      </c>
      <c r="F646" s="490">
        <v>8146</v>
      </c>
      <c r="G646" s="490">
        <v>2024110010254</v>
      </c>
      <c r="H646" s="487" t="s">
        <v>17</v>
      </c>
      <c r="I646" s="487" t="s">
        <v>880</v>
      </c>
      <c r="J646" s="487" t="s">
        <v>21</v>
      </c>
      <c r="K646" s="487">
        <v>80111600</v>
      </c>
      <c r="L646" s="487" t="s">
        <v>1169</v>
      </c>
      <c r="M646" s="487" t="s">
        <v>461</v>
      </c>
      <c r="N646" s="487" t="s">
        <v>461</v>
      </c>
      <c r="O646" s="487">
        <v>5</v>
      </c>
      <c r="P646" s="487">
        <v>1</v>
      </c>
      <c r="Q646" s="487" t="s">
        <v>885</v>
      </c>
      <c r="R646" s="575" t="s">
        <v>85</v>
      </c>
      <c r="S646" s="579">
        <v>4350000</v>
      </c>
      <c r="T646" s="579">
        <v>21750000</v>
      </c>
      <c r="U646" s="487" t="s">
        <v>1154</v>
      </c>
      <c r="V646" s="487" t="s">
        <v>79</v>
      </c>
      <c r="W646" s="487" t="s">
        <v>1155</v>
      </c>
      <c r="X646" s="487" t="s">
        <v>535</v>
      </c>
      <c r="Y646" s="487" t="s">
        <v>77</v>
      </c>
      <c r="Z646" s="487" t="s">
        <v>78</v>
      </c>
      <c r="AA646" s="449"/>
    </row>
    <row r="647" spans="1:27" s="552" customFormat="1" ht="89.25">
      <c r="A647" s="487" t="s">
        <v>1170</v>
      </c>
      <c r="B647" s="487" t="s">
        <v>71</v>
      </c>
      <c r="C647" s="487" t="s">
        <v>72</v>
      </c>
      <c r="D647" s="487" t="s">
        <v>1152</v>
      </c>
      <c r="E647" s="487" t="s">
        <v>879</v>
      </c>
      <c r="F647" s="490">
        <v>8146</v>
      </c>
      <c r="G647" s="490">
        <v>2024110010254</v>
      </c>
      <c r="H647" s="487" t="s">
        <v>17</v>
      </c>
      <c r="I647" s="487" t="s">
        <v>880</v>
      </c>
      <c r="J647" s="487" t="s">
        <v>21</v>
      </c>
      <c r="K647" s="487">
        <v>80111600</v>
      </c>
      <c r="L647" s="487" t="s">
        <v>1171</v>
      </c>
      <c r="M647" s="487" t="s">
        <v>461</v>
      </c>
      <c r="N647" s="487" t="s">
        <v>461</v>
      </c>
      <c r="O647" s="487">
        <v>5</v>
      </c>
      <c r="P647" s="487">
        <v>1</v>
      </c>
      <c r="Q647" s="487" t="s">
        <v>885</v>
      </c>
      <c r="R647" s="575" t="s">
        <v>85</v>
      </c>
      <c r="S647" s="579">
        <v>4508000</v>
      </c>
      <c r="T647" s="579">
        <v>22540000</v>
      </c>
      <c r="U647" s="487" t="s">
        <v>1154</v>
      </c>
      <c r="V647" s="487" t="s">
        <v>79</v>
      </c>
      <c r="W647" s="487" t="s">
        <v>1155</v>
      </c>
      <c r="X647" s="487" t="s">
        <v>535</v>
      </c>
      <c r="Y647" s="487" t="s">
        <v>77</v>
      </c>
      <c r="Z647" s="487" t="s">
        <v>78</v>
      </c>
      <c r="AA647" s="449"/>
    </row>
    <row r="648" spans="1:27" s="552" customFormat="1" ht="89.25">
      <c r="A648" s="487" t="s">
        <v>1172</v>
      </c>
      <c r="B648" s="487" t="s">
        <v>71</v>
      </c>
      <c r="C648" s="487" t="s">
        <v>72</v>
      </c>
      <c r="D648" s="487" t="s">
        <v>1152</v>
      </c>
      <c r="E648" s="487" t="s">
        <v>879</v>
      </c>
      <c r="F648" s="490">
        <v>8146</v>
      </c>
      <c r="G648" s="490">
        <v>2024110010254</v>
      </c>
      <c r="H648" s="487" t="s">
        <v>17</v>
      </c>
      <c r="I648" s="487" t="s">
        <v>880</v>
      </c>
      <c r="J648" s="453" t="s">
        <v>21</v>
      </c>
      <c r="K648" s="487">
        <v>80111600</v>
      </c>
      <c r="L648" s="487" t="s">
        <v>2313</v>
      </c>
      <c r="M648" s="487" t="s">
        <v>309</v>
      </c>
      <c r="N648" s="490" t="s">
        <v>309</v>
      </c>
      <c r="O648" s="490">
        <v>5</v>
      </c>
      <c r="P648" s="487">
        <v>1</v>
      </c>
      <c r="Q648" s="487" t="s">
        <v>885</v>
      </c>
      <c r="R648" s="491" t="s">
        <v>85</v>
      </c>
      <c r="S648" s="579">
        <v>4500000</v>
      </c>
      <c r="T648" s="579">
        <v>22500000</v>
      </c>
      <c r="U648" s="487" t="s">
        <v>1154</v>
      </c>
      <c r="V648" s="487" t="s">
        <v>79</v>
      </c>
      <c r="W648" s="487" t="s">
        <v>1155</v>
      </c>
      <c r="X648" s="487" t="s">
        <v>535</v>
      </c>
      <c r="Y648" s="487" t="s">
        <v>77</v>
      </c>
      <c r="Z648" s="487" t="s">
        <v>78</v>
      </c>
      <c r="AA648" s="449"/>
    </row>
    <row r="649" spans="1:27" s="552" customFormat="1" ht="89.25">
      <c r="A649" s="487" t="s">
        <v>1173</v>
      </c>
      <c r="B649" s="487" t="s">
        <v>71</v>
      </c>
      <c r="C649" s="487" t="s">
        <v>72</v>
      </c>
      <c r="D649" s="487" t="s">
        <v>1152</v>
      </c>
      <c r="E649" s="487" t="s">
        <v>879</v>
      </c>
      <c r="F649" s="490">
        <v>8146</v>
      </c>
      <c r="G649" s="490">
        <v>2024110010254</v>
      </c>
      <c r="H649" s="487" t="s">
        <v>17</v>
      </c>
      <c r="I649" s="487" t="s">
        <v>880</v>
      </c>
      <c r="J649" s="453" t="s">
        <v>21</v>
      </c>
      <c r="K649" s="487">
        <v>80111600</v>
      </c>
      <c r="L649" s="487" t="s">
        <v>2211</v>
      </c>
      <c r="M649" s="487" t="s">
        <v>309</v>
      </c>
      <c r="N649" s="490" t="s">
        <v>461</v>
      </c>
      <c r="O649" s="490">
        <v>5</v>
      </c>
      <c r="P649" s="487">
        <v>1</v>
      </c>
      <c r="Q649" s="487" t="s">
        <v>885</v>
      </c>
      <c r="R649" s="491" t="s">
        <v>85</v>
      </c>
      <c r="S649" s="579">
        <v>4508000</v>
      </c>
      <c r="T649" s="579">
        <v>22540000</v>
      </c>
      <c r="U649" s="487" t="s">
        <v>1154</v>
      </c>
      <c r="V649" s="487" t="s">
        <v>79</v>
      </c>
      <c r="W649" s="487" t="s">
        <v>1155</v>
      </c>
      <c r="X649" s="487" t="s">
        <v>535</v>
      </c>
      <c r="Y649" s="487" t="s">
        <v>77</v>
      </c>
      <c r="Z649" s="487" t="s">
        <v>78</v>
      </c>
      <c r="AA649" s="449"/>
    </row>
    <row r="650" spans="1:27" s="552" customFormat="1" ht="89.25">
      <c r="A650" s="487" t="s">
        <v>1174</v>
      </c>
      <c r="B650" s="487" t="s">
        <v>71</v>
      </c>
      <c r="C650" s="487" t="s">
        <v>72</v>
      </c>
      <c r="D650" s="487" t="s">
        <v>1152</v>
      </c>
      <c r="E650" s="487" t="s">
        <v>879</v>
      </c>
      <c r="F650" s="490">
        <v>8146</v>
      </c>
      <c r="G650" s="490">
        <v>2024110010254</v>
      </c>
      <c r="H650" s="487" t="s">
        <v>17</v>
      </c>
      <c r="I650" s="487" t="s">
        <v>880</v>
      </c>
      <c r="J650" s="487" t="s">
        <v>21</v>
      </c>
      <c r="K650" s="487">
        <v>80111600</v>
      </c>
      <c r="L650" s="487" t="s">
        <v>1175</v>
      </c>
      <c r="M650" s="487" t="s">
        <v>461</v>
      </c>
      <c r="N650" s="490" t="s">
        <v>461</v>
      </c>
      <c r="O650" s="490">
        <v>3</v>
      </c>
      <c r="P650" s="487">
        <v>1</v>
      </c>
      <c r="Q650" s="487" t="s">
        <v>885</v>
      </c>
      <c r="R650" s="491" t="s">
        <v>85</v>
      </c>
      <c r="S650" s="579">
        <v>6500000</v>
      </c>
      <c r="T650" s="579">
        <v>19500000</v>
      </c>
      <c r="U650" s="487" t="s">
        <v>1154</v>
      </c>
      <c r="V650" s="487" t="s">
        <v>79</v>
      </c>
      <c r="W650" s="487" t="s">
        <v>1155</v>
      </c>
      <c r="X650" s="487" t="s">
        <v>535</v>
      </c>
      <c r="Y650" s="487" t="s">
        <v>77</v>
      </c>
      <c r="Z650" s="487" t="s">
        <v>78</v>
      </c>
      <c r="AA650" s="449"/>
    </row>
    <row r="651" spans="1:27" s="552" customFormat="1" ht="89.25">
      <c r="A651" s="487" t="s">
        <v>1176</v>
      </c>
      <c r="B651" s="487" t="s">
        <v>71</v>
      </c>
      <c r="C651" s="487" t="s">
        <v>72</v>
      </c>
      <c r="D651" s="487" t="s">
        <v>1152</v>
      </c>
      <c r="E651" s="487" t="s">
        <v>879</v>
      </c>
      <c r="F651" s="490">
        <v>8146</v>
      </c>
      <c r="G651" s="490">
        <v>2024110010254</v>
      </c>
      <c r="H651" s="487" t="s">
        <v>17</v>
      </c>
      <c r="I651" s="487" t="s">
        <v>880</v>
      </c>
      <c r="J651" s="487" t="s">
        <v>21</v>
      </c>
      <c r="K651" s="487">
        <v>80111600</v>
      </c>
      <c r="L651" s="487" t="s">
        <v>1177</v>
      </c>
      <c r="M651" s="487" t="s">
        <v>461</v>
      </c>
      <c r="N651" s="490" t="s">
        <v>461</v>
      </c>
      <c r="O651" s="490">
        <v>5</v>
      </c>
      <c r="P651" s="487">
        <v>1</v>
      </c>
      <c r="Q651" s="487" t="s">
        <v>885</v>
      </c>
      <c r="R651" s="491" t="s">
        <v>85</v>
      </c>
      <c r="S651" s="579">
        <v>4800000</v>
      </c>
      <c r="T651" s="579">
        <v>23830000</v>
      </c>
      <c r="U651" s="487" t="s">
        <v>1154</v>
      </c>
      <c r="V651" s="487" t="s">
        <v>79</v>
      </c>
      <c r="W651" s="487" t="s">
        <v>1155</v>
      </c>
      <c r="X651" s="487" t="s">
        <v>535</v>
      </c>
      <c r="Y651" s="487" t="s">
        <v>77</v>
      </c>
      <c r="Z651" s="487" t="s">
        <v>78</v>
      </c>
      <c r="AA651" s="449"/>
    </row>
    <row r="652" spans="1:27" s="552" customFormat="1" ht="114.75">
      <c r="A652" s="487" t="s">
        <v>1178</v>
      </c>
      <c r="B652" s="487" t="s">
        <v>71</v>
      </c>
      <c r="C652" s="487" t="s">
        <v>72</v>
      </c>
      <c r="D652" s="487" t="s">
        <v>1152</v>
      </c>
      <c r="E652" s="487" t="s">
        <v>879</v>
      </c>
      <c r="F652" s="490">
        <v>8146</v>
      </c>
      <c r="G652" s="490">
        <v>2024110010254</v>
      </c>
      <c r="H652" s="487" t="s">
        <v>17</v>
      </c>
      <c r="I652" s="487" t="s">
        <v>880</v>
      </c>
      <c r="J652" s="487" t="s">
        <v>21</v>
      </c>
      <c r="K652" s="487">
        <v>80111600</v>
      </c>
      <c r="L652" s="487" t="s">
        <v>1179</v>
      </c>
      <c r="M652" s="487" t="s">
        <v>461</v>
      </c>
      <c r="N652" s="487" t="s">
        <v>461</v>
      </c>
      <c r="O652" s="487">
        <v>5</v>
      </c>
      <c r="P652" s="487">
        <v>1</v>
      </c>
      <c r="Q652" s="487" t="s">
        <v>885</v>
      </c>
      <c r="R652" s="575" t="s">
        <v>85</v>
      </c>
      <c r="S652" s="579">
        <v>4700000</v>
      </c>
      <c r="T652" s="579">
        <v>23500000</v>
      </c>
      <c r="U652" s="487" t="s">
        <v>1154</v>
      </c>
      <c r="V652" s="487" t="s">
        <v>79</v>
      </c>
      <c r="W652" s="487" t="s">
        <v>1155</v>
      </c>
      <c r="X652" s="487" t="s">
        <v>535</v>
      </c>
      <c r="Y652" s="487" t="s">
        <v>77</v>
      </c>
      <c r="Z652" s="487" t="s">
        <v>78</v>
      </c>
      <c r="AA652" s="449"/>
    </row>
    <row r="653" spans="1:27" s="552" customFormat="1" ht="89.25">
      <c r="A653" s="487" t="s">
        <v>1180</v>
      </c>
      <c r="B653" s="487" t="s">
        <v>71</v>
      </c>
      <c r="C653" s="487" t="s">
        <v>72</v>
      </c>
      <c r="D653" s="487" t="s">
        <v>1152</v>
      </c>
      <c r="E653" s="487" t="s">
        <v>879</v>
      </c>
      <c r="F653" s="490">
        <v>8146</v>
      </c>
      <c r="G653" s="490">
        <v>2024110010254</v>
      </c>
      <c r="H653" s="487" t="s">
        <v>17</v>
      </c>
      <c r="I653" s="487" t="s">
        <v>880</v>
      </c>
      <c r="J653" s="487" t="s">
        <v>21</v>
      </c>
      <c r="K653" s="487">
        <v>80111600</v>
      </c>
      <c r="L653" s="487" t="s">
        <v>1181</v>
      </c>
      <c r="M653" s="487" t="s">
        <v>461</v>
      </c>
      <c r="N653" s="487" t="s">
        <v>461</v>
      </c>
      <c r="O653" s="487">
        <v>5</v>
      </c>
      <c r="P653" s="487">
        <v>1</v>
      </c>
      <c r="Q653" s="487" t="s">
        <v>885</v>
      </c>
      <c r="R653" s="575" t="s">
        <v>85</v>
      </c>
      <c r="S653" s="579">
        <v>3000000</v>
      </c>
      <c r="T653" s="579">
        <v>15000000</v>
      </c>
      <c r="U653" s="487" t="s">
        <v>1154</v>
      </c>
      <c r="V653" s="487" t="s">
        <v>79</v>
      </c>
      <c r="W653" s="487" t="s">
        <v>1155</v>
      </c>
      <c r="X653" s="487" t="s">
        <v>535</v>
      </c>
      <c r="Y653" s="487" t="s">
        <v>77</v>
      </c>
      <c r="Z653" s="487" t="s">
        <v>78</v>
      </c>
      <c r="AA653" s="449"/>
    </row>
    <row r="654" spans="1:27" s="552" customFormat="1" ht="102">
      <c r="A654" s="487" t="s">
        <v>1182</v>
      </c>
      <c r="B654" s="487" t="s">
        <v>71</v>
      </c>
      <c r="C654" s="487" t="s">
        <v>72</v>
      </c>
      <c r="D654" s="487" t="s">
        <v>1152</v>
      </c>
      <c r="E654" s="487" t="s">
        <v>879</v>
      </c>
      <c r="F654" s="490">
        <v>8146</v>
      </c>
      <c r="G654" s="490">
        <v>2024110010254</v>
      </c>
      <c r="H654" s="487" t="s">
        <v>17</v>
      </c>
      <c r="I654" s="487" t="s">
        <v>880</v>
      </c>
      <c r="J654" s="487" t="s">
        <v>21</v>
      </c>
      <c r="K654" s="487">
        <v>80111600</v>
      </c>
      <c r="L654" s="487" t="s">
        <v>1183</v>
      </c>
      <c r="M654" s="487" t="s">
        <v>461</v>
      </c>
      <c r="N654" s="487" t="s">
        <v>461</v>
      </c>
      <c r="O654" s="487">
        <v>5</v>
      </c>
      <c r="P654" s="487">
        <v>1</v>
      </c>
      <c r="Q654" s="487" t="s">
        <v>885</v>
      </c>
      <c r="R654" s="575" t="s">
        <v>85</v>
      </c>
      <c r="S654" s="579">
        <v>4350000</v>
      </c>
      <c r="T654" s="579">
        <v>21750000</v>
      </c>
      <c r="U654" s="487" t="s">
        <v>1154</v>
      </c>
      <c r="V654" s="487" t="s">
        <v>79</v>
      </c>
      <c r="W654" s="487" t="s">
        <v>1155</v>
      </c>
      <c r="X654" s="487" t="s">
        <v>535</v>
      </c>
      <c r="Y654" s="487" t="s">
        <v>77</v>
      </c>
      <c r="Z654" s="487" t="s">
        <v>78</v>
      </c>
      <c r="AA654" s="449"/>
    </row>
    <row r="655" spans="1:27" s="552" customFormat="1" ht="89.25">
      <c r="A655" s="487" t="s">
        <v>1184</v>
      </c>
      <c r="B655" s="487" t="s">
        <v>71</v>
      </c>
      <c r="C655" s="487" t="s">
        <v>72</v>
      </c>
      <c r="D655" s="487" t="s">
        <v>1152</v>
      </c>
      <c r="E655" s="487" t="s">
        <v>879</v>
      </c>
      <c r="F655" s="490">
        <v>8146</v>
      </c>
      <c r="G655" s="490">
        <v>2024110010254</v>
      </c>
      <c r="H655" s="487" t="s">
        <v>17</v>
      </c>
      <c r="I655" s="487" t="s">
        <v>880</v>
      </c>
      <c r="J655" s="487" t="s">
        <v>21</v>
      </c>
      <c r="K655" s="487">
        <v>80111600</v>
      </c>
      <c r="L655" s="487" t="s">
        <v>1185</v>
      </c>
      <c r="M655" s="487" t="s">
        <v>461</v>
      </c>
      <c r="N655" s="487" t="s">
        <v>461</v>
      </c>
      <c r="O655" s="487">
        <v>5</v>
      </c>
      <c r="P655" s="487">
        <v>1</v>
      </c>
      <c r="Q655" s="487" t="s">
        <v>885</v>
      </c>
      <c r="R655" s="575" t="s">
        <v>85</v>
      </c>
      <c r="S655" s="579">
        <v>3600000</v>
      </c>
      <c r="T655" s="579">
        <v>18000000</v>
      </c>
      <c r="U655" s="487" t="s">
        <v>1154</v>
      </c>
      <c r="V655" s="487" t="s">
        <v>79</v>
      </c>
      <c r="W655" s="487" t="s">
        <v>1155</v>
      </c>
      <c r="X655" s="487" t="s">
        <v>535</v>
      </c>
      <c r="Y655" s="487" t="s">
        <v>77</v>
      </c>
      <c r="Z655" s="487" t="s">
        <v>78</v>
      </c>
      <c r="AA655" s="449"/>
    </row>
    <row r="656" spans="1:27" s="552" customFormat="1" ht="89.25">
      <c r="A656" s="487" t="s">
        <v>1186</v>
      </c>
      <c r="B656" s="487" t="s">
        <v>71</v>
      </c>
      <c r="C656" s="487" t="s">
        <v>72</v>
      </c>
      <c r="D656" s="487" t="s">
        <v>1152</v>
      </c>
      <c r="E656" s="487" t="s">
        <v>879</v>
      </c>
      <c r="F656" s="490">
        <v>8146</v>
      </c>
      <c r="G656" s="490">
        <v>2024110010254</v>
      </c>
      <c r="H656" s="487" t="s">
        <v>17</v>
      </c>
      <c r="I656" s="487" t="s">
        <v>880</v>
      </c>
      <c r="J656" s="487" t="s">
        <v>21</v>
      </c>
      <c r="K656" s="487">
        <v>80111600</v>
      </c>
      <c r="L656" s="487" t="s">
        <v>1187</v>
      </c>
      <c r="M656" s="487" t="s">
        <v>461</v>
      </c>
      <c r="N656" s="487" t="s">
        <v>461</v>
      </c>
      <c r="O656" s="487">
        <v>5</v>
      </c>
      <c r="P656" s="487">
        <v>1</v>
      </c>
      <c r="Q656" s="487" t="s">
        <v>885</v>
      </c>
      <c r="R656" s="575" t="s">
        <v>85</v>
      </c>
      <c r="S656" s="579">
        <v>5500000</v>
      </c>
      <c r="T656" s="579">
        <v>27500000</v>
      </c>
      <c r="U656" s="487" t="s">
        <v>1154</v>
      </c>
      <c r="V656" s="487" t="s">
        <v>79</v>
      </c>
      <c r="W656" s="487" t="s">
        <v>1155</v>
      </c>
      <c r="X656" s="487" t="s">
        <v>535</v>
      </c>
      <c r="Y656" s="487" t="s">
        <v>77</v>
      </c>
      <c r="Z656" s="487" t="s">
        <v>78</v>
      </c>
      <c r="AA656" s="449"/>
    </row>
    <row r="657" spans="1:27" s="552" customFormat="1" ht="89.25">
      <c r="A657" s="487" t="s">
        <v>1188</v>
      </c>
      <c r="B657" s="487" t="s">
        <v>71</v>
      </c>
      <c r="C657" s="487" t="s">
        <v>72</v>
      </c>
      <c r="D657" s="487" t="s">
        <v>1152</v>
      </c>
      <c r="E657" s="487" t="s">
        <v>879</v>
      </c>
      <c r="F657" s="490">
        <v>8146</v>
      </c>
      <c r="G657" s="490">
        <v>2024110010254</v>
      </c>
      <c r="H657" s="487" t="s">
        <v>17</v>
      </c>
      <c r="I657" s="487" t="s">
        <v>880</v>
      </c>
      <c r="J657" s="487" t="s">
        <v>21</v>
      </c>
      <c r="K657" s="487">
        <v>80111600</v>
      </c>
      <c r="L657" s="487" t="s">
        <v>1189</v>
      </c>
      <c r="M657" s="487" t="s">
        <v>461</v>
      </c>
      <c r="N657" s="487" t="s">
        <v>461</v>
      </c>
      <c r="O657" s="487">
        <v>5</v>
      </c>
      <c r="P657" s="487">
        <v>1</v>
      </c>
      <c r="Q657" s="487" t="s">
        <v>885</v>
      </c>
      <c r="R657" s="575" t="s">
        <v>85</v>
      </c>
      <c r="S657" s="579">
        <v>4350000</v>
      </c>
      <c r="T657" s="579">
        <v>21750000</v>
      </c>
      <c r="U657" s="487" t="s">
        <v>1154</v>
      </c>
      <c r="V657" s="487" t="s">
        <v>79</v>
      </c>
      <c r="W657" s="487" t="s">
        <v>1155</v>
      </c>
      <c r="X657" s="487" t="s">
        <v>535</v>
      </c>
      <c r="Y657" s="487" t="s">
        <v>77</v>
      </c>
      <c r="Z657" s="487" t="s">
        <v>78</v>
      </c>
      <c r="AA657" s="449"/>
    </row>
    <row r="658" spans="1:27" s="552" customFormat="1" ht="102">
      <c r="A658" s="487" t="s">
        <v>1190</v>
      </c>
      <c r="B658" s="487" t="s">
        <v>71</v>
      </c>
      <c r="C658" s="487" t="s">
        <v>72</v>
      </c>
      <c r="D658" s="487" t="s">
        <v>1152</v>
      </c>
      <c r="E658" s="487" t="s">
        <v>879</v>
      </c>
      <c r="F658" s="490">
        <v>8146</v>
      </c>
      <c r="G658" s="490">
        <v>2024110010254</v>
      </c>
      <c r="H658" s="487" t="s">
        <v>17</v>
      </c>
      <c r="I658" s="487" t="s">
        <v>880</v>
      </c>
      <c r="J658" s="487" t="s">
        <v>21</v>
      </c>
      <c r="K658" s="487">
        <v>80111600</v>
      </c>
      <c r="L658" s="487" t="s">
        <v>1191</v>
      </c>
      <c r="M658" s="487" t="s">
        <v>309</v>
      </c>
      <c r="N658" s="487" t="s">
        <v>309</v>
      </c>
      <c r="O658" s="487">
        <v>5</v>
      </c>
      <c r="P658" s="487">
        <v>1</v>
      </c>
      <c r="Q658" s="487" t="s">
        <v>885</v>
      </c>
      <c r="R658" s="575" t="s">
        <v>85</v>
      </c>
      <c r="S658" s="579">
        <v>4500000</v>
      </c>
      <c r="T658" s="579">
        <v>18000000</v>
      </c>
      <c r="U658" s="487" t="s">
        <v>1154</v>
      </c>
      <c r="V658" s="487" t="s">
        <v>79</v>
      </c>
      <c r="W658" s="487" t="s">
        <v>1155</v>
      </c>
      <c r="X658" s="487" t="s">
        <v>535</v>
      </c>
      <c r="Y658" s="487" t="s">
        <v>77</v>
      </c>
      <c r="Z658" s="487" t="s">
        <v>78</v>
      </c>
      <c r="AA658" s="449"/>
    </row>
    <row r="659" spans="1:27" s="552" customFormat="1" ht="114.75">
      <c r="A659" s="487" t="s">
        <v>1192</v>
      </c>
      <c r="B659" s="487" t="s">
        <v>71</v>
      </c>
      <c r="C659" s="487" t="s">
        <v>72</v>
      </c>
      <c r="D659" s="487" t="s">
        <v>1152</v>
      </c>
      <c r="E659" s="487" t="s">
        <v>879</v>
      </c>
      <c r="F659" s="490">
        <v>8146</v>
      </c>
      <c r="G659" s="490">
        <v>2024110010254</v>
      </c>
      <c r="H659" s="487" t="s">
        <v>17</v>
      </c>
      <c r="I659" s="487" t="s">
        <v>880</v>
      </c>
      <c r="J659" s="487" t="s">
        <v>21</v>
      </c>
      <c r="K659" s="487" t="s">
        <v>1193</v>
      </c>
      <c r="L659" s="487" t="s">
        <v>1194</v>
      </c>
      <c r="M659" s="487" t="s">
        <v>309</v>
      </c>
      <c r="N659" s="487" t="s">
        <v>309</v>
      </c>
      <c r="O659" s="487">
        <v>1</v>
      </c>
      <c r="P659" s="487">
        <v>1</v>
      </c>
      <c r="Q659" s="487" t="s">
        <v>1063</v>
      </c>
      <c r="R659" s="575" t="s">
        <v>85</v>
      </c>
      <c r="S659" s="579" t="s">
        <v>259</v>
      </c>
      <c r="T659" s="579">
        <v>18000000</v>
      </c>
      <c r="U659" s="487" t="s">
        <v>1154</v>
      </c>
      <c r="V659" s="487" t="s">
        <v>79</v>
      </c>
      <c r="W659" s="487" t="s">
        <v>1155</v>
      </c>
      <c r="X659" s="487" t="s">
        <v>535</v>
      </c>
      <c r="Y659" s="487" t="s">
        <v>77</v>
      </c>
      <c r="Z659" s="487" t="s">
        <v>78</v>
      </c>
      <c r="AA659" s="449"/>
    </row>
    <row r="660" spans="1:27" s="552" customFormat="1" ht="89.25">
      <c r="A660" s="487" t="s">
        <v>1195</v>
      </c>
      <c r="B660" s="487" t="s">
        <v>71</v>
      </c>
      <c r="C660" s="487" t="s">
        <v>72</v>
      </c>
      <c r="D660" s="487" t="s">
        <v>1152</v>
      </c>
      <c r="E660" s="487" t="s">
        <v>879</v>
      </c>
      <c r="F660" s="490">
        <v>8146</v>
      </c>
      <c r="G660" s="490">
        <v>2024110010254</v>
      </c>
      <c r="H660" s="487" t="s">
        <v>17</v>
      </c>
      <c r="I660" s="487" t="s">
        <v>880</v>
      </c>
      <c r="J660" s="487" t="s">
        <v>21</v>
      </c>
      <c r="K660" s="487">
        <v>83121703</v>
      </c>
      <c r="L660" s="487" t="s">
        <v>1196</v>
      </c>
      <c r="M660" s="487" t="s">
        <v>309</v>
      </c>
      <c r="N660" s="487" t="s">
        <v>309</v>
      </c>
      <c r="O660" s="487">
        <v>5</v>
      </c>
      <c r="P660" s="487">
        <v>1</v>
      </c>
      <c r="Q660" s="487" t="s">
        <v>1063</v>
      </c>
      <c r="R660" s="575" t="s">
        <v>85</v>
      </c>
      <c r="S660" s="579" t="s">
        <v>1197</v>
      </c>
      <c r="T660" s="579">
        <v>26334505</v>
      </c>
      <c r="U660" s="487" t="s">
        <v>1154</v>
      </c>
      <c r="V660" s="487" t="s">
        <v>79</v>
      </c>
      <c r="W660" s="487" t="s">
        <v>1155</v>
      </c>
      <c r="X660" s="487" t="s">
        <v>535</v>
      </c>
      <c r="Y660" s="487" t="s">
        <v>77</v>
      </c>
      <c r="Z660" s="487" t="s">
        <v>78</v>
      </c>
      <c r="AA660" s="449"/>
    </row>
    <row r="661" spans="1:27" s="552" customFormat="1" ht="89.25">
      <c r="A661" s="487" t="s">
        <v>1198</v>
      </c>
      <c r="B661" s="487" t="s">
        <v>71</v>
      </c>
      <c r="C661" s="487" t="s">
        <v>72</v>
      </c>
      <c r="D661" s="487" t="s">
        <v>1152</v>
      </c>
      <c r="E661" s="487" t="s">
        <v>879</v>
      </c>
      <c r="F661" s="490">
        <v>8146</v>
      </c>
      <c r="G661" s="490">
        <v>2024110010254</v>
      </c>
      <c r="H661" s="487" t="s">
        <v>17</v>
      </c>
      <c r="I661" s="487" t="s">
        <v>880</v>
      </c>
      <c r="J661" s="487" t="s">
        <v>21</v>
      </c>
      <c r="K661" s="487">
        <v>80111600</v>
      </c>
      <c r="L661" s="487" t="s">
        <v>1199</v>
      </c>
      <c r="M661" s="487" t="s">
        <v>461</v>
      </c>
      <c r="N661" s="487" t="s">
        <v>461</v>
      </c>
      <c r="O661" s="487">
        <v>5</v>
      </c>
      <c r="P661" s="487">
        <v>1</v>
      </c>
      <c r="Q661" s="487" t="s">
        <v>885</v>
      </c>
      <c r="R661" s="575" t="s">
        <v>85</v>
      </c>
      <c r="S661" s="579" t="s">
        <v>1197</v>
      </c>
      <c r="T661" s="580">
        <v>21934010</v>
      </c>
      <c r="U661" s="487" t="s">
        <v>1154</v>
      </c>
      <c r="V661" s="487" t="s">
        <v>79</v>
      </c>
      <c r="W661" s="487" t="s">
        <v>1155</v>
      </c>
      <c r="X661" s="487" t="s">
        <v>535</v>
      </c>
      <c r="Y661" s="487" t="s">
        <v>77</v>
      </c>
      <c r="Z661" s="487" t="s">
        <v>78</v>
      </c>
      <c r="AA661" s="449" t="s">
        <v>2329</v>
      </c>
    </row>
    <row r="662" spans="1:27" s="552" customFormat="1" ht="89.25">
      <c r="A662" s="487" t="s">
        <v>1201</v>
      </c>
      <c r="B662" s="487" t="s">
        <v>71</v>
      </c>
      <c r="C662" s="487" t="s">
        <v>72</v>
      </c>
      <c r="D662" s="487" t="s">
        <v>1152</v>
      </c>
      <c r="E662" s="487" t="s">
        <v>879</v>
      </c>
      <c r="F662" s="490">
        <v>8146</v>
      </c>
      <c r="G662" s="490">
        <v>2024110010254</v>
      </c>
      <c r="H662" s="487" t="s">
        <v>17</v>
      </c>
      <c r="I662" s="487" t="s">
        <v>880</v>
      </c>
      <c r="J662" s="487" t="s">
        <v>21</v>
      </c>
      <c r="K662" s="487" t="s">
        <v>1202</v>
      </c>
      <c r="L662" s="487" t="s">
        <v>1203</v>
      </c>
      <c r="M662" s="487" t="s">
        <v>309</v>
      </c>
      <c r="N662" s="487" t="s">
        <v>309</v>
      </c>
      <c r="O662" s="487">
        <v>1</v>
      </c>
      <c r="P662" s="487">
        <v>1</v>
      </c>
      <c r="Q662" s="487" t="s">
        <v>1063</v>
      </c>
      <c r="R662" s="575" t="s">
        <v>85</v>
      </c>
      <c r="S662" s="579" t="s">
        <v>1197</v>
      </c>
      <c r="T662" s="579">
        <v>100000000</v>
      </c>
      <c r="U662" s="487" t="s">
        <v>1154</v>
      </c>
      <c r="V662" s="487" t="s">
        <v>79</v>
      </c>
      <c r="W662" s="487" t="s">
        <v>1155</v>
      </c>
      <c r="X662" s="487" t="s">
        <v>535</v>
      </c>
      <c r="Y662" s="487" t="s">
        <v>77</v>
      </c>
      <c r="Z662" s="487" t="s">
        <v>78</v>
      </c>
      <c r="AA662" s="449"/>
    </row>
    <row r="663" spans="1:27" s="552" customFormat="1" ht="89.25">
      <c r="A663" s="487" t="s">
        <v>1204</v>
      </c>
      <c r="B663" s="487" t="s">
        <v>71</v>
      </c>
      <c r="C663" s="487" t="s">
        <v>72</v>
      </c>
      <c r="D663" s="487" t="s">
        <v>1152</v>
      </c>
      <c r="E663" s="487" t="s">
        <v>879</v>
      </c>
      <c r="F663" s="490">
        <v>8146</v>
      </c>
      <c r="G663" s="490">
        <v>2024110010254</v>
      </c>
      <c r="H663" s="487" t="s">
        <v>17</v>
      </c>
      <c r="I663" s="487" t="s">
        <v>880</v>
      </c>
      <c r="J663" s="487" t="s">
        <v>21</v>
      </c>
      <c r="K663" s="487">
        <v>81112101</v>
      </c>
      <c r="L663" s="487" t="s">
        <v>1205</v>
      </c>
      <c r="M663" s="487" t="s">
        <v>309</v>
      </c>
      <c r="N663" s="487" t="s">
        <v>309</v>
      </c>
      <c r="O663" s="487">
        <v>5</v>
      </c>
      <c r="P663" s="487">
        <v>1</v>
      </c>
      <c r="Q663" s="487" t="s">
        <v>1063</v>
      </c>
      <c r="R663" s="575" t="s">
        <v>85</v>
      </c>
      <c r="S663" s="579" t="s">
        <v>1197</v>
      </c>
      <c r="T663" s="579">
        <v>15000000</v>
      </c>
      <c r="U663" s="487" t="s">
        <v>1154</v>
      </c>
      <c r="V663" s="487" t="s">
        <v>79</v>
      </c>
      <c r="W663" s="487" t="s">
        <v>1155</v>
      </c>
      <c r="X663" s="487" t="s">
        <v>535</v>
      </c>
      <c r="Y663" s="487" t="s">
        <v>77</v>
      </c>
      <c r="Z663" s="487" t="s">
        <v>78</v>
      </c>
      <c r="AA663" s="449"/>
    </row>
    <row r="664" spans="1:27" s="552" customFormat="1" ht="191.25">
      <c r="A664" s="487" t="s">
        <v>1206</v>
      </c>
      <c r="B664" s="487" t="s">
        <v>71</v>
      </c>
      <c r="C664" s="487" t="s">
        <v>72</v>
      </c>
      <c r="D664" s="487" t="s">
        <v>1152</v>
      </c>
      <c r="E664" s="487" t="s">
        <v>879</v>
      </c>
      <c r="F664" s="490">
        <v>8146</v>
      </c>
      <c r="G664" s="490">
        <v>2024110010254</v>
      </c>
      <c r="H664" s="487" t="s">
        <v>17</v>
      </c>
      <c r="I664" s="487" t="s">
        <v>880</v>
      </c>
      <c r="J664" s="487" t="s">
        <v>21</v>
      </c>
      <c r="K664" s="487">
        <v>80111600</v>
      </c>
      <c r="L664" s="487" t="s">
        <v>1207</v>
      </c>
      <c r="M664" s="487" t="s">
        <v>779</v>
      </c>
      <c r="N664" s="490" t="s">
        <v>779</v>
      </c>
      <c r="O664" s="490">
        <v>2</v>
      </c>
      <c r="P664" s="487">
        <v>1</v>
      </c>
      <c r="Q664" s="487" t="s">
        <v>885</v>
      </c>
      <c r="R664" s="491" t="s">
        <v>85</v>
      </c>
      <c r="S664" s="579" t="s">
        <v>1197</v>
      </c>
      <c r="T664" s="579">
        <v>5124600</v>
      </c>
      <c r="U664" s="487" t="s">
        <v>1154</v>
      </c>
      <c r="V664" s="487" t="s">
        <v>79</v>
      </c>
      <c r="W664" s="487" t="s">
        <v>1155</v>
      </c>
      <c r="X664" s="487" t="s">
        <v>535</v>
      </c>
      <c r="Y664" s="487" t="s">
        <v>77</v>
      </c>
      <c r="Z664" s="487" t="s">
        <v>78</v>
      </c>
      <c r="AA664" s="449"/>
    </row>
    <row r="665" spans="1:27" s="552" customFormat="1" ht="114.75">
      <c r="A665" s="487" t="s">
        <v>1208</v>
      </c>
      <c r="B665" s="487" t="s">
        <v>71</v>
      </c>
      <c r="C665" s="487" t="s">
        <v>72</v>
      </c>
      <c r="D665" s="487" t="s">
        <v>1152</v>
      </c>
      <c r="E665" s="487" t="s">
        <v>879</v>
      </c>
      <c r="F665" s="490">
        <v>8146</v>
      </c>
      <c r="G665" s="490">
        <v>2024110010254</v>
      </c>
      <c r="H665" s="487" t="s">
        <v>17</v>
      </c>
      <c r="I665" s="487" t="s">
        <v>880</v>
      </c>
      <c r="J665" s="487" t="s">
        <v>21</v>
      </c>
      <c r="K665" s="487">
        <v>80111600</v>
      </c>
      <c r="L665" s="487" t="s">
        <v>2314</v>
      </c>
      <c r="M665" s="487" t="s">
        <v>779</v>
      </c>
      <c r="N665" s="487" t="s">
        <v>779</v>
      </c>
      <c r="O665" s="487">
        <v>5</v>
      </c>
      <c r="P665" s="487">
        <v>1</v>
      </c>
      <c r="Q665" s="487" t="s">
        <v>885</v>
      </c>
      <c r="R665" s="575" t="s">
        <v>85</v>
      </c>
      <c r="S665" s="579" t="s">
        <v>1197</v>
      </c>
      <c r="T665" s="579">
        <v>17082000</v>
      </c>
      <c r="U665" s="487" t="s">
        <v>1154</v>
      </c>
      <c r="V665" s="487" t="s">
        <v>79</v>
      </c>
      <c r="W665" s="487" t="s">
        <v>1155</v>
      </c>
      <c r="X665" s="487" t="s">
        <v>535</v>
      </c>
      <c r="Y665" s="487" t="s">
        <v>77</v>
      </c>
      <c r="Z665" s="487" t="s">
        <v>78</v>
      </c>
      <c r="AA665" s="449"/>
    </row>
    <row r="666" spans="1:27" s="552" customFormat="1" ht="89.25">
      <c r="A666" s="487" t="s">
        <v>1210</v>
      </c>
      <c r="B666" s="487" t="s">
        <v>71</v>
      </c>
      <c r="C666" s="487" t="s">
        <v>72</v>
      </c>
      <c r="D666" s="487" t="s">
        <v>1152</v>
      </c>
      <c r="E666" s="487" t="s">
        <v>879</v>
      </c>
      <c r="F666" s="490">
        <v>8146</v>
      </c>
      <c r="G666" s="490">
        <v>2024110010254</v>
      </c>
      <c r="H666" s="487" t="s">
        <v>17</v>
      </c>
      <c r="I666" s="487" t="s">
        <v>880</v>
      </c>
      <c r="J666" s="453" t="s">
        <v>21</v>
      </c>
      <c r="K666" s="487">
        <v>80111600</v>
      </c>
      <c r="L666" s="487" t="s">
        <v>2315</v>
      </c>
      <c r="M666" s="487" t="s">
        <v>779</v>
      </c>
      <c r="N666" s="490" t="s">
        <v>779</v>
      </c>
      <c r="O666" s="490">
        <v>1</v>
      </c>
      <c r="P666" s="487">
        <v>1</v>
      </c>
      <c r="Q666" s="487" t="s">
        <v>885</v>
      </c>
      <c r="R666" s="491" t="s">
        <v>85</v>
      </c>
      <c r="S666" s="579">
        <v>22874850</v>
      </c>
      <c r="T666" s="579">
        <v>22874850</v>
      </c>
      <c r="U666" s="487" t="s">
        <v>1154</v>
      </c>
      <c r="V666" s="487" t="s">
        <v>79</v>
      </c>
      <c r="W666" s="487" t="s">
        <v>1155</v>
      </c>
      <c r="X666" s="487" t="s">
        <v>535</v>
      </c>
      <c r="Y666" s="487" t="s">
        <v>77</v>
      </c>
      <c r="Z666" s="487" t="s">
        <v>78</v>
      </c>
      <c r="AA666" s="449" t="s">
        <v>2329</v>
      </c>
    </row>
    <row r="667" spans="1:27" s="552" customFormat="1" ht="63.75">
      <c r="A667" s="487" t="s">
        <v>1211</v>
      </c>
      <c r="B667" s="487" t="s">
        <v>71</v>
      </c>
      <c r="C667" s="487" t="s">
        <v>1212</v>
      </c>
      <c r="D667" s="487" t="s">
        <v>1213</v>
      </c>
      <c r="E667" s="487" t="s">
        <v>1214</v>
      </c>
      <c r="F667" s="490">
        <v>8238</v>
      </c>
      <c r="G667" s="490">
        <v>2024110010322</v>
      </c>
      <c r="H667" s="487" t="s">
        <v>25</v>
      </c>
      <c r="I667" s="487" t="s">
        <v>1215</v>
      </c>
      <c r="J667" s="487" t="s">
        <v>26</v>
      </c>
      <c r="K667" s="487">
        <v>80111600</v>
      </c>
      <c r="L667" s="487" t="s">
        <v>1216</v>
      </c>
      <c r="M667" s="487" t="s">
        <v>461</v>
      </c>
      <c r="N667" s="490" t="s">
        <v>461</v>
      </c>
      <c r="O667" s="490">
        <v>6</v>
      </c>
      <c r="P667" s="487">
        <v>1</v>
      </c>
      <c r="Q667" s="487" t="s">
        <v>84</v>
      </c>
      <c r="R667" s="491" t="s">
        <v>85</v>
      </c>
      <c r="S667" s="579">
        <v>6000000</v>
      </c>
      <c r="T667" s="579">
        <v>36000000</v>
      </c>
      <c r="U667" s="569" t="s">
        <v>288</v>
      </c>
      <c r="V667" s="487" t="s">
        <v>79</v>
      </c>
      <c r="W667" s="487" t="s">
        <v>1217</v>
      </c>
      <c r="X667" s="487" t="s">
        <v>317</v>
      </c>
      <c r="Y667" s="487" t="s">
        <v>77</v>
      </c>
      <c r="Z667" s="487" t="s">
        <v>78</v>
      </c>
      <c r="AA667" s="449"/>
    </row>
    <row r="668" spans="1:27" s="552" customFormat="1" ht="63.75">
      <c r="A668" s="487" t="s">
        <v>1218</v>
      </c>
      <c r="B668" s="487" t="s">
        <v>71</v>
      </c>
      <c r="C668" s="487" t="s">
        <v>1212</v>
      </c>
      <c r="D668" s="487" t="s">
        <v>1213</v>
      </c>
      <c r="E668" s="487" t="s">
        <v>1214</v>
      </c>
      <c r="F668" s="490">
        <v>8238</v>
      </c>
      <c r="G668" s="490">
        <v>2024110010322</v>
      </c>
      <c r="H668" s="487" t="s">
        <v>25</v>
      </c>
      <c r="I668" s="487" t="s">
        <v>1215</v>
      </c>
      <c r="J668" s="487" t="s">
        <v>26</v>
      </c>
      <c r="K668" s="487">
        <v>80111601</v>
      </c>
      <c r="L668" s="487" t="s">
        <v>1486</v>
      </c>
      <c r="M668" s="487" t="s">
        <v>82</v>
      </c>
      <c r="N668" s="490" t="s">
        <v>82</v>
      </c>
      <c r="O668" s="490">
        <v>5</v>
      </c>
      <c r="P668" s="487">
        <v>1</v>
      </c>
      <c r="Q668" s="487" t="s">
        <v>84</v>
      </c>
      <c r="R668" s="491" t="s">
        <v>85</v>
      </c>
      <c r="S668" s="579">
        <v>5500000</v>
      </c>
      <c r="T668" s="579">
        <v>27500000</v>
      </c>
      <c r="U668" s="487" t="s">
        <v>288</v>
      </c>
      <c r="V668" s="487" t="s">
        <v>79</v>
      </c>
      <c r="W668" s="487" t="s">
        <v>1217</v>
      </c>
      <c r="X668" s="487" t="s">
        <v>317</v>
      </c>
      <c r="Y668" s="487" t="s">
        <v>77</v>
      </c>
      <c r="Z668" s="487" t="s">
        <v>78</v>
      </c>
      <c r="AA668" s="449"/>
    </row>
    <row r="669" spans="1:27" s="552" customFormat="1" ht="63.75">
      <c r="A669" s="487" t="s">
        <v>1219</v>
      </c>
      <c r="B669" s="487" t="s">
        <v>71</v>
      </c>
      <c r="C669" s="487" t="s">
        <v>1212</v>
      </c>
      <c r="D669" s="487" t="s">
        <v>1213</v>
      </c>
      <c r="E669" s="487" t="s">
        <v>1214</v>
      </c>
      <c r="F669" s="490">
        <v>8238</v>
      </c>
      <c r="G669" s="490">
        <v>2024110010322</v>
      </c>
      <c r="H669" s="487" t="s">
        <v>25</v>
      </c>
      <c r="I669" s="487" t="s">
        <v>1215</v>
      </c>
      <c r="J669" s="487" t="s">
        <v>26</v>
      </c>
      <c r="K669" s="487">
        <v>80111600</v>
      </c>
      <c r="L669" s="487" t="s">
        <v>1542</v>
      </c>
      <c r="M669" s="487" t="s">
        <v>83</v>
      </c>
      <c r="N669" s="490" t="s">
        <v>83</v>
      </c>
      <c r="O669" s="490">
        <v>9</v>
      </c>
      <c r="P669" s="487">
        <v>1</v>
      </c>
      <c r="Q669" s="487" t="s">
        <v>84</v>
      </c>
      <c r="R669" s="491" t="s">
        <v>85</v>
      </c>
      <c r="S669" s="579">
        <v>3156000</v>
      </c>
      <c r="T669" s="579">
        <v>28404000</v>
      </c>
      <c r="U669" s="569" t="s">
        <v>288</v>
      </c>
      <c r="V669" s="487" t="s">
        <v>79</v>
      </c>
      <c r="W669" s="487" t="s">
        <v>1217</v>
      </c>
      <c r="X669" s="487" t="s">
        <v>317</v>
      </c>
      <c r="Y669" s="487" t="s">
        <v>77</v>
      </c>
      <c r="Z669" s="487" t="s">
        <v>78</v>
      </c>
      <c r="AA669" s="449"/>
    </row>
    <row r="670" spans="1:27" s="552" customFormat="1" ht="63.75">
      <c r="A670" s="487" t="s">
        <v>1220</v>
      </c>
      <c r="B670" s="487" t="s">
        <v>71</v>
      </c>
      <c r="C670" s="487" t="s">
        <v>1212</v>
      </c>
      <c r="D670" s="487" t="s">
        <v>1213</v>
      </c>
      <c r="E670" s="487" t="s">
        <v>1214</v>
      </c>
      <c r="F670" s="490">
        <v>8238</v>
      </c>
      <c r="G670" s="490">
        <v>2024110010322</v>
      </c>
      <c r="H670" s="487" t="s">
        <v>25</v>
      </c>
      <c r="I670" s="487" t="s">
        <v>1215</v>
      </c>
      <c r="J670" s="487" t="s">
        <v>26</v>
      </c>
      <c r="K670" s="487">
        <v>80111600</v>
      </c>
      <c r="L670" s="487" t="s">
        <v>1542</v>
      </c>
      <c r="M670" s="487" t="s">
        <v>83</v>
      </c>
      <c r="N670" s="490" t="s">
        <v>83</v>
      </c>
      <c r="O670" s="490">
        <v>5</v>
      </c>
      <c r="P670" s="487">
        <v>1</v>
      </c>
      <c r="Q670" s="487" t="s">
        <v>84</v>
      </c>
      <c r="R670" s="491" t="s">
        <v>85</v>
      </c>
      <c r="S670" s="579">
        <v>7000000</v>
      </c>
      <c r="T670" s="579">
        <v>35000000</v>
      </c>
      <c r="U670" s="487" t="s">
        <v>288</v>
      </c>
      <c r="V670" s="487" t="s">
        <v>79</v>
      </c>
      <c r="W670" s="487" t="s">
        <v>1217</v>
      </c>
      <c r="X670" s="487" t="s">
        <v>317</v>
      </c>
      <c r="Y670" s="487" t="s">
        <v>77</v>
      </c>
      <c r="Z670" s="487" t="s">
        <v>78</v>
      </c>
      <c r="AA670" s="449"/>
    </row>
    <row r="671" spans="1:27" s="552" customFormat="1" ht="63.75">
      <c r="A671" s="487" t="s">
        <v>1221</v>
      </c>
      <c r="B671" s="487" t="s">
        <v>71</v>
      </c>
      <c r="C671" s="487" t="s">
        <v>1212</v>
      </c>
      <c r="D671" s="487" t="s">
        <v>1213</v>
      </c>
      <c r="E671" s="487" t="s">
        <v>1214</v>
      </c>
      <c r="F671" s="490">
        <v>8238</v>
      </c>
      <c r="G671" s="490">
        <v>2024110010322</v>
      </c>
      <c r="H671" s="487" t="s">
        <v>25</v>
      </c>
      <c r="I671" s="487" t="s">
        <v>1215</v>
      </c>
      <c r="J671" s="487" t="s">
        <v>26</v>
      </c>
      <c r="K671" s="487">
        <v>80111604</v>
      </c>
      <c r="L671" s="487" t="s">
        <v>1222</v>
      </c>
      <c r="M671" s="487" t="s">
        <v>315</v>
      </c>
      <c r="N671" s="490" t="s">
        <v>315</v>
      </c>
      <c r="O671" s="490">
        <v>6</v>
      </c>
      <c r="P671" s="487">
        <v>1</v>
      </c>
      <c r="Q671" s="487" t="s">
        <v>84</v>
      </c>
      <c r="R671" s="491" t="s">
        <v>85</v>
      </c>
      <c r="S671" s="579">
        <v>5500000</v>
      </c>
      <c r="T671" s="579">
        <v>33000000</v>
      </c>
      <c r="U671" s="569" t="s">
        <v>288</v>
      </c>
      <c r="V671" s="487" t="s">
        <v>79</v>
      </c>
      <c r="W671" s="487" t="s">
        <v>1217</v>
      </c>
      <c r="X671" s="487" t="s">
        <v>317</v>
      </c>
      <c r="Y671" s="487" t="s">
        <v>77</v>
      </c>
      <c r="Z671" s="487" t="s">
        <v>78</v>
      </c>
      <c r="AA671" s="449"/>
    </row>
    <row r="672" spans="1:27" s="552" customFormat="1" ht="63.75">
      <c r="A672" s="487" t="s">
        <v>1223</v>
      </c>
      <c r="B672" s="487" t="s">
        <v>71</v>
      </c>
      <c r="C672" s="487" t="s">
        <v>1212</v>
      </c>
      <c r="D672" s="487" t="s">
        <v>1213</v>
      </c>
      <c r="E672" s="487" t="s">
        <v>1214</v>
      </c>
      <c r="F672" s="490">
        <v>8238</v>
      </c>
      <c r="G672" s="490">
        <v>2024110010322</v>
      </c>
      <c r="H672" s="487" t="s">
        <v>25</v>
      </c>
      <c r="I672" s="487" t="s">
        <v>1215</v>
      </c>
      <c r="J672" s="487" t="s">
        <v>26</v>
      </c>
      <c r="K672" s="487">
        <v>80111600</v>
      </c>
      <c r="L672" s="487" t="s">
        <v>1222</v>
      </c>
      <c r="M672" s="487" t="s">
        <v>315</v>
      </c>
      <c r="N672" s="490" t="s">
        <v>315</v>
      </c>
      <c r="O672" s="490">
        <v>10</v>
      </c>
      <c r="P672" s="487">
        <v>1</v>
      </c>
      <c r="Q672" s="487" t="s">
        <v>84</v>
      </c>
      <c r="R672" s="491" t="s">
        <v>85</v>
      </c>
      <c r="S672" s="579">
        <v>5900000</v>
      </c>
      <c r="T672" s="579">
        <v>59000000</v>
      </c>
      <c r="U672" s="487" t="s">
        <v>288</v>
      </c>
      <c r="V672" s="487" t="s">
        <v>79</v>
      </c>
      <c r="W672" s="487" t="s">
        <v>1217</v>
      </c>
      <c r="X672" s="487" t="s">
        <v>317</v>
      </c>
      <c r="Y672" s="487" t="s">
        <v>77</v>
      </c>
      <c r="Z672" s="487" t="s">
        <v>78</v>
      </c>
      <c r="AA672" s="449"/>
    </row>
    <row r="673" spans="1:27" s="552" customFormat="1" ht="63.75">
      <c r="A673" s="487" t="s">
        <v>1224</v>
      </c>
      <c r="B673" s="487" t="s">
        <v>71</v>
      </c>
      <c r="C673" s="487" t="s">
        <v>1212</v>
      </c>
      <c r="D673" s="487" t="s">
        <v>1213</v>
      </c>
      <c r="E673" s="487" t="s">
        <v>1214</v>
      </c>
      <c r="F673" s="490">
        <v>8238</v>
      </c>
      <c r="G673" s="490">
        <v>2024110010322</v>
      </c>
      <c r="H673" s="487" t="s">
        <v>25</v>
      </c>
      <c r="I673" s="487" t="s">
        <v>1215</v>
      </c>
      <c r="J673" s="487" t="s">
        <v>26</v>
      </c>
      <c r="K673" s="487">
        <v>80111606</v>
      </c>
      <c r="L673" s="487" t="s">
        <v>1495</v>
      </c>
      <c r="M673" s="487" t="s">
        <v>461</v>
      </c>
      <c r="N673" s="490" t="s">
        <v>461</v>
      </c>
      <c r="O673" s="490">
        <v>2</v>
      </c>
      <c r="P673" s="487">
        <v>1</v>
      </c>
      <c r="Q673" s="487" t="s">
        <v>84</v>
      </c>
      <c r="R673" s="491" t="s">
        <v>85</v>
      </c>
      <c r="S673" s="579">
        <v>3043000</v>
      </c>
      <c r="T673" s="579">
        <v>6086000</v>
      </c>
      <c r="U673" s="487" t="s">
        <v>288</v>
      </c>
      <c r="V673" s="487" t="s">
        <v>1217</v>
      </c>
      <c r="W673" s="487" t="s">
        <v>1217</v>
      </c>
      <c r="X673" s="487" t="s">
        <v>317</v>
      </c>
      <c r="Y673" s="487" t="s">
        <v>77</v>
      </c>
      <c r="Z673" s="487" t="s">
        <v>78</v>
      </c>
      <c r="AA673" s="449"/>
    </row>
    <row r="674" spans="1:27" s="552" customFormat="1" ht="63.75">
      <c r="A674" s="487" t="s">
        <v>1225</v>
      </c>
      <c r="B674" s="487" t="s">
        <v>71</v>
      </c>
      <c r="C674" s="487" t="s">
        <v>1212</v>
      </c>
      <c r="D674" s="487" t="s">
        <v>1213</v>
      </c>
      <c r="E674" s="487" t="s">
        <v>1214</v>
      </c>
      <c r="F674" s="490">
        <v>8238</v>
      </c>
      <c r="G674" s="490">
        <v>2024110010322</v>
      </c>
      <c r="H674" s="487" t="s">
        <v>25</v>
      </c>
      <c r="I674" s="487" t="s">
        <v>1215</v>
      </c>
      <c r="J674" s="487" t="s">
        <v>26</v>
      </c>
      <c r="K674" s="487">
        <v>80111607</v>
      </c>
      <c r="L674" s="487" t="s">
        <v>1226</v>
      </c>
      <c r="M674" s="487" t="s">
        <v>461</v>
      </c>
      <c r="N674" s="490" t="s">
        <v>461</v>
      </c>
      <c r="O674" s="490">
        <v>4</v>
      </c>
      <c r="P674" s="487">
        <v>1</v>
      </c>
      <c r="Q674" s="487" t="s">
        <v>84</v>
      </c>
      <c r="R674" s="491" t="s">
        <v>85</v>
      </c>
      <c r="S674" s="579">
        <v>3150000</v>
      </c>
      <c r="T674" s="579">
        <v>12600000</v>
      </c>
      <c r="U674" s="569" t="s">
        <v>288</v>
      </c>
      <c r="V674" s="487" t="s">
        <v>79</v>
      </c>
      <c r="W674" s="487" t="s">
        <v>1217</v>
      </c>
      <c r="X674" s="487" t="s">
        <v>317</v>
      </c>
      <c r="Y674" s="487" t="s">
        <v>77</v>
      </c>
      <c r="Z674" s="487" t="s">
        <v>78</v>
      </c>
      <c r="AA674" s="449"/>
    </row>
    <row r="675" spans="1:27" s="552" customFormat="1" ht="63.75">
      <c r="A675" s="487" t="s">
        <v>1227</v>
      </c>
      <c r="B675" s="487" t="s">
        <v>71</v>
      </c>
      <c r="C675" s="487" t="s">
        <v>1212</v>
      </c>
      <c r="D675" s="487" t="s">
        <v>1213</v>
      </c>
      <c r="E675" s="487" t="s">
        <v>1214</v>
      </c>
      <c r="F675" s="490">
        <v>8238</v>
      </c>
      <c r="G675" s="490">
        <v>2024110010322</v>
      </c>
      <c r="H675" s="487" t="s">
        <v>25</v>
      </c>
      <c r="I675" s="487" t="s">
        <v>1215</v>
      </c>
      <c r="J675" s="487" t="s">
        <v>26</v>
      </c>
      <c r="K675" s="487">
        <v>80111600</v>
      </c>
      <c r="L675" s="487" t="s">
        <v>1229</v>
      </c>
      <c r="M675" s="487" t="s">
        <v>83</v>
      </c>
      <c r="N675" s="490" t="s">
        <v>83</v>
      </c>
      <c r="O675" s="490">
        <v>8</v>
      </c>
      <c r="P675" s="487">
        <v>1</v>
      </c>
      <c r="Q675" s="487" t="s">
        <v>84</v>
      </c>
      <c r="R675" s="491" t="s">
        <v>85</v>
      </c>
      <c r="S675" s="579">
        <v>3500000</v>
      </c>
      <c r="T675" s="579">
        <v>28000000</v>
      </c>
      <c r="U675" s="487" t="s">
        <v>288</v>
      </c>
      <c r="V675" s="487" t="s">
        <v>79</v>
      </c>
      <c r="W675" s="487" t="s">
        <v>1217</v>
      </c>
      <c r="X675" s="487" t="s">
        <v>317</v>
      </c>
      <c r="Y675" s="487" t="s">
        <v>77</v>
      </c>
      <c r="Z675" s="487" t="s">
        <v>78</v>
      </c>
      <c r="AA675" s="449"/>
    </row>
    <row r="676" spans="1:27" s="552" customFormat="1" ht="63.75">
      <c r="A676" s="487" t="s">
        <v>1228</v>
      </c>
      <c r="B676" s="487" t="s">
        <v>71</v>
      </c>
      <c r="C676" s="487" t="s">
        <v>1212</v>
      </c>
      <c r="D676" s="487" t="s">
        <v>1213</v>
      </c>
      <c r="E676" s="487" t="s">
        <v>1214</v>
      </c>
      <c r="F676" s="490">
        <v>8238</v>
      </c>
      <c r="G676" s="490">
        <v>2024110010322</v>
      </c>
      <c r="H676" s="487" t="s">
        <v>25</v>
      </c>
      <c r="I676" s="487" t="s">
        <v>1215</v>
      </c>
      <c r="J676" s="487" t="s">
        <v>26</v>
      </c>
      <c r="K676" s="487">
        <v>80111609</v>
      </c>
      <c r="L676" s="487" t="s">
        <v>1229</v>
      </c>
      <c r="M676" s="487" t="s">
        <v>315</v>
      </c>
      <c r="N676" s="490" t="s">
        <v>315</v>
      </c>
      <c r="O676" s="490">
        <v>4</v>
      </c>
      <c r="P676" s="487">
        <v>1</v>
      </c>
      <c r="Q676" s="487" t="s">
        <v>84</v>
      </c>
      <c r="R676" s="491" t="s">
        <v>85</v>
      </c>
      <c r="S676" s="579">
        <v>3000000</v>
      </c>
      <c r="T676" s="579">
        <v>12000000</v>
      </c>
      <c r="U676" s="569" t="s">
        <v>288</v>
      </c>
      <c r="V676" s="487" t="s">
        <v>79</v>
      </c>
      <c r="W676" s="487" t="s">
        <v>1217</v>
      </c>
      <c r="X676" s="487" t="s">
        <v>317</v>
      </c>
      <c r="Y676" s="487" t="s">
        <v>77</v>
      </c>
      <c r="Z676" s="487" t="s">
        <v>78</v>
      </c>
      <c r="AA676" s="449"/>
    </row>
    <row r="677" spans="1:27" s="552" customFormat="1" ht="63.75">
      <c r="A677" s="487" t="s">
        <v>1231</v>
      </c>
      <c r="B677" s="487" t="s">
        <v>71</v>
      </c>
      <c r="C677" s="487" t="s">
        <v>1212</v>
      </c>
      <c r="D677" s="487" t="s">
        <v>1213</v>
      </c>
      <c r="E677" s="487" t="s">
        <v>1214</v>
      </c>
      <c r="F677" s="490">
        <v>8238</v>
      </c>
      <c r="G677" s="490">
        <v>2024110010322</v>
      </c>
      <c r="H677" s="487" t="s">
        <v>25</v>
      </c>
      <c r="I677" s="487" t="s">
        <v>1215</v>
      </c>
      <c r="J677" s="487" t="s">
        <v>27</v>
      </c>
      <c r="K677" s="487">
        <v>80111600</v>
      </c>
      <c r="L677" s="487" t="s">
        <v>1232</v>
      </c>
      <c r="M677" s="487" t="s">
        <v>461</v>
      </c>
      <c r="N677" s="490" t="s">
        <v>461</v>
      </c>
      <c r="O677" s="490">
        <v>6</v>
      </c>
      <c r="P677" s="487">
        <v>1</v>
      </c>
      <c r="Q677" s="487" t="s">
        <v>84</v>
      </c>
      <c r="R677" s="491" t="s">
        <v>85</v>
      </c>
      <c r="S677" s="579">
        <v>3310000</v>
      </c>
      <c r="T677" s="579">
        <v>19860000</v>
      </c>
      <c r="U677" s="569" t="s">
        <v>288</v>
      </c>
      <c r="V677" s="487" t="s">
        <v>79</v>
      </c>
      <c r="W677" s="487" t="s">
        <v>1217</v>
      </c>
      <c r="X677" s="487" t="s">
        <v>317</v>
      </c>
      <c r="Y677" s="487" t="s">
        <v>77</v>
      </c>
      <c r="Z677" s="487" t="s">
        <v>78</v>
      </c>
      <c r="AA677" s="449"/>
    </row>
    <row r="678" spans="1:27" s="552" customFormat="1" ht="63.75">
      <c r="A678" s="487" t="s">
        <v>1233</v>
      </c>
      <c r="B678" s="487" t="s">
        <v>71</v>
      </c>
      <c r="C678" s="487" t="s">
        <v>1212</v>
      </c>
      <c r="D678" s="487" t="s">
        <v>1213</v>
      </c>
      <c r="E678" s="487" t="s">
        <v>1214</v>
      </c>
      <c r="F678" s="490">
        <v>8238</v>
      </c>
      <c r="G678" s="490">
        <v>2024110010322</v>
      </c>
      <c r="H678" s="487" t="s">
        <v>25</v>
      </c>
      <c r="I678" s="487" t="s">
        <v>1215</v>
      </c>
      <c r="J678" s="487" t="s">
        <v>27</v>
      </c>
      <c r="K678" s="487" t="s">
        <v>1234</v>
      </c>
      <c r="L678" s="487" t="s">
        <v>1235</v>
      </c>
      <c r="M678" s="487" t="s">
        <v>461</v>
      </c>
      <c r="N678" s="487" t="s">
        <v>461</v>
      </c>
      <c r="O678" s="487">
        <v>1</v>
      </c>
      <c r="P678" s="487">
        <v>1</v>
      </c>
      <c r="Q678" s="487" t="s">
        <v>557</v>
      </c>
      <c r="R678" s="569" t="s">
        <v>85</v>
      </c>
      <c r="S678" s="579">
        <v>30050000</v>
      </c>
      <c r="T678" s="579">
        <v>30050000</v>
      </c>
      <c r="U678" s="569" t="s">
        <v>288</v>
      </c>
      <c r="V678" s="487" t="s">
        <v>79</v>
      </c>
      <c r="W678" s="487" t="s">
        <v>1217</v>
      </c>
      <c r="X678" s="487" t="s">
        <v>317</v>
      </c>
      <c r="Y678" s="487" t="s">
        <v>77</v>
      </c>
      <c r="Z678" s="487" t="s">
        <v>78</v>
      </c>
      <c r="AA678" s="449"/>
    </row>
    <row r="679" spans="1:27" s="552" customFormat="1" ht="51">
      <c r="A679" s="487" t="s">
        <v>1236</v>
      </c>
      <c r="B679" s="487" t="s">
        <v>71</v>
      </c>
      <c r="C679" s="487" t="s">
        <v>116</v>
      </c>
      <c r="D679" s="487" t="s">
        <v>117</v>
      </c>
      <c r="E679" s="487" t="s">
        <v>118</v>
      </c>
      <c r="F679" s="490">
        <v>8066</v>
      </c>
      <c r="G679" s="490">
        <v>2024110010194</v>
      </c>
      <c r="H679" s="563" t="s">
        <v>13</v>
      </c>
      <c r="I679" s="487" t="s">
        <v>119</v>
      </c>
      <c r="J679" s="487" t="s">
        <v>16</v>
      </c>
      <c r="K679" s="487">
        <v>80111600</v>
      </c>
      <c r="L679" s="487" t="s">
        <v>1237</v>
      </c>
      <c r="M679" s="487" t="s">
        <v>121</v>
      </c>
      <c r="N679" s="490" t="s">
        <v>121</v>
      </c>
      <c r="O679" s="490">
        <v>6</v>
      </c>
      <c r="P679" s="487">
        <v>1</v>
      </c>
      <c r="Q679" s="487" t="s">
        <v>84</v>
      </c>
      <c r="R679" s="491" t="s">
        <v>85</v>
      </c>
      <c r="S679" s="579">
        <v>6000000</v>
      </c>
      <c r="T679" s="579">
        <v>36000000</v>
      </c>
      <c r="U679" s="487" t="s">
        <v>172</v>
      </c>
      <c r="V679" s="487" t="s">
        <v>169</v>
      </c>
      <c r="W679" s="487" t="s">
        <v>124</v>
      </c>
      <c r="X679" s="487" t="s">
        <v>76</v>
      </c>
      <c r="Y679" s="487" t="s">
        <v>77</v>
      </c>
      <c r="Z679" s="487" t="s">
        <v>78</v>
      </c>
      <c r="AA679" s="449"/>
    </row>
    <row r="680" spans="1:27" s="552" customFormat="1" ht="63.75">
      <c r="A680" s="487" t="s">
        <v>1238</v>
      </c>
      <c r="B680" s="487" t="s">
        <v>71</v>
      </c>
      <c r="C680" s="487" t="s">
        <v>1212</v>
      </c>
      <c r="D680" s="487" t="s">
        <v>1213</v>
      </c>
      <c r="E680" s="487" t="s">
        <v>1214</v>
      </c>
      <c r="F680" s="487">
        <v>8238</v>
      </c>
      <c r="G680" s="487">
        <v>2024110010322</v>
      </c>
      <c r="H680" s="487" t="s">
        <v>25</v>
      </c>
      <c r="I680" s="487" t="s">
        <v>1215</v>
      </c>
      <c r="J680" s="487" t="s">
        <v>26</v>
      </c>
      <c r="K680" s="487">
        <v>80111609</v>
      </c>
      <c r="L680" s="487" t="s">
        <v>1239</v>
      </c>
      <c r="M680" s="487" t="s">
        <v>315</v>
      </c>
      <c r="N680" s="490" t="s">
        <v>315</v>
      </c>
      <c r="O680" s="490">
        <v>5</v>
      </c>
      <c r="P680" s="487">
        <v>1</v>
      </c>
      <c r="Q680" s="487" t="s">
        <v>84</v>
      </c>
      <c r="R680" s="491" t="s">
        <v>85</v>
      </c>
      <c r="S680" s="579">
        <v>4500000</v>
      </c>
      <c r="T680" s="579">
        <v>22500000</v>
      </c>
      <c r="U680" s="569" t="s">
        <v>288</v>
      </c>
      <c r="V680" s="487" t="s">
        <v>79</v>
      </c>
      <c r="W680" s="487" t="s">
        <v>1217</v>
      </c>
      <c r="X680" s="487" t="s">
        <v>317</v>
      </c>
      <c r="Y680" s="487" t="s">
        <v>77</v>
      </c>
      <c r="Z680" s="487" t="s">
        <v>78</v>
      </c>
      <c r="AA680" s="449"/>
    </row>
    <row r="681" spans="1:27" s="552" customFormat="1" ht="76.5">
      <c r="A681" s="487" t="s">
        <v>1240</v>
      </c>
      <c r="B681" s="487" t="s">
        <v>71</v>
      </c>
      <c r="C681" s="487" t="s">
        <v>72</v>
      </c>
      <c r="D681" s="487" t="s">
        <v>478</v>
      </c>
      <c r="E681" s="487" t="s">
        <v>458</v>
      </c>
      <c r="F681" s="487">
        <v>8131</v>
      </c>
      <c r="G681" s="490">
        <v>2024110010238</v>
      </c>
      <c r="H681" s="487" t="s">
        <v>28</v>
      </c>
      <c r="I681" s="487" t="s">
        <v>459</v>
      </c>
      <c r="J681" s="453" t="s">
        <v>32</v>
      </c>
      <c r="K681" s="487">
        <v>80111600</v>
      </c>
      <c r="L681" s="487" t="s">
        <v>2155</v>
      </c>
      <c r="M681" s="487" t="s">
        <v>83</v>
      </c>
      <c r="N681" s="490" t="s">
        <v>83</v>
      </c>
      <c r="O681" s="490">
        <v>7</v>
      </c>
      <c r="P681" s="487">
        <v>1</v>
      </c>
      <c r="Q681" s="487" t="s">
        <v>84</v>
      </c>
      <c r="R681" s="491" t="s">
        <v>85</v>
      </c>
      <c r="S681" s="579">
        <v>4200000</v>
      </c>
      <c r="T681" s="579">
        <v>28800000</v>
      </c>
      <c r="U681" s="487" t="s">
        <v>86</v>
      </c>
      <c r="V681" s="487" t="s">
        <v>79</v>
      </c>
      <c r="W681" s="487" t="s">
        <v>481</v>
      </c>
      <c r="X681" s="487" t="s">
        <v>491</v>
      </c>
      <c r="Y681" s="487" t="s">
        <v>77</v>
      </c>
      <c r="Z681" s="487" t="s">
        <v>78</v>
      </c>
      <c r="AA681" s="449"/>
    </row>
    <row r="682" spans="1:27" s="552" customFormat="1" ht="76.5">
      <c r="A682" s="487" t="s">
        <v>1241</v>
      </c>
      <c r="B682" s="487" t="s">
        <v>71</v>
      </c>
      <c r="C682" s="487" t="s">
        <v>72</v>
      </c>
      <c r="D682" s="487"/>
      <c r="E682" s="487" t="s">
        <v>458</v>
      </c>
      <c r="F682" s="487">
        <v>8131</v>
      </c>
      <c r="G682" s="490">
        <v>2024110010238</v>
      </c>
      <c r="H682" s="487" t="s">
        <v>28</v>
      </c>
      <c r="I682" s="487" t="s">
        <v>459</v>
      </c>
      <c r="J682" s="453" t="s">
        <v>31</v>
      </c>
      <c r="K682" s="487" t="s">
        <v>554</v>
      </c>
      <c r="L682" s="487" t="s">
        <v>2541</v>
      </c>
      <c r="M682" s="487" t="s">
        <v>2324</v>
      </c>
      <c r="N682" s="490" t="s">
        <v>2324</v>
      </c>
      <c r="O682" s="490">
        <v>1</v>
      </c>
      <c r="P682" s="487">
        <v>1</v>
      </c>
      <c r="Q682" s="487" t="s">
        <v>2542</v>
      </c>
      <c r="R682" s="491" t="s">
        <v>2543</v>
      </c>
      <c r="S682" s="579">
        <v>537323833</v>
      </c>
      <c r="T682" s="579">
        <v>537323833</v>
      </c>
      <c r="U682" s="487" t="s">
        <v>86</v>
      </c>
      <c r="V682" s="487" t="s">
        <v>79</v>
      </c>
      <c r="W682" s="487" t="s">
        <v>463</v>
      </c>
      <c r="X682" s="487"/>
      <c r="Y682" s="487" t="s">
        <v>77</v>
      </c>
      <c r="Z682" s="487" t="s">
        <v>78</v>
      </c>
      <c r="AA682" s="454" t="s">
        <v>2329</v>
      </c>
    </row>
    <row r="683" spans="1:27" s="552" customFormat="1" ht="63.75">
      <c r="A683" s="487" t="s">
        <v>1242</v>
      </c>
      <c r="B683" s="487" t="s">
        <v>71</v>
      </c>
      <c r="C683" s="487" t="s">
        <v>72</v>
      </c>
      <c r="D683" s="487"/>
      <c r="E683" s="487" t="s">
        <v>458</v>
      </c>
      <c r="F683" s="487">
        <v>8131</v>
      </c>
      <c r="G683" s="490">
        <v>2024110010238</v>
      </c>
      <c r="H683" s="487" t="s">
        <v>28</v>
      </c>
      <c r="I683" s="487" t="s">
        <v>459</v>
      </c>
      <c r="J683" s="453" t="s">
        <v>31</v>
      </c>
      <c r="K683" s="487">
        <v>80111600</v>
      </c>
      <c r="L683" s="487" t="s">
        <v>2146</v>
      </c>
      <c r="M683" s="487" t="s">
        <v>83</v>
      </c>
      <c r="N683" s="490" t="s">
        <v>83</v>
      </c>
      <c r="O683" s="490">
        <v>6</v>
      </c>
      <c r="P683" s="487">
        <v>1</v>
      </c>
      <c r="Q683" s="487" t="s">
        <v>84</v>
      </c>
      <c r="R683" s="491" t="s">
        <v>85</v>
      </c>
      <c r="S683" s="579" t="s">
        <v>1739</v>
      </c>
      <c r="T683" s="579">
        <v>0</v>
      </c>
      <c r="U683" s="487" t="s">
        <v>86</v>
      </c>
      <c r="V683" s="487" t="s">
        <v>79</v>
      </c>
      <c r="W683" s="487" t="s">
        <v>463</v>
      </c>
      <c r="X683" s="487"/>
      <c r="Y683" s="487" t="s">
        <v>77</v>
      </c>
      <c r="Z683" s="487" t="s">
        <v>78</v>
      </c>
      <c r="AA683" s="449"/>
    </row>
    <row r="684" spans="1:27" s="552" customFormat="1" ht="63.75">
      <c r="A684" s="487" t="s">
        <v>1243</v>
      </c>
      <c r="B684" s="487" t="s">
        <v>71</v>
      </c>
      <c r="C684" s="487" t="s">
        <v>72</v>
      </c>
      <c r="D684" s="487" t="s">
        <v>478</v>
      </c>
      <c r="E684" s="487" t="s">
        <v>458</v>
      </c>
      <c r="F684" s="487">
        <v>8131</v>
      </c>
      <c r="G684" s="490">
        <v>2024110010238</v>
      </c>
      <c r="H684" s="487" t="s">
        <v>28</v>
      </c>
      <c r="I684" s="487" t="s">
        <v>459</v>
      </c>
      <c r="J684" s="487" t="s">
        <v>32</v>
      </c>
      <c r="K684" s="487">
        <v>80111600</v>
      </c>
      <c r="L684" s="487" t="s">
        <v>799</v>
      </c>
      <c r="M684" s="487" t="s">
        <v>83</v>
      </c>
      <c r="N684" s="490" t="s">
        <v>83</v>
      </c>
      <c r="O684" s="490">
        <v>5</v>
      </c>
      <c r="P684" s="487">
        <v>1</v>
      </c>
      <c r="Q684" s="487" t="s">
        <v>84</v>
      </c>
      <c r="R684" s="491" t="s">
        <v>85</v>
      </c>
      <c r="S684" s="579">
        <v>4500000</v>
      </c>
      <c r="T684" s="579">
        <v>22500000</v>
      </c>
      <c r="U684" s="487" t="s">
        <v>86</v>
      </c>
      <c r="V684" s="487" t="s">
        <v>79</v>
      </c>
      <c r="W684" s="487" t="s">
        <v>481</v>
      </c>
      <c r="X684" s="487" t="s">
        <v>491</v>
      </c>
      <c r="Y684" s="487" t="s">
        <v>77</v>
      </c>
      <c r="Z684" s="487" t="s">
        <v>78</v>
      </c>
      <c r="AA684" s="449"/>
    </row>
    <row r="685" spans="1:27" s="552" customFormat="1" ht="102">
      <c r="A685" s="487" t="s">
        <v>1244</v>
      </c>
      <c r="B685" s="487" t="s">
        <v>71</v>
      </c>
      <c r="C685" s="487" t="s">
        <v>72</v>
      </c>
      <c r="D685" s="487" t="s">
        <v>457</v>
      </c>
      <c r="E685" s="487" t="s">
        <v>458</v>
      </c>
      <c r="F685" s="487">
        <v>8131</v>
      </c>
      <c r="G685" s="490">
        <v>2024110010238</v>
      </c>
      <c r="H685" s="487" t="s">
        <v>28</v>
      </c>
      <c r="I685" s="487" t="s">
        <v>459</v>
      </c>
      <c r="J685" s="453" t="s">
        <v>30</v>
      </c>
      <c r="K685" s="487">
        <v>80111600</v>
      </c>
      <c r="L685" s="487" t="s">
        <v>1497</v>
      </c>
      <c r="M685" s="487" t="s">
        <v>309</v>
      </c>
      <c r="N685" s="490" t="s">
        <v>675</v>
      </c>
      <c r="O685" s="490">
        <v>1</v>
      </c>
      <c r="P685" s="487">
        <v>1</v>
      </c>
      <c r="Q685" s="570" t="s">
        <v>84</v>
      </c>
      <c r="R685" s="491" t="s">
        <v>85</v>
      </c>
      <c r="S685" s="579">
        <v>23724262</v>
      </c>
      <c r="T685" s="580">
        <v>34422989</v>
      </c>
      <c r="U685" s="569" t="s">
        <v>700</v>
      </c>
      <c r="V685" s="487" t="s">
        <v>79</v>
      </c>
      <c r="W685" s="487" t="s">
        <v>463</v>
      </c>
      <c r="X685" s="487" t="s">
        <v>503</v>
      </c>
      <c r="Y685" s="487" t="s">
        <v>77</v>
      </c>
      <c r="Z685" s="487" t="s">
        <v>78</v>
      </c>
      <c r="AA685" s="454"/>
    </row>
    <row r="686" spans="1:27" s="552" customFormat="1" ht="76.5">
      <c r="A686" s="487" t="s">
        <v>1245</v>
      </c>
      <c r="B686" s="487" t="s">
        <v>71</v>
      </c>
      <c r="C686" s="487" t="s">
        <v>72</v>
      </c>
      <c r="D686" s="487" t="s">
        <v>284</v>
      </c>
      <c r="E686" s="487" t="s">
        <v>285</v>
      </c>
      <c r="F686" s="487">
        <v>8080</v>
      </c>
      <c r="G686" s="490">
        <v>2024110010212</v>
      </c>
      <c r="H686" s="487" t="s">
        <v>10</v>
      </c>
      <c r="I686" s="487" t="s">
        <v>415</v>
      </c>
      <c r="J686" s="487" t="s">
        <v>12</v>
      </c>
      <c r="K686" s="487">
        <v>80111600</v>
      </c>
      <c r="L686" s="487" t="s">
        <v>1246</v>
      </c>
      <c r="M686" s="487" t="s">
        <v>83</v>
      </c>
      <c r="N686" s="490" t="s">
        <v>83</v>
      </c>
      <c r="O686" s="490">
        <v>6</v>
      </c>
      <c r="P686" s="487">
        <v>1</v>
      </c>
      <c r="Q686" s="487" t="s">
        <v>84</v>
      </c>
      <c r="R686" s="491" t="s">
        <v>85</v>
      </c>
      <c r="S686" s="579">
        <v>4000000</v>
      </c>
      <c r="T686" s="579">
        <v>24000000</v>
      </c>
      <c r="U686" s="487" t="s">
        <v>288</v>
      </c>
      <c r="V686" s="487" t="s">
        <v>316</v>
      </c>
      <c r="W686" s="487" t="s">
        <v>289</v>
      </c>
      <c r="X686" s="487"/>
      <c r="Y686" s="487" t="s">
        <v>77</v>
      </c>
      <c r="Z686" s="487" t="s">
        <v>78</v>
      </c>
      <c r="AA686" s="449"/>
    </row>
    <row r="687" spans="1:27" s="552" customFormat="1" ht="89.25">
      <c r="A687" s="487" t="s">
        <v>1247</v>
      </c>
      <c r="B687" s="487" t="s">
        <v>71</v>
      </c>
      <c r="C687" s="487" t="s">
        <v>72</v>
      </c>
      <c r="D687" s="487" t="s">
        <v>1152</v>
      </c>
      <c r="E687" s="487" t="s">
        <v>879</v>
      </c>
      <c r="F687" s="487">
        <v>8146</v>
      </c>
      <c r="G687" s="488" t="s">
        <v>18</v>
      </c>
      <c r="H687" s="487" t="s">
        <v>17</v>
      </c>
      <c r="I687" s="487" t="s">
        <v>880</v>
      </c>
      <c r="J687" s="453" t="s">
        <v>21</v>
      </c>
      <c r="K687" s="487">
        <v>80111600</v>
      </c>
      <c r="L687" s="487" t="s">
        <v>2217</v>
      </c>
      <c r="M687" s="487" t="s">
        <v>461</v>
      </c>
      <c r="N687" s="490" t="s">
        <v>461</v>
      </c>
      <c r="O687" s="490">
        <v>5</v>
      </c>
      <c r="P687" s="487">
        <v>1</v>
      </c>
      <c r="Q687" s="487" t="s">
        <v>885</v>
      </c>
      <c r="R687" s="491" t="s">
        <v>85</v>
      </c>
      <c r="S687" s="579">
        <v>3600000</v>
      </c>
      <c r="T687" s="579">
        <v>18000000</v>
      </c>
      <c r="U687" s="487" t="s">
        <v>1154</v>
      </c>
      <c r="V687" s="487" t="s">
        <v>79</v>
      </c>
      <c r="W687" s="487" t="s">
        <v>1155</v>
      </c>
      <c r="X687" s="487" t="s">
        <v>535</v>
      </c>
      <c r="Y687" s="487" t="s">
        <v>77</v>
      </c>
      <c r="Z687" s="487" t="s">
        <v>78</v>
      </c>
      <c r="AA687" s="449"/>
    </row>
    <row r="688" spans="1:27" s="552" customFormat="1" ht="76.5">
      <c r="A688" s="487" t="s">
        <v>1248</v>
      </c>
      <c r="B688" s="487" t="s">
        <v>71</v>
      </c>
      <c r="C688" s="487" t="s">
        <v>72</v>
      </c>
      <c r="D688" s="487" t="s">
        <v>284</v>
      </c>
      <c r="E688" s="487" t="s">
        <v>285</v>
      </c>
      <c r="F688" s="487">
        <v>8080</v>
      </c>
      <c r="G688" s="490">
        <v>2024110010212</v>
      </c>
      <c r="H688" s="487" t="s">
        <v>10</v>
      </c>
      <c r="I688" s="487" t="s">
        <v>286</v>
      </c>
      <c r="J688" s="487" t="s">
        <v>11</v>
      </c>
      <c r="K688" s="487">
        <v>80111600</v>
      </c>
      <c r="L688" s="487" t="s">
        <v>1249</v>
      </c>
      <c r="M688" s="487" t="s">
        <v>83</v>
      </c>
      <c r="N688" s="490" t="s">
        <v>83</v>
      </c>
      <c r="O688" s="490">
        <v>6</v>
      </c>
      <c r="P688" s="487">
        <v>1</v>
      </c>
      <c r="Q688" s="487" t="s">
        <v>84</v>
      </c>
      <c r="R688" s="491" t="s">
        <v>85</v>
      </c>
      <c r="S688" s="579">
        <v>7000000</v>
      </c>
      <c r="T688" s="579">
        <v>42000000</v>
      </c>
      <c r="U688" s="487" t="s">
        <v>288</v>
      </c>
      <c r="V688" s="487" t="s">
        <v>79</v>
      </c>
      <c r="W688" s="487" t="s">
        <v>289</v>
      </c>
      <c r="X688" s="487"/>
      <c r="Y688" s="487" t="s">
        <v>77</v>
      </c>
      <c r="Z688" s="487" t="s">
        <v>78</v>
      </c>
      <c r="AA688" s="449"/>
    </row>
    <row r="689" spans="1:27" s="552" customFormat="1" ht="76.5">
      <c r="A689" s="487" t="s">
        <v>1250</v>
      </c>
      <c r="B689" s="487" t="s">
        <v>71</v>
      </c>
      <c r="C689" s="487" t="s">
        <v>72</v>
      </c>
      <c r="D689" s="487" t="s">
        <v>284</v>
      </c>
      <c r="E689" s="487" t="s">
        <v>285</v>
      </c>
      <c r="F689" s="487">
        <v>8080</v>
      </c>
      <c r="G689" s="490">
        <v>2024110010212</v>
      </c>
      <c r="H689" s="487" t="s">
        <v>10</v>
      </c>
      <c r="I689" s="487" t="s">
        <v>286</v>
      </c>
      <c r="J689" s="487" t="s">
        <v>11</v>
      </c>
      <c r="K689" s="487">
        <v>80111600</v>
      </c>
      <c r="L689" s="487" t="s">
        <v>1251</v>
      </c>
      <c r="M689" s="487" t="s">
        <v>83</v>
      </c>
      <c r="N689" s="490" t="s">
        <v>83</v>
      </c>
      <c r="O689" s="490">
        <v>5</v>
      </c>
      <c r="P689" s="487">
        <v>1</v>
      </c>
      <c r="Q689" s="487" t="s">
        <v>84</v>
      </c>
      <c r="R689" s="491" t="s">
        <v>85</v>
      </c>
      <c r="S689" s="579">
        <v>5000000</v>
      </c>
      <c r="T689" s="579">
        <v>25000000</v>
      </c>
      <c r="U689" s="487" t="s">
        <v>288</v>
      </c>
      <c r="V689" s="487" t="s">
        <v>316</v>
      </c>
      <c r="W689" s="487" t="s">
        <v>289</v>
      </c>
      <c r="X689" s="487"/>
      <c r="Y689" s="487" t="s">
        <v>77</v>
      </c>
      <c r="Z689" s="487" t="s">
        <v>78</v>
      </c>
      <c r="AA689" s="449"/>
    </row>
    <row r="690" spans="1:27" s="552" customFormat="1" ht="89.25">
      <c r="A690" s="487" t="s">
        <v>1252</v>
      </c>
      <c r="B690" s="487" t="s">
        <v>71</v>
      </c>
      <c r="C690" s="487" t="s">
        <v>72</v>
      </c>
      <c r="D690" s="487" t="s">
        <v>284</v>
      </c>
      <c r="E690" s="487" t="s">
        <v>285</v>
      </c>
      <c r="F690" s="487">
        <v>8080</v>
      </c>
      <c r="G690" s="490">
        <v>2024110010212</v>
      </c>
      <c r="H690" s="487" t="s">
        <v>10</v>
      </c>
      <c r="I690" s="487" t="s">
        <v>286</v>
      </c>
      <c r="J690" s="453" t="s">
        <v>11</v>
      </c>
      <c r="K690" s="487">
        <v>80111600</v>
      </c>
      <c r="L690" s="487" t="s">
        <v>1960</v>
      </c>
      <c r="M690" s="487" t="s">
        <v>675</v>
      </c>
      <c r="N690" s="490" t="s">
        <v>675</v>
      </c>
      <c r="O690" s="490">
        <v>3</v>
      </c>
      <c r="P690" s="487">
        <v>1</v>
      </c>
      <c r="Q690" s="487" t="s">
        <v>84</v>
      </c>
      <c r="R690" s="491" t="s">
        <v>85</v>
      </c>
      <c r="S690" s="579">
        <v>9000000</v>
      </c>
      <c r="T690" s="579">
        <v>27000000</v>
      </c>
      <c r="U690" s="487" t="s">
        <v>288</v>
      </c>
      <c r="V690" s="487" t="s">
        <v>79</v>
      </c>
      <c r="W690" s="487" t="s">
        <v>289</v>
      </c>
      <c r="X690" s="487"/>
      <c r="Y690" s="487" t="s">
        <v>77</v>
      </c>
      <c r="Z690" s="487" t="s">
        <v>78</v>
      </c>
      <c r="AA690" s="449"/>
    </row>
    <row r="691" spans="1:27" s="552" customFormat="1" ht="76.5">
      <c r="A691" s="487" t="s">
        <v>1253</v>
      </c>
      <c r="B691" s="487" t="s">
        <v>71</v>
      </c>
      <c r="C691" s="487" t="s">
        <v>72</v>
      </c>
      <c r="D691" s="487" t="s">
        <v>284</v>
      </c>
      <c r="E691" s="487" t="s">
        <v>285</v>
      </c>
      <c r="F691" s="487">
        <v>8080</v>
      </c>
      <c r="G691" s="490">
        <v>2024110010212</v>
      </c>
      <c r="H691" s="487" t="s">
        <v>10</v>
      </c>
      <c r="I691" s="487" t="s">
        <v>286</v>
      </c>
      <c r="J691" s="453" t="s">
        <v>11</v>
      </c>
      <c r="K691" s="487">
        <v>80111600</v>
      </c>
      <c r="L691" s="487" t="s">
        <v>1967</v>
      </c>
      <c r="M691" s="487" t="s">
        <v>675</v>
      </c>
      <c r="N691" s="490" t="s">
        <v>675</v>
      </c>
      <c r="O691" s="490">
        <v>11</v>
      </c>
      <c r="P691" s="487">
        <v>0</v>
      </c>
      <c r="Q691" s="487" t="s">
        <v>84</v>
      </c>
      <c r="R691" s="491" t="s">
        <v>85</v>
      </c>
      <c r="S691" s="579">
        <v>7000000</v>
      </c>
      <c r="T691" s="579">
        <v>2566667</v>
      </c>
      <c r="U691" s="487" t="s">
        <v>288</v>
      </c>
      <c r="V691" s="487" t="s">
        <v>79</v>
      </c>
      <c r="W691" s="487" t="s">
        <v>289</v>
      </c>
      <c r="X691" s="487"/>
      <c r="Y691" s="487" t="s">
        <v>77</v>
      </c>
      <c r="Z691" s="487" t="s">
        <v>78</v>
      </c>
      <c r="AA691" s="449"/>
    </row>
    <row r="692" spans="1:27" s="552" customFormat="1" ht="76.5">
      <c r="A692" s="487" t="s">
        <v>1254</v>
      </c>
      <c r="B692" s="487" t="s">
        <v>71</v>
      </c>
      <c r="C692" s="487" t="s">
        <v>72</v>
      </c>
      <c r="D692" s="487" t="s">
        <v>284</v>
      </c>
      <c r="E692" s="487" t="s">
        <v>285</v>
      </c>
      <c r="F692" s="487">
        <v>8080</v>
      </c>
      <c r="G692" s="490">
        <v>2024110010212</v>
      </c>
      <c r="H692" s="487" t="s">
        <v>10</v>
      </c>
      <c r="I692" s="487" t="s">
        <v>286</v>
      </c>
      <c r="J692" s="453" t="s">
        <v>11</v>
      </c>
      <c r="K692" s="487">
        <v>80111600</v>
      </c>
      <c r="L692" s="487" t="s">
        <v>1973</v>
      </c>
      <c r="M692" s="487" t="s">
        <v>315</v>
      </c>
      <c r="N692" s="490" t="s">
        <v>315</v>
      </c>
      <c r="O692" s="490">
        <v>5</v>
      </c>
      <c r="P692" s="487">
        <v>1</v>
      </c>
      <c r="Q692" s="487" t="s">
        <v>84</v>
      </c>
      <c r="R692" s="491" t="s">
        <v>85</v>
      </c>
      <c r="S692" s="579">
        <v>2500000</v>
      </c>
      <c r="T692" s="579">
        <v>12500000</v>
      </c>
      <c r="U692" s="487" t="s">
        <v>288</v>
      </c>
      <c r="V692" s="487" t="s">
        <v>1954</v>
      </c>
      <c r="W692" s="487" t="s">
        <v>289</v>
      </c>
      <c r="X692" s="487"/>
      <c r="Y692" s="487" t="s">
        <v>77</v>
      </c>
      <c r="Z692" s="487" t="s">
        <v>78</v>
      </c>
      <c r="AA692" s="449"/>
    </row>
    <row r="693" spans="1:27" s="552" customFormat="1" ht="76.5">
      <c r="A693" s="487" t="s">
        <v>1255</v>
      </c>
      <c r="B693" s="487" t="s">
        <v>71</v>
      </c>
      <c r="C693" s="487" t="s">
        <v>72</v>
      </c>
      <c r="D693" s="487" t="s">
        <v>284</v>
      </c>
      <c r="E693" s="487" t="s">
        <v>285</v>
      </c>
      <c r="F693" s="487">
        <v>8080</v>
      </c>
      <c r="G693" s="490">
        <v>2024110010212</v>
      </c>
      <c r="H693" s="487" t="s">
        <v>10</v>
      </c>
      <c r="I693" s="487" t="s">
        <v>286</v>
      </c>
      <c r="J693" s="453" t="s">
        <v>11</v>
      </c>
      <c r="K693" s="487">
        <v>80111600</v>
      </c>
      <c r="L693" s="487" t="s">
        <v>1974</v>
      </c>
      <c r="M693" s="487" t="s">
        <v>315</v>
      </c>
      <c r="N693" s="490" t="s">
        <v>315</v>
      </c>
      <c r="O693" s="490">
        <v>6</v>
      </c>
      <c r="P693" s="487">
        <v>1</v>
      </c>
      <c r="Q693" s="487" t="s">
        <v>84</v>
      </c>
      <c r="R693" s="491" t="s">
        <v>85</v>
      </c>
      <c r="S693" s="579">
        <v>4000000</v>
      </c>
      <c r="T693" s="579">
        <v>24000000</v>
      </c>
      <c r="U693" s="487" t="s">
        <v>288</v>
      </c>
      <c r="V693" s="487" t="s">
        <v>1954</v>
      </c>
      <c r="W693" s="487" t="s">
        <v>289</v>
      </c>
      <c r="X693" s="487"/>
      <c r="Y693" s="487" t="s">
        <v>77</v>
      </c>
      <c r="Z693" s="487" t="s">
        <v>78</v>
      </c>
      <c r="AA693" s="449"/>
    </row>
    <row r="694" spans="1:27" s="552" customFormat="1" ht="76.5">
      <c r="A694" s="487" t="s">
        <v>1256</v>
      </c>
      <c r="B694" s="487" t="s">
        <v>71</v>
      </c>
      <c r="C694" s="487" t="s">
        <v>72</v>
      </c>
      <c r="D694" s="487" t="s">
        <v>284</v>
      </c>
      <c r="E694" s="487" t="s">
        <v>285</v>
      </c>
      <c r="F694" s="487">
        <v>8080</v>
      </c>
      <c r="G694" s="490">
        <v>2024110010212</v>
      </c>
      <c r="H694" s="487" t="s">
        <v>10</v>
      </c>
      <c r="I694" s="487" t="s">
        <v>286</v>
      </c>
      <c r="J694" s="453" t="s">
        <v>11</v>
      </c>
      <c r="K694" s="487">
        <v>80111600</v>
      </c>
      <c r="L694" s="487" t="s">
        <v>1975</v>
      </c>
      <c r="M694" s="487" t="s">
        <v>315</v>
      </c>
      <c r="N694" s="490" t="s">
        <v>315</v>
      </c>
      <c r="O694" s="490">
        <v>7</v>
      </c>
      <c r="P694" s="487">
        <v>1</v>
      </c>
      <c r="Q694" s="487" t="s">
        <v>84</v>
      </c>
      <c r="R694" s="491" t="s">
        <v>85</v>
      </c>
      <c r="S694" s="579">
        <v>2500000</v>
      </c>
      <c r="T694" s="579">
        <v>17500000</v>
      </c>
      <c r="U694" s="487" t="s">
        <v>288</v>
      </c>
      <c r="V694" s="487" t="s">
        <v>1954</v>
      </c>
      <c r="W694" s="487" t="s">
        <v>289</v>
      </c>
      <c r="X694" s="487"/>
      <c r="Y694" s="487" t="s">
        <v>77</v>
      </c>
      <c r="Z694" s="487" t="s">
        <v>78</v>
      </c>
      <c r="AA694" s="449"/>
    </row>
    <row r="695" spans="1:27" s="552" customFormat="1" ht="76.5">
      <c r="A695" s="487" t="s">
        <v>1257</v>
      </c>
      <c r="B695" s="487" t="s">
        <v>71</v>
      </c>
      <c r="C695" s="487" t="s">
        <v>72</v>
      </c>
      <c r="D695" s="487" t="s">
        <v>284</v>
      </c>
      <c r="E695" s="487" t="s">
        <v>285</v>
      </c>
      <c r="F695" s="487">
        <v>8080</v>
      </c>
      <c r="G695" s="490">
        <v>2024110010212</v>
      </c>
      <c r="H695" s="487" t="s">
        <v>10</v>
      </c>
      <c r="I695" s="487" t="s">
        <v>286</v>
      </c>
      <c r="J695" s="453" t="s">
        <v>11</v>
      </c>
      <c r="K695" s="487">
        <v>80111600</v>
      </c>
      <c r="L695" s="487" t="s">
        <v>1976</v>
      </c>
      <c r="M695" s="487" t="s">
        <v>315</v>
      </c>
      <c r="N695" s="490" t="s">
        <v>315</v>
      </c>
      <c r="O695" s="490">
        <v>8.5</v>
      </c>
      <c r="P695" s="487">
        <v>1</v>
      </c>
      <c r="Q695" s="487" t="s">
        <v>84</v>
      </c>
      <c r="R695" s="491" t="s">
        <v>85</v>
      </c>
      <c r="S695" s="579">
        <v>5000000</v>
      </c>
      <c r="T695" s="579">
        <v>42500000</v>
      </c>
      <c r="U695" s="487" t="s">
        <v>288</v>
      </c>
      <c r="V695" s="487" t="s">
        <v>79</v>
      </c>
      <c r="W695" s="487" t="s">
        <v>289</v>
      </c>
      <c r="X695" s="487"/>
      <c r="Y695" s="487" t="s">
        <v>77</v>
      </c>
      <c r="Z695" s="487" t="s">
        <v>78</v>
      </c>
      <c r="AA695" s="449" t="s">
        <v>2329</v>
      </c>
    </row>
    <row r="696" spans="1:27" s="552" customFormat="1" ht="76.5">
      <c r="A696" s="487" t="s">
        <v>1258</v>
      </c>
      <c r="B696" s="487" t="s">
        <v>71</v>
      </c>
      <c r="C696" s="487" t="s">
        <v>72</v>
      </c>
      <c r="D696" s="487" t="s">
        <v>284</v>
      </c>
      <c r="E696" s="487" t="s">
        <v>285</v>
      </c>
      <c r="F696" s="487">
        <v>8080</v>
      </c>
      <c r="G696" s="490">
        <v>2024110010212</v>
      </c>
      <c r="H696" s="487" t="s">
        <v>10</v>
      </c>
      <c r="I696" s="487" t="s">
        <v>286</v>
      </c>
      <c r="J696" s="453" t="s">
        <v>11</v>
      </c>
      <c r="K696" s="487">
        <v>80111600</v>
      </c>
      <c r="L696" s="487" t="s">
        <v>2302</v>
      </c>
      <c r="M696" s="487" t="s">
        <v>315</v>
      </c>
      <c r="N696" s="490" t="s">
        <v>315</v>
      </c>
      <c r="O696" s="490">
        <v>5</v>
      </c>
      <c r="P696" s="487">
        <v>1</v>
      </c>
      <c r="Q696" s="487" t="s">
        <v>84</v>
      </c>
      <c r="R696" s="491" t="s">
        <v>85</v>
      </c>
      <c r="S696" s="579">
        <v>2800000</v>
      </c>
      <c r="T696" s="579">
        <v>14000000</v>
      </c>
      <c r="U696" s="487" t="s">
        <v>288</v>
      </c>
      <c r="V696" s="487" t="s">
        <v>1954</v>
      </c>
      <c r="W696" s="487" t="s">
        <v>289</v>
      </c>
      <c r="X696" s="487"/>
      <c r="Y696" s="487" t="s">
        <v>77</v>
      </c>
      <c r="Z696" s="487" t="s">
        <v>78</v>
      </c>
      <c r="AA696" s="449"/>
    </row>
    <row r="697" spans="1:27" s="552" customFormat="1" ht="76.5">
      <c r="A697" s="487" t="s">
        <v>1259</v>
      </c>
      <c r="B697" s="487" t="s">
        <v>71</v>
      </c>
      <c r="C697" s="487" t="s">
        <v>72</v>
      </c>
      <c r="D697" s="487" t="s">
        <v>284</v>
      </c>
      <c r="E697" s="487" t="s">
        <v>285</v>
      </c>
      <c r="F697" s="487">
        <v>8080</v>
      </c>
      <c r="G697" s="490">
        <v>2024110010212</v>
      </c>
      <c r="H697" s="487" t="s">
        <v>10</v>
      </c>
      <c r="I697" s="487" t="s">
        <v>286</v>
      </c>
      <c r="J697" s="453" t="s">
        <v>11</v>
      </c>
      <c r="K697" s="487">
        <v>80111600</v>
      </c>
      <c r="L697" s="487" t="s">
        <v>1978</v>
      </c>
      <c r="M697" s="487" t="s">
        <v>315</v>
      </c>
      <c r="N697" s="490" t="s">
        <v>315</v>
      </c>
      <c r="O697" s="490">
        <v>7</v>
      </c>
      <c r="P697" s="487">
        <v>1</v>
      </c>
      <c r="Q697" s="487" t="s">
        <v>84</v>
      </c>
      <c r="R697" s="491" t="s">
        <v>85</v>
      </c>
      <c r="S697" s="579">
        <v>5800000</v>
      </c>
      <c r="T697" s="579">
        <v>40600000</v>
      </c>
      <c r="U697" s="487" t="s">
        <v>288</v>
      </c>
      <c r="V697" s="487" t="s">
        <v>79</v>
      </c>
      <c r="W697" s="487" t="s">
        <v>289</v>
      </c>
      <c r="X697" s="487"/>
      <c r="Y697" s="487" t="s">
        <v>77</v>
      </c>
      <c r="Z697" s="487" t="s">
        <v>78</v>
      </c>
      <c r="AA697" s="449"/>
    </row>
    <row r="698" spans="1:27" s="552" customFormat="1" ht="76.5">
      <c r="A698" s="487" t="s">
        <v>1260</v>
      </c>
      <c r="B698" s="487" t="s">
        <v>71</v>
      </c>
      <c r="C698" s="487" t="s">
        <v>72</v>
      </c>
      <c r="D698" s="487" t="s">
        <v>284</v>
      </c>
      <c r="E698" s="487" t="s">
        <v>285</v>
      </c>
      <c r="F698" s="487">
        <v>8080</v>
      </c>
      <c r="G698" s="490">
        <v>2024110010212</v>
      </c>
      <c r="H698" s="487" t="s">
        <v>10</v>
      </c>
      <c r="I698" s="487" t="s">
        <v>286</v>
      </c>
      <c r="J698" s="453" t="s">
        <v>11</v>
      </c>
      <c r="K698" s="487">
        <v>80111600</v>
      </c>
      <c r="L698" s="487" t="s">
        <v>1979</v>
      </c>
      <c r="M698" s="487" t="s">
        <v>315</v>
      </c>
      <c r="N698" s="490" t="s">
        <v>315</v>
      </c>
      <c r="O698" s="490">
        <v>5</v>
      </c>
      <c r="P698" s="487">
        <v>1</v>
      </c>
      <c r="Q698" s="487" t="s">
        <v>84</v>
      </c>
      <c r="R698" s="491" t="s">
        <v>85</v>
      </c>
      <c r="S698" s="579">
        <v>4500000</v>
      </c>
      <c r="T698" s="579">
        <v>22500000</v>
      </c>
      <c r="U698" s="487" t="s">
        <v>288</v>
      </c>
      <c r="V698" s="487" t="s">
        <v>1954</v>
      </c>
      <c r="W698" s="487" t="s">
        <v>289</v>
      </c>
      <c r="X698" s="487"/>
      <c r="Y698" s="487" t="s">
        <v>77</v>
      </c>
      <c r="Z698" s="487" t="s">
        <v>78</v>
      </c>
      <c r="AA698" s="449"/>
    </row>
    <row r="699" spans="1:27" s="552" customFormat="1" ht="76.5">
      <c r="A699" s="487" t="s">
        <v>1261</v>
      </c>
      <c r="B699" s="487" t="s">
        <v>71</v>
      </c>
      <c r="C699" s="487" t="s">
        <v>72</v>
      </c>
      <c r="D699" s="487" t="s">
        <v>284</v>
      </c>
      <c r="E699" s="487" t="s">
        <v>285</v>
      </c>
      <c r="F699" s="487">
        <v>8080</v>
      </c>
      <c r="G699" s="490">
        <v>2024110010212</v>
      </c>
      <c r="H699" s="487" t="s">
        <v>10</v>
      </c>
      <c r="I699" s="487" t="s">
        <v>286</v>
      </c>
      <c r="J699" s="453" t="s">
        <v>11</v>
      </c>
      <c r="K699" s="487">
        <v>80111600</v>
      </c>
      <c r="L699" s="487" t="s">
        <v>2305</v>
      </c>
      <c r="M699" s="487" t="s">
        <v>675</v>
      </c>
      <c r="N699" s="490" t="s">
        <v>675</v>
      </c>
      <c r="O699" s="490">
        <v>5</v>
      </c>
      <c r="P699" s="487">
        <v>1</v>
      </c>
      <c r="Q699" s="487" t="s">
        <v>84</v>
      </c>
      <c r="R699" s="491" t="s">
        <v>85</v>
      </c>
      <c r="S699" s="579">
        <v>5000000</v>
      </c>
      <c r="T699" s="579">
        <v>25000000</v>
      </c>
      <c r="U699" s="487" t="s">
        <v>288</v>
      </c>
      <c r="V699" s="487" t="s">
        <v>316</v>
      </c>
      <c r="W699" s="487" t="s">
        <v>289</v>
      </c>
      <c r="X699" s="487"/>
      <c r="Y699" s="487" t="s">
        <v>77</v>
      </c>
      <c r="Z699" s="487" t="s">
        <v>78</v>
      </c>
      <c r="AA699" s="449"/>
    </row>
    <row r="700" spans="1:27" s="552" customFormat="1" ht="76.5">
      <c r="A700" s="487" t="s">
        <v>1262</v>
      </c>
      <c r="B700" s="487" t="s">
        <v>71</v>
      </c>
      <c r="C700" s="487" t="s">
        <v>72</v>
      </c>
      <c r="D700" s="487" t="s">
        <v>284</v>
      </c>
      <c r="E700" s="487" t="s">
        <v>285</v>
      </c>
      <c r="F700" s="487">
        <v>8080</v>
      </c>
      <c r="G700" s="490">
        <v>2024110010212</v>
      </c>
      <c r="H700" s="487" t="s">
        <v>10</v>
      </c>
      <c r="I700" s="487" t="s">
        <v>286</v>
      </c>
      <c r="J700" s="453" t="s">
        <v>11</v>
      </c>
      <c r="K700" s="487">
        <v>80111600</v>
      </c>
      <c r="L700" s="487" t="s">
        <v>1981</v>
      </c>
      <c r="M700" s="487" t="s">
        <v>315</v>
      </c>
      <c r="N700" s="490" t="s">
        <v>315</v>
      </c>
      <c r="O700" s="490">
        <v>7</v>
      </c>
      <c r="P700" s="487">
        <v>1</v>
      </c>
      <c r="Q700" s="487" t="s">
        <v>84</v>
      </c>
      <c r="R700" s="491" t="s">
        <v>85</v>
      </c>
      <c r="S700" s="579">
        <v>3606000</v>
      </c>
      <c r="T700" s="579">
        <v>25242000</v>
      </c>
      <c r="U700" s="487" t="s">
        <v>288</v>
      </c>
      <c r="V700" s="487" t="s">
        <v>79</v>
      </c>
      <c r="W700" s="487" t="s">
        <v>289</v>
      </c>
      <c r="X700" s="487"/>
      <c r="Y700" s="487" t="s">
        <v>77</v>
      </c>
      <c r="Z700" s="487" t="s">
        <v>78</v>
      </c>
      <c r="AA700" s="449"/>
    </row>
    <row r="701" spans="1:27" s="552" customFormat="1" ht="51">
      <c r="A701" s="487" t="s">
        <v>1263</v>
      </c>
      <c r="B701" s="487" t="s">
        <v>71</v>
      </c>
      <c r="C701" s="487" t="s">
        <v>72</v>
      </c>
      <c r="D701" s="487"/>
      <c r="E701" s="487" t="s">
        <v>458</v>
      </c>
      <c r="F701" s="487">
        <v>8131</v>
      </c>
      <c r="G701" s="488">
        <v>2024110010238</v>
      </c>
      <c r="H701" s="487" t="s">
        <v>28</v>
      </c>
      <c r="I701" s="487" t="s">
        <v>459</v>
      </c>
      <c r="J701" s="453" t="s">
        <v>31</v>
      </c>
      <c r="K701" s="487">
        <v>80111600</v>
      </c>
      <c r="L701" s="487" t="s">
        <v>2015</v>
      </c>
      <c r="M701" s="487" t="s">
        <v>2290</v>
      </c>
      <c r="N701" s="490" t="s">
        <v>2290</v>
      </c>
      <c r="O701" s="490">
        <v>1</v>
      </c>
      <c r="P701" s="487">
        <v>1</v>
      </c>
      <c r="Q701" s="570" t="s">
        <v>84</v>
      </c>
      <c r="R701" s="491" t="s">
        <v>85</v>
      </c>
      <c r="S701" s="579"/>
      <c r="T701" s="579">
        <v>60653036</v>
      </c>
      <c r="U701" s="569" t="s">
        <v>2006</v>
      </c>
      <c r="V701" s="487" t="s">
        <v>79</v>
      </c>
      <c r="W701" s="487" t="s">
        <v>463</v>
      </c>
      <c r="X701" s="487"/>
      <c r="Y701" s="487" t="s">
        <v>77</v>
      </c>
      <c r="Z701" s="487" t="s">
        <v>78</v>
      </c>
      <c r="AA701" s="449"/>
    </row>
    <row r="702" spans="1:27" s="552" customFormat="1" ht="102">
      <c r="A702" s="487" t="s">
        <v>1264</v>
      </c>
      <c r="B702" s="487" t="s">
        <v>71</v>
      </c>
      <c r="C702" s="487" t="s">
        <v>72</v>
      </c>
      <c r="D702" s="487" t="s">
        <v>457</v>
      </c>
      <c r="E702" s="487" t="s">
        <v>458</v>
      </c>
      <c r="F702" s="487">
        <v>8131</v>
      </c>
      <c r="G702" s="488">
        <v>2024110010238</v>
      </c>
      <c r="H702" s="487" t="s">
        <v>28</v>
      </c>
      <c r="I702" s="487" t="s">
        <v>459</v>
      </c>
      <c r="J702" s="453" t="s">
        <v>31</v>
      </c>
      <c r="K702" s="487">
        <v>80111600</v>
      </c>
      <c r="L702" s="487" t="s">
        <v>2121</v>
      </c>
      <c r="M702" s="487" t="s">
        <v>1062</v>
      </c>
      <c r="N702" s="490" t="s">
        <v>1062</v>
      </c>
      <c r="O702" s="490">
        <v>7</v>
      </c>
      <c r="P702" s="487">
        <v>1</v>
      </c>
      <c r="Q702" s="487" t="s">
        <v>84</v>
      </c>
      <c r="R702" s="491" t="s">
        <v>85</v>
      </c>
      <c r="S702" s="579">
        <v>5100000</v>
      </c>
      <c r="T702" s="579">
        <v>35700000</v>
      </c>
      <c r="U702" s="569" t="s">
        <v>656</v>
      </c>
      <c r="V702" s="487" t="s">
        <v>79</v>
      </c>
      <c r="W702" s="487" t="s">
        <v>463</v>
      </c>
      <c r="X702" s="487" t="s">
        <v>503</v>
      </c>
      <c r="Y702" s="487" t="s">
        <v>77</v>
      </c>
      <c r="Z702" s="487" t="s">
        <v>78</v>
      </c>
      <c r="AA702" s="454"/>
    </row>
    <row r="703" spans="1:27" s="552" customFormat="1" ht="76.5">
      <c r="A703" s="487" t="s">
        <v>2296</v>
      </c>
      <c r="B703" s="487" t="s">
        <v>71</v>
      </c>
      <c r="C703" s="487" t="s">
        <v>72</v>
      </c>
      <c r="D703" s="487" t="s">
        <v>284</v>
      </c>
      <c r="E703" s="487" t="s">
        <v>285</v>
      </c>
      <c r="F703" s="487">
        <v>8080</v>
      </c>
      <c r="G703" s="488" t="s">
        <v>2298</v>
      </c>
      <c r="H703" s="487" t="s">
        <v>10</v>
      </c>
      <c r="I703" s="487" t="s">
        <v>286</v>
      </c>
      <c r="J703" s="453" t="s">
        <v>11</v>
      </c>
      <c r="K703" s="453">
        <v>80111600</v>
      </c>
      <c r="L703" s="453" t="s">
        <v>2299</v>
      </c>
      <c r="M703" s="453" t="s">
        <v>675</v>
      </c>
      <c r="N703" s="453" t="s">
        <v>675</v>
      </c>
      <c r="O703" s="453">
        <v>5</v>
      </c>
      <c r="P703" s="453">
        <v>1</v>
      </c>
      <c r="Q703" s="453" t="s">
        <v>84</v>
      </c>
      <c r="R703" s="453" t="s">
        <v>85</v>
      </c>
      <c r="S703" s="581">
        <v>3600000</v>
      </c>
      <c r="T703" s="581">
        <v>18000000</v>
      </c>
      <c r="U703" s="453" t="s">
        <v>288</v>
      </c>
      <c r="V703" s="453" t="s">
        <v>316</v>
      </c>
      <c r="W703" s="453" t="s">
        <v>289</v>
      </c>
      <c r="X703" s="453"/>
      <c r="Y703" s="487" t="s">
        <v>77</v>
      </c>
      <c r="Z703" s="487" t="s">
        <v>78</v>
      </c>
      <c r="AA703" s="489"/>
    </row>
    <row r="704" spans="1:27" s="552" customFormat="1" ht="76.5">
      <c r="A704" s="487" t="s">
        <v>2297</v>
      </c>
      <c r="B704" s="487" t="s">
        <v>71</v>
      </c>
      <c r="C704" s="487" t="s">
        <v>72</v>
      </c>
      <c r="D704" s="487" t="s">
        <v>284</v>
      </c>
      <c r="E704" s="487" t="s">
        <v>285</v>
      </c>
      <c r="F704" s="487">
        <v>8080</v>
      </c>
      <c r="G704" s="488" t="s">
        <v>2298</v>
      </c>
      <c r="H704" s="487" t="s">
        <v>10</v>
      </c>
      <c r="I704" s="487" t="s">
        <v>286</v>
      </c>
      <c r="J704" s="453" t="s">
        <v>11</v>
      </c>
      <c r="K704" s="453">
        <v>80111600</v>
      </c>
      <c r="L704" s="453" t="s">
        <v>2300</v>
      </c>
      <c r="M704" s="453" t="s">
        <v>675</v>
      </c>
      <c r="N704" s="453" t="s">
        <v>675</v>
      </c>
      <c r="O704" s="453">
        <v>6</v>
      </c>
      <c r="P704" s="453">
        <v>1</v>
      </c>
      <c r="Q704" s="453" t="s">
        <v>84</v>
      </c>
      <c r="R704" s="453" t="s">
        <v>85</v>
      </c>
      <c r="S704" s="581">
        <v>4500000</v>
      </c>
      <c r="T704" s="581">
        <v>27000000</v>
      </c>
      <c r="U704" s="453" t="s">
        <v>288</v>
      </c>
      <c r="V704" s="453" t="s">
        <v>316</v>
      </c>
      <c r="W704" s="453" t="s">
        <v>289</v>
      </c>
      <c r="X704" s="453"/>
      <c r="Y704" s="487" t="s">
        <v>77</v>
      </c>
      <c r="Z704" s="487" t="s">
        <v>78</v>
      </c>
      <c r="AA704" s="489"/>
    </row>
    <row r="705" spans="1:27" s="552" customFormat="1" ht="76.5">
      <c r="A705" s="487" t="s">
        <v>2303</v>
      </c>
      <c r="B705" s="487" t="s">
        <v>71</v>
      </c>
      <c r="C705" s="487" t="s">
        <v>72</v>
      </c>
      <c r="D705" s="487" t="s">
        <v>284</v>
      </c>
      <c r="E705" s="487" t="s">
        <v>285</v>
      </c>
      <c r="F705" s="487">
        <v>8080</v>
      </c>
      <c r="G705" s="490">
        <v>2024110010212</v>
      </c>
      <c r="H705" s="487" t="s">
        <v>10</v>
      </c>
      <c r="I705" s="487" t="s">
        <v>286</v>
      </c>
      <c r="J705" s="453" t="s">
        <v>11</v>
      </c>
      <c r="K705" s="453">
        <v>80111600</v>
      </c>
      <c r="L705" s="453" t="s">
        <v>2304</v>
      </c>
      <c r="M705" s="453" t="s">
        <v>315</v>
      </c>
      <c r="N705" s="453" t="s">
        <v>315</v>
      </c>
      <c r="O705" s="453">
        <v>7</v>
      </c>
      <c r="P705" s="453">
        <v>1</v>
      </c>
      <c r="Q705" s="453" t="s">
        <v>84</v>
      </c>
      <c r="R705" s="453" t="s">
        <v>85</v>
      </c>
      <c r="S705" s="581">
        <v>7000000</v>
      </c>
      <c r="T705" s="581">
        <v>49000000</v>
      </c>
      <c r="U705" s="453" t="s">
        <v>288</v>
      </c>
      <c r="V705" s="453" t="s">
        <v>1954</v>
      </c>
      <c r="W705" s="453" t="s">
        <v>289</v>
      </c>
      <c r="X705" s="453"/>
      <c r="Y705" s="487" t="s">
        <v>77</v>
      </c>
      <c r="Z705" s="487" t="s">
        <v>78</v>
      </c>
      <c r="AA705" s="489"/>
    </row>
    <row r="706" spans="1:27" s="552" customFormat="1" ht="76.5">
      <c r="A706" s="487" t="s">
        <v>2307</v>
      </c>
      <c r="B706" s="453" t="s">
        <v>71</v>
      </c>
      <c r="C706" s="453" t="s">
        <v>72</v>
      </c>
      <c r="D706" s="453" t="s">
        <v>284</v>
      </c>
      <c r="E706" s="453" t="s">
        <v>285</v>
      </c>
      <c r="F706" s="453">
        <v>8080</v>
      </c>
      <c r="G706" s="490">
        <v>2024110010212</v>
      </c>
      <c r="H706" s="453" t="s">
        <v>10</v>
      </c>
      <c r="I706" s="453" t="s">
        <v>415</v>
      </c>
      <c r="J706" s="453" t="s">
        <v>12</v>
      </c>
      <c r="K706" s="453">
        <v>80111600</v>
      </c>
      <c r="L706" s="453" t="s">
        <v>1495</v>
      </c>
      <c r="M706" s="453" t="s">
        <v>82</v>
      </c>
      <c r="N706" s="453" t="s">
        <v>82</v>
      </c>
      <c r="O706" s="453">
        <v>4</v>
      </c>
      <c r="P706" s="453">
        <v>1</v>
      </c>
      <c r="Q706" s="453" t="s">
        <v>84</v>
      </c>
      <c r="R706" s="453" t="s">
        <v>85</v>
      </c>
      <c r="S706" s="581">
        <v>5000000</v>
      </c>
      <c r="T706" s="581">
        <v>20000000</v>
      </c>
      <c r="U706" s="453" t="s">
        <v>288</v>
      </c>
      <c r="V706" s="453" t="s">
        <v>79</v>
      </c>
      <c r="W706" s="453" t="s">
        <v>289</v>
      </c>
      <c r="X706" s="453"/>
      <c r="Y706" s="487" t="s">
        <v>77</v>
      </c>
      <c r="Z706" s="487" t="s">
        <v>78</v>
      </c>
      <c r="AA706" s="489"/>
    </row>
    <row r="707" spans="1:27" s="552" customFormat="1" ht="102">
      <c r="A707" s="487" t="s">
        <v>2326</v>
      </c>
      <c r="B707" s="453" t="s">
        <v>71</v>
      </c>
      <c r="C707" s="453" t="s">
        <v>72</v>
      </c>
      <c r="D707" s="487" t="s">
        <v>457</v>
      </c>
      <c r="E707" s="487" t="s">
        <v>458</v>
      </c>
      <c r="F707" s="453">
        <v>8131</v>
      </c>
      <c r="G707" s="490">
        <v>2024110010238</v>
      </c>
      <c r="H707" s="487" t="s">
        <v>28</v>
      </c>
      <c r="I707" s="487" t="s">
        <v>459</v>
      </c>
      <c r="J707" s="453" t="s">
        <v>30</v>
      </c>
      <c r="K707" s="453">
        <v>80111600</v>
      </c>
      <c r="L707" s="453" t="s">
        <v>2327</v>
      </c>
      <c r="M707" s="453" t="s">
        <v>2290</v>
      </c>
      <c r="N707" s="453" t="s">
        <v>2290</v>
      </c>
      <c r="O707" s="453">
        <v>1</v>
      </c>
      <c r="P707" s="453">
        <v>0</v>
      </c>
      <c r="Q707" s="453" t="s">
        <v>84</v>
      </c>
      <c r="R707" s="453" t="s">
        <v>85</v>
      </c>
      <c r="S707" s="581">
        <v>0</v>
      </c>
      <c r="T707" s="581">
        <v>7000000</v>
      </c>
      <c r="U707" s="487" t="s">
        <v>590</v>
      </c>
      <c r="V707" s="453" t="s">
        <v>79</v>
      </c>
      <c r="W707" s="453" t="s">
        <v>463</v>
      </c>
      <c r="X707" s="487" t="s">
        <v>503</v>
      </c>
      <c r="Y707" s="487" t="s">
        <v>77</v>
      </c>
      <c r="Z707" s="487" t="s">
        <v>78</v>
      </c>
      <c r="AA707" s="455"/>
    </row>
    <row r="708" spans="1:27" s="552" customFormat="1" ht="114.75">
      <c r="A708" s="487" t="s">
        <v>2309</v>
      </c>
      <c r="B708" s="453" t="s">
        <v>71</v>
      </c>
      <c r="C708" s="453" t="s">
        <v>72</v>
      </c>
      <c r="D708" s="453" t="s">
        <v>892</v>
      </c>
      <c r="E708" s="453" t="s">
        <v>879</v>
      </c>
      <c r="F708" s="453">
        <v>8146</v>
      </c>
      <c r="G708" s="490">
        <v>2024110010254</v>
      </c>
      <c r="H708" s="453" t="s">
        <v>17</v>
      </c>
      <c r="I708" s="453" t="s">
        <v>880</v>
      </c>
      <c r="J708" s="487" t="s">
        <v>22</v>
      </c>
      <c r="K708" s="487">
        <v>80111601</v>
      </c>
      <c r="L708" s="453" t="s">
        <v>2310</v>
      </c>
      <c r="M708" s="487" t="s">
        <v>1714</v>
      </c>
      <c r="N708" s="490" t="s">
        <v>1714</v>
      </c>
      <c r="O708" s="490">
        <v>5</v>
      </c>
      <c r="P708" s="487">
        <v>1</v>
      </c>
      <c r="Q708" s="487" t="s">
        <v>885</v>
      </c>
      <c r="R708" s="491" t="s">
        <v>886</v>
      </c>
      <c r="S708" s="579">
        <v>4000000</v>
      </c>
      <c r="T708" s="579">
        <v>20000000</v>
      </c>
      <c r="U708" s="487" t="s">
        <v>887</v>
      </c>
      <c r="V708" s="487" t="s">
        <v>899</v>
      </c>
      <c r="W708" s="487" t="s">
        <v>888</v>
      </c>
      <c r="X708" s="487"/>
      <c r="Y708" s="487" t="s">
        <v>77</v>
      </c>
      <c r="Z708" s="453"/>
      <c r="AA708" s="450"/>
    </row>
    <row r="709" spans="1:27" s="552" customFormat="1" ht="102">
      <c r="A709" s="487" t="s">
        <v>2332</v>
      </c>
      <c r="B709" s="487" t="s">
        <v>71</v>
      </c>
      <c r="C709" s="487" t="s">
        <v>72</v>
      </c>
      <c r="D709" s="487" t="s">
        <v>457</v>
      </c>
      <c r="E709" s="487" t="s">
        <v>458</v>
      </c>
      <c r="F709" s="487">
        <v>8131</v>
      </c>
      <c r="G709" s="488" t="s">
        <v>2333</v>
      </c>
      <c r="H709" s="487" t="s">
        <v>28</v>
      </c>
      <c r="I709" s="487" t="s">
        <v>459</v>
      </c>
      <c r="J709" s="453" t="s">
        <v>31</v>
      </c>
      <c r="K709" s="487">
        <v>80111600</v>
      </c>
      <c r="L709" s="487" t="s">
        <v>691</v>
      </c>
      <c r="M709" s="487" t="s">
        <v>1062</v>
      </c>
      <c r="N709" s="490" t="s">
        <v>1062</v>
      </c>
      <c r="O709" s="490">
        <v>4</v>
      </c>
      <c r="P709" s="487">
        <v>28</v>
      </c>
      <c r="Q709" s="487" t="s">
        <v>84</v>
      </c>
      <c r="R709" s="491" t="s">
        <v>85</v>
      </c>
      <c r="S709" s="579">
        <v>3100000</v>
      </c>
      <c r="T709" s="579">
        <v>15293333</v>
      </c>
      <c r="U709" s="569" t="s">
        <v>656</v>
      </c>
      <c r="V709" s="487" t="s">
        <v>79</v>
      </c>
      <c r="W709" s="487" t="s">
        <v>463</v>
      </c>
      <c r="X709" s="487" t="s">
        <v>503</v>
      </c>
      <c r="Y709" s="487" t="s">
        <v>77</v>
      </c>
      <c r="Z709" s="487" t="s">
        <v>78</v>
      </c>
      <c r="AA709" s="454"/>
    </row>
    <row r="710" spans="1:27" s="552" customFormat="1" ht="102">
      <c r="A710" s="487" t="s">
        <v>2335</v>
      </c>
      <c r="B710" s="487" t="s">
        <v>71</v>
      </c>
      <c r="C710" s="487" t="s">
        <v>72</v>
      </c>
      <c r="D710" s="487" t="s">
        <v>457</v>
      </c>
      <c r="E710" s="487" t="s">
        <v>458</v>
      </c>
      <c r="F710" s="487">
        <v>8131</v>
      </c>
      <c r="G710" s="488" t="s">
        <v>2333</v>
      </c>
      <c r="H710" s="487" t="s">
        <v>28</v>
      </c>
      <c r="I710" s="487" t="s">
        <v>459</v>
      </c>
      <c r="J710" s="453" t="s">
        <v>31</v>
      </c>
      <c r="K710" s="487" t="s">
        <v>2336</v>
      </c>
      <c r="L710" s="487" t="s">
        <v>2337</v>
      </c>
      <c r="M710" s="487" t="s">
        <v>779</v>
      </c>
      <c r="N710" s="490" t="s">
        <v>1062</v>
      </c>
      <c r="O710" s="490">
        <v>4</v>
      </c>
      <c r="P710" s="487">
        <v>1</v>
      </c>
      <c r="Q710" s="487" t="s">
        <v>2338</v>
      </c>
      <c r="R710" s="491" t="s">
        <v>85</v>
      </c>
      <c r="S710" s="579"/>
      <c r="T710" s="579">
        <v>13308552</v>
      </c>
      <c r="U710" s="569" t="s">
        <v>2119</v>
      </c>
      <c r="V710" s="487"/>
      <c r="W710" s="487"/>
      <c r="X710" s="487" t="s">
        <v>503</v>
      </c>
      <c r="Y710" s="487" t="s">
        <v>77</v>
      </c>
      <c r="Z710" s="487" t="s">
        <v>78</v>
      </c>
      <c r="AA710" s="454"/>
    </row>
    <row r="711" spans="1:27" s="552" customFormat="1" ht="89.25">
      <c r="A711" s="487" t="s">
        <v>2342</v>
      </c>
      <c r="B711" s="487" t="s">
        <v>71</v>
      </c>
      <c r="C711" s="487" t="s">
        <v>72</v>
      </c>
      <c r="D711" s="487" t="s">
        <v>1006</v>
      </c>
      <c r="E711" s="487" t="s">
        <v>879</v>
      </c>
      <c r="F711" s="490">
        <v>8146</v>
      </c>
      <c r="G711" s="490">
        <v>2024110010254</v>
      </c>
      <c r="H711" s="487" t="s">
        <v>17</v>
      </c>
      <c r="I711" s="487" t="s">
        <v>880</v>
      </c>
      <c r="J711" s="453" t="s">
        <v>24</v>
      </c>
      <c r="K711" s="487">
        <v>80111600</v>
      </c>
      <c r="L711" s="487" t="s">
        <v>2345</v>
      </c>
      <c r="M711" s="487" t="s">
        <v>2324</v>
      </c>
      <c r="N711" s="490" t="s">
        <v>2324</v>
      </c>
      <c r="O711" s="490" t="s">
        <v>2346</v>
      </c>
      <c r="P711" s="487">
        <v>1</v>
      </c>
      <c r="Q711" s="487" t="s">
        <v>885</v>
      </c>
      <c r="R711" s="491" t="s">
        <v>886</v>
      </c>
      <c r="S711" s="579">
        <v>5000000</v>
      </c>
      <c r="T711" s="579">
        <v>27500000</v>
      </c>
      <c r="U711" s="487" t="s">
        <v>1011</v>
      </c>
      <c r="V711" s="487" t="s">
        <v>899</v>
      </c>
      <c r="W711" s="487" t="s">
        <v>888</v>
      </c>
      <c r="X711" s="487" t="s">
        <v>535</v>
      </c>
      <c r="Y711" s="487" t="s">
        <v>77</v>
      </c>
      <c r="Z711" s="487" t="s">
        <v>78</v>
      </c>
      <c r="AA711" s="451"/>
    </row>
    <row r="712" spans="1:27" s="552" customFormat="1" ht="89.25">
      <c r="A712" s="487" t="s">
        <v>2343</v>
      </c>
      <c r="B712" s="487" t="s">
        <v>71</v>
      </c>
      <c r="C712" s="487" t="s">
        <v>72</v>
      </c>
      <c r="D712" s="487" t="s">
        <v>1006</v>
      </c>
      <c r="E712" s="487" t="s">
        <v>879</v>
      </c>
      <c r="F712" s="490">
        <v>8146</v>
      </c>
      <c r="G712" s="490">
        <v>2024110010254</v>
      </c>
      <c r="H712" s="487" t="s">
        <v>17</v>
      </c>
      <c r="I712" s="487" t="s">
        <v>880</v>
      </c>
      <c r="J712" s="453" t="s">
        <v>24</v>
      </c>
      <c r="K712" s="487">
        <v>80111600</v>
      </c>
      <c r="L712" s="487" t="s">
        <v>2347</v>
      </c>
      <c r="M712" s="487" t="s">
        <v>2324</v>
      </c>
      <c r="N712" s="490" t="s">
        <v>2324</v>
      </c>
      <c r="O712" s="490" t="s">
        <v>2346</v>
      </c>
      <c r="P712" s="487">
        <v>1</v>
      </c>
      <c r="Q712" s="487" t="s">
        <v>885</v>
      </c>
      <c r="R712" s="491" t="s">
        <v>886</v>
      </c>
      <c r="S712" s="579">
        <v>4500000</v>
      </c>
      <c r="T712" s="579">
        <v>24750000</v>
      </c>
      <c r="U712" s="487" t="s">
        <v>1011</v>
      </c>
      <c r="V712" s="487" t="s">
        <v>899</v>
      </c>
      <c r="W712" s="487" t="s">
        <v>888</v>
      </c>
      <c r="X712" s="487" t="s">
        <v>535</v>
      </c>
      <c r="Y712" s="487" t="s">
        <v>77</v>
      </c>
      <c r="Z712" s="487" t="s">
        <v>78</v>
      </c>
      <c r="AA712" s="451"/>
    </row>
    <row r="713" spans="1:27" s="552" customFormat="1" ht="89.25">
      <c r="A713" s="487" t="s">
        <v>2344</v>
      </c>
      <c r="B713" s="487" t="s">
        <v>71</v>
      </c>
      <c r="C713" s="487" t="s">
        <v>72</v>
      </c>
      <c r="D713" s="487" t="s">
        <v>1006</v>
      </c>
      <c r="E713" s="487" t="s">
        <v>879</v>
      </c>
      <c r="F713" s="490">
        <v>8146</v>
      </c>
      <c r="G713" s="490">
        <v>2024110010254</v>
      </c>
      <c r="H713" s="487" t="s">
        <v>17</v>
      </c>
      <c r="I713" s="487" t="s">
        <v>880</v>
      </c>
      <c r="J713" s="453" t="s">
        <v>24</v>
      </c>
      <c r="K713" s="487">
        <v>80111600</v>
      </c>
      <c r="L713" s="487" t="s">
        <v>2348</v>
      </c>
      <c r="M713" s="487" t="s">
        <v>2324</v>
      </c>
      <c r="N713" s="490" t="s">
        <v>2324</v>
      </c>
      <c r="O713" s="490" t="s">
        <v>2346</v>
      </c>
      <c r="P713" s="487">
        <v>1</v>
      </c>
      <c r="Q713" s="487" t="s">
        <v>885</v>
      </c>
      <c r="R713" s="491" t="s">
        <v>886</v>
      </c>
      <c r="S713" s="579">
        <v>3000000</v>
      </c>
      <c r="T713" s="579">
        <v>16500000</v>
      </c>
      <c r="U713" s="487" t="s">
        <v>1011</v>
      </c>
      <c r="V713" s="487" t="s">
        <v>899</v>
      </c>
      <c r="W713" s="487" t="s">
        <v>888</v>
      </c>
      <c r="X713" s="487" t="s">
        <v>535</v>
      </c>
      <c r="Y713" s="487" t="s">
        <v>77</v>
      </c>
      <c r="Z713" s="487" t="s">
        <v>78</v>
      </c>
      <c r="AA713" s="451"/>
    </row>
    <row r="714" spans="1:27" s="552" customFormat="1" ht="51">
      <c r="A714" s="487" t="s">
        <v>2435</v>
      </c>
      <c r="B714" s="487" t="s">
        <v>71</v>
      </c>
      <c r="C714" s="487" t="s">
        <v>72</v>
      </c>
      <c r="D714" s="487" t="s">
        <v>457</v>
      </c>
      <c r="E714" s="487" t="s">
        <v>458</v>
      </c>
      <c r="F714" s="490">
        <v>8131</v>
      </c>
      <c r="G714" s="488" t="s">
        <v>2333</v>
      </c>
      <c r="H714" s="487" t="s">
        <v>28</v>
      </c>
      <c r="I714" s="487" t="s">
        <v>459</v>
      </c>
      <c r="J714" s="487" t="s">
        <v>31</v>
      </c>
      <c r="K714" s="487">
        <v>80111600</v>
      </c>
      <c r="L714" s="577" t="s">
        <v>2538</v>
      </c>
      <c r="M714" s="577" t="s">
        <v>2539</v>
      </c>
      <c r="N714" s="578" t="s">
        <v>2539</v>
      </c>
      <c r="O714" s="578">
        <v>1</v>
      </c>
      <c r="P714" s="577">
        <v>1</v>
      </c>
      <c r="Q714" s="487" t="s">
        <v>84</v>
      </c>
      <c r="R714" s="562" t="s">
        <v>85</v>
      </c>
      <c r="S714" s="579">
        <v>2811471</v>
      </c>
      <c r="T714" s="579">
        <v>2811471</v>
      </c>
      <c r="U714" s="487" t="s">
        <v>611</v>
      </c>
      <c r="V714" s="487" t="s">
        <v>79</v>
      </c>
      <c r="W714" s="487" t="s">
        <v>463</v>
      </c>
      <c r="X714" s="487" t="s">
        <v>615</v>
      </c>
      <c r="Y714" s="487" t="s">
        <v>77</v>
      </c>
      <c r="Z714" s="487" t="s">
        <v>78</v>
      </c>
      <c r="AA714" s="451" t="s">
        <v>2334</v>
      </c>
    </row>
    <row r="715" spans="1:27" s="552" customFormat="1" ht="63.75">
      <c r="A715" s="487" t="s">
        <v>2436</v>
      </c>
      <c r="B715" s="487" t="s">
        <v>71</v>
      </c>
      <c r="C715" s="487" t="s">
        <v>72</v>
      </c>
      <c r="D715" s="487" t="s">
        <v>457</v>
      </c>
      <c r="E715" s="487" t="s">
        <v>458</v>
      </c>
      <c r="F715" s="490">
        <v>8131</v>
      </c>
      <c r="G715" s="488" t="s">
        <v>2333</v>
      </c>
      <c r="H715" s="487" t="s">
        <v>28</v>
      </c>
      <c r="I715" s="487" t="s">
        <v>459</v>
      </c>
      <c r="J715" s="453" t="s">
        <v>31</v>
      </c>
      <c r="K715" s="487">
        <v>80111600</v>
      </c>
      <c r="L715" s="487" t="s">
        <v>2544</v>
      </c>
      <c r="M715" s="487" t="s">
        <v>2324</v>
      </c>
      <c r="N715" s="490" t="s">
        <v>2324</v>
      </c>
      <c r="O715" s="490">
        <v>5.7</v>
      </c>
      <c r="P715" s="487">
        <v>1</v>
      </c>
      <c r="Q715" s="487" t="s">
        <v>84</v>
      </c>
      <c r="R715" s="491" t="s">
        <v>85</v>
      </c>
      <c r="S715" s="579">
        <v>10300000</v>
      </c>
      <c r="T715" s="579">
        <v>59256000</v>
      </c>
      <c r="U715" s="487" t="s">
        <v>86</v>
      </c>
      <c r="V715" s="487" t="s">
        <v>79</v>
      </c>
      <c r="W715" s="487" t="s">
        <v>463</v>
      </c>
      <c r="X715" s="487" t="s">
        <v>615</v>
      </c>
      <c r="Y715" s="487" t="s">
        <v>77</v>
      </c>
      <c r="Z715" s="487" t="s">
        <v>78</v>
      </c>
      <c r="AA715" s="451" t="s">
        <v>2334</v>
      </c>
    </row>
    <row r="716" spans="1:27" s="552" customFormat="1" ht="102">
      <c r="A716" s="487" t="s">
        <v>2437</v>
      </c>
      <c r="B716" s="487" t="s">
        <v>71</v>
      </c>
      <c r="C716" s="487" t="s">
        <v>72</v>
      </c>
      <c r="D716" s="487" t="s">
        <v>1006</v>
      </c>
      <c r="E716" s="487" t="s">
        <v>879</v>
      </c>
      <c r="F716" s="490">
        <v>8146</v>
      </c>
      <c r="G716" s="490">
        <v>2024110010254</v>
      </c>
      <c r="H716" s="487" t="s">
        <v>17</v>
      </c>
      <c r="I716" s="487" t="s">
        <v>880</v>
      </c>
      <c r="J716" s="453" t="s">
        <v>24</v>
      </c>
      <c r="K716" s="487" t="s">
        <v>1057</v>
      </c>
      <c r="L716" s="487" t="s">
        <v>2550</v>
      </c>
      <c r="M716" s="487" t="s">
        <v>644</v>
      </c>
      <c r="N716" s="490" t="s">
        <v>644</v>
      </c>
      <c r="O716" s="490">
        <v>1</v>
      </c>
      <c r="P716" s="487">
        <v>1</v>
      </c>
      <c r="Q716" s="487" t="s">
        <v>885</v>
      </c>
      <c r="R716" s="491" t="s">
        <v>2563</v>
      </c>
      <c r="S716" s="579"/>
      <c r="T716" s="579">
        <v>10000000</v>
      </c>
      <c r="U716" s="487" t="s">
        <v>1008</v>
      </c>
      <c r="V716" s="487" t="s">
        <v>896</v>
      </c>
      <c r="W716" s="487" t="s">
        <v>888</v>
      </c>
      <c r="X716" s="487" t="s">
        <v>535</v>
      </c>
      <c r="Y716" s="487" t="s">
        <v>77</v>
      </c>
      <c r="Z716" s="487" t="s">
        <v>78</v>
      </c>
      <c r="AA716" s="451" t="s">
        <v>2334</v>
      </c>
    </row>
    <row r="717" spans="1:27" s="552" customFormat="1" ht="102">
      <c r="A717" s="487" t="s">
        <v>2438</v>
      </c>
      <c r="B717" s="487" t="s">
        <v>71</v>
      </c>
      <c r="C717" s="487" t="s">
        <v>72</v>
      </c>
      <c r="D717" s="487" t="s">
        <v>1006</v>
      </c>
      <c r="E717" s="487" t="s">
        <v>879</v>
      </c>
      <c r="F717" s="490">
        <v>8146</v>
      </c>
      <c r="G717" s="490">
        <v>2024110010254</v>
      </c>
      <c r="H717" s="487" t="s">
        <v>17</v>
      </c>
      <c r="I717" s="487" t="s">
        <v>880</v>
      </c>
      <c r="J717" s="453" t="s">
        <v>24</v>
      </c>
      <c r="K717" s="487" t="s">
        <v>1057</v>
      </c>
      <c r="L717" s="487" t="s">
        <v>2550</v>
      </c>
      <c r="M717" s="487" t="s">
        <v>644</v>
      </c>
      <c r="N717" s="490" t="s">
        <v>644</v>
      </c>
      <c r="O717" s="490">
        <v>1</v>
      </c>
      <c r="P717" s="487">
        <v>1</v>
      </c>
      <c r="Q717" s="487" t="s">
        <v>885</v>
      </c>
      <c r="R717" s="491" t="s">
        <v>2563</v>
      </c>
      <c r="S717" s="579"/>
      <c r="T717" s="579">
        <v>10000000</v>
      </c>
      <c r="U717" s="487" t="s">
        <v>1008</v>
      </c>
      <c r="V717" s="487" t="s">
        <v>896</v>
      </c>
      <c r="W717" s="487" t="s">
        <v>888</v>
      </c>
      <c r="X717" s="487" t="s">
        <v>535</v>
      </c>
      <c r="Y717" s="487" t="s">
        <v>77</v>
      </c>
      <c r="Z717" s="487" t="s">
        <v>78</v>
      </c>
      <c r="AA717" s="451" t="s">
        <v>2334</v>
      </c>
    </row>
    <row r="718" spans="1:27" s="552" customFormat="1" ht="102">
      <c r="A718" s="487" t="s">
        <v>2439</v>
      </c>
      <c r="B718" s="487" t="s">
        <v>71</v>
      </c>
      <c r="C718" s="487" t="s">
        <v>72</v>
      </c>
      <c r="D718" s="487" t="s">
        <v>1006</v>
      </c>
      <c r="E718" s="487" t="s">
        <v>879</v>
      </c>
      <c r="F718" s="490">
        <v>8146</v>
      </c>
      <c r="G718" s="490">
        <v>2024110010254</v>
      </c>
      <c r="H718" s="487" t="s">
        <v>17</v>
      </c>
      <c r="I718" s="487" t="s">
        <v>880</v>
      </c>
      <c r="J718" s="453" t="s">
        <v>24</v>
      </c>
      <c r="K718" s="487" t="s">
        <v>1057</v>
      </c>
      <c r="L718" s="487" t="s">
        <v>2550</v>
      </c>
      <c r="M718" s="487" t="s">
        <v>644</v>
      </c>
      <c r="N718" s="490" t="s">
        <v>644</v>
      </c>
      <c r="O718" s="490">
        <v>1</v>
      </c>
      <c r="P718" s="487">
        <v>1</v>
      </c>
      <c r="Q718" s="487" t="s">
        <v>885</v>
      </c>
      <c r="R718" s="491" t="s">
        <v>2563</v>
      </c>
      <c r="S718" s="579"/>
      <c r="T718" s="579">
        <v>10000000</v>
      </c>
      <c r="U718" s="487" t="s">
        <v>1008</v>
      </c>
      <c r="V718" s="487" t="s">
        <v>896</v>
      </c>
      <c r="W718" s="487" t="s">
        <v>888</v>
      </c>
      <c r="X718" s="487" t="s">
        <v>535</v>
      </c>
      <c r="Y718" s="487" t="s">
        <v>77</v>
      </c>
      <c r="Z718" s="487" t="s">
        <v>78</v>
      </c>
      <c r="AA718" s="451" t="s">
        <v>2334</v>
      </c>
    </row>
    <row r="719" spans="1:27" s="552" customFormat="1" ht="102">
      <c r="A719" s="487" t="s">
        <v>2440</v>
      </c>
      <c r="B719" s="487" t="s">
        <v>71</v>
      </c>
      <c r="C719" s="487" t="s">
        <v>72</v>
      </c>
      <c r="D719" s="487" t="s">
        <v>1006</v>
      </c>
      <c r="E719" s="487" t="s">
        <v>879</v>
      </c>
      <c r="F719" s="490">
        <v>8146</v>
      </c>
      <c r="G719" s="490">
        <v>2024110010254</v>
      </c>
      <c r="H719" s="487" t="s">
        <v>17</v>
      </c>
      <c r="I719" s="487" t="s">
        <v>880</v>
      </c>
      <c r="J719" s="453" t="s">
        <v>24</v>
      </c>
      <c r="K719" s="487" t="s">
        <v>1057</v>
      </c>
      <c r="L719" s="487" t="s">
        <v>2550</v>
      </c>
      <c r="M719" s="487" t="s">
        <v>644</v>
      </c>
      <c r="N719" s="490" t="s">
        <v>644</v>
      </c>
      <c r="O719" s="490">
        <v>1</v>
      </c>
      <c r="P719" s="487">
        <v>1</v>
      </c>
      <c r="Q719" s="487" t="s">
        <v>885</v>
      </c>
      <c r="R719" s="491" t="s">
        <v>2563</v>
      </c>
      <c r="S719" s="579"/>
      <c r="T719" s="579">
        <v>10000000</v>
      </c>
      <c r="U719" s="487" t="s">
        <v>1008</v>
      </c>
      <c r="V719" s="487" t="s">
        <v>896</v>
      </c>
      <c r="W719" s="487" t="s">
        <v>888</v>
      </c>
      <c r="X719" s="487" t="s">
        <v>535</v>
      </c>
      <c r="Y719" s="487" t="s">
        <v>77</v>
      </c>
      <c r="Z719" s="487" t="s">
        <v>78</v>
      </c>
      <c r="AA719" s="451" t="s">
        <v>2334</v>
      </c>
    </row>
    <row r="720" spans="1:27" s="552" customFormat="1" ht="102">
      <c r="A720" s="487" t="s">
        <v>2441</v>
      </c>
      <c r="B720" s="487" t="s">
        <v>71</v>
      </c>
      <c r="C720" s="487" t="s">
        <v>72</v>
      </c>
      <c r="D720" s="487" t="s">
        <v>1006</v>
      </c>
      <c r="E720" s="487" t="s">
        <v>879</v>
      </c>
      <c r="F720" s="490">
        <v>8146</v>
      </c>
      <c r="G720" s="490">
        <v>2024110010254</v>
      </c>
      <c r="H720" s="487" t="s">
        <v>17</v>
      </c>
      <c r="I720" s="487" t="s">
        <v>880</v>
      </c>
      <c r="J720" s="453" t="s">
        <v>24</v>
      </c>
      <c r="K720" s="487" t="s">
        <v>1057</v>
      </c>
      <c r="L720" s="487" t="s">
        <v>2550</v>
      </c>
      <c r="M720" s="487" t="s">
        <v>644</v>
      </c>
      <c r="N720" s="490" t="s">
        <v>644</v>
      </c>
      <c r="O720" s="490">
        <v>1</v>
      </c>
      <c r="P720" s="487">
        <v>1</v>
      </c>
      <c r="Q720" s="487" t="s">
        <v>885</v>
      </c>
      <c r="R720" s="491" t="s">
        <v>2563</v>
      </c>
      <c r="S720" s="579"/>
      <c r="T720" s="579">
        <v>10000000</v>
      </c>
      <c r="U720" s="487" t="s">
        <v>1008</v>
      </c>
      <c r="V720" s="487" t="s">
        <v>896</v>
      </c>
      <c r="W720" s="487" t="s">
        <v>888</v>
      </c>
      <c r="X720" s="487" t="s">
        <v>535</v>
      </c>
      <c r="Y720" s="487" t="s">
        <v>77</v>
      </c>
      <c r="Z720" s="487" t="s">
        <v>78</v>
      </c>
      <c r="AA720" s="451" t="s">
        <v>2334</v>
      </c>
    </row>
    <row r="721" spans="1:27" s="552" customFormat="1" ht="102">
      <c r="A721" s="487" t="s">
        <v>2442</v>
      </c>
      <c r="B721" s="487" t="s">
        <v>71</v>
      </c>
      <c r="C721" s="487" t="s">
        <v>72</v>
      </c>
      <c r="D721" s="487" t="s">
        <v>1006</v>
      </c>
      <c r="E721" s="487" t="s">
        <v>879</v>
      </c>
      <c r="F721" s="490">
        <v>8146</v>
      </c>
      <c r="G721" s="490">
        <v>2024110010254</v>
      </c>
      <c r="H721" s="487" t="s">
        <v>17</v>
      </c>
      <c r="I721" s="487" t="s">
        <v>880</v>
      </c>
      <c r="J721" s="453" t="s">
        <v>24</v>
      </c>
      <c r="K721" s="487" t="s">
        <v>1057</v>
      </c>
      <c r="L721" s="487" t="s">
        <v>2550</v>
      </c>
      <c r="M721" s="487" t="s">
        <v>644</v>
      </c>
      <c r="N721" s="490" t="s">
        <v>644</v>
      </c>
      <c r="O721" s="490">
        <v>1</v>
      </c>
      <c r="P721" s="487">
        <v>1</v>
      </c>
      <c r="Q721" s="487" t="s">
        <v>885</v>
      </c>
      <c r="R721" s="491" t="s">
        <v>2563</v>
      </c>
      <c r="S721" s="579"/>
      <c r="T721" s="579">
        <v>10000000</v>
      </c>
      <c r="U721" s="487" t="s">
        <v>1008</v>
      </c>
      <c r="V721" s="487" t="s">
        <v>896</v>
      </c>
      <c r="W721" s="487" t="s">
        <v>888</v>
      </c>
      <c r="X721" s="487" t="s">
        <v>535</v>
      </c>
      <c r="Y721" s="487" t="s">
        <v>77</v>
      </c>
      <c r="Z721" s="487" t="s">
        <v>78</v>
      </c>
      <c r="AA721" s="451" t="s">
        <v>2334</v>
      </c>
    </row>
    <row r="722" spans="1:27" s="552" customFormat="1" ht="102">
      <c r="A722" s="487" t="s">
        <v>2443</v>
      </c>
      <c r="B722" s="487" t="s">
        <v>71</v>
      </c>
      <c r="C722" s="487" t="s">
        <v>72</v>
      </c>
      <c r="D722" s="487" t="s">
        <v>1006</v>
      </c>
      <c r="E722" s="487" t="s">
        <v>879</v>
      </c>
      <c r="F722" s="490">
        <v>8146</v>
      </c>
      <c r="G722" s="490">
        <v>2024110010254</v>
      </c>
      <c r="H722" s="487" t="s">
        <v>17</v>
      </c>
      <c r="I722" s="487" t="s">
        <v>880</v>
      </c>
      <c r="J722" s="453" t="s">
        <v>24</v>
      </c>
      <c r="K722" s="487" t="s">
        <v>1057</v>
      </c>
      <c r="L722" s="487" t="s">
        <v>2550</v>
      </c>
      <c r="M722" s="487" t="s">
        <v>644</v>
      </c>
      <c r="N722" s="490" t="s">
        <v>644</v>
      </c>
      <c r="O722" s="490">
        <v>1</v>
      </c>
      <c r="P722" s="487">
        <v>1</v>
      </c>
      <c r="Q722" s="487" t="s">
        <v>885</v>
      </c>
      <c r="R722" s="491" t="s">
        <v>2563</v>
      </c>
      <c r="S722" s="579"/>
      <c r="T722" s="579">
        <v>10000000</v>
      </c>
      <c r="U722" s="487" t="s">
        <v>1008</v>
      </c>
      <c r="V722" s="487" t="s">
        <v>896</v>
      </c>
      <c r="W722" s="487" t="s">
        <v>888</v>
      </c>
      <c r="X722" s="487" t="s">
        <v>535</v>
      </c>
      <c r="Y722" s="487" t="s">
        <v>77</v>
      </c>
      <c r="Z722" s="487" t="s">
        <v>78</v>
      </c>
      <c r="AA722" s="451" t="s">
        <v>2334</v>
      </c>
    </row>
    <row r="723" spans="1:27" s="552" customFormat="1" ht="102">
      <c r="A723" s="487" t="s">
        <v>2444</v>
      </c>
      <c r="B723" s="487" t="s">
        <v>71</v>
      </c>
      <c r="C723" s="487" t="s">
        <v>72</v>
      </c>
      <c r="D723" s="487" t="s">
        <v>1006</v>
      </c>
      <c r="E723" s="487" t="s">
        <v>879</v>
      </c>
      <c r="F723" s="490">
        <v>8146</v>
      </c>
      <c r="G723" s="490">
        <v>2024110010254</v>
      </c>
      <c r="H723" s="487" t="s">
        <v>17</v>
      </c>
      <c r="I723" s="487" t="s">
        <v>880</v>
      </c>
      <c r="J723" s="453" t="s">
        <v>24</v>
      </c>
      <c r="K723" s="487" t="s">
        <v>1057</v>
      </c>
      <c r="L723" s="487" t="s">
        <v>2550</v>
      </c>
      <c r="M723" s="487" t="s">
        <v>644</v>
      </c>
      <c r="N723" s="490" t="s">
        <v>644</v>
      </c>
      <c r="O723" s="490">
        <v>1</v>
      </c>
      <c r="P723" s="487">
        <v>1</v>
      </c>
      <c r="Q723" s="487" t="s">
        <v>885</v>
      </c>
      <c r="R723" s="491" t="s">
        <v>2563</v>
      </c>
      <c r="S723" s="579"/>
      <c r="T723" s="579">
        <v>10000000</v>
      </c>
      <c r="U723" s="487" t="s">
        <v>1008</v>
      </c>
      <c r="V723" s="487" t="s">
        <v>896</v>
      </c>
      <c r="W723" s="487" t="s">
        <v>888</v>
      </c>
      <c r="X723" s="487" t="s">
        <v>535</v>
      </c>
      <c r="Y723" s="487" t="s">
        <v>77</v>
      </c>
      <c r="Z723" s="487" t="s">
        <v>78</v>
      </c>
      <c r="AA723" s="451" t="s">
        <v>2334</v>
      </c>
    </row>
    <row r="724" spans="1:27" s="552" customFormat="1" ht="102">
      <c r="A724" s="487" t="s">
        <v>2445</v>
      </c>
      <c r="B724" s="487" t="s">
        <v>71</v>
      </c>
      <c r="C724" s="487" t="s">
        <v>72</v>
      </c>
      <c r="D724" s="487" t="s">
        <v>1006</v>
      </c>
      <c r="E724" s="487" t="s">
        <v>879</v>
      </c>
      <c r="F724" s="490">
        <v>8146</v>
      </c>
      <c r="G724" s="490">
        <v>2024110010254</v>
      </c>
      <c r="H724" s="487" t="s">
        <v>17</v>
      </c>
      <c r="I724" s="487" t="s">
        <v>880</v>
      </c>
      <c r="J724" s="453" t="s">
        <v>24</v>
      </c>
      <c r="K724" s="487" t="s">
        <v>1057</v>
      </c>
      <c r="L724" s="487" t="s">
        <v>2550</v>
      </c>
      <c r="M724" s="487" t="s">
        <v>644</v>
      </c>
      <c r="N724" s="490" t="s">
        <v>644</v>
      </c>
      <c r="O724" s="490">
        <v>1</v>
      </c>
      <c r="P724" s="487">
        <v>1</v>
      </c>
      <c r="Q724" s="487" t="s">
        <v>885</v>
      </c>
      <c r="R724" s="491" t="s">
        <v>2563</v>
      </c>
      <c r="S724" s="579"/>
      <c r="T724" s="579">
        <v>10000000</v>
      </c>
      <c r="U724" s="487" t="s">
        <v>1008</v>
      </c>
      <c r="V724" s="487" t="s">
        <v>896</v>
      </c>
      <c r="W724" s="487" t="s">
        <v>888</v>
      </c>
      <c r="X724" s="487" t="s">
        <v>535</v>
      </c>
      <c r="Y724" s="487" t="s">
        <v>77</v>
      </c>
      <c r="Z724" s="487" t="s">
        <v>78</v>
      </c>
      <c r="AA724" s="451" t="s">
        <v>2334</v>
      </c>
    </row>
    <row r="725" spans="1:27" s="552" customFormat="1" ht="102">
      <c r="A725" s="487" t="s">
        <v>2446</v>
      </c>
      <c r="B725" s="487" t="s">
        <v>71</v>
      </c>
      <c r="C725" s="487" t="s">
        <v>72</v>
      </c>
      <c r="D725" s="487" t="s">
        <v>1006</v>
      </c>
      <c r="E725" s="487" t="s">
        <v>879</v>
      </c>
      <c r="F725" s="490">
        <v>8146</v>
      </c>
      <c r="G725" s="490">
        <v>2024110010254</v>
      </c>
      <c r="H725" s="487" t="s">
        <v>17</v>
      </c>
      <c r="I725" s="487" t="s">
        <v>880</v>
      </c>
      <c r="J725" s="453" t="s">
        <v>24</v>
      </c>
      <c r="K725" s="487" t="s">
        <v>1057</v>
      </c>
      <c r="L725" s="487" t="s">
        <v>2550</v>
      </c>
      <c r="M725" s="487" t="s">
        <v>644</v>
      </c>
      <c r="N725" s="490" t="s">
        <v>644</v>
      </c>
      <c r="O725" s="490">
        <v>1</v>
      </c>
      <c r="P725" s="487">
        <v>1</v>
      </c>
      <c r="Q725" s="487" t="s">
        <v>885</v>
      </c>
      <c r="R725" s="491" t="s">
        <v>2563</v>
      </c>
      <c r="S725" s="579"/>
      <c r="T725" s="579">
        <v>10000000</v>
      </c>
      <c r="U725" s="487" t="s">
        <v>1008</v>
      </c>
      <c r="V725" s="487" t="s">
        <v>896</v>
      </c>
      <c r="W725" s="487" t="s">
        <v>888</v>
      </c>
      <c r="X725" s="487" t="s">
        <v>535</v>
      </c>
      <c r="Y725" s="487" t="s">
        <v>77</v>
      </c>
      <c r="Z725" s="487" t="s">
        <v>78</v>
      </c>
      <c r="AA725" s="451" t="s">
        <v>2334</v>
      </c>
    </row>
    <row r="726" spans="1:27" s="552" customFormat="1" ht="102">
      <c r="A726" s="487" t="s">
        <v>2447</v>
      </c>
      <c r="B726" s="487" t="s">
        <v>71</v>
      </c>
      <c r="C726" s="487" t="s">
        <v>72</v>
      </c>
      <c r="D726" s="487" t="s">
        <v>1006</v>
      </c>
      <c r="E726" s="487" t="s">
        <v>879</v>
      </c>
      <c r="F726" s="490">
        <v>8146</v>
      </c>
      <c r="G726" s="490">
        <v>2024110010254</v>
      </c>
      <c r="H726" s="487" t="s">
        <v>17</v>
      </c>
      <c r="I726" s="487" t="s">
        <v>880</v>
      </c>
      <c r="J726" s="453" t="s">
        <v>24</v>
      </c>
      <c r="K726" s="487" t="s">
        <v>1057</v>
      </c>
      <c r="L726" s="487" t="s">
        <v>2550</v>
      </c>
      <c r="M726" s="487" t="s">
        <v>644</v>
      </c>
      <c r="N726" s="490" t="s">
        <v>644</v>
      </c>
      <c r="O726" s="490">
        <v>1</v>
      </c>
      <c r="P726" s="487">
        <v>1</v>
      </c>
      <c r="Q726" s="487" t="s">
        <v>885</v>
      </c>
      <c r="R726" s="491" t="s">
        <v>2563</v>
      </c>
      <c r="S726" s="579"/>
      <c r="T726" s="579">
        <v>10000000</v>
      </c>
      <c r="U726" s="487" t="s">
        <v>1008</v>
      </c>
      <c r="V726" s="487" t="s">
        <v>896</v>
      </c>
      <c r="W726" s="487" t="s">
        <v>888</v>
      </c>
      <c r="X726" s="487" t="s">
        <v>535</v>
      </c>
      <c r="Y726" s="487" t="s">
        <v>77</v>
      </c>
      <c r="Z726" s="487" t="s">
        <v>78</v>
      </c>
      <c r="AA726" s="451" t="s">
        <v>2334</v>
      </c>
    </row>
    <row r="727" spans="1:27" s="552" customFormat="1" ht="102">
      <c r="A727" s="487" t="s">
        <v>2448</v>
      </c>
      <c r="B727" s="487" t="s">
        <v>71</v>
      </c>
      <c r="C727" s="487" t="s">
        <v>72</v>
      </c>
      <c r="D727" s="487" t="s">
        <v>1006</v>
      </c>
      <c r="E727" s="487" t="s">
        <v>879</v>
      </c>
      <c r="F727" s="490">
        <v>8146</v>
      </c>
      <c r="G727" s="490">
        <v>2024110010254</v>
      </c>
      <c r="H727" s="487" t="s">
        <v>17</v>
      </c>
      <c r="I727" s="487" t="s">
        <v>880</v>
      </c>
      <c r="J727" s="453" t="s">
        <v>24</v>
      </c>
      <c r="K727" s="487" t="s">
        <v>1057</v>
      </c>
      <c r="L727" s="487" t="s">
        <v>2550</v>
      </c>
      <c r="M727" s="487" t="s">
        <v>644</v>
      </c>
      <c r="N727" s="490" t="s">
        <v>644</v>
      </c>
      <c r="O727" s="490">
        <v>1</v>
      </c>
      <c r="P727" s="487">
        <v>1</v>
      </c>
      <c r="Q727" s="487" t="s">
        <v>885</v>
      </c>
      <c r="R727" s="491" t="s">
        <v>2563</v>
      </c>
      <c r="S727" s="579"/>
      <c r="T727" s="579">
        <v>10000000</v>
      </c>
      <c r="U727" s="487" t="s">
        <v>1008</v>
      </c>
      <c r="V727" s="487" t="s">
        <v>896</v>
      </c>
      <c r="W727" s="487" t="s">
        <v>888</v>
      </c>
      <c r="X727" s="487" t="s">
        <v>535</v>
      </c>
      <c r="Y727" s="487" t="s">
        <v>77</v>
      </c>
      <c r="Z727" s="487" t="s">
        <v>78</v>
      </c>
      <c r="AA727" s="451" t="s">
        <v>2334</v>
      </c>
    </row>
    <row r="728" spans="1:27" s="552" customFormat="1" ht="102">
      <c r="A728" s="487" t="s">
        <v>2449</v>
      </c>
      <c r="B728" s="487" t="s">
        <v>71</v>
      </c>
      <c r="C728" s="487" t="s">
        <v>72</v>
      </c>
      <c r="D728" s="487" t="s">
        <v>1006</v>
      </c>
      <c r="E728" s="487" t="s">
        <v>879</v>
      </c>
      <c r="F728" s="490">
        <v>8146</v>
      </c>
      <c r="G728" s="490">
        <v>2024110010254</v>
      </c>
      <c r="H728" s="487" t="s">
        <v>17</v>
      </c>
      <c r="I728" s="487" t="s">
        <v>880</v>
      </c>
      <c r="J728" s="453" t="s">
        <v>24</v>
      </c>
      <c r="K728" s="487" t="s">
        <v>1057</v>
      </c>
      <c r="L728" s="487" t="s">
        <v>2550</v>
      </c>
      <c r="M728" s="487" t="s">
        <v>644</v>
      </c>
      <c r="N728" s="490" t="s">
        <v>644</v>
      </c>
      <c r="O728" s="490">
        <v>1</v>
      </c>
      <c r="P728" s="487">
        <v>1</v>
      </c>
      <c r="Q728" s="487" t="s">
        <v>885</v>
      </c>
      <c r="R728" s="491" t="s">
        <v>2563</v>
      </c>
      <c r="S728" s="579"/>
      <c r="T728" s="579">
        <v>10000000</v>
      </c>
      <c r="U728" s="487" t="s">
        <v>1008</v>
      </c>
      <c r="V728" s="487" t="s">
        <v>896</v>
      </c>
      <c r="W728" s="487" t="s">
        <v>888</v>
      </c>
      <c r="X728" s="487" t="s">
        <v>535</v>
      </c>
      <c r="Y728" s="487" t="s">
        <v>77</v>
      </c>
      <c r="Z728" s="487" t="s">
        <v>78</v>
      </c>
      <c r="AA728" s="451" t="s">
        <v>2334</v>
      </c>
    </row>
    <row r="729" spans="1:27" s="552" customFormat="1" ht="102">
      <c r="A729" s="487" t="s">
        <v>2450</v>
      </c>
      <c r="B729" s="487" t="s">
        <v>71</v>
      </c>
      <c r="C729" s="487" t="s">
        <v>72</v>
      </c>
      <c r="D729" s="487" t="s">
        <v>1006</v>
      </c>
      <c r="E729" s="487" t="s">
        <v>879</v>
      </c>
      <c r="F729" s="490">
        <v>8146</v>
      </c>
      <c r="G729" s="490">
        <v>2024110010254</v>
      </c>
      <c r="H729" s="487" t="s">
        <v>17</v>
      </c>
      <c r="I729" s="487" t="s">
        <v>880</v>
      </c>
      <c r="J729" s="453" t="s">
        <v>24</v>
      </c>
      <c r="K729" s="487" t="s">
        <v>1057</v>
      </c>
      <c r="L729" s="487" t="s">
        <v>2550</v>
      </c>
      <c r="M729" s="487" t="s">
        <v>644</v>
      </c>
      <c r="N729" s="490" t="s">
        <v>644</v>
      </c>
      <c r="O729" s="490">
        <v>1</v>
      </c>
      <c r="P729" s="487">
        <v>1</v>
      </c>
      <c r="Q729" s="487" t="s">
        <v>885</v>
      </c>
      <c r="R729" s="491" t="s">
        <v>2563</v>
      </c>
      <c r="S729" s="579"/>
      <c r="T729" s="579">
        <v>10000000</v>
      </c>
      <c r="U729" s="487" t="s">
        <v>1008</v>
      </c>
      <c r="V729" s="487" t="s">
        <v>896</v>
      </c>
      <c r="W729" s="487" t="s">
        <v>888</v>
      </c>
      <c r="X729" s="487" t="s">
        <v>535</v>
      </c>
      <c r="Y729" s="487" t="s">
        <v>77</v>
      </c>
      <c r="Z729" s="487" t="s">
        <v>78</v>
      </c>
      <c r="AA729" s="451" t="s">
        <v>2334</v>
      </c>
    </row>
    <row r="730" spans="1:27" s="552" customFormat="1" ht="102">
      <c r="A730" s="487" t="s">
        <v>2451</v>
      </c>
      <c r="B730" s="487" t="s">
        <v>71</v>
      </c>
      <c r="C730" s="487" t="s">
        <v>72</v>
      </c>
      <c r="D730" s="487" t="s">
        <v>1006</v>
      </c>
      <c r="E730" s="487" t="s">
        <v>879</v>
      </c>
      <c r="F730" s="490">
        <v>8146</v>
      </c>
      <c r="G730" s="490">
        <v>2024110010254</v>
      </c>
      <c r="H730" s="487" t="s">
        <v>17</v>
      </c>
      <c r="I730" s="487" t="s">
        <v>880</v>
      </c>
      <c r="J730" s="453" t="s">
        <v>24</v>
      </c>
      <c r="K730" s="487" t="s">
        <v>1057</v>
      </c>
      <c r="L730" s="487" t="s">
        <v>2550</v>
      </c>
      <c r="M730" s="487" t="s">
        <v>644</v>
      </c>
      <c r="N730" s="490" t="s">
        <v>644</v>
      </c>
      <c r="O730" s="490">
        <v>1</v>
      </c>
      <c r="P730" s="487">
        <v>1</v>
      </c>
      <c r="Q730" s="487" t="s">
        <v>885</v>
      </c>
      <c r="R730" s="491" t="s">
        <v>2563</v>
      </c>
      <c r="S730" s="579"/>
      <c r="T730" s="579">
        <v>10000000</v>
      </c>
      <c r="U730" s="487" t="s">
        <v>1008</v>
      </c>
      <c r="V730" s="487" t="s">
        <v>896</v>
      </c>
      <c r="W730" s="487" t="s">
        <v>888</v>
      </c>
      <c r="X730" s="487" t="s">
        <v>535</v>
      </c>
      <c r="Y730" s="487" t="s">
        <v>77</v>
      </c>
      <c r="Z730" s="487" t="s">
        <v>78</v>
      </c>
      <c r="AA730" s="451" t="s">
        <v>2334</v>
      </c>
    </row>
    <row r="731" spans="1:27" s="552" customFormat="1" ht="102">
      <c r="A731" s="487" t="s">
        <v>2452</v>
      </c>
      <c r="B731" s="487" t="s">
        <v>71</v>
      </c>
      <c r="C731" s="487" t="s">
        <v>72</v>
      </c>
      <c r="D731" s="487" t="s">
        <v>1006</v>
      </c>
      <c r="E731" s="487" t="s">
        <v>879</v>
      </c>
      <c r="F731" s="490">
        <v>8146</v>
      </c>
      <c r="G731" s="490">
        <v>2024110010254</v>
      </c>
      <c r="H731" s="487" t="s">
        <v>17</v>
      </c>
      <c r="I731" s="487" t="s">
        <v>880</v>
      </c>
      <c r="J731" s="453" t="s">
        <v>24</v>
      </c>
      <c r="K731" s="487" t="s">
        <v>1057</v>
      </c>
      <c r="L731" s="487" t="s">
        <v>2550</v>
      </c>
      <c r="M731" s="487" t="s">
        <v>644</v>
      </c>
      <c r="N731" s="490" t="s">
        <v>644</v>
      </c>
      <c r="O731" s="490">
        <v>1</v>
      </c>
      <c r="P731" s="487">
        <v>1</v>
      </c>
      <c r="Q731" s="487" t="s">
        <v>885</v>
      </c>
      <c r="R731" s="491" t="s">
        <v>2563</v>
      </c>
      <c r="S731" s="579"/>
      <c r="T731" s="579">
        <v>10000000</v>
      </c>
      <c r="U731" s="487" t="s">
        <v>1008</v>
      </c>
      <c r="V731" s="487" t="s">
        <v>896</v>
      </c>
      <c r="W731" s="487" t="s">
        <v>888</v>
      </c>
      <c r="X731" s="487" t="s">
        <v>535</v>
      </c>
      <c r="Y731" s="487" t="s">
        <v>77</v>
      </c>
      <c r="Z731" s="487" t="s">
        <v>78</v>
      </c>
      <c r="AA731" s="451" t="s">
        <v>2334</v>
      </c>
    </row>
    <row r="732" spans="1:27" s="552" customFormat="1" ht="102">
      <c r="A732" s="487" t="s">
        <v>2453</v>
      </c>
      <c r="B732" s="487" t="s">
        <v>71</v>
      </c>
      <c r="C732" s="487" t="s">
        <v>72</v>
      </c>
      <c r="D732" s="487" t="s">
        <v>1006</v>
      </c>
      <c r="E732" s="487" t="s">
        <v>879</v>
      </c>
      <c r="F732" s="490">
        <v>8146</v>
      </c>
      <c r="G732" s="490">
        <v>2024110010254</v>
      </c>
      <c r="H732" s="487" t="s">
        <v>17</v>
      </c>
      <c r="I732" s="487" t="s">
        <v>880</v>
      </c>
      <c r="J732" s="453" t="s">
        <v>24</v>
      </c>
      <c r="K732" s="487" t="s">
        <v>1057</v>
      </c>
      <c r="L732" s="487" t="s">
        <v>2550</v>
      </c>
      <c r="M732" s="487" t="s">
        <v>644</v>
      </c>
      <c r="N732" s="490" t="s">
        <v>644</v>
      </c>
      <c r="O732" s="490">
        <v>1</v>
      </c>
      <c r="P732" s="487">
        <v>1</v>
      </c>
      <c r="Q732" s="487" t="s">
        <v>885</v>
      </c>
      <c r="R732" s="491" t="s">
        <v>2563</v>
      </c>
      <c r="S732" s="579"/>
      <c r="T732" s="579">
        <v>10000000</v>
      </c>
      <c r="U732" s="487" t="s">
        <v>1008</v>
      </c>
      <c r="V732" s="487" t="s">
        <v>896</v>
      </c>
      <c r="W732" s="487" t="s">
        <v>888</v>
      </c>
      <c r="X732" s="487" t="s">
        <v>535</v>
      </c>
      <c r="Y732" s="487" t="s">
        <v>77</v>
      </c>
      <c r="Z732" s="487" t="s">
        <v>78</v>
      </c>
      <c r="AA732" s="451" t="s">
        <v>2334</v>
      </c>
    </row>
    <row r="733" spans="1:27" s="552" customFormat="1" ht="102">
      <c r="A733" s="487" t="s">
        <v>2454</v>
      </c>
      <c r="B733" s="487" t="s">
        <v>71</v>
      </c>
      <c r="C733" s="487" t="s">
        <v>72</v>
      </c>
      <c r="D733" s="487" t="s">
        <v>1006</v>
      </c>
      <c r="E733" s="487" t="s">
        <v>879</v>
      </c>
      <c r="F733" s="490">
        <v>8146</v>
      </c>
      <c r="G733" s="490">
        <v>2024110010254</v>
      </c>
      <c r="H733" s="487" t="s">
        <v>17</v>
      </c>
      <c r="I733" s="487" t="s">
        <v>880</v>
      </c>
      <c r="J733" s="453" t="s">
        <v>24</v>
      </c>
      <c r="K733" s="487" t="s">
        <v>1057</v>
      </c>
      <c r="L733" s="487" t="s">
        <v>2550</v>
      </c>
      <c r="M733" s="487" t="s">
        <v>644</v>
      </c>
      <c r="N733" s="490" t="s">
        <v>644</v>
      </c>
      <c r="O733" s="490">
        <v>1</v>
      </c>
      <c r="P733" s="487">
        <v>1</v>
      </c>
      <c r="Q733" s="487" t="s">
        <v>885</v>
      </c>
      <c r="R733" s="491" t="s">
        <v>2563</v>
      </c>
      <c r="S733" s="579"/>
      <c r="T733" s="579">
        <v>10000000</v>
      </c>
      <c r="U733" s="487" t="s">
        <v>1008</v>
      </c>
      <c r="V733" s="487" t="s">
        <v>896</v>
      </c>
      <c r="W733" s="487" t="s">
        <v>888</v>
      </c>
      <c r="X733" s="487" t="s">
        <v>535</v>
      </c>
      <c r="Y733" s="487" t="s">
        <v>77</v>
      </c>
      <c r="Z733" s="487" t="s">
        <v>78</v>
      </c>
      <c r="AA733" s="451" t="s">
        <v>2334</v>
      </c>
    </row>
    <row r="734" spans="1:27" s="552" customFormat="1" ht="102">
      <c r="A734" s="487" t="s">
        <v>2455</v>
      </c>
      <c r="B734" s="487" t="s">
        <v>71</v>
      </c>
      <c r="C734" s="487" t="s">
        <v>72</v>
      </c>
      <c r="D734" s="487" t="s">
        <v>1006</v>
      </c>
      <c r="E734" s="487" t="s">
        <v>879</v>
      </c>
      <c r="F734" s="490">
        <v>8146</v>
      </c>
      <c r="G734" s="490">
        <v>2024110010254</v>
      </c>
      <c r="H734" s="487" t="s">
        <v>17</v>
      </c>
      <c r="I734" s="487" t="s">
        <v>880</v>
      </c>
      <c r="J734" s="453" t="s">
        <v>24</v>
      </c>
      <c r="K734" s="487" t="s">
        <v>1057</v>
      </c>
      <c r="L734" s="487" t="s">
        <v>2550</v>
      </c>
      <c r="M734" s="487" t="s">
        <v>644</v>
      </c>
      <c r="N734" s="490" t="s">
        <v>644</v>
      </c>
      <c r="O734" s="490">
        <v>1</v>
      </c>
      <c r="P734" s="487">
        <v>1</v>
      </c>
      <c r="Q734" s="487" t="s">
        <v>885</v>
      </c>
      <c r="R734" s="491" t="s">
        <v>2563</v>
      </c>
      <c r="S734" s="579"/>
      <c r="T734" s="579">
        <v>10000000</v>
      </c>
      <c r="U734" s="487" t="s">
        <v>1008</v>
      </c>
      <c r="V734" s="487" t="s">
        <v>896</v>
      </c>
      <c r="W734" s="487" t="s">
        <v>888</v>
      </c>
      <c r="X734" s="487" t="s">
        <v>535</v>
      </c>
      <c r="Y734" s="487" t="s">
        <v>77</v>
      </c>
      <c r="Z734" s="487" t="s">
        <v>78</v>
      </c>
      <c r="AA734" s="451" t="s">
        <v>2334</v>
      </c>
    </row>
    <row r="735" spans="1:27" s="552" customFormat="1" ht="102">
      <c r="A735" s="487" t="s">
        <v>2456</v>
      </c>
      <c r="B735" s="487" t="s">
        <v>71</v>
      </c>
      <c r="C735" s="487" t="s">
        <v>72</v>
      </c>
      <c r="D735" s="487" t="s">
        <v>1006</v>
      </c>
      <c r="E735" s="487" t="s">
        <v>879</v>
      </c>
      <c r="F735" s="490">
        <v>8146</v>
      </c>
      <c r="G735" s="490">
        <v>2024110010254</v>
      </c>
      <c r="H735" s="487" t="s">
        <v>17</v>
      </c>
      <c r="I735" s="487" t="s">
        <v>880</v>
      </c>
      <c r="J735" s="453" t="s">
        <v>24</v>
      </c>
      <c r="K735" s="487" t="s">
        <v>1057</v>
      </c>
      <c r="L735" s="487" t="s">
        <v>2550</v>
      </c>
      <c r="M735" s="487" t="s">
        <v>644</v>
      </c>
      <c r="N735" s="490" t="s">
        <v>644</v>
      </c>
      <c r="O735" s="490">
        <v>1</v>
      </c>
      <c r="P735" s="487">
        <v>1</v>
      </c>
      <c r="Q735" s="487" t="s">
        <v>885</v>
      </c>
      <c r="R735" s="491" t="s">
        <v>2563</v>
      </c>
      <c r="S735" s="579"/>
      <c r="T735" s="579">
        <v>10000000</v>
      </c>
      <c r="U735" s="487" t="s">
        <v>1008</v>
      </c>
      <c r="V735" s="487" t="s">
        <v>896</v>
      </c>
      <c r="W735" s="487" t="s">
        <v>888</v>
      </c>
      <c r="X735" s="487" t="s">
        <v>535</v>
      </c>
      <c r="Y735" s="487" t="s">
        <v>77</v>
      </c>
      <c r="Z735" s="487" t="s">
        <v>78</v>
      </c>
      <c r="AA735" s="451" t="s">
        <v>2334</v>
      </c>
    </row>
    <row r="736" spans="1:27" s="552" customFormat="1" ht="102">
      <c r="A736" s="487" t="s">
        <v>2457</v>
      </c>
      <c r="B736" s="487" t="s">
        <v>71</v>
      </c>
      <c r="C736" s="487" t="s">
        <v>72</v>
      </c>
      <c r="D736" s="487" t="s">
        <v>1006</v>
      </c>
      <c r="E736" s="487" t="s">
        <v>879</v>
      </c>
      <c r="F736" s="490">
        <v>8146</v>
      </c>
      <c r="G736" s="490">
        <v>2024110010254</v>
      </c>
      <c r="H736" s="487" t="s">
        <v>17</v>
      </c>
      <c r="I736" s="487" t="s">
        <v>880</v>
      </c>
      <c r="J736" s="453" t="s">
        <v>24</v>
      </c>
      <c r="K736" s="487" t="s">
        <v>1057</v>
      </c>
      <c r="L736" s="487" t="s">
        <v>2550</v>
      </c>
      <c r="M736" s="487" t="s">
        <v>644</v>
      </c>
      <c r="N736" s="490" t="s">
        <v>644</v>
      </c>
      <c r="O736" s="490">
        <v>1</v>
      </c>
      <c r="P736" s="487">
        <v>1</v>
      </c>
      <c r="Q736" s="487" t="s">
        <v>885</v>
      </c>
      <c r="R736" s="491" t="s">
        <v>2563</v>
      </c>
      <c r="S736" s="579"/>
      <c r="T736" s="579">
        <v>10000000</v>
      </c>
      <c r="U736" s="487" t="s">
        <v>1008</v>
      </c>
      <c r="V736" s="487" t="s">
        <v>896</v>
      </c>
      <c r="W736" s="487" t="s">
        <v>888</v>
      </c>
      <c r="X736" s="487" t="s">
        <v>535</v>
      </c>
      <c r="Y736" s="487" t="s">
        <v>77</v>
      </c>
      <c r="Z736" s="487" t="s">
        <v>78</v>
      </c>
      <c r="AA736" s="451" t="s">
        <v>2334</v>
      </c>
    </row>
    <row r="737" spans="1:27" s="552" customFormat="1" ht="102">
      <c r="A737" s="487" t="s">
        <v>2458</v>
      </c>
      <c r="B737" s="487" t="s">
        <v>71</v>
      </c>
      <c r="C737" s="487" t="s">
        <v>72</v>
      </c>
      <c r="D737" s="487" t="s">
        <v>1006</v>
      </c>
      <c r="E737" s="487" t="s">
        <v>879</v>
      </c>
      <c r="F737" s="490">
        <v>8146</v>
      </c>
      <c r="G737" s="490">
        <v>2024110010254</v>
      </c>
      <c r="H737" s="487" t="s">
        <v>17</v>
      </c>
      <c r="I737" s="487" t="s">
        <v>880</v>
      </c>
      <c r="J737" s="453" t="s">
        <v>24</v>
      </c>
      <c r="K737" s="487" t="s">
        <v>1057</v>
      </c>
      <c r="L737" s="487" t="s">
        <v>2550</v>
      </c>
      <c r="M737" s="487" t="s">
        <v>644</v>
      </c>
      <c r="N737" s="490" t="s">
        <v>644</v>
      </c>
      <c r="O737" s="490">
        <v>1</v>
      </c>
      <c r="P737" s="487">
        <v>1</v>
      </c>
      <c r="Q737" s="487" t="s">
        <v>885</v>
      </c>
      <c r="R737" s="491" t="s">
        <v>2563</v>
      </c>
      <c r="S737" s="579"/>
      <c r="T737" s="579">
        <v>10000000</v>
      </c>
      <c r="U737" s="487" t="s">
        <v>1008</v>
      </c>
      <c r="V737" s="487" t="s">
        <v>896</v>
      </c>
      <c r="W737" s="487" t="s">
        <v>888</v>
      </c>
      <c r="X737" s="487" t="s">
        <v>535</v>
      </c>
      <c r="Y737" s="487" t="s">
        <v>77</v>
      </c>
      <c r="Z737" s="487" t="s">
        <v>78</v>
      </c>
      <c r="AA737" s="451" t="s">
        <v>2334</v>
      </c>
    </row>
    <row r="738" spans="1:27" s="552" customFormat="1" ht="102">
      <c r="A738" s="487" t="s">
        <v>2459</v>
      </c>
      <c r="B738" s="487" t="s">
        <v>71</v>
      </c>
      <c r="C738" s="487" t="s">
        <v>72</v>
      </c>
      <c r="D738" s="487" t="s">
        <v>1006</v>
      </c>
      <c r="E738" s="487" t="s">
        <v>879</v>
      </c>
      <c r="F738" s="490">
        <v>8146</v>
      </c>
      <c r="G738" s="490">
        <v>2024110010254</v>
      </c>
      <c r="H738" s="487" t="s">
        <v>17</v>
      </c>
      <c r="I738" s="487" t="s">
        <v>880</v>
      </c>
      <c r="J738" s="453" t="s">
        <v>24</v>
      </c>
      <c r="K738" s="487" t="s">
        <v>1057</v>
      </c>
      <c r="L738" s="487" t="s">
        <v>2550</v>
      </c>
      <c r="M738" s="487" t="s">
        <v>644</v>
      </c>
      <c r="N738" s="490" t="s">
        <v>644</v>
      </c>
      <c r="O738" s="490">
        <v>1</v>
      </c>
      <c r="P738" s="487">
        <v>1</v>
      </c>
      <c r="Q738" s="487" t="s">
        <v>885</v>
      </c>
      <c r="R738" s="491" t="s">
        <v>2563</v>
      </c>
      <c r="S738" s="579"/>
      <c r="T738" s="579">
        <v>10000000</v>
      </c>
      <c r="U738" s="487" t="s">
        <v>1008</v>
      </c>
      <c r="V738" s="487" t="s">
        <v>896</v>
      </c>
      <c r="W738" s="487" t="s">
        <v>888</v>
      </c>
      <c r="X738" s="487" t="s">
        <v>535</v>
      </c>
      <c r="Y738" s="487" t="s">
        <v>77</v>
      </c>
      <c r="Z738" s="487" t="s">
        <v>78</v>
      </c>
      <c r="AA738" s="451" t="s">
        <v>2334</v>
      </c>
    </row>
    <row r="739" spans="1:27" s="552" customFormat="1" ht="102">
      <c r="A739" s="487" t="s">
        <v>2460</v>
      </c>
      <c r="B739" s="487" t="s">
        <v>71</v>
      </c>
      <c r="C739" s="487" t="s">
        <v>72</v>
      </c>
      <c r="D739" s="487" t="s">
        <v>1006</v>
      </c>
      <c r="E739" s="487" t="s">
        <v>879</v>
      </c>
      <c r="F739" s="490">
        <v>8146</v>
      </c>
      <c r="G739" s="490">
        <v>2024110010254</v>
      </c>
      <c r="H739" s="487" t="s">
        <v>17</v>
      </c>
      <c r="I739" s="487" t="s">
        <v>880</v>
      </c>
      <c r="J739" s="453" t="s">
        <v>24</v>
      </c>
      <c r="K739" s="487" t="s">
        <v>1057</v>
      </c>
      <c r="L739" s="487" t="s">
        <v>2550</v>
      </c>
      <c r="M739" s="487" t="s">
        <v>644</v>
      </c>
      <c r="N739" s="490" t="s">
        <v>644</v>
      </c>
      <c r="O739" s="490">
        <v>1</v>
      </c>
      <c r="P739" s="487">
        <v>1</v>
      </c>
      <c r="Q739" s="487" t="s">
        <v>885</v>
      </c>
      <c r="R739" s="491" t="s">
        <v>2563</v>
      </c>
      <c r="S739" s="579"/>
      <c r="T739" s="579">
        <v>10000000</v>
      </c>
      <c r="U739" s="487" t="s">
        <v>1008</v>
      </c>
      <c r="V739" s="487" t="s">
        <v>896</v>
      </c>
      <c r="W739" s="487" t="s">
        <v>888</v>
      </c>
      <c r="X739" s="487" t="s">
        <v>535</v>
      </c>
      <c r="Y739" s="487" t="s">
        <v>77</v>
      </c>
      <c r="Z739" s="487" t="s">
        <v>78</v>
      </c>
      <c r="AA739" s="451" t="s">
        <v>2334</v>
      </c>
    </row>
    <row r="740" spans="1:27" s="552" customFormat="1" ht="102">
      <c r="A740" s="487" t="s">
        <v>2461</v>
      </c>
      <c r="B740" s="487" t="s">
        <v>71</v>
      </c>
      <c r="C740" s="487" t="s">
        <v>72</v>
      </c>
      <c r="D740" s="487" t="s">
        <v>1006</v>
      </c>
      <c r="E740" s="487" t="s">
        <v>879</v>
      </c>
      <c r="F740" s="490">
        <v>8146</v>
      </c>
      <c r="G740" s="490">
        <v>2024110010254</v>
      </c>
      <c r="H740" s="487" t="s">
        <v>17</v>
      </c>
      <c r="I740" s="487" t="s">
        <v>880</v>
      </c>
      <c r="J740" s="453" t="s">
        <v>24</v>
      </c>
      <c r="K740" s="487" t="s">
        <v>1057</v>
      </c>
      <c r="L740" s="487" t="s">
        <v>2550</v>
      </c>
      <c r="M740" s="487" t="s">
        <v>644</v>
      </c>
      <c r="N740" s="490" t="s">
        <v>644</v>
      </c>
      <c r="O740" s="490">
        <v>1</v>
      </c>
      <c r="P740" s="487">
        <v>1</v>
      </c>
      <c r="Q740" s="487" t="s">
        <v>885</v>
      </c>
      <c r="R740" s="491" t="s">
        <v>2563</v>
      </c>
      <c r="S740" s="579"/>
      <c r="T740" s="579">
        <v>10000000</v>
      </c>
      <c r="U740" s="487" t="s">
        <v>1008</v>
      </c>
      <c r="V740" s="487" t="s">
        <v>896</v>
      </c>
      <c r="W740" s="487" t="s">
        <v>888</v>
      </c>
      <c r="X740" s="487" t="s">
        <v>535</v>
      </c>
      <c r="Y740" s="487" t="s">
        <v>77</v>
      </c>
      <c r="Z740" s="487" t="s">
        <v>78</v>
      </c>
      <c r="AA740" s="451" t="s">
        <v>2334</v>
      </c>
    </row>
    <row r="741" spans="1:27" s="552" customFormat="1" ht="102">
      <c r="A741" s="487" t="s">
        <v>2462</v>
      </c>
      <c r="B741" s="487" t="s">
        <v>71</v>
      </c>
      <c r="C741" s="487" t="s">
        <v>72</v>
      </c>
      <c r="D741" s="487" t="s">
        <v>1006</v>
      </c>
      <c r="E741" s="487" t="s">
        <v>879</v>
      </c>
      <c r="F741" s="490">
        <v>8146</v>
      </c>
      <c r="G741" s="490">
        <v>2024110010254</v>
      </c>
      <c r="H741" s="487" t="s">
        <v>17</v>
      </c>
      <c r="I741" s="487" t="s">
        <v>880</v>
      </c>
      <c r="J741" s="453" t="s">
        <v>24</v>
      </c>
      <c r="K741" s="487" t="s">
        <v>1057</v>
      </c>
      <c r="L741" s="487" t="s">
        <v>2550</v>
      </c>
      <c r="M741" s="487" t="s">
        <v>644</v>
      </c>
      <c r="N741" s="490" t="s">
        <v>644</v>
      </c>
      <c r="O741" s="490">
        <v>1</v>
      </c>
      <c r="P741" s="487">
        <v>1</v>
      </c>
      <c r="Q741" s="487" t="s">
        <v>885</v>
      </c>
      <c r="R741" s="491" t="s">
        <v>2563</v>
      </c>
      <c r="S741" s="579"/>
      <c r="T741" s="579">
        <v>10000000</v>
      </c>
      <c r="U741" s="487" t="s">
        <v>1008</v>
      </c>
      <c r="V741" s="487" t="s">
        <v>896</v>
      </c>
      <c r="W741" s="487" t="s">
        <v>888</v>
      </c>
      <c r="X741" s="487" t="s">
        <v>535</v>
      </c>
      <c r="Y741" s="487" t="s">
        <v>77</v>
      </c>
      <c r="Z741" s="487" t="s">
        <v>78</v>
      </c>
      <c r="AA741" s="451" t="s">
        <v>2334</v>
      </c>
    </row>
    <row r="742" spans="1:27" s="552" customFormat="1" ht="102">
      <c r="A742" s="487" t="s">
        <v>2463</v>
      </c>
      <c r="B742" s="487" t="s">
        <v>71</v>
      </c>
      <c r="C742" s="487" t="s">
        <v>72</v>
      </c>
      <c r="D742" s="487" t="s">
        <v>1006</v>
      </c>
      <c r="E742" s="487" t="s">
        <v>879</v>
      </c>
      <c r="F742" s="490">
        <v>8146</v>
      </c>
      <c r="G742" s="490">
        <v>2024110010254</v>
      </c>
      <c r="H742" s="487" t="s">
        <v>17</v>
      </c>
      <c r="I742" s="487" t="s">
        <v>880</v>
      </c>
      <c r="J742" s="453" t="s">
        <v>24</v>
      </c>
      <c r="K742" s="487" t="s">
        <v>1057</v>
      </c>
      <c r="L742" s="487" t="s">
        <v>2550</v>
      </c>
      <c r="M742" s="487" t="s">
        <v>644</v>
      </c>
      <c r="N742" s="490" t="s">
        <v>644</v>
      </c>
      <c r="O742" s="490">
        <v>1</v>
      </c>
      <c r="P742" s="487">
        <v>1</v>
      </c>
      <c r="Q742" s="487" t="s">
        <v>885</v>
      </c>
      <c r="R742" s="491" t="s">
        <v>2563</v>
      </c>
      <c r="S742" s="579"/>
      <c r="T742" s="579">
        <v>10000000</v>
      </c>
      <c r="U742" s="487" t="s">
        <v>1008</v>
      </c>
      <c r="V742" s="487" t="s">
        <v>896</v>
      </c>
      <c r="W742" s="487" t="s">
        <v>888</v>
      </c>
      <c r="X742" s="487" t="s">
        <v>535</v>
      </c>
      <c r="Y742" s="487" t="s">
        <v>77</v>
      </c>
      <c r="Z742" s="487" t="s">
        <v>78</v>
      </c>
      <c r="AA742" s="451" t="s">
        <v>2334</v>
      </c>
    </row>
    <row r="743" spans="1:27" s="552" customFormat="1" ht="102">
      <c r="A743" s="487" t="s">
        <v>2464</v>
      </c>
      <c r="B743" s="487" t="s">
        <v>71</v>
      </c>
      <c r="C743" s="487" t="s">
        <v>72</v>
      </c>
      <c r="D743" s="487" t="s">
        <v>1006</v>
      </c>
      <c r="E743" s="487" t="s">
        <v>879</v>
      </c>
      <c r="F743" s="490">
        <v>8146</v>
      </c>
      <c r="G743" s="490">
        <v>2024110010254</v>
      </c>
      <c r="H743" s="487" t="s">
        <v>17</v>
      </c>
      <c r="I743" s="487" t="s">
        <v>880</v>
      </c>
      <c r="J743" s="453" t="s">
        <v>24</v>
      </c>
      <c r="K743" s="487" t="s">
        <v>1057</v>
      </c>
      <c r="L743" s="487" t="s">
        <v>2550</v>
      </c>
      <c r="M743" s="487" t="s">
        <v>644</v>
      </c>
      <c r="N743" s="490" t="s">
        <v>644</v>
      </c>
      <c r="O743" s="490">
        <v>1</v>
      </c>
      <c r="P743" s="487">
        <v>1</v>
      </c>
      <c r="Q743" s="487" t="s">
        <v>885</v>
      </c>
      <c r="R743" s="491" t="s">
        <v>2563</v>
      </c>
      <c r="S743" s="579"/>
      <c r="T743" s="579">
        <v>10000000</v>
      </c>
      <c r="U743" s="487" t="s">
        <v>1008</v>
      </c>
      <c r="V743" s="487" t="s">
        <v>896</v>
      </c>
      <c r="W743" s="487" t="s">
        <v>888</v>
      </c>
      <c r="X743" s="487" t="s">
        <v>535</v>
      </c>
      <c r="Y743" s="487" t="s">
        <v>77</v>
      </c>
      <c r="Z743" s="487" t="s">
        <v>78</v>
      </c>
      <c r="AA743" s="451" t="s">
        <v>2334</v>
      </c>
    </row>
    <row r="744" spans="1:27" s="552" customFormat="1" ht="102">
      <c r="A744" s="487" t="s">
        <v>2465</v>
      </c>
      <c r="B744" s="487" t="s">
        <v>71</v>
      </c>
      <c r="C744" s="487" t="s">
        <v>72</v>
      </c>
      <c r="D744" s="487" t="s">
        <v>1006</v>
      </c>
      <c r="E744" s="487" t="s">
        <v>879</v>
      </c>
      <c r="F744" s="490">
        <v>8146</v>
      </c>
      <c r="G744" s="490">
        <v>2024110010254</v>
      </c>
      <c r="H744" s="487" t="s">
        <v>17</v>
      </c>
      <c r="I744" s="487" t="s">
        <v>880</v>
      </c>
      <c r="J744" s="453" t="s">
        <v>24</v>
      </c>
      <c r="K744" s="487" t="s">
        <v>1057</v>
      </c>
      <c r="L744" s="487" t="s">
        <v>2550</v>
      </c>
      <c r="M744" s="487" t="s">
        <v>644</v>
      </c>
      <c r="N744" s="490" t="s">
        <v>644</v>
      </c>
      <c r="O744" s="490">
        <v>1</v>
      </c>
      <c r="P744" s="487">
        <v>1</v>
      </c>
      <c r="Q744" s="487" t="s">
        <v>885</v>
      </c>
      <c r="R744" s="491" t="s">
        <v>2563</v>
      </c>
      <c r="S744" s="579"/>
      <c r="T744" s="579">
        <v>10000000</v>
      </c>
      <c r="U744" s="487" t="s">
        <v>1008</v>
      </c>
      <c r="V744" s="487" t="s">
        <v>896</v>
      </c>
      <c r="W744" s="487" t="s">
        <v>888</v>
      </c>
      <c r="X744" s="487" t="s">
        <v>535</v>
      </c>
      <c r="Y744" s="487" t="s">
        <v>77</v>
      </c>
      <c r="Z744" s="487" t="s">
        <v>78</v>
      </c>
      <c r="AA744" s="451" t="s">
        <v>2334</v>
      </c>
    </row>
    <row r="745" spans="1:27" s="552" customFormat="1" ht="102">
      <c r="A745" s="487" t="s">
        <v>2466</v>
      </c>
      <c r="B745" s="487" t="s">
        <v>71</v>
      </c>
      <c r="C745" s="487" t="s">
        <v>72</v>
      </c>
      <c r="D745" s="487" t="s">
        <v>1006</v>
      </c>
      <c r="E745" s="487" t="s">
        <v>879</v>
      </c>
      <c r="F745" s="490">
        <v>8146</v>
      </c>
      <c r="G745" s="490">
        <v>2024110010254</v>
      </c>
      <c r="H745" s="487" t="s">
        <v>17</v>
      </c>
      <c r="I745" s="487" t="s">
        <v>880</v>
      </c>
      <c r="J745" s="453" t="s">
        <v>24</v>
      </c>
      <c r="K745" s="487" t="s">
        <v>1057</v>
      </c>
      <c r="L745" s="487" t="s">
        <v>2550</v>
      </c>
      <c r="M745" s="487" t="s">
        <v>644</v>
      </c>
      <c r="N745" s="490" t="s">
        <v>644</v>
      </c>
      <c r="O745" s="490">
        <v>1</v>
      </c>
      <c r="P745" s="487">
        <v>1</v>
      </c>
      <c r="Q745" s="487" t="s">
        <v>885</v>
      </c>
      <c r="R745" s="491" t="s">
        <v>2563</v>
      </c>
      <c r="S745" s="579"/>
      <c r="T745" s="579">
        <v>10000000</v>
      </c>
      <c r="U745" s="487" t="s">
        <v>1008</v>
      </c>
      <c r="V745" s="487" t="s">
        <v>896</v>
      </c>
      <c r="W745" s="487" t="s">
        <v>888</v>
      </c>
      <c r="X745" s="487" t="s">
        <v>535</v>
      </c>
      <c r="Y745" s="487" t="s">
        <v>77</v>
      </c>
      <c r="Z745" s="487" t="s">
        <v>78</v>
      </c>
      <c r="AA745" s="451" t="s">
        <v>2334</v>
      </c>
    </row>
    <row r="746" spans="1:27" s="552" customFormat="1" ht="102">
      <c r="A746" s="487" t="s">
        <v>2467</v>
      </c>
      <c r="B746" s="487" t="s">
        <v>71</v>
      </c>
      <c r="C746" s="487" t="s">
        <v>72</v>
      </c>
      <c r="D746" s="487" t="s">
        <v>1006</v>
      </c>
      <c r="E746" s="487" t="s">
        <v>879</v>
      </c>
      <c r="F746" s="490">
        <v>8146</v>
      </c>
      <c r="G746" s="490">
        <v>2024110010254</v>
      </c>
      <c r="H746" s="487" t="s">
        <v>17</v>
      </c>
      <c r="I746" s="487" t="s">
        <v>880</v>
      </c>
      <c r="J746" s="453" t="s">
        <v>24</v>
      </c>
      <c r="K746" s="487" t="s">
        <v>1057</v>
      </c>
      <c r="L746" s="487" t="s">
        <v>2550</v>
      </c>
      <c r="M746" s="487" t="s">
        <v>644</v>
      </c>
      <c r="N746" s="490" t="s">
        <v>644</v>
      </c>
      <c r="O746" s="490">
        <v>1</v>
      </c>
      <c r="P746" s="487">
        <v>1</v>
      </c>
      <c r="Q746" s="487" t="s">
        <v>885</v>
      </c>
      <c r="R746" s="491" t="s">
        <v>2563</v>
      </c>
      <c r="S746" s="579"/>
      <c r="T746" s="579">
        <v>10000000</v>
      </c>
      <c r="U746" s="487" t="s">
        <v>1008</v>
      </c>
      <c r="V746" s="487" t="s">
        <v>896</v>
      </c>
      <c r="W746" s="487" t="s">
        <v>888</v>
      </c>
      <c r="X746" s="487" t="s">
        <v>535</v>
      </c>
      <c r="Y746" s="487" t="s">
        <v>77</v>
      </c>
      <c r="Z746" s="487" t="s">
        <v>78</v>
      </c>
      <c r="AA746" s="451" t="s">
        <v>2334</v>
      </c>
    </row>
    <row r="747" spans="1:27" s="552" customFormat="1" ht="102">
      <c r="A747" s="487" t="s">
        <v>2468</v>
      </c>
      <c r="B747" s="487" t="s">
        <v>71</v>
      </c>
      <c r="C747" s="487" t="s">
        <v>72</v>
      </c>
      <c r="D747" s="487" t="s">
        <v>1006</v>
      </c>
      <c r="E747" s="487" t="s">
        <v>879</v>
      </c>
      <c r="F747" s="490">
        <v>8146</v>
      </c>
      <c r="G747" s="490">
        <v>2024110010254</v>
      </c>
      <c r="H747" s="487" t="s">
        <v>17</v>
      </c>
      <c r="I747" s="487" t="s">
        <v>880</v>
      </c>
      <c r="J747" s="453" t="s">
        <v>24</v>
      </c>
      <c r="K747" s="487" t="s">
        <v>1057</v>
      </c>
      <c r="L747" s="487" t="s">
        <v>2550</v>
      </c>
      <c r="M747" s="487" t="s">
        <v>644</v>
      </c>
      <c r="N747" s="490" t="s">
        <v>644</v>
      </c>
      <c r="O747" s="490">
        <v>1</v>
      </c>
      <c r="P747" s="487">
        <v>1</v>
      </c>
      <c r="Q747" s="487" t="s">
        <v>885</v>
      </c>
      <c r="R747" s="491" t="s">
        <v>2563</v>
      </c>
      <c r="S747" s="579"/>
      <c r="T747" s="579">
        <v>10000000</v>
      </c>
      <c r="U747" s="487" t="s">
        <v>1008</v>
      </c>
      <c r="V747" s="487" t="s">
        <v>896</v>
      </c>
      <c r="W747" s="487" t="s">
        <v>888</v>
      </c>
      <c r="X747" s="487" t="s">
        <v>535</v>
      </c>
      <c r="Y747" s="487" t="s">
        <v>77</v>
      </c>
      <c r="Z747" s="487" t="s">
        <v>78</v>
      </c>
      <c r="AA747" s="451" t="s">
        <v>2334</v>
      </c>
    </row>
    <row r="748" spans="1:27" s="552" customFormat="1" ht="102">
      <c r="A748" s="487" t="s">
        <v>2469</v>
      </c>
      <c r="B748" s="487" t="s">
        <v>71</v>
      </c>
      <c r="C748" s="487" t="s">
        <v>72</v>
      </c>
      <c r="D748" s="487" t="s">
        <v>1006</v>
      </c>
      <c r="E748" s="487" t="s">
        <v>879</v>
      </c>
      <c r="F748" s="490">
        <v>8146</v>
      </c>
      <c r="G748" s="490">
        <v>2024110010254</v>
      </c>
      <c r="H748" s="487" t="s">
        <v>17</v>
      </c>
      <c r="I748" s="487" t="s">
        <v>880</v>
      </c>
      <c r="J748" s="453" t="s">
        <v>24</v>
      </c>
      <c r="K748" s="487" t="s">
        <v>1057</v>
      </c>
      <c r="L748" s="487" t="s">
        <v>2550</v>
      </c>
      <c r="M748" s="487" t="s">
        <v>644</v>
      </c>
      <c r="N748" s="490" t="s">
        <v>644</v>
      </c>
      <c r="O748" s="490">
        <v>1</v>
      </c>
      <c r="P748" s="487">
        <v>1</v>
      </c>
      <c r="Q748" s="487" t="s">
        <v>885</v>
      </c>
      <c r="R748" s="491" t="s">
        <v>2563</v>
      </c>
      <c r="S748" s="579"/>
      <c r="T748" s="579">
        <v>10000000</v>
      </c>
      <c r="U748" s="487" t="s">
        <v>1008</v>
      </c>
      <c r="V748" s="487" t="s">
        <v>896</v>
      </c>
      <c r="W748" s="487" t="s">
        <v>888</v>
      </c>
      <c r="X748" s="487" t="s">
        <v>535</v>
      </c>
      <c r="Y748" s="487" t="s">
        <v>77</v>
      </c>
      <c r="Z748" s="487" t="s">
        <v>78</v>
      </c>
      <c r="AA748" s="451" t="s">
        <v>2334</v>
      </c>
    </row>
    <row r="749" spans="1:27" s="552" customFormat="1" ht="102">
      <c r="A749" s="487" t="s">
        <v>2470</v>
      </c>
      <c r="B749" s="487" t="s">
        <v>71</v>
      </c>
      <c r="C749" s="487" t="s">
        <v>72</v>
      </c>
      <c r="D749" s="487" t="s">
        <v>1006</v>
      </c>
      <c r="E749" s="487" t="s">
        <v>879</v>
      </c>
      <c r="F749" s="490">
        <v>8146</v>
      </c>
      <c r="G749" s="490">
        <v>2024110010254</v>
      </c>
      <c r="H749" s="487" t="s">
        <v>17</v>
      </c>
      <c r="I749" s="487" t="s">
        <v>880</v>
      </c>
      <c r="J749" s="453" t="s">
        <v>24</v>
      </c>
      <c r="K749" s="487" t="s">
        <v>1057</v>
      </c>
      <c r="L749" s="487" t="s">
        <v>2550</v>
      </c>
      <c r="M749" s="487" t="s">
        <v>644</v>
      </c>
      <c r="N749" s="490" t="s">
        <v>644</v>
      </c>
      <c r="O749" s="490">
        <v>1</v>
      </c>
      <c r="P749" s="487">
        <v>1</v>
      </c>
      <c r="Q749" s="487" t="s">
        <v>885</v>
      </c>
      <c r="R749" s="491" t="s">
        <v>2563</v>
      </c>
      <c r="S749" s="579"/>
      <c r="T749" s="579">
        <v>10000000</v>
      </c>
      <c r="U749" s="487" t="s">
        <v>1008</v>
      </c>
      <c r="V749" s="487" t="s">
        <v>896</v>
      </c>
      <c r="W749" s="487" t="s">
        <v>888</v>
      </c>
      <c r="X749" s="487" t="s">
        <v>535</v>
      </c>
      <c r="Y749" s="487" t="s">
        <v>77</v>
      </c>
      <c r="Z749" s="487" t="s">
        <v>78</v>
      </c>
      <c r="AA749" s="451" t="s">
        <v>2334</v>
      </c>
    </row>
    <row r="750" spans="1:27" s="552" customFormat="1" ht="102">
      <c r="A750" s="487" t="s">
        <v>2471</v>
      </c>
      <c r="B750" s="487" t="s">
        <v>71</v>
      </c>
      <c r="C750" s="487" t="s">
        <v>72</v>
      </c>
      <c r="D750" s="487" t="s">
        <v>1006</v>
      </c>
      <c r="E750" s="487" t="s">
        <v>879</v>
      </c>
      <c r="F750" s="490">
        <v>8146</v>
      </c>
      <c r="G750" s="490">
        <v>2024110010254</v>
      </c>
      <c r="H750" s="487" t="s">
        <v>17</v>
      </c>
      <c r="I750" s="487" t="s">
        <v>880</v>
      </c>
      <c r="J750" s="453" t="s">
        <v>24</v>
      </c>
      <c r="K750" s="487" t="s">
        <v>1057</v>
      </c>
      <c r="L750" s="487" t="s">
        <v>2550</v>
      </c>
      <c r="M750" s="487" t="s">
        <v>644</v>
      </c>
      <c r="N750" s="490" t="s">
        <v>644</v>
      </c>
      <c r="O750" s="490">
        <v>1</v>
      </c>
      <c r="P750" s="487">
        <v>1</v>
      </c>
      <c r="Q750" s="487" t="s">
        <v>885</v>
      </c>
      <c r="R750" s="491" t="s">
        <v>2563</v>
      </c>
      <c r="S750" s="579"/>
      <c r="T750" s="579">
        <v>10000000</v>
      </c>
      <c r="U750" s="487" t="s">
        <v>1008</v>
      </c>
      <c r="V750" s="487" t="s">
        <v>896</v>
      </c>
      <c r="W750" s="487" t="s">
        <v>888</v>
      </c>
      <c r="X750" s="487" t="s">
        <v>535</v>
      </c>
      <c r="Y750" s="487" t="s">
        <v>77</v>
      </c>
      <c r="Z750" s="487" t="s">
        <v>78</v>
      </c>
      <c r="AA750" s="451" t="s">
        <v>2334</v>
      </c>
    </row>
    <row r="751" spans="1:27" s="552" customFormat="1" ht="102">
      <c r="A751" s="487" t="s">
        <v>2472</v>
      </c>
      <c r="B751" s="487" t="s">
        <v>71</v>
      </c>
      <c r="C751" s="487" t="s">
        <v>72</v>
      </c>
      <c r="D751" s="487" t="s">
        <v>1006</v>
      </c>
      <c r="E751" s="487" t="s">
        <v>879</v>
      </c>
      <c r="F751" s="490">
        <v>8146</v>
      </c>
      <c r="G751" s="490">
        <v>2024110010254</v>
      </c>
      <c r="H751" s="487" t="s">
        <v>17</v>
      </c>
      <c r="I751" s="487" t="s">
        <v>880</v>
      </c>
      <c r="J751" s="453" t="s">
        <v>24</v>
      </c>
      <c r="K751" s="487" t="s">
        <v>1057</v>
      </c>
      <c r="L751" s="487" t="s">
        <v>2550</v>
      </c>
      <c r="M751" s="487" t="s">
        <v>644</v>
      </c>
      <c r="N751" s="490" t="s">
        <v>644</v>
      </c>
      <c r="O751" s="490">
        <v>1</v>
      </c>
      <c r="P751" s="487">
        <v>1</v>
      </c>
      <c r="Q751" s="487" t="s">
        <v>885</v>
      </c>
      <c r="R751" s="491" t="s">
        <v>2563</v>
      </c>
      <c r="S751" s="579"/>
      <c r="T751" s="579">
        <v>10000000</v>
      </c>
      <c r="U751" s="487" t="s">
        <v>1008</v>
      </c>
      <c r="V751" s="487" t="s">
        <v>896</v>
      </c>
      <c r="W751" s="487" t="s">
        <v>888</v>
      </c>
      <c r="X751" s="487" t="s">
        <v>535</v>
      </c>
      <c r="Y751" s="487" t="s">
        <v>77</v>
      </c>
      <c r="Z751" s="487" t="s">
        <v>78</v>
      </c>
      <c r="AA751" s="451" t="s">
        <v>2334</v>
      </c>
    </row>
    <row r="752" spans="1:27" s="552" customFormat="1" ht="102">
      <c r="A752" s="487" t="s">
        <v>2473</v>
      </c>
      <c r="B752" s="487" t="s">
        <v>71</v>
      </c>
      <c r="C752" s="487" t="s">
        <v>72</v>
      </c>
      <c r="D752" s="487" t="s">
        <v>1006</v>
      </c>
      <c r="E752" s="487" t="s">
        <v>879</v>
      </c>
      <c r="F752" s="490">
        <v>8146</v>
      </c>
      <c r="G752" s="490">
        <v>2024110010254</v>
      </c>
      <c r="H752" s="487" t="s">
        <v>17</v>
      </c>
      <c r="I752" s="487" t="s">
        <v>880</v>
      </c>
      <c r="J752" s="453" t="s">
        <v>24</v>
      </c>
      <c r="K752" s="487" t="s">
        <v>1057</v>
      </c>
      <c r="L752" s="487" t="s">
        <v>2550</v>
      </c>
      <c r="M752" s="487" t="s">
        <v>644</v>
      </c>
      <c r="N752" s="490" t="s">
        <v>644</v>
      </c>
      <c r="O752" s="490">
        <v>1</v>
      </c>
      <c r="P752" s="487">
        <v>1</v>
      </c>
      <c r="Q752" s="487" t="s">
        <v>885</v>
      </c>
      <c r="R752" s="491" t="s">
        <v>2563</v>
      </c>
      <c r="S752" s="579"/>
      <c r="T752" s="579">
        <v>10000000</v>
      </c>
      <c r="U752" s="487" t="s">
        <v>1008</v>
      </c>
      <c r="V752" s="487" t="s">
        <v>896</v>
      </c>
      <c r="W752" s="487" t="s">
        <v>888</v>
      </c>
      <c r="X752" s="487" t="s">
        <v>535</v>
      </c>
      <c r="Y752" s="487" t="s">
        <v>77</v>
      </c>
      <c r="Z752" s="487" t="s">
        <v>78</v>
      </c>
      <c r="AA752" s="451" t="s">
        <v>2334</v>
      </c>
    </row>
    <row r="753" spans="1:27" s="552" customFormat="1" ht="102">
      <c r="A753" s="487" t="s">
        <v>2474</v>
      </c>
      <c r="B753" s="487" t="s">
        <v>71</v>
      </c>
      <c r="C753" s="487" t="s">
        <v>72</v>
      </c>
      <c r="D753" s="487" t="s">
        <v>1006</v>
      </c>
      <c r="E753" s="487" t="s">
        <v>879</v>
      </c>
      <c r="F753" s="490">
        <v>8146</v>
      </c>
      <c r="G753" s="490">
        <v>2024110010254</v>
      </c>
      <c r="H753" s="487" t="s">
        <v>17</v>
      </c>
      <c r="I753" s="487" t="s">
        <v>880</v>
      </c>
      <c r="J753" s="453" t="s">
        <v>24</v>
      </c>
      <c r="K753" s="487" t="s">
        <v>1057</v>
      </c>
      <c r="L753" s="487" t="s">
        <v>2550</v>
      </c>
      <c r="M753" s="487" t="s">
        <v>644</v>
      </c>
      <c r="N753" s="490" t="s">
        <v>644</v>
      </c>
      <c r="O753" s="490">
        <v>1</v>
      </c>
      <c r="P753" s="487">
        <v>1</v>
      </c>
      <c r="Q753" s="487" t="s">
        <v>885</v>
      </c>
      <c r="R753" s="491" t="s">
        <v>2563</v>
      </c>
      <c r="S753" s="579"/>
      <c r="T753" s="579">
        <v>10000000</v>
      </c>
      <c r="U753" s="487" t="s">
        <v>1008</v>
      </c>
      <c r="V753" s="487" t="s">
        <v>896</v>
      </c>
      <c r="W753" s="487" t="s">
        <v>888</v>
      </c>
      <c r="X753" s="487" t="s">
        <v>535</v>
      </c>
      <c r="Y753" s="487" t="s">
        <v>77</v>
      </c>
      <c r="Z753" s="487" t="s">
        <v>78</v>
      </c>
      <c r="AA753" s="451" t="s">
        <v>2334</v>
      </c>
    </row>
    <row r="754" spans="1:27" s="552" customFormat="1" ht="102">
      <c r="A754" s="487" t="s">
        <v>2475</v>
      </c>
      <c r="B754" s="487" t="s">
        <v>71</v>
      </c>
      <c r="C754" s="487" t="s">
        <v>72</v>
      </c>
      <c r="D754" s="487" t="s">
        <v>1006</v>
      </c>
      <c r="E754" s="487" t="s">
        <v>879</v>
      </c>
      <c r="F754" s="490">
        <v>8146</v>
      </c>
      <c r="G754" s="490">
        <v>2024110010254</v>
      </c>
      <c r="H754" s="487" t="s">
        <v>17</v>
      </c>
      <c r="I754" s="487" t="s">
        <v>880</v>
      </c>
      <c r="J754" s="453" t="s">
        <v>24</v>
      </c>
      <c r="K754" s="487" t="s">
        <v>1057</v>
      </c>
      <c r="L754" s="487" t="s">
        <v>2550</v>
      </c>
      <c r="M754" s="487" t="s">
        <v>644</v>
      </c>
      <c r="N754" s="490" t="s">
        <v>644</v>
      </c>
      <c r="O754" s="490">
        <v>1</v>
      </c>
      <c r="P754" s="487">
        <v>1</v>
      </c>
      <c r="Q754" s="487" t="s">
        <v>885</v>
      </c>
      <c r="R754" s="491" t="s">
        <v>2563</v>
      </c>
      <c r="S754" s="579"/>
      <c r="T754" s="579">
        <v>10000000</v>
      </c>
      <c r="U754" s="487" t="s">
        <v>1008</v>
      </c>
      <c r="V754" s="487" t="s">
        <v>896</v>
      </c>
      <c r="W754" s="487" t="s">
        <v>888</v>
      </c>
      <c r="X754" s="487" t="s">
        <v>535</v>
      </c>
      <c r="Y754" s="487" t="s">
        <v>77</v>
      </c>
      <c r="Z754" s="487" t="s">
        <v>78</v>
      </c>
      <c r="AA754" s="451" t="s">
        <v>2334</v>
      </c>
    </row>
    <row r="755" spans="1:27" s="552" customFormat="1" ht="102">
      <c r="A755" s="487" t="s">
        <v>2476</v>
      </c>
      <c r="B755" s="487" t="s">
        <v>71</v>
      </c>
      <c r="C755" s="487" t="s">
        <v>72</v>
      </c>
      <c r="D755" s="487" t="s">
        <v>1006</v>
      </c>
      <c r="E755" s="487" t="s">
        <v>879</v>
      </c>
      <c r="F755" s="490">
        <v>8146</v>
      </c>
      <c r="G755" s="490">
        <v>2024110010254</v>
      </c>
      <c r="H755" s="487" t="s">
        <v>17</v>
      </c>
      <c r="I755" s="487" t="s">
        <v>880</v>
      </c>
      <c r="J755" s="453" t="s">
        <v>24</v>
      </c>
      <c r="K755" s="487" t="s">
        <v>1057</v>
      </c>
      <c r="L755" s="487" t="s">
        <v>2550</v>
      </c>
      <c r="M755" s="487" t="s">
        <v>644</v>
      </c>
      <c r="N755" s="490" t="s">
        <v>644</v>
      </c>
      <c r="O755" s="490">
        <v>1</v>
      </c>
      <c r="P755" s="487">
        <v>1</v>
      </c>
      <c r="Q755" s="487" t="s">
        <v>885</v>
      </c>
      <c r="R755" s="491" t="s">
        <v>2563</v>
      </c>
      <c r="S755" s="579"/>
      <c r="T755" s="579">
        <v>10000000</v>
      </c>
      <c r="U755" s="487" t="s">
        <v>1008</v>
      </c>
      <c r="V755" s="487" t="s">
        <v>896</v>
      </c>
      <c r="W755" s="487" t="s">
        <v>888</v>
      </c>
      <c r="X755" s="487" t="s">
        <v>535</v>
      </c>
      <c r="Y755" s="487" t="s">
        <v>77</v>
      </c>
      <c r="Z755" s="487" t="s">
        <v>78</v>
      </c>
      <c r="AA755" s="451" t="s">
        <v>2334</v>
      </c>
    </row>
    <row r="756" spans="1:27" s="552" customFormat="1" ht="102">
      <c r="A756" s="487" t="s">
        <v>2477</v>
      </c>
      <c r="B756" s="487" t="s">
        <v>71</v>
      </c>
      <c r="C756" s="487" t="s">
        <v>72</v>
      </c>
      <c r="D756" s="487" t="s">
        <v>1006</v>
      </c>
      <c r="E756" s="487" t="s">
        <v>879</v>
      </c>
      <c r="F756" s="490">
        <v>8146</v>
      </c>
      <c r="G756" s="490">
        <v>2024110010254</v>
      </c>
      <c r="H756" s="487" t="s">
        <v>17</v>
      </c>
      <c r="I756" s="487" t="s">
        <v>880</v>
      </c>
      <c r="J756" s="453" t="s">
        <v>24</v>
      </c>
      <c r="K756" s="487" t="s">
        <v>1057</v>
      </c>
      <c r="L756" s="487" t="s">
        <v>2550</v>
      </c>
      <c r="M756" s="487" t="s">
        <v>644</v>
      </c>
      <c r="N756" s="490" t="s">
        <v>644</v>
      </c>
      <c r="O756" s="490">
        <v>1</v>
      </c>
      <c r="P756" s="487">
        <v>1</v>
      </c>
      <c r="Q756" s="487" t="s">
        <v>885</v>
      </c>
      <c r="R756" s="491" t="s">
        <v>2563</v>
      </c>
      <c r="S756" s="579"/>
      <c r="T756" s="579">
        <v>10000000</v>
      </c>
      <c r="U756" s="487" t="s">
        <v>1008</v>
      </c>
      <c r="V756" s="487" t="s">
        <v>896</v>
      </c>
      <c r="W756" s="487" t="s">
        <v>888</v>
      </c>
      <c r="X756" s="487" t="s">
        <v>535</v>
      </c>
      <c r="Y756" s="487" t="s">
        <v>77</v>
      </c>
      <c r="Z756" s="487" t="s">
        <v>78</v>
      </c>
      <c r="AA756" s="451" t="s">
        <v>2334</v>
      </c>
    </row>
    <row r="757" spans="1:27" s="552" customFormat="1" ht="102">
      <c r="A757" s="487" t="s">
        <v>2478</v>
      </c>
      <c r="B757" s="487" t="s">
        <v>71</v>
      </c>
      <c r="C757" s="487" t="s">
        <v>72</v>
      </c>
      <c r="D757" s="487" t="s">
        <v>1006</v>
      </c>
      <c r="E757" s="487" t="s">
        <v>879</v>
      </c>
      <c r="F757" s="490">
        <v>8146</v>
      </c>
      <c r="G757" s="490">
        <v>2024110010254</v>
      </c>
      <c r="H757" s="487" t="s">
        <v>17</v>
      </c>
      <c r="I757" s="487" t="s">
        <v>880</v>
      </c>
      <c r="J757" s="453" t="s">
        <v>24</v>
      </c>
      <c r="K757" s="487" t="s">
        <v>1057</v>
      </c>
      <c r="L757" s="487" t="s">
        <v>2550</v>
      </c>
      <c r="M757" s="487" t="s">
        <v>644</v>
      </c>
      <c r="N757" s="490" t="s">
        <v>644</v>
      </c>
      <c r="O757" s="490">
        <v>1</v>
      </c>
      <c r="P757" s="487">
        <v>1</v>
      </c>
      <c r="Q757" s="487" t="s">
        <v>885</v>
      </c>
      <c r="R757" s="491" t="s">
        <v>2563</v>
      </c>
      <c r="S757" s="579"/>
      <c r="T757" s="579">
        <v>10000000</v>
      </c>
      <c r="U757" s="487" t="s">
        <v>1008</v>
      </c>
      <c r="V757" s="487" t="s">
        <v>896</v>
      </c>
      <c r="W757" s="487" t="s">
        <v>888</v>
      </c>
      <c r="X757" s="487" t="s">
        <v>535</v>
      </c>
      <c r="Y757" s="487" t="s">
        <v>77</v>
      </c>
      <c r="Z757" s="487" t="s">
        <v>78</v>
      </c>
      <c r="AA757" s="451" t="s">
        <v>2334</v>
      </c>
    </row>
    <row r="758" spans="1:27" s="552" customFormat="1" ht="102">
      <c r="A758" s="487" t="s">
        <v>2479</v>
      </c>
      <c r="B758" s="487" t="s">
        <v>71</v>
      </c>
      <c r="C758" s="487" t="s">
        <v>72</v>
      </c>
      <c r="D758" s="487" t="s">
        <v>1006</v>
      </c>
      <c r="E758" s="487" t="s">
        <v>879</v>
      </c>
      <c r="F758" s="490">
        <v>8146</v>
      </c>
      <c r="G758" s="490">
        <v>2024110010254</v>
      </c>
      <c r="H758" s="487" t="s">
        <v>17</v>
      </c>
      <c r="I758" s="487" t="s">
        <v>880</v>
      </c>
      <c r="J758" s="453" t="s">
        <v>24</v>
      </c>
      <c r="K758" s="487" t="s">
        <v>1057</v>
      </c>
      <c r="L758" s="487" t="s">
        <v>2550</v>
      </c>
      <c r="M758" s="487" t="s">
        <v>644</v>
      </c>
      <c r="N758" s="490" t="s">
        <v>644</v>
      </c>
      <c r="O758" s="490">
        <v>1</v>
      </c>
      <c r="P758" s="487">
        <v>1</v>
      </c>
      <c r="Q758" s="487" t="s">
        <v>885</v>
      </c>
      <c r="R758" s="491" t="s">
        <v>2563</v>
      </c>
      <c r="S758" s="579"/>
      <c r="T758" s="579">
        <v>10000000</v>
      </c>
      <c r="U758" s="487" t="s">
        <v>1008</v>
      </c>
      <c r="V758" s="487" t="s">
        <v>896</v>
      </c>
      <c r="W758" s="487" t="s">
        <v>888</v>
      </c>
      <c r="X758" s="487" t="s">
        <v>535</v>
      </c>
      <c r="Y758" s="487" t="s">
        <v>77</v>
      </c>
      <c r="Z758" s="487" t="s">
        <v>78</v>
      </c>
      <c r="AA758" s="451" t="s">
        <v>2334</v>
      </c>
    </row>
    <row r="759" spans="1:27" s="552" customFormat="1" ht="102">
      <c r="A759" s="487" t="s">
        <v>2480</v>
      </c>
      <c r="B759" s="487" t="s">
        <v>71</v>
      </c>
      <c r="C759" s="487" t="s">
        <v>72</v>
      </c>
      <c r="D759" s="487" t="s">
        <v>1006</v>
      </c>
      <c r="E759" s="487" t="s">
        <v>879</v>
      </c>
      <c r="F759" s="490">
        <v>8146</v>
      </c>
      <c r="G759" s="490">
        <v>2024110010254</v>
      </c>
      <c r="H759" s="487" t="s">
        <v>17</v>
      </c>
      <c r="I759" s="487" t="s">
        <v>880</v>
      </c>
      <c r="J759" s="453" t="s">
        <v>24</v>
      </c>
      <c r="K759" s="487" t="s">
        <v>1057</v>
      </c>
      <c r="L759" s="487" t="s">
        <v>2550</v>
      </c>
      <c r="M759" s="487" t="s">
        <v>644</v>
      </c>
      <c r="N759" s="490" t="s">
        <v>644</v>
      </c>
      <c r="O759" s="490">
        <v>1</v>
      </c>
      <c r="P759" s="487">
        <v>1</v>
      </c>
      <c r="Q759" s="487" t="s">
        <v>885</v>
      </c>
      <c r="R759" s="491" t="s">
        <v>2563</v>
      </c>
      <c r="S759" s="579"/>
      <c r="T759" s="579">
        <v>10000000</v>
      </c>
      <c r="U759" s="487" t="s">
        <v>1008</v>
      </c>
      <c r="V759" s="487" t="s">
        <v>896</v>
      </c>
      <c r="W759" s="487" t="s">
        <v>888</v>
      </c>
      <c r="X759" s="487" t="s">
        <v>535</v>
      </c>
      <c r="Y759" s="487" t="s">
        <v>77</v>
      </c>
      <c r="Z759" s="487" t="s">
        <v>78</v>
      </c>
      <c r="AA759" s="451" t="s">
        <v>2334</v>
      </c>
    </row>
    <row r="760" spans="1:27" s="552" customFormat="1" ht="102">
      <c r="A760" s="487" t="s">
        <v>2481</v>
      </c>
      <c r="B760" s="487" t="s">
        <v>71</v>
      </c>
      <c r="C760" s="487" t="s">
        <v>72</v>
      </c>
      <c r="D760" s="487" t="s">
        <v>1006</v>
      </c>
      <c r="E760" s="487" t="s">
        <v>879</v>
      </c>
      <c r="F760" s="490">
        <v>8146</v>
      </c>
      <c r="G760" s="490">
        <v>2024110010254</v>
      </c>
      <c r="H760" s="487" t="s">
        <v>17</v>
      </c>
      <c r="I760" s="487" t="s">
        <v>880</v>
      </c>
      <c r="J760" s="453" t="s">
        <v>24</v>
      </c>
      <c r="K760" s="487" t="s">
        <v>1057</v>
      </c>
      <c r="L760" s="487" t="s">
        <v>2550</v>
      </c>
      <c r="M760" s="487" t="s">
        <v>644</v>
      </c>
      <c r="N760" s="490" t="s">
        <v>644</v>
      </c>
      <c r="O760" s="490">
        <v>1</v>
      </c>
      <c r="P760" s="487">
        <v>1</v>
      </c>
      <c r="Q760" s="487" t="s">
        <v>885</v>
      </c>
      <c r="R760" s="491" t="s">
        <v>2563</v>
      </c>
      <c r="S760" s="579"/>
      <c r="T760" s="579">
        <v>10000000</v>
      </c>
      <c r="U760" s="487" t="s">
        <v>1008</v>
      </c>
      <c r="V760" s="487" t="s">
        <v>896</v>
      </c>
      <c r="W760" s="487" t="s">
        <v>888</v>
      </c>
      <c r="X760" s="487" t="s">
        <v>535</v>
      </c>
      <c r="Y760" s="487" t="s">
        <v>77</v>
      </c>
      <c r="Z760" s="487" t="s">
        <v>78</v>
      </c>
      <c r="AA760" s="451" t="s">
        <v>2334</v>
      </c>
    </row>
    <row r="761" spans="1:27" s="552" customFormat="1" ht="102">
      <c r="A761" s="487" t="s">
        <v>2482</v>
      </c>
      <c r="B761" s="487" t="s">
        <v>71</v>
      </c>
      <c r="C761" s="487" t="s">
        <v>72</v>
      </c>
      <c r="D761" s="487" t="s">
        <v>1006</v>
      </c>
      <c r="E761" s="487" t="s">
        <v>879</v>
      </c>
      <c r="F761" s="490">
        <v>8146</v>
      </c>
      <c r="G761" s="490">
        <v>2024110010254</v>
      </c>
      <c r="H761" s="487" t="s">
        <v>17</v>
      </c>
      <c r="I761" s="487" t="s">
        <v>880</v>
      </c>
      <c r="J761" s="453" t="s">
        <v>24</v>
      </c>
      <c r="K761" s="487" t="s">
        <v>1057</v>
      </c>
      <c r="L761" s="487" t="s">
        <v>2550</v>
      </c>
      <c r="M761" s="487" t="s">
        <v>644</v>
      </c>
      <c r="N761" s="490" t="s">
        <v>644</v>
      </c>
      <c r="O761" s="490">
        <v>1</v>
      </c>
      <c r="P761" s="487">
        <v>1</v>
      </c>
      <c r="Q761" s="487" t="s">
        <v>885</v>
      </c>
      <c r="R761" s="491" t="s">
        <v>2563</v>
      </c>
      <c r="S761" s="579"/>
      <c r="T761" s="579">
        <v>10000000</v>
      </c>
      <c r="U761" s="487" t="s">
        <v>1008</v>
      </c>
      <c r="V761" s="487" t="s">
        <v>896</v>
      </c>
      <c r="W761" s="487" t="s">
        <v>888</v>
      </c>
      <c r="X761" s="487" t="s">
        <v>535</v>
      </c>
      <c r="Y761" s="487" t="s">
        <v>77</v>
      </c>
      <c r="Z761" s="487" t="s">
        <v>78</v>
      </c>
      <c r="AA761" s="451" t="s">
        <v>2334</v>
      </c>
    </row>
    <row r="762" spans="1:27" s="552" customFormat="1" ht="102">
      <c r="A762" s="487" t="s">
        <v>2483</v>
      </c>
      <c r="B762" s="487" t="s">
        <v>71</v>
      </c>
      <c r="C762" s="487" t="s">
        <v>72</v>
      </c>
      <c r="D762" s="487" t="s">
        <v>1006</v>
      </c>
      <c r="E762" s="487" t="s">
        <v>879</v>
      </c>
      <c r="F762" s="490">
        <v>8146</v>
      </c>
      <c r="G762" s="490">
        <v>2024110010254</v>
      </c>
      <c r="H762" s="487" t="s">
        <v>17</v>
      </c>
      <c r="I762" s="487" t="s">
        <v>880</v>
      </c>
      <c r="J762" s="453" t="s">
        <v>24</v>
      </c>
      <c r="K762" s="487" t="s">
        <v>1057</v>
      </c>
      <c r="L762" s="487" t="s">
        <v>2550</v>
      </c>
      <c r="M762" s="487" t="s">
        <v>644</v>
      </c>
      <c r="N762" s="490" t="s">
        <v>644</v>
      </c>
      <c r="O762" s="490">
        <v>1</v>
      </c>
      <c r="P762" s="487">
        <v>1</v>
      </c>
      <c r="Q762" s="487" t="s">
        <v>885</v>
      </c>
      <c r="R762" s="491" t="s">
        <v>2563</v>
      </c>
      <c r="S762" s="579"/>
      <c r="T762" s="579">
        <v>10000000</v>
      </c>
      <c r="U762" s="487" t="s">
        <v>1008</v>
      </c>
      <c r="V762" s="487" t="s">
        <v>896</v>
      </c>
      <c r="W762" s="487" t="s">
        <v>888</v>
      </c>
      <c r="X762" s="487" t="s">
        <v>535</v>
      </c>
      <c r="Y762" s="487" t="s">
        <v>77</v>
      </c>
      <c r="Z762" s="487" t="s">
        <v>78</v>
      </c>
      <c r="AA762" s="451" t="s">
        <v>2334</v>
      </c>
    </row>
    <row r="763" spans="1:27" s="552" customFormat="1" ht="102">
      <c r="A763" s="487" t="s">
        <v>2484</v>
      </c>
      <c r="B763" s="487" t="s">
        <v>71</v>
      </c>
      <c r="C763" s="487" t="s">
        <v>72</v>
      </c>
      <c r="D763" s="487" t="s">
        <v>1006</v>
      </c>
      <c r="E763" s="487" t="s">
        <v>879</v>
      </c>
      <c r="F763" s="490">
        <v>8146</v>
      </c>
      <c r="G763" s="490">
        <v>2024110010254</v>
      </c>
      <c r="H763" s="487" t="s">
        <v>17</v>
      </c>
      <c r="I763" s="487" t="s">
        <v>880</v>
      </c>
      <c r="J763" s="453" t="s">
        <v>24</v>
      </c>
      <c r="K763" s="487" t="s">
        <v>1057</v>
      </c>
      <c r="L763" s="487" t="s">
        <v>2550</v>
      </c>
      <c r="M763" s="487" t="s">
        <v>644</v>
      </c>
      <c r="N763" s="490" t="s">
        <v>644</v>
      </c>
      <c r="O763" s="490">
        <v>1</v>
      </c>
      <c r="P763" s="487">
        <v>1</v>
      </c>
      <c r="Q763" s="487" t="s">
        <v>885</v>
      </c>
      <c r="R763" s="491" t="s">
        <v>2563</v>
      </c>
      <c r="S763" s="579"/>
      <c r="T763" s="579">
        <v>10000000</v>
      </c>
      <c r="U763" s="487" t="s">
        <v>1008</v>
      </c>
      <c r="V763" s="487" t="s">
        <v>896</v>
      </c>
      <c r="W763" s="487" t="s">
        <v>888</v>
      </c>
      <c r="X763" s="487" t="s">
        <v>535</v>
      </c>
      <c r="Y763" s="487" t="s">
        <v>77</v>
      </c>
      <c r="Z763" s="487" t="s">
        <v>78</v>
      </c>
      <c r="AA763" s="451" t="s">
        <v>2334</v>
      </c>
    </row>
    <row r="764" spans="1:27" s="552" customFormat="1" ht="102">
      <c r="A764" s="487" t="s">
        <v>2485</v>
      </c>
      <c r="B764" s="487" t="s">
        <v>71</v>
      </c>
      <c r="C764" s="487" t="s">
        <v>72</v>
      </c>
      <c r="D764" s="487" t="s">
        <v>1006</v>
      </c>
      <c r="E764" s="487" t="s">
        <v>879</v>
      </c>
      <c r="F764" s="490">
        <v>8146</v>
      </c>
      <c r="G764" s="490">
        <v>2024110010254</v>
      </c>
      <c r="H764" s="487" t="s">
        <v>17</v>
      </c>
      <c r="I764" s="487" t="s">
        <v>880</v>
      </c>
      <c r="J764" s="453" t="s">
        <v>24</v>
      </c>
      <c r="K764" s="487" t="s">
        <v>1057</v>
      </c>
      <c r="L764" s="487" t="s">
        <v>2550</v>
      </c>
      <c r="M764" s="487" t="s">
        <v>644</v>
      </c>
      <c r="N764" s="490" t="s">
        <v>644</v>
      </c>
      <c r="O764" s="490">
        <v>1</v>
      </c>
      <c r="P764" s="487">
        <v>1</v>
      </c>
      <c r="Q764" s="487" t="s">
        <v>885</v>
      </c>
      <c r="R764" s="491" t="s">
        <v>2563</v>
      </c>
      <c r="S764" s="579"/>
      <c r="T764" s="579">
        <v>10000000</v>
      </c>
      <c r="U764" s="487" t="s">
        <v>1008</v>
      </c>
      <c r="V764" s="487" t="s">
        <v>896</v>
      </c>
      <c r="W764" s="487" t="s">
        <v>888</v>
      </c>
      <c r="X764" s="487" t="s">
        <v>535</v>
      </c>
      <c r="Y764" s="487" t="s">
        <v>77</v>
      </c>
      <c r="Z764" s="487" t="s">
        <v>78</v>
      </c>
      <c r="AA764" s="451" t="s">
        <v>2334</v>
      </c>
    </row>
    <row r="765" spans="1:27" s="552" customFormat="1" ht="102">
      <c r="A765" s="487" t="s">
        <v>2486</v>
      </c>
      <c r="B765" s="487" t="s">
        <v>71</v>
      </c>
      <c r="C765" s="487" t="s">
        <v>72</v>
      </c>
      <c r="D765" s="487" t="s">
        <v>1006</v>
      </c>
      <c r="E765" s="487" t="s">
        <v>879</v>
      </c>
      <c r="F765" s="490">
        <v>8146</v>
      </c>
      <c r="G765" s="490">
        <v>2024110010254</v>
      </c>
      <c r="H765" s="487" t="s">
        <v>17</v>
      </c>
      <c r="I765" s="487" t="s">
        <v>880</v>
      </c>
      <c r="J765" s="453" t="s">
        <v>24</v>
      </c>
      <c r="K765" s="487" t="s">
        <v>1057</v>
      </c>
      <c r="L765" s="487" t="s">
        <v>2550</v>
      </c>
      <c r="M765" s="487" t="s">
        <v>644</v>
      </c>
      <c r="N765" s="490" t="s">
        <v>644</v>
      </c>
      <c r="O765" s="490">
        <v>1</v>
      </c>
      <c r="P765" s="487">
        <v>1</v>
      </c>
      <c r="Q765" s="487" t="s">
        <v>885</v>
      </c>
      <c r="R765" s="491" t="s">
        <v>2563</v>
      </c>
      <c r="S765" s="579"/>
      <c r="T765" s="579">
        <v>10000000</v>
      </c>
      <c r="U765" s="487" t="s">
        <v>1008</v>
      </c>
      <c r="V765" s="487" t="s">
        <v>896</v>
      </c>
      <c r="W765" s="487" t="s">
        <v>888</v>
      </c>
      <c r="X765" s="487" t="s">
        <v>535</v>
      </c>
      <c r="Y765" s="487" t="s">
        <v>77</v>
      </c>
      <c r="Z765" s="487" t="s">
        <v>78</v>
      </c>
      <c r="AA765" s="451" t="s">
        <v>2334</v>
      </c>
    </row>
    <row r="766" spans="1:27" s="552" customFormat="1" ht="102">
      <c r="A766" s="487" t="s">
        <v>2487</v>
      </c>
      <c r="B766" s="487" t="s">
        <v>71</v>
      </c>
      <c r="C766" s="487" t="s">
        <v>72</v>
      </c>
      <c r="D766" s="487" t="s">
        <v>1006</v>
      </c>
      <c r="E766" s="487" t="s">
        <v>879</v>
      </c>
      <c r="F766" s="490">
        <v>8146</v>
      </c>
      <c r="G766" s="490">
        <v>2024110010254</v>
      </c>
      <c r="H766" s="487" t="s">
        <v>17</v>
      </c>
      <c r="I766" s="487" t="s">
        <v>880</v>
      </c>
      <c r="J766" s="453" t="s">
        <v>24</v>
      </c>
      <c r="K766" s="487" t="s">
        <v>1057</v>
      </c>
      <c r="L766" s="487" t="s">
        <v>2551</v>
      </c>
      <c r="M766" s="487" t="s">
        <v>644</v>
      </c>
      <c r="N766" s="490" t="s">
        <v>644</v>
      </c>
      <c r="O766" s="490">
        <v>1</v>
      </c>
      <c r="P766" s="487">
        <v>1</v>
      </c>
      <c r="Q766" s="487" t="s">
        <v>885</v>
      </c>
      <c r="R766" s="491" t="s">
        <v>2563</v>
      </c>
      <c r="S766" s="579"/>
      <c r="T766" s="579">
        <v>10000000</v>
      </c>
      <c r="U766" s="487" t="s">
        <v>1008</v>
      </c>
      <c r="V766" s="487" t="s">
        <v>896</v>
      </c>
      <c r="W766" s="487" t="s">
        <v>888</v>
      </c>
      <c r="X766" s="487" t="s">
        <v>535</v>
      </c>
      <c r="Y766" s="487" t="s">
        <v>77</v>
      </c>
      <c r="Z766" s="487" t="s">
        <v>78</v>
      </c>
      <c r="AA766" s="451" t="s">
        <v>2334</v>
      </c>
    </row>
    <row r="767" spans="1:27" s="552" customFormat="1" ht="102">
      <c r="A767" s="487" t="s">
        <v>2488</v>
      </c>
      <c r="B767" s="487" t="s">
        <v>71</v>
      </c>
      <c r="C767" s="487" t="s">
        <v>72</v>
      </c>
      <c r="D767" s="487" t="s">
        <v>1006</v>
      </c>
      <c r="E767" s="487" t="s">
        <v>879</v>
      </c>
      <c r="F767" s="490">
        <v>8146</v>
      </c>
      <c r="G767" s="490">
        <v>2024110010254</v>
      </c>
      <c r="H767" s="487" t="s">
        <v>17</v>
      </c>
      <c r="I767" s="487" t="s">
        <v>880</v>
      </c>
      <c r="J767" s="453" t="s">
        <v>24</v>
      </c>
      <c r="K767" s="487" t="s">
        <v>1057</v>
      </c>
      <c r="L767" s="487" t="s">
        <v>2551</v>
      </c>
      <c r="M767" s="487" t="s">
        <v>644</v>
      </c>
      <c r="N767" s="490" t="s">
        <v>644</v>
      </c>
      <c r="O767" s="490">
        <v>1</v>
      </c>
      <c r="P767" s="487">
        <v>1</v>
      </c>
      <c r="Q767" s="487" t="s">
        <v>885</v>
      </c>
      <c r="R767" s="491" t="s">
        <v>2563</v>
      </c>
      <c r="S767" s="579"/>
      <c r="T767" s="579">
        <v>10000000</v>
      </c>
      <c r="U767" s="487" t="s">
        <v>1008</v>
      </c>
      <c r="V767" s="487" t="s">
        <v>896</v>
      </c>
      <c r="W767" s="487" t="s">
        <v>888</v>
      </c>
      <c r="X767" s="487" t="s">
        <v>535</v>
      </c>
      <c r="Y767" s="487" t="s">
        <v>77</v>
      </c>
      <c r="Z767" s="487" t="s">
        <v>78</v>
      </c>
      <c r="AA767" s="451" t="s">
        <v>2334</v>
      </c>
    </row>
    <row r="768" spans="1:27" s="552" customFormat="1" ht="102">
      <c r="A768" s="487" t="s">
        <v>2489</v>
      </c>
      <c r="B768" s="487" t="s">
        <v>71</v>
      </c>
      <c r="C768" s="487" t="s">
        <v>72</v>
      </c>
      <c r="D768" s="487" t="s">
        <v>1006</v>
      </c>
      <c r="E768" s="487" t="s">
        <v>879</v>
      </c>
      <c r="F768" s="490">
        <v>8146</v>
      </c>
      <c r="G768" s="490">
        <v>2024110010254</v>
      </c>
      <c r="H768" s="487" t="s">
        <v>17</v>
      </c>
      <c r="I768" s="487" t="s">
        <v>880</v>
      </c>
      <c r="J768" s="453" t="s">
        <v>24</v>
      </c>
      <c r="K768" s="487" t="s">
        <v>1057</v>
      </c>
      <c r="L768" s="487" t="s">
        <v>2551</v>
      </c>
      <c r="M768" s="487" t="s">
        <v>644</v>
      </c>
      <c r="N768" s="490" t="s">
        <v>644</v>
      </c>
      <c r="O768" s="490">
        <v>1</v>
      </c>
      <c r="P768" s="487">
        <v>1</v>
      </c>
      <c r="Q768" s="487" t="s">
        <v>885</v>
      </c>
      <c r="R768" s="491" t="s">
        <v>2563</v>
      </c>
      <c r="S768" s="579"/>
      <c r="T768" s="579">
        <v>10000000</v>
      </c>
      <c r="U768" s="487" t="s">
        <v>1008</v>
      </c>
      <c r="V768" s="487" t="s">
        <v>896</v>
      </c>
      <c r="W768" s="487" t="s">
        <v>888</v>
      </c>
      <c r="X768" s="487" t="s">
        <v>535</v>
      </c>
      <c r="Y768" s="487" t="s">
        <v>77</v>
      </c>
      <c r="Z768" s="487" t="s">
        <v>78</v>
      </c>
      <c r="AA768" s="451" t="s">
        <v>2334</v>
      </c>
    </row>
    <row r="769" spans="1:27" s="552" customFormat="1" ht="102">
      <c r="A769" s="487" t="s">
        <v>2490</v>
      </c>
      <c r="B769" s="487" t="s">
        <v>71</v>
      </c>
      <c r="C769" s="487" t="s">
        <v>72</v>
      </c>
      <c r="D769" s="487" t="s">
        <v>1006</v>
      </c>
      <c r="E769" s="487" t="s">
        <v>879</v>
      </c>
      <c r="F769" s="490">
        <v>8146</v>
      </c>
      <c r="G769" s="490">
        <v>2024110010254</v>
      </c>
      <c r="H769" s="487" t="s">
        <v>17</v>
      </c>
      <c r="I769" s="487" t="s">
        <v>880</v>
      </c>
      <c r="J769" s="453" t="s">
        <v>24</v>
      </c>
      <c r="K769" s="487" t="s">
        <v>1057</v>
      </c>
      <c r="L769" s="487" t="s">
        <v>2551</v>
      </c>
      <c r="M769" s="487" t="s">
        <v>644</v>
      </c>
      <c r="N769" s="490" t="s">
        <v>644</v>
      </c>
      <c r="O769" s="490">
        <v>1</v>
      </c>
      <c r="P769" s="487">
        <v>1</v>
      </c>
      <c r="Q769" s="487" t="s">
        <v>885</v>
      </c>
      <c r="R769" s="491" t="s">
        <v>2563</v>
      </c>
      <c r="S769" s="579"/>
      <c r="T769" s="579">
        <v>10000000</v>
      </c>
      <c r="U769" s="487" t="s">
        <v>1008</v>
      </c>
      <c r="V769" s="487" t="s">
        <v>896</v>
      </c>
      <c r="W769" s="487" t="s">
        <v>888</v>
      </c>
      <c r="X769" s="487" t="s">
        <v>535</v>
      </c>
      <c r="Y769" s="487" t="s">
        <v>77</v>
      </c>
      <c r="Z769" s="487" t="s">
        <v>78</v>
      </c>
      <c r="AA769" s="451" t="s">
        <v>2334</v>
      </c>
    </row>
    <row r="770" spans="1:27" s="552" customFormat="1" ht="102">
      <c r="A770" s="487" t="s">
        <v>2491</v>
      </c>
      <c r="B770" s="487" t="s">
        <v>71</v>
      </c>
      <c r="C770" s="487" t="s">
        <v>72</v>
      </c>
      <c r="D770" s="487" t="s">
        <v>1006</v>
      </c>
      <c r="E770" s="487" t="s">
        <v>879</v>
      </c>
      <c r="F770" s="490">
        <v>8146</v>
      </c>
      <c r="G770" s="490">
        <v>2024110010254</v>
      </c>
      <c r="H770" s="487" t="s">
        <v>17</v>
      </c>
      <c r="I770" s="487" t="s">
        <v>880</v>
      </c>
      <c r="J770" s="453" t="s">
        <v>24</v>
      </c>
      <c r="K770" s="487" t="s">
        <v>1057</v>
      </c>
      <c r="L770" s="487" t="s">
        <v>2551</v>
      </c>
      <c r="M770" s="487" t="s">
        <v>644</v>
      </c>
      <c r="N770" s="490" t="s">
        <v>644</v>
      </c>
      <c r="O770" s="490">
        <v>1</v>
      </c>
      <c r="P770" s="487">
        <v>1</v>
      </c>
      <c r="Q770" s="487" t="s">
        <v>885</v>
      </c>
      <c r="R770" s="491" t="s">
        <v>2563</v>
      </c>
      <c r="S770" s="579"/>
      <c r="T770" s="579">
        <v>10000000</v>
      </c>
      <c r="U770" s="487" t="s">
        <v>1008</v>
      </c>
      <c r="V770" s="487" t="s">
        <v>896</v>
      </c>
      <c r="W770" s="487" t="s">
        <v>888</v>
      </c>
      <c r="X770" s="487" t="s">
        <v>535</v>
      </c>
      <c r="Y770" s="487" t="s">
        <v>77</v>
      </c>
      <c r="Z770" s="487" t="s">
        <v>78</v>
      </c>
      <c r="AA770" s="451" t="s">
        <v>2334</v>
      </c>
    </row>
    <row r="771" spans="1:27" s="552" customFormat="1" ht="102">
      <c r="A771" s="487" t="s">
        <v>2492</v>
      </c>
      <c r="B771" s="487" t="s">
        <v>71</v>
      </c>
      <c r="C771" s="487" t="s">
        <v>72</v>
      </c>
      <c r="D771" s="487" t="s">
        <v>1006</v>
      </c>
      <c r="E771" s="487" t="s">
        <v>879</v>
      </c>
      <c r="F771" s="490">
        <v>8146</v>
      </c>
      <c r="G771" s="490">
        <v>2024110010254</v>
      </c>
      <c r="H771" s="487" t="s">
        <v>17</v>
      </c>
      <c r="I771" s="487" t="s">
        <v>880</v>
      </c>
      <c r="J771" s="453" t="s">
        <v>24</v>
      </c>
      <c r="K771" s="487" t="s">
        <v>1057</v>
      </c>
      <c r="L771" s="487" t="s">
        <v>2551</v>
      </c>
      <c r="M771" s="487" t="s">
        <v>644</v>
      </c>
      <c r="N771" s="490" t="s">
        <v>644</v>
      </c>
      <c r="O771" s="490">
        <v>1</v>
      </c>
      <c r="P771" s="487">
        <v>1</v>
      </c>
      <c r="Q771" s="487" t="s">
        <v>885</v>
      </c>
      <c r="R771" s="491" t="s">
        <v>2563</v>
      </c>
      <c r="S771" s="579"/>
      <c r="T771" s="579">
        <v>10000000</v>
      </c>
      <c r="U771" s="487" t="s">
        <v>1008</v>
      </c>
      <c r="V771" s="487" t="s">
        <v>896</v>
      </c>
      <c r="W771" s="487" t="s">
        <v>888</v>
      </c>
      <c r="X771" s="487" t="s">
        <v>535</v>
      </c>
      <c r="Y771" s="487" t="s">
        <v>77</v>
      </c>
      <c r="Z771" s="487" t="s">
        <v>78</v>
      </c>
      <c r="AA771" s="451" t="s">
        <v>2334</v>
      </c>
    </row>
    <row r="772" spans="1:27" s="552" customFormat="1" ht="102">
      <c r="A772" s="487" t="s">
        <v>2493</v>
      </c>
      <c r="B772" s="487" t="s">
        <v>71</v>
      </c>
      <c r="C772" s="487" t="s">
        <v>72</v>
      </c>
      <c r="D772" s="487" t="s">
        <v>1006</v>
      </c>
      <c r="E772" s="487" t="s">
        <v>879</v>
      </c>
      <c r="F772" s="490">
        <v>8146</v>
      </c>
      <c r="G772" s="490">
        <v>2024110010254</v>
      </c>
      <c r="H772" s="487" t="s">
        <v>17</v>
      </c>
      <c r="I772" s="487" t="s">
        <v>880</v>
      </c>
      <c r="J772" s="453" t="s">
        <v>24</v>
      </c>
      <c r="K772" s="487" t="s">
        <v>1057</v>
      </c>
      <c r="L772" s="487" t="s">
        <v>2551</v>
      </c>
      <c r="M772" s="487" t="s">
        <v>644</v>
      </c>
      <c r="N772" s="490" t="s">
        <v>644</v>
      </c>
      <c r="O772" s="490">
        <v>1</v>
      </c>
      <c r="P772" s="487">
        <v>1</v>
      </c>
      <c r="Q772" s="487" t="s">
        <v>885</v>
      </c>
      <c r="R772" s="491" t="s">
        <v>2563</v>
      </c>
      <c r="S772" s="579"/>
      <c r="T772" s="579">
        <v>10000000</v>
      </c>
      <c r="U772" s="487" t="s">
        <v>1008</v>
      </c>
      <c r="V772" s="487" t="s">
        <v>896</v>
      </c>
      <c r="W772" s="487" t="s">
        <v>888</v>
      </c>
      <c r="X772" s="487" t="s">
        <v>535</v>
      </c>
      <c r="Y772" s="487" t="s">
        <v>77</v>
      </c>
      <c r="Z772" s="487" t="s">
        <v>78</v>
      </c>
      <c r="AA772" s="451" t="s">
        <v>2334</v>
      </c>
    </row>
    <row r="773" spans="1:27" s="552" customFormat="1" ht="102">
      <c r="A773" s="487" t="s">
        <v>2494</v>
      </c>
      <c r="B773" s="487" t="s">
        <v>71</v>
      </c>
      <c r="C773" s="487" t="s">
        <v>72</v>
      </c>
      <c r="D773" s="487" t="s">
        <v>1006</v>
      </c>
      <c r="E773" s="487" t="s">
        <v>879</v>
      </c>
      <c r="F773" s="490">
        <v>8146</v>
      </c>
      <c r="G773" s="490">
        <v>2024110010254</v>
      </c>
      <c r="H773" s="487" t="s">
        <v>17</v>
      </c>
      <c r="I773" s="487" t="s">
        <v>880</v>
      </c>
      <c r="J773" s="453" t="s">
        <v>24</v>
      </c>
      <c r="K773" s="487" t="s">
        <v>1057</v>
      </c>
      <c r="L773" s="487" t="s">
        <v>2551</v>
      </c>
      <c r="M773" s="487" t="s">
        <v>644</v>
      </c>
      <c r="N773" s="490" t="s">
        <v>644</v>
      </c>
      <c r="O773" s="490">
        <v>1</v>
      </c>
      <c r="P773" s="487">
        <v>1</v>
      </c>
      <c r="Q773" s="487" t="s">
        <v>885</v>
      </c>
      <c r="R773" s="491" t="s">
        <v>2563</v>
      </c>
      <c r="S773" s="579"/>
      <c r="T773" s="579">
        <v>10000000</v>
      </c>
      <c r="U773" s="487" t="s">
        <v>1008</v>
      </c>
      <c r="V773" s="487" t="s">
        <v>896</v>
      </c>
      <c r="W773" s="487" t="s">
        <v>888</v>
      </c>
      <c r="X773" s="487" t="s">
        <v>535</v>
      </c>
      <c r="Y773" s="487" t="s">
        <v>77</v>
      </c>
      <c r="Z773" s="487" t="s">
        <v>78</v>
      </c>
      <c r="AA773" s="451" t="s">
        <v>2334</v>
      </c>
    </row>
    <row r="774" spans="1:27" s="552" customFormat="1" ht="102">
      <c r="A774" s="487" t="s">
        <v>2495</v>
      </c>
      <c r="B774" s="487" t="s">
        <v>71</v>
      </c>
      <c r="C774" s="487" t="s">
        <v>72</v>
      </c>
      <c r="D774" s="487" t="s">
        <v>1006</v>
      </c>
      <c r="E774" s="487" t="s">
        <v>879</v>
      </c>
      <c r="F774" s="490">
        <v>8146</v>
      </c>
      <c r="G774" s="490">
        <v>2024110010254</v>
      </c>
      <c r="H774" s="487" t="s">
        <v>17</v>
      </c>
      <c r="I774" s="487" t="s">
        <v>880</v>
      </c>
      <c r="J774" s="453" t="s">
        <v>24</v>
      </c>
      <c r="K774" s="487" t="s">
        <v>1057</v>
      </c>
      <c r="L774" s="487" t="s">
        <v>2551</v>
      </c>
      <c r="M774" s="487" t="s">
        <v>644</v>
      </c>
      <c r="N774" s="490" t="s">
        <v>644</v>
      </c>
      <c r="O774" s="490">
        <v>1</v>
      </c>
      <c r="P774" s="487">
        <v>1</v>
      </c>
      <c r="Q774" s="487" t="s">
        <v>885</v>
      </c>
      <c r="R774" s="491" t="s">
        <v>2563</v>
      </c>
      <c r="S774" s="579"/>
      <c r="T774" s="579">
        <v>10000000</v>
      </c>
      <c r="U774" s="487" t="s">
        <v>1008</v>
      </c>
      <c r="V774" s="487" t="s">
        <v>896</v>
      </c>
      <c r="W774" s="487" t="s">
        <v>888</v>
      </c>
      <c r="X774" s="487" t="s">
        <v>535</v>
      </c>
      <c r="Y774" s="487" t="s">
        <v>77</v>
      </c>
      <c r="Z774" s="487" t="s">
        <v>78</v>
      </c>
      <c r="AA774" s="451" t="s">
        <v>2334</v>
      </c>
    </row>
    <row r="775" spans="1:27" s="552" customFormat="1" ht="102">
      <c r="A775" s="487" t="s">
        <v>2496</v>
      </c>
      <c r="B775" s="487" t="s">
        <v>71</v>
      </c>
      <c r="C775" s="487" t="s">
        <v>72</v>
      </c>
      <c r="D775" s="487" t="s">
        <v>1006</v>
      </c>
      <c r="E775" s="487" t="s">
        <v>879</v>
      </c>
      <c r="F775" s="490">
        <v>8146</v>
      </c>
      <c r="G775" s="490">
        <v>2024110010254</v>
      </c>
      <c r="H775" s="487" t="s">
        <v>17</v>
      </c>
      <c r="I775" s="487" t="s">
        <v>880</v>
      </c>
      <c r="J775" s="453" t="s">
        <v>24</v>
      </c>
      <c r="K775" s="487" t="s">
        <v>1057</v>
      </c>
      <c r="L775" s="487" t="s">
        <v>2551</v>
      </c>
      <c r="M775" s="487" t="s">
        <v>644</v>
      </c>
      <c r="N775" s="490" t="s">
        <v>644</v>
      </c>
      <c r="O775" s="490">
        <v>1</v>
      </c>
      <c r="P775" s="487">
        <v>1</v>
      </c>
      <c r="Q775" s="487" t="s">
        <v>885</v>
      </c>
      <c r="R775" s="491" t="s">
        <v>2563</v>
      </c>
      <c r="S775" s="579"/>
      <c r="T775" s="579">
        <v>10000000</v>
      </c>
      <c r="U775" s="487" t="s">
        <v>1008</v>
      </c>
      <c r="V775" s="487" t="s">
        <v>896</v>
      </c>
      <c r="W775" s="487" t="s">
        <v>888</v>
      </c>
      <c r="X775" s="487" t="s">
        <v>535</v>
      </c>
      <c r="Y775" s="487" t="s">
        <v>77</v>
      </c>
      <c r="Z775" s="487" t="s">
        <v>78</v>
      </c>
      <c r="AA775" s="451" t="s">
        <v>2334</v>
      </c>
    </row>
    <row r="776" spans="1:27" s="552" customFormat="1" ht="102">
      <c r="A776" s="487" t="s">
        <v>2497</v>
      </c>
      <c r="B776" s="487" t="s">
        <v>71</v>
      </c>
      <c r="C776" s="487" t="s">
        <v>72</v>
      </c>
      <c r="D776" s="487" t="s">
        <v>1006</v>
      </c>
      <c r="E776" s="487" t="s">
        <v>879</v>
      </c>
      <c r="F776" s="490">
        <v>8146</v>
      </c>
      <c r="G776" s="490">
        <v>2024110010254</v>
      </c>
      <c r="H776" s="487" t="s">
        <v>17</v>
      </c>
      <c r="I776" s="487" t="s">
        <v>880</v>
      </c>
      <c r="J776" s="453" t="s">
        <v>24</v>
      </c>
      <c r="K776" s="487" t="s">
        <v>1057</v>
      </c>
      <c r="L776" s="487" t="s">
        <v>2551</v>
      </c>
      <c r="M776" s="487" t="s">
        <v>644</v>
      </c>
      <c r="N776" s="490" t="s">
        <v>644</v>
      </c>
      <c r="O776" s="490">
        <v>1</v>
      </c>
      <c r="P776" s="487">
        <v>1</v>
      </c>
      <c r="Q776" s="487" t="s">
        <v>885</v>
      </c>
      <c r="R776" s="491" t="s">
        <v>2563</v>
      </c>
      <c r="S776" s="579"/>
      <c r="T776" s="579">
        <v>10000000</v>
      </c>
      <c r="U776" s="487" t="s">
        <v>1008</v>
      </c>
      <c r="V776" s="487" t="s">
        <v>896</v>
      </c>
      <c r="W776" s="487" t="s">
        <v>888</v>
      </c>
      <c r="X776" s="487" t="s">
        <v>535</v>
      </c>
      <c r="Y776" s="487" t="s">
        <v>77</v>
      </c>
      <c r="Z776" s="487" t="s">
        <v>78</v>
      </c>
      <c r="AA776" s="451" t="s">
        <v>2334</v>
      </c>
    </row>
    <row r="777" spans="1:27" s="552" customFormat="1" ht="102">
      <c r="A777" s="487" t="s">
        <v>2498</v>
      </c>
      <c r="B777" s="487" t="s">
        <v>71</v>
      </c>
      <c r="C777" s="487" t="s">
        <v>72</v>
      </c>
      <c r="D777" s="487" t="s">
        <v>1006</v>
      </c>
      <c r="E777" s="487" t="s">
        <v>879</v>
      </c>
      <c r="F777" s="490">
        <v>8146</v>
      </c>
      <c r="G777" s="490">
        <v>2024110010254</v>
      </c>
      <c r="H777" s="487" t="s">
        <v>17</v>
      </c>
      <c r="I777" s="487" t="s">
        <v>880</v>
      </c>
      <c r="J777" s="453" t="s">
        <v>24</v>
      </c>
      <c r="K777" s="487" t="s">
        <v>1057</v>
      </c>
      <c r="L777" s="487" t="s">
        <v>2551</v>
      </c>
      <c r="M777" s="487" t="s">
        <v>644</v>
      </c>
      <c r="N777" s="490" t="s">
        <v>644</v>
      </c>
      <c r="O777" s="490">
        <v>1</v>
      </c>
      <c r="P777" s="487">
        <v>1</v>
      </c>
      <c r="Q777" s="487" t="s">
        <v>885</v>
      </c>
      <c r="R777" s="491" t="s">
        <v>2563</v>
      </c>
      <c r="S777" s="579"/>
      <c r="T777" s="579">
        <v>10000000</v>
      </c>
      <c r="U777" s="487" t="s">
        <v>1008</v>
      </c>
      <c r="V777" s="487" t="s">
        <v>896</v>
      </c>
      <c r="W777" s="487" t="s">
        <v>888</v>
      </c>
      <c r="X777" s="487" t="s">
        <v>535</v>
      </c>
      <c r="Y777" s="487" t="s">
        <v>77</v>
      </c>
      <c r="Z777" s="487" t="s">
        <v>78</v>
      </c>
      <c r="AA777" s="451" t="s">
        <v>2334</v>
      </c>
    </row>
    <row r="778" spans="1:27" s="552" customFormat="1" ht="102">
      <c r="A778" s="487" t="s">
        <v>2499</v>
      </c>
      <c r="B778" s="487" t="s">
        <v>71</v>
      </c>
      <c r="C778" s="487" t="s">
        <v>72</v>
      </c>
      <c r="D778" s="487" t="s">
        <v>1006</v>
      </c>
      <c r="E778" s="487" t="s">
        <v>879</v>
      </c>
      <c r="F778" s="490">
        <v>8146</v>
      </c>
      <c r="G778" s="490">
        <v>2024110010254</v>
      </c>
      <c r="H778" s="487" t="s">
        <v>17</v>
      </c>
      <c r="I778" s="487" t="s">
        <v>880</v>
      </c>
      <c r="J778" s="453" t="s">
        <v>24</v>
      </c>
      <c r="K778" s="487" t="s">
        <v>1057</v>
      </c>
      <c r="L778" s="487" t="s">
        <v>2551</v>
      </c>
      <c r="M778" s="487" t="s">
        <v>644</v>
      </c>
      <c r="N778" s="490" t="s">
        <v>644</v>
      </c>
      <c r="O778" s="490">
        <v>1</v>
      </c>
      <c r="P778" s="487">
        <v>1</v>
      </c>
      <c r="Q778" s="487" t="s">
        <v>885</v>
      </c>
      <c r="R778" s="491" t="s">
        <v>2563</v>
      </c>
      <c r="S778" s="579"/>
      <c r="T778" s="579">
        <v>10000000</v>
      </c>
      <c r="U778" s="487" t="s">
        <v>1008</v>
      </c>
      <c r="V778" s="487" t="s">
        <v>896</v>
      </c>
      <c r="W778" s="487" t="s">
        <v>888</v>
      </c>
      <c r="X778" s="487" t="s">
        <v>535</v>
      </c>
      <c r="Y778" s="487" t="s">
        <v>77</v>
      </c>
      <c r="Z778" s="487" t="s">
        <v>78</v>
      </c>
      <c r="AA778" s="451" t="s">
        <v>2334</v>
      </c>
    </row>
    <row r="779" spans="1:27" s="552" customFormat="1" ht="102">
      <c r="A779" s="487" t="s">
        <v>2500</v>
      </c>
      <c r="B779" s="487" t="s">
        <v>71</v>
      </c>
      <c r="C779" s="487" t="s">
        <v>72</v>
      </c>
      <c r="D779" s="487" t="s">
        <v>1006</v>
      </c>
      <c r="E779" s="487" t="s">
        <v>879</v>
      </c>
      <c r="F779" s="490">
        <v>8146</v>
      </c>
      <c r="G779" s="490">
        <v>2024110010254</v>
      </c>
      <c r="H779" s="487" t="s">
        <v>17</v>
      </c>
      <c r="I779" s="487" t="s">
        <v>880</v>
      </c>
      <c r="J779" s="453" t="s">
        <v>24</v>
      </c>
      <c r="K779" s="487" t="s">
        <v>1057</v>
      </c>
      <c r="L779" s="487" t="s">
        <v>2551</v>
      </c>
      <c r="M779" s="487" t="s">
        <v>644</v>
      </c>
      <c r="N779" s="490" t="s">
        <v>644</v>
      </c>
      <c r="O779" s="490">
        <v>1</v>
      </c>
      <c r="P779" s="487">
        <v>1</v>
      </c>
      <c r="Q779" s="487" t="s">
        <v>885</v>
      </c>
      <c r="R779" s="491" t="s">
        <v>2563</v>
      </c>
      <c r="S779" s="579"/>
      <c r="T779" s="579">
        <v>10000000</v>
      </c>
      <c r="U779" s="487" t="s">
        <v>1008</v>
      </c>
      <c r="V779" s="487" t="s">
        <v>896</v>
      </c>
      <c r="W779" s="487" t="s">
        <v>888</v>
      </c>
      <c r="X779" s="487" t="s">
        <v>535</v>
      </c>
      <c r="Y779" s="487" t="s">
        <v>77</v>
      </c>
      <c r="Z779" s="487" t="s">
        <v>78</v>
      </c>
      <c r="AA779" s="451" t="s">
        <v>2334</v>
      </c>
    </row>
    <row r="780" spans="1:27" s="552" customFormat="1" ht="102">
      <c r="A780" s="487" t="s">
        <v>2501</v>
      </c>
      <c r="B780" s="487" t="s">
        <v>71</v>
      </c>
      <c r="C780" s="487" t="s">
        <v>72</v>
      </c>
      <c r="D780" s="487" t="s">
        <v>1006</v>
      </c>
      <c r="E780" s="487" t="s">
        <v>879</v>
      </c>
      <c r="F780" s="490">
        <v>8146</v>
      </c>
      <c r="G780" s="490">
        <v>2024110010254</v>
      </c>
      <c r="H780" s="487" t="s">
        <v>17</v>
      </c>
      <c r="I780" s="487" t="s">
        <v>880</v>
      </c>
      <c r="J780" s="453" t="s">
        <v>24</v>
      </c>
      <c r="K780" s="487" t="s">
        <v>1057</v>
      </c>
      <c r="L780" s="487" t="s">
        <v>2551</v>
      </c>
      <c r="M780" s="487" t="s">
        <v>644</v>
      </c>
      <c r="N780" s="490" t="s">
        <v>644</v>
      </c>
      <c r="O780" s="490">
        <v>1</v>
      </c>
      <c r="P780" s="487">
        <v>1</v>
      </c>
      <c r="Q780" s="487" t="s">
        <v>885</v>
      </c>
      <c r="R780" s="491" t="s">
        <v>2563</v>
      </c>
      <c r="S780" s="579"/>
      <c r="T780" s="579">
        <v>10000000</v>
      </c>
      <c r="U780" s="487" t="s">
        <v>1008</v>
      </c>
      <c r="V780" s="487" t="s">
        <v>896</v>
      </c>
      <c r="W780" s="487" t="s">
        <v>888</v>
      </c>
      <c r="X780" s="487" t="s">
        <v>535</v>
      </c>
      <c r="Y780" s="487" t="s">
        <v>77</v>
      </c>
      <c r="Z780" s="487" t="s">
        <v>78</v>
      </c>
      <c r="AA780" s="451" t="s">
        <v>2334</v>
      </c>
    </row>
    <row r="781" spans="1:27" s="552" customFormat="1" ht="102">
      <c r="A781" s="487" t="s">
        <v>2502</v>
      </c>
      <c r="B781" s="487" t="s">
        <v>71</v>
      </c>
      <c r="C781" s="487" t="s">
        <v>72</v>
      </c>
      <c r="D781" s="487" t="s">
        <v>1006</v>
      </c>
      <c r="E781" s="487" t="s">
        <v>879</v>
      </c>
      <c r="F781" s="490">
        <v>8146</v>
      </c>
      <c r="G781" s="490">
        <v>2024110010254</v>
      </c>
      <c r="H781" s="487" t="s">
        <v>17</v>
      </c>
      <c r="I781" s="487" t="s">
        <v>880</v>
      </c>
      <c r="J781" s="453" t="s">
        <v>24</v>
      </c>
      <c r="K781" s="487" t="s">
        <v>1057</v>
      </c>
      <c r="L781" s="487" t="s">
        <v>2551</v>
      </c>
      <c r="M781" s="487" t="s">
        <v>644</v>
      </c>
      <c r="N781" s="490" t="s">
        <v>644</v>
      </c>
      <c r="O781" s="490">
        <v>1</v>
      </c>
      <c r="P781" s="487">
        <v>1</v>
      </c>
      <c r="Q781" s="487" t="s">
        <v>885</v>
      </c>
      <c r="R781" s="491" t="s">
        <v>2563</v>
      </c>
      <c r="S781" s="579"/>
      <c r="T781" s="579">
        <v>10000000</v>
      </c>
      <c r="U781" s="487" t="s">
        <v>1008</v>
      </c>
      <c r="V781" s="487" t="s">
        <v>896</v>
      </c>
      <c r="W781" s="487" t="s">
        <v>888</v>
      </c>
      <c r="X781" s="487" t="s">
        <v>535</v>
      </c>
      <c r="Y781" s="487" t="s">
        <v>77</v>
      </c>
      <c r="Z781" s="487" t="s">
        <v>78</v>
      </c>
      <c r="AA781" s="451" t="s">
        <v>2334</v>
      </c>
    </row>
    <row r="782" spans="1:27" s="552" customFormat="1" ht="102">
      <c r="A782" s="487" t="s">
        <v>2503</v>
      </c>
      <c r="B782" s="487" t="s">
        <v>71</v>
      </c>
      <c r="C782" s="487" t="s">
        <v>72</v>
      </c>
      <c r="D782" s="487" t="s">
        <v>1006</v>
      </c>
      <c r="E782" s="487" t="s">
        <v>879</v>
      </c>
      <c r="F782" s="490">
        <v>8146</v>
      </c>
      <c r="G782" s="490">
        <v>2024110010254</v>
      </c>
      <c r="H782" s="487" t="s">
        <v>17</v>
      </c>
      <c r="I782" s="487" t="s">
        <v>880</v>
      </c>
      <c r="J782" s="453" t="s">
        <v>24</v>
      </c>
      <c r="K782" s="487" t="s">
        <v>1057</v>
      </c>
      <c r="L782" s="487" t="s">
        <v>2551</v>
      </c>
      <c r="M782" s="487" t="s">
        <v>644</v>
      </c>
      <c r="N782" s="490" t="s">
        <v>644</v>
      </c>
      <c r="O782" s="490">
        <v>1</v>
      </c>
      <c r="P782" s="487">
        <v>1</v>
      </c>
      <c r="Q782" s="487" t="s">
        <v>885</v>
      </c>
      <c r="R782" s="491" t="s">
        <v>2563</v>
      </c>
      <c r="S782" s="579"/>
      <c r="T782" s="579">
        <v>10000000</v>
      </c>
      <c r="U782" s="487" t="s">
        <v>1008</v>
      </c>
      <c r="V782" s="487" t="s">
        <v>896</v>
      </c>
      <c r="W782" s="487" t="s">
        <v>888</v>
      </c>
      <c r="X782" s="487" t="s">
        <v>535</v>
      </c>
      <c r="Y782" s="487" t="s">
        <v>77</v>
      </c>
      <c r="Z782" s="487" t="s">
        <v>78</v>
      </c>
      <c r="AA782" s="451" t="s">
        <v>2334</v>
      </c>
    </row>
    <row r="783" spans="1:27" s="552" customFormat="1" ht="102">
      <c r="A783" s="487" t="s">
        <v>2504</v>
      </c>
      <c r="B783" s="487" t="s">
        <v>71</v>
      </c>
      <c r="C783" s="487" t="s">
        <v>72</v>
      </c>
      <c r="D783" s="487" t="s">
        <v>1006</v>
      </c>
      <c r="E783" s="487" t="s">
        <v>879</v>
      </c>
      <c r="F783" s="490">
        <v>8146</v>
      </c>
      <c r="G783" s="490">
        <v>2024110010254</v>
      </c>
      <c r="H783" s="487" t="s">
        <v>17</v>
      </c>
      <c r="I783" s="487" t="s">
        <v>880</v>
      </c>
      <c r="J783" s="453" t="s">
        <v>24</v>
      </c>
      <c r="K783" s="487" t="s">
        <v>1057</v>
      </c>
      <c r="L783" s="487" t="s">
        <v>2551</v>
      </c>
      <c r="M783" s="487" t="s">
        <v>644</v>
      </c>
      <c r="N783" s="490" t="s">
        <v>644</v>
      </c>
      <c r="O783" s="490">
        <v>1</v>
      </c>
      <c r="P783" s="487">
        <v>1</v>
      </c>
      <c r="Q783" s="487" t="s">
        <v>885</v>
      </c>
      <c r="R783" s="491" t="s">
        <v>2563</v>
      </c>
      <c r="S783" s="579"/>
      <c r="T783" s="579">
        <v>10000000</v>
      </c>
      <c r="U783" s="487" t="s">
        <v>1008</v>
      </c>
      <c r="V783" s="487" t="s">
        <v>896</v>
      </c>
      <c r="W783" s="487" t="s">
        <v>888</v>
      </c>
      <c r="X783" s="487" t="s">
        <v>535</v>
      </c>
      <c r="Y783" s="487" t="s">
        <v>77</v>
      </c>
      <c r="Z783" s="487" t="s">
        <v>78</v>
      </c>
      <c r="AA783" s="451" t="s">
        <v>2334</v>
      </c>
    </row>
    <row r="784" spans="1:27" s="552" customFormat="1" ht="102">
      <c r="A784" s="487" t="s">
        <v>2505</v>
      </c>
      <c r="B784" s="487" t="s">
        <v>71</v>
      </c>
      <c r="C784" s="487" t="s">
        <v>72</v>
      </c>
      <c r="D784" s="487" t="s">
        <v>1006</v>
      </c>
      <c r="E784" s="487" t="s">
        <v>879</v>
      </c>
      <c r="F784" s="490">
        <v>8146</v>
      </c>
      <c r="G784" s="490">
        <v>2024110010254</v>
      </c>
      <c r="H784" s="487" t="s">
        <v>17</v>
      </c>
      <c r="I784" s="487" t="s">
        <v>880</v>
      </c>
      <c r="J784" s="453" t="s">
        <v>24</v>
      </c>
      <c r="K784" s="487" t="s">
        <v>1057</v>
      </c>
      <c r="L784" s="487" t="s">
        <v>2551</v>
      </c>
      <c r="M784" s="487" t="s">
        <v>644</v>
      </c>
      <c r="N784" s="490" t="s">
        <v>644</v>
      </c>
      <c r="O784" s="490">
        <v>1</v>
      </c>
      <c r="P784" s="487">
        <v>1</v>
      </c>
      <c r="Q784" s="487" t="s">
        <v>885</v>
      </c>
      <c r="R784" s="491" t="s">
        <v>2563</v>
      </c>
      <c r="S784" s="579"/>
      <c r="T784" s="579">
        <v>10000000</v>
      </c>
      <c r="U784" s="487" t="s">
        <v>1008</v>
      </c>
      <c r="V784" s="487" t="s">
        <v>896</v>
      </c>
      <c r="W784" s="487" t="s">
        <v>888</v>
      </c>
      <c r="X784" s="487" t="s">
        <v>535</v>
      </c>
      <c r="Y784" s="487" t="s">
        <v>77</v>
      </c>
      <c r="Z784" s="487" t="s">
        <v>78</v>
      </c>
      <c r="AA784" s="451" t="s">
        <v>2334</v>
      </c>
    </row>
    <row r="785" spans="1:27" s="552" customFormat="1" ht="102">
      <c r="A785" s="487" t="s">
        <v>2506</v>
      </c>
      <c r="B785" s="487" t="s">
        <v>71</v>
      </c>
      <c r="C785" s="487" t="s">
        <v>72</v>
      </c>
      <c r="D785" s="487" t="s">
        <v>1006</v>
      </c>
      <c r="E785" s="487" t="s">
        <v>879</v>
      </c>
      <c r="F785" s="490">
        <v>8146</v>
      </c>
      <c r="G785" s="490">
        <v>2024110010254</v>
      </c>
      <c r="H785" s="487" t="s">
        <v>17</v>
      </c>
      <c r="I785" s="487" t="s">
        <v>880</v>
      </c>
      <c r="J785" s="453" t="s">
        <v>24</v>
      </c>
      <c r="K785" s="487" t="s">
        <v>1057</v>
      </c>
      <c r="L785" s="487" t="s">
        <v>2551</v>
      </c>
      <c r="M785" s="487" t="s">
        <v>644</v>
      </c>
      <c r="N785" s="490" t="s">
        <v>644</v>
      </c>
      <c r="O785" s="490">
        <v>1</v>
      </c>
      <c r="P785" s="487">
        <v>1</v>
      </c>
      <c r="Q785" s="487" t="s">
        <v>885</v>
      </c>
      <c r="R785" s="491" t="s">
        <v>2563</v>
      </c>
      <c r="S785" s="579"/>
      <c r="T785" s="579">
        <v>10000000</v>
      </c>
      <c r="U785" s="487" t="s">
        <v>1008</v>
      </c>
      <c r="V785" s="487" t="s">
        <v>896</v>
      </c>
      <c r="W785" s="487" t="s">
        <v>888</v>
      </c>
      <c r="X785" s="487" t="s">
        <v>535</v>
      </c>
      <c r="Y785" s="487" t="s">
        <v>77</v>
      </c>
      <c r="Z785" s="487" t="s">
        <v>78</v>
      </c>
      <c r="AA785" s="451" t="s">
        <v>2334</v>
      </c>
    </row>
    <row r="786" spans="1:27" s="552" customFormat="1" ht="102">
      <c r="A786" s="487" t="s">
        <v>2507</v>
      </c>
      <c r="B786" s="487" t="s">
        <v>71</v>
      </c>
      <c r="C786" s="487" t="s">
        <v>72</v>
      </c>
      <c r="D786" s="487" t="s">
        <v>1006</v>
      </c>
      <c r="E786" s="487" t="s">
        <v>879</v>
      </c>
      <c r="F786" s="490">
        <v>8146</v>
      </c>
      <c r="G786" s="490">
        <v>2024110010254</v>
      </c>
      <c r="H786" s="487" t="s">
        <v>17</v>
      </c>
      <c r="I786" s="487" t="s">
        <v>880</v>
      </c>
      <c r="J786" s="453" t="s">
        <v>24</v>
      </c>
      <c r="K786" s="487" t="s">
        <v>1057</v>
      </c>
      <c r="L786" s="487" t="s">
        <v>2551</v>
      </c>
      <c r="M786" s="487" t="s">
        <v>644</v>
      </c>
      <c r="N786" s="490" t="s">
        <v>644</v>
      </c>
      <c r="O786" s="490">
        <v>1</v>
      </c>
      <c r="P786" s="487">
        <v>1</v>
      </c>
      <c r="Q786" s="487" t="s">
        <v>885</v>
      </c>
      <c r="R786" s="491" t="s">
        <v>2563</v>
      </c>
      <c r="S786" s="579"/>
      <c r="T786" s="579">
        <v>10000000</v>
      </c>
      <c r="U786" s="487" t="s">
        <v>1008</v>
      </c>
      <c r="V786" s="487" t="s">
        <v>896</v>
      </c>
      <c r="W786" s="487" t="s">
        <v>888</v>
      </c>
      <c r="X786" s="487" t="s">
        <v>535</v>
      </c>
      <c r="Y786" s="487" t="s">
        <v>77</v>
      </c>
      <c r="Z786" s="487" t="s">
        <v>78</v>
      </c>
      <c r="AA786" s="451" t="s">
        <v>2334</v>
      </c>
    </row>
    <row r="787" spans="1:27" s="552" customFormat="1" ht="102">
      <c r="A787" s="487" t="s">
        <v>2508</v>
      </c>
      <c r="B787" s="487" t="s">
        <v>71</v>
      </c>
      <c r="C787" s="487" t="s">
        <v>72</v>
      </c>
      <c r="D787" s="487" t="s">
        <v>1006</v>
      </c>
      <c r="E787" s="487" t="s">
        <v>879</v>
      </c>
      <c r="F787" s="490">
        <v>8146</v>
      </c>
      <c r="G787" s="490">
        <v>2024110010254</v>
      </c>
      <c r="H787" s="487" t="s">
        <v>17</v>
      </c>
      <c r="I787" s="487" t="s">
        <v>880</v>
      </c>
      <c r="J787" s="453" t="s">
        <v>24</v>
      </c>
      <c r="K787" s="487" t="s">
        <v>1057</v>
      </c>
      <c r="L787" s="487" t="s">
        <v>2551</v>
      </c>
      <c r="M787" s="487" t="s">
        <v>644</v>
      </c>
      <c r="N787" s="490" t="s">
        <v>644</v>
      </c>
      <c r="O787" s="490">
        <v>1</v>
      </c>
      <c r="P787" s="487">
        <v>1</v>
      </c>
      <c r="Q787" s="487" t="s">
        <v>885</v>
      </c>
      <c r="R787" s="491" t="s">
        <v>2563</v>
      </c>
      <c r="S787" s="579"/>
      <c r="T787" s="579">
        <v>10000000</v>
      </c>
      <c r="U787" s="487" t="s">
        <v>1008</v>
      </c>
      <c r="V787" s="487" t="s">
        <v>896</v>
      </c>
      <c r="W787" s="487" t="s">
        <v>888</v>
      </c>
      <c r="X787" s="487" t="s">
        <v>535</v>
      </c>
      <c r="Y787" s="487" t="s">
        <v>77</v>
      </c>
      <c r="Z787" s="487" t="s">
        <v>78</v>
      </c>
      <c r="AA787" s="451" t="s">
        <v>2334</v>
      </c>
    </row>
    <row r="788" spans="1:27" s="552" customFormat="1" ht="102">
      <c r="A788" s="487" t="s">
        <v>2509</v>
      </c>
      <c r="B788" s="487" t="s">
        <v>71</v>
      </c>
      <c r="C788" s="487" t="s">
        <v>72</v>
      </c>
      <c r="D788" s="487" t="s">
        <v>1006</v>
      </c>
      <c r="E788" s="487" t="s">
        <v>879</v>
      </c>
      <c r="F788" s="490">
        <v>8146</v>
      </c>
      <c r="G788" s="490">
        <v>2024110010254</v>
      </c>
      <c r="H788" s="487" t="s">
        <v>17</v>
      </c>
      <c r="I788" s="487" t="s">
        <v>880</v>
      </c>
      <c r="J788" s="453" t="s">
        <v>24</v>
      </c>
      <c r="K788" s="487" t="s">
        <v>1057</v>
      </c>
      <c r="L788" s="487" t="s">
        <v>2551</v>
      </c>
      <c r="M788" s="487" t="s">
        <v>644</v>
      </c>
      <c r="N788" s="490" t="s">
        <v>644</v>
      </c>
      <c r="O788" s="490">
        <v>1</v>
      </c>
      <c r="P788" s="487">
        <v>1</v>
      </c>
      <c r="Q788" s="487" t="s">
        <v>885</v>
      </c>
      <c r="R788" s="491" t="s">
        <v>2563</v>
      </c>
      <c r="S788" s="579"/>
      <c r="T788" s="579">
        <v>10000000</v>
      </c>
      <c r="U788" s="487" t="s">
        <v>1008</v>
      </c>
      <c r="V788" s="487" t="s">
        <v>896</v>
      </c>
      <c r="W788" s="487" t="s">
        <v>888</v>
      </c>
      <c r="X788" s="487" t="s">
        <v>535</v>
      </c>
      <c r="Y788" s="487" t="s">
        <v>77</v>
      </c>
      <c r="Z788" s="487" t="s">
        <v>78</v>
      </c>
      <c r="AA788" s="451" t="s">
        <v>2334</v>
      </c>
    </row>
    <row r="789" spans="1:27" s="552" customFormat="1" ht="102">
      <c r="A789" s="487" t="s">
        <v>2510</v>
      </c>
      <c r="B789" s="487" t="s">
        <v>71</v>
      </c>
      <c r="C789" s="487" t="s">
        <v>72</v>
      </c>
      <c r="D789" s="487" t="s">
        <v>1006</v>
      </c>
      <c r="E789" s="487" t="s">
        <v>879</v>
      </c>
      <c r="F789" s="490">
        <v>8146</v>
      </c>
      <c r="G789" s="490">
        <v>2024110010254</v>
      </c>
      <c r="H789" s="487" t="s">
        <v>17</v>
      </c>
      <c r="I789" s="487" t="s">
        <v>880</v>
      </c>
      <c r="J789" s="453" t="s">
        <v>24</v>
      </c>
      <c r="K789" s="487" t="s">
        <v>1057</v>
      </c>
      <c r="L789" s="487" t="s">
        <v>2551</v>
      </c>
      <c r="M789" s="487" t="s">
        <v>644</v>
      </c>
      <c r="N789" s="490" t="s">
        <v>644</v>
      </c>
      <c r="O789" s="490">
        <v>1</v>
      </c>
      <c r="P789" s="487">
        <v>1</v>
      </c>
      <c r="Q789" s="487" t="s">
        <v>885</v>
      </c>
      <c r="R789" s="491" t="s">
        <v>2563</v>
      </c>
      <c r="S789" s="579"/>
      <c r="T789" s="579">
        <v>10000000</v>
      </c>
      <c r="U789" s="487" t="s">
        <v>1008</v>
      </c>
      <c r="V789" s="487" t="s">
        <v>896</v>
      </c>
      <c r="W789" s="487" t="s">
        <v>888</v>
      </c>
      <c r="X789" s="487" t="s">
        <v>535</v>
      </c>
      <c r="Y789" s="487" t="s">
        <v>77</v>
      </c>
      <c r="Z789" s="487" t="s">
        <v>78</v>
      </c>
      <c r="AA789" s="451" t="s">
        <v>2334</v>
      </c>
    </row>
    <row r="790" spans="1:27" s="552" customFormat="1" ht="102">
      <c r="A790" s="487" t="s">
        <v>2511</v>
      </c>
      <c r="B790" s="487" t="s">
        <v>71</v>
      </c>
      <c r="C790" s="487" t="s">
        <v>72</v>
      </c>
      <c r="D790" s="487" t="s">
        <v>1006</v>
      </c>
      <c r="E790" s="487" t="s">
        <v>879</v>
      </c>
      <c r="F790" s="490">
        <v>8146</v>
      </c>
      <c r="G790" s="490">
        <v>2024110010254</v>
      </c>
      <c r="H790" s="487" t="s">
        <v>17</v>
      </c>
      <c r="I790" s="487" t="s">
        <v>880</v>
      </c>
      <c r="J790" s="453" t="s">
        <v>24</v>
      </c>
      <c r="K790" s="487" t="s">
        <v>1057</v>
      </c>
      <c r="L790" s="487" t="s">
        <v>2551</v>
      </c>
      <c r="M790" s="487" t="s">
        <v>644</v>
      </c>
      <c r="N790" s="490" t="s">
        <v>644</v>
      </c>
      <c r="O790" s="490">
        <v>1</v>
      </c>
      <c r="P790" s="487">
        <v>1</v>
      </c>
      <c r="Q790" s="487" t="s">
        <v>885</v>
      </c>
      <c r="R790" s="491" t="s">
        <v>2563</v>
      </c>
      <c r="S790" s="579"/>
      <c r="T790" s="579">
        <v>10000000</v>
      </c>
      <c r="U790" s="487" t="s">
        <v>1008</v>
      </c>
      <c r="V790" s="487" t="s">
        <v>896</v>
      </c>
      <c r="W790" s="487" t="s">
        <v>888</v>
      </c>
      <c r="X790" s="487" t="s">
        <v>535</v>
      </c>
      <c r="Y790" s="487" t="s">
        <v>77</v>
      </c>
      <c r="Z790" s="487" t="s">
        <v>78</v>
      </c>
      <c r="AA790" s="451" t="s">
        <v>2334</v>
      </c>
    </row>
    <row r="791" spans="1:27" s="552" customFormat="1" ht="102">
      <c r="A791" s="487" t="s">
        <v>2512</v>
      </c>
      <c r="B791" s="487" t="s">
        <v>71</v>
      </c>
      <c r="C791" s="487" t="s">
        <v>72</v>
      </c>
      <c r="D791" s="487" t="s">
        <v>1006</v>
      </c>
      <c r="E791" s="487" t="s">
        <v>879</v>
      </c>
      <c r="F791" s="490">
        <v>8146</v>
      </c>
      <c r="G791" s="490">
        <v>2024110010254</v>
      </c>
      <c r="H791" s="487" t="s">
        <v>17</v>
      </c>
      <c r="I791" s="487" t="s">
        <v>880</v>
      </c>
      <c r="J791" s="453" t="s">
        <v>24</v>
      </c>
      <c r="K791" s="487" t="s">
        <v>1057</v>
      </c>
      <c r="L791" s="487" t="s">
        <v>2551</v>
      </c>
      <c r="M791" s="487" t="s">
        <v>644</v>
      </c>
      <c r="N791" s="490" t="s">
        <v>644</v>
      </c>
      <c r="O791" s="490">
        <v>1</v>
      </c>
      <c r="P791" s="487">
        <v>1</v>
      </c>
      <c r="Q791" s="487" t="s">
        <v>885</v>
      </c>
      <c r="R791" s="491" t="s">
        <v>2563</v>
      </c>
      <c r="S791" s="579"/>
      <c r="T791" s="579">
        <v>10000000</v>
      </c>
      <c r="U791" s="487" t="s">
        <v>1008</v>
      </c>
      <c r="V791" s="487" t="s">
        <v>896</v>
      </c>
      <c r="W791" s="487" t="s">
        <v>888</v>
      </c>
      <c r="X791" s="487" t="s">
        <v>535</v>
      </c>
      <c r="Y791" s="487" t="s">
        <v>77</v>
      </c>
      <c r="Z791" s="487" t="s">
        <v>78</v>
      </c>
      <c r="AA791" s="451" t="s">
        <v>2334</v>
      </c>
    </row>
    <row r="792" spans="1:27" s="552" customFormat="1" ht="102">
      <c r="A792" s="487" t="s">
        <v>2513</v>
      </c>
      <c r="B792" s="487" t="s">
        <v>71</v>
      </c>
      <c r="C792" s="487" t="s">
        <v>72</v>
      </c>
      <c r="D792" s="487" t="s">
        <v>1006</v>
      </c>
      <c r="E792" s="487" t="s">
        <v>879</v>
      </c>
      <c r="F792" s="490">
        <v>8146</v>
      </c>
      <c r="G792" s="490">
        <v>2024110010254</v>
      </c>
      <c r="H792" s="487" t="s">
        <v>17</v>
      </c>
      <c r="I792" s="487" t="s">
        <v>880</v>
      </c>
      <c r="J792" s="453" t="s">
        <v>24</v>
      </c>
      <c r="K792" s="487" t="s">
        <v>1057</v>
      </c>
      <c r="L792" s="487" t="s">
        <v>2551</v>
      </c>
      <c r="M792" s="487" t="s">
        <v>644</v>
      </c>
      <c r="N792" s="490" t="s">
        <v>644</v>
      </c>
      <c r="O792" s="490">
        <v>1</v>
      </c>
      <c r="P792" s="487">
        <v>1</v>
      </c>
      <c r="Q792" s="487" t="s">
        <v>885</v>
      </c>
      <c r="R792" s="491" t="s">
        <v>2563</v>
      </c>
      <c r="S792" s="579"/>
      <c r="T792" s="579">
        <v>10000000</v>
      </c>
      <c r="U792" s="487" t="s">
        <v>1008</v>
      </c>
      <c r="V792" s="487" t="s">
        <v>896</v>
      </c>
      <c r="W792" s="487" t="s">
        <v>888</v>
      </c>
      <c r="X792" s="487" t="s">
        <v>535</v>
      </c>
      <c r="Y792" s="487" t="s">
        <v>77</v>
      </c>
      <c r="Z792" s="487" t="s">
        <v>78</v>
      </c>
      <c r="AA792" s="451" t="s">
        <v>2334</v>
      </c>
    </row>
    <row r="793" spans="1:27" s="552" customFormat="1" ht="102">
      <c r="A793" s="487" t="s">
        <v>2514</v>
      </c>
      <c r="B793" s="487" t="s">
        <v>71</v>
      </c>
      <c r="C793" s="487" t="s">
        <v>72</v>
      </c>
      <c r="D793" s="487" t="s">
        <v>1006</v>
      </c>
      <c r="E793" s="487" t="s">
        <v>879</v>
      </c>
      <c r="F793" s="490">
        <v>8146</v>
      </c>
      <c r="G793" s="490">
        <v>2024110010254</v>
      </c>
      <c r="H793" s="487" t="s">
        <v>17</v>
      </c>
      <c r="I793" s="487" t="s">
        <v>880</v>
      </c>
      <c r="J793" s="453" t="s">
        <v>24</v>
      </c>
      <c r="K793" s="487" t="s">
        <v>1057</v>
      </c>
      <c r="L793" s="487" t="s">
        <v>2551</v>
      </c>
      <c r="M793" s="487" t="s">
        <v>644</v>
      </c>
      <c r="N793" s="490" t="s">
        <v>644</v>
      </c>
      <c r="O793" s="490">
        <v>1</v>
      </c>
      <c r="P793" s="487">
        <v>1</v>
      </c>
      <c r="Q793" s="487" t="s">
        <v>885</v>
      </c>
      <c r="R793" s="491" t="s">
        <v>2563</v>
      </c>
      <c r="S793" s="579"/>
      <c r="T793" s="579">
        <v>10000000</v>
      </c>
      <c r="U793" s="487" t="s">
        <v>1008</v>
      </c>
      <c r="V793" s="487" t="s">
        <v>896</v>
      </c>
      <c r="W793" s="487" t="s">
        <v>888</v>
      </c>
      <c r="X793" s="487" t="s">
        <v>535</v>
      </c>
      <c r="Y793" s="487" t="s">
        <v>77</v>
      </c>
      <c r="Z793" s="487" t="s">
        <v>78</v>
      </c>
      <c r="AA793" s="451" t="s">
        <v>2334</v>
      </c>
    </row>
    <row r="794" spans="1:27" s="552" customFormat="1" ht="102">
      <c r="A794" s="487" t="s">
        <v>2515</v>
      </c>
      <c r="B794" s="487" t="s">
        <v>71</v>
      </c>
      <c r="C794" s="487" t="s">
        <v>72</v>
      </c>
      <c r="D794" s="487" t="s">
        <v>1006</v>
      </c>
      <c r="E794" s="487" t="s">
        <v>879</v>
      </c>
      <c r="F794" s="490">
        <v>8146</v>
      </c>
      <c r="G794" s="490">
        <v>2024110010254</v>
      </c>
      <c r="H794" s="487" t="s">
        <v>17</v>
      </c>
      <c r="I794" s="487" t="s">
        <v>880</v>
      </c>
      <c r="J794" s="453" t="s">
        <v>24</v>
      </c>
      <c r="K794" s="487" t="s">
        <v>1057</v>
      </c>
      <c r="L794" s="487" t="s">
        <v>2551</v>
      </c>
      <c r="M794" s="487" t="s">
        <v>644</v>
      </c>
      <c r="N794" s="490" t="s">
        <v>644</v>
      </c>
      <c r="O794" s="490">
        <v>1</v>
      </c>
      <c r="P794" s="487">
        <v>1</v>
      </c>
      <c r="Q794" s="487" t="s">
        <v>885</v>
      </c>
      <c r="R794" s="491" t="s">
        <v>2563</v>
      </c>
      <c r="S794" s="579"/>
      <c r="T794" s="579">
        <v>10000000</v>
      </c>
      <c r="U794" s="487" t="s">
        <v>1008</v>
      </c>
      <c r="V794" s="487" t="s">
        <v>896</v>
      </c>
      <c r="W794" s="487" t="s">
        <v>888</v>
      </c>
      <c r="X794" s="487" t="s">
        <v>535</v>
      </c>
      <c r="Y794" s="487" t="s">
        <v>77</v>
      </c>
      <c r="Z794" s="487" t="s">
        <v>78</v>
      </c>
      <c r="AA794" s="451" t="s">
        <v>2334</v>
      </c>
    </row>
    <row r="795" spans="1:27" s="552" customFormat="1" ht="102">
      <c r="A795" s="487" t="s">
        <v>2516</v>
      </c>
      <c r="B795" s="487" t="s">
        <v>71</v>
      </c>
      <c r="C795" s="487" t="s">
        <v>72</v>
      </c>
      <c r="D795" s="487" t="s">
        <v>1006</v>
      </c>
      <c r="E795" s="487" t="s">
        <v>879</v>
      </c>
      <c r="F795" s="490">
        <v>8146</v>
      </c>
      <c r="G795" s="490">
        <v>2024110010254</v>
      </c>
      <c r="H795" s="487" t="s">
        <v>17</v>
      </c>
      <c r="I795" s="487" t="s">
        <v>880</v>
      </c>
      <c r="J795" s="453" t="s">
        <v>24</v>
      </c>
      <c r="K795" s="487" t="s">
        <v>1057</v>
      </c>
      <c r="L795" s="487" t="s">
        <v>2551</v>
      </c>
      <c r="M795" s="487" t="s">
        <v>644</v>
      </c>
      <c r="N795" s="490" t="s">
        <v>644</v>
      </c>
      <c r="O795" s="490">
        <v>1</v>
      </c>
      <c r="P795" s="487">
        <v>1</v>
      </c>
      <c r="Q795" s="487" t="s">
        <v>885</v>
      </c>
      <c r="R795" s="491" t="s">
        <v>2563</v>
      </c>
      <c r="S795" s="579"/>
      <c r="T795" s="579">
        <v>10000000</v>
      </c>
      <c r="U795" s="487" t="s">
        <v>1008</v>
      </c>
      <c r="V795" s="487" t="s">
        <v>896</v>
      </c>
      <c r="W795" s="487" t="s">
        <v>888</v>
      </c>
      <c r="X795" s="487" t="s">
        <v>535</v>
      </c>
      <c r="Y795" s="487" t="s">
        <v>77</v>
      </c>
      <c r="Z795" s="487" t="s">
        <v>78</v>
      </c>
      <c r="AA795" s="451" t="s">
        <v>2334</v>
      </c>
    </row>
    <row r="796" spans="1:27" s="552" customFormat="1" ht="102">
      <c r="A796" s="487" t="s">
        <v>2517</v>
      </c>
      <c r="B796" s="487" t="s">
        <v>71</v>
      </c>
      <c r="C796" s="487" t="s">
        <v>72</v>
      </c>
      <c r="D796" s="487" t="s">
        <v>1006</v>
      </c>
      <c r="E796" s="487" t="s">
        <v>879</v>
      </c>
      <c r="F796" s="490">
        <v>8146</v>
      </c>
      <c r="G796" s="490">
        <v>2024110010254</v>
      </c>
      <c r="H796" s="487" t="s">
        <v>17</v>
      </c>
      <c r="I796" s="487" t="s">
        <v>880</v>
      </c>
      <c r="J796" s="453" t="s">
        <v>24</v>
      </c>
      <c r="K796" s="487">
        <v>80111600</v>
      </c>
      <c r="L796" s="487" t="s">
        <v>2552</v>
      </c>
      <c r="M796" s="487" t="s">
        <v>2539</v>
      </c>
      <c r="N796" s="490" t="s">
        <v>2539</v>
      </c>
      <c r="O796" s="490" t="s">
        <v>2553</v>
      </c>
      <c r="P796" s="487">
        <v>1</v>
      </c>
      <c r="Q796" s="487" t="s">
        <v>885</v>
      </c>
      <c r="R796" s="491" t="s">
        <v>2563</v>
      </c>
      <c r="S796" s="579">
        <v>5000000</v>
      </c>
      <c r="T796" s="579">
        <v>30000000</v>
      </c>
      <c r="U796" s="487" t="s">
        <v>1011</v>
      </c>
      <c r="V796" s="487" t="s">
        <v>899</v>
      </c>
      <c r="W796" s="487" t="s">
        <v>888</v>
      </c>
      <c r="X796" s="487" t="s">
        <v>535</v>
      </c>
      <c r="Y796" s="487" t="s">
        <v>77</v>
      </c>
      <c r="Z796" s="487" t="s">
        <v>78</v>
      </c>
      <c r="AA796" s="451" t="s">
        <v>2334</v>
      </c>
    </row>
    <row r="797" spans="1:27" s="552" customFormat="1" ht="114.75">
      <c r="A797" s="487" t="s">
        <v>2518</v>
      </c>
      <c r="B797" s="487" t="s">
        <v>71</v>
      </c>
      <c r="C797" s="487" t="s">
        <v>72</v>
      </c>
      <c r="D797" s="487" t="s">
        <v>1006</v>
      </c>
      <c r="E797" s="487" t="s">
        <v>879</v>
      </c>
      <c r="F797" s="490">
        <v>8146</v>
      </c>
      <c r="G797" s="490">
        <v>2024110010254</v>
      </c>
      <c r="H797" s="487" t="s">
        <v>17</v>
      </c>
      <c r="I797" s="487" t="s">
        <v>880</v>
      </c>
      <c r="J797" s="453" t="s">
        <v>24</v>
      </c>
      <c r="K797" s="487">
        <v>80111600</v>
      </c>
      <c r="L797" s="487" t="s">
        <v>2554</v>
      </c>
      <c r="M797" s="487" t="s">
        <v>2539</v>
      </c>
      <c r="N797" s="490" t="s">
        <v>2539</v>
      </c>
      <c r="O797" s="490" t="s">
        <v>2553</v>
      </c>
      <c r="P797" s="487">
        <v>1</v>
      </c>
      <c r="Q797" s="487" t="s">
        <v>885</v>
      </c>
      <c r="R797" s="491" t="s">
        <v>2563</v>
      </c>
      <c r="S797" s="579">
        <v>5000000</v>
      </c>
      <c r="T797" s="579">
        <v>30000000</v>
      </c>
      <c r="U797" s="487" t="s">
        <v>1011</v>
      </c>
      <c r="V797" s="487" t="s">
        <v>899</v>
      </c>
      <c r="W797" s="487" t="s">
        <v>888</v>
      </c>
      <c r="X797" s="487" t="s">
        <v>535</v>
      </c>
      <c r="Y797" s="487" t="s">
        <v>77</v>
      </c>
      <c r="Z797" s="487" t="s">
        <v>78</v>
      </c>
      <c r="AA797" s="451" t="s">
        <v>2334</v>
      </c>
    </row>
    <row r="798" spans="1:27" s="552" customFormat="1" ht="114.75">
      <c r="A798" s="487" t="s">
        <v>2519</v>
      </c>
      <c r="B798" s="487" t="s">
        <v>71</v>
      </c>
      <c r="C798" s="487" t="s">
        <v>72</v>
      </c>
      <c r="D798" s="487" t="s">
        <v>1006</v>
      </c>
      <c r="E798" s="487" t="s">
        <v>879</v>
      </c>
      <c r="F798" s="490">
        <v>8146</v>
      </c>
      <c r="G798" s="490">
        <v>2024110010254</v>
      </c>
      <c r="H798" s="487" t="s">
        <v>17</v>
      </c>
      <c r="I798" s="487" t="s">
        <v>880</v>
      </c>
      <c r="J798" s="453" t="s">
        <v>24</v>
      </c>
      <c r="K798" s="487">
        <v>80111600</v>
      </c>
      <c r="L798" s="487" t="s">
        <v>2554</v>
      </c>
      <c r="M798" s="487" t="s">
        <v>2539</v>
      </c>
      <c r="N798" s="490" t="s">
        <v>2539</v>
      </c>
      <c r="O798" s="490" t="s">
        <v>2553</v>
      </c>
      <c r="P798" s="487">
        <v>1</v>
      </c>
      <c r="Q798" s="487" t="s">
        <v>885</v>
      </c>
      <c r="R798" s="491" t="s">
        <v>2563</v>
      </c>
      <c r="S798" s="579">
        <v>5000000</v>
      </c>
      <c r="T798" s="579">
        <v>30000000</v>
      </c>
      <c r="U798" s="487" t="s">
        <v>1011</v>
      </c>
      <c r="V798" s="487" t="s">
        <v>899</v>
      </c>
      <c r="W798" s="487" t="s">
        <v>888</v>
      </c>
      <c r="X798" s="487" t="s">
        <v>535</v>
      </c>
      <c r="Y798" s="487" t="s">
        <v>77</v>
      </c>
      <c r="Z798" s="487" t="s">
        <v>78</v>
      </c>
      <c r="AA798" s="451" t="s">
        <v>2334</v>
      </c>
    </row>
    <row r="799" spans="1:27" s="552" customFormat="1" ht="114.75">
      <c r="A799" s="487" t="s">
        <v>2520</v>
      </c>
      <c r="B799" s="487" t="s">
        <v>71</v>
      </c>
      <c r="C799" s="487" t="s">
        <v>72</v>
      </c>
      <c r="D799" s="487" t="s">
        <v>1006</v>
      </c>
      <c r="E799" s="487" t="s">
        <v>879</v>
      </c>
      <c r="F799" s="490">
        <v>8146</v>
      </c>
      <c r="G799" s="490">
        <v>2024110010254</v>
      </c>
      <c r="H799" s="487" t="s">
        <v>17</v>
      </c>
      <c r="I799" s="487" t="s">
        <v>880</v>
      </c>
      <c r="J799" s="453" t="s">
        <v>24</v>
      </c>
      <c r="K799" s="487">
        <v>80111600</v>
      </c>
      <c r="L799" s="487" t="s">
        <v>2554</v>
      </c>
      <c r="M799" s="487" t="s">
        <v>2539</v>
      </c>
      <c r="N799" s="490" t="s">
        <v>2539</v>
      </c>
      <c r="O799" s="490" t="s">
        <v>2553</v>
      </c>
      <c r="P799" s="487">
        <v>1</v>
      </c>
      <c r="Q799" s="487" t="s">
        <v>885</v>
      </c>
      <c r="R799" s="491" t="s">
        <v>2563</v>
      </c>
      <c r="S799" s="579">
        <v>5000000</v>
      </c>
      <c r="T799" s="579">
        <v>30000000</v>
      </c>
      <c r="U799" s="487" t="s">
        <v>1011</v>
      </c>
      <c r="V799" s="487" t="s">
        <v>899</v>
      </c>
      <c r="W799" s="487" t="s">
        <v>888</v>
      </c>
      <c r="X799" s="487" t="s">
        <v>535</v>
      </c>
      <c r="Y799" s="487" t="s">
        <v>77</v>
      </c>
      <c r="Z799" s="487" t="s">
        <v>78</v>
      </c>
      <c r="AA799" s="451" t="s">
        <v>2334</v>
      </c>
    </row>
    <row r="800" spans="1:27" s="552" customFormat="1" ht="114.75">
      <c r="A800" s="487" t="s">
        <v>2521</v>
      </c>
      <c r="B800" s="487" t="s">
        <v>71</v>
      </c>
      <c r="C800" s="487" t="s">
        <v>72</v>
      </c>
      <c r="D800" s="487" t="s">
        <v>1006</v>
      </c>
      <c r="E800" s="487" t="s">
        <v>879</v>
      </c>
      <c r="F800" s="490">
        <v>8146</v>
      </c>
      <c r="G800" s="490">
        <v>2024110010254</v>
      </c>
      <c r="H800" s="487" t="s">
        <v>17</v>
      </c>
      <c r="I800" s="487" t="s">
        <v>880</v>
      </c>
      <c r="J800" s="453" t="s">
        <v>24</v>
      </c>
      <c r="K800" s="487">
        <v>80111600</v>
      </c>
      <c r="L800" s="487" t="s">
        <v>2554</v>
      </c>
      <c r="M800" s="487" t="s">
        <v>2539</v>
      </c>
      <c r="N800" s="490" t="s">
        <v>2539</v>
      </c>
      <c r="O800" s="490" t="s">
        <v>2553</v>
      </c>
      <c r="P800" s="487">
        <v>1</v>
      </c>
      <c r="Q800" s="487" t="s">
        <v>885</v>
      </c>
      <c r="R800" s="491" t="s">
        <v>2563</v>
      </c>
      <c r="S800" s="579">
        <v>5000000</v>
      </c>
      <c r="T800" s="579">
        <v>30000000</v>
      </c>
      <c r="U800" s="487" t="s">
        <v>1011</v>
      </c>
      <c r="V800" s="487" t="s">
        <v>899</v>
      </c>
      <c r="W800" s="487" t="s">
        <v>888</v>
      </c>
      <c r="X800" s="487" t="s">
        <v>535</v>
      </c>
      <c r="Y800" s="487" t="s">
        <v>77</v>
      </c>
      <c r="Z800" s="487" t="s">
        <v>78</v>
      </c>
      <c r="AA800" s="451" t="s">
        <v>2334</v>
      </c>
    </row>
    <row r="801" spans="1:27" s="552" customFormat="1" ht="114.75">
      <c r="A801" s="487" t="s">
        <v>2522</v>
      </c>
      <c r="B801" s="487" t="s">
        <v>71</v>
      </c>
      <c r="C801" s="487" t="s">
        <v>72</v>
      </c>
      <c r="D801" s="487" t="s">
        <v>1006</v>
      </c>
      <c r="E801" s="487" t="s">
        <v>879</v>
      </c>
      <c r="F801" s="490">
        <v>8146</v>
      </c>
      <c r="G801" s="490">
        <v>2024110010254</v>
      </c>
      <c r="H801" s="487" t="s">
        <v>17</v>
      </c>
      <c r="I801" s="487" t="s">
        <v>880</v>
      </c>
      <c r="J801" s="453" t="s">
        <v>24</v>
      </c>
      <c r="K801" s="487">
        <v>80111600</v>
      </c>
      <c r="L801" s="487" t="s">
        <v>2555</v>
      </c>
      <c r="M801" s="487" t="s">
        <v>2539</v>
      </c>
      <c r="N801" s="490" t="s">
        <v>2539</v>
      </c>
      <c r="O801" s="490" t="s">
        <v>2553</v>
      </c>
      <c r="P801" s="487">
        <v>1</v>
      </c>
      <c r="Q801" s="487" t="s">
        <v>885</v>
      </c>
      <c r="R801" s="491" t="s">
        <v>2563</v>
      </c>
      <c r="S801" s="579">
        <v>8333333</v>
      </c>
      <c r="T801" s="579">
        <v>50000000</v>
      </c>
      <c r="U801" s="487" t="s">
        <v>1011</v>
      </c>
      <c r="V801" s="487" t="s">
        <v>899</v>
      </c>
      <c r="W801" s="487" t="s">
        <v>888</v>
      </c>
      <c r="X801" s="487" t="s">
        <v>535</v>
      </c>
      <c r="Y801" s="487" t="s">
        <v>77</v>
      </c>
      <c r="Z801" s="487" t="s">
        <v>78</v>
      </c>
      <c r="AA801" s="451" t="s">
        <v>2334</v>
      </c>
    </row>
    <row r="802" spans="1:27" s="552" customFormat="1" ht="114.75">
      <c r="A802" s="487" t="s">
        <v>2523</v>
      </c>
      <c r="B802" s="487" t="s">
        <v>71</v>
      </c>
      <c r="C802" s="487" t="s">
        <v>72</v>
      </c>
      <c r="D802" s="487" t="s">
        <v>1006</v>
      </c>
      <c r="E802" s="487" t="s">
        <v>879</v>
      </c>
      <c r="F802" s="490">
        <v>8146</v>
      </c>
      <c r="G802" s="490">
        <v>2024110010254</v>
      </c>
      <c r="H802" s="487" t="s">
        <v>17</v>
      </c>
      <c r="I802" s="487" t="s">
        <v>880</v>
      </c>
      <c r="J802" s="453" t="s">
        <v>24</v>
      </c>
      <c r="K802" s="487">
        <v>80111600</v>
      </c>
      <c r="L802" s="487" t="s">
        <v>2555</v>
      </c>
      <c r="M802" s="487" t="s">
        <v>2539</v>
      </c>
      <c r="N802" s="490" t="s">
        <v>2539</v>
      </c>
      <c r="O802" s="490" t="s">
        <v>2553</v>
      </c>
      <c r="P802" s="487">
        <v>1</v>
      </c>
      <c r="Q802" s="487" t="s">
        <v>885</v>
      </c>
      <c r="R802" s="491" t="s">
        <v>2563</v>
      </c>
      <c r="S802" s="579">
        <v>8333333</v>
      </c>
      <c r="T802" s="579">
        <v>50000000</v>
      </c>
      <c r="U802" s="487" t="s">
        <v>1011</v>
      </c>
      <c r="V802" s="487" t="s">
        <v>899</v>
      </c>
      <c r="W802" s="487" t="s">
        <v>888</v>
      </c>
      <c r="X802" s="487" t="s">
        <v>535</v>
      </c>
      <c r="Y802" s="487" t="s">
        <v>77</v>
      </c>
      <c r="Z802" s="487" t="s">
        <v>78</v>
      </c>
      <c r="AA802" s="451" t="s">
        <v>2334</v>
      </c>
    </row>
    <row r="803" spans="1:27" s="552" customFormat="1" ht="89.25">
      <c r="A803" s="487" t="s">
        <v>2524</v>
      </c>
      <c r="B803" s="487" t="s">
        <v>71</v>
      </c>
      <c r="C803" s="487" t="s">
        <v>72</v>
      </c>
      <c r="D803" s="487" t="s">
        <v>1006</v>
      </c>
      <c r="E803" s="487" t="s">
        <v>879</v>
      </c>
      <c r="F803" s="490">
        <v>8146</v>
      </c>
      <c r="G803" s="490">
        <v>2024110010254</v>
      </c>
      <c r="H803" s="487" t="s">
        <v>17</v>
      </c>
      <c r="I803" s="487" t="s">
        <v>880</v>
      </c>
      <c r="J803" s="453" t="s">
        <v>24</v>
      </c>
      <c r="K803" s="487">
        <v>80111600</v>
      </c>
      <c r="L803" s="487" t="s">
        <v>2556</v>
      </c>
      <c r="M803" s="487" t="s">
        <v>2539</v>
      </c>
      <c r="N803" s="490" t="s">
        <v>2539</v>
      </c>
      <c r="O803" s="490" t="s">
        <v>2553</v>
      </c>
      <c r="P803" s="487">
        <v>1</v>
      </c>
      <c r="Q803" s="487" t="s">
        <v>885</v>
      </c>
      <c r="R803" s="491" t="s">
        <v>2563</v>
      </c>
      <c r="S803" s="579">
        <v>9000000</v>
      </c>
      <c r="T803" s="579">
        <v>54000000</v>
      </c>
      <c r="U803" s="487" t="s">
        <v>1011</v>
      </c>
      <c r="V803" s="487" t="s">
        <v>899</v>
      </c>
      <c r="W803" s="487" t="s">
        <v>888</v>
      </c>
      <c r="X803" s="487" t="s">
        <v>535</v>
      </c>
      <c r="Y803" s="487" t="s">
        <v>77</v>
      </c>
      <c r="Z803" s="487" t="s">
        <v>78</v>
      </c>
      <c r="AA803" s="451" t="s">
        <v>2334</v>
      </c>
    </row>
    <row r="804" spans="1:27" s="552" customFormat="1" ht="102">
      <c r="A804" s="487" t="s">
        <v>2525</v>
      </c>
      <c r="B804" s="453" t="s">
        <v>71</v>
      </c>
      <c r="C804" s="453" t="s">
        <v>72</v>
      </c>
      <c r="D804" s="453" t="s">
        <v>284</v>
      </c>
      <c r="E804" s="453" t="s">
        <v>285</v>
      </c>
      <c r="F804" s="490">
        <v>8080</v>
      </c>
      <c r="G804" s="490">
        <v>2024110010212</v>
      </c>
      <c r="H804" s="487" t="s">
        <v>10</v>
      </c>
      <c r="I804" s="487" t="s">
        <v>286</v>
      </c>
      <c r="J804" s="453" t="s">
        <v>11</v>
      </c>
      <c r="K804" s="487" t="s">
        <v>409</v>
      </c>
      <c r="L804" s="487" t="s">
        <v>2557</v>
      </c>
      <c r="M804" s="487" t="s">
        <v>1062</v>
      </c>
      <c r="N804" s="490" t="s">
        <v>1062</v>
      </c>
      <c r="O804" s="490">
        <v>6</v>
      </c>
      <c r="P804" s="487">
        <v>1</v>
      </c>
      <c r="Q804" s="487" t="s">
        <v>84</v>
      </c>
      <c r="R804" s="491" t="s">
        <v>2563</v>
      </c>
      <c r="S804" s="579">
        <v>31672475</v>
      </c>
      <c r="T804" s="579">
        <v>190034850</v>
      </c>
      <c r="U804" s="487" t="s">
        <v>288</v>
      </c>
      <c r="V804" s="487" t="s">
        <v>79</v>
      </c>
      <c r="W804" s="487" t="s">
        <v>289</v>
      </c>
      <c r="X804" s="487" t="s">
        <v>290</v>
      </c>
      <c r="Y804" s="487" t="s">
        <v>77</v>
      </c>
      <c r="Z804" s="487" t="s">
        <v>78</v>
      </c>
      <c r="AA804" s="451" t="s">
        <v>2334</v>
      </c>
    </row>
    <row r="805" spans="1:27" s="552" customFormat="1" ht="102">
      <c r="A805" s="487" t="s">
        <v>2526</v>
      </c>
      <c r="B805" s="453" t="s">
        <v>71</v>
      </c>
      <c r="C805" s="453" t="s">
        <v>72</v>
      </c>
      <c r="D805" s="453" t="s">
        <v>284</v>
      </c>
      <c r="E805" s="453" t="s">
        <v>285</v>
      </c>
      <c r="F805" s="490">
        <v>8080</v>
      </c>
      <c r="G805" s="490">
        <v>2024110010212</v>
      </c>
      <c r="H805" s="487" t="s">
        <v>10</v>
      </c>
      <c r="I805" s="487" t="s">
        <v>286</v>
      </c>
      <c r="J805" s="453" t="s">
        <v>11</v>
      </c>
      <c r="K805" s="487" t="s">
        <v>409</v>
      </c>
      <c r="L805" s="487" t="s">
        <v>2558</v>
      </c>
      <c r="M805" s="487" t="s">
        <v>1062</v>
      </c>
      <c r="N805" s="490" t="s">
        <v>1062</v>
      </c>
      <c r="O805" s="490">
        <v>6</v>
      </c>
      <c r="P805" s="487">
        <v>1</v>
      </c>
      <c r="Q805" s="487" t="s">
        <v>84</v>
      </c>
      <c r="R805" s="491" t="s">
        <v>2563</v>
      </c>
      <c r="S805" s="579">
        <v>9000000</v>
      </c>
      <c r="T805" s="579">
        <v>54000000</v>
      </c>
      <c r="U805" s="487" t="s">
        <v>288</v>
      </c>
      <c r="V805" s="487" t="s">
        <v>79</v>
      </c>
      <c r="W805" s="487" t="s">
        <v>289</v>
      </c>
      <c r="X805" s="487" t="s">
        <v>290</v>
      </c>
      <c r="Y805" s="487" t="s">
        <v>77</v>
      </c>
      <c r="Z805" s="487" t="s">
        <v>78</v>
      </c>
      <c r="AA805" s="451" t="s">
        <v>2334</v>
      </c>
    </row>
    <row r="806" spans="1:27" s="552" customFormat="1" ht="102">
      <c r="A806" s="487" t="s">
        <v>2527</v>
      </c>
      <c r="B806" s="453" t="s">
        <v>71</v>
      </c>
      <c r="C806" s="453" t="s">
        <v>72</v>
      </c>
      <c r="D806" s="453" t="s">
        <v>284</v>
      </c>
      <c r="E806" s="453" t="s">
        <v>285</v>
      </c>
      <c r="F806" s="490">
        <v>8080</v>
      </c>
      <c r="G806" s="490">
        <v>2024110010212</v>
      </c>
      <c r="H806" s="487" t="s">
        <v>10</v>
      </c>
      <c r="I806" s="487" t="s">
        <v>286</v>
      </c>
      <c r="J806" s="453" t="s">
        <v>11</v>
      </c>
      <c r="K806" s="487" t="s">
        <v>409</v>
      </c>
      <c r="L806" s="487" t="s">
        <v>2559</v>
      </c>
      <c r="M806" s="487" t="s">
        <v>1062</v>
      </c>
      <c r="N806" s="490" t="s">
        <v>1062</v>
      </c>
      <c r="O806" s="490">
        <v>6</v>
      </c>
      <c r="P806" s="487">
        <v>1</v>
      </c>
      <c r="Q806" s="487" t="s">
        <v>84</v>
      </c>
      <c r="R806" s="491" t="s">
        <v>2563</v>
      </c>
      <c r="S806" s="579">
        <v>8330000</v>
      </c>
      <c r="T806" s="579">
        <v>49980000</v>
      </c>
      <c r="U806" s="487" t="s">
        <v>288</v>
      </c>
      <c r="V806" s="487" t="s">
        <v>79</v>
      </c>
      <c r="W806" s="487" t="s">
        <v>289</v>
      </c>
      <c r="X806" s="487" t="s">
        <v>290</v>
      </c>
      <c r="Y806" s="487" t="s">
        <v>77</v>
      </c>
      <c r="Z806" s="487" t="s">
        <v>78</v>
      </c>
      <c r="AA806" s="451" t="s">
        <v>2334</v>
      </c>
    </row>
    <row r="807" spans="1:27" s="552" customFormat="1" ht="102">
      <c r="A807" s="487" t="s">
        <v>2528</v>
      </c>
      <c r="B807" s="453" t="s">
        <v>71</v>
      </c>
      <c r="C807" s="453" t="s">
        <v>72</v>
      </c>
      <c r="D807" s="453" t="s">
        <v>284</v>
      </c>
      <c r="E807" s="453" t="s">
        <v>285</v>
      </c>
      <c r="F807" s="490">
        <v>8080</v>
      </c>
      <c r="G807" s="490">
        <v>2024110010212</v>
      </c>
      <c r="H807" s="487" t="s">
        <v>10</v>
      </c>
      <c r="I807" s="487" t="s">
        <v>286</v>
      </c>
      <c r="J807" s="453" t="s">
        <v>11</v>
      </c>
      <c r="K807" s="487" t="s">
        <v>409</v>
      </c>
      <c r="L807" s="487" t="s">
        <v>2559</v>
      </c>
      <c r="M807" s="487" t="s">
        <v>1062</v>
      </c>
      <c r="N807" s="490" t="s">
        <v>1062</v>
      </c>
      <c r="O807" s="490">
        <v>6</v>
      </c>
      <c r="P807" s="487">
        <v>1</v>
      </c>
      <c r="Q807" s="487" t="s">
        <v>84</v>
      </c>
      <c r="R807" s="491" t="s">
        <v>2563</v>
      </c>
      <c r="S807" s="579">
        <v>8330000</v>
      </c>
      <c r="T807" s="579">
        <v>49980000</v>
      </c>
      <c r="U807" s="487" t="s">
        <v>288</v>
      </c>
      <c r="V807" s="487" t="s">
        <v>79</v>
      </c>
      <c r="W807" s="487" t="s">
        <v>289</v>
      </c>
      <c r="X807" s="487" t="s">
        <v>290</v>
      </c>
      <c r="Y807" s="487" t="s">
        <v>77</v>
      </c>
      <c r="Z807" s="487" t="s">
        <v>78</v>
      </c>
      <c r="AA807" s="451" t="s">
        <v>2334</v>
      </c>
    </row>
    <row r="808" spans="1:27" s="552" customFormat="1" ht="102">
      <c r="A808" s="487" t="s">
        <v>2529</v>
      </c>
      <c r="B808" s="453" t="s">
        <v>71</v>
      </c>
      <c r="C808" s="453" t="s">
        <v>72</v>
      </c>
      <c r="D808" s="453" t="s">
        <v>284</v>
      </c>
      <c r="E808" s="453" t="s">
        <v>285</v>
      </c>
      <c r="F808" s="490">
        <v>8080</v>
      </c>
      <c r="G808" s="490">
        <v>2024110010212</v>
      </c>
      <c r="H808" s="487" t="s">
        <v>10</v>
      </c>
      <c r="I808" s="487" t="s">
        <v>286</v>
      </c>
      <c r="J808" s="453" t="s">
        <v>11</v>
      </c>
      <c r="K808" s="487" t="s">
        <v>409</v>
      </c>
      <c r="L808" s="487" t="s">
        <v>2560</v>
      </c>
      <c r="M808" s="487" t="s">
        <v>1062</v>
      </c>
      <c r="N808" s="490" t="s">
        <v>1062</v>
      </c>
      <c r="O808" s="490">
        <v>6</v>
      </c>
      <c r="P808" s="487">
        <v>1</v>
      </c>
      <c r="Q808" s="487" t="s">
        <v>84</v>
      </c>
      <c r="R808" s="491" t="s">
        <v>2563</v>
      </c>
      <c r="S808" s="579">
        <v>5000000</v>
      </c>
      <c r="T808" s="579">
        <v>25000000</v>
      </c>
      <c r="U808" s="487" t="s">
        <v>288</v>
      </c>
      <c r="V808" s="487" t="s">
        <v>79</v>
      </c>
      <c r="W808" s="487" t="s">
        <v>289</v>
      </c>
      <c r="X808" s="487" t="s">
        <v>290</v>
      </c>
      <c r="Y808" s="487" t="s">
        <v>77</v>
      </c>
      <c r="Z808" s="487" t="s">
        <v>78</v>
      </c>
      <c r="AA808" s="451" t="s">
        <v>2334</v>
      </c>
    </row>
    <row r="809" spans="1:27" s="552" customFormat="1" ht="102">
      <c r="A809" s="487" t="s">
        <v>2530</v>
      </c>
      <c r="B809" s="453" t="s">
        <v>71</v>
      </c>
      <c r="C809" s="453" t="s">
        <v>72</v>
      </c>
      <c r="D809" s="453" t="s">
        <v>284</v>
      </c>
      <c r="E809" s="453" t="s">
        <v>285</v>
      </c>
      <c r="F809" s="490">
        <v>8080</v>
      </c>
      <c r="G809" s="490">
        <v>2024110010212</v>
      </c>
      <c r="H809" s="487" t="s">
        <v>10</v>
      </c>
      <c r="I809" s="487" t="s">
        <v>286</v>
      </c>
      <c r="J809" s="453" t="s">
        <v>11</v>
      </c>
      <c r="K809" s="487" t="s">
        <v>409</v>
      </c>
      <c r="L809" s="487" t="s">
        <v>2560</v>
      </c>
      <c r="M809" s="487" t="s">
        <v>1062</v>
      </c>
      <c r="N809" s="490" t="s">
        <v>1062</v>
      </c>
      <c r="O809" s="490">
        <v>6</v>
      </c>
      <c r="P809" s="487">
        <v>1</v>
      </c>
      <c r="Q809" s="487" t="s">
        <v>84</v>
      </c>
      <c r="R809" s="491" t="s">
        <v>2563</v>
      </c>
      <c r="S809" s="579">
        <v>5000000</v>
      </c>
      <c r="T809" s="579">
        <v>25000000</v>
      </c>
      <c r="U809" s="487" t="s">
        <v>288</v>
      </c>
      <c r="V809" s="487" t="s">
        <v>79</v>
      </c>
      <c r="W809" s="487" t="s">
        <v>289</v>
      </c>
      <c r="X809" s="487" t="s">
        <v>290</v>
      </c>
      <c r="Y809" s="487" t="s">
        <v>77</v>
      </c>
      <c r="Z809" s="487" t="s">
        <v>78</v>
      </c>
      <c r="AA809" s="451" t="s">
        <v>2334</v>
      </c>
    </row>
    <row r="810" spans="1:27" s="552" customFormat="1" ht="102">
      <c r="A810" s="487" t="s">
        <v>2531</v>
      </c>
      <c r="B810" s="453" t="s">
        <v>71</v>
      </c>
      <c r="C810" s="453" t="s">
        <v>72</v>
      </c>
      <c r="D810" s="453" t="s">
        <v>284</v>
      </c>
      <c r="E810" s="453" t="s">
        <v>285</v>
      </c>
      <c r="F810" s="490">
        <v>8080</v>
      </c>
      <c r="G810" s="490">
        <v>2024110010212</v>
      </c>
      <c r="H810" s="487" t="s">
        <v>10</v>
      </c>
      <c r="I810" s="487" t="s">
        <v>286</v>
      </c>
      <c r="J810" s="453" t="s">
        <v>11</v>
      </c>
      <c r="K810" s="487" t="s">
        <v>409</v>
      </c>
      <c r="L810" s="487" t="s">
        <v>2560</v>
      </c>
      <c r="M810" s="487" t="s">
        <v>1062</v>
      </c>
      <c r="N810" s="490" t="s">
        <v>1062</v>
      </c>
      <c r="O810" s="490">
        <v>6</v>
      </c>
      <c r="P810" s="487">
        <v>1</v>
      </c>
      <c r="Q810" s="487" t="s">
        <v>84</v>
      </c>
      <c r="R810" s="491" t="s">
        <v>2563</v>
      </c>
      <c r="S810" s="579">
        <v>5000000</v>
      </c>
      <c r="T810" s="579">
        <v>25000000</v>
      </c>
      <c r="U810" s="487" t="s">
        <v>288</v>
      </c>
      <c r="V810" s="487" t="s">
        <v>79</v>
      </c>
      <c r="W810" s="487" t="s">
        <v>289</v>
      </c>
      <c r="X810" s="487" t="s">
        <v>290</v>
      </c>
      <c r="Y810" s="487" t="s">
        <v>77</v>
      </c>
      <c r="Z810" s="487" t="s">
        <v>78</v>
      </c>
      <c r="AA810" s="451" t="s">
        <v>2334</v>
      </c>
    </row>
    <row r="811" spans="1:27" s="552" customFormat="1" ht="102">
      <c r="A811" s="487" t="s">
        <v>2532</v>
      </c>
      <c r="B811" s="453" t="s">
        <v>71</v>
      </c>
      <c r="C811" s="453" t="s">
        <v>72</v>
      </c>
      <c r="D811" s="453" t="s">
        <v>284</v>
      </c>
      <c r="E811" s="453" t="s">
        <v>285</v>
      </c>
      <c r="F811" s="490">
        <v>8080</v>
      </c>
      <c r="G811" s="490">
        <v>2024110010212</v>
      </c>
      <c r="H811" s="487" t="s">
        <v>10</v>
      </c>
      <c r="I811" s="487" t="s">
        <v>286</v>
      </c>
      <c r="J811" s="453" t="s">
        <v>11</v>
      </c>
      <c r="K811" s="487" t="s">
        <v>409</v>
      </c>
      <c r="L811" s="487" t="s">
        <v>2560</v>
      </c>
      <c r="M811" s="487" t="s">
        <v>1062</v>
      </c>
      <c r="N811" s="490" t="s">
        <v>1062</v>
      </c>
      <c r="O811" s="490">
        <v>6</v>
      </c>
      <c r="P811" s="487">
        <v>1</v>
      </c>
      <c r="Q811" s="487" t="s">
        <v>84</v>
      </c>
      <c r="R811" s="491" t="s">
        <v>2563</v>
      </c>
      <c r="S811" s="579">
        <v>5000000</v>
      </c>
      <c r="T811" s="579">
        <v>25000000</v>
      </c>
      <c r="U811" s="487" t="s">
        <v>288</v>
      </c>
      <c r="V811" s="487" t="s">
        <v>79</v>
      </c>
      <c r="W811" s="487" t="s">
        <v>289</v>
      </c>
      <c r="X811" s="487" t="s">
        <v>290</v>
      </c>
      <c r="Y811" s="487" t="s">
        <v>77</v>
      </c>
      <c r="Z811" s="487" t="s">
        <v>78</v>
      </c>
      <c r="AA811" s="451" t="s">
        <v>2334</v>
      </c>
    </row>
    <row r="812" spans="1:27" s="552" customFormat="1" ht="102">
      <c r="A812" s="487" t="s">
        <v>2533</v>
      </c>
      <c r="B812" s="453" t="s">
        <v>71</v>
      </c>
      <c r="C812" s="453" t="s">
        <v>72</v>
      </c>
      <c r="D812" s="453" t="s">
        <v>284</v>
      </c>
      <c r="E812" s="453" t="s">
        <v>285</v>
      </c>
      <c r="F812" s="490">
        <v>8080</v>
      </c>
      <c r="G812" s="490">
        <v>2024110010212</v>
      </c>
      <c r="H812" s="487" t="s">
        <v>10</v>
      </c>
      <c r="I812" s="487" t="s">
        <v>286</v>
      </c>
      <c r="J812" s="453" t="s">
        <v>11</v>
      </c>
      <c r="K812" s="487" t="s">
        <v>409</v>
      </c>
      <c r="L812" s="487" t="s">
        <v>2560</v>
      </c>
      <c r="M812" s="487" t="s">
        <v>1062</v>
      </c>
      <c r="N812" s="490" t="s">
        <v>1062</v>
      </c>
      <c r="O812" s="490">
        <v>6</v>
      </c>
      <c r="P812" s="487">
        <v>1</v>
      </c>
      <c r="Q812" s="487" t="s">
        <v>84</v>
      </c>
      <c r="R812" s="491" t="s">
        <v>2563</v>
      </c>
      <c r="S812" s="579">
        <v>5000000</v>
      </c>
      <c r="T812" s="579">
        <v>25000000</v>
      </c>
      <c r="U812" s="487" t="s">
        <v>288</v>
      </c>
      <c r="V812" s="487" t="s">
        <v>79</v>
      </c>
      <c r="W812" s="487" t="s">
        <v>289</v>
      </c>
      <c r="X812" s="487" t="s">
        <v>290</v>
      </c>
      <c r="Y812" s="487" t="s">
        <v>77</v>
      </c>
      <c r="Z812" s="487" t="s">
        <v>78</v>
      </c>
      <c r="AA812" s="451" t="s">
        <v>2334</v>
      </c>
    </row>
    <row r="813" spans="1:27" s="552" customFormat="1" ht="102">
      <c r="A813" s="487" t="s">
        <v>2534</v>
      </c>
      <c r="B813" s="453" t="s">
        <v>71</v>
      </c>
      <c r="C813" s="453" t="s">
        <v>72</v>
      </c>
      <c r="D813" s="453" t="s">
        <v>284</v>
      </c>
      <c r="E813" s="453" t="s">
        <v>285</v>
      </c>
      <c r="F813" s="490">
        <v>8080</v>
      </c>
      <c r="G813" s="490">
        <v>2024110010212</v>
      </c>
      <c r="H813" s="487" t="s">
        <v>10</v>
      </c>
      <c r="I813" s="487" t="s">
        <v>286</v>
      </c>
      <c r="J813" s="453" t="s">
        <v>11</v>
      </c>
      <c r="K813" s="487" t="s">
        <v>409</v>
      </c>
      <c r="L813" s="487" t="s">
        <v>2560</v>
      </c>
      <c r="M813" s="487" t="s">
        <v>1062</v>
      </c>
      <c r="N813" s="490" t="s">
        <v>1062</v>
      </c>
      <c r="O813" s="490">
        <v>6</v>
      </c>
      <c r="P813" s="487">
        <v>1</v>
      </c>
      <c r="Q813" s="487" t="s">
        <v>84</v>
      </c>
      <c r="R813" s="491" t="s">
        <v>2563</v>
      </c>
      <c r="S813" s="579">
        <v>5000000</v>
      </c>
      <c r="T813" s="579">
        <v>25000000</v>
      </c>
      <c r="U813" s="487" t="s">
        <v>288</v>
      </c>
      <c r="V813" s="487" t="s">
        <v>79</v>
      </c>
      <c r="W813" s="487" t="s">
        <v>289</v>
      </c>
      <c r="X813" s="487" t="s">
        <v>290</v>
      </c>
      <c r="Y813" s="487" t="s">
        <v>77</v>
      </c>
      <c r="Z813" s="487" t="s">
        <v>78</v>
      </c>
      <c r="AA813" s="451" t="s">
        <v>2334</v>
      </c>
    </row>
    <row r="814" spans="1:27" s="552" customFormat="1" ht="102">
      <c r="A814" s="487" t="s">
        <v>2535</v>
      </c>
      <c r="B814" s="453" t="s">
        <v>71</v>
      </c>
      <c r="C814" s="453" t="s">
        <v>72</v>
      </c>
      <c r="D814" s="453" t="s">
        <v>284</v>
      </c>
      <c r="E814" s="453" t="s">
        <v>285</v>
      </c>
      <c r="F814" s="490">
        <v>8080</v>
      </c>
      <c r="G814" s="490">
        <v>2024110010212</v>
      </c>
      <c r="H814" s="487" t="s">
        <v>10</v>
      </c>
      <c r="I814" s="487" t="s">
        <v>286</v>
      </c>
      <c r="J814" s="453" t="s">
        <v>11</v>
      </c>
      <c r="K814" s="487" t="s">
        <v>409</v>
      </c>
      <c r="L814" s="487" t="s">
        <v>2560</v>
      </c>
      <c r="M814" s="487" t="s">
        <v>1062</v>
      </c>
      <c r="N814" s="490" t="s">
        <v>1062</v>
      </c>
      <c r="O814" s="490">
        <v>6</v>
      </c>
      <c r="P814" s="487">
        <v>1</v>
      </c>
      <c r="Q814" s="487" t="s">
        <v>84</v>
      </c>
      <c r="R814" s="491" t="s">
        <v>2563</v>
      </c>
      <c r="S814" s="579">
        <v>5000000</v>
      </c>
      <c r="T814" s="579">
        <v>25000000</v>
      </c>
      <c r="U814" s="487" t="s">
        <v>288</v>
      </c>
      <c r="V814" s="487" t="s">
        <v>79</v>
      </c>
      <c r="W814" s="487" t="s">
        <v>289</v>
      </c>
      <c r="X814" s="487" t="s">
        <v>290</v>
      </c>
      <c r="Y814" s="487" t="s">
        <v>77</v>
      </c>
      <c r="Z814" s="487" t="s">
        <v>78</v>
      </c>
      <c r="AA814" s="451" t="s">
        <v>2334</v>
      </c>
    </row>
    <row r="815" spans="1:27" s="552" customFormat="1" ht="102">
      <c r="A815" s="487" t="s">
        <v>2536</v>
      </c>
      <c r="B815" s="453" t="s">
        <v>71</v>
      </c>
      <c r="C815" s="453" t="s">
        <v>72</v>
      </c>
      <c r="D815" s="453" t="s">
        <v>284</v>
      </c>
      <c r="E815" s="453" t="s">
        <v>285</v>
      </c>
      <c r="F815" s="490">
        <v>8080</v>
      </c>
      <c r="G815" s="490"/>
      <c r="H815" s="487" t="s">
        <v>10</v>
      </c>
      <c r="I815" s="487" t="s">
        <v>286</v>
      </c>
      <c r="J815" s="453" t="s">
        <v>11</v>
      </c>
      <c r="K815" s="487">
        <v>80111600</v>
      </c>
      <c r="L815" s="487" t="s">
        <v>2561</v>
      </c>
      <c r="M815" s="487" t="s">
        <v>2539</v>
      </c>
      <c r="N815" s="490" t="s">
        <v>2539</v>
      </c>
      <c r="O815" s="490">
        <v>5</v>
      </c>
      <c r="P815" s="487">
        <v>1</v>
      </c>
      <c r="Q815" s="487" t="s">
        <v>84</v>
      </c>
      <c r="R815" s="491" t="s">
        <v>85</v>
      </c>
      <c r="S815" s="579">
        <v>7000000</v>
      </c>
      <c r="T815" s="579">
        <v>35000000</v>
      </c>
      <c r="U815" s="487" t="s">
        <v>288</v>
      </c>
      <c r="V815" s="487" t="s">
        <v>79</v>
      </c>
      <c r="W815" s="487" t="s">
        <v>289</v>
      </c>
      <c r="X815" s="487" t="s">
        <v>290</v>
      </c>
      <c r="Y815" s="487" t="s">
        <v>77</v>
      </c>
      <c r="Z815" s="487" t="s">
        <v>78</v>
      </c>
      <c r="AA815" s="451" t="s">
        <v>2334</v>
      </c>
    </row>
    <row r="816" spans="1:27" s="552" customFormat="1" ht="102">
      <c r="A816" s="487" t="s">
        <v>2537</v>
      </c>
      <c r="B816" s="453" t="s">
        <v>71</v>
      </c>
      <c r="C816" s="453" t="s">
        <v>72</v>
      </c>
      <c r="D816" s="453" t="s">
        <v>284</v>
      </c>
      <c r="E816" s="453" t="s">
        <v>285</v>
      </c>
      <c r="F816" s="490">
        <v>8080</v>
      </c>
      <c r="G816" s="490"/>
      <c r="H816" s="487" t="s">
        <v>10</v>
      </c>
      <c r="I816" s="487" t="s">
        <v>286</v>
      </c>
      <c r="J816" s="453" t="s">
        <v>11</v>
      </c>
      <c r="K816" s="487">
        <v>80111600</v>
      </c>
      <c r="L816" s="487" t="s">
        <v>2562</v>
      </c>
      <c r="M816" s="487" t="s">
        <v>2539</v>
      </c>
      <c r="N816" s="490" t="s">
        <v>2539</v>
      </c>
      <c r="O816" s="490">
        <v>5</v>
      </c>
      <c r="P816" s="487">
        <v>1</v>
      </c>
      <c r="Q816" s="487" t="s">
        <v>84</v>
      </c>
      <c r="R816" s="491" t="s">
        <v>85</v>
      </c>
      <c r="S816" s="579">
        <v>3250000</v>
      </c>
      <c r="T816" s="579">
        <v>16250000</v>
      </c>
      <c r="U816" s="487" t="s">
        <v>288</v>
      </c>
      <c r="V816" s="487" t="s">
        <v>79</v>
      </c>
      <c r="W816" s="487" t="s">
        <v>289</v>
      </c>
      <c r="X816" s="487" t="s">
        <v>290</v>
      </c>
      <c r="Y816" s="487" t="s">
        <v>77</v>
      </c>
      <c r="Z816" s="487" t="s">
        <v>78</v>
      </c>
      <c r="AA816" s="451" t="s">
        <v>2334</v>
      </c>
    </row>
    <row r="817" spans="1:26" ht="15" customHeight="1">
      <c r="A817" s="556"/>
      <c r="B817" s="556"/>
      <c r="C817" s="556"/>
      <c r="D817" s="556"/>
      <c r="E817" s="556"/>
      <c r="F817" s="556"/>
      <c r="G817" s="556"/>
      <c r="H817" s="556"/>
      <c r="I817" s="556"/>
      <c r="J817" s="557"/>
      <c r="K817" s="558"/>
      <c r="L817" s="42"/>
      <c r="M817" s="42"/>
      <c r="N817" s="559"/>
      <c r="O817" s="559"/>
      <c r="P817" s="42"/>
      <c r="Q817" s="42"/>
      <c r="R817" s="560"/>
      <c r="S817" s="560"/>
      <c r="T817" s="561"/>
      <c r="U817" s="42"/>
      <c r="V817" s="42"/>
      <c r="W817" s="42"/>
      <c r="X817" s="556"/>
      <c r="Y817" s="556"/>
      <c r="Z817" s="556"/>
    </row>
    <row r="818" spans="1:26" ht="15" customHeight="1">
      <c r="J818" s="337"/>
      <c r="K818" s="37"/>
      <c r="L818" s="33"/>
      <c r="M818" s="33"/>
      <c r="N818" s="34"/>
      <c r="O818" s="34"/>
      <c r="P818" s="33"/>
      <c r="Q818" s="33"/>
      <c r="R818" s="38"/>
      <c r="S818" s="38"/>
      <c r="T818" s="40"/>
      <c r="U818" s="33"/>
      <c r="V818" s="33"/>
      <c r="W818" s="33"/>
    </row>
    <row r="819" spans="1:26" ht="15" customHeight="1">
      <c r="T819" s="95">
        <f>SUM(T2:T818)</f>
        <v>27600657850</v>
      </c>
    </row>
    <row r="820" spans="1:26" ht="15" customHeight="1">
      <c r="T820" s="40">
        <v>27600657850</v>
      </c>
      <c r="U820" s="551" t="s">
        <v>2434</v>
      </c>
    </row>
    <row r="821" spans="1:26" ht="15" customHeight="1">
      <c r="T821" s="95">
        <f>+T819-T820</f>
        <v>0</v>
      </c>
    </row>
    <row r="822" spans="1:26" ht="15" customHeight="1">
      <c r="T822" s="95"/>
    </row>
    <row r="823" spans="1:26" ht="15" customHeight="1">
      <c r="T823" s="95"/>
    </row>
    <row r="824" spans="1:26" ht="15" customHeight="1">
      <c r="T824" s="95"/>
    </row>
    <row r="825" spans="1:26" ht="15" customHeight="1">
      <c r="T825" s="95"/>
    </row>
    <row r="826" spans="1:26" ht="15" customHeight="1">
      <c r="T826" s="95"/>
    </row>
    <row r="827" spans="1:26" ht="15" customHeight="1">
      <c r="T827" s="95"/>
    </row>
    <row r="828" spans="1:26" ht="15" customHeight="1">
      <c r="T828" s="95"/>
    </row>
    <row r="829" spans="1:26" ht="15" customHeight="1">
      <c r="T829" s="95"/>
    </row>
    <row r="830" spans="1:26" ht="15" customHeight="1">
      <c r="T830" s="95"/>
    </row>
    <row r="831" spans="1:26" ht="15" customHeight="1">
      <c r="T831" s="95"/>
    </row>
    <row r="832" spans="1:26" ht="15" customHeight="1">
      <c r="T832" s="95"/>
    </row>
    <row r="833" spans="20:20" ht="15" customHeight="1">
      <c r="T833" s="95"/>
    </row>
    <row r="834" spans="20:20" ht="15" customHeight="1">
      <c r="T834" s="95"/>
    </row>
    <row r="835" spans="20:20" ht="15" customHeight="1">
      <c r="T835" s="95"/>
    </row>
    <row r="836" spans="20:20" ht="15" customHeight="1">
      <c r="T836" s="95"/>
    </row>
    <row r="837" spans="20:20" ht="15" customHeight="1">
      <c r="T837" s="95"/>
    </row>
    <row r="838" spans="20:20" ht="15" customHeight="1">
      <c r="T838" s="95"/>
    </row>
    <row r="839" spans="20:20" ht="15" customHeight="1">
      <c r="T839" s="95"/>
    </row>
    <row r="840" spans="20:20" ht="15" customHeight="1">
      <c r="T840" s="95"/>
    </row>
    <row r="841" spans="20:20" ht="15" customHeight="1">
      <c r="T841" s="95"/>
    </row>
    <row r="842" spans="20:20" ht="15" customHeight="1">
      <c r="T842" s="95"/>
    </row>
    <row r="843" spans="20:20" ht="15" customHeight="1">
      <c r="T843" s="95"/>
    </row>
    <row r="844" spans="20:20" ht="15" customHeight="1">
      <c r="T844" s="95"/>
    </row>
    <row r="845" spans="20:20" ht="15" customHeight="1">
      <c r="T845" s="95"/>
    </row>
    <row r="846" spans="20:20" ht="15" customHeight="1">
      <c r="T846" s="95"/>
    </row>
    <row r="847" spans="20:20" ht="15" customHeight="1">
      <c r="T847" s="95"/>
    </row>
    <row r="848" spans="20:20" ht="15" customHeight="1">
      <c r="T848" s="95"/>
    </row>
    <row r="849" spans="20:20" ht="15" customHeight="1">
      <c r="T849" s="95"/>
    </row>
    <row r="850" spans="20:20" ht="15" customHeight="1">
      <c r="T850" s="95"/>
    </row>
    <row r="851" spans="20:20" ht="15" customHeight="1">
      <c r="T851" s="95"/>
    </row>
    <row r="852" spans="20:20" ht="15" customHeight="1">
      <c r="T852" s="95"/>
    </row>
    <row r="853" spans="20:20" ht="15" customHeight="1">
      <c r="T853" s="95"/>
    </row>
    <row r="854" spans="20:20" ht="15" customHeight="1">
      <c r="T854" s="95"/>
    </row>
    <row r="855" spans="20:20" ht="15" customHeight="1">
      <c r="T855" s="95"/>
    </row>
    <row r="856" spans="20:20" ht="15" customHeight="1">
      <c r="T856" s="95"/>
    </row>
    <row r="857" spans="20:20" ht="15" customHeight="1">
      <c r="T857" s="95"/>
    </row>
    <row r="858" spans="20:20" ht="15" customHeight="1">
      <c r="T858" s="95"/>
    </row>
    <row r="859" spans="20:20" ht="15" customHeight="1">
      <c r="T859" s="95"/>
    </row>
    <row r="860" spans="20:20" ht="15" customHeight="1">
      <c r="T860" s="95"/>
    </row>
    <row r="861" spans="20:20" ht="15" customHeight="1">
      <c r="T861" s="95"/>
    </row>
    <row r="862" spans="20:20" ht="15" customHeight="1">
      <c r="T862" s="95"/>
    </row>
    <row r="863" spans="20:20" ht="15" customHeight="1">
      <c r="T863" s="95"/>
    </row>
    <row r="864" spans="20:20" ht="15" customHeight="1">
      <c r="T864" s="95"/>
    </row>
    <row r="865" spans="20:20" ht="15" customHeight="1">
      <c r="T865" s="95"/>
    </row>
    <row r="866" spans="20:20" ht="15" customHeight="1">
      <c r="T866" s="95"/>
    </row>
    <row r="867" spans="20:20" ht="15" customHeight="1">
      <c r="T867" s="95"/>
    </row>
    <row r="868" spans="20:20" ht="15" customHeight="1">
      <c r="T868" s="95"/>
    </row>
    <row r="869" spans="20:20" ht="15" customHeight="1">
      <c r="T869" s="95"/>
    </row>
    <row r="870" spans="20:20" ht="15" customHeight="1">
      <c r="T870" s="95"/>
    </row>
    <row r="871" spans="20:20" ht="15" customHeight="1">
      <c r="T871" s="95"/>
    </row>
    <row r="872" spans="20:20" ht="15" customHeight="1">
      <c r="T872" s="95"/>
    </row>
    <row r="873" spans="20:20" ht="15" customHeight="1">
      <c r="T873" s="95"/>
    </row>
    <row r="874" spans="20:20" ht="15" customHeight="1">
      <c r="T874" s="95"/>
    </row>
    <row r="875" spans="20:20" ht="15" customHeight="1">
      <c r="T875" s="95"/>
    </row>
    <row r="876" spans="20:20" ht="15" customHeight="1">
      <c r="T876" s="95"/>
    </row>
    <row r="877" spans="20:20" ht="15" customHeight="1">
      <c r="T877" s="95"/>
    </row>
    <row r="878" spans="20:20" ht="15" customHeight="1">
      <c r="T878" s="95"/>
    </row>
    <row r="879" spans="20:20" ht="15" customHeight="1">
      <c r="T879" s="95"/>
    </row>
    <row r="880" spans="20:20" ht="15" customHeight="1">
      <c r="T880" s="95"/>
    </row>
    <row r="881" spans="20:20" ht="15" customHeight="1">
      <c r="T881" s="95"/>
    </row>
    <row r="882" spans="20:20" ht="15" customHeight="1">
      <c r="T882" s="95"/>
    </row>
    <row r="883" spans="20:20" ht="15" customHeight="1">
      <c r="T883" s="95"/>
    </row>
    <row r="884" spans="20:20" ht="15" customHeight="1">
      <c r="T884" s="95"/>
    </row>
    <row r="885" spans="20:20" ht="15" customHeight="1">
      <c r="T885" s="95"/>
    </row>
    <row r="886" spans="20:20" ht="15" customHeight="1">
      <c r="T886" s="95"/>
    </row>
    <row r="887" spans="20:20" ht="15" customHeight="1">
      <c r="T887" s="95"/>
    </row>
    <row r="888" spans="20:20" ht="15" customHeight="1">
      <c r="T888" s="95"/>
    </row>
    <row r="889" spans="20:20" ht="15" customHeight="1">
      <c r="T889" s="95"/>
    </row>
    <row r="890" spans="20:20" ht="15" customHeight="1">
      <c r="T890" s="95"/>
    </row>
    <row r="891" spans="20:20" ht="15" customHeight="1">
      <c r="T891" s="95"/>
    </row>
    <row r="892" spans="20:20" ht="15" customHeight="1">
      <c r="T892" s="95"/>
    </row>
    <row r="893" spans="20:20" ht="15" customHeight="1">
      <c r="T893" s="95"/>
    </row>
    <row r="894" spans="20:20" ht="15" customHeight="1">
      <c r="T894" s="95"/>
    </row>
    <row r="895" spans="20:20" ht="15" customHeight="1">
      <c r="T895" s="95"/>
    </row>
    <row r="896" spans="20:20" ht="15" customHeight="1">
      <c r="T896" s="95"/>
    </row>
    <row r="897" spans="20:20" ht="15" customHeight="1">
      <c r="T897" s="95"/>
    </row>
    <row r="898" spans="20:20" ht="15" customHeight="1">
      <c r="T898" s="95"/>
    </row>
    <row r="899" spans="20:20" ht="15" customHeight="1">
      <c r="T899" s="95"/>
    </row>
    <row r="900" spans="20:20" ht="15" customHeight="1">
      <c r="T900" s="95"/>
    </row>
    <row r="901" spans="20:20" ht="15" customHeight="1">
      <c r="T901" s="95"/>
    </row>
    <row r="902" spans="20:20" ht="15" customHeight="1">
      <c r="T902" s="95"/>
    </row>
    <row r="903" spans="20:20" ht="15" customHeight="1">
      <c r="T903" s="95"/>
    </row>
    <row r="904" spans="20:20" ht="15" customHeight="1">
      <c r="T904" s="95"/>
    </row>
    <row r="905" spans="20:20" ht="15" customHeight="1">
      <c r="T905" s="95"/>
    </row>
    <row r="906" spans="20:20" ht="15" customHeight="1">
      <c r="T906" s="95"/>
    </row>
    <row r="907" spans="20:20" ht="15" customHeight="1">
      <c r="T907" s="95"/>
    </row>
    <row r="908" spans="20:20" ht="15" customHeight="1">
      <c r="T908" s="95"/>
    </row>
    <row r="909" spans="20:20" ht="15" customHeight="1">
      <c r="T909" s="95"/>
    </row>
    <row r="910" spans="20:20" ht="15" customHeight="1">
      <c r="T910" s="95"/>
    </row>
    <row r="911" spans="20:20" ht="15" customHeight="1">
      <c r="T911" s="95"/>
    </row>
    <row r="912" spans="20:20" ht="15" customHeight="1">
      <c r="T912" s="95"/>
    </row>
    <row r="913" spans="20:20" ht="15" customHeight="1">
      <c r="T913" s="95"/>
    </row>
    <row r="914" spans="20:20" ht="15" customHeight="1">
      <c r="T914" s="95"/>
    </row>
    <row r="915" spans="20:20" ht="15" customHeight="1">
      <c r="T915" s="95"/>
    </row>
    <row r="916" spans="20:20" ht="15" customHeight="1">
      <c r="T916" s="95"/>
    </row>
    <row r="917" spans="20:20" ht="15" customHeight="1">
      <c r="T917" s="95"/>
    </row>
    <row r="918" spans="20:20" ht="15" customHeight="1">
      <c r="T918" s="95"/>
    </row>
    <row r="919" spans="20:20" ht="15" customHeight="1">
      <c r="T919" s="95"/>
    </row>
    <row r="920" spans="20:20" ht="15" customHeight="1">
      <c r="T920" s="95"/>
    </row>
    <row r="921" spans="20:20" ht="15" customHeight="1">
      <c r="T921" s="95"/>
    </row>
    <row r="922" spans="20:20" ht="15" customHeight="1">
      <c r="T922" s="95"/>
    </row>
    <row r="923" spans="20:20" ht="15" customHeight="1">
      <c r="T923" s="95"/>
    </row>
    <row r="924" spans="20:20" ht="15" customHeight="1">
      <c r="T924" s="95"/>
    </row>
    <row r="925" spans="20:20" ht="15" customHeight="1">
      <c r="T925" s="95"/>
    </row>
    <row r="926" spans="20:20" ht="15" customHeight="1">
      <c r="T926" s="95"/>
    </row>
    <row r="927" spans="20:20" ht="15" customHeight="1">
      <c r="T927" s="95"/>
    </row>
    <row r="928" spans="20:20" ht="15" customHeight="1">
      <c r="T928" s="95"/>
    </row>
    <row r="929" spans="20:20" ht="15" customHeight="1">
      <c r="T929" s="95"/>
    </row>
    <row r="930" spans="20:20" ht="15" customHeight="1">
      <c r="T930" s="95"/>
    </row>
    <row r="931" spans="20:20" ht="15" customHeight="1">
      <c r="T931" s="95"/>
    </row>
    <row r="932" spans="20:20" ht="15" customHeight="1">
      <c r="T932" s="95"/>
    </row>
    <row r="933" spans="20:20" ht="15" customHeight="1">
      <c r="T933" s="95"/>
    </row>
    <row r="934" spans="20:20" ht="15" customHeight="1">
      <c r="T934" s="95"/>
    </row>
    <row r="935" spans="20:20" ht="15" customHeight="1">
      <c r="T935" s="95"/>
    </row>
    <row r="936" spans="20:20" ht="15" customHeight="1">
      <c r="T936" s="95"/>
    </row>
    <row r="937" spans="20:20" ht="15" customHeight="1">
      <c r="T937" s="95"/>
    </row>
    <row r="938" spans="20:20" ht="15" customHeight="1">
      <c r="T938" s="95"/>
    </row>
    <row r="939" spans="20:20" ht="15" customHeight="1">
      <c r="T939" s="95"/>
    </row>
    <row r="940" spans="20:20" ht="15" customHeight="1">
      <c r="T940" s="95"/>
    </row>
    <row r="941" spans="20:20" ht="15" customHeight="1">
      <c r="T941" s="95"/>
    </row>
    <row r="942" spans="20:20" ht="15" customHeight="1">
      <c r="T942" s="95"/>
    </row>
    <row r="943" spans="20:20" ht="15" customHeight="1">
      <c r="T943" s="95"/>
    </row>
    <row r="944" spans="20:20" ht="15" customHeight="1">
      <c r="T944" s="95"/>
    </row>
    <row r="945" spans="20:20" ht="15" customHeight="1">
      <c r="T945" s="95"/>
    </row>
    <row r="946" spans="20:20" ht="15" customHeight="1">
      <c r="T946" s="95"/>
    </row>
    <row r="947" spans="20:20" ht="15" customHeight="1">
      <c r="T947" s="95"/>
    </row>
    <row r="948" spans="20:20" ht="15" customHeight="1">
      <c r="T948" s="95"/>
    </row>
    <row r="949" spans="20:20" ht="15" customHeight="1">
      <c r="T949" s="95"/>
    </row>
    <row r="950" spans="20:20" ht="15" customHeight="1">
      <c r="T950" s="95"/>
    </row>
    <row r="951" spans="20:20" ht="15" customHeight="1">
      <c r="T951" s="95"/>
    </row>
    <row r="952" spans="20:20" ht="15" customHeight="1">
      <c r="T952" s="95"/>
    </row>
    <row r="953" spans="20:20" ht="15" customHeight="1">
      <c r="T953" s="95"/>
    </row>
    <row r="954" spans="20:20" ht="15" customHeight="1">
      <c r="T954" s="95"/>
    </row>
    <row r="955" spans="20:20" ht="15" customHeight="1">
      <c r="T955" s="95"/>
    </row>
    <row r="956" spans="20:20" ht="15" customHeight="1">
      <c r="T956" s="95"/>
    </row>
    <row r="957" spans="20:20" ht="15" customHeight="1">
      <c r="T957" s="95"/>
    </row>
    <row r="958" spans="20:20" ht="15" customHeight="1">
      <c r="T958" s="95"/>
    </row>
    <row r="959" spans="20:20" ht="15" customHeight="1">
      <c r="T959" s="95"/>
    </row>
    <row r="960" spans="20:20" ht="15" customHeight="1">
      <c r="T960" s="95"/>
    </row>
    <row r="961" spans="20:20" ht="15" customHeight="1">
      <c r="T961" s="95"/>
    </row>
    <row r="962" spans="20:20" ht="15" customHeight="1">
      <c r="T962" s="95"/>
    </row>
    <row r="963" spans="20:20" ht="15" customHeight="1">
      <c r="T963" s="95"/>
    </row>
    <row r="964" spans="20:20" ht="15" customHeight="1">
      <c r="T964" s="95"/>
    </row>
    <row r="965" spans="20:20" ht="15" customHeight="1">
      <c r="T965" s="95"/>
    </row>
    <row r="966" spans="20:20" ht="15" customHeight="1">
      <c r="T966" s="95"/>
    </row>
    <row r="967" spans="20:20" ht="15" customHeight="1">
      <c r="T967" s="95"/>
    </row>
    <row r="968" spans="20:20" ht="15" customHeight="1">
      <c r="T968" s="95"/>
    </row>
    <row r="969" spans="20:20" ht="15" customHeight="1">
      <c r="T969" s="95"/>
    </row>
    <row r="970" spans="20:20" ht="15" customHeight="1">
      <c r="T970" s="95"/>
    </row>
    <row r="971" spans="20:20" ht="15" customHeight="1">
      <c r="T971" s="95"/>
    </row>
    <row r="972" spans="20:20" ht="15" customHeight="1">
      <c r="T972" s="95"/>
    </row>
    <row r="973" spans="20:20" ht="15" customHeight="1">
      <c r="T973" s="95"/>
    </row>
    <row r="974" spans="20:20" ht="15" customHeight="1">
      <c r="T974" s="95"/>
    </row>
    <row r="975" spans="20:20" ht="15" customHeight="1">
      <c r="T975" s="95"/>
    </row>
    <row r="976" spans="20:20" ht="15" customHeight="1">
      <c r="T976" s="95"/>
    </row>
    <row r="977" spans="20:20" ht="15" customHeight="1">
      <c r="T977" s="95"/>
    </row>
    <row r="978" spans="20:20" ht="15" customHeight="1">
      <c r="T978" s="95"/>
    </row>
    <row r="979" spans="20:20" ht="15" customHeight="1">
      <c r="T979" s="95"/>
    </row>
    <row r="980" spans="20:20" ht="15" customHeight="1">
      <c r="T980" s="95"/>
    </row>
    <row r="981" spans="20:20" ht="15" customHeight="1">
      <c r="T981" s="95"/>
    </row>
    <row r="982" spans="20:20" ht="15" customHeight="1">
      <c r="T982" s="95"/>
    </row>
    <row r="983" spans="20:20" ht="15" customHeight="1">
      <c r="T983" s="95"/>
    </row>
    <row r="984" spans="20:20" ht="15" customHeight="1">
      <c r="T984" s="95"/>
    </row>
    <row r="985" spans="20:20" ht="15" customHeight="1">
      <c r="T985" s="95"/>
    </row>
    <row r="986" spans="20:20" ht="15" customHeight="1">
      <c r="T986" s="95"/>
    </row>
    <row r="987" spans="20:20" ht="15" customHeight="1">
      <c r="T987" s="95"/>
    </row>
    <row r="988" spans="20:20" ht="15" customHeight="1">
      <c r="T988" s="95"/>
    </row>
    <row r="989" spans="20:20" ht="15" customHeight="1">
      <c r="T989" s="95"/>
    </row>
    <row r="990" spans="20:20" ht="15" customHeight="1">
      <c r="T990" s="95"/>
    </row>
    <row r="991" spans="20:20" ht="15" customHeight="1">
      <c r="T991" s="95"/>
    </row>
    <row r="992" spans="20:20" ht="15" customHeight="1">
      <c r="T992" s="95"/>
    </row>
    <row r="993" spans="20:20" ht="15" customHeight="1">
      <c r="T993" s="95"/>
    </row>
    <row r="994" spans="20:20" ht="15" customHeight="1">
      <c r="T994" s="95"/>
    </row>
    <row r="995" spans="20:20" ht="15" customHeight="1">
      <c r="T995" s="95"/>
    </row>
    <row r="996" spans="20:20" ht="15" customHeight="1">
      <c r="T996" s="95"/>
    </row>
    <row r="997" spans="20:20" ht="15" customHeight="1">
      <c r="T997" s="95"/>
    </row>
    <row r="998" spans="20:20" ht="15" customHeight="1">
      <c r="T998" s="95"/>
    </row>
    <row r="999" spans="20:20" ht="15" customHeight="1">
      <c r="T999" s="95"/>
    </row>
    <row r="1000" spans="20:20" ht="15" customHeight="1">
      <c r="T1000" s="95"/>
    </row>
    <row r="1001" spans="20:20" ht="15" customHeight="1">
      <c r="T1001" s="95"/>
    </row>
    <row r="1002" spans="20:20" ht="15" customHeight="1">
      <c r="T1002" s="95"/>
    </row>
    <row r="1003" spans="20:20" ht="15" customHeight="1">
      <c r="T1003" s="95"/>
    </row>
    <row r="1004" spans="20:20" ht="15" customHeight="1">
      <c r="T1004" s="95"/>
    </row>
    <row r="1005" spans="20:20" ht="15" customHeight="1">
      <c r="T1005" s="95"/>
    </row>
    <row r="1006" spans="20:20" ht="15" customHeight="1">
      <c r="T1006" s="95"/>
    </row>
    <row r="1007" spans="20:20" ht="15" customHeight="1">
      <c r="T1007" s="95"/>
    </row>
    <row r="1008" spans="20:20" ht="15" customHeight="1">
      <c r="T1008" s="95"/>
    </row>
    <row r="1009" spans="20:20" ht="15" customHeight="1">
      <c r="T1009" s="95"/>
    </row>
    <row r="1010" spans="20:20" ht="15" customHeight="1">
      <c r="T1010" s="95"/>
    </row>
    <row r="1011" spans="20:20" ht="15" customHeight="1">
      <c r="T1011" s="95"/>
    </row>
    <row r="1012" spans="20:20" ht="15" customHeight="1">
      <c r="T1012" s="95"/>
    </row>
    <row r="1013" spans="20:20" ht="15" customHeight="1">
      <c r="T1013" s="95"/>
    </row>
    <row r="1014" spans="20:20" ht="15" customHeight="1">
      <c r="T1014" s="95"/>
    </row>
    <row r="1015" spans="20:20" ht="15" customHeight="1">
      <c r="T1015" s="95"/>
    </row>
    <row r="1016" spans="20:20" ht="15" customHeight="1">
      <c r="T1016" s="95"/>
    </row>
    <row r="1017" spans="20:20" ht="15" customHeight="1">
      <c r="T1017" s="95"/>
    </row>
    <row r="1018" spans="20:20" ht="15" customHeight="1">
      <c r="T1018" s="95"/>
    </row>
    <row r="1019" spans="20:20" ht="15" customHeight="1">
      <c r="T1019" s="95"/>
    </row>
    <row r="1020" spans="20:20" ht="15" customHeight="1">
      <c r="T1020" s="95"/>
    </row>
    <row r="1021" spans="20:20" ht="15" customHeight="1">
      <c r="T1021" s="95"/>
    </row>
    <row r="1022" spans="20:20" ht="15" customHeight="1">
      <c r="T1022" s="95"/>
    </row>
    <row r="1023" spans="20:20" ht="15" customHeight="1">
      <c r="T1023" s="95"/>
    </row>
    <row r="1024" spans="20:20" ht="15" customHeight="1">
      <c r="T1024" s="95"/>
    </row>
    <row r="1025" spans="20:20" ht="15" customHeight="1">
      <c r="T1025" s="95"/>
    </row>
    <row r="1026" spans="20:20" ht="15" customHeight="1">
      <c r="T1026" s="95"/>
    </row>
    <row r="1027" spans="20:20" ht="15" customHeight="1">
      <c r="T1027" s="95"/>
    </row>
    <row r="1028" spans="20:20" ht="15" customHeight="1">
      <c r="T1028" s="95"/>
    </row>
    <row r="1029" spans="20:20" ht="15" customHeight="1">
      <c r="T1029" s="95"/>
    </row>
    <row r="1030" spans="20:20" ht="15" customHeight="1">
      <c r="T1030" s="95"/>
    </row>
    <row r="1031" spans="20:20" ht="15" customHeight="1">
      <c r="T1031" s="95"/>
    </row>
    <row r="1032" spans="20:20" ht="15" customHeight="1">
      <c r="T1032" s="95"/>
    </row>
    <row r="1033" spans="20:20" ht="15" customHeight="1">
      <c r="T1033" s="95"/>
    </row>
    <row r="1034" spans="20:20" ht="15" customHeight="1">
      <c r="T1034" s="95"/>
    </row>
    <row r="1035" spans="20:20" ht="15" customHeight="1">
      <c r="T1035" s="95"/>
    </row>
    <row r="1036" spans="20:20" ht="15" customHeight="1">
      <c r="T1036" s="95"/>
    </row>
    <row r="1037" spans="20:20" ht="15" customHeight="1">
      <c r="T1037" s="95"/>
    </row>
    <row r="1038" spans="20:20" ht="15" customHeight="1">
      <c r="T1038" s="95"/>
    </row>
    <row r="1039" spans="20:20" ht="15" customHeight="1">
      <c r="T1039" s="95"/>
    </row>
    <row r="1040" spans="20:20" ht="15" customHeight="1">
      <c r="T1040" s="95"/>
    </row>
    <row r="1041" spans="20:20" ht="15" customHeight="1">
      <c r="T1041" s="95"/>
    </row>
    <row r="1042" spans="20:20" ht="15" customHeight="1">
      <c r="T1042" s="95"/>
    </row>
    <row r="1043" spans="20:20" ht="15" customHeight="1">
      <c r="T1043" s="95"/>
    </row>
    <row r="1044" spans="20:20" ht="15" customHeight="1">
      <c r="T1044" s="95"/>
    </row>
    <row r="1045" spans="20:20" ht="15" customHeight="1">
      <c r="T1045" s="95"/>
    </row>
    <row r="1046" spans="20:20" ht="15" customHeight="1">
      <c r="T1046" s="95"/>
    </row>
    <row r="1047" spans="20:20" ht="15" customHeight="1">
      <c r="T1047" s="95"/>
    </row>
    <row r="1048" spans="20:20" ht="15" customHeight="1">
      <c r="T1048" s="95"/>
    </row>
    <row r="1049" spans="20:20" ht="15" customHeight="1">
      <c r="T1049" s="95"/>
    </row>
    <row r="1050" spans="20:20" ht="15" customHeight="1">
      <c r="T1050" s="95"/>
    </row>
    <row r="1051" spans="20:20" ht="15" customHeight="1">
      <c r="T1051" s="95"/>
    </row>
    <row r="1052" spans="20:20" ht="15" customHeight="1">
      <c r="T1052" s="95"/>
    </row>
    <row r="1053" spans="20:20" ht="15" customHeight="1">
      <c r="T1053" s="95"/>
    </row>
    <row r="1054" spans="20:20" ht="15" customHeight="1">
      <c r="T1054" s="95"/>
    </row>
    <row r="1055" spans="20:20" ht="15" customHeight="1">
      <c r="T1055" s="95"/>
    </row>
    <row r="1056" spans="20:20" ht="15" customHeight="1">
      <c r="T1056" s="95"/>
    </row>
    <row r="1057" spans="20:20" ht="15" customHeight="1">
      <c r="T1057" s="95"/>
    </row>
    <row r="1058" spans="20:20" ht="15" customHeight="1">
      <c r="T1058" s="95"/>
    </row>
    <row r="1059" spans="20:20" ht="15" customHeight="1">
      <c r="T1059" s="95"/>
    </row>
    <row r="1060" spans="20:20" ht="15" customHeight="1">
      <c r="T1060" s="95"/>
    </row>
    <row r="1061" spans="20:20" ht="15" customHeight="1">
      <c r="T1061" s="95"/>
    </row>
    <row r="1062" spans="20:20" ht="15" customHeight="1">
      <c r="T1062" s="95"/>
    </row>
    <row r="1063" spans="20:20" ht="15" customHeight="1">
      <c r="T1063" s="95"/>
    </row>
    <row r="1064" spans="20:20" ht="15" customHeight="1">
      <c r="T1064" s="95"/>
    </row>
    <row r="1065" spans="20:20" ht="15" customHeight="1">
      <c r="T1065" s="95"/>
    </row>
    <row r="1066" spans="20:20" ht="15" customHeight="1">
      <c r="T1066" s="95"/>
    </row>
    <row r="1067" spans="20:20" ht="15" customHeight="1">
      <c r="T1067" s="95"/>
    </row>
    <row r="1068" spans="20:20" ht="15" customHeight="1">
      <c r="T1068" s="95"/>
    </row>
    <row r="1069" spans="20:20" ht="15" customHeight="1">
      <c r="T1069" s="95"/>
    </row>
    <row r="1070" spans="20:20" ht="15" customHeight="1">
      <c r="T1070" s="95"/>
    </row>
    <row r="1071" spans="20:20" ht="15" customHeight="1">
      <c r="T1071" s="95"/>
    </row>
    <row r="1072" spans="20:20" ht="15" customHeight="1">
      <c r="T1072" s="95"/>
    </row>
    <row r="1073" spans="20:20" ht="15" customHeight="1">
      <c r="T1073" s="95"/>
    </row>
    <row r="1074" spans="20:20" ht="15" customHeight="1">
      <c r="T1074" s="95"/>
    </row>
    <row r="1075" spans="20:20" ht="15" customHeight="1">
      <c r="T1075" s="95"/>
    </row>
    <row r="1076" spans="20:20" ht="15" customHeight="1">
      <c r="T1076" s="95"/>
    </row>
    <row r="1077" spans="20:20" ht="15" customHeight="1">
      <c r="T1077" s="95"/>
    </row>
    <row r="1078" spans="20:20" ht="15" customHeight="1">
      <c r="T1078" s="95"/>
    </row>
    <row r="1079" spans="20:20" ht="15" customHeight="1">
      <c r="T1079" s="95"/>
    </row>
    <row r="1080" spans="20:20" ht="15" customHeight="1">
      <c r="T1080" s="95"/>
    </row>
    <row r="1081" spans="20:20" ht="15" customHeight="1">
      <c r="T1081" s="95"/>
    </row>
    <row r="1082" spans="20:20" ht="15" customHeight="1">
      <c r="T1082" s="95"/>
    </row>
    <row r="1083" spans="20:20" ht="15" customHeight="1">
      <c r="T1083" s="95"/>
    </row>
    <row r="1084" spans="20:20" ht="15" customHeight="1">
      <c r="T1084" s="95"/>
    </row>
    <row r="1085" spans="20:20" ht="15" customHeight="1">
      <c r="T1085" s="95"/>
    </row>
    <row r="1086" spans="20:20" ht="15" customHeight="1">
      <c r="T1086" s="95"/>
    </row>
    <row r="1087" spans="20:20" ht="15" customHeight="1">
      <c r="T1087" s="95"/>
    </row>
    <row r="1088" spans="20:20" ht="15" customHeight="1">
      <c r="T1088" s="95"/>
    </row>
    <row r="1089" spans="20:20" ht="15" customHeight="1">
      <c r="T1089" s="95"/>
    </row>
    <row r="1090" spans="20:20" ht="15" customHeight="1">
      <c r="T1090" s="95"/>
    </row>
    <row r="1091" spans="20:20" ht="15" customHeight="1">
      <c r="T1091" s="95"/>
    </row>
    <row r="1092" spans="20:20" ht="15" customHeight="1">
      <c r="T1092" s="95"/>
    </row>
    <row r="1093" spans="20:20" ht="15" customHeight="1">
      <c r="T1093" s="95"/>
    </row>
    <row r="1094" spans="20:20" ht="15" customHeight="1">
      <c r="T1094" s="95"/>
    </row>
    <row r="1095" spans="20:20" ht="15" customHeight="1">
      <c r="T1095" s="95"/>
    </row>
    <row r="1096" spans="20:20" ht="15" customHeight="1">
      <c r="T1096" s="95"/>
    </row>
    <row r="1097" spans="20:20" ht="15" customHeight="1">
      <c r="T1097" s="95"/>
    </row>
    <row r="1098" spans="20:20" ht="15" customHeight="1">
      <c r="T1098" s="95"/>
    </row>
    <row r="1099" spans="20:20" ht="15" customHeight="1">
      <c r="T1099" s="95"/>
    </row>
    <row r="1100" spans="20:20" ht="15" customHeight="1">
      <c r="T1100" s="95"/>
    </row>
    <row r="1101" spans="20:20" ht="15" customHeight="1">
      <c r="T1101" s="95"/>
    </row>
    <row r="1102" spans="20:20" ht="15" customHeight="1">
      <c r="T1102" s="95"/>
    </row>
    <row r="1103" spans="20:20" ht="15" customHeight="1">
      <c r="T1103" s="95"/>
    </row>
    <row r="1104" spans="20:20" ht="15" customHeight="1">
      <c r="T1104" s="95"/>
    </row>
    <row r="1105" spans="20:20" ht="15" customHeight="1">
      <c r="T1105" s="95"/>
    </row>
    <row r="1106" spans="20:20" ht="15" customHeight="1">
      <c r="T1106" s="95"/>
    </row>
    <row r="1107" spans="20:20" ht="15" customHeight="1">
      <c r="T1107" s="95"/>
    </row>
    <row r="1108" spans="20:20" ht="15" customHeight="1">
      <c r="T1108" s="95"/>
    </row>
    <row r="1109" spans="20:20" ht="15" customHeight="1">
      <c r="T1109" s="95"/>
    </row>
    <row r="1110" spans="20:20" ht="15" customHeight="1">
      <c r="T1110" s="95"/>
    </row>
    <row r="1111" spans="20:20" ht="15" customHeight="1">
      <c r="T1111" s="95"/>
    </row>
    <row r="1112" spans="20:20" ht="15" customHeight="1">
      <c r="T1112" s="95"/>
    </row>
    <row r="1113" spans="20:20" ht="15" customHeight="1">
      <c r="T1113" s="95"/>
    </row>
    <row r="1114" spans="20:20" ht="15" customHeight="1">
      <c r="T1114" s="95"/>
    </row>
    <row r="1115" spans="20:20" ht="15" customHeight="1">
      <c r="T1115" s="95"/>
    </row>
    <row r="1116" spans="20:20" ht="15" customHeight="1">
      <c r="T1116" s="95"/>
    </row>
    <row r="1117" spans="20:20" ht="15" customHeight="1">
      <c r="T1117" s="95"/>
    </row>
    <row r="1118" spans="20:20" ht="15" customHeight="1">
      <c r="T1118" s="95"/>
    </row>
    <row r="1119" spans="20:20" ht="15" customHeight="1">
      <c r="T1119" s="95"/>
    </row>
    <row r="1120" spans="20:20" ht="15" customHeight="1">
      <c r="T1120" s="95"/>
    </row>
    <row r="1121" spans="20:20" ht="15" customHeight="1">
      <c r="T1121" s="95"/>
    </row>
    <row r="1122" spans="20:20" ht="15" customHeight="1">
      <c r="T1122" s="95"/>
    </row>
    <row r="1123" spans="20:20" ht="15" customHeight="1">
      <c r="T1123" s="95"/>
    </row>
    <row r="1124" spans="20:20" ht="15" customHeight="1">
      <c r="T1124" s="95"/>
    </row>
    <row r="1125" spans="20:20" ht="15" customHeight="1">
      <c r="T1125" s="95"/>
    </row>
    <row r="1126" spans="20:20" ht="15" customHeight="1">
      <c r="T1126" s="95"/>
    </row>
    <row r="1127" spans="20:20" ht="15" customHeight="1">
      <c r="T1127" s="95"/>
    </row>
    <row r="1128" spans="20:20" ht="15" customHeight="1">
      <c r="T1128" s="95"/>
    </row>
    <row r="1129" spans="20:20" ht="15" customHeight="1">
      <c r="T1129" s="95"/>
    </row>
    <row r="1130" spans="20:20" ht="15" customHeight="1">
      <c r="T1130" s="95"/>
    </row>
    <row r="1131" spans="20:20" ht="15" customHeight="1">
      <c r="T1131" s="95"/>
    </row>
    <row r="1132" spans="20:20" ht="15" customHeight="1">
      <c r="T1132" s="95"/>
    </row>
    <row r="1133" spans="20:20" ht="15" customHeight="1">
      <c r="T1133" s="95"/>
    </row>
    <row r="1134" spans="20:20" ht="15" customHeight="1">
      <c r="T1134" s="95"/>
    </row>
    <row r="1135" spans="20:20" ht="15" customHeight="1">
      <c r="T1135" s="95"/>
    </row>
    <row r="1136" spans="20:20" ht="15" customHeight="1">
      <c r="T1136" s="95"/>
    </row>
    <row r="1137" spans="20:20" ht="15" customHeight="1">
      <c r="T1137" s="95"/>
    </row>
    <row r="1138" spans="20:20" ht="15" customHeight="1">
      <c r="T1138" s="95"/>
    </row>
    <row r="1139" spans="20:20" ht="15" customHeight="1">
      <c r="T1139" s="95"/>
    </row>
    <row r="1140" spans="20:20" ht="15" customHeight="1">
      <c r="T1140" s="95"/>
    </row>
    <row r="1141" spans="20:20" ht="15" customHeight="1">
      <c r="T1141" s="95"/>
    </row>
    <row r="1142" spans="20:20" ht="15" customHeight="1">
      <c r="T1142" s="95"/>
    </row>
    <row r="1143" spans="20:20" ht="15" customHeight="1">
      <c r="T1143" s="95"/>
    </row>
    <row r="1144" spans="20:20" ht="15" customHeight="1">
      <c r="T1144" s="95"/>
    </row>
    <row r="1145" spans="20:20" ht="15" customHeight="1">
      <c r="T1145" s="95"/>
    </row>
    <row r="1146" spans="20:20" ht="15" customHeight="1">
      <c r="T1146" s="95"/>
    </row>
    <row r="1147" spans="20:20" ht="15" customHeight="1">
      <c r="T1147" s="95"/>
    </row>
    <row r="1148" spans="20:20" ht="15" customHeight="1">
      <c r="T1148" s="95"/>
    </row>
    <row r="1149" spans="20:20" ht="15" customHeight="1">
      <c r="T1149" s="95"/>
    </row>
    <row r="1150" spans="20:20" ht="15" customHeight="1">
      <c r="T1150" s="95"/>
    </row>
    <row r="1151" spans="20:20" ht="15" customHeight="1">
      <c r="T1151" s="95"/>
    </row>
    <row r="1152" spans="20:20" ht="15" customHeight="1">
      <c r="T1152" s="95"/>
    </row>
    <row r="1153" spans="20:20" ht="15" customHeight="1">
      <c r="T1153" s="95"/>
    </row>
    <row r="1154" spans="20:20" ht="15" customHeight="1">
      <c r="T1154" s="95"/>
    </row>
    <row r="1155" spans="20:20" ht="15" customHeight="1">
      <c r="T1155" s="95"/>
    </row>
    <row r="1156" spans="20:20" ht="15" customHeight="1">
      <c r="T1156" s="95"/>
    </row>
    <row r="1157" spans="20:20" ht="15" customHeight="1">
      <c r="T1157" s="95"/>
    </row>
    <row r="1158" spans="20:20" ht="15" customHeight="1">
      <c r="T1158" s="95"/>
    </row>
    <row r="1159" spans="20:20" ht="15" customHeight="1">
      <c r="T1159" s="95"/>
    </row>
    <row r="1160" spans="20:20" ht="15" customHeight="1">
      <c r="T1160" s="95"/>
    </row>
    <row r="1161" spans="20:20" ht="15" customHeight="1">
      <c r="T1161" s="95"/>
    </row>
    <row r="1162" spans="20:20" ht="15" customHeight="1">
      <c r="T1162" s="95"/>
    </row>
    <row r="1163" spans="20:20" ht="15" customHeight="1">
      <c r="T1163" s="95"/>
    </row>
    <row r="1164" spans="20:20" ht="15" customHeight="1">
      <c r="T1164" s="95"/>
    </row>
    <row r="1165" spans="20:20" ht="15" customHeight="1">
      <c r="T1165" s="95"/>
    </row>
    <row r="1166" spans="20:20" ht="15" customHeight="1">
      <c r="T1166" s="95"/>
    </row>
    <row r="1167" spans="20:20" ht="15" customHeight="1">
      <c r="T1167" s="95"/>
    </row>
    <row r="1168" spans="20:20" ht="15" customHeight="1">
      <c r="T1168" s="95"/>
    </row>
    <row r="1169" spans="20:20" ht="15" customHeight="1">
      <c r="T1169" s="95"/>
    </row>
    <row r="1170" spans="20:20" ht="15" customHeight="1">
      <c r="T1170" s="95"/>
    </row>
    <row r="1171" spans="20:20" ht="15" customHeight="1">
      <c r="T1171" s="95"/>
    </row>
    <row r="1172" spans="20:20" ht="15" customHeight="1">
      <c r="T1172" s="95"/>
    </row>
    <row r="1173" spans="20:20" ht="15" customHeight="1">
      <c r="T1173" s="95"/>
    </row>
    <row r="1174" spans="20:20" ht="15" customHeight="1">
      <c r="T1174" s="95"/>
    </row>
    <row r="1175" spans="20:20" ht="15" customHeight="1">
      <c r="T1175" s="95"/>
    </row>
    <row r="1176" spans="20:20" ht="15" customHeight="1">
      <c r="T1176" s="95"/>
    </row>
    <row r="1177" spans="20:20" ht="15" customHeight="1">
      <c r="T1177" s="95"/>
    </row>
    <row r="1178" spans="20:20" ht="15" customHeight="1">
      <c r="T1178" s="95"/>
    </row>
    <row r="1179" spans="20:20" ht="15" customHeight="1">
      <c r="T1179" s="95"/>
    </row>
    <row r="1180" spans="20:20" ht="15" customHeight="1">
      <c r="T1180" s="95"/>
    </row>
    <row r="1181" spans="20:20" ht="15" customHeight="1">
      <c r="T1181" s="95"/>
    </row>
    <row r="1182" spans="20:20" ht="15" customHeight="1">
      <c r="T1182" s="95"/>
    </row>
    <row r="1183" spans="20:20" ht="15" customHeight="1">
      <c r="T1183" s="95"/>
    </row>
    <row r="1184" spans="20:20" ht="15" customHeight="1">
      <c r="T1184" s="95"/>
    </row>
    <row r="1185" spans="20:20" ht="15" customHeight="1">
      <c r="T1185" s="95"/>
    </row>
    <row r="1186" spans="20:20" ht="15" customHeight="1">
      <c r="T1186" s="95"/>
    </row>
    <row r="1187" spans="20:20" ht="15" customHeight="1">
      <c r="T1187" s="95"/>
    </row>
    <row r="1188" spans="20:20" ht="15" customHeight="1">
      <c r="T1188" s="95"/>
    </row>
    <row r="1189" spans="20:20" ht="15" customHeight="1">
      <c r="T1189" s="95"/>
    </row>
    <row r="1190" spans="20:20" ht="15" customHeight="1">
      <c r="T1190" s="95"/>
    </row>
    <row r="1191" spans="20:20" ht="15" customHeight="1">
      <c r="T1191" s="95"/>
    </row>
    <row r="1192" spans="20:20" ht="15" customHeight="1">
      <c r="T1192" s="95"/>
    </row>
    <row r="1193" spans="20:20" ht="15" customHeight="1">
      <c r="T1193" s="95"/>
    </row>
    <row r="1194" spans="20:20" ht="15" customHeight="1">
      <c r="T1194" s="95"/>
    </row>
    <row r="1195" spans="20:20" ht="15" customHeight="1">
      <c r="T1195" s="95"/>
    </row>
    <row r="1196" spans="20:20" ht="15" customHeight="1">
      <c r="T1196" s="95"/>
    </row>
    <row r="1197" spans="20:20" ht="15" customHeight="1">
      <c r="T1197" s="95"/>
    </row>
    <row r="1198" spans="20:20" ht="15" customHeight="1">
      <c r="T1198" s="95"/>
    </row>
    <row r="1199" spans="20:20" ht="15" customHeight="1">
      <c r="T1199" s="95"/>
    </row>
    <row r="1200" spans="20:20" ht="15" customHeight="1">
      <c r="T1200" s="95"/>
    </row>
    <row r="1201" spans="20:20" ht="15" customHeight="1">
      <c r="T1201" s="95"/>
    </row>
    <row r="1202" spans="20:20" ht="15" customHeight="1">
      <c r="T1202" s="95"/>
    </row>
    <row r="1203" spans="20:20" ht="15" customHeight="1">
      <c r="T1203" s="95"/>
    </row>
    <row r="1204" spans="20:20" ht="15" customHeight="1">
      <c r="T1204" s="95"/>
    </row>
    <row r="1205" spans="20:20" ht="15" customHeight="1">
      <c r="T1205" s="95"/>
    </row>
    <row r="1206" spans="20:20" ht="15" customHeight="1">
      <c r="T1206" s="95"/>
    </row>
    <row r="1207" spans="20:20" ht="15" customHeight="1">
      <c r="T1207" s="95"/>
    </row>
    <row r="1208" spans="20:20" ht="15" customHeight="1">
      <c r="T1208" s="95"/>
    </row>
    <row r="1209" spans="20:20" ht="15" customHeight="1">
      <c r="T1209" s="95"/>
    </row>
    <row r="1210" spans="20:20" ht="15" customHeight="1">
      <c r="T1210" s="95"/>
    </row>
    <row r="1211" spans="20:20" ht="15" customHeight="1">
      <c r="T1211" s="95"/>
    </row>
    <row r="1212" spans="20:20" ht="15" customHeight="1">
      <c r="T1212" s="95"/>
    </row>
    <row r="1213" spans="20:20" ht="15" customHeight="1">
      <c r="T1213" s="95"/>
    </row>
    <row r="1214" spans="20:20" ht="15" customHeight="1">
      <c r="T1214" s="95"/>
    </row>
    <row r="1215" spans="20:20" ht="15" customHeight="1">
      <c r="T1215" s="95"/>
    </row>
    <row r="1216" spans="20:20" ht="15" customHeight="1">
      <c r="T1216" s="95"/>
    </row>
    <row r="1217" spans="20:20" ht="15" customHeight="1">
      <c r="T1217" s="95"/>
    </row>
    <row r="1218" spans="20:20" ht="15" customHeight="1">
      <c r="T1218" s="95"/>
    </row>
    <row r="1219" spans="20:20" ht="15" customHeight="1">
      <c r="T1219" s="95"/>
    </row>
    <row r="1220" spans="20:20" ht="15" customHeight="1">
      <c r="T1220" s="95"/>
    </row>
    <row r="1221" spans="20:20" ht="15" customHeight="1">
      <c r="T1221" s="95"/>
    </row>
    <row r="1222" spans="20:20" ht="15" customHeight="1">
      <c r="T1222" s="95"/>
    </row>
    <row r="1223" spans="20:20" ht="15" customHeight="1">
      <c r="T1223" s="95"/>
    </row>
    <row r="1224" spans="20:20" ht="15" customHeight="1">
      <c r="T1224" s="95"/>
    </row>
    <row r="1225" spans="20:20" ht="15" customHeight="1">
      <c r="T1225" s="95"/>
    </row>
    <row r="1226" spans="20:20" ht="15" customHeight="1">
      <c r="T1226" s="95"/>
    </row>
    <row r="1227" spans="20:20" ht="15" customHeight="1">
      <c r="T1227" s="95"/>
    </row>
    <row r="1228" spans="20:20" ht="15" customHeight="1">
      <c r="T1228" s="95"/>
    </row>
    <row r="1229" spans="20:20" ht="15" customHeight="1">
      <c r="T1229" s="95"/>
    </row>
    <row r="1230" spans="20:20" ht="15" customHeight="1">
      <c r="T1230" s="95"/>
    </row>
    <row r="1231" spans="20:20" ht="15" customHeight="1">
      <c r="T1231" s="95"/>
    </row>
    <row r="1232" spans="20:20" ht="15" customHeight="1">
      <c r="T1232" s="95"/>
    </row>
    <row r="1233" spans="20:20" ht="15" customHeight="1">
      <c r="T1233" s="95"/>
    </row>
    <row r="1234" spans="20:20" ht="15" customHeight="1">
      <c r="T1234" s="95"/>
    </row>
    <row r="1235" spans="20:20" ht="15" customHeight="1">
      <c r="T1235" s="95"/>
    </row>
    <row r="1236" spans="20:20" ht="15" customHeight="1">
      <c r="T1236" s="95"/>
    </row>
    <row r="1237" spans="20:20" ht="15" customHeight="1">
      <c r="T1237" s="95"/>
    </row>
    <row r="1238" spans="20:20" ht="15" customHeight="1">
      <c r="T1238" s="95"/>
    </row>
    <row r="1239" spans="20:20" ht="15" customHeight="1">
      <c r="T1239" s="95"/>
    </row>
    <row r="1240" spans="20:20" ht="15" customHeight="1">
      <c r="T1240" s="95"/>
    </row>
    <row r="1241" spans="20:20" ht="15" customHeight="1">
      <c r="T1241" s="95"/>
    </row>
    <row r="1242" spans="20:20" ht="15" customHeight="1">
      <c r="T1242" s="95"/>
    </row>
    <row r="1243" spans="20:20" ht="15" customHeight="1">
      <c r="T1243" s="95"/>
    </row>
    <row r="1244" spans="20:20" ht="15" customHeight="1">
      <c r="T1244" s="95"/>
    </row>
    <row r="1245" spans="20:20" ht="15" customHeight="1">
      <c r="T1245" s="95"/>
    </row>
    <row r="1246" spans="20:20" ht="15" customHeight="1">
      <c r="T1246" s="95"/>
    </row>
    <row r="1247" spans="20:20" ht="15" customHeight="1">
      <c r="T1247" s="95"/>
    </row>
    <row r="1248" spans="20:20" ht="15" customHeight="1">
      <c r="T1248" s="95"/>
    </row>
    <row r="1249" spans="20:20" ht="15" customHeight="1">
      <c r="T1249" s="95"/>
    </row>
    <row r="1250" spans="20:20" ht="15" customHeight="1">
      <c r="T1250" s="95"/>
    </row>
    <row r="1251" spans="20:20" ht="15" customHeight="1">
      <c r="T1251" s="95"/>
    </row>
    <row r="1252" spans="20:20" ht="15" customHeight="1">
      <c r="T1252" s="95"/>
    </row>
    <row r="1253" spans="20:20" ht="15" customHeight="1">
      <c r="T1253" s="95"/>
    </row>
    <row r="1254" spans="20:20" ht="15" customHeight="1">
      <c r="T1254" s="95"/>
    </row>
    <row r="1255" spans="20:20" ht="15" customHeight="1">
      <c r="T1255" s="95"/>
    </row>
    <row r="1256" spans="20:20" ht="15" customHeight="1">
      <c r="T1256" s="95"/>
    </row>
    <row r="1257" spans="20:20" ht="15" customHeight="1">
      <c r="T1257" s="95"/>
    </row>
    <row r="1258" spans="20:20" ht="15" customHeight="1">
      <c r="T1258" s="95"/>
    </row>
    <row r="1259" spans="20:20" ht="15" customHeight="1">
      <c r="T1259" s="95"/>
    </row>
    <row r="1260" spans="20:20" ht="15" customHeight="1">
      <c r="T1260" s="95"/>
    </row>
    <row r="1261" spans="20:20" ht="15" customHeight="1">
      <c r="T1261" s="95"/>
    </row>
    <row r="1262" spans="20:20" ht="15" customHeight="1">
      <c r="T1262" s="95"/>
    </row>
    <row r="1263" spans="20:20" ht="15" customHeight="1">
      <c r="T1263" s="95"/>
    </row>
    <row r="1264" spans="20:20" ht="15" customHeight="1">
      <c r="T1264" s="95"/>
    </row>
    <row r="1265" spans="20:20" ht="15" customHeight="1">
      <c r="T1265" s="95"/>
    </row>
    <row r="1266" spans="20:20" ht="15" customHeight="1">
      <c r="T1266" s="95"/>
    </row>
    <row r="1267" spans="20:20" ht="15" customHeight="1">
      <c r="T1267" s="95"/>
    </row>
    <row r="1268" spans="20:20" ht="15" customHeight="1">
      <c r="T1268" s="95"/>
    </row>
    <row r="1269" spans="20:20" ht="15" customHeight="1">
      <c r="T1269" s="95"/>
    </row>
    <row r="1270" spans="20:20" ht="15" customHeight="1">
      <c r="T1270" s="95"/>
    </row>
    <row r="1271" spans="20:20" ht="15" customHeight="1">
      <c r="T1271" s="95"/>
    </row>
    <row r="1272" spans="20:20" ht="15" customHeight="1">
      <c r="T1272" s="95"/>
    </row>
    <row r="1273" spans="20:20" ht="15" customHeight="1">
      <c r="T1273" s="95"/>
    </row>
    <row r="1274" spans="20:20" ht="15" customHeight="1">
      <c r="T1274" s="95"/>
    </row>
    <row r="1275" spans="20:20" ht="15" customHeight="1">
      <c r="T1275" s="95"/>
    </row>
    <row r="1276" spans="20:20" ht="15" customHeight="1">
      <c r="T1276" s="95"/>
    </row>
    <row r="1277" spans="20:20" ht="15" customHeight="1">
      <c r="T1277" s="95"/>
    </row>
    <row r="1278" spans="20:20" ht="15" customHeight="1">
      <c r="T1278" s="95"/>
    </row>
    <row r="1279" spans="20:20" ht="15" customHeight="1">
      <c r="T1279" s="95"/>
    </row>
    <row r="1280" spans="20:20" ht="15" customHeight="1">
      <c r="T1280" s="95"/>
    </row>
    <row r="1281" spans="20:20" ht="15" customHeight="1">
      <c r="T1281" s="95"/>
    </row>
    <row r="1282" spans="20:20" ht="15" customHeight="1">
      <c r="T1282" s="95"/>
    </row>
    <row r="1283" spans="20:20" ht="15" customHeight="1">
      <c r="T1283" s="95"/>
    </row>
    <row r="1284" spans="20:20" ht="15" customHeight="1">
      <c r="T1284" s="95"/>
    </row>
    <row r="1285" spans="20:20" ht="15" customHeight="1">
      <c r="T1285" s="95"/>
    </row>
    <row r="1286" spans="20:20" ht="15" customHeight="1">
      <c r="T1286" s="95"/>
    </row>
    <row r="1287" spans="20:20" ht="15" customHeight="1">
      <c r="T1287" s="95"/>
    </row>
    <row r="1288" spans="20:20" ht="15" customHeight="1">
      <c r="T1288" s="95"/>
    </row>
    <row r="1289" spans="20:20" ht="15" customHeight="1">
      <c r="T1289" s="95"/>
    </row>
    <row r="1290" spans="20:20" ht="15" customHeight="1">
      <c r="T1290" s="95"/>
    </row>
    <row r="1291" spans="20:20" ht="15" customHeight="1">
      <c r="T1291" s="95"/>
    </row>
    <row r="1292" spans="20:20" ht="15" customHeight="1">
      <c r="T1292" s="95"/>
    </row>
    <row r="1293" spans="20:20" ht="15" customHeight="1">
      <c r="T1293" s="95"/>
    </row>
    <row r="1294" spans="20:20" ht="15" customHeight="1">
      <c r="T1294" s="95"/>
    </row>
    <row r="1295" spans="20:20" ht="15" customHeight="1">
      <c r="T1295" s="95"/>
    </row>
    <row r="1296" spans="20:20" ht="15" customHeight="1">
      <c r="T1296" s="95"/>
    </row>
    <row r="1297" spans="20:20" ht="15" customHeight="1">
      <c r="T1297" s="95"/>
    </row>
    <row r="1298" spans="20:20" ht="15" customHeight="1">
      <c r="T1298" s="95"/>
    </row>
    <row r="1299" spans="20:20" ht="15" customHeight="1">
      <c r="T1299" s="95"/>
    </row>
    <row r="1300" spans="20:20" ht="15" customHeight="1">
      <c r="T1300" s="95"/>
    </row>
    <row r="1301" spans="20:20" ht="15" customHeight="1">
      <c r="T1301" s="95"/>
    </row>
    <row r="1302" spans="20:20" ht="15" customHeight="1">
      <c r="T1302" s="95"/>
    </row>
    <row r="1303" spans="20:20" ht="15" customHeight="1">
      <c r="T1303" s="95"/>
    </row>
    <row r="1304" spans="20:20" ht="15" customHeight="1">
      <c r="T1304" s="95"/>
    </row>
    <row r="1305" spans="20:20" ht="15" customHeight="1">
      <c r="T1305" s="95"/>
    </row>
    <row r="1306" spans="20:20" ht="15" customHeight="1">
      <c r="T1306" s="95"/>
    </row>
    <row r="1307" spans="20:20" ht="15" customHeight="1">
      <c r="T1307" s="95"/>
    </row>
    <row r="1308" spans="20:20" ht="15" customHeight="1">
      <c r="T1308" s="95"/>
    </row>
    <row r="1309" spans="20:20" ht="15" customHeight="1">
      <c r="T1309" s="95"/>
    </row>
    <row r="1310" spans="20:20" ht="15" customHeight="1">
      <c r="T1310" s="95"/>
    </row>
    <row r="1311" spans="20:20" ht="15" customHeight="1">
      <c r="T1311" s="95"/>
    </row>
    <row r="1312" spans="20:20" ht="15" customHeight="1">
      <c r="T1312" s="95"/>
    </row>
    <row r="1313" spans="20:20" ht="15" customHeight="1">
      <c r="T1313" s="95"/>
    </row>
    <row r="1314" spans="20:20" ht="15" customHeight="1">
      <c r="T1314" s="95"/>
    </row>
    <row r="1315" spans="20:20" ht="15" customHeight="1">
      <c r="T1315" s="95"/>
    </row>
    <row r="1316" spans="20:20" ht="15" customHeight="1">
      <c r="T1316" s="95"/>
    </row>
    <row r="1317" spans="20:20" ht="15" customHeight="1">
      <c r="T1317" s="95"/>
    </row>
    <row r="1318" spans="20:20" ht="15" customHeight="1">
      <c r="T1318" s="95"/>
    </row>
    <row r="1319" spans="20:20" ht="15" customHeight="1">
      <c r="T1319" s="95"/>
    </row>
    <row r="1320" spans="20:20" ht="15" customHeight="1">
      <c r="T1320" s="95"/>
    </row>
    <row r="1321" spans="20:20" ht="15" customHeight="1">
      <c r="T1321" s="95"/>
    </row>
    <row r="1322" spans="20:20" ht="15" customHeight="1">
      <c r="T1322" s="95"/>
    </row>
    <row r="1323" spans="20:20" ht="15" customHeight="1">
      <c r="T1323" s="95"/>
    </row>
    <row r="1324" spans="20:20" ht="15" customHeight="1">
      <c r="T1324" s="95"/>
    </row>
    <row r="1325" spans="20:20" ht="15" customHeight="1">
      <c r="T1325" s="95"/>
    </row>
    <row r="1326" spans="20:20" ht="15" customHeight="1">
      <c r="T1326" s="95"/>
    </row>
    <row r="1327" spans="20:20" ht="15" customHeight="1">
      <c r="T1327" s="95"/>
    </row>
    <row r="1328" spans="20:20" ht="15" customHeight="1">
      <c r="T1328" s="95"/>
    </row>
    <row r="1329" spans="20:20" ht="15" customHeight="1">
      <c r="T1329" s="95"/>
    </row>
    <row r="1330" spans="20:20" ht="15" customHeight="1">
      <c r="T1330" s="95"/>
    </row>
    <row r="1331" spans="20:20" ht="15" customHeight="1">
      <c r="T1331" s="95"/>
    </row>
    <row r="1332" spans="20:20" ht="15" customHeight="1">
      <c r="T1332" s="95"/>
    </row>
    <row r="1333" spans="20:20" ht="15" customHeight="1">
      <c r="T1333" s="95"/>
    </row>
    <row r="1334" spans="20:20" ht="15" customHeight="1">
      <c r="T1334" s="95"/>
    </row>
    <row r="1335" spans="20:20" ht="15" customHeight="1">
      <c r="T1335" s="95"/>
    </row>
    <row r="1336" spans="20:20" ht="15" customHeight="1">
      <c r="T1336" s="95"/>
    </row>
    <row r="1337" spans="20:20" ht="15" customHeight="1">
      <c r="T1337" s="95"/>
    </row>
    <row r="1338" spans="20:20" ht="15" customHeight="1">
      <c r="T1338" s="95"/>
    </row>
    <row r="1339" spans="20:20" ht="15" customHeight="1">
      <c r="T1339" s="95"/>
    </row>
    <row r="1340" spans="20:20" ht="15" customHeight="1">
      <c r="T1340" s="95"/>
    </row>
    <row r="1341" spans="20:20" ht="15" customHeight="1">
      <c r="T1341" s="95"/>
    </row>
    <row r="1342" spans="20:20" ht="15" customHeight="1">
      <c r="T1342" s="95"/>
    </row>
    <row r="1343" spans="20:20" ht="15" customHeight="1">
      <c r="T1343" s="95"/>
    </row>
    <row r="1344" spans="20:20" ht="15" customHeight="1">
      <c r="T1344" s="95"/>
    </row>
    <row r="1345" spans="20:20" ht="15" customHeight="1">
      <c r="T1345" s="95"/>
    </row>
    <row r="1346" spans="20:20" ht="15" customHeight="1">
      <c r="T1346" s="95"/>
    </row>
    <row r="1347" spans="20:20" ht="15" customHeight="1">
      <c r="T1347" s="95"/>
    </row>
    <row r="1348" spans="20:20" ht="15" customHeight="1">
      <c r="T1348" s="95"/>
    </row>
    <row r="1349" spans="20:20" ht="15" customHeight="1">
      <c r="T1349" s="95"/>
    </row>
    <row r="1350" spans="20:20" ht="15" customHeight="1">
      <c r="T1350" s="95"/>
    </row>
    <row r="1351" spans="20:20" ht="15" customHeight="1">
      <c r="T1351" s="95"/>
    </row>
    <row r="1352" spans="20:20" ht="15" customHeight="1">
      <c r="T1352" s="95"/>
    </row>
    <row r="1353" spans="20:20" ht="15" customHeight="1">
      <c r="T1353" s="95"/>
    </row>
    <row r="1354" spans="20:20" ht="15" customHeight="1">
      <c r="T1354" s="95"/>
    </row>
    <row r="1355" spans="20:20" ht="15" customHeight="1">
      <c r="T1355" s="95"/>
    </row>
    <row r="1356" spans="20:20" ht="15" customHeight="1">
      <c r="T1356" s="95"/>
    </row>
    <row r="1357" spans="20:20" ht="15" customHeight="1">
      <c r="T1357" s="95"/>
    </row>
    <row r="1358" spans="20:20" ht="15" customHeight="1">
      <c r="T1358" s="95"/>
    </row>
    <row r="1359" spans="20:20" ht="15" customHeight="1">
      <c r="T1359" s="95"/>
    </row>
    <row r="1360" spans="20:20" ht="15" customHeight="1">
      <c r="T1360" s="95"/>
    </row>
    <row r="1361" spans="20:20" ht="15" customHeight="1">
      <c r="T1361" s="95"/>
    </row>
    <row r="1362" spans="20:20" ht="15" customHeight="1">
      <c r="T1362" s="95"/>
    </row>
    <row r="1363" spans="20:20" ht="15" customHeight="1">
      <c r="T1363" s="95"/>
    </row>
    <row r="1364" spans="20:20" ht="15" customHeight="1">
      <c r="T1364" s="95"/>
    </row>
    <row r="1365" spans="20:20" ht="15" customHeight="1">
      <c r="T1365" s="95"/>
    </row>
    <row r="1366" spans="20:20" ht="15" customHeight="1">
      <c r="T1366" s="95"/>
    </row>
    <row r="1367" spans="20:20" ht="15" customHeight="1">
      <c r="T1367" s="95"/>
    </row>
    <row r="1368" spans="20:20" ht="15" customHeight="1">
      <c r="T1368" s="95"/>
    </row>
    <row r="1369" spans="20:20" ht="15" customHeight="1">
      <c r="T1369" s="95"/>
    </row>
    <row r="1370" spans="20:20" ht="15" customHeight="1">
      <c r="T1370" s="95"/>
    </row>
    <row r="1371" spans="20:20" ht="15" customHeight="1">
      <c r="T1371" s="95"/>
    </row>
    <row r="1372" spans="20:20" ht="15" customHeight="1">
      <c r="T1372" s="95"/>
    </row>
    <row r="1373" spans="20:20" ht="15" customHeight="1">
      <c r="T1373" s="95"/>
    </row>
    <row r="1374" spans="20:20" ht="15" customHeight="1">
      <c r="T1374" s="95"/>
    </row>
    <row r="1375" spans="20:20" ht="15" customHeight="1">
      <c r="T1375" s="95"/>
    </row>
    <row r="1376" spans="20:20" ht="15" customHeight="1">
      <c r="T1376" s="95"/>
    </row>
    <row r="1377" spans="20:20" ht="15" customHeight="1">
      <c r="T1377" s="95"/>
    </row>
    <row r="1378" spans="20:20" ht="15" customHeight="1">
      <c r="T1378" s="95"/>
    </row>
    <row r="1379" spans="20:20" ht="15" customHeight="1">
      <c r="T1379" s="95"/>
    </row>
    <row r="1380" spans="20:20" ht="15" customHeight="1">
      <c r="T1380" s="95"/>
    </row>
    <row r="1381" spans="20:20" ht="15" customHeight="1">
      <c r="T1381" s="95"/>
    </row>
    <row r="1382" spans="20:20" ht="15" customHeight="1">
      <c r="T1382" s="95"/>
    </row>
    <row r="1383" spans="20:20" ht="15" customHeight="1">
      <c r="T1383" s="95"/>
    </row>
    <row r="1384" spans="20:20" ht="15" customHeight="1">
      <c r="T1384" s="95"/>
    </row>
    <row r="1385" spans="20:20" ht="15" customHeight="1">
      <c r="T1385" s="95"/>
    </row>
    <row r="1386" spans="20:20" ht="15" customHeight="1">
      <c r="T1386" s="95"/>
    </row>
    <row r="1387" spans="20:20" ht="15" customHeight="1">
      <c r="T1387" s="95"/>
    </row>
    <row r="1388" spans="20:20" ht="15" customHeight="1">
      <c r="T1388" s="95"/>
    </row>
    <row r="1389" spans="20:20" ht="15" customHeight="1">
      <c r="T1389" s="95"/>
    </row>
    <row r="1390" spans="20:20" ht="15" customHeight="1">
      <c r="T1390" s="95"/>
    </row>
    <row r="1391" spans="20:20" ht="15" customHeight="1">
      <c r="T1391" s="95"/>
    </row>
    <row r="1392" spans="20:20" ht="15" customHeight="1">
      <c r="T1392" s="95"/>
    </row>
    <row r="1393" spans="20:20" ht="15" customHeight="1">
      <c r="T1393" s="95"/>
    </row>
    <row r="1394" spans="20:20" ht="15" customHeight="1">
      <c r="T1394" s="95"/>
    </row>
    <row r="1395" spans="20:20" ht="15" customHeight="1">
      <c r="T1395" s="95"/>
    </row>
    <row r="1396" spans="20:20" ht="15" customHeight="1">
      <c r="T1396" s="95"/>
    </row>
    <row r="1397" spans="20:20" ht="15" customHeight="1">
      <c r="T1397" s="95"/>
    </row>
    <row r="1398" spans="20:20" ht="15" customHeight="1">
      <c r="T1398" s="95"/>
    </row>
    <row r="1399" spans="20:20" ht="15" customHeight="1">
      <c r="T1399" s="95"/>
    </row>
    <row r="1400" spans="20:20" ht="15" customHeight="1">
      <c r="T1400" s="95"/>
    </row>
    <row r="1401" spans="20:20" ht="15" customHeight="1">
      <c r="T1401" s="95"/>
    </row>
    <row r="1402" spans="20:20" ht="15" customHeight="1">
      <c r="T1402" s="95"/>
    </row>
    <row r="1403" spans="20:20" ht="15" customHeight="1">
      <c r="T1403" s="95"/>
    </row>
    <row r="1404" spans="20:20" ht="15" customHeight="1">
      <c r="T1404" s="95"/>
    </row>
    <row r="1405" spans="20:20" ht="15" customHeight="1">
      <c r="T1405" s="95"/>
    </row>
    <row r="1406" spans="20:20" ht="15" customHeight="1">
      <c r="T1406" s="95"/>
    </row>
    <row r="1407" spans="20:20" ht="15" customHeight="1">
      <c r="T1407" s="95"/>
    </row>
    <row r="1408" spans="20:20" ht="15" customHeight="1">
      <c r="T1408" s="95"/>
    </row>
    <row r="1409" spans="20:20" ht="15" customHeight="1">
      <c r="T1409" s="95"/>
    </row>
    <row r="1410" spans="20:20" ht="15" customHeight="1">
      <c r="T1410" s="95"/>
    </row>
    <row r="1411" spans="20:20" ht="15" customHeight="1">
      <c r="T1411" s="95"/>
    </row>
    <row r="1412" spans="20:20" ht="15" customHeight="1">
      <c r="T1412" s="95"/>
    </row>
    <row r="1413" spans="20:20" ht="15" customHeight="1">
      <c r="T1413" s="95"/>
    </row>
    <row r="1414" spans="20:20" ht="15" customHeight="1">
      <c r="T1414" s="95"/>
    </row>
    <row r="1415" spans="20:20" ht="15" customHeight="1">
      <c r="T1415" s="95"/>
    </row>
    <row r="1416" spans="20:20" ht="15" customHeight="1">
      <c r="T1416" s="95"/>
    </row>
    <row r="1417" spans="20:20" ht="15" customHeight="1">
      <c r="T1417" s="95"/>
    </row>
    <row r="1418" spans="20:20" ht="15" customHeight="1">
      <c r="T1418" s="95"/>
    </row>
    <row r="1419" spans="20:20" ht="15" customHeight="1">
      <c r="T1419" s="95"/>
    </row>
    <row r="1420" spans="20:20" ht="15" customHeight="1">
      <c r="T1420" s="95"/>
    </row>
    <row r="1421" spans="20:20" ht="15" customHeight="1">
      <c r="T1421" s="95"/>
    </row>
    <row r="1422" spans="20:20" ht="15" customHeight="1">
      <c r="T1422" s="95"/>
    </row>
    <row r="1423" spans="20:20" ht="15" customHeight="1">
      <c r="T1423" s="95"/>
    </row>
    <row r="1424" spans="20:20" ht="15" customHeight="1">
      <c r="T1424" s="95"/>
    </row>
    <row r="1425" spans="20:20" ht="15" customHeight="1">
      <c r="T1425" s="95"/>
    </row>
    <row r="1426" spans="20:20" ht="15" customHeight="1">
      <c r="T1426" s="95"/>
    </row>
    <row r="1427" spans="20:20" ht="15" customHeight="1">
      <c r="T1427" s="95"/>
    </row>
    <row r="1428" spans="20:20" ht="15" customHeight="1">
      <c r="T1428" s="95"/>
    </row>
    <row r="1429" spans="20:20" ht="15" customHeight="1">
      <c r="T1429" s="95"/>
    </row>
    <row r="1430" spans="20:20" ht="15" customHeight="1">
      <c r="T1430" s="95"/>
    </row>
    <row r="1431" spans="20:20" ht="15" customHeight="1">
      <c r="T1431" s="95"/>
    </row>
    <row r="1432" spans="20:20" ht="15" customHeight="1">
      <c r="T1432" s="95"/>
    </row>
    <row r="1433" spans="20:20" ht="15" customHeight="1">
      <c r="T1433" s="95"/>
    </row>
    <row r="1434" spans="20:20" ht="15" customHeight="1">
      <c r="T1434" s="95"/>
    </row>
    <row r="1435" spans="20:20" ht="15" customHeight="1">
      <c r="T1435" s="95"/>
    </row>
    <row r="1436" spans="20:20" ht="15" customHeight="1">
      <c r="T1436" s="95"/>
    </row>
    <row r="1437" spans="20:20" ht="15" customHeight="1">
      <c r="T1437" s="95"/>
    </row>
    <row r="1438" spans="20:20" ht="15" customHeight="1">
      <c r="T1438" s="95"/>
    </row>
    <row r="1439" spans="20:20" ht="15" customHeight="1">
      <c r="T1439" s="95"/>
    </row>
    <row r="1440" spans="20:20" ht="15" customHeight="1">
      <c r="T1440" s="95"/>
    </row>
    <row r="1441" spans="20:20" ht="15" customHeight="1">
      <c r="T1441" s="95"/>
    </row>
    <row r="1442" spans="20:20" ht="15" customHeight="1">
      <c r="T1442" s="95"/>
    </row>
    <row r="1443" spans="20:20" ht="15" customHeight="1">
      <c r="T1443" s="95"/>
    </row>
    <row r="1444" spans="20:20" ht="15" customHeight="1">
      <c r="T1444" s="95"/>
    </row>
    <row r="1445" spans="20:20" ht="15" customHeight="1">
      <c r="T1445" s="95"/>
    </row>
    <row r="1446" spans="20:20" ht="15" customHeight="1">
      <c r="T1446" s="95"/>
    </row>
    <row r="1447" spans="20:20" ht="15" customHeight="1">
      <c r="T1447" s="95"/>
    </row>
    <row r="1448" spans="20:20" ht="15" customHeight="1">
      <c r="T1448" s="95"/>
    </row>
    <row r="1449" spans="20:20" ht="15" customHeight="1">
      <c r="T1449" s="95"/>
    </row>
    <row r="1450" spans="20:20" ht="15" customHeight="1">
      <c r="T1450" s="95"/>
    </row>
    <row r="1451" spans="20:20" ht="15" customHeight="1">
      <c r="T1451" s="95"/>
    </row>
    <row r="1452" spans="20:20" ht="15" customHeight="1">
      <c r="T1452" s="95"/>
    </row>
    <row r="1453" spans="20:20" ht="15" customHeight="1">
      <c r="T1453" s="95"/>
    </row>
    <row r="1454" spans="20:20" ht="15" customHeight="1">
      <c r="T1454" s="95"/>
    </row>
    <row r="1455" spans="20:20" ht="15" customHeight="1">
      <c r="T1455" s="95"/>
    </row>
    <row r="1456" spans="20:20" ht="15" customHeight="1">
      <c r="T1456" s="95"/>
    </row>
    <row r="1457" spans="20:20" ht="15" customHeight="1">
      <c r="T1457" s="95"/>
    </row>
    <row r="1458" spans="20:20" ht="15" customHeight="1">
      <c r="T1458" s="95"/>
    </row>
    <row r="1459" spans="20:20" ht="15" customHeight="1">
      <c r="T1459" s="95"/>
    </row>
    <row r="1460" spans="20:20" ht="15" customHeight="1">
      <c r="T1460" s="95"/>
    </row>
    <row r="1461" spans="20:20" ht="15" customHeight="1">
      <c r="T1461" s="95"/>
    </row>
    <row r="1462" spans="20:20" ht="15" customHeight="1">
      <c r="T1462" s="95"/>
    </row>
    <row r="1463" spans="20:20" ht="15" customHeight="1">
      <c r="T1463" s="95"/>
    </row>
    <row r="1464" spans="20:20" ht="15" customHeight="1">
      <c r="T1464" s="95"/>
    </row>
    <row r="1465" spans="20:20" ht="15" customHeight="1">
      <c r="T1465" s="95"/>
    </row>
    <row r="1466" spans="20:20" ht="15" customHeight="1">
      <c r="T1466" s="95"/>
    </row>
    <row r="1467" spans="20:20" ht="15" customHeight="1">
      <c r="T1467" s="95"/>
    </row>
    <row r="1468" spans="20:20" ht="15" customHeight="1">
      <c r="T1468" s="95"/>
    </row>
    <row r="1469" spans="20:20" ht="15" customHeight="1">
      <c r="T1469" s="95"/>
    </row>
    <row r="1470" spans="20:20" ht="15" customHeight="1">
      <c r="T1470" s="95"/>
    </row>
    <row r="1471" spans="20:20" ht="15" customHeight="1">
      <c r="T1471" s="95"/>
    </row>
    <row r="1472" spans="20:20" ht="15" customHeight="1">
      <c r="T1472" s="95"/>
    </row>
    <row r="1473" spans="20:20" ht="15" customHeight="1">
      <c r="T1473" s="95"/>
    </row>
    <row r="1474" spans="20:20" ht="15" customHeight="1">
      <c r="T1474" s="95"/>
    </row>
    <row r="1475" spans="20:20" ht="15" customHeight="1">
      <c r="T1475" s="95"/>
    </row>
    <row r="1476" spans="20:20" ht="15" customHeight="1">
      <c r="T1476" s="95"/>
    </row>
    <row r="1477" spans="20:20" ht="15" customHeight="1">
      <c r="T1477" s="95"/>
    </row>
    <row r="1478" spans="20:20" ht="15" customHeight="1">
      <c r="T1478" s="95"/>
    </row>
    <row r="1479" spans="20:20" ht="15" customHeight="1">
      <c r="T1479" s="95"/>
    </row>
    <row r="1480" spans="20:20" ht="15" customHeight="1">
      <c r="T1480" s="95"/>
    </row>
    <row r="1481" spans="20:20" ht="15" customHeight="1">
      <c r="T1481" s="95"/>
    </row>
    <row r="1482" spans="20:20" ht="15" customHeight="1">
      <c r="T1482" s="95"/>
    </row>
    <row r="1483" spans="20:20" ht="15" customHeight="1">
      <c r="T1483" s="95"/>
    </row>
    <row r="1484" spans="20:20" ht="15" customHeight="1">
      <c r="T1484" s="95"/>
    </row>
    <row r="1485" spans="20:20" ht="15" customHeight="1">
      <c r="T1485" s="95"/>
    </row>
    <row r="1486" spans="20:20" ht="15" customHeight="1">
      <c r="T1486" s="95"/>
    </row>
    <row r="1487" spans="20:20" ht="15" customHeight="1">
      <c r="T1487" s="95"/>
    </row>
    <row r="1488" spans="20:20" ht="15" customHeight="1">
      <c r="T1488" s="95"/>
    </row>
    <row r="1489" spans="20:20" ht="15" customHeight="1">
      <c r="T1489" s="95"/>
    </row>
    <row r="1490" spans="20:20" ht="15" customHeight="1">
      <c r="T1490" s="95"/>
    </row>
    <row r="1491" spans="20:20" ht="15" customHeight="1">
      <c r="T1491" s="95"/>
    </row>
    <row r="1492" spans="20:20" ht="15" customHeight="1">
      <c r="T1492" s="95"/>
    </row>
    <row r="1493" spans="20:20" ht="15" customHeight="1">
      <c r="T1493" s="95"/>
    </row>
    <row r="1494" spans="20:20" ht="15" customHeight="1">
      <c r="T1494" s="95"/>
    </row>
    <row r="1495" spans="20:20" ht="15" customHeight="1">
      <c r="T1495" s="95"/>
    </row>
    <row r="1496" spans="20:20" ht="15" customHeight="1">
      <c r="T1496" s="95"/>
    </row>
    <row r="1497" spans="20:20" ht="15" customHeight="1">
      <c r="T1497" s="95"/>
    </row>
    <row r="1498" spans="20:20" ht="15" customHeight="1">
      <c r="T1498" s="95"/>
    </row>
    <row r="1499" spans="20:20" ht="15" customHeight="1">
      <c r="T1499" s="95"/>
    </row>
    <row r="1500" spans="20:20" ht="15" customHeight="1">
      <c r="T1500" s="95"/>
    </row>
    <row r="1501" spans="20:20" ht="15" customHeight="1">
      <c r="T1501" s="95"/>
    </row>
    <row r="1502" spans="20:20" ht="15" customHeight="1">
      <c r="T1502" s="95"/>
    </row>
    <row r="1503" spans="20:20" ht="15" customHeight="1">
      <c r="T1503" s="95"/>
    </row>
    <row r="1504" spans="20:20" ht="15" customHeight="1">
      <c r="T1504" s="95"/>
    </row>
    <row r="1505" spans="20:20" ht="15" customHeight="1">
      <c r="T1505" s="95"/>
    </row>
    <row r="1506" spans="20:20" ht="15" customHeight="1">
      <c r="T1506" s="95"/>
    </row>
    <row r="1507" spans="20:20" ht="15" customHeight="1">
      <c r="T1507" s="95"/>
    </row>
    <row r="1508" spans="20:20" ht="15" customHeight="1">
      <c r="T1508" s="95"/>
    </row>
    <row r="1509" spans="20:20" ht="15" customHeight="1">
      <c r="T1509" s="95"/>
    </row>
    <row r="1510" spans="20:20" ht="15" customHeight="1">
      <c r="T1510" s="95"/>
    </row>
    <row r="1511" spans="20:20" ht="15" customHeight="1">
      <c r="T1511" s="95"/>
    </row>
    <row r="1512" spans="20:20" ht="15" customHeight="1">
      <c r="T1512" s="95"/>
    </row>
    <row r="1513" spans="20:20" ht="15" customHeight="1">
      <c r="T1513" s="95"/>
    </row>
    <row r="1514" spans="20:20" ht="15" customHeight="1">
      <c r="T1514" s="95"/>
    </row>
    <row r="1515" spans="20:20" ht="15" customHeight="1">
      <c r="T1515" s="95"/>
    </row>
    <row r="1516" spans="20:20" ht="15" customHeight="1">
      <c r="T1516" s="95"/>
    </row>
    <row r="1517" spans="20:20" ht="15" customHeight="1">
      <c r="T1517" s="95"/>
    </row>
    <row r="1518" spans="20:20" ht="15" customHeight="1">
      <c r="T1518" s="95"/>
    </row>
    <row r="1519" spans="20:20" ht="15" customHeight="1">
      <c r="T1519" s="95"/>
    </row>
    <row r="1520" spans="20:20" ht="15" customHeight="1">
      <c r="T1520" s="95"/>
    </row>
    <row r="1521" spans="20:20" ht="15" customHeight="1">
      <c r="T1521" s="95"/>
    </row>
    <row r="1522" spans="20:20" ht="15" customHeight="1">
      <c r="T1522" s="95"/>
    </row>
    <row r="1523" spans="20:20" ht="15" customHeight="1">
      <c r="T1523" s="95"/>
    </row>
    <row r="1524" spans="20:20" ht="15" customHeight="1">
      <c r="T1524" s="95"/>
    </row>
    <row r="1525" spans="20:20" ht="15" customHeight="1">
      <c r="T1525" s="95"/>
    </row>
    <row r="1526" spans="20:20" ht="15" customHeight="1">
      <c r="T1526" s="95"/>
    </row>
    <row r="1527" spans="20:20" ht="15" customHeight="1">
      <c r="T1527" s="95"/>
    </row>
    <row r="1528" spans="20:20" ht="15" customHeight="1">
      <c r="T1528" s="95"/>
    </row>
    <row r="1529" spans="20:20" ht="15" customHeight="1">
      <c r="T1529" s="95"/>
    </row>
    <row r="1530" spans="20:20" ht="15" customHeight="1">
      <c r="T1530" s="95"/>
    </row>
    <row r="1531" spans="20:20" ht="15" customHeight="1">
      <c r="T1531" s="95"/>
    </row>
    <row r="1532" spans="20:20" ht="15" customHeight="1">
      <c r="T1532" s="95"/>
    </row>
    <row r="1533" spans="20:20" ht="15" customHeight="1">
      <c r="T1533" s="95"/>
    </row>
    <row r="1534" spans="20:20" ht="15" customHeight="1">
      <c r="T1534" s="95"/>
    </row>
    <row r="1535" spans="20:20" ht="15" customHeight="1">
      <c r="T1535" s="95"/>
    </row>
    <row r="1536" spans="20:20" ht="15" customHeight="1">
      <c r="T1536" s="95"/>
    </row>
    <row r="1537" spans="20:20" ht="15" customHeight="1">
      <c r="T1537" s="95"/>
    </row>
    <row r="1538" spans="20:20" ht="15" customHeight="1">
      <c r="T1538" s="95"/>
    </row>
    <row r="1539" spans="20:20" ht="15" customHeight="1">
      <c r="T1539" s="95"/>
    </row>
    <row r="1540" spans="20:20" ht="15" customHeight="1">
      <c r="T1540" s="95"/>
    </row>
    <row r="1541" spans="20:20" ht="15" customHeight="1">
      <c r="T1541" s="95"/>
    </row>
    <row r="1542" spans="20:20" ht="15" customHeight="1">
      <c r="T1542" s="95"/>
    </row>
    <row r="1543" spans="20:20" ht="15" customHeight="1">
      <c r="T1543" s="95"/>
    </row>
    <row r="1544" spans="20:20" ht="15" customHeight="1">
      <c r="T1544" s="95"/>
    </row>
    <row r="1545" spans="20:20" ht="15" customHeight="1">
      <c r="T1545" s="95"/>
    </row>
    <row r="1546" spans="20:20" ht="15" customHeight="1">
      <c r="T1546" s="95"/>
    </row>
    <row r="1547" spans="20:20" ht="15" customHeight="1">
      <c r="T1547" s="95"/>
    </row>
    <row r="1548" spans="20:20" ht="15" customHeight="1">
      <c r="T1548" s="95"/>
    </row>
    <row r="1549" spans="20:20" ht="15" customHeight="1">
      <c r="T1549" s="95"/>
    </row>
    <row r="1550" spans="20:20" ht="15" customHeight="1">
      <c r="T1550" s="95"/>
    </row>
    <row r="1551" spans="20:20" ht="15" customHeight="1">
      <c r="T1551" s="95"/>
    </row>
    <row r="1552" spans="20:20" ht="15" customHeight="1">
      <c r="T1552" s="95"/>
    </row>
    <row r="1553" spans="20:20" ht="15" customHeight="1">
      <c r="T1553" s="95"/>
    </row>
    <row r="1554" spans="20:20" ht="15" customHeight="1">
      <c r="T1554" s="95"/>
    </row>
    <row r="1555" spans="20:20" ht="15" customHeight="1">
      <c r="T1555" s="95"/>
    </row>
    <row r="1556" spans="20:20" ht="15" customHeight="1">
      <c r="T1556" s="95"/>
    </row>
    <row r="1557" spans="20:20" ht="15" customHeight="1">
      <c r="T1557" s="95"/>
    </row>
    <row r="1558" spans="20:20" ht="15" customHeight="1">
      <c r="T1558" s="95"/>
    </row>
    <row r="1559" spans="20:20" ht="15" customHeight="1">
      <c r="T1559" s="95"/>
    </row>
    <row r="1560" spans="20:20" ht="15" customHeight="1">
      <c r="T1560" s="95"/>
    </row>
    <row r="1561" spans="20:20" ht="15" customHeight="1">
      <c r="T1561" s="95"/>
    </row>
    <row r="1562" spans="20:20" ht="15" customHeight="1">
      <c r="T1562" s="95"/>
    </row>
    <row r="1563" spans="20:20" ht="15" customHeight="1">
      <c r="T1563" s="95"/>
    </row>
    <row r="1564" spans="20:20" ht="15" customHeight="1">
      <c r="T1564" s="95"/>
    </row>
    <row r="1565" spans="20:20" ht="15" customHeight="1">
      <c r="T1565" s="95"/>
    </row>
    <row r="1566" spans="20:20" ht="15" customHeight="1">
      <c r="T1566" s="95"/>
    </row>
    <row r="1567" spans="20:20" ht="15" customHeight="1">
      <c r="T1567" s="95"/>
    </row>
    <row r="1568" spans="20:20" ht="15" customHeight="1">
      <c r="T1568" s="95"/>
    </row>
    <row r="1569" spans="20:20" ht="15" customHeight="1">
      <c r="T1569" s="95"/>
    </row>
    <row r="1570" spans="20:20" ht="15" customHeight="1">
      <c r="T1570" s="95"/>
    </row>
    <row r="1571" spans="20:20" ht="15" customHeight="1">
      <c r="T1571" s="95"/>
    </row>
    <row r="1572" spans="20:20" ht="15" customHeight="1">
      <c r="T1572" s="95"/>
    </row>
    <row r="1573" spans="20:20" ht="15" customHeight="1">
      <c r="T1573" s="95"/>
    </row>
    <row r="1574" spans="20:20" ht="15" customHeight="1">
      <c r="T1574" s="95"/>
    </row>
    <row r="1575" spans="20:20" ht="15" customHeight="1">
      <c r="T1575" s="95"/>
    </row>
    <row r="1576" spans="20:20" ht="15" customHeight="1">
      <c r="T1576" s="95"/>
    </row>
    <row r="1577" spans="20:20" ht="15" customHeight="1">
      <c r="T1577" s="95"/>
    </row>
    <row r="1578" spans="20:20" ht="15" customHeight="1">
      <c r="T1578" s="95"/>
    </row>
    <row r="1579" spans="20:20" ht="15" customHeight="1">
      <c r="T1579" s="95"/>
    </row>
    <row r="1580" spans="20:20" ht="15" customHeight="1">
      <c r="T1580" s="95"/>
    </row>
    <row r="1581" spans="20:20" ht="15" customHeight="1">
      <c r="T1581" s="95"/>
    </row>
    <row r="1582" spans="20:20" ht="15" customHeight="1">
      <c r="T1582" s="95"/>
    </row>
    <row r="1583" spans="20:20" ht="15" customHeight="1">
      <c r="T1583" s="95"/>
    </row>
    <row r="1584" spans="20:20" ht="15" customHeight="1">
      <c r="T1584" s="95"/>
    </row>
    <row r="1585" spans="20:20" ht="15" customHeight="1">
      <c r="T1585" s="95"/>
    </row>
    <row r="1586" spans="20:20" ht="15" customHeight="1">
      <c r="T1586" s="95"/>
    </row>
    <row r="1587" spans="20:20" ht="15" customHeight="1">
      <c r="T1587" s="95"/>
    </row>
    <row r="1588" spans="20:20" ht="15" customHeight="1">
      <c r="T1588" s="95"/>
    </row>
    <row r="1589" spans="20:20" ht="15" customHeight="1">
      <c r="T1589" s="95"/>
    </row>
    <row r="1590" spans="20:20" ht="15" customHeight="1">
      <c r="T1590" s="95"/>
    </row>
    <row r="1591" spans="20:20" ht="15" customHeight="1">
      <c r="T1591" s="95"/>
    </row>
    <row r="1592" spans="20:20" ht="15" customHeight="1">
      <c r="T1592" s="95"/>
    </row>
    <row r="1593" spans="20:20" ht="15" customHeight="1">
      <c r="T1593" s="95"/>
    </row>
    <row r="1594" spans="20:20" ht="15" customHeight="1">
      <c r="T1594" s="95"/>
    </row>
    <row r="1595" spans="20:20" ht="15" customHeight="1">
      <c r="T1595" s="95"/>
    </row>
    <row r="1596" spans="20:20" ht="15" customHeight="1">
      <c r="T1596" s="95"/>
    </row>
    <row r="1597" spans="20:20" ht="15" customHeight="1">
      <c r="T1597" s="95"/>
    </row>
    <row r="1598" spans="20:20" ht="15" customHeight="1">
      <c r="T1598" s="95"/>
    </row>
    <row r="1599" spans="20:20" ht="15" customHeight="1">
      <c r="T1599" s="95"/>
    </row>
    <row r="1600" spans="20:20" ht="15" customHeight="1">
      <c r="T1600" s="95"/>
    </row>
    <row r="1601" spans="20:20" ht="15" customHeight="1">
      <c r="T1601" s="95"/>
    </row>
    <row r="1602" spans="20:20" ht="15" customHeight="1">
      <c r="T1602" s="95"/>
    </row>
    <row r="1603" spans="20:20" ht="15" customHeight="1">
      <c r="T1603" s="95"/>
    </row>
    <row r="1604" spans="20:20" ht="15" customHeight="1">
      <c r="T1604" s="95"/>
    </row>
    <row r="1605" spans="20:20" ht="15" customHeight="1">
      <c r="T1605" s="95"/>
    </row>
    <row r="1606" spans="20:20" ht="15" customHeight="1">
      <c r="T1606" s="95"/>
    </row>
    <row r="1607" spans="20:20" ht="15" customHeight="1">
      <c r="T1607" s="95"/>
    </row>
    <row r="1608" spans="20:20" ht="15" customHeight="1">
      <c r="T1608" s="95"/>
    </row>
    <row r="1609" spans="20:20" ht="15" customHeight="1">
      <c r="T1609" s="95"/>
    </row>
    <row r="1610" spans="20:20" ht="15" customHeight="1">
      <c r="T1610" s="95"/>
    </row>
    <row r="1611" spans="20:20" ht="15" customHeight="1">
      <c r="T1611" s="95"/>
    </row>
    <row r="1612" spans="20:20" ht="15" customHeight="1">
      <c r="T1612" s="95"/>
    </row>
    <row r="1613" spans="20:20" ht="15" customHeight="1">
      <c r="T1613" s="95"/>
    </row>
    <row r="1614" spans="20:20" ht="15" customHeight="1">
      <c r="T1614" s="95"/>
    </row>
    <row r="1615" spans="20:20" ht="15" customHeight="1">
      <c r="T1615" s="95"/>
    </row>
    <row r="1616" spans="20:20" ht="15" customHeight="1">
      <c r="T1616" s="95"/>
    </row>
    <row r="1617" spans="20:20" ht="15" customHeight="1">
      <c r="T1617" s="95"/>
    </row>
    <row r="1618" spans="20:20" ht="15" customHeight="1">
      <c r="T1618" s="95"/>
    </row>
    <row r="1619" spans="20:20" ht="15" customHeight="1">
      <c r="T1619" s="95"/>
    </row>
    <row r="1620" spans="20:20" ht="15" customHeight="1">
      <c r="T1620" s="95"/>
    </row>
    <row r="1621" spans="20:20" ht="15" customHeight="1">
      <c r="T1621" s="95"/>
    </row>
    <row r="1622" spans="20:20" ht="15" customHeight="1">
      <c r="T1622" s="95"/>
    </row>
    <row r="1623" spans="20:20" ht="15" customHeight="1">
      <c r="T1623" s="95"/>
    </row>
    <row r="1624" spans="20:20" ht="15" customHeight="1">
      <c r="T1624" s="95"/>
    </row>
    <row r="1625" spans="20:20" ht="15" customHeight="1">
      <c r="T1625" s="95"/>
    </row>
    <row r="1626" spans="20:20" ht="15" customHeight="1">
      <c r="T1626" s="95"/>
    </row>
    <row r="1627" spans="20:20" ht="15" customHeight="1">
      <c r="T1627" s="95"/>
    </row>
    <row r="1628" spans="20:20" ht="15" customHeight="1">
      <c r="T1628" s="95"/>
    </row>
    <row r="1629" spans="20:20" ht="15" customHeight="1">
      <c r="T1629" s="95"/>
    </row>
    <row r="1630" spans="20:20" ht="15" customHeight="1">
      <c r="T1630" s="95"/>
    </row>
    <row r="1631" spans="20:20" ht="15" customHeight="1">
      <c r="T1631" s="95"/>
    </row>
    <row r="1632" spans="20:20" ht="15" customHeight="1">
      <c r="T1632" s="95"/>
    </row>
    <row r="1633" spans="20:20" ht="15" customHeight="1">
      <c r="T1633" s="95"/>
    </row>
    <row r="1634" spans="20:20" ht="15" customHeight="1">
      <c r="T1634" s="95"/>
    </row>
    <row r="1635" spans="20:20" ht="15" customHeight="1">
      <c r="T1635" s="95"/>
    </row>
    <row r="1636" spans="20:20" ht="15" customHeight="1">
      <c r="T1636" s="95"/>
    </row>
    <row r="1637" spans="20:20" ht="15" customHeight="1">
      <c r="T1637" s="95"/>
    </row>
    <row r="1638" spans="20:20" ht="15" customHeight="1">
      <c r="T1638" s="95"/>
    </row>
    <row r="1639" spans="20:20" ht="15" customHeight="1">
      <c r="T1639" s="95"/>
    </row>
    <row r="1640" spans="20:20" ht="15" customHeight="1">
      <c r="T1640" s="95"/>
    </row>
    <row r="1641" spans="20:20" ht="15" customHeight="1">
      <c r="T1641" s="95"/>
    </row>
    <row r="1642" spans="20:20" ht="15" customHeight="1">
      <c r="T1642" s="95"/>
    </row>
    <row r="1643" spans="20:20" ht="15" customHeight="1">
      <c r="T1643" s="95"/>
    </row>
    <row r="1644" spans="20:20" ht="15" customHeight="1">
      <c r="T1644" s="95"/>
    </row>
    <row r="1645" spans="20:20" ht="15" customHeight="1">
      <c r="T1645" s="95"/>
    </row>
    <row r="1646" spans="20:20" ht="15" customHeight="1">
      <c r="T1646" s="95"/>
    </row>
    <row r="1647" spans="20:20" ht="15" customHeight="1">
      <c r="T1647" s="95"/>
    </row>
    <row r="1648" spans="20:20" ht="15" customHeight="1">
      <c r="T1648" s="95"/>
    </row>
    <row r="1649" spans="20:20" ht="15" customHeight="1">
      <c r="T1649" s="95"/>
    </row>
    <row r="1650" spans="20:20" ht="15" customHeight="1">
      <c r="T1650" s="95"/>
    </row>
    <row r="1651" spans="20:20" ht="15" customHeight="1">
      <c r="T1651" s="95"/>
    </row>
    <row r="1652" spans="20:20" ht="15" customHeight="1">
      <c r="T1652" s="95"/>
    </row>
    <row r="1653" spans="20:20" ht="15" customHeight="1">
      <c r="T1653" s="95"/>
    </row>
    <row r="1654" spans="20:20" ht="15" customHeight="1">
      <c r="T1654" s="95"/>
    </row>
    <row r="1655" spans="20:20" ht="15" customHeight="1">
      <c r="T1655" s="95"/>
    </row>
    <row r="1656" spans="20:20" ht="15" customHeight="1">
      <c r="T1656" s="95"/>
    </row>
    <row r="1657" spans="20:20" ht="15" customHeight="1">
      <c r="T1657" s="95"/>
    </row>
    <row r="1658" spans="20:20" ht="15" customHeight="1">
      <c r="T1658" s="95"/>
    </row>
    <row r="1659" spans="20:20" ht="15" customHeight="1">
      <c r="T1659" s="95"/>
    </row>
    <row r="1660" spans="20:20" ht="15" customHeight="1">
      <c r="T1660" s="95"/>
    </row>
    <row r="1661" spans="20:20" ht="15" customHeight="1">
      <c r="T1661" s="95"/>
    </row>
    <row r="1662" spans="20:20" ht="15" customHeight="1">
      <c r="T1662" s="95"/>
    </row>
    <row r="1663" spans="20:20" ht="15" customHeight="1">
      <c r="T1663" s="95"/>
    </row>
    <row r="1664" spans="20:20" ht="15" customHeight="1">
      <c r="T1664" s="95"/>
    </row>
    <row r="1665" spans="20:20" ht="15" customHeight="1">
      <c r="T1665" s="95"/>
    </row>
    <row r="1666" spans="20:20" ht="15" customHeight="1">
      <c r="T1666" s="95"/>
    </row>
    <row r="1667" spans="20:20" ht="15" customHeight="1">
      <c r="T1667" s="95"/>
    </row>
    <row r="1668" spans="20:20" ht="15" customHeight="1">
      <c r="T1668" s="95"/>
    </row>
    <row r="1669" spans="20:20" ht="15" customHeight="1">
      <c r="T1669" s="95"/>
    </row>
    <row r="1670" spans="20:20" ht="15" customHeight="1">
      <c r="T1670" s="95"/>
    </row>
    <row r="1671" spans="20:20" ht="15" customHeight="1">
      <c r="T1671" s="95"/>
    </row>
    <row r="1672" spans="20:20" ht="15" customHeight="1">
      <c r="T1672" s="95"/>
    </row>
    <row r="1673" spans="20:20" ht="15" customHeight="1">
      <c r="T1673" s="95"/>
    </row>
    <row r="1674" spans="20:20" ht="15" customHeight="1">
      <c r="T1674" s="95"/>
    </row>
    <row r="1675" spans="20:20" ht="15" customHeight="1">
      <c r="T1675" s="95"/>
    </row>
    <row r="1676" spans="20:20" ht="15" customHeight="1">
      <c r="T1676" s="95"/>
    </row>
    <row r="1677" spans="20:20" ht="15" customHeight="1">
      <c r="T1677" s="95"/>
    </row>
    <row r="1678" spans="20:20" ht="15" customHeight="1">
      <c r="T1678" s="95"/>
    </row>
    <row r="1679" spans="20:20" ht="15" customHeight="1">
      <c r="T1679" s="95"/>
    </row>
    <row r="1680" spans="20:20" ht="15" customHeight="1">
      <c r="T1680" s="95"/>
    </row>
    <row r="1681" spans="20:20" ht="15" customHeight="1">
      <c r="T1681" s="95"/>
    </row>
    <row r="1682" spans="20:20" ht="15" customHeight="1">
      <c r="T1682" s="95"/>
    </row>
    <row r="1683" spans="20:20" ht="15" customHeight="1">
      <c r="T1683" s="95"/>
    </row>
    <row r="1684" spans="20:20" ht="15" customHeight="1">
      <c r="T1684" s="95"/>
    </row>
    <row r="1685" spans="20:20" ht="15" customHeight="1">
      <c r="T1685" s="95"/>
    </row>
    <row r="1686" spans="20:20" ht="15" customHeight="1">
      <c r="T1686" s="95"/>
    </row>
    <row r="1687" spans="20:20" ht="15" customHeight="1">
      <c r="T1687" s="95"/>
    </row>
    <row r="1688" spans="20:20" ht="15" customHeight="1">
      <c r="T1688" s="95"/>
    </row>
    <row r="1689" spans="20:20" ht="15" customHeight="1">
      <c r="T1689" s="95"/>
    </row>
    <row r="1690" spans="20:20" ht="15" customHeight="1">
      <c r="T1690" s="95"/>
    </row>
    <row r="1691" spans="20:20" ht="15" customHeight="1">
      <c r="T1691" s="95"/>
    </row>
    <row r="1692" spans="20:20" ht="15" customHeight="1">
      <c r="T1692" s="95"/>
    </row>
    <row r="1693" spans="20:20" ht="15" customHeight="1">
      <c r="T1693" s="95"/>
    </row>
    <row r="1694" spans="20:20" ht="15" customHeight="1">
      <c r="T1694" s="95"/>
    </row>
    <row r="1695" spans="20:20" ht="15" customHeight="1">
      <c r="T1695" s="95"/>
    </row>
    <row r="1696" spans="20:20" ht="15" customHeight="1">
      <c r="T1696" s="95"/>
    </row>
    <row r="1697" spans="20:20" ht="15" customHeight="1">
      <c r="T1697" s="95"/>
    </row>
    <row r="1698" spans="20:20" ht="15" customHeight="1">
      <c r="T1698" s="95"/>
    </row>
    <row r="1699" spans="20:20" ht="15" customHeight="1">
      <c r="T1699" s="95"/>
    </row>
    <row r="1700" spans="20:20" ht="15" customHeight="1">
      <c r="T1700" s="95"/>
    </row>
    <row r="1701" spans="20:20" ht="15" customHeight="1">
      <c r="T1701" s="95"/>
    </row>
    <row r="1702" spans="20:20" ht="15" customHeight="1">
      <c r="T1702" s="95"/>
    </row>
    <row r="1703" spans="20:20" ht="15" customHeight="1">
      <c r="T1703" s="95"/>
    </row>
    <row r="1704" spans="20:20" ht="15" customHeight="1">
      <c r="T1704" s="95"/>
    </row>
    <row r="1705" spans="20:20" ht="15" customHeight="1">
      <c r="T1705" s="95"/>
    </row>
    <row r="1706" spans="20:20" ht="15" customHeight="1">
      <c r="T1706" s="95"/>
    </row>
    <row r="1707" spans="20:20" ht="15" customHeight="1">
      <c r="T1707" s="95"/>
    </row>
    <row r="1708" spans="20:20" ht="15" customHeight="1">
      <c r="T1708" s="95"/>
    </row>
    <row r="1709" spans="20:20" ht="15" customHeight="1">
      <c r="T1709" s="95"/>
    </row>
    <row r="1710" spans="20:20" ht="15" customHeight="1">
      <c r="T1710" s="95"/>
    </row>
    <row r="1711" spans="20:20" ht="15" customHeight="1">
      <c r="T1711" s="95"/>
    </row>
    <row r="1712" spans="20:20" ht="15" customHeight="1">
      <c r="T1712" s="95"/>
    </row>
    <row r="1713" spans="20:20" ht="15" customHeight="1">
      <c r="T1713" s="95"/>
    </row>
    <row r="1714" spans="20:20" ht="15" customHeight="1">
      <c r="T1714" s="95"/>
    </row>
    <row r="1715" spans="20:20" ht="15" customHeight="1">
      <c r="T1715" s="95"/>
    </row>
    <row r="1716" spans="20:20" ht="15" customHeight="1">
      <c r="T1716" s="95"/>
    </row>
    <row r="1717" spans="20:20" ht="15" customHeight="1">
      <c r="T1717" s="95"/>
    </row>
    <row r="1718" spans="20:20" ht="15" customHeight="1">
      <c r="T1718" s="95"/>
    </row>
    <row r="1719" spans="20:20" ht="15" customHeight="1">
      <c r="T1719" s="95"/>
    </row>
    <row r="1720" spans="20:20" ht="15" customHeight="1">
      <c r="T1720" s="95"/>
    </row>
    <row r="1721" spans="20:20" ht="15" customHeight="1">
      <c r="T1721" s="95"/>
    </row>
    <row r="1722" spans="20:20" ht="15" customHeight="1">
      <c r="T1722" s="95"/>
    </row>
    <row r="1723" spans="20:20" ht="15" customHeight="1">
      <c r="T1723" s="95"/>
    </row>
    <row r="1724" spans="20:20" ht="15" customHeight="1">
      <c r="T1724" s="95"/>
    </row>
    <row r="1725" spans="20:20" ht="15" customHeight="1">
      <c r="T1725" s="95"/>
    </row>
    <row r="1726" spans="20:20" ht="15" customHeight="1">
      <c r="T1726" s="95"/>
    </row>
    <row r="1727" spans="20:20" ht="15" customHeight="1">
      <c r="T1727" s="95"/>
    </row>
    <row r="1728" spans="20:20" ht="15" customHeight="1">
      <c r="T1728" s="95"/>
    </row>
    <row r="1729" spans="20:20" ht="15" customHeight="1">
      <c r="T1729" s="95"/>
    </row>
    <row r="1730" spans="20:20" ht="15" customHeight="1">
      <c r="T1730" s="95"/>
    </row>
    <row r="1731" spans="20:20" ht="15" customHeight="1">
      <c r="T1731" s="95"/>
    </row>
    <row r="1732" spans="20:20" ht="15" customHeight="1">
      <c r="T1732" s="95"/>
    </row>
    <row r="1733" spans="20:20" ht="15" customHeight="1">
      <c r="T1733" s="95"/>
    </row>
    <row r="1734" spans="20:20" ht="15" customHeight="1">
      <c r="T1734" s="95"/>
    </row>
    <row r="1735" spans="20:20" ht="15" customHeight="1">
      <c r="T1735" s="95"/>
    </row>
    <row r="1736" spans="20:20" ht="15" customHeight="1">
      <c r="T1736" s="95"/>
    </row>
    <row r="1737" spans="20:20" ht="15" customHeight="1">
      <c r="T1737" s="95"/>
    </row>
    <row r="1738" spans="20:20" ht="15" customHeight="1">
      <c r="T1738" s="95"/>
    </row>
    <row r="1739" spans="20:20" ht="15" customHeight="1">
      <c r="T1739" s="95"/>
    </row>
    <row r="1740" spans="20:20" ht="15" customHeight="1">
      <c r="T1740" s="95"/>
    </row>
    <row r="1741" spans="20:20" ht="15" customHeight="1">
      <c r="T1741" s="95"/>
    </row>
    <row r="1742" spans="20:20" ht="15" customHeight="1">
      <c r="T1742" s="95"/>
    </row>
    <row r="1743" spans="20:20" ht="15" customHeight="1">
      <c r="T1743" s="95"/>
    </row>
    <row r="1744" spans="20:20" ht="15" customHeight="1">
      <c r="T1744" s="95"/>
    </row>
    <row r="1745" spans="20:20" ht="15" customHeight="1">
      <c r="T1745" s="95"/>
    </row>
    <row r="1746" spans="20:20" ht="15" customHeight="1">
      <c r="T1746" s="95"/>
    </row>
    <row r="1747" spans="20:20" ht="15" customHeight="1">
      <c r="T1747" s="95"/>
    </row>
    <row r="1748" spans="20:20" ht="15" customHeight="1">
      <c r="T1748" s="95"/>
    </row>
    <row r="1749" spans="20:20" ht="15" customHeight="1">
      <c r="T1749" s="95"/>
    </row>
    <row r="1750" spans="20:20" ht="15" customHeight="1">
      <c r="T1750" s="95"/>
    </row>
    <row r="1751" spans="20:20" ht="15" customHeight="1">
      <c r="T1751" s="95"/>
    </row>
    <row r="1752" spans="20:20" ht="15" customHeight="1">
      <c r="T1752" s="95"/>
    </row>
    <row r="1753" spans="20:20" ht="15" customHeight="1">
      <c r="T1753" s="95"/>
    </row>
    <row r="1754" spans="20:20" ht="15" customHeight="1">
      <c r="T1754" s="95"/>
    </row>
    <row r="1755" spans="20:20" ht="15" customHeight="1">
      <c r="T1755" s="95"/>
    </row>
    <row r="1756" spans="20:20" ht="15" customHeight="1">
      <c r="T1756" s="95"/>
    </row>
    <row r="1757" spans="20:20" ht="15" customHeight="1">
      <c r="T1757" s="95"/>
    </row>
    <row r="1758" spans="20:20" ht="15" customHeight="1">
      <c r="T1758" s="95"/>
    </row>
    <row r="1759" spans="20:20" ht="15" customHeight="1">
      <c r="T1759" s="95"/>
    </row>
    <row r="1760" spans="20:20" ht="15" customHeight="1">
      <c r="T1760" s="95"/>
    </row>
    <row r="1761" spans="20:20" ht="15" customHeight="1">
      <c r="T1761" s="95"/>
    </row>
    <row r="1762" spans="20:20" ht="15" customHeight="1">
      <c r="T1762" s="95"/>
    </row>
    <row r="1763" spans="20:20" ht="15" customHeight="1">
      <c r="T1763" s="95"/>
    </row>
    <row r="1764" spans="20:20" ht="15" customHeight="1">
      <c r="T1764" s="95"/>
    </row>
    <row r="1765" spans="20:20" ht="15" customHeight="1">
      <c r="T1765" s="95"/>
    </row>
    <row r="1766" spans="20:20" ht="15" customHeight="1">
      <c r="T1766" s="95"/>
    </row>
    <row r="1767" spans="20:20" ht="15" customHeight="1">
      <c r="T1767" s="95"/>
    </row>
    <row r="1768" spans="20:20" ht="15" customHeight="1">
      <c r="T1768" s="95"/>
    </row>
    <row r="1769" spans="20:20" ht="15" customHeight="1">
      <c r="T1769" s="95"/>
    </row>
    <row r="1770" spans="20:20" ht="15" customHeight="1">
      <c r="T1770" s="95"/>
    </row>
    <row r="1771" spans="20:20" ht="15" customHeight="1">
      <c r="T1771" s="95"/>
    </row>
    <row r="1772" spans="20:20" ht="15" customHeight="1">
      <c r="T1772" s="95"/>
    </row>
    <row r="1773" spans="20:20" ht="15" customHeight="1">
      <c r="T1773" s="95"/>
    </row>
    <row r="1774" spans="20:20" ht="15" customHeight="1">
      <c r="T1774" s="95"/>
    </row>
    <row r="1775" spans="20:20" ht="15" customHeight="1">
      <c r="T1775" s="95"/>
    </row>
    <row r="1776" spans="20:20" ht="15" customHeight="1">
      <c r="T1776" s="95"/>
    </row>
    <row r="1777" spans="20:20" ht="15" customHeight="1">
      <c r="T1777" s="95"/>
    </row>
    <row r="1778" spans="20:20" ht="15" customHeight="1">
      <c r="T1778" s="95"/>
    </row>
    <row r="1779" spans="20:20" ht="15" customHeight="1">
      <c r="T1779" s="95"/>
    </row>
    <row r="1780" spans="20:20" ht="15" customHeight="1">
      <c r="T1780" s="95"/>
    </row>
    <row r="1781" spans="20:20" ht="15" customHeight="1">
      <c r="T1781" s="95"/>
    </row>
    <row r="1782" spans="20:20" ht="15" customHeight="1">
      <c r="T1782" s="95"/>
    </row>
    <row r="1783" spans="20:20" ht="15" customHeight="1">
      <c r="T1783" s="95"/>
    </row>
    <row r="1784" spans="20:20" ht="15" customHeight="1">
      <c r="T1784" s="95"/>
    </row>
    <row r="1785" spans="20:20" ht="15" customHeight="1">
      <c r="T1785" s="95"/>
    </row>
    <row r="1786" spans="20:20" ht="15" customHeight="1">
      <c r="T1786" s="95"/>
    </row>
    <row r="1787" spans="20:20" ht="15" customHeight="1">
      <c r="T1787" s="95"/>
    </row>
    <row r="1788" spans="20:20" ht="15" customHeight="1">
      <c r="T1788" s="95"/>
    </row>
    <row r="1789" spans="20:20" ht="15" customHeight="1">
      <c r="T1789" s="95"/>
    </row>
    <row r="1790" spans="20:20" ht="15" customHeight="1">
      <c r="T1790" s="95"/>
    </row>
    <row r="1791" spans="20:20" ht="15" customHeight="1">
      <c r="T1791" s="95"/>
    </row>
    <row r="1792" spans="20:20" ht="15" customHeight="1">
      <c r="T1792" s="95"/>
    </row>
    <row r="1793" spans="20:20" ht="15" customHeight="1">
      <c r="T1793" s="95"/>
    </row>
    <row r="1794" spans="20:20" ht="15" customHeight="1">
      <c r="T1794" s="95"/>
    </row>
    <row r="1795" spans="20:20" ht="15" customHeight="1">
      <c r="T1795" s="95"/>
    </row>
    <row r="1796" spans="20:20" ht="15" customHeight="1">
      <c r="T1796" s="95"/>
    </row>
    <row r="1797" spans="20:20" ht="15" customHeight="1">
      <c r="T1797" s="95"/>
    </row>
    <row r="1798" spans="20:20" ht="15" customHeight="1">
      <c r="T1798" s="95"/>
    </row>
    <row r="1799" spans="20:20" ht="15" customHeight="1">
      <c r="T1799" s="95"/>
    </row>
    <row r="1800" spans="20:20" ht="15" customHeight="1">
      <c r="T1800" s="95"/>
    </row>
    <row r="1801" spans="20:20" ht="15" customHeight="1">
      <c r="T1801" s="95"/>
    </row>
    <row r="1802" spans="20:20" ht="15" customHeight="1">
      <c r="T1802" s="95"/>
    </row>
    <row r="1803" spans="20:20" ht="15" customHeight="1">
      <c r="T1803" s="95"/>
    </row>
    <row r="1804" spans="20:20" ht="15" customHeight="1">
      <c r="T1804" s="95"/>
    </row>
    <row r="1805" spans="20:20" ht="15" customHeight="1">
      <c r="T1805" s="95"/>
    </row>
    <row r="1806" spans="20:20" ht="15" customHeight="1">
      <c r="T1806" s="95"/>
    </row>
    <row r="1807" spans="20:20" ht="15" customHeight="1">
      <c r="T1807" s="95"/>
    </row>
    <row r="1808" spans="20:20" ht="15" customHeight="1">
      <c r="T1808" s="95"/>
    </row>
    <row r="1809" spans="20:20" ht="15" customHeight="1">
      <c r="T1809" s="95"/>
    </row>
    <row r="1810" spans="20:20" ht="15" customHeight="1">
      <c r="T1810" s="95"/>
    </row>
    <row r="1811" spans="20:20" ht="15" customHeight="1">
      <c r="T1811" s="95"/>
    </row>
    <row r="1812" spans="20:20" ht="15" customHeight="1">
      <c r="T1812" s="95"/>
    </row>
    <row r="1813" spans="20:20" ht="15" customHeight="1">
      <c r="T1813" s="95"/>
    </row>
    <row r="1814" spans="20:20" ht="15" customHeight="1">
      <c r="T1814" s="95"/>
    </row>
    <row r="1815" spans="20:20" ht="15" customHeight="1">
      <c r="T1815" s="95"/>
    </row>
    <row r="1816" spans="20:20" ht="15" customHeight="1">
      <c r="T1816" s="95"/>
    </row>
    <row r="1817" spans="20:20" ht="15" customHeight="1">
      <c r="T1817" s="95"/>
    </row>
    <row r="1818" spans="20:20" ht="15" customHeight="1">
      <c r="T1818" s="95"/>
    </row>
    <row r="1819" spans="20:20" ht="15" customHeight="1">
      <c r="T1819" s="95"/>
    </row>
    <row r="1820" spans="20:20" ht="15" customHeight="1">
      <c r="T1820" s="95"/>
    </row>
    <row r="1821" spans="20:20" ht="15" customHeight="1">
      <c r="T1821" s="95"/>
    </row>
    <row r="1822" spans="20:20" ht="15" customHeight="1">
      <c r="T1822" s="95"/>
    </row>
    <row r="1823" spans="20:20" ht="15" customHeight="1">
      <c r="T1823" s="95"/>
    </row>
    <row r="1824" spans="20:20" ht="15" customHeight="1">
      <c r="T1824" s="95"/>
    </row>
    <row r="1825" spans="20:20" ht="15" customHeight="1">
      <c r="T1825" s="95"/>
    </row>
    <row r="1826" spans="20:20" ht="15" customHeight="1">
      <c r="T1826" s="95"/>
    </row>
    <row r="1827" spans="20:20" ht="15" customHeight="1">
      <c r="T1827" s="95"/>
    </row>
    <row r="1828" spans="20:20" ht="15" customHeight="1">
      <c r="T1828" s="95"/>
    </row>
    <row r="1829" spans="20:20" ht="15" customHeight="1">
      <c r="T1829" s="95"/>
    </row>
    <row r="1830" spans="20:20" ht="15" customHeight="1">
      <c r="T1830" s="95"/>
    </row>
    <row r="1831" spans="20:20" ht="15" customHeight="1">
      <c r="T1831" s="95"/>
    </row>
    <row r="1832" spans="20:20" ht="15" customHeight="1">
      <c r="T1832" s="95"/>
    </row>
    <row r="1833" spans="20:20" ht="15" customHeight="1">
      <c r="T1833" s="95"/>
    </row>
    <row r="1834" spans="20:20" ht="15" customHeight="1">
      <c r="T1834" s="95"/>
    </row>
    <row r="1835" spans="20:20" ht="15" customHeight="1">
      <c r="T1835" s="95"/>
    </row>
    <row r="1836" spans="20:20" ht="15" customHeight="1">
      <c r="T1836" s="95"/>
    </row>
    <row r="1837" spans="20:20" ht="15" customHeight="1">
      <c r="T1837" s="95"/>
    </row>
    <row r="1838" spans="20:20" ht="15" customHeight="1">
      <c r="T1838" s="95"/>
    </row>
    <row r="1839" spans="20:20" ht="15" customHeight="1">
      <c r="T1839" s="95"/>
    </row>
    <row r="1840" spans="20:20" ht="15" customHeight="1">
      <c r="T1840" s="95"/>
    </row>
    <row r="1841" spans="20:20" ht="15" customHeight="1">
      <c r="T1841" s="95"/>
    </row>
    <row r="1842" spans="20:20" ht="15" customHeight="1">
      <c r="T1842" s="95"/>
    </row>
    <row r="1843" spans="20:20" ht="15" customHeight="1">
      <c r="T1843" s="95"/>
    </row>
    <row r="1844" spans="20:20" ht="15" customHeight="1">
      <c r="T1844" s="95"/>
    </row>
    <row r="1845" spans="20:20" ht="15" customHeight="1">
      <c r="T1845" s="95"/>
    </row>
    <row r="1846" spans="20:20" ht="15" customHeight="1">
      <c r="T1846" s="95"/>
    </row>
    <row r="1847" spans="20:20" ht="15" customHeight="1">
      <c r="T1847" s="95"/>
    </row>
    <row r="1848" spans="20:20" ht="15" customHeight="1">
      <c r="T1848" s="95"/>
    </row>
    <row r="1849" spans="20:20" ht="15" customHeight="1">
      <c r="T1849" s="95"/>
    </row>
    <row r="1850" spans="20:20" ht="15" customHeight="1">
      <c r="T1850" s="95"/>
    </row>
    <row r="1851" spans="20:20" ht="15" customHeight="1">
      <c r="T1851" s="95"/>
    </row>
    <row r="1852" spans="20:20" ht="15" customHeight="1">
      <c r="T1852" s="95"/>
    </row>
    <row r="1853" spans="20:20" ht="15" customHeight="1">
      <c r="T1853" s="95"/>
    </row>
    <row r="1854" spans="20:20" ht="15" customHeight="1">
      <c r="T1854" s="95"/>
    </row>
    <row r="1855" spans="20:20" ht="15" customHeight="1">
      <c r="T1855" s="95"/>
    </row>
    <row r="1856" spans="20:20" ht="15" customHeight="1">
      <c r="T1856" s="95"/>
    </row>
    <row r="1857" spans="20:20" ht="15" customHeight="1">
      <c r="T1857" s="95"/>
    </row>
    <row r="1858" spans="20:20" ht="15" customHeight="1">
      <c r="T1858" s="95"/>
    </row>
    <row r="1859" spans="20:20" ht="15" customHeight="1">
      <c r="T1859" s="95"/>
    </row>
    <row r="1860" spans="20:20" ht="15" customHeight="1">
      <c r="T1860" s="95"/>
    </row>
    <row r="1861" spans="20:20" ht="15" customHeight="1">
      <c r="T1861" s="95"/>
    </row>
    <row r="1862" spans="20:20" ht="15" customHeight="1">
      <c r="T1862" s="95"/>
    </row>
    <row r="1863" spans="20:20" ht="15" customHeight="1">
      <c r="T1863" s="95"/>
    </row>
    <row r="1864" spans="20:20" ht="15" customHeight="1">
      <c r="T1864" s="95"/>
    </row>
    <row r="1865" spans="20:20" ht="15" customHeight="1">
      <c r="T1865" s="95"/>
    </row>
    <row r="1866" spans="20:20" ht="15" customHeight="1">
      <c r="T1866" s="95"/>
    </row>
    <row r="1867" spans="20:20" ht="15" customHeight="1">
      <c r="T1867" s="95"/>
    </row>
    <row r="1868" spans="20:20" ht="15" customHeight="1">
      <c r="T1868" s="95"/>
    </row>
    <row r="1869" spans="20:20" ht="15" customHeight="1">
      <c r="T1869" s="95"/>
    </row>
    <row r="1870" spans="20:20" ht="15" customHeight="1">
      <c r="T1870" s="95"/>
    </row>
    <row r="1871" spans="20:20" ht="15" customHeight="1">
      <c r="T1871" s="95"/>
    </row>
    <row r="1872" spans="20:20" ht="15" customHeight="1">
      <c r="T1872" s="95"/>
    </row>
    <row r="1873" spans="20:20" ht="15" customHeight="1">
      <c r="T1873" s="95"/>
    </row>
    <row r="1874" spans="20:20" ht="15" customHeight="1">
      <c r="T1874" s="95"/>
    </row>
    <row r="1875" spans="20:20" ht="15" customHeight="1">
      <c r="T1875" s="95"/>
    </row>
    <row r="1876" spans="20:20" ht="15" customHeight="1">
      <c r="T1876" s="95"/>
    </row>
    <row r="1877" spans="20:20" ht="15" customHeight="1">
      <c r="T1877" s="95"/>
    </row>
    <row r="1878" spans="20:20" ht="15" customHeight="1">
      <c r="T1878" s="95"/>
    </row>
    <row r="1879" spans="20:20" ht="15" customHeight="1">
      <c r="T1879" s="95"/>
    </row>
    <row r="1880" spans="20:20" ht="15" customHeight="1">
      <c r="T1880" s="95"/>
    </row>
    <row r="1881" spans="20:20" ht="15" customHeight="1">
      <c r="T1881" s="95"/>
    </row>
    <row r="1882" spans="20:20" ht="15" customHeight="1">
      <c r="T1882" s="95"/>
    </row>
    <row r="1883" spans="20:20" ht="15" customHeight="1">
      <c r="T1883" s="95"/>
    </row>
    <row r="1884" spans="20:20" ht="15" customHeight="1">
      <c r="T1884" s="95"/>
    </row>
    <row r="1885" spans="20:20" ht="15" customHeight="1">
      <c r="T1885" s="95"/>
    </row>
    <row r="1886" spans="20:20" ht="15" customHeight="1">
      <c r="T1886" s="95"/>
    </row>
    <row r="1887" spans="20:20" ht="15" customHeight="1">
      <c r="T1887" s="95"/>
    </row>
    <row r="1888" spans="20:20" ht="15" customHeight="1">
      <c r="T1888" s="95"/>
    </row>
    <row r="1889" spans="20:20" ht="15" customHeight="1">
      <c r="T1889" s="95"/>
    </row>
    <row r="1890" spans="20:20" ht="15" customHeight="1">
      <c r="T1890" s="95"/>
    </row>
    <row r="1891" spans="20:20" ht="15" customHeight="1">
      <c r="T1891" s="95"/>
    </row>
    <row r="1892" spans="20:20" ht="15" customHeight="1">
      <c r="T1892" s="95"/>
    </row>
    <row r="1893" spans="20:20" ht="15" customHeight="1">
      <c r="T1893" s="95"/>
    </row>
    <row r="1894" spans="20:20" ht="15" customHeight="1">
      <c r="T1894" s="95"/>
    </row>
    <row r="1895" spans="20:20" ht="15" customHeight="1">
      <c r="T1895" s="95"/>
    </row>
    <row r="1896" spans="20:20" ht="15" customHeight="1">
      <c r="T1896" s="95"/>
    </row>
    <row r="1897" spans="20:20" ht="15" customHeight="1">
      <c r="T1897" s="95"/>
    </row>
    <row r="1898" spans="20:20" ht="15" customHeight="1">
      <c r="T1898" s="95"/>
    </row>
    <row r="1899" spans="20:20" ht="15" customHeight="1">
      <c r="T1899" s="95"/>
    </row>
    <row r="1900" spans="20:20" ht="15" customHeight="1">
      <c r="T1900" s="95"/>
    </row>
    <row r="1901" spans="20:20" ht="15" customHeight="1">
      <c r="T1901" s="95"/>
    </row>
    <row r="1902" spans="20:20" ht="15" customHeight="1">
      <c r="T1902" s="95"/>
    </row>
    <row r="1903" spans="20:20" ht="15" customHeight="1">
      <c r="T1903" s="95"/>
    </row>
    <row r="1904" spans="20:20" ht="15" customHeight="1">
      <c r="T1904" s="95"/>
    </row>
    <row r="1905" spans="20:20" ht="15" customHeight="1">
      <c r="T1905" s="95"/>
    </row>
    <row r="1906" spans="20:20" ht="15" customHeight="1">
      <c r="T1906" s="95"/>
    </row>
    <row r="1907" spans="20:20" ht="15" customHeight="1">
      <c r="T1907" s="95"/>
    </row>
    <row r="1908" spans="20:20" ht="15" customHeight="1">
      <c r="T1908" s="95"/>
    </row>
    <row r="1909" spans="20:20" ht="15" customHeight="1">
      <c r="T1909" s="95"/>
    </row>
    <row r="1910" spans="20:20" ht="15" customHeight="1">
      <c r="T1910" s="95"/>
    </row>
    <row r="1911" spans="20:20" ht="15" customHeight="1">
      <c r="T1911" s="95"/>
    </row>
    <row r="1912" spans="20:20" ht="15" customHeight="1">
      <c r="T1912" s="95"/>
    </row>
    <row r="1913" spans="20:20" ht="15" customHeight="1">
      <c r="T1913" s="95"/>
    </row>
    <row r="1914" spans="20:20" ht="15" customHeight="1">
      <c r="T1914" s="95"/>
    </row>
    <row r="1915" spans="20:20" ht="15" customHeight="1">
      <c r="T1915" s="95"/>
    </row>
    <row r="1916" spans="20:20" ht="15" customHeight="1">
      <c r="T1916" s="95"/>
    </row>
    <row r="1917" spans="20:20" ht="15" customHeight="1">
      <c r="T1917" s="95"/>
    </row>
    <row r="1918" spans="20:20" ht="15" customHeight="1">
      <c r="T1918" s="95"/>
    </row>
    <row r="1919" spans="20:20" ht="15" customHeight="1">
      <c r="T1919" s="95"/>
    </row>
    <row r="1920" spans="20:20" ht="15" customHeight="1">
      <c r="T1920" s="95"/>
    </row>
    <row r="1921" spans="20:20" ht="15" customHeight="1">
      <c r="T1921" s="95"/>
    </row>
    <row r="1922" spans="20:20" ht="15" customHeight="1">
      <c r="T1922" s="95"/>
    </row>
    <row r="1923" spans="20:20" ht="15" customHeight="1">
      <c r="T1923" s="95"/>
    </row>
    <row r="1924" spans="20:20" ht="15" customHeight="1">
      <c r="T1924" s="95"/>
    </row>
    <row r="1925" spans="20:20" ht="15" customHeight="1">
      <c r="T1925" s="95"/>
    </row>
    <row r="1926" spans="20:20" ht="15" customHeight="1">
      <c r="T1926" s="95"/>
    </row>
    <row r="1927" spans="20:20" ht="15" customHeight="1">
      <c r="T1927" s="95"/>
    </row>
    <row r="1928" spans="20:20" ht="15" customHeight="1">
      <c r="T1928" s="95"/>
    </row>
    <row r="1929" spans="20:20" ht="15" customHeight="1">
      <c r="T1929" s="95"/>
    </row>
    <row r="1930" spans="20:20" ht="15" customHeight="1">
      <c r="T1930" s="95"/>
    </row>
    <row r="1931" spans="20:20" ht="15" customHeight="1">
      <c r="T1931" s="95"/>
    </row>
    <row r="1932" spans="20:20" ht="15" customHeight="1">
      <c r="T1932" s="95"/>
    </row>
    <row r="1933" spans="20:20" ht="15" customHeight="1">
      <c r="T1933" s="95"/>
    </row>
    <row r="1934" spans="20:20" ht="15" customHeight="1">
      <c r="T1934" s="95"/>
    </row>
    <row r="1935" spans="20:20" ht="15" customHeight="1">
      <c r="T1935" s="95"/>
    </row>
    <row r="1936" spans="20:20" ht="15" customHeight="1">
      <c r="T1936" s="95"/>
    </row>
    <row r="1937" spans="20:20" ht="15" customHeight="1">
      <c r="T1937" s="95"/>
    </row>
    <row r="1938" spans="20:20" ht="15" customHeight="1">
      <c r="T1938" s="95"/>
    </row>
    <row r="1939" spans="20:20" ht="15" customHeight="1">
      <c r="T1939" s="95"/>
    </row>
    <row r="1940" spans="20:20" ht="15" customHeight="1">
      <c r="T1940" s="95"/>
    </row>
    <row r="1941" spans="20:20" ht="15" customHeight="1">
      <c r="T1941" s="95"/>
    </row>
    <row r="1942" spans="20:20" ht="15" customHeight="1">
      <c r="T1942" s="95"/>
    </row>
    <row r="1943" spans="20:20" ht="15" customHeight="1">
      <c r="T1943" s="95"/>
    </row>
    <row r="1944" spans="20:20" ht="15" customHeight="1">
      <c r="T1944" s="95"/>
    </row>
    <row r="1945" spans="20:20" ht="15" customHeight="1">
      <c r="T1945" s="95"/>
    </row>
    <row r="1946" spans="20:20" ht="15" customHeight="1">
      <c r="T1946" s="95"/>
    </row>
    <row r="1947" spans="20:20" ht="15" customHeight="1">
      <c r="T1947" s="95"/>
    </row>
    <row r="1948" spans="20:20" ht="15" customHeight="1">
      <c r="T1948" s="95"/>
    </row>
    <row r="1949" spans="20:20" ht="15" customHeight="1">
      <c r="T1949" s="95"/>
    </row>
    <row r="1950" spans="20:20" ht="15" customHeight="1">
      <c r="T1950" s="95"/>
    </row>
    <row r="1951" spans="20:20" ht="15" customHeight="1">
      <c r="T1951" s="95"/>
    </row>
    <row r="1952" spans="20:20" ht="15" customHeight="1">
      <c r="T1952" s="95"/>
    </row>
    <row r="1953" spans="20:20" ht="15" customHeight="1">
      <c r="T1953" s="95"/>
    </row>
    <row r="1954" spans="20:20" ht="15" customHeight="1">
      <c r="T1954" s="95"/>
    </row>
    <row r="1955" spans="20:20" ht="15" customHeight="1">
      <c r="T1955" s="95"/>
    </row>
    <row r="1956" spans="20:20" ht="15" customHeight="1">
      <c r="T1956" s="95"/>
    </row>
    <row r="1957" spans="20:20" ht="15" customHeight="1">
      <c r="T1957" s="95"/>
    </row>
    <row r="1958" spans="20:20" ht="15" customHeight="1">
      <c r="T1958" s="95"/>
    </row>
    <row r="1959" spans="20:20" ht="15" customHeight="1">
      <c r="T1959" s="95"/>
    </row>
    <row r="1960" spans="20:20" ht="15" customHeight="1">
      <c r="T1960" s="95"/>
    </row>
    <row r="1961" spans="20:20" ht="15" customHeight="1">
      <c r="T1961" s="95"/>
    </row>
    <row r="1962" spans="20:20" ht="15" customHeight="1">
      <c r="T1962" s="95"/>
    </row>
    <row r="1963" spans="20:20" ht="15" customHeight="1">
      <c r="T1963" s="95"/>
    </row>
    <row r="1964" spans="20:20" ht="15" customHeight="1">
      <c r="T1964" s="95"/>
    </row>
    <row r="1965" spans="20:20" ht="15" customHeight="1">
      <c r="T1965" s="95"/>
    </row>
    <row r="1966" spans="20:20" ht="15" customHeight="1">
      <c r="T1966" s="95"/>
    </row>
    <row r="1967" spans="20:20" ht="15" customHeight="1">
      <c r="T1967" s="95"/>
    </row>
    <row r="1968" spans="20:20" ht="15" customHeight="1">
      <c r="T1968" s="95"/>
    </row>
    <row r="1969" spans="20:20" ht="15" customHeight="1">
      <c r="T1969" s="95"/>
    </row>
    <row r="1970" spans="20:20" ht="15" customHeight="1">
      <c r="T1970" s="95"/>
    </row>
    <row r="1971" spans="20:20" ht="15" customHeight="1">
      <c r="T1971" s="95"/>
    </row>
    <row r="1972" spans="20:20" ht="15" customHeight="1">
      <c r="T1972" s="95"/>
    </row>
    <row r="1973" spans="20:20" ht="15" customHeight="1">
      <c r="T1973" s="95"/>
    </row>
    <row r="1974" spans="20:20" ht="15" customHeight="1">
      <c r="T1974" s="95"/>
    </row>
    <row r="1975" spans="20:20" ht="15" customHeight="1">
      <c r="T1975" s="95"/>
    </row>
    <row r="1976" spans="20:20" ht="15" customHeight="1">
      <c r="T1976" s="95"/>
    </row>
    <row r="1977" spans="20:20" ht="15" customHeight="1">
      <c r="T1977" s="95"/>
    </row>
    <row r="1978" spans="20:20" ht="15" customHeight="1">
      <c r="T1978" s="95"/>
    </row>
    <row r="1979" spans="20:20" ht="15" customHeight="1">
      <c r="T1979" s="95"/>
    </row>
    <row r="1980" spans="20:20" ht="15" customHeight="1">
      <c r="T1980" s="95"/>
    </row>
    <row r="1981" spans="20:20" ht="15" customHeight="1">
      <c r="T1981" s="95"/>
    </row>
    <row r="1982" spans="20:20" ht="15" customHeight="1">
      <c r="T1982" s="95"/>
    </row>
    <row r="1983" spans="20:20" ht="15" customHeight="1">
      <c r="T1983" s="95"/>
    </row>
    <row r="1984" spans="20:20" ht="15" customHeight="1">
      <c r="T1984" s="95"/>
    </row>
    <row r="1985" spans="20:20" ht="15" customHeight="1">
      <c r="T1985" s="95"/>
    </row>
    <row r="1986" spans="20:20" ht="15" customHeight="1">
      <c r="T1986" s="95"/>
    </row>
    <row r="1987" spans="20:20" ht="15" customHeight="1">
      <c r="T1987" s="95"/>
    </row>
    <row r="1988" spans="20:20" ht="15" customHeight="1">
      <c r="T1988" s="95"/>
    </row>
    <row r="1989" spans="20:20" ht="15" customHeight="1">
      <c r="T1989" s="95"/>
    </row>
    <row r="1990" spans="20:20" ht="15" customHeight="1">
      <c r="T1990" s="95"/>
    </row>
    <row r="1991" spans="20:20" ht="15" customHeight="1">
      <c r="T1991" s="95"/>
    </row>
    <row r="1992" spans="20:20" ht="15" customHeight="1">
      <c r="T1992" s="95"/>
    </row>
    <row r="1993" spans="20:20" ht="15" customHeight="1">
      <c r="T1993" s="95"/>
    </row>
    <row r="1994" spans="20:20" ht="15" customHeight="1">
      <c r="T1994" s="95"/>
    </row>
    <row r="1995" spans="20:20" ht="15" customHeight="1">
      <c r="T1995" s="95"/>
    </row>
    <row r="1996" spans="20:20" ht="15" customHeight="1">
      <c r="T1996" s="95"/>
    </row>
    <row r="1997" spans="20:20" ht="15" customHeight="1">
      <c r="T1997" s="95"/>
    </row>
    <row r="1998" spans="20:20" ht="15" customHeight="1">
      <c r="T1998" s="95"/>
    </row>
    <row r="1999" spans="20:20" ht="15" customHeight="1">
      <c r="T1999" s="95"/>
    </row>
    <row r="2000" spans="20:20" ht="15" customHeight="1">
      <c r="T2000" s="95"/>
    </row>
    <row r="2001" spans="20:20" ht="15" customHeight="1">
      <c r="T2001" s="95"/>
    </row>
    <row r="2002" spans="20:20" ht="15" customHeight="1">
      <c r="T2002" s="95"/>
    </row>
    <row r="2003" spans="20:20" ht="15" customHeight="1">
      <c r="T2003" s="95"/>
    </row>
    <row r="2004" spans="20:20" ht="15" customHeight="1">
      <c r="T2004" s="95"/>
    </row>
    <row r="2005" spans="20:20" ht="15" customHeight="1">
      <c r="T2005" s="95"/>
    </row>
    <row r="2006" spans="20:20" ht="15" customHeight="1">
      <c r="T2006" s="95"/>
    </row>
    <row r="2007" spans="20:20" ht="15" customHeight="1">
      <c r="T2007" s="95"/>
    </row>
    <row r="2008" spans="20:20" ht="15" customHeight="1">
      <c r="T2008" s="95"/>
    </row>
    <row r="2009" spans="20:20" ht="15" customHeight="1">
      <c r="T2009" s="95"/>
    </row>
    <row r="2010" spans="20:20" ht="15" customHeight="1">
      <c r="T2010" s="95"/>
    </row>
    <row r="2011" spans="20:20" ht="15" customHeight="1">
      <c r="T2011" s="95"/>
    </row>
    <row r="2012" spans="20:20" ht="15" customHeight="1">
      <c r="T2012" s="95"/>
    </row>
    <row r="2013" spans="20:20" ht="15" customHeight="1">
      <c r="T2013" s="95"/>
    </row>
    <row r="2014" spans="20:20" ht="15" customHeight="1">
      <c r="T2014" s="95"/>
    </row>
    <row r="2015" spans="20:20" ht="15" customHeight="1">
      <c r="T2015" s="95"/>
    </row>
    <row r="2016" spans="20:20" ht="15" customHeight="1">
      <c r="T2016" s="95"/>
    </row>
    <row r="2017" spans="20:20" ht="15" customHeight="1">
      <c r="T2017" s="95"/>
    </row>
    <row r="2018" spans="20:20" ht="15" customHeight="1">
      <c r="T2018" s="95"/>
    </row>
    <row r="2019" spans="20:20" ht="15" customHeight="1">
      <c r="T2019" s="95"/>
    </row>
    <row r="2020" spans="20:20" ht="15" customHeight="1">
      <c r="T2020" s="95"/>
    </row>
    <row r="2021" spans="20:20" ht="15" customHeight="1">
      <c r="T2021" s="95"/>
    </row>
    <row r="2022" spans="20:20" ht="15" customHeight="1">
      <c r="T2022" s="95"/>
    </row>
    <row r="2023" spans="20:20" ht="15" customHeight="1">
      <c r="T2023" s="95"/>
    </row>
    <row r="2024" spans="20:20" ht="15" customHeight="1">
      <c r="T2024" s="95"/>
    </row>
    <row r="2025" spans="20:20" ht="15" customHeight="1">
      <c r="T2025" s="95"/>
    </row>
    <row r="2026" spans="20:20" ht="15" customHeight="1">
      <c r="T2026" s="95"/>
    </row>
    <row r="2027" spans="20:20" ht="15" customHeight="1">
      <c r="T2027" s="95"/>
    </row>
    <row r="2028" spans="20:20" ht="15" customHeight="1">
      <c r="T2028" s="95"/>
    </row>
    <row r="2029" spans="20:20" ht="15" customHeight="1">
      <c r="T2029" s="95"/>
    </row>
    <row r="2030" spans="20:20" ht="15" customHeight="1">
      <c r="T2030" s="95"/>
    </row>
    <row r="2031" spans="20:20" ht="15" customHeight="1">
      <c r="T2031" s="95"/>
    </row>
    <row r="2032" spans="20:20" ht="15" customHeight="1">
      <c r="T2032" s="95"/>
    </row>
    <row r="2033" spans="20:20" ht="15" customHeight="1">
      <c r="T2033" s="95"/>
    </row>
    <row r="2034" spans="20:20" ht="15" customHeight="1">
      <c r="T2034" s="95"/>
    </row>
    <row r="2035" spans="20:20" ht="15" customHeight="1">
      <c r="T2035" s="95"/>
    </row>
    <row r="2036" spans="20:20" ht="15" customHeight="1">
      <c r="T2036" s="95"/>
    </row>
    <row r="2037" spans="20:20" ht="15" customHeight="1">
      <c r="T2037" s="95"/>
    </row>
    <row r="2038" spans="20:20" ht="15" customHeight="1">
      <c r="T2038" s="95"/>
    </row>
    <row r="2039" spans="20:20" ht="15" customHeight="1">
      <c r="T2039" s="95"/>
    </row>
    <row r="2040" spans="20:20" ht="15" customHeight="1">
      <c r="T2040" s="95"/>
    </row>
    <row r="2041" spans="20:20" ht="15" customHeight="1">
      <c r="T2041" s="95"/>
    </row>
    <row r="2042" spans="20:20" ht="15" customHeight="1">
      <c r="T2042" s="95"/>
    </row>
    <row r="2043" spans="20:20" ht="15" customHeight="1">
      <c r="T2043" s="95"/>
    </row>
    <row r="2044" spans="20:20" ht="15" customHeight="1">
      <c r="T2044" s="95"/>
    </row>
    <row r="2045" spans="20:20" ht="15" customHeight="1">
      <c r="T2045" s="95"/>
    </row>
    <row r="2046" spans="20:20" ht="15" customHeight="1">
      <c r="T2046" s="95"/>
    </row>
    <row r="2047" spans="20:20" ht="15" customHeight="1">
      <c r="T2047" s="95"/>
    </row>
    <row r="2048" spans="20:20" ht="15" customHeight="1">
      <c r="T2048" s="95"/>
    </row>
    <row r="2049" spans="20:20" ht="15" customHeight="1">
      <c r="T2049" s="95"/>
    </row>
    <row r="2050" spans="20:20" ht="15" customHeight="1">
      <c r="T2050" s="95"/>
    </row>
    <row r="2051" spans="20:20" ht="15" customHeight="1">
      <c r="T2051" s="95"/>
    </row>
    <row r="2052" spans="20:20" ht="15" customHeight="1">
      <c r="T2052" s="95"/>
    </row>
    <row r="2053" spans="20:20" ht="15" customHeight="1">
      <c r="T2053" s="95"/>
    </row>
    <row r="2054" spans="20:20" ht="15" customHeight="1">
      <c r="T2054" s="95"/>
    </row>
    <row r="2055" spans="20:20" ht="15" customHeight="1">
      <c r="T2055" s="95"/>
    </row>
    <row r="2056" spans="20:20" ht="15" customHeight="1">
      <c r="T2056" s="95"/>
    </row>
    <row r="2057" spans="20:20" ht="15" customHeight="1">
      <c r="T2057" s="95"/>
    </row>
    <row r="2058" spans="20:20" ht="15" customHeight="1">
      <c r="T2058" s="95"/>
    </row>
    <row r="2059" spans="20:20" ht="15" customHeight="1">
      <c r="T2059" s="95"/>
    </row>
    <row r="2060" spans="20:20" ht="15" customHeight="1">
      <c r="T2060" s="95"/>
    </row>
    <row r="2061" spans="20:20" ht="15" customHeight="1">
      <c r="T2061" s="95"/>
    </row>
    <row r="2062" spans="20:20" ht="15" customHeight="1">
      <c r="T2062" s="95"/>
    </row>
    <row r="2063" spans="20:20" ht="15" customHeight="1">
      <c r="T2063" s="95"/>
    </row>
    <row r="2064" spans="20:20" ht="15" customHeight="1">
      <c r="T2064" s="95"/>
    </row>
    <row r="2065" spans="20:20" ht="15" customHeight="1">
      <c r="T2065" s="95"/>
    </row>
    <row r="2066" spans="20:20" ht="15" customHeight="1">
      <c r="T2066" s="95"/>
    </row>
    <row r="2067" spans="20:20" ht="15" customHeight="1">
      <c r="T2067" s="95"/>
    </row>
    <row r="2068" spans="20:20" ht="15" customHeight="1">
      <c r="T2068" s="95"/>
    </row>
    <row r="2069" spans="20:20" ht="15" customHeight="1">
      <c r="T2069" s="95"/>
    </row>
    <row r="2070" spans="20:20" ht="15" customHeight="1">
      <c r="T2070" s="95"/>
    </row>
    <row r="2071" spans="20:20" ht="15" customHeight="1">
      <c r="T2071" s="95"/>
    </row>
    <row r="2072" spans="20:20" ht="15" customHeight="1">
      <c r="T2072" s="95"/>
    </row>
    <row r="2073" spans="20:20" ht="15" customHeight="1">
      <c r="T2073" s="95"/>
    </row>
    <row r="2074" spans="20:20" ht="15" customHeight="1">
      <c r="T2074" s="95"/>
    </row>
    <row r="2075" spans="20:20" ht="15" customHeight="1">
      <c r="T2075" s="95"/>
    </row>
    <row r="2076" spans="20:20" ht="15" customHeight="1">
      <c r="T2076" s="95"/>
    </row>
    <row r="2077" spans="20:20" ht="15" customHeight="1">
      <c r="T2077" s="95"/>
    </row>
    <row r="2078" spans="20:20" ht="15" customHeight="1">
      <c r="T2078" s="95"/>
    </row>
    <row r="2079" spans="20:20" ht="15" customHeight="1">
      <c r="T2079" s="95"/>
    </row>
    <row r="2080" spans="20:20" ht="15" customHeight="1">
      <c r="T2080" s="95"/>
    </row>
    <row r="2081" spans="20:20" ht="15" customHeight="1">
      <c r="T2081" s="95"/>
    </row>
    <row r="2082" spans="20:20" ht="15" customHeight="1">
      <c r="T2082" s="95"/>
    </row>
    <row r="2083" spans="20:20" ht="15" customHeight="1">
      <c r="T2083" s="95"/>
    </row>
    <row r="2084" spans="20:20" ht="15" customHeight="1">
      <c r="T2084" s="95"/>
    </row>
    <row r="2085" spans="20:20" ht="15" customHeight="1">
      <c r="T2085" s="95"/>
    </row>
    <row r="2086" spans="20:20" ht="15" customHeight="1">
      <c r="T2086" s="95"/>
    </row>
    <row r="2087" spans="20:20" ht="15" customHeight="1">
      <c r="T2087" s="95"/>
    </row>
    <row r="2088" spans="20:20" ht="15" customHeight="1">
      <c r="T2088" s="95"/>
    </row>
    <row r="2089" spans="20:20" ht="15" customHeight="1">
      <c r="T2089" s="95"/>
    </row>
    <row r="2090" spans="20:20" ht="15" customHeight="1">
      <c r="T2090" s="95"/>
    </row>
    <row r="2091" spans="20:20" ht="15" customHeight="1">
      <c r="T2091" s="95"/>
    </row>
    <row r="2092" spans="20:20" ht="15" customHeight="1">
      <c r="T2092" s="95"/>
    </row>
    <row r="2093" spans="20:20" ht="15" customHeight="1">
      <c r="T2093" s="95"/>
    </row>
    <row r="2094" spans="20:20" ht="15" customHeight="1">
      <c r="T2094" s="95"/>
    </row>
    <row r="2095" spans="20:20" ht="15" customHeight="1">
      <c r="T2095" s="95"/>
    </row>
    <row r="2096" spans="20:20" ht="15" customHeight="1">
      <c r="T2096" s="95"/>
    </row>
    <row r="2097" spans="20:20" ht="15" customHeight="1">
      <c r="T2097" s="95"/>
    </row>
    <row r="2098" spans="20:20" ht="15" customHeight="1">
      <c r="T2098" s="95"/>
    </row>
    <row r="2099" spans="20:20" ht="15" customHeight="1">
      <c r="T2099" s="95"/>
    </row>
    <row r="2100" spans="20:20" ht="15" customHeight="1">
      <c r="T2100" s="95"/>
    </row>
    <row r="2101" spans="20:20" ht="15" customHeight="1">
      <c r="T2101" s="95"/>
    </row>
    <row r="2102" spans="20:20" ht="15" customHeight="1">
      <c r="T2102" s="95"/>
    </row>
    <row r="2103" spans="20:20" ht="15" customHeight="1">
      <c r="T2103" s="95"/>
    </row>
    <row r="2104" spans="20:20" ht="15" customHeight="1">
      <c r="T2104" s="95"/>
    </row>
    <row r="2105" spans="20:20" ht="15" customHeight="1">
      <c r="T2105" s="95"/>
    </row>
    <row r="2106" spans="20:20" ht="15" customHeight="1">
      <c r="T2106" s="95"/>
    </row>
    <row r="2107" spans="20:20" ht="15" customHeight="1">
      <c r="T2107" s="95"/>
    </row>
    <row r="2108" spans="20:20" ht="15" customHeight="1">
      <c r="T2108" s="95"/>
    </row>
    <row r="2109" spans="20:20" ht="15" customHeight="1">
      <c r="T2109" s="95"/>
    </row>
    <row r="2110" spans="20:20" ht="15" customHeight="1">
      <c r="T2110" s="95"/>
    </row>
    <row r="2111" spans="20:20" ht="15" customHeight="1">
      <c r="T2111" s="95"/>
    </row>
    <row r="2112" spans="20:20" ht="15" customHeight="1">
      <c r="T2112" s="95"/>
    </row>
    <row r="2113" spans="20:20" ht="15" customHeight="1">
      <c r="T2113" s="95"/>
    </row>
    <row r="2114" spans="20:20" ht="15" customHeight="1">
      <c r="T2114" s="95"/>
    </row>
    <row r="2115" spans="20:20" ht="15" customHeight="1">
      <c r="T2115" s="95"/>
    </row>
    <row r="2116" spans="20:20" ht="15" customHeight="1">
      <c r="T2116" s="95"/>
    </row>
    <row r="2117" spans="20:20" ht="15" customHeight="1">
      <c r="T2117" s="95"/>
    </row>
    <row r="2118" spans="20:20" ht="15" customHeight="1">
      <c r="T2118" s="95"/>
    </row>
    <row r="2119" spans="20:20" ht="15" customHeight="1">
      <c r="T2119" s="95"/>
    </row>
    <row r="2120" spans="20:20" ht="15" customHeight="1">
      <c r="T2120" s="95"/>
    </row>
    <row r="2121" spans="20:20" ht="15" customHeight="1">
      <c r="T2121" s="95"/>
    </row>
    <row r="2122" spans="20:20" ht="15" customHeight="1">
      <c r="T2122" s="95"/>
    </row>
    <row r="2123" spans="20:20" ht="15" customHeight="1">
      <c r="T2123" s="95"/>
    </row>
    <row r="2124" spans="20:20" ht="15" customHeight="1">
      <c r="T2124" s="95"/>
    </row>
    <row r="2125" spans="20:20" ht="15" customHeight="1">
      <c r="T2125" s="95"/>
    </row>
    <row r="2126" spans="20:20" ht="15" customHeight="1">
      <c r="T2126" s="95"/>
    </row>
    <row r="2127" spans="20:20" ht="15" customHeight="1">
      <c r="T2127" s="95"/>
    </row>
    <row r="2128" spans="20:20" ht="15" customHeight="1">
      <c r="T2128" s="95"/>
    </row>
    <row r="2129" spans="20:20" ht="15" customHeight="1">
      <c r="T2129" s="95"/>
    </row>
    <row r="2130" spans="20:20" ht="15" customHeight="1">
      <c r="T2130" s="95"/>
    </row>
    <row r="2131" spans="20:20" ht="15" customHeight="1">
      <c r="T2131" s="95"/>
    </row>
    <row r="2132" spans="20:20" ht="15" customHeight="1">
      <c r="T2132" s="95"/>
    </row>
    <row r="2133" spans="20:20" ht="15" customHeight="1">
      <c r="T2133" s="95"/>
    </row>
    <row r="2134" spans="20:20" ht="15" customHeight="1">
      <c r="T2134" s="95"/>
    </row>
    <row r="2135" spans="20:20" ht="15" customHeight="1">
      <c r="T2135" s="95"/>
    </row>
    <row r="2136" spans="20:20" ht="15" customHeight="1">
      <c r="T2136" s="95"/>
    </row>
    <row r="2137" spans="20:20" ht="15" customHeight="1">
      <c r="T2137" s="95"/>
    </row>
    <row r="2138" spans="20:20" ht="15" customHeight="1">
      <c r="T2138" s="95"/>
    </row>
    <row r="2139" spans="20:20" ht="15" customHeight="1">
      <c r="T2139" s="95"/>
    </row>
    <row r="2140" spans="20:20" ht="15" customHeight="1">
      <c r="T2140" s="95"/>
    </row>
    <row r="2141" spans="20:20" ht="15" customHeight="1">
      <c r="T2141" s="95"/>
    </row>
    <row r="2142" spans="20:20" ht="15" customHeight="1">
      <c r="T2142" s="95"/>
    </row>
    <row r="2143" spans="20:20" ht="15" customHeight="1">
      <c r="T2143" s="95"/>
    </row>
    <row r="2144" spans="20:20" ht="15" customHeight="1">
      <c r="T2144" s="95"/>
    </row>
    <row r="2145" spans="20:20" ht="15" customHeight="1">
      <c r="T2145" s="95"/>
    </row>
    <row r="2146" spans="20:20" ht="15" customHeight="1">
      <c r="T2146" s="95"/>
    </row>
    <row r="2147" spans="20:20" ht="15" customHeight="1">
      <c r="T2147" s="95"/>
    </row>
    <row r="2148" spans="20:20" ht="15" customHeight="1">
      <c r="T2148" s="95"/>
    </row>
    <row r="2149" spans="20:20" ht="15" customHeight="1">
      <c r="T2149" s="95"/>
    </row>
    <row r="2150" spans="20:20" ht="15" customHeight="1">
      <c r="T2150" s="95"/>
    </row>
    <row r="2151" spans="20:20" ht="15" customHeight="1">
      <c r="T2151" s="95"/>
    </row>
    <row r="2152" spans="20:20" ht="15" customHeight="1">
      <c r="T2152" s="95"/>
    </row>
    <row r="2153" spans="20:20" ht="15" customHeight="1">
      <c r="T2153" s="95"/>
    </row>
    <row r="2154" spans="20:20" ht="15" customHeight="1">
      <c r="T2154" s="95"/>
    </row>
    <row r="2155" spans="20:20" ht="15" customHeight="1">
      <c r="T2155" s="95"/>
    </row>
    <row r="2156" spans="20:20" ht="15" customHeight="1">
      <c r="T2156" s="95"/>
    </row>
    <row r="2157" spans="20:20" ht="15" customHeight="1">
      <c r="T2157" s="95"/>
    </row>
    <row r="2158" spans="20:20" ht="15" customHeight="1">
      <c r="T2158" s="95"/>
    </row>
    <row r="2159" spans="20:20" ht="15" customHeight="1">
      <c r="T2159" s="95"/>
    </row>
    <row r="2160" spans="20:20" ht="15" customHeight="1">
      <c r="T2160" s="95"/>
    </row>
    <row r="2161" spans="20:20" ht="15" customHeight="1">
      <c r="T2161" s="95"/>
    </row>
    <row r="2162" spans="20:20" ht="15" customHeight="1">
      <c r="T2162" s="95"/>
    </row>
    <row r="2163" spans="20:20" ht="15" customHeight="1">
      <c r="T2163" s="95"/>
    </row>
    <row r="2164" spans="20:20" ht="15" customHeight="1">
      <c r="T2164" s="95"/>
    </row>
    <row r="2165" spans="20:20" ht="15" customHeight="1">
      <c r="T2165" s="95"/>
    </row>
    <row r="2166" spans="20:20" ht="15" customHeight="1">
      <c r="T2166" s="95"/>
    </row>
    <row r="2167" spans="20:20" ht="15" customHeight="1">
      <c r="T2167" s="95"/>
    </row>
    <row r="2168" spans="20:20" ht="15" customHeight="1">
      <c r="T2168" s="95"/>
    </row>
    <row r="2169" spans="20:20" ht="15" customHeight="1">
      <c r="T2169" s="95"/>
    </row>
    <row r="2170" spans="20:20" ht="15" customHeight="1">
      <c r="T2170" s="95"/>
    </row>
    <row r="2171" spans="20:20" ht="15" customHeight="1">
      <c r="T2171" s="95"/>
    </row>
    <row r="2172" spans="20:20" ht="15" customHeight="1">
      <c r="T2172" s="95"/>
    </row>
    <row r="2173" spans="20:20" ht="15" customHeight="1">
      <c r="T2173" s="95"/>
    </row>
    <row r="2174" spans="20:20" ht="15" customHeight="1">
      <c r="T2174" s="95"/>
    </row>
    <row r="2175" spans="20:20" ht="15" customHeight="1">
      <c r="T2175" s="95"/>
    </row>
    <row r="2176" spans="20:20" ht="15" customHeight="1">
      <c r="T2176" s="95"/>
    </row>
    <row r="2177" spans="20:20" ht="15" customHeight="1">
      <c r="T2177" s="95"/>
    </row>
    <row r="2178" spans="20:20" ht="15" customHeight="1">
      <c r="T2178" s="95"/>
    </row>
    <row r="2179" spans="20:20" ht="15" customHeight="1">
      <c r="T2179" s="95"/>
    </row>
    <row r="2180" spans="20:20" ht="15" customHeight="1">
      <c r="T2180" s="95"/>
    </row>
    <row r="2181" spans="20:20" ht="15" customHeight="1">
      <c r="T2181" s="95"/>
    </row>
    <row r="2182" spans="20:20" ht="15" customHeight="1">
      <c r="T2182" s="95"/>
    </row>
    <row r="2183" spans="20:20" ht="15" customHeight="1">
      <c r="T2183" s="95"/>
    </row>
    <row r="2184" spans="20:20" ht="15" customHeight="1">
      <c r="T2184" s="95"/>
    </row>
    <row r="2185" spans="20:20" ht="15" customHeight="1">
      <c r="T2185" s="95"/>
    </row>
    <row r="2186" spans="20:20" ht="15" customHeight="1">
      <c r="T2186" s="95"/>
    </row>
    <row r="2187" spans="20:20" ht="15" customHeight="1">
      <c r="T2187" s="95"/>
    </row>
    <row r="2188" spans="20:20" ht="15" customHeight="1">
      <c r="T2188" s="95"/>
    </row>
    <row r="2189" spans="20:20" ht="15" customHeight="1">
      <c r="T2189" s="95"/>
    </row>
    <row r="2190" spans="20:20" ht="15" customHeight="1">
      <c r="T2190" s="95"/>
    </row>
    <row r="2191" spans="20:20" ht="15" customHeight="1">
      <c r="T2191" s="95"/>
    </row>
    <row r="2192" spans="20:20" ht="15" customHeight="1">
      <c r="T2192" s="95"/>
    </row>
    <row r="2193" spans="20:20" ht="15" customHeight="1">
      <c r="T2193" s="95"/>
    </row>
    <row r="2194" spans="20:20" ht="15" customHeight="1">
      <c r="T2194" s="95"/>
    </row>
    <row r="2195" spans="20:20" ht="15" customHeight="1">
      <c r="T2195" s="95"/>
    </row>
    <row r="2196" spans="20:20" ht="15" customHeight="1">
      <c r="T2196" s="95"/>
    </row>
    <row r="2197" spans="20:20" ht="15" customHeight="1">
      <c r="T2197" s="95"/>
    </row>
    <row r="2198" spans="20:20" ht="15" customHeight="1">
      <c r="T2198" s="95"/>
    </row>
    <row r="2199" spans="20:20" ht="15" customHeight="1">
      <c r="T2199" s="95"/>
    </row>
    <row r="2200" spans="20:20" ht="15" customHeight="1">
      <c r="T2200" s="95"/>
    </row>
    <row r="2201" spans="20:20" ht="15" customHeight="1">
      <c r="T2201" s="95"/>
    </row>
    <row r="2202" spans="20:20" ht="15" customHeight="1">
      <c r="T2202" s="95"/>
    </row>
    <row r="2203" spans="20:20" ht="15" customHeight="1">
      <c r="T2203" s="95"/>
    </row>
    <row r="2204" spans="20:20" ht="15" customHeight="1">
      <c r="T2204" s="95"/>
    </row>
    <row r="2205" spans="20:20" ht="15" customHeight="1">
      <c r="T2205" s="95"/>
    </row>
    <row r="2206" spans="20:20" ht="15" customHeight="1">
      <c r="T2206" s="95"/>
    </row>
    <row r="2207" spans="20:20" ht="15" customHeight="1">
      <c r="T2207" s="95"/>
    </row>
    <row r="2208" spans="20:20" ht="15" customHeight="1">
      <c r="T2208" s="95"/>
    </row>
    <row r="2209" spans="20:20" ht="15" customHeight="1">
      <c r="T2209" s="95"/>
    </row>
    <row r="2210" spans="20:20" ht="15" customHeight="1">
      <c r="T2210" s="95"/>
    </row>
    <row r="2211" spans="20:20" ht="15" customHeight="1">
      <c r="T2211" s="95"/>
    </row>
    <row r="2212" spans="20:20" ht="15" customHeight="1">
      <c r="T2212" s="95"/>
    </row>
    <row r="2213" spans="20:20" ht="15" customHeight="1">
      <c r="T2213" s="95"/>
    </row>
    <row r="2214" spans="20:20" ht="15" customHeight="1">
      <c r="T2214" s="95"/>
    </row>
    <row r="2215" spans="20:20" ht="15" customHeight="1">
      <c r="T2215" s="95"/>
    </row>
    <row r="2216" spans="20:20" ht="15" customHeight="1">
      <c r="T2216" s="95"/>
    </row>
    <row r="2217" spans="20:20" ht="15" customHeight="1">
      <c r="T2217" s="95"/>
    </row>
    <row r="2218" spans="20:20" ht="15" customHeight="1">
      <c r="T2218" s="95"/>
    </row>
    <row r="2219" spans="20:20" ht="15" customHeight="1">
      <c r="T2219" s="95"/>
    </row>
    <row r="2220" spans="20:20" ht="15" customHeight="1">
      <c r="T2220" s="95"/>
    </row>
    <row r="2221" spans="20:20" ht="15" customHeight="1">
      <c r="T2221" s="95"/>
    </row>
    <row r="2222" spans="20:20" ht="15" customHeight="1">
      <c r="T2222" s="95"/>
    </row>
    <row r="2223" spans="20:20" ht="15" customHeight="1">
      <c r="T2223" s="95"/>
    </row>
    <row r="2224" spans="20:20" ht="15" customHeight="1">
      <c r="T2224" s="95"/>
    </row>
    <row r="2225" spans="20:20" ht="15" customHeight="1">
      <c r="T2225" s="95"/>
    </row>
    <row r="2226" spans="20:20" ht="15" customHeight="1">
      <c r="T2226" s="95"/>
    </row>
    <row r="2227" spans="20:20" ht="15" customHeight="1">
      <c r="T2227" s="95"/>
    </row>
    <row r="2228" spans="20:20" ht="15" customHeight="1">
      <c r="T2228" s="95"/>
    </row>
    <row r="2229" spans="20:20" ht="15" customHeight="1">
      <c r="T2229" s="95"/>
    </row>
    <row r="2230" spans="20:20" ht="15" customHeight="1">
      <c r="T2230" s="95"/>
    </row>
    <row r="2231" spans="20:20" ht="15" customHeight="1">
      <c r="T2231" s="95"/>
    </row>
    <row r="2232" spans="20:20" ht="15" customHeight="1">
      <c r="T2232" s="95"/>
    </row>
    <row r="2233" spans="20:20" ht="15" customHeight="1">
      <c r="T2233" s="95"/>
    </row>
    <row r="2234" spans="20:20" ht="15" customHeight="1">
      <c r="T2234" s="95"/>
    </row>
    <row r="2235" spans="20:20" ht="15" customHeight="1">
      <c r="T2235" s="95"/>
    </row>
    <row r="2236" spans="20:20" ht="15" customHeight="1">
      <c r="T2236" s="95"/>
    </row>
    <row r="2237" spans="20:20" ht="15" customHeight="1">
      <c r="T2237" s="95"/>
    </row>
    <row r="2238" spans="20:20" ht="15" customHeight="1">
      <c r="T2238" s="95"/>
    </row>
    <row r="2239" spans="20:20" ht="15" customHeight="1">
      <c r="T2239" s="95"/>
    </row>
    <row r="2240" spans="20:20" ht="15" customHeight="1">
      <c r="T2240" s="95"/>
    </row>
    <row r="2241" spans="20:20" ht="15" customHeight="1">
      <c r="T2241" s="95"/>
    </row>
    <row r="2242" spans="20:20" ht="15" customHeight="1">
      <c r="T2242" s="95"/>
    </row>
    <row r="2243" spans="20:20" ht="15" customHeight="1">
      <c r="T2243" s="95"/>
    </row>
    <row r="2244" spans="20:20" ht="15" customHeight="1">
      <c r="T2244" s="95"/>
    </row>
    <row r="2245" spans="20:20" ht="15" customHeight="1">
      <c r="T2245" s="95"/>
    </row>
    <row r="2246" spans="20:20" ht="15" customHeight="1">
      <c r="T2246" s="95"/>
    </row>
    <row r="2247" spans="20:20" ht="15" customHeight="1">
      <c r="T2247" s="95"/>
    </row>
    <row r="2248" spans="20:20" ht="15" customHeight="1">
      <c r="T2248" s="95"/>
    </row>
    <row r="2249" spans="20:20" ht="15" customHeight="1">
      <c r="T2249" s="95"/>
    </row>
    <row r="2250" spans="20:20" ht="15" customHeight="1">
      <c r="T2250" s="95"/>
    </row>
    <row r="2251" spans="20:20" ht="15" customHeight="1">
      <c r="T2251" s="95"/>
    </row>
    <row r="2252" spans="20:20" ht="15" customHeight="1">
      <c r="T2252" s="95"/>
    </row>
    <row r="2253" spans="20:20" ht="15" customHeight="1">
      <c r="T2253" s="95"/>
    </row>
    <row r="2254" spans="20:20" ht="15" customHeight="1">
      <c r="T2254" s="95"/>
    </row>
    <row r="2255" spans="20:20" ht="15" customHeight="1">
      <c r="T2255" s="95"/>
    </row>
    <row r="2256" spans="20:20" ht="15" customHeight="1">
      <c r="T2256" s="95"/>
    </row>
    <row r="2257" spans="20:20" ht="15" customHeight="1">
      <c r="T2257" s="95"/>
    </row>
    <row r="2258" spans="20:20" ht="15" customHeight="1">
      <c r="T2258" s="95"/>
    </row>
    <row r="2259" spans="20:20" ht="15" customHeight="1">
      <c r="T2259" s="95"/>
    </row>
    <row r="2260" spans="20:20" ht="15" customHeight="1">
      <c r="T2260" s="95"/>
    </row>
    <row r="2261" spans="20:20" ht="15" customHeight="1">
      <c r="T2261" s="95"/>
    </row>
    <row r="2262" spans="20:20" ht="15" customHeight="1">
      <c r="T2262" s="95"/>
    </row>
    <row r="2263" spans="20:20" ht="15" customHeight="1">
      <c r="T2263" s="95"/>
    </row>
    <row r="2264" spans="20:20" ht="15" customHeight="1">
      <c r="T2264" s="95"/>
    </row>
    <row r="2265" spans="20:20" ht="15" customHeight="1">
      <c r="T2265" s="95"/>
    </row>
    <row r="2266" spans="20:20" ht="15" customHeight="1">
      <c r="T2266" s="95"/>
    </row>
    <row r="2267" spans="20:20" ht="15" customHeight="1">
      <c r="T2267" s="95"/>
    </row>
    <row r="2268" spans="20:20" ht="15" customHeight="1">
      <c r="T2268" s="95"/>
    </row>
    <row r="2269" spans="20:20" ht="15" customHeight="1">
      <c r="T2269" s="95"/>
    </row>
    <row r="2270" spans="20:20" ht="15" customHeight="1">
      <c r="T2270" s="95"/>
    </row>
    <row r="2271" spans="20:20" ht="15" customHeight="1">
      <c r="T2271" s="95"/>
    </row>
    <row r="2272" spans="20:20" ht="15" customHeight="1">
      <c r="T2272" s="95"/>
    </row>
    <row r="2273" spans="20:20" ht="15" customHeight="1">
      <c r="T2273" s="95"/>
    </row>
    <row r="2274" spans="20:20" ht="15" customHeight="1">
      <c r="T2274" s="95"/>
    </row>
    <row r="2275" spans="20:20" ht="15" customHeight="1">
      <c r="T2275" s="95"/>
    </row>
    <row r="2276" spans="20:20" ht="15" customHeight="1">
      <c r="T2276" s="95"/>
    </row>
    <row r="2277" spans="20:20" ht="15" customHeight="1">
      <c r="T2277" s="95"/>
    </row>
    <row r="2278" spans="20:20" ht="15" customHeight="1">
      <c r="T2278" s="95"/>
    </row>
    <row r="2279" spans="20:20" ht="15" customHeight="1">
      <c r="T2279" s="95"/>
    </row>
    <row r="2280" spans="20:20" ht="15" customHeight="1">
      <c r="T2280" s="95"/>
    </row>
    <row r="2281" spans="20:20" ht="15" customHeight="1">
      <c r="T2281" s="95"/>
    </row>
    <row r="2282" spans="20:20" ht="15" customHeight="1">
      <c r="T2282" s="95"/>
    </row>
    <row r="2283" spans="20:20" ht="15" customHeight="1">
      <c r="T2283" s="95"/>
    </row>
    <row r="2284" spans="20:20" ht="15" customHeight="1">
      <c r="T2284" s="95"/>
    </row>
    <row r="2285" spans="20:20" ht="15" customHeight="1">
      <c r="T2285" s="95"/>
    </row>
    <row r="2286" spans="20:20" ht="15" customHeight="1">
      <c r="T2286" s="95"/>
    </row>
    <row r="2287" spans="20:20" ht="15" customHeight="1">
      <c r="T2287" s="95"/>
    </row>
    <row r="2288" spans="20:20" ht="15" customHeight="1">
      <c r="T2288" s="95"/>
    </row>
    <row r="2289" spans="20:20" ht="15" customHeight="1">
      <c r="T2289" s="95"/>
    </row>
    <row r="2290" spans="20:20" ht="15" customHeight="1">
      <c r="T2290" s="95"/>
    </row>
    <row r="2291" spans="20:20" ht="15" customHeight="1">
      <c r="T2291" s="95"/>
    </row>
    <row r="2292" spans="20:20" ht="15" customHeight="1">
      <c r="T2292" s="95"/>
    </row>
    <row r="2293" spans="20:20" ht="15" customHeight="1">
      <c r="T2293" s="95"/>
    </row>
    <row r="2294" spans="20:20" ht="15" customHeight="1">
      <c r="T2294" s="95"/>
    </row>
    <row r="2295" spans="20:20" ht="15" customHeight="1">
      <c r="T2295" s="95"/>
    </row>
    <row r="2296" spans="20:20" ht="15" customHeight="1">
      <c r="T2296" s="95"/>
    </row>
    <row r="2297" spans="20:20" ht="15" customHeight="1">
      <c r="T2297" s="95"/>
    </row>
    <row r="2298" spans="20:20" ht="15" customHeight="1">
      <c r="T2298" s="95"/>
    </row>
    <row r="2299" spans="20:20" ht="15" customHeight="1">
      <c r="T2299" s="95"/>
    </row>
    <row r="2300" spans="20:20" ht="15" customHeight="1">
      <c r="T2300" s="95"/>
    </row>
    <row r="2301" spans="20:20" ht="15" customHeight="1">
      <c r="T2301" s="95"/>
    </row>
    <row r="2302" spans="20:20" ht="15" customHeight="1">
      <c r="T2302" s="95"/>
    </row>
    <row r="2303" spans="20:20" ht="15" customHeight="1">
      <c r="T2303" s="95"/>
    </row>
    <row r="2304" spans="20:20" ht="15" customHeight="1">
      <c r="T2304" s="95"/>
    </row>
    <row r="2305" spans="20:20" ht="15" customHeight="1">
      <c r="T2305" s="95"/>
    </row>
    <row r="2306" spans="20:20" ht="15" customHeight="1">
      <c r="T2306" s="95"/>
    </row>
    <row r="2307" spans="20:20" ht="15" customHeight="1">
      <c r="T2307" s="95"/>
    </row>
    <row r="2308" spans="20:20" ht="15" customHeight="1">
      <c r="T2308" s="95"/>
    </row>
    <row r="2309" spans="20:20" ht="15" customHeight="1">
      <c r="T2309" s="95"/>
    </row>
    <row r="2310" spans="20:20" ht="15" customHeight="1">
      <c r="T2310" s="95"/>
    </row>
    <row r="2311" spans="20:20" ht="15" customHeight="1">
      <c r="T2311" s="95"/>
    </row>
    <row r="2312" spans="20:20" ht="15" customHeight="1">
      <c r="T2312" s="95"/>
    </row>
    <row r="2313" spans="20:20" ht="15" customHeight="1">
      <c r="T2313" s="95"/>
    </row>
    <row r="2314" spans="20:20" ht="15" customHeight="1">
      <c r="T2314" s="95"/>
    </row>
    <row r="2315" spans="20:20" ht="15" customHeight="1">
      <c r="T2315" s="95"/>
    </row>
    <row r="2316" spans="20:20" ht="15" customHeight="1">
      <c r="T2316" s="95"/>
    </row>
    <row r="2317" spans="20:20" ht="15" customHeight="1">
      <c r="T2317" s="95"/>
    </row>
    <row r="2318" spans="20:20" ht="15" customHeight="1">
      <c r="T2318" s="95"/>
    </row>
    <row r="2319" spans="20:20" ht="15" customHeight="1">
      <c r="T2319" s="95"/>
    </row>
    <row r="2320" spans="20:20" ht="15" customHeight="1">
      <c r="T2320" s="95"/>
    </row>
    <row r="2321" spans="20:20" ht="15" customHeight="1">
      <c r="T2321" s="95"/>
    </row>
    <row r="2322" spans="20:20" ht="15" customHeight="1">
      <c r="T2322" s="95"/>
    </row>
    <row r="2323" spans="20:20" ht="15" customHeight="1">
      <c r="T2323" s="95"/>
    </row>
    <row r="2324" spans="20:20" ht="15" customHeight="1">
      <c r="T2324" s="95"/>
    </row>
    <row r="2325" spans="20:20" ht="15" customHeight="1">
      <c r="T2325" s="95"/>
    </row>
    <row r="2326" spans="20:20" ht="15" customHeight="1">
      <c r="T2326" s="95"/>
    </row>
    <row r="2327" spans="20:20" ht="15" customHeight="1">
      <c r="T2327" s="95"/>
    </row>
    <row r="2328" spans="20:20" ht="15" customHeight="1">
      <c r="T2328" s="95"/>
    </row>
    <row r="2329" spans="20:20" ht="15" customHeight="1">
      <c r="T2329" s="95"/>
    </row>
    <row r="2330" spans="20:20" ht="15" customHeight="1">
      <c r="T2330" s="95"/>
    </row>
    <row r="2331" spans="20:20" ht="15" customHeight="1">
      <c r="T2331" s="95"/>
    </row>
    <row r="2332" spans="20:20" ht="15" customHeight="1">
      <c r="T2332" s="95"/>
    </row>
    <row r="2333" spans="20:20" ht="15" customHeight="1">
      <c r="T2333" s="95"/>
    </row>
    <row r="2334" spans="20:20" ht="15" customHeight="1">
      <c r="T2334" s="95"/>
    </row>
    <row r="2335" spans="20:20" ht="15" customHeight="1">
      <c r="T2335" s="95"/>
    </row>
    <row r="2336" spans="20:20" ht="15" customHeight="1">
      <c r="T2336" s="95"/>
    </row>
    <row r="2337" spans="20:20" ht="15" customHeight="1">
      <c r="T2337" s="95"/>
    </row>
    <row r="2338" spans="20:20" ht="15" customHeight="1">
      <c r="T2338" s="95"/>
    </row>
    <row r="2339" spans="20:20" ht="15" customHeight="1">
      <c r="T2339" s="95"/>
    </row>
    <row r="2340" spans="20:20" ht="15" customHeight="1">
      <c r="T2340" s="95"/>
    </row>
    <row r="2341" spans="20:20" ht="15" customHeight="1">
      <c r="T2341" s="95"/>
    </row>
    <row r="2342" spans="20:20" ht="15" customHeight="1">
      <c r="T2342" s="95"/>
    </row>
    <row r="2343" spans="20:20" ht="15" customHeight="1">
      <c r="T2343" s="95"/>
    </row>
    <row r="2344" spans="20:20" ht="15" customHeight="1">
      <c r="T2344" s="95"/>
    </row>
    <row r="2345" spans="20:20" ht="15" customHeight="1">
      <c r="T2345" s="95"/>
    </row>
    <row r="2346" spans="20:20" ht="15" customHeight="1">
      <c r="T2346" s="95"/>
    </row>
    <row r="2347" spans="20:20" ht="15" customHeight="1">
      <c r="T2347" s="95"/>
    </row>
    <row r="2348" spans="20:20" ht="15" customHeight="1">
      <c r="T2348" s="95"/>
    </row>
    <row r="2349" spans="20:20" ht="15" customHeight="1">
      <c r="T2349" s="95"/>
    </row>
    <row r="2350" spans="20:20" ht="15" customHeight="1">
      <c r="T2350" s="95"/>
    </row>
    <row r="2351" spans="20:20" ht="15" customHeight="1">
      <c r="T2351" s="95"/>
    </row>
    <row r="2352" spans="20:20" ht="15" customHeight="1">
      <c r="T2352" s="95"/>
    </row>
    <row r="2353" spans="20:20" ht="15" customHeight="1">
      <c r="T2353" s="95"/>
    </row>
    <row r="2354" spans="20:20" ht="15" customHeight="1">
      <c r="T2354" s="95"/>
    </row>
    <row r="2355" spans="20:20" ht="15" customHeight="1">
      <c r="T2355" s="95"/>
    </row>
    <row r="2356" spans="20:20" ht="15" customHeight="1">
      <c r="T2356" s="95"/>
    </row>
    <row r="2357" spans="20:20" ht="15" customHeight="1">
      <c r="T2357" s="95"/>
    </row>
    <row r="2358" spans="20:20" ht="15" customHeight="1">
      <c r="T2358" s="95"/>
    </row>
    <row r="2359" spans="20:20" ht="15" customHeight="1">
      <c r="T2359" s="95"/>
    </row>
    <row r="2360" spans="20:20" ht="15" customHeight="1">
      <c r="T2360" s="95"/>
    </row>
    <row r="2361" spans="20:20" ht="15" customHeight="1">
      <c r="T2361" s="95"/>
    </row>
    <row r="2362" spans="20:20" ht="15" customHeight="1">
      <c r="T2362" s="95"/>
    </row>
    <row r="2363" spans="20:20" ht="15" customHeight="1">
      <c r="T2363" s="95"/>
    </row>
    <row r="2364" spans="20:20" ht="15" customHeight="1">
      <c r="T2364" s="95"/>
    </row>
    <row r="2365" spans="20:20" ht="15" customHeight="1">
      <c r="T2365" s="95"/>
    </row>
    <row r="2366" spans="20:20" ht="15" customHeight="1">
      <c r="T2366" s="95"/>
    </row>
    <row r="2367" spans="20:20" ht="15" customHeight="1">
      <c r="T2367" s="95"/>
    </row>
    <row r="2368" spans="20:20" ht="15" customHeight="1">
      <c r="T2368" s="95"/>
    </row>
    <row r="2369" spans="20:20" ht="15" customHeight="1">
      <c r="T2369" s="95"/>
    </row>
    <row r="2370" spans="20:20" ht="15" customHeight="1">
      <c r="T2370" s="95"/>
    </row>
    <row r="2371" spans="20:20" ht="15" customHeight="1">
      <c r="T2371" s="95"/>
    </row>
    <row r="2372" spans="20:20" ht="15" customHeight="1">
      <c r="T2372" s="95"/>
    </row>
    <row r="2373" spans="20:20" ht="15" customHeight="1">
      <c r="T2373" s="95"/>
    </row>
    <row r="2374" spans="20:20" ht="15" customHeight="1">
      <c r="T2374" s="95"/>
    </row>
    <row r="2375" spans="20:20" ht="15" customHeight="1">
      <c r="T2375" s="95"/>
    </row>
    <row r="2376" spans="20:20" ht="15" customHeight="1">
      <c r="T2376" s="95"/>
    </row>
    <row r="2377" spans="20:20" ht="15" customHeight="1">
      <c r="T2377" s="95"/>
    </row>
    <row r="2378" spans="20:20" ht="15" customHeight="1">
      <c r="T2378" s="95"/>
    </row>
    <row r="2379" spans="20:20" ht="15" customHeight="1">
      <c r="T2379" s="95"/>
    </row>
    <row r="2380" spans="20:20" ht="15" customHeight="1">
      <c r="T2380" s="95"/>
    </row>
    <row r="2381" spans="20:20" ht="15" customHeight="1">
      <c r="T2381" s="95"/>
    </row>
    <row r="2382" spans="20:20" ht="15" customHeight="1">
      <c r="T2382" s="95"/>
    </row>
    <row r="2383" spans="20:20" ht="15" customHeight="1">
      <c r="T2383" s="95"/>
    </row>
    <row r="2384" spans="20:20" ht="15" customHeight="1">
      <c r="T2384" s="95"/>
    </row>
    <row r="2385" spans="20:20" ht="15" customHeight="1">
      <c r="T2385" s="95"/>
    </row>
    <row r="2386" spans="20:20" ht="15" customHeight="1">
      <c r="T2386" s="95"/>
    </row>
    <row r="2387" spans="20:20" ht="15" customHeight="1">
      <c r="T2387" s="95"/>
    </row>
    <row r="2388" spans="20:20" ht="15" customHeight="1">
      <c r="T2388" s="95"/>
    </row>
    <row r="2389" spans="20:20" ht="15" customHeight="1">
      <c r="T2389" s="95"/>
    </row>
    <row r="2390" spans="20:20" ht="15" customHeight="1">
      <c r="T2390" s="95"/>
    </row>
    <row r="2391" spans="20:20" ht="15" customHeight="1">
      <c r="T2391" s="95"/>
    </row>
    <row r="2392" spans="20:20" ht="15" customHeight="1">
      <c r="T2392" s="95"/>
    </row>
    <row r="2393" spans="20:20" ht="15" customHeight="1">
      <c r="T2393" s="95"/>
    </row>
    <row r="2394" spans="20:20" ht="15" customHeight="1">
      <c r="T2394" s="95"/>
    </row>
    <row r="2395" spans="20:20" ht="15" customHeight="1">
      <c r="T2395" s="95"/>
    </row>
    <row r="2396" spans="20:20" ht="15" customHeight="1">
      <c r="T2396" s="95"/>
    </row>
    <row r="2397" spans="20:20" ht="15" customHeight="1">
      <c r="T2397" s="95"/>
    </row>
    <row r="2398" spans="20:20" ht="15" customHeight="1">
      <c r="T2398" s="95"/>
    </row>
    <row r="2399" spans="20:20" ht="15" customHeight="1">
      <c r="T2399" s="95"/>
    </row>
    <row r="2400" spans="20:20" ht="15" customHeight="1">
      <c r="T2400" s="95"/>
    </row>
    <row r="2401" spans="20:20" ht="15" customHeight="1">
      <c r="T2401" s="95"/>
    </row>
    <row r="2402" spans="20:20" ht="15" customHeight="1">
      <c r="T2402" s="95"/>
    </row>
    <row r="2403" spans="20:20" ht="15" customHeight="1">
      <c r="T2403" s="95"/>
    </row>
    <row r="2404" spans="20:20" ht="15" customHeight="1">
      <c r="T2404" s="95"/>
    </row>
    <row r="2405" spans="20:20" ht="15" customHeight="1">
      <c r="T2405" s="95"/>
    </row>
    <row r="2406" spans="20:20" ht="15" customHeight="1">
      <c r="T2406" s="95"/>
    </row>
    <row r="2407" spans="20:20" ht="15" customHeight="1">
      <c r="T2407" s="95"/>
    </row>
    <row r="2408" spans="20:20" ht="15" customHeight="1">
      <c r="T2408" s="95"/>
    </row>
    <row r="2409" spans="20:20" ht="15" customHeight="1">
      <c r="T2409" s="95"/>
    </row>
    <row r="2410" spans="20:20" ht="15" customHeight="1">
      <c r="T2410" s="95"/>
    </row>
    <row r="2411" spans="20:20" ht="15" customHeight="1">
      <c r="T2411" s="95"/>
    </row>
    <row r="2412" spans="20:20" ht="15" customHeight="1">
      <c r="T2412" s="95"/>
    </row>
    <row r="2413" spans="20:20" ht="15" customHeight="1">
      <c r="T2413" s="95"/>
    </row>
    <row r="2414" spans="20:20" ht="15" customHeight="1">
      <c r="T2414" s="95"/>
    </row>
    <row r="2415" spans="20:20" ht="15" customHeight="1">
      <c r="T2415" s="95"/>
    </row>
    <row r="2416" spans="20:20" ht="15" customHeight="1">
      <c r="T2416" s="95"/>
    </row>
    <row r="2417" spans="20:20" ht="15" customHeight="1">
      <c r="T2417" s="95"/>
    </row>
    <row r="2418" spans="20:20" ht="15" customHeight="1">
      <c r="T2418" s="95"/>
    </row>
    <row r="2419" spans="20:20" ht="15" customHeight="1">
      <c r="T2419" s="95"/>
    </row>
    <row r="2420" spans="20:20" ht="15" customHeight="1">
      <c r="T2420" s="95"/>
    </row>
    <row r="2421" spans="20:20" ht="15" customHeight="1">
      <c r="T2421" s="95"/>
    </row>
    <row r="2422" spans="20:20" ht="15" customHeight="1">
      <c r="T2422" s="95"/>
    </row>
    <row r="2423" spans="20:20" ht="15" customHeight="1">
      <c r="T2423" s="95"/>
    </row>
    <row r="2424" spans="20:20" ht="15" customHeight="1">
      <c r="T2424" s="95"/>
    </row>
    <row r="2425" spans="20:20" ht="15" customHeight="1">
      <c r="T2425" s="95"/>
    </row>
    <row r="2426" spans="20:20" ht="15" customHeight="1">
      <c r="T2426" s="95"/>
    </row>
    <row r="2427" spans="20:20" ht="15" customHeight="1">
      <c r="T2427" s="95"/>
    </row>
    <row r="2428" spans="20:20" ht="15" customHeight="1">
      <c r="T2428" s="95"/>
    </row>
    <row r="2429" spans="20:20" ht="15" customHeight="1">
      <c r="T2429" s="95"/>
    </row>
    <row r="2430" spans="20:20" ht="15" customHeight="1">
      <c r="T2430" s="95"/>
    </row>
    <row r="2431" spans="20:20" ht="15" customHeight="1">
      <c r="T2431" s="95"/>
    </row>
    <row r="2432" spans="20:20" ht="15" customHeight="1">
      <c r="T2432" s="95"/>
    </row>
    <row r="2433" spans="20:20" ht="15" customHeight="1">
      <c r="T2433" s="95"/>
    </row>
    <row r="2434" spans="20:20" ht="15" customHeight="1">
      <c r="T2434" s="95"/>
    </row>
    <row r="2435" spans="20:20" ht="15" customHeight="1">
      <c r="T2435" s="95"/>
    </row>
    <row r="2436" spans="20:20" ht="15" customHeight="1">
      <c r="T2436" s="95"/>
    </row>
    <row r="2437" spans="20:20" ht="15" customHeight="1">
      <c r="T2437" s="95"/>
    </row>
    <row r="2438" spans="20:20" ht="15" customHeight="1">
      <c r="T2438" s="95"/>
    </row>
    <row r="2439" spans="20:20" ht="15" customHeight="1">
      <c r="T2439" s="95"/>
    </row>
    <row r="2440" spans="20:20" ht="15" customHeight="1">
      <c r="T2440" s="95"/>
    </row>
    <row r="2441" spans="20:20" ht="15" customHeight="1">
      <c r="T2441" s="95"/>
    </row>
    <row r="2442" spans="20:20" ht="15" customHeight="1">
      <c r="T2442" s="95"/>
    </row>
    <row r="2443" spans="20:20" ht="15" customHeight="1">
      <c r="T2443" s="95"/>
    </row>
    <row r="2444" spans="20:20" ht="15" customHeight="1">
      <c r="T2444" s="95"/>
    </row>
    <row r="2445" spans="20:20" ht="15" customHeight="1">
      <c r="T2445" s="95"/>
    </row>
    <row r="2446" spans="20:20" ht="15" customHeight="1">
      <c r="T2446" s="95"/>
    </row>
    <row r="2447" spans="20:20" ht="15" customHeight="1">
      <c r="T2447" s="95"/>
    </row>
    <row r="2448" spans="20:20" ht="15" customHeight="1">
      <c r="T2448" s="95"/>
    </row>
    <row r="2449" spans="20:20" ht="15" customHeight="1">
      <c r="T2449" s="95"/>
    </row>
    <row r="2450" spans="20:20" ht="15" customHeight="1">
      <c r="T2450" s="95"/>
    </row>
    <row r="2451" spans="20:20" ht="15" customHeight="1">
      <c r="T2451" s="95"/>
    </row>
    <row r="2452" spans="20:20" ht="15" customHeight="1">
      <c r="T2452" s="95"/>
    </row>
    <row r="2453" spans="20:20" ht="15" customHeight="1">
      <c r="T2453" s="95"/>
    </row>
    <row r="2454" spans="20:20" ht="15" customHeight="1">
      <c r="T2454" s="95"/>
    </row>
    <row r="2455" spans="20:20" ht="15" customHeight="1">
      <c r="T2455" s="95"/>
    </row>
    <row r="2456" spans="20:20" ht="15" customHeight="1">
      <c r="T2456" s="95"/>
    </row>
    <row r="2457" spans="20:20" ht="15" customHeight="1">
      <c r="T2457" s="95"/>
    </row>
    <row r="2458" spans="20:20" ht="15" customHeight="1">
      <c r="T2458" s="95"/>
    </row>
    <row r="2459" spans="20:20" ht="15" customHeight="1">
      <c r="T2459" s="95"/>
    </row>
    <row r="2460" spans="20:20" ht="15" customHeight="1">
      <c r="T2460" s="95"/>
    </row>
    <row r="2461" spans="20:20" ht="15" customHeight="1">
      <c r="T2461" s="95"/>
    </row>
    <row r="2462" spans="20:20" ht="15" customHeight="1">
      <c r="T2462" s="95"/>
    </row>
    <row r="2463" spans="20:20" ht="15" customHeight="1">
      <c r="T2463" s="95"/>
    </row>
    <row r="2464" spans="20:20" ht="15" customHeight="1">
      <c r="T2464" s="95"/>
    </row>
    <row r="2465" spans="20:20" ht="15" customHeight="1">
      <c r="T2465" s="95"/>
    </row>
    <row r="2466" spans="20:20" ht="15" customHeight="1">
      <c r="T2466" s="95"/>
    </row>
    <row r="2467" spans="20:20" ht="15" customHeight="1">
      <c r="T2467" s="95"/>
    </row>
    <row r="2468" spans="20:20" ht="15" customHeight="1">
      <c r="T2468" s="95"/>
    </row>
    <row r="2469" spans="20:20" ht="15" customHeight="1">
      <c r="T2469" s="95"/>
    </row>
    <row r="2470" spans="20:20" ht="15" customHeight="1">
      <c r="T2470" s="95"/>
    </row>
    <row r="2471" spans="20:20" ht="15" customHeight="1">
      <c r="T2471" s="95"/>
    </row>
    <row r="2472" spans="20:20" ht="15" customHeight="1">
      <c r="T2472" s="95"/>
    </row>
    <row r="2473" spans="20:20" ht="15" customHeight="1">
      <c r="T2473" s="95"/>
    </row>
    <row r="2474" spans="20:20" ht="15" customHeight="1">
      <c r="T2474" s="95"/>
    </row>
    <row r="2475" spans="20:20" ht="15" customHeight="1">
      <c r="T2475" s="95"/>
    </row>
    <row r="2476" spans="20:20" ht="15" customHeight="1">
      <c r="T2476" s="95"/>
    </row>
    <row r="2477" spans="20:20" ht="15" customHeight="1">
      <c r="T2477" s="95"/>
    </row>
    <row r="2478" spans="20:20" ht="15" customHeight="1">
      <c r="T2478" s="95"/>
    </row>
    <row r="2479" spans="20:20" ht="15" customHeight="1">
      <c r="T2479" s="95"/>
    </row>
    <row r="2480" spans="20:20" ht="15" customHeight="1">
      <c r="T2480" s="95"/>
    </row>
    <row r="2481" spans="20:20" ht="15" customHeight="1">
      <c r="T2481" s="95"/>
    </row>
    <row r="2482" spans="20:20" ht="15" customHeight="1">
      <c r="T2482" s="95"/>
    </row>
    <row r="2483" spans="20:20" ht="15" customHeight="1">
      <c r="T2483" s="95"/>
    </row>
    <row r="2484" spans="20:20" ht="15" customHeight="1">
      <c r="T2484" s="95"/>
    </row>
    <row r="2485" spans="20:20" ht="15" customHeight="1">
      <c r="T2485" s="95"/>
    </row>
    <row r="2486" spans="20:20" ht="15" customHeight="1">
      <c r="T2486" s="95"/>
    </row>
    <row r="2487" spans="20:20" ht="15" customHeight="1">
      <c r="T2487" s="95"/>
    </row>
    <row r="2488" spans="20:20" ht="15" customHeight="1">
      <c r="T2488" s="95"/>
    </row>
    <row r="2489" spans="20:20" ht="15" customHeight="1">
      <c r="T2489" s="95"/>
    </row>
    <row r="2490" spans="20:20" ht="15" customHeight="1">
      <c r="T2490" s="95"/>
    </row>
    <row r="2491" spans="20:20" ht="15" customHeight="1">
      <c r="T2491" s="95"/>
    </row>
    <row r="2492" spans="20:20" ht="15" customHeight="1">
      <c r="T2492" s="95"/>
    </row>
    <row r="2493" spans="20:20" ht="15" customHeight="1">
      <c r="T2493" s="95"/>
    </row>
    <row r="2494" spans="20:20" ht="15" customHeight="1">
      <c r="T2494" s="95"/>
    </row>
    <row r="2495" spans="20:20" ht="15" customHeight="1">
      <c r="T2495" s="95"/>
    </row>
    <row r="2496" spans="20:20" ht="15" customHeight="1">
      <c r="T2496" s="95"/>
    </row>
    <row r="2497" spans="20:20" ht="15" customHeight="1">
      <c r="T2497" s="95"/>
    </row>
    <row r="2498" spans="20:20" ht="15" customHeight="1">
      <c r="T2498" s="95"/>
    </row>
    <row r="2499" spans="20:20" ht="15" customHeight="1">
      <c r="T2499" s="95"/>
    </row>
    <row r="2500" spans="20:20" ht="15" customHeight="1">
      <c r="T2500" s="95"/>
    </row>
    <row r="2501" spans="20:20" ht="15" customHeight="1">
      <c r="T2501" s="95"/>
    </row>
    <row r="2502" spans="20:20" ht="15" customHeight="1">
      <c r="T2502" s="95"/>
    </row>
    <row r="2503" spans="20:20" ht="15" customHeight="1">
      <c r="T2503" s="95"/>
    </row>
    <row r="2504" spans="20:20" ht="15" customHeight="1">
      <c r="T2504" s="95"/>
    </row>
    <row r="2505" spans="20:20" ht="15" customHeight="1">
      <c r="T2505" s="95"/>
    </row>
    <row r="2506" spans="20:20" ht="15" customHeight="1">
      <c r="T2506" s="95"/>
    </row>
    <row r="2507" spans="20:20" ht="15" customHeight="1">
      <c r="T2507" s="95"/>
    </row>
    <row r="2508" spans="20:20" ht="15" customHeight="1">
      <c r="T2508" s="95"/>
    </row>
    <row r="2509" spans="20:20" ht="15" customHeight="1">
      <c r="T2509" s="95"/>
    </row>
    <row r="2510" spans="20:20" ht="15" customHeight="1">
      <c r="T2510" s="95"/>
    </row>
    <row r="2511" spans="20:20" ht="15" customHeight="1">
      <c r="T2511" s="95"/>
    </row>
    <row r="2512" spans="20:20" ht="15" customHeight="1">
      <c r="T2512" s="95"/>
    </row>
    <row r="2513" spans="20:20" ht="15" customHeight="1">
      <c r="T2513" s="95"/>
    </row>
    <row r="2514" spans="20:20" ht="15" customHeight="1">
      <c r="T2514" s="95"/>
    </row>
    <row r="2515" spans="20:20" ht="15" customHeight="1">
      <c r="T2515" s="95"/>
    </row>
    <row r="2516" spans="20:20" ht="15" customHeight="1">
      <c r="T2516" s="95"/>
    </row>
    <row r="2517" spans="20:20" ht="15" customHeight="1">
      <c r="T2517" s="95"/>
    </row>
    <row r="2518" spans="20:20" ht="15" customHeight="1">
      <c r="T2518" s="95"/>
    </row>
    <row r="2519" spans="20:20" ht="15" customHeight="1">
      <c r="T2519" s="95"/>
    </row>
    <row r="2520" spans="20:20" ht="15" customHeight="1">
      <c r="T2520" s="95"/>
    </row>
    <row r="2521" spans="20:20" ht="15" customHeight="1">
      <c r="T2521" s="95"/>
    </row>
    <row r="2522" spans="20:20" ht="15" customHeight="1">
      <c r="T2522" s="95"/>
    </row>
    <row r="2523" spans="20:20" ht="15" customHeight="1">
      <c r="T2523" s="95"/>
    </row>
    <row r="2524" spans="20:20" ht="15" customHeight="1">
      <c r="T2524" s="95"/>
    </row>
    <row r="2525" spans="20:20" ht="15" customHeight="1">
      <c r="T2525" s="95"/>
    </row>
    <row r="2526" spans="20:20" ht="15" customHeight="1">
      <c r="T2526" s="95"/>
    </row>
    <row r="2527" spans="20:20" ht="15" customHeight="1">
      <c r="T2527" s="95"/>
    </row>
    <row r="2528" spans="20:20" ht="15" customHeight="1">
      <c r="T2528" s="95"/>
    </row>
    <row r="2529" spans="20:20" ht="15" customHeight="1">
      <c r="T2529" s="95"/>
    </row>
    <row r="2530" spans="20:20" ht="15" customHeight="1">
      <c r="T2530" s="95"/>
    </row>
    <row r="2531" spans="20:20" ht="15" customHeight="1">
      <c r="T2531" s="95"/>
    </row>
    <row r="2532" spans="20:20" ht="15" customHeight="1">
      <c r="T2532" s="95"/>
    </row>
    <row r="2533" spans="20:20" ht="15" customHeight="1">
      <c r="T2533" s="95"/>
    </row>
    <row r="2534" spans="20:20" ht="15" customHeight="1">
      <c r="T2534" s="95"/>
    </row>
    <row r="2535" spans="20:20" ht="15" customHeight="1">
      <c r="T2535" s="95"/>
    </row>
    <row r="2536" spans="20:20" ht="15" customHeight="1">
      <c r="T2536" s="95"/>
    </row>
    <row r="2537" spans="20:20" ht="15" customHeight="1">
      <c r="T2537" s="95"/>
    </row>
    <row r="2538" spans="20:20" ht="15" customHeight="1">
      <c r="T2538" s="95"/>
    </row>
    <row r="2539" spans="20:20" ht="15" customHeight="1">
      <c r="T2539" s="95"/>
    </row>
    <row r="2540" spans="20:20" ht="15" customHeight="1">
      <c r="T2540" s="95"/>
    </row>
    <row r="2541" spans="20:20" ht="15" customHeight="1">
      <c r="T2541" s="95"/>
    </row>
    <row r="2542" spans="20:20" ht="15" customHeight="1">
      <c r="T2542" s="95"/>
    </row>
    <row r="2543" spans="20:20" ht="15" customHeight="1">
      <c r="T2543" s="95"/>
    </row>
    <row r="2544" spans="20:20" ht="15" customHeight="1">
      <c r="T2544" s="95"/>
    </row>
    <row r="2545" spans="20:20" ht="15" customHeight="1">
      <c r="T2545" s="95"/>
    </row>
    <row r="2546" spans="20:20" ht="15" customHeight="1">
      <c r="T2546" s="95"/>
    </row>
    <row r="2547" spans="20:20" ht="15" customHeight="1">
      <c r="T2547" s="95"/>
    </row>
    <row r="2548" spans="20:20" ht="15" customHeight="1">
      <c r="T2548" s="95"/>
    </row>
    <row r="2549" spans="20:20" ht="15" customHeight="1">
      <c r="T2549" s="95"/>
    </row>
    <row r="2550" spans="20:20" ht="15" customHeight="1">
      <c r="T2550" s="95"/>
    </row>
    <row r="2551" spans="20:20" ht="15" customHeight="1">
      <c r="T2551" s="95"/>
    </row>
    <row r="2552" spans="20:20" ht="15" customHeight="1">
      <c r="T2552" s="95"/>
    </row>
    <row r="2553" spans="20:20" ht="15" customHeight="1">
      <c r="T2553" s="95"/>
    </row>
    <row r="2554" spans="20:20" ht="15" customHeight="1">
      <c r="T2554" s="95"/>
    </row>
    <row r="2555" spans="20:20" ht="15" customHeight="1">
      <c r="T2555" s="95"/>
    </row>
    <row r="2556" spans="20:20" ht="15" customHeight="1">
      <c r="T2556" s="95"/>
    </row>
    <row r="2557" spans="20:20" ht="15" customHeight="1">
      <c r="T2557" s="95"/>
    </row>
    <row r="2558" spans="20:20" ht="15" customHeight="1">
      <c r="T2558" s="95"/>
    </row>
    <row r="2559" spans="20:20" ht="15" customHeight="1">
      <c r="T2559" s="95"/>
    </row>
    <row r="2560" spans="20:20" ht="15" customHeight="1">
      <c r="T2560" s="95"/>
    </row>
    <row r="2561" spans="20:20" ht="15" customHeight="1">
      <c r="T2561" s="95"/>
    </row>
    <row r="2562" spans="20:20" ht="15" customHeight="1">
      <c r="T2562" s="95"/>
    </row>
    <row r="2563" spans="20:20" ht="15" customHeight="1">
      <c r="T2563" s="95"/>
    </row>
    <row r="2564" spans="20:20" ht="15" customHeight="1">
      <c r="T2564" s="95"/>
    </row>
    <row r="2565" spans="20:20" ht="15" customHeight="1">
      <c r="T2565" s="95"/>
    </row>
    <row r="2566" spans="20:20" ht="15" customHeight="1">
      <c r="T2566" s="95"/>
    </row>
    <row r="2567" spans="20:20" ht="15" customHeight="1">
      <c r="T2567" s="95"/>
    </row>
    <row r="2568" spans="20:20" ht="15" customHeight="1">
      <c r="T2568" s="95"/>
    </row>
    <row r="2569" spans="20:20" ht="15" customHeight="1">
      <c r="T2569" s="95"/>
    </row>
    <row r="2570" spans="20:20" ht="15" customHeight="1">
      <c r="T2570" s="95"/>
    </row>
    <row r="2571" spans="20:20" ht="15" customHeight="1">
      <c r="T2571" s="95"/>
    </row>
    <row r="2572" spans="20:20" ht="15" customHeight="1">
      <c r="T2572" s="95"/>
    </row>
    <row r="2573" spans="20:20" ht="15" customHeight="1">
      <c r="T2573" s="95"/>
    </row>
    <row r="2574" spans="20:20" ht="15" customHeight="1">
      <c r="T2574" s="95"/>
    </row>
    <row r="2575" spans="20:20" ht="15" customHeight="1">
      <c r="T2575" s="95"/>
    </row>
    <row r="2576" spans="20:20" ht="15" customHeight="1">
      <c r="T2576" s="95"/>
    </row>
    <row r="2577" spans="20:20" ht="15" customHeight="1">
      <c r="T2577" s="95"/>
    </row>
    <row r="2578" spans="20:20" ht="15" customHeight="1">
      <c r="T2578" s="95"/>
    </row>
    <row r="2579" spans="20:20" ht="15" customHeight="1">
      <c r="T2579" s="95"/>
    </row>
    <row r="2580" spans="20:20" ht="15" customHeight="1">
      <c r="T2580" s="95"/>
    </row>
    <row r="2581" spans="20:20" ht="15" customHeight="1">
      <c r="T2581" s="95"/>
    </row>
    <row r="2582" spans="20:20" ht="15" customHeight="1">
      <c r="T2582" s="95"/>
    </row>
    <row r="2583" spans="20:20" ht="15" customHeight="1">
      <c r="T2583" s="95"/>
    </row>
    <row r="2584" spans="20:20" ht="15" customHeight="1">
      <c r="T2584" s="95"/>
    </row>
    <row r="2585" spans="20:20" ht="15" customHeight="1">
      <c r="T2585" s="95"/>
    </row>
    <row r="2586" spans="20:20" ht="15" customHeight="1">
      <c r="T2586" s="95"/>
    </row>
    <row r="2587" spans="20:20" ht="15" customHeight="1">
      <c r="T2587" s="95"/>
    </row>
    <row r="2588" spans="20:20" ht="15" customHeight="1">
      <c r="T2588" s="95"/>
    </row>
    <row r="2589" spans="20:20" ht="15" customHeight="1">
      <c r="T2589" s="95"/>
    </row>
    <row r="2590" spans="20:20" ht="15" customHeight="1">
      <c r="T2590" s="95"/>
    </row>
    <row r="2591" spans="20:20" ht="15" customHeight="1">
      <c r="T2591" s="95"/>
    </row>
    <row r="2592" spans="20:20" ht="15" customHeight="1">
      <c r="T2592" s="95"/>
    </row>
    <row r="2593" spans="20:20" ht="15" customHeight="1">
      <c r="T2593" s="95"/>
    </row>
    <row r="2594" spans="20:20" ht="15" customHeight="1">
      <c r="T2594" s="95"/>
    </row>
    <row r="2595" spans="20:20" ht="15" customHeight="1">
      <c r="T2595" s="95"/>
    </row>
    <row r="2596" spans="20:20" ht="15" customHeight="1">
      <c r="T2596" s="95"/>
    </row>
    <row r="2597" spans="20:20" ht="15" customHeight="1">
      <c r="T2597" s="95"/>
    </row>
    <row r="2598" spans="20:20" ht="15" customHeight="1">
      <c r="T2598" s="95"/>
    </row>
    <row r="2599" spans="20:20" ht="15" customHeight="1">
      <c r="T2599" s="95"/>
    </row>
    <row r="2600" spans="20:20" ht="15" customHeight="1">
      <c r="T2600" s="95"/>
    </row>
    <row r="2601" spans="20:20" ht="15" customHeight="1">
      <c r="T2601" s="95"/>
    </row>
    <row r="2602" spans="20:20" ht="15" customHeight="1">
      <c r="T2602" s="95"/>
    </row>
    <row r="2603" spans="20:20" ht="15" customHeight="1">
      <c r="T2603" s="95"/>
    </row>
    <row r="2604" spans="20:20" ht="15" customHeight="1">
      <c r="T2604" s="95"/>
    </row>
    <row r="2605" spans="20:20" ht="15" customHeight="1">
      <c r="T2605" s="95"/>
    </row>
    <row r="2606" spans="20:20" ht="15" customHeight="1">
      <c r="T2606" s="95"/>
    </row>
    <row r="2607" spans="20:20" ht="15" customHeight="1">
      <c r="T2607" s="95"/>
    </row>
    <row r="2608" spans="20:20" ht="15" customHeight="1">
      <c r="T2608" s="95"/>
    </row>
    <row r="2609" spans="20:20" ht="15" customHeight="1">
      <c r="T2609" s="95"/>
    </row>
    <row r="2610" spans="20:20" ht="15" customHeight="1">
      <c r="T2610" s="95"/>
    </row>
    <row r="2611" spans="20:20" ht="15" customHeight="1">
      <c r="T2611" s="95"/>
    </row>
    <row r="2612" spans="20:20" ht="15" customHeight="1">
      <c r="T2612" s="95"/>
    </row>
    <row r="2613" spans="20:20" ht="15" customHeight="1">
      <c r="T2613" s="95"/>
    </row>
    <row r="2614" spans="20:20" ht="15" customHeight="1">
      <c r="T2614" s="95"/>
    </row>
    <row r="2615" spans="20:20" ht="15" customHeight="1">
      <c r="T2615" s="95"/>
    </row>
    <row r="2616" spans="20:20" ht="15" customHeight="1">
      <c r="T2616" s="95"/>
    </row>
    <row r="2617" spans="20:20" ht="15" customHeight="1">
      <c r="T2617" s="95"/>
    </row>
    <row r="2618" spans="20:20" ht="15" customHeight="1">
      <c r="T2618" s="95"/>
    </row>
    <row r="2619" spans="20:20" ht="15" customHeight="1">
      <c r="T2619" s="95"/>
    </row>
    <row r="2620" spans="20:20" ht="15" customHeight="1">
      <c r="T2620" s="95"/>
    </row>
    <row r="2621" spans="20:20" ht="15" customHeight="1">
      <c r="T2621" s="95"/>
    </row>
    <row r="2622" spans="20:20" ht="15" customHeight="1">
      <c r="T2622" s="95"/>
    </row>
    <row r="2623" spans="20:20" ht="15" customHeight="1">
      <c r="T2623" s="95"/>
    </row>
    <row r="2624" spans="20:20" ht="15" customHeight="1">
      <c r="T2624" s="95"/>
    </row>
    <row r="2625" spans="20:20" ht="15" customHeight="1">
      <c r="T2625" s="95"/>
    </row>
    <row r="2626" spans="20:20" ht="15" customHeight="1">
      <c r="T2626" s="95"/>
    </row>
    <row r="2627" spans="20:20" ht="15" customHeight="1">
      <c r="T2627" s="95"/>
    </row>
    <row r="2628" spans="20:20" ht="15" customHeight="1">
      <c r="T2628" s="95"/>
    </row>
    <row r="2629" spans="20:20" ht="15" customHeight="1">
      <c r="T2629" s="95"/>
    </row>
    <row r="2630" spans="20:20" ht="15" customHeight="1">
      <c r="T2630" s="95"/>
    </row>
    <row r="2631" spans="20:20" ht="15" customHeight="1">
      <c r="T2631" s="95"/>
    </row>
    <row r="2632" spans="20:20" ht="15" customHeight="1">
      <c r="T2632" s="95"/>
    </row>
    <row r="2633" spans="20:20" ht="15" customHeight="1">
      <c r="T2633" s="95"/>
    </row>
    <row r="2634" spans="20:20" ht="15" customHeight="1">
      <c r="T2634" s="95"/>
    </row>
    <row r="2635" spans="20:20" ht="15" customHeight="1">
      <c r="T2635" s="95"/>
    </row>
    <row r="2636" spans="20:20" ht="15" customHeight="1">
      <c r="T2636" s="95"/>
    </row>
    <row r="2637" spans="20:20" ht="15" customHeight="1">
      <c r="T2637" s="95"/>
    </row>
    <row r="2638" spans="20:20" ht="15" customHeight="1">
      <c r="T2638" s="95"/>
    </row>
    <row r="2639" spans="20:20" ht="15" customHeight="1">
      <c r="T2639" s="95"/>
    </row>
    <row r="2640" spans="20:20" ht="15" customHeight="1">
      <c r="T2640" s="95"/>
    </row>
    <row r="2641" spans="20:20" ht="15" customHeight="1">
      <c r="T2641" s="95"/>
    </row>
    <row r="2642" spans="20:20" ht="15" customHeight="1">
      <c r="T2642" s="95"/>
    </row>
    <row r="2643" spans="20:20" ht="15" customHeight="1">
      <c r="T2643" s="95"/>
    </row>
    <row r="2644" spans="20:20" ht="15" customHeight="1">
      <c r="T2644" s="95"/>
    </row>
    <row r="2645" spans="20:20" ht="15" customHeight="1">
      <c r="T2645" s="95"/>
    </row>
    <row r="2646" spans="20:20" ht="15" customHeight="1">
      <c r="T2646" s="95"/>
    </row>
    <row r="2647" spans="20:20" ht="15" customHeight="1">
      <c r="T2647" s="95"/>
    </row>
    <row r="2648" spans="20:20" ht="15" customHeight="1">
      <c r="T2648" s="95"/>
    </row>
    <row r="2649" spans="20:20" ht="15" customHeight="1">
      <c r="T2649" s="95"/>
    </row>
    <row r="2650" spans="20:20" ht="15" customHeight="1">
      <c r="T2650" s="95"/>
    </row>
    <row r="2651" spans="20:20" ht="15" customHeight="1">
      <c r="T2651" s="95"/>
    </row>
    <row r="2652" spans="20:20" ht="15" customHeight="1">
      <c r="T2652" s="95"/>
    </row>
    <row r="2653" spans="20:20" ht="15" customHeight="1">
      <c r="T2653" s="95"/>
    </row>
    <row r="2654" spans="20:20" ht="15" customHeight="1">
      <c r="T2654" s="95"/>
    </row>
    <row r="2655" spans="20:20" ht="15" customHeight="1">
      <c r="T2655" s="95"/>
    </row>
    <row r="2656" spans="20:20" ht="15" customHeight="1">
      <c r="T2656" s="95"/>
    </row>
    <row r="2657" spans="20:20" ht="15" customHeight="1">
      <c r="T2657" s="95"/>
    </row>
    <row r="2658" spans="20:20" ht="15" customHeight="1">
      <c r="T2658" s="95"/>
    </row>
    <row r="2659" spans="20:20" ht="15" customHeight="1">
      <c r="T2659" s="95"/>
    </row>
    <row r="2660" spans="20:20" ht="15" customHeight="1">
      <c r="T2660" s="95"/>
    </row>
    <row r="2661" spans="20:20" ht="15" customHeight="1">
      <c r="T2661" s="95"/>
    </row>
    <row r="2662" spans="20:20" ht="15" customHeight="1">
      <c r="T2662" s="95"/>
    </row>
    <row r="2663" spans="20:20" ht="15" customHeight="1">
      <c r="T2663" s="95"/>
    </row>
    <row r="2664" spans="20:20" ht="15" customHeight="1">
      <c r="T2664" s="95"/>
    </row>
    <row r="2665" spans="20:20" ht="15" customHeight="1">
      <c r="T2665" s="95"/>
    </row>
    <row r="2666" spans="20:20" ht="15" customHeight="1">
      <c r="T2666" s="95"/>
    </row>
    <row r="2667" spans="20:20" ht="15" customHeight="1">
      <c r="T2667" s="95"/>
    </row>
    <row r="2668" spans="20:20" ht="15" customHeight="1">
      <c r="T2668" s="95"/>
    </row>
    <row r="2669" spans="20:20" ht="15" customHeight="1">
      <c r="T2669" s="95"/>
    </row>
    <row r="2670" spans="20:20" ht="15" customHeight="1">
      <c r="T2670" s="95"/>
    </row>
    <row r="2671" spans="20:20" ht="15" customHeight="1">
      <c r="T2671" s="95"/>
    </row>
    <row r="2672" spans="20:20" ht="15" customHeight="1">
      <c r="T2672" s="95"/>
    </row>
    <row r="2673" spans="20:20" ht="15" customHeight="1">
      <c r="T2673" s="95"/>
    </row>
    <row r="2674" spans="20:20" ht="15" customHeight="1">
      <c r="T2674" s="95"/>
    </row>
    <row r="2675" spans="20:20" ht="15" customHeight="1">
      <c r="T2675" s="95"/>
    </row>
    <row r="2676" spans="20:20" ht="15" customHeight="1">
      <c r="T2676" s="95"/>
    </row>
    <row r="2677" spans="20:20" ht="15" customHeight="1">
      <c r="T2677" s="95"/>
    </row>
    <row r="2678" spans="20:20" ht="15" customHeight="1">
      <c r="T2678" s="95"/>
    </row>
    <row r="2679" spans="20:20" ht="15" customHeight="1">
      <c r="T2679" s="95"/>
    </row>
    <row r="2680" spans="20:20" ht="15" customHeight="1">
      <c r="T2680" s="95"/>
    </row>
    <row r="2681" spans="20:20" ht="15" customHeight="1">
      <c r="T2681" s="95"/>
    </row>
    <row r="2682" spans="20:20" ht="15" customHeight="1">
      <c r="T2682" s="95"/>
    </row>
    <row r="2683" spans="20:20" ht="15" customHeight="1">
      <c r="T2683" s="95"/>
    </row>
    <row r="2684" spans="20:20" ht="15" customHeight="1">
      <c r="T2684" s="95"/>
    </row>
    <row r="2685" spans="20:20" ht="15" customHeight="1">
      <c r="T2685" s="95"/>
    </row>
    <row r="2686" spans="20:20" ht="15" customHeight="1">
      <c r="T2686" s="95"/>
    </row>
    <row r="2687" spans="20:20" ht="15" customHeight="1">
      <c r="T2687" s="95"/>
    </row>
    <row r="2688" spans="20:20" ht="15" customHeight="1">
      <c r="T2688" s="95"/>
    </row>
    <row r="2689" spans="20:20" ht="15" customHeight="1">
      <c r="T2689" s="95"/>
    </row>
    <row r="2690" spans="20:20" ht="15" customHeight="1">
      <c r="T2690" s="95"/>
    </row>
    <row r="2691" spans="20:20" ht="15" customHeight="1">
      <c r="T2691" s="95"/>
    </row>
    <row r="2692" spans="20:20" ht="15" customHeight="1">
      <c r="T2692" s="95"/>
    </row>
    <row r="2693" spans="20:20" ht="15" customHeight="1">
      <c r="T2693" s="95"/>
    </row>
    <row r="2694" spans="20:20" ht="15" customHeight="1">
      <c r="T2694" s="95"/>
    </row>
    <row r="2695" spans="20:20" ht="15" customHeight="1">
      <c r="T2695" s="95"/>
    </row>
    <row r="2696" spans="20:20" ht="15" customHeight="1">
      <c r="T2696" s="95"/>
    </row>
    <row r="2697" spans="20:20" ht="15" customHeight="1">
      <c r="T2697" s="95"/>
    </row>
    <row r="2698" spans="20:20" ht="15" customHeight="1">
      <c r="T2698" s="95"/>
    </row>
    <row r="2699" spans="20:20" ht="15" customHeight="1">
      <c r="T2699" s="95"/>
    </row>
    <row r="2700" spans="20:20" ht="15" customHeight="1">
      <c r="T2700" s="95"/>
    </row>
    <row r="2701" spans="20:20" ht="15" customHeight="1">
      <c r="T2701" s="95"/>
    </row>
    <row r="2702" spans="20:20" ht="15" customHeight="1">
      <c r="T2702" s="95"/>
    </row>
    <row r="2703" spans="20:20" ht="15" customHeight="1">
      <c r="T2703" s="95"/>
    </row>
    <row r="2704" spans="20:20" ht="15" customHeight="1">
      <c r="T2704" s="95"/>
    </row>
    <row r="2705" spans="20:20" ht="15" customHeight="1">
      <c r="T2705" s="95"/>
    </row>
    <row r="2706" spans="20:20" ht="15" customHeight="1">
      <c r="T2706" s="95"/>
    </row>
    <row r="2707" spans="20:20" ht="15" customHeight="1">
      <c r="T2707" s="95"/>
    </row>
    <row r="2708" spans="20:20" ht="15" customHeight="1">
      <c r="T2708" s="95"/>
    </row>
    <row r="2709" spans="20:20" ht="15" customHeight="1">
      <c r="T2709" s="95"/>
    </row>
    <row r="2710" spans="20:20" ht="15" customHeight="1">
      <c r="T2710" s="95"/>
    </row>
    <row r="2711" spans="20:20" ht="15" customHeight="1">
      <c r="T2711" s="95"/>
    </row>
    <row r="2712" spans="20:20" ht="15" customHeight="1">
      <c r="T2712" s="95"/>
    </row>
    <row r="2713" spans="20:20" ht="15" customHeight="1">
      <c r="T2713" s="95"/>
    </row>
    <row r="2714" spans="20:20" ht="15" customHeight="1">
      <c r="T2714" s="95"/>
    </row>
    <row r="2715" spans="20:20" ht="15" customHeight="1">
      <c r="T2715" s="95"/>
    </row>
    <row r="2716" spans="20:20" ht="15" customHeight="1">
      <c r="T2716" s="95"/>
    </row>
    <row r="2717" spans="20:20" ht="15" customHeight="1">
      <c r="T2717" s="95"/>
    </row>
    <row r="2718" spans="20:20" ht="15" customHeight="1">
      <c r="T2718" s="95"/>
    </row>
    <row r="2719" spans="20:20" ht="15" customHeight="1">
      <c r="T2719" s="95"/>
    </row>
    <row r="2720" spans="20:20" ht="15" customHeight="1">
      <c r="T2720" s="95"/>
    </row>
    <row r="2721" spans="20:20" ht="15" customHeight="1">
      <c r="T2721" s="95"/>
    </row>
    <row r="2722" spans="20:20" ht="15" customHeight="1">
      <c r="T2722" s="95"/>
    </row>
    <row r="2723" spans="20:20" ht="15" customHeight="1">
      <c r="T2723" s="95"/>
    </row>
    <row r="2724" spans="20:20" ht="15" customHeight="1">
      <c r="T2724" s="95"/>
    </row>
    <row r="2725" spans="20:20" ht="15" customHeight="1">
      <c r="T2725" s="95"/>
    </row>
    <row r="2726" spans="20:20" ht="15" customHeight="1">
      <c r="T2726" s="95"/>
    </row>
    <row r="2727" spans="20:20" ht="15" customHeight="1">
      <c r="T2727" s="95"/>
    </row>
    <row r="2728" spans="20:20" ht="15" customHeight="1">
      <c r="T2728" s="95"/>
    </row>
    <row r="2729" spans="20:20" ht="15" customHeight="1">
      <c r="T2729" s="95"/>
    </row>
    <row r="2730" spans="20:20" ht="15" customHeight="1">
      <c r="T2730" s="95"/>
    </row>
    <row r="2731" spans="20:20" ht="15" customHeight="1">
      <c r="T2731" s="95"/>
    </row>
    <row r="2732" spans="20:20" ht="15" customHeight="1">
      <c r="T2732" s="95"/>
    </row>
    <row r="2733" spans="20:20" ht="15" customHeight="1">
      <c r="T2733" s="95"/>
    </row>
    <row r="2734" spans="20:20" ht="15" customHeight="1">
      <c r="T2734" s="95"/>
    </row>
    <row r="2735" spans="20:20" ht="15" customHeight="1">
      <c r="T2735" s="95"/>
    </row>
    <row r="2736" spans="20:20" ht="15" customHeight="1">
      <c r="T2736" s="95"/>
    </row>
    <row r="2737" spans="20:20" ht="15" customHeight="1">
      <c r="T2737" s="95"/>
    </row>
    <row r="2738" spans="20:20" ht="15" customHeight="1">
      <c r="T2738" s="95"/>
    </row>
    <row r="2739" spans="20:20" ht="15" customHeight="1">
      <c r="T2739" s="95"/>
    </row>
    <row r="2740" spans="20:20" ht="15" customHeight="1">
      <c r="T2740" s="95"/>
    </row>
    <row r="2741" spans="20:20" ht="15" customHeight="1">
      <c r="T2741" s="95"/>
    </row>
    <row r="2742" spans="20:20" ht="15" customHeight="1">
      <c r="T2742" s="95"/>
    </row>
    <row r="2743" spans="20:20" ht="15" customHeight="1">
      <c r="T2743" s="95"/>
    </row>
    <row r="2744" spans="20:20" ht="15" customHeight="1">
      <c r="T2744" s="95"/>
    </row>
    <row r="2745" spans="20:20" ht="15" customHeight="1">
      <c r="T2745" s="95"/>
    </row>
    <row r="2746" spans="20:20" ht="15" customHeight="1">
      <c r="T2746" s="95"/>
    </row>
    <row r="2747" spans="20:20" ht="15" customHeight="1">
      <c r="T2747" s="95"/>
    </row>
    <row r="2748" spans="20:20" ht="15" customHeight="1">
      <c r="T2748" s="95"/>
    </row>
    <row r="2749" spans="20:20" ht="15" customHeight="1">
      <c r="T2749" s="95"/>
    </row>
    <row r="2750" spans="20:20" ht="15" customHeight="1">
      <c r="T2750" s="95"/>
    </row>
    <row r="2751" spans="20:20" ht="15" customHeight="1">
      <c r="T2751" s="95"/>
    </row>
    <row r="2752" spans="20:20" ht="15" customHeight="1">
      <c r="T2752" s="95"/>
    </row>
    <row r="2753" spans="20:20" ht="15" customHeight="1">
      <c r="T2753" s="95"/>
    </row>
    <row r="2754" spans="20:20" ht="15" customHeight="1">
      <c r="T2754" s="95"/>
    </row>
    <row r="2755" spans="20:20" ht="15" customHeight="1">
      <c r="T2755" s="95"/>
    </row>
    <row r="2756" spans="20:20" ht="15" customHeight="1">
      <c r="T2756" s="95"/>
    </row>
    <row r="2757" spans="20:20" ht="15" customHeight="1">
      <c r="T2757" s="95"/>
    </row>
    <row r="2758" spans="20:20" ht="15" customHeight="1">
      <c r="T2758" s="95"/>
    </row>
    <row r="2759" spans="20:20" ht="15" customHeight="1">
      <c r="T2759" s="95"/>
    </row>
    <row r="2760" spans="20:20" ht="15" customHeight="1">
      <c r="T2760" s="95"/>
    </row>
    <row r="2761" spans="20:20" ht="15" customHeight="1">
      <c r="T2761" s="95"/>
    </row>
    <row r="2762" spans="20:20" ht="15" customHeight="1">
      <c r="T2762" s="95"/>
    </row>
    <row r="2763" spans="20:20" ht="15" customHeight="1">
      <c r="T2763" s="95"/>
    </row>
    <row r="2764" spans="20:20" ht="15" customHeight="1">
      <c r="T2764" s="95"/>
    </row>
    <row r="2765" spans="20:20" ht="15" customHeight="1">
      <c r="T2765" s="95"/>
    </row>
    <row r="2766" spans="20:20" ht="15" customHeight="1">
      <c r="T2766" s="95"/>
    </row>
    <row r="2767" spans="20:20" ht="15" customHeight="1">
      <c r="T2767" s="95"/>
    </row>
    <row r="2768" spans="20:20" ht="15" customHeight="1">
      <c r="T2768" s="95"/>
    </row>
    <row r="2769" spans="20:20" ht="15" customHeight="1">
      <c r="T2769" s="95"/>
    </row>
    <row r="2770" spans="20:20" ht="15" customHeight="1">
      <c r="T2770" s="95"/>
    </row>
    <row r="2771" spans="20:20" ht="15" customHeight="1">
      <c r="T2771" s="95"/>
    </row>
    <row r="2772" spans="20:20" ht="15" customHeight="1">
      <c r="T2772" s="95"/>
    </row>
    <row r="2773" spans="20:20" ht="15" customHeight="1">
      <c r="T2773" s="95"/>
    </row>
    <row r="2774" spans="20:20" ht="15" customHeight="1">
      <c r="T2774" s="95"/>
    </row>
    <row r="2775" spans="20:20" ht="15" customHeight="1">
      <c r="T2775" s="95"/>
    </row>
    <row r="2776" spans="20:20" ht="15" customHeight="1">
      <c r="T2776" s="95"/>
    </row>
    <row r="2777" spans="20:20" ht="15" customHeight="1">
      <c r="T2777" s="95"/>
    </row>
    <row r="2778" spans="20:20" ht="15" customHeight="1">
      <c r="T2778" s="95"/>
    </row>
    <row r="2779" spans="20:20" ht="15" customHeight="1">
      <c r="T2779" s="95"/>
    </row>
    <row r="2780" spans="20:20" ht="15" customHeight="1">
      <c r="T2780" s="95"/>
    </row>
    <row r="2781" spans="20:20" ht="15" customHeight="1">
      <c r="T2781" s="95"/>
    </row>
    <row r="2782" spans="20:20" ht="15" customHeight="1">
      <c r="T2782" s="95"/>
    </row>
    <row r="2783" spans="20:20" ht="15" customHeight="1">
      <c r="T2783" s="95"/>
    </row>
    <row r="2784" spans="20:20" ht="15" customHeight="1">
      <c r="T2784" s="95"/>
    </row>
    <row r="2785" spans="20:20" ht="15" customHeight="1">
      <c r="T2785" s="95"/>
    </row>
    <row r="2786" spans="20:20" ht="15" customHeight="1">
      <c r="T2786" s="95"/>
    </row>
    <row r="2787" spans="20:20" ht="15" customHeight="1">
      <c r="T2787" s="95"/>
    </row>
    <row r="2788" spans="20:20" ht="15" customHeight="1">
      <c r="T2788" s="95"/>
    </row>
    <row r="2789" spans="20:20" ht="15" customHeight="1">
      <c r="T2789" s="95"/>
    </row>
    <row r="2790" spans="20:20" ht="15" customHeight="1">
      <c r="T2790" s="95"/>
    </row>
    <row r="2791" spans="20:20" ht="15" customHeight="1">
      <c r="T2791" s="95"/>
    </row>
    <row r="2792" spans="20:20" ht="15" customHeight="1">
      <c r="T2792" s="95"/>
    </row>
    <row r="2793" spans="20:20" ht="15" customHeight="1">
      <c r="T2793" s="95"/>
    </row>
    <row r="2794" spans="20:20" ht="15" customHeight="1">
      <c r="T2794" s="95"/>
    </row>
    <row r="2795" spans="20:20" ht="15" customHeight="1">
      <c r="T2795" s="95"/>
    </row>
    <row r="2796" spans="20:20" ht="15" customHeight="1">
      <c r="T2796" s="95"/>
    </row>
    <row r="2797" spans="20:20" ht="15" customHeight="1">
      <c r="T2797" s="95"/>
    </row>
    <row r="2798" spans="20:20" ht="15" customHeight="1">
      <c r="T2798" s="95"/>
    </row>
    <row r="2799" spans="20:20" ht="15" customHeight="1">
      <c r="T2799" s="95"/>
    </row>
    <row r="2800" spans="20:20" ht="15" customHeight="1">
      <c r="T2800" s="95"/>
    </row>
    <row r="2801" spans="20:20" ht="15" customHeight="1">
      <c r="T2801" s="95"/>
    </row>
    <row r="2802" spans="20:20" ht="15" customHeight="1">
      <c r="T2802" s="95"/>
    </row>
    <row r="2803" spans="20:20" ht="15" customHeight="1">
      <c r="T2803" s="95"/>
    </row>
    <row r="2804" spans="20:20" ht="15" customHeight="1">
      <c r="T2804" s="95"/>
    </row>
    <row r="2805" spans="20:20" ht="15" customHeight="1">
      <c r="T2805" s="95"/>
    </row>
    <row r="2806" spans="20:20" ht="15" customHeight="1">
      <c r="T2806" s="95"/>
    </row>
    <row r="2807" spans="20:20" ht="15" customHeight="1">
      <c r="T2807" s="95"/>
    </row>
    <row r="2808" spans="20:20" ht="15" customHeight="1">
      <c r="T2808" s="95"/>
    </row>
    <row r="2809" spans="20:20" ht="15" customHeight="1">
      <c r="T2809" s="95"/>
    </row>
    <row r="2810" spans="20:20" ht="15" customHeight="1">
      <c r="T2810" s="95"/>
    </row>
    <row r="2811" spans="20:20" ht="15" customHeight="1">
      <c r="T2811" s="95"/>
    </row>
    <row r="2812" spans="20:20" ht="15" customHeight="1">
      <c r="T2812" s="95"/>
    </row>
    <row r="2813" spans="20:20" ht="15" customHeight="1">
      <c r="T2813" s="95"/>
    </row>
    <row r="2814" spans="20:20" ht="15" customHeight="1">
      <c r="T2814" s="95"/>
    </row>
    <row r="2815" spans="20:20" ht="15" customHeight="1">
      <c r="T2815" s="95"/>
    </row>
    <row r="2816" spans="20:20" ht="15" customHeight="1">
      <c r="T2816" s="95"/>
    </row>
    <row r="2817" spans="20:20" ht="15" customHeight="1">
      <c r="T2817" s="95"/>
    </row>
    <row r="2818" spans="20:20" ht="15" customHeight="1">
      <c r="T2818" s="95"/>
    </row>
    <row r="2819" spans="20:20" ht="15" customHeight="1">
      <c r="T2819" s="95"/>
    </row>
    <row r="2820" spans="20:20" ht="15" customHeight="1">
      <c r="T2820" s="95"/>
    </row>
    <row r="2821" spans="20:20" ht="15" customHeight="1">
      <c r="T2821" s="95"/>
    </row>
    <row r="2822" spans="20:20" ht="15" customHeight="1">
      <c r="T2822" s="95"/>
    </row>
    <row r="2823" spans="20:20" ht="15" customHeight="1">
      <c r="T2823" s="95"/>
    </row>
    <row r="2824" spans="20:20" ht="15" customHeight="1">
      <c r="T2824" s="95"/>
    </row>
    <row r="2825" spans="20:20" ht="15" customHeight="1">
      <c r="T2825" s="95"/>
    </row>
    <row r="2826" spans="20:20" ht="15" customHeight="1">
      <c r="T2826" s="95"/>
    </row>
    <row r="2827" spans="20:20" ht="15" customHeight="1">
      <c r="T2827" s="95"/>
    </row>
    <row r="2828" spans="20:20" ht="15" customHeight="1">
      <c r="T2828" s="95"/>
    </row>
    <row r="2829" spans="20:20" ht="15" customHeight="1">
      <c r="T2829" s="95"/>
    </row>
    <row r="2830" spans="20:20" ht="15" customHeight="1">
      <c r="T2830" s="95"/>
    </row>
    <row r="2831" spans="20:20" ht="15" customHeight="1">
      <c r="T2831" s="95"/>
    </row>
    <row r="2832" spans="20:20" ht="15" customHeight="1">
      <c r="T2832" s="95"/>
    </row>
    <row r="2833" spans="20:20" ht="15" customHeight="1">
      <c r="T2833" s="95"/>
    </row>
    <row r="2834" spans="20:20" ht="15" customHeight="1">
      <c r="T2834" s="95"/>
    </row>
    <row r="2835" spans="20:20" ht="15" customHeight="1">
      <c r="T2835" s="95"/>
    </row>
    <row r="2836" spans="20:20" ht="15" customHeight="1">
      <c r="T2836" s="95"/>
    </row>
    <row r="2837" spans="20:20" ht="15" customHeight="1">
      <c r="T2837" s="95"/>
    </row>
    <row r="2838" spans="20:20" ht="15" customHeight="1">
      <c r="T2838" s="95"/>
    </row>
    <row r="2839" spans="20:20" ht="15" customHeight="1">
      <c r="T2839" s="95"/>
    </row>
    <row r="2840" spans="20:20" ht="15" customHeight="1">
      <c r="T2840" s="95"/>
    </row>
    <row r="2841" spans="20:20" ht="15" customHeight="1">
      <c r="T2841" s="95"/>
    </row>
    <row r="2842" spans="20:20" ht="15" customHeight="1">
      <c r="T2842" s="95"/>
    </row>
    <row r="2843" spans="20:20" ht="15" customHeight="1">
      <c r="T2843" s="95"/>
    </row>
    <row r="2844" spans="20:20" ht="15" customHeight="1">
      <c r="T2844" s="95"/>
    </row>
    <row r="2845" spans="20:20" ht="15" customHeight="1">
      <c r="T2845" s="95"/>
    </row>
    <row r="2846" spans="20:20" ht="15" customHeight="1">
      <c r="T2846" s="95"/>
    </row>
    <row r="2847" spans="20:20" ht="15" customHeight="1">
      <c r="T2847" s="95"/>
    </row>
    <row r="2848" spans="20:20" ht="15" customHeight="1">
      <c r="T2848" s="95"/>
    </row>
    <row r="2849" spans="20:20" ht="15" customHeight="1">
      <c r="T2849" s="95"/>
    </row>
    <row r="2850" spans="20:20" ht="15" customHeight="1">
      <c r="T2850" s="95"/>
    </row>
    <row r="2851" spans="20:20" ht="15" customHeight="1">
      <c r="T2851" s="95"/>
    </row>
    <row r="2852" spans="20:20" ht="15" customHeight="1">
      <c r="T2852" s="95"/>
    </row>
    <row r="2853" spans="20:20" ht="15" customHeight="1">
      <c r="T2853" s="95"/>
    </row>
    <row r="2854" spans="20:20" ht="15" customHeight="1">
      <c r="T2854" s="95"/>
    </row>
    <row r="2855" spans="20:20" ht="15" customHeight="1">
      <c r="T2855" s="95"/>
    </row>
    <row r="2856" spans="20:20" ht="15" customHeight="1">
      <c r="T2856" s="95"/>
    </row>
    <row r="2857" spans="20:20" ht="15" customHeight="1">
      <c r="T2857" s="95"/>
    </row>
    <row r="2858" spans="20:20" ht="15" customHeight="1">
      <c r="T2858" s="95"/>
    </row>
    <row r="2859" spans="20:20" ht="15" customHeight="1">
      <c r="T2859" s="95"/>
    </row>
    <row r="2860" spans="20:20" ht="15" customHeight="1">
      <c r="T2860" s="95"/>
    </row>
    <row r="2861" spans="20:20" ht="15" customHeight="1">
      <c r="T2861" s="95"/>
    </row>
    <row r="2862" spans="20:20" ht="15" customHeight="1">
      <c r="T2862" s="95"/>
    </row>
    <row r="2863" spans="20:20" ht="15" customHeight="1">
      <c r="T2863" s="95"/>
    </row>
    <row r="2864" spans="20:20" ht="15" customHeight="1">
      <c r="T2864" s="95"/>
    </row>
    <row r="2865" spans="20:20" ht="15" customHeight="1">
      <c r="T2865" s="95"/>
    </row>
    <row r="2866" spans="20:20" ht="15" customHeight="1">
      <c r="T2866" s="95"/>
    </row>
    <row r="2867" spans="20:20" ht="15" customHeight="1">
      <c r="T2867" s="95"/>
    </row>
    <row r="2868" spans="20:20" ht="15" customHeight="1">
      <c r="T2868" s="95"/>
    </row>
    <row r="2869" spans="20:20" ht="15" customHeight="1">
      <c r="T2869" s="95"/>
    </row>
    <row r="2870" spans="20:20" ht="15" customHeight="1">
      <c r="T2870" s="95"/>
    </row>
    <row r="2871" spans="20:20" ht="15" customHeight="1">
      <c r="T2871" s="95"/>
    </row>
    <row r="2872" spans="20:20" ht="15" customHeight="1">
      <c r="T2872" s="95"/>
    </row>
    <row r="2873" spans="20:20" ht="15" customHeight="1">
      <c r="T2873" s="95"/>
    </row>
    <row r="2874" spans="20:20" ht="15" customHeight="1">
      <c r="T2874" s="95"/>
    </row>
    <row r="2875" spans="20:20" ht="15" customHeight="1">
      <c r="T2875" s="95"/>
    </row>
    <row r="2876" spans="20:20" ht="15" customHeight="1">
      <c r="T2876" s="95"/>
    </row>
    <row r="2877" spans="20:20" ht="15" customHeight="1">
      <c r="T2877" s="95"/>
    </row>
    <row r="2878" spans="20:20" ht="15" customHeight="1">
      <c r="T2878" s="95"/>
    </row>
    <row r="2879" spans="20:20" ht="15" customHeight="1">
      <c r="T2879" s="95"/>
    </row>
    <row r="2880" spans="20:20" ht="15" customHeight="1">
      <c r="T2880" s="95"/>
    </row>
    <row r="2881" spans="20:20" ht="15" customHeight="1">
      <c r="T2881" s="95"/>
    </row>
    <row r="2882" spans="20:20" ht="15" customHeight="1">
      <c r="T2882" s="95"/>
    </row>
    <row r="2883" spans="20:20" ht="15" customHeight="1">
      <c r="T2883" s="95"/>
    </row>
    <row r="2884" spans="20:20" ht="15" customHeight="1">
      <c r="T2884" s="95"/>
    </row>
    <row r="2885" spans="20:20" ht="15" customHeight="1">
      <c r="T2885" s="95"/>
    </row>
    <row r="2886" spans="20:20" ht="15" customHeight="1">
      <c r="T2886" s="95"/>
    </row>
    <row r="2887" spans="20:20" ht="15" customHeight="1">
      <c r="T2887" s="95"/>
    </row>
    <row r="2888" spans="20:20" ht="15" customHeight="1">
      <c r="T2888" s="95"/>
    </row>
    <row r="2889" spans="20:20" ht="15" customHeight="1">
      <c r="T2889" s="95"/>
    </row>
    <row r="2890" spans="20:20" ht="15" customHeight="1">
      <c r="T2890" s="95"/>
    </row>
    <row r="2891" spans="20:20" ht="15" customHeight="1">
      <c r="T2891" s="95"/>
    </row>
    <row r="2892" spans="20:20" ht="15" customHeight="1">
      <c r="T2892" s="95"/>
    </row>
    <row r="2893" spans="20:20" ht="15" customHeight="1">
      <c r="T2893" s="95"/>
    </row>
    <row r="2894" spans="20:20" ht="15" customHeight="1">
      <c r="T2894" s="95"/>
    </row>
    <row r="2895" spans="20:20" ht="15" customHeight="1">
      <c r="T2895" s="95"/>
    </row>
    <row r="2896" spans="20:20" ht="15" customHeight="1">
      <c r="T2896" s="95"/>
    </row>
    <row r="2897" spans="20:20" ht="15" customHeight="1">
      <c r="T2897" s="95"/>
    </row>
    <row r="2898" spans="20:20" ht="15" customHeight="1">
      <c r="T2898" s="95"/>
    </row>
    <row r="2899" spans="20:20" ht="15" customHeight="1">
      <c r="T2899" s="95"/>
    </row>
    <row r="2900" spans="20:20" ht="15" customHeight="1">
      <c r="T2900" s="95"/>
    </row>
    <row r="2901" spans="20:20" ht="15" customHeight="1">
      <c r="T2901" s="95"/>
    </row>
    <row r="2902" spans="20:20" ht="15" customHeight="1">
      <c r="T2902" s="95"/>
    </row>
    <row r="2903" spans="20:20" ht="15" customHeight="1">
      <c r="T2903" s="95"/>
    </row>
    <row r="2904" spans="20:20" ht="15" customHeight="1">
      <c r="T2904" s="95"/>
    </row>
    <row r="2905" spans="20:20" ht="15" customHeight="1">
      <c r="T2905" s="95"/>
    </row>
    <row r="2906" spans="20:20" ht="15" customHeight="1">
      <c r="T2906" s="95"/>
    </row>
    <row r="2907" spans="20:20" ht="15" customHeight="1">
      <c r="T2907" s="95"/>
    </row>
    <row r="2908" spans="20:20" ht="15" customHeight="1">
      <c r="T2908" s="95"/>
    </row>
    <row r="2909" spans="20:20" ht="15" customHeight="1">
      <c r="T2909" s="95"/>
    </row>
    <row r="2910" spans="20:20" ht="15" customHeight="1">
      <c r="T2910" s="95"/>
    </row>
    <row r="2911" spans="20:20" ht="15" customHeight="1">
      <c r="T2911" s="95"/>
    </row>
    <row r="2912" spans="20:20" ht="15" customHeight="1">
      <c r="T2912" s="95"/>
    </row>
    <row r="2913" spans="20:20" ht="15" customHeight="1">
      <c r="T2913" s="95"/>
    </row>
    <row r="2914" spans="20:20" ht="15" customHeight="1">
      <c r="T2914" s="95"/>
    </row>
    <row r="2915" spans="20:20" ht="15" customHeight="1">
      <c r="T2915" s="95"/>
    </row>
    <row r="2916" spans="20:20" ht="15" customHeight="1">
      <c r="T2916" s="95"/>
    </row>
    <row r="2917" spans="20:20" ht="15" customHeight="1">
      <c r="T2917" s="95"/>
    </row>
    <row r="2918" spans="20:20" ht="15" customHeight="1">
      <c r="T2918" s="95"/>
    </row>
    <row r="2919" spans="20:20" ht="15" customHeight="1">
      <c r="T2919" s="95"/>
    </row>
    <row r="2920" spans="20:20" ht="15" customHeight="1">
      <c r="T2920" s="95"/>
    </row>
    <row r="2921" spans="20:20" ht="15" customHeight="1">
      <c r="T2921" s="95"/>
    </row>
    <row r="2922" spans="20:20" ht="15" customHeight="1">
      <c r="T2922" s="95"/>
    </row>
    <row r="2923" spans="20:20" ht="15" customHeight="1">
      <c r="T2923" s="95"/>
    </row>
    <row r="2924" spans="20:20" ht="15" customHeight="1">
      <c r="T2924" s="95"/>
    </row>
    <row r="2925" spans="20:20" ht="15" customHeight="1">
      <c r="T2925" s="95"/>
    </row>
    <row r="2926" spans="20:20" ht="15" customHeight="1">
      <c r="T2926" s="95"/>
    </row>
    <row r="2927" spans="20:20" ht="15" customHeight="1">
      <c r="T2927" s="95"/>
    </row>
    <row r="2928" spans="20:20" ht="15" customHeight="1">
      <c r="T2928" s="95"/>
    </row>
    <row r="2929" spans="20:20" ht="15" customHeight="1">
      <c r="T2929" s="95"/>
    </row>
    <row r="2930" spans="20:20" ht="15" customHeight="1">
      <c r="T2930" s="95"/>
    </row>
    <row r="2931" spans="20:20" ht="15" customHeight="1">
      <c r="T2931" s="95"/>
    </row>
    <row r="2932" spans="20:20" ht="15" customHeight="1">
      <c r="T2932" s="95"/>
    </row>
    <row r="2933" spans="20:20" ht="15" customHeight="1">
      <c r="T2933" s="95"/>
    </row>
    <row r="2934" spans="20:20" ht="15" customHeight="1">
      <c r="T2934" s="95"/>
    </row>
    <row r="2935" spans="20:20" ht="15" customHeight="1">
      <c r="T2935" s="95"/>
    </row>
    <row r="2936" spans="20:20" ht="15" customHeight="1">
      <c r="T2936" s="95"/>
    </row>
    <row r="2937" spans="20:20" ht="15" customHeight="1">
      <c r="T2937" s="95"/>
    </row>
    <row r="2938" spans="20:20" ht="15" customHeight="1">
      <c r="T2938" s="95"/>
    </row>
    <row r="2939" spans="20:20" ht="15" customHeight="1">
      <c r="T2939" s="95"/>
    </row>
    <row r="2940" spans="20:20" ht="15" customHeight="1">
      <c r="T2940" s="95"/>
    </row>
    <row r="2941" spans="20:20" ht="15" customHeight="1">
      <c r="T2941" s="95"/>
    </row>
    <row r="2942" spans="20:20" ht="15" customHeight="1">
      <c r="T2942" s="95"/>
    </row>
    <row r="2943" spans="20:20" ht="15" customHeight="1">
      <c r="T2943" s="95"/>
    </row>
    <row r="2944" spans="20:20" ht="15" customHeight="1">
      <c r="T2944" s="95"/>
    </row>
    <row r="2945" spans="20:20" ht="15" customHeight="1">
      <c r="T2945" s="95"/>
    </row>
    <row r="2946" spans="20:20" ht="15" customHeight="1">
      <c r="T2946" s="95"/>
    </row>
    <row r="2947" spans="20:20" ht="15" customHeight="1">
      <c r="T2947" s="95"/>
    </row>
    <row r="2948" spans="20:20" ht="15" customHeight="1">
      <c r="T2948" s="95"/>
    </row>
    <row r="2949" spans="20:20" ht="15" customHeight="1">
      <c r="T2949" s="95"/>
    </row>
    <row r="2950" spans="20:20" ht="15" customHeight="1">
      <c r="T2950" s="95"/>
    </row>
    <row r="2951" spans="20:20" ht="15" customHeight="1">
      <c r="T2951" s="95"/>
    </row>
    <row r="2952" spans="20:20" ht="15" customHeight="1">
      <c r="T2952" s="95"/>
    </row>
    <row r="2953" spans="20:20" ht="15" customHeight="1">
      <c r="T2953" s="95"/>
    </row>
    <row r="2954" spans="20:20" ht="15" customHeight="1">
      <c r="T2954" s="95"/>
    </row>
    <row r="2955" spans="20:20" ht="15" customHeight="1">
      <c r="T2955" s="95"/>
    </row>
    <row r="2956" spans="20:20" ht="15" customHeight="1">
      <c r="T2956" s="95"/>
    </row>
    <row r="2957" spans="20:20" ht="15" customHeight="1">
      <c r="T2957" s="95"/>
    </row>
    <row r="2958" spans="20:20" ht="15" customHeight="1">
      <c r="T2958" s="95"/>
    </row>
    <row r="2959" spans="20:20" ht="15" customHeight="1">
      <c r="T2959" s="95"/>
    </row>
    <row r="2960" spans="20:20" ht="15" customHeight="1">
      <c r="T2960" s="95"/>
    </row>
    <row r="2961" spans="20:20" ht="15" customHeight="1">
      <c r="T2961" s="95"/>
    </row>
    <row r="2962" spans="20:20" ht="15" customHeight="1">
      <c r="T2962" s="95"/>
    </row>
    <row r="2963" spans="20:20" ht="15" customHeight="1">
      <c r="T2963" s="95"/>
    </row>
    <row r="2964" spans="20:20" ht="15" customHeight="1">
      <c r="T2964" s="95"/>
    </row>
    <row r="2965" spans="20:20" ht="15" customHeight="1">
      <c r="T2965" s="95"/>
    </row>
    <row r="2966" spans="20:20" ht="15" customHeight="1">
      <c r="T2966" s="95"/>
    </row>
    <row r="2967" spans="20:20" ht="15" customHeight="1">
      <c r="T2967" s="95"/>
    </row>
    <row r="2968" spans="20:20" ht="15" customHeight="1">
      <c r="T2968" s="95"/>
    </row>
    <row r="2969" spans="20:20" ht="15" customHeight="1">
      <c r="T2969" s="95"/>
    </row>
    <row r="2970" spans="20:20" ht="15" customHeight="1">
      <c r="T2970" s="95"/>
    </row>
    <row r="2971" spans="20:20" ht="15" customHeight="1">
      <c r="T2971" s="95"/>
    </row>
    <row r="2972" spans="20:20" ht="15" customHeight="1">
      <c r="T2972" s="95"/>
    </row>
    <row r="2973" spans="20:20" ht="15" customHeight="1">
      <c r="T2973" s="95"/>
    </row>
    <row r="2974" spans="20:20" ht="15" customHeight="1">
      <c r="T2974" s="95"/>
    </row>
    <row r="2975" spans="20:20" ht="15" customHeight="1">
      <c r="T2975" s="95"/>
    </row>
    <row r="2976" spans="20:20" ht="15" customHeight="1">
      <c r="T2976" s="95"/>
    </row>
    <row r="2977" spans="20:20" ht="15" customHeight="1">
      <c r="T2977" s="95"/>
    </row>
    <row r="2978" spans="20:20" ht="15" customHeight="1">
      <c r="T2978" s="95"/>
    </row>
    <row r="2979" spans="20:20" ht="15" customHeight="1">
      <c r="T2979" s="95"/>
    </row>
    <row r="2980" spans="20:20" ht="15" customHeight="1">
      <c r="T2980" s="95"/>
    </row>
    <row r="2981" spans="20:20" ht="15" customHeight="1">
      <c r="T2981" s="95"/>
    </row>
    <row r="2982" spans="20:20" ht="15" customHeight="1">
      <c r="T2982" s="95"/>
    </row>
    <row r="2983" spans="20:20" ht="15" customHeight="1">
      <c r="T2983" s="95"/>
    </row>
    <row r="2984" spans="20:20" ht="15" customHeight="1">
      <c r="T2984" s="95"/>
    </row>
    <row r="2985" spans="20:20" ht="15" customHeight="1">
      <c r="T2985" s="95"/>
    </row>
    <row r="2986" spans="20:20" ht="15" customHeight="1">
      <c r="T2986" s="95"/>
    </row>
    <row r="2987" spans="20:20" ht="15" customHeight="1">
      <c r="T2987" s="95"/>
    </row>
    <row r="2988" spans="20:20" ht="15" customHeight="1">
      <c r="T2988" s="95"/>
    </row>
    <row r="2989" spans="20:20" ht="15" customHeight="1">
      <c r="T2989" s="95"/>
    </row>
    <row r="2990" spans="20:20" ht="15" customHeight="1">
      <c r="T2990" s="95"/>
    </row>
    <row r="2991" spans="20:20" ht="15" customHeight="1">
      <c r="T2991" s="95"/>
    </row>
    <row r="2992" spans="20:20" ht="15" customHeight="1">
      <c r="T2992" s="95"/>
    </row>
    <row r="2993" spans="20:20" ht="15" customHeight="1">
      <c r="T2993" s="95"/>
    </row>
    <row r="2994" spans="20:20" ht="15" customHeight="1">
      <c r="T2994" s="95"/>
    </row>
    <row r="2995" spans="20:20" ht="15" customHeight="1">
      <c r="T2995" s="95"/>
    </row>
    <row r="2996" spans="20:20" ht="15" customHeight="1">
      <c r="T2996" s="95"/>
    </row>
    <row r="2997" spans="20:20" ht="15" customHeight="1">
      <c r="T2997" s="95"/>
    </row>
    <row r="2998" spans="20:20" ht="15" customHeight="1">
      <c r="T2998" s="95"/>
    </row>
    <row r="2999" spans="20:20" ht="15" customHeight="1">
      <c r="T2999" s="95"/>
    </row>
    <row r="3000" spans="20:20" ht="15" customHeight="1">
      <c r="T3000" s="95"/>
    </row>
    <row r="3001" spans="20:20" ht="15" customHeight="1">
      <c r="T3001" s="95"/>
    </row>
    <row r="3002" spans="20:20" ht="15" customHeight="1">
      <c r="T3002" s="95"/>
    </row>
    <row r="3003" spans="20:20" ht="15" customHeight="1">
      <c r="T3003" s="95"/>
    </row>
    <row r="3004" spans="20:20" ht="15" customHeight="1">
      <c r="T3004" s="95"/>
    </row>
    <row r="3005" spans="20:20" ht="15" customHeight="1">
      <c r="T3005" s="95"/>
    </row>
    <row r="3006" spans="20:20" ht="15" customHeight="1">
      <c r="T3006" s="95"/>
    </row>
    <row r="3007" spans="20:20" ht="15" customHeight="1">
      <c r="T3007" s="95"/>
    </row>
    <row r="3008" spans="20:20" ht="15" customHeight="1">
      <c r="T3008" s="95"/>
    </row>
    <row r="3009" spans="20:20" ht="15" customHeight="1">
      <c r="T3009" s="95"/>
    </row>
    <row r="3010" spans="20:20" ht="15" customHeight="1">
      <c r="T3010" s="95"/>
    </row>
    <row r="3011" spans="20:20" ht="15" customHeight="1">
      <c r="T3011" s="95"/>
    </row>
    <row r="3012" spans="20:20" ht="15" customHeight="1">
      <c r="T3012" s="95"/>
    </row>
    <row r="3013" spans="20:20" ht="15" customHeight="1">
      <c r="T3013" s="95"/>
    </row>
    <row r="3014" spans="20:20" ht="15" customHeight="1">
      <c r="T3014" s="95"/>
    </row>
    <row r="3015" spans="20:20" ht="15" customHeight="1">
      <c r="T3015" s="95"/>
    </row>
    <row r="3016" spans="20:20" ht="15" customHeight="1">
      <c r="T3016" s="95"/>
    </row>
    <row r="3017" spans="20:20" ht="15" customHeight="1">
      <c r="T3017" s="95"/>
    </row>
    <row r="3018" spans="20:20" ht="15" customHeight="1">
      <c r="T3018" s="95"/>
    </row>
    <row r="3019" spans="20:20" ht="15" customHeight="1">
      <c r="T3019" s="95"/>
    </row>
    <row r="3020" spans="20:20" ht="15" customHeight="1">
      <c r="T3020" s="95"/>
    </row>
    <row r="3021" spans="20:20" ht="15" customHeight="1">
      <c r="T3021" s="95"/>
    </row>
    <row r="3022" spans="20:20" ht="15" customHeight="1">
      <c r="T3022" s="95"/>
    </row>
    <row r="3023" spans="20:20" ht="15" customHeight="1">
      <c r="T3023" s="95"/>
    </row>
    <row r="3024" spans="20:20" ht="15" customHeight="1">
      <c r="T3024" s="95"/>
    </row>
    <row r="3025" spans="20:20" ht="15" customHeight="1">
      <c r="T3025" s="95"/>
    </row>
    <row r="3026" spans="20:20" ht="15" customHeight="1">
      <c r="T3026" s="95"/>
    </row>
    <row r="3027" spans="20:20" ht="15" customHeight="1">
      <c r="T3027" s="95"/>
    </row>
    <row r="3028" spans="20:20" ht="15" customHeight="1">
      <c r="T3028" s="95"/>
    </row>
    <row r="3029" spans="20:20" ht="15" customHeight="1">
      <c r="T3029" s="95"/>
    </row>
    <row r="3030" spans="20:20" ht="15" customHeight="1">
      <c r="T3030" s="95"/>
    </row>
    <row r="3031" spans="20:20" ht="15" customHeight="1">
      <c r="T3031" s="95"/>
    </row>
    <row r="3032" spans="20:20" ht="15" customHeight="1">
      <c r="T3032" s="95"/>
    </row>
    <row r="3033" spans="20:20" ht="15" customHeight="1">
      <c r="T3033" s="95"/>
    </row>
    <row r="3034" spans="20:20" ht="15" customHeight="1">
      <c r="T3034" s="95"/>
    </row>
    <row r="3035" spans="20:20" ht="15" customHeight="1">
      <c r="T3035" s="95"/>
    </row>
    <row r="3036" spans="20:20" ht="15" customHeight="1">
      <c r="T3036" s="95"/>
    </row>
    <row r="3037" spans="20:20" ht="15" customHeight="1">
      <c r="T3037" s="95"/>
    </row>
    <row r="3038" spans="20:20" ht="15" customHeight="1">
      <c r="T3038" s="95"/>
    </row>
    <row r="3039" spans="20:20" ht="15" customHeight="1">
      <c r="T3039" s="95"/>
    </row>
    <row r="3040" spans="20:20" ht="15" customHeight="1">
      <c r="T3040" s="95"/>
    </row>
    <row r="3041" spans="20:20" ht="15" customHeight="1">
      <c r="T3041" s="95"/>
    </row>
    <row r="3042" spans="20:20" ht="15" customHeight="1">
      <c r="T3042" s="95"/>
    </row>
    <row r="3043" spans="20:20" ht="15" customHeight="1">
      <c r="T3043" s="95"/>
    </row>
    <row r="3044" spans="20:20" ht="15" customHeight="1">
      <c r="T3044" s="95"/>
    </row>
    <row r="3045" spans="20:20" ht="15" customHeight="1">
      <c r="T3045" s="95"/>
    </row>
    <row r="3046" spans="20:20" ht="15" customHeight="1">
      <c r="T3046" s="95"/>
    </row>
    <row r="3047" spans="20:20" ht="15" customHeight="1">
      <c r="T3047" s="95"/>
    </row>
    <row r="3048" spans="20:20" ht="15" customHeight="1">
      <c r="T3048" s="95"/>
    </row>
    <row r="3049" spans="20:20" ht="15" customHeight="1">
      <c r="T3049" s="95"/>
    </row>
    <row r="3050" spans="20:20" ht="15" customHeight="1">
      <c r="T3050" s="95"/>
    </row>
    <row r="3051" spans="20:20" ht="15" customHeight="1">
      <c r="T3051" s="95"/>
    </row>
    <row r="3052" spans="20:20" ht="15" customHeight="1">
      <c r="T3052" s="95"/>
    </row>
    <row r="3053" spans="20:20" ht="15" customHeight="1">
      <c r="T3053" s="95"/>
    </row>
    <row r="3054" spans="20:20" ht="15" customHeight="1">
      <c r="T3054" s="95"/>
    </row>
    <row r="3055" spans="20:20" ht="15" customHeight="1">
      <c r="T3055" s="95"/>
    </row>
    <row r="3056" spans="20:20" ht="15" customHeight="1">
      <c r="T3056" s="95"/>
    </row>
    <row r="3057" spans="20:20" ht="15" customHeight="1">
      <c r="T3057" s="95"/>
    </row>
    <row r="3058" spans="20:20" ht="15" customHeight="1">
      <c r="T3058" s="95"/>
    </row>
    <row r="3059" spans="20:20" ht="15" customHeight="1">
      <c r="T3059" s="95"/>
    </row>
    <row r="3060" spans="20:20" ht="15" customHeight="1">
      <c r="T3060" s="95"/>
    </row>
    <row r="3061" spans="20:20" ht="15" customHeight="1">
      <c r="T3061" s="95"/>
    </row>
    <row r="3062" spans="20:20" ht="15" customHeight="1">
      <c r="T3062" s="95"/>
    </row>
    <row r="3063" spans="20:20" ht="15" customHeight="1">
      <c r="T3063" s="95"/>
    </row>
    <row r="3064" spans="20:20" ht="15" customHeight="1">
      <c r="T3064" s="95"/>
    </row>
    <row r="3065" spans="20:20" ht="15" customHeight="1">
      <c r="T3065" s="95"/>
    </row>
    <row r="3066" spans="20:20" ht="15" customHeight="1">
      <c r="T3066" s="95"/>
    </row>
    <row r="3067" spans="20:20" ht="15" customHeight="1">
      <c r="T3067" s="95"/>
    </row>
    <row r="3068" spans="20:20" ht="15" customHeight="1">
      <c r="T3068" s="95"/>
    </row>
    <row r="3069" spans="20:20" ht="15" customHeight="1">
      <c r="T3069" s="95"/>
    </row>
    <row r="3070" spans="20:20" ht="15" customHeight="1">
      <c r="T3070" s="95"/>
    </row>
    <row r="3071" spans="20:20" ht="15" customHeight="1">
      <c r="T3071" s="95"/>
    </row>
    <row r="3072" spans="20:20" ht="15" customHeight="1">
      <c r="T3072" s="95"/>
    </row>
    <row r="3073" spans="20:20" ht="15" customHeight="1">
      <c r="T3073" s="95"/>
    </row>
    <row r="3074" spans="20:20" ht="15" customHeight="1">
      <c r="T3074" s="95"/>
    </row>
    <row r="3075" spans="20:20" ht="15" customHeight="1">
      <c r="T3075" s="95"/>
    </row>
    <row r="3076" spans="20:20" ht="15" customHeight="1">
      <c r="T3076" s="95"/>
    </row>
    <row r="3077" spans="20:20" ht="15" customHeight="1">
      <c r="T3077" s="95"/>
    </row>
    <row r="3078" spans="20:20" ht="15" customHeight="1">
      <c r="T3078" s="95"/>
    </row>
    <row r="3079" spans="20:20" ht="15" customHeight="1">
      <c r="T3079" s="95"/>
    </row>
    <row r="3080" spans="20:20" ht="15" customHeight="1">
      <c r="T3080" s="95"/>
    </row>
    <row r="3081" spans="20:20" ht="15" customHeight="1">
      <c r="T3081" s="95"/>
    </row>
    <row r="3082" spans="20:20" ht="15" customHeight="1">
      <c r="T3082" s="95"/>
    </row>
    <row r="3083" spans="20:20" ht="15" customHeight="1">
      <c r="T3083" s="95"/>
    </row>
    <row r="3084" spans="20:20" ht="15" customHeight="1">
      <c r="T3084" s="95"/>
    </row>
    <row r="3085" spans="20:20" ht="15" customHeight="1">
      <c r="T3085" s="95"/>
    </row>
    <row r="3086" spans="20:20" ht="15" customHeight="1">
      <c r="T3086" s="95"/>
    </row>
    <row r="3087" spans="20:20" ht="15" customHeight="1">
      <c r="T3087" s="95"/>
    </row>
    <row r="3088" spans="20:20" ht="15" customHeight="1">
      <c r="T3088" s="95"/>
    </row>
    <row r="3089" spans="20:20" ht="15" customHeight="1">
      <c r="T3089" s="95"/>
    </row>
    <row r="3090" spans="20:20" ht="15" customHeight="1">
      <c r="T3090" s="95"/>
    </row>
    <row r="3091" spans="20:20" ht="15" customHeight="1">
      <c r="T3091" s="95"/>
    </row>
    <row r="3092" spans="20:20" ht="15" customHeight="1">
      <c r="T3092" s="95"/>
    </row>
    <row r="3093" spans="20:20" ht="15" customHeight="1">
      <c r="T3093" s="95"/>
    </row>
    <row r="3094" spans="20:20" ht="15" customHeight="1">
      <c r="T3094" s="95"/>
    </row>
    <row r="3095" spans="20:20" ht="15" customHeight="1">
      <c r="T3095" s="95"/>
    </row>
    <row r="3096" spans="20:20" ht="15" customHeight="1">
      <c r="T3096" s="95"/>
    </row>
    <row r="3097" spans="20:20" ht="15" customHeight="1">
      <c r="T3097" s="95"/>
    </row>
    <row r="3098" spans="20:20" ht="15" customHeight="1">
      <c r="T3098" s="95"/>
    </row>
    <row r="3099" spans="20:20" ht="15" customHeight="1">
      <c r="T3099" s="95"/>
    </row>
    <row r="3100" spans="20:20" ht="15" customHeight="1">
      <c r="T3100" s="95"/>
    </row>
    <row r="3101" spans="20:20" ht="15" customHeight="1">
      <c r="T3101" s="95"/>
    </row>
    <row r="3102" spans="20:20" ht="15" customHeight="1">
      <c r="T3102" s="95"/>
    </row>
    <row r="3103" spans="20:20" ht="15" customHeight="1">
      <c r="T3103" s="95"/>
    </row>
    <row r="3104" spans="20:20" ht="15" customHeight="1">
      <c r="T3104" s="95"/>
    </row>
    <row r="3105" spans="20:20" ht="15" customHeight="1">
      <c r="T3105" s="95"/>
    </row>
    <row r="3106" spans="20:20" ht="15" customHeight="1">
      <c r="T3106" s="95"/>
    </row>
    <row r="3107" spans="20:20" ht="15" customHeight="1">
      <c r="T3107" s="95"/>
    </row>
    <row r="3108" spans="20:20" ht="15" customHeight="1">
      <c r="T3108" s="95"/>
    </row>
    <row r="3109" spans="20:20" ht="15" customHeight="1">
      <c r="T3109" s="95"/>
    </row>
    <row r="3110" spans="20:20" ht="15" customHeight="1">
      <c r="T3110" s="95"/>
    </row>
    <row r="3111" spans="20:20" ht="15" customHeight="1">
      <c r="T3111" s="95"/>
    </row>
    <row r="3112" spans="20:20" ht="15" customHeight="1">
      <c r="T3112" s="95"/>
    </row>
    <row r="3113" spans="20:20" ht="15" customHeight="1">
      <c r="T3113" s="95"/>
    </row>
    <row r="3114" spans="20:20" ht="15" customHeight="1">
      <c r="T3114" s="95"/>
    </row>
    <row r="3115" spans="20:20" ht="15" customHeight="1">
      <c r="T3115" s="95"/>
    </row>
    <row r="3116" spans="20:20" ht="15" customHeight="1">
      <c r="T3116" s="95"/>
    </row>
    <row r="3117" spans="20:20" ht="15" customHeight="1">
      <c r="T3117" s="95"/>
    </row>
    <row r="3118" spans="20:20" ht="15" customHeight="1">
      <c r="T3118" s="95"/>
    </row>
    <row r="3119" spans="20:20" ht="15" customHeight="1">
      <c r="T3119" s="95"/>
    </row>
    <row r="3120" spans="20:20" ht="15" customHeight="1">
      <c r="T3120" s="95"/>
    </row>
    <row r="3121" spans="20:20" ht="15" customHeight="1">
      <c r="T3121" s="95"/>
    </row>
    <row r="3122" spans="20:20" ht="15" customHeight="1">
      <c r="T3122" s="95"/>
    </row>
    <row r="3123" spans="20:20" ht="15" customHeight="1">
      <c r="T3123" s="95"/>
    </row>
    <row r="3124" spans="20:20" ht="15" customHeight="1">
      <c r="T3124" s="95"/>
    </row>
    <row r="3125" spans="20:20" ht="15" customHeight="1">
      <c r="T3125" s="95"/>
    </row>
    <row r="3126" spans="20:20" ht="15" customHeight="1">
      <c r="T3126" s="95"/>
    </row>
    <row r="3127" spans="20:20" ht="15" customHeight="1">
      <c r="T3127" s="95"/>
    </row>
    <row r="3128" spans="20:20" ht="15" customHeight="1">
      <c r="T3128" s="95"/>
    </row>
    <row r="3129" spans="20:20" ht="15" customHeight="1">
      <c r="T3129" s="95"/>
    </row>
    <row r="3130" spans="20:20" ht="15" customHeight="1">
      <c r="T3130" s="95"/>
    </row>
    <row r="3131" spans="20:20" ht="15" customHeight="1">
      <c r="T3131" s="95"/>
    </row>
    <row r="3132" spans="20:20" ht="15" customHeight="1">
      <c r="T3132" s="95"/>
    </row>
    <row r="3133" spans="20:20" ht="15" customHeight="1">
      <c r="T3133" s="95"/>
    </row>
    <row r="3134" spans="20:20" ht="15" customHeight="1">
      <c r="T3134" s="95"/>
    </row>
    <row r="3135" spans="20:20" ht="15" customHeight="1">
      <c r="T3135" s="95"/>
    </row>
    <row r="3136" spans="20:20" ht="15" customHeight="1">
      <c r="T3136" s="95"/>
    </row>
    <row r="3137" spans="20:20" ht="15" customHeight="1">
      <c r="T3137" s="95"/>
    </row>
    <row r="3138" spans="20:20" ht="15" customHeight="1">
      <c r="T3138" s="95"/>
    </row>
    <row r="3139" spans="20:20" ht="15" customHeight="1">
      <c r="T3139" s="95"/>
    </row>
    <row r="3140" spans="20:20" ht="15" customHeight="1">
      <c r="T3140" s="95"/>
    </row>
    <row r="3141" spans="20:20" ht="15" customHeight="1">
      <c r="T3141" s="95"/>
    </row>
    <row r="3142" spans="20:20" ht="15" customHeight="1">
      <c r="T3142" s="95"/>
    </row>
    <row r="3143" spans="20:20" ht="15" customHeight="1">
      <c r="T3143" s="95"/>
    </row>
    <row r="3144" spans="20:20" ht="15" customHeight="1">
      <c r="T3144" s="95"/>
    </row>
    <row r="3145" spans="20:20" ht="15" customHeight="1">
      <c r="T3145" s="95"/>
    </row>
    <row r="3146" spans="20:20" ht="15" customHeight="1">
      <c r="T3146" s="95"/>
    </row>
    <row r="3147" spans="20:20" ht="15" customHeight="1">
      <c r="T3147" s="95"/>
    </row>
    <row r="3148" spans="20:20" ht="15" customHeight="1">
      <c r="T3148" s="95"/>
    </row>
    <row r="3149" spans="20:20" ht="15" customHeight="1">
      <c r="T3149" s="95"/>
    </row>
    <row r="3150" spans="20:20" ht="15" customHeight="1">
      <c r="T3150" s="95"/>
    </row>
    <row r="3151" spans="20:20" ht="15" customHeight="1">
      <c r="T3151" s="95"/>
    </row>
    <row r="3152" spans="20:20" ht="15" customHeight="1">
      <c r="T3152" s="95"/>
    </row>
    <row r="3153" spans="20:20" ht="15" customHeight="1">
      <c r="T3153" s="95"/>
    </row>
    <row r="3154" spans="20:20" ht="15" customHeight="1">
      <c r="T3154" s="95"/>
    </row>
    <row r="3155" spans="20:20" ht="15" customHeight="1">
      <c r="T3155" s="95"/>
    </row>
    <row r="3156" spans="20:20" ht="15" customHeight="1">
      <c r="T3156" s="95"/>
    </row>
    <row r="3157" spans="20:20" ht="15" customHeight="1">
      <c r="T3157" s="95"/>
    </row>
    <row r="3158" spans="20:20" ht="15" customHeight="1">
      <c r="T3158" s="95"/>
    </row>
    <row r="3159" spans="20:20" ht="15" customHeight="1">
      <c r="T3159" s="95"/>
    </row>
    <row r="3160" spans="20:20" ht="15" customHeight="1">
      <c r="T3160" s="95"/>
    </row>
    <row r="3161" spans="20:20" ht="15" customHeight="1">
      <c r="T3161" s="95"/>
    </row>
    <row r="3162" spans="20:20" ht="15" customHeight="1">
      <c r="T3162" s="95"/>
    </row>
    <row r="3163" spans="20:20" ht="15" customHeight="1">
      <c r="T3163" s="95"/>
    </row>
    <row r="3164" spans="20:20" ht="15" customHeight="1">
      <c r="T3164" s="95"/>
    </row>
    <row r="3165" spans="20:20" ht="15" customHeight="1">
      <c r="T3165" s="95"/>
    </row>
    <row r="3166" spans="20:20" ht="15" customHeight="1">
      <c r="T3166" s="95"/>
    </row>
    <row r="3167" spans="20:20" ht="15" customHeight="1">
      <c r="T3167" s="95"/>
    </row>
    <row r="3168" spans="20:20" ht="15" customHeight="1">
      <c r="T3168" s="95"/>
    </row>
    <row r="3169" spans="20:20" ht="15" customHeight="1">
      <c r="T3169" s="95"/>
    </row>
    <row r="3170" spans="20:20" ht="15" customHeight="1">
      <c r="T3170" s="95"/>
    </row>
    <row r="3171" spans="20:20" ht="15" customHeight="1">
      <c r="T3171" s="95"/>
    </row>
    <row r="3172" spans="20:20" ht="15" customHeight="1">
      <c r="T3172" s="95"/>
    </row>
    <row r="3173" spans="20:20" ht="15" customHeight="1">
      <c r="T3173" s="95"/>
    </row>
    <row r="3174" spans="20:20" ht="15" customHeight="1">
      <c r="T3174" s="95"/>
    </row>
    <row r="3175" spans="20:20" ht="15" customHeight="1">
      <c r="T3175" s="95"/>
    </row>
    <row r="3176" spans="20:20" ht="15" customHeight="1">
      <c r="T3176" s="95"/>
    </row>
    <row r="3177" spans="20:20" ht="15" customHeight="1">
      <c r="T3177" s="95"/>
    </row>
    <row r="3178" spans="20:20" ht="15" customHeight="1">
      <c r="T3178" s="95"/>
    </row>
    <row r="3179" spans="20:20" ht="15" customHeight="1">
      <c r="T3179" s="95"/>
    </row>
    <row r="3180" spans="20:20" ht="15" customHeight="1">
      <c r="T3180" s="95"/>
    </row>
    <row r="3181" spans="20:20" ht="15" customHeight="1">
      <c r="T3181" s="95"/>
    </row>
    <row r="3182" spans="20:20" ht="15" customHeight="1">
      <c r="T3182" s="95"/>
    </row>
    <row r="3183" spans="20:20" ht="15" customHeight="1">
      <c r="T3183" s="95"/>
    </row>
    <row r="3184" spans="20:20" ht="15" customHeight="1">
      <c r="T3184" s="95"/>
    </row>
    <row r="3185" spans="20:20" ht="15" customHeight="1">
      <c r="T3185" s="95"/>
    </row>
    <row r="3186" spans="20:20" ht="15" customHeight="1">
      <c r="T3186" s="95"/>
    </row>
    <row r="3187" spans="20:20" ht="15" customHeight="1">
      <c r="T3187" s="95"/>
    </row>
    <row r="3188" spans="20:20" ht="15" customHeight="1">
      <c r="T3188" s="95"/>
    </row>
    <row r="3189" spans="20:20" ht="15" customHeight="1">
      <c r="T3189" s="95"/>
    </row>
    <row r="3190" spans="20:20" ht="15" customHeight="1">
      <c r="T3190" s="95"/>
    </row>
    <row r="3191" spans="20:20" ht="15" customHeight="1">
      <c r="T3191" s="95"/>
    </row>
    <row r="3192" spans="20:20" ht="15" customHeight="1">
      <c r="T3192" s="95"/>
    </row>
    <row r="3193" spans="20:20" ht="15" customHeight="1">
      <c r="T3193" s="95"/>
    </row>
    <row r="3194" spans="20:20" ht="15" customHeight="1">
      <c r="T3194" s="95"/>
    </row>
    <row r="3195" spans="20:20" ht="15" customHeight="1">
      <c r="T3195" s="95"/>
    </row>
    <row r="3196" spans="20:20" ht="15" customHeight="1">
      <c r="T3196" s="95"/>
    </row>
    <row r="3197" spans="20:20" ht="15" customHeight="1">
      <c r="T3197" s="95"/>
    </row>
    <row r="3198" spans="20:20" ht="15" customHeight="1">
      <c r="T3198" s="95"/>
    </row>
    <row r="3199" spans="20:20" ht="15" customHeight="1">
      <c r="T3199" s="95"/>
    </row>
    <row r="3200" spans="20:20" ht="15" customHeight="1">
      <c r="T3200" s="95"/>
    </row>
    <row r="3201" spans="20:20" ht="15" customHeight="1">
      <c r="T3201" s="95"/>
    </row>
    <row r="3202" spans="20:20" ht="15" customHeight="1">
      <c r="T3202" s="95"/>
    </row>
    <row r="3203" spans="20:20" ht="15" customHeight="1">
      <c r="T3203" s="95"/>
    </row>
    <row r="3204" spans="20:20" ht="15" customHeight="1">
      <c r="T3204" s="95"/>
    </row>
    <row r="3205" spans="20:20" ht="15" customHeight="1">
      <c r="T3205" s="95"/>
    </row>
    <row r="3206" spans="20:20" ht="15" customHeight="1">
      <c r="T3206" s="95"/>
    </row>
    <row r="3207" spans="20:20" ht="15" customHeight="1">
      <c r="T3207" s="95"/>
    </row>
    <row r="3208" spans="20:20" ht="15" customHeight="1">
      <c r="T3208" s="95"/>
    </row>
    <row r="3209" spans="20:20" ht="15" customHeight="1">
      <c r="T3209" s="95"/>
    </row>
    <row r="3210" spans="20:20" ht="15" customHeight="1">
      <c r="T3210" s="95"/>
    </row>
    <row r="3211" spans="20:20" ht="15" customHeight="1">
      <c r="T3211" s="95"/>
    </row>
    <row r="3212" spans="20:20" ht="15" customHeight="1">
      <c r="T3212" s="95"/>
    </row>
    <row r="3213" spans="20:20" ht="15" customHeight="1">
      <c r="T3213" s="95"/>
    </row>
    <row r="3214" spans="20:20" ht="15" customHeight="1">
      <c r="T3214" s="95"/>
    </row>
    <row r="3215" spans="20:20" ht="15" customHeight="1">
      <c r="T3215" s="95"/>
    </row>
    <row r="3216" spans="20:20" ht="15" customHeight="1">
      <c r="T3216" s="95"/>
    </row>
    <row r="3217" spans="20:20" ht="15" customHeight="1">
      <c r="T3217" s="95"/>
    </row>
    <row r="3218" spans="20:20" ht="15" customHeight="1">
      <c r="T3218" s="95"/>
    </row>
    <row r="3219" spans="20:20" ht="15" customHeight="1">
      <c r="T3219" s="95"/>
    </row>
    <row r="3220" spans="20:20" ht="15" customHeight="1">
      <c r="T3220" s="95"/>
    </row>
    <row r="3221" spans="20:20" ht="15" customHeight="1">
      <c r="T3221" s="95"/>
    </row>
    <row r="3222" spans="20:20" ht="15" customHeight="1">
      <c r="T3222" s="95"/>
    </row>
    <row r="3223" spans="20:20" ht="15" customHeight="1">
      <c r="T3223" s="95"/>
    </row>
    <row r="3224" spans="20:20" ht="15" customHeight="1">
      <c r="T3224" s="95"/>
    </row>
    <row r="3225" spans="20:20" ht="15" customHeight="1">
      <c r="T3225" s="95"/>
    </row>
    <row r="3226" spans="20:20" ht="15" customHeight="1">
      <c r="T3226" s="95"/>
    </row>
    <row r="3227" spans="20:20" ht="15" customHeight="1">
      <c r="T3227" s="95"/>
    </row>
    <row r="3228" spans="20:20" ht="15" customHeight="1">
      <c r="T3228" s="95"/>
    </row>
    <row r="3229" spans="20:20" ht="15" customHeight="1">
      <c r="T3229" s="95"/>
    </row>
    <row r="3230" spans="20:20" ht="15" customHeight="1">
      <c r="T3230" s="95"/>
    </row>
    <row r="3231" spans="20:20" ht="15" customHeight="1">
      <c r="T3231" s="95"/>
    </row>
    <row r="3232" spans="20:20" ht="15" customHeight="1">
      <c r="T3232" s="95"/>
    </row>
    <row r="3233" spans="20:20" ht="15" customHeight="1">
      <c r="T3233" s="95"/>
    </row>
    <row r="3234" spans="20:20" ht="15" customHeight="1">
      <c r="T3234" s="95"/>
    </row>
    <row r="3235" spans="20:20" ht="15" customHeight="1">
      <c r="T3235" s="95"/>
    </row>
    <row r="3236" spans="20:20" ht="15" customHeight="1">
      <c r="T3236" s="95"/>
    </row>
    <row r="3237" spans="20:20" ht="15" customHeight="1">
      <c r="T3237" s="95"/>
    </row>
    <row r="3238" spans="20:20" ht="15" customHeight="1">
      <c r="T3238" s="95"/>
    </row>
    <row r="3239" spans="20:20" ht="15" customHeight="1">
      <c r="T3239" s="95"/>
    </row>
    <row r="3240" spans="20:20" ht="15" customHeight="1">
      <c r="T3240" s="95"/>
    </row>
    <row r="3241" spans="20:20" ht="15" customHeight="1">
      <c r="T3241" s="95"/>
    </row>
    <row r="3242" spans="20:20" ht="15" customHeight="1">
      <c r="T3242" s="95"/>
    </row>
    <row r="3243" spans="20:20" ht="15" customHeight="1">
      <c r="T3243" s="95"/>
    </row>
    <row r="3244" spans="20:20" ht="15" customHeight="1">
      <c r="T3244" s="95"/>
    </row>
    <row r="3245" spans="20:20" ht="15" customHeight="1">
      <c r="T3245" s="95"/>
    </row>
    <row r="3246" spans="20:20" ht="15" customHeight="1">
      <c r="T3246" s="95"/>
    </row>
    <row r="3247" spans="20:20" ht="15" customHeight="1">
      <c r="T3247" s="95"/>
    </row>
    <row r="3248" spans="20:20" ht="15" customHeight="1">
      <c r="T3248" s="95"/>
    </row>
    <row r="3249" spans="20:20" ht="15" customHeight="1">
      <c r="T3249" s="95"/>
    </row>
    <row r="3250" spans="20:20" ht="15" customHeight="1">
      <c r="T3250" s="95"/>
    </row>
    <row r="3251" spans="20:20" ht="15" customHeight="1">
      <c r="T3251" s="95"/>
    </row>
    <row r="3252" spans="20:20" ht="15" customHeight="1">
      <c r="T3252" s="95"/>
    </row>
    <row r="3253" spans="20:20" ht="15" customHeight="1">
      <c r="T3253" s="95"/>
    </row>
    <row r="3254" spans="20:20" ht="15" customHeight="1">
      <c r="T3254" s="95"/>
    </row>
    <row r="3255" spans="20:20" ht="15" customHeight="1">
      <c r="T3255" s="95"/>
    </row>
    <row r="3256" spans="20:20" ht="15" customHeight="1">
      <c r="T3256" s="95"/>
    </row>
    <row r="3257" spans="20:20" ht="15" customHeight="1">
      <c r="T3257" s="95"/>
    </row>
    <row r="3258" spans="20:20" ht="15" customHeight="1">
      <c r="T3258" s="95"/>
    </row>
    <row r="3259" spans="20:20" ht="15" customHeight="1">
      <c r="T3259" s="95"/>
    </row>
    <row r="3260" spans="20:20" ht="15" customHeight="1">
      <c r="T3260" s="95"/>
    </row>
    <row r="3261" spans="20:20" ht="15" customHeight="1">
      <c r="T3261" s="95"/>
    </row>
    <row r="3262" spans="20:20" ht="15" customHeight="1">
      <c r="T3262" s="95"/>
    </row>
    <row r="3263" spans="20:20" ht="15" customHeight="1">
      <c r="T3263" s="95"/>
    </row>
    <row r="3264" spans="20:20" ht="15" customHeight="1">
      <c r="T3264" s="95"/>
    </row>
    <row r="3265" spans="20:20" ht="15" customHeight="1">
      <c r="T3265" s="95"/>
    </row>
    <row r="3266" spans="20:20" ht="15" customHeight="1">
      <c r="T3266" s="95"/>
    </row>
    <row r="3267" spans="20:20" ht="15" customHeight="1">
      <c r="T3267" s="95"/>
    </row>
    <row r="3268" spans="20:20" ht="15" customHeight="1">
      <c r="T3268" s="95"/>
    </row>
    <row r="3269" spans="20:20" ht="15" customHeight="1">
      <c r="T3269" s="95"/>
    </row>
    <row r="3270" spans="20:20" ht="15" customHeight="1">
      <c r="T3270" s="95"/>
    </row>
    <row r="3271" spans="20:20" ht="15" customHeight="1">
      <c r="T3271" s="95"/>
    </row>
    <row r="3272" spans="20:20" ht="15" customHeight="1">
      <c r="T3272" s="95"/>
    </row>
    <row r="3273" spans="20:20" ht="15" customHeight="1">
      <c r="T3273" s="95"/>
    </row>
    <row r="3274" spans="20:20" ht="15" customHeight="1">
      <c r="T3274" s="95"/>
    </row>
    <row r="3275" spans="20:20" ht="15" customHeight="1">
      <c r="T3275" s="95"/>
    </row>
    <row r="3276" spans="20:20" ht="15" customHeight="1">
      <c r="T3276" s="95"/>
    </row>
    <row r="3277" spans="20:20" ht="15" customHeight="1">
      <c r="T3277" s="95"/>
    </row>
    <row r="3278" spans="20:20" ht="15" customHeight="1">
      <c r="T3278" s="95"/>
    </row>
    <row r="3279" spans="20:20" ht="15" customHeight="1">
      <c r="T3279" s="95"/>
    </row>
    <row r="3280" spans="20:20" ht="15" customHeight="1">
      <c r="T3280" s="95"/>
    </row>
    <row r="3281" spans="20:20" ht="15" customHeight="1">
      <c r="T3281" s="95"/>
    </row>
    <row r="3282" spans="20:20" ht="15" customHeight="1">
      <c r="T3282" s="95"/>
    </row>
    <row r="3283" spans="20:20" ht="15" customHeight="1">
      <c r="T3283" s="95"/>
    </row>
    <row r="3284" spans="20:20" ht="15" customHeight="1">
      <c r="T3284" s="95"/>
    </row>
    <row r="3285" spans="20:20" ht="15" customHeight="1">
      <c r="T3285" s="95"/>
    </row>
    <row r="3286" spans="20:20" ht="15" customHeight="1">
      <c r="T3286" s="95"/>
    </row>
    <row r="3287" spans="20:20" ht="15" customHeight="1">
      <c r="T3287" s="95"/>
    </row>
    <row r="3288" spans="20:20" ht="15" customHeight="1">
      <c r="T3288" s="95"/>
    </row>
    <row r="3289" spans="20:20" ht="15" customHeight="1">
      <c r="T3289" s="95"/>
    </row>
    <row r="3290" spans="20:20" ht="15" customHeight="1">
      <c r="T3290" s="95"/>
    </row>
    <row r="3291" spans="20:20" ht="15" customHeight="1">
      <c r="T3291" s="95"/>
    </row>
    <row r="3292" spans="20:20" ht="15" customHeight="1">
      <c r="T3292" s="95"/>
    </row>
    <row r="3293" spans="20:20" ht="15" customHeight="1">
      <c r="T3293" s="95"/>
    </row>
    <row r="3294" spans="20:20" ht="15" customHeight="1">
      <c r="T3294" s="95"/>
    </row>
    <row r="3295" spans="20:20" ht="15" customHeight="1">
      <c r="T3295" s="95"/>
    </row>
    <row r="3296" spans="20:20" ht="15" customHeight="1">
      <c r="T3296" s="95"/>
    </row>
    <row r="3297" spans="20:20" ht="15" customHeight="1">
      <c r="T3297" s="95"/>
    </row>
    <row r="3298" spans="20:20" ht="15" customHeight="1">
      <c r="T3298" s="95"/>
    </row>
    <row r="3299" spans="20:20" ht="15" customHeight="1">
      <c r="T3299" s="95"/>
    </row>
    <row r="3300" spans="20:20" ht="15" customHeight="1">
      <c r="T3300" s="95"/>
    </row>
    <row r="3301" spans="20:20" ht="15" customHeight="1">
      <c r="T3301" s="95"/>
    </row>
    <row r="3302" spans="20:20" ht="15" customHeight="1">
      <c r="T3302" s="95"/>
    </row>
    <row r="3303" spans="20:20" ht="15" customHeight="1">
      <c r="T3303" s="95"/>
    </row>
    <row r="3304" spans="20:20" ht="15" customHeight="1">
      <c r="T3304" s="95"/>
    </row>
    <row r="3305" spans="20:20" ht="15" customHeight="1">
      <c r="T3305" s="95"/>
    </row>
    <row r="3306" spans="20:20" ht="15" customHeight="1">
      <c r="T3306" s="95"/>
    </row>
    <row r="3307" spans="20:20" ht="15" customHeight="1">
      <c r="T3307" s="95"/>
    </row>
    <row r="3308" spans="20:20" ht="15" customHeight="1">
      <c r="T3308" s="95"/>
    </row>
    <row r="3309" spans="20:20" ht="15" customHeight="1">
      <c r="T3309" s="95"/>
    </row>
    <row r="3310" spans="20:20" ht="15" customHeight="1">
      <c r="T3310" s="95"/>
    </row>
    <row r="3311" spans="20:20" ht="15" customHeight="1">
      <c r="T3311" s="95"/>
    </row>
    <row r="3312" spans="20:20" ht="15" customHeight="1">
      <c r="T3312" s="95"/>
    </row>
    <row r="3313" spans="20:20" ht="15" customHeight="1">
      <c r="T3313" s="95"/>
    </row>
    <row r="3314" spans="20:20" ht="15" customHeight="1">
      <c r="T3314" s="95"/>
    </row>
    <row r="3315" spans="20:20" ht="15" customHeight="1">
      <c r="T3315" s="95"/>
    </row>
    <row r="3316" spans="20:20" ht="15" customHeight="1">
      <c r="T3316" s="95"/>
    </row>
    <row r="3317" spans="20:20" ht="15" customHeight="1">
      <c r="T3317" s="95"/>
    </row>
    <row r="3318" spans="20:20" ht="15" customHeight="1">
      <c r="T3318" s="95"/>
    </row>
    <row r="3319" spans="20:20" ht="15" customHeight="1">
      <c r="T3319" s="95"/>
    </row>
    <row r="3320" spans="20:20" ht="15" customHeight="1">
      <c r="T3320" s="95"/>
    </row>
    <row r="3321" spans="20:20" ht="15" customHeight="1">
      <c r="T3321" s="95"/>
    </row>
    <row r="3322" spans="20:20" ht="15" customHeight="1">
      <c r="T3322" s="95"/>
    </row>
    <row r="3323" spans="20:20" ht="15" customHeight="1">
      <c r="T3323" s="95"/>
    </row>
    <row r="3324" spans="20:20" ht="15" customHeight="1">
      <c r="T3324" s="95"/>
    </row>
    <row r="3325" spans="20:20" ht="15" customHeight="1">
      <c r="T3325" s="95"/>
    </row>
    <row r="3326" spans="20:20" ht="15" customHeight="1">
      <c r="T3326" s="95"/>
    </row>
    <row r="3327" spans="20:20" ht="15" customHeight="1">
      <c r="T3327" s="95"/>
    </row>
    <row r="3328" spans="20:20" ht="15" customHeight="1">
      <c r="T3328" s="95"/>
    </row>
    <row r="3329" spans="20:20" ht="15" customHeight="1">
      <c r="T3329" s="95"/>
    </row>
    <row r="3330" spans="20:20" ht="15" customHeight="1">
      <c r="T3330" s="95"/>
    </row>
    <row r="3331" spans="20:20" ht="15" customHeight="1">
      <c r="T3331" s="95"/>
    </row>
    <row r="3332" spans="20:20" ht="15" customHeight="1">
      <c r="T3332" s="95"/>
    </row>
    <row r="3333" spans="20:20" ht="15" customHeight="1">
      <c r="T3333" s="95"/>
    </row>
    <row r="3334" spans="20:20" ht="15" customHeight="1">
      <c r="T3334" s="95"/>
    </row>
    <row r="3335" spans="20:20" ht="15" customHeight="1">
      <c r="T3335" s="95"/>
    </row>
    <row r="3336" spans="20:20" ht="15" customHeight="1">
      <c r="T3336" s="95"/>
    </row>
    <row r="3337" spans="20:20" ht="15" customHeight="1">
      <c r="T3337" s="95"/>
    </row>
    <row r="3338" spans="20:20" ht="15" customHeight="1">
      <c r="T3338" s="95"/>
    </row>
    <row r="3339" spans="20:20" ht="15" customHeight="1">
      <c r="T3339" s="95"/>
    </row>
    <row r="3340" spans="20:20" ht="15" customHeight="1">
      <c r="T3340" s="95"/>
    </row>
    <row r="3341" spans="20:20" ht="15" customHeight="1">
      <c r="T3341" s="95"/>
    </row>
    <row r="3342" spans="20:20" ht="15" customHeight="1">
      <c r="T3342" s="95"/>
    </row>
    <row r="3343" spans="20:20" ht="15" customHeight="1">
      <c r="T3343" s="95"/>
    </row>
    <row r="3344" spans="20:20" ht="15" customHeight="1">
      <c r="T3344" s="95"/>
    </row>
    <row r="3345" spans="20:20" ht="15" customHeight="1">
      <c r="T3345" s="95"/>
    </row>
    <row r="3346" spans="20:20" ht="15" customHeight="1">
      <c r="T3346" s="95"/>
    </row>
    <row r="3347" spans="20:20" ht="15" customHeight="1">
      <c r="T3347" s="95"/>
    </row>
    <row r="3348" spans="20:20" ht="15" customHeight="1">
      <c r="T3348" s="95"/>
    </row>
    <row r="3349" spans="20:20" ht="15" customHeight="1">
      <c r="T3349" s="95"/>
    </row>
    <row r="3350" spans="20:20" ht="15" customHeight="1">
      <c r="T3350" s="95"/>
    </row>
    <row r="3351" spans="20:20" ht="15" customHeight="1">
      <c r="T3351" s="95"/>
    </row>
    <row r="3352" spans="20:20" ht="15" customHeight="1">
      <c r="T3352" s="95"/>
    </row>
    <row r="3353" spans="20:20" ht="15" customHeight="1">
      <c r="T3353" s="95"/>
    </row>
    <row r="3354" spans="20:20" ht="15" customHeight="1">
      <c r="T3354" s="95"/>
    </row>
    <row r="3355" spans="20:20" ht="15" customHeight="1">
      <c r="T3355" s="95"/>
    </row>
    <row r="3356" spans="20:20" ht="15" customHeight="1">
      <c r="T3356" s="95"/>
    </row>
    <row r="3357" spans="20:20" ht="15" customHeight="1">
      <c r="T3357" s="95"/>
    </row>
    <row r="3358" spans="20:20" ht="15" customHeight="1">
      <c r="T3358" s="95"/>
    </row>
    <row r="3359" spans="20:20" ht="15" customHeight="1">
      <c r="T3359" s="95"/>
    </row>
    <row r="3360" spans="20:20" ht="15" customHeight="1">
      <c r="T3360" s="95"/>
    </row>
    <row r="3361" spans="20:20" ht="15" customHeight="1">
      <c r="T3361" s="95"/>
    </row>
    <row r="3362" spans="20:20" ht="15" customHeight="1">
      <c r="T3362" s="95"/>
    </row>
    <row r="3363" spans="20:20" ht="15" customHeight="1">
      <c r="T3363" s="95"/>
    </row>
    <row r="3364" spans="20:20" ht="15" customHeight="1">
      <c r="T3364" s="95"/>
    </row>
    <row r="3365" spans="20:20" ht="15" customHeight="1">
      <c r="T3365" s="95"/>
    </row>
    <row r="3366" spans="20:20" ht="15" customHeight="1">
      <c r="T3366" s="95"/>
    </row>
    <row r="3367" spans="20:20" ht="15" customHeight="1">
      <c r="T3367" s="95"/>
    </row>
    <row r="3368" spans="20:20" ht="15" customHeight="1">
      <c r="T3368" s="95"/>
    </row>
    <row r="3369" spans="20:20" ht="15" customHeight="1">
      <c r="T3369" s="95"/>
    </row>
    <row r="3370" spans="20:20" ht="15" customHeight="1">
      <c r="T3370" s="95"/>
    </row>
    <row r="3371" spans="20:20" ht="15" customHeight="1">
      <c r="T3371" s="95"/>
    </row>
    <row r="3372" spans="20:20" ht="15" customHeight="1">
      <c r="T3372" s="95"/>
    </row>
    <row r="3373" spans="20:20" ht="15" customHeight="1">
      <c r="T3373" s="95"/>
    </row>
    <row r="3374" spans="20:20" ht="15" customHeight="1">
      <c r="T3374" s="95"/>
    </row>
    <row r="3375" spans="20:20" ht="15" customHeight="1">
      <c r="T3375" s="95"/>
    </row>
    <row r="3376" spans="20:20" ht="15" customHeight="1">
      <c r="T3376" s="95"/>
    </row>
    <row r="3377" spans="20:20" ht="15" customHeight="1">
      <c r="T3377" s="95"/>
    </row>
    <row r="3378" spans="20:20" ht="15" customHeight="1">
      <c r="T3378" s="95"/>
    </row>
    <row r="3379" spans="20:20" ht="15" customHeight="1">
      <c r="T3379" s="95"/>
    </row>
    <row r="3380" spans="20:20" ht="15" customHeight="1">
      <c r="T3380" s="95"/>
    </row>
    <row r="3381" spans="20:20" ht="15" customHeight="1">
      <c r="T3381" s="95"/>
    </row>
    <row r="3382" spans="20:20" ht="15" customHeight="1">
      <c r="T3382" s="95"/>
    </row>
    <row r="3383" spans="20:20" ht="15" customHeight="1">
      <c r="T3383" s="95"/>
    </row>
    <row r="3384" spans="20:20" ht="15" customHeight="1">
      <c r="T3384" s="95"/>
    </row>
    <row r="3385" spans="20:20" ht="15" customHeight="1">
      <c r="T3385" s="95"/>
    </row>
    <row r="3386" spans="20:20" ht="15" customHeight="1">
      <c r="T3386" s="95"/>
    </row>
    <row r="3387" spans="20:20" ht="15" customHeight="1">
      <c r="T3387" s="95"/>
    </row>
    <row r="3388" spans="20:20" ht="15" customHeight="1">
      <c r="T3388" s="95"/>
    </row>
    <row r="3389" spans="20:20" ht="15" customHeight="1">
      <c r="T3389" s="95"/>
    </row>
    <row r="3390" spans="20:20" ht="15" customHeight="1">
      <c r="T3390" s="95"/>
    </row>
    <row r="3391" spans="20:20" ht="15" customHeight="1">
      <c r="T3391" s="95"/>
    </row>
    <row r="3392" spans="20:20" ht="15" customHeight="1">
      <c r="T3392" s="95"/>
    </row>
    <row r="3393" spans="20:20" ht="15" customHeight="1">
      <c r="T3393" s="95"/>
    </row>
    <row r="3394" spans="20:20" ht="15" customHeight="1">
      <c r="T3394" s="95"/>
    </row>
    <row r="3395" spans="20:20" ht="15" customHeight="1">
      <c r="T3395" s="95"/>
    </row>
    <row r="3396" spans="20:20" ht="15" customHeight="1">
      <c r="T3396" s="95"/>
    </row>
    <row r="3397" spans="20:20" ht="15" customHeight="1">
      <c r="T3397" s="95"/>
    </row>
    <row r="3398" spans="20:20" ht="15" customHeight="1">
      <c r="T3398" s="95"/>
    </row>
    <row r="3399" spans="20:20" ht="15" customHeight="1">
      <c r="T3399" s="95"/>
    </row>
    <row r="3400" spans="20:20" ht="15" customHeight="1">
      <c r="T3400" s="95"/>
    </row>
    <row r="3401" spans="20:20" ht="15" customHeight="1">
      <c r="T3401" s="95"/>
    </row>
    <row r="3402" spans="20:20" ht="15" customHeight="1">
      <c r="T3402" s="95"/>
    </row>
    <row r="3403" spans="20:20" ht="15" customHeight="1">
      <c r="T3403" s="95"/>
    </row>
    <row r="3404" spans="20:20" ht="15" customHeight="1">
      <c r="T3404" s="95"/>
    </row>
    <row r="3405" spans="20:20" ht="15" customHeight="1">
      <c r="T3405" s="95"/>
    </row>
    <row r="3406" spans="20:20" ht="15" customHeight="1">
      <c r="T3406" s="95"/>
    </row>
    <row r="3407" spans="20:20" ht="15" customHeight="1">
      <c r="T3407" s="95"/>
    </row>
    <row r="3408" spans="20:20" ht="15" customHeight="1">
      <c r="T3408" s="95"/>
    </row>
    <row r="3409" spans="20:20" ht="15" customHeight="1">
      <c r="T3409" s="95"/>
    </row>
    <row r="3410" spans="20:20" ht="15" customHeight="1">
      <c r="T3410" s="95"/>
    </row>
    <row r="3411" spans="20:20" ht="15" customHeight="1">
      <c r="T3411" s="95"/>
    </row>
    <row r="3412" spans="20:20" ht="15" customHeight="1">
      <c r="T3412" s="95"/>
    </row>
    <row r="3413" spans="20:20" ht="15" customHeight="1">
      <c r="T3413" s="95"/>
    </row>
    <row r="3414" spans="20:20" ht="15" customHeight="1">
      <c r="T3414" s="95"/>
    </row>
    <row r="3415" spans="20:20" ht="15" customHeight="1">
      <c r="T3415" s="95"/>
    </row>
    <row r="3416" spans="20:20" ht="15" customHeight="1">
      <c r="T3416" s="95"/>
    </row>
    <row r="3417" spans="20:20" ht="15" customHeight="1">
      <c r="T3417" s="95"/>
    </row>
    <row r="3418" spans="20:20" ht="15" customHeight="1">
      <c r="T3418" s="95"/>
    </row>
    <row r="3419" spans="20:20" ht="15" customHeight="1">
      <c r="T3419" s="95"/>
    </row>
    <row r="3420" spans="20:20" ht="15" customHeight="1">
      <c r="T3420" s="95"/>
    </row>
    <row r="3421" spans="20:20" ht="15" customHeight="1">
      <c r="T3421" s="95"/>
    </row>
    <row r="3422" spans="20:20" ht="15" customHeight="1">
      <c r="T3422" s="95"/>
    </row>
    <row r="3423" spans="20:20" ht="15" customHeight="1">
      <c r="T3423" s="95"/>
    </row>
    <row r="3424" spans="20:20" ht="15" customHeight="1">
      <c r="T3424" s="95"/>
    </row>
    <row r="3425" spans="20:20" ht="15" customHeight="1">
      <c r="T3425" s="95"/>
    </row>
    <row r="3426" spans="20:20" ht="15" customHeight="1">
      <c r="T3426" s="95"/>
    </row>
    <row r="3427" spans="20:20" ht="15" customHeight="1">
      <c r="T3427" s="95"/>
    </row>
    <row r="3428" spans="20:20" ht="15" customHeight="1">
      <c r="T3428" s="95"/>
    </row>
    <row r="3429" spans="20:20" ht="15" customHeight="1">
      <c r="T3429" s="95"/>
    </row>
    <row r="3430" spans="20:20" ht="15" customHeight="1">
      <c r="T3430" s="95"/>
    </row>
    <row r="3431" spans="20:20" ht="15" customHeight="1">
      <c r="T3431" s="95"/>
    </row>
    <row r="3432" spans="20:20" ht="15" customHeight="1">
      <c r="T3432" s="95"/>
    </row>
    <row r="3433" spans="20:20" ht="15" customHeight="1">
      <c r="T3433" s="95"/>
    </row>
    <row r="3434" spans="20:20" ht="15" customHeight="1">
      <c r="T3434" s="95"/>
    </row>
    <row r="3435" spans="20:20" ht="15" customHeight="1">
      <c r="T3435" s="95"/>
    </row>
    <row r="3436" spans="20:20" ht="15" customHeight="1">
      <c r="T3436" s="95"/>
    </row>
    <row r="3437" spans="20:20" ht="15" customHeight="1">
      <c r="T3437" s="95"/>
    </row>
    <row r="3438" spans="20:20" ht="15" customHeight="1">
      <c r="T3438" s="95"/>
    </row>
    <row r="3439" spans="20:20" ht="15" customHeight="1">
      <c r="T3439" s="95"/>
    </row>
    <row r="3440" spans="20:20" ht="15" customHeight="1">
      <c r="T3440" s="95"/>
    </row>
    <row r="3441" spans="20:20" ht="15" customHeight="1">
      <c r="T3441" s="95"/>
    </row>
    <row r="3442" spans="20:20" ht="15" customHeight="1">
      <c r="T3442" s="95"/>
    </row>
    <row r="3443" spans="20:20" ht="15" customHeight="1">
      <c r="T3443" s="95"/>
    </row>
    <row r="3444" spans="20:20" ht="15" customHeight="1">
      <c r="T3444" s="95"/>
    </row>
    <row r="3445" spans="20:20" ht="15" customHeight="1">
      <c r="T3445" s="95"/>
    </row>
    <row r="3446" spans="20:20" ht="15" customHeight="1">
      <c r="T3446" s="95"/>
    </row>
    <row r="3447" spans="20:20" ht="15" customHeight="1">
      <c r="T3447" s="95"/>
    </row>
    <row r="3448" spans="20:20" ht="15" customHeight="1">
      <c r="T3448" s="95"/>
    </row>
    <row r="3449" spans="20:20" ht="15" customHeight="1">
      <c r="T3449" s="95"/>
    </row>
    <row r="3450" spans="20:20" ht="15" customHeight="1">
      <c r="T3450" s="95"/>
    </row>
    <row r="3451" spans="20:20" ht="15" customHeight="1">
      <c r="T3451" s="95"/>
    </row>
    <row r="3452" spans="20:20" ht="15" customHeight="1">
      <c r="T3452" s="95"/>
    </row>
    <row r="3453" spans="20:20" ht="15" customHeight="1">
      <c r="T3453" s="95"/>
    </row>
    <row r="3454" spans="20:20" ht="15" customHeight="1">
      <c r="T3454" s="95"/>
    </row>
    <row r="3455" spans="20:20" ht="15" customHeight="1">
      <c r="T3455" s="95"/>
    </row>
    <row r="3456" spans="20:20" ht="15" customHeight="1">
      <c r="T3456" s="95"/>
    </row>
    <row r="3457" spans="20:20" ht="15" customHeight="1">
      <c r="T3457" s="95"/>
    </row>
    <row r="3458" spans="20:20" ht="15" customHeight="1">
      <c r="T3458" s="95"/>
    </row>
    <row r="3459" spans="20:20" ht="15" customHeight="1">
      <c r="T3459" s="95"/>
    </row>
    <row r="3460" spans="20:20" ht="15" customHeight="1">
      <c r="T3460" s="95"/>
    </row>
    <row r="3461" spans="20:20" ht="15" customHeight="1">
      <c r="T3461" s="95"/>
    </row>
    <row r="3462" spans="20:20" ht="15" customHeight="1">
      <c r="T3462" s="95"/>
    </row>
    <row r="3463" spans="20:20" ht="15" customHeight="1">
      <c r="T3463" s="95"/>
    </row>
    <row r="3464" spans="20:20" ht="15" customHeight="1">
      <c r="T3464" s="95"/>
    </row>
    <row r="3465" spans="20:20" ht="15" customHeight="1">
      <c r="T3465" s="95"/>
    </row>
    <row r="3466" spans="20:20" ht="15" customHeight="1">
      <c r="T3466" s="95"/>
    </row>
    <row r="3467" spans="20:20" ht="15" customHeight="1">
      <c r="T3467" s="95"/>
    </row>
    <row r="3468" spans="20:20" ht="15" customHeight="1">
      <c r="T3468" s="95"/>
    </row>
    <row r="3469" spans="20:20" ht="15" customHeight="1">
      <c r="T3469" s="95"/>
    </row>
    <row r="3470" spans="20:20" ht="15" customHeight="1">
      <c r="T3470" s="95"/>
    </row>
    <row r="3471" spans="20:20" ht="15" customHeight="1">
      <c r="T3471" s="95"/>
    </row>
    <row r="3472" spans="20:20" ht="15" customHeight="1">
      <c r="T3472" s="95"/>
    </row>
    <row r="3473" spans="20:20" ht="15" customHeight="1">
      <c r="T3473" s="95"/>
    </row>
    <row r="3474" spans="20:20" ht="15" customHeight="1">
      <c r="T3474" s="95"/>
    </row>
    <row r="3475" spans="20:20" ht="15" customHeight="1">
      <c r="T3475" s="95"/>
    </row>
    <row r="3476" spans="20:20" ht="15" customHeight="1">
      <c r="T3476" s="95"/>
    </row>
    <row r="3477" spans="20:20" ht="15" customHeight="1">
      <c r="T3477" s="95"/>
    </row>
    <row r="3478" spans="20:20" ht="15" customHeight="1">
      <c r="T3478" s="95"/>
    </row>
    <row r="3479" spans="20:20" ht="15" customHeight="1">
      <c r="T3479" s="95"/>
    </row>
    <row r="3480" spans="20:20" ht="15" customHeight="1">
      <c r="T3480" s="95"/>
    </row>
    <row r="3481" spans="20:20" ht="15" customHeight="1">
      <c r="T3481" s="95"/>
    </row>
    <row r="3482" spans="20:20" ht="15" customHeight="1">
      <c r="T3482" s="95"/>
    </row>
    <row r="3483" spans="20:20" ht="15" customHeight="1">
      <c r="T3483" s="95"/>
    </row>
    <row r="3484" spans="20:20" ht="15" customHeight="1">
      <c r="T3484" s="95"/>
    </row>
    <row r="3485" spans="20:20" ht="15" customHeight="1">
      <c r="T3485" s="95"/>
    </row>
    <row r="3486" spans="20:20" ht="15" customHeight="1">
      <c r="T3486" s="95"/>
    </row>
    <row r="3487" spans="20:20" ht="15" customHeight="1">
      <c r="T3487" s="95"/>
    </row>
    <row r="3488" spans="20:20" ht="15" customHeight="1">
      <c r="T3488" s="95"/>
    </row>
    <row r="3489" spans="20:20" ht="15" customHeight="1">
      <c r="T3489" s="95"/>
    </row>
    <row r="3490" spans="20:20" ht="15" customHeight="1">
      <c r="T3490" s="95"/>
    </row>
    <row r="3491" spans="20:20" ht="15" customHeight="1">
      <c r="T3491" s="95"/>
    </row>
    <row r="3492" spans="20:20" ht="15" customHeight="1">
      <c r="T3492" s="95"/>
    </row>
    <row r="3493" spans="20:20" ht="15" customHeight="1">
      <c r="T3493" s="95"/>
    </row>
    <row r="3494" spans="20:20" ht="15" customHeight="1">
      <c r="T3494" s="95"/>
    </row>
    <row r="3495" spans="20:20" ht="15" customHeight="1">
      <c r="T3495" s="95"/>
    </row>
    <row r="3496" spans="20:20" ht="15" customHeight="1">
      <c r="T3496" s="95"/>
    </row>
    <row r="3497" spans="20:20" ht="15" customHeight="1">
      <c r="T3497" s="95"/>
    </row>
    <row r="3498" spans="20:20" ht="15" customHeight="1">
      <c r="T3498" s="95"/>
    </row>
    <row r="3499" spans="20:20" ht="15" customHeight="1">
      <c r="T3499" s="95"/>
    </row>
    <row r="3500" spans="20:20" ht="15" customHeight="1">
      <c r="T3500" s="95"/>
    </row>
    <row r="3501" spans="20:20" ht="15" customHeight="1">
      <c r="T3501" s="95"/>
    </row>
    <row r="3502" spans="20:20" ht="15" customHeight="1">
      <c r="T3502" s="95"/>
    </row>
    <row r="3503" spans="20:20" ht="15" customHeight="1">
      <c r="T3503" s="95"/>
    </row>
    <row r="3504" spans="20:20" ht="15" customHeight="1">
      <c r="T3504" s="95"/>
    </row>
    <row r="3505" spans="20:20" ht="15" customHeight="1">
      <c r="T3505" s="95"/>
    </row>
    <row r="3506" spans="20:20" ht="15" customHeight="1">
      <c r="T3506" s="95"/>
    </row>
    <row r="3507" spans="20:20" ht="15" customHeight="1">
      <c r="T3507" s="95"/>
    </row>
    <row r="3508" spans="20:20" ht="15" customHeight="1">
      <c r="T3508" s="95"/>
    </row>
    <row r="3509" spans="20:20" ht="15" customHeight="1">
      <c r="T3509" s="95"/>
    </row>
    <row r="3510" spans="20:20" ht="15" customHeight="1">
      <c r="T3510" s="95"/>
    </row>
    <row r="3511" spans="20:20" ht="15" customHeight="1">
      <c r="T3511" s="95"/>
    </row>
    <row r="3512" spans="20:20" ht="15" customHeight="1">
      <c r="T3512" s="95"/>
    </row>
    <row r="3513" spans="20:20" ht="15" customHeight="1">
      <c r="T3513" s="95"/>
    </row>
    <row r="3514" spans="20:20" ht="15" customHeight="1">
      <c r="T3514" s="95"/>
    </row>
    <row r="3515" spans="20:20" ht="15" customHeight="1">
      <c r="T3515" s="95"/>
    </row>
    <row r="3516" spans="20:20" ht="15" customHeight="1">
      <c r="T3516" s="95"/>
    </row>
    <row r="3517" spans="20:20" ht="15" customHeight="1">
      <c r="T3517" s="95"/>
    </row>
    <row r="3518" spans="20:20" ht="15" customHeight="1">
      <c r="T3518" s="95"/>
    </row>
    <row r="3519" spans="20:20" ht="15" customHeight="1">
      <c r="T3519" s="95"/>
    </row>
    <row r="3520" spans="20:20" ht="15" customHeight="1">
      <c r="T3520" s="95"/>
    </row>
    <row r="3521" spans="20:20" ht="15" customHeight="1">
      <c r="T3521" s="95"/>
    </row>
    <row r="3522" spans="20:20" ht="15" customHeight="1">
      <c r="T3522" s="95"/>
    </row>
    <row r="3523" spans="20:20" ht="15" customHeight="1">
      <c r="T3523" s="95"/>
    </row>
    <row r="3524" spans="20:20" ht="15" customHeight="1">
      <c r="T3524" s="95"/>
    </row>
    <row r="3525" spans="20:20" ht="15" customHeight="1">
      <c r="T3525" s="95"/>
    </row>
    <row r="3526" spans="20:20" ht="15" customHeight="1">
      <c r="T3526" s="95"/>
    </row>
    <row r="3527" spans="20:20" ht="15" customHeight="1">
      <c r="T3527" s="95"/>
    </row>
    <row r="3528" spans="20:20" ht="15" customHeight="1">
      <c r="T3528" s="95"/>
    </row>
    <row r="3529" spans="20:20" ht="15" customHeight="1">
      <c r="T3529" s="95"/>
    </row>
    <row r="3530" spans="20:20" ht="15" customHeight="1">
      <c r="T3530" s="95"/>
    </row>
    <row r="3531" spans="20:20" ht="15" customHeight="1">
      <c r="T3531" s="95"/>
    </row>
    <row r="3532" spans="20:20" ht="15" customHeight="1">
      <c r="T3532" s="95"/>
    </row>
    <row r="3533" spans="20:20" ht="15" customHeight="1">
      <c r="T3533" s="95"/>
    </row>
    <row r="3534" spans="20:20" ht="15" customHeight="1">
      <c r="T3534" s="95"/>
    </row>
    <row r="3535" spans="20:20" ht="15" customHeight="1">
      <c r="T3535" s="95"/>
    </row>
    <row r="3536" spans="20:20" ht="15" customHeight="1">
      <c r="T3536" s="95"/>
    </row>
    <row r="3537" spans="20:20" ht="15" customHeight="1">
      <c r="T3537" s="95"/>
    </row>
    <row r="3538" spans="20:20" ht="15" customHeight="1">
      <c r="T3538" s="95"/>
    </row>
    <row r="3539" spans="20:20" ht="15" customHeight="1">
      <c r="T3539" s="95"/>
    </row>
    <row r="3540" spans="20:20" ht="15" customHeight="1">
      <c r="T3540" s="95"/>
    </row>
    <row r="3541" spans="20:20" ht="15" customHeight="1">
      <c r="T3541" s="95"/>
    </row>
    <row r="3542" spans="20:20" ht="15" customHeight="1">
      <c r="T3542" s="95"/>
    </row>
    <row r="3543" spans="20:20" ht="15" customHeight="1">
      <c r="T3543" s="95"/>
    </row>
    <row r="3544" spans="20:20" ht="15" customHeight="1">
      <c r="T3544" s="95"/>
    </row>
    <row r="3545" spans="20:20" ht="15" customHeight="1">
      <c r="T3545" s="95"/>
    </row>
    <row r="3546" spans="20:20" ht="15" customHeight="1">
      <c r="T3546" s="95"/>
    </row>
    <row r="3547" spans="20:20" ht="15" customHeight="1">
      <c r="T3547" s="95"/>
    </row>
    <row r="3548" spans="20:20" ht="15" customHeight="1">
      <c r="T3548" s="95"/>
    </row>
    <row r="3549" spans="20:20" ht="15" customHeight="1">
      <c r="T3549" s="95"/>
    </row>
    <row r="3550" spans="20:20" ht="15" customHeight="1">
      <c r="T3550" s="95"/>
    </row>
    <row r="3551" spans="20:20" ht="15" customHeight="1">
      <c r="T3551" s="95"/>
    </row>
    <row r="3552" spans="20:20" ht="15" customHeight="1">
      <c r="T3552" s="95"/>
    </row>
    <row r="3553" spans="20:20" ht="15" customHeight="1">
      <c r="T3553" s="95"/>
    </row>
    <row r="3554" spans="20:20" ht="15" customHeight="1">
      <c r="T3554" s="95"/>
    </row>
    <row r="3555" spans="20:20" ht="15" customHeight="1">
      <c r="T3555" s="95"/>
    </row>
    <row r="3556" spans="20:20" ht="15" customHeight="1">
      <c r="T3556" s="95"/>
    </row>
    <row r="3557" spans="20:20" ht="15" customHeight="1">
      <c r="T3557" s="95"/>
    </row>
    <row r="3558" spans="20:20" ht="15" customHeight="1">
      <c r="T3558" s="95"/>
    </row>
    <row r="3559" spans="20:20" ht="15" customHeight="1">
      <c r="T3559" s="95"/>
    </row>
    <row r="3560" spans="20:20" ht="15" customHeight="1">
      <c r="T3560" s="95"/>
    </row>
    <row r="3561" spans="20:20" ht="15" customHeight="1">
      <c r="T3561" s="95"/>
    </row>
    <row r="3562" spans="20:20" ht="15" customHeight="1">
      <c r="T3562" s="95"/>
    </row>
    <row r="3563" spans="20:20" ht="15" customHeight="1">
      <c r="T3563" s="95"/>
    </row>
    <row r="3564" spans="20:20" ht="15" customHeight="1">
      <c r="T3564" s="95"/>
    </row>
    <row r="3565" spans="20:20" ht="15" customHeight="1">
      <c r="T3565" s="95"/>
    </row>
    <row r="3566" spans="20:20" ht="15" customHeight="1">
      <c r="T3566" s="95"/>
    </row>
    <row r="3567" spans="20:20" ht="15" customHeight="1">
      <c r="T3567" s="95"/>
    </row>
    <row r="3568" spans="20:20" ht="15" customHeight="1">
      <c r="T3568" s="95"/>
    </row>
    <row r="3569" spans="20:20" ht="15" customHeight="1">
      <c r="T3569" s="95"/>
    </row>
    <row r="3570" spans="20:20" ht="15" customHeight="1">
      <c r="T3570" s="95"/>
    </row>
    <row r="3571" spans="20:20" ht="15" customHeight="1">
      <c r="T3571" s="95"/>
    </row>
    <row r="3572" spans="20:20" ht="15" customHeight="1">
      <c r="T3572" s="95"/>
    </row>
    <row r="3573" spans="20:20" ht="15" customHeight="1">
      <c r="T3573" s="95"/>
    </row>
    <row r="3574" spans="20:20" ht="15" customHeight="1">
      <c r="T3574" s="95"/>
    </row>
    <row r="3575" spans="20:20" ht="15" customHeight="1">
      <c r="T3575" s="95"/>
    </row>
    <row r="3576" spans="20:20" ht="15" customHeight="1">
      <c r="T3576" s="95"/>
    </row>
    <row r="3577" spans="20:20" ht="15" customHeight="1">
      <c r="T3577" s="95"/>
    </row>
    <row r="3578" spans="20:20" ht="15" customHeight="1">
      <c r="T3578" s="95"/>
    </row>
    <row r="3579" spans="20:20" ht="15" customHeight="1">
      <c r="T3579" s="95"/>
    </row>
    <row r="3580" spans="20:20" ht="15" customHeight="1">
      <c r="T3580" s="95"/>
    </row>
    <row r="3581" spans="20:20" ht="15" customHeight="1">
      <c r="T3581" s="95"/>
    </row>
    <row r="3582" spans="20:20" ht="15" customHeight="1">
      <c r="T3582" s="95"/>
    </row>
    <row r="3583" spans="20:20" ht="15" customHeight="1">
      <c r="T3583" s="95"/>
    </row>
    <row r="3584" spans="20:20" ht="15" customHeight="1">
      <c r="T3584" s="95"/>
    </row>
    <row r="3585" spans="20:20" ht="15" customHeight="1">
      <c r="T3585" s="95"/>
    </row>
    <row r="3586" spans="20:20" ht="15" customHeight="1">
      <c r="T3586" s="95"/>
    </row>
    <row r="3587" spans="20:20" ht="15" customHeight="1">
      <c r="T3587" s="95"/>
    </row>
    <row r="3588" spans="20:20" ht="15" customHeight="1">
      <c r="T3588" s="95"/>
    </row>
    <row r="3589" spans="20:20" ht="15" customHeight="1">
      <c r="T3589" s="95"/>
    </row>
    <row r="3590" spans="20:20" ht="15" customHeight="1">
      <c r="T3590" s="95"/>
    </row>
    <row r="3591" spans="20:20" ht="15" customHeight="1">
      <c r="T3591" s="95"/>
    </row>
    <row r="3592" spans="20:20" ht="15" customHeight="1">
      <c r="T3592" s="95"/>
    </row>
    <row r="3593" spans="20:20" ht="15" customHeight="1">
      <c r="T3593" s="95"/>
    </row>
    <row r="3594" spans="20:20" ht="15" customHeight="1">
      <c r="T3594" s="95"/>
    </row>
    <row r="3595" spans="20:20" ht="15" customHeight="1">
      <c r="T3595" s="95"/>
    </row>
    <row r="3596" spans="20:20" ht="15" customHeight="1">
      <c r="T3596" s="95"/>
    </row>
    <row r="3597" spans="20:20" ht="15" customHeight="1">
      <c r="T3597" s="95"/>
    </row>
    <row r="3598" spans="20:20" ht="15" customHeight="1">
      <c r="T3598" s="95"/>
    </row>
    <row r="3599" spans="20:20" ht="15" customHeight="1">
      <c r="T3599" s="95"/>
    </row>
    <row r="3600" spans="20:20" ht="15" customHeight="1">
      <c r="T3600" s="95"/>
    </row>
    <row r="3601" spans="20:20" ht="15" customHeight="1">
      <c r="T3601" s="95"/>
    </row>
    <row r="3602" spans="20:20" ht="15" customHeight="1">
      <c r="T3602" s="95"/>
    </row>
    <row r="3603" spans="20:20" ht="15" customHeight="1">
      <c r="T3603" s="95"/>
    </row>
    <row r="3604" spans="20:20" ht="15" customHeight="1">
      <c r="T3604" s="95"/>
    </row>
    <row r="3605" spans="20:20" ht="15" customHeight="1">
      <c r="T3605" s="95"/>
    </row>
    <row r="3606" spans="20:20" ht="15" customHeight="1">
      <c r="T3606" s="95"/>
    </row>
    <row r="3607" spans="20:20" ht="15" customHeight="1">
      <c r="T3607" s="95"/>
    </row>
    <row r="3608" spans="20:20" ht="15" customHeight="1">
      <c r="T3608" s="95"/>
    </row>
    <row r="3609" spans="20:20" ht="15" customHeight="1">
      <c r="T3609" s="95"/>
    </row>
    <row r="3610" spans="20:20" ht="15" customHeight="1">
      <c r="T3610" s="95"/>
    </row>
    <row r="3611" spans="20:20" ht="15" customHeight="1">
      <c r="T3611" s="95"/>
    </row>
    <row r="3612" spans="20:20" ht="15" customHeight="1">
      <c r="T3612" s="95"/>
    </row>
    <row r="3613" spans="20:20" ht="15" customHeight="1">
      <c r="T3613" s="95"/>
    </row>
    <row r="3614" spans="20:20" ht="15" customHeight="1">
      <c r="T3614" s="95"/>
    </row>
    <row r="3615" spans="20:20" ht="15" customHeight="1">
      <c r="T3615" s="95"/>
    </row>
    <row r="3616" spans="20:20" ht="15" customHeight="1">
      <c r="T3616" s="95"/>
    </row>
    <row r="3617" spans="20:20" ht="15" customHeight="1">
      <c r="T3617" s="95"/>
    </row>
    <row r="3618" spans="20:20" ht="15" customHeight="1">
      <c r="T3618" s="95"/>
    </row>
    <row r="3619" spans="20:20" ht="15" customHeight="1">
      <c r="T3619" s="95"/>
    </row>
    <row r="3620" spans="20:20" ht="15" customHeight="1">
      <c r="T3620" s="95"/>
    </row>
    <row r="3621" spans="20:20" ht="15" customHeight="1">
      <c r="T3621" s="95"/>
    </row>
    <row r="3622" spans="20:20" ht="15" customHeight="1">
      <c r="T3622" s="95"/>
    </row>
    <row r="3623" spans="20:20" ht="15" customHeight="1">
      <c r="T3623" s="95"/>
    </row>
    <row r="3624" spans="20:20" ht="15" customHeight="1">
      <c r="T3624" s="95"/>
    </row>
    <row r="3625" spans="20:20" ht="15" customHeight="1">
      <c r="T3625" s="95"/>
    </row>
    <row r="3626" spans="20:20" ht="15" customHeight="1">
      <c r="T3626" s="95"/>
    </row>
    <row r="3627" spans="20:20" ht="15" customHeight="1">
      <c r="T3627" s="95"/>
    </row>
    <row r="3628" spans="20:20" ht="15" customHeight="1">
      <c r="T3628" s="95"/>
    </row>
    <row r="3629" spans="20:20" ht="15" customHeight="1">
      <c r="T3629" s="95"/>
    </row>
    <row r="3630" spans="20:20" ht="15" customHeight="1">
      <c r="T3630" s="95"/>
    </row>
    <row r="3631" spans="20:20" ht="15" customHeight="1">
      <c r="T3631" s="95"/>
    </row>
    <row r="3632" spans="20:20" ht="15" customHeight="1">
      <c r="T3632" s="95"/>
    </row>
    <row r="3633" spans="20:20" ht="15" customHeight="1">
      <c r="T3633" s="95"/>
    </row>
    <row r="3634" spans="20:20" ht="15" customHeight="1">
      <c r="T3634" s="95"/>
    </row>
    <row r="3635" spans="20:20" ht="15" customHeight="1">
      <c r="T3635" s="95"/>
    </row>
    <row r="3636" spans="20:20" ht="15" customHeight="1">
      <c r="T3636" s="95"/>
    </row>
    <row r="3637" spans="20:20" ht="15" customHeight="1">
      <c r="T3637" s="95"/>
    </row>
    <row r="3638" spans="20:20" ht="15" customHeight="1">
      <c r="T3638" s="95"/>
    </row>
    <row r="3639" spans="20:20" ht="15" customHeight="1">
      <c r="T3639" s="95"/>
    </row>
    <row r="3640" spans="20:20" ht="15" customHeight="1">
      <c r="T3640" s="95"/>
    </row>
    <row r="3641" spans="20:20" ht="15" customHeight="1">
      <c r="T3641" s="95"/>
    </row>
    <row r="3642" spans="20:20" ht="15" customHeight="1">
      <c r="T3642" s="95"/>
    </row>
    <row r="3643" spans="20:20" ht="15" customHeight="1">
      <c r="T3643" s="95"/>
    </row>
    <row r="3644" spans="20:20" ht="15" customHeight="1">
      <c r="T3644" s="95"/>
    </row>
    <row r="3645" spans="20:20" ht="15" customHeight="1">
      <c r="T3645" s="95"/>
    </row>
    <row r="3646" spans="20:20" ht="15" customHeight="1">
      <c r="T3646" s="95"/>
    </row>
    <row r="3647" spans="20:20" ht="15" customHeight="1">
      <c r="T3647" s="95"/>
    </row>
    <row r="3648" spans="20:20" ht="15" customHeight="1">
      <c r="T3648" s="95"/>
    </row>
    <row r="3649" spans="20:20" ht="15" customHeight="1">
      <c r="T3649" s="95"/>
    </row>
    <row r="3650" spans="20:20" ht="15" customHeight="1">
      <c r="T3650" s="95"/>
    </row>
    <row r="3651" spans="20:20" ht="15" customHeight="1">
      <c r="T3651" s="95"/>
    </row>
    <row r="3652" spans="20:20" ht="15" customHeight="1">
      <c r="T3652" s="95"/>
    </row>
    <row r="3653" spans="20:20" ht="15" customHeight="1">
      <c r="T3653" s="95"/>
    </row>
    <row r="3654" spans="20:20" ht="15" customHeight="1">
      <c r="T3654" s="95"/>
    </row>
    <row r="3655" spans="20:20" ht="15" customHeight="1">
      <c r="T3655" s="95"/>
    </row>
    <row r="3656" spans="20:20" ht="15" customHeight="1">
      <c r="T3656" s="95"/>
    </row>
    <row r="3657" spans="20:20" ht="15" customHeight="1">
      <c r="T3657" s="95"/>
    </row>
    <row r="3658" spans="20:20" ht="15" customHeight="1">
      <c r="T3658" s="95"/>
    </row>
    <row r="3659" spans="20:20" ht="15" customHeight="1">
      <c r="T3659" s="95"/>
    </row>
    <row r="3660" spans="20:20" ht="15" customHeight="1">
      <c r="T3660" s="95"/>
    </row>
    <row r="3661" spans="20:20" ht="15" customHeight="1">
      <c r="T3661" s="95"/>
    </row>
    <row r="3662" spans="20:20" ht="15" customHeight="1">
      <c r="T3662" s="95"/>
    </row>
    <row r="3663" spans="20:20" ht="15" customHeight="1">
      <c r="T3663" s="95"/>
    </row>
    <row r="3664" spans="20:20" ht="15" customHeight="1">
      <c r="T3664" s="95"/>
    </row>
    <row r="3665" spans="20:20" ht="15" customHeight="1">
      <c r="T3665" s="95"/>
    </row>
    <row r="3666" spans="20:20" ht="15" customHeight="1">
      <c r="T3666" s="95"/>
    </row>
    <row r="3667" spans="20:20" ht="15" customHeight="1">
      <c r="T3667" s="95"/>
    </row>
    <row r="3668" spans="20:20" ht="15" customHeight="1">
      <c r="T3668" s="95"/>
    </row>
    <row r="3669" spans="20:20" ht="15" customHeight="1">
      <c r="T3669" s="95"/>
    </row>
    <row r="3670" spans="20:20" ht="15" customHeight="1">
      <c r="T3670" s="95"/>
    </row>
    <row r="3671" spans="20:20" ht="15" customHeight="1">
      <c r="T3671" s="95"/>
    </row>
    <row r="3672" spans="20:20" ht="15" customHeight="1">
      <c r="T3672" s="95"/>
    </row>
    <row r="3673" spans="20:20" ht="15" customHeight="1">
      <c r="T3673" s="95"/>
    </row>
    <row r="3674" spans="20:20" ht="15" customHeight="1">
      <c r="T3674" s="95"/>
    </row>
    <row r="3675" spans="20:20" ht="15" customHeight="1">
      <c r="T3675" s="95"/>
    </row>
    <row r="3676" spans="20:20" ht="15" customHeight="1">
      <c r="T3676" s="95"/>
    </row>
    <row r="3677" spans="20:20" ht="15" customHeight="1">
      <c r="T3677" s="95"/>
    </row>
    <row r="3678" spans="20:20" ht="15" customHeight="1">
      <c r="T3678" s="95"/>
    </row>
    <row r="3679" spans="20:20" ht="15" customHeight="1">
      <c r="T3679" s="95"/>
    </row>
    <row r="3680" spans="20:20" ht="15" customHeight="1">
      <c r="T3680" s="95"/>
    </row>
    <row r="3681" spans="20:20" ht="15" customHeight="1">
      <c r="T3681" s="95"/>
    </row>
    <row r="3682" spans="20:20" ht="15" customHeight="1">
      <c r="T3682" s="95"/>
    </row>
    <row r="3683" spans="20:20" ht="15" customHeight="1">
      <c r="T3683" s="95"/>
    </row>
    <row r="3684" spans="20:20" ht="15" customHeight="1">
      <c r="T3684" s="95"/>
    </row>
    <row r="3685" spans="20:20" ht="15" customHeight="1">
      <c r="T3685" s="95"/>
    </row>
    <row r="3686" spans="20:20" ht="15" customHeight="1">
      <c r="T3686" s="95"/>
    </row>
    <row r="3687" spans="20:20" ht="15" customHeight="1">
      <c r="T3687" s="95"/>
    </row>
    <row r="3688" spans="20:20" ht="15" customHeight="1">
      <c r="T3688" s="95"/>
    </row>
    <row r="3689" spans="20:20" ht="15" customHeight="1">
      <c r="T3689" s="95"/>
    </row>
    <row r="3690" spans="20:20" ht="15" customHeight="1">
      <c r="T3690" s="95"/>
    </row>
    <row r="3691" spans="20:20" ht="15" customHeight="1">
      <c r="T3691" s="95"/>
    </row>
    <row r="3692" spans="20:20" ht="15" customHeight="1">
      <c r="T3692" s="95"/>
    </row>
    <row r="3693" spans="20:20" ht="15" customHeight="1">
      <c r="T3693" s="95"/>
    </row>
    <row r="3694" spans="20:20" ht="15" customHeight="1">
      <c r="T3694" s="95"/>
    </row>
    <row r="3695" spans="20:20" ht="15" customHeight="1">
      <c r="T3695" s="95"/>
    </row>
    <row r="3696" spans="20:20" ht="15" customHeight="1">
      <c r="T3696" s="95"/>
    </row>
    <row r="3697" spans="20:20" ht="15" customHeight="1">
      <c r="T3697" s="95"/>
    </row>
    <row r="3698" spans="20:20" ht="15" customHeight="1">
      <c r="T3698" s="95"/>
    </row>
    <row r="3699" spans="20:20" ht="15" customHeight="1">
      <c r="T3699" s="95"/>
    </row>
    <row r="3700" spans="20:20" ht="15" customHeight="1">
      <c r="T3700" s="95"/>
    </row>
    <row r="3701" spans="20:20" ht="15" customHeight="1">
      <c r="T3701" s="95"/>
    </row>
    <row r="3702" spans="20:20" ht="15" customHeight="1">
      <c r="T3702" s="95"/>
    </row>
    <row r="3703" spans="20:20" ht="15" customHeight="1">
      <c r="T3703" s="95"/>
    </row>
    <row r="3704" spans="20:20" ht="15" customHeight="1">
      <c r="T3704" s="95"/>
    </row>
    <row r="3705" spans="20:20" ht="15" customHeight="1">
      <c r="T3705" s="95"/>
    </row>
    <row r="3706" spans="20:20" ht="15" customHeight="1">
      <c r="T3706" s="95"/>
    </row>
    <row r="3707" spans="20:20" ht="15" customHeight="1">
      <c r="T3707" s="95"/>
    </row>
    <row r="3708" spans="20:20" ht="15" customHeight="1">
      <c r="T3708" s="95"/>
    </row>
    <row r="3709" spans="20:20" ht="15" customHeight="1">
      <c r="T3709" s="95"/>
    </row>
    <row r="3710" spans="20:20" ht="15" customHeight="1">
      <c r="T3710" s="95"/>
    </row>
    <row r="3711" spans="20:20" ht="15" customHeight="1">
      <c r="T3711" s="95"/>
    </row>
    <row r="3712" spans="20:20" ht="15" customHeight="1">
      <c r="T3712" s="95"/>
    </row>
    <row r="3713" spans="20:20" ht="15" customHeight="1">
      <c r="T3713" s="95"/>
    </row>
    <row r="3714" spans="20:20" ht="15" customHeight="1">
      <c r="T3714" s="95"/>
    </row>
    <row r="3715" spans="20:20" ht="15" customHeight="1">
      <c r="T3715" s="95"/>
    </row>
    <row r="3716" spans="20:20" ht="15" customHeight="1">
      <c r="T3716" s="95"/>
    </row>
    <row r="3717" spans="20:20" ht="15" customHeight="1">
      <c r="T3717" s="95"/>
    </row>
    <row r="3718" spans="20:20" ht="15" customHeight="1">
      <c r="T3718" s="95"/>
    </row>
    <row r="3719" spans="20:20" ht="15" customHeight="1">
      <c r="T3719" s="95"/>
    </row>
    <row r="3720" spans="20:20" ht="15" customHeight="1">
      <c r="T3720" s="95"/>
    </row>
    <row r="3721" spans="20:20" ht="15" customHeight="1">
      <c r="T3721" s="95"/>
    </row>
    <row r="3722" spans="20:20" ht="15" customHeight="1">
      <c r="T3722" s="95"/>
    </row>
    <row r="3723" spans="20:20" ht="15" customHeight="1">
      <c r="T3723" s="95"/>
    </row>
    <row r="3724" spans="20:20" ht="15" customHeight="1">
      <c r="T3724" s="95"/>
    </row>
    <row r="3725" spans="20:20" ht="15" customHeight="1">
      <c r="T3725" s="95"/>
    </row>
    <row r="3726" spans="20:20" ht="15" customHeight="1">
      <c r="T3726" s="95"/>
    </row>
    <row r="3727" spans="20:20" ht="15" customHeight="1">
      <c r="T3727" s="95"/>
    </row>
    <row r="3728" spans="20:20" ht="15" customHeight="1">
      <c r="T3728" s="95"/>
    </row>
    <row r="3729" spans="20:20" ht="15" customHeight="1">
      <c r="T3729" s="95"/>
    </row>
    <row r="3730" spans="20:20" ht="15" customHeight="1">
      <c r="T3730" s="95"/>
    </row>
    <row r="3731" spans="20:20" ht="15" customHeight="1">
      <c r="T3731" s="95"/>
    </row>
    <row r="3732" spans="20:20" ht="15" customHeight="1">
      <c r="T3732" s="95"/>
    </row>
    <row r="3733" spans="20:20" ht="15" customHeight="1">
      <c r="T3733" s="95"/>
    </row>
    <row r="3734" spans="20:20" ht="15" customHeight="1">
      <c r="T3734" s="95"/>
    </row>
    <row r="3735" spans="20:20" ht="15" customHeight="1">
      <c r="T3735" s="95"/>
    </row>
    <row r="3736" spans="20:20" ht="15" customHeight="1">
      <c r="T3736" s="95"/>
    </row>
    <row r="3737" spans="20:20" ht="15" customHeight="1">
      <c r="T3737" s="95"/>
    </row>
    <row r="3738" spans="20:20" ht="15" customHeight="1">
      <c r="T3738" s="95"/>
    </row>
    <row r="3739" spans="20:20" ht="15" customHeight="1">
      <c r="T3739" s="95"/>
    </row>
    <row r="3740" spans="20:20" ht="15" customHeight="1">
      <c r="T3740" s="95"/>
    </row>
    <row r="3741" spans="20:20" ht="15" customHeight="1">
      <c r="T3741" s="95"/>
    </row>
    <row r="3742" spans="20:20" ht="15" customHeight="1">
      <c r="T3742" s="95"/>
    </row>
    <row r="3743" spans="20:20" ht="15" customHeight="1">
      <c r="T3743" s="95"/>
    </row>
    <row r="3744" spans="20:20" ht="15" customHeight="1">
      <c r="T3744" s="95"/>
    </row>
    <row r="3745" spans="20:20" ht="15" customHeight="1">
      <c r="T3745" s="95"/>
    </row>
    <row r="3746" spans="20:20" ht="15" customHeight="1">
      <c r="T3746" s="95"/>
    </row>
    <row r="3747" spans="20:20" ht="15" customHeight="1">
      <c r="T3747" s="95"/>
    </row>
    <row r="3748" spans="20:20" ht="15" customHeight="1">
      <c r="T3748" s="95"/>
    </row>
    <row r="3749" spans="20:20" ht="15" customHeight="1">
      <c r="T3749" s="95"/>
    </row>
    <row r="3750" spans="20:20" ht="15" customHeight="1">
      <c r="T3750" s="95"/>
    </row>
    <row r="3751" spans="20:20" ht="15" customHeight="1">
      <c r="T3751" s="95"/>
    </row>
    <row r="3752" spans="20:20" ht="15" customHeight="1">
      <c r="T3752" s="95"/>
    </row>
    <row r="3753" spans="20:20" ht="15" customHeight="1">
      <c r="T3753" s="95"/>
    </row>
    <row r="3754" spans="20:20" ht="15" customHeight="1">
      <c r="T3754" s="95"/>
    </row>
    <row r="3755" spans="20:20" ht="15" customHeight="1">
      <c r="T3755" s="95"/>
    </row>
    <row r="3756" spans="20:20" ht="15" customHeight="1">
      <c r="T3756" s="95"/>
    </row>
    <row r="3757" spans="20:20" ht="15" customHeight="1">
      <c r="T3757" s="95"/>
    </row>
    <row r="3758" spans="20:20" ht="15" customHeight="1">
      <c r="T3758" s="95"/>
    </row>
    <row r="3759" spans="20:20" ht="15" customHeight="1">
      <c r="T3759" s="95"/>
    </row>
    <row r="3760" spans="20:20" ht="15" customHeight="1">
      <c r="T3760" s="95"/>
    </row>
    <row r="3761" spans="20:20" ht="15" customHeight="1">
      <c r="T3761" s="95"/>
    </row>
    <row r="3762" spans="20:20" ht="15" customHeight="1">
      <c r="T3762" s="95"/>
    </row>
    <row r="3763" spans="20:20" ht="15" customHeight="1">
      <c r="T3763" s="95"/>
    </row>
    <row r="3764" spans="20:20" ht="15" customHeight="1">
      <c r="T3764" s="95"/>
    </row>
    <row r="3765" spans="20:20" ht="15" customHeight="1">
      <c r="T3765" s="95"/>
    </row>
    <row r="3766" spans="20:20" ht="15" customHeight="1">
      <c r="T3766" s="95"/>
    </row>
    <row r="3767" spans="20:20" ht="15" customHeight="1">
      <c r="T3767" s="95"/>
    </row>
    <row r="3768" spans="20:20" ht="15" customHeight="1">
      <c r="T3768" s="95"/>
    </row>
    <row r="3769" spans="20:20" ht="15" customHeight="1">
      <c r="T3769" s="95"/>
    </row>
    <row r="3770" spans="20:20" ht="15" customHeight="1">
      <c r="T3770" s="95"/>
    </row>
    <row r="3771" spans="20:20" ht="15" customHeight="1">
      <c r="T3771" s="95"/>
    </row>
    <row r="3772" spans="20:20" ht="15" customHeight="1">
      <c r="T3772" s="95"/>
    </row>
    <row r="3773" spans="20:20" ht="15" customHeight="1">
      <c r="T3773" s="95"/>
    </row>
    <row r="3774" spans="20:20" ht="15" customHeight="1">
      <c r="T3774" s="95"/>
    </row>
    <row r="3775" spans="20:20" ht="15" customHeight="1">
      <c r="T3775" s="95"/>
    </row>
    <row r="3776" spans="20:20" ht="15" customHeight="1">
      <c r="T3776" s="95"/>
    </row>
    <row r="3777" spans="20:20" ht="15" customHeight="1">
      <c r="T3777" s="95"/>
    </row>
    <row r="3778" spans="20:20" ht="15" customHeight="1">
      <c r="T3778" s="95"/>
    </row>
    <row r="3779" spans="20:20" ht="15" customHeight="1">
      <c r="T3779" s="95"/>
    </row>
    <row r="3780" spans="20:20" ht="15" customHeight="1">
      <c r="T3780" s="95"/>
    </row>
    <row r="3781" spans="20:20" ht="15" customHeight="1">
      <c r="T3781" s="95"/>
    </row>
    <row r="3782" spans="20:20" ht="15" customHeight="1">
      <c r="T3782" s="95"/>
    </row>
    <row r="3783" spans="20:20" ht="15" customHeight="1">
      <c r="T3783" s="95"/>
    </row>
    <row r="3784" spans="20:20" ht="15" customHeight="1">
      <c r="T3784" s="95"/>
    </row>
    <row r="3785" spans="20:20" ht="15" customHeight="1">
      <c r="T3785" s="95"/>
    </row>
    <row r="3786" spans="20:20" ht="15" customHeight="1">
      <c r="T3786" s="95"/>
    </row>
    <row r="3787" spans="20:20" ht="15" customHeight="1">
      <c r="T3787" s="95"/>
    </row>
    <row r="3788" spans="20:20" ht="15" customHeight="1">
      <c r="T3788" s="95"/>
    </row>
    <row r="3789" spans="20:20" ht="15" customHeight="1">
      <c r="T3789" s="95"/>
    </row>
    <row r="3790" spans="20:20" ht="15" customHeight="1">
      <c r="T3790" s="95"/>
    </row>
    <row r="3791" spans="20:20" ht="15" customHeight="1">
      <c r="T3791" s="95"/>
    </row>
    <row r="3792" spans="20:20" ht="15" customHeight="1">
      <c r="T3792" s="95"/>
    </row>
    <row r="3793" spans="20:20" ht="15" customHeight="1">
      <c r="T3793" s="95"/>
    </row>
    <row r="3794" spans="20:20" ht="15" customHeight="1">
      <c r="T3794" s="95"/>
    </row>
    <row r="3795" spans="20:20" ht="15" customHeight="1">
      <c r="T3795" s="95"/>
    </row>
    <row r="3796" spans="20:20" ht="15" customHeight="1">
      <c r="T3796" s="95"/>
    </row>
    <row r="3797" spans="20:20" ht="15" customHeight="1">
      <c r="T3797" s="95"/>
    </row>
    <row r="3798" spans="20:20" ht="15" customHeight="1">
      <c r="T3798" s="95"/>
    </row>
    <row r="3799" spans="20:20" ht="15" customHeight="1">
      <c r="T3799" s="95"/>
    </row>
    <row r="3800" spans="20:20" ht="15" customHeight="1">
      <c r="T3800" s="95"/>
    </row>
    <row r="3801" spans="20:20" ht="15" customHeight="1">
      <c r="T3801" s="95"/>
    </row>
    <row r="3802" spans="20:20" ht="15" customHeight="1">
      <c r="T3802" s="95"/>
    </row>
    <row r="3803" spans="20:20" ht="15" customHeight="1">
      <c r="T3803" s="95"/>
    </row>
    <row r="3804" spans="20:20" ht="15" customHeight="1">
      <c r="T3804" s="95"/>
    </row>
    <row r="3805" spans="20:20" ht="15" customHeight="1">
      <c r="T3805" s="95"/>
    </row>
    <row r="3806" spans="20:20" ht="15" customHeight="1">
      <c r="T3806" s="95"/>
    </row>
    <row r="3807" spans="20:20" ht="15" customHeight="1">
      <c r="T3807" s="95"/>
    </row>
    <row r="3808" spans="20:20" ht="15" customHeight="1">
      <c r="T3808" s="95"/>
    </row>
    <row r="3809" spans="20:20" ht="15" customHeight="1">
      <c r="T3809" s="95"/>
    </row>
    <row r="3810" spans="20:20" ht="15" customHeight="1">
      <c r="T3810" s="95"/>
    </row>
    <row r="3811" spans="20:20" ht="15" customHeight="1">
      <c r="T3811" s="95"/>
    </row>
    <row r="3812" spans="20:20" ht="15" customHeight="1">
      <c r="T3812" s="95"/>
    </row>
    <row r="3813" spans="20:20" ht="15" customHeight="1">
      <c r="T3813" s="95"/>
    </row>
    <row r="3814" spans="20:20" ht="15" customHeight="1">
      <c r="T3814" s="95"/>
    </row>
    <row r="3815" spans="20:20" ht="15" customHeight="1">
      <c r="T3815" s="95"/>
    </row>
    <row r="3816" spans="20:20" ht="15" customHeight="1">
      <c r="T3816" s="95"/>
    </row>
    <row r="3817" spans="20:20" ht="15" customHeight="1">
      <c r="T3817" s="95"/>
    </row>
    <row r="3818" spans="20:20" ht="15" customHeight="1">
      <c r="T3818" s="95"/>
    </row>
    <row r="3819" spans="20:20" ht="15" customHeight="1">
      <c r="T3819" s="95"/>
    </row>
    <row r="3820" spans="20:20" ht="15" customHeight="1">
      <c r="T3820" s="95"/>
    </row>
    <row r="3821" spans="20:20" ht="15" customHeight="1">
      <c r="T3821" s="95"/>
    </row>
    <row r="3822" spans="20:20" ht="15" customHeight="1">
      <c r="T3822" s="95"/>
    </row>
    <row r="3823" spans="20:20" ht="15" customHeight="1">
      <c r="T3823" s="95"/>
    </row>
    <row r="3824" spans="20:20" ht="15" customHeight="1">
      <c r="T3824" s="95"/>
    </row>
    <row r="3825" spans="20:20" ht="15" customHeight="1">
      <c r="T3825" s="95"/>
    </row>
    <row r="3826" spans="20:20" ht="15" customHeight="1">
      <c r="T3826" s="95"/>
    </row>
    <row r="3827" spans="20:20" ht="15" customHeight="1">
      <c r="T3827" s="95"/>
    </row>
    <row r="3828" spans="20:20" ht="15" customHeight="1">
      <c r="T3828" s="95"/>
    </row>
    <row r="3829" spans="20:20" ht="15" customHeight="1">
      <c r="T3829" s="95"/>
    </row>
    <row r="3830" spans="20:20" ht="15" customHeight="1">
      <c r="T3830" s="95"/>
    </row>
    <row r="3831" spans="20:20" ht="15" customHeight="1">
      <c r="T3831" s="95"/>
    </row>
    <row r="3832" spans="20:20" ht="15" customHeight="1">
      <c r="T3832" s="95"/>
    </row>
    <row r="3833" spans="20:20" ht="15" customHeight="1">
      <c r="T3833" s="95"/>
    </row>
    <row r="3834" spans="20:20" ht="15" customHeight="1">
      <c r="T3834" s="95"/>
    </row>
    <row r="3835" spans="20:20" ht="15" customHeight="1">
      <c r="T3835" s="95"/>
    </row>
    <row r="3836" spans="20:20" ht="15" customHeight="1">
      <c r="T3836" s="95"/>
    </row>
    <row r="3837" spans="20:20" ht="15" customHeight="1">
      <c r="T3837" s="95"/>
    </row>
    <row r="3838" spans="20:20" ht="15" customHeight="1">
      <c r="T3838" s="95"/>
    </row>
    <row r="3839" spans="20:20" ht="15" customHeight="1">
      <c r="T3839" s="95"/>
    </row>
    <row r="3840" spans="20:20" ht="15" customHeight="1">
      <c r="T3840" s="95"/>
    </row>
    <row r="3841" spans="20:20" ht="15" customHeight="1">
      <c r="T3841" s="95"/>
    </row>
    <row r="3842" spans="20:20" ht="15" customHeight="1">
      <c r="T3842" s="95"/>
    </row>
    <row r="3843" spans="20:20" ht="15" customHeight="1">
      <c r="T3843" s="95"/>
    </row>
    <row r="3844" spans="20:20" ht="15" customHeight="1">
      <c r="T3844" s="95"/>
    </row>
    <row r="3845" spans="20:20" ht="15" customHeight="1">
      <c r="T3845" s="95"/>
    </row>
    <row r="3846" spans="20:20" ht="15" customHeight="1">
      <c r="T3846" s="95"/>
    </row>
    <row r="3847" spans="20:20" ht="15" customHeight="1">
      <c r="T3847" s="95"/>
    </row>
    <row r="3848" spans="20:20" ht="15" customHeight="1">
      <c r="T3848" s="95"/>
    </row>
    <row r="3849" spans="20:20" ht="15" customHeight="1">
      <c r="T3849" s="95"/>
    </row>
    <row r="3850" spans="20:20" ht="15" customHeight="1">
      <c r="T3850" s="95"/>
    </row>
    <row r="3851" spans="20:20" ht="15" customHeight="1">
      <c r="T3851" s="95"/>
    </row>
    <row r="3852" spans="20:20" ht="15" customHeight="1">
      <c r="T3852" s="95"/>
    </row>
    <row r="3853" spans="20:20" ht="15" customHeight="1">
      <c r="T3853" s="95"/>
    </row>
    <row r="3854" spans="20:20" ht="15" customHeight="1">
      <c r="T3854" s="95"/>
    </row>
    <row r="3855" spans="20:20" ht="15" customHeight="1">
      <c r="T3855" s="95"/>
    </row>
    <row r="3856" spans="20:20" ht="15" customHeight="1">
      <c r="T3856" s="95"/>
    </row>
    <row r="3857" spans="20:20" ht="15" customHeight="1">
      <c r="T3857" s="95"/>
    </row>
    <row r="3858" spans="20:20" ht="15" customHeight="1">
      <c r="T3858" s="95"/>
    </row>
    <row r="3859" spans="20:20" ht="15" customHeight="1">
      <c r="T3859" s="95"/>
    </row>
    <row r="3860" spans="20:20" ht="15" customHeight="1">
      <c r="T3860" s="95"/>
    </row>
    <row r="3861" spans="20:20" ht="15" customHeight="1">
      <c r="T3861" s="95"/>
    </row>
    <row r="3862" spans="20:20" ht="15" customHeight="1">
      <c r="T3862" s="95"/>
    </row>
    <row r="3863" spans="20:20" ht="15" customHeight="1">
      <c r="T3863" s="95"/>
    </row>
    <row r="3864" spans="20:20" ht="15" customHeight="1">
      <c r="T3864" s="95"/>
    </row>
    <row r="3865" spans="20:20" ht="15" customHeight="1">
      <c r="T3865" s="95"/>
    </row>
    <row r="3866" spans="20:20" ht="15" customHeight="1">
      <c r="T3866" s="95"/>
    </row>
    <row r="3867" spans="20:20" ht="15" customHeight="1">
      <c r="T3867" s="95"/>
    </row>
    <row r="3868" spans="20:20" ht="15" customHeight="1">
      <c r="T3868" s="95"/>
    </row>
    <row r="3869" spans="20:20" ht="15" customHeight="1">
      <c r="T3869" s="95"/>
    </row>
    <row r="3870" spans="20:20" ht="15" customHeight="1">
      <c r="T3870" s="95"/>
    </row>
    <row r="3871" spans="20:20" ht="15" customHeight="1">
      <c r="T3871" s="95"/>
    </row>
    <row r="3872" spans="20:20" ht="15" customHeight="1">
      <c r="T3872" s="95"/>
    </row>
    <row r="3873" spans="20:20" ht="15" customHeight="1">
      <c r="T3873" s="95"/>
    </row>
    <row r="3874" spans="20:20" ht="15" customHeight="1">
      <c r="T3874" s="95"/>
    </row>
    <row r="3875" spans="20:20" ht="15" customHeight="1">
      <c r="T3875" s="95"/>
    </row>
    <row r="3876" spans="20:20" ht="15" customHeight="1">
      <c r="T3876" s="95"/>
    </row>
    <row r="3877" spans="20:20" ht="15" customHeight="1">
      <c r="T3877" s="95"/>
    </row>
    <row r="3878" spans="20:20" ht="15" customHeight="1">
      <c r="T3878" s="95"/>
    </row>
    <row r="3879" spans="20:20" ht="15" customHeight="1">
      <c r="T3879" s="95"/>
    </row>
    <row r="3880" spans="20:20" ht="15" customHeight="1">
      <c r="T3880" s="95"/>
    </row>
    <row r="3881" spans="20:20" ht="15" customHeight="1">
      <c r="T3881" s="95"/>
    </row>
    <row r="3882" spans="20:20" ht="15" customHeight="1">
      <c r="T3882" s="95"/>
    </row>
    <row r="3883" spans="20:20" ht="15" customHeight="1">
      <c r="T3883" s="95"/>
    </row>
    <row r="3884" spans="20:20" ht="15" customHeight="1">
      <c r="T3884" s="95"/>
    </row>
    <row r="3885" spans="20:20" ht="15" customHeight="1">
      <c r="T3885" s="95"/>
    </row>
    <row r="3886" spans="20:20" ht="15" customHeight="1">
      <c r="T3886" s="95"/>
    </row>
    <row r="3887" spans="20:20" ht="15" customHeight="1">
      <c r="T3887" s="95"/>
    </row>
    <row r="3888" spans="20:20" ht="15" customHeight="1">
      <c r="T3888" s="95"/>
    </row>
    <row r="3889" spans="20:20" ht="15" customHeight="1">
      <c r="T3889" s="95"/>
    </row>
    <row r="3890" spans="20:20" ht="15" customHeight="1">
      <c r="T3890" s="95"/>
    </row>
    <row r="3891" spans="20:20" ht="15" customHeight="1">
      <c r="T3891" s="95"/>
    </row>
    <row r="3892" spans="20:20" ht="15" customHeight="1">
      <c r="T3892" s="95"/>
    </row>
    <row r="3893" spans="20:20" ht="15" customHeight="1">
      <c r="T3893" s="95"/>
    </row>
    <row r="3894" spans="20:20" ht="15" customHeight="1">
      <c r="T3894" s="95"/>
    </row>
    <row r="3895" spans="20:20" ht="15" customHeight="1">
      <c r="T3895" s="95"/>
    </row>
    <row r="3896" spans="20:20" ht="15" customHeight="1">
      <c r="T3896" s="95"/>
    </row>
    <row r="3897" spans="20:20" ht="15" customHeight="1">
      <c r="T3897" s="95"/>
    </row>
    <row r="3898" spans="20:20" ht="15" customHeight="1">
      <c r="T3898" s="95"/>
    </row>
    <row r="3899" spans="20:20" ht="15" customHeight="1">
      <c r="T3899" s="95"/>
    </row>
    <row r="3900" spans="20:20" ht="15" customHeight="1">
      <c r="T3900" s="95"/>
    </row>
    <row r="3901" spans="20:20" ht="15" customHeight="1">
      <c r="T3901" s="95"/>
    </row>
    <row r="3902" spans="20:20" ht="15" customHeight="1">
      <c r="T3902" s="95"/>
    </row>
    <row r="3903" spans="20:20" ht="15" customHeight="1">
      <c r="T3903" s="95"/>
    </row>
    <row r="3904" spans="20:20" ht="15" customHeight="1">
      <c r="T3904" s="95"/>
    </row>
    <row r="3905" spans="20:20" ht="15" customHeight="1">
      <c r="T3905" s="95"/>
    </row>
    <row r="3906" spans="20:20" ht="15" customHeight="1">
      <c r="T3906" s="95"/>
    </row>
    <row r="3907" spans="20:20" ht="15" customHeight="1">
      <c r="T3907" s="95"/>
    </row>
    <row r="3908" spans="20:20" ht="15" customHeight="1">
      <c r="T3908" s="95"/>
    </row>
    <row r="3909" spans="20:20" ht="15" customHeight="1">
      <c r="T3909" s="95"/>
    </row>
    <row r="3910" spans="20:20" ht="15" customHeight="1">
      <c r="T3910" s="95"/>
    </row>
    <row r="3911" spans="20:20" ht="15" customHeight="1">
      <c r="T3911" s="95"/>
    </row>
    <row r="3912" spans="20:20" ht="15" customHeight="1">
      <c r="T3912" s="95"/>
    </row>
    <row r="3913" spans="20:20" ht="15" customHeight="1">
      <c r="T3913" s="95"/>
    </row>
    <row r="3914" spans="20:20" ht="15" customHeight="1">
      <c r="T3914" s="95"/>
    </row>
    <row r="3915" spans="20:20" ht="15" customHeight="1">
      <c r="T3915" s="95"/>
    </row>
    <row r="3916" spans="20:20" ht="15" customHeight="1">
      <c r="T3916" s="95"/>
    </row>
    <row r="3917" spans="20:20" ht="15" customHeight="1">
      <c r="T3917" s="95"/>
    </row>
    <row r="3918" spans="20:20" ht="15" customHeight="1">
      <c r="T3918" s="95"/>
    </row>
    <row r="3919" spans="20:20" ht="15" customHeight="1">
      <c r="T3919" s="95"/>
    </row>
    <row r="3920" spans="20:20" ht="15" customHeight="1">
      <c r="T3920" s="95"/>
    </row>
    <row r="3921" spans="20:20" ht="15" customHeight="1">
      <c r="T3921" s="95"/>
    </row>
    <row r="3922" spans="20:20" ht="15" customHeight="1">
      <c r="T3922" s="95"/>
    </row>
    <row r="3923" spans="20:20" ht="15" customHeight="1">
      <c r="T3923" s="95"/>
    </row>
    <row r="3924" spans="20:20" ht="15" customHeight="1">
      <c r="T3924" s="95"/>
    </row>
    <row r="3925" spans="20:20" ht="15" customHeight="1">
      <c r="T3925" s="95"/>
    </row>
    <row r="3926" spans="20:20" ht="15" customHeight="1">
      <c r="T3926" s="95"/>
    </row>
    <row r="3927" spans="20:20" ht="15" customHeight="1">
      <c r="T3927" s="95"/>
    </row>
    <row r="3928" spans="20:20" ht="15" customHeight="1">
      <c r="T3928" s="95"/>
    </row>
    <row r="3929" spans="20:20" ht="15" customHeight="1">
      <c r="T3929" s="95"/>
    </row>
    <row r="3930" spans="20:20" ht="15" customHeight="1">
      <c r="T3930" s="95"/>
    </row>
    <row r="3931" spans="20:20" ht="15" customHeight="1">
      <c r="T3931" s="95"/>
    </row>
    <row r="3932" spans="20:20" ht="15" customHeight="1">
      <c r="T3932" s="95"/>
    </row>
    <row r="3933" spans="20:20" ht="15" customHeight="1">
      <c r="T3933" s="95"/>
    </row>
    <row r="3934" spans="20:20" ht="15" customHeight="1">
      <c r="T3934" s="95"/>
    </row>
    <row r="3935" spans="20:20" ht="15" customHeight="1">
      <c r="T3935" s="95"/>
    </row>
    <row r="3936" spans="20:20" ht="15" customHeight="1">
      <c r="T3936" s="95"/>
    </row>
    <row r="3937" spans="20:20" ht="15" customHeight="1">
      <c r="T3937" s="95"/>
    </row>
    <row r="3938" spans="20:20" ht="15" customHeight="1">
      <c r="T3938" s="95"/>
    </row>
    <row r="3939" spans="20:20" ht="15" customHeight="1">
      <c r="T3939" s="95"/>
    </row>
    <row r="3940" spans="20:20" ht="15" customHeight="1">
      <c r="T3940" s="95"/>
    </row>
    <row r="3941" spans="20:20" ht="15" customHeight="1">
      <c r="T3941" s="95"/>
    </row>
    <row r="3942" spans="20:20" ht="15" customHeight="1">
      <c r="T3942" s="95"/>
    </row>
    <row r="3943" spans="20:20" ht="15" customHeight="1">
      <c r="T3943" s="95"/>
    </row>
    <row r="3944" spans="20:20" ht="15" customHeight="1">
      <c r="T3944" s="95"/>
    </row>
    <row r="3945" spans="20:20" ht="15" customHeight="1">
      <c r="T3945" s="95"/>
    </row>
    <row r="3946" spans="20:20" ht="15" customHeight="1">
      <c r="T3946" s="95"/>
    </row>
    <row r="3947" spans="20:20" ht="15" customHeight="1">
      <c r="T3947" s="95"/>
    </row>
    <row r="3948" spans="20:20" ht="15" customHeight="1">
      <c r="T3948" s="95"/>
    </row>
    <row r="3949" spans="20:20" ht="15" customHeight="1">
      <c r="T3949" s="95"/>
    </row>
    <row r="3950" spans="20:20" ht="15" customHeight="1">
      <c r="T3950" s="95"/>
    </row>
    <row r="3951" spans="20:20" ht="15" customHeight="1">
      <c r="T3951" s="95"/>
    </row>
    <row r="3952" spans="20:20" ht="15" customHeight="1">
      <c r="T3952" s="95"/>
    </row>
    <row r="3953" spans="20:20" ht="15" customHeight="1">
      <c r="T3953" s="95"/>
    </row>
    <row r="3954" spans="20:20" ht="15" customHeight="1">
      <c r="T3954" s="95"/>
    </row>
    <row r="3955" spans="20:20" ht="15" customHeight="1">
      <c r="T3955" s="95"/>
    </row>
    <row r="3956" spans="20:20" ht="15" customHeight="1">
      <c r="T3956" s="95"/>
    </row>
    <row r="3957" spans="20:20" ht="15" customHeight="1">
      <c r="T3957" s="95"/>
    </row>
    <row r="3958" spans="20:20" ht="15" customHeight="1">
      <c r="T3958" s="95"/>
    </row>
    <row r="3959" spans="20:20" ht="15" customHeight="1">
      <c r="T3959" s="95"/>
    </row>
    <row r="3960" spans="20:20" ht="15" customHeight="1">
      <c r="T3960" s="95"/>
    </row>
    <row r="3961" spans="20:20" ht="15" customHeight="1">
      <c r="T3961" s="95"/>
    </row>
    <row r="3962" spans="20:20" ht="15" customHeight="1">
      <c r="T3962" s="95"/>
    </row>
    <row r="3963" spans="20:20" ht="15" customHeight="1">
      <c r="T3963" s="95"/>
    </row>
    <row r="3964" spans="20:20" ht="15" customHeight="1">
      <c r="T3964" s="95"/>
    </row>
    <row r="3965" spans="20:20" ht="15" customHeight="1">
      <c r="T3965" s="95"/>
    </row>
    <row r="3966" spans="20:20" ht="15" customHeight="1">
      <c r="T3966" s="95"/>
    </row>
    <row r="3967" spans="20:20" ht="15" customHeight="1">
      <c r="T3967" s="95"/>
    </row>
    <row r="3968" spans="20:20" ht="15" customHeight="1">
      <c r="T3968" s="95"/>
    </row>
    <row r="3969" spans="20:20" ht="15" customHeight="1">
      <c r="T3969" s="95"/>
    </row>
    <row r="3970" spans="20:20" ht="15" customHeight="1">
      <c r="T3970" s="95"/>
    </row>
    <row r="3971" spans="20:20" ht="15" customHeight="1">
      <c r="T3971" s="95"/>
    </row>
    <row r="3972" spans="20:20" ht="15" customHeight="1">
      <c r="T3972" s="95"/>
    </row>
    <row r="3973" spans="20:20" ht="15" customHeight="1">
      <c r="T3973" s="95"/>
    </row>
    <row r="3974" spans="20:20" ht="15" customHeight="1">
      <c r="T3974" s="95"/>
    </row>
    <row r="3975" spans="20:20" ht="15" customHeight="1">
      <c r="T3975" s="95"/>
    </row>
    <row r="3976" spans="20:20" ht="15" customHeight="1">
      <c r="T3976" s="95"/>
    </row>
    <row r="3977" spans="20:20" ht="15" customHeight="1">
      <c r="T3977" s="95"/>
    </row>
    <row r="3978" spans="20:20" ht="15" customHeight="1">
      <c r="T3978" s="95"/>
    </row>
    <row r="3979" spans="20:20" ht="15" customHeight="1">
      <c r="T3979" s="95"/>
    </row>
    <row r="3980" spans="20:20" ht="15" customHeight="1">
      <c r="T3980" s="95"/>
    </row>
    <row r="3981" spans="20:20" ht="15" customHeight="1">
      <c r="T3981" s="95"/>
    </row>
    <row r="3982" spans="20:20" ht="15" customHeight="1">
      <c r="T3982" s="95"/>
    </row>
    <row r="3983" spans="20:20" ht="15" customHeight="1">
      <c r="T3983" s="95"/>
    </row>
    <row r="3984" spans="20:20" ht="15" customHeight="1">
      <c r="T3984" s="95"/>
    </row>
    <row r="3985" spans="20:20" ht="15" customHeight="1">
      <c r="T3985" s="95"/>
    </row>
    <row r="3986" spans="20:20" ht="15" customHeight="1">
      <c r="T3986" s="95"/>
    </row>
    <row r="3987" spans="20:20" ht="15" customHeight="1">
      <c r="T3987" s="95"/>
    </row>
    <row r="3988" spans="20:20" ht="15" customHeight="1">
      <c r="T3988" s="95"/>
    </row>
    <row r="3989" spans="20:20" ht="15" customHeight="1">
      <c r="T3989" s="95"/>
    </row>
    <row r="3990" spans="20:20" ht="15" customHeight="1">
      <c r="T3990" s="95"/>
    </row>
    <row r="3991" spans="20:20" ht="15" customHeight="1">
      <c r="T3991" s="95"/>
    </row>
    <row r="3992" spans="20:20" ht="15" customHeight="1">
      <c r="T3992" s="95"/>
    </row>
    <row r="3993" spans="20:20" ht="15" customHeight="1">
      <c r="T3993" s="95"/>
    </row>
    <row r="3994" spans="20:20" ht="15" customHeight="1">
      <c r="T3994" s="95"/>
    </row>
    <row r="3995" spans="20:20" ht="15" customHeight="1">
      <c r="T3995" s="95"/>
    </row>
    <row r="3996" spans="20:20" ht="15" customHeight="1">
      <c r="T3996" s="95"/>
    </row>
    <row r="3997" spans="20:20" ht="15" customHeight="1">
      <c r="T3997" s="95"/>
    </row>
    <row r="3998" spans="20:20" ht="15" customHeight="1">
      <c r="T3998" s="95"/>
    </row>
    <row r="3999" spans="20:20" ht="15" customHeight="1">
      <c r="T3999" s="95"/>
    </row>
    <row r="4000" spans="20:20" ht="15" customHeight="1">
      <c r="T4000" s="95"/>
    </row>
    <row r="4001" spans="20:20" ht="15" customHeight="1">
      <c r="T4001" s="95"/>
    </row>
    <row r="4002" spans="20:20" ht="15" customHeight="1">
      <c r="T4002" s="95"/>
    </row>
    <row r="4003" spans="20:20" ht="15" customHeight="1">
      <c r="T4003" s="95"/>
    </row>
    <row r="4004" spans="20:20" ht="15" customHeight="1">
      <c r="T4004" s="95"/>
    </row>
    <row r="4005" spans="20:20" ht="15" customHeight="1">
      <c r="T4005" s="95"/>
    </row>
    <row r="4006" spans="20:20" ht="15" customHeight="1">
      <c r="T4006" s="95"/>
    </row>
    <row r="4007" spans="20:20" ht="15" customHeight="1">
      <c r="T4007" s="95"/>
    </row>
    <row r="4008" spans="20:20" ht="15" customHeight="1">
      <c r="T4008" s="95"/>
    </row>
    <row r="4009" spans="20:20" ht="15" customHeight="1">
      <c r="T4009" s="95"/>
    </row>
    <row r="4010" spans="20:20" ht="15" customHeight="1">
      <c r="T4010" s="95"/>
    </row>
    <row r="4011" spans="20:20" ht="15" customHeight="1">
      <c r="T4011" s="95"/>
    </row>
    <row r="4012" spans="20:20" ht="15" customHeight="1">
      <c r="T4012" s="95"/>
    </row>
    <row r="4013" spans="20:20" ht="15" customHeight="1">
      <c r="T4013" s="95"/>
    </row>
    <row r="4014" spans="20:20" ht="15" customHeight="1">
      <c r="T4014" s="95"/>
    </row>
    <row r="4015" spans="20:20" ht="15" customHeight="1">
      <c r="T4015" s="95"/>
    </row>
    <row r="4016" spans="20:20" ht="15" customHeight="1">
      <c r="T4016" s="95"/>
    </row>
    <row r="4017" spans="20:20" ht="15" customHeight="1">
      <c r="T4017" s="95"/>
    </row>
    <row r="4018" spans="20:20" ht="15" customHeight="1">
      <c r="T4018" s="95"/>
    </row>
    <row r="4019" spans="20:20" ht="15" customHeight="1">
      <c r="T4019" s="95"/>
    </row>
    <row r="4020" spans="20:20" ht="15" customHeight="1">
      <c r="T4020" s="95"/>
    </row>
    <row r="4021" spans="20:20" ht="15" customHeight="1">
      <c r="T4021" s="95"/>
    </row>
    <row r="4022" spans="20:20" ht="15" customHeight="1">
      <c r="T4022" s="95"/>
    </row>
    <row r="4023" spans="20:20" ht="15" customHeight="1">
      <c r="T4023" s="95"/>
    </row>
    <row r="4024" spans="20:20" ht="15" customHeight="1">
      <c r="T4024" s="95"/>
    </row>
    <row r="4025" spans="20:20" ht="15" customHeight="1">
      <c r="T4025" s="95"/>
    </row>
    <row r="4026" spans="20:20" ht="15" customHeight="1">
      <c r="T4026" s="95"/>
    </row>
    <row r="4027" spans="20:20" ht="15" customHeight="1">
      <c r="T4027" s="95"/>
    </row>
    <row r="4028" spans="20:20" ht="15" customHeight="1">
      <c r="T4028" s="95"/>
    </row>
    <row r="4029" spans="20:20" ht="15" customHeight="1">
      <c r="T4029" s="95"/>
    </row>
    <row r="4030" spans="20:20" ht="15" customHeight="1">
      <c r="T4030" s="95"/>
    </row>
    <row r="4031" spans="20:20" ht="15" customHeight="1">
      <c r="T4031" s="95"/>
    </row>
    <row r="4032" spans="20:20" ht="15" customHeight="1">
      <c r="T4032" s="95"/>
    </row>
    <row r="4033" spans="20:20" ht="15" customHeight="1">
      <c r="T4033" s="95"/>
    </row>
    <row r="4034" spans="20:20" ht="15" customHeight="1">
      <c r="T4034" s="95"/>
    </row>
    <row r="4035" spans="20:20" ht="15" customHeight="1">
      <c r="T4035" s="95"/>
    </row>
    <row r="4036" spans="20:20" ht="15" customHeight="1">
      <c r="T4036" s="95"/>
    </row>
    <row r="4037" spans="20:20" ht="15" customHeight="1">
      <c r="T4037" s="95"/>
    </row>
    <row r="4038" spans="20:20" ht="15" customHeight="1">
      <c r="T4038" s="95"/>
    </row>
    <row r="4039" spans="20:20" ht="15" customHeight="1">
      <c r="T4039" s="95"/>
    </row>
    <row r="4040" spans="20:20" ht="15" customHeight="1">
      <c r="T4040" s="95"/>
    </row>
    <row r="4041" spans="20:20" ht="15" customHeight="1">
      <c r="T4041" s="95"/>
    </row>
    <row r="4042" spans="20:20" ht="15" customHeight="1">
      <c r="T4042" s="95"/>
    </row>
    <row r="4043" spans="20:20" ht="15" customHeight="1">
      <c r="T4043" s="95"/>
    </row>
    <row r="4044" spans="20:20" ht="15" customHeight="1">
      <c r="T4044" s="95"/>
    </row>
    <row r="4045" spans="20:20" ht="15" customHeight="1">
      <c r="T4045" s="95"/>
    </row>
    <row r="4046" spans="20:20" ht="15" customHeight="1">
      <c r="T4046" s="95"/>
    </row>
    <row r="4047" spans="20:20" ht="15" customHeight="1">
      <c r="T4047" s="95"/>
    </row>
    <row r="4048" spans="20:20" ht="15" customHeight="1">
      <c r="T4048" s="95"/>
    </row>
    <row r="4049" spans="20:20" ht="15" customHeight="1">
      <c r="T4049" s="95"/>
    </row>
    <row r="4050" spans="20:20" ht="15" customHeight="1">
      <c r="T4050" s="95"/>
    </row>
    <row r="4051" spans="20:20" ht="15" customHeight="1">
      <c r="T4051" s="95"/>
    </row>
    <row r="4052" spans="20:20" ht="15" customHeight="1">
      <c r="T4052" s="95"/>
    </row>
    <row r="4053" spans="20:20" ht="15" customHeight="1">
      <c r="T4053" s="95"/>
    </row>
    <row r="4054" spans="20:20" ht="15" customHeight="1">
      <c r="T4054" s="95"/>
    </row>
    <row r="4055" spans="20:20" ht="15" customHeight="1">
      <c r="T4055" s="95"/>
    </row>
    <row r="4056" spans="20:20" ht="15" customHeight="1">
      <c r="T4056" s="95"/>
    </row>
    <row r="4057" spans="20:20" ht="15" customHeight="1">
      <c r="T4057" s="95"/>
    </row>
    <row r="4058" spans="20:20" ht="15" customHeight="1">
      <c r="T4058" s="95"/>
    </row>
    <row r="4059" spans="20:20" ht="15" customHeight="1">
      <c r="T4059" s="95"/>
    </row>
    <row r="4060" spans="20:20" ht="15" customHeight="1">
      <c r="T4060" s="95"/>
    </row>
    <row r="4061" spans="20:20" ht="15" customHeight="1">
      <c r="T4061" s="95"/>
    </row>
    <row r="4062" spans="20:20" ht="15" customHeight="1">
      <c r="T4062" s="95"/>
    </row>
    <row r="4063" spans="20:20" ht="15" customHeight="1">
      <c r="T4063" s="95"/>
    </row>
    <row r="4064" spans="20:20" ht="15" customHeight="1">
      <c r="T4064" s="95"/>
    </row>
    <row r="4065" spans="20:20" ht="15" customHeight="1">
      <c r="T4065" s="95"/>
    </row>
    <row r="4066" spans="20:20" ht="15" customHeight="1">
      <c r="T4066" s="95"/>
    </row>
    <row r="4067" spans="20:20" ht="15" customHeight="1">
      <c r="T4067" s="95"/>
    </row>
    <row r="4068" spans="20:20" ht="15" customHeight="1">
      <c r="T4068" s="95"/>
    </row>
    <row r="4069" spans="20:20" ht="15" customHeight="1">
      <c r="T4069" s="95"/>
    </row>
    <row r="4070" spans="20:20" ht="15" customHeight="1">
      <c r="T4070" s="95"/>
    </row>
    <row r="4071" spans="20:20" ht="15" customHeight="1">
      <c r="T4071" s="95"/>
    </row>
    <row r="4072" spans="20:20" ht="15" customHeight="1">
      <c r="T4072" s="95"/>
    </row>
    <row r="4073" spans="20:20" ht="15" customHeight="1">
      <c r="T4073" s="95"/>
    </row>
    <row r="4074" spans="20:20" ht="15" customHeight="1">
      <c r="T4074" s="95"/>
    </row>
    <row r="4075" spans="20:20" ht="15" customHeight="1">
      <c r="T4075" s="95"/>
    </row>
    <row r="4076" spans="20:20" ht="15" customHeight="1">
      <c r="T4076" s="95"/>
    </row>
    <row r="4077" spans="20:20" ht="15" customHeight="1">
      <c r="T4077" s="95"/>
    </row>
    <row r="4078" spans="20:20" ht="15" customHeight="1">
      <c r="T4078" s="95"/>
    </row>
    <row r="4079" spans="20:20" ht="15" customHeight="1">
      <c r="T4079" s="95"/>
    </row>
    <row r="4080" spans="20:20" ht="15" customHeight="1">
      <c r="T4080" s="95"/>
    </row>
    <row r="4081" spans="20:20" ht="15" customHeight="1">
      <c r="T4081" s="95"/>
    </row>
    <row r="4082" spans="20:20" ht="15" customHeight="1">
      <c r="T4082" s="95"/>
    </row>
    <row r="4083" spans="20:20" ht="15" customHeight="1">
      <c r="T4083" s="95"/>
    </row>
    <row r="4084" spans="20:20" ht="15" customHeight="1">
      <c r="T4084" s="95"/>
    </row>
    <row r="4085" spans="20:20" ht="15" customHeight="1">
      <c r="T4085" s="95"/>
    </row>
    <row r="4086" spans="20:20" ht="15" customHeight="1">
      <c r="T4086" s="95"/>
    </row>
    <row r="4087" spans="20:20" ht="15" customHeight="1">
      <c r="T4087" s="95"/>
    </row>
    <row r="4088" spans="20:20" ht="15" customHeight="1">
      <c r="T4088" s="95"/>
    </row>
    <row r="4089" spans="20:20" ht="15" customHeight="1">
      <c r="T4089" s="95"/>
    </row>
    <row r="4090" spans="20:20" ht="15" customHeight="1">
      <c r="T4090" s="95"/>
    </row>
    <row r="4091" spans="20:20" ht="15" customHeight="1">
      <c r="T4091" s="95"/>
    </row>
    <row r="4092" spans="20:20" ht="15" customHeight="1">
      <c r="T4092" s="95"/>
    </row>
    <row r="4093" spans="20:20" ht="15" customHeight="1">
      <c r="T4093" s="95"/>
    </row>
    <row r="4094" spans="20:20" ht="15" customHeight="1">
      <c r="T4094" s="95"/>
    </row>
    <row r="4095" spans="20:20" ht="15" customHeight="1">
      <c r="T4095" s="95"/>
    </row>
    <row r="4096" spans="20:20" ht="15" customHeight="1">
      <c r="T4096" s="95"/>
    </row>
    <row r="4097" spans="20:20" ht="15" customHeight="1">
      <c r="T4097" s="95"/>
    </row>
    <row r="4098" spans="20:20" ht="15" customHeight="1">
      <c r="T4098" s="95"/>
    </row>
    <row r="4099" spans="20:20" ht="15" customHeight="1">
      <c r="T4099" s="95"/>
    </row>
    <row r="4100" spans="20:20" ht="15" customHeight="1">
      <c r="T4100" s="95"/>
    </row>
    <row r="4101" spans="20:20" ht="15" customHeight="1">
      <c r="T4101" s="95"/>
    </row>
    <row r="4102" spans="20:20" ht="15" customHeight="1">
      <c r="T4102" s="95"/>
    </row>
    <row r="4103" spans="20:20" ht="15" customHeight="1">
      <c r="T4103" s="95"/>
    </row>
  </sheetData>
  <autoFilter ref="A1:AA4103" xr:uid="{00000000-0001-0000-0100-000000000000}"/>
  <phoneticPr fontId="53" type="noConversion"/>
  <conditionalFormatting sqref="AK68:AO68 AT68">
    <cfRule type="notContainsBlanks" dxfId="5" priority="1">
      <formula>LEN(TRIM(AK68))&gt;0</formula>
    </cfRule>
  </conditionalFormatting>
  <conditionalFormatting sqref="BF68">
    <cfRule type="notContainsBlanks" dxfId="4" priority="2">
      <formula>LEN(TRIM(BF68))&gt;0</formula>
    </cfRule>
  </conditionalFormatting>
  <pageMargins left="0" right="0" top="0" bottom="0"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H694"/>
  <sheetViews>
    <sheetView workbookViewId="0">
      <pane ySplit="1" topLeftCell="A2" activePane="bottomLeft" state="frozen"/>
      <selection pane="bottomLeft" activeCell="B3" sqref="B3"/>
    </sheetView>
  </sheetViews>
  <sheetFormatPr baseColWidth="10" defaultColWidth="12.7109375" defaultRowHeight="15" customHeight="1"/>
  <cols>
    <col min="1" max="1" width="14.140625" customWidth="1"/>
    <col min="2" max="2" width="28.7109375" customWidth="1"/>
    <col min="3" max="3" width="37" customWidth="1"/>
    <col min="4" max="4" width="24.140625" customWidth="1"/>
    <col min="6" max="6" width="19.7109375" customWidth="1"/>
    <col min="7" max="7" width="24.140625" customWidth="1"/>
    <col min="8" max="8" width="48.140625" customWidth="1"/>
    <col min="9" max="9" width="58.7109375" customWidth="1"/>
    <col min="10" max="10" width="39.85546875" customWidth="1"/>
    <col min="11" max="11" width="40.28515625" customWidth="1"/>
    <col min="12" max="12" width="35.7109375" customWidth="1"/>
    <col min="18" max="18" width="15.28515625" customWidth="1"/>
    <col min="19" max="19" width="17" customWidth="1"/>
    <col min="20" max="20" width="17.140625" customWidth="1"/>
    <col min="21" max="21" width="19" customWidth="1"/>
    <col min="22" max="22" width="20.85546875" customWidth="1"/>
    <col min="23" max="23" width="17.140625" customWidth="1"/>
    <col min="27" max="27" width="14.85546875" hidden="1" customWidth="1"/>
    <col min="28" max="28" width="12.7109375" hidden="1"/>
    <col min="31" max="34" width="12.7109375" hidden="1"/>
  </cols>
  <sheetData>
    <row r="1" spans="1:34" ht="102">
      <c r="A1" s="25" t="s">
        <v>38</v>
      </c>
      <c r="B1" s="26" t="s">
        <v>39</v>
      </c>
      <c r="C1" s="25" t="s">
        <v>40</v>
      </c>
      <c r="D1" s="25" t="s">
        <v>41</v>
      </c>
      <c r="E1" s="25" t="s">
        <v>42</v>
      </c>
      <c r="F1" s="25" t="s">
        <v>43</v>
      </c>
      <c r="G1" s="25" t="s">
        <v>1</v>
      </c>
      <c r="H1" s="25" t="s">
        <v>44</v>
      </c>
      <c r="I1" s="25" t="s">
        <v>45</v>
      </c>
      <c r="J1" s="25" t="s">
        <v>46</v>
      </c>
      <c r="K1" s="25" t="s">
        <v>47</v>
      </c>
      <c r="L1" s="25" t="s">
        <v>48</v>
      </c>
      <c r="M1" s="25" t="s">
        <v>49</v>
      </c>
      <c r="N1" s="25" t="s">
        <v>50</v>
      </c>
      <c r="O1" s="25" t="s">
        <v>51</v>
      </c>
      <c r="P1" s="25" t="s">
        <v>52</v>
      </c>
      <c r="Q1" s="25" t="s">
        <v>53</v>
      </c>
      <c r="R1" s="25" t="s">
        <v>54</v>
      </c>
      <c r="S1" s="25" t="s">
        <v>55</v>
      </c>
      <c r="T1" s="25" t="s">
        <v>1265</v>
      </c>
      <c r="U1" s="25" t="s">
        <v>57</v>
      </c>
      <c r="V1" s="25" t="s">
        <v>58</v>
      </c>
      <c r="W1" s="25" t="s">
        <v>59</v>
      </c>
      <c r="X1" s="25" t="s">
        <v>60</v>
      </c>
      <c r="Y1" s="25" t="s">
        <v>61</v>
      </c>
      <c r="Z1" s="25" t="s">
        <v>62</v>
      </c>
      <c r="AA1" s="29" t="s">
        <v>64</v>
      </c>
      <c r="AB1" s="31" t="s">
        <v>65</v>
      </c>
      <c r="AC1" s="29" t="s">
        <v>66</v>
      </c>
      <c r="AD1" s="29" t="s">
        <v>63</v>
      </c>
      <c r="AE1" s="30"/>
      <c r="AF1" s="29" t="s">
        <v>67</v>
      </c>
      <c r="AG1" s="31" t="s">
        <v>68</v>
      </c>
      <c r="AH1" s="31" t="s">
        <v>69</v>
      </c>
    </row>
    <row r="2" spans="1:34" ht="89.25">
      <c r="A2" s="32" t="s">
        <v>70</v>
      </c>
      <c r="B2" s="33" t="s">
        <v>71</v>
      </c>
      <c r="C2" s="33" t="s">
        <v>72</v>
      </c>
      <c r="D2" s="33" t="s">
        <v>73</v>
      </c>
      <c r="E2" s="33" t="s">
        <v>74</v>
      </c>
      <c r="F2" s="34">
        <v>8025</v>
      </c>
      <c r="G2" s="34">
        <v>2024110010079</v>
      </c>
      <c r="H2" s="33" t="s">
        <v>33</v>
      </c>
      <c r="I2" s="33" t="s">
        <v>75</v>
      </c>
      <c r="J2" s="33" t="s">
        <v>1266</v>
      </c>
      <c r="K2" s="33">
        <v>80111600</v>
      </c>
      <c r="L2" s="33" t="s">
        <v>89</v>
      </c>
      <c r="M2" s="33" t="s">
        <v>82</v>
      </c>
      <c r="N2" s="34" t="s">
        <v>83</v>
      </c>
      <c r="O2" s="34">
        <v>5</v>
      </c>
      <c r="P2" s="33">
        <v>1</v>
      </c>
      <c r="Q2" s="33" t="s">
        <v>84</v>
      </c>
      <c r="R2" s="38" t="s">
        <v>85</v>
      </c>
      <c r="S2" s="39">
        <v>4731400</v>
      </c>
      <c r="T2" s="41">
        <f t="shared" ref="T2:T24" si="0">+S2*O2</f>
        <v>23657000</v>
      </c>
      <c r="U2" s="33" t="s">
        <v>86</v>
      </c>
      <c r="V2" s="33" t="s">
        <v>79</v>
      </c>
      <c r="W2" s="32" t="s">
        <v>87</v>
      </c>
      <c r="X2" s="33" t="s">
        <v>76</v>
      </c>
      <c r="Y2" s="33" t="s">
        <v>77</v>
      </c>
      <c r="Z2" s="33" t="s">
        <v>78</v>
      </c>
      <c r="AA2" s="76">
        <f>SUMIFS('MOD PAA INVERSIÓN'!M:M,'MOD PAA INVERSIÓN'!B:B,A2,'MOD PAA INVERSIÓN'!A:A,"Modificación propuesta")</f>
        <v>23500000</v>
      </c>
      <c r="AB2" s="76">
        <f t="shared" ref="AB2:AB51" si="1">AC2-T2</f>
        <v>-157000</v>
      </c>
      <c r="AC2" s="76">
        <f t="shared" ref="AC2:AC3" si="2">AA2</f>
        <v>23500000</v>
      </c>
      <c r="AD2" s="76">
        <f>IFERROR(VLOOKUP(A2,'MOD PAA INVERSIÓN'!$B:$U,20,0),0)</f>
        <v>8</v>
      </c>
      <c r="AE2" s="76">
        <f>SUMIFS('MOD PAA INVERSIÓN'!$M:$M,'MOD PAA INVERSIÓN'!B:B,A2,'MOD PAA INVERSIÓN'!A:A,"Información Actual")</f>
        <v>23657000</v>
      </c>
      <c r="AF2" s="76" t="e">
        <f>VLOOKUP(A2,'Copia de MOD PAA INVERSIÓN'!$B:$M,12,0)</f>
        <v>#N/A</v>
      </c>
      <c r="AG2" s="28" t="e">
        <f t="shared" ref="AG2:AG256" si="3">VLOOKUP(A2,#REF!,12,0)</f>
        <v>#REF!</v>
      </c>
      <c r="AH2" s="28" t="e">
        <f t="shared" ref="AH2:AH107" si="4">AG2-AC2</f>
        <v>#REF!</v>
      </c>
    </row>
    <row r="3" spans="1:34" ht="89.25">
      <c r="A3" s="32" t="s">
        <v>80</v>
      </c>
      <c r="B3" s="33" t="s">
        <v>71</v>
      </c>
      <c r="C3" s="33" t="s">
        <v>72</v>
      </c>
      <c r="D3" s="33" t="s">
        <v>73</v>
      </c>
      <c r="E3" s="33" t="s">
        <v>74</v>
      </c>
      <c r="F3" s="34">
        <v>8025</v>
      </c>
      <c r="G3" s="34">
        <v>2024110010079</v>
      </c>
      <c r="H3" s="33" t="s">
        <v>33</v>
      </c>
      <c r="I3" s="33" t="s">
        <v>75</v>
      </c>
      <c r="J3" s="33" t="s">
        <v>1266</v>
      </c>
      <c r="K3" s="33">
        <v>80111600</v>
      </c>
      <c r="L3" s="33" t="s">
        <v>89</v>
      </c>
      <c r="M3" s="33" t="s">
        <v>82</v>
      </c>
      <c r="N3" s="34" t="s">
        <v>83</v>
      </c>
      <c r="O3" s="34">
        <v>6</v>
      </c>
      <c r="P3" s="33">
        <v>1</v>
      </c>
      <c r="Q3" s="33" t="s">
        <v>84</v>
      </c>
      <c r="R3" s="38" t="s">
        <v>85</v>
      </c>
      <c r="S3" s="39">
        <v>5000000</v>
      </c>
      <c r="T3" s="41">
        <f t="shared" si="0"/>
        <v>30000000</v>
      </c>
      <c r="U3" s="33" t="s">
        <v>86</v>
      </c>
      <c r="V3" s="33" t="s">
        <v>79</v>
      </c>
      <c r="W3" s="32" t="s">
        <v>87</v>
      </c>
      <c r="X3" s="33" t="s">
        <v>76</v>
      </c>
      <c r="Y3" s="33" t="s">
        <v>77</v>
      </c>
      <c r="Z3" s="33" t="s">
        <v>78</v>
      </c>
      <c r="AA3" s="76">
        <f>SUMIFS('MOD PAA INVERSIÓN'!M:M,'MOD PAA INVERSIÓN'!B:B,A3,'MOD PAA INVERSIÓN'!A:A,"Modificación propuesta")</f>
        <v>25000000</v>
      </c>
      <c r="AB3" s="76">
        <f t="shared" si="1"/>
        <v>-5000000</v>
      </c>
      <c r="AC3" s="76">
        <f t="shared" si="2"/>
        <v>25000000</v>
      </c>
      <c r="AD3" s="76">
        <f>IFERROR(VLOOKUP(A3,'MOD PAA INVERSIÓN'!$B:$U,20,0),0)</f>
        <v>8</v>
      </c>
      <c r="AE3" s="76">
        <f>SUMIFS('MOD PAA INVERSIÓN'!$M:$M,'MOD PAA INVERSIÓN'!B:B,A3,'MOD PAA INVERSIÓN'!A:A,"Información Actual")</f>
        <v>30000000</v>
      </c>
      <c r="AF3" s="76" t="e">
        <f>VLOOKUP(A3,'Copia de MOD PAA INVERSIÓN'!$B:$M,12,0)</f>
        <v>#N/A</v>
      </c>
      <c r="AG3" s="28" t="e">
        <f t="shared" si="3"/>
        <v>#REF!</v>
      </c>
      <c r="AH3" s="28" t="e">
        <f t="shared" si="4"/>
        <v>#REF!</v>
      </c>
    </row>
    <row r="4" spans="1:34" ht="89.25">
      <c r="A4" s="32" t="s">
        <v>88</v>
      </c>
      <c r="B4" s="33" t="s">
        <v>71</v>
      </c>
      <c r="C4" s="33" t="s">
        <v>72</v>
      </c>
      <c r="D4" s="33" t="s">
        <v>73</v>
      </c>
      <c r="E4" s="33" t="s">
        <v>74</v>
      </c>
      <c r="F4" s="34">
        <v>8025</v>
      </c>
      <c r="G4" s="34">
        <v>2024110010079</v>
      </c>
      <c r="H4" s="33" t="s">
        <v>33</v>
      </c>
      <c r="I4" s="33" t="s">
        <v>75</v>
      </c>
      <c r="J4" s="33" t="s">
        <v>1266</v>
      </c>
      <c r="K4" s="33">
        <v>80111600</v>
      </c>
      <c r="L4" s="33" t="s">
        <v>89</v>
      </c>
      <c r="M4" s="33" t="s">
        <v>82</v>
      </c>
      <c r="N4" s="34" t="s">
        <v>83</v>
      </c>
      <c r="O4" s="34">
        <v>6</v>
      </c>
      <c r="P4" s="33">
        <v>1</v>
      </c>
      <c r="Q4" s="33" t="s">
        <v>84</v>
      </c>
      <c r="R4" s="38" t="s">
        <v>85</v>
      </c>
      <c r="S4" s="39">
        <v>4500000</v>
      </c>
      <c r="T4" s="41">
        <f t="shared" si="0"/>
        <v>27000000</v>
      </c>
      <c r="U4" s="33" t="s">
        <v>86</v>
      </c>
      <c r="V4" s="33" t="s">
        <v>79</v>
      </c>
      <c r="W4" s="32" t="s">
        <v>87</v>
      </c>
      <c r="X4" s="33" t="s">
        <v>76</v>
      </c>
      <c r="Y4" s="33" t="s">
        <v>77</v>
      </c>
      <c r="Z4" s="33" t="s">
        <v>78</v>
      </c>
      <c r="AA4" s="76">
        <f>SUMIFS('MOD PAA INVERSIÓN'!M:M,'MOD PAA INVERSIÓN'!B:B,A4,'MOD PAA INVERSIÓN'!A:A,"Modificación propuesta")</f>
        <v>0</v>
      </c>
      <c r="AB4" s="79">
        <f t="shared" si="1"/>
        <v>0</v>
      </c>
      <c r="AC4" s="79">
        <f t="shared" ref="AC4:AC5" si="5">T4</f>
        <v>27000000</v>
      </c>
      <c r="AD4" s="76">
        <f>IFERROR(VLOOKUP(A4,'MOD PAA INVERSIÓN'!$B:$U,20,0),0)</f>
        <v>0</v>
      </c>
      <c r="AE4" s="76">
        <f>SUMIFS('MOD PAA INVERSIÓN'!$M:$M,'MOD PAA INVERSIÓN'!B:B,A4,'MOD PAA INVERSIÓN'!A:A,"Información Actual")</f>
        <v>0</v>
      </c>
      <c r="AF4" s="76" t="e">
        <f>VLOOKUP(A4,'Copia de MOD PAA INVERSIÓN'!$B:$M,12,0)</f>
        <v>#N/A</v>
      </c>
      <c r="AG4" s="28" t="e">
        <f t="shared" si="3"/>
        <v>#REF!</v>
      </c>
      <c r="AH4" s="28" t="e">
        <f t="shared" si="4"/>
        <v>#REF!</v>
      </c>
    </row>
    <row r="5" spans="1:34" ht="89.25">
      <c r="A5" s="32" t="s">
        <v>90</v>
      </c>
      <c r="B5" s="33" t="s">
        <v>71</v>
      </c>
      <c r="C5" s="33" t="s">
        <v>72</v>
      </c>
      <c r="D5" s="33" t="s">
        <v>73</v>
      </c>
      <c r="E5" s="33" t="s">
        <v>74</v>
      </c>
      <c r="F5" s="34">
        <v>8025</v>
      </c>
      <c r="G5" s="34">
        <v>2024110010079</v>
      </c>
      <c r="H5" s="33" t="s">
        <v>33</v>
      </c>
      <c r="I5" s="33" t="s">
        <v>75</v>
      </c>
      <c r="J5" s="33" t="s">
        <v>35</v>
      </c>
      <c r="K5" s="33">
        <v>80111600</v>
      </c>
      <c r="L5" s="33" t="s">
        <v>89</v>
      </c>
      <c r="M5" s="33" t="s">
        <v>82</v>
      </c>
      <c r="N5" s="34" t="s">
        <v>83</v>
      </c>
      <c r="O5" s="34">
        <v>6</v>
      </c>
      <c r="P5" s="33">
        <v>1</v>
      </c>
      <c r="Q5" s="33" t="s">
        <v>84</v>
      </c>
      <c r="R5" s="38" t="s">
        <v>85</v>
      </c>
      <c r="S5" s="39">
        <v>4500000</v>
      </c>
      <c r="T5" s="41">
        <f t="shared" si="0"/>
        <v>27000000</v>
      </c>
      <c r="U5" s="33" t="s">
        <v>86</v>
      </c>
      <c r="V5" s="33" t="s">
        <v>79</v>
      </c>
      <c r="W5" s="32" t="s">
        <v>87</v>
      </c>
      <c r="X5" s="33" t="s">
        <v>76</v>
      </c>
      <c r="Y5" s="33" t="s">
        <v>77</v>
      </c>
      <c r="Z5" s="33" t="s">
        <v>78</v>
      </c>
      <c r="AA5" s="76">
        <f>SUMIFS('MOD PAA INVERSIÓN'!M:M,'MOD PAA INVERSIÓN'!B:B,A5,'MOD PAA INVERSIÓN'!A:A,"Modificación propuesta")</f>
        <v>0</v>
      </c>
      <c r="AB5" s="79">
        <f t="shared" si="1"/>
        <v>0</v>
      </c>
      <c r="AC5" s="79">
        <f t="shared" si="5"/>
        <v>27000000</v>
      </c>
      <c r="AD5" s="76">
        <f>IFERROR(VLOOKUP(A5,'MOD PAA INVERSIÓN'!$B:$U,20,0),0)</f>
        <v>0</v>
      </c>
      <c r="AE5" s="76">
        <f>SUMIFS('MOD PAA INVERSIÓN'!$M:$M,'MOD PAA INVERSIÓN'!B:B,A5,'MOD PAA INVERSIÓN'!A:A,"Información Actual")</f>
        <v>0</v>
      </c>
      <c r="AF5" s="76" t="e">
        <f>VLOOKUP(A5,'Copia de MOD PAA INVERSIÓN'!$B:$M,12,0)</f>
        <v>#N/A</v>
      </c>
      <c r="AG5" s="28" t="e">
        <f t="shared" si="3"/>
        <v>#REF!</v>
      </c>
      <c r="AH5" s="28" t="e">
        <f t="shared" si="4"/>
        <v>#REF!</v>
      </c>
    </row>
    <row r="6" spans="1:34" ht="89.25">
      <c r="A6" s="32" t="s">
        <v>91</v>
      </c>
      <c r="B6" s="33" t="s">
        <v>71</v>
      </c>
      <c r="C6" s="33" t="s">
        <v>72</v>
      </c>
      <c r="D6" s="33" t="s">
        <v>73</v>
      </c>
      <c r="E6" s="33" t="s">
        <v>74</v>
      </c>
      <c r="F6" s="34">
        <v>8025</v>
      </c>
      <c r="G6" s="34">
        <v>2024110010079</v>
      </c>
      <c r="H6" s="33" t="s">
        <v>33</v>
      </c>
      <c r="I6" s="33" t="s">
        <v>75</v>
      </c>
      <c r="J6" s="33" t="s">
        <v>1266</v>
      </c>
      <c r="K6" s="33">
        <v>80111600</v>
      </c>
      <c r="L6" s="33" t="s">
        <v>89</v>
      </c>
      <c r="M6" s="33" t="s">
        <v>82</v>
      </c>
      <c r="N6" s="34" t="s">
        <v>83</v>
      </c>
      <c r="O6" s="34">
        <v>6</v>
      </c>
      <c r="P6" s="33">
        <v>1</v>
      </c>
      <c r="Q6" s="33" t="s">
        <v>84</v>
      </c>
      <c r="R6" s="38" t="s">
        <v>85</v>
      </c>
      <c r="S6" s="39">
        <v>6000000</v>
      </c>
      <c r="T6" s="41">
        <f t="shared" si="0"/>
        <v>36000000</v>
      </c>
      <c r="U6" s="33" t="s">
        <v>86</v>
      </c>
      <c r="V6" s="33" t="s">
        <v>79</v>
      </c>
      <c r="W6" s="32" t="s">
        <v>87</v>
      </c>
      <c r="X6" s="33" t="s">
        <v>76</v>
      </c>
      <c r="Y6" s="33" t="s">
        <v>77</v>
      </c>
      <c r="Z6" s="33" t="s">
        <v>78</v>
      </c>
      <c r="AA6" s="76">
        <f>SUMIFS('MOD PAA INVERSIÓN'!M:M,'MOD PAA INVERSIÓN'!B:B,A6,'MOD PAA INVERSIÓN'!A:A,"Modificación propuesta")</f>
        <v>30000000</v>
      </c>
      <c r="AB6" s="76">
        <f t="shared" si="1"/>
        <v>-6000000</v>
      </c>
      <c r="AC6" s="76">
        <f>AA6</f>
        <v>30000000</v>
      </c>
      <c r="AD6" s="76">
        <f>IFERROR(VLOOKUP(A6,'MOD PAA INVERSIÓN'!$B:$U,20,0),0)</f>
        <v>8</v>
      </c>
      <c r="AE6" s="76">
        <f>SUMIFS('MOD PAA INVERSIÓN'!$M:$M,'MOD PAA INVERSIÓN'!B:B,A6,'MOD PAA INVERSIÓN'!A:A,"Información Actual")</f>
        <v>36000000</v>
      </c>
      <c r="AF6" s="76" t="e">
        <f>VLOOKUP(A6,'Copia de MOD PAA INVERSIÓN'!$B:$M,12,0)</f>
        <v>#N/A</v>
      </c>
      <c r="AG6" s="28" t="e">
        <f t="shared" si="3"/>
        <v>#REF!</v>
      </c>
      <c r="AH6" s="28" t="e">
        <f t="shared" si="4"/>
        <v>#REF!</v>
      </c>
    </row>
    <row r="7" spans="1:34" ht="89.25">
      <c r="A7" s="32" t="s">
        <v>92</v>
      </c>
      <c r="B7" s="33" t="s">
        <v>71</v>
      </c>
      <c r="C7" s="33" t="s">
        <v>72</v>
      </c>
      <c r="D7" s="33" t="s">
        <v>73</v>
      </c>
      <c r="E7" s="33" t="s">
        <v>74</v>
      </c>
      <c r="F7" s="34">
        <v>8025</v>
      </c>
      <c r="G7" s="34">
        <v>2024110010079</v>
      </c>
      <c r="H7" s="33" t="s">
        <v>33</v>
      </c>
      <c r="I7" s="33" t="s">
        <v>75</v>
      </c>
      <c r="J7" s="33" t="s">
        <v>35</v>
      </c>
      <c r="K7" s="33">
        <v>80111600</v>
      </c>
      <c r="L7" s="33" t="s">
        <v>89</v>
      </c>
      <c r="M7" s="33" t="s">
        <v>82</v>
      </c>
      <c r="N7" s="34" t="s">
        <v>83</v>
      </c>
      <c r="O7" s="34">
        <v>4</v>
      </c>
      <c r="P7" s="33">
        <v>1</v>
      </c>
      <c r="Q7" s="33" t="s">
        <v>84</v>
      </c>
      <c r="R7" s="38" t="s">
        <v>85</v>
      </c>
      <c r="S7" s="39">
        <v>4100000</v>
      </c>
      <c r="T7" s="41">
        <f t="shared" si="0"/>
        <v>16400000</v>
      </c>
      <c r="U7" s="33" t="s">
        <v>86</v>
      </c>
      <c r="V7" s="33" t="s">
        <v>79</v>
      </c>
      <c r="W7" s="32" t="s">
        <v>87</v>
      </c>
      <c r="X7" s="33" t="s">
        <v>76</v>
      </c>
      <c r="Y7" s="33" t="s">
        <v>77</v>
      </c>
      <c r="Z7" s="33" t="s">
        <v>78</v>
      </c>
      <c r="AA7" s="76">
        <f>SUMIFS('MOD PAA INVERSIÓN'!M:M,'MOD PAA INVERSIÓN'!B:B,A7,'MOD PAA INVERSIÓN'!A:A,"Modificación propuesta")</f>
        <v>0</v>
      </c>
      <c r="AB7" s="79">
        <f t="shared" si="1"/>
        <v>0</v>
      </c>
      <c r="AC7" s="79">
        <f t="shared" ref="AC7:AC9" si="6">T7</f>
        <v>16400000</v>
      </c>
      <c r="AD7" s="76">
        <f>IFERROR(VLOOKUP(A7,'MOD PAA INVERSIÓN'!$B:$U,20,0),0)</f>
        <v>0</v>
      </c>
      <c r="AE7" s="76">
        <f>SUMIFS('MOD PAA INVERSIÓN'!$M:$M,'MOD PAA INVERSIÓN'!B:B,A7,'MOD PAA INVERSIÓN'!A:A,"Información Actual")</f>
        <v>0</v>
      </c>
      <c r="AF7" s="76" t="e">
        <f>VLOOKUP(A7,'Copia de MOD PAA INVERSIÓN'!$B:$M,12,0)</f>
        <v>#N/A</v>
      </c>
      <c r="AG7" s="28" t="e">
        <f t="shared" si="3"/>
        <v>#REF!</v>
      </c>
      <c r="AH7" s="28" t="e">
        <f t="shared" si="4"/>
        <v>#REF!</v>
      </c>
    </row>
    <row r="8" spans="1:34" ht="89.25">
      <c r="A8" s="32" t="s">
        <v>93</v>
      </c>
      <c r="B8" s="33" t="s">
        <v>71</v>
      </c>
      <c r="C8" s="33" t="s">
        <v>72</v>
      </c>
      <c r="D8" s="33" t="s">
        <v>73</v>
      </c>
      <c r="E8" s="33" t="s">
        <v>74</v>
      </c>
      <c r="F8" s="34">
        <v>8025</v>
      </c>
      <c r="G8" s="34">
        <v>2024110010079</v>
      </c>
      <c r="H8" s="33" t="s">
        <v>33</v>
      </c>
      <c r="I8" s="33" t="s">
        <v>75</v>
      </c>
      <c r="J8" s="33" t="s">
        <v>36</v>
      </c>
      <c r="K8" s="33">
        <v>80111600</v>
      </c>
      <c r="L8" s="33" t="s">
        <v>89</v>
      </c>
      <c r="M8" s="33" t="s">
        <v>82</v>
      </c>
      <c r="N8" s="34" t="s">
        <v>83</v>
      </c>
      <c r="O8" s="34">
        <v>6</v>
      </c>
      <c r="P8" s="33">
        <v>1</v>
      </c>
      <c r="Q8" s="33" t="s">
        <v>84</v>
      </c>
      <c r="R8" s="38" t="s">
        <v>85</v>
      </c>
      <c r="S8" s="39">
        <v>4350000</v>
      </c>
      <c r="T8" s="41">
        <f t="shared" si="0"/>
        <v>26100000</v>
      </c>
      <c r="U8" s="33" t="s">
        <v>86</v>
      </c>
      <c r="V8" s="33" t="s">
        <v>79</v>
      </c>
      <c r="W8" s="32" t="s">
        <v>87</v>
      </c>
      <c r="X8" s="33" t="s">
        <v>76</v>
      </c>
      <c r="Y8" s="33" t="s">
        <v>77</v>
      </c>
      <c r="Z8" s="33" t="s">
        <v>78</v>
      </c>
      <c r="AA8" s="76">
        <f>SUMIFS('MOD PAA INVERSIÓN'!M:M,'MOD PAA INVERSIÓN'!B:B,A8,'MOD PAA INVERSIÓN'!A:A,"Modificación propuesta")</f>
        <v>0</v>
      </c>
      <c r="AB8" s="79">
        <f t="shared" si="1"/>
        <v>0</v>
      </c>
      <c r="AC8" s="79">
        <f t="shared" si="6"/>
        <v>26100000</v>
      </c>
      <c r="AD8" s="76">
        <f>IFERROR(VLOOKUP(A8,'MOD PAA INVERSIÓN'!$B:$U,20,0),0)</f>
        <v>0</v>
      </c>
      <c r="AE8" s="76">
        <f>SUMIFS('MOD PAA INVERSIÓN'!$M:$M,'MOD PAA INVERSIÓN'!B:B,A8,'MOD PAA INVERSIÓN'!A:A,"Información Actual")</f>
        <v>0</v>
      </c>
      <c r="AF8" s="76" t="e">
        <f>VLOOKUP(A8,'Copia de MOD PAA INVERSIÓN'!$B:$M,12,0)</f>
        <v>#N/A</v>
      </c>
      <c r="AG8" s="28" t="e">
        <f t="shared" si="3"/>
        <v>#REF!</v>
      </c>
      <c r="AH8" s="28" t="e">
        <f t="shared" si="4"/>
        <v>#REF!</v>
      </c>
    </row>
    <row r="9" spans="1:34" ht="89.25">
      <c r="A9" s="32" t="s">
        <v>94</v>
      </c>
      <c r="B9" s="33" t="s">
        <v>71</v>
      </c>
      <c r="C9" s="33" t="s">
        <v>72</v>
      </c>
      <c r="D9" s="33" t="s">
        <v>73</v>
      </c>
      <c r="E9" s="33" t="s">
        <v>74</v>
      </c>
      <c r="F9" s="34">
        <v>8025</v>
      </c>
      <c r="G9" s="34">
        <v>2024110010079</v>
      </c>
      <c r="H9" s="33" t="s">
        <v>33</v>
      </c>
      <c r="I9" s="33" t="s">
        <v>75</v>
      </c>
      <c r="J9" s="33" t="s">
        <v>36</v>
      </c>
      <c r="K9" s="33">
        <v>80111600</v>
      </c>
      <c r="L9" s="33" t="s">
        <v>1267</v>
      </c>
      <c r="M9" s="33" t="s">
        <v>82</v>
      </c>
      <c r="N9" s="34" t="s">
        <v>83</v>
      </c>
      <c r="O9" s="34">
        <v>5.56</v>
      </c>
      <c r="P9" s="33">
        <v>1</v>
      </c>
      <c r="Q9" s="33" t="s">
        <v>84</v>
      </c>
      <c r="R9" s="38" t="s">
        <v>85</v>
      </c>
      <c r="S9" s="39">
        <v>3600000</v>
      </c>
      <c r="T9" s="41">
        <f t="shared" si="0"/>
        <v>20016000</v>
      </c>
      <c r="U9" s="33" t="s">
        <v>86</v>
      </c>
      <c r="V9" s="33" t="s">
        <v>79</v>
      </c>
      <c r="W9" s="32" t="s">
        <v>87</v>
      </c>
      <c r="X9" s="33" t="s">
        <v>76</v>
      </c>
      <c r="Y9" s="33" t="s">
        <v>77</v>
      </c>
      <c r="Z9" s="33" t="s">
        <v>78</v>
      </c>
      <c r="AA9" s="76">
        <f>SUMIFS('MOD PAA INVERSIÓN'!M:M,'MOD PAA INVERSIÓN'!B:B,A9,'MOD PAA INVERSIÓN'!A:A,"Modificación propuesta")</f>
        <v>0</v>
      </c>
      <c r="AB9" s="79">
        <f t="shared" si="1"/>
        <v>0</v>
      </c>
      <c r="AC9" s="79">
        <f t="shared" si="6"/>
        <v>20016000</v>
      </c>
      <c r="AD9" s="76">
        <f>IFERROR(VLOOKUP(A9,'MOD PAA INVERSIÓN'!$B:$U,20,0),0)</f>
        <v>0</v>
      </c>
      <c r="AE9" s="76">
        <f>SUMIFS('MOD PAA INVERSIÓN'!$M:$M,'MOD PAA INVERSIÓN'!B:B,A9,'MOD PAA INVERSIÓN'!A:A,"Información Actual")</f>
        <v>0</v>
      </c>
      <c r="AF9" s="76" t="e">
        <f>VLOOKUP(A9,'Copia de MOD PAA INVERSIÓN'!$B:$M,12,0)</f>
        <v>#N/A</v>
      </c>
      <c r="AG9" s="28" t="e">
        <f t="shared" si="3"/>
        <v>#REF!</v>
      </c>
      <c r="AH9" s="28" t="e">
        <f t="shared" si="4"/>
        <v>#REF!</v>
      </c>
    </row>
    <row r="10" spans="1:34" ht="89.25">
      <c r="A10" s="32" t="s">
        <v>95</v>
      </c>
      <c r="B10" s="33" t="s">
        <v>71</v>
      </c>
      <c r="C10" s="33" t="s">
        <v>72</v>
      </c>
      <c r="D10" s="33" t="s">
        <v>73</v>
      </c>
      <c r="E10" s="33" t="s">
        <v>74</v>
      </c>
      <c r="F10" s="34">
        <v>8025</v>
      </c>
      <c r="G10" s="34">
        <v>2024110010079</v>
      </c>
      <c r="H10" s="33" t="s">
        <v>33</v>
      </c>
      <c r="I10" s="33" t="s">
        <v>75</v>
      </c>
      <c r="J10" s="33" t="s">
        <v>1266</v>
      </c>
      <c r="K10" s="33">
        <v>80111600</v>
      </c>
      <c r="L10" s="33" t="s">
        <v>89</v>
      </c>
      <c r="M10" s="33" t="s">
        <v>82</v>
      </c>
      <c r="N10" s="34" t="s">
        <v>83</v>
      </c>
      <c r="O10" s="34">
        <v>6</v>
      </c>
      <c r="P10" s="33">
        <v>1</v>
      </c>
      <c r="Q10" s="33" t="s">
        <v>84</v>
      </c>
      <c r="R10" s="38" t="s">
        <v>85</v>
      </c>
      <c r="S10" s="39">
        <v>5000000</v>
      </c>
      <c r="T10" s="41">
        <f t="shared" si="0"/>
        <v>30000000</v>
      </c>
      <c r="U10" s="33" t="s">
        <v>86</v>
      </c>
      <c r="V10" s="33" t="s">
        <v>79</v>
      </c>
      <c r="W10" s="32" t="s">
        <v>87</v>
      </c>
      <c r="X10" s="33" t="s">
        <v>76</v>
      </c>
      <c r="Y10" s="33" t="s">
        <v>77</v>
      </c>
      <c r="Z10" s="33" t="s">
        <v>78</v>
      </c>
      <c r="AA10" s="76">
        <f>SUMIFS('MOD PAA INVERSIÓN'!M:M,'MOD PAA INVERSIÓN'!B:B,A10,'MOD PAA INVERSIÓN'!A:A,"Modificación propuesta")</f>
        <v>22500000</v>
      </c>
      <c r="AB10" s="76">
        <f t="shared" si="1"/>
        <v>-7500000</v>
      </c>
      <c r="AC10" s="76">
        <f>AA10</f>
        <v>22500000</v>
      </c>
      <c r="AD10" s="76">
        <f>IFERROR(VLOOKUP(A10,'MOD PAA INVERSIÓN'!$B:$U,20,0),0)</f>
        <v>8</v>
      </c>
      <c r="AE10" s="76">
        <f>SUMIFS('MOD PAA INVERSIÓN'!$M:$M,'MOD PAA INVERSIÓN'!B:B,A10,'MOD PAA INVERSIÓN'!A:A,"Información Actual")</f>
        <v>30000000</v>
      </c>
      <c r="AF10" s="76" t="e">
        <f>VLOOKUP(A10,'Copia de MOD PAA INVERSIÓN'!$B:$M,12,0)</f>
        <v>#N/A</v>
      </c>
      <c r="AG10" s="28" t="e">
        <f t="shared" si="3"/>
        <v>#REF!</v>
      </c>
      <c r="AH10" s="28" t="e">
        <f t="shared" si="4"/>
        <v>#REF!</v>
      </c>
    </row>
    <row r="11" spans="1:34" ht="89.25">
      <c r="A11" s="32" t="s">
        <v>96</v>
      </c>
      <c r="B11" s="33" t="s">
        <v>71</v>
      </c>
      <c r="C11" s="33" t="s">
        <v>72</v>
      </c>
      <c r="D11" s="33" t="s">
        <v>73</v>
      </c>
      <c r="E11" s="33" t="s">
        <v>74</v>
      </c>
      <c r="F11" s="34">
        <v>8025</v>
      </c>
      <c r="G11" s="34">
        <v>2024110010079</v>
      </c>
      <c r="H11" s="33" t="s">
        <v>33</v>
      </c>
      <c r="I11" s="33" t="s">
        <v>75</v>
      </c>
      <c r="J11" s="33" t="s">
        <v>35</v>
      </c>
      <c r="K11" s="33">
        <v>80111600</v>
      </c>
      <c r="L11" s="33" t="s">
        <v>89</v>
      </c>
      <c r="M11" s="33" t="s">
        <v>82</v>
      </c>
      <c r="N11" s="34" t="s">
        <v>83</v>
      </c>
      <c r="O11" s="34">
        <v>6</v>
      </c>
      <c r="P11" s="33">
        <v>1</v>
      </c>
      <c r="Q11" s="33" t="s">
        <v>84</v>
      </c>
      <c r="R11" s="38" t="s">
        <v>85</v>
      </c>
      <c r="S11" s="39">
        <v>4100000</v>
      </c>
      <c r="T11" s="41">
        <f t="shared" si="0"/>
        <v>24600000</v>
      </c>
      <c r="U11" s="33" t="s">
        <v>86</v>
      </c>
      <c r="V11" s="33" t="s">
        <v>79</v>
      </c>
      <c r="W11" s="32" t="s">
        <v>87</v>
      </c>
      <c r="X11" s="33" t="s">
        <v>76</v>
      </c>
      <c r="Y11" s="33" t="s">
        <v>77</v>
      </c>
      <c r="Z11" s="33" t="s">
        <v>78</v>
      </c>
      <c r="AA11" s="76">
        <f>SUMIFS('MOD PAA INVERSIÓN'!M:M,'MOD PAA INVERSIÓN'!B:B,A11,'MOD PAA INVERSIÓN'!A:A,"Modificación propuesta")</f>
        <v>0</v>
      </c>
      <c r="AB11" s="79">
        <f t="shared" si="1"/>
        <v>0</v>
      </c>
      <c r="AC11" s="79">
        <f t="shared" ref="AC11:AC21" si="7">T11</f>
        <v>24600000</v>
      </c>
      <c r="AD11" s="76">
        <f>IFERROR(VLOOKUP(A11,'MOD PAA INVERSIÓN'!$B:$U,20,0),0)</f>
        <v>0</v>
      </c>
      <c r="AE11" s="76">
        <f>SUMIFS('MOD PAA INVERSIÓN'!$M:$M,'MOD PAA INVERSIÓN'!B:B,A11,'MOD PAA INVERSIÓN'!A:A,"Información Actual")</f>
        <v>0</v>
      </c>
      <c r="AF11" s="76" t="e">
        <f>VLOOKUP(A11,'Copia de MOD PAA INVERSIÓN'!$B:$M,12,0)</f>
        <v>#N/A</v>
      </c>
      <c r="AG11" s="28" t="e">
        <f t="shared" si="3"/>
        <v>#REF!</v>
      </c>
      <c r="AH11" s="28" t="e">
        <f t="shared" si="4"/>
        <v>#REF!</v>
      </c>
    </row>
    <row r="12" spans="1:34" ht="89.25">
      <c r="A12" s="32" t="s">
        <v>97</v>
      </c>
      <c r="B12" s="33" t="s">
        <v>71</v>
      </c>
      <c r="C12" s="33" t="s">
        <v>72</v>
      </c>
      <c r="D12" s="33" t="s">
        <v>73</v>
      </c>
      <c r="E12" s="33" t="s">
        <v>74</v>
      </c>
      <c r="F12" s="34">
        <v>8025</v>
      </c>
      <c r="G12" s="34">
        <v>2024110010079</v>
      </c>
      <c r="H12" s="33" t="s">
        <v>33</v>
      </c>
      <c r="I12" s="33" t="s">
        <v>75</v>
      </c>
      <c r="J12" s="33" t="s">
        <v>35</v>
      </c>
      <c r="K12" s="33">
        <v>80111600</v>
      </c>
      <c r="L12" s="33" t="s">
        <v>89</v>
      </c>
      <c r="M12" s="33" t="s">
        <v>82</v>
      </c>
      <c r="N12" s="34" t="s">
        <v>83</v>
      </c>
      <c r="O12" s="34">
        <v>5</v>
      </c>
      <c r="P12" s="33">
        <v>1</v>
      </c>
      <c r="Q12" s="33" t="s">
        <v>84</v>
      </c>
      <c r="R12" s="38" t="s">
        <v>85</v>
      </c>
      <c r="S12" s="39">
        <v>4500000</v>
      </c>
      <c r="T12" s="41">
        <f t="shared" si="0"/>
        <v>22500000</v>
      </c>
      <c r="U12" s="33" t="s">
        <v>86</v>
      </c>
      <c r="V12" s="33" t="s">
        <v>79</v>
      </c>
      <c r="W12" s="32" t="s">
        <v>87</v>
      </c>
      <c r="X12" s="33" t="s">
        <v>76</v>
      </c>
      <c r="Y12" s="33" t="s">
        <v>77</v>
      </c>
      <c r="Z12" s="33" t="s">
        <v>78</v>
      </c>
      <c r="AA12" s="76">
        <f>SUMIFS('MOD PAA INVERSIÓN'!M:M,'MOD PAA INVERSIÓN'!B:B,A12,'MOD PAA INVERSIÓN'!A:A,"Modificación propuesta")</f>
        <v>0</v>
      </c>
      <c r="AB12" s="79">
        <f t="shared" si="1"/>
        <v>0</v>
      </c>
      <c r="AC12" s="79">
        <f t="shared" si="7"/>
        <v>22500000</v>
      </c>
      <c r="AD12" s="76">
        <f>IFERROR(VLOOKUP(A12,'MOD PAA INVERSIÓN'!$B:$U,20,0),0)</f>
        <v>0</v>
      </c>
      <c r="AE12" s="76">
        <f>SUMIFS('MOD PAA INVERSIÓN'!$M:$M,'MOD PAA INVERSIÓN'!B:B,A12,'MOD PAA INVERSIÓN'!A:A,"Información Actual")</f>
        <v>0</v>
      </c>
      <c r="AF12" s="76" t="e">
        <f>VLOOKUP(A12,'Copia de MOD PAA INVERSIÓN'!$B:$M,12,0)</f>
        <v>#N/A</v>
      </c>
      <c r="AG12" s="28" t="e">
        <f t="shared" si="3"/>
        <v>#REF!</v>
      </c>
      <c r="AH12" s="28" t="e">
        <f t="shared" si="4"/>
        <v>#REF!</v>
      </c>
    </row>
    <row r="13" spans="1:34" ht="89.25">
      <c r="A13" s="32" t="s">
        <v>98</v>
      </c>
      <c r="B13" s="33" t="s">
        <v>71</v>
      </c>
      <c r="C13" s="33" t="s">
        <v>72</v>
      </c>
      <c r="D13" s="33" t="s">
        <v>73</v>
      </c>
      <c r="E13" s="33" t="s">
        <v>74</v>
      </c>
      <c r="F13" s="34">
        <v>8025</v>
      </c>
      <c r="G13" s="34">
        <v>2024110010079</v>
      </c>
      <c r="H13" s="33" t="s">
        <v>33</v>
      </c>
      <c r="I13" s="33" t="s">
        <v>75</v>
      </c>
      <c r="J13" s="33" t="s">
        <v>35</v>
      </c>
      <c r="K13" s="33">
        <v>80111600</v>
      </c>
      <c r="L13" s="33" t="s">
        <v>89</v>
      </c>
      <c r="M13" s="33" t="s">
        <v>82</v>
      </c>
      <c r="N13" s="34" t="s">
        <v>83</v>
      </c>
      <c r="O13" s="34">
        <v>6</v>
      </c>
      <c r="P13" s="33">
        <v>1</v>
      </c>
      <c r="Q13" s="33" t="s">
        <v>84</v>
      </c>
      <c r="R13" s="38" t="s">
        <v>85</v>
      </c>
      <c r="S13" s="39">
        <v>5000000</v>
      </c>
      <c r="T13" s="41">
        <f t="shared" si="0"/>
        <v>30000000</v>
      </c>
      <c r="U13" s="33" t="s">
        <v>86</v>
      </c>
      <c r="V13" s="33" t="s">
        <v>79</v>
      </c>
      <c r="W13" s="32" t="s">
        <v>87</v>
      </c>
      <c r="X13" s="33" t="s">
        <v>76</v>
      </c>
      <c r="Y13" s="33" t="s">
        <v>77</v>
      </c>
      <c r="Z13" s="33" t="s">
        <v>78</v>
      </c>
      <c r="AA13" s="76">
        <f>SUMIFS('MOD PAA INVERSIÓN'!M:M,'MOD PAA INVERSIÓN'!B:B,A13,'MOD PAA INVERSIÓN'!A:A,"Modificación propuesta")</f>
        <v>0</v>
      </c>
      <c r="AB13" s="79">
        <f t="shared" si="1"/>
        <v>0</v>
      </c>
      <c r="AC13" s="79">
        <f t="shared" si="7"/>
        <v>30000000</v>
      </c>
      <c r="AD13" s="76">
        <f>IFERROR(VLOOKUP(A13,'MOD PAA INVERSIÓN'!$B:$U,20,0),0)</f>
        <v>0</v>
      </c>
      <c r="AE13" s="76">
        <f>SUMIFS('MOD PAA INVERSIÓN'!$M:$M,'MOD PAA INVERSIÓN'!B:B,A13,'MOD PAA INVERSIÓN'!A:A,"Información Actual")</f>
        <v>0</v>
      </c>
      <c r="AF13" s="76" t="e">
        <f>VLOOKUP(A13,'Copia de MOD PAA INVERSIÓN'!$B:$M,12,0)</f>
        <v>#N/A</v>
      </c>
      <c r="AG13" s="28" t="e">
        <f t="shared" si="3"/>
        <v>#REF!</v>
      </c>
      <c r="AH13" s="28" t="e">
        <f t="shared" si="4"/>
        <v>#REF!</v>
      </c>
    </row>
    <row r="14" spans="1:34" ht="89.25">
      <c r="A14" s="32" t="s">
        <v>99</v>
      </c>
      <c r="B14" s="33" t="s">
        <v>71</v>
      </c>
      <c r="C14" s="33" t="s">
        <v>72</v>
      </c>
      <c r="D14" s="33" t="s">
        <v>73</v>
      </c>
      <c r="E14" s="33" t="s">
        <v>74</v>
      </c>
      <c r="F14" s="34">
        <v>8025</v>
      </c>
      <c r="G14" s="34">
        <v>2024110010079</v>
      </c>
      <c r="H14" s="33" t="s">
        <v>33</v>
      </c>
      <c r="I14" s="33" t="s">
        <v>75</v>
      </c>
      <c r="J14" s="33" t="s">
        <v>1266</v>
      </c>
      <c r="K14" s="33">
        <v>80111600</v>
      </c>
      <c r="L14" s="33" t="s">
        <v>89</v>
      </c>
      <c r="M14" s="33" t="s">
        <v>82</v>
      </c>
      <c r="N14" s="34" t="s">
        <v>83</v>
      </c>
      <c r="O14" s="34">
        <v>8</v>
      </c>
      <c r="P14" s="33">
        <v>1</v>
      </c>
      <c r="Q14" s="33" t="s">
        <v>84</v>
      </c>
      <c r="R14" s="38" t="s">
        <v>85</v>
      </c>
      <c r="S14" s="39">
        <v>7500000</v>
      </c>
      <c r="T14" s="41">
        <f t="shared" si="0"/>
        <v>60000000</v>
      </c>
      <c r="U14" s="33" t="s">
        <v>86</v>
      </c>
      <c r="V14" s="33" t="s">
        <v>79</v>
      </c>
      <c r="W14" s="32" t="s">
        <v>87</v>
      </c>
      <c r="X14" s="33" t="s">
        <v>76</v>
      </c>
      <c r="Y14" s="33" t="s">
        <v>77</v>
      </c>
      <c r="Z14" s="33" t="s">
        <v>78</v>
      </c>
      <c r="AA14" s="76">
        <f>SUMIFS('MOD PAA INVERSIÓN'!M:M,'MOD PAA INVERSIÓN'!B:B,A14,'MOD PAA INVERSIÓN'!A:A,"Modificación propuesta")</f>
        <v>0</v>
      </c>
      <c r="AB14" s="79">
        <f t="shared" si="1"/>
        <v>0</v>
      </c>
      <c r="AC14" s="79">
        <f t="shared" si="7"/>
        <v>60000000</v>
      </c>
      <c r="AD14" s="76">
        <f>IFERROR(VLOOKUP(A14,'MOD PAA INVERSIÓN'!$B:$U,20,0),0)</f>
        <v>0</v>
      </c>
      <c r="AE14" s="76">
        <f>SUMIFS('MOD PAA INVERSIÓN'!$M:$M,'MOD PAA INVERSIÓN'!B:B,A14,'MOD PAA INVERSIÓN'!A:A,"Información Actual")</f>
        <v>0</v>
      </c>
      <c r="AF14" s="76" t="e">
        <f>VLOOKUP(A14,'Copia de MOD PAA INVERSIÓN'!$B:$M,12,0)</f>
        <v>#N/A</v>
      </c>
      <c r="AG14" s="28" t="e">
        <f t="shared" si="3"/>
        <v>#REF!</v>
      </c>
      <c r="AH14" s="28" t="e">
        <f t="shared" si="4"/>
        <v>#REF!</v>
      </c>
    </row>
    <row r="15" spans="1:34" ht="89.25">
      <c r="A15" s="32" t="s">
        <v>100</v>
      </c>
      <c r="B15" s="33" t="s">
        <v>71</v>
      </c>
      <c r="C15" s="33" t="s">
        <v>72</v>
      </c>
      <c r="D15" s="33" t="s">
        <v>73</v>
      </c>
      <c r="E15" s="33" t="s">
        <v>74</v>
      </c>
      <c r="F15" s="34">
        <v>8025</v>
      </c>
      <c r="G15" s="34">
        <v>2024110010079</v>
      </c>
      <c r="H15" s="33" t="s">
        <v>33</v>
      </c>
      <c r="I15" s="33" t="s">
        <v>75</v>
      </c>
      <c r="J15" s="33" t="s">
        <v>1266</v>
      </c>
      <c r="K15" s="33">
        <v>80111600</v>
      </c>
      <c r="L15" s="33" t="s">
        <v>1267</v>
      </c>
      <c r="M15" s="33" t="s">
        <v>82</v>
      </c>
      <c r="N15" s="34" t="s">
        <v>83</v>
      </c>
      <c r="O15" s="34">
        <v>6</v>
      </c>
      <c r="P15" s="33">
        <v>1</v>
      </c>
      <c r="Q15" s="33" t="s">
        <v>84</v>
      </c>
      <c r="R15" s="38" t="s">
        <v>85</v>
      </c>
      <c r="S15" s="39">
        <v>3600000</v>
      </c>
      <c r="T15" s="41">
        <f t="shared" si="0"/>
        <v>21600000</v>
      </c>
      <c r="U15" s="33" t="s">
        <v>86</v>
      </c>
      <c r="V15" s="33" t="s">
        <v>79</v>
      </c>
      <c r="W15" s="32" t="s">
        <v>87</v>
      </c>
      <c r="X15" s="33" t="s">
        <v>76</v>
      </c>
      <c r="Y15" s="33" t="s">
        <v>77</v>
      </c>
      <c r="Z15" s="33" t="s">
        <v>78</v>
      </c>
      <c r="AA15" s="76">
        <f>SUMIFS('MOD PAA INVERSIÓN'!M:M,'MOD PAA INVERSIÓN'!B:B,A15,'MOD PAA INVERSIÓN'!A:A,"Modificación propuesta")</f>
        <v>0</v>
      </c>
      <c r="AB15" s="79">
        <f t="shared" si="1"/>
        <v>0</v>
      </c>
      <c r="AC15" s="79">
        <f t="shared" si="7"/>
        <v>21600000</v>
      </c>
      <c r="AD15" s="76">
        <f>IFERROR(VLOOKUP(A15,'MOD PAA INVERSIÓN'!$B:$U,20,0),0)</f>
        <v>0</v>
      </c>
      <c r="AE15" s="76">
        <f>SUMIFS('MOD PAA INVERSIÓN'!$M:$M,'MOD PAA INVERSIÓN'!B:B,A15,'MOD PAA INVERSIÓN'!A:A,"Información Actual")</f>
        <v>0</v>
      </c>
      <c r="AF15" s="76" t="e">
        <f>VLOOKUP(A15,'Copia de MOD PAA INVERSIÓN'!$B:$M,12,0)</f>
        <v>#N/A</v>
      </c>
      <c r="AG15" s="28" t="e">
        <f t="shared" si="3"/>
        <v>#REF!</v>
      </c>
      <c r="AH15" s="28" t="e">
        <f t="shared" si="4"/>
        <v>#REF!</v>
      </c>
    </row>
    <row r="16" spans="1:34" ht="89.25">
      <c r="A16" s="32" t="s">
        <v>101</v>
      </c>
      <c r="B16" s="33" t="s">
        <v>71</v>
      </c>
      <c r="C16" s="33" t="s">
        <v>72</v>
      </c>
      <c r="D16" s="33" t="s">
        <v>73</v>
      </c>
      <c r="E16" s="33" t="s">
        <v>74</v>
      </c>
      <c r="F16" s="34">
        <v>8025</v>
      </c>
      <c r="G16" s="34">
        <v>2024110010079</v>
      </c>
      <c r="H16" s="33" t="s">
        <v>33</v>
      </c>
      <c r="I16" s="33" t="s">
        <v>75</v>
      </c>
      <c r="J16" s="33" t="s">
        <v>35</v>
      </c>
      <c r="K16" s="33">
        <v>80111600</v>
      </c>
      <c r="L16" s="33" t="s">
        <v>1267</v>
      </c>
      <c r="M16" s="33" t="s">
        <v>82</v>
      </c>
      <c r="N16" s="34" t="s">
        <v>83</v>
      </c>
      <c r="O16" s="34">
        <v>6</v>
      </c>
      <c r="P16" s="33">
        <v>1</v>
      </c>
      <c r="Q16" s="33" t="s">
        <v>84</v>
      </c>
      <c r="R16" s="38" t="s">
        <v>85</v>
      </c>
      <c r="S16" s="39">
        <v>3709667</v>
      </c>
      <c r="T16" s="41">
        <f t="shared" si="0"/>
        <v>22258002</v>
      </c>
      <c r="U16" s="33" t="s">
        <v>86</v>
      </c>
      <c r="V16" s="33" t="s">
        <v>79</v>
      </c>
      <c r="W16" s="32" t="s">
        <v>87</v>
      </c>
      <c r="X16" s="33" t="s">
        <v>76</v>
      </c>
      <c r="Y16" s="33" t="s">
        <v>77</v>
      </c>
      <c r="Z16" s="33" t="s">
        <v>78</v>
      </c>
      <c r="AA16" s="76">
        <f>SUMIFS('MOD PAA INVERSIÓN'!M:M,'MOD PAA INVERSIÓN'!B:B,A16,'MOD PAA INVERSIÓN'!A:A,"Modificación propuesta")</f>
        <v>0</v>
      </c>
      <c r="AB16" s="79">
        <f t="shared" si="1"/>
        <v>0</v>
      </c>
      <c r="AC16" s="79">
        <f t="shared" si="7"/>
        <v>22258002</v>
      </c>
      <c r="AD16" s="76">
        <f>IFERROR(VLOOKUP(A16,'MOD PAA INVERSIÓN'!$B:$U,20,0),0)</f>
        <v>0</v>
      </c>
      <c r="AE16" s="76">
        <f>SUMIFS('MOD PAA INVERSIÓN'!$M:$M,'MOD PAA INVERSIÓN'!B:B,A16,'MOD PAA INVERSIÓN'!A:A,"Información Actual")</f>
        <v>0</v>
      </c>
      <c r="AF16" s="76" t="e">
        <f>VLOOKUP(A16,'Copia de MOD PAA INVERSIÓN'!$B:$M,12,0)</f>
        <v>#N/A</v>
      </c>
      <c r="AG16" s="28" t="e">
        <f t="shared" si="3"/>
        <v>#REF!</v>
      </c>
      <c r="AH16" s="28" t="e">
        <f t="shared" si="4"/>
        <v>#REF!</v>
      </c>
    </row>
    <row r="17" spans="1:34" ht="89.25">
      <c r="A17" s="32" t="s">
        <v>102</v>
      </c>
      <c r="B17" s="33" t="s">
        <v>71</v>
      </c>
      <c r="C17" s="33" t="s">
        <v>72</v>
      </c>
      <c r="D17" s="33" t="s">
        <v>73</v>
      </c>
      <c r="E17" s="33" t="s">
        <v>74</v>
      </c>
      <c r="F17" s="34">
        <v>8025</v>
      </c>
      <c r="G17" s="34">
        <v>2024110010079</v>
      </c>
      <c r="H17" s="33" t="s">
        <v>33</v>
      </c>
      <c r="I17" s="33" t="s">
        <v>75</v>
      </c>
      <c r="J17" s="33" t="s">
        <v>1266</v>
      </c>
      <c r="K17" s="33">
        <v>80111600</v>
      </c>
      <c r="L17" s="33" t="s">
        <v>89</v>
      </c>
      <c r="M17" s="33" t="s">
        <v>82</v>
      </c>
      <c r="N17" s="34" t="s">
        <v>83</v>
      </c>
      <c r="O17" s="34">
        <v>6</v>
      </c>
      <c r="P17" s="33">
        <v>1</v>
      </c>
      <c r="Q17" s="33" t="s">
        <v>84</v>
      </c>
      <c r="R17" s="38" t="s">
        <v>85</v>
      </c>
      <c r="S17" s="39">
        <v>4600000</v>
      </c>
      <c r="T17" s="41">
        <f t="shared" si="0"/>
        <v>27600000</v>
      </c>
      <c r="U17" s="33" t="s">
        <v>86</v>
      </c>
      <c r="V17" s="33" t="s">
        <v>79</v>
      </c>
      <c r="W17" s="32" t="s">
        <v>87</v>
      </c>
      <c r="X17" s="33" t="s">
        <v>76</v>
      </c>
      <c r="Y17" s="33" t="s">
        <v>77</v>
      </c>
      <c r="Z17" s="33" t="s">
        <v>78</v>
      </c>
      <c r="AA17" s="76">
        <f>SUMIFS('MOD PAA INVERSIÓN'!M:M,'MOD PAA INVERSIÓN'!B:B,A17,'MOD PAA INVERSIÓN'!A:A,"Modificación propuesta")</f>
        <v>0</v>
      </c>
      <c r="AB17" s="79">
        <f t="shared" si="1"/>
        <v>0</v>
      </c>
      <c r="AC17" s="79">
        <f t="shared" si="7"/>
        <v>27600000</v>
      </c>
      <c r="AD17" s="76">
        <f>IFERROR(VLOOKUP(A17,'MOD PAA INVERSIÓN'!$B:$U,20,0),0)</f>
        <v>0</v>
      </c>
      <c r="AE17" s="76">
        <f>SUMIFS('MOD PAA INVERSIÓN'!$M:$M,'MOD PAA INVERSIÓN'!B:B,A17,'MOD PAA INVERSIÓN'!A:A,"Información Actual")</f>
        <v>0</v>
      </c>
      <c r="AF17" s="76" t="e">
        <f>VLOOKUP(A17,'Copia de MOD PAA INVERSIÓN'!$B:$M,12,0)</f>
        <v>#N/A</v>
      </c>
      <c r="AG17" s="28" t="e">
        <f t="shared" si="3"/>
        <v>#REF!</v>
      </c>
      <c r="AH17" s="28" t="e">
        <f t="shared" si="4"/>
        <v>#REF!</v>
      </c>
    </row>
    <row r="18" spans="1:34" ht="89.25">
      <c r="A18" s="32" t="s">
        <v>103</v>
      </c>
      <c r="B18" s="33" t="s">
        <v>71</v>
      </c>
      <c r="C18" s="33" t="s">
        <v>72</v>
      </c>
      <c r="D18" s="33" t="s">
        <v>73</v>
      </c>
      <c r="E18" s="33" t="s">
        <v>74</v>
      </c>
      <c r="F18" s="34">
        <v>8025</v>
      </c>
      <c r="G18" s="34">
        <v>2024110010079</v>
      </c>
      <c r="H18" s="33" t="s">
        <v>33</v>
      </c>
      <c r="I18" s="33" t="s">
        <v>75</v>
      </c>
      <c r="J18" s="33" t="s">
        <v>1266</v>
      </c>
      <c r="K18" s="33">
        <v>80111600</v>
      </c>
      <c r="L18" s="33" t="s">
        <v>89</v>
      </c>
      <c r="M18" s="33" t="s">
        <v>82</v>
      </c>
      <c r="N18" s="34" t="s">
        <v>83</v>
      </c>
      <c r="O18" s="34">
        <v>6</v>
      </c>
      <c r="P18" s="33">
        <v>1</v>
      </c>
      <c r="Q18" s="33" t="s">
        <v>84</v>
      </c>
      <c r="R18" s="38" t="s">
        <v>85</v>
      </c>
      <c r="S18" s="39">
        <v>4600000</v>
      </c>
      <c r="T18" s="41">
        <f t="shared" si="0"/>
        <v>27600000</v>
      </c>
      <c r="U18" s="33" t="s">
        <v>86</v>
      </c>
      <c r="V18" s="33" t="s">
        <v>79</v>
      </c>
      <c r="W18" s="32" t="s">
        <v>87</v>
      </c>
      <c r="X18" s="33" t="s">
        <v>76</v>
      </c>
      <c r="Y18" s="33" t="s">
        <v>77</v>
      </c>
      <c r="Z18" s="33" t="s">
        <v>78</v>
      </c>
      <c r="AA18" s="76">
        <f>SUMIFS('MOD PAA INVERSIÓN'!M:M,'MOD PAA INVERSIÓN'!B:B,A18,'MOD PAA INVERSIÓN'!A:A,"Modificación propuesta")</f>
        <v>0</v>
      </c>
      <c r="AB18" s="79">
        <f t="shared" si="1"/>
        <v>0</v>
      </c>
      <c r="AC18" s="79">
        <f t="shared" si="7"/>
        <v>27600000</v>
      </c>
      <c r="AD18" s="76">
        <f>IFERROR(VLOOKUP(A18,'MOD PAA INVERSIÓN'!$B:$U,20,0),0)</f>
        <v>0</v>
      </c>
      <c r="AE18" s="76">
        <f>SUMIFS('MOD PAA INVERSIÓN'!$M:$M,'MOD PAA INVERSIÓN'!B:B,A18,'MOD PAA INVERSIÓN'!A:A,"Información Actual")</f>
        <v>0</v>
      </c>
      <c r="AF18" s="76" t="e">
        <f>VLOOKUP(A18,'Copia de MOD PAA INVERSIÓN'!$B:$M,12,0)</f>
        <v>#N/A</v>
      </c>
      <c r="AG18" s="28" t="e">
        <f t="shared" si="3"/>
        <v>#REF!</v>
      </c>
      <c r="AH18" s="28" t="e">
        <f t="shared" si="4"/>
        <v>#REF!</v>
      </c>
    </row>
    <row r="19" spans="1:34" ht="89.25">
      <c r="A19" s="32" t="s">
        <v>104</v>
      </c>
      <c r="B19" s="33" t="s">
        <v>71</v>
      </c>
      <c r="C19" s="33" t="s">
        <v>72</v>
      </c>
      <c r="D19" s="33" t="s">
        <v>73</v>
      </c>
      <c r="E19" s="33" t="s">
        <v>74</v>
      </c>
      <c r="F19" s="34">
        <v>8025</v>
      </c>
      <c r="G19" s="34">
        <v>2024110010079</v>
      </c>
      <c r="H19" s="33" t="s">
        <v>33</v>
      </c>
      <c r="I19" s="33" t="s">
        <v>75</v>
      </c>
      <c r="J19" s="33" t="s">
        <v>1266</v>
      </c>
      <c r="K19" s="33">
        <v>80111600</v>
      </c>
      <c r="L19" s="33" t="s">
        <v>89</v>
      </c>
      <c r="M19" s="33" t="s">
        <v>82</v>
      </c>
      <c r="N19" s="34" t="s">
        <v>83</v>
      </c>
      <c r="O19" s="34">
        <v>6</v>
      </c>
      <c r="P19" s="33">
        <v>1</v>
      </c>
      <c r="Q19" s="33" t="s">
        <v>84</v>
      </c>
      <c r="R19" s="38" t="s">
        <v>85</v>
      </c>
      <c r="S19" s="39">
        <v>4600000</v>
      </c>
      <c r="T19" s="41">
        <f t="shared" si="0"/>
        <v>27600000</v>
      </c>
      <c r="U19" s="33" t="s">
        <v>86</v>
      </c>
      <c r="V19" s="33" t="s">
        <v>79</v>
      </c>
      <c r="W19" s="32" t="s">
        <v>87</v>
      </c>
      <c r="X19" s="33" t="s">
        <v>76</v>
      </c>
      <c r="Y19" s="33" t="s">
        <v>77</v>
      </c>
      <c r="Z19" s="33" t="s">
        <v>78</v>
      </c>
      <c r="AA19" s="76">
        <f>SUMIFS('MOD PAA INVERSIÓN'!M:M,'MOD PAA INVERSIÓN'!B:B,A19,'MOD PAA INVERSIÓN'!A:A,"Modificación propuesta")</f>
        <v>0</v>
      </c>
      <c r="AB19" s="79">
        <f t="shared" si="1"/>
        <v>0</v>
      </c>
      <c r="AC19" s="79">
        <f t="shared" si="7"/>
        <v>27600000</v>
      </c>
      <c r="AD19" s="76">
        <f>IFERROR(VLOOKUP(A19,'MOD PAA INVERSIÓN'!$B:$U,20,0),0)</f>
        <v>0</v>
      </c>
      <c r="AE19" s="76">
        <f>SUMIFS('MOD PAA INVERSIÓN'!$M:$M,'MOD PAA INVERSIÓN'!B:B,A19,'MOD PAA INVERSIÓN'!A:A,"Información Actual")</f>
        <v>0</v>
      </c>
      <c r="AF19" s="76" t="e">
        <f>VLOOKUP(A19,'Copia de MOD PAA INVERSIÓN'!$B:$M,12,0)</f>
        <v>#N/A</v>
      </c>
      <c r="AG19" s="28" t="e">
        <f t="shared" si="3"/>
        <v>#REF!</v>
      </c>
      <c r="AH19" s="28" t="e">
        <f t="shared" si="4"/>
        <v>#REF!</v>
      </c>
    </row>
    <row r="20" spans="1:34" ht="89.25">
      <c r="A20" s="32" t="s">
        <v>105</v>
      </c>
      <c r="B20" s="33" t="s">
        <v>71</v>
      </c>
      <c r="C20" s="33" t="s">
        <v>72</v>
      </c>
      <c r="D20" s="33" t="s">
        <v>73</v>
      </c>
      <c r="E20" s="33" t="s">
        <v>74</v>
      </c>
      <c r="F20" s="34">
        <v>8025</v>
      </c>
      <c r="G20" s="34">
        <v>2024110010079</v>
      </c>
      <c r="H20" s="33" t="s">
        <v>33</v>
      </c>
      <c r="I20" s="33" t="s">
        <v>75</v>
      </c>
      <c r="J20" s="33" t="s">
        <v>1266</v>
      </c>
      <c r="K20" s="33">
        <v>80111600</v>
      </c>
      <c r="L20" s="33" t="s">
        <v>89</v>
      </c>
      <c r="M20" s="33" t="s">
        <v>82</v>
      </c>
      <c r="N20" s="34" t="s">
        <v>83</v>
      </c>
      <c r="O20" s="34">
        <v>6</v>
      </c>
      <c r="P20" s="33">
        <v>1</v>
      </c>
      <c r="Q20" s="33" t="s">
        <v>84</v>
      </c>
      <c r="R20" s="38" t="s">
        <v>85</v>
      </c>
      <c r="S20" s="39">
        <v>4600000</v>
      </c>
      <c r="T20" s="41">
        <f t="shared" si="0"/>
        <v>27600000</v>
      </c>
      <c r="U20" s="33" t="s">
        <v>86</v>
      </c>
      <c r="V20" s="33" t="s">
        <v>79</v>
      </c>
      <c r="W20" s="32" t="s">
        <v>87</v>
      </c>
      <c r="X20" s="33" t="s">
        <v>76</v>
      </c>
      <c r="Y20" s="33" t="s">
        <v>77</v>
      </c>
      <c r="Z20" s="33" t="s">
        <v>78</v>
      </c>
      <c r="AA20" s="76">
        <f>SUMIFS('MOD PAA INVERSIÓN'!M:M,'MOD PAA INVERSIÓN'!B:B,A20,'MOD PAA INVERSIÓN'!A:A,"Modificación propuesta")</f>
        <v>0</v>
      </c>
      <c r="AB20" s="79">
        <f t="shared" si="1"/>
        <v>0</v>
      </c>
      <c r="AC20" s="79">
        <f t="shared" si="7"/>
        <v>27600000</v>
      </c>
      <c r="AD20" s="76">
        <f>IFERROR(VLOOKUP(A20,'MOD PAA INVERSIÓN'!$B:$U,20,0),0)</f>
        <v>0</v>
      </c>
      <c r="AE20" s="76">
        <f>SUMIFS('MOD PAA INVERSIÓN'!$M:$M,'MOD PAA INVERSIÓN'!B:B,A20,'MOD PAA INVERSIÓN'!A:A,"Información Actual")</f>
        <v>0</v>
      </c>
      <c r="AF20" s="76" t="e">
        <f>VLOOKUP(A20,'Copia de MOD PAA INVERSIÓN'!$B:$M,12,0)</f>
        <v>#N/A</v>
      </c>
      <c r="AG20" s="28" t="e">
        <f t="shared" si="3"/>
        <v>#REF!</v>
      </c>
      <c r="AH20" s="28" t="e">
        <f t="shared" si="4"/>
        <v>#REF!</v>
      </c>
    </row>
    <row r="21" spans="1:34" ht="89.25">
      <c r="A21" s="32" t="s">
        <v>106</v>
      </c>
      <c r="B21" s="33" t="s">
        <v>71</v>
      </c>
      <c r="C21" s="33" t="s">
        <v>72</v>
      </c>
      <c r="D21" s="33" t="s">
        <v>73</v>
      </c>
      <c r="E21" s="33" t="s">
        <v>74</v>
      </c>
      <c r="F21" s="34">
        <v>8025</v>
      </c>
      <c r="G21" s="34">
        <v>2024110010079</v>
      </c>
      <c r="H21" s="33" t="s">
        <v>33</v>
      </c>
      <c r="I21" s="33" t="s">
        <v>75</v>
      </c>
      <c r="J21" s="33" t="s">
        <v>1266</v>
      </c>
      <c r="K21" s="33">
        <v>80111600</v>
      </c>
      <c r="L21" s="33" t="s">
        <v>1267</v>
      </c>
      <c r="M21" s="33" t="s">
        <v>82</v>
      </c>
      <c r="N21" s="34" t="s">
        <v>83</v>
      </c>
      <c r="O21" s="34">
        <v>6</v>
      </c>
      <c r="P21" s="33">
        <v>1</v>
      </c>
      <c r="Q21" s="33" t="s">
        <v>84</v>
      </c>
      <c r="R21" s="38" t="s">
        <v>85</v>
      </c>
      <c r="S21" s="39">
        <v>3800000</v>
      </c>
      <c r="T21" s="41">
        <f t="shared" si="0"/>
        <v>22800000</v>
      </c>
      <c r="U21" s="33" t="s">
        <v>86</v>
      </c>
      <c r="V21" s="33" t="s">
        <v>79</v>
      </c>
      <c r="W21" s="32" t="s">
        <v>87</v>
      </c>
      <c r="X21" s="33" t="s">
        <v>76</v>
      </c>
      <c r="Y21" s="33" t="s">
        <v>77</v>
      </c>
      <c r="Z21" s="33" t="s">
        <v>78</v>
      </c>
      <c r="AA21" s="76">
        <f>SUMIFS('MOD PAA INVERSIÓN'!M:M,'MOD PAA INVERSIÓN'!B:B,A21,'MOD PAA INVERSIÓN'!A:A,"Modificación propuesta")</f>
        <v>0</v>
      </c>
      <c r="AB21" s="79">
        <f t="shared" si="1"/>
        <v>0</v>
      </c>
      <c r="AC21" s="79">
        <f t="shared" si="7"/>
        <v>22800000</v>
      </c>
      <c r="AD21" s="76">
        <f>IFERROR(VLOOKUP(A21,'MOD PAA INVERSIÓN'!$B:$U,20,0),0)</f>
        <v>0</v>
      </c>
      <c r="AE21" s="76">
        <f>SUMIFS('MOD PAA INVERSIÓN'!$M:$M,'MOD PAA INVERSIÓN'!B:B,A21,'MOD PAA INVERSIÓN'!A:A,"Información Actual")</f>
        <v>0</v>
      </c>
      <c r="AF21" s="76" t="e">
        <f>VLOOKUP(A21,'Copia de MOD PAA INVERSIÓN'!$B:$M,12,0)</f>
        <v>#N/A</v>
      </c>
      <c r="AG21" s="28" t="e">
        <f t="shared" si="3"/>
        <v>#REF!</v>
      </c>
      <c r="AH21" s="28" t="e">
        <f t="shared" si="4"/>
        <v>#REF!</v>
      </c>
    </row>
    <row r="22" spans="1:34" ht="89.25">
      <c r="A22" s="32" t="s">
        <v>107</v>
      </c>
      <c r="B22" s="33" t="s">
        <v>71</v>
      </c>
      <c r="C22" s="33" t="s">
        <v>72</v>
      </c>
      <c r="D22" s="33" t="s">
        <v>73</v>
      </c>
      <c r="E22" s="33" t="s">
        <v>74</v>
      </c>
      <c r="F22" s="34">
        <v>8025</v>
      </c>
      <c r="G22" s="34">
        <v>2024110010079</v>
      </c>
      <c r="H22" s="33" t="s">
        <v>33</v>
      </c>
      <c r="I22" s="33" t="s">
        <v>75</v>
      </c>
      <c r="J22" s="33" t="s">
        <v>1266</v>
      </c>
      <c r="K22" s="33">
        <v>80111600</v>
      </c>
      <c r="L22" s="33" t="s">
        <v>1267</v>
      </c>
      <c r="M22" s="33" t="s">
        <v>82</v>
      </c>
      <c r="N22" s="34" t="s">
        <v>83</v>
      </c>
      <c r="O22" s="34">
        <v>6</v>
      </c>
      <c r="P22" s="33">
        <v>1</v>
      </c>
      <c r="Q22" s="33" t="s">
        <v>84</v>
      </c>
      <c r="R22" s="38" t="s">
        <v>85</v>
      </c>
      <c r="S22" s="39">
        <v>3800000</v>
      </c>
      <c r="T22" s="41">
        <f t="shared" si="0"/>
        <v>22800000</v>
      </c>
      <c r="U22" s="33" t="s">
        <v>86</v>
      </c>
      <c r="V22" s="33" t="s">
        <v>79</v>
      </c>
      <c r="W22" s="32" t="s">
        <v>87</v>
      </c>
      <c r="X22" s="33" t="s">
        <v>76</v>
      </c>
      <c r="Y22" s="33" t="s">
        <v>77</v>
      </c>
      <c r="Z22" s="33" t="s">
        <v>78</v>
      </c>
      <c r="AA22" s="76">
        <f>SUMIFS('MOD PAA INVERSIÓN'!M:M,'MOD PAA INVERSIÓN'!B:B,A22,'MOD PAA INVERSIÓN'!A:A,"Modificación propuesta")</f>
        <v>14300000</v>
      </c>
      <c r="AB22" s="76">
        <f t="shared" si="1"/>
        <v>-8500000</v>
      </c>
      <c r="AC22" s="76">
        <f>AA22</f>
        <v>14300000</v>
      </c>
      <c r="AD22" s="76">
        <f>IFERROR(VLOOKUP(A22,'MOD PAA INVERSIÓN'!$B:$U,20,0),0)</f>
        <v>8</v>
      </c>
      <c r="AE22" s="76">
        <f>SUMIFS('MOD PAA INVERSIÓN'!$M:$M,'MOD PAA INVERSIÓN'!B:B,A22,'MOD PAA INVERSIÓN'!A:A,"Información Actual")</f>
        <v>22800000</v>
      </c>
      <c r="AF22" s="76" t="e">
        <f>VLOOKUP(A22,'Copia de MOD PAA INVERSIÓN'!$B:$M,12,0)</f>
        <v>#N/A</v>
      </c>
      <c r="AG22" s="28" t="e">
        <f t="shared" si="3"/>
        <v>#REF!</v>
      </c>
      <c r="AH22" s="28" t="e">
        <f t="shared" si="4"/>
        <v>#REF!</v>
      </c>
    </row>
    <row r="23" spans="1:34" ht="89.25">
      <c r="A23" s="32" t="s">
        <v>108</v>
      </c>
      <c r="B23" s="33" t="s">
        <v>71</v>
      </c>
      <c r="C23" s="33" t="s">
        <v>72</v>
      </c>
      <c r="D23" s="33" t="s">
        <v>73</v>
      </c>
      <c r="E23" s="33" t="s">
        <v>74</v>
      </c>
      <c r="F23" s="34">
        <v>8025</v>
      </c>
      <c r="G23" s="34">
        <v>2024110010079</v>
      </c>
      <c r="H23" s="33" t="s">
        <v>33</v>
      </c>
      <c r="I23" s="33" t="s">
        <v>75</v>
      </c>
      <c r="J23" s="33" t="s">
        <v>36</v>
      </c>
      <c r="K23" s="33">
        <v>80111600</v>
      </c>
      <c r="L23" s="33" t="s">
        <v>1267</v>
      </c>
      <c r="M23" s="33" t="s">
        <v>82</v>
      </c>
      <c r="N23" s="34" t="s">
        <v>83</v>
      </c>
      <c r="O23" s="34">
        <v>6</v>
      </c>
      <c r="P23" s="33">
        <v>1</v>
      </c>
      <c r="Q23" s="33" t="s">
        <v>84</v>
      </c>
      <c r="R23" s="38" t="s">
        <v>85</v>
      </c>
      <c r="S23" s="39">
        <v>3600000</v>
      </c>
      <c r="T23" s="41">
        <f t="shared" si="0"/>
        <v>21600000</v>
      </c>
      <c r="U23" s="33" t="s">
        <v>86</v>
      </c>
      <c r="V23" s="33" t="s">
        <v>79</v>
      </c>
      <c r="W23" s="32" t="s">
        <v>87</v>
      </c>
      <c r="X23" s="33" t="s">
        <v>76</v>
      </c>
      <c r="Y23" s="33" t="s">
        <v>77</v>
      </c>
      <c r="Z23" s="33" t="s">
        <v>78</v>
      </c>
      <c r="AA23" s="76">
        <f>SUMIFS('MOD PAA INVERSIÓN'!M:M,'MOD PAA INVERSIÓN'!B:B,A23,'MOD PAA INVERSIÓN'!A:A,"Modificación propuesta")</f>
        <v>0</v>
      </c>
      <c r="AB23" s="79">
        <f t="shared" si="1"/>
        <v>0</v>
      </c>
      <c r="AC23" s="79">
        <f t="shared" ref="AC23:AC24" si="8">T23</f>
        <v>21600000</v>
      </c>
      <c r="AD23" s="76">
        <f>IFERROR(VLOOKUP(A23,'MOD PAA INVERSIÓN'!$B:$U,20,0),0)</f>
        <v>0</v>
      </c>
      <c r="AE23" s="76">
        <f>SUMIFS('MOD PAA INVERSIÓN'!$M:$M,'MOD PAA INVERSIÓN'!B:B,A23,'MOD PAA INVERSIÓN'!A:A,"Información Actual")</f>
        <v>0</v>
      </c>
      <c r="AF23" s="76" t="e">
        <f>VLOOKUP(A23,'Copia de MOD PAA INVERSIÓN'!$B:$M,12,0)</f>
        <v>#N/A</v>
      </c>
      <c r="AG23" s="28" t="e">
        <f t="shared" si="3"/>
        <v>#REF!</v>
      </c>
      <c r="AH23" s="28" t="e">
        <f t="shared" si="4"/>
        <v>#REF!</v>
      </c>
    </row>
    <row r="24" spans="1:34" ht="89.25">
      <c r="A24" s="32" t="s">
        <v>109</v>
      </c>
      <c r="B24" s="33" t="s">
        <v>71</v>
      </c>
      <c r="C24" s="33" t="s">
        <v>72</v>
      </c>
      <c r="D24" s="33" t="s">
        <v>73</v>
      </c>
      <c r="E24" s="33" t="s">
        <v>74</v>
      </c>
      <c r="F24" s="34">
        <v>8025</v>
      </c>
      <c r="G24" s="34">
        <v>2024110010079</v>
      </c>
      <c r="H24" s="33" t="s">
        <v>33</v>
      </c>
      <c r="I24" s="33" t="s">
        <v>75</v>
      </c>
      <c r="J24" s="33" t="s">
        <v>36</v>
      </c>
      <c r="K24" s="33">
        <v>80111600</v>
      </c>
      <c r="L24" s="33" t="s">
        <v>1267</v>
      </c>
      <c r="M24" s="33" t="s">
        <v>82</v>
      </c>
      <c r="N24" s="34" t="s">
        <v>83</v>
      </c>
      <c r="O24" s="34">
        <v>4</v>
      </c>
      <c r="P24" s="33">
        <v>1</v>
      </c>
      <c r="Q24" s="33" t="s">
        <v>84</v>
      </c>
      <c r="R24" s="38" t="s">
        <v>85</v>
      </c>
      <c r="S24" s="39">
        <v>3500000</v>
      </c>
      <c r="T24" s="41">
        <f t="shared" si="0"/>
        <v>14000000</v>
      </c>
      <c r="U24" s="33" t="s">
        <v>86</v>
      </c>
      <c r="V24" s="33" t="s">
        <v>79</v>
      </c>
      <c r="W24" s="32" t="s">
        <v>87</v>
      </c>
      <c r="X24" s="33" t="s">
        <v>76</v>
      </c>
      <c r="Y24" s="33" t="s">
        <v>77</v>
      </c>
      <c r="Z24" s="33" t="s">
        <v>78</v>
      </c>
      <c r="AA24" s="76">
        <f>SUMIFS('MOD PAA INVERSIÓN'!M:M,'MOD PAA INVERSIÓN'!B:B,A24,'MOD PAA INVERSIÓN'!A:A,"Modificación propuesta")</f>
        <v>0</v>
      </c>
      <c r="AB24" s="79">
        <f t="shared" si="1"/>
        <v>0</v>
      </c>
      <c r="AC24" s="79">
        <f t="shared" si="8"/>
        <v>14000000</v>
      </c>
      <c r="AD24" s="76">
        <f>IFERROR(VLOOKUP(A24,'MOD PAA INVERSIÓN'!$B:$U,20,0),0)</f>
        <v>0</v>
      </c>
      <c r="AE24" s="76">
        <f>SUMIFS('MOD PAA INVERSIÓN'!$M:$M,'MOD PAA INVERSIÓN'!B:B,A24,'MOD PAA INVERSIÓN'!A:A,"Información Actual")</f>
        <v>0</v>
      </c>
      <c r="AF24" s="76" t="e">
        <f>VLOOKUP(A24,'Copia de MOD PAA INVERSIÓN'!$B:$M,12,0)</f>
        <v>#N/A</v>
      </c>
      <c r="AG24" s="28" t="e">
        <f t="shared" si="3"/>
        <v>#REF!</v>
      </c>
      <c r="AH24" s="28" t="e">
        <f t="shared" si="4"/>
        <v>#REF!</v>
      </c>
    </row>
    <row r="25" spans="1:34" ht="89.25">
      <c r="A25" s="32" t="s">
        <v>110</v>
      </c>
      <c r="B25" s="33" t="s">
        <v>71</v>
      </c>
      <c r="C25" s="33" t="s">
        <v>72</v>
      </c>
      <c r="D25" s="33" t="s">
        <v>73</v>
      </c>
      <c r="E25" s="33" t="s">
        <v>74</v>
      </c>
      <c r="F25" s="34">
        <v>8025</v>
      </c>
      <c r="G25" s="34">
        <v>2024110010079</v>
      </c>
      <c r="H25" s="33" t="s">
        <v>33</v>
      </c>
      <c r="I25" s="33" t="s">
        <v>75</v>
      </c>
      <c r="J25" s="33" t="s">
        <v>1266</v>
      </c>
      <c r="K25" s="33">
        <v>80111600</v>
      </c>
      <c r="L25" s="33" t="s">
        <v>89</v>
      </c>
      <c r="M25" s="33" t="s">
        <v>82</v>
      </c>
      <c r="N25" s="34" t="s">
        <v>83</v>
      </c>
      <c r="O25" s="34">
        <v>4</v>
      </c>
      <c r="P25" s="33">
        <v>1</v>
      </c>
      <c r="Q25" s="33" t="s">
        <v>84</v>
      </c>
      <c r="R25" s="38" t="s">
        <v>85</v>
      </c>
      <c r="S25" s="39">
        <v>4500000</v>
      </c>
      <c r="T25" s="41">
        <v>27000000</v>
      </c>
      <c r="U25" s="33" t="s">
        <v>86</v>
      </c>
      <c r="V25" s="33" t="s">
        <v>79</v>
      </c>
      <c r="W25" s="32" t="s">
        <v>87</v>
      </c>
      <c r="X25" s="33" t="s">
        <v>76</v>
      </c>
      <c r="Y25" s="33" t="s">
        <v>77</v>
      </c>
      <c r="Z25" s="33" t="s">
        <v>78</v>
      </c>
      <c r="AA25" s="76">
        <f>SUMIFS('MOD PAA INVERSIÓN'!M:M,'MOD PAA INVERSIÓN'!B:B,A25,'MOD PAA INVERSIÓN'!A:A,"Modificación propuesta")</f>
        <v>11157000</v>
      </c>
      <c r="AB25" s="76">
        <f t="shared" si="1"/>
        <v>-15843000</v>
      </c>
      <c r="AC25" s="76">
        <f t="shared" ref="AC25:AC27" si="9">AA25</f>
        <v>11157000</v>
      </c>
      <c r="AD25" s="76">
        <f>IFERROR(VLOOKUP(A25,'MOD PAA INVERSIÓN'!$B:$U,20,0),0)</f>
        <v>8</v>
      </c>
      <c r="AE25" s="76">
        <f>SUMIFS('MOD PAA INVERSIÓN'!$M:$M,'MOD PAA INVERSIÓN'!B:B,A25,'MOD PAA INVERSIÓN'!A:A,"Información Actual")</f>
        <v>27000000</v>
      </c>
      <c r="AF25" s="76" t="e">
        <f>VLOOKUP(A25,'Copia de MOD PAA INVERSIÓN'!$B:$M,12,0)</f>
        <v>#N/A</v>
      </c>
      <c r="AG25" s="28" t="e">
        <f t="shared" si="3"/>
        <v>#REF!</v>
      </c>
      <c r="AH25" s="28" t="e">
        <f t="shared" si="4"/>
        <v>#REF!</v>
      </c>
    </row>
    <row r="26" spans="1:34" ht="89.25">
      <c r="A26" s="32" t="s">
        <v>111</v>
      </c>
      <c r="B26" s="33" t="s">
        <v>71</v>
      </c>
      <c r="C26" s="33" t="s">
        <v>72</v>
      </c>
      <c r="D26" s="33" t="s">
        <v>73</v>
      </c>
      <c r="E26" s="33" t="s">
        <v>74</v>
      </c>
      <c r="F26" s="34">
        <v>8025</v>
      </c>
      <c r="G26" s="34">
        <v>2024110010079</v>
      </c>
      <c r="H26" s="33" t="s">
        <v>33</v>
      </c>
      <c r="I26" s="33" t="s">
        <v>75</v>
      </c>
      <c r="J26" s="33" t="s">
        <v>1266</v>
      </c>
      <c r="K26" s="33">
        <v>80111600</v>
      </c>
      <c r="L26" s="33" t="s">
        <v>89</v>
      </c>
      <c r="M26" s="33" t="s">
        <v>82</v>
      </c>
      <c r="N26" s="34" t="s">
        <v>83</v>
      </c>
      <c r="O26" s="34">
        <v>4</v>
      </c>
      <c r="P26" s="33">
        <v>1</v>
      </c>
      <c r="Q26" s="33" t="s">
        <v>84</v>
      </c>
      <c r="R26" s="38" t="s">
        <v>85</v>
      </c>
      <c r="S26" s="39">
        <v>5000000</v>
      </c>
      <c r="T26" s="41">
        <v>30000000</v>
      </c>
      <c r="U26" s="33" t="s">
        <v>86</v>
      </c>
      <c r="V26" s="33" t="s">
        <v>79</v>
      </c>
      <c r="W26" s="32" t="s">
        <v>87</v>
      </c>
      <c r="X26" s="33" t="s">
        <v>76</v>
      </c>
      <c r="Y26" s="33" t="s">
        <v>77</v>
      </c>
      <c r="Z26" s="33" t="s">
        <v>78</v>
      </c>
      <c r="AA26" s="76">
        <f>SUMIFS('MOD PAA INVERSIÓN'!M:M,'MOD PAA INVERSIÓN'!B:B,A26,'MOD PAA INVERSIÓN'!A:A,"Modificación propuesta")</f>
        <v>40000000</v>
      </c>
      <c r="AB26" s="76">
        <f t="shared" si="1"/>
        <v>10000000</v>
      </c>
      <c r="AC26" s="76">
        <f t="shared" si="9"/>
        <v>40000000</v>
      </c>
      <c r="AD26" s="76">
        <f>IFERROR(VLOOKUP(A26,'MOD PAA INVERSIÓN'!$B:$U,20,0),0)</f>
        <v>8</v>
      </c>
      <c r="AE26" s="76">
        <f>SUMIFS('MOD PAA INVERSIÓN'!$M:$M,'MOD PAA INVERSIÓN'!B:B,A26,'MOD PAA INVERSIÓN'!A:A,"Información Actual")</f>
        <v>30000000</v>
      </c>
      <c r="AF26" s="76" t="e">
        <f>VLOOKUP(A26,'Copia de MOD PAA INVERSIÓN'!$B:$M,12,0)</f>
        <v>#N/A</v>
      </c>
      <c r="AG26" s="28" t="e">
        <f t="shared" si="3"/>
        <v>#REF!</v>
      </c>
      <c r="AH26" s="28" t="e">
        <f t="shared" si="4"/>
        <v>#REF!</v>
      </c>
    </row>
    <row r="27" spans="1:34" ht="89.25">
      <c r="A27" s="32" t="s">
        <v>112</v>
      </c>
      <c r="B27" s="33" t="s">
        <v>71</v>
      </c>
      <c r="C27" s="33" t="s">
        <v>72</v>
      </c>
      <c r="D27" s="33" t="s">
        <v>73</v>
      </c>
      <c r="E27" s="33" t="s">
        <v>74</v>
      </c>
      <c r="F27" s="34">
        <v>8025</v>
      </c>
      <c r="G27" s="34">
        <v>2024110010079</v>
      </c>
      <c r="H27" s="33" t="s">
        <v>33</v>
      </c>
      <c r="I27" s="33" t="s">
        <v>75</v>
      </c>
      <c r="J27" s="33" t="s">
        <v>1266</v>
      </c>
      <c r="K27" s="33">
        <v>80111600</v>
      </c>
      <c r="L27" s="33" t="s">
        <v>89</v>
      </c>
      <c r="M27" s="33" t="s">
        <v>82</v>
      </c>
      <c r="N27" s="34" t="s">
        <v>83</v>
      </c>
      <c r="O27" s="34">
        <v>4</v>
      </c>
      <c r="P27" s="33">
        <v>1</v>
      </c>
      <c r="Q27" s="33" t="s">
        <v>84</v>
      </c>
      <c r="R27" s="38" t="s">
        <v>85</v>
      </c>
      <c r="S27" s="39">
        <v>4500000</v>
      </c>
      <c r="T27" s="41">
        <v>27000000</v>
      </c>
      <c r="U27" s="33" t="s">
        <v>86</v>
      </c>
      <c r="V27" s="33" t="s">
        <v>79</v>
      </c>
      <c r="W27" s="32" t="s">
        <v>87</v>
      </c>
      <c r="X27" s="33" t="s">
        <v>76</v>
      </c>
      <c r="Y27" s="33" t="s">
        <v>77</v>
      </c>
      <c r="Z27" s="33" t="s">
        <v>78</v>
      </c>
      <c r="AA27" s="76">
        <f>SUMIFS('MOD PAA INVERSIÓN'!M:M,'MOD PAA INVERSIÓN'!B:B,A27,'MOD PAA INVERSIÓN'!A:A,"Modificación propuesta")</f>
        <v>60000000</v>
      </c>
      <c r="AB27" s="76">
        <f t="shared" si="1"/>
        <v>33000000</v>
      </c>
      <c r="AC27" s="76">
        <f t="shared" si="9"/>
        <v>60000000</v>
      </c>
      <c r="AD27" s="76">
        <f>IFERROR(VLOOKUP(A27,'MOD PAA INVERSIÓN'!$B:$U,20,0),0)</f>
        <v>8</v>
      </c>
      <c r="AE27" s="76">
        <f>SUMIFS('MOD PAA INVERSIÓN'!$M:$M,'MOD PAA INVERSIÓN'!B:B,A27,'MOD PAA INVERSIÓN'!A:A,"Información Actual")</f>
        <v>27000000</v>
      </c>
      <c r="AF27" s="76" t="e">
        <f>VLOOKUP(A27,'Copia de MOD PAA INVERSIÓN'!$B:$M,12,0)</f>
        <v>#N/A</v>
      </c>
      <c r="AG27" s="28" t="e">
        <f t="shared" si="3"/>
        <v>#REF!</v>
      </c>
      <c r="AH27" s="28" t="e">
        <f t="shared" si="4"/>
        <v>#REF!</v>
      </c>
    </row>
    <row r="28" spans="1:34" ht="89.25">
      <c r="A28" s="32" t="s">
        <v>113</v>
      </c>
      <c r="B28" s="33" t="s">
        <v>71</v>
      </c>
      <c r="C28" s="33" t="s">
        <v>72</v>
      </c>
      <c r="D28" s="33" t="s">
        <v>73</v>
      </c>
      <c r="E28" s="33" t="s">
        <v>74</v>
      </c>
      <c r="F28" s="34">
        <v>8025</v>
      </c>
      <c r="G28" s="34">
        <v>2024110010079</v>
      </c>
      <c r="H28" s="33" t="s">
        <v>33</v>
      </c>
      <c r="I28" s="33" t="s">
        <v>75</v>
      </c>
      <c r="J28" s="33" t="s">
        <v>36</v>
      </c>
      <c r="K28" s="33">
        <v>80111600</v>
      </c>
      <c r="L28" s="33" t="s">
        <v>89</v>
      </c>
      <c r="M28" s="33" t="s">
        <v>82</v>
      </c>
      <c r="N28" s="34" t="s">
        <v>83</v>
      </c>
      <c r="O28" s="34">
        <v>6</v>
      </c>
      <c r="P28" s="33">
        <v>1</v>
      </c>
      <c r="Q28" s="33" t="s">
        <v>84</v>
      </c>
      <c r="R28" s="38" t="s">
        <v>85</v>
      </c>
      <c r="S28" s="39">
        <v>4100000</v>
      </c>
      <c r="T28" s="41">
        <f t="shared" ref="T28:T29" si="10">+S28*O28</f>
        <v>24600000</v>
      </c>
      <c r="U28" s="33" t="s">
        <v>86</v>
      </c>
      <c r="V28" s="33" t="s">
        <v>79</v>
      </c>
      <c r="W28" s="32" t="s">
        <v>87</v>
      </c>
      <c r="X28" s="33" t="s">
        <v>76</v>
      </c>
      <c r="Y28" s="33" t="s">
        <v>77</v>
      </c>
      <c r="Z28" s="33" t="s">
        <v>78</v>
      </c>
      <c r="AA28" s="76">
        <f>SUMIFS('MOD PAA INVERSIÓN'!M:M,'MOD PAA INVERSIÓN'!B:B,A28,'MOD PAA INVERSIÓN'!A:A,"Modificación propuesta")</f>
        <v>0</v>
      </c>
      <c r="AB28" s="79">
        <f t="shared" si="1"/>
        <v>0</v>
      </c>
      <c r="AC28" s="79">
        <f t="shared" ref="AC28:AC51" si="11">T28</f>
        <v>24600000</v>
      </c>
      <c r="AD28" s="76">
        <f>IFERROR(VLOOKUP(A28,'MOD PAA INVERSIÓN'!$B:$U,20,0),0)</f>
        <v>0</v>
      </c>
      <c r="AE28" s="76">
        <f>SUMIFS('MOD PAA INVERSIÓN'!$M:$M,'MOD PAA INVERSIÓN'!B:B,A28,'MOD PAA INVERSIÓN'!A:A,"Información Actual")</f>
        <v>0</v>
      </c>
      <c r="AF28" s="76" t="e">
        <f>VLOOKUP(A28,'Copia de MOD PAA INVERSIÓN'!$B:$M,12,0)</f>
        <v>#N/A</v>
      </c>
      <c r="AG28" s="28" t="e">
        <f t="shared" si="3"/>
        <v>#REF!</v>
      </c>
      <c r="AH28" s="28" t="e">
        <f t="shared" si="4"/>
        <v>#REF!</v>
      </c>
    </row>
    <row r="29" spans="1:34" ht="89.25">
      <c r="A29" s="32" t="s">
        <v>114</v>
      </c>
      <c r="B29" s="33" t="s">
        <v>71</v>
      </c>
      <c r="C29" s="33" t="s">
        <v>72</v>
      </c>
      <c r="D29" s="33" t="s">
        <v>73</v>
      </c>
      <c r="E29" s="33" t="s">
        <v>74</v>
      </c>
      <c r="F29" s="34">
        <v>8025</v>
      </c>
      <c r="G29" s="34">
        <v>2024110010079</v>
      </c>
      <c r="H29" s="33" t="s">
        <v>33</v>
      </c>
      <c r="I29" s="33" t="s">
        <v>75</v>
      </c>
      <c r="J29" s="33" t="s">
        <v>36</v>
      </c>
      <c r="K29" s="33">
        <v>80111600</v>
      </c>
      <c r="L29" s="33" t="s">
        <v>89</v>
      </c>
      <c r="M29" s="33" t="s">
        <v>82</v>
      </c>
      <c r="N29" s="34" t="s">
        <v>83</v>
      </c>
      <c r="O29" s="34">
        <v>4</v>
      </c>
      <c r="P29" s="33">
        <v>1</v>
      </c>
      <c r="Q29" s="33" t="s">
        <v>84</v>
      </c>
      <c r="R29" s="38" t="s">
        <v>85</v>
      </c>
      <c r="S29" s="39">
        <v>5417250</v>
      </c>
      <c r="T29" s="41">
        <f t="shared" si="10"/>
        <v>21669000</v>
      </c>
      <c r="U29" s="33" t="s">
        <v>86</v>
      </c>
      <c r="V29" s="33" t="s">
        <v>79</v>
      </c>
      <c r="W29" s="32" t="s">
        <v>87</v>
      </c>
      <c r="X29" s="33" t="s">
        <v>76</v>
      </c>
      <c r="Y29" s="33" t="s">
        <v>77</v>
      </c>
      <c r="Z29" s="33" t="s">
        <v>78</v>
      </c>
      <c r="AA29" s="76">
        <f>SUMIFS('MOD PAA INVERSIÓN'!M:M,'MOD PAA INVERSIÓN'!B:B,A29,'MOD PAA INVERSIÓN'!A:A,"Modificación propuesta")</f>
        <v>0</v>
      </c>
      <c r="AB29" s="79">
        <f t="shared" si="1"/>
        <v>0</v>
      </c>
      <c r="AC29" s="79">
        <f t="shared" si="11"/>
        <v>21669000</v>
      </c>
      <c r="AD29" s="76">
        <f>IFERROR(VLOOKUP(A29,'MOD PAA INVERSIÓN'!$B:$U,20,0),0)</f>
        <v>0</v>
      </c>
      <c r="AE29" s="76">
        <f>SUMIFS('MOD PAA INVERSIÓN'!$M:$M,'MOD PAA INVERSIÓN'!B:B,A29,'MOD PAA INVERSIÓN'!A:A,"Información Actual")</f>
        <v>0</v>
      </c>
      <c r="AF29" s="76" t="e">
        <f>VLOOKUP(A29,'Copia de MOD PAA INVERSIÓN'!$B:$M,12,0)</f>
        <v>#N/A</v>
      </c>
      <c r="AG29" s="28" t="e">
        <f t="shared" si="3"/>
        <v>#REF!</v>
      </c>
      <c r="AH29" s="28" t="e">
        <f t="shared" si="4"/>
        <v>#REF!</v>
      </c>
    </row>
    <row r="30" spans="1:34" ht="89.25">
      <c r="A30" s="32" t="s">
        <v>115</v>
      </c>
      <c r="B30" s="33" t="s">
        <v>71</v>
      </c>
      <c r="C30" s="33" t="s">
        <v>116</v>
      </c>
      <c r="D30" s="33" t="s">
        <v>117</v>
      </c>
      <c r="E30" s="33" t="s">
        <v>118</v>
      </c>
      <c r="F30" s="34">
        <v>8066</v>
      </c>
      <c r="G30" s="34">
        <v>2024110010194</v>
      </c>
      <c r="H30" s="33" t="s">
        <v>13</v>
      </c>
      <c r="I30" s="33" t="s">
        <v>119</v>
      </c>
      <c r="J30" s="33" t="s">
        <v>16</v>
      </c>
      <c r="K30" s="33">
        <v>80111600</v>
      </c>
      <c r="L30" s="33" t="s">
        <v>120</v>
      </c>
      <c r="M30" s="33" t="s">
        <v>121</v>
      </c>
      <c r="N30" s="33" t="s">
        <v>121</v>
      </c>
      <c r="O30" s="33">
        <v>10</v>
      </c>
      <c r="P30" s="32">
        <v>1</v>
      </c>
      <c r="Q30" s="33" t="s">
        <v>84</v>
      </c>
      <c r="R30" s="41" t="s">
        <v>85</v>
      </c>
      <c r="S30" s="41">
        <v>5500000</v>
      </c>
      <c r="T30" s="41">
        <v>55000000</v>
      </c>
      <c r="U30" s="33" t="s">
        <v>122</v>
      </c>
      <c r="V30" s="33" t="s">
        <v>123</v>
      </c>
      <c r="W30" s="33" t="s">
        <v>124</v>
      </c>
      <c r="X30" s="33" t="s">
        <v>76</v>
      </c>
      <c r="Y30" s="33" t="s">
        <v>77</v>
      </c>
      <c r="Z30" s="33" t="s">
        <v>78</v>
      </c>
      <c r="AA30" s="76">
        <f>SUMIFS('MOD PAA INVERSIÓN'!M:M,'MOD PAA INVERSIÓN'!B:B,A30,'MOD PAA INVERSIÓN'!A:A,"Modificación propuesta")</f>
        <v>0</v>
      </c>
      <c r="AB30" s="79">
        <f t="shared" si="1"/>
        <v>0</v>
      </c>
      <c r="AC30" s="79">
        <f t="shared" si="11"/>
        <v>55000000</v>
      </c>
      <c r="AD30" s="76">
        <f>IFERROR(VLOOKUP(A30,'MOD PAA INVERSIÓN'!$B:$U,20,0),0)</f>
        <v>0</v>
      </c>
      <c r="AE30" s="76">
        <f>SUMIFS('MOD PAA INVERSIÓN'!$M:$M,'MOD PAA INVERSIÓN'!B:B,A30,'MOD PAA INVERSIÓN'!A:A,"Información Actual")</f>
        <v>0</v>
      </c>
      <c r="AF30" s="76" t="e">
        <f>VLOOKUP(A30,'Copia de MOD PAA INVERSIÓN'!$B:$M,12,0)</f>
        <v>#N/A</v>
      </c>
      <c r="AG30" s="28" t="e">
        <f t="shared" si="3"/>
        <v>#REF!</v>
      </c>
      <c r="AH30" s="28" t="e">
        <f t="shared" si="4"/>
        <v>#REF!</v>
      </c>
    </row>
    <row r="31" spans="1:34" ht="76.5">
      <c r="A31" s="32" t="s">
        <v>125</v>
      </c>
      <c r="B31" s="33" t="s">
        <v>71</v>
      </c>
      <c r="C31" s="33" t="s">
        <v>116</v>
      </c>
      <c r="D31" s="33" t="s">
        <v>117</v>
      </c>
      <c r="E31" s="33" t="s">
        <v>118</v>
      </c>
      <c r="F31" s="34">
        <v>8066</v>
      </c>
      <c r="G31" s="34">
        <v>2024110010194</v>
      </c>
      <c r="H31" s="33" t="s">
        <v>13</v>
      </c>
      <c r="I31" s="33" t="s">
        <v>119</v>
      </c>
      <c r="J31" s="33" t="s">
        <v>16</v>
      </c>
      <c r="K31" s="33">
        <v>80111600</v>
      </c>
      <c r="L31" s="33" t="s">
        <v>126</v>
      </c>
      <c r="M31" s="33" t="s">
        <v>127</v>
      </c>
      <c r="N31" s="33" t="s">
        <v>121</v>
      </c>
      <c r="O31" s="33">
        <v>10</v>
      </c>
      <c r="P31" s="32">
        <v>1</v>
      </c>
      <c r="Q31" s="33" t="s">
        <v>84</v>
      </c>
      <c r="R31" s="41" t="s">
        <v>85</v>
      </c>
      <c r="S31" s="41">
        <v>9500000</v>
      </c>
      <c r="T31" s="41">
        <v>95000000</v>
      </c>
      <c r="U31" s="33" t="s">
        <v>122</v>
      </c>
      <c r="V31" s="33" t="s">
        <v>123</v>
      </c>
      <c r="W31" s="33" t="s">
        <v>124</v>
      </c>
      <c r="X31" s="33" t="s">
        <v>76</v>
      </c>
      <c r="Y31" s="33" t="s">
        <v>77</v>
      </c>
      <c r="Z31" s="33" t="s">
        <v>78</v>
      </c>
      <c r="AA31" s="76">
        <f>SUMIFS('MOD PAA INVERSIÓN'!M:M,'MOD PAA INVERSIÓN'!B:B,A31,'MOD PAA INVERSIÓN'!A:A,"Modificación propuesta")</f>
        <v>0</v>
      </c>
      <c r="AB31" s="79">
        <f t="shared" si="1"/>
        <v>0</v>
      </c>
      <c r="AC31" s="79">
        <f t="shared" si="11"/>
        <v>95000000</v>
      </c>
      <c r="AD31" s="76">
        <f>IFERROR(VLOOKUP(A31,'MOD PAA INVERSIÓN'!$B:$U,20,0),0)</f>
        <v>0</v>
      </c>
      <c r="AE31" s="76">
        <f>SUMIFS('MOD PAA INVERSIÓN'!$M:$M,'MOD PAA INVERSIÓN'!B:B,A31,'MOD PAA INVERSIÓN'!A:A,"Información Actual")</f>
        <v>0</v>
      </c>
      <c r="AF31" s="76" t="e">
        <f>VLOOKUP(A31,'Copia de MOD PAA INVERSIÓN'!$B:$M,12,0)</f>
        <v>#N/A</v>
      </c>
      <c r="AG31" s="28" t="e">
        <f t="shared" si="3"/>
        <v>#REF!</v>
      </c>
      <c r="AH31" s="28" t="e">
        <f t="shared" si="4"/>
        <v>#REF!</v>
      </c>
    </row>
    <row r="32" spans="1:34" ht="89.25">
      <c r="A32" s="32" t="s">
        <v>128</v>
      </c>
      <c r="B32" s="33" t="s">
        <v>71</v>
      </c>
      <c r="C32" s="33" t="s">
        <v>116</v>
      </c>
      <c r="D32" s="33" t="s">
        <v>117</v>
      </c>
      <c r="E32" s="33" t="s">
        <v>118</v>
      </c>
      <c r="F32" s="34">
        <v>8066</v>
      </c>
      <c r="G32" s="34">
        <v>2024110010194</v>
      </c>
      <c r="H32" s="45" t="s">
        <v>13</v>
      </c>
      <c r="I32" s="33" t="s">
        <v>119</v>
      </c>
      <c r="J32" s="33" t="s">
        <v>16</v>
      </c>
      <c r="K32" s="33">
        <v>80111600</v>
      </c>
      <c r="L32" s="33" t="s">
        <v>129</v>
      </c>
      <c r="M32" s="33" t="s">
        <v>121</v>
      </c>
      <c r="N32" s="33" t="s">
        <v>121</v>
      </c>
      <c r="O32" s="33">
        <v>6</v>
      </c>
      <c r="P32" s="33">
        <v>1</v>
      </c>
      <c r="Q32" s="33" t="s">
        <v>84</v>
      </c>
      <c r="R32" s="41" t="s">
        <v>85</v>
      </c>
      <c r="S32" s="41">
        <v>4500000</v>
      </c>
      <c r="T32" s="41">
        <v>27000000</v>
      </c>
      <c r="U32" s="33" t="s">
        <v>122</v>
      </c>
      <c r="V32" s="33" t="s">
        <v>123</v>
      </c>
      <c r="W32" s="33" t="s">
        <v>124</v>
      </c>
      <c r="X32" s="33" t="s">
        <v>76</v>
      </c>
      <c r="Y32" s="33" t="s">
        <v>77</v>
      </c>
      <c r="Z32" s="33" t="s">
        <v>78</v>
      </c>
      <c r="AA32" s="76">
        <f>SUMIFS('MOD PAA INVERSIÓN'!M:M,'MOD PAA INVERSIÓN'!B:B,A32,'MOD PAA INVERSIÓN'!A:A,"Modificación propuesta")</f>
        <v>0</v>
      </c>
      <c r="AB32" s="79">
        <f t="shared" si="1"/>
        <v>0</v>
      </c>
      <c r="AC32" s="79">
        <f t="shared" si="11"/>
        <v>27000000</v>
      </c>
      <c r="AD32" s="76">
        <f>IFERROR(VLOOKUP(A32,'MOD PAA INVERSIÓN'!$B:$U,20,0),0)</f>
        <v>0</v>
      </c>
      <c r="AE32" s="76">
        <f>SUMIFS('MOD PAA INVERSIÓN'!$M:$M,'MOD PAA INVERSIÓN'!B:B,A32,'MOD PAA INVERSIÓN'!A:A,"Información Actual")</f>
        <v>0</v>
      </c>
      <c r="AF32" s="76" t="e">
        <f>VLOOKUP(A32,'Copia de MOD PAA INVERSIÓN'!$B:$M,12,0)</f>
        <v>#N/A</v>
      </c>
      <c r="AG32" s="28" t="e">
        <f t="shared" si="3"/>
        <v>#REF!</v>
      </c>
      <c r="AH32" s="28" t="e">
        <f t="shared" si="4"/>
        <v>#REF!</v>
      </c>
    </row>
    <row r="33" spans="1:34" ht="89.25">
      <c r="A33" s="32" t="s">
        <v>130</v>
      </c>
      <c r="B33" s="33" t="s">
        <v>71</v>
      </c>
      <c r="C33" s="33" t="s">
        <v>116</v>
      </c>
      <c r="D33" s="33" t="s">
        <v>117</v>
      </c>
      <c r="E33" s="33" t="s">
        <v>118</v>
      </c>
      <c r="F33" s="34">
        <v>8066</v>
      </c>
      <c r="G33" s="34">
        <v>2024110010194</v>
      </c>
      <c r="H33" s="45" t="s">
        <v>13</v>
      </c>
      <c r="I33" s="33" t="s">
        <v>119</v>
      </c>
      <c r="J33" s="33" t="s">
        <v>16</v>
      </c>
      <c r="K33" s="33">
        <v>80111600</v>
      </c>
      <c r="L33" s="33" t="s">
        <v>131</v>
      </c>
      <c r="M33" s="33" t="s">
        <v>121</v>
      </c>
      <c r="N33" s="33" t="s">
        <v>121</v>
      </c>
      <c r="O33" s="33">
        <v>7</v>
      </c>
      <c r="P33" s="33">
        <v>1</v>
      </c>
      <c r="Q33" s="33" t="s">
        <v>84</v>
      </c>
      <c r="R33" s="41" t="s">
        <v>85</v>
      </c>
      <c r="S33" s="41">
        <v>4508000</v>
      </c>
      <c r="T33" s="41">
        <v>31556000</v>
      </c>
      <c r="U33" s="33" t="s">
        <v>122</v>
      </c>
      <c r="V33" s="33" t="s">
        <v>123</v>
      </c>
      <c r="W33" s="33" t="s">
        <v>124</v>
      </c>
      <c r="X33" s="33" t="s">
        <v>76</v>
      </c>
      <c r="Y33" s="33" t="s">
        <v>77</v>
      </c>
      <c r="Z33" s="33" t="s">
        <v>78</v>
      </c>
      <c r="AA33" s="76">
        <f>SUMIFS('MOD PAA INVERSIÓN'!M:M,'MOD PAA INVERSIÓN'!B:B,A33,'MOD PAA INVERSIÓN'!A:A,"Modificación propuesta")</f>
        <v>0</v>
      </c>
      <c r="AB33" s="79">
        <f t="shared" si="1"/>
        <v>0</v>
      </c>
      <c r="AC33" s="79">
        <f t="shared" si="11"/>
        <v>31556000</v>
      </c>
      <c r="AD33" s="76">
        <f>IFERROR(VLOOKUP(A33,'MOD PAA INVERSIÓN'!$B:$U,20,0),0)</f>
        <v>0</v>
      </c>
      <c r="AE33" s="76">
        <f>SUMIFS('MOD PAA INVERSIÓN'!$M:$M,'MOD PAA INVERSIÓN'!B:B,A33,'MOD PAA INVERSIÓN'!A:A,"Información Actual")</f>
        <v>0</v>
      </c>
      <c r="AF33" s="76" t="e">
        <f>VLOOKUP(A33,'Copia de MOD PAA INVERSIÓN'!$B:$M,12,0)</f>
        <v>#N/A</v>
      </c>
      <c r="AG33" s="28" t="e">
        <f t="shared" si="3"/>
        <v>#REF!</v>
      </c>
      <c r="AH33" s="28" t="e">
        <f t="shared" si="4"/>
        <v>#REF!</v>
      </c>
    </row>
    <row r="34" spans="1:34" ht="76.5">
      <c r="A34" s="32" t="s">
        <v>132</v>
      </c>
      <c r="B34" s="33" t="s">
        <v>71</v>
      </c>
      <c r="C34" s="33" t="s">
        <v>116</v>
      </c>
      <c r="D34" s="33" t="s">
        <v>117</v>
      </c>
      <c r="E34" s="33" t="s">
        <v>118</v>
      </c>
      <c r="F34" s="34">
        <v>8066</v>
      </c>
      <c r="G34" s="34">
        <v>2024110010194</v>
      </c>
      <c r="H34" s="45" t="s">
        <v>13</v>
      </c>
      <c r="I34" s="33" t="s">
        <v>119</v>
      </c>
      <c r="J34" s="33" t="s">
        <v>16</v>
      </c>
      <c r="K34" s="33">
        <v>80111600</v>
      </c>
      <c r="L34" s="33" t="s">
        <v>133</v>
      </c>
      <c r="M34" s="33" t="s">
        <v>121</v>
      </c>
      <c r="N34" s="33" t="s">
        <v>121</v>
      </c>
      <c r="O34" s="33">
        <v>8</v>
      </c>
      <c r="P34" s="33">
        <v>1</v>
      </c>
      <c r="Q34" s="33" t="s">
        <v>84</v>
      </c>
      <c r="R34" s="41" t="s">
        <v>85</v>
      </c>
      <c r="S34" s="41">
        <v>10000000</v>
      </c>
      <c r="T34" s="41">
        <v>80000000</v>
      </c>
      <c r="U34" s="33" t="s">
        <v>122</v>
      </c>
      <c r="V34" s="33" t="s">
        <v>123</v>
      </c>
      <c r="W34" s="33" t="s">
        <v>124</v>
      </c>
      <c r="X34" s="33" t="s">
        <v>76</v>
      </c>
      <c r="Y34" s="33" t="s">
        <v>77</v>
      </c>
      <c r="Z34" s="33" t="s">
        <v>78</v>
      </c>
      <c r="AA34" s="76">
        <f>SUMIFS('MOD PAA INVERSIÓN'!M:M,'MOD PAA INVERSIÓN'!B:B,A34,'MOD PAA INVERSIÓN'!A:A,"Modificación propuesta")</f>
        <v>0</v>
      </c>
      <c r="AB34" s="79">
        <f t="shared" si="1"/>
        <v>0</v>
      </c>
      <c r="AC34" s="79">
        <f t="shared" si="11"/>
        <v>80000000</v>
      </c>
      <c r="AD34" s="76">
        <f>IFERROR(VLOOKUP(A34,'MOD PAA INVERSIÓN'!$B:$U,20,0),0)</f>
        <v>0</v>
      </c>
      <c r="AE34" s="76">
        <f>SUMIFS('MOD PAA INVERSIÓN'!$M:$M,'MOD PAA INVERSIÓN'!B:B,A34,'MOD PAA INVERSIÓN'!A:A,"Información Actual")</f>
        <v>0</v>
      </c>
      <c r="AF34" s="76" t="e">
        <f>VLOOKUP(A34,'Copia de MOD PAA INVERSIÓN'!$B:$M,12,0)</f>
        <v>#N/A</v>
      </c>
      <c r="AG34" s="28" t="e">
        <f t="shared" si="3"/>
        <v>#REF!</v>
      </c>
      <c r="AH34" s="28" t="e">
        <f t="shared" si="4"/>
        <v>#REF!</v>
      </c>
    </row>
    <row r="35" spans="1:34" ht="76.5">
      <c r="A35" s="32" t="s">
        <v>134</v>
      </c>
      <c r="B35" s="33" t="s">
        <v>71</v>
      </c>
      <c r="C35" s="33" t="s">
        <v>116</v>
      </c>
      <c r="D35" s="33" t="s">
        <v>117</v>
      </c>
      <c r="E35" s="33" t="s">
        <v>118</v>
      </c>
      <c r="F35" s="34">
        <v>8066</v>
      </c>
      <c r="G35" s="34">
        <v>2024110010194</v>
      </c>
      <c r="H35" s="45" t="s">
        <v>13</v>
      </c>
      <c r="I35" s="33" t="s">
        <v>119</v>
      </c>
      <c r="J35" s="33" t="s">
        <v>16</v>
      </c>
      <c r="K35" s="33">
        <v>80111600</v>
      </c>
      <c r="L35" s="33" t="s">
        <v>135</v>
      </c>
      <c r="M35" s="33" t="s">
        <v>121</v>
      </c>
      <c r="N35" s="33" t="s">
        <v>121</v>
      </c>
      <c r="O35" s="33">
        <v>10</v>
      </c>
      <c r="P35" s="33">
        <v>1</v>
      </c>
      <c r="Q35" s="33" t="s">
        <v>84</v>
      </c>
      <c r="R35" s="41" t="s">
        <v>85</v>
      </c>
      <c r="S35" s="41">
        <v>9000000</v>
      </c>
      <c r="T35" s="41">
        <v>90000000</v>
      </c>
      <c r="U35" s="33" t="s">
        <v>122</v>
      </c>
      <c r="V35" s="33" t="s">
        <v>123</v>
      </c>
      <c r="W35" s="33" t="s">
        <v>124</v>
      </c>
      <c r="X35" s="33" t="s">
        <v>76</v>
      </c>
      <c r="Y35" s="33" t="s">
        <v>77</v>
      </c>
      <c r="Z35" s="33" t="s">
        <v>78</v>
      </c>
      <c r="AA35" s="76">
        <f>SUMIFS('MOD PAA INVERSIÓN'!M:M,'MOD PAA INVERSIÓN'!B:B,A35,'MOD PAA INVERSIÓN'!A:A,"Modificación propuesta")</f>
        <v>0</v>
      </c>
      <c r="AB35" s="79">
        <f t="shared" si="1"/>
        <v>0</v>
      </c>
      <c r="AC35" s="79">
        <f t="shared" si="11"/>
        <v>90000000</v>
      </c>
      <c r="AD35" s="76">
        <f>IFERROR(VLOOKUP(A35,'MOD PAA INVERSIÓN'!$B:$U,20,0),0)</f>
        <v>0</v>
      </c>
      <c r="AE35" s="76">
        <f>SUMIFS('MOD PAA INVERSIÓN'!$M:$M,'MOD PAA INVERSIÓN'!B:B,A35,'MOD PAA INVERSIÓN'!A:A,"Información Actual")</f>
        <v>0</v>
      </c>
      <c r="AF35" s="76" t="e">
        <f>VLOOKUP(A35,'Copia de MOD PAA INVERSIÓN'!$B:$M,12,0)</f>
        <v>#N/A</v>
      </c>
      <c r="AG35" s="28" t="e">
        <f t="shared" si="3"/>
        <v>#REF!</v>
      </c>
      <c r="AH35" s="28" t="e">
        <f t="shared" si="4"/>
        <v>#REF!</v>
      </c>
    </row>
    <row r="36" spans="1:34" ht="63.75">
      <c r="A36" s="32" t="s">
        <v>136</v>
      </c>
      <c r="B36" s="33" t="s">
        <v>71</v>
      </c>
      <c r="C36" s="33" t="s">
        <v>116</v>
      </c>
      <c r="D36" s="33" t="s">
        <v>117</v>
      </c>
      <c r="E36" s="33" t="s">
        <v>118</v>
      </c>
      <c r="F36" s="34">
        <v>8066</v>
      </c>
      <c r="G36" s="34">
        <v>2024110010194</v>
      </c>
      <c r="H36" s="45" t="s">
        <v>13</v>
      </c>
      <c r="I36" s="33" t="s">
        <v>119</v>
      </c>
      <c r="J36" s="33" t="s">
        <v>16</v>
      </c>
      <c r="K36" s="33">
        <v>80111600</v>
      </c>
      <c r="L36" s="33" t="s">
        <v>137</v>
      </c>
      <c r="M36" s="33" t="s">
        <v>121</v>
      </c>
      <c r="N36" s="33" t="s">
        <v>121</v>
      </c>
      <c r="O36" s="33">
        <v>10</v>
      </c>
      <c r="P36" s="33">
        <v>1</v>
      </c>
      <c r="Q36" s="33" t="s">
        <v>84</v>
      </c>
      <c r="R36" s="41" t="s">
        <v>85</v>
      </c>
      <c r="S36" s="41">
        <v>5500000</v>
      </c>
      <c r="T36" s="41">
        <v>55000000</v>
      </c>
      <c r="U36" s="33" t="s">
        <v>122</v>
      </c>
      <c r="V36" s="33" t="s">
        <v>123</v>
      </c>
      <c r="W36" s="33" t="s">
        <v>124</v>
      </c>
      <c r="X36" s="33" t="s">
        <v>76</v>
      </c>
      <c r="Y36" s="33" t="s">
        <v>77</v>
      </c>
      <c r="Z36" s="33" t="s">
        <v>78</v>
      </c>
      <c r="AA36" s="76">
        <f>SUMIFS('MOD PAA INVERSIÓN'!M:M,'MOD PAA INVERSIÓN'!B:B,A36,'MOD PAA INVERSIÓN'!A:A,"Modificación propuesta")</f>
        <v>0</v>
      </c>
      <c r="AB36" s="79">
        <f t="shared" si="1"/>
        <v>0</v>
      </c>
      <c r="AC36" s="79">
        <f t="shared" si="11"/>
        <v>55000000</v>
      </c>
      <c r="AD36" s="76">
        <f>IFERROR(VLOOKUP(A36,'MOD PAA INVERSIÓN'!$B:$U,20,0),0)</f>
        <v>0</v>
      </c>
      <c r="AE36" s="76">
        <f>SUMIFS('MOD PAA INVERSIÓN'!$M:$M,'MOD PAA INVERSIÓN'!B:B,A36,'MOD PAA INVERSIÓN'!A:A,"Información Actual")</f>
        <v>0</v>
      </c>
      <c r="AF36" s="76" t="e">
        <f>VLOOKUP(A36,'Copia de MOD PAA INVERSIÓN'!$B:$M,12,0)</f>
        <v>#N/A</v>
      </c>
      <c r="AG36" s="28" t="e">
        <f t="shared" si="3"/>
        <v>#REF!</v>
      </c>
      <c r="AH36" s="28" t="e">
        <f t="shared" si="4"/>
        <v>#REF!</v>
      </c>
    </row>
    <row r="37" spans="1:34" ht="89.25">
      <c r="A37" s="32" t="s">
        <v>138</v>
      </c>
      <c r="B37" s="33" t="s">
        <v>71</v>
      </c>
      <c r="C37" s="33" t="s">
        <v>116</v>
      </c>
      <c r="D37" s="33" t="s">
        <v>117</v>
      </c>
      <c r="E37" s="33" t="s">
        <v>118</v>
      </c>
      <c r="F37" s="34">
        <v>8066</v>
      </c>
      <c r="G37" s="34">
        <v>2024110010194</v>
      </c>
      <c r="H37" s="45" t="s">
        <v>13</v>
      </c>
      <c r="I37" s="33" t="s">
        <v>119</v>
      </c>
      <c r="J37" s="33" t="s">
        <v>16</v>
      </c>
      <c r="K37" s="33">
        <v>80111600</v>
      </c>
      <c r="L37" s="33" t="s">
        <v>139</v>
      </c>
      <c r="M37" s="33" t="s">
        <v>121</v>
      </c>
      <c r="N37" s="33" t="s">
        <v>121</v>
      </c>
      <c r="O37" s="33">
        <v>8</v>
      </c>
      <c r="P37" s="33">
        <v>1</v>
      </c>
      <c r="Q37" s="33" t="s">
        <v>84</v>
      </c>
      <c r="R37" s="41" t="s">
        <v>85</v>
      </c>
      <c r="S37" s="41">
        <v>9000000</v>
      </c>
      <c r="T37" s="41">
        <v>72000000</v>
      </c>
      <c r="U37" s="33" t="s">
        <v>122</v>
      </c>
      <c r="V37" s="33" t="s">
        <v>123</v>
      </c>
      <c r="W37" s="33" t="s">
        <v>124</v>
      </c>
      <c r="X37" s="33" t="s">
        <v>76</v>
      </c>
      <c r="Y37" s="33" t="s">
        <v>77</v>
      </c>
      <c r="Z37" s="33" t="s">
        <v>78</v>
      </c>
      <c r="AA37" s="76">
        <f>SUMIFS('MOD PAA INVERSIÓN'!M:M,'MOD PAA INVERSIÓN'!B:B,A37,'MOD PAA INVERSIÓN'!A:A,"Modificación propuesta")</f>
        <v>0</v>
      </c>
      <c r="AB37" s="79">
        <f t="shared" si="1"/>
        <v>0</v>
      </c>
      <c r="AC37" s="79">
        <f t="shared" si="11"/>
        <v>72000000</v>
      </c>
      <c r="AD37" s="76">
        <f>IFERROR(VLOOKUP(A37,'MOD PAA INVERSIÓN'!$B:$U,20,0),0)</f>
        <v>0</v>
      </c>
      <c r="AE37" s="76">
        <f>SUMIFS('MOD PAA INVERSIÓN'!$M:$M,'MOD PAA INVERSIÓN'!B:B,A37,'MOD PAA INVERSIÓN'!A:A,"Información Actual")</f>
        <v>0</v>
      </c>
      <c r="AF37" s="76" t="e">
        <f>VLOOKUP(A37,'Copia de MOD PAA INVERSIÓN'!$B:$M,12,0)</f>
        <v>#N/A</v>
      </c>
      <c r="AG37" s="28" t="e">
        <f t="shared" si="3"/>
        <v>#REF!</v>
      </c>
      <c r="AH37" s="28" t="e">
        <f t="shared" si="4"/>
        <v>#REF!</v>
      </c>
    </row>
    <row r="38" spans="1:34" ht="102">
      <c r="A38" s="32" t="s">
        <v>140</v>
      </c>
      <c r="B38" s="33" t="s">
        <v>71</v>
      </c>
      <c r="C38" s="33" t="s">
        <v>116</v>
      </c>
      <c r="D38" s="33" t="s">
        <v>117</v>
      </c>
      <c r="E38" s="33" t="s">
        <v>118</v>
      </c>
      <c r="F38" s="34">
        <v>8066</v>
      </c>
      <c r="G38" s="34">
        <v>2024110010194</v>
      </c>
      <c r="H38" s="45" t="s">
        <v>13</v>
      </c>
      <c r="I38" s="33" t="s">
        <v>119</v>
      </c>
      <c r="J38" s="33" t="s">
        <v>16</v>
      </c>
      <c r="K38" s="33">
        <v>80111600</v>
      </c>
      <c r="L38" s="33" t="s">
        <v>141</v>
      </c>
      <c r="M38" s="33" t="s">
        <v>121</v>
      </c>
      <c r="N38" s="33" t="s">
        <v>121</v>
      </c>
      <c r="O38" s="33">
        <v>4</v>
      </c>
      <c r="P38" s="33">
        <v>1</v>
      </c>
      <c r="Q38" s="33" t="s">
        <v>84</v>
      </c>
      <c r="R38" s="41" t="s">
        <v>85</v>
      </c>
      <c r="S38" s="41">
        <v>3156000</v>
      </c>
      <c r="T38" s="41">
        <v>12624000</v>
      </c>
      <c r="U38" s="33" t="s">
        <v>122</v>
      </c>
      <c r="V38" s="33" t="s">
        <v>142</v>
      </c>
      <c r="W38" s="33" t="s">
        <v>124</v>
      </c>
      <c r="X38" s="33" t="s">
        <v>76</v>
      </c>
      <c r="Y38" s="33" t="s">
        <v>77</v>
      </c>
      <c r="Z38" s="33" t="s">
        <v>78</v>
      </c>
      <c r="AA38" s="76">
        <f>SUMIFS('MOD PAA INVERSIÓN'!M:M,'MOD PAA INVERSIÓN'!B:B,A38,'MOD PAA INVERSIÓN'!A:A,"Modificación propuesta")</f>
        <v>0</v>
      </c>
      <c r="AB38" s="79">
        <f t="shared" si="1"/>
        <v>0</v>
      </c>
      <c r="AC38" s="79">
        <f t="shared" si="11"/>
        <v>12624000</v>
      </c>
      <c r="AD38" s="76">
        <f>IFERROR(VLOOKUP(A38,'MOD PAA INVERSIÓN'!$B:$U,20,0),0)</f>
        <v>0</v>
      </c>
      <c r="AE38" s="76">
        <f>SUMIFS('MOD PAA INVERSIÓN'!$M:$M,'MOD PAA INVERSIÓN'!B:B,A38,'MOD PAA INVERSIÓN'!A:A,"Información Actual")</f>
        <v>0</v>
      </c>
      <c r="AF38" s="76" t="e">
        <f>VLOOKUP(A38,'Copia de MOD PAA INVERSIÓN'!$B:$M,12,0)</f>
        <v>#N/A</v>
      </c>
      <c r="AG38" s="28" t="e">
        <f t="shared" si="3"/>
        <v>#REF!</v>
      </c>
      <c r="AH38" s="28" t="e">
        <f t="shared" si="4"/>
        <v>#REF!</v>
      </c>
    </row>
    <row r="39" spans="1:34" ht="76.5">
      <c r="A39" s="32" t="s">
        <v>143</v>
      </c>
      <c r="B39" s="33" t="s">
        <v>71</v>
      </c>
      <c r="C39" s="33" t="s">
        <v>116</v>
      </c>
      <c r="D39" s="33" t="s">
        <v>117</v>
      </c>
      <c r="E39" s="33" t="s">
        <v>118</v>
      </c>
      <c r="F39" s="34">
        <v>8066</v>
      </c>
      <c r="G39" s="34">
        <v>2024110010194</v>
      </c>
      <c r="H39" s="45" t="s">
        <v>13</v>
      </c>
      <c r="I39" s="33" t="s">
        <v>119</v>
      </c>
      <c r="J39" s="33" t="s">
        <v>16</v>
      </c>
      <c r="K39" s="33">
        <v>80111600</v>
      </c>
      <c r="L39" s="33" t="s">
        <v>144</v>
      </c>
      <c r="M39" s="33" t="s">
        <v>121</v>
      </c>
      <c r="N39" s="33" t="s">
        <v>121</v>
      </c>
      <c r="O39" s="33">
        <v>6</v>
      </c>
      <c r="P39" s="33">
        <v>1</v>
      </c>
      <c r="Q39" s="33" t="s">
        <v>84</v>
      </c>
      <c r="R39" s="41" t="s">
        <v>85</v>
      </c>
      <c r="S39" s="41">
        <v>8000000</v>
      </c>
      <c r="T39" s="41">
        <v>48000000</v>
      </c>
      <c r="U39" s="33" t="s">
        <v>122</v>
      </c>
      <c r="V39" s="33" t="s">
        <v>123</v>
      </c>
      <c r="W39" s="33" t="s">
        <v>124</v>
      </c>
      <c r="X39" s="33" t="s">
        <v>76</v>
      </c>
      <c r="Y39" s="33" t="s">
        <v>77</v>
      </c>
      <c r="Z39" s="33" t="s">
        <v>78</v>
      </c>
      <c r="AA39" s="76">
        <f>SUMIFS('MOD PAA INVERSIÓN'!M:M,'MOD PAA INVERSIÓN'!B:B,A39,'MOD PAA INVERSIÓN'!A:A,"Modificación propuesta")</f>
        <v>0</v>
      </c>
      <c r="AB39" s="79">
        <f t="shared" si="1"/>
        <v>0</v>
      </c>
      <c r="AC39" s="79">
        <f t="shared" si="11"/>
        <v>48000000</v>
      </c>
      <c r="AD39" s="76">
        <f>IFERROR(VLOOKUP(A39,'MOD PAA INVERSIÓN'!$B:$U,20,0),0)</f>
        <v>0</v>
      </c>
      <c r="AE39" s="76">
        <f>SUMIFS('MOD PAA INVERSIÓN'!$M:$M,'MOD PAA INVERSIÓN'!B:B,A39,'MOD PAA INVERSIÓN'!A:A,"Información Actual")</f>
        <v>0</v>
      </c>
      <c r="AF39" s="76" t="e">
        <f>VLOOKUP(A39,'Copia de MOD PAA INVERSIÓN'!$B:$M,12,0)</f>
        <v>#N/A</v>
      </c>
      <c r="AG39" s="28" t="e">
        <f t="shared" si="3"/>
        <v>#REF!</v>
      </c>
      <c r="AH39" s="28" t="e">
        <f t="shared" si="4"/>
        <v>#REF!</v>
      </c>
    </row>
    <row r="40" spans="1:34" ht="127.5">
      <c r="A40" s="32" t="s">
        <v>145</v>
      </c>
      <c r="B40" s="33" t="s">
        <v>71</v>
      </c>
      <c r="C40" s="33" t="s">
        <v>116</v>
      </c>
      <c r="D40" s="33" t="s">
        <v>117</v>
      </c>
      <c r="E40" s="33" t="s">
        <v>118</v>
      </c>
      <c r="F40" s="34">
        <v>8066</v>
      </c>
      <c r="G40" s="34">
        <v>2024110010194</v>
      </c>
      <c r="H40" s="45" t="s">
        <v>13</v>
      </c>
      <c r="I40" s="33" t="s">
        <v>119</v>
      </c>
      <c r="J40" s="33" t="s">
        <v>16</v>
      </c>
      <c r="K40" s="33">
        <v>80111600</v>
      </c>
      <c r="L40" s="33" t="s">
        <v>146</v>
      </c>
      <c r="M40" s="33" t="s">
        <v>121</v>
      </c>
      <c r="N40" s="33" t="s">
        <v>121</v>
      </c>
      <c r="O40" s="33">
        <v>6</v>
      </c>
      <c r="P40" s="33">
        <v>1</v>
      </c>
      <c r="Q40" s="33" t="s">
        <v>84</v>
      </c>
      <c r="R40" s="41" t="s">
        <v>85</v>
      </c>
      <c r="S40" s="41">
        <v>5000000</v>
      </c>
      <c r="T40" s="41">
        <v>30000000</v>
      </c>
      <c r="U40" s="33" t="s">
        <v>122</v>
      </c>
      <c r="V40" s="33" t="s">
        <v>123</v>
      </c>
      <c r="W40" s="33" t="s">
        <v>124</v>
      </c>
      <c r="X40" s="33" t="s">
        <v>76</v>
      </c>
      <c r="Y40" s="33" t="s">
        <v>77</v>
      </c>
      <c r="Z40" s="33" t="s">
        <v>78</v>
      </c>
      <c r="AA40" s="76">
        <f>SUMIFS('MOD PAA INVERSIÓN'!M:M,'MOD PAA INVERSIÓN'!B:B,A40,'MOD PAA INVERSIÓN'!A:A,"Modificación propuesta")</f>
        <v>0</v>
      </c>
      <c r="AB40" s="79">
        <f t="shared" si="1"/>
        <v>0</v>
      </c>
      <c r="AC40" s="79">
        <f t="shared" si="11"/>
        <v>30000000</v>
      </c>
      <c r="AD40" s="76">
        <f>IFERROR(VLOOKUP(A40,'MOD PAA INVERSIÓN'!$B:$U,20,0),0)</f>
        <v>0</v>
      </c>
      <c r="AE40" s="76">
        <f>SUMIFS('MOD PAA INVERSIÓN'!$M:$M,'MOD PAA INVERSIÓN'!B:B,A40,'MOD PAA INVERSIÓN'!A:A,"Información Actual")</f>
        <v>0</v>
      </c>
      <c r="AF40" s="76" t="e">
        <f>VLOOKUP(A40,'Copia de MOD PAA INVERSIÓN'!$B:$M,12,0)</f>
        <v>#N/A</v>
      </c>
      <c r="AG40" s="28" t="e">
        <f t="shared" si="3"/>
        <v>#REF!</v>
      </c>
      <c r="AH40" s="28" t="e">
        <f t="shared" si="4"/>
        <v>#REF!</v>
      </c>
    </row>
    <row r="41" spans="1:34" ht="63.75">
      <c r="A41" s="32" t="s">
        <v>147</v>
      </c>
      <c r="B41" s="33" t="s">
        <v>71</v>
      </c>
      <c r="C41" s="33" t="s">
        <v>116</v>
      </c>
      <c r="D41" s="33" t="s">
        <v>117</v>
      </c>
      <c r="E41" s="33" t="s">
        <v>118</v>
      </c>
      <c r="F41" s="34">
        <v>8066</v>
      </c>
      <c r="G41" s="34">
        <v>2024110010194</v>
      </c>
      <c r="H41" s="45" t="s">
        <v>13</v>
      </c>
      <c r="I41" s="33" t="s">
        <v>119</v>
      </c>
      <c r="J41" s="33" t="s">
        <v>16</v>
      </c>
      <c r="K41" s="33">
        <v>80111600</v>
      </c>
      <c r="L41" s="33" t="s">
        <v>148</v>
      </c>
      <c r="M41" s="33" t="s">
        <v>121</v>
      </c>
      <c r="N41" s="33" t="s">
        <v>121</v>
      </c>
      <c r="O41" s="33">
        <v>10</v>
      </c>
      <c r="P41" s="33">
        <v>1</v>
      </c>
      <c r="Q41" s="33" t="s">
        <v>84</v>
      </c>
      <c r="R41" s="41" t="s">
        <v>85</v>
      </c>
      <c r="S41" s="41">
        <v>4700000</v>
      </c>
      <c r="T41" s="41">
        <v>47000000</v>
      </c>
      <c r="U41" s="33" t="s">
        <v>122</v>
      </c>
      <c r="V41" s="33" t="s">
        <v>123</v>
      </c>
      <c r="W41" s="33" t="s">
        <v>124</v>
      </c>
      <c r="X41" s="33" t="s">
        <v>76</v>
      </c>
      <c r="Y41" s="33" t="s">
        <v>77</v>
      </c>
      <c r="Z41" s="33" t="s">
        <v>78</v>
      </c>
      <c r="AA41" s="76">
        <f>SUMIFS('MOD PAA INVERSIÓN'!M:M,'MOD PAA INVERSIÓN'!B:B,A41,'MOD PAA INVERSIÓN'!A:A,"Modificación propuesta")</f>
        <v>0</v>
      </c>
      <c r="AB41" s="79">
        <f t="shared" si="1"/>
        <v>0</v>
      </c>
      <c r="AC41" s="79">
        <f t="shared" si="11"/>
        <v>47000000</v>
      </c>
      <c r="AD41" s="76">
        <f>IFERROR(VLOOKUP(A41,'MOD PAA INVERSIÓN'!$B:$U,20,0),0)</f>
        <v>0</v>
      </c>
      <c r="AE41" s="76">
        <f>SUMIFS('MOD PAA INVERSIÓN'!$M:$M,'MOD PAA INVERSIÓN'!B:B,A41,'MOD PAA INVERSIÓN'!A:A,"Información Actual")</f>
        <v>0</v>
      </c>
      <c r="AF41" s="76" t="e">
        <f>VLOOKUP(A41,'Copia de MOD PAA INVERSIÓN'!$B:$M,12,0)</f>
        <v>#N/A</v>
      </c>
      <c r="AG41" s="28" t="e">
        <f t="shared" si="3"/>
        <v>#REF!</v>
      </c>
      <c r="AH41" s="28" t="e">
        <f t="shared" si="4"/>
        <v>#REF!</v>
      </c>
    </row>
    <row r="42" spans="1:34" ht="76.5">
      <c r="A42" s="32" t="s">
        <v>149</v>
      </c>
      <c r="B42" s="33" t="s">
        <v>71</v>
      </c>
      <c r="C42" s="33" t="s">
        <v>116</v>
      </c>
      <c r="D42" s="33" t="s">
        <v>117</v>
      </c>
      <c r="E42" s="33" t="s">
        <v>118</v>
      </c>
      <c r="F42" s="34">
        <v>8066</v>
      </c>
      <c r="G42" s="34">
        <v>2024110010194</v>
      </c>
      <c r="H42" s="45" t="s">
        <v>13</v>
      </c>
      <c r="I42" s="33" t="s">
        <v>119</v>
      </c>
      <c r="J42" s="33" t="s">
        <v>16</v>
      </c>
      <c r="K42" s="33">
        <v>80111600</v>
      </c>
      <c r="L42" s="33" t="s">
        <v>150</v>
      </c>
      <c r="M42" s="33" t="s">
        <v>121</v>
      </c>
      <c r="N42" s="33" t="s">
        <v>121</v>
      </c>
      <c r="O42" s="33">
        <v>7</v>
      </c>
      <c r="P42" s="33">
        <v>1</v>
      </c>
      <c r="Q42" s="33" t="s">
        <v>84</v>
      </c>
      <c r="R42" s="41" t="s">
        <v>85</v>
      </c>
      <c r="S42" s="41">
        <v>6000000</v>
      </c>
      <c r="T42" s="41">
        <v>42000000</v>
      </c>
      <c r="U42" s="33" t="s">
        <v>122</v>
      </c>
      <c r="V42" s="33" t="s">
        <v>123</v>
      </c>
      <c r="W42" s="33" t="s">
        <v>124</v>
      </c>
      <c r="X42" s="33" t="s">
        <v>76</v>
      </c>
      <c r="Y42" s="33" t="s">
        <v>77</v>
      </c>
      <c r="Z42" s="33" t="s">
        <v>78</v>
      </c>
      <c r="AA42" s="76">
        <f>SUMIFS('MOD PAA INVERSIÓN'!M:M,'MOD PAA INVERSIÓN'!B:B,A42,'MOD PAA INVERSIÓN'!A:A,"Modificación propuesta")</f>
        <v>0</v>
      </c>
      <c r="AB42" s="79">
        <f t="shared" si="1"/>
        <v>0</v>
      </c>
      <c r="AC42" s="79">
        <f t="shared" si="11"/>
        <v>42000000</v>
      </c>
      <c r="AD42" s="76">
        <f>IFERROR(VLOOKUP(A42,'MOD PAA INVERSIÓN'!$B:$U,20,0),0)</f>
        <v>0</v>
      </c>
      <c r="AE42" s="76">
        <f>SUMIFS('MOD PAA INVERSIÓN'!$M:$M,'MOD PAA INVERSIÓN'!B:B,A42,'MOD PAA INVERSIÓN'!A:A,"Información Actual")</f>
        <v>0</v>
      </c>
      <c r="AF42" s="76" t="e">
        <f>VLOOKUP(A42,'Copia de MOD PAA INVERSIÓN'!$B:$M,12,0)</f>
        <v>#N/A</v>
      </c>
      <c r="AG42" s="28" t="e">
        <f t="shared" si="3"/>
        <v>#REF!</v>
      </c>
      <c r="AH42" s="28" t="e">
        <f t="shared" si="4"/>
        <v>#REF!</v>
      </c>
    </row>
    <row r="43" spans="1:34" ht="102">
      <c r="A43" s="32" t="s">
        <v>151</v>
      </c>
      <c r="B43" s="33" t="s">
        <v>71</v>
      </c>
      <c r="C43" s="33" t="s">
        <v>116</v>
      </c>
      <c r="D43" s="33" t="s">
        <v>117</v>
      </c>
      <c r="E43" s="33" t="s">
        <v>118</v>
      </c>
      <c r="F43" s="34">
        <v>8066</v>
      </c>
      <c r="G43" s="34">
        <v>2024110010194</v>
      </c>
      <c r="H43" s="45" t="s">
        <v>13</v>
      </c>
      <c r="I43" s="33" t="s">
        <v>119</v>
      </c>
      <c r="J43" s="33" t="s">
        <v>16</v>
      </c>
      <c r="K43" s="33">
        <v>80111600</v>
      </c>
      <c r="L43" s="33" t="s">
        <v>152</v>
      </c>
      <c r="M43" s="33" t="s">
        <v>121</v>
      </c>
      <c r="N43" s="33" t="s">
        <v>121</v>
      </c>
      <c r="O43" s="33">
        <v>8</v>
      </c>
      <c r="P43" s="33">
        <v>1</v>
      </c>
      <c r="Q43" s="33" t="s">
        <v>84</v>
      </c>
      <c r="R43" s="41" t="s">
        <v>85</v>
      </c>
      <c r="S43" s="41">
        <v>15000000</v>
      </c>
      <c r="T43" s="41">
        <v>120000000</v>
      </c>
      <c r="U43" s="33" t="s">
        <v>153</v>
      </c>
      <c r="V43" s="33" t="s">
        <v>123</v>
      </c>
      <c r="W43" s="33" t="s">
        <v>124</v>
      </c>
      <c r="X43" s="33" t="s">
        <v>76</v>
      </c>
      <c r="Y43" s="33" t="s">
        <v>77</v>
      </c>
      <c r="Z43" s="33" t="s">
        <v>78</v>
      </c>
      <c r="AA43" s="76">
        <f>SUMIFS('MOD PAA INVERSIÓN'!M:M,'MOD PAA INVERSIÓN'!B:B,A43,'MOD PAA INVERSIÓN'!A:A,"Modificación propuesta")</f>
        <v>0</v>
      </c>
      <c r="AB43" s="79">
        <f t="shared" si="1"/>
        <v>0</v>
      </c>
      <c r="AC43" s="79">
        <f t="shared" si="11"/>
        <v>120000000</v>
      </c>
      <c r="AD43" s="76">
        <f>IFERROR(VLOOKUP(A43,'MOD PAA INVERSIÓN'!$B:$U,20,0),0)</f>
        <v>0</v>
      </c>
      <c r="AE43" s="76">
        <f>SUMIFS('MOD PAA INVERSIÓN'!$M:$M,'MOD PAA INVERSIÓN'!B:B,A43,'MOD PAA INVERSIÓN'!A:A,"Información Actual")</f>
        <v>0</v>
      </c>
      <c r="AF43" s="76" t="e">
        <f>VLOOKUP(A43,'Copia de MOD PAA INVERSIÓN'!$B:$M,12,0)</f>
        <v>#N/A</v>
      </c>
      <c r="AG43" s="28" t="e">
        <f t="shared" si="3"/>
        <v>#REF!</v>
      </c>
      <c r="AH43" s="28" t="e">
        <f t="shared" si="4"/>
        <v>#REF!</v>
      </c>
    </row>
    <row r="44" spans="1:34" ht="76.5">
      <c r="A44" s="32" t="s">
        <v>154</v>
      </c>
      <c r="B44" s="33" t="s">
        <v>71</v>
      </c>
      <c r="C44" s="33" t="s">
        <v>116</v>
      </c>
      <c r="D44" s="33" t="s">
        <v>117</v>
      </c>
      <c r="E44" s="33" t="s">
        <v>118</v>
      </c>
      <c r="F44" s="34">
        <v>8066</v>
      </c>
      <c r="G44" s="34">
        <v>2024110010194</v>
      </c>
      <c r="H44" s="45" t="s">
        <v>13</v>
      </c>
      <c r="I44" s="33" t="s">
        <v>119</v>
      </c>
      <c r="J44" s="33" t="s">
        <v>16</v>
      </c>
      <c r="K44" s="33">
        <v>80111600</v>
      </c>
      <c r="L44" s="33" t="s">
        <v>150</v>
      </c>
      <c r="M44" s="33" t="s">
        <v>121</v>
      </c>
      <c r="N44" s="33" t="s">
        <v>121</v>
      </c>
      <c r="O44" s="33">
        <v>5</v>
      </c>
      <c r="P44" s="33">
        <v>1</v>
      </c>
      <c r="Q44" s="33" t="s">
        <v>84</v>
      </c>
      <c r="R44" s="41" t="s">
        <v>85</v>
      </c>
      <c r="S44" s="41">
        <v>5000000</v>
      </c>
      <c r="T44" s="41">
        <v>25000000</v>
      </c>
      <c r="U44" s="33" t="s">
        <v>122</v>
      </c>
      <c r="V44" s="33" t="s">
        <v>123</v>
      </c>
      <c r="W44" s="33" t="s">
        <v>124</v>
      </c>
      <c r="X44" s="33" t="s">
        <v>76</v>
      </c>
      <c r="Y44" s="33" t="s">
        <v>77</v>
      </c>
      <c r="Z44" s="33" t="s">
        <v>78</v>
      </c>
      <c r="AA44" s="76">
        <f>SUMIFS('MOD PAA INVERSIÓN'!M:M,'MOD PAA INVERSIÓN'!B:B,A44,'MOD PAA INVERSIÓN'!A:A,"Modificación propuesta")</f>
        <v>0</v>
      </c>
      <c r="AB44" s="79">
        <f t="shared" si="1"/>
        <v>0</v>
      </c>
      <c r="AC44" s="79">
        <f t="shared" si="11"/>
        <v>25000000</v>
      </c>
      <c r="AD44" s="76">
        <f>IFERROR(VLOOKUP(A44,'MOD PAA INVERSIÓN'!$B:$U,20,0),0)</f>
        <v>0</v>
      </c>
      <c r="AE44" s="76">
        <f>SUMIFS('MOD PAA INVERSIÓN'!$M:$M,'MOD PAA INVERSIÓN'!B:B,A44,'MOD PAA INVERSIÓN'!A:A,"Información Actual")</f>
        <v>0</v>
      </c>
      <c r="AF44" s="76" t="e">
        <f>VLOOKUP(A44,'Copia de MOD PAA INVERSIÓN'!$B:$M,12,0)</f>
        <v>#N/A</v>
      </c>
      <c r="AG44" s="28" t="e">
        <f t="shared" si="3"/>
        <v>#REF!</v>
      </c>
      <c r="AH44" s="28" t="e">
        <f t="shared" si="4"/>
        <v>#REF!</v>
      </c>
    </row>
    <row r="45" spans="1:34" ht="63.75">
      <c r="A45" s="32" t="s">
        <v>155</v>
      </c>
      <c r="B45" s="33" t="s">
        <v>71</v>
      </c>
      <c r="C45" s="33" t="s">
        <v>116</v>
      </c>
      <c r="D45" s="33" t="s">
        <v>117</v>
      </c>
      <c r="E45" s="33" t="s">
        <v>118</v>
      </c>
      <c r="F45" s="34">
        <v>8066</v>
      </c>
      <c r="G45" s="34">
        <v>2024110010194</v>
      </c>
      <c r="H45" s="45" t="s">
        <v>13</v>
      </c>
      <c r="I45" s="33" t="s">
        <v>119</v>
      </c>
      <c r="J45" s="33" t="s">
        <v>16</v>
      </c>
      <c r="K45" s="33">
        <v>80111600</v>
      </c>
      <c r="L45" s="33" t="s">
        <v>156</v>
      </c>
      <c r="M45" s="33" t="s">
        <v>121</v>
      </c>
      <c r="N45" s="33" t="s">
        <v>121</v>
      </c>
      <c r="O45" s="33">
        <v>5</v>
      </c>
      <c r="P45" s="33">
        <v>1</v>
      </c>
      <c r="Q45" s="33" t="s">
        <v>84</v>
      </c>
      <c r="R45" s="41" t="s">
        <v>85</v>
      </c>
      <c r="S45" s="41">
        <v>3000000</v>
      </c>
      <c r="T45" s="41">
        <v>15000000</v>
      </c>
      <c r="U45" s="33" t="s">
        <v>157</v>
      </c>
      <c r="V45" s="33" t="s">
        <v>142</v>
      </c>
      <c r="W45" s="33" t="s">
        <v>124</v>
      </c>
      <c r="X45" s="33" t="s">
        <v>76</v>
      </c>
      <c r="Y45" s="33" t="s">
        <v>77</v>
      </c>
      <c r="Z45" s="33" t="s">
        <v>78</v>
      </c>
      <c r="AA45" s="76">
        <f>SUMIFS('MOD PAA INVERSIÓN'!M:M,'MOD PAA INVERSIÓN'!B:B,A45,'MOD PAA INVERSIÓN'!A:A,"Modificación propuesta")</f>
        <v>0</v>
      </c>
      <c r="AB45" s="79">
        <f t="shared" si="1"/>
        <v>0</v>
      </c>
      <c r="AC45" s="79">
        <f t="shared" si="11"/>
        <v>15000000</v>
      </c>
      <c r="AD45" s="76">
        <f>IFERROR(VLOOKUP(A45,'MOD PAA INVERSIÓN'!$B:$U,20,0),0)</f>
        <v>0</v>
      </c>
      <c r="AE45" s="76">
        <f>SUMIFS('MOD PAA INVERSIÓN'!$M:$M,'MOD PAA INVERSIÓN'!B:B,A45,'MOD PAA INVERSIÓN'!A:A,"Información Actual")</f>
        <v>0</v>
      </c>
      <c r="AF45" s="76" t="e">
        <f>VLOOKUP(A45,'Copia de MOD PAA INVERSIÓN'!$B:$M,12,0)</f>
        <v>#N/A</v>
      </c>
      <c r="AG45" s="28" t="e">
        <f t="shared" si="3"/>
        <v>#REF!</v>
      </c>
      <c r="AH45" s="28" t="e">
        <f t="shared" si="4"/>
        <v>#REF!</v>
      </c>
    </row>
    <row r="46" spans="1:34" ht="140.25">
      <c r="A46" s="32" t="s">
        <v>158</v>
      </c>
      <c r="B46" s="33" t="s">
        <v>71</v>
      </c>
      <c r="C46" s="33" t="s">
        <v>116</v>
      </c>
      <c r="D46" s="33" t="s">
        <v>117</v>
      </c>
      <c r="E46" s="33" t="s">
        <v>118</v>
      </c>
      <c r="F46" s="34">
        <v>8066</v>
      </c>
      <c r="G46" s="34">
        <v>2024110010194</v>
      </c>
      <c r="H46" s="45" t="s">
        <v>13</v>
      </c>
      <c r="I46" s="33" t="s">
        <v>119</v>
      </c>
      <c r="J46" s="33" t="s">
        <v>16</v>
      </c>
      <c r="K46" s="33">
        <v>80111600</v>
      </c>
      <c r="L46" s="33" t="s">
        <v>159</v>
      </c>
      <c r="M46" s="33" t="s">
        <v>121</v>
      </c>
      <c r="N46" s="33" t="s">
        <v>121</v>
      </c>
      <c r="O46" s="33">
        <v>6</v>
      </c>
      <c r="P46" s="33">
        <v>1</v>
      </c>
      <c r="Q46" s="33" t="s">
        <v>84</v>
      </c>
      <c r="R46" s="41" t="s">
        <v>85</v>
      </c>
      <c r="S46" s="41">
        <v>6000000</v>
      </c>
      <c r="T46" s="41">
        <v>36000000</v>
      </c>
      <c r="U46" s="33" t="s">
        <v>157</v>
      </c>
      <c r="V46" s="33" t="s">
        <v>123</v>
      </c>
      <c r="W46" s="33" t="s">
        <v>124</v>
      </c>
      <c r="X46" s="33" t="s">
        <v>76</v>
      </c>
      <c r="Y46" s="33" t="s">
        <v>77</v>
      </c>
      <c r="Z46" s="33" t="s">
        <v>78</v>
      </c>
      <c r="AA46" s="76">
        <f>SUMIFS('MOD PAA INVERSIÓN'!M:M,'MOD PAA INVERSIÓN'!B:B,A46,'MOD PAA INVERSIÓN'!A:A,"Modificación propuesta")</f>
        <v>0</v>
      </c>
      <c r="AB46" s="79">
        <f t="shared" si="1"/>
        <v>0</v>
      </c>
      <c r="AC46" s="79">
        <f t="shared" si="11"/>
        <v>36000000</v>
      </c>
      <c r="AD46" s="76">
        <f>IFERROR(VLOOKUP(A46,'MOD PAA INVERSIÓN'!$B:$U,20,0),0)</f>
        <v>0</v>
      </c>
      <c r="AE46" s="76">
        <f>SUMIFS('MOD PAA INVERSIÓN'!$M:$M,'MOD PAA INVERSIÓN'!B:B,A46,'MOD PAA INVERSIÓN'!A:A,"Información Actual")</f>
        <v>0</v>
      </c>
      <c r="AF46" s="76" t="e">
        <f>VLOOKUP(A46,'Copia de MOD PAA INVERSIÓN'!$B:$M,12,0)</f>
        <v>#N/A</v>
      </c>
      <c r="AG46" s="28" t="e">
        <f t="shared" si="3"/>
        <v>#REF!</v>
      </c>
      <c r="AH46" s="28" t="e">
        <f t="shared" si="4"/>
        <v>#REF!</v>
      </c>
    </row>
    <row r="47" spans="1:34" ht="165.75">
      <c r="A47" s="32" t="s">
        <v>160</v>
      </c>
      <c r="B47" s="33" t="s">
        <v>71</v>
      </c>
      <c r="C47" s="33" t="s">
        <v>116</v>
      </c>
      <c r="D47" s="33" t="s">
        <v>117</v>
      </c>
      <c r="E47" s="33" t="s">
        <v>118</v>
      </c>
      <c r="F47" s="34">
        <v>8066</v>
      </c>
      <c r="G47" s="34">
        <v>2024110010194</v>
      </c>
      <c r="H47" s="45" t="s">
        <v>13</v>
      </c>
      <c r="I47" s="33" t="s">
        <v>119</v>
      </c>
      <c r="J47" s="33" t="s">
        <v>16</v>
      </c>
      <c r="K47" s="33">
        <v>80111600</v>
      </c>
      <c r="L47" s="33" t="s">
        <v>161</v>
      </c>
      <c r="M47" s="33" t="s">
        <v>121</v>
      </c>
      <c r="N47" s="33" t="s">
        <v>121</v>
      </c>
      <c r="O47" s="33">
        <v>5</v>
      </c>
      <c r="P47" s="33">
        <v>1</v>
      </c>
      <c r="Q47" s="33" t="s">
        <v>84</v>
      </c>
      <c r="R47" s="41" t="s">
        <v>85</v>
      </c>
      <c r="S47" s="41">
        <v>5500000</v>
      </c>
      <c r="T47" s="41">
        <v>27500000</v>
      </c>
      <c r="U47" s="33" t="s">
        <v>157</v>
      </c>
      <c r="V47" s="33" t="s">
        <v>123</v>
      </c>
      <c r="W47" s="33" t="s">
        <v>124</v>
      </c>
      <c r="X47" s="33" t="s">
        <v>76</v>
      </c>
      <c r="Y47" s="33" t="s">
        <v>77</v>
      </c>
      <c r="Z47" s="33" t="s">
        <v>78</v>
      </c>
      <c r="AA47" s="76">
        <f>SUMIFS('MOD PAA INVERSIÓN'!M:M,'MOD PAA INVERSIÓN'!B:B,A47,'MOD PAA INVERSIÓN'!A:A,"Modificación propuesta")</f>
        <v>0</v>
      </c>
      <c r="AB47" s="79">
        <f t="shared" si="1"/>
        <v>0</v>
      </c>
      <c r="AC47" s="79">
        <f t="shared" si="11"/>
        <v>27500000</v>
      </c>
      <c r="AD47" s="76">
        <f>IFERROR(VLOOKUP(A47,'MOD PAA INVERSIÓN'!$B:$U,20,0),0)</f>
        <v>0</v>
      </c>
      <c r="AE47" s="76">
        <f>SUMIFS('MOD PAA INVERSIÓN'!$M:$M,'MOD PAA INVERSIÓN'!B:B,A47,'MOD PAA INVERSIÓN'!A:A,"Información Actual")</f>
        <v>0</v>
      </c>
      <c r="AF47" s="76" t="e">
        <f>VLOOKUP(A47,'Copia de MOD PAA INVERSIÓN'!$B:$M,12,0)</f>
        <v>#N/A</v>
      </c>
      <c r="AG47" s="28" t="e">
        <f t="shared" si="3"/>
        <v>#REF!</v>
      </c>
      <c r="AH47" s="28" t="e">
        <f t="shared" si="4"/>
        <v>#REF!</v>
      </c>
    </row>
    <row r="48" spans="1:34" ht="165.75">
      <c r="A48" s="32" t="s">
        <v>162</v>
      </c>
      <c r="B48" s="33" t="s">
        <v>71</v>
      </c>
      <c r="C48" s="33" t="s">
        <v>116</v>
      </c>
      <c r="D48" s="33" t="s">
        <v>117</v>
      </c>
      <c r="E48" s="33" t="s">
        <v>118</v>
      </c>
      <c r="F48" s="34">
        <v>8066</v>
      </c>
      <c r="G48" s="34">
        <v>2024110010194</v>
      </c>
      <c r="H48" s="45" t="s">
        <v>13</v>
      </c>
      <c r="I48" s="33" t="s">
        <v>119</v>
      </c>
      <c r="J48" s="33" t="s">
        <v>16</v>
      </c>
      <c r="K48" s="33">
        <v>80111600</v>
      </c>
      <c r="L48" s="33" t="s">
        <v>161</v>
      </c>
      <c r="M48" s="33" t="s">
        <v>121</v>
      </c>
      <c r="N48" s="33" t="s">
        <v>121</v>
      </c>
      <c r="O48" s="33">
        <v>6</v>
      </c>
      <c r="P48" s="33">
        <v>1</v>
      </c>
      <c r="Q48" s="33" t="s">
        <v>84</v>
      </c>
      <c r="R48" s="41" t="s">
        <v>85</v>
      </c>
      <c r="S48" s="41">
        <v>4732000</v>
      </c>
      <c r="T48" s="41">
        <v>28392000</v>
      </c>
      <c r="U48" s="33" t="s">
        <v>157</v>
      </c>
      <c r="V48" s="33" t="s">
        <v>123</v>
      </c>
      <c r="W48" s="33" t="s">
        <v>124</v>
      </c>
      <c r="X48" s="33" t="s">
        <v>76</v>
      </c>
      <c r="Y48" s="33" t="s">
        <v>77</v>
      </c>
      <c r="Z48" s="33" t="s">
        <v>78</v>
      </c>
      <c r="AA48" s="76">
        <f>SUMIFS('MOD PAA INVERSIÓN'!M:M,'MOD PAA INVERSIÓN'!B:B,A48,'MOD PAA INVERSIÓN'!A:A,"Modificación propuesta")</f>
        <v>0</v>
      </c>
      <c r="AB48" s="79">
        <f t="shared" si="1"/>
        <v>0</v>
      </c>
      <c r="AC48" s="79">
        <f t="shared" si="11"/>
        <v>28392000</v>
      </c>
      <c r="AD48" s="76">
        <f>IFERROR(VLOOKUP(A48,'MOD PAA INVERSIÓN'!$B:$U,20,0),0)</f>
        <v>0</v>
      </c>
      <c r="AE48" s="76">
        <f>SUMIFS('MOD PAA INVERSIÓN'!$M:$M,'MOD PAA INVERSIÓN'!B:B,A48,'MOD PAA INVERSIÓN'!A:A,"Información Actual")</f>
        <v>0</v>
      </c>
      <c r="AF48" s="76" t="e">
        <f>VLOOKUP(A48,'Copia de MOD PAA INVERSIÓN'!$B:$M,12,0)</f>
        <v>#N/A</v>
      </c>
      <c r="AG48" s="28" t="e">
        <f t="shared" si="3"/>
        <v>#REF!</v>
      </c>
      <c r="AH48" s="28" t="e">
        <f t="shared" si="4"/>
        <v>#REF!</v>
      </c>
    </row>
    <row r="49" spans="1:34" ht="140.25">
      <c r="A49" s="32" t="s">
        <v>163</v>
      </c>
      <c r="B49" s="33" t="s">
        <v>71</v>
      </c>
      <c r="C49" s="33" t="s">
        <v>116</v>
      </c>
      <c r="D49" s="33" t="s">
        <v>117</v>
      </c>
      <c r="E49" s="33" t="s">
        <v>118</v>
      </c>
      <c r="F49" s="34">
        <v>8066</v>
      </c>
      <c r="G49" s="34">
        <v>2024110010194</v>
      </c>
      <c r="H49" s="45" t="s">
        <v>13</v>
      </c>
      <c r="I49" s="33" t="s">
        <v>119</v>
      </c>
      <c r="J49" s="33" t="s">
        <v>16</v>
      </c>
      <c r="K49" s="33">
        <v>80111600</v>
      </c>
      <c r="L49" s="33" t="s">
        <v>164</v>
      </c>
      <c r="M49" s="33" t="s">
        <v>121</v>
      </c>
      <c r="N49" s="33" t="s">
        <v>121</v>
      </c>
      <c r="O49" s="33">
        <v>6</v>
      </c>
      <c r="P49" s="33">
        <v>1</v>
      </c>
      <c r="Q49" s="33" t="s">
        <v>84</v>
      </c>
      <c r="R49" s="41" t="s">
        <v>85</v>
      </c>
      <c r="S49" s="41">
        <v>4540000</v>
      </c>
      <c r="T49" s="41">
        <v>27240000</v>
      </c>
      <c r="U49" s="33" t="s">
        <v>157</v>
      </c>
      <c r="V49" s="33" t="s">
        <v>123</v>
      </c>
      <c r="W49" s="33" t="s">
        <v>124</v>
      </c>
      <c r="X49" s="33" t="s">
        <v>76</v>
      </c>
      <c r="Y49" s="33" t="s">
        <v>77</v>
      </c>
      <c r="Z49" s="33" t="s">
        <v>78</v>
      </c>
      <c r="AA49" s="76">
        <f>SUMIFS('MOD PAA INVERSIÓN'!M:M,'MOD PAA INVERSIÓN'!B:B,A49,'MOD PAA INVERSIÓN'!A:A,"Modificación propuesta")</f>
        <v>0</v>
      </c>
      <c r="AB49" s="79">
        <f t="shared" si="1"/>
        <v>0</v>
      </c>
      <c r="AC49" s="79">
        <f t="shared" si="11"/>
        <v>27240000</v>
      </c>
      <c r="AD49" s="76">
        <f>IFERROR(VLOOKUP(A49,'MOD PAA INVERSIÓN'!$B:$U,20,0),0)</f>
        <v>0</v>
      </c>
      <c r="AE49" s="76">
        <f>SUMIFS('MOD PAA INVERSIÓN'!$M:$M,'MOD PAA INVERSIÓN'!B:B,A49,'MOD PAA INVERSIÓN'!A:A,"Información Actual")</f>
        <v>0</v>
      </c>
      <c r="AF49" s="76" t="e">
        <f>VLOOKUP(A49,'Copia de MOD PAA INVERSIÓN'!$B:$M,12,0)</f>
        <v>#N/A</v>
      </c>
      <c r="AG49" s="28" t="e">
        <f t="shared" si="3"/>
        <v>#REF!</v>
      </c>
      <c r="AH49" s="28" t="e">
        <f t="shared" si="4"/>
        <v>#REF!</v>
      </c>
    </row>
    <row r="50" spans="1:34" ht="140.25">
      <c r="A50" s="32" t="s">
        <v>165</v>
      </c>
      <c r="B50" s="33" t="s">
        <v>71</v>
      </c>
      <c r="C50" s="33" t="s">
        <v>116</v>
      </c>
      <c r="D50" s="33" t="s">
        <v>117</v>
      </c>
      <c r="E50" s="33" t="s">
        <v>118</v>
      </c>
      <c r="F50" s="34">
        <v>8066</v>
      </c>
      <c r="G50" s="34">
        <v>2024110010194</v>
      </c>
      <c r="H50" s="45" t="s">
        <v>13</v>
      </c>
      <c r="I50" s="33" t="s">
        <v>119</v>
      </c>
      <c r="J50" s="33" t="s">
        <v>16</v>
      </c>
      <c r="K50" s="33">
        <v>80111600</v>
      </c>
      <c r="L50" s="33" t="s">
        <v>1268</v>
      </c>
      <c r="M50" s="33" t="s">
        <v>127</v>
      </c>
      <c r="N50" s="33" t="s">
        <v>121</v>
      </c>
      <c r="O50" s="33">
        <v>6</v>
      </c>
      <c r="P50" s="33">
        <v>1</v>
      </c>
      <c r="Q50" s="33" t="s">
        <v>84</v>
      </c>
      <c r="R50" s="41" t="s">
        <v>85</v>
      </c>
      <c r="S50" s="41">
        <v>4200000</v>
      </c>
      <c r="T50" s="41">
        <v>25200000</v>
      </c>
      <c r="U50" s="33" t="s">
        <v>157</v>
      </c>
      <c r="V50" s="33" t="s">
        <v>123</v>
      </c>
      <c r="W50" s="33" t="s">
        <v>124</v>
      </c>
      <c r="X50" s="33" t="s">
        <v>76</v>
      </c>
      <c r="Y50" s="33" t="s">
        <v>77</v>
      </c>
      <c r="Z50" s="33" t="s">
        <v>78</v>
      </c>
      <c r="AA50" s="76">
        <f>SUMIFS('MOD PAA INVERSIÓN'!M:M,'MOD PAA INVERSIÓN'!B:B,A50,'MOD PAA INVERSIÓN'!A:A,"Modificación propuesta")</f>
        <v>0</v>
      </c>
      <c r="AB50" s="79">
        <f t="shared" si="1"/>
        <v>0</v>
      </c>
      <c r="AC50" s="79">
        <f t="shared" si="11"/>
        <v>25200000</v>
      </c>
      <c r="AD50" s="76">
        <f>IFERROR(VLOOKUP(A50,'MOD PAA INVERSIÓN'!$B:$U,20,0),0)</f>
        <v>0</v>
      </c>
      <c r="AE50" s="76">
        <f>SUMIFS('MOD PAA INVERSIÓN'!$M:$M,'MOD PAA INVERSIÓN'!B:B,A50,'MOD PAA INVERSIÓN'!A:A,"Información Actual")</f>
        <v>0</v>
      </c>
      <c r="AF50" s="76" t="e">
        <f>VLOOKUP(A50,'Copia de MOD PAA INVERSIÓN'!$B:$M,12,0)</f>
        <v>#N/A</v>
      </c>
      <c r="AG50" s="28" t="e">
        <f t="shared" si="3"/>
        <v>#REF!</v>
      </c>
      <c r="AH50" s="28" t="e">
        <f t="shared" si="4"/>
        <v>#REF!</v>
      </c>
    </row>
    <row r="51" spans="1:34" ht="140.25">
      <c r="A51" s="32" t="s">
        <v>166</v>
      </c>
      <c r="B51" s="33" t="s">
        <v>71</v>
      </c>
      <c r="C51" s="33" t="s">
        <v>116</v>
      </c>
      <c r="D51" s="33" t="s">
        <v>117</v>
      </c>
      <c r="E51" s="33" t="s">
        <v>118</v>
      </c>
      <c r="F51" s="34">
        <v>8066</v>
      </c>
      <c r="G51" s="34">
        <v>2024110010194</v>
      </c>
      <c r="H51" s="45" t="s">
        <v>13</v>
      </c>
      <c r="I51" s="33" t="s">
        <v>119</v>
      </c>
      <c r="J51" s="33" t="s">
        <v>16</v>
      </c>
      <c r="K51" s="33">
        <v>80111600</v>
      </c>
      <c r="L51" s="33" t="s">
        <v>1268</v>
      </c>
      <c r="M51" s="33" t="s">
        <v>127</v>
      </c>
      <c r="N51" s="33" t="s">
        <v>121</v>
      </c>
      <c r="O51" s="33">
        <v>6</v>
      </c>
      <c r="P51" s="33">
        <v>1</v>
      </c>
      <c r="Q51" s="33" t="s">
        <v>84</v>
      </c>
      <c r="R51" s="41" t="s">
        <v>85</v>
      </c>
      <c r="S51" s="41">
        <v>4281000</v>
      </c>
      <c r="T51" s="41">
        <v>25686000</v>
      </c>
      <c r="U51" s="33" t="s">
        <v>157</v>
      </c>
      <c r="V51" s="33" t="s">
        <v>123</v>
      </c>
      <c r="W51" s="33" t="s">
        <v>124</v>
      </c>
      <c r="X51" s="33" t="s">
        <v>76</v>
      </c>
      <c r="Y51" s="33" t="s">
        <v>77</v>
      </c>
      <c r="Z51" s="33" t="s">
        <v>78</v>
      </c>
      <c r="AA51" s="76">
        <f>SUMIFS('MOD PAA INVERSIÓN'!M:M,'MOD PAA INVERSIÓN'!B:B,A51,'MOD PAA INVERSIÓN'!A:A,"Modificación propuesta")</f>
        <v>0</v>
      </c>
      <c r="AB51" s="79">
        <f t="shared" si="1"/>
        <v>0</v>
      </c>
      <c r="AC51" s="79">
        <f t="shared" si="11"/>
        <v>25686000</v>
      </c>
      <c r="AD51" s="76">
        <f>IFERROR(VLOOKUP(A51,'MOD PAA INVERSIÓN'!$B:$U,20,0),0)</f>
        <v>0</v>
      </c>
      <c r="AE51" s="76">
        <f>SUMIFS('MOD PAA INVERSIÓN'!$M:$M,'MOD PAA INVERSIÓN'!B:B,A51,'MOD PAA INVERSIÓN'!A:A,"Información Actual")</f>
        <v>0</v>
      </c>
      <c r="AF51" s="76" t="e">
        <f>VLOOKUP(A51,'Copia de MOD PAA INVERSIÓN'!$B:$M,12,0)</f>
        <v>#N/A</v>
      </c>
      <c r="AG51" s="28" t="e">
        <f t="shared" si="3"/>
        <v>#REF!</v>
      </c>
      <c r="AH51" s="28" t="e">
        <f t="shared" si="4"/>
        <v>#REF!</v>
      </c>
    </row>
    <row r="52" spans="1:34" ht="178.5">
      <c r="A52" s="32" t="s">
        <v>167</v>
      </c>
      <c r="B52" s="33" t="s">
        <v>71</v>
      </c>
      <c r="C52" s="33" t="s">
        <v>116</v>
      </c>
      <c r="D52" s="33" t="s">
        <v>117</v>
      </c>
      <c r="E52" s="33" t="s">
        <v>118</v>
      </c>
      <c r="F52" s="34">
        <v>8066</v>
      </c>
      <c r="G52" s="34">
        <v>2024110010194</v>
      </c>
      <c r="H52" s="45" t="s">
        <v>13</v>
      </c>
      <c r="I52" s="33" t="s">
        <v>119</v>
      </c>
      <c r="J52" s="33" t="s">
        <v>16</v>
      </c>
      <c r="K52" s="33">
        <v>80111600</v>
      </c>
      <c r="L52" s="33" t="s">
        <v>168</v>
      </c>
      <c r="M52" s="33" t="s">
        <v>121</v>
      </c>
      <c r="N52" s="33" t="s">
        <v>121</v>
      </c>
      <c r="O52" s="33">
        <v>10</v>
      </c>
      <c r="P52" s="33">
        <v>1</v>
      </c>
      <c r="Q52" s="33" t="s">
        <v>84</v>
      </c>
      <c r="R52" s="41" t="s">
        <v>85</v>
      </c>
      <c r="S52" s="41">
        <v>10000000</v>
      </c>
      <c r="T52" s="41">
        <v>100000000</v>
      </c>
      <c r="U52" s="33" t="s">
        <v>157</v>
      </c>
      <c r="V52" s="33" t="s">
        <v>123</v>
      </c>
      <c r="W52" s="33" t="s">
        <v>124</v>
      </c>
      <c r="X52" s="33" t="s">
        <v>76</v>
      </c>
      <c r="Y52" s="33" t="s">
        <v>77</v>
      </c>
      <c r="Z52" s="33" t="s">
        <v>78</v>
      </c>
      <c r="AA52" s="76">
        <f>SUMIFS('MOD PAA INVERSIÓN'!M:M,'MOD PAA INVERSIÓN'!B:B,A52,'MOD PAA INVERSIÓN'!A:A,"Modificación propuesta")</f>
        <v>70000000</v>
      </c>
      <c r="AB52" s="76">
        <f>AA52-T52</f>
        <v>-30000000</v>
      </c>
      <c r="AC52" s="76">
        <f>AA52</f>
        <v>70000000</v>
      </c>
      <c r="AD52" s="76">
        <f>IFERROR(VLOOKUP(A52,'MOD PAA INVERSIÓN'!$B:$U,20,0),0)</f>
        <v>6</v>
      </c>
      <c r="AE52" s="76">
        <f>SUMIFS('MOD PAA INVERSIÓN'!$M:$M,'MOD PAA INVERSIÓN'!B:B,A52,'MOD PAA INVERSIÓN'!A:A,"Información Actual")</f>
        <v>-100000000</v>
      </c>
      <c r="AF52" s="76">
        <f>VLOOKUP(A52,'Copia de MOD PAA INVERSIÓN'!$B:$M,12,0)</f>
        <v>70000000</v>
      </c>
      <c r="AG52" s="80" t="e">
        <f t="shared" si="3"/>
        <v>#REF!</v>
      </c>
      <c r="AH52" s="80" t="e">
        <f t="shared" si="4"/>
        <v>#REF!</v>
      </c>
    </row>
    <row r="53" spans="1:34" ht="63.75">
      <c r="A53" s="32" t="s">
        <v>170</v>
      </c>
      <c r="B53" s="33" t="s">
        <v>71</v>
      </c>
      <c r="C53" s="33" t="s">
        <v>116</v>
      </c>
      <c r="D53" s="33" t="s">
        <v>117</v>
      </c>
      <c r="E53" s="33" t="s">
        <v>118</v>
      </c>
      <c r="F53" s="34">
        <v>8066</v>
      </c>
      <c r="G53" s="34">
        <v>2024110010194</v>
      </c>
      <c r="H53" s="45" t="s">
        <v>13</v>
      </c>
      <c r="I53" s="33" t="s">
        <v>119</v>
      </c>
      <c r="J53" s="33" t="s">
        <v>16</v>
      </c>
      <c r="K53" s="33">
        <v>80111600</v>
      </c>
      <c r="L53" s="33" t="s">
        <v>171</v>
      </c>
      <c r="M53" s="33" t="s">
        <v>121</v>
      </c>
      <c r="N53" s="33" t="s">
        <v>121</v>
      </c>
      <c r="O53" s="33">
        <v>6</v>
      </c>
      <c r="P53" s="33">
        <v>1</v>
      </c>
      <c r="Q53" s="33" t="s">
        <v>84</v>
      </c>
      <c r="R53" s="41" t="s">
        <v>85</v>
      </c>
      <c r="S53" s="41">
        <v>7000000</v>
      </c>
      <c r="T53" s="41">
        <v>42000000</v>
      </c>
      <c r="U53" s="33" t="s">
        <v>172</v>
      </c>
      <c r="V53" s="33" t="s">
        <v>123</v>
      </c>
      <c r="W53" s="33" t="s">
        <v>124</v>
      </c>
      <c r="X53" s="33" t="s">
        <v>76</v>
      </c>
      <c r="Y53" s="33" t="s">
        <v>77</v>
      </c>
      <c r="Z53" s="33" t="s">
        <v>78</v>
      </c>
      <c r="AA53" s="76">
        <f>SUMIFS('MOD PAA INVERSIÓN'!M:M,'MOD PAA INVERSIÓN'!B:B,A53,'MOD PAA INVERSIÓN'!A:A,"Modificación propuesta")</f>
        <v>0</v>
      </c>
      <c r="AB53" s="79">
        <f>AC53-T53</f>
        <v>0</v>
      </c>
      <c r="AC53" s="79">
        <f>T53</f>
        <v>42000000</v>
      </c>
      <c r="AD53" s="76">
        <f>IFERROR(VLOOKUP(A53,'MOD PAA INVERSIÓN'!$B:$U,20,0),0)</f>
        <v>0</v>
      </c>
      <c r="AE53" s="76">
        <f>SUMIFS('MOD PAA INVERSIÓN'!$M:$M,'MOD PAA INVERSIÓN'!B:B,A53,'MOD PAA INVERSIÓN'!A:A,"Información Actual")</f>
        <v>0</v>
      </c>
      <c r="AF53" s="76"/>
      <c r="AG53" s="28" t="e">
        <f t="shared" si="3"/>
        <v>#REF!</v>
      </c>
      <c r="AH53" s="28" t="e">
        <f t="shared" si="4"/>
        <v>#REF!</v>
      </c>
    </row>
    <row r="54" spans="1:34" ht="102">
      <c r="A54" s="32" t="s">
        <v>173</v>
      </c>
      <c r="B54" s="33" t="s">
        <v>71</v>
      </c>
      <c r="C54" s="33" t="s">
        <v>116</v>
      </c>
      <c r="D54" s="33" t="s">
        <v>117</v>
      </c>
      <c r="E54" s="33" t="s">
        <v>118</v>
      </c>
      <c r="F54" s="34">
        <v>8066</v>
      </c>
      <c r="G54" s="34">
        <v>2024110010194</v>
      </c>
      <c r="H54" s="45" t="s">
        <v>13</v>
      </c>
      <c r="I54" s="33" t="s">
        <v>119</v>
      </c>
      <c r="J54" s="33" t="s">
        <v>16</v>
      </c>
      <c r="K54" s="33">
        <v>80111600</v>
      </c>
      <c r="L54" s="33" t="s">
        <v>174</v>
      </c>
      <c r="M54" s="33" t="s">
        <v>121</v>
      </c>
      <c r="N54" s="33" t="s">
        <v>121</v>
      </c>
      <c r="O54" s="33">
        <v>7</v>
      </c>
      <c r="P54" s="33">
        <v>1</v>
      </c>
      <c r="Q54" s="33" t="s">
        <v>84</v>
      </c>
      <c r="R54" s="41" t="s">
        <v>85</v>
      </c>
      <c r="S54" s="41">
        <v>7000000</v>
      </c>
      <c r="T54" s="41">
        <v>49000000</v>
      </c>
      <c r="U54" s="33" t="s">
        <v>172</v>
      </c>
      <c r="V54" s="33" t="s">
        <v>123</v>
      </c>
      <c r="W54" s="33" t="s">
        <v>124</v>
      </c>
      <c r="X54" s="33" t="s">
        <v>76</v>
      </c>
      <c r="Y54" s="33" t="s">
        <v>77</v>
      </c>
      <c r="Z54" s="33" t="s">
        <v>78</v>
      </c>
      <c r="AA54" s="76">
        <f>SUMIFS('MOD PAA INVERSIÓN'!M:M,'MOD PAA INVERSIÓN'!B:B,A54,'MOD PAA INVERSIÓN'!A:A,"Modificación propuesta")</f>
        <v>72000000</v>
      </c>
      <c r="AB54" s="76">
        <f>AA54-T54</f>
        <v>23000000</v>
      </c>
      <c r="AC54" s="76">
        <f>AA54</f>
        <v>72000000</v>
      </c>
      <c r="AD54" s="76">
        <f>IFERROR(VLOOKUP(A54,'MOD PAA INVERSIÓN'!$B:$U,20,0),0)</f>
        <v>6</v>
      </c>
      <c r="AE54" s="76">
        <f>SUMIFS('MOD PAA INVERSIÓN'!$M:$M,'MOD PAA INVERSIÓN'!B:B,A54,'MOD PAA INVERSIÓN'!A:A,"Información Actual")</f>
        <v>-49000000</v>
      </c>
      <c r="AF54" s="76">
        <f>T54+AE54</f>
        <v>0</v>
      </c>
      <c r="AG54" s="80" t="e">
        <f t="shared" si="3"/>
        <v>#REF!</v>
      </c>
      <c r="AH54" s="80" t="e">
        <f t="shared" si="4"/>
        <v>#REF!</v>
      </c>
    </row>
    <row r="55" spans="1:34" ht="76.5">
      <c r="A55" s="32" t="s">
        <v>175</v>
      </c>
      <c r="B55" s="33" t="s">
        <v>71</v>
      </c>
      <c r="C55" s="33" t="s">
        <v>116</v>
      </c>
      <c r="D55" s="33" t="s">
        <v>117</v>
      </c>
      <c r="E55" s="33" t="s">
        <v>118</v>
      </c>
      <c r="F55" s="34">
        <v>8066</v>
      </c>
      <c r="G55" s="34">
        <v>2024110010194</v>
      </c>
      <c r="H55" s="45" t="s">
        <v>13</v>
      </c>
      <c r="I55" s="33" t="s">
        <v>119</v>
      </c>
      <c r="J55" s="33" t="s">
        <v>16</v>
      </c>
      <c r="K55" s="33">
        <v>80111600</v>
      </c>
      <c r="L55" s="33" t="s">
        <v>176</v>
      </c>
      <c r="M55" s="33" t="s">
        <v>121</v>
      </c>
      <c r="N55" s="33" t="s">
        <v>121</v>
      </c>
      <c r="O55" s="33">
        <v>6</v>
      </c>
      <c r="P55" s="33">
        <v>1</v>
      </c>
      <c r="Q55" s="33" t="s">
        <v>84</v>
      </c>
      <c r="R55" s="41" t="s">
        <v>85</v>
      </c>
      <c r="S55" s="41">
        <v>6800000</v>
      </c>
      <c r="T55" s="41">
        <v>40800000</v>
      </c>
      <c r="U55" s="33" t="s">
        <v>172</v>
      </c>
      <c r="V55" s="33" t="s">
        <v>123</v>
      </c>
      <c r="W55" s="33" t="s">
        <v>124</v>
      </c>
      <c r="X55" s="33" t="s">
        <v>76</v>
      </c>
      <c r="Y55" s="33" t="s">
        <v>77</v>
      </c>
      <c r="Z55" s="33" t="s">
        <v>78</v>
      </c>
      <c r="AA55" s="76">
        <f>SUMIFS('MOD PAA INVERSIÓN'!M:M,'MOD PAA INVERSIÓN'!B:B,A55,'MOD PAA INVERSIÓN'!A:A,"Modificación propuesta")</f>
        <v>0</v>
      </c>
      <c r="AB55" s="79">
        <f>AC55-T55</f>
        <v>0</v>
      </c>
      <c r="AC55" s="79">
        <f t="shared" ref="AC55:AC56" si="12">T55</f>
        <v>40800000</v>
      </c>
      <c r="AD55" s="76">
        <f>IFERROR(VLOOKUP(A55,'MOD PAA INVERSIÓN'!$B:$U,20,0),0)</f>
        <v>0</v>
      </c>
      <c r="AE55" s="76">
        <f>SUMIFS('MOD PAA INVERSIÓN'!$M:$M,'MOD PAA INVERSIÓN'!B:B,A55,'MOD PAA INVERSIÓN'!A:A,"Información Actual")</f>
        <v>0</v>
      </c>
      <c r="AF55" s="76"/>
      <c r="AG55" s="28" t="e">
        <f t="shared" si="3"/>
        <v>#REF!</v>
      </c>
      <c r="AH55" s="28" t="e">
        <f t="shared" si="4"/>
        <v>#REF!</v>
      </c>
    </row>
    <row r="56" spans="1:34" ht="89.25">
      <c r="A56" s="32" t="s">
        <v>177</v>
      </c>
      <c r="B56" s="33" t="s">
        <v>71</v>
      </c>
      <c r="C56" s="33" t="s">
        <v>116</v>
      </c>
      <c r="D56" s="33" t="s">
        <v>117</v>
      </c>
      <c r="E56" s="33" t="s">
        <v>118</v>
      </c>
      <c r="F56" s="34">
        <v>8066</v>
      </c>
      <c r="G56" s="34">
        <v>2024110010194</v>
      </c>
      <c r="H56" s="45" t="s">
        <v>13</v>
      </c>
      <c r="I56" s="33" t="s">
        <v>119</v>
      </c>
      <c r="J56" s="33" t="s">
        <v>16</v>
      </c>
      <c r="K56" s="33">
        <v>80111600</v>
      </c>
      <c r="L56" s="33" t="s">
        <v>1269</v>
      </c>
      <c r="M56" s="33" t="s">
        <v>121</v>
      </c>
      <c r="N56" s="33" t="s">
        <v>121</v>
      </c>
      <c r="O56" s="33">
        <v>6</v>
      </c>
      <c r="P56" s="33">
        <v>1</v>
      </c>
      <c r="Q56" s="33" t="s">
        <v>84</v>
      </c>
      <c r="R56" s="41" t="s">
        <v>85</v>
      </c>
      <c r="S56" s="41">
        <v>5000000</v>
      </c>
      <c r="T56" s="41">
        <v>30000000</v>
      </c>
      <c r="U56" s="33" t="s">
        <v>172</v>
      </c>
      <c r="V56" s="33" t="s">
        <v>123</v>
      </c>
      <c r="W56" s="33" t="s">
        <v>124</v>
      </c>
      <c r="X56" s="33" t="s">
        <v>76</v>
      </c>
      <c r="Y56" s="33" t="s">
        <v>77</v>
      </c>
      <c r="Z56" s="33" t="s">
        <v>78</v>
      </c>
      <c r="AA56" s="76">
        <f>SUMIFS('MOD PAA INVERSIÓN'!M:M,'MOD PAA INVERSIÓN'!B:B,A56,'MOD PAA INVERSIÓN'!A:A,"Modificación propuesta")</f>
        <v>30000000</v>
      </c>
      <c r="AB56" s="76">
        <f t="shared" ref="AB56:AB58" si="13">AA56-T56</f>
        <v>0</v>
      </c>
      <c r="AC56" s="79">
        <f t="shared" si="12"/>
        <v>30000000</v>
      </c>
      <c r="AD56" s="76">
        <f>IFERROR(VLOOKUP(A56,'MOD PAA INVERSIÓN'!$B:$U,20,0),0)</f>
        <v>6</v>
      </c>
      <c r="AE56" s="76">
        <f>SUMIFS('MOD PAA INVERSIÓN'!$M:$M,'MOD PAA INVERSIÓN'!B:B,A56,'MOD PAA INVERSIÓN'!A:A,"Información Actual")</f>
        <v>-30000000</v>
      </c>
      <c r="AF56" s="76">
        <f t="shared" ref="AF56:AF58" si="14">T56+AE56</f>
        <v>0</v>
      </c>
      <c r="AG56" s="80" t="e">
        <f t="shared" si="3"/>
        <v>#REF!</v>
      </c>
      <c r="AH56" s="80" t="e">
        <f t="shared" si="4"/>
        <v>#REF!</v>
      </c>
    </row>
    <row r="57" spans="1:34" ht="76.5">
      <c r="A57" s="32" t="s">
        <v>180</v>
      </c>
      <c r="B57" s="33" t="s">
        <v>71</v>
      </c>
      <c r="C57" s="33" t="s">
        <v>116</v>
      </c>
      <c r="D57" s="33" t="s">
        <v>117</v>
      </c>
      <c r="E57" s="33" t="s">
        <v>118</v>
      </c>
      <c r="F57" s="34">
        <v>8066</v>
      </c>
      <c r="G57" s="34">
        <v>2024110010194</v>
      </c>
      <c r="H57" s="45" t="s">
        <v>13</v>
      </c>
      <c r="I57" s="33" t="s">
        <v>119</v>
      </c>
      <c r="J57" s="33" t="s">
        <v>16</v>
      </c>
      <c r="K57" s="33">
        <v>80111600</v>
      </c>
      <c r="L57" s="33" t="s">
        <v>181</v>
      </c>
      <c r="M57" s="33" t="s">
        <v>179</v>
      </c>
      <c r="N57" s="33" t="s">
        <v>179</v>
      </c>
      <c r="O57" s="33">
        <v>4</v>
      </c>
      <c r="P57" s="33">
        <v>1</v>
      </c>
      <c r="Q57" s="33" t="s">
        <v>84</v>
      </c>
      <c r="R57" s="41" t="s">
        <v>85</v>
      </c>
      <c r="S57" s="41">
        <v>4508000</v>
      </c>
      <c r="T57" s="41">
        <v>18032000</v>
      </c>
      <c r="U57" s="33" t="s">
        <v>182</v>
      </c>
      <c r="V57" s="33" t="s">
        <v>123</v>
      </c>
      <c r="W57" s="33" t="s">
        <v>124</v>
      </c>
      <c r="X57" s="33" t="s">
        <v>76</v>
      </c>
      <c r="Y57" s="33" t="s">
        <v>77</v>
      </c>
      <c r="Z57" s="33" t="s">
        <v>78</v>
      </c>
      <c r="AA57" s="76">
        <f>SUMIFS('MOD PAA INVERSIÓN'!M:M,'MOD PAA INVERSIÓN'!B:B,A57,'MOD PAA INVERSIÓN'!A:A,"Modificación propuesta")</f>
        <v>10000000</v>
      </c>
      <c r="AB57" s="76">
        <f t="shared" si="13"/>
        <v>-8032000</v>
      </c>
      <c r="AC57" s="76">
        <f>AA57</f>
        <v>10000000</v>
      </c>
      <c r="AD57" s="76">
        <f>IFERROR(VLOOKUP(A57,'MOD PAA INVERSIÓN'!$B:$U,20,0),0)</f>
        <v>6</v>
      </c>
      <c r="AE57" s="76">
        <f>SUMIFS('MOD PAA INVERSIÓN'!$M:$M,'MOD PAA INVERSIÓN'!B:B,A57,'MOD PAA INVERSIÓN'!A:A,"Información Actual")</f>
        <v>-18032000</v>
      </c>
      <c r="AF57" s="76">
        <f t="shared" si="14"/>
        <v>0</v>
      </c>
      <c r="AG57" s="80" t="e">
        <f t="shared" si="3"/>
        <v>#REF!</v>
      </c>
      <c r="AH57" s="80" t="e">
        <f t="shared" si="4"/>
        <v>#REF!</v>
      </c>
    </row>
    <row r="58" spans="1:34" ht="63.75">
      <c r="A58" s="32" t="s">
        <v>183</v>
      </c>
      <c r="B58" s="33" t="s">
        <v>71</v>
      </c>
      <c r="C58" s="33" t="s">
        <v>116</v>
      </c>
      <c r="D58" s="33" t="s">
        <v>117</v>
      </c>
      <c r="E58" s="33" t="s">
        <v>118</v>
      </c>
      <c r="F58" s="34">
        <v>8066</v>
      </c>
      <c r="G58" s="34">
        <v>2024110010194</v>
      </c>
      <c r="H58" s="45" t="s">
        <v>13</v>
      </c>
      <c r="I58" s="33" t="s">
        <v>119</v>
      </c>
      <c r="J58" s="33" t="s">
        <v>16</v>
      </c>
      <c r="K58" s="33">
        <v>80111600</v>
      </c>
      <c r="L58" s="33" t="s">
        <v>1270</v>
      </c>
      <c r="M58" s="33" t="s">
        <v>121</v>
      </c>
      <c r="N58" s="33" t="s">
        <v>121</v>
      </c>
      <c r="O58" s="33">
        <v>6</v>
      </c>
      <c r="P58" s="33">
        <v>1</v>
      </c>
      <c r="Q58" s="33" t="s">
        <v>84</v>
      </c>
      <c r="R58" s="41" t="s">
        <v>85</v>
      </c>
      <c r="S58" s="41">
        <v>7600000</v>
      </c>
      <c r="T58" s="41">
        <v>45600000</v>
      </c>
      <c r="U58" s="33" t="s">
        <v>182</v>
      </c>
      <c r="V58" s="33" t="s">
        <v>123</v>
      </c>
      <c r="W58" s="33" t="s">
        <v>124</v>
      </c>
      <c r="X58" s="33" t="s">
        <v>76</v>
      </c>
      <c r="Y58" s="33" t="s">
        <v>77</v>
      </c>
      <c r="Z58" s="33" t="s">
        <v>78</v>
      </c>
      <c r="AA58" s="76">
        <f>SUMIFS('MOD PAA INVERSIÓN'!M:M,'MOD PAA INVERSIÓN'!B:B,A58,'MOD PAA INVERSIÓN'!A:A,"Modificación propuesta")</f>
        <v>45600000</v>
      </c>
      <c r="AB58" s="76">
        <f t="shared" si="13"/>
        <v>0</v>
      </c>
      <c r="AC58" s="79">
        <f t="shared" ref="AC58:AC65" si="15">T58</f>
        <v>45600000</v>
      </c>
      <c r="AD58" s="76">
        <f>IFERROR(VLOOKUP(A58,'MOD PAA INVERSIÓN'!$B:$U,20,0),0)</f>
        <v>6</v>
      </c>
      <c r="AE58" s="76">
        <f>SUMIFS('MOD PAA INVERSIÓN'!$M:$M,'MOD PAA INVERSIÓN'!B:B,A58,'MOD PAA INVERSIÓN'!A:A,"Información Actual")</f>
        <v>-45600000</v>
      </c>
      <c r="AF58" s="76">
        <f t="shared" si="14"/>
        <v>0</v>
      </c>
      <c r="AG58" s="80" t="e">
        <f t="shared" si="3"/>
        <v>#REF!</v>
      </c>
      <c r="AH58" s="80" t="e">
        <f t="shared" si="4"/>
        <v>#REF!</v>
      </c>
    </row>
    <row r="59" spans="1:34" ht="89.25">
      <c r="A59" s="32" t="s">
        <v>185</v>
      </c>
      <c r="B59" s="33" t="s">
        <v>71</v>
      </c>
      <c r="C59" s="33" t="s">
        <v>116</v>
      </c>
      <c r="D59" s="33" t="s">
        <v>117</v>
      </c>
      <c r="E59" s="33" t="s">
        <v>118</v>
      </c>
      <c r="F59" s="34">
        <v>8066</v>
      </c>
      <c r="G59" s="34">
        <v>2024110010194</v>
      </c>
      <c r="H59" s="45" t="s">
        <v>13</v>
      </c>
      <c r="I59" s="33" t="s">
        <v>119</v>
      </c>
      <c r="J59" s="33" t="s">
        <v>16</v>
      </c>
      <c r="K59" s="33">
        <v>80111600</v>
      </c>
      <c r="L59" s="33" t="s">
        <v>186</v>
      </c>
      <c r="M59" s="33" t="s">
        <v>121</v>
      </c>
      <c r="N59" s="33" t="s">
        <v>121</v>
      </c>
      <c r="O59" s="33">
        <v>8</v>
      </c>
      <c r="P59" s="33">
        <v>1</v>
      </c>
      <c r="Q59" s="33" t="s">
        <v>84</v>
      </c>
      <c r="R59" s="41" t="s">
        <v>85</v>
      </c>
      <c r="S59" s="41">
        <v>10000000</v>
      </c>
      <c r="T59" s="41">
        <v>80000000</v>
      </c>
      <c r="U59" s="33" t="s">
        <v>182</v>
      </c>
      <c r="V59" s="33" t="s">
        <v>123</v>
      </c>
      <c r="W59" s="33" t="s">
        <v>124</v>
      </c>
      <c r="X59" s="33" t="s">
        <v>76</v>
      </c>
      <c r="Y59" s="33" t="s">
        <v>77</v>
      </c>
      <c r="Z59" s="33" t="s">
        <v>78</v>
      </c>
      <c r="AA59" s="76">
        <f>SUMIFS('MOD PAA INVERSIÓN'!M:M,'MOD PAA INVERSIÓN'!B:B,A59,'MOD PAA INVERSIÓN'!A:A,"Modificación propuesta")</f>
        <v>0</v>
      </c>
      <c r="AB59" s="79">
        <f t="shared" ref="AB59:AB60" si="16">AC59-T59</f>
        <v>0</v>
      </c>
      <c r="AC59" s="79">
        <f t="shared" si="15"/>
        <v>80000000</v>
      </c>
      <c r="AD59" s="76">
        <f>IFERROR(VLOOKUP(A59,'MOD PAA INVERSIÓN'!$B:$U,20,0),0)</f>
        <v>0</v>
      </c>
      <c r="AE59" s="76">
        <f>SUMIFS('MOD PAA INVERSIÓN'!$M:$M,'MOD PAA INVERSIÓN'!B:B,A59,'MOD PAA INVERSIÓN'!A:A,"Información Actual")</f>
        <v>0</v>
      </c>
      <c r="AF59" s="76"/>
      <c r="AG59" s="28" t="e">
        <f t="shared" si="3"/>
        <v>#REF!</v>
      </c>
      <c r="AH59" s="28" t="e">
        <f t="shared" si="4"/>
        <v>#REF!</v>
      </c>
    </row>
    <row r="60" spans="1:34" ht="89.25">
      <c r="A60" s="32" t="s">
        <v>187</v>
      </c>
      <c r="B60" s="33" t="s">
        <v>71</v>
      </c>
      <c r="C60" s="33" t="s">
        <v>116</v>
      </c>
      <c r="D60" s="33" t="s">
        <v>117</v>
      </c>
      <c r="E60" s="33" t="s">
        <v>118</v>
      </c>
      <c r="F60" s="34">
        <v>8066</v>
      </c>
      <c r="G60" s="34">
        <v>2024110010194</v>
      </c>
      <c r="H60" s="45" t="s">
        <v>13</v>
      </c>
      <c r="I60" s="33" t="s">
        <v>119</v>
      </c>
      <c r="J60" s="33" t="s">
        <v>16</v>
      </c>
      <c r="K60" s="33">
        <v>80111600</v>
      </c>
      <c r="L60" s="33" t="s">
        <v>1271</v>
      </c>
      <c r="M60" s="33" t="s">
        <v>121</v>
      </c>
      <c r="N60" s="33" t="s">
        <v>121</v>
      </c>
      <c r="O60" s="33">
        <v>6</v>
      </c>
      <c r="P60" s="33">
        <v>1</v>
      </c>
      <c r="Q60" s="33" t="s">
        <v>84</v>
      </c>
      <c r="R60" s="41" t="s">
        <v>85</v>
      </c>
      <c r="S60" s="41">
        <v>4500000</v>
      </c>
      <c r="T60" s="41">
        <v>27000000</v>
      </c>
      <c r="U60" s="33" t="s">
        <v>182</v>
      </c>
      <c r="V60" s="33" t="s">
        <v>123</v>
      </c>
      <c r="W60" s="33" t="s">
        <v>124</v>
      </c>
      <c r="X60" s="33" t="s">
        <v>76</v>
      </c>
      <c r="Y60" s="33" t="s">
        <v>77</v>
      </c>
      <c r="Z60" s="33" t="s">
        <v>78</v>
      </c>
      <c r="AA60" s="76">
        <f>SUMIFS('MOD PAA INVERSIÓN'!M:M,'MOD PAA INVERSIÓN'!B:B,A60,'MOD PAA INVERSIÓN'!A:A,"Modificación propuesta")</f>
        <v>0</v>
      </c>
      <c r="AB60" s="79">
        <f t="shared" si="16"/>
        <v>0</v>
      </c>
      <c r="AC60" s="79">
        <f t="shared" si="15"/>
        <v>27000000</v>
      </c>
      <c r="AD60" s="76">
        <f>IFERROR(VLOOKUP(A60,'MOD PAA INVERSIÓN'!$B:$U,20,0),0)</f>
        <v>0</v>
      </c>
      <c r="AE60" s="76">
        <f>SUMIFS('MOD PAA INVERSIÓN'!$M:$M,'MOD PAA INVERSIÓN'!B:B,A60,'MOD PAA INVERSIÓN'!A:A,"Información Actual")</f>
        <v>0</v>
      </c>
      <c r="AF60" s="76"/>
      <c r="AG60" s="28" t="e">
        <f t="shared" si="3"/>
        <v>#REF!</v>
      </c>
      <c r="AH60" s="28" t="e">
        <f t="shared" si="4"/>
        <v>#REF!</v>
      </c>
    </row>
    <row r="61" spans="1:34" ht="63.75">
      <c r="A61" s="32" t="s">
        <v>188</v>
      </c>
      <c r="B61" s="33" t="s">
        <v>71</v>
      </c>
      <c r="C61" s="33" t="s">
        <v>116</v>
      </c>
      <c r="D61" s="33" t="s">
        <v>117</v>
      </c>
      <c r="E61" s="33" t="s">
        <v>118</v>
      </c>
      <c r="F61" s="34">
        <v>8066</v>
      </c>
      <c r="G61" s="34">
        <v>2024110010194</v>
      </c>
      <c r="H61" s="45" t="s">
        <v>13</v>
      </c>
      <c r="I61" s="33" t="s">
        <v>119</v>
      </c>
      <c r="J61" s="33" t="s">
        <v>16</v>
      </c>
      <c r="K61" s="33">
        <v>80111600</v>
      </c>
      <c r="L61" s="33" t="s">
        <v>1270</v>
      </c>
      <c r="M61" s="33" t="s">
        <v>121</v>
      </c>
      <c r="N61" s="33" t="s">
        <v>121</v>
      </c>
      <c r="O61" s="33">
        <v>7</v>
      </c>
      <c r="P61" s="33">
        <v>1</v>
      </c>
      <c r="Q61" s="33" t="s">
        <v>84</v>
      </c>
      <c r="R61" s="41" t="s">
        <v>85</v>
      </c>
      <c r="S61" s="41">
        <v>5000000</v>
      </c>
      <c r="T61" s="41">
        <v>35000000</v>
      </c>
      <c r="U61" s="33" t="s">
        <v>182</v>
      </c>
      <c r="V61" s="33" t="s">
        <v>123</v>
      </c>
      <c r="W61" s="33" t="s">
        <v>124</v>
      </c>
      <c r="X61" s="33" t="s">
        <v>76</v>
      </c>
      <c r="Y61" s="33" t="s">
        <v>77</v>
      </c>
      <c r="Z61" s="33" t="s">
        <v>78</v>
      </c>
      <c r="AA61" s="76">
        <f>SUMIFS('MOD PAA INVERSIÓN'!M:M,'MOD PAA INVERSIÓN'!B:B,A61,'MOD PAA INVERSIÓN'!A:A,"Modificación propuesta")</f>
        <v>35000000</v>
      </c>
      <c r="AB61" s="76">
        <f>AA61-T61</f>
        <v>0</v>
      </c>
      <c r="AC61" s="79">
        <f t="shared" si="15"/>
        <v>35000000</v>
      </c>
      <c r="AD61" s="76">
        <f>IFERROR(VLOOKUP(A61,'MOD PAA INVERSIÓN'!$B:$U,20,0),0)</f>
        <v>6</v>
      </c>
      <c r="AE61" s="76">
        <f>SUMIFS('MOD PAA INVERSIÓN'!$M:$M,'MOD PAA INVERSIÓN'!B:B,A61,'MOD PAA INVERSIÓN'!A:A,"Información Actual")</f>
        <v>-35000000</v>
      </c>
      <c r="AF61" s="76">
        <f>T61+AE61</f>
        <v>0</v>
      </c>
      <c r="AG61" s="80" t="e">
        <f t="shared" si="3"/>
        <v>#REF!</v>
      </c>
      <c r="AH61" s="80" t="e">
        <f t="shared" si="4"/>
        <v>#REF!</v>
      </c>
    </row>
    <row r="62" spans="1:34" ht="63.75">
      <c r="A62" s="32" t="s">
        <v>190</v>
      </c>
      <c r="B62" s="33" t="s">
        <v>71</v>
      </c>
      <c r="C62" s="33" t="s">
        <v>116</v>
      </c>
      <c r="D62" s="33" t="s">
        <v>117</v>
      </c>
      <c r="E62" s="33" t="s">
        <v>118</v>
      </c>
      <c r="F62" s="34">
        <v>8066</v>
      </c>
      <c r="G62" s="34">
        <v>2024110010194</v>
      </c>
      <c r="H62" s="45" t="s">
        <v>13</v>
      </c>
      <c r="I62" s="33" t="s">
        <v>119</v>
      </c>
      <c r="J62" s="33" t="s">
        <v>16</v>
      </c>
      <c r="K62" s="33">
        <v>80111600</v>
      </c>
      <c r="L62" s="33" t="s">
        <v>1272</v>
      </c>
      <c r="M62" s="33" t="s">
        <v>121</v>
      </c>
      <c r="N62" s="33" t="s">
        <v>121</v>
      </c>
      <c r="O62" s="33">
        <v>6</v>
      </c>
      <c r="P62" s="33">
        <v>1</v>
      </c>
      <c r="Q62" s="33" t="s">
        <v>84</v>
      </c>
      <c r="R62" s="41" t="s">
        <v>85</v>
      </c>
      <c r="S62" s="41">
        <v>5000000</v>
      </c>
      <c r="T62" s="41">
        <v>30000000</v>
      </c>
      <c r="U62" s="33" t="s">
        <v>182</v>
      </c>
      <c r="V62" s="33" t="s">
        <v>123</v>
      </c>
      <c r="W62" s="33" t="s">
        <v>124</v>
      </c>
      <c r="X62" s="33" t="s">
        <v>76</v>
      </c>
      <c r="Y62" s="33" t="s">
        <v>77</v>
      </c>
      <c r="Z62" s="33" t="s">
        <v>78</v>
      </c>
      <c r="AA62" s="76">
        <f>SUMIFS('MOD PAA INVERSIÓN'!M:M,'MOD PAA INVERSIÓN'!B:B,A62,'MOD PAA INVERSIÓN'!A:A,"Modificación propuesta")</f>
        <v>0</v>
      </c>
      <c r="AB62" s="79">
        <f t="shared" ref="AB62:AB65" si="17">AC62-T62</f>
        <v>0</v>
      </c>
      <c r="AC62" s="79">
        <f t="shared" si="15"/>
        <v>30000000</v>
      </c>
      <c r="AD62" s="76">
        <f>IFERROR(VLOOKUP(A62,'MOD PAA INVERSIÓN'!$B:$U,20,0),0)</f>
        <v>0</v>
      </c>
      <c r="AE62" s="76">
        <f>SUMIFS('MOD PAA INVERSIÓN'!$M:$M,'MOD PAA INVERSIÓN'!B:B,A62,'MOD PAA INVERSIÓN'!A:A,"Información Actual")</f>
        <v>0</v>
      </c>
      <c r="AF62" s="76"/>
      <c r="AG62" s="28" t="e">
        <f t="shared" si="3"/>
        <v>#REF!</v>
      </c>
      <c r="AH62" s="28" t="e">
        <f t="shared" si="4"/>
        <v>#REF!</v>
      </c>
    </row>
    <row r="63" spans="1:34" ht="76.5">
      <c r="A63" s="32" t="s">
        <v>191</v>
      </c>
      <c r="B63" s="33" t="s">
        <v>71</v>
      </c>
      <c r="C63" s="33" t="s">
        <v>116</v>
      </c>
      <c r="D63" s="33" t="s">
        <v>117</v>
      </c>
      <c r="E63" s="33" t="s">
        <v>118</v>
      </c>
      <c r="F63" s="34">
        <v>8066</v>
      </c>
      <c r="G63" s="34">
        <v>2024110010194</v>
      </c>
      <c r="H63" s="45" t="s">
        <v>13</v>
      </c>
      <c r="I63" s="33" t="s">
        <v>119</v>
      </c>
      <c r="J63" s="33" t="s">
        <v>16</v>
      </c>
      <c r="K63" s="33">
        <v>80111600</v>
      </c>
      <c r="L63" s="33" t="s">
        <v>150</v>
      </c>
      <c r="M63" s="33" t="s">
        <v>121</v>
      </c>
      <c r="N63" s="33" t="s">
        <v>121</v>
      </c>
      <c r="O63" s="33">
        <v>9</v>
      </c>
      <c r="P63" s="33">
        <v>1</v>
      </c>
      <c r="Q63" s="33" t="s">
        <v>84</v>
      </c>
      <c r="R63" s="41" t="s">
        <v>85</v>
      </c>
      <c r="S63" s="41">
        <v>8000000</v>
      </c>
      <c r="T63" s="41">
        <v>72000000</v>
      </c>
      <c r="U63" s="33" t="s">
        <v>122</v>
      </c>
      <c r="V63" s="33" t="s">
        <v>123</v>
      </c>
      <c r="W63" s="33" t="s">
        <v>124</v>
      </c>
      <c r="X63" s="33" t="s">
        <v>76</v>
      </c>
      <c r="Y63" s="33" t="s">
        <v>77</v>
      </c>
      <c r="Z63" s="33" t="s">
        <v>78</v>
      </c>
      <c r="AA63" s="76">
        <f>SUMIFS('MOD PAA INVERSIÓN'!M:M,'MOD PAA INVERSIÓN'!B:B,A63,'MOD PAA INVERSIÓN'!A:A,"Modificación propuesta")</f>
        <v>0</v>
      </c>
      <c r="AB63" s="79">
        <f t="shared" si="17"/>
        <v>0</v>
      </c>
      <c r="AC63" s="79">
        <f t="shared" si="15"/>
        <v>72000000</v>
      </c>
      <c r="AD63" s="76">
        <f>IFERROR(VLOOKUP(A63,'MOD PAA INVERSIÓN'!$B:$U,20,0),0)</f>
        <v>0</v>
      </c>
      <c r="AE63" s="76">
        <f>SUMIFS('MOD PAA INVERSIÓN'!$M:$M,'MOD PAA INVERSIÓN'!B:B,A63,'MOD PAA INVERSIÓN'!A:A,"Información Actual")</f>
        <v>0</v>
      </c>
      <c r="AF63" s="76"/>
      <c r="AG63" s="28" t="e">
        <f t="shared" si="3"/>
        <v>#REF!</v>
      </c>
      <c r="AH63" s="28" t="e">
        <f t="shared" si="4"/>
        <v>#REF!</v>
      </c>
    </row>
    <row r="64" spans="1:34" ht="76.5">
      <c r="A64" s="32" t="s">
        <v>192</v>
      </c>
      <c r="B64" s="33" t="s">
        <v>71</v>
      </c>
      <c r="C64" s="33" t="s">
        <v>116</v>
      </c>
      <c r="D64" s="33" t="s">
        <v>117</v>
      </c>
      <c r="E64" s="33" t="s">
        <v>118</v>
      </c>
      <c r="F64" s="34">
        <v>8066</v>
      </c>
      <c r="G64" s="34">
        <v>2024110010194</v>
      </c>
      <c r="H64" s="45" t="s">
        <v>13</v>
      </c>
      <c r="I64" s="33" t="s">
        <v>119</v>
      </c>
      <c r="J64" s="33" t="s">
        <v>16</v>
      </c>
      <c r="K64" s="33">
        <v>80111600</v>
      </c>
      <c r="L64" s="33" t="s">
        <v>193</v>
      </c>
      <c r="M64" s="33" t="s">
        <v>121</v>
      </c>
      <c r="N64" s="33" t="s">
        <v>121</v>
      </c>
      <c r="O64" s="33">
        <v>10</v>
      </c>
      <c r="P64" s="33">
        <v>1</v>
      </c>
      <c r="Q64" s="33" t="s">
        <v>84</v>
      </c>
      <c r="R64" s="41" t="s">
        <v>85</v>
      </c>
      <c r="S64" s="41">
        <v>5600000</v>
      </c>
      <c r="T64" s="41">
        <v>56000000</v>
      </c>
      <c r="U64" s="33" t="s">
        <v>153</v>
      </c>
      <c r="V64" s="33" t="s">
        <v>123</v>
      </c>
      <c r="W64" s="33" t="s">
        <v>124</v>
      </c>
      <c r="X64" s="33" t="s">
        <v>76</v>
      </c>
      <c r="Y64" s="33" t="s">
        <v>77</v>
      </c>
      <c r="Z64" s="33" t="s">
        <v>78</v>
      </c>
      <c r="AA64" s="76">
        <f>SUMIFS('MOD PAA INVERSIÓN'!M:M,'MOD PAA INVERSIÓN'!B:B,A64,'MOD PAA INVERSIÓN'!A:A,"Modificación propuesta")</f>
        <v>0</v>
      </c>
      <c r="AB64" s="79">
        <f t="shared" si="17"/>
        <v>0</v>
      </c>
      <c r="AC64" s="79">
        <f t="shared" si="15"/>
        <v>56000000</v>
      </c>
      <c r="AD64" s="76">
        <f>IFERROR(VLOOKUP(A64,'MOD PAA INVERSIÓN'!$B:$U,20,0),0)</f>
        <v>0</v>
      </c>
      <c r="AE64" s="76">
        <f>SUMIFS('MOD PAA INVERSIÓN'!$M:$M,'MOD PAA INVERSIÓN'!B:B,A64,'MOD PAA INVERSIÓN'!A:A,"Información Actual")</f>
        <v>0</v>
      </c>
      <c r="AF64" s="76"/>
      <c r="AG64" s="28" t="e">
        <f t="shared" si="3"/>
        <v>#REF!</v>
      </c>
      <c r="AH64" s="28" t="e">
        <f t="shared" si="4"/>
        <v>#REF!</v>
      </c>
    </row>
    <row r="65" spans="1:34" ht="63.75">
      <c r="A65" s="32" t="s">
        <v>194</v>
      </c>
      <c r="B65" s="33" t="s">
        <v>71</v>
      </c>
      <c r="C65" s="33" t="s">
        <v>116</v>
      </c>
      <c r="D65" s="33" t="s">
        <v>117</v>
      </c>
      <c r="E65" s="33" t="s">
        <v>118</v>
      </c>
      <c r="F65" s="34">
        <v>8066</v>
      </c>
      <c r="G65" s="34">
        <v>2024110010194</v>
      </c>
      <c r="H65" s="45" t="s">
        <v>13</v>
      </c>
      <c r="I65" s="33" t="s">
        <v>119</v>
      </c>
      <c r="J65" s="33" t="s">
        <v>16</v>
      </c>
      <c r="K65" s="33">
        <v>80111600</v>
      </c>
      <c r="L65" s="33" t="s">
        <v>195</v>
      </c>
      <c r="M65" s="33" t="s">
        <v>121</v>
      </c>
      <c r="N65" s="33" t="s">
        <v>121</v>
      </c>
      <c r="O65" s="33">
        <v>6</v>
      </c>
      <c r="P65" s="33">
        <v>1</v>
      </c>
      <c r="Q65" s="33" t="s">
        <v>84</v>
      </c>
      <c r="R65" s="41" t="s">
        <v>85</v>
      </c>
      <c r="S65" s="41">
        <v>10000000</v>
      </c>
      <c r="T65" s="41">
        <v>60000000</v>
      </c>
      <c r="U65" s="33" t="s">
        <v>153</v>
      </c>
      <c r="V65" s="33" t="s">
        <v>123</v>
      </c>
      <c r="W65" s="33" t="s">
        <v>124</v>
      </c>
      <c r="X65" s="33" t="s">
        <v>76</v>
      </c>
      <c r="Y65" s="33" t="s">
        <v>77</v>
      </c>
      <c r="Z65" s="33" t="s">
        <v>78</v>
      </c>
      <c r="AA65" s="76">
        <f>SUMIFS('MOD PAA INVERSIÓN'!M:M,'MOD PAA INVERSIÓN'!B:B,A65,'MOD PAA INVERSIÓN'!A:A,"Modificación propuesta")</f>
        <v>0</v>
      </c>
      <c r="AB65" s="79">
        <f t="shared" si="17"/>
        <v>0</v>
      </c>
      <c r="AC65" s="79">
        <f t="shared" si="15"/>
        <v>60000000</v>
      </c>
      <c r="AD65" s="76">
        <f>IFERROR(VLOOKUP(A65,'MOD PAA INVERSIÓN'!$B:$U,20,0),0)</f>
        <v>0</v>
      </c>
      <c r="AE65" s="76">
        <f>SUMIFS('MOD PAA INVERSIÓN'!$M:$M,'MOD PAA INVERSIÓN'!B:B,A65,'MOD PAA INVERSIÓN'!A:A,"Información Actual")</f>
        <v>0</v>
      </c>
      <c r="AF65" s="76"/>
      <c r="AG65" s="28" t="e">
        <f t="shared" si="3"/>
        <v>#REF!</v>
      </c>
      <c r="AH65" s="28" t="e">
        <f t="shared" si="4"/>
        <v>#REF!</v>
      </c>
    </row>
    <row r="66" spans="1:34" ht="114.75">
      <c r="A66" s="32" t="s">
        <v>196</v>
      </c>
      <c r="B66" s="33" t="s">
        <v>71</v>
      </c>
      <c r="C66" s="33" t="s">
        <v>116</v>
      </c>
      <c r="D66" s="33" t="s">
        <v>117</v>
      </c>
      <c r="E66" s="33" t="s">
        <v>118</v>
      </c>
      <c r="F66" s="34">
        <v>8066</v>
      </c>
      <c r="G66" s="34">
        <v>2024110010194</v>
      </c>
      <c r="H66" s="45" t="s">
        <v>13</v>
      </c>
      <c r="I66" s="33" t="s">
        <v>119</v>
      </c>
      <c r="J66" s="33" t="s">
        <v>16</v>
      </c>
      <c r="K66" s="33">
        <v>80111600</v>
      </c>
      <c r="L66" s="33" t="s">
        <v>1273</v>
      </c>
      <c r="M66" s="33" t="s">
        <v>179</v>
      </c>
      <c r="N66" s="33" t="s">
        <v>179</v>
      </c>
      <c r="O66" s="33">
        <v>4</v>
      </c>
      <c r="P66" s="33">
        <v>1</v>
      </c>
      <c r="Q66" s="33" t="s">
        <v>84</v>
      </c>
      <c r="R66" s="41" t="s">
        <v>85</v>
      </c>
      <c r="S66" s="41">
        <v>5050000</v>
      </c>
      <c r="T66" s="41">
        <f>+S66*O66</f>
        <v>20200000</v>
      </c>
      <c r="U66" s="33" t="s">
        <v>198</v>
      </c>
      <c r="V66" s="33" t="s">
        <v>123</v>
      </c>
      <c r="W66" s="33" t="s">
        <v>124</v>
      </c>
      <c r="X66" s="33" t="s">
        <v>76</v>
      </c>
      <c r="Y66" s="33" t="s">
        <v>77</v>
      </c>
      <c r="Z66" s="33" t="s">
        <v>78</v>
      </c>
      <c r="AA66" s="76">
        <f>SUMIFS('MOD PAA INVERSIÓN'!M:M,'MOD PAA INVERSIÓN'!B:B,A66,'MOD PAA INVERSIÓN'!A:A,"Modificación propuesta")</f>
        <v>48000000</v>
      </c>
      <c r="AB66" s="76">
        <f t="shared" ref="AB66:AB67" si="18">AA66-T66</f>
        <v>27800000</v>
      </c>
      <c r="AC66" s="76">
        <f t="shared" ref="AC66:AC67" si="19">AA66</f>
        <v>48000000</v>
      </c>
      <c r="AD66" s="76">
        <f>IFERROR(VLOOKUP(A66,'MOD PAA INVERSIÓN'!$B:$U,20,0),0)</f>
        <v>6</v>
      </c>
      <c r="AE66" s="76">
        <f>SUMIFS('MOD PAA INVERSIÓN'!$M:$M,'MOD PAA INVERSIÓN'!B:B,A66,'MOD PAA INVERSIÓN'!A:A,"Información Actual")</f>
        <v>-20200000</v>
      </c>
      <c r="AF66" s="76">
        <f t="shared" ref="AF66:AF67" si="20">T66+AE66</f>
        <v>0</v>
      </c>
      <c r="AG66" s="80" t="e">
        <f t="shared" si="3"/>
        <v>#REF!</v>
      </c>
      <c r="AH66" s="80" t="e">
        <f t="shared" si="4"/>
        <v>#REF!</v>
      </c>
    </row>
    <row r="67" spans="1:34" ht="102">
      <c r="A67" s="32" t="s">
        <v>199</v>
      </c>
      <c r="B67" s="33" t="s">
        <v>71</v>
      </c>
      <c r="C67" s="33" t="s">
        <v>116</v>
      </c>
      <c r="D67" s="33" t="s">
        <v>117</v>
      </c>
      <c r="E67" s="33" t="s">
        <v>118</v>
      </c>
      <c r="F67" s="34">
        <v>8066</v>
      </c>
      <c r="G67" s="34">
        <v>2024110010194</v>
      </c>
      <c r="H67" s="45" t="s">
        <v>13</v>
      </c>
      <c r="I67" s="33" t="s">
        <v>119</v>
      </c>
      <c r="J67" s="33" t="s">
        <v>16</v>
      </c>
      <c r="K67" s="33">
        <v>80111600</v>
      </c>
      <c r="L67" s="33" t="s">
        <v>1274</v>
      </c>
      <c r="M67" s="33" t="s">
        <v>121</v>
      </c>
      <c r="N67" s="33" t="s">
        <v>121</v>
      </c>
      <c r="O67" s="33">
        <v>6</v>
      </c>
      <c r="P67" s="33">
        <v>1</v>
      </c>
      <c r="Q67" s="33" t="s">
        <v>84</v>
      </c>
      <c r="R67" s="41" t="s">
        <v>85</v>
      </c>
      <c r="S67" s="41">
        <v>8000000</v>
      </c>
      <c r="T67" s="41">
        <v>48000000</v>
      </c>
      <c r="U67" s="33" t="s">
        <v>198</v>
      </c>
      <c r="V67" s="33" t="s">
        <v>123</v>
      </c>
      <c r="W67" s="33" t="s">
        <v>124</v>
      </c>
      <c r="X67" s="33" t="s">
        <v>76</v>
      </c>
      <c r="Y67" s="33" t="s">
        <v>77</v>
      </c>
      <c r="Z67" s="33" t="s">
        <v>78</v>
      </c>
      <c r="AA67" s="76">
        <f>SUMIFS('MOD PAA INVERSIÓN'!M:M,'MOD PAA INVERSIÓN'!B:B,A67,'MOD PAA INVERSIÓN'!A:A,"Modificación propuesta")</f>
        <v>30000000</v>
      </c>
      <c r="AB67" s="76">
        <f t="shared" si="18"/>
        <v>-18000000</v>
      </c>
      <c r="AC67" s="76">
        <f t="shared" si="19"/>
        <v>30000000</v>
      </c>
      <c r="AD67" s="76">
        <f>IFERROR(VLOOKUP(A67,'MOD PAA INVERSIÓN'!$B:$U,20,0),0)</f>
        <v>6</v>
      </c>
      <c r="AE67" s="76">
        <f>SUMIFS('MOD PAA INVERSIÓN'!$M:$M,'MOD PAA INVERSIÓN'!B:B,A67,'MOD PAA INVERSIÓN'!A:A,"Información Actual")</f>
        <v>-48000000</v>
      </c>
      <c r="AF67" s="76">
        <f t="shared" si="20"/>
        <v>0</v>
      </c>
      <c r="AG67" s="80" t="e">
        <f t="shared" si="3"/>
        <v>#REF!</v>
      </c>
      <c r="AH67" s="80" t="e">
        <f t="shared" si="4"/>
        <v>#REF!</v>
      </c>
    </row>
    <row r="68" spans="1:34" ht="76.5">
      <c r="A68" s="32" t="s">
        <v>201</v>
      </c>
      <c r="B68" s="33" t="s">
        <v>71</v>
      </c>
      <c r="C68" s="33" t="s">
        <v>116</v>
      </c>
      <c r="D68" s="33" t="s">
        <v>117</v>
      </c>
      <c r="E68" s="33" t="s">
        <v>118</v>
      </c>
      <c r="F68" s="34">
        <v>8066</v>
      </c>
      <c r="G68" s="34">
        <v>2024110010194</v>
      </c>
      <c r="H68" s="45" t="s">
        <v>13</v>
      </c>
      <c r="I68" s="33" t="s">
        <v>119</v>
      </c>
      <c r="J68" s="33" t="s">
        <v>16</v>
      </c>
      <c r="K68" s="33">
        <v>80111600</v>
      </c>
      <c r="L68" s="33" t="s">
        <v>202</v>
      </c>
      <c r="M68" s="33" t="s">
        <v>121</v>
      </c>
      <c r="N68" s="33" t="s">
        <v>121</v>
      </c>
      <c r="O68" s="33">
        <v>6</v>
      </c>
      <c r="P68" s="33">
        <v>1</v>
      </c>
      <c r="Q68" s="33" t="s">
        <v>84</v>
      </c>
      <c r="R68" s="41" t="s">
        <v>85</v>
      </c>
      <c r="S68" s="41">
        <v>10000000</v>
      </c>
      <c r="T68" s="41">
        <v>60000000</v>
      </c>
      <c r="U68" s="33" t="s">
        <v>198</v>
      </c>
      <c r="V68" s="33" t="s">
        <v>123</v>
      </c>
      <c r="W68" s="33" t="s">
        <v>124</v>
      </c>
      <c r="X68" s="33" t="s">
        <v>76</v>
      </c>
      <c r="Y68" s="33" t="s">
        <v>77</v>
      </c>
      <c r="Z68" s="33" t="s">
        <v>78</v>
      </c>
      <c r="AA68" s="76">
        <f>SUMIFS('MOD PAA INVERSIÓN'!M:M,'MOD PAA INVERSIÓN'!B:B,A68,'MOD PAA INVERSIÓN'!A:A,"Modificación propuesta")</f>
        <v>0</v>
      </c>
      <c r="AB68" s="79">
        <f>AC68-T68</f>
        <v>0</v>
      </c>
      <c r="AC68" s="79">
        <f>T68</f>
        <v>60000000</v>
      </c>
      <c r="AD68" s="76">
        <f>IFERROR(VLOOKUP(A68,'MOD PAA INVERSIÓN'!$B:$U,20,0),0)</f>
        <v>0</v>
      </c>
      <c r="AE68" s="76">
        <f>SUMIFS('MOD PAA INVERSIÓN'!$M:$M,'MOD PAA INVERSIÓN'!B:B,A68,'MOD PAA INVERSIÓN'!A:A,"Información Actual")</f>
        <v>0</v>
      </c>
      <c r="AF68" s="76"/>
      <c r="AG68" s="28" t="e">
        <f t="shared" si="3"/>
        <v>#REF!</v>
      </c>
      <c r="AH68" s="28" t="e">
        <f t="shared" si="4"/>
        <v>#REF!</v>
      </c>
    </row>
    <row r="69" spans="1:34" ht="127.5">
      <c r="A69" s="32" t="s">
        <v>203</v>
      </c>
      <c r="B69" s="33" t="s">
        <v>71</v>
      </c>
      <c r="C69" s="33" t="s">
        <v>116</v>
      </c>
      <c r="D69" s="33" t="s">
        <v>117</v>
      </c>
      <c r="E69" s="33" t="s">
        <v>118</v>
      </c>
      <c r="F69" s="34">
        <v>8066</v>
      </c>
      <c r="G69" s="34">
        <v>2024110010194</v>
      </c>
      <c r="H69" s="45" t="s">
        <v>13</v>
      </c>
      <c r="I69" s="33" t="s">
        <v>119</v>
      </c>
      <c r="J69" s="33" t="s">
        <v>16</v>
      </c>
      <c r="K69" s="33">
        <v>80111600</v>
      </c>
      <c r="L69" s="33" t="s">
        <v>1275</v>
      </c>
      <c r="M69" s="33" t="s">
        <v>121</v>
      </c>
      <c r="N69" s="33" t="s">
        <v>121</v>
      </c>
      <c r="O69" s="33">
        <v>6</v>
      </c>
      <c r="P69" s="33">
        <v>1</v>
      </c>
      <c r="Q69" s="33" t="s">
        <v>84</v>
      </c>
      <c r="R69" s="41" t="s">
        <v>85</v>
      </c>
      <c r="S69" s="41">
        <v>4200000</v>
      </c>
      <c r="T69" s="41">
        <f>+S69*O69</f>
        <v>25200000</v>
      </c>
      <c r="U69" s="33" t="s">
        <v>198</v>
      </c>
      <c r="V69" s="33" t="s">
        <v>123</v>
      </c>
      <c r="W69" s="33" t="s">
        <v>124</v>
      </c>
      <c r="X69" s="33" t="s">
        <v>76</v>
      </c>
      <c r="Y69" s="33" t="s">
        <v>77</v>
      </c>
      <c r="Z69" s="33" t="s">
        <v>78</v>
      </c>
      <c r="AA69" s="76">
        <f>SUMIFS('MOD PAA INVERSIÓN'!M:M,'MOD PAA INVERSIÓN'!B:B,A69,'MOD PAA INVERSIÓN'!A:A,"Modificación propuesta")</f>
        <v>19000000</v>
      </c>
      <c r="AB69" s="76">
        <f t="shared" ref="AB69:AB70" si="21">AA69-T69</f>
        <v>-6200000</v>
      </c>
      <c r="AC69" s="76">
        <f t="shared" ref="AC69:AC72" si="22">AA69</f>
        <v>19000000</v>
      </c>
      <c r="AD69" s="76">
        <f>IFERROR(VLOOKUP(A69,'MOD PAA INVERSIÓN'!$B:$U,20,0),0)</f>
        <v>6</v>
      </c>
      <c r="AE69" s="76">
        <f>SUMIFS('MOD PAA INVERSIÓN'!$M:$M,'MOD PAA INVERSIÓN'!B:B,A69,'MOD PAA INVERSIÓN'!A:A,"Información Actual")</f>
        <v>-25200000</v>
      </c>
      <c r="AF69" s="76">
        <f t="shared" ref="AF69:AF72" si="23">T69+AE69</f>
        <v>0</v>
      </c>
      <c r="AG69" s="80" t="e">
        <f t="shared" si="3"/>
        <v>#REF!</v>
      </c>
      <c r="AH69" s="80" t="e">
        <f t="shared" si="4"/>
        <v>#REF!</v>
      </c>
    </row>
    <row r="70" spans="1:34" ht="102">
      <c r="A70" s="32" t="s">
        <v>205</v>
      </c>
      <c r="B70" s="33" t="s">
        <v>71</v>
      </c>
      <c r="C70" s="33" t="s">
        <v>116</v>
      </c>
      <c r="D70" s="33" t="s">
        <v>117</v>
      </c>
      <c r="E70" s="33" t="s">
        <v>118</v>
      </c>
      <c r="F70" s="34">
        <v>8066</v>
      </c>
      <c r="G70" s="34">
        <v>2024110010194</v>
      </c>
      <c r="H70" s="45" t="s">
        <v>13</v>
      </c>
      <c r="I70" s="33" t="s">
        <v>119</v>
      </c>
      <c r="J70" s="33" t="s">
        <v>16</v>
      </c>
      <c r="K70" s="33">
        <v>80111600</v>
      </c>
      <c r="L70" s="33" t="s">
        <v>1276</v>
      </c>
      <c r="M70" s="33" t="s">
        <v>121</v>
      </c>
      <c r="N70" s="33" t="s">
        <v>121</v>
      </c>
      <c r="O70" s="33">
        <v>6</v>
      </c>
      <c r="P70" s="33">
        <v>1</v>
      </c>
      <c r="Q70" s="33" t="s">
        <v>84</v>
      </c>
      <c r="R70" s="41" t="s">
        <v>85</v>
      </c>
      <c r="S70" s="41">
        <v>4800000</v>
      </c>
      <c r="T70" s="41">
        <v>28800000</v>
      </c>
      <c r="U70" s="33" t="s">
        <v>198</v>
      </c>
      <c r="V70" s="33" t="s">
        <v>123</v>
      </c>
      <c r="W70" s="33" t="s">
        <v>124</v>
      </c>
      <c r="X70" s="33" t="s">
        <v>76</v>
      </c>
      <c r="Y70" s="33" t="s">
        <v>77</v>
      </c>
      <c r="Z70" s="33" t="s">
        <v>78</v>
      </c>
      <c r="AA70" s="76">
        <f>SUMIFS('MOD PAA INVERSIÓN'!M:M,'MOD PAA INVERSIÓN'!B:B,A70,'MOD PAA INVERSIÓN'!A:A,"Modificación propuesta")</f>
        <v>36000000</v>
      </c>
      <c r="AB70" s="76">
        <f t="shared" si="21"/>
        <v>7200000</v>
      </c>
      <c r="AC70" s="76">
        <f t="shared" si="22"/>
        <v>36000000</v>
      </c>
      <c r="AD70" s="76">
        <f>IFERROR(VLOOKUP(A70,'MOD PAA INVERSIÓN'!$B:$U,20,0),0)</f>
        <v>6</v>
      </c>
      <c r="AE70" s="76">
        <f>SUMIFS('MOD PAA INVERSIÓN'!$M:$M,'MOD PAA INVERSIÓN'!B:B,A70,'MOD PAA INVERSIÓN'!A:A,"Información Actual")</f>
        <v>-28800000</v>
      </c>
      <c r="AF70" s="76">
        <f t="shared" si="23"/>
        <v>0</v>
      </c>
      <c r="AG70" s="80" t="e">
        <f t="shared" si="3"/>
        <v>#REF!</v>
      </c>
      <c r="AH70" s="80" t="e">
        <f t="shared" si="4"/>
        <v>#REF!</v>
      </c>
    </row>
    <row r="71" spans="1:34" ht="127.5">
      <c r="A71" s="32" t="s">
        <v>206</v>
      </c>
      <c r="B71" s="33" t="s">
        <v>71</v>
      </c>
      <c r="C71" s="33" t="s">
        <v>116</v>
      </c>
      <c r="D71" s="33" t="s">
        <v>117</v>
      </c>
      <c r="E71" s="33" t="s">
        <v>118</v>
      </c>
      <c r="F71" s="34">
        <v>8066</v>
      </c>
      <c r="G71" s="34">
        <v>2024110010194</v>
      </c>
      <c r="H71" s="45" t="s">
        <v>13</v>
      </c>
      <c r="I71" s="33" t="s">
        <v>119</v>
      </c>
      <c r="J71" s="33" t="s">
        <v>16</v>
      </c>
      <c r="K71" s="33">
        <v>80111600</v>
      </c>
      <c r="L71" s="33" t="s">
        <v>207</v>
      </c>
      <c r="M71" s="33" t="s">
        <v>121</v>
      </c>
      <c r="N71" s="33" t="s">
        <v>121</v>
      </c>
      <c r="O71" s="33">
        <v>2</v>
      </c>
      <c r="P71" s="33">
        <v>1</v>
      </c>
      <c r="Q71" s="33" t="s">
        <v>84</v>
      </c>
      <c r="R71" s="41" t="s">
        <v>85</v>
      </c>
      <c r="S71" s="41">
        <v>5700000</v>
      </c>
      <c r="T71" s="41">
        <v>11400000</v>
      </c>
      <c r="U71" s="33" t="s">
        <v>198</v>
      </c>
      <c r="V71" s="33" t="s">
        <v>123</v>
      </c>
      <c r="W71" s="33" t="s">
        <v>124</v>
      </c>
      <c r="X71" s="33" t="s">
        <v>76</v>
      </c>
      <c r="Y71" s="33" t="s">
        <v>77</v>
      </c>
      <c r="Z71" s="33" t="s">
        <v>78</v>
      </c>
      <c r="AA71" s="76">
        <f>SUMIFS('MOD PAA INVERSIÓN'!M:M,'MOD PAA INVERSIÓN'!B:B,A71,'MOD PAA INVERSIÓN'!A:A,"Modificación propuesta")</f>
        <v>0</v>
      </c>
      <c r="AB71" s="76">
        <f>AC71-T71</f>
        <v>-11400000</v>
      </c>
      <c r="AC71" s="76">
        <f t="shared" si="22"/>
        <v>0</v>
      </c>
      <c r="AD71" s="76">
        <f>IFERROR(VLOOKUP(A71,'MOD PAA INVERSIÓN'!$B:$U,20,0),0)</f>
        <v>6</v>
      </c>
      <c r="AE71" s="76">
        <f>SUMIFS('MOD PAA INVERSIÓN'!$M:$M,'MOD PAA INVERSIÓN'!B:B,A71,'MOD PAA INVERSIÓN'!A:A,"Información Actual")</f>
        <v>-11400000</v>
      </c>
      <c r="AF71" s="76">
        <f t="shared" si="23"/>
        <v>0</v>
      </c>
      <c r="AG71" s="80" t="e">
        <f t="shared" si="3"/>
        <v>#REF!</v>
      </c>
      <c r="AH71" s="80" t="e">
        <f t="shared" si="4"/>
        <v>#REF!</v>
      </c>
    </row>
    <row r="72" spans="1:34" ht="114.75">
      <c r="A72" s="32" t="s">
        <v>209</v>
      </c>
      <c r="B72" s="33" t="s">
        <v>71</v>
      </c>
      <c r="C72" s="33" t="s">
        <v>116</v>
      </c>
      <c r="D72" s="33" t="s">
        <v>117</v>
      </c>
      <c r="E72" s="33" t="s">
        <v>118</v>
      </c>
      <c r="F72" s="34">
        <v>8066</v>
      </c>
      <c r="G72" s="34">
        <v>2024110010194</v>
      </c>
      <c r="H72" s="45" t="s">
        <v>13</v>
      </c>
      <c r="I72" s="33" t="s">
        <v>119</v>
      </c>
      <c r="J72" s="33" t="s">
        <v>16</v>
      </c>
      <c r="K72" s="33">
        <v>80111600</v>
      </c>
      <c r="L72" s="33" t="s">
        <v>1277</v>
      </c>
      <c r="M72" s="33" t="s">
        <v>121</v>
      </c>
      <c r="N72" s="33" t="s">
        <v>121</v>
      </c>
      <c r="O72" s="33">
        <v>7</v>
      </c>
      <c r="P72" s="33">
        <v>1</v>
      </c>
      <c r="Q72" s="33" t="s">
        <v>84</v>
      </c>
      <c r="R72" s="41" t="s">
        <v>85</v>
      </c>
      <c r="S72" s="41">
        <v>7200000</v>
      </c>
      <c r="T72" s="41">
        <v>50400000</v>
      </c>
      <c r="U72" s="33" t="s">
        <v>198</v>
      </c>
      <c r="V72" s="33" t="s">
        <v>123</v>
      </c>
      <c r="W72" s="33" t="s">
        <v>124</v>
      </c>
      <c r="X72" s="33" t="s">
        <v>76</v>
      </c>
      <c r="Y72" s="33" t="s">
        <v>77</v>
      </c>
      <c r="Z72" s="33" t="s">
        <v>78</v>
      </c>
      <c r="AA72" s="76">
        <f>SUMIFS('MOD PAA INVERSIÓN'!M:M,'MOD PAA INVERSIÓN'!B:B,A72,'MOD PAA INVERSIÓN'!A:A,"Modificación propuesta")</f>
        <v>51100000</v>
      </c>
      <c r="AB72" s="76">
        <f>AA72-T72</f>
        <v>700000</v>
      </c>
      <c r="AC72" s="76">
        <f t="shared" si="22"/>
        <v>51100000</v>
      </c>
      <c r="AD72" s="76">
        <f>IFERROR(VLOOKUP(A72,'MOD PAA INVERSIÓN'!$B:$U,20,0),0)</f>
        <v>6</v>
      </c>
      <c r="AE72" s="76">
        <f>SUMIFS('MOD PAA INVERSIÓN'!$M:$M,'MOD PAA INVERSIÓN'!B:B,A72,'MOD PAA INVERSIÓN'!A:A,"Información Actual")</f>
        <v>-50400000</v>
      </c>
      <c r="AF72" s="76">
        <f t="shared" si="23"/>
        <v>0</v>
      </c>
      <c r="AG72" s="80" t="e">
        <f t="shared" si="3"/>
        <v>#REF!</v>
      </c>
      <c r="AH72" s="80" t="e">
        <f t="shared" si="4"/>
        <v>#REF!</v>
      </c>
    </row>
    <row r="73" spans="1:34" ht="114.75">
      <c r="A73" s="32" t="s">
        <v>211</v>
      </c>
      <c r="B73" s="33" t="s">
        <v>71</v>
      </c>
      <c r="C73" s="33" t="s">
        <v>116</v>
      </c>
      <c r="D73" s="33" t="s">
        <v>117</v>
      </c>
      <c r="E73" s="33" t="s">
        <v>118</v>
      </c>
      <c r="F73" s="34">
        <v>8066</v>
      </c>
      <c r="G73" s="34">
        <v>2024110010194</v>
      </c>
      <c r="H73" s="45" t="s">
        <v>13</v>
      </c>
      <c r="I73" s="33" t="s">
        <v>119</v>
      </c>
      <c r="J73" s="33" t="s">
        <v>16</v>
      </c>
      <c r="K73" s="33">
        <v>80111600</v>
      </c>
      <c r="L73" s="33" t="s">
        <v>1278</v>
      </c>
      <c r="M73" s="33" t="s">
        <v>121</v>
      </c>
      <c r="N73" s="33" t="s">
        <v>121</v>
      </c>
      <c r="O73" s="33">
        <v>5</v>
      </c>
      <c r="P73" s="33">
        <v>1</v>
      </c>
      <c r="Q73" s="33" t="s">
        <v>84</v>
      </c>
      <c r="R73" s="41" t="s">
        <v>85</v>
      </c>
      <c r="S73" s="41">
        <v>5100000</v>
      </c>
      <c r="T73" s="41">
        <v>25500000</v>
      </c>
      <c r="U73" s="33" t="s">
        <v>1279</v>
      </c>
      <c r="V73" s="33" t="s">
        <v>123</v>
      </c>
      <c r="W73" s="33" t="s">
        <v>124</v>
      </c>
      <c r="X73" s="33" t="s">
        <v>76</v>
      </c>
      <c r="Y73" s="33" t="s">
        <v>77</v>
      </c>
      <c r="Z73" s="33" t="s">
        <v>78</v>
      </c>
      <c r="AA73" s="76">
        <f>SUMIFS('MOD PAA INVERSIÓN'!M:M,'MOD PAA INVERSIÓN'!B:B,A73,'MOD PAA INVERSIÓN'!A:A,"Modificación propuesta")</f>
        <v>0</v>
      </c>
      <c r="AB73" s="79">
        <f t="shared" ref="AB73:AB75" si="24">AC73-T73</f>
        <v>0</v>
      </c>
      <c r="AC73" s="79">
        <f t="shared" ref="AC73:AC75" si="25">T73</f>
        <v>25500000</v>
      </c>
      <c r="AD73" s="76">
        <f>IFERROR(VLOOKUP(A73,'MOD PAA INVERSIÓN'!$B:$U,20,0),0)</f>
        <v>0</v>
      </c>
      <c r="AE73" s="76">
        <f>SUMIFS('MOD PAA INVERSIÓN'!$M:$M,'MOD PAA INVERSIÓN'!B:B,A73,'MOD PAA INVERSIÓN'!A:A,"Información Actual")</f>
        <v>0</v>
      </c>
      <c r="AF73" s="76"/>
      <c r="AG73" s="28" t="e">
        <f t="shared" si="3"/>
        <v>#REF!</v>
      </c>
      <c r="AH73" s="28" t="e">
        <f t="shared" si="4"/>
        <v>#REF!</v>
      </c>
    </row>
    <row r="74" spans="1:34" ht="127.5">
      <c r="A74" s="32" t="s">
        <v>212</v>
      </c>
      <c r="B74" s="33" t="s">
        <v>71</v>
      </c>
      <c r="C74" s="33" t="s">
        <v>116</v>
      </c>
      <c r="D74" s="33" t="s">
        <v>117</v>
      </c>
      <c r="E74" s="33" t="s">
        <v>118</v>
      </c>
      <c r="F74" s="34">
        <v>8066</v>
      </c>
      <c r="G74" s="34">
        <v>2024110010194</v>
      </c>
      <c r="H74" s="45" t="s">
        <v>13</v>
      </c>
      <c r="I74" s="33" t="s">
        <v>119</v>
      </c>
      <c r="J74" s="33" t="s">
        <v>16</v>
      </c>
      <c r="K74" s="33">
        <v>80111600</v>
      </c>
      <c r="L74" s="33" t="s">
        <v>1280</v>
      </c>
      <c r="M74" s="33" t="s">
        <v>121</v>
      </c>
      <c r="N74" s="33" t="s">
        <v>121</v>
      </c>
      <c r="O74" s="33">
        <v>6</v>
      </c>
      <c r="P74" s="33">
        <v>1</v>
      </c>
      <c r="Q74" s="33" t="s">
        <v>84</v>
      </c>
      <c r="R74" s="41" t="s">
        <v>85</v>
      </c>
      <c r="S74" s="41">
        <v>5500000</v>
      </c>
      <c r="T74" s="41">
        <v>33000000</v>
      </c>
      <c r="U74" s="33" t="s">
        <v>1279</v>
      </c>
      <c r="V74" s="33" t="s">
        <v>123</v>
      </c>
      <c r="W74" s="33" t="s">
        <v>124</v>
      </c>
      <c r="X74" s="33" t="s">
        <v>76</v>
      </c>
      <c r="Y74" s="33" t="s">
        <v>77</v>
      </c>
      <c r="Z74" s="33" t="s">
        <v>78</v>
      </c>
      <c r="AA74" s="76">
        <f>SUMIFS('MOD PAA INVERSIÓN'!M:M,'MOD PAA INVERSIÓN'!B:B,A74,'MOD PAA INVERSIÓN'!A:A,"Modificación propuesta")</f>
        <v>0</v>
      </c>
      <c r="AB74" s="79">
        <f t="shared" si="24"/>
        <v>0</v>
      </c>
      <c r="AC74" s="79">
        <f t="shared" si="25"/>
        <v>33000000</v>
      </c>
      <c r="AD74" s="76">
        <f>IFERROR(VLOOKUP(A74,'MOD PAA INVERSIÓN'!$B:$U,20,0),0)</f>
        <v>0</v>
      </c>
      <c r="AE74" s="76">
        <f>SUMIFS('MOD PAA INVERSIÓN'!$M:$M,'MOD PAA INVERSIÓN'!B:B,A74,'MOD PAA INVERSIÓN'!A:A,"Información Actual")</f>
        <v>0</v>
      </c>
      <c r="AF74" s="76"/>
      <c r="AG74" s="28" t="e">
        <f t="shared" si="3"/>
        <v>#REF!</v>
      </c>
      <c r="AH74" s="28" t="e">
        <f t="shared" si="4"/>
        <v>#REF!</v>
      </c>
    </row>
    <row r="75" spans="1:34" ht="89.25">
      <c r="A75" s="32" t="s">
        <v>213</v>
      </c>
      <c r="B75" s="33" t="s">
        <v>71</v>
      </c>
      <c r="C75" s="33" t="s">
        <v>116</v>
      </c>
      <c r="D75" s="33" t="s">
        <v>117</v>
      </c>
      <c r="E75" s="33" t="s">
        <v>118</v>
      </c>
      <c r="F75" s="34">
        <v>8066</v>
      </c>
      <c r="G75" s="34">
        <v>2024110010194</v>
      </c>
      <c r="H75" s="45" t="s">
        <v>13</v>
      </c>
      <c r="I75" s="33" t="s">
        <v>119</v>
      </c>
      <c r="J75" s="33" t="s">
        <v>16</v>
      </c>
      <c r="K75" s="33">
        <v>80111600</v>
      </c>
      <c r="L75" s="33" t="s">
        <v>1281</v>
      </c>
      <c r="M75" s="33" t="s">
        <v>121</v>
      </c>
      <c r="N75" s="33" t="s">
        <v>121</v>
      </c>
      <c r="O75" s="33">
        <v>6</v>
      </c>
      <c r="P75" s="33">
        <v>1</v>
      </c>
      <c r="Q75" s="33" t="s">
        <v>84</v>
      </c>
      <c r="R75" s="41" t="s">
        <v>85</v>
      </c>
      <c r="S75" s="41">
        <v>5500000</v>
      </c>
      <c r="T75" s="41">
        <v>33000000</v>
      </c>
      <c r="U75" s="33" t="s">
        <v>1279</v>
      </c>
      <c r="V75" s="33" t="s">
        <v>123</v>
      </c>
      <c r="W75" s="33" t="s">
        <v>124</v>
      </c>
      <c r="X75" s="33" t="s">
        <v>76</v>
      </c>
      <c r="Y75" s="33" t="s">
        <v>77</v>
      </c>
      <c r="Z75" s="33" t="s">
        <v>78</v>
      </c>
      <c r="AA75" s="76">
        <f>SUMIFS('MOD PAA INVERSIÓN'!M:M,'MOD PAA INVERSIÓN'!B:B,A75,'MOD PAA INVERSIÓN'!A:A,"Modificación propuesta")</f>
        <v>0</v>
      </c>
      <c r="AB75" s="79">
        <f t="shared" si="24"/>
        <v>0</v>
      </c>
      <c r="AC75" s="79">
        <f t="shared" si="25"/>
        <v>33000000</v>
      </c>
      <c r="AD75" s="76">
        <f>IFERROR(VLOOKUP(A75,'MOD PAA INVERSIÓN'!$B:$U,20,0),0)</f>
        <v>0</v>
      </c>
      <c r="AE75" s="76">
        <f>SUMIFS('MOD PAA INVERSIÓN'!$M:$M,'MOD PAA INVERSIÓN'!B:B,A75,'MOD PAA INVERSIÓN'!A:A,"Información Actual")</f>
        <v>0</v>
      </c>
      <c r="AF75" s="76"/>
      <c r="AG75" s="28" t="e">
        <f t="shared" si="3"/>
        <v>#REF!</v>
      </c>
      <c r="AH75" s="28" t="e">
        <f t="shared" si="4"/>
        <v>#REF!</v>
      </c>
    </row>
    <row r="76" spans="1:34" ht="114.75">
      <c r="A76" s="32" t="s">
        <v>214</v>
      </c>
      <c r="B76" s="33" t="s">
        <v>71</v>
      </c>
      <c r="C76" s="33" t="s">
        <v>116</v>
      </c>
      <c r="D76" s="33" t="s">
        <v>117</v>
      </c>
      <c r="E76" s="33" t="s">
        <v>118</v>
      </c>
      <c r="F76" s="34">
        <v>8066</v>
      </c>
      <c r="G76" s="34">
        <v>2024110010194</v>
      </c>
      <c r="H76" s="45" t="s">
        <v>13</v>
      </c>
      <c r="I76" s="33" t="s">
        <v>119</v>
      </c>
      <c r="J76" s="33" t="s">
        <v>16</v>
      </c>
      <c r="K76" s="33">
        <v>80111600</v>
      </c>
      <c r="L76" s="33" t="s">
        <v>1282</v>
      </c>
      <c r="M76" s="33" t="s">
        <v>121</v>
      </c>
      <c r="N76" s="33" t="s">
        <v>121</v>
      </c>
      <c r="O76" s="33">
        <v>4</v>
      </c>
      <c r="P76" s="33">
        <v>1</v>
      </c>
      <c r="Q76" s="33" t="s">
        <v>84</v>
      </c>
      <c r="R76" s="41" t="s">
        <v>85</v>
      </c>
      <c r="S76" s="41">
        <v>4600000</v>
      </c>
      <c r="T76" s="41">
        <v>18400000</v>
      </c>
      <c r="U76" s="33" t="s">
        <v>216</v>
      </c>
      <c r="V76" s="33" t="s">
        <v>123</v>
      </c>
      <c r="W76" s="33" t="s">
        <v>124</v>
      </c>
      <c r="X76" s="33" t="s">
        <v>76</v>
      </c>
      <c r="Y76" s="33" t="s">
        <v>77</v>
      </c>
      <c r="Z76" s="33" t="s">
        <v>78</v>
      </c>
      <c r="AA76" s="76">
        <f>SUMIFS('MOD PAA INVERSIÓN'!M:M,'MOD PAA INVERSIÓN'!B:B,A76,'MOD PAA INVERSIÓN'!A:A,"Modificación propuesta")</f>
        <v>17400000</v>
      </c>
      <c r="AB76" s="76">
        <f t="shared" ref="AB76:AB81" si="26">AA76-T76</f>
        <v>-1000000</v>
      </c>
      <c r="AC76" s="76">
        <f t="shared" ref="AC76:AC80" si="27">AA76</f>
        <v>17400000</v>
      </c>
      <c r="AD76" s="76">
        <f>IFERROR(VLOOKUP(A76,'MOD PAA INVERSIÓN'!$B:$U,20,0),0)</f>
        <v>6</v>
      </c>
      <c r="AE76" s="76">
        <f>SUMIFS('MOD PAA INVERSIÓN'!$M:$M,'MOD PAA INVERSIÓN'!B:B,A76,'MOD PAA INVERSIÓN'!A:A,"Información Actual")</f>
        <v>-18400000</v>
      </c>
      <c r="AF76" s="76">
        <f t="shared" ref="AF76:AF81" si="28">T76+AE76</f>
        <v>0</v>
      </c>
      <c r="AG76" s="80" t="e">
        <f t="shared" si="3"/>
        <v>#REF!</v>
      </c>
      <c r="AH76" s="80" t="e">
        <f t="shared" si="4"/>
        <v>#REF!</v>
      </c>
    </row>
    <row r="77" spans="1:34" ht="89.25">
      <c r="A77" s="32" t="s">
        <v>217</v>
      </c>
      <c r="B77" s="33" t="s">
        <v>71</v>
      </c>
      <c r="C77" s="33" t="s">
        <v>116</v>
      </c>
      <c r="D77" s="33" t="s">
        <v>117</v>
      </c>
      <c r="E77" s="33" t="s">
        <v>118</v>
      </c>
      <c r="F77" s="34">
        <v>8066</v>
      </c>
      <c r="G77" s="34">
        <v>2024110010194</v>
      </c>
      <c r="H77" s="45" t="s">
        <v>13</v>
      </c>
      <c r="I77" s="33" t="s">
        <v>119</v>
      </c>
      <c r="J77" s="33" t="s">
        <v>16</v>
      </c>
      <c r="K77" s="33">
        <v>80111600</v>
      </c>
      <c r="L77" s="33" t="s">
        <v>1283</v>
      </c>
      <c r="M77" s="33" t="s">
        <v>121</v>
      </c>
      <c r="N77" s="33" t="s">
        <v>121</v>
      </c>
      <c r="O77" s="33">
        <v>6</v>
      </c>
      <c r="P77" s="33">
        <v>1</v>
      </c>
      <c r="Q77" s="33" t="s">
        <v>84</v>
      </c>
      <c r="R77" s="41" t="s">
        <v>85</v>
      </c>
      <c r="S77" s="41">
        <v>4650000</v>
      </c>
      <c r="T77" s="41">
        <v>27900000</v>
      </c>
      <c r="U77" s="33" t="s">
        <v>216</v>
      </c>
      <c r="V77" s="33" t="s">
        <v>123</v>
      </c>
      <c r="W77" s="33" t="s">
        <v>124</v>
      </c>
      <c r="X77" s="33" t="s">
        <v>76</v>
      </c>
      <c r="Y77" s="33" t="s">
        <v>77</v>
      </c>
      <c r="Z77" s="33" t="s">
        <v>78</v>
      </c>
      <c r="AA77" s="76">
        <f>SUMIFS('MOD PAA INVERSIÓN'!M:M,'MOD PAA INVERSIÓN'!B:B,A77,'MOD PAA INVERSIÓN'!A:A,"Modificación propuesta")</f>
        <v>25800000</v>
      </c>
      <c r="AB77" s="76">
        <f t="shared" si="26"/>
        <v>-2100000</v>
      </c>
      <c r="AC77" s="76">
        <f t="shared" si="27"/>
        <v>25800000</v>
      </c>
      <c r="AD77" s="76">
        <f>IFERROR(VLOOKUP(A77,'MOD PAA INVERSIÓN'!$B:$U,20,0),0)</f>
        <v>6</v>
      </c>
      <c r="AE77" s="76">
        <f>SUMIFS('MOD PAA INVERSIÓN'!$M:$M,'MOD PAA INVERSIÓN'!B:B,A77,'MOD PAA INVERSIÓN'!A:A,"Información Actual")</f>
        <v>-27900000</v>
      </c>
      <c r="AF77" s="76">
        <f t="shared" si="28"/>
        <v>0</v>
      </c>
      <c r="AG77" s="80" t="e">
        <f t="shared" si="3"/>
        <v>#REF!</v>
      </c>
      <c r="AH77" s="80" t="e">
        <f t="shared" si="4"/>
        <v>#REF!</v>
      </c>
    </row>
    <row r="78" spans="1:34" ht="102">
      <c r="A78" s="32" t="s">
        <v>219</v>
      </c>
      <c r="B78" s="33" t="s">
        <v>71</v>
      </c>
      <c r="C78" s="33" t="s">
        <v>116</v>
      </c>
      <c r="D78" s="33" t="s">
        <v>117</v>
      </c>
      <c r="E78" s="33" t="s">
        <v>118</v>
      </c>
      <c r="F78" s="34">
        <v>8066</v>
      </c>
      <c r="G78" s="34">
        <v>2024110010194</v>
      </c>
      <c r="H78" s="45" t="s">
        <v>13</v>
      </c>
      <c r="I78" s="33" t="s">
        <v>119</v>
      </c>
      <c r="J78" s="33" t="s">
        <v>16</v>
      </c>
      <c r="K78" s="33">
        <v>80111600</v>
      </c>
      <c r="L78" s="33" t="s">
        <v>218</v>
      </c>
      <c r="M78" s="33" t="s">
        <v>121</v>
      </c>
      <c r="N78" s="33" t="s">
        <v>121</v>
      </c>
      <c r="O78" s="33">
        <v>6</v>
      </c>
      <c r="P78" s="33">
        <v>1</v>
      </c>
      <c r="Q78" s="33" t="s">
        <v>84</v>
      </c>
      <c r="R78" s="41" t="s">
        <v>85</v>
      </c>
      <c r="S78" s="41">
        <v>3620000</v>
      </c>
      <c r="T78" s="41">
        <v>21720000</v>
      </c>
      <c r="U78" s="33" t="s">
        <v>216</v>
      </c>
      <c r="V78" s="33" t="s">
        <v>123</v>
      </c>
      <c r="W78" s="33" t="s">
        <v>124</v>
      </c>
      <c r="X78" s="33" t="s">
        <v>76</v>
      </c>
      <c r="Y78" s="33" t="s">
        <v>77</v>
      </c>
      <c r="Z78" s="33" t="s">
        <v>78</v>
      </c>
      <c r="AA78" s="76">
        <f>SUMIFS('MOD PAA INVERSIÓN'!M:M,'MOD PAA INVERSIÓN'!B:B,A78,'MOD PAA INVERSIÓN'!A:A,"Modificación propuesta")</f>
        <v>18981000</v>
      </c>
      <c r="AB78" s="76">
        <f t="shared" si="26"/>
        <v>-2739000</v>
      </c>
      <c r="AC78" s="76">
        <f t="shared" si="27"/>
        <v>18981000</v>
      </c>
      <c r="AD78" s="76">
        <f>IFERROR(VLOOKUP(A78,'MOD PAA INVERSIÓN'!$B:$U,20,0),0)</f>
        <v>6</v>
      </c>
      <c r="AE78" s="76">
        <f>SUMIFS('MOD PAA INVERSIÓN'!$M:$M,'MOD PAA INVERSIÓN'!B:B,A78,'MOD PAA INVERSIÓN'!A:A,"Información Actual")</f>
        <v>-21720000</v>
      </c>
      <c r="AF78" s="76">
        <f t="shared" si="28"/>
        <v>0</v>
      </c>
      <c r="AG78" s="80" t="e">
        <f t="shared" si="3"/>
        <v>#REF!</v>
      </c>
      <c r="AH78" s="80" t="e">
        <f t="shared" si="4"/>
        <v>#REF!</v>
      </c>
    </row>
    <row r="79" spans="1:34" ht="76.5">
      <c r="A79" s="32" t="s">
        <v>221</v>
      </c>
      <c r="B79" s="33" t="s">
        <v>71</v>
      </c>
      <c r="C79" s="33" t="s">
        <v>116</v>
      </c>
      <c r="D79" s="33" t="s">
        <v>117</v>
      </c>
      <c r="E79" s="33" t="s">
        <v>118</v>
      </c>
      <c r="F79" s="34">
        <v>8066</v>
      </c>
      <c r="G79" s="34">
        <v>2024110010194</v>
      </c>
      <c r="H79" s="45" t="s">
        <v>13</v>
      </c>
      <c r="I79" s="33" t="s">
        <v>119</v>
      </c>
      <c r="J79" s="33" t="s">
        <v>16</v>
      </c>
      <c r="K79" s="33">
        <v>80111600</v>
      </c>
      <c r="L79" s="33" t="s">
        <v>1284</v>
      </c>
      <c r="M79" s="33" t="s">
        <v>121</v>
      </c>
      <c r="N79" s="33" t="s">
        <v>121</v>
      </c>
      <c r="O79" s="33">
        <v>6</v>
      </c>
      <c r="P79" s="33">
        <v>1</v>
      </c>
      <c r="Q79" s="33" t="s">
        <v>84</v>
      </c>
      <c r="R79" s="41" t="s">
        <v>85</v>
      </c>
      <c r="S79" s="41">
        <v>8000000</v>
      </c>
      <c r="T79" s="41">
        <v>48000000</v>
      </c>
      <c r="U79" s="33" t="s">
        <v>216</v>
      </c>
      <c r="V79" s="33" t="s">
        <v>123</v>
      </c>
      <c r="W79" s="33" t="s">
        <v>124</v>
      </c>
      <c r="X79" s="33" t="s">
        <v>76</v>
      </c>
      <c r="Y79" s="33" t="s">
        <v>77</v>
      </c>
      <c r="Z79" s="33" t="s">
        <v>78</v>
      </c>
      <c r="AA79" s="76">
        <f>SUMIFS('MOD PAA INVERSIÓN'!M:M,'MOD PAA INVERSIÓN'!B:B,A79,'MOD PAA INVERSIÓN'!A:A,"Modificación propuesta")</f>
        <v>30000000</v>
      </c>
      <c r="AB79" s="76">
        <f t="shared" si="26"/>
        <v>-18000000</v>
      </c>
      <c r="AC79" s="76">
        <f t="shared" si="27"/>
        <v>30000000</v>
      </c>
      <c r="AD79" s="76">
        <f>IFERROR(VLOOKUP(A79,'MOD PAA INVERSIÓN'!$B:$U,20,0),0)</f>
        <v>6</v>
      </c>
      <c r="AE79" s="76">
        <f>SUMIFS('MOD PAA INVERSIÓN'!$M:$M,'MOD PAA INVERSIÓN'!B:B,A79,'MOD PAA INVERSIÓN'!A:A,"Información Actual")</f>
        <v>-48000000</v>
      </c>
      <c r="AF79" s="76">
        <f t="shared" si="28"/>
        <v>0</v>
      </c>
      <c r="AG79" s="80" t="e">
        <f t="shared" si="3"/>
        <v>#REF!</v>
      </c>
      <c r="AH79" s="80" t="e">
        <f t="shared" si="4"/>
        <v>#REF!</v>
      </c>
    </row>
    <row r="80" spans="1:34" ht="102">
      <c r="A80" s="32" t="s">
        <v>223</v>
      </c>
      <c r="B80" s="33" t="s">
        <v>71</v>
      </c>
      <c r="C80" s="33" t="s">
        <v>116</v>
      </c>
      <c r="D80" s="33" t="s">
        <v>117</v>
      </c>
      <c r="E80" s="33" t="s">
        <v>118</v>
      </c>
      <c r="F80" s="34">
        <v>8066</v>
      </c>
      <c r="G80" s="34">
        <v>2024110010194</v>
      </c>
      <c r="H80" s="45" t="s">
        <v>13</v>
      </c>
      <c r="I80" s="33" t="s">
        <v>119</v>
      </c>
      <c r="J80" s="33" t="s">
        <v>16</v>
      </c>
      <c r="K80" s="33">
        <v>80111600</v>
      </c>
      <c r="L80" s="33" t="s">
        <v>1285</v>
      </c>
      <c r="M80" s="33" t="s">
        <v>121</v>
      </c>
      <c r="N80" s="33" t="s">
        <v>121</v>
      </c>
      <c r="O80" s="33">
        <v>6</v>
      </c>
      <c r="P80" s="33">
        <v>1</v>
      </c>
      <c r="Q80" s="33" t="s">
        <v>84</v>
      </c>
      <c r="R80" s="41" t="s">
        <v>85</v>
      </c>
      <c r="S80" s="41">
        <v>4057000</v>
      </c>
      <c r="T80" s="41">
        <v>24342000</v>
      </c>
      <c r="U80" s="33" t="s">
        <v>216</v>
      </c>
      <c r="V80" s="33" t="s">
        <v>123</v>
      </c>
      <c r="W80" s="33" t="s">
        <v>124</v>
      </c>
      <c r="X80" s="33" t="s">
        <v>76</v>
      </c>
      <c r="Y80" s="33" t="s">
        <v>77</v>
      </c>
      <c r="Z80" s="33" t="s">
        <v>78</v>
      </c>
      <c r="AA80" s="76">
        <f>SUMIFS('MOD PAA INVERSIÓN'!M:M,'MOD PAA INVERSIÓN'!B:B,A80,'MOD PAA INVERSIÓN'!A:A,"Modificación propuesta")</f>
        <v>48000000</v>
      </c>
      <c r="AB80" s="76">
        <f t="shared" si="26"/>
        <v>23658000</v>
      </c>
      <c r="AC80" s="76">
        <f t="shared" si="27"/>
        <v>48000000</v>
      </c>
      <c r="AD80" s="76">
        <f>IFERROR(VLOOKUP(A80,'MOD PAA INVERSIÓN'!$B:$U,20,0),0)</f>
        <v>6</v>
      </c>
      <c r="AE80" s="76">
        <f>SUMIFS('MOD PAA INVERSIÓN'!$M:$M,'MOD PAA INVERSIÓN'!B:B,A80,'MOD PAA INVERSIÓN'!A:A,"Información Actual")</f>
        <v>-24342000</v>
      </c>
      <c r="AF80" s="76">
        <f t="shared" si="28"/>
        <v>0</v>
      </c>
      <c r="AG80" s="80" t="e">
        <f t="shared" si="3"/>
        <v>#REF!</v>
      </c>
      <c r="AH80" s="80" t="e">
        <f t="shared" si="4"/>
        <v>#REF!</v>
      </c>
    </row>
    <row r="81" spans="1:34" ht="76.5">
      <c r="A81" s="32" t="s">
        <v>225</v>
      </c>
      <c r="B81" s="33" t="s">
        <v>71</v>
      </c>
      <c r="C81" s="33" t="s">
        <v>116</v>
      </c>
      <c r="D81" s="33" t="s">
        <v>117</v>
      </c>
      <c r="E81" s="33" t="s">
        <v>118</v>
      </c>
      <c r="F81" s="34">
        <v>8066</v>
      </c>
      <c r="G81" s="34">
        <v>2024110010194</v>
      </c>
      <c r="H81" s="45" t="s">
        <v>13</v>
      </c>
      <c r="I81" s="33" t="s">
        <v>119</v>
      </c>
      <c r="J81" s="33" t="s">
        <v>16</v>
      </c>
      <c r="K81" s="33">
        <v>80111600</v>
      </c>
      <c r="L81" s="33" t="s">
        <v>1286</v>
      </c>
      <c r="M81" s="33" t="s">
        <v>121</v>
      </c>
      <c r="N81" s="33" t="s">
        <v>121</v>
      </c>
      <c r="O81" s="33">
        <v>6</v>
      </c>
      <c r="P81" s="33">
        <v>1</v>
      </c>
      <c r="Q81" s="33" t="s">
        <v>84</v>
      </c>
      <c r="R81" s="41" t="s">
        <v>85</v>
      </c>
      <c r="S81" s="41">
        <v>4508000</v>
      </c>
      <c r="T81" s="41">
        <v>27048000</v>
      </c>
      <c r="U81" s="33" t="s">
        <v>227</v>
      </c>
      <c r="V81" s="33" t="s">
        <v>123</v>
      </c>
      <c r="W81" s="33" t="s">
        <v>124</v>
      </c>
      <c r="X81" s="33" t="s">
        <v>76</v>
      </c>
      <c r="Y81" s="33" t="s">
        <v>77</v>
      </c>
      <c r="Z81" s="33" t="s">
        <v>78</v>
      </c>
      <c r="AA81" s="76">
        <f>SUMIFS('MOD PAA INVERSIÓN'!M:M,'MOD PAA INVERSIÓN'!B:B,A81,'MOD PAA INVERSIÓN'!A:A,"Modificación propuesta")</f>
        <v>27048000</v>
      </c>
      <c r="AB81" s="76">
        <f t="shared" si="26"/>
        <v>0</v>
      </c>
      <c r="AC81" s="79">
        <f t="shared" ref="AC81:AC84" si="29">T81</f>
        <v>27048000</v>
      </c>
      <c r="AD81" s="76">
        <f>IFERROR(VLOOKUP(A81,'MOD PAA INVERSIÓN'!$B:$U,20,0),0)</f>
        <v>6</v>
      </c>
      <c r="AE81" s="76">
        <f>SUMIFS('MOD PAA INVERSIÓN'!$M:$M,'MOD PAA INVERSIÓN'!B:B,A81,'MOD PAA INVERSIÓN'!A:A,"Información Actual")</f>
        <v>-27048000</v>
      </c>
      <c r="AF81" s="76">
        <f t="shared" si="28"/>
        <v>0</v>
      </c>
      <c r="AG81" s="80" t="e">
        <f t="shared" si="3"/>
        <v>#REF!</v>
      </c>
      <c r="AH81" s="80" t="e">
        <f t="shared" si="4"/>
        <v>#REF!</v>
      </c>
    </row>
    <row r="82" spans="1:34" ht="89.25">
      <c r="A82" s="32" t="s">
        <v>228</v>
      </c>
      <c r="B82" s="33" t="s">
        <v>71</v>
      </c>
      <c r="C82" s="33" t="s">
        <v>116</v>
      </c>
      <c r="D82" s="33" t="s">
        <v>117</v>
      </c>
      <c r="E82" s="33" t="s">
        <v>118</v>
      </c>
      <c r="F82" s="34">
        <v>8066</v>
      </c>
      <c r="G82" s="34">
        <v>2024110010194</v>
      </c>
      <c r="H82" s="45" t="s">
        <v>13</v>
      </c>
      <c r="I82" s="33" t="s">
        <v>119</v>
      </c>
      <c r="J82" s="33" t="s">
        <v>16</v>
      </c>
      <c r="K82" s="33">
        <v>80111600</v>
      </c>
      <c r="L82" s="33" t="s">
        <v>229</v>
      </c>
      <c r="M82" s="33" t="s">
        <v>121</v>
      </c>
      <c r="N82" s="33" t="s">
        <v>121</v>
      </c>
      <c r="O82" s="33">
        <v>6</v>
      </c>
      <c r="P82" s="33">
        <v>1</v>
      </c>
      <c r="Q82" s="33" t="s">
        <v>84</v>
      </c>
      <c r="R82" s="41" t="s">
        <v>85</v>
      </c>
      <c r="S82" s="41">
        <v>5500000</v>
      </c>
      <c r="T82" s="41">
        <v>33000000</v>
      </c>
      <c r="U82" s="33" t="s">
        <v>227</v>
      </c>
      <c r="V82" s="33" t="s">
        <v>123</v>
      </c>
      <c r="W82" s="33" t="s">
        <v>124</v>
      </c>
      <c r="X82" s="33" t="s">
        <v>76</v>
      </c>
      <c r="Y82" s="33" t="s">
        <v>77</v>
      </c>
      <c r="Z82" s="33" t="s">
        <v>78</v>
      </c>
      <c r="AA82" s="76">
        <f>SUMIFS('MOD PAA INVERSIÓN'!M:M,'MOD PAA INVERSIÓN'!B:B,A82,'MOD PAA INVERSIÓN'!A:A,"Modificación propuesta")</f>
        <v>0</v>
      </c>
      <c r="AB82" s="79">
        <f>AC82-T82</f>
        <v>0</v>
      </c>
      <c r="AC82" s="79">
        <f t="shared" si="29"/>
        <v>33000000</v>
      </c>
      <c r="AD82" s="76">
        <f>IFERROR(VLOOKUP(A82,'MOD PAA INVERSIÓN'!$B:$U,20,0),0)</f>
        <v>0</v>
      </c>
      <c r="AE82" s="76">
        <f>SUMIFS('MOD PAA INVERSIÓN'!$M:$M,'MOD PAA INVERSIÓN'!B:B,A82,'MOD PAA INVERSIÓN'!A:A,"Información Actual")</f>
        <v>0</v>
      </c>
      <c r="AF82" s="76"/>
      <c r="AG82" s="28" t="e">
        <f t="shared" si="3"/>
        <v>#REF!</v>
      </c>
      <c r="AH82" s="28" t="e">
        <f t="shared" si="4"/>
        <v>#REF!</v>
      </c>
    </row>
    <row r="83" spans="1:34" ht="51">
      <c r="A83" s="32" t="s">
        <v>230</v>
      </c>
      <c r="B83" s="33" t="s">
        <v>71</v>
      </c>
      <c r="C83" s="33" t="s">
        <v>116</v>
      </c>
      <c r="D83" s="33" t="s">
        <v>117</v>
      </c>
      <c r="E83" s="33" t="s">
        <v>118</v>
      </c>
      <c r="F83" s="34">
        <v>8066</v>
      </c>
      <c r="G83" s="34">
        <v>2024110010194</v>
      </c>
      <c r="H83" s="45" t="s">
        <v>13</v>
      </c>
      <c r="I83" s="33" t="s">
        <v>119</v>
      </c>
      <c r="J83" s="33" t="s">
        <v>16</v>
      </c>
      <c r="K83" s="33">
        <v>80111600</v>
      </c>
      <c r="L83" s="33" t="s">
        <v>231</v>
      </c>
      <c r="M83" s="33" t="s">
        <v>121</v>
      </c>
      <c r="N83" s="33" t="s">
        <v>121</v>
      </c>
      <c r="O83" s="33">
        <v>6</v>
      </c>
      <c r="P83" s="33">
        <v>1</v>
      </c>
      <c r="Q83" s="33" t="s">
        <v>84</v>
      </c>
      <c r="R83" s="41" t="s">
        <v>85</v>
      </c>
      <c r="S83" s="41">
        <v>8300000</v>
      </c>
      <c r="T83" s="41">
        <v>49800000</v>
      </c>
      <c r="U83" s="33" t="s">
        <v>172</v>
      </c>
      <c r="V83" s="33" t="s">
        <v>123</v>
      </c>
      <c r="W83" s="33" t="s">
        <v>124</v>
      </c>
      <c r="X83" s="33" t="s">
        <v>76</v>
      </c>
      <c r="Y83" s="33" t="s">
        <v>77</v>
      </c>
      <c r="Z83" s="33" t="s">
        <v>78</v>
      </c>
      <c r="AA83" s="76">
        <f>SUMIFS('MOD PAA INVERSIÓN'!M:M,'MOD PAA INVERSIÓN'!B:B,A83,'MOD PAA INVERSIÓN'!A:A,"Modificación propuesta")</f>
        <v>49800000</v>
      </c>
      <c r="AB83" s="76">
        <f>AA83-T83</f>
        <v>0</v>
      </c>
      <c r="AC83" s="79">
        <f t="shared" si="29"/>
        <v>49800000</v>
      </c>
      <c r="AD83" s="76">
        <f>IFERROR(VLOOKUP(A83,'MOD PAA INVERSIÓN'!$B:$U,20,0),0)</f>
        <v>6</v>
      </c>
      <c r="AE83" s="76">
        <f>SUMIFS('MOD PAA INVERSIÓN'!$M:$M,'MOD PAA INVERSIÓN'!B:B,A83,'MOD PAA INVERSIÓN'!A:A,"Información Actual")</f>
        <v>-49800000</v>
      </c>
      <c r="AF83" s="76">
        <f>T83+AE83</f>
        <v>0</v>
      </c>
      <c r="AG83" s="80" t="e">
        <f t="shared" si="3"/>
        <v>#REF!</v>
      </c>
      <c r="AH83" s="80" t="e">
        <f t="shared" si="4"/>
        <v>#REF!</v>
      </c>
    </row>
    <row r="84" spans="1:34" ht="51">
      <c r="A84" s="32" t="s">
        <v>232</v>
      </c>
      <c r="B84" s="33" t="s">
        <v>71</v>
      </c>
      <c r="C84" s="33" t="s">
        <v>116</v>
      </c>
      <c r="D84" s="33" t="s">
        <v>117</v>
      </c>
      <c r="E84" s="33" t="s">
        <v>118</v>
      </c>
      <c r="F84" s="34">
        <v>8066</v>
      </c>
      <c r="G84" s="34">
        <v>2024110010194</v>
      </c>
      <c r="H84" s="45" t="s">
        <v>13</v>
      </c>
      <c r="I84" s="33" t="s">
        <v>119</v>
      </c>
      <c r="J84" s="33" t="s">
        <v>16</v>
      </c>
      <c r="K84" s="33">
        <v>80111600</v>
      </c>
      <c r="L84" s="33" t="s">
        <v>233</v>
      </c>
      <c r="M84" s="33" t="s">
        <v>121</v>
      </c>
      <c r="N84" s="33" t="s">
        <v>121</v>
      </c>
      <c r="O84" s="33">
        <v>7</v>
      </c>
      <c r="P84" s="33">
        <v>1</v>
      </c>
      <c r="Q84" s="33" t="s">
        <v>84</v>
      </c>
      <c r="R84" s="41" t="s">
        <v>85</v>
      </c>
      <c r="S84" s="41">
        <v>5000000</v>
      </c>
      <c r="T84" s="41">
        <v>35000000</v>
      </c>
      <c r="U84" s="33" t="s">
        <v>172</v>
      </c>
      <c r="V84" s="33" t="s">
        <v>123</v>
      </c>
      <c r="W84" s="33" t="s">
        <v>124</v>
      </c>
      <c r="X84" s="33" t="s">
        <v>76</v>
      </c>
      <c r="Y84" s="33" t="s">
        <v>77</v>
      </c>
      <c r="Z84" s="33" t="s">
        <v>78</v>
      </c>
      <c r="AA84" s="76">
        <f>SUMIFS('MOD PAA INVERSIÓN'!M:M,'MOD PAA INVERSIÓN'!B:B,A84,'MOD PAA INVERSIÓN'!A:A,"Modificación propuesta")</f>
        <v>0</v>
      </c>
      <c r="AB84" s="79">
        <f>AC84-T84</f>
        <v>0</v>
      </c>
      <c r="AC84" s="79">
        <f t="shared" si="29"/>
        <v>35000000</v>
      </c>
      <c r="AD84" s="76">
        <f>IFERROR(VLOOKUP(A84,'MOD PAA INVERSIÓN'!$B:$U,20,0),0)</f>
        <v>0</v>
      </c>
      <c r="AE84" s="76">
        <f>SUMIFS('MOD PAA INVERSIÓN'!$M:$M,'MOD PAA INVERSIÓN'!B:B,A84,'MOD PAA INVERSIÓN'!A:A,"Información Actual")</f>
        <v>0</v>
      </c>
      <c r="AF84" s="76"/>
      <c r="AG84" s="28" t="e">
        <f t="shared" si="3"/>
        <v>#REF!</v>
      </c>
      <c r="AH84" s="28" t="e">
        <f t="shared" si="4"/>
        <v>#REF!</v>
      </c>
    </row>
    <row r="85" spans="1:34" ht="51">
      <c r="A85" s="32" t="s">
        <v>234</v>
      </c>
      <c r="B85" s="33" t="s">
        <v>71</v>
      </c>
      <c r="C85" s="33" t="s">
        <v>116</v>
      </c>
      <c r="D85" s="33" t="s">
        <v>117</v>
      </c>
      <c r="E85" s="33" t="s">
        <v>118</v>
      </c>
      <c r="F85" s="34">
        <v>8066</v>
      </c>
      <c r="G85" s="34">
        <v>2024110010194</v>
      </c>
      <c r="H85" s="45" t="s">
        <v>13</v>
      </c>
      <c r="I85" s="33" t="s">
        <v>119</v>
      </c>
      <c r="J85" s="33" t="s">
        <v>16</v>
      </c>
      <c r="K85" s="33">
        <v>80111600</v>
      </c>
      <c r="L85" s="33" t="s">
        <v>235</v>
      </c>
      <c r="M85" s="33" t="s">
        <v>121</v>
      </c>
      <c r="N85" s="33" t="s">
        <v>121</v>
      </c>
      <c r="O85" s="33">
        <v>8</v>
      </c>
      <c r="P85" s="33">
        <v>1</v>
      </c>
      <c r="Q85" s="33" t="s">
        <v>84</v>
      </c>
      <c r="R85" s="41" t="s">
        <v>85</v>
      </c>
      <c r="S85" s="41">
        <v>6000000</v>
      </c>
      <c r="T85" s="41">
        <v>48000000</v>
      </c>
      <c r="U85" s="33" t="s">
        <v>172</v>
      </c>
      <c r="V85" s="33" t="s">
        <v>123</v>
      </c>
      <c r="W85" s="33" t="s">
        <v>124</v>
      </c>
      <c r="X85" s="33" t="s">
        <v>76</v>
      </c>
      <c r="Y85" s="33" t="s">
        <v>77</v>
      </c>
      <c r="Z85" s="33" t="s">
        <v>78</v>
      </c>
      <c r="AA85" s="76">
        <f>SUMIFS('MOD PAA INVERSIÓN'!M:M,'MOD PAA INVERSIÓN'!B:B,A85,'MOD PAA INVERSIÓN'!A:A,"Modificación propuesta")</f>
        <v>36000000</v>
      </c>
      <c r="AB85" s="76">
        <f t="shared" ref="AB85:AB86" si="30">AA85-T85</f>
        <v>-12000000</v>
      </c>
      <c r="AC85" s="76">
        <f t="shared" ref="AC85:AC86" si="31">AA85</f>
        <v>36000000</v>
      </c>
      <c r="AD85" s="76">
        <f>IFERROR(VLOOKUP(A85,'MOD PAA INVERSIÓN'!$B:$U,20,0),0)</f>
        <v>6</v>
      </c>
      <c r="AE85" s="76">
        <f>SUMIFS('MOD PAA INVERSIÓN'!$M:$M,'MOD PAA INVERSIÓN'!B:B,A85,'MOD PAA INVERSIÓN'!A:A,"Información Actual")</f>
        <v>-48000000</v>
      </c>
      <c r="AF85" s="76">
        <f t="shared" ref="AF85:AF86" si="32">T85+AE85</f>
        <v>0</v>
      </c>
      <c r="AG85" s="80" t="e">
        <f t="shared" si="3"/>
        <v>#REF!</v>
      </c>
      <c r="AH85" s="80" t="e">
        <f t="shared" si="4"/>
        <v>#REF!</v>
      </c>
    </row>
    <row r="86" spans="1:34" ht="51">
      <c r="A86" s="32" t="s">
        <v>236</v>
      </c>
      <c r="B86" s="33" t="s">
        <v>71</v>
      </c>
      <c r="C86" s="33" t="s">
        <v>116</v>
      </c>
      <c r="D86" s="33" t="s">
        <v>117</v>
      </c>
      <c r="E86" s="33" t="s">
        <v>118</v>
      </c>
      <c r="F86" s="34">
        <v>8066</v>
      </c>
      <c r="G86" s="34">
        <v>2024110010194</v>
      </c>
      <c r="H86" s="45" t="s">
        <v>13</v>
      </c>
      <c r="I86" s="33" t="s">
        <v>119</v>
      </c>
      <c r="J86" s="33" t="s">
        <v>16</v>
      </c>
      <c r="K86" s="33">
        <v>80111600</v>
      </c>
      <c r="L86" s="33" t="s">
        <v>231</v>
      </c>
      <c r="M86" s="33" t="s">
        <v>121</v>
      </c>
      <c r="N86" s="33" t="s">
        <v>121</v>
      </c>
      <c r="O86" s="33">
        <v>6</v>
      </c>
      <c r="P86" s="33">
        <v>1</v>
      </c>
      <c r="Q86" s="33" t="s">
        <v>84</v>
      </c>
      <c r="R86" s="41" t="s">
        <v>85</v>
      </c>
      <c r="S86" s="41">
        <v>8000000</v>
      </c>
      <c r="T86" s="41">
        <v>48000000</v>
      </c>
      <c r="U86" s="33" t="s">
        <v>122</v>
      </c>
      <c r="V86" s="33" t="s">
        <v>123</v>
      </c>
      <c r="W86" s="33" t="s">
        <v>124</v>
      </c>
      <c r="X86" s="33" t="s">
        <v>76</v>
      </c>
      <c r="Y86" s="33" t="s">
        <v>77</v>
      </c>
      <c r="Z86" s="33" t="s">
        <v>78</v>
      </c>
      <c r="AA86" s="76">
        <f>SUMIFS('MOD PAA INVERSIÓN'!M:M,'MOD PAA INVERSIÓN'!B:B,A86,'MOD PAA INVERSIÓN'!A:A,"Modificación propuesta")</f>
        <v>56000000</v>
      </c>
      <c r="AB86" s="76">
        <f t="shared" si="30"/>
        <v>8000000</v>
      </c>
      <c r="AC86" s="76">
        <f t="shared" si="31"/>
        <v>56000000</v>
      </c>
      <c r="AD86" s="76">
        <f>IFERROR(VLOOKUP(A86,'MOD PAA INVERSIÓN'!$B:$U,20,0),0)</f>
        <v>6</v>
      </c>
      <c r="AE86" s="76">
        <f>SUMIFS('MOD PAA INVERSIÓN'!$M:$M,'MOD PAA INVERSIÓN'!B:B,A86,'MOD PAA INVERSIÓN'!A:A,"Información Actual")</f>
        <v>-48000000</v>
      </c>
      <c r="AF86" s="76">
        <f t="shared" si="32"/>
        <v>0</v>
      </c>
      <c r="AG86" s="80" t="e">
        <f t="shared" si="3"/>
        <v>#REF!</v>
      </c>
      <c r="AH86" s="80" t="e">
        <f t="shared" si="4"/>
        <v>#REF!</v>
      </c>
    </row>
    <row r="87" spans="1:34" ht="76.5">
      <c r="A87" s="32" t="s">
        <v>237</v>
      </c>
      <c r="B87" s="33" t="s">
        <v>71</v>
      </c>
      <c r="C87" s="33" t="s">
        <v>116</v>
      </c>
      <c r="D87" s="33" t="s">
        <v>117</v>
      </c>
      <c r="E87" s="33" t="s">
        <v>118</v>
      </c>
      <c r="F87" s="34">
        <v>8066</v>
      </c>
      <c r="G87" s="34">
        <v>2024110010194</v>
      </c>
      <c r="H87" s="45" t="s">
        <v>13</v>
      </c>
      <c r="I87" s="33" t="s">
        <v>119</v>
      </c>
      <c r="J87" s="33" t="s">
        <v>16</v>
      </c>
      <c r="K87" s="33">
        <v>80111600</v>
      </c>
      <c r="L87" s="33" t="s">
        <v>238</v>
      </c>
      <c r="M87" s="33" t="s">
        <v>121</v>
      </c>
      <c r="N87" s="33" t="s">
        <v>121</v>
      </c>
      <c r="O87" s="33">
        <v>5</v>
      </c>
      <c r="P87" s="33">
        <v>1</v>
      </c>
      <c r="Q87" s="33" t="s">
        <v>84</v>
      </c>
      <c r="R87" s="41" t="s">
        <v>85</v>
      </c>
      <c r="S87" s="41">
        <v>2100000</v>
      </c>
      <c r="T87" s="41">
        <v>10500000</v>
      </c>
      <c r="U87" s="33" t="s">
        <v>122</v>
      </c>
      <c r="V87" s="33" t="s">
        <v>142</v>
      </c>
      <c r="W87" s="33" t="s">
        <v>124</v>
      </c>
      <c r="X87" s="33" t="s">
        <v>76</v>
      </c>
      <c r="Y87" s="33" t="s">
        <v>77</v>
      </c>
      <c r="Z87" s="33" t="s">
        <v>78</v>
      </c>
      <c r="AA87" s="76">
        <f>SUMIFS('MOD PAA INVERSIÓN'!M:M,'MOD PAA INVERSIÓN'!B:B,A87,'MOD PAA INVERSIÓN'!A:A,"Modificación propuesta")</f>
        <v>0</v>
      </c>
      <c r="AB87" s="79">
        <f t="shared" ref="AB87:AB90" si="33">AC87-T87</f>
        <v>0</v>
      </c>
      <c r="AC87" s="79">
        <f t="shared" ref="AC87:AC90" si="34">T87</f>
        <v>10500000</v>
      </c>
      <c r="AD87" s="76">
        <f>IFERROR(VLOOKUP(A87,'MOD PAA INVERSIÓN'!$B:$U,20,0),0)</f>
        <v>0</v>
      </c>
      <c r="AE87" s="76">
        <f>SUMIFS('MOD PAA INVERSIÓN'!$M:$M,'MOD PAA INVERSIÓN'!B:B,A87,'MOD PAA INVERSIÓN'!A:A,"Información Actual")</f>
        <v>0</v>
      </c>
      <c r="AF87" s="76"/>
      <c r="AG87" s="28" t="e">
        <f t="shared" si="3"/>
        <v>#REF!</v>
      </c>
      <c r="AH87" s="28" t="e">
        <f t="shared" si="4"/>
        <v>#REF!</v>
      </c>
    </row>
    <row r="88" spans="1:34" ht="76.5">
      <c r="A88" s="32" t="s">
        <v>239</v>
      </c>
      <c r="B88" s="33" t="s">
        <v>71</v>
      </c>
      <c r="C88" s="33" t="s">
        <v>116</v>
      </c>
      <c r="D88" s="33" t="s">
        <v>117</v>
      </c>
      <c r="E88" s="33" t="s">
        <v>118</v>
      </c>
      <c r="F88" s="34">
        <v>8066</v>
      </c>
      <c r="G88" s="34">
        <v>2024110010194</v>
      </c>
      <c r="H88" s="45" t="s">
        <v>13</v>
      </c>
      <c r="I88" s="33" t="s">
        <v>119</v>
      </c>
      <c r="J88" s="33" t="s">
        <v>16</v>
      </c>
      <c r="K88" s="33">
        <v>80111600</v>
      </c>
      <c r="L88" s="33" t="s">
        <v>238</v>
      </c>
      <c r="M88" s="33" t="s">
        <v>121</v>
      </c>
      <c r="N88" s="33" t="s">
        <v>121</v>
      </c>
      <c r="O88" s="33">
        <v>5</v>
      </c>
      <c r="P88" s="33">
        <v>1</v>
      </c>
      <c r="Q88" s="33" t="s">
        <v>84</v>
      </c>
      <c r="R88" s="41" t="s">
        <v>85</v>
      </c>
      <c r="S88" s="41">
        <v>2100000</v>
      </c>
      <c r="T88" s="41">
        <v>10500000</v>
      </c>
      <c r="U88" s="33" t="s">
        <v>122</v>
      </c>
      <c r="V88" s="33" t="s">
        <v>142</v>
      </c>
      <c r="W88" s="33" t="s">
        <v>124</v>
      </c>
      <c r="X88" s="33" t="s">
        <v>76</v>
      </c>
      <c r="Y88" s="33" t="s">
        <v>77</v>
      </c>
      <c r="Z88" s="33" t="s">
        <v>78</v>
      </c>
      <c r="AA88" s="76">
        <f>SUMIFS('MOD PAA INVERSIÓN'!M:M,'MOD PAA INVERSIÓN'!B:B,A88,'MOD PAA INVERSIÓN'!A:A,"Modificación propuesta")</f>
        <v>0</v>
      </c>
      <c r="AB88" s="79">
        <f t="shared" si="33"/>
        <v>0</v>
      </c>
      <c r="AC88" s="79">
        <f t="shared" si="34"/>
        <v>10500000</v>
      </c>
      <c r="AD88" s="76">
        <f>IFERROR(VLOOKUP(A88,'MOD PAA INVERSIÓN'!$B:$U,20,0),0)</f>
        <v>0</v>
      </c>
      <c r="AE88" s="76">
        <f>SUMIFS('MOD PAA INVERSIÓN'!$M:$M,'MOD PAA INVERSIÓN'!B:B,A88,'MOD PAA INVERSIÓN'!A:A,"Información Actual")</f>
        <v>0</v>
      </c>
      <c r="AF88" s="76"/>
      <c r="AG88" s="28" t="e">
        <f t="shared" si="3"/>
        <v>#REF!</v>
      </c>
      <c r="AH88" s="28" t="e">
        <f t="shared" si="4"/>
        <v>#REF!</v>
      </c>
    </row>
    <row r="89" spans="1:34" ht="76.5">
      <c r="A89" s="32" t="s">
        <v>240</v>
      </c>
      <c r="B89" s="33" t="s">
        <v>71</v>
      </c>
      <c r="C89" s="33" t="s">
        <v>116</v>
      </c>
      <c r="D89" s="33" t="s">
        <v>117</v>
      </c>
      <c r="E89" s="33" t="s">
        <v>118</v>
      </c>
      <c r="F89" s="34">
        <v>8066</v>
      </c>
      <c r="G89" s="34">
        <v>2024110010194</v>
      </c>
      <c r="H89" s="45" t="s">
        <v>13</v>
      </c>
      <c r="I89" s="33" t="s">
        <v>119</v>
      </c>
      <c r="J89" s="33" t="s">
        <v>16</v>
      </c>
      <c r="K89" s="33">
        <v>80111600</v>
      </c>
      <c r="L89" s="33" t="s">
        <v>238</v>
      </c>
      <c r="M89" s="33" t="s">
        <v>121</v>
      </c>
      <c r="N89" s="33" t="s">
        <v>121</v>
      </c>
      <c r="O89" s="33">
        <v>5</v>
      </c>
      <c r="P89" s="33">
        <v>1</v>
      </c>
      <c r="Q89" s="33" t="s">
        <v>84</v>
      </c>
      <c r="R89" s="41" t="s">
        <v>85</v>
      </c>
      <c r="S89" s="41">
        <v>2100000</v>
      </c>
      <c r="T89" s="41">
        <v>10500000</v>
      </c>
      <c r="U89" s="33" t="s">
        <v>122</v>
      </c>
      <c r="V89" s="33" t="s">
        <v>142</v>
      </c>
      <c r="W89" s="33" t="s">
        <v>124</v>
      </c>
      <c r="X89" s="33" t="s">
        <v>76</v>
      </c>
      <c r="Y89" s="33" t="s">
        <v>77</v>
      </c>
      <c r="Z89" s="33" t="s">
        <v>78</v>
      </c>
      <c r="AA89" s="76">
        <f>SUMIFS('MOD PAA INVERSIÓN'!M:M,'MOD PAA INVERSIÓN'!B:B,A89,'MOD PAA INVERSIÓN'!A:A,"Modificación propuesta")</f>
        <v>0</v>
      </c>
      <c r="AB89" s="79">
        <f t="shared" si="33"/>
        <v>0</v>
      </c>
      <c r="AC89" s="79">
        <f t="shared" si="34"/>
        <v>10500000</v>
      </c>
      <c r="AD89" s="76">
        <f>IFERROR(VLOOKUP(A89,'MOD PAA INVERSIÓN'!$B:$U,20,0),0)</f>
        <v>0</v>
      </c>
      <c r="AE89" s="76">
        <f>SUMIFS('MOD PAA INVERSIÓN'!$M:$M,'MOD PAA INVERSIÓN'!B:B,A89,'MOD PAA INVERSIÓN'!A:A,"Información Actual")</f>
        <v>0</v>
      </c>
      <c r="AF89" s="76"/>
      <c r="AG89" s="28" t="e">
        <f t="shared" si="3"/>
        <v>#REF!</v>
      </c>
      <c r="AH89" s="28" t="e">
        <f t="shared" si="4"/>
        <v>#REF!</v>
      </c>
    </row>
    <row r="90" spans="1:34" ht="63.75">
      <c r="A90" s="32" t="s">
        <v>241</v>
      </c>
      <c r="B90" s="33" t="s">
        <v>71</v>
      </c>
      <c r="C90" s="33" t="s">
        <v>116</v>
      </c>
      <c r="D90" s="33" t="s">
        <v>117</v>
      </c>
      <c r="E90" s="33" t="s">
        <v>118</v>
      </c>
      <c r="F90" s="34">
        <v>8066</v>
      </c>
      <c r="G90" s="34">
        <v>2024110010194</v>
      </c>
      <c r="H90" s="45" t="s">
        <v>13</v>
      </c>
      <c r="I90" s="33" t="s">
        <v>119</v>
      </c>
      <c r="J90" s="33" t="s">
        <v>16</v>
      </c>
      <c r="K90" s="33">
        <v>80111600</v>
      </c>
      <c r="L90" s="33" t="s">
        <v>242</v>
      </c>
      <c r="M90" s="33" t="s">
        <v>121</v>
      </c>
      <c r="N90" s="33" t="s">
        <v>121</v>
      </c>
      <c r="O90" s="33">
        <v>6</v>
      </c>
      <c r="P90" s="33">
        <v>1</v>
      </c>
      <c r="Q90" s="33" t="s">
        <v>84</v>
      </c>
      <c r="R90" s="41" t="s">
        <v>85</v>
      </c>
      <c r="S90" s="41">
        <v>2100000</v>
      </c>
      <c r="T90" s="41">
        <v>12600000</v>
      </c>
      <c r="U90" s="33" t="s">
        <v>243</v>
      </c>
      <c r="V90" s="33" t="s">
        <v>142</v>
      </c>
      <c r="W90" s="33" t="s">
        <v>124</v>
      </c>
      <c r="X90" s="33" t="s">
        <v>76</v>
      </c>
      <c r="Y90" s="33" t="s">
        <v>77</v>
      </c>
      <c r="Z90" s="33" t="s">
        <v>78</v>
      </c>
      <c r="AA90" s="76">
        <f>SUMIFS('MOD PAA INVERSIÓN'!M:M,'MOD PAA INVERSIÓN'!B:B,A90,'MOD PAA INVERSIÓN'!A:A,"Modificación propuesta")</f>
        <v>0</v>
      </c>
      <c r="AB90" s="79">
        <f t="shared" si="33"/>
        <v>0</v>
      </c>
      <c r="AC90" s="79">
        <f t="shared" si="34"/>
        <v>12600000</v>
      </c>
      <c r="AD90" s="76">
        <f>IFERROR(VLOOKUP(A90,'MOD PAA INVERSIÓN'!$B:$U,20,0),0)</f>
        <v>0</v>
      </c>
      <c r="AE90" s="76">
        <f>SUMIFS('MOD PAA INVERSIÓN'!$M:$M,'MOD PAA INVERSIÓN'!B:B,A90,'MOD PAA INVERSIÓN'!A:A,"Información Actual")</f>
        <v>0</v>
      </c>
      <c r="AF90" s="76"/>
      <c r="AG90" s="28" t="e">
        <f t="shared" si="3"/>
        <v>#REF!</v>
      </c>
      <c r="AH90" s="28" t="e">
        <f t="shared" si="4"/>
        <v>#REF!</v>
      </c>
    </row>
    <row r="91" spans="1:34" ht="63.75">
      <c r="A91" s="32" t="s">
        <v>244</v>
      </c>
      <c r="B91" s="33" t="s">
        <v>71</v>
      </c>
      <c r="C91" s="33" t="s">
        <v>116</v>
      </c>
      <c r="D91" s="33" t="s">
        <v>117</v>
      </c>
      <c r="E91" s="33" t="s">
        <v>118</v>
      </c>
      <c r="F91" s="34">
        <v>8066</v>
      </c>
      <c r="G91" s="34">
        <v>2024110010194</v>
      </c>
      <c r="H91" s="45" t="s">
        <v>13</v>
      </c>
      <c r="I91" s="33" t="s">
        <v>119</v>
      </c>
      <c r="J91" s="33" t="s">
        <v>16</v>
      </c>
      <c r="K91" s="33">
        <v>80111600</v>
      </c>
      <c r="L91" s="33" t="s">
        <v>1287</v>
      </c>
      <c r="M91" s="33" t="s">
        <v>121</v>
      </c>
      <c r="N91" s="33" t="s">
        <v>121</v>
      </c>
      <c r="O91" s="33">
        <v>6</v>
      </c>
      <c r="P91" s="33">
        <v>1</v>
      </c>
      <c r="Q91" s="33" t="s">
        <v>84</v>
      </c>
      <c r="R91" s="41" t="s">
        <v>85</v>
      </c>
      <c r="S91" s="41">
        <v>5500000</v>
      </c>
      <c r="T91" s="41">
        <v>33000000</v>
      </c>
      <c r="U91" s="33" t="s">
        <v>227</v>
      </c>
      <c r="V91" s="33" t="s">
        <v>123</v>
      </c>
      <c r="W91" s="33" t="s">
        <v>124</v>
      </c>
      <c r="X91" s="33" t="s">
        <v>76</v>
      </c>
      <c r="Y91" s="33" t="s">
        <v>77</v>
      </c>
      <c r="Z91" s="33" t="s">
        <v>78</v>
      </c>
      <c r="AA91" s="76">
        <f>SUMIFS('MOD PAA INVERSIÓN'!M:M,'MOD PAA INVERSIÓN'!B:B,A91,'MOD PAA INVERSIÓN'!A:A,"Modificación propuesta")</f>
        <v>63000000</v>
      </c>
      <c r="AB91" s="76">
        <f>AA91-T91</f>
        <v>30000000</v>
      </c>
      <c r="AC91" s="76">
        <f>AA91</f>
        <v>63000000</v>
      </c>
      <c r="AD91" s="76">
        <f>IFERROR(VLOOKUP(A91,'MOD PAA INVERSIÓN'!$B:$U,20,0),0)</f>
        <v>6</v>
      </c>
      <c r="AE91" s="76">
        <f>SUMIFS('MOD PAA INVERSIÓN'!$M:$M,'MOD PAA INVERSIÓN'!B:B,A91,'MOD PAA INVERSIÓN'!A:A,"Información Actual")</f>
        <v>-33000000</v>
      </c>
      <c r="AF91" s="76">
        <f>T91+AE91</f>
        <v>0</v>
      </c>
      <c r="AG91" s="80" t="e">
        <f t="shared" si="3"/>
        <v>#REF!</v>
      </c>
      <c r="AH91" s="80" t="e">
        <f t="shared" si="4"/>
        <v>#REF!</v>
      </c>
    </row>
    <row r="92" spans="1:34" ht="140.25">
      <c r="A92" s="32" t="s">
        <v>246</v>
      </c>
      <c r="B92" s="33" t="s">
        <v>71</v>
      </c>
      <c r="C92" s="33" t="s">
        <v>116</v>
      </c>
      <c r="D92" s="33" t="s">
        <v>117</v>
      </c>
      <c r="E92" s="33" t="s">
        <v>118</v>
      </c>
      <c r="F92" s="34">
        <v>8066</v>
      </c>
      <c r="G92" s="34">
        <v>2024110010194</v>
      </c>
      <c r="H92" s="45" t="s">
        <v>13</v>
      </c>
      <c r="I92" s="33" t="s">
        <v>119</v>
      </c>
      <c r="J92" s="33" t="s">
        <v>16</v>
      </c>
      <c r="K92" s="33">
        <v>80111600</v>
      </c>
      <c r="L92" s="33" t="s">
        <v>247</v>
      </c>
      <c r="M92" s="33" t="s">
        <v>121</v>
      </c>
      <c r="N92" s="33" t="s">
        <v>121</v>
      </c>
      <c r="O92" s="33">
        <v>9</v>
      </c>
      <c r="P92" s="33">
        <v>1</v>
      </c>
      <c r="Q92" s="33" t="s">
        <v>84</v>
      </c>
      <c r="R92" s="41" t="s">
        <v>85</v>
      </c>
      <c r="S92" s="41">
        <v>9000000</v>
      </c>
      <c r="T92" s="41">
        <v>81000000</v>
      </c>
      <c r="U92" s="33" t="s">
        <v>172</v>
      </c>
      <c r="V92" s="33" t="s">
        <v>123</v>
      </c>
      <c r="W92" s="33" t="s">
        <v>124</v>
      </c>
      <c r="X92" s="33" t="s">
        <v>76</v>
      </c>
      <c r="Y92" s="33" t="s">
        <v>77</v>
      </c>
      <c r="Z92" s="33" t="s">
        <v>78</v>
      </c>
      <c r="AA92" s="76">
        <f>SUMIFS('MOD PAA INVERSIÓN'!M:M,'MOD PAA INVERSIÓN'!B:B,A92,'MOD PAA INVERSIÓN'!A:A,"Modificación propuesta")</f>
        <v>0</v>
      </c>
      <c r="AB92" s="79">
        <f>AC92-T92</f>
        <v>0</v>
      </c>
      <c r="AC92" s="79">
        <f t="shared" ref="AC92:AC99" si="35">T92</f>
        <v>81000000</v>
      </c>
      <c r="AD92" s="76">
        <f>IFERROR(VLOOKUP(A92,'MOD PAA INVERSIÓN'!$B:$U,20,0),0)</f>
        <v>0</v>
      </c>
      <c r="AE92" s="76">
        <f>SUMIFS('MOD PAA INVERSIÓN'!$M:$M,'MOD PAA INVERSIÓN'!B:B,A92,'MOD PAA INVERSIÓN'!A:A,"Información Actual")</f>
        <v>0</v>
      </c>
      <c r="AF92" s="76"/>
      <c r="AG92" s="28" t="e">
        <f t="shared" si="3"/>
        <v>#REF!</v>
      </c>
      <c r="AH92" s="28" t="e">
        <f t="shared" si="4"/>
        <v>#REF!</v>
      </c>
    </row>
    <row r="93" spans="1:34" ht="63.75">
      <c r="A93" s="32" t="s">
        <v>248</v>
      </c>
      <c r="B93" s="33" t="s">
        <v>71</v>
      </c>
      <c r="C93" s="33" t="s">
        <v>116</v>
      </c>
      <c r="D93" s="33" t="s">
        <v>117</v>
      </c>
      <c r="E93" s="33" t="s">
        <v>118</v>
      </c>
      <c r="F93" s="34">
        <v>8066</v>
      </c>
      <c r="G93" s="34">
        <v>2024110010194</v>
      </c>
      <c r="H93" s="45" t="s">
        <v>13</v>
      </c>
      <c r="I93" s="33" t="s">
        <v>119</v>
      </c>
      <c r="J93" s="33" t="s">
        <v>16</v>
      </c>
      <c r="K93" s="33">
        <v>80111600</v>
      </c>
      <c r="L93" s="33" t="s">
        <v>1288</v>
      </c>
      <c r="M93" s="33" t="s">
        <v>121</v>
      </c>
      <c r="N93" s="33" t="s">
        <v>121</v>
      </c>
      <c r="O93" s="33">
        <v>9</v>
      </c>
      <c r="P93" s="33">
        <v>1</v>
      </c>
      <c r="Q93" s="33" t="s">
        <v>84</v>
      </c>
      <c r="R93" s="41" t="s">
        <v>85</v>
      </c>
      <c r="S93" s="41">
        <v>8000000</v>
      </c>
      <c r="T93" s="41">
        <v>72000000</v>
      </c>
      <c r="U93" s="33" t="s">
        <v>153</v>
      </c>
      <c r="V93" s="33" t="s">
        <v>123</v>
      </c>
      <c r="W93" s="33" t="s">
        <v>124</v>
      </c>
      <c r="X93" s="33" t="s">
        <v>76</v>
      </c>
      <c r="Y93" s="33" t="s">
        <v>77</v>
      </c>
      <c r="Z93" s="33" t="s">
        <v>78</v>
      </c>
      <c r="AA93" s="76">
        <f>SUMIFS('MOD PAA INVERSIÓN'!M:M,'MOD PAA INVERSIÓN'!B:B,A93,'MOD PAA INVERSIÓN'!A:A,"Modificación propuesta")</f>
        <v>72000000</v>
      </c>
      <c r="AB93" s="76">
        <f>AA93-T93</f>
        <v>0</v>
      </c>
      <c r="AC93" s="79">
        <f t="shared" si="35"/>
        <v>72000000</v>
      </c>
      <c r="AD93" s="76">
        <f>IFERROR(VLOOKUP(A93,'MOD PAA INVERSIÓN'!$B:$U,20,0),0)</f>
        <v>6</v>
      </c>
      <c r="AE93" s="76">
        <f>SUMIFS('MOD PAA INVERSIÓN'!$M:$M,'MOD PAA INVERSIÓN'!B:B,A93,'MOD PAA INVERSIÓN'!A:A,"Información Actual")</f>
        <v>-72000000</v>
      </c>
      <c r="AF93" s="76">
        <f>T93+AE93</f>
        <v>0</v>
      </c>
      <c r="AG93" s="80" t="e">
        <f t="shared" si="3"/>
        <v>#REF!</v>
      </c>
      <c r="AH93" s="80" t="e">
        <f t="shared" si="4"/>
        <v>#REF!</v>
      </c>
    </row>
    <row r="94" spans="1:34" ht="63.75">
      <c r="A94" s="32" t="s">
        <v>250</v>
      </c>
      <c r="B94" s="33" t="s">
        <v>71</v>
      </c>
      <c r="C94" s="33" t="s">
        <v>116</v>
      </c>
      <c r="D94" s="33" t="s">
        <v>117</v>
      </c>
      <c r="E94" s="33" t="s">
        <v>118</v>
      </c>
      <c r="F94" s="34">
        <v>8066</v>
      </c>
      <c r="G94" s="34">
        <v>2024110010194</v>
      </c>
      <c r="H94" s="45" t="s">
        <v>13</v>
      </c>
      <c r="I94" s="33" t="s">
        <v>119</v>
      </c>
      <c r="J94" s="33" t="s">
        <v>16</v>
      </c>
      <c r="K94" s="33">
        <v>80111600</v>
      </c>
      <c r="L94" s="33" t="s">
        <v>251</v>
      </c>
      <c r="M94" s="33" t="s">
        <v>121</v>
      </c>
      <c r="N94" s="33" t="s">
        <v>121</v>
      </c>
      <c r="O94" s="33">
        <v>6</v>
      </c>
      <c r="P94" s="33">
        <v>1</v>
      </c>
      <c r="Q94" s="33" t="s">
        <v>84</v>
      </c>
      <c r="R94" s="41" t="s">
        <v>85</v>
      </c>
      <c r="S94" s="41">
        <v>6000000</v>
      </c>
      <c r="T94" s="41">
        <v>36000000</v>
      </c>
      <c r="U94" s="33" t="s">
        <v>172</v>
      </c>
      <c r="V94" s="33" t="s">
        <v>123</v>
      </c>
      <c r="W94" s="33" t="s">
        <v>124</v>
      </c>
      <c r="X94" s="33" t="s">
        <v>76</v>
      </c>
      <c r="Y94" s="33" t="s">
        <v>77</v>
      </c>
      <c r="Z94" s="33" t="s">
        <v>78</v>
      </c>
      <c r="AA94" s="76">
        <f>SUMIFS('MOD PAA INVERSIÓN'!M:M,'MOD PAA INVERSIÓN'!B:B,A94,'MOD PAA INVERSIÓN'!A:A,"Modificación propuesta")</f>
        <v>0</v>
      </c>
      <c r="AB94" s="79">
        <f>AC94-T94</f>
        <v>0</v>
      </c>
      <c r="AC94" s="79">
        <f t="shared" si="35"/>
        <v>36000000</v>
      </c>
      <c r="AD94" s="76">
        <f>IFERROR(VLOOKUP(A94,'MOD PAA INVERSIÓN'!$B:$U,20,0),0)</f>
        <v>0</v>
      </c>
      <c r="AE94" s="76">
        <f>SUMIFS('MOD PAA INVERSIÓN'!$M:$M,'MOD PAA INVERSIÓN'!B:B,A94,'MOD PAA INVERSIÓN'!A:A,"Información Actual")</f>
        <v>0</v>
      </c>
      <c r="AF94" s="76"/>
      <c r="AG94" s="28" t="e">
        <f t="shared" si="3"/>
        <v>#REF!</v>
      </c>
      <c r="AH94" s="28" t="e">
        <f t="shared" si="4"/>
        <v>#REF!</v>
      </c>
    </row>
    <row r="95" spans="1:34" ht="63.75">
      <c r="A95" s="32" t="s">
        <v>252</v>
      </c>
      <c r="B95" s="33" t="s">
        <v>71</v>
      </c>
      <c r="C95" s="33" t="s">
        <v>116</v>
      </c>
      <c r="D95" s="33" t="s">
        <v>117</v>
      </c>
      <c r="E95" s="33" t="s">
        <v>118</v>
      </c>
      <c r="F95" s="34">
        <v>8066</v>
      </c>
      <c r="G95" s="34">
        <v>2024110010194</v>
      </c>
      <c r="H95" s="45" t="s">
        <v>13</v>
      </c>
      <c r="I95" s="33" t="s">
        <v>119</v>
      </c>
      <c r="J95" s="33" t="s">
        <v>16</v>
      </c>
      <c r="K95" s="33">
        <v>80111600</v>
      </c>
      <c r="L95" s="33" t="s">
        <v>1289</v>
      </c>
      <c r="M95" s="33" t="s">
        <v>121</v>
      </c>
      <c r="N95" s="33" t="s">
        <v>121</v>
      </c>
      <c r="O95" s="33">
        <v>7</v>
      </c>
      <c r="P95" s="33">
        <v>1</v>
      </c>
      <c r="Q95" s="33" t="s">
        <v>84</v>
      </c>
      <c r="R95" s="41" t="s">
        <v>85</v>
      </c>
      <c r="S95" s="41">
        <v>9000000</v>
      </c>
      <c r="T95" s="41">
        <v>63000000</v>
      </c>
      <c r="U95" s="33" t="s">
        <v>216</v>
      </c>
      <c r="V95" s="33" t="s">
        <v>123</v>
      </c>
      <c r="W95" s="33" t="s">
        <v>124</v>
      </c>
      <c r="X95" s="33" t="s">
        <v>76</v>
      </c>
      <c r="Y95" s="33" t="s">
        <v>77</v>
      </c>
      <c r="Z95" s="33" t="s">
        <v>78</v>
      </c>
      <c r="AA95" s="76">
        <f>SUMIFS('MOD PAA INVERSIÓN'!M:M,'MOD PAA INVERSIÓN'!B:B,A95,'MOD PAA INVERSIÓN'!A:A,"Modificación propuesta")</f>
        <v>63000000</v>
      </c>
      <c r="AB95" s="76">
        <f>AA95-T95</f>
        <v>0</v>
      </c>
      <c r="AC95" s="79">
        <f t="shared" si="35"/>
        <v>63000000</v>
      </c>
      <c r="AD95" s="76">
        <f>IFERROR(VLOOKUP(A95,'MOD PAA INVERSIÓN'!$B:$U,20,0),0)</f>
        <v>6</v>
      </c>
      <c r="AE95" s="76">
        <f>SUMIFS('MOD PAA INVERSIÓN'!$M:$M,'MOD PAA INVERSIÓN'!B:B,A95,'MOD PAA INVERSIÓN'!A:A,"Información Actual")</f>
        <v>-63000000</v>
      </c>
      <c r="AF95" s="76">
        <f>T95+AE95</f>
        <v>0</v>
      </c>
      <c r="AG95" s="80" t="e">
        <f t="shared" si="3"/>
        <v>#REF!</v>
      </c>
      <c r="AH95" s="80" t="e">
        <f t="shared" si="4"/>
        <v>#REF!</v>
      </c>
    </row>
    <row r="96" spans="1:34" ht="89.25">
      <c r="A96" s="32" t="s">
        <v>254</v>
      </c>
      <c r="B96" s="33" t="s">
        <v>71</v>
      </c>
      <c r="C96" s="33" t="s">
        <v>116</v>
      </c>
      <c r="D96" s="33" t="s">
        <v>117</v>
      </c>
      <c r="E96" s="33" t="s">
        <v>118</v>
      </c>
      <c r="F96" s="34">
        <v>8066</v>
      </c>
      <c r="G96" s="34">
        <v>2024110010194</v>
      </c>
      <c r="H96" s="45" t="s">
        <v>13</v>
      </c>
      <c r="I96" s="33" t="s">
        <v>119</v>
      </c>
      <c r="J96" s="33" t="s">
        <v>16</v>
      </c>
      <c r="K96" s="33">
        <v>80111600</v>
      </c>
      <c r="L96" s="33" t="s">
        <v>255</v>
      </c>
      <c r="M96" s="33" t="s">
        <v>121</v>
      </c>
      <c r="N96" s="33" t="s">
        <v>121</v>
      </c>
      <c r="O96" s="33">
        <v>6</v>
      </c>
      <c r="P96" s="33">
        <v>1</v>
      </c>
      <c r="Q96" s="33" t="s">
        <v>84</v>
      </c>
      <c r="R96" s="41" t="s">
        <v>85</v>
      </c>
      <c r="S96" s="41">
        <v>3600000</v>
      </c>
      <c r="T96" s="41">
        <v>21600000</v>
      </c>
      <c r="U96" s="33" t="s">
        <v>216</v>
      </c>
      <c r="V96" s="33" t="s">
        <v>142</v>
      </c>
      <c r="W96" s="33" t="s">
        <v>124</v>
      </c>
      <c r="X96" s="33" t="s">
        <v>76</v>
      </c>
      <c r="Y96" s="33" t="s">
        <v>77</v>
      </c>
      <c r="Z96" s="33" t="s">
        <v>78</v>
      </c>
      <c r="AA96" s="76">
        <f>SUMIFS('MOD PAA INVERSIÓN'!M:M,'MOD PAA INVERSIÓN'!B:B,A96,'MOD PAA INVERSIÓN'!A:A,"Modificación propuesta")</f>
        <v>0</v>
      </c>
      <c r="AB96" s="79">
        <f t="shared" ref="AB96:AB99" si="36">AC96-T96</f>
        <v>0</v>
      </c>
      <c r="AC96" s="79">
        <f t="shared" si="35"/>
        <v>21600000</v>
      </c>
      <c r="AD96" s="76">
        <f>IFERROR(VLOOKUP(A96,'MOD PAA INVERSIÓN'!$B:$U,20,0),0)</f>
        <v>0</v>
      </c>
      <c r="AE96" s="76">
        <f>SUMIFS('MOD PAA INVERSIÓN'!$M:$M,'MOD PAA INVERSIÓN'!B:B,A96,'MOD PAA INVERSIÓN'!A:A,"Información Actual")</f>
        <v>0</v>
      </c>
      <c r="AF96" s="76"/>
      <c r="AG96" s="28" t="e">
        <f t="shared" si="3"/>
        <v>#REF!</v>
      </c>
      <c r="AH96" s="28" t="e">
        <f t="shared" si="4"/>
        <v>#REF!</v>
      </c>
    </row>
    <row r="97" spans="1:34" ht="51">
      <c r="A97" s="32" t="s">
        <v>256</v>
      </c>
      <c r="B97" s="33" t="s">
        <v>71</v>
      </c>
      <c r="C97" s="33" t="s">
        <v>116</v>
      </c>
      <c r="D97" s="33" t="s">
        <v>117</v>
      </c>
      <c r="E97" s="33" t="s">
        <v>118</v>
      </c>
      <c r="F97" s="34">
        <v>8066</v>
      </c>
      <c r="G97" s="34">
        <v>2024110010194</v>
      </c>
      <c r="H97" s="45" t="s">
        <v>13</v>
      </c>
      <c r="I97" s="33" t="s">
        <v>119</v>
      </c>
      <c r="J97" s="33" t="s">
        <v>16</v>
      </c>
      <c r="K97" s="33">
        <v>80111600</v>
      </c>
      <c r="L97" s="33" t="s">
        <v>257</v>
      </c>
      <c r="M97" s="33" t="s">
        <v>258</v>
      </c>
      <c r="N97" s="33" t="s">
        <v>258</v>
      </c>
      <c r="O97" s="33">
        <v>6</v>
      </c>
      <c r="P97" s="33">
        <v>1</v>
      </c>
      <c r="Q97" s="33" t="s">
        <v>84</v>
      </c>
      <c r="R97" s="41" t="s">
        <v>85</v>
      </c>
      <c r="S97" s="41" t="s">
        <v>259</v>
      </c>
      <c r="T97" s="41">
        <v>54674000</v>
      </c>
      <c r="U97" s="33" t="s">
        <v>172</v>
      </c>
      <c r="V97" s="33" t="s">
        <v>142</v>
      </c>
      <c r="W97" s="33" t="s">
        <v>124</v>
      </c>
      <c r="X97" s="33" t="s">
        <v>76</v>
      </c>
      <c r="Y97" s="33" t="s">
        <v>77</v>
      </c>
      <c r="Z97" s="33" t="s">
        <v>78</v>
      </c>
      <c r="AA97" s="76">
        <f>SUMIFS('MOD PAA INVERSIÓN'!M:M,'MOD PAA INVERSIÓN'!B:B,A97,'MOD PAA INVERSIÓN'!A:A,"Modificación propuesta")</f>
        <v>0</v>
      </c>
      <c r="AB97" s="79">
        <f t="shared" si="36"/>
        <v>0</v>
      </c>
      <c r="AC97" s="79">
        <f t="shared" si="35"/>
        <v>54674000</v>
      </c>
      <c r="AD97" s="76">
        <f>IFERROR(VLOOKUP(A97,'MOD PAA INVERSIÓN'!$B:$U,20,0),0)</f>
        <v>0</v>
      </c>
      <c r="AE97" s="76">
        <f>SUMIFS('MOD PAA INVERSIÓN'!$M:$M,'MOD PAA INVERSIÓN'!B:B,A97,'MOD PAA INVERSIÓN'!A:A,"Información Actual")</f>
        <v>0</v>
      </c>
      <c r="AF97" s="76"/>
      <c r="AG97" s="28" t="e">
        <f t="shared" si="3"/>
        <v>#REF!</v>
      </c>
      <c r="AH97" s="28" t="e">
        <f t="shared" si="4"/>
        <v>#REF!</v>
      </c>
    </row>
    <row r="98" spans="1:34" ht="76.5">
      <c r="A98" s="32" t="s">
        <v>260</v>
      </c>
      <c r="B98" s="33" t="s">
        <v>71</v>
      </c>
      <c r="C98" s="33" t="s">
        <v>116</v>
      </c>
      <c r="D98" s="33" t="s">
        <v>117</v>
      </c>
      <c r="E98" s="33" t="s">
        <v>118</v>
      </c>
      <c r="F98" s="34">
        <v>8066</v>
      </c>
      <c r="G98" s="34">
        <v>2024110010194</v>
      </c>
      <c r="H98" s="45" t="s">
        <v>13</v>
      </c>
      <c r="I98" s="33" t="s">
        <v>119</v>
      </c>
      <c r="J98" s="33" t="s">
        <v>16</v>
      </c>
      <c r="K98" s="33">
        <v>80111600</v>
      </c>
      <c r="L98" s="33" t="s">
        <v>261</v>
      </c>
      <c r="M98" s="33" t="s">
        <v>121</v>
      </c>
      <c r="N98" s="33" t="s">
        <v>121</v>
      </c>
      <c r="O98" s="33">
        <v>6</v>
      </c>
      <c r="P98" s="33">
        <v>1</v>
      </c>
      <c r="Q98" s="33" t="s">
        <v>84</v>
      </c>
      <c r="R98" s="41" t="s">
        <v>85</v>
      </c>
      <c r="S98" s="41">
        <v>2817000</v>
      </c>
      <c r="T98" s="41">
        <v>16902000</v>
      </c>
      <c r="U98" s="33" t="s">
        <v>216</v>
      </c>
      <c r="V98" s="33" t="s">
        <v>142</v>
      </c>
      <c r="W98" s="33" t="s">
        <v>124</v>
      </c>
      <c r="X98" s="33" t="s">
        <v>76</v>
      </c>
      <c r="Y98" s="33" t="s">
        <v>77</v>
      </c>
      <c r="Z98" s="33" t="s">
        <v>78</v>
      </c>
      <c r="AA98" s="76">
        <f>SUMIFS('MOD PAA INVERSIÓN'!M:M,'MOD PAA INVERSIÓN'!B:B,A98,'MOD PAA INVERSIÓN'!A:A,"Modificación propuesta")</f>
        <v>0</v>
      </c>
      <c r="AB98" s="79">
        <f t="shared" si="36"/>
        <v>0</v>
      </c>
      <c r="AC98" s="79">
        <f t="shared" si="35"/>
        <v>16902000</v>
      </c>
      <c r="AD98" s="76">
        <f>IFERROR(VLOOKUP(A98,'MOD PAA INVERSIÓN'!$B:$U,20,0),0)</f>
        <v>0</v>
      </c>
      <c r="AE98" s="76">
        <f>SUMIFS('MOD PAA INVERSIÓN'!$M:$M,'MOD PAA INVERSIÓN'!B:B,A98,'MOD PAA INVERSIÓN'!A:A,"Información Actual")</f>
        <v>0</v>
      </c>
      <c r="AF98" s="76"/>
      <c r="AG98" s="28" t="e">
        <f t="shared" si="3"/>
        <v>#REF!</v>
      </c>
      <c r="AH98" s="28" t="e">
        <f t="shared" si="4"/>
        <v>#REF!</v>
      </c>
    </row>
    <row r="99" spans="1:34" ht="51">
      <c r="A99" s="32" t="s">
        <v>262</v>
      </c>
      <c r="B99" s="33" t="s">
        <v>71</v>
      </c>
      <c r="C99" s="33" t="s">
        <v>116</v>
      </c>
      <c r="D99" s="33" t="s">
        <v>117</v>
      </c>
      <c r="E99" s="33" t="s">
        <v>118</v>
      </c>
      <c r="F99" s="34">
        <v>8066</v>
      </c>
      <c r="G99" s="34">
        <v>2024110010194</v>
      </c>
      <c r="H99" s="45" t="s">
        <v>13</v>
      </c>
      <c r="I99" s="33" t="s">
        <v>119</v>
      </c>
      <c r="J99" s="33" t="s">
        <v>16</v>
      </c>
      <c r="K99" s="33">
        <v>80111600</v>
      </c>
      <c r="L99" s="33" t="s">
        <v>263</v>
      </c>
      <c r="M99" s="33" t="s">
        <v>121</v>
      </c>
      <c r="N99" s="33" t="s">
        <v>121</v>
      </c>
      <c r="O99" s="33">
        <v>9</v>
      </c>
      <c r="P99" s="33">
        <v>1</v>
      </c>
      <c r="Q99" s="33" t="s">
        <v>84</v>
      </c>
      <c r="R99" s="41" t="s">
        <v>85</v>
      </c>
      <c r="S99" s="41">
        <v>3900000</v>
      </c>
      <c r="T99" s="41">
        <v>35100000</v>
      </c>
      <c r="U99" s="33" t="s">
        <v>122</v>
      </c>
      <c r="V99" s="33" t="s">
        <v>142</v>
      </c>
      <c r="W99" s="33" t="s">
        <v>124</v>
      </c>
      <c r="X99" s="33" t="s">
        <v>76</v>
      </c>
      <c r="Y99" s="33" t="s">
        <v>77</v>
      </c>
      <c r="Z99" s="33" t="s">
        <v>78</v>
      </c>
      <c r="AA99" s="76">
        <f>SUMIFS('MOD PAA INVERSIÓN'!M:M,'MOD PAA INVERSIÓN'!B:B,A99,'MOD PAA INVERSIÓN'!A:A,"Modificación propuesta")</f>
        <v>0</v>
      </c>
      <c r="AB99" s="79">
        <f t="shared" si="36"/>
        <v>0</v>
      </c>
      <c r="AC99" s="79">
        <f t="shared" si="35"/>
        <v>35100000</v>
      </c>
      <c r="AD99" s="76">
        <f>IFERROR(VLOOKUP(A99,'MOD PAA INVERSIÓN'!$B:$U,20,0),0)</f>
        <v>0</v>
      </c>
      <c r="AE99" s="76">
        <f>SUMIFS('MOD PAA INVERSIÓN'!$M:$M,'MOD PAA INVERSIÓN'!B:B,A99,'MOD PAA INVERSIÓN'!A:A,"Información Actual")</f>
        <v>0</v>
      </c>
      <c r="AF99" s="76"/>
      <c r="AG99" s="28" t="e">
        <f t="shared" si="3"/>
        <v>#REF!</v>
      </c>
      <c r="AH99" s="28" t="e">
        <f t="shared" si="4"/>
        <v>#REF!</v>
      </c>
    </row>
    <row r="100" spans="1:34" ht="89.25">
      <c r="A100" s="32" t="s">
        <v>264</v>
      </c>
      <c r="B100" s="33" t="s">
        <v>71</v>
      </c>
      <c r="C100" s="33" t="s">
        <v>116</v>
      </c>
      <c r="D100" s="33" t="s">
        <v>117</v>
      </c>
      <c r="E100" s="33" t="s">
        <v>118</v>
      </c>
      <c r="F100" s="34">
        <v>8066</v>
      </c>
      <c r="G100" s="34">
        <v>2024110010194</v>
      </c>
      <c r="H100" s="45" t="s">
        <v>13</v>
      </c>
      <c r="I100" s="33" t="s">
        <v>119</v>
      </c>
      <c r="J100" s="33" t="s">
        <v>16</v>
      </c>
      <c r="K100" s="33">
        <v>80111600</v>
      </c>
      <c r="L100" s="33" t="s">
        <v>1290</v>
      </c>
      <c r="M100" s="33" t="s">
        <v>121</v>
      </c>
      <c r="N100" s="33" t="s">
        <v>121</v>
      </c>
      <c r="O100" s="33">
        <v>9</v>
      </c>
      <c r="P100" s="33">
        <v>1</v>
      </c>
      <c r="Q100" s="33" t="s">
        <v>84</v>
      </c>
      <c r="R100" s="41" t="s">
        <v>85</v>
      </c>
      <c r="S100" s="41">
        <v>8000000</v>
      </c>
      <c r="T100" s="41">
        <v>72000000</v>
      </c>
      <c r="U100" s="33" t="s">
        <v>172</v>
      </c>
      <c r="V100" s="33" t="s">
        <v>123</v>
      </c>
      <c r="W100" s="33" t="s">
        <v>124</v>
      </c>
      <c r="X100" s="33" t="s">
        <v>76</v>
      </c>
      <c r="Y100" s="33" t="s">
        <v>77</v>
      </c>
      <c r="Z100" s="33" t="s">
        <v>78</v>
      </c>
      <c r="AA100" s="76">
        <f>SUMIFS('MOD PAA INVERSIÓN'!M:M,'MOD PAA INVERSIÓN'!B:B,A100,'MOD PAA INVERSIÓN'!A:A,"Modificación propuesta")</f>
        <v>52500000</v>
      </c>
      <c r="AB100" s="76">
        <f t="shared" ref="AB100:AB102" si="37">AA100-T100</f>
        <v>-19500000</v>
      </c>
      <c r="AC100" s="76">
        <f>AA100</f>
        <v>52500000</v>
      </c>
      <c r="AD100" s="76">
        <f>IFERROR(VLOOKUP(A100,'MOD PAA INVERSIÓN'!$B:$U,20,0),0)</f>
        <v>6</v>
      </c>
      <c r="AE100" s="76">
        <f>SUMIFS('MOD PAA INVERSIÓN'!$M:$M,'MOD PAA INVERSIÓN'!B:B,A100,'MOD PAA INVERSIÓN'!A:A,"Información Actual")</f>
        <v>-72000000</v>
      </c>
      <c r="AF100" s="76">
        <f t="shared" ref="AF100:AF102" si="38">T100+AE100</f>
        <v>0</v>
      </c>
      <c r="AG100" s="80" t="e">
        <f t="shared" si="3"/>
        <v>#REF!</v>
      </c>
      <c r="AH100" s="80" t="e">
        <f t="shared" si="4"/>
        <v>#REF!</v>
      </c>
    </row>
    <row r="101" spans="1:34" ht="51">
      <c r="A101" s="32" t="s">
        <v>266</v>
      </c>
      <c r="B101" s="33" t="s">
        <v>71</v>
      </c>
      <c r="C101" s="33" t="s">
        <v>116</v>
      </c>
      <c r="D101" s="33" t="s">
        <v>117</v>
      </c>
      <c r="E101" s="33" t="s">
        <v>118</v>
      </c>
      <c r="F101" s="34">
        <v>8066</v>
      </c>
      <c r="G101" s="34">
        <v>2024110010194</v>
      </c>
      <c r="H101" s="45" t="s">
        <v>13</v>
      </c>
      <c r="I101" s="33" t="s">
        <v>119</v>
      </c>
      <c r="J101" s="33" t="s">
        <v>16</v>
      </c>
      <c r="K101" s="33">
        <v>80111600</v>
      </c>
      <c r="L101" s="33" t="s">
        <v>1291</v>
      </c>
      <c r="M101" s="33" t="s">
        <v>121</v>
      </c>
      <c r="N101" s="33" t="s">
        <v>121</v>
      </c>
      <c r="O101" s="33">
        <v>9</v>
      </c>
      <c r="P101" s="33">
        <v>1</v>
      </c>
      <c r="Q101" s="33" t="s">
        <v>84</v>
      </c>
      <c r="R101" s="41" t="s">
        <v>85</v>
      </c>
      <c r="S101" s="41">
        <v>6000000</v>
      </c>
      <c r="T101" s="41">
        <v>54000000</v>
      </c>
      <c r="U101" s="33" t="s">
        <v>172</v>
      </c>
      <c r="V101" s="33" t="s">
        <v>123</v>
      </c>
      <c r="W101" s="33" t="s">
        <v>124</v>
      </c>
      <c r="X101" s="33" t="s">
        <v>76</v>
      </c>
      <c r="Y101" s="33" t="s">
        <v>77</v>
      </c>
      <c r="Z101" s="33" t="s">
        <v>78</v>
      </c>
      <c r="AA101" s="76">
        <f>SUMIFS('MOD PAA INVERSIÓN'!M:M,'MOD PAA INVERSIÓN'!B:B,A101,'MOD PAA INVERSIÓN'!A:A,"Modificación propuesta")</f>
        <v>54000000</v>
      </c>
      <c r="AB101" s="76">
        <f t="shared" si="37"/>
        <v>0</v>
      </c>
      <c r="AC101" s="79">
        <f>T101</f>
        <v>54000000</v>
      </c>
      <c r="AD101" s="76">
        <f>IFERROR(VLOOKUP(A101,'MOD PAA INVERSIÓN'!$B:$U,20,0),0)</f>
        <v>6</v>
      </c>
      <c r="AE101" s="76">
        <f>SUMIFS('MOD PAA INVERSIÓN'!$M:$M,'MOD PAA INVERSIÓN'!B:B,A101,'MOD PAA INVERSIÓN'!A:A,"Información Actual")</f>
        <v>-54000000</v>
      </c>
      <c r="AF101" s="76">
        <f t="shared" si="38"/>
        <v>0</v>
      </c>
      <c r="AG101" s="80" t="e">
        <f t="shared" si="3"/>
        <v>#REF!</v>
      </c>
      <c r="AH101" s="80" t="e">
        <f t="shared" si="4"/>
        <v>#REF!</v>
      </c>
    </row>
    <row r="102" spans="1:34" ht="51">
      <c r="A102" s="32" t="s">
        <v>268</v>
      </c>
      <c r="B102" s="33" t="s">
        <v>71</v>
      </c>
      <c r="C102" s="33" t="s">
        <v>116</v>
      </c>
      <c r="D102" s="33" t="s">
        <v>117</v>
      </c>
      <c r="E102" s="33" t="s">
        <v>118</v>
      </c>
      <c r="F102" s="34">
        <v>8066</v>
      </c>
      <c r="G102" s="34">
        <v>2024110010194</v>
      </c>
      <c r="H102" s="45" t="s">
        <v>13</v>
      </c>
      <c r="I102" s="33" t="s">
        <v>119</v>
      </c>
      <c r="J102" s="33" t="s">
        <v>16</v>
      </c>
      <c r="K102" s="33">
        <v>80111600</v>
      </c>
      <c r="L102" s="33" t="s">
        <v>1292</v>
      </c>
      <c r="M102" s="33" t="s">
        <v>258</v>
      </c>
      <c r="N102" s="33" t="s">
        <v>258</v>
      </c>
      <c r="O102" s="33">
        <v>1</v>
      </c>
      <c r="P102" s="33">
        <v>1</v>
      </c>
      <c r="Q102" s="33" t="s">
        <v>84</v>
      </c>
      <c r="R102" s="41" t="s">
        <v>85</v>
      </c>
      <c r="S102" s="41" t="s">
        <v>259</v>
      </c>
      <c r="T102" s="41">
        <v>99284000</v>
      </c>
      <c r="U102" s="33" t="s">
        <v>172</v>
      </c>
      <c r="V102" s="33" t="s">
        <v>123</v>
      </c>
      <c r="W102" s="33" t="s">
        <v>124</v>
      </c>
      <c r="X102" s="33" t="s">
        <v>76</v>
      </c>
      <c r="Y102" s="33" t="s">
        <v>77</v>
      </c>
      <c r="Z102" s="33" t="s">
        <v>78</v>
      </c>
      <c r="AA102" s="76">
        <f>SUMIFS('MOD PAA INVERSIÓN'!M:M,'MOD PAA INVERSIÓN'!B:B,A102,'MOD PAA INVERSIÓN'!A:A,"Modificación propuesta")</f>
        <v>71897000</v>
      </c>
      <c r="AB102" s="76">
        <f t="shared" si="37"/>
        <v>-27387000</v>
      </c>
      <c r="AC102" s="76">
        <f>AA102</f>
        <v>71897000</v>
      </c>
      <c r="AD102" s="76">
        <f>IFERROR(VLOOKUP(A102,'MOD PAA INVERSIÓN'!$B:$U,20,0),0)</f>
        <v>6</v>
      </c>
      <c r="AE102" s="76">
        <f>SUMIFS('MOD PAA INVERSIÓN'!$M:$M,'MOD PAA INVERSIÓN'!B:B,A102,'MOD PAA INVERSIÓN'!A:A,"Información Actual")</f>
        <v>-99284000</v>
      </c>
      <c r="AF102" s="76">
        <f t="shared" si="38"/>
        <v>0</v>
      </c>
      <c r="AG102" s="80" t="e">
        <f t="shared" si="3"/>
        <v>#REF!</v>
      </c>
      <c r="AH102" s="80" t="e">
        <f t="shared" si="4"/>
        <v>#REF!</v>
      </c>
    </row>
    <row r="103" spans="1:34" ht="63.75">
      <c r="A103" s="32" t="s">
        <v>269</v>
      </c>
      <c r="B103" s="33" t="s">
        <v>71</v>
      </c>
      <c r="C103" s="33" t="s">
        <v>116</v>
      </c>
      <c r="D103" s="33" t="s">
        <v>270</v>
      </c>
      <c r="E103" s="33" t="s">
        <v>118</v>
      </c>
      <c r="F103" s="34">
        <v>8066</v>
      </c>
      <c r="G103" s="34">
        <v>2024110010194</v>
      </c>
      <c r="H103" s="45" t="s">
        <v>13</v>
      </c>
      <c r="I103" s="33" t="s">
        <v>119</v>
      </c>
      <c r="J103" s="33" t="s">
        <v>14</v>
      </c>
      <c r="K103" s="33" t="s">
        <v>271</v>
      </c>
      <c r="L103" s="33" t="s">
        <v>272</v>
      </c>
      <c r="M103" s="33" t="s">
        <v>179</v>
      </c>
      <c r="N103" s="33" t="s">
        <v>179</v>
      </c>
      <c r="O103" s="33">
        <v>2</v>
      </c>
      <c r="P103" s="33">
        <v>1</v>
      </c>
      <c r="Q103" s="33" t="s">
        <v>273</v>
      </c>
      <c r="R103" s="41" t="s">
        <v>85</v>
      </c>
      <c r="S103" s="41" t="s">
        <v>259</v>
      </c>
      <c r="T103" s="41">
        <v>100000000</v>
      </c>
      <c r="U103" s="33" t="s">
        <v>216</v>
      </c>
      <c r="V103" s="33" t="s">
        <v>274</v>
      </c>
      <c r="W103" s="62" t="s">
        <v>275</v>
      </c>
      <c r="X103" s="33" t="s">
        <v>76</v>
      </c>
      <c r="Y103" s="33" t="s">
        <v>77</v>
      </c>
      <c r="Z103" s="33" t="s">
        <v>78</v>
      </c>
      <c r="AA103" s="76">
        <f>SUMIFS('MOD PAA INVERSIÓN'!M:M,'MOD PAA INVERSIÓN'!B:B,A103,'MOD PAA INVERSIÓN'!A:A,"Modificación propuesta")</f>
        <v>0</v>
      </c>
      <c r="AB103" s="79">
        <f t="shared" ref="AB103:AB106" si="39">AC103-T103</f>
        <v>0</v>
      </c>
      <c r="AC103" s="79">
        <f t="shared" ref="AC103:AC106" si="40">T103</f>
        <v>100000000</v>
      </c>
      <c r="AD103" s="76">
        <f>IFERROR(VLOOKUP(A103,'MOD PAA INVERSIÓN'!$B:$U,20,0),0)</f>
        <v>0</v>
      </c>
      <c r="AE103" s="76">
        <f>SUMIFS('MOD PAA INVERSIÓN'!$M:$M,'MOD PAA INVERSIÓN'!B:B,A103,'MOD PAA INVERSIÓN'!A:A,"Información Actual")</f>
        <v>0</v>
      </c>
      <c r="AF103" s="76"/>
      <c r="AG103" s="28" t="e">
        <f t="shared" si="3"/>
        <v>#REF!</v>
      </c>
      <c r="AH103" s="28" t="e">
        <f t="shared" si="4"/>
        <v>#REF!</v>
      </c>
    </row>
    <row r="104" spans="1:34" ht="63.75">
      <c r="A104" s="32" t="s">
        <v>276</v>
      </c>
      <c r="B104" s="33" t="s">
        <v>71</v>
      </c>
      <c r="C104" s="33" t="s">
        <v>116</v>
      </c>
      <c r="D104" s="33" t="s">
        <v>277</v>
      </c>
      <c r="E104" s="33" t="s">
        <v>118</v>
      </c>
      <c r="F104" s="34">
        <v>8066</v>
      </c>
      <c r="G104" s="34">
        <v>2024110010194</v>
      </c>
      <c r="H104" s="45" t="s">
        <v>13</v>
      </c>
      <c r="I104" s="33" t="s">
        <v>119</v>
      </c>
      <c r="J104" s="33" t="s">
        <v>15</v>
      </c>
      <c r="K104" s="33">
        <v>80111600</v>
      </c>
      <c r="L104" s="33" t="s">
        <v>278</v>
      </c>
      <c r="M104" s="33" t="s">
        <v>121</v>
      </c>
      <c r="N104" s="33" t="s">
        <v>121</v>
      </c>
      <c r="O104" s="33">
        <v>1</v>
      </c>
      <c r="P104" s="33">
        <v>1</v>
      </c>
      <c r="Q104" s="33" t="s">
        <v>279</v>
      </c>
      <c r="R104" s="41" t="s">
        <v>85</v>
      </c>
      <c r="S104" s="41" t="s">
        <v>259</v>
      </c>
      <c r="T104" s="41">
        <v>195000000</v>
      </c>
      <c r="U104" s="33" t="s">
        <v>227</v>
      </c>
      <c r="V104" s="33" t="s">
        <v>280</v>
      </c>
      <c r="W104" s="33" t="s">
        <v>281</v>
      </c>
      <c r="X104" s="33" t="s">
        <v>76</v>
      </c>
      <c r="Y104" s="33" t="s">
        <v>77</v>
      </c>
      <c r="Z104" s="33" t="s">
        <v>78</v>
      </c>
      <c r="AA104" s="76">
        <f>SUMIFS('MOD PAA INVERSIÓN'!M:M,'MOD PAA INVERSIÓN'!B:B,A104,'MOD PAA INVERSIÓN'!A:A,"Modificación propuesta")</f>
        <v>0</v>
      </c>
      <c r="AB104" s="79">
        <f t="shared" si="39"/>
        <v>0</v>
      </c>
      <c r="AC104" s="79">
        <f t="shared" si="40"/>
        <v>195000000</v>
      </c>
      <c r="AD104" s="76">
        <f>IFERROR(VLOOKUP(A104,'MOD PAA INVERSIÓN'!$B:$U,20,0),0)</f>
        <v>0</v>
      </c>
      <c r="AE104" s="76">
        <f>SUMIFS('MOD PAA INVERSIÓN'!$M:$M,'MOD PAA INVERSIÓN'!B:B,A104,'MOD PAA INVERSIÓN'!A:A,"Información Actual")</f>
        <v>0</v>
      </c>
      <c r="AF104" s="76"/>
      <c r="AG104" s="28" t="e">
        <f t="shared" si="3"/>
        <v>#REF!</v>
      </c>
      <c r="AH104" s="28" t="e">
        <f t="shared" si="4"/>
        <v>#REF!</v>
      </c>
    </row>
    <row r="105" spans="1:34" ht="63.75">
      <c r="A105" s="32" t="s">
        <v>282</v>
      </c>
      <c r="B105" s="33" t="s">
        <v>71</v>
      </c>
      <c r="C105" s="33" t="s">
        <v>116</v>
      </c>
      <c r="D105" s="33" t="s">
        <v>277</v>
      </c>
      <c r="E105" s="33" t="s">
        <v>118</v>
      </c>
      <c r="F105" s="34">
        <v>8066</v>
      </c>
      <c r="G105" s="34">
        <v>2024110010194</v>
      </c>
      <c r="H105" s="45" t="s">
        <v>13</v>
      </c>
      <c r="I105" s="33" t="s">
        <v>119</v>
      </c>
      <c r="J105" s="33" t="s">
        <v>15</v>
      </c>
      <c r="K105" s="33" t="s">
        <v>1293</v>
      </c>
      <c r="L105" s="33" t="s">
        <v>1294</v>
      </c>
      <c r="M105" s="33" t="s">
        <v>121</v>
      </c>
      <c r="N105" s="33" t="s">
        <v>179</v>
      </c>
      <c r="O105" s="33">
        <v>4</v>
      </c>
      <c r="P105" s="33">
        <v>1</v>
      </c>
      <c r="Q105" s="33" t="s">
        <v>273</v>
      </c>
      <c r="R105" s="41" t="s">
        <v>85</v>
      </c>
      <c r="S105" s="41" t="s">
        <v>259</v>
      </c>
      <c r="T105" s="41">
        <v>505000000</v>
      </c>
      <c r="U105" s="33" t="s">
        <v>227</v>
      </c>
      <c r="V105" s="33" t="s">
        <v>280</v>
      </c>
      <c r="W105" s="33" t="s">
        <v>281</v>
      </c>
      <c r="X105" s="33" t="s">
        <v>76</v>
      </c>
      <c r="Y105" s="33" t="s">
        <v>77</v>
      </c>
      <c r="Z105" s="33" t="s">
        <v>78</v>
      </c>
      <c r="AA105" s="76">
        <f>SUMIFS('MOD PAA INVERSIÓN'!M:M,'MOD PAA INVERSIÓN'!B:B,A105,'MOD PAA INVERSIÓN'!A:A,"Modificación propuesta")</f>
        <v>0</v>
      </c>
      <c r="AB105" s="79">
        <f t="shared" si="39"/>
        <v>0</v>
      </c>
      <c r="AC105" s="79">
        <f t="shared" si="40"/>
        <v>505000000</v>
      </c>
      <c r="AD105" s="76">
        <f>IFERROR(VLOOKUP(A105,'MOD PAA INVERSIÓN'!$B:$U,20,0),0)</f>
        <v>0</v>
      </c>
      <c r="AE105" s="76">
        <f>SUMIFS('MOD PAA INVERSIÓN'!$M:$M,'MOD PAA INVERSIÓN'!B:B,A105,'MOD PAA INVERSIÓN'!A:A,"Información Actual")</f>
        <v>0</v>
      </c>
      <c r="AF105" s="76"/>
      <c r="AG105" s="28" t="e">
        <f t="shared" si="3"/>
        <v>#REF!</v>
      </c>
      <c r="AH105" s="28" t="e">
        <f t="shared" si="4"/>
        <v>#REF!</v>
      </c>
    </row>
    <row r="106" spans="1:34" ht="191.25">
      <c r="A106" s="32" t="s">
        <v>283</v>
      </c>
      <c r="B106" s="33" t="s">
        <v>71</v>
      </c>
      <c r="C106" s="33" t="s">
        <v>72</v>
      </c>
      <c r="D106" s="33" t="s">
        <v>284</v>
      </c>
      <c r="E106" s="33" t="s">
        <v>285</v>
      </c>
      <c r="F106" s="34">
        <v>8080</v>
      </c>
      <c r="G106" s="34">
        <v>2024110010212</v>
      </c>
      <c r="H106" s="33" t="s">
        <v>10</v>
      </c>
      <c r="I106" s="33" t="s">
        <v>286</v>
      </c>
      <c r="J106" s="33" t="s">
        <v>11</v>
      </c>
      <c r="K106" s="33">
        <v>80111600</v>
      </c>
      <c r="L106" s="33" t="s">
        <v>287</v>
      </c>
      <c r="M106" s="33" t="s">
        <v>83</v>
      </c>
      <c r="N106" s="33" t="str">
        <f t="shared" ref="N106:N203" si="41">+M106</f>
        <v>FEBRERO</v>
      </c>
      <c r="O106" s="33">
        <v>6</v>
      </c>
      <c r="P106" s="33">
        <v>1</v>
      </c>
      <c r="Q106" s="33" t="s">
        <v>84</v>
      </c>
      <c r="R106" s="41" t="s">
        <v>85</v>
      </c>
      <c r="S106" s="41">
        <v>7000000</v>
      </c>
      <c r="T106" s="41">
        <f t="shared" ref="T106:T177" si="42">+S106*O106</f>
        <v>42000000</v>
      </c>
      <c r="U106" s="33" t="s">
        <v>288</v>
      </c>
      <c r="V106" s="33" t="s">
        <v>79</v>
      </c>
      <c r="W106" s="33" t="s">
        <v>289</v>
      </c>
      <c r="X106" s="33" t="s">
        <v>290</v>
      </c>
      <c r="Y106" s="33" t="s">
        <v>77</v>
      </c>
      <c r="Z106" s="33" t="s">
        <v>78</v>
      </c>
      <c r="AA106" s="76">
        <f>SUMIFS('MOD PAA INVERSIÓN'!M:M,'MOD PAA INVERSIÓN'!B:B,A106,'MOD PAA INVERSIÓN'!A:A,"Modificación propuesta")</f>
        <v>0</v>
      </c>
      <c r="AB106" s="79">
        <f t="shared" si="39"/>
        <v>0</v>
      </c>
      <c r="AC106" s="79">
        <f t="shared" si="40"/>
        <v>42000000</v>
      </c>
      <c r="AD106" s="76">
        <f>IFERROR(VLOOKUP(A106,'MOD PAA INVERSIÓN'!$B:$U,20,0),0)</f>
        <v>0</v>
      </c>
      <c r="AE106" s="76">
        <f>SUMIFS('MOD PAA INVERSIÓN'!$M:$M,'MOD PAA INVERSIÓN'!B:B,A106,'MOD PAA INVERSIÓN'!A:A,"Información Actual")</f>
        <v>0</v>
      </c>
      <c r="AF106" s="76" t="e">
        <f>VLOOKUP(A106,'Copia de MOD PAA INVERSIÓN'!$B:$M,12,0)</f>
        <v>#N/A</v>
      </c>
      <c r="AG106" s="28" t="e">
        <f t="shared" si="3"/>
        <v>#REF!</v>
      </c>
      <c r="AH106" s="28" t="e">
        <f t="shared" si="4"/>
        <v>#REF!</v>
      </c>
    </row>
    <row r="107" spans="1:34" ht="191.25">
      <c r="A107" s="32" t="s">
        <v>291</v>
      </c>
      <c r="B107" s="33" t="s">
        <v>71</v>
      </c>
      <c r="C107" s="33" t="s">
        <v>72</v>
      </c>
      <c r="D107" s="33" t="s">
        <v>284</v>
      </c>
      <c r="E107" s="33" t="s">
        <v>285</v>
      </c>
      <c r="F107" s="34">
        <v>8080</v>
      </c>
      <c r="G107" s="34">
        <v>2024110010212</v>
      </c>
      <c r="H107" s="33" t="s">
        <v>10</v>
      </c>
      <c r="I107" s="33" t="s">
        <v>286</v>
      </c>
      <c r="J107" s="33" t="s">
        <v>11</v>
      </c>
      <c r="K107" s="33">
        <v>80111600</v>
      </c>
      <c r="L107" s="33" t="s">
        <v>1295</v>
      </c>
      <c r="M107" s="33" t="s">
        <v>83</v>
      </c>
      <c r="N107" s="33" t="str">
        <f t="shared" si="41"/>
        <v>FEBRERO</v>
      </c>
      <c r="O107" s="33">
        <v>6</v>
      </c>
      <c r="P107" s="33">
        <v>1</v>
      </c>
      <c r="Q107" s="33" t="s">
        <v>84</v>
      </c>
      <c r="R107" s="41" t="s">
        <v>85</v>
      </c>
      <c r="S107" s="41">
        <v>5000000</v>
      </c>
      <c r="T107" s="41">
        <f t="shared" si="42"/>
        <v>30000000</v>
      </c>
      <c r="U107" s="33" t="s">
        <v>288</v>
      </c>
      <c r="V107" s="33" t="s">
        <v>79</v>
      </c>
      <c r="W107" s="33" t="s">
        <v>289</v>
      </c>
      <c r="X107" s="33" t="s">
        <v>290</v>
      </c>
      <c r="Y107" s="33" t="s">
        <v>77</v>
      </c>
      <c r="Z107" s="33" t="s">
        <v>78</v>
      </c>
      <c r="AA107" s="76">
        <f>SUMIFS('MOD PAA INVERSIÓN'!M:M,'MOD PAA INVERSIÓN'!B:B,A107,'MOD PAA INVERSIÓN'!A:A,"Modificación propuesta")</f>
        <v>30000000</v>
      </c>
      <c r="AB107" s="76">
        <f>AF107-T107</f>
        <v>0</v>
      </c>
      <c r="AC107" s="76">
        <f>AF107</f>
        <v>30000000</v>
      </c>
      <c r="AD107" s="76">
        <f>IFERROR(VLOOKUP(A107,'MOD PAA INVERSIÓN'!$B:$U,20,0),0)</f>
        <v>1</v>
      </c>
      <c r="AE107" s="76">
        <f>SUMIFS('MOD PAA INVERSIÓN'!$M:$M,'MOD PAA INVERSIÓN'!B:B,A107,'MOD PAA INVERSIÓN'!A:A,"Información Actual")</f>
        <v>-30000000</v>
      </c>
      <c r="AF107" s="76">
        <f>VLOOKUP(A107,'Copia de MOD PAA INVERSIÓN'!$B:$M,12,0)</f>
        <v>30000000</v>
      </c>
      <c r="AG107" s="79" t="e">
        <f t="shared" si="3"/>
        <v>#REF!</v>
      </c>
      <c r="AH107" s="79" t="e">
        <f t="shared" si="4"/>
        <v>#REF!</v>
      </c>
    </row>
    <row r="108" spans="1:34" ht="191.25">
      <c r="A108" s="32" t="s">
        <v>292</v>
      </c>
      <c r="B108" s="33" t="s">
        <v>71</v>
      </c>
      <c r="C108" s="33" t="s">
        <v>72</v>
      </c>
      <c r="D108" s="33" t="s">
        <v>284</v>
      </c>
      <c r="E108" s="33" t="s">
        <v>285</v>
      </c>
      <c r="F108" s="34">
        <v>8080</v>
      </c>
      <c r="G108" s="34">
        <v>2024110010212</v>
      </c>
      <c r="H108" s="33" t="s">
        <v>10</v>
      </c>
      <c r="I108" s="33" t="s">
        <v>286</v>
      </c>
      <c r="J108" s="33" t="s">
        <v>11</v>
      </c>
      <c r="K108" s="33">
        <v>80111600</v>
      </c>
      <c r="L108" s="33" t="s">
        <v>293</v>
      </c>
      <c r="M108" s="33" t="s">
        <v>83</v>
      </c>
      <c r="N108" s="33" t="str">
        <f t="shared" si="41"/>
        <v>FEBRERO</v>
      </c>
      <c r="O108" s="33">
        <v>6</v>
      </c>
      <c r="P108" s="33">
        <v>1</v>
      </c>
      <c r="Q108" s="33" t="s">
        <v>84</v>
      </c>
      <c r="R108" s="41" t="s">
        <v>85</v>
      </c>
      <c r="S108" s="41">
        <v>5800000</v>
      </c>
      <c r="T108" s="41">
        <f t="shared" si="42"/>
        <v>34800000</v>
      </c>
      <c r="U108" s="33" t="s">
        <v>288</v>
      </c>
      <c r="V108" s="33" t="s">
        <v>79</v>
      </c>
      <c r="W108" s="33" t="s">
        <v>289</v>
      </c>
      <c r="X108" s="33" t="s">
        <v>290</v>
      </c>
      <c r="Y108" s="33" t="s">
        <v>77</v>
      </c>
      <c r="Z108" s="33" t="s">
        <v>78</v>
      </c>
      <c r="AA108" s="76">
        <f>SUMIFS('MOD PAA INVERSIÓN'!M:M,'MOD PAA INVERSIÓN'!B:B,A108,'MOD PAA INVERSIÓN'!A:A,"Modificación propuesta")</f>
        <v>0</v>
      </c>
      <c r="AB108" s="79">
        <f t="shared" ref="AB108:AB109" si="43">AC108-T108</f>
        <v>0</v>
      </c>
      <c r="AC108" s="79">
        <f t="shared" ref="AC108:AC109" si="44">T108</f>
        <v>34800000</v>
      </c>
      <c r="AD108" s="76">
        <f>IFERROR(VLOOKUP(A108,'MOD PAA INVERSIÓN'!$B:$U,20,0),0)</f>
        <v>0</v>
      </c>
      <c r="AE108" s="76">
        <f>SUMIFS('MOD PAA INVERSIÓN'!$M:$M,'MOD PAA INVERSIÓN'!B:B,A108,'MOD PAA INVERSIÓN'!A:A,"Información Actual")</f>
        <v>0</v>
      </c>
      <c r="AF108" s="76" t="e">
        <f>VLOOKUP(A108,'Copia de MOD PAA INVERSIÓN'!$B:$M,12,0)</f>
        <v>#N/A</v>
      </c>
      <c r="AG108" s="28" t="e">
        <f t="shared" si="3"/>
        <v>#REF!</v>
      </c>
      <c r="AH108" s="28"/>
    </row>
    <row r="109" spans="1:34" ht="191.25">
      <c r="A109" s="32" t="s">
        <v>294</v>
      </c>
      <c r="B109" s="33" t="s">
        <v>71</v>
      </c>
      <c r="C109" s="33" t="s">
        <v>72</v>
      </c>
      <c r="D109" s="33" t="s">
        <v>284</v>
      </c>
      <c r="E109" s="33" t="s">
        <v>285</v>
      </c>
      <c r="F109" s="34">
        <v>8080</v>
      </c>
      <c r="G109" s="34">
        <v>2024110010212</v>
      </c>
      <c r="H109" s="33" t="s">
        <v>10</v>
      </c>
      <c r="I109" s="33" t="s">
        <v>286</v>
      </c>
      <c r="J109" s="33" t="s">
        <v>11</v>
      </c>
      <c r="K109" s="33">
        <v>80111600</v>
      </c>
      <c r="L109" s="33" t="s">
        <v>295</v>
      </c>
      <c r="M109" s="33" t="s">
        <v>82</v>
      </c>
      <c r="N109" s="33" t="str">
        <f t="shared" si="41"/>
        <v>ENERO</v>
      </c>
      <c r="O109" s="33">
        <v>6</v>
      </c>
      <c r="P109" s="33">
        <v>1</v>
      </c>
      <c r="Q109" s="33" t="s">
        <v>84</v>
      </c>
      <c r="R109" s="41" t="s">
        <v>85</v>
      </c>
      <c r="S109" s="41">
        <v>4000000</v>
      </c>
      <c r="T109" s="41">
        <f t="shared" si="42"/>
        <v>24000000</v>
      </c>
      <c r="U109" s="33" t="s">
        <v>288</v>
      </c>
      <c r="V109" s="33" t="s">
        <v>79</v>
      </c>
      <c r="W109" s="33" t="s">
        <v>289</v>
      </c>
      <c r="X109" s="33" t="s">
        <v>290</v>
      </c>
      <c r="Y109" s="33" t="s">
        <v>77</v>
      </c>
      <c r="Z109" s="33" t="s">
        <v>78</v>
      </c>
      <c r="AA109" s="76">
        <f>SUMIFS('MOD PAA INVERSIÓN'!M:M,'MOD PAA INVERSIÓN'!B:B,A109,'MOD PAA INVERSIÓN'!A:A,"Modificación propuesta")</f>
        <v>0</v>
      </c>
      <c r="AB109" s="79">
        <f t="shared" si="43"/>
        <v>0</v>
      </c>
      <c r="AC109" s="79">
        <f t="shared" si="44"/>
        <v>24000000</v>
      </c>
      <c r="AD109" s="76">
        <f>IFERROR(VLOOKUP(A109,'MOD PAA INVERSIÓN'!$B:$U,20,0),0)</f>
        <v>0</v>
      </c>
      <c r="AE109" s="76">
        <f>SUMIFS('MOD PAA INVERSIÓN'!$M:$M,'MOD PAA INVERSIÓN'!B:B,A109,'MOD PAA INVERSIÓN'!A:A,"Información Actual")</f>
        <v>0</v>
      </c>
      <c r="AF109" s="76" t="e">
        <f>VLOOKUP(A109,'Copia de MOD PAA INVERSIÓN'!$B:$M,12,0)</f>
        <v>#N/A</v>
      </c>
      <c r="AG109" s="28" t="e">
        <f t="shared" si="3"/>
        <v>#REF!</v>
      </c>
      <c r="AH109" s="28"/>
    </row>
    <row r="110" spans="1:34" ht="191.25">
      <c r="A110" s="32" t="s">
        <v>296</v>
      </c>
      <c r="B110" s="33" t="s">
        <v>71</v>
      </c>
      <c r="C110" s="33" t="s">
        <v>72</v>
      </c>
      <c r="D110" s="33" t="s">
        <v>284</v>
      </c>
      <c r="E110" s="33" t="s">
        <v>285</v>
      </c>
      <c r="F110" s="34">
        <v>8080</v>
      </c>
      <c r="G110" s="34">
        <v>2024110010212</v>
      </c>
      <c r="H110" s="33" t="s">
        <v>10</v>
      </c>
      <c r="I110" s="33" t="s">
        <v>286</v>
      </c>
      <c r="J110" s="33" t="s">
        <v>11</v>
      </c>
      <c r="K110" s="33">
        <v>80111600</v>
      </c>
      <c r="L110" s="33" t="s">
        <v>1296</v>
      </c>
      <c r="M110" s="33" t="s">
        <v>315</v>
      </c>
      <c r="N110" s="33" t="str">
        <f t="shared" si="41"/>
        <v>MARZO</v>
      </c>
      <c r="O110" s="33">
        <v>4</v>
      </c>
      <c r="P110" s="33">
        <v>1</v>
      </c>
      <c r="Q110" s="33" t="s">
        <v>84</v>
      </c>
      <c r="R110" s="41" t="s">
        <v>85</v>
      </c>
      <c r="S110" s="41">
        <v>4000000</v>
      </c>
      <c r="T110" s="41">
        <f t="shared" si="42"/>
        <v>16000000</v>
      </c>
      <c r="U110" s="33" t="s">
        <v>288</v>
      </c>
      <c r="V110" s="33" t="s">
        <v>79</v>
      </c>
      <c r="W110" s="33" t="s">
        <v>289</v>
      </c>
      <c r="X110" s="33" t="s">
        <v>290</v>
      </c>
      <c r="Y110" s="33" t="s">
        <v>77</v>
      </c>
      <c r="Z110" s="33" t="s">
        <v>78</v>
      </c>
      <c r="AA110" s="76">
        <f>SUMIFS('MOD PAA INVERSIÓN'!M:M,'MOD PAA INVERSIÓN'!B:B,A110,'MOD PAA INVERSIÓN'!A:A,"Modificación propuesta")</f>
        <v>16000000</v>
      </c>
      <c r="AB110" s="76">
        <f>AF110-T110</f>
        <v>0</v>
      </c>
      <c r="AC110" s="76">
        <f>AF110</f>
        <v>16000000</v>
      </c>
      <c r="AD110" s="76">
        <f>IFERROR(VLOOKUP(A110,'MOD PAA INVERSIÓN'!$B:$U,20,0),0)</f>
        <v>1</v>
      </c>
      <c r="AE110" s="76">
        <f>SUMIFS('MOD PAA INVERSIÓN'!$M:$M,'MOD PAA INVERSIÓN'!B:B,A110,'MOD PAA INVERSIÓN'!A:A,"Información Actual")</f>
        <v>-16000000</v>
      </c>
      <c r="AF110" s="76">
        <f>VLOOKUP(A110,'Copia de MOD PAA INVERSIÓN'!$B:$M,12,0)</f>
        <v>16000000</v>
      </c>
      <c r="AG110" s="79" t="e">
        <f t="shared" si="3"/>
        <v>#REF!</v>
      </c>
      <c r="AH110" s="76">
        <f>AA110-AF110</f>
        <v>0</v>
      </c>
    </row>
    <row r="111" spans="1:34" ht="191.25">
      <c r="A111" s="32" t="s">
        <v>297</v>
      </c>
      <c r="B111" s="33" t="s">
        <v>71</v>
      </c>
      <c r="C111" s="33" t="s">
        <v>72</v>
      </c>
      <c r="D111" s="33" t="s">
        <v>284</v>
      </c>
      <c r="E111" s="33" t="s">
        <v>285</v>
      </c>
      <c r="F111" s="34">
        <v>8080</v>
      </c>
      <c r="G111" s="34">
        <v>2024110010212</v>
      </c>
      <c r="H111" s="33" t="s">
        <v>10</v>
      </c>
      <c r="I111" s="33" t="s">
        <v>286</v>
      </c>
      <c r="J111" s="33" t="s">
        <v>11</v>
      </c>
      <c r="K111" s="33">
        <v>80111600</v>
      </c>
      <c r="L111" s="33" t="s">
        <v>298</v>
      </c>
      <c r="M111" s="33" t="s">
        <v>83</v>
      </c>
      <c r="N111" s="33" t="str">
        <f t="shared" si="41"/>
        <v>FEBRERO</v>
      </c>
      <c r="O111" s="33">
        <v>5</v>
      </c>
      <c r="P111" s="33">
        <v>1</v>
      </c>
      <c r="Q111" s="33" t="s">
        <v>84</v>
      </c>
      <c r="R111" s="41" t="s">
        <v>85</v>
      </c>
      <c r="S111" s="41">
        <v>3800000</v>
      </c>
      <c r="T111" s="41">
        <f t="shared" si="42"/>
        <v>19000000</v>
      </c>
      <c r="U111" s="33" t="s">
        <v>288</v>
      </c>
      <c r="V111" s="33" t="s">
        <v>79</v>
      </c>
      <c r="W111" s="33" t="s">
        <v>289</v>
      </c>
      <c r="X111" s="33" t="s">
        <v>290</v>
      </c>
      <c r="Y111" s="33" t="s">
        <v>77</v>
      </c>
      <c r="Z111" s="33" t="s">
        <v>78</v>
      </c>
      <c r="AA111" s="76">
        <f>SUMIFS('MOD PAA INVERSIÓN'!M:M,'MOD PAA INVERSIÓN'!B:B,A111,'MOD PAA INVERSIÓN'!A:A,"Modificación propuesta")</f>
        <v>0</v>
      </c>
      <c r="AB111" s="79">
        <f>AC111-T111</f>
        <v>0</v>
      </c>
      <c r="AC111" s="79">
        <f>T111</f>
        <v>19000000</v>
      </c>
      <c r="AD111" s="76">
        <f>IFERROR(VLOOKUP(A111,'MOD PAA INVERSIÓN'!$B:$U,20,0),0)</f>
        <v>0</v>
      </c>
      <c r="AE111" s="76">
        <f>SUMIFS('MOD PAA INVERSIÓN'!$M:$M,'MOD PAA INVERSIÓN'!B:B,A111,'MOD PAA INVERSIÓN'!A:A,"Información Actual")</f>
        <v>0</v>
      </c>
      <c r="AF111" s="76" t="e">
        <f>VLOOKUP(A111,'Copia de MOD PAA INVERSIÓN'!$B:$M,12,0)</f>
        <v>#N/A</v>
      </c>
      <c r="AG111" s="28" t="e">
        <f t="shared" si="3"/>
        <v>#REF!</v>
      </c>
      <c r="AH111" s="28"/>
    </row>
    <row r="112" spans="1:34" ht="191.25">
      <c r="A112" s="32" t="s">
        <v>299</v>
      </c>
      <c r="B112" s="33" t="s">
        <v>71</v>
      </c>
      <c r="C112" s="33" t="s">
        <v>72</v>
      </c>
      <c r="D112" s="33" t="s">
        <v>284</v>
      </c>
      <c r="E112" s="33" t="s">
        <v>285</v>
      </c>
      <c r="F112" s="34">
        <v>8080</v>
      </c>
      <c r="G112" s="34">
        <v>2024110010212</v>
      </c>
      <c r="H112" s="33" t="s">
        <v>10</v>
      </c>
      <c r="I112" s="33" t="s">
        <v>286</v>
      </c>
      <c r="J112" s="33" t="s">
        <v>11</v>
      </c>
      <c r="K112" s="33">
        <v>80111600</v>
      </c>
      <c r="L112" s="33" t="s">
        <v>1297</v>
      </c>
      <c r="M112" s="33" t="s">
        <v>83</v>
      </c>
      <c r="N112" s="33" t="str">
        <f t="shared" si="41"/>
        <v>FEBRERO</v>
      </c>
      <c r="O112" s="33">
        <v>5</v>
      </c>
      <c r="P112" s="33">
        <v>1</v>
      </c>
      <c r="Q112" s="33" t="s">
        <v>84</v>
      </c>
      <c r="R112" s="41" t="s">
        <v>85</v>
      </c>
      <c r="S112" s="41">
        <v>5000000</v>
      </c>
      <c r="T112" s="41">
        <f t="shared" si="42"/>
        <v>25000000</v>
      </c>
      <c r="U112" s="33" t="s">
        <v>288</v>
      </c>
      <c r="V112" s="33" t="s">
        <v>79</v>
      </c>
      <c r="W112" s="33" t="s">
        <v>289</v>
      </c>
      <c r="X112" s="33" t="s">
        <v>290</v>
      </c>
      <c r="Y112" s="33" t="s">
        <v>77</v>
      </c>
      <c r="Z112" s="33" t="s">
        <v>78</v>
      </c>
      <c r="AA112" s="76">
        <f>SUMIFS('MOD PAA INVERSIÓN'!M:M,'MOD PAA INVERSIÓN'!B:B,A112,'MOD PAA INVERSIÓN'!A:A,"Modificación propuesta")</f>
        <v>25000000</v>
      </c>
      <c r="AB112" s="76">
        <f>AF112-T112</f>
        <v>0</v>
      </c>
      <c r="AC112" s="76">
        <f>AF112</f>
        <v>25000000</v>
      </c>
      <c r="AD112" s="76">
        <f>IFERROR(VLOOKUP(A112,'MOD PAA INVERSIÓN'!$B:$U,20,0),0)</f>
        <v>1</v>
      </c>
      <c r="AE112" s="76">
        <f>SUMIFS('MOD PAA INVERSIÓN'!$M:$M,'MOD PAA INVERSIÓN'!B:B,A112,'MOD PAA INVERSIÓN'!A:A,"Información Actual")</f>
        <v>-25000000</v>
      </c>
      <c r="AF112" s="76">
        <f>VLOOKUP(A112,'Copia de MOD PAA INVERSIÓN'!$B:$M,12,0)</f>
        <v>25000000</v>
      </c>
      <c r="AG112" s="79" t="e">
        <f t="shared" si="3"/>
        <v>#REF!</v>
      </c>
      <c r="AH112" s="76">
        <f>AA112-AF112</f>
        <v>0</v>
      </c>
    </row>
    <row r="113" spans="1:34" ht="191.25">
      <c r="A113" s="32" t="s">
        <v>300</v>
      </c>
      <c r="B113" s="33" t="s">
        <v>71</v>
      </c>
      <c r="C113" s="33" t="s">
        <v>72</v>
      </c>
      <c r="D113" s="33" t="s">
        <v>284</v>
      </c>
      <c r="E113" s="33" t="s">
        <v>285</v>
      </c>
      <c r="F113" s="34">
        <v>8080</v>
      </c>
      <c r="G113" s="34">
        <v>2024110010212</v>
      </c>
      <c r="H113" s="33" t="s">
        <v>10</v>
      </c>
      <c r="I113" s="33" t="s">
        <v>286</v>
      </c>
      <c r="J113" s="33" t="s">
        <v>11</v>
      </c>
      <c r="K113" s="33">
        <v>80111600</v>
      </c>
      <c r="L113" s="33" t="s">
        <v>301</v>
      </c>
      <c r="M113" s="33" t="s">
        <v>82</v>
      </c>
      <c r="N113" s="33" t="str">
        <f t="shared" si="41"/>
        <v>ENERO</v>
      </c>
      <c r="O113" s="33">
        <v>8</v>
      </c>
      <c r="P113" s="33">
        <v>1</v>
      </c>
      <c r="Q113" s="33" t="s">
        <v>84</v>
      </c>
      <c r="R113" s="41" t="s">
        <v>85</v>
      </c>
      <c r="S113" s="41">
        <v>9000000</v>
      </c>
      <c r="T113" s="41">
        <f t="shared" si="42"/>
        <v>72000000</v>
      </c>
      <c r="U113" s="33" t="s">
        <v>288</v>
      </c>
      <c r="V113" s="33" t="s">
        <v>79</v>
      </c>
      <c r="W113" s="33" t="s">
        <v>289</v>
      </c>
      <c r="X113" s="33" t="s">
        <v>290</v>
      </c>
      <c r="Y113" s="33" t="s">
        <v>77</v>
      </c>
      <c r="Z113" s="33" t="s">
        <v>78</v>
      </c>
      <c r="AA113" s="76">
        <f>SUMIFS('MOD PAA INVERSIÓN'!M:M,'MOD PAA INVERSIÓN'!B:B,A113,'MOD PAA INVERSIÓN'!A:A,"Modificación propuesta")</f>
        <v>0</v>
      </c>
      <c r="AB113" s="79">
        <f>AC113-T113</f>
        <v>0</v>
      </c>
      <c r="AC113" s="79">
        <f>T113</f>
        <v>72000000</v>
      </c>
      <c r="AD113" s="76">
        <f>IFERROR(VLOOKUP(A113,'MOD PAA INVERSIÓN'!$B:$U,20,0),0)</f>
        <v>0</v>
      </c>
      <c r="AE113" s="76">
        <f>SUMIFS('MOD PAA INVERSIÓN'!$M:$M,'MOD PAA INVERSIÓN'!B:B,A113,'MOD PAA INVERSIÓN'!A:A,"Información Actual")</f>
        <v>0</v>
      </c>
      <c r="AF113" s="76" t="e">
        <f>VLOOKUP(A113,'Copia de MOD PAA INVERSIÓN'!$B:$M,12,0)</f>
        <v>#N/A</v>
      </c>
      <c r="AG113" s="28" t="e">
        <f t="shared" si="3"/>
        <v>#REF!</v>
      </c>
      <c r="AH113" s="28"/>
    </row>
    <row r="114" spans="1:34" ht="191.25">
      <c r="A114" s="32" t="s">
        <v>302</v>
      </c>
      <c r="B114" s="33" t="s">
        <v>71</v>
      </c>
      <c r="C114" s="33" t="s">
        <v>72</v>
      </c>
      <c r="D114" s="33" t="s">
        <v>284</v>
      </c>
      <c r="E114" s="33" t="s">
        <v>285</v>
      </c>
      <c r="F114" s="34">
        <v>8080</v>
      </c>
      <c r="G114" s="34">
        <v>2024110010212</v>
      </c>
      <c r="H114" s="33" t="s">
        <v>10</v>
      </c>
      <c r="I114" s="33" t="s">
        <v>286</v>
      </c>
      <c r="J114" s="33" t="s">
        <v>11</v>
      </c>
      <c r="K114" s="33">
        <v>80111600</v>
      </c>
      <c r="L114" s="33" t="s">
        <v>1298</v>
      </c>
      <c r="M114" s="33" t="s">
        <v>315</v>
      </c>
      <c r="N114" s="33" t="str">
        <f t="shared" si="41"/>
        <v>MARZO</v>
      </c>
      <c r="O114" s="33">
        <v>4</v>
      </c>
      <c r="P114" s="33">
        <v>1</v>
      </c>
      <c r="Q114" s="33" t="s">
        <v>84</v>
      </c>
      <c r="R114" s="41" t="s">
        <v>85</v>
      </c>
      <c r="S114" s="41">
        <v>4000000</v>
      </c>
      <c r="T114" s="41">
        <f t="shared" si="42"/>
        <v>16000000</v>
      </c>
      <c r="U114" s="33" t="s">
        <v>288</v>
      </c>
      <c r="V114" s="33" t="s">
        <v>79</v>
      </c>
      <c r="W114" s="33" t="s">
        <v>289</v>
      </c>
      <c r="X114" s="33" t="s">
        <v>290</v>
      </c>
      <c r="Y114" s="33" t="s">
        <v>77</v>
      </c>
      <c r="Z114" s="33" t="s">
        <v>78</v>
      </c>
      <c r="AA114" s="76">
        <f>SUMIFS('MOD PAA INVERSIÓN'!M:M,'MOD PAA INVERSIÓN'!B:B,A114,'MOD PAA INVERSIÓN'!A:A,"Modificación propuesta")</f>
        <v>16000000</v>
      </c>
      <c r="AB114" s="76">
        <f>AF114-T114</f>
        <v>0</v>
      </c>
      <c r="AC114" s="76">
        <f>AF114</f>
        <v>16000000</v>
      </c>
      <c r="AD114" s="76">
        <f>IFERROR(VLOOKUP(A114,'MOD PAA INVERSIÓN'!$B:$U,20,0),0)</f>
        <v>1</v>
      </c>
      <c r="AE114" s="76">
        <f>SUMIFS('MOD PAA INVERSIÓN'!$M:$M,'MOD PAA INVERSIÓN'!B:B,A114,'MOD PAA INVERSIÓN'!A:A,"Información Actual")</f>
        <v>-16000000</v>
      </c>
      <c r="AF114" s="76">
        <f>VLOOKUP(A114,'Copia de MOD PAA INVERSIÓN'!$B:$M,12,0)</f>
        <v>16000000</v>
      </c>
      <c r="AG114" s="79" t="e">
        <f t="shared" si="3"/>
        <v>#REF!</v>
      </c>
      <c r="AH114" s="76">
        <f>AA114-AF114</f>
        <v>0</v>
      </c>
    </row>
    <row r="115" spans="1:34" ht="191.25">
      <c r="A115" s="32" t="s">
        <v>303</v>
      </c>
      <c r="B115" s="33" t="s">
        <v>71</v>
      </c>
      <c r="C115" s="33" t="s">
        <v>72</v>
      </c>
      <c r="D115" s="33" t="s">
        <v>284</v>
      </c>
      <c r="E115" s="33" t="s">
        <v>285</v>
      </c>
      <c r="F115" s="34">
        <v>8080</v>
      </c>
      <c r="G115" s="34">
        <v>2024110010212</v>
      </c>
      <c r="H115" s="33" t="s">
        <v>10</v>
      </c>
      <c r="I115" s="33" t="s">
        <v>286</v>
      </c>
      <c r="J115" s="33" t="s">
        <v>11</v>
      </c>
      <c r="K115" s="33">
        <v>80111600</v>
      </c>
      <c r="L115" s="33" t="s">
        <v>304</v>
      </c>
      <c r="M115" s="33" t="s">
        <v>83</v>
      </c>
      <c r="N115" s="33" t="str">
        <f t="shared" si="41"/>
        <v>FEBRERO</v>
      </c>
      <c r="O115" s="33">
        <v>5</v>
      </c>
      <c r="P115" s="33">
        <v>1</v>
      </c>
      <c r="Q115" s="33" t="s">
        <v>84</v>
      </c>
      <c r="R115" s="41" t="s">
        <v>85</v>
      </c>
      <c r="S115" s="41">
        <v>9000000</v>
      </c>
      <c r="T115" s="41">
        <f t="shared" si="42"/>
        <v>45000000</v>
      </c>
      <c r="U115" s="33" t="s">
        <v>288</v>
      </c>
      <c r="V115" s="33" t="s">
        <v>79</v>
      </c>
      <c r="W115" s="33" t="s">
        <v>289</v>
      </c>
      <c r="X115" s="33" t="s">
        <v>290</v>
      </c>
      <c r="Y115" s="33" t="s">
        <v>77</v>
      </c>
      <c r="Z115" s="33" t="s">
        <v>78</v>
      </c>
      <c r="AA115" s="76">
        <f>SUMIFS('MOD PAA INVERSIÓN'!M:M,'MOD PAA INVERSIÓN'!B:B,A115,'MOD PAA INVERSIÓN'!A:A,"Modificación propuesta")</f>
        <v>0</v>
      </c>
      <c r="AB115" s="79">
        <f t="shared" ref="AB115:AB116" si="45">AC115-T115</f>
        <v>0</v>
      </c>
      <c r="AC115" s="79">
        <f t="shared" ref="AC115:AC116" si="46">T115</f>
        <v>45000000</v>
      </c>
      <c r="AD115" s="76">
        <f>IFERROR(VLOOKUP(A115,'MOD PAA INVERSIÓN'!$B:$U,20,0),0)</f>
        <v>0</v>
      </c>
      <c r="AE115" s="76">
        <f>SUMIFS('MOD PAA INVERSIÓN'!$M:$M,'MOD PAA INVERSIÓN'!B:B,A115,'MOD PAA INVERSIÓN'!A:A,"Información Actual")</f>
        <v>0</v>
      </c>
      <c r="AF115" s="76" t="e">
        <f>VLOOKUP(A115,'Copia de MOD PAA INVERSIÓN'!$B:$M,12,0)</f>
        <v>#N/A</v>
      </c>
      <c r="AG115" s="28" t="e">
        <f t="shared" si="3"/>
        <v>#REF!</v>
      </c>
      <c r="AH115" s="28"/>
    </row>
    <row r="116" spans="1:34" ht="191.25">
      <c r="A116" s="32" t="s">
        <v>305</v>
      </c>
      <c r="B116" s="33" t="s">
        <v>71</v>
      </c>
      <c r="C116" s="33" t="s">
        <v>72</v>
      </c>
      <c r="D116" s="33" t="s">
        <v>284</v>
      </c>
      <c r="E116" s="33" t="s">
        <v>285</v>
      </c>
      <c r="F116" s="34">
        <v>8080</v>
      </c>
      <c r="G116" s="34">
        <v>2024110010212</v>
      </c>
      <c r="H116" s="33" t="s">
        <v>10</v>
      </c>
      <c r="I116" s="33" t="s">
        <v>286</v>
      </c>
      <c r="J116" s="33" t="s">
        <v>11</v>
      </c>
      <c r="K116" s="33">
        <v>80111600</v>
      </c>
      <c r="L116" s="33" t="s">
        <v>306</v>
      </c>
      <c r="M116" s="33" t="s">
        <v>82</v>
      </c>
      <c r="N116" s="33" t="str">
        <f t="shared" si="41"/>
        <v>ENERO</v>
      </c>
      <c r="O116" s="33">
        <v>6</v>
      </c>
      <c r="P116" s="33">
        <v>1</v>
      </c>
      <c r="Q116" s="33" t="s">
        <v>84</v>
      </c>
      <c r="R116" s="41" t="s">
        <v>85</v>
      </c>
      <c r="S116" s="41">
        <v>4000000</v>
      </c>
      <c r="T116" s="41">
        <f t="shared" si="42"/>
        <v>24000000</v>
      </c>
      <c r="U116" s="33" t="s">
        <v>288</v>
      </c>
      <c r="V116" s="33" t="s">
        <v>79</v>
      </c>
      <c r="W116" s="33" t="s">
        <v>289</v>
      </c>
      <c r="X116" s="33" t="s">
        <v>290</v>
      </c>
      <c r="Y116" s="33" t="s">
        <v>77</v>
      </c>
      <c r="Z116" s="33" t="s">
        <v>78</v>
      </c>
      <c r="AA116" s="76">
        <f>SUMIFS('MOD PAA INVERSIÓN'!M:M,'MOD PAA INVERSIÓN'!B:B,A116,'MOD PAA INVERSIÓN'!A:A,"Modificación propuesta")</f>
        <v>0</v>
      </c>
      <c r="AB116" s="79">
        <f t="shared" si="45"/>
        <v>0</v>
      </c>
      <c r="AC116" s="79">
        <f t="shared" si="46"/>
        <v>24000000</v>
      </c>
      <c r="AD116" s="76">
        <f>IFERROR(VLOOKUP(A116,'MOD PAA INVERSIÓN'!$B:$U,20,0),0)</f>
        <v>0</v>
      </c>
      <c r="AE116" s="76">
        <f>SUMIFS('MOD PAA INVERSIÓN'!$M:$M,'MOD PAA INVERSIÓN'!B:B,A116,'MOD PAA INVERSIÓN'!A:A,"Información Actual")</f>
        <v>0</v>
      </c>
      <c r="AF116" s="76" t="e">
        <f>VLOOKUP(A116,'Copia de MOD PAA INVERSIÓN'!$B:$M,12,0)</f>
        <v>#N/A</v>
      </c>
      <c r="AG116" s="28" t="e">
        <f t="shared" si="3"/>
        <v>#REF!</v>
      </c>
      <c r="AH116" s="28"/>
    </row>
    <row r="117" spans="1:34" ht="191.25">
      <c r="A117" s="32" t="s">
        <v>307</v>
      </c>
      <c r="B117" s="33" t="s">
        <v>71</v>
      </c>
      <c r="C117" s="33" t="s">
        <v>72</v>
      </c>
      <c r="D117" s="33" t="s">
        <v>284</v>
      </c>
      <c r="E117" s="33" t="s">
        <v>285</v>
      </c>
      <c r="F117" s="34">
        <v>8080</v>
      </c>
      <c r="G117" s="34">
        <v>2024110010212</v>
      </c>
      <c r="H117" s="33" t="s">
        <v>10</v>
      </c>
      <c r="I117" s="33" t="s">
        <v>286</v>
      </c>
      <c r="J117" s="33" t="s">
        <v>11</v>
      </c>
      <c r="K117" s="33">
        <v>80111600</v>
      </c>
      <c r="L117" s="33" t="s">
        <v>1299</v>
      </c>
      <c r="M117" s="33" t="s">
        <v>309</v>
      </c>
      <c r="N117" s="33" t="str">
        <f t="shared" si="41"/>
        <v>Marzo</v>
      </c>
      <c r="O117" s="33">
        <v>4</v>
      </c>
      <c r="P117" s="33">
        <v>1</v>
      </c>
      <c r="Q117" s="33" t="s">
        <v>84</v>
      </c>
      <c r="R117" s="41" t="s">
        <v>85</v>
      </c>
      <c r="S117" s="41">
        <v>4000000</v>
      </c>
      <c r="T117" s="41">
        <f t="shared" si="42"/>
        <v>16000000</v>
      </c>
      <c r="U117" s="33" t="s">
        <v>288</v>
      </c>
      <c r="V117" s="33" t="s">
        <v>79</v>
      </c>
      <c r="W117" s="33" t="s">
        <v>289</v>
      </c>
      <c r="X117" s="33" t="s">
        <v>290</v>
      </c>
      <c r="Y117" s="33" t="s">
        <v>77</v>
      </c>
      <c r="Z117" s="33" t="s">
        <v>78</v>
      </c>
      <c r="AA117" s="76">
        <f>SUMIFS('MOD PAA INVERSIÓN'!M:M,'MOD PAA INVERSIÓN'!B:B,A117,'MOD PAA INVERSIÓN'!A:A,"Modificación propuesta")</f>
        <v>16000000</v>
      </c>
      <c r="AB117" s="76">
        <f t="shared" ref="AB117:AB120" si="47">AF117-T117</f>
        <v>0</v>
      </c>
      <c r="AC117" s="76">
        <f t="shared" ref="AC117:AC120" si="48">AF117</f>
        <v>16000000</v>
      </c>
      <c r="AD117" s="76">
        <f>IFERROR(VLOOKUP(A117,'MOD PAA INVERSIÓN'!$B:$U,20,0),0)</f>
        <v>1</v>
      </c>
      <c r="AE117" s="76">
        <f>SUMIFS('MOD PAA INVERSIÓN'!$M:$M,'MOD PAA INVERSIÓN'!B:B,A117,'MOD PAA INVERSIÓN'!A:A,"Información Actual")</f>
        <v>-16000000</v>
      </c>
      <c r="AF117" s="76">
        <f>VLOOKUP(A117,'Copia de MOD PAA INVERSIÓN'!$B:$M,12,0)</f>
        <v>16000000</v>
      </c>
      <c r="AG117" s="79" t="e">
        <f t="shared" si="3"/>
        <v>#REF!</v>
      </c>
      <c r="AH117" s="76">
        <f t="shared" ref="AH117:AH119" si="49">AA117-AF117</f>
        <v>0</v>
      </c>
    </row>
    <row r="118" spans="1:34" ht="191.25">
      <c r="A118" s="32" t="s">
        <v>311</v>
      </c>
      <c r="B118" s="33" t="s">
        <v>71</v>
      </c>
      <c r="C118" s="33" t="s">
        <v>72</v>
      </c>
      <c r="D118" s="33" t="s">
        <v>284</v>
      </c>
      <c r="E118" s="33" t="s">
        <v>285</v>
      </c>
      <c r="F118" s="34">
        <v>8080</v>
      </c>
      <c r="G118" s="34">
        <v>2024110010212</v>
      </c>
      <c r="H118" s="33" t="s">
        <v>10</v>
      </c>
      <c r="I118" s="33" t="s">
        <v>286</v>
      </c>
      <c r="J118" s="33" t="s">
        <v>11</v>
      </c>
      <c r="K118" s="33">
        <v>80111600</v>
      </c>
      <c r="L118" s="33" t="s">
        <v>1300</v>
      </c>
      <c r="M118" s="33" t="s">
        <v>83</v>
      </c>
      <c r="N118" s="33" t="str">
        <f t="shared" si="41"/>
        <v>FEBRERO</v>
      </c>
      <c r="O118" s="33">
        <v>5</v>
      </c>
      <c r="P118" s="33">
        <v>1</v>
      </c>
      <c r="Q118" s="33" t="s">
        <v>84</v>
      </c>
      <c r="R118" s="41" t="s">
        <v>85</v>
      </c>
      <c r="S118" s="41">
        <v>6000000</v>
      </c>
      <c r="T118" s="41">
        <f t="shared" si="42"/>
        <v>30000000</v>
      </c>
      <c r="U118" s="33" t="s">
        <v>288</v>
      </c>
      <c r="V118" s="33" t="s">
        <v>79</v>
      </c>
      <c r="W118" s="33" t="s">
        <v>289</v>
      </c>
      <c r="X118" s="33" t="s">
        <v>290</v>
      </c>
      <c r="Y118" s="33" t="s">
        <v>77</v>
      </c>
      <c r="Z118" s="33" t="s">
        <v>78</v>
      </c>
      <c r="AA118" s="76">
        <f>SUMIFS('MOD PAA INVERSIÓN'!M:M,'MOD PAA INVERSIÓN'!B:B,A118,'MOD PAA INVERSIÓN'!A:A,"Modificación propuesta")</f>
        <v>30000000</v>
      </c>
      <c r="AB118" s="76">
        <f t="shared" si="47"/>
        <v>0</v>
      </c>
      <c r="AC118" s="76">
        <f t="shared" si="48"/>
        <v>30000000</v>
      </c>
      <c r="AD118" s="76">
        <f>IFERROR(VLOOKUP(A118,'MOD PAA INVERSIÓN'!$B:$U,20,0),0)</f>
        <v>1</v>
      </c>
      <c r="AE118" s="76">
        <f>SUMIFS('MOD PAA INVERSIÓN'!$M:$M,'MOD PAA INVERSIÓN'!B:B,A118,'MOD PAA INVERSIÓN'!A:A,"Información Actual")</f>
        <v>-30000000</v>
      </c>
      <c r="AF118" s="76">
        <f>VLOOKUP(A118,'Copia de MOD PAA INVERSIÓN'!$B:$M,12,0)</f>
        <v>30000000</v>
      </c>
      <c r="AG118" s="79" t="e">
        <f t="shared" si="3"/>
        <v>#REF!</v>
      </c>
      <c r="AH118" s="76">
        <f t="shared" si="49"/>
        <v>0</v>
      </c>
    </row>
    <row r="119" spans="1:34" ht="89.25">
      <c r="A119" s="32" t="s">
        <v>313</v>
      </c>
      <c r="B119" s="33" t="s">
        <v>71</v>
      </c>
      <c r="C119" s="33" t="s">
        <v>72</v>
      </c>
      <c r="D119" s="33" t="s">
        <v>284</v>
      </c>
      <c r="E119" s="33" t="s">
        <v>285</v>
      </c>
      <c r="F119" s="34">
        <v>8080</v>
      </c>
      <c r="G119" s="34">
        <v>2024110010212</v>
      </c>
      <c r="H119" s="33" t="s">
        <v>10</v>
      </c>
      <c r="I119" s="33" t="s">
        <v>286</v>
      </c>
      <c r="J119" s="33" t="s">
        <v>11</v>
      </c>
      <c r="K119" s="33">
        <v>80111600</v>
      </c>
      <c r="L119" s="33" t="s">
        <v>1301</v>
      </c>
      <c r="M119" s="33" t="s">
        <v>315</v>
      </c>
      <c r="N119" s="33" t="str">
        <f t="shared" si="41"/>
        <v>MARZO</v>
      </c>
      <c r="O119" s="33">
        <v>4</v>
      </c>
      <c r="P119" s="33">
        <v>1</v>
      </c>
      <c r="Q119" s="33" t="s">
        <v>84</v>
      </c>
      <c r="R119" s="41" t="s">
        <v>85</v>
      </c>
      <c r="S119" s="41">
        <v>6000000</v>
      </c>
      <c r="T119" s="41">
        <f t="shared" si="42"/>
        <v>24000000</v>
      </c>
      <c r="U119" s="33" t="s">
        <v>288</v>
      </c>
      <c r="V119" s="33" t="s">
        <v>79</v>
      </c>
      <c r="W119" s="33" t="s">
        <v>289</v>
      </c>
      <c r="X119" s="33" t="s">
        <v>317</v>
      </c>
      <c r="Y119" s="33" t="s">
        <v>77</v>
      </c>
      <c r="Z119" s="33" t="s">
        <v>78</v>
      </c>
      <c r="AA119" s="76">
        <f>SUMIFS('MOD PAA INVERSIÓN'!M:M,'MOD PAA INVERSIÓN'!B:B,A119,'MOD PAA INVERSIÓN'!A:A,"Modificación propuesta")</f>
        <v>60000000</v>
      </c>
      <c r="AB119" s="76">
        <f t="shared" si="47"/>
        <v>36000000</v>
      </c>
      <c r="AC119" s="76">
        <f t="shared" si="48"/>
        <v>60000000</v>
      </c>
      <c r="AD119" s="76">
        <f>IFERROR(VLOOKUP(A119,'MOD PAA INVERSIÓN'!$B:$U,20,0),0)</f>
        <v>1</v>
      </c>
      <c r="AE119" s="76">
        <f>SUMIFS('MOD PAA INVERSIÓN'!$M:$M,'MOD PAA INVERSIÓN'!B:B,A119,'MOD PAA INVERSIÓN'!A:A,"Información Actual")</f>
        <v>-24000000</v>
      </c>
      <c r="AF119" s="76">
        <f>VLOOKUP(A119,'Copia de MOD PAA INVERSIÓN'!$B:$M,12,0)</f>
        <v>60000000</v>
      </c>
      <c r="AG119" s="79" t="e">
        <f t="shared" si="3"/>
        <v>#REF!</v>
      </c>
      <c r="AH119" s="76">
        <f t="shared" si="49"/>
        <v>0</v>
      </c>
    </row>
    <row r="120" spans="1:34" ht="191.25">
      <c r="A120" s="32" t="s">
        <v>318</v>
      </c>
      <c r="B120" s="33" t="s">
        <v>71</v>
      </c>
      <c r="C120" s="33" t="s">
        <v>72</v>
      </c>
      <c r="D120" s="33" t="s">
        <v>284</v>
      </c>
      <c r="E120" s="33" t="s">
        <v>285</v>
      </c>
      <c r="F120" s="34">
        <v>8080</v>
      </c>
      <c r="G120" s="34">
        <v>2024110010212</v>
      </c>
      <c r="H120" s="33" t="s">
        <v>10</v>
      </c>
      <c r="I120" s="33" t="s">
        <v>286</v>
      </c>
      <c r="J120" s="33" t="s">
        <v>11</v>
      </c>
      <c r="K120" s="33">
        <v>80111600</v>
      </c>
      <c r="L120" s="33" t="s">
        <v>304</v>
      </c>
      <c r="M120" s="33" t="s">
        <v>83</v>
      </c>
      <c r="N120" s="33" t="str">
        <f t="shared" si="41"/>
        <v>FEBRERO</v>
      </c>
      <c r="O120" s="33">
        <v>5</v>
      </c>
      <c r="P120" s="33">
        <v>1</v>
      </c>
      <c r="Q120" s="33" t="s">
        <v>84</v>
      </c>
      <c r="R120" s="41" t="s">
        <v>85</v>
      </c>
      <c r="S120" s="41">
        <v>5000000</v>
      </c>
      <c r="T120" s="41">
        <f t="shared" si="42"/>
        <v>25000000</v>
      </c>
      <c r="U120" s="33" t="s">
        <v>288</v>
      </c>
      <c r="V120" s="33" t="s">
        <v>79</v>
      </c>
      <c r="W120" s="33" t="s">
        <v>289</v>
      </c>
      <c r="X120" s="33" t="s">
        <v>290</v>
      </c>
      <c r="Y120" s="33" t="s">
        <v>77</v>
      </c>
      <c r="Z120" s="33" t="s">
        <v>78</v>
      </c>
      <c r="AA120" s="76">
        <f>SUMIFS('MOD PAA INVERSIÓN'!M:M,'MOD PAA INVERSIÓN'!B:B,A120,'MOD PAA INVERSIÓN'!A:A,"Modificación propuesta")</f>
        <v>60000000</v>
      </c>
      <c r="AB120" s="76">
        <f t="shared" si="47"/>
        <v>35000000</v>
      </c>
      <c r="AC120" s="76">
        <f t="shared" si="48"/>
        <v>60000000</v>
      </c>
      <c r="AD120" s="76">
        <f>IFERROR(VLOOKUP(A120,'MOD PAA INVERSIÓN'!$B:$U,20,0),0)</f>
        <v>1</v>
      </c>
      <c r="AE120" s="76">
        <f>SUMIFS('MOD PAA INVERSIÓN'!$M:$M,'MOD PAA INVERSIÓN'!B:B,A120,'MOD PAA INVERSIÓN'!A:A,"Información Actual")</f>
        <v>-25000000</v>
      </c>
      <c r="AF120" s="76">
        <f>VLOOKUP(A120,'Copia de MOD PAA INVERSIÓN'!$B:$M,12,0)</f>
        <v>60000000</v>
      </c>
      <c r="AG120" s="79" t="e">
        <f t="shared" si="3"/>
        <v>#REF!</v>
      </c>
      <c r="AH120" s="79">
        <f>T120+AE120</f>
        <v>0</v>
      </c>
    </row>
    <row r="121" spans="1:34" ht="191.25">
      <c r="A121" s="32" t="s">
        <v>320</v>
      </c>
      <c r="B121" s="33" t="s">
        <v>71</v>
      </c>
      <c r="C121" s="33" t="s">
        <v>72</v>
      </c>
      <c r="D121" s="33" t="s">
        <v>284</v>
      </c>
      <c r="E121" s="33" t="s">
        <v>285</v>
      </c>
      <c r="F121" s="34">
        <v>8080</v>
      </c>
      <c r="G121" s="34">
        <v>2024110010212</v>
      </c>
      <c r="H121" s="33" t="s">
        <v>10</v>
      </c>
      <c r="I121" s="33" t="s">
        <v>286</v>
      </c>
      <c r="J121" s="33" t="s">
        <v>11</v>
      </c>
      <c r="K121" s="33">
        <v>80111600</v>
      </c>
      <c r="L121" s="33" t="s">
        <v>321</v>
      </c>
      <c r="M121" s="33" t="s">
        <v>83</v>
      </c>
      <c r="N121" s="33" t="str">
        <f t="shared" si="41"/>
        <v>FEBRERO</v>
      </c>
      <c r="O121" s="33">
        <v>5</v>
      </c>
      <c r="P121" s="33">
        <v>1</v>
      </c>
      <c r="Q121" s="33" t="s">
        <v>84</v>
      </c>
      <c r="R121" s="41" t="s">
        <v>85</v>
      </c>
      <c r="S121" s="41">
        <v>5300000</v>
      </c>
      <c r="T121" s="41">
        <f t="shared" si="42"/>
        <v>26500000</v>
      </c>
      <c r="U121" s="33" t="s">
        <v>288</v>
      </c>
      <c r="V121" s="33" t="s">
        <v>79</v>
      </c>
      <c r="W121" s="33" t="s">
        <v>289</v>
      </c>
      <c r="X121" s="33" t="s">
        <v>290</v>
      </c>
      <c r="Y121" s="33" t="s">
        <v>77</v>
      </c>
      <c r="Z121" s="33" t="s">
        <v>78</v>
      </c>
      <c r="AA121" s="76">
        <f>SUMIFS('MOD PAA INVERSIÓN'!M:M,'MOD PAA INVERSIÓN'!B:B,A121,'MOD PAA INVERSIÓN'!A:A,"Modificación propuesta")</f>
        <v>0</v>
      </c>
      <c r="AB121" s="79">
        <f>AC121-T121</f>
        <v>0</v>
      </c>
      <c r="AC121" s="79">
        <f>T121</f>
        <v>26500000</v>
      </c>
      <c r="AD121" s="76">
        <f>IFERROR(VLOOKUP(A121,'MOD PAA INVERSIÓN'!$B:$U,20,0),0)</f>
        <v>0</v>
      </c>
      <c r="AE121" s="76">
        <f>SUMIFS('MOD PAA INVERSIÓN'!$M:$M,'MOD PAA INVERSIÓN'!B:B,A121,'MOD PAA INVERSIÓN'!A:A,"Información Actual")</f>
        <v>0</v>
      </c>
      <c r="AF121" s="76" t="e">
        <f>VLOOKUP(A121,'Copia de MOD PAA INVERSIÓN'!$B:$M,12,0)</f>
        <v>#N/A</v>
      </c>
      <c r="AG121" s="28" t="e">
        <f t="shared" si="3"/>
        <v>#REF!</v>
      </c>
      <c r="AH121" s="28"/>
    </row>
    <row r="122" spans="1:34" ht="191.25">
      <c r="A122" s="32" t="s">
        <v>322</v>
      </c>
      <c r="B122" s="33" t="s">
        <v>71</v>
      </c>
      <c r="C122" s="33" t="s">
        <v>72</v>
      </c>
      <c r="D122" s="33" t="s">
        <v>284</v>
      </c>
      <c r="E122" s="33" t="s">
        <v>285</v>
      </c>
      <c r="F122" s="34">
        <v>8080</v>
      </c>
      <c r="G122" s="34">
        <v>2024110010212</v>
      </c>
      <c r="H122" s="33" t="s">
        <v>10</v>
      </c>
      <c r="I122" s="33" t="s">
        <v>286</v>
      </c>
      <c r="J122" s="33" t="s">
        <v>11</v>
      </c>
      <c r="K122" s="33">
        <v>80111600</v>
      </c>
      <c r="L122" s="33" t="s">
        <v>1302</v>
      </c>
      <c r="M122" s="33" t="s">
        <v>82</v>
      </c>
      <c r="N122" s="33" t="str">
        <f t="shared" si="41"/>
        <v>ENERO</v>
      </c>
      <c r="O122" s="33">
        <v>6</v>
      </c>
      <c r="P122" s="33">
        <v>1</v>
      </c>
      <c r="Q122" s="33" t="s">
        <v>84</v>
      </c>
      <c r="R122" s="41" t="s">
        <v>85</v>
      </c>
      <c r="S122" s="41">
        <v>7300000</v>
      </c>
      <c r="T122" s="41">
        <f t="shared" si="42"/>
        <v>43800000</v>
      </c>
      <c r="U122" s="33" t="s">
        <v>288</v>
      </c>
      <c r="V122" s="33" t="s">
        <v>79</v>
      </c>
      <c r="W122" s="33" t="s">
        <v>289</v>
      </c>
      <c r="X122" s="33" t="s">
        <v>290</v>
      </c>
      <c r="Y122" s="33" t="s">
        <v>77</v>
      </c>
      <c r="Z122" s="33" t="s">
        <v>78</v>
      </c>
      <c r="AA122" s="76">
        <f>SUMIFS('MOD PAA INVERSIÓN'!M:M,'MOD PAA INVERSIÓN'!B:B,A122,'MOD PAA INVERSIÓN'!A:A,"Modificación propuesta")</f>
        <v>43800000</v>
      </c>
      <c r="AB122" s="76">
        <f t="shared" ref="AB122:AB124" si="50">AF122-T122</f>
        <v>0</v>
      </c>
      <c r="AC122" s="76">
        <f t="shared" ref="AC122:AC124" si="51">AF122</f>
        <v>43800000</v>
      </c>
      <c r="AD122" s="76">
        <f>IFERROR(VLOOKUP(A122,'MOD PAA INVERSIÓN'!$B:$U,20,0),0)</f>
        <v>1</v>
      </c>
      <c r="AE122" s="76">
        <f>SUMIFS('MOD PAA INVERSIÓN'!$M:$M,'MOD PAA INVERSIÓN'!B:B,A122,'MOD PAA INVERSIÓN'!A:A,"Información Actual")</f>
        <v>-43800000</v>
      </c>
      <c r="AF122" s="76">
        <f>VLOOKUP(A122,'Copia de MOD PAA INVERSIÓN'!$B:$M,12,0)</f>
        <v>43800000</v>
      </c>
      <c r="AG122" s="79" t="e">
        <f t="shared" si="3"/>
        <v>#REF!</v>
      </c>
      <c r="AH122" s="28"/>
    </row>
    <row r="123" spans="1:34" ht="191.25">
      <c r="A123" s="32" t="s">
        <v>324</v>
      </c>
      <c r="B123" s="33" t="s">
        <v>71</v>
      </c>
      <c r="C123" s="33" t="s">
        <v>72</v>
      </c>
      <c r="D123" s="33" t="s">
        <v>284</v>
      </c>
      <c r="E123" s="33" t="s">
        <v>285</v>
      </c>
      <c r="F123" s="34">
        <v>8080</v>
      </c>
      <c r="G123" s="34">
        <v>2024110010212</v>
      </c>
      <c r="H123" s="33" t="s">
        <v>10</v>
      </c>
      <c r="I123" s="33" t="s">
        <v>286</v>
      </c>
      <c r="J123" s="33" t="s">
        <v>11</v>
      </c>
      <c r="K123" s="33">
        <v>80111600</v>
      </c>
      <c r="L123" s="33" t="s">
        <v>325</v>
      </c>
      <c r="M123" s="33" t="s">
        <v>83</v>
      </c>
      <c r="N123" s="33" t="str">
        <f t="shared" si="41"/>
        <v>FEBRERO</v>
      </c>
      <c r="O123" s="33">
        <v>5</v>
      </c>
      <c r="P123" s="33">
        <v>1</v>
      </c>
      <c r="Q123" s="33" t="s">
        <v>84</v>
      </c>
      <c r="R123" s="41" t="s">
        <v>85</v>
      </c>
      <c r="S123" s="41">
        <v>5000000</v>
      </c>
      <c r="T123" s="41">
        <f t="shared" si="42"/>
        <v>25000000</v>
      </c>
      <c r="U123" s="33" t="s">
        <v>288</v>
      </c>
      <c r="V123" s="33" t="s">
        <v>79</v>
      </c>
      <c r="W123" s="33" t="s">
        <v>289</v>
      </c>
      <c r="X123" s="33" t="s">
        <v>290</v>
      </c>
      <c r="Y123" s="33" t="s">
        <v>77</v>
      </c>
      <c r="Z123" s="33" t="s">
        <v>78</v>
      </c>
      <c r="AA123" s="76">
        <f>SUMIFS('MOD PAA INVERSIÓN'!M:M,'MOD PAA INVERSIÓN'!B:B,A123,'MOD PAA INVERSIÓN'!A:A,"Modificación propuesta")</f>
        <v>25000000</v>
      </c>
      <c r="AB123" s="76">
        <f t="shared" si="50"/>
        <v>0</v>
      </c>
      <c r="AC123" s="76">
        <f t="shared" si="51"/>
        <v>25000000</v>
      </c>
      <c r="AD123" s="76">
        <f>IFERROR(VLOOKUP(A123,'MOD PAA INVERSIÓN'!$B:$U,20,0),0)</f>
        <v>1</v>
      </c>
      <c r="AE123" s="76">
        <f>SUMIFS('MOD PAA INVERSIÓN'!$M:$M,'MOD PAA INVERSIÓN'!B:B,A123,'MOD PAA INVERSIÓN'!A:A,"Información Actual")</f>
        <v>-25000000</v>
      </c>
      <c r="AF123" s="76">
        <f>VLOOKUP(A123,'Copia de MOD PAA INVERSIÓN'!$B:$M,12,0)</f>
        <v>25000000</v>
      </c>
      <c r="AG123" s="79" t="e">
        <f t="shared" si="3"/>
        <v>#REF!</v>
      </c>
      <c r="AH123" s="28"/>
    </row>
    <row r="124" spans="1:34" ht="191.25">
      <c r="A124" s="32" t="s">
        <v>326</v>
      </c>
      <c r="B124" s="33" t="s">
        <v>71</v>
      </c>
      <c r="C124" s="33" t="s">
        <v>72</v>
      </c>
      <c r="D124" s="33" t="s">
        <v>284</v>
      </c>
      <c r="E124" s="33" t="s">
        <v>285</v>
      </c>
      <c r="F124" s="34">
        <v>8080</v>
      </c>
      <c r="G124" s="34">
        <v>2024110010212</v>
      </c>
      <c r="H124" s="33" t="s">
        <v>10</v>
      </c>
      <c r="I124" s="33" t="s">
        <v>286</v>
      </c>
      <c r="J124" s="33" t="s">
        <v>11</v>
      </c>
      <c r="K124" s="33">
        <v>80111600</v>
      </c>
      <c r="L124" s="33" t="s">
        <v>1303</v>
      </c>
      <c r="M124" s="33" t="s">
        <v>309</v>
      </c>
      <c r="N124" s="33" t="str">
        <f t="shared" si="41"/>
        <v>Marzo</v>
      </c>
      <c r="O124" s="33">
        <v>4</v>
      </c>
      <c r="P124" s="33">
        <v>1</v>
      </c>
      <c r="Q124" s="33" t="s">
        <v>84</v>
      </c>
      <c r="R124" s="41" t="s">
        <v>85</v>
      </c>
      <c r="S124" s="41">
        <v>7000000</v>
      </c>
      <c r="T124" s="41">
        <f t="shared" si="42"/>
        <v>28000000</v>
      </c>
      <c r="U124" s="33" t="s">
        <v>288</v>
      </c>
      <c r="V124" s="33" t="s">
        <v>79</v>
      </c>
      <c r="W124" s="33" t="s">
        <v>289</v>
      </c>
      <c r="X124" s="33" t="s">
        <v>290</v>
      </c>
      <c r="Y124" s="33" t="s">
        <v>77</v>
      </c>
      <c r="Z124" s="33" t="s">
        <v>78</v>
      </c>
      <c r="AA124" s="76">
        <f>SUMIFS('MOD PAA INVERSIÓN'!M:M,'MOD PAA INVERSIÓN'!B:B,A124,'MOD PAA INVERSIÓN'!A:A,"Modificación propuesta")</f>
        <v>35000000</v>
      </c>
      <c r="AB124" s="76">
        <f t="shared" si="50"/>
        <v>7000000</v>
      </c>
      <c r="AC124" s="76">
        <f t="shared" si="51"/>
        <v>35000000</v>
      </c>
      <c r="AD124" s="76">
        <f>IFERROR(VLOOKUP(A124,'MOD PAA INVERSIÓN'!$B:$U,20,0),0)</f>
        <v>1</v>
      </c>
      <c r="AE124" s="76">
        <f>SUMIFS('MOD PAA INVERSIÓN'!$M:$M,'MOD PAA INVERSIÓN'!B:B,A124,'MOD PAA INVERSIÓN'!A:A,"Información Actual")</f>
        <v>-28000000</v>
      </c>
      <c r="AF124" s="76">
        <f>VLOOKUP(A124,'Copia de MOD PAA INVERSIÓN'!$B:$M,12,0)</f>
        <v>35000000</v>
      </c>
      <c r="AG124" s="79" t="e">
        <f t="shared" si="3"/>
        <v>#REF!</v>
      </c>
      <c r="AH124" s="79">
        <f>T124+AE124</f>
        <v>0</v>
      </c>
    </row>
    <row r="125" spans="1:34" ht="89.25">
      <c r="A125" s="32" t="s">
        <v>327</v>
      </c>
      <c r="B125" s="33" t="s">
        <v>71</v>
      </c>
      <c r="C125" s="33" t="s">
        <v>72</v>
      </c>
      <c r="D125" s="33" t="s">
        <v>284</v>
      </c>
      <c r="E125" s="33" t="s">
        <v>285</v>
      </c>
      <c r="F125" s="34">
        <v>8080</v>
      </c>
      <c r="G125" s="34">
        <v>2024110010212</v>
      </c>
      <c r="H125" s="33" t="s">
        <v>10</v>
      </c>
      <c r="I125" s="33" t="s">
        <v>286</v>
      </c>
      <c r="J125" s="33" t="s">
        <v>11</v>
      </c>
      <c r="K125" s="33">
        <v>80111600</v>
      </c>
      <c r="L125" s="33" t="s">
        <v>328</v>
      </c>
      <c r="M125" s="33" t="s">
        <v>82</v>
      </c>
      <c r="N125" s="33" t="str">
        <f t="shared" si="41"/>
        <v>ENERO</v>
      </c>
      <c r="O125" s="33">
        <v>6</v>
      </c>
      <c r="P125" s="33">
        <v>1</v>
      </c>
      <c r="Q125" s="33" t="s">
        <v>84</v>
      </c>
      <c r="R125" s="41" t="s">
        <v>85</v>
      </c>
      <c r="S125" s="41">
        <v>3600000</v>
      </c>
      <c r="T125" s="41">
        <f t="shared" si="42"/>
        <v>21600000</v>
      </c>
      <c r="U125" s="33" t="s">
        <v>288</v>
      </c>
      <c r="V125" s="33" t="s">
        <v>79</v>
      </c>
      <c r="W125" s="33" t="s">
        <v>289</v>
      </c>
      <c r="X125" s="33" t="s">
        <v>76</v>
      </c>
      <c r="Y125" s="33" t="s">
        <v>77</v>
      </c>
      <c r="Z125" s="33" t="s">
        <v>78</v>
      </c>
      <c r="AA125" s="76">
        <f>SUMIFS('MOD PAA INVERSIÓN'!M:M,'MOD PAA INVERSIÓN'!B:B,A125,'MOD PAA INVERSIÓN'!A:A,"Modificación propuesta")</f>
        <v>0</v>
      </c>
      <c r="AB125" s="79">
        <f t="shared" ref="AB125:AB127" si="52">AC125-T125</f>
        <v>0</v>
      </c>
      <c r="AC125" s="79">
        <f t="shared" ref="AC125:AC127" si="53">T125</f>
        <v>21600000</v>
      </c>
      <c r="AD125" s="76">
        <f>IFERROR(VLOOKUP(A125,'MOD PAA INVERSIÓN'!$B:$U,20,0),0)</f>
        <v>0</v>
      </c>
      <c r="AE125" s="76">
        <f>SUMIFS('MOD PAA INVERSIÓN'!$M:$M,'MOD PAA INVERSIÓN'!B:B,A125,'MOD PAA INVERSIÓN'!A:A,"Información Actual")</f>
        <v>0</v>
      </c>
      <c r="AF125" s="76" t="e">
        <f>VLOOKUP(A125,'Copia de MOD PAA INVERSIÓN'!$B:$M,12,0)</f>
        <v>#N/A</v>
      </c>
      <c r="AG125" s="28" t="e">
        <f t="shared" si="3"/>
        <v>#REF!</v>
      </c>
      <c r="AH125" s="28"/>
    </row>
    <row r="126" spans="1:34" ht="89.25">
      <c r="A126" s="32" t="s">
        <v>329</v>
      </c>
      <c r="B126" s="33" t="s">
        <v>71</v>
      </c>
      <c r="C126" s="33" t="s">
        <v>72</v>
      </c>
      <c r="D126" s="33" t="s">
        <v>284</v>
      </c>
      <c r="E126" s="33" t="s">
        <v>285</v>
      </c>
      <c r="F126" s="34">
        <v>8080</v>
      </c>
      <c r="G126" s="34">
        <v>2024110010212</v>
      </c>
      <c r="H126" s="33" t="s">
        <v>10</v>
      </c>
      <c r="I126" s="33" t="s">
        <v>286</v>
      </c>
      <c r="J126" s="33" t="s">
        <v>11</v>
      </c>
      <c r="K126" s="33">
        <v>80111600</v>
      </c>
      <c r="L126" s="33" t="s">
        <v>330</v>
      </c>
      <c r="M126" s="33" t="s">
        <v>83</v>
      </c>
      <c r="N126" s="33" t="str">
        <f t="shared" si="41"/>
        <v>FEBRERO</v>
      </c>
      <c r="O126" s="33">
        <v>6</v>
      </c>
      <c r="P126" s="33">
        <v>1</v>
      </c>
      <c r="Q126" s="33" t="s">
        <v>84</v>
      </c>
      <c r="R126" s="41" t="s">
        <v>85</v>
      </c>
      <c r="S126" s="41">
        <v>3800000</v>
      </c>
      <c r="T126" s="41">
        <f t="shared" si="42"/>
        <v>22800000</v>
      </c>
      <c r="U126" s="33" t="s">
        <v>288</v>
      </c>
      <c r="V126" s="33" t="s">
        <v>79</v>
      </c>
      <c r="W126" s="33" t="s">
        <v>289</v>
      </c>
      <c r="X126" s="33" t="s">
        <v>76</v>
      </c>
      <c r="Y126" s="33" t="s">
        <v>77</v>
      </c>
      <c r="Z126" s="33" t="s">
        <v>78</v>
      </c>
      <c r="AA126" s="76">
        <f>SUMIFS('MOD PAA INVERSIÓN'!M:M,'MOD PAA INVERSIÓN'!B:B,A126,'MOD PAA INVERSIÓN'!A:A,"Modificación propuesta")</f>
        <v>0</v>
      </c>
      <c r="AB126" s="79">
        <f t="shared" si="52"/>
        <v>0</v>
      </c>
      <c r="AC126" s="79">
        <f t="shared" si="53"/>
        <v>22800000</v>
      </c>
      <c r="AD126" s="76">
        <f>IFERROR(VLOOKUP(A126,'MOD PAA INVERSIÓN'!$B:$U,20,0),0)</f>
        <v>0</v>
      </c>
      <c r="AE126" s="76">
        <f>SUMIFS('MOD PAA INVERSIÓN'!$M:$M,'MOD PAA INVERSIÓN'!B:B,A126,'MOD PAA INVERSIÓN'!A:A,"Información Actual")</f>
        <v>0</v>
      </c>
      <c r="AF126" s="76" t="e">
        <f>VLOOKUP(A126,'Copia de MOD PAA INVERSIÓN'!$B:$M,12,0)</f>
        <v>#N/A</v>
      </c>
      <c r="AG126" s="28" t="e">
        <f t="shared" si="3"/>
        <v>#REF!</v>
      </c>
      <c r="AH126" s="28"/>
    </row>
    <row r="127" spans="1:34" ht="191.25">
      <c r="A127" s="32" t="s">
        <v>331</v>
      </c>
      <c r="B127" s="33" t="s">
        <v>71</v>
      </c>
      <c r="C127" s="33" t="s">
        <v>72</v>
      </c>
      <c r="D127" s="33" t="s">
        <v>284</v>
      </c>
      <c r="E127" s="33" t="s">
        <v>285</v>
      </c>
      <c r="F127" s="34">
        <v>8080</v>
      </c>
      <c r="G127" s="34">
        <v>2024110010212</v>
      </c>
      <c r="H127" s="33" t="s">
        <v>10</v>
      </c>
      <c r="I127" s="33" t="s">
        <v>286</v>
      </c>
      <c r="J127" s="33" t="s">
        <v>11</v>
      </c>
      <c r="K127" s="33">
        <v>80111600</v>
      </c>
      <c r="L127" s="33" t="s">
        <v>332</v>
      </c>
      <c r="M127" s="33" t="s">
        <v>82</v>
      </c>
      <c r="N127" s="33" t="str">
        <f t="shared" si="41"/>
        <v>ENERO</v>
      </c>
      <c r="O127" s="33">
        <v>6</v>
      </c>
      <c r="P127" s="33">
        <v>1</v>
      </c>
      <c r="Q127" s="33" t="s">
        <v>84</v>
      </c>
      <c r="R127" s="41" t="s">
        <v>85</v>
      </c>
      <c r="S127" s="41">
        <v>9000000</v>
      </c>
      <c r="T127" s="41">
        <f t="shared" si="42"/>
        <v>54000000</v>
      </c>
      <c r="U127" s="33" t="s">
        <v>288</v>
      </c>
      <c r="V127" s="33" t="s">
        <v>79</v>
      </c>
      <c r="W127" s="33" t="s">
        <v>289</v>
      </c>
      <c r="X127" s="33" t="s">
        <v>290</v>
      </c>
      <c r="Y127" s="33" t="s">
        <v>77</v>
      </c>
      <c r="Z127" s="33" t="s">
        <v>78</v>
      </c>
      <c r="AA127" s="76">
        <f>SUMIFS('MOD PAA INVERSIÓN'!M:M,'MOD PAA INVERSIÓN'!B:B,A127,'MOD PAA INVERSIÓN'!A:A,"Modificación propuesta")</f>
        <v>0</v>
      </c>
      <c r="AB127" s="79">
        <f t="shared" si="52"/>
        <v>0</v>
      </c>
      <c r="AC127" s="79">
        <f t="shared" si="53"/>
        <v>54000000</v>
      </c>
      <c r="AD127" s="76">
        <f>IFERROR(VLOOKUP(A127,'MOD PAA INVERSIÓN'!$B:$U,20,0),0)</f>
        <v>0</v>
      </c>
      <c r="AE127" s="76">
        <f>SUMIFS('MOD PAA INVERSIÓN'!$M:$M,'MOD PAA INVERSIÓN'!B:B,A127,'MOD PAA INVERSIÓN'!A:A,"Información Actual")</f>
        <v>0</v>
      </c>
      <c r="AF127" s="76" t="e">
        <f>VLOOKUP(A127,'Copia de MOD PAA INVERSIÓN'!$B:$M,12,0)</f>
        <v>#N/A</v>
      </c>
      <c r="AG127" s="28" t="e">
        <f t="shared" si="3"/>
        <v>#REF!</v>
      </c>
      <c r="AH127" s="28"/>
    </row>
    <row r="128" spans="1:34" ht="89.25">
      <c r="A128" s="32" t="s">
        <v>333</v>
      </c>
      <c r="B128" s="33" t="s">
        <v>71</v>
      </c>
      <c r="C128" s="33" t="s">
        <v>72</v>
      </c>
      <c r="D128" s="33" t="s">
        <v>284</v>
      </c>
      <c r="E128" s="33" t="s">
        <v>285</v>
      </c>
      <c r="F128" s="34">
        <v>8080</v>
      </c>
      <c r="G128" s="34">
        <v>2024110010212</v>
      </c>
      <c r="H128" s="33" t="s">
        <v>10</v>
      </c>
      <c r="I128" s="33" t="s">
        <v>286</v>
      </c>
      <c r="J128" s="33" t="s">
        <v>11</v>
      </c>
      <c r="K128" s="33">
        <v>80111600</v>
      </c>
      <c r="L128" s="33" t="s">
        <v>1304</v>
      </c>
      <c r="M128" s="33" t="s">
        <v>315</v>
      </c>
      <c r="N128" s="33" t="str">
        <f t="shared" si="41"/>
        <v>MARZO</v>
      </c>
      <c r="O128" s="33">
        <v>4</v>
      </c>
      <c r="P128" s="33">
        <v>1</v>
      </c>
      <c r="Q128" s="33" t="s">
        <v>84</v>
      </c>
      <c r="R128" s="41" t="s">
        <v>85</v>
      </c>
      <c r="S128" s="41">
        <v>4000000</v>
      </c>
      <c r="T128" s="41">
        <f t="shared" si="42"/>
        <v>16000000</v>
      </c>
      <c r="U128" s="33" t="s">
        <v>288</v>
      </c>
      <c r="V128" s="33" t="s">
        <v>79</v>
      </c>
      <c r="W128" s="33" t="s">
        <v>289</v>
      </c>
      <c r="X128" s="33" t="s">
        <v>317</v>
      </c>
      <c r="Y128" s="33" t="s">
        <v>77</v>
      </c>
      <c r="Z128" s="33" t="s">
        <v>78</v>
      </c>
      <c r="AA128" s="76">
        <f>SUMIFS('MOD PAA INVERSIÓN'!M:M,'MOD PAA INVERSIÓN'!B:B,A128,'MOD PAA INVERSIÓN'!A:A,"Modificación propuesta")</f>
        <v>16000000</v>
      </c>
      <c r="AB128" s="76">
        <f t="shared" ref="AB128:AB129" si="54">AF128-T128</f>
        <v>0</v>
      </c>
      <c r="AC128" s="76">
        <f>AF128</f>
        <v>16000000</v>
      </c>
      <c r="AD128" s="76">
        <f>IFERROR(VLOOKUP(A128,'MOD PAA INVERSIÓN'!$B:$U,20,0),0)</f>
        <v>1</v>
      </c>
      <c r="AE128" s="76">
        <f>SUMIFS('MOD PAA INVERSIÓN'!$M:$M,'MOD PAA INVERSIÓN'!B:B,A128,'MOD PAA INVERSIÓN'!A:A,"Información Actual")</f>
        <v>-16000000</v>
      </c>
      <c r="AF128" s="76">
        <f>VLOOKUP(A128,'Copia de MOD PAA INVERSIÓN'!$B:$M,12,0)</f>
        <v>16000000</v>
      </c>
      <c r="AG128" s="79" t="e">
        <f t="shared" si="3"/>
        <v>#REF!</v>
      </c>
      <c r="AH128" s="28"/>
    </row>
    <row r="129" spans="1:34" ht="191.25">
      <c r="A129" s="32" t="s">
        <v>335</v>
      </c>
      <c r="B129" s="33" t="s">
        <v>71</v>
      </c>
      <c r="C129" s="33" t="s">
        <v>72</v>
      </c>
      <c r="D129" s="33" t="s">
        <v>284</v>
      </c>
      <c r="E129" s="33" t="s">
        <v>285</v>
      </c>
      <c r="F129" s="34">
        <v>8080</v>
      </c>
      <c r="G129" s="34">
        <v>2024110010212</v>
      </c>
      <c r="H129" s="33" t="s">
        <v>10</v>
      </c>
      <c r="I129" s="33" t="s">
        <v>286</v>
      </c>
      <c r="J129" s="33" t="s">
        <v>11</v>
      </c>
      <c r="K129" s="33">
        <v>80111600</v>
      </c>
      <c r="L129" s="33" t="s">
        <v>1305</v>
      </c>
      <c r="M129" s="33" t="s">
        <v>315</v>
      </c>
      <c r="N129" s="33" t="str">
        <f t="shared" si="41"/>
        <v>MARZO</v>
      </c>
      <c r="O129" s="33">
        <v>4</v>
      </c>
      <c r="P129" s="33">
        <v>1</v>
      </c>
      <c r="Q129" s="33" t="s">
        <v>84</v>
      </c>
      <c r="R129" s="41" t="s">
        <v>85</v>
      </c>
      <c r="S129" s="41">
        <v>7000000</v>
      </c>
      <c r="T129" s="41">
        <f t="shared" si="42"/>
        <v>28000000</v>
      </c>
      <c r="U129" s="33" t="s">
        <v>288</v>
      </c>
      <c r="V129" s="33" t="s">
        <v>79</v>
      </c>
      <c r="W129" s="33" t="s">
        <v>289</v>
      </c>
      <c r="X129" s="33" t="s">
        <v>290</v>
      </c>
      <c r="Y129" s="33" t="s">
        <v>77</v>
      </c>
      <c r="Z129" s="33" t="s">
        <v>78</v>
      </c>
      <c r="AA129" s="76">
        <f>SUMIFS('MOD PAA INVERSIÓN'!M:M,'MOD PAA INVERSIÓN'!B:B,A129,'MOD PAA INVERSIÓN'!A:A,"Modificación propuesta")</f>
        <v>56000000</v>
      </c>
      <c r="AB129" s="76">
        <f t="shared" si="54"/>
        <v>28000000</v>
      </c>
      <c r="AC129" s="76">
        <f>AA129</f>
        <v>56000000</v>
      </c>
      <c r="AD129" s="76">
        <f>IFERROR(VLOOKUP(A129,'MOD PAA INVERSIÓN'!$B:$U,20,0),0)</f>
        <v>4</v>
      </c>
      <c r="AE129" s="76">
        <f>SUMIFS('MOD PAA INVERSIÓN'!$M:$M,'MOD PAA INVERSIÓN'!B:B,A129,'MOD PAA INVERSIÓN'!A:A,"Información Actual")</f>
        <v>-28000000</v>
      </c>
      <c r="AF129" s="76">
        <f>VLOOKUP(A129,'Copia de MOD PAA INVERSIÓN'!$B:$M,12,0)</f>
        <v>56000000</v>
      </c>
      <c r="AG129" s="79" t="e">
        <f t="shared" si="3"/>
        <v>#REF!</v>
      </c>
      <c r="AH129" s="28"/>
    </row>
    <row r="130" spans="1:34" ht="89.25">
      <c r="A130" s="32" t="s">
        <v>337</v>
      </c>
      <c r="B130" s="33" t="s">
        <v>71</v>
      </c>
      <c r="C130" s="33" t="s">
        <v>72</v>
      </c>
      <c r="D130" s="33" t="s">
        <v>284</v>
      </c>
      <c r="E130" s="33" t="s">
        <v>285</v>
      </c>
      <c r="F130" s="34">
        <v>8080</v>
      </c>
      <c r="G130" s="34">
        <v>2024110010212</v>
      </c>
      <c r="H130" s="33" t="s">
        <v>10</v>
      </c>
      <c r="I130" s="33" t="s">
        <v>286</v>
      </c>
      <c r="J130" s="33" t="s">
        <v>11</v>
      </c>
      <c r="K130" s="33">
        <v>80111600</v>
      </c>
      <c r="L130" s="33" t="s">
        <v>338</v>
      </c>
      <c r="M130" s="33" t="s">
        <v>82</v>
      </c>
      <c r="N130" s="33" t="str">
        <f t="shared" si="41"/>
        <v>ENERO</v>
      </c>
      <c r="O130" s="33">
        <v>6</v>
      </c>
      <c r="P130" s="33">
        <v>1</v>
      </c>
      <c r="Q130" s="33" t="s">
        <v>84</v>
      </c>
      <c r="R130" s="41" t="s">
        <v>85</v>
      </c>
      <c r="S130" s="41">
        <v>7000000</v>
      </c>
      <c r="T130" s="41">
        <f t="shared" si="42"/>
        <v>42000000</v>
      </c>
      <c r="U130" s="33" t="s">
        <v>288</v>
      </c>
      <c r="V130" s="33" t="s">
        <v>79</v>
      </c>
      <c r="W130" s="33" t="s">
        <v>289</v>
      </c>
      <c r="X130" s="33" t="s">
        <v>76</v>
      </c>
      <c r="Y130" s="33" t="s">
        <v>77</v>
      </c>
      <c r="Z130" s="33" t="s">
        <v>78</v>
      </c>
      <c r="AA130" s="76">
        <f>SUMIFS('MOD PAA INVERSIÓN'!M:M,'MOD PAA INVERSIÓN'!B:B,A130,'MOD PAA INVERSIÓN'!A:A,"Modificación propuesta")</f>
        <v>0</v>
      </c>
      <c r="AB130" s="79">
        <f t="shared" ref="AB130:AB132" si="55">AC130-T130</f>
        <v>0</v>
      </c>
      <c r="AC130" s="79">
        <f t="shared" ref="AC130:AC132" si="56">T130</f>
        <v>42000000</v>
      </c>
      <c r="AD130" s="76">
        <f>IFERROR(VLOOKUP(A130,'MOD PAA INVERSIÓN'!$B:$U,20,0),0)</f>
        <v>0</v>
      </c>
      <c r="AE130" s="76">
        <f>SUMIFS('MOD PAA INVERSIÓN'!$M:$M,'MOD PAA INVERSIÓN'!B:B,A130,'MOD PAA INVERSIÓN'!A:A,"Información Actual")</f>
        <v>0</v>
      </c>
      <c r="AF130" s="76" t="e">
        <f>VLOOKUP(A130,'Copia de MOD PAA INVERSIÓN'!$B:$M,12,0)</f>
        <v>#N/A</v>
      </c>
      <c r="AG130" s="28" t="e">
        <f t="shared" si="3"/>
        <v>#REF!</v>
      </c>
      <c r="AH130" s="28"/>
    </row>
    <row r="131" spans="1:34" ht="191.25">
      <c r="A131" s="32" t="s">
        <v>339</v>
      </c>
      <c r="B131" s="33" t="s">
        <v>71</v>
      </c>
      <c r="C131" s="33" t="s">
        <v>72</v>
      </c>
      <c r="D131" s="33" t="s">
        <v>284</v>
      </c>
      <c r="E131" s="33" t="s">
        <v>285</v>
      </c>
      <c r="F131" s="34">
        <v>8080</v>
      </c>
      <c r="G131" s="34">
        <v>2024110010212</v>
      </c>
      <c r="H131" s="33" t="s">
        <v>10</v>
      </c>
      <c r="I131" s="33" t="s">
        <v>286</v>
      </c>
      <c r="J131" s="33" t="s">
        <v>11</v>
      </c>
      <c r="K131" s="33">
        <v>80111600</v>
      </c>
      <c r="L131" s="33" t="s">
        <v>340</v>
      </c>
      <c r="M131" s="33" t="s">
        <v>82</v>
      </c>
      <c r="N131" s="33" t="str">
        <f t="shared" si="41"/>
        <v>ENERO</v>
      </c>
      <c r="O131" s="33">
        <v>6</v>
      </c>
      <c r="P131" s="33">
        <v>1</v>
      </c>
      <c r="Q131" s="33" t="s">
        <v>84</v>
      </c>
      <c r="R131" s="41" t="s">
        <v>85</v>
      </c>
      <c r="S131" s="41">
        <v>5000000</v>
      </c>
      <c r="T131" s="41">
        <f t="shared" si="42"/>
        <v>30000000</v>
      </c>
      <c r="U131" s="33" t="s">
        <v>288</v>
      </c>
      <c r="V131" s="33" t="s">
        <v>79</v>
      </c>
      <c r="W131" s="33" t="s">
        <v>289</v>
      </c>
      <c r="X131" s="33" t="s">
        <v>290</v>
      </c>
      <c r="Y131" s="33" t="s">
        <v>77</v>
      </c>
      <c r="Z131" s="33" t="s">
        <v>78</v>
      </c>
      <c r="AA131" s="76">
        <f>SUMIFS('MOD PAA INVERSIÓN'!M:M,'MOD PAA INVERSIÓN'!B:B,A131,'MOD PAA INVERSIÓN'!A:A,"Modificación propuesta")</f>
        <v>0</v>
      </c>
      <c r="AB131" s="79">
        <f t="shared" si="55"/>
        <v>0</v>
      </c>
      <c r="AC131" s="79">
        <f t="shared" si="56"/>
        <v>30000000</v>
      </c>
      <c r="AD131" s="76">
        <f>IFERROR(VLOOKUP(A131,'MOD PAA INVERSIÓN'!$B:$U,20,0),0)</f>
        <v>0</v>
      </c>
      <c r="AE131" s="76">
        <f>SUMIFS('MOD PAA INVERSIÓN'!$M:$M,'MOD PAA INVERSIÓN'!B:B,A131,'MOD PAA INVERSIÓN'!A:A,"Información Actual")</f>
        <v>0</v>
      </c>
      <c r="AF131" s="76" t="e">
        <f>VLOOKUP(A131,'Copia de MOD PAA INVERSIÓN'!$B:$M,12,0)</f>
        <v>#N/A</v>
      </c>
      <c r="AG131" s="28" t="e">
        <f t="shared" si="3"/>
        <v>#REF!</v>
      </c>
      <c r="AH131" s="28"/>
    </row>
    <row r="132" spans="1:34" ht="89.25">
      <c r="A132" s="32" t="s">
        <v>341</v>
      </c>
      <c r="B132" s="33" t="s">
        <v>71</v>
      </c>
      <c r="C132" s="33" t="s">
        <v>72</v>
      </c>
      <c r="D132" s="33" t="s">
        <v>284</v>
      </c>
      <c r="E132" s="33" t="s">
        <v>285</v>
      </c>
      <c r="F132" s="34">
        <v>8080</v>
      </c>
      <c r="G132" s="34">
        <v>2024110010212</v>
      </c>
      <c r="H132" s="33" t="s">
        <v>10</v>
      </c>
      <c r="I132" s="33" t="s">
        <v>286</v>
      </c>
      <c r="J132" s="33" t="s">
        <v>11</v>
      </c>
      <c r="K132" s="33">
        <v>80111600</v>
      </c>
      <c r="L132" s="33" t="s">
        <v>1306</v>
      </c>
      <c r="M132" s="33" t="s">
        <v>82</v>
      </c>
      <c r="N132" s="33" t="str">
        <f t="shared" si="41"/>
        <v>ENERO</v>
      </c>
      <c r="O132" s="33">
        <v>6</v>
      </c>
      <c r="P132" s="33">
        <v>1</v>
      </c>
      <c r="Q132" s="33" t="s">
        <v>84</v>
      </c>
      <c r="R132" s="41" t="s">
        <v>85</v>
      </c>
      <c r="S132" s="41">
        <v>7000000</v>
      </c>
      <c r="T132" s="41">
        <f t="shared" si="42"/>
        <v>42000000</v>
      </c>
      <c r="U132" s="33" t="s">
        <v>288</v>
      </c>
      <c r="V132" s="33" t="s">
        <v>79</v>
      </c>
      <c r="W132" s="33" t="s">
        <v>289</v>
      </c>
      <c r="X132" s="33" t="s">
        <v>76</v>
      </c>
      <c r="Y132" s="33" t="s">
        <v>77</v>
      </c>
      <c r="Z132" s="33" t="s">
        <v>78</v>
      </c>
      <c r="AA132" s="76">
        <f>SUMIFS('MOD PAA INVERSIÓN'!M:M,'MOD PAA INVERSIÓN'!B:B,A132,'MOD PAA INVERSIÓN'!A:A,"Modificación propuesta")</f>
        <v>0</v>
      </c>
      <c r="AB132" s="79">
        <f t="shared" si="55"/>
        <v>0</v>
      </c>
      <c r="AC132" s="79">
        <f t="shared" si="56"/>
        <v>42000000</v>
      </c>
      <c r="AD132" s="76">
        <f>IFERROR(VLOOKUP(A132,'MOD PAA INVERSIÓN'!$B:$U,20,0),0)</f>
        <v>0</v>
      </c>
      <c r="AE132" s="76">
        <f>SUMIFS('MOD PAA INVERSIÓN'!$M:$M,'MOD PAA INVERSIÓN'!B:B,A132,'MOD PAA INVERSIÓN'!A:A,"Información Actual")</f>
        <v>0</v>
      </c>
      <c r="AF132" s="76" t="e">
        <f>VLOOKUP(A132,'Copia de MOD PAA INVERSIÓN'!$B:$M,12,0)</f>
        <v>#N/A</v>
      </c>
      <c r="AG132" s="28" t="e">
        <f t="shared" si="3"/>
        <v>#REF!</v>
      </c>
      <c r="AH132" s="28"/>
    </row>
    <row r="133" spans="1:34" ht="191.25">
      <c r="A133" s="32" t="s">
        <v>342</v>
      </c>
      <c r="B133" s="33" t="s">
        <v>71</v>
      </c>
      <c r="C133" s="33" t="s">
        <v>72</v>
      </c>
      <c r="D133" s="33" t="s">
        <v>284</v>
      </c>
      <c r="E133" s="33" t="s">
        <v>285</v>
      </c>
      <c r="F133" s="34">
        <v>8080</v>
      </c>
      <c r="G133" s="34">
        <v>2024110010212</v>
      </c>
      <c r="H133" s="33" t="s">
        <v>10</v>
      </c>
      <c r="I133" s="33" t="s">
        <v>286</v>
      </c>
      <c r="J133" s="33" t="s">
        <v>11</v>
      </c>
      <c r="K133" s="33">
        <v>80111600</v>
      </c>
      <c r="L133" s="33" t="s">
        <v>1307</v>
      </c>
      <c r="M133" s="33" t="s">
        <v>83</v>
      </c>
      <c r="N133" s="33" t="str">
        <f t="shared" si="41"/>
        <v>FEBRERO</v>
      </c>
      <c r="O133" s="33">
        <v>5</v>
      </c>
      <c r="P133" s="33">
        <v>1</v>
      </c>
      <c r="Q133" s="33" t="s">
        <v>84</v>
      </c>
      <c r="R133" s="41" t="s">
        <v>85</v>
      </c>
      <c r="S133" s="41">
        <v>3600000</v>
      </c>
      <c r="T133" s="41">
        <f t="shared" si="42"/>
        <v>18000000</v>
      </c>
      <c r="U133" s="33" t="s">
        <v>288</v>
      </c>
      <c r="V133" s="33" t="s">
        <v>79</v>
      </c>
      <c r="W133" s="33" t="s">
        <v>289</v>
      </c>
      <c r="X133" s="33" t="s">
        <v>290</v>
      </c>
      <c r="Y133" s="33" t="s">
        <v>77</v>
      </c>
      <c r="Z133" s="33" t="s">
        <v>78</v>
      </c>
      <c r="AA133" s="76">
        <f>SUMIFS('MOD PAA INVERSIÓN'!M:M,'MOD PAA INVERSIÓN'!B:B,A133,'MOD PAA INVERSIÓN'!A:A,"Modificación propuesta")</f>
        <v>18000000</v>
      </c>
      <c r="AB133" s="76">
        <f t="shared" ref="AB133:AB134" si="57">AF133-T133</f>
        <v>0</v>
      </c>
      <c r="AC133" s="76">
        <f t="shared" ref="AC133:AC134" si="58">AF133</f>
        <v>18000000</v>
      </c>
      <c r="AD133" s="76">
        <f>IFERROR(VLOOKUP(A133,'MOD PAA INVERSIÓN'!$B:$U,20,0),0)</f>
        <v>1</v>
      </c>
      <c r="AE133" s="76">
        <f>SUMIFS('MOD PAA INVERSIÓN'!$M:$M,'MOD PAA INVERSIÓN'!B:B,A133,'MOD PAA INVERSIÓN'!A:A,"Información Actual")</f>
        <v>-18000000</v>
      </c>
      <c r="AF133" s="76">
        <f>VLOOKUP(A133,'Copia de MOD PAA INVERSIÓN'!$B:$M,12,0)</f>
        <v>18000000</v>
      </c>
      <c r="AG133" s="79" t="e">
        <f t="shared" si="3"/>
        <v>#REF!</v>
      </c>
      <c r="AH133" s="28"/>
    </row>
    <row r="134" spans="1:34" ht="191.25">
      <c r="A134" s="32" t="s">
        <v>343</v>
      </c>
      <c r="B134" s="33" t="s">
        <v>71</v>
      </c>
      <c r="C134" s="33" t="s">
        <v>72</v>
      </c>
      <c r="D134" s="33" t="s">
        <v>284</v>
      </c>
      <c r="E134" s="33" t="s">
        <v>285</v>
      </c>
      <c r="F134" s="34">
        <v>8080</v>
      </c>
      <c r="G134" s="34">
        <v>2024110010212</v>
      </c>
      <c r="H134" s="33" t="s">
        <v>10</v>
      </c>
      <c r="I134" s="33" t="s">
        <v>286</v>
      </c>
      <c r="J134" s="33" t="s">
        <v>11</v>
      </c>
      <c r="K134" s="33">
        <v>80111600</v>
      </c>
      <c r="L134" s="33" t="s">
        <v>1308</v>
      </c>
      <c r="M134" s="33" t="s">
        <v>83</v>
      </c>
      <c r="N134" s="33" t="str">
        <f t="shared" si="41"/>
        <v>FEBRERO</v>
      </c>
      <c r="O134" s="33">
        <v>5</v>
      </c>
      <c r="P134" s="33">
        <v>1</v>
      </c>
      <c r="Q134" s="33" t="s">
        <v>84</v>
      </c>
      <c r="R134" s="41" t="s">
        <v>85</v>
      </c>
      <c r="S134" s="41">
        <v>5500000</v>
      </c>
      <c r="T134" s="41">
        <f t="shared" si="42"/>
        <v>27500000</v>
      </c>
      <c r="U134" s="33" t="s">
        <v>288</v>
      </c>
      <c r="V134" s="33" t="s">
        <v>79</v>
      </c>
      <c r="W134" s="33" t="s">
        <v>289</v>
      </c>
      <c r="X134" s="33" t="s">
        <v>290</v>
      </c>
      <c r="Y134" s="33" t="s">
        <v>77</v>
      </c>
      <c r="Z134" s="33" t="s">
        <v>78</v>
      </c>
      <c r="AA134" s="76">
        <f>SUMIFS('MOD PAA INVERSIÓN'!M:M,'MOD PAA INVERSIÓN'!B:B,A134,'MOD PAA INVERSIÓN'!A:A,"Modificación propuesta")</f>
        <v>27500000</v>
      </c>
      <c r="AB134" s="76">
        <f t="shared" si="57"/>
        <v>0</v>
      </c>
      <c r="AC134" s="76">
        <f t="shared" si="58"/>
        <v>27500000</v>
      </c>
      <c r="AD134" s="76">
        <f>IFERROR(VLOOKUP(A134,'MOD PAA INVERSIÓN'!$B:$U,20,0),0)</f>
        <v>1</v>
      </c>
      <c r="AE134" s="76">
        <f>SUMIFS('MOD PAA INVERSIÓN'!$M:$M,'MOD PAA INVERSIÓN'!B:B,A134,'MOD PAA INVERSIÓN'!A:A,"Información Actual")</f>
        <v>-27500000</v>
      </c>
      <c r="AF134" s="76">
        <f>VLOOKUP(A134,'Copia de MOD PAA INVERSIÓN'!$B:$M,12,0)</f>
        <v>27500000</v>
      </c>
      <c r="AG134" s="79" t="e">
        <f t="shared" si="3"/>
        <v>#REF!</v>
      </c>
      <c r="AH134" s="28"/>
    </row>
    <row r="135" spans="1:34" ht="191.25">
      <c r="A135" s="32" t="s">
        <v>344</v>
      </c>
      <c r="B135" s="33" t="s">
        <v>71</v>
      </c>
      <c r="C135" s="33" t="s">
        <v>72</v>
      </c>
      <c r="D135" s="33" t="s">
        <v>284</v>
      </c>
      <c r="E135" s="33" t="s">
        <v>285</v>
      </c>
      <c r="F135" s="34">
        <v>8080</v>
      </c>
      <c r="G135" s="34">
        <v>2024110010212</v>
      </c>
      <c r="H135" s="33" t="s">
        <v>10</v>
      </c>
      <c r="I135" s="33" t="s">
        <v>286</v>
      </c>
      <c r="J135" s="33" t="s">
        <v>11</v>
      </c>
      <c r="K135" s="33">
        <v>80111600</v>
      </c>
      <c r="L135" s="33" t="s">
        <v>345</v>
      </c>
      <c r="M135" s="33" t="s">
        <v>83</v>
      </c>
      <c r="N135" s="33" t="str">
        <f t="shared" si="41"/>
        <v>FEBRERO</v>
      </c>
      <c r="O135" s="33">
        <v>5</v>
      </c>
      <c r="P135" s="33">
        <v>1</v>
      </c>
      <c r="Q135" s="33" t="s">
        <v>84</v>
      </c>
      <c r="R135" s="41" t="s">
        <v>85</v>
      </c>
      <c r="S135" s="41">
        <v>5000000</v>
      </c>
      <c r="T135" s="41">
        <f t="shared" si="42"/>
        <v>25000000</v>
      </c>
      <c r="U135" s="33" t="s">
        <v>288</v>
      </c>
      <c r="V135" s="33" t="s">
        <v>79</v>
      </c>
      <c r="W135" s="33" t="s">
        <v>289</v>
      </c>
      <c r="X135" s="33" t="s">
        <v>290</v>
      </c>
      <c r="Y135" s="33" t="s">
        <v>77</v>
      </c>
      <c r="Z135" s="33" t="s">
        <v>78</v>
      </c>
      <c r="AA135" s="76">
        <f>SUMIFS('MOD PAA INVERSIÓN'!M:M,'MOD PAA INVERSIÓN'!B:B,A135,'MOD PAA INVERSIÓN'!A:A,"Modificación propuesta")</f>
        <v>0</v>
      </c>
      <c r="AB135" s="79">
        <f>AC135-T135</f>
        <v>0</v>
      </c>
      <c r="AC135" s="79">
        <f>T135</f>
        <v>25000000</v>
      </c>
      <c r="AD135" s="76">
        <f>IFERROR(VLOOKUP(A135,'MOD PAA INVERSIÓN'!$B:$U,20,0),0)</f>
        <v>0</v>
      </c>
      <c r="AE135" s="76">
        <f>SUMIFS('MOD PAA INVERSIÓN'!$M:$M,'MOD PAA INVERSIÓN'!B:B,A135,'MOD PAA INVERSIÓN'!A:A,"Información Actual")</f>
        <v>0</v>
      </c>
      <c r="AF135" s="76" t="e">
        <f>VLOOKUP(A135,'Copia de MOD PAA INVERSIÓN'!$B:$M,12,0)</f>
        <v>#N/A</v>
      </c>
      <c r="AG135" s="28" t="e">
        <f t="shared" si="3"/>
        <v>#REF!</v>
      </c>
      <c r="AH135" s="28"/>
    </row>
    <row r="136" spans="1:34" ht="191.25">
      <c r="A136" s="32" t="s">
        <v>346</v>
      </c>
      <c r="B136" s="33" t="s">
        <v>71</v>
      </c>
      <c r="C136" s="33" t="s">
        <v>72</v>
      </c>
      <c r="D136" s="33" t="s">
        <v>284</v>
      </c>
      <c r="E136" s="33" t="s">
        <v>285</v>
      </c>
      <c r="F136" s="34">
        <v>8080</v>
      </c>
      <c r="G136" s="34">
        <v>2024110010212</v>
      </c>
      <c r="H136" s="33" t="s">
        <v>10</v>
      </c>
      <c r="I136" s="33" t="s">
        <v>286</v>
      </c>
      <c r="J136" s="33" t="s">
        <v>11</v>
      </c>
      <c r="K136" s="33">
        <v>80111600</v>
      </c>
      <c r="L136" s="33" t="s">
        <v>1309</v>
      </c>
      <c r="M136" s="33" t="s">
        <v>83</v>
      </c>
      <c r="N136" s="33" t="str">
        <f t="shared" si="41"/>
        <v>FEBRERO</v>
      </c>
      <c r="O136" s="33">
        <v>4</v>
      </c>
      <c r="P136" s="33">
        <v>1</v>
      </c>
      <c r="Q136" s="33" t="s">
        <v>84</v>
      </c>
      <c r="R136" s="41" t="s">
        <v>85</v>
      </c>
      <c r="S136" s="41">
        <v>4500000</v>
      </c>
      <c r="T136" s="41">
        <f t="shared" si="42"/>
        <v>18000000</v>
      </c>
      <c r="U136" s="33" t="s">
        <v>288</v>
      </c>
      <c r="V136" s="33" t="s">
        <v>79</v>
      </c>
      <c r="W136" s="33" t="s">
        <v>289</v>
      </c>
      <c r="X136" s="33" t="s">
        <v>290</v>
      </c>
      <c r="Y136" s="33" t="s">
        <v>77</v>
      </c>
      <c r="Z136" s="33" t="s">
        <v>78</v>
      </c>
      <c r="AA136" s="76">
        <f>SUMIFS('MOD PAA INVERSIÓN'!M:M,'MOD PAA INVERSIÓN'!B:B,A136,'MOD PAA INVERSIÓN'!A:A,"Modificación propuesta")</f>
        <v>18000000</v>
      </c>
      <c r="AB136" s="76">
        <f t="shared" ref="AB136:AB137" si="59">AF136-T136</f>
        <v>0</v>
      </c>
      <c r="AC136" s="76">
        <f t="shared" ref="AC136:AC137" si="60">AF136</f>
        <v>18000000</v>
      </c>
      <c r="AD136" s="76">
        <f>IFERROR(VLOOKUP(A136,'MOD PAA INVERSIÓN'!$B:$U,20,0),0)</f>
        <v>1</v>
      </c>
      <c r="AE136" s="76">
        <f>SUMIFS('MOD PAA INVERSIÓN'!$M:$M,'MOD PAA INVERSIÓN'!B:B,A136,'MOD PAA INVERSIÓN'!A:A,"Información Actual")</f>
        <v>-18000000</v>
      </c>
      <c r="AF136" s="76">
        <f>VLOOKUP(A136,'Copia de MOD PAA INVERSIÓN'!$B:$M,12,0)</f>
        <v>18000000</v>
      </c>
      <c r="AG136" s="79" t="e">
        <f t="shared" si="3"/>
        <v>#REF!</v>
      </c>
      <c r="AH136" s="28"/>
    </row>
    <row r="137" spans="1:34" ht="89.25">
      <c r="A137" s="32" t="s">
        <v>347</v>
      </c>
      <c r="B137" s="33" t="s">
        <v>71</v>
      </c>
      <c r="C137" s="33" t="s">
        <v>72</v>
      </c>
      <c r="D137" s="33" t="s">
        <v>284</v>
      </c>
      <c r="E137" s="33" t="s">
        <v>285</v>
      </c>
      <c r="F137" s="34">
        <v>8080</v>
      </c>
      <c r="G137" s="34">
        <v>2024110010212</v>
      </c>
      <c r="H137" s="33" t="s">
        <v>10</v>
      </c>
      <c r="I137" s="33" t="s">
        <v>286</v>
      </c>
      <c r="J137" s="33" t="s">
        <v>11</v>
      </c>
      <c r="K137" s="33">
        <v>80111600</v>
      </c>
      <c r="L137" s="33" t="s">
        <v>1310</v>
      </c>
      <c r="M137" s="33" t="s">
        <v>83</v>
      </c>
      <c r="N137" s="33" t="str">
        <f t="shared" si="41"/>
        <v>FEBRERO</v>
      </c>
      <c r="O137" s="33">
        <v>4</v>
      </c>
      <c r="P137" s="33">
        <v>1</v>
      </c>
      <c r="Q137" s="33" t="s">
        <v>84</v>
      </c>
      <c r="R137" s="41" t="s">
        <v>85</v>
      </c>
      <c r="S137" s="41">
        <v>6000000</v>
      </c>
      <c r="T137" s="41">
        <f t="shared" si="42"/>
        <v>24000000</v>
      </c>
      <c r="U137" s="33" t="s">
        <v>288</v>
      </c>
      <c r="V137" s="33" t="s">
        <v>79</v>
      </c>
      <c r="W137" s="33" t="s">
        <v>289</v>
      </c>
      <c r="X137" s="33" t="s">
        <v>76</v>
      </c>
      <c r="Y137" s="33" t="s">
        <v>77</v>
      </c>
      <c r="Z137" s="33" t="s">
        <v>78</v>
      </c>
      <c r="AA137" s="76">
        <f>SUMIFS('MOD PAA INVERSIÓN'!M:M,'MOD PAA INVERSIÓN'!B:B,A137,'MOD PAA INVERSIÓN'!A:A,"Modificación propuesta")</f>
        <v>60000000</v>
      </c>
      <c r="AB137" s="76">
        <f t="shared" si="59"/>
        <v>36000000</v>
      </c>
      <c r="AC137" s="76">
        <f t="shared" si="60"/>
        <v>60000000</v>
      </c>
      <c r="AD137" s="76">
        <f>IFERROR(VLOOKUP(A137,'MOD PAA INVERSIÓN'!$B:$U,20,0),0)</f>
        <v>1</v>
      </c>
      <c r="AE137" s="76">
        <f>SUMIFS('MOD PAA INVERSIÓN'!$M:$M,'MOD PAA INVERSIÓN'!B:B,A137,'MOD PAA INVERSIÓN'!A:A,"Información Actual")</f>
        <v>-24000000</v>
      </c>
      <c r="AF137" s="76">
        <f>VLOOKUP(A137,'Copia de MOD PAA INVERSIÓN'!$B:$M,12,0)</f>
        <v>60000000</v>
      </c>
      <c r="AG137" s="79" t="e">
        <f t="shared" si="3"/>
        <v>#REF!</v>
      </c>
      <c r="AH137" s="79">
        <f>T137+AE137</f>
        <v>0</v>
      </c>
    </row>
    <row r="138" spans="1:34" ht="89.25">
      <c r="A138" s="32" t="s">
        <v>349</v>
      </c>
      <c r="B138" s="33" t="s">
        <v>71</v>
      </c>
      <c r="C138" s="33" t="s">
        <v>72</v>
      </c>
      <c r="D138" s="33" t="s">
        <v>284</v>
      </c>
      <c r="E138" s="33" t="s">
        <v>285</v>
      </c>
      <c r="F138" s="34">
        <v>8080</v>
      </c>
      <c r="G138" s="34">
        <v>2024110010212</v>
      </c>
      <c r="H138" s="33" t="s">
        <v>10</v>
      </c>
      <c r="I138" s="33" t="s">
        <v>286</v>
      </c>
      <c r="J138" s="33" t="s">
        <v>11</v>
      </c>
      <c r="K138" s="33">
        <v>80111600</v>
      </c>
      <c r="L138" s="33" t="s">
        <v>350</v>
      </c>
      <c r="M138" s="33" t="s">
        <v>83</v>
      </c>
      <c r="N138" s="33" t="str">
        <f t="shared" si="41"/>
        <v>FEBRERO</v>
      </c>
      <c r="O138" s="33">
        <v>5</v>
      </c>
      <c r="P138" s="33">
        <v>1</v>
      </c>
      <c r="Q138" s="33" t="s">
        <v>84</v>
      </c>
      <c r="R138" s="41" t="s">
        <v>85</v>
      </c>
      <c r="S138" s="41">
        <v>7000000</v>
      </c>
      <c r="T138" s="41">
        <f t="shared" si="42"/>
        <v>35000000</v>
      </c>
      <c r="U138" s="33" t="s">
        <v>288</v>
      </c>
      <c r="V138" s="33" t="s">
        <v>79</v>
      </c>
      <c r="W138" s="33" t="s">
        <v>289</v>
      </c>
      <c r="X138" s="33" t="s">
        <v>317</v>
      </c>
      <c r="Y138" s="33" t="s">
        <v>77</v>
      </c>
      <c r="Z138" s="33" t="s">
        <v>78</v>
      </c>
      <c r="AA138" s="76">
        <f>SUMIFS('MOD PAA INVERSIÓN'!M:M,'MOD PAA INVERSIÓN'!B:B,A138,'MOD PAA INVERSIÓN'!A:A,"Modificación propuesta")</f>
        <v>0</v>
      </c>
      <c r="AB138" s="79">
        <f>AC138-T138</f>
        <v>0</v>
      </c>
      <c r="AC138" s="79">
        <f>T138</f>
        <v>35000000</v>
      </c>
      <c r="AD138" s="76">
        <f>IFERROR(VLOOKUP(A138,'MOD PAA INVERSIÓN'!$B:$U,20,0),0)</f>
        <v>0</v>
      </c>
      <c r="AE138" s="76">
        <f>SUMIFS('MOD PAA INVERSIÓN'!$M:$M,'MOD PAA INVERSIÓN'!B:B,A138,'MOD PAA INVERSIÓN'!A:A,"Información Actual")</f>
        <v>0</v>
      </c>
      <c r="AF138" s="76" t="e">
        <f>VLOOKUP(A138,'Copia de MOD PAA INVERSIÓN'!$B:$M,12,0)</f>
        <v>#N/A</v>
      </c>
      <c r="AG138" s="28" t="e">
        <f t="shared" si="3"/>
        <v>#REF!</v>
      </c>
      <c r="AH138" s="28"/>
    </row>
    <row r="139" spans="1:34" ht="191.25">
      <c r="A139" s="32" t="s">
        <v>351</v>
      </c>
      <c r="B139" s="33" t="s">
        <v>71</v>
      </c>
      <c r="C139" s="33" t="s">
        <v>72</v>
      </c>
      <c r="D139" s="33" t="s">
        <v>284</v>
      </c>
      <c r="E139" s="33" t="s">
        <v>285</v>
      </c>
      <c r="F139" s="34">
        <v>8080</v>
      </c>
      <c r="G139" s="34">
        <v>2024110010212</v>
      </c>
      <c r="H139" s="33" t="s">
        <v>10</v>
      </c>
      <c r="I139" s="33" t="s">
        <v>286</v>
      </c>
      <c r="J139" s="33" t="s">
        <v>11</v>
      </c>
      <c r="K139" s="33">
        <v>80111600</v>
      </c>
      <c r="L139" s="33" t="s">
        <v>1311</v>
      </c>
      <c r="M139" s="33" t="s">
        <v>83</v>
      </c>
      <c r="N139" s="33" t="str">
        <f t="shared" si="41"/>
        <v>FEBRERO</v>
      </c>
      <c r="O139" s="33">
        <v>5</v>
      </c>
      <c r="P139" s="33">
        <v>1</v>
      </c>
      <c r="Q139" s="33" t="s">
        <v>84</v>
      </c>
      <c r="R139" s="41" t="s">
        <v>85</v>
      </c>
      <c r="S139" s="41">
        <v>3600000</v>
      </c>
      <c r="T139" s="41">
        <f t="shared" si="42"/>
        <v>18000000</v>
      </c>
      <c r="U139" s="33" t="s">
        <v>288</v>
      </c>
      <c r="V139" s="33" t="s">
        <v>79</v>
      </c>
      <c r="W139" s="33" t="s">
        <v>289</v>
      </c>
      <c r="X139" s="33" t="s">
        <v>290</v>
      </c>
      <c r="Y139" s="33" t="s">
        <v>77</v>
      </c>
      <c r="Z139" s="33" t="s">
        <v>78</v>
      </c>
      <c r="AA139" s="76">
        <f>SUMIFS('MOD PAA INVERSIÓN'!M:M,'MOD PAA INVERSIÓN'!B:B,A139,'MOD PAA INVERSIÓN'!A:A,"Modificación propuesta")</f>
        <v>18000000</v>
      </c>
      <c r="AB139" s="76">
        <f>AF139-T139</f>
        <v>0</v>
      </c>
      <c r="AC139" s="76">
        <f>AF139</f>
        <v>18000000</v>
      </c>
      <c r="AD139" s="76">
        <f>IFERROR(VLOOKUP(A139,'MOD PAA INVERSIÓN'!$B:$U,20,0),0)</f>
        <v>1</v>
      </c>
      <c r="AE139" s="76">
        <f>SUMIFS('MOD PAA INVERSIÓN'!$M:$M,'MOD PAA INVERSIÓN'!B:B,A139,'MOD PAA INVERSIÓN'!A:A,"Información Actual")</f>
        <v>-18000000</v>
      </c>
      <c r="AF139" s="76">
        <f>VLOOKUP(A139,'Copia de MOD PAA INVERSIÓN'!$B:$M,12,0)</f>
        <v>18000000</v>
      </c>
      <c r="AG139" s="79" t="e">
        <f t="shared" si="3"/>
        <v>#REF!</v>
      </c>
      <c r="AH139" s="28"/>
    </row>
    <row r="140" spans="1:34" ht="191.25">
      <c r="A140" s="32" t="s">
        <v>353</v>
      </c>
      <c r="B140" s="33" t="s">
        <v>71</v>
      </c>
      <c r="C140" s="33" t="s">
        <v>72</v>
      </c>
      <c r="D140" s="33" t="s">
        <v>284</v>
      </c>
      <c r="E140" s="33" t="s">
        <v>285</v>
      </c>
      <c r="F140" s="34">
        <v>8080</v>
      </c>
      <c r="G140" s="34">
        <v>2024110010212</v>
      </c>
      <c r="H140" s="33" t="s">
        <v>10</v>
      </c>
      <c r="I140" s="33" t="s">
        <v>286</v>
      </c>
      <c r="J140" s="33" t="s">
        <v>11</v>
      </c>
      <c r="K140" s="33">
        <v>80111600</v>
      </c>
      <c r="L140" s="33" t="s">
        <v>354</v>
      </c>
      <c r="M140" s="33" t="s">
        <v>82</v>
      </c>
      <c r="N140" s="33" t="str">
        <f t="shared" si="41"/>
        <v>ENERO</v>
      </c>
      <c r="O140" s="33">
        <v>6</v>
      </c>
      <c r="P140" s="33">
        <v>1</v>
      </c>
      <c r="Q140" s="33" t="s">
        <v>84</v>
      </c>
      <c r="R140" s="41" t="s">
        <v>85</v>
      </c>
      <c r="S140" s="41">
        <v>9000000</v>
      </c>
      <c r="T140" s="41">
        <f t="shared" si="42"/>
        <v>54000000</v>
      </c>
      <c r="U140" s="33" t="s">
        <v>288</v>
      </c>
      <c r="V140" s="33" t="s">
        <v>79</v>
      </c>
      <c r="W140" s="33" t="s">
        <v>289</v>
      </c>
      <c r="X140" s="33" t="s">
        <v>290</v>
      </c>
      <c r="Y140" s="33" t="s">
        <v>77</v>
      </c>
      <c r="Z140" s="33" t="s">
        <v>78</v>
      </c>
      <c r="AA140" s="76">
        <f>SUMIFS('MOD PAA INVERSIÓN'!M:M,'MOD PAA INVERSIÓN'!B:B,A140,'MOD PAA INVERSIÓN'!A:A,"Modificación propuesta")</f>
        <v>0</v>
      </c>
      <c r="AB140" s="79">
        <f>AC140-T140</f>
        <v>0</v>
      </c>
      <c r="AC140" s="79">
        <f>T140</f>
        <v>54000000</v>
      </c>
      <c r="AD140" s="76">
        <f>IFERROR(VLOOKUP(A140,'MOD PAA INVERSIÓN'!$B:$U,20,0),0)</f>
        <v>0</v>
      </c>
      <c r="AE140" s="76">
        <f>SUMIFS('MOD PAA INVERSIÓN'!$M:$M,'MOD PAA INVERSIÓN'!B:B,A140,'MOD PAA INVERSIÓN'!A:A,"Información Actual")</f>
        <v>0</v>
      </c>
      <c r="AF140" s="76" t="e">
        <f>VLOOKUP(A140,'Copia de MOD PAA INVERSIÓN'!$B:$M,12,0)</f>
        <v>#N/A</v>
      </c>
      <c r="AG140" s="28" t="e">
        <f t="shared" si="3"/>
        <v>#REF!</v>
      </c>
      <c r="AH140" s="28"/>
    </row>
    <row r="141" spans="1:34" ht="191.25">
      <c r="A141" s="32" t="s">
        <v>355</v>
      </c>
      <c r="B141" s="33" t="s">
        <v>71</v>
      </c>
      <c r="C141" s="33" t="s">
        <v>72</v>
      </c>
      <c r="D141" s="33" t="s">
        <v>284</v>
      </c>
      <c r="E141" s="33" t="s">
        <v>285</v>
      </c>
      <c r="F141" s="34">
        <v>8080</v>
      </c>
      <c r="G141" s="34">
        <v>2024110010212</v>
      </c>
      <c r="H141" s="33" t="s">
        <v>10</v>
      </c>
      <c r="I141" s="33" t="s">
        <v>286</v>
      </c>
      <c r="J141" s="33" t="s">
        <v>11</v>
      </c>
      <c r="K141" s="33">
        <v>80111600</v>
      </c>
      <c r="L141" s="33" t="s">
        <v>354</v>
      </c>
      <c r="M141" s="33" t="s">
        <v>315</v>
      </c>
      <c r="N141" s="33" t="str">
        <f t="shared" si="41"/>
        <v>MARZO</v>
      </c>
      <c r="O141" s="33">
        <v>4</v>
      </c>
      <c r="P141" s="33">
        <v>1</v>
      </c>
      <c r="Q141" s="33" t="s">
        <v>84</v>
      </c>
      <c r="R141" s="41" t="s">
        <v>85</v>
      </c>
      <c r="S141" s="41">
        <v>5000000</v>
      </c>
      <c r="T141" s="41">
        <f t="shared" si="42"/>
        <v>20000000</v>
      </c>
      <c r="U141" s="33" t="s">
        <v>288</v>
      </c>
      <c r="V141" s="33" t="s">
        <v>79</v>
      </c>
      <c r="W141" s="33" t="s">
        <v>289</v>
      </c>
      <c r="X141" s="33" t="s">
        <v>290</v>
      </c>
      <c r="Y141" s="33" t="s">
        <v>77</v>
      </c>
      <c r="Z141" s="33" t="s">
        <v>78</v>
      </c>
      <c r="AA141" s="76">
        <f>SUMIFS('MOD PAA INVERSIÓN'!M:M,'MOD PAA INVERSIÓN'!B:B,A141,'MOD PAA INVERSIÓN'!A:A,"Modificación propuesta")</f>
        <v>20000000</v>
      </c>
      <c r="AB141" s="76">
        <f>AF141-T141</f>
        <v>0</v>
      </c>
      <c r="AC141" s="76">
        <f>AF141</f>
        <v>20000000</v>
      </c>
      <c r="AD141" s="76">
        <f>IFERROR(VLOOKUP(A141,'MOD PAA INVERSIÓN'!$B:$U,20,0),0)</f>
        <v>1</v>
      </c>
      <c r="AE141" s="76">
        <f>SUMIFS('MOD PAA INVERSIÓN'!$M:$M,'MOD PAA INVERSIÓN'!B:B,A141,'MOD PAA INVERSIÓN'!A:A,"Información Actual")</f>
        <v>-20000000</v>
      </c>
      <c r="AF141" s="76">
        <f>VLOOKUP(A141,'Copia de MOD PAA INVERSIÓN'!$B:$M,12,0)</f>
        <v>20000000</v>
      </c>
      <c r="AG141" s="79" t="e">
        <f t="shared" si="3"/>
        <v>#REF!</v>
      </c>
      <c r="AH141" s="28"/>
    </row>
    <row r="142" spans="1:34" ht="191.25">
      <c r="A142" s="32" t="s">
        <v>357</v>
      </c>
      <c r="B142" s="33" t="s">
        <v>71</v>
      </c>
      <c r="C142" s="33" t="s">
        <v>72</v>
      </c>
      <c r="D142" s="33" t="s">
        <v>284</v>
      </c>
      <c r="E142" s="33" t="s">
        <v>285</v>
      </c>
      <c r="F142" s="34">
        <v>8080</v>
      </c>
      <c r="G142" s="34">
        <v>2024110010212</v>
      </c>
      <c r="H142" s="33" t="s">
        <v>10</v>
      </c>
      <c r="I142" s="33" t="s">
        <v>286</v>
      </c>
      <c r="J142" s="33" t="s">
        <v>11</v>
      </c>
      <c r="K142" s="33">
        <v>80111600</v>
      </c>
      <c r="L142" s="33" t="s">
        <v>1312</v>
      </c>
      <c r="M142" s="33" t="s">
        <v>82</v>
      </c>
      <c r="N142" s="33" t="str">
        <f t="shared" si="41"/>
        <v>ENERO</v>
      </c>
      <c r="O142" s="33">
        <v>6</v>
      </c>
      <c r="P142" s="33">
        <v>1</v>
      </c>
      <c r="Q142" s="33" t="s">
        <v>84</v>
      </c>
      <c r="R142" s="41" t="s">
        <v>85</v>
      </c>
      <c r="S142" s="41">
        <v>7000000</v>
      </c>
      <c r="T142" s="41">
        <f t="shared" si="42"/>
        <v>42000000</v>
      </c>
      <c r="U142" s="33" t="s">
        <v>288</v>
      </c>
      <c r="V142" s="33" t="s">
        <v>79</v>
      </c>
      <c r="W142" s="33" t="s">
        <v>289</v>
      </c>
      <c r="X142" s="33" t="s">
        <v>290</v>
      </c>
      <c r="Y142" s="33" t="s">
        <v>77</v>
      </c>
      <c r="Z142" s="33" t="s">
        <v>78</v>
      </c>
      <c r="AA142" s="76">
        <f>SUMIFS('MOD PAA INVERSIÓN'!M:M,'MOD PAA INVERSIÓN'!B:B,A142,'MOD PAA INVERSIÓN'!A:A,"Modificación propuesta")</f>
        <v>0</v>
      </c>
      <c r="AB142" s="79">
        <f t="shared" ref="AB142:AB145" si="61">AC142-T142</f>
        <v>0</v>
      </c>
      <c r="AC142" s="79">
        <f t="shared" ref="AC142:AC145" si="62">T142</f>
        <v>42000000</v>
      </c>
      <c r="AD142" s="76">
        <f>IFERROR(VLOOKUP(A142,'MOD PAA INVERSIÓN'!$B:$U,20,0),0)</f>
        <v>0</v>
      </c>
      <c r="AE142" s="76">
        <f>SUMIFS('MOD PAA INVERSIÓN'!$M:$M,'MOD PAA INVERSIÓN'!B:B,A142,'MOD PAA INVERSIÓN'!A:A,"Información Actual")</f>
        <v>0</v>
      </c>
      <c r="AF142" s="76" t="e">
        <f>VLOOKUP(A142,'Copia de MOD PAA INVERSIÓN'!$B:$M,12,0)</f>
        <v>#N/A</v>
      </c>
      <c r="AG142" s="28" t="e">
        <f t="shared" si="3"/>
        <v>#REF!</v>
      </c>
      <c r="AH142" s="28"/>
    </row>
    <row r="143" spans="1:34" ht="191.25">
      <c r="A143" s="32" t="s">
        <v>358</v>
      </c>
      <c r="B143" s="33" t="s">
        <v>71</v>
      </c>
      <c r="C143" s="33" t="s">
        <v>72</v>
      </c>
      <c r="D143" s="33" t="s">
        <v>284</v>
      </c>
      <c r="E143" s="33" t="s">
        <v>285</v>
      </c>
      <c r="F143" s="34">
        <v>8080</v>
      </c>
      <c r="G143" s="34">
        <v>2024110010212</v>
      </c>
      <c r="H143" s="33" t="s">
        <v>10</v>
      </c>
      <c r="I143" s="33" t="s">
        <v>286</v>
      </c>
      <c r="J143" s="33" t="s">
        <v>11</v>
      </c>
      <c r="K143" s="33">
        <v>80111600</v>
      </c>
      <c r="L143" s="33" t="s">
        <v>1313</v>
      </c>
      <c r="M143" s="33" t="s">
        <v>83</v>
      </c>
      <c r="N143" s="33" t="str">
        <f t="shared" si="41"/>
        <v>FEBRERO</v>
      </c>
      <c r="O143" s="33">
        <v>8</v>
      </c>
      <c r="P143" s="33">
        <v>1</v>
      </c>
      <c r="Q143" s="33" t="s">
        <v>84</v>
      </c>
      <c r="R143" s="41" t="s">
        <v>85</v>
      </c>
      <c r="S143" s="41">
        <v>5000000</v>
      </c>
      <c r="T143" s="41">
        <f t="shared" si="42"/>
        <v>40000000</v>
      </c>
      <c r="U143" s="33" t="s">
        <v>288</v>
      </c>
      <c r="V143" s="33" t="s">
        <v>79</v>
      </c>
      <c r="W143" s="33" t="s">
        <v>289</v>
      </c>
      <c r="X143" s="33" t="s">
        <v>290</v>
      </c>
      <c r="Y143" s="33" t="s">
        <v>77</v>
      </c>
      <c r="Z143" s="33" t="s">
        <v>78</v>
      </c>
      <c r="AA143" s="76">
        <f>SUMIFS('MOD PAA INVERSIÓN'!M:M,'MOD PAA INVERSIÓN'!B:B,A143,'MOD PAA INVERSIÓN'!A:A,"Modificación propuesta")</f>
        <v>0</v>
      </c>
      <c r="AB143" s="79">
        <f t="shared" si="61"/>
        <v>0</v>
      </c>
      <c r="AC143" s="79">
        <f t="shared" si="62"/>
        <v>40000000</v>
      </c>
      <c r="AD143" s="76">
        <f>IFERROR(VLOOKUP(A143,'MOD PAA INVERSIÓN'!$B:$U,20,0),0)</f>
        <v>0</v>
      </c>
      <c r="AE143" s="76">
        <f>SUMIFS('MOD PAA INVERSIÓN'!$M:$M,'MOD PAA INVERSIÓN'!B:B,A143,'MOD PAA INVERSIÓN'!A:A,"Información Actual")</f>
        <v>0</v>
      </c>
      <c r="AF143" s="76" t="e">
        <f>VLOOKUP(A143,'Copia de MOD PAA INVERSIÓN'!$B:$M,12,0)</f>
        <v>#N/A</v>
      </c>
      <c r="AG143" s="28" t="e">
        <f t="shared" si="3"/>
        <v>#REF!</v>
      </c>
      <c r="AH143" s="28"/>
    </row>
    <row r="144" spans="1:34" ht="191.25">
      <c r="A144" s="32" t="s">
        <v>359</v>
      </c>
      <c r="B144" s="33" t="s">
        <v>71</v>
      </c>
      <c r="C144" s="33" t="s">
        <v>72</v>
      </c>
      <c r="D144" s="33" t="s">
        <v>284</v>
      </c>
      <c r="E144" s="33" t="s">
        <v>285</v>
      </c>
      <c r="F144" s="34">
        <v>8080</v>
      </c>
      <c r="G144" s="34">
        <v>2024110010212</v>
      </c>
      <c r="H144" s="33" t="s">
        <v>10</v>
      </c>
      <c r="I144" s="33" t="s">
        <v>286</v>
      </c>
      <c r="J144" s="33" t="s">
        <v>11</v>
      </c>
      <c r="K144" s="33">
        <v>80111600</v>
      </c>
      <c r="L144" s="33" t="s">
        <v>1314</v>
      </c>
      <c r="M144" s="33" t="s">
        <v>83</v>
      </c>
      <c r="N144" s="33" t="str">
        <f t="shared" si="41"/>
        <v>FEBRERO</v>
      </c>
      <c r="O144" s="33">
        <v>8</v>
      </c>
      <c r="P144" s="33">
        <v>1</v>
      </c>
      <c r="Q144" s="33" t="s">
        <v>84</v>
      </c>
      <c r="R144" s="41" t="s">
        <v>85</v>
      </c>
      <c r="S144" s="41">
        <v>3600000</v>
      </c>
      <c r="T144" s="41">
        <f t="shared" si="42"/>
        <v>28800000</v>
      </c>
      <c r="U144" s="33" t="s">
        <v>288</v>
      </c>
      <c r="V144" s="33" t="s">
        <v>79</v>
      </c>
      <c r="W144" s="33" t="s">
        <v>289</v>
      </c>
      <c r="X144" s="33" t="s">
        <v>290</v>
      </c>
      <c r="Y144" s="33" t="s">
        <v>77</v>
      </c>
      <c r="Z144" s="33" t="s">
        <v>78</v>
      </c>
      <c r="AA144" s="76">
        <f>SUMIFS('MOD PAA INVERSIÓN'!M:M,'MOD PAA INVERSIÓN'!B:B,A144,'MOD PAA INVERSIÓN'!A:A,"Modificación propuesta")</f>
        <v>0</v>
      </c>
      <c r="AB144" s="79">
        <f t="shared" si="61"/>
        <v>0</v>
      </c>
      <c r="AC144" s="79">
        <f t="shared" si="62"/>
        <v>28800000</v>
      </c>
      <c r="AD144" s="76">
        <f>IFERROR(VLOOKUP(A144,'MOD PAA INVERSIÓN'!$B:$U,20,0),0)</f>
        <v>0</v>
      </c>
      <c r="AE144" s="76">
        <f>SUMIFS('MOD PAA INVERSIÓN'!$M:$M,'MOD PAA INVERSIÓN'!B:B,A144,'MOD PAA INVERSIÓN'!A:A,"Información Actual")</f>
        <v>0</v>
      </c>
      <c r="AF144" s="76" t="e">
        <f>VLOOKUP(A144,'Copia de MOD PAA INVERSIÓN'!$B:$M,12,0)</f>
        <v>#N/A</v>
      </c>
      <c r="AG144" s="28" t="e">
        <f t="shared" si="3"/>
        <v>#REF!</v>
      </c>
      <c r="AH144" s="28"/>
    </row>
    <row r="145" spans="1:34" ht="191.25">
      <c r="A145" s="32" t="s">
        <v>360</v>
      </c>
      <c r="B145" s="33" t="s">
        <v>71</v>
      </c>
      <c r="C145" s="33" t="s">
        <v>72</v>
      </c>
      <c r="D145" s="33" t="s">
        <v>284</v>
      </c>
      <c r="E145" s="33" t="s">
        <v>285</v>
      </c>
      <c r="F145" s="34">
        <v>8080</v>
      </c>
      <c r="G145" s="34">
        <v>2024110010212</v>
      </c>
      <c r="H145" s="33" t="s">
        <v>10</v>
      </c>
      <c r="I145" s="33" t="s">
        <v>286</v>
      </c>
      <c r="J145" s="33" t="s">
        <v>11</v>
      </c>
      <c r="K145" s="33">
        <v>80111600</v>
      </c>
      <c r="L145" s="33" t="s">
        <v>361</v>
      </c>
      <c r="M145" s="33" t="s">
        <v>82</v>
      </c>
      <c r="N145" s="33" t="str">
        <f t="shared" si="41"/>
        <v>ENERO</v>
      </c>
      <c r="O145" s="33">
        <v>5</v>
      </c>
      <c r="P145" s="33">
        <v>1</v>
      </c>
      <c r="Q145" s="33" t="s">
        <v>84</v>
      </c>
      <c r="R145" s="41" t="s">
        <v>85</v>
      </c>
      <c r="S145" s="41">
        <v>7000000</v>
      </c>
      <c r="T145" s="41">
        <f t="shared" si="42"/>
        <v>35000000</v>
      </c>
      <c r="U145" s="33" t="s">
        <v>288</v>
      </c>
      <c r="V145" s="33" t="s">
        <v>79</v>
      </c>
      <c r="W145" s="33" t="s">
        <v>289</v>
      </c>
      <c r="X145" s="33" t="s">
        <v>290</v>
      </c>
      <c r="Y145" s="33" t="s">
        <v>77</v>
      </c>
      <c r="Z145" s="33" t="s">
        <v>78</v>
      </c>
      <c r="AA145" s="76">
        <f>SUMIFS('MOD PAA INVERSIÓN'!M:M,'MOD PAA INVERSIÓN'!B:B,A145,'MOD PAA INVERSIÓN'!A:A,"Modificación propuesta")</f>
        <v>0</v>
      </c>
      <c r="AB145" s="79">
        <f t="shared" si="61"/>
        <v>0</v>
      </c>
      <c r="AC145" s="79">
        <f t="shared" si="62"/>
        <v>35000000</v>
      </c>
      <c r="AD145" s="76">
        <f>IFERROR(VLOOKUP(A145,'MOD PAA INVERSIÓN'!$B:$U,20,0),0)</f>
        <v>0</v>
      </c>
      <c r="AE145" s="76">
        <f>SUMIFS('MOD PAA INVERSIÓN'!$M:$M,'MOD PAA INVERSIÓN'!B:B,A145,'MOD PAA INVERSIÓN'!A:A,"Información Actual")</f>
        <v>0</v>
      </c>
      <c r="AF145" s="76" t="e">
        <f>VLOOKUP(A145,'Copia de MOD PAA INVERSIÓN'!$B:$M,12,0)</f>
        <v>#N/A</v>
      </c>
      <c r="AG145" s="28" t="e">
        <f t="shared" si="3"/>
        <v>#REF!</v>
      </c>
      <c r="AH145" s="28"/>
    </row>
    <row r="146" spans="1:34" ht="89.25">
      <c r="A146" s="32" t="s">
        <v>362</v>
      </c>
      <c r="B146" s="33" t="s">
        <v>71</v>
      </c>
      <c r="C146" s="33" t="s">
        <v>72</v>
      </c>
      <c r="D146" s="33" t="s">
        <v>284</v>
      </c>
      <c r="E146" s="33" t="s">
        <v>285</v>
      </c>
      <c r="F146" s="34">
        <v>8080</v>
      </c>
      <c r="G146" s="34">
        <v>2024110010212</v>
      </c>
      <c r="H146" s="33" t="s">
        <v>10</v>
      </c>
      <c r="I146" s="33" t="s">
        <v>286</v>
      </c>
      <c r="J146" s="33" t="s">
        <v>11</v>
      </c>
      <c r="K146" s="33">
        <v>80111600</v>
      </c>
      <c r="L146" s="33" t="s">
        <v>1315</v>
      </c>
      <c r="M146" s="33" t="s">
        <v>83</v>
      </c>
      <c r="N146" s="33" t="str">
        <f t="shared" si="41"/>
        <v>FEBRERO</v>
      </c>
      <c r="O146" s="33">
        <v>8</v>
      </c>
      <c r="P146" s="33">
        <v>1</v>
      </c>
      <c r="Q146" s="33" t="s">
        <v>84</v>
      </c>
      <c r="R146" s="41" t="s">
        <v>85</v>
      </c>
      <c r="S146" s="41">
        <v>7000000</v>
      </c>
      <c r="T146" s="41">
        <f t="shared" si="42"/>
        <v>56000000</v>
      </c>
      <c r="U146" s="33" t="s">
        <v>288</v>
      </c>
      <c r="V146" s="33" t="s">
        <v>79</v>
      </c>
      <c r="W146" s="33" t="s">
        <v>289</v>
      </c>
      <c r="X146" s="33" t="s">
        <v>76</v>
      </c>
      <c r="Y146" s="33" t="s">
        <v>77</v>
      </c>
      <c r="Z146" s="33" t="s">
        <v>78</v>
      </c>
      <c r="AA146" s="76">
        <f>SUMIFS('MOD PAA INVERSIÓN'!M:M,'MOD PAA INVERSIÓN'!B:B,A146,'MOD PAA INVERSIÓN'!A:A,"Modificación propuesta")</f>
        <v>56000000</v>
      </c>
      <c r="AB146" s="76">
        <f t="shared" ref="AB146:AB148" si="63">AF146-T146</f>
        <v>0</v>
      </c>
      <c r="AC146" s="76">
        <f t="shared" ref="AC146:AC148" si="64">AF146</f>
        <v>56000000</v>
      </c>
      <c r="AD146" s="76">
        <f>IFERROR(VLOOKUP(A146,'MOD PAA INVERSIÓN'!$B:$U,20,0),0)</f>
        <v>1</v>
      </c>
      <c r="AE146" s="76">
        <f>SUMIFS('MOD PAA INVERSIÓN'!$M:$M,'MOD PAA INVERSIÓN'!B:B,A146,'MOD PAA INVERSIÓN'!A:A,"Información Actual")</f>
        <v>-56000000</v>
      </c>
      <c r="AF146" s="76">
        <f>VLOOKUP(A146,'Copia de MOD PAA INVERSIÓN'!$B:$M,12,0)</f>
        <v>56000000</v>
      </c>
      <c r="AG146" s="79" t="e">
        <f t="shared" si="3"/>
        <v>#REF!</v>
      </c>
      <c r="AH146" s="28"/>
    </row>
    <row r="147" spans="1:34" ht="191.25">
      <c r="A147" s="32" t="s">
        <v>364</v>
      </c>
      <c r="B147" s="33" t="s">
        <v>71</v>
      </c>
      <c r="C147" s="33" t="s">
        <v>72</v>
      </c>
      <c r="D147" s="33" t="s">
        <v>284</v>
      </c>
      <c r="E147" s="33" t="s">
        <v>285</v>
      </c>
      <c r="F147" s="34">
        <v>8080</v>
      </c>
      <c r="G147" s="34">
        <v>2024110010212</v>
      </c>
      <c r="H147" s="33" t="s">
        <v>10</v>
      </c>
      <c r="I147" s="33" t="s">
        <v>286</v>
      </c>
      <c r="J147" s="33" t="s">
        <v>11</v>
      </c>
      <c r="K147" s="33">
        <v>80111600</v>
      </c>
      <c r="L147" s="33" t="s">
        <v>1316</v>
      </c>
      <c r="M147" s="33" t="s">
        <v>315</v>
      </c>
      <c r="N147" s="33" t="str">
        <f t="shared" si="41"/>
        <v>MARZO</v>
      </c>
      <c r="O147" s="33">
        <v>4</v>
      </c>
      <c r="P147" s="33">
        <v>1</v>
      </c>
      <c r="Q147" s="33" t="s">
        <v>84</v>
      </c>
      <c r="R147" s="41" t="s">
        <v>85</v>
      </c>
      <c r="S147" s="41">
        <v>2253000</v>
      </c>
      <c r="T147" s="41">
        <f t="shared" si="42"/>
        <v>9012000</v>
      </c>
      <c r="U147" s="33" t="s">
        <v>288</v>
      </c>
      <c r="V147" s="33" t="s">
        <v>79</v>
      </c>
      <c r="W147" s="33" t="s">
        <v>289</v>
      </c>
      <c r="X147" s="33" t="s">
        <v>290</v>
      </c>
      <c r="Y147" s="33" t="s">
        <v>77</v>
      </c>
      <c r="Z147" s="33" t="s">
        <v>78</v>
      </c>
      <c r="AA147" s="76">
        <f>SUMIFS('MOD PAA INVERSIÓN'!M:M,'MOD PAA INVERSIÓN'!B:B,A147,'MOD PAA INVERSIÓN'!A:A,"Modificación propuesta")</f>
        <v>9012000</v>
      </c>
      <c r="AB147" s="76">
        <f t="shared" si="63"/>
        <v>0</v>
      </c>
      <c r="AC147" s="76">
        <f t="shared" si="64"/>
        <v>9012000</v>
      </c>
      <c r="AD147" s="76">
        <f>IFERROR(VLOOKUP(A147,'MOD PAA INVERSIÓN'!$B:$U,20,0),0)</f>
        <v>1</v>
      </c>
      <c r="AE147" s="76">
        <f>SUMIFS('MOD PAA INVERSIÓN'!$M:$M,'MOD PAA INVERSIÓN'!B:B,A147,'MOD PAA INVERSIÓN'!A:A,"Información Actual")</f>
        <v>-9012000</v>
      </c>
      <c r="AF147" s="76">
        <f>VLOOKUP(A147,'Copia de MOD PAA INVERSIÓN'!$B:$M,12,0)</f>
        <v>9012000</v>
      </c>
      <c r="AG147" s="79" t="e">
        <f t="shared" si="3"/>
        <v>#REF!</v>
      </c>
      <c r="AH147" s="28"/>
    </row>
    <row r="148" spans="1:34" ht="191.25">
      <c r="A148" s="32" t="s">
        <v>365</v>
      </c>
      <c r="B148" s="33" t="s">
        <v>71</v>
      </c>
      <c r="C148" s="33" t="s">
        <v>72</v>
      </c>
      <c r="D148" s="33" t="s">
        <v>284</v>
      </c>
      <c r="E148" s="33" t="s">
        <v>285</v>
      </c>
      <c r="F148" s="34">
        <v>8080</v>
      </c>
      <c r="G148" s="34">
        <v>2024110010212</v>
      </c>
      <c r="H148" s="33" t="s">
        <v>10</v>
      </c>
      <c r="I148" s="33" t="s">
        <v>286</v>
      </c>
      <c r="J148" s="33" t="s">
        <v>11</v>
      </c>
      <c r="K148" s="33">
        <v>80111600</v>
      </c>
      <c r="L148" s="33" t="s">
        <v>1317</v>
      </c>
      <c r="M148" s="33" t="s">
        <v>315</v>
      </c>
      <c r="N148" s="33" t="str">
        <f t="shared" si="41"/>
        <v>MARZO</v>
      </c>
      <c r="O148" s="33">
        <v>4</v>
      </c>
      <c r="P148" s="33">
        <v>1</v>
      </c>
      <c r="Q148" s="33" t="s">
        <v>84</v>
      </c>
      <c r="R148" s="41" t="s">
        <v>85</v>
      </c>
      <c r="S148" s="41">
        <v>2253000</v>
      </c>
      <c r="T148" s="41">
        <f t="shared" si="42"/>
        <v>9012000</v>
      </c>
      <c r="U148" s="33" t="s">
        <v>288</v>
      </c>
      <c r="V148" s="33" t="s">
        <v>79</v>
      </c>
      <c r="W148" s="33" t="s">
        <v>289</v>
      </c>
      <c r="X148" s="33" t="s">
        <v>290</v>
      </c>
      <c r="Y148" s="33" t="s">
        <v>77</v>
      </c>
      <c r="Z148" s="33" t="s">
        <v>78</v>
      </c>
      <c r="AA148" s="76">
        <f>SUMIFS('MOD PAA INVERSIÓN'!M:M,'MOD PAA INVERSIÓN'!B:B,A148,'MOD PAA INVERSIÓN'!A:A,"Modificación propuesta")</f>
        <v>9012000</v>
      </c>
      <c r="AB148" s="76">
        <f t="shared" si="63"/>
        <v>0</v>
      </c>
      <c r="AC148" s="76">
        <f t="shared" si="64"/>
        <v>9012000</v>
      </c>
      <c r="AD148" s="76">
        <f>IFERROR(VLOOKUP(A148,'MOD PAA INVERSIÓN'!$B:$U,20,0),0)</f>
        <v>1</v>
      </c>
      <c r="AE148" s="76">
        <f>SUMIFS('MOD PAA INVERSIÓN'!$M:$M,'MOD PAA INVERSIÓN'!B:B,A148,'MOD PAA INVERSIÓN'!A:A,"Información Actual")</f>
        <v>-9012000</v>
      </c>
      <c r="AF148" s="76">
        <f>VLOOKUP(A148,'Copia de MOD PAA INVERSIÓN'!$B:$M,12,0)</f>
        <v>9012000</v>
      </c>
      <c r="AG148" s="79" t="e">
        <f t="shared" si="3"/>
        <v>#REF!</v>
      </c>
      <c r="AH148" s="28"/>
    </row>
    <row r="149" spans="1:34" ht="191.25">
      <c r="A149" s="32" t="s">
        <v>366</v>
      </c>
      <c r="B149" s="33" t="s">
        <v>71</v>
      </c>
      <c r="C149" s="33" t="s">
        <v>72</v>
      </c>
      <c r="D149" s="33" t="s">
        <v>284</v>
      </c>
      <c r="E149" s="33" t="s">
        <v>285</v>
      </c>
      <c r="F149" s="34">
        <v>8080</v>
      </c>
      <c r="G149" s="34">
        <v>2024110010212</v>
      </c>
      <c r="H149" s="33" t="s">
        <v>10</v>
      </c>
      <c r="I149" s="33" t="s">
        <v>286</v>
      </c>
      <c r="J149" s="33" t="s">
        <v>11</v>
      </c>
      <c r="K149" s="33">
        <v>80111600</v>
      </c>
      <c r="L149" s="33" t="s">
        <v>1318</v>
      </c>
      <c r="M149" s="33" t="s">
        <v>83</v>
      </c>
      <c r="N149" s="33" t="str">
        <f t="shared" si="41"/>
        <v>FEBRERO</v>
      </c>
      <c r="O149" s="33">
        <v>4</v>
      </c>
      <c r="P149" s="33">
        <v>1</v>
      </c>
      <c r="Q149" s="33" t="s">
        <v>84</v>
      </c>
      <c r="R149" s="41" t="s">
        <v>85</v>
      </c>
      <c r="S149" s="41">
        <v>5000000</v>
      </c>
      <c r="T149" s="41">
        <f t="shared" si="42"/>
        <v>20000000</v>
      </c>
      <c r="U149" s="33" t="s">
        <v>288</v>
      </c>
      <c r="V149" s="33" t="s">
        <v>79</v>
      </c>
      <c r="W149" s="33" t="s">
        <v>289</v>
      </c>
      <c r="X149" s="33" t="s">
        <v>290</v>
      </c>
      <c r="Y149" s="33" t="s">
        <v>77</v>
      </c>
      <c r="Z149" s="33" t="s">
        <v>78</v>
      </c>
      <c r="AA149" s="76">
        <f>SUMIFS('MOD PAA INVERSIÓN'!M:M,'MOD PAA INVERSIÓN'!B:B,A149,'MOD PAA INVERSIÓN'!A:A,"Modificación propuesta")</f>
        <v>0</v>
      </c>
      <c r="AB149" s="79">
        <f t="shared" ref="AB149:AB150" si="65">AC149-T149</f>
        <v>0</v>
      </c>
      <c r="AC149" s="79">
        <f t="shared" ref="AC149:AC150" si="66">T149</f>
        <v>20000000</v>
      </c>
      <c r="AD149" s="76">
        <f>IFERROR(VLOOKUP(A149,'MOD PAA INVERSIÓN'!$B:$U,20,0),0)</f>
        <v>0</v>
      </c>
      <c r="AE149" s="76">
        <f>SUMIFS('MOD PAA INVERSIÓN'!$M:$M,'MOD PAA INVERSIÓN'!B:B,A149,'MOD PAA INVERSIÓN'!A:A,"Información Actual")</f>
        <v>0</v>
      </c>
      <c r="AF149" s="76" t="e">
        <f>VLOOKUP(A149,'Copia de MOD PAA INVERSIÓN'!$B:$M,12,0)</f>
        <v>#N/A</v>
      </c>
      <c r="AG149" s="28" t="e">
        <f t="shared" si="3"/>
        <v>#REF!</v>
      </c>
      <c r="AH149" s="28"/>
    </row>
    <row r="150" spans="1:34" ht="191.25">
      <c r="A150" s="32" t="s">
        <v>367</v>
      </c>
      <c r="B150" s="33" t="s">
        <v>71</v>
      </c>
      <c r="C150" s="33" t="s">
        <v>72</v>
      </c>
      <c r="D150" s="33" t="s">
        <v>284</v>
      </c>
      <c r="E150" s="33" t="s">
        <v>285</v>
      </c>
      <c r="F150" s="34">
        <v>8080</v>
      </c>
      <c r="G150" s="34">
        <v>2024110010212</v>
      </c>
      <c r="H150" s="33" t="s">
        <v>10</v>
      </c>
      <c r="I150" s="33" t="s">
        <v>286</v>
      </c>
      <c r="J150" s="33" t="s">
        <v>11</v>
      </c>
      <c r="K150" s="33">
        <v>80111600</v>
      </c>
      <c r="L150" s="33" t="s">
        <v>368</v>
      </c>
      <c r="M150" s="33" t="s">
        <v>82</v>
      </c>
      <c r="N150" s="33" t="str">
        <f t="shared" si="41"/>
        <v>ENERO</v>
      </c>
      <c r="O150" s="33">
        <v>6</v>
      </c>
      <c r="P150" s="33">
        <v>1</v>
      </c>
      <c r="Q150" s="33" t="s">
        <v>84</v>
      </c>
      <c r="R150" s="41" t="s">
        <v>85</v>
      </c>
      <c r="S150" s="41">
        <v>4500000</v>
      </c>
      <c r="T150" s="41">
        <f t="shared" si="42"/>
        <v>27000000</v>
      </c>
      <c r="U150" s="33" t="s">
        <v>288</v>
      </c>
      <c r="V150" s="33" t="s">
        <v>79</v>
      </c>
      <c r="W150" s="33" t="s">
        <v>289</v>
      </c>
      <c r="X150" s="33" t="s">
        <v>290</v>
      </c>
      <c r="Y150" s="33" t="s">
        <v>77</v>
      </c>
      <c r="Z150" s="33" t="s">
        <v>78</v>
      </c>
      <c r="AA150" s="76">
        <f>SUMIFS('MOD PAA INVERSIÓN'!M:M,'MOD PAA INVERSIÓN'!B:B,A150,'MOD PAA INVERSIÓN'!A:A,"Modificación propuesta")</f>
        <v>0</v>
      </c>
      <c r="AB150" s="79">
        <f t="shared" si="65"/>
        <v>0</v>
      </c>
      <c r="AC150" s="79">
        <f t="shared" si="66"/>
        <v>27000000</v>
      </c>
      <c r="AD150" s="76">
        <f>IFERROR(VLOOKUP(A150,'MOD PAA INVERSIÓN'!$B:$U,20,0),0)</f>
        <v>0</v>
      </c>
      <c r="AE150" s="76">
        <f>SUMIFS('MOD PAA INVERSIÓN'!$M:$M,'MOD PAA INVERSIÓN'!B:B,A150,'MOD PAA INVERSIÓN'!A:A,"Información Actual")</f>
        <v>0</v>
      </c>
      <c r="AF150" s="76" t="e">
        <f>VLOOKUP(A150,'Copia de MOD PAA INVERSIÓN'!$B:$M,12,0)</f>
        <v>#N/A</v>
      </c>
      <c r="AG150" s="28" t="e">
        <f t="shared" si="3"/>
        <v>#REF!</v>
      </c>
      <c r="AH150" s="28"/>
    </row>
    <row r="151" spans="1:34" ht="191.25">
      <c r="A151" s="32" t="s">
        <v>369</v>
      </c>
      <c r="B151" s="33" t="s">
        <v>71</v>
      </c>
      <c r="C151" s="33" t="s">
        <v>72</v>
      </c>
      <c r="D151" s="33" t="s">
        <v>284</v>
      </c>
      <c r="E151" s="33" t="s">
        <v>285</v>
      </c>
      <c r="F151" s="34">
        <v>8080</v>
      </c>
      <c r="G151" s="34">
        <v>2024110010212</v>
      </c>
      <c r="H151" s="33" t="s">
        <v>10</v>
      </c>
      <c r="I151" s="33" t="s">
        <v>286</v>
      </c>
      <c r="J151" s="33" t="s">
        <v>11</v>
      </c>
      <c r="K151" s="33">
        <v>80111600</v>
      </c>
      <c r="L151" s="33" t="s">
        <v>1319</v>
      </c>
      <c r="M151" s="33" t="s">
        <v>83</v>
      </c>
      <c r="N151" s="33" t="str">
        <f t="shared" si="41"/>
        <v>FEBRERO</v>
      </c>
      <c r="O151" s="33">
        <v>5</v>
      </c>
      <c r="P151" s="33">
        <v>1</v>
      </c>
      <c r="Q151" s="33" t="s">
        <v>84</v>
      </c>
      <c r="R151" s="41" t="s">
        <v>85</v>
      </c>
      <c r="S151" s="41">
        <v>7000000</v>
      </c>
      <c r="T151" s="41">
        <f t="shared" si="42"/>
        <v>35000000</v>
      </c>
      <c r="U151" s="33" t="s">
        <v>288</v>
      </c>
      <c r="V151" s="33" t="s">
        <v>79</v>
      </c>
      <c r="W151" s="33" t="s">
        <v>289</v>
      </c>
      <c r="X151" s="33" t="s">
        <v>290</v>
      </c>
      <c r="Y151" s="33" t="s">
        <v>77</v>
      </c>
      <c r="Z151" s="33" t="s">
        <v>78</v>
      </c>
      <c r="AA151" s="76">
        <f>SUMIFS('MOD PAA INVERSIÓN'!M:M,'MOD PAA INVERSIÓN'!B:B,A151,'MOD PAA INVERSIÓN'!A:A,"Modificación propuesta")</f>
        <v>35000000</v>
      </c>
      <c r="AB151" s="76">
        <f t="shared" ref="AB151:AB154" si="67">AF151-T151</f>
        <v>0</v>
      </c>
      <c r="AC151" s="76">
        <f t="shared" ref="AC151:AC154" si="68">AF151</f>
        <v>35000000</v>
      </c>
      <c r="AD151" s="76">
        <f>IFERROR(VLOOKUP(A151,'MOD PAA INVERSIÓN'!$B:$U,20,0),0)</f>
        <v>1</v>
      </c>
      <c r="AE151" s="76">
        <f>SUMIFS('MOD PAA INVERSIÓN'!$M:$M,'MOD PAA INVERSIÓN'!B:B,A151,'MOD PAA INVERSIÓN'!A:A,"Información Actual")</f>
        <v>-35000000</v>
      </c>
      <c r="AF151" s="76">
        <f>VLOOKUP(A151,'Copia de MOD PAA INVERSIÓN'!$B:$M,12,0)</f>
        <v>35000000</v>
      </c>
      <c r="AG151" s="79" t="e">
        <f t="shared" si="3"/>
        <v>#REF!</v>
      </c>
      <c r="AH151" s="28"/>
    </row>
    <row r="152" spans="1:34" ht="191.25">
      <c r="A152" s="32" t="s">
        <v>371</v>
      </c>
      <c r="B152" s="33" t="s">
        <v>71</v>
      </c>
      <c r="C152" s="33" t="s">
        <v>72</v>
      </c>
      <c r="D152" s="33" t="s">
        <v>284</v>
      </c>
      <c r="E152" s="33" t="s">
        <v>285</v>
      </c>
      <c r="F152" s="34">
        <v>8080</v>
      </c>
      <c r="G152" s="34">
        <v>2024110010212</v>
      </c>
      <c r="H152" s="33" t="s">
        <v>10</v>
      </c>
      <c r="I152" s="33" t="s">
        <v>286</v>
      </c>
      <c r="J152" s="33" t="s">
        <v>11</v>
      </c>
      <c r="K152" s="33">
        <v>80111600</v>
      </c>
      <c r="L152" s="33" t="s">
        <v>1320</v>
      </c>
      <c r="M152" s="33" t="s">
        <v>83</v>
      </c>
      <c r="N152" s="33" t="str">
        <f t="shared" si="41"/>
        <v>FEBRERO</v>
      </c>
      <c r="O152" s="33">
        <v>5.5</v>
      </c>
      <c r="P152" s="33">
        <v>1</v>
      </c>
      <c r="Q152" s="33" t="s">
        <v>84</v>
      </c>
      <c r="R152" s="41" t="s">
        <v>85</v>
      </c>
      <c r="S152" s="41">
        <v>6000000</v>
      </c>
      <c r="T152" s="41">
        <f t="shared" si="42"/>
        <v>33000000</v>
      </c>
      <c r="U152" s="33" t="s">
        <v>288</v>
      </c>
      <c r="V152" s="33" t="s">
        <v>79</v>
      </c>
      <c r="W152" s="33" t="s">
        <v>289</v>
      </c>
      <c r="X152" s="33" t="s">
        <v>290</v>
      </c>
      <c r="Y152" s="33" t="s">
        <v>77</v>
      </c>
      <c r="Z152" s="33" t="s">
        <v>78</v>
      </c>
      <c r="AA152" s="76">
        <f>SUMIFS('MOD PAA INVERSIÓN'!M:M,'MOD PAA INVERSIÓN'!B:B,A152,'MOD PAA INVERSIÓN'!A:A,"Modificación propuesta")</f>
        <v>25000000</v>
      </c>
      <c r="AB152" s="76">
        <f t="shared" si="67"/>
        <v>-8000000</v>
      </c>
      <c r="AC152" s="76">
        <f t="shared" si="68"/>
        <v>25000000</v>
      </c>
      <c r="AD152" s="76">
        <f>IFERROR(VLOOKUP(A152,'MOD PAA INVERSIÓN'!$B:$U,20,0),0)</f>
        <v>1</v>
      </c>
      <c r="AE152" s="76">
        <f>SUMIFS('MOD PAA INVERSIÓN'!$M:$M,'MOD PAA INVERSIÓN'!B:B,A152,'MOD PAA INVERSIÓN'!A:A,"Información Actual")</f>
        <v>-33000000</v>
      </c>
      <c r="AF152" s="76">
        <f>VLOOKUP(A152,'Copia de MOD PAA INVERSIÓN'!$B:$M,12,0)</f>
        <v>25000000</v>
      </c>
      <c r="AG152" s="79" t="e">
        <f t="shared" si="3"/>
        <v>#REF!</v>
      </c>
      <c r="AH152" s="79">
        <f>T152+AE152</f>
        <v>0</v>
      </c>
    </row>
    <row r="153" spans="1:34" ht="191.25">
      <c r="A153" s="32" t="s">
        <v>373</v>
      </c>
      <c r="B153" s="33" t="s">
        <v>71</v>
      </c>
      <c r="C153" s="33" t="s">
        <v>72</v>
      </c>
      <c r="D153" s="33" t="s">
        <v>284</v>
      </c>
      <c r="E153" s="33" t="s">
        <v>285</v>
      </c>
      <c r="F153" s="34">
        <v>8080</v>
      </c>
      <c r="G153" s="34">
        <v>2024110010212</v>
      </c>
      <c r="H153" s="33" t="s">
        <v>10</v>
      </c>
      <c r="I153" s="33" t="s">
        <v>286</v>
      </c>
      <c r="J153" s="33" t="s">
        <v>11</v>
      </c>
      <c r="K153" s="33">
        <v>80111600</v>
      </c>
      <c r="L153" s="33" t="s">
        <v>1321</v>
      </c>
      <c r="M153" s="33" t="s">
        <v>83</v>
      </c>
      <c r="N153" s="33" t="str">
        <f t="shared" si="41"/>
        <v>FEBRERO</v>
      </c>
      <c r="O153" s="33">
        <v>5</v>
      </c>
      <c r="P153" s="33">
        <v>1</v>
      </c>
      <c r="Q153" s="33" t="s">
        <v>84</v>
      </c>
      <c r="R153" s="41" t="s">
        <v>85</v>
      </c>
      <c r="S153" s="41">
        <v>3600000</v>
      </c>
      <c r="T153" s="41">
        <f t="shared" si="42"/>
        <v>18000000</v>
      </c>
      <c r="U153" s="33" t="s">
        <v>288</v>
      </c>
      <c r="V153" s="33" t="s">
        <v>79</v>
      </c>
      <c r="W153" s="33" t="s">
        <v>289</v>
      </c>
      <c r="X153" s="33" t="s">
        <v>290</v>
      </c>
      <c r="Y153" s="33" t="s">
        <v>77</v>
      </c>
      <c r="Z153" s="33" t="s">
        <v>78</v>
      </c>
      <c r="AA153" s="76">
        <f>SUMIFS('MOD PAA INVERSIÓN'!M:M,'MOD PAA INVERSIÓN'!B:B,A153,'MOD PAA INVERSIÓN'!A:A,"Modificación propuesta")</f>
        <v>18000000</v>
      </c>
      <c r="AB153" s="76">
        <f t="shared" si="67"/>
        <v>0</v>
      </c>
      <c r="AC153" s="76">
        <f t="shared" si="68"/>
        <v>18000000</v>
      </c>
      <c r="AD153" s="76">
        <f>IFERROR(VLOOKUP(A153,'MOD PAA INVERSIÓN'!$B:$U,20,0),0)</f>
        <v>1</v>
      </c>
      <c r="AE153" s="76">
        <f>SUMIFS('MOD PAA INVERSIÓN'!$M:$M,'MOD PAA INVERSIÓN'!B:B,A153,'MOD PAA INVERSIÓN'!A:A,"Información Actual")</f>
        <v>-18000000</v>
      </c>
      <c r="AF153" s="76">
        <f>VLOOKUP(A153,'Copia de MOD PAA INVERSIÓN'!$B:$M,12,0)</f>
        <v>18000000</v>
      </c>
      <c r="AG153" s="79" t="e">
        <f t="shared" si="3"/>
        <v>#REF!</v>
      </c>
      <c r="AH153" s="28"/>
    </row>
    <row r="154" spans="1:34" ht="89.25">
      <c r="A154" s="32" t="s">
        <v>374</v>
      </c>
      <c r="B154" s="33" t="s">
        <v>71</v>
      </c>
      <c r="C154" s="33" t="s">
        <v>72</v>
      </c>
      <c r="D154" s="33" t="s">
        <v>284</v>
      </c>
      <c r="E154" s="33" t="s">
        <v>285</v>
      </c>
      <c r="F154" s="34">
        <v>8080</v>
      </c>
      <c r="G154" s="34">
        <v>2024110010212</v>
      </c>
      <c r="H154" s="33" t="s">
        <v>10</v>
      </c>
      <c r="I154" s="33" t="s">
        <v>286</v>
      </c>
      <c r="J154" s="33" t="s">
        <v>11</v>
      </c>
      <c r="K154" s="33">
        <v>80111600</v>
      </c>
      <c r="L154" s="33" t="s">
        <v>1322</v>
      </c>
      <c r="M154" s="33" t="s">
        <v>82</v>
      </c>
      <c r="N154" s="33" t="str">
        <f t="shared" si="41"/>
        <v>ENERO</v>
      </c>
      <c r="O154" s="33">
        <v>6</v>
      </c>
      <c r="P154" s="33">
        <v>1</v>
      </c>
      <c r="Q154" s="33" t="s">
        <v>84</v>
      </c>
      <c r="R154" s="41" t="s">
        <v>85</v>
      </c>
      <c r="S154" s="41">
        <v>5860000</v>
      </c>
      <c r="T154" s="41">
        <f t="shared" si="42"/>
        <v>35160000</v>
      </c>
      <c r="U154" s="33" t="s">
        <v>288</v>
      </c>
      <c r="V154" s="33" t="s">
        <v>79</v>
      </c>
      <c r="W154" s="33" t="s">
        <v>289</v>
      </c>
      <c r="X154" s="33" t="s">
        <v>76</v>
      </c>
      <c r="Y154" s="33" t="s">
        <v>77</v>
      </c>
      <c r="Z154" s="33" t="s">
        <v>78</v>
      </c>
      <c r="AA154" s="76">
        <f>SUMIFS('MOD PAA INVERSIÓN'!M:M,'MOD PAA INVERSIÓN'!B:B,A154,'MOD PAA INVERSIÓN'!A:A,"Modificación propuesta")</f>
        <v>35160000</v>
      </c>
      <c r="AB154" s="76">
        <f t="shared" si="67"/>
        <v>0</v>
      </c>
      <c r="AC154" s="76">
        <f t="shared" si="68"/>
        <v>35160000</v>
      </c>
      <c r="AD154" s="76">
        <f>IFERROR(VLOOKUP(A154,'MOD PAA INVERSIÓN'!$B:$U,20,0),0)</f>
        <v>1</v>
      </c>
      <c r="AE154" s="76">
        <f>SUMIFS('MOD PAA INVERSIÓN'!$M:$M,'MOD PAA INVERSIÓN'!B:B,A154,'MOD PAA INVERSIÓN'!A:A,"Información Actual")</f>
        <v>-35160000</v>
      </c>
      <c r="AF154" s="76">
        <f>VLOOKUP(A154,'Copia de MOD PAA INVERSIÓN'!$B:$M,12,0)</f>
        <v>35160000</v>
      </c>
      <c r="AG154" s="79" t="e">
        <f t="shared" si="3"/>
        <v>#REF!</v>
      </c>
      <c r="AH154" s="28"/>
    </row>
    <row r="155" spans="1:34" ht="191.25">
      <c r="A155" s="32" t="s">
        <v>376</v>
      </c>
      <c r="B155" s="33" t="s">
        <v>71</v>
      </c>
      <c r="C155" s="33" t="s">
        <v>72</v>
      </c>
      <c r="D155" s="33" t="s">
        <v>284</v>
      </c>
      <c r="E155" s="33" t="s">
        <v>285</v>
      </c>
      <c r="F155" s="34">
        <v>8080</v>
      </c>
      <c r="G155" s="34">
        <v>2024110010212</v>
      </c>
      <c r="H155" s="33" t="s">
        <v>10</v>
      </c>
      <c r="I155" s="33" t="s">
        <v>286</v>
      </c>
      <c r="J155" s="33" t="s">
        <v>11</v>
      </c>
      <c r="K155" s="33">
        <v>80111600</v>
      </c>
      <c r="L155" s="33" t="s">
        <v>1323</v>
      </c>
      <c r="M155" s="33" t="s">
        <v>82</v>
      </c>
      <c r="N155" s="33" t="str">
        <f t="shared" si="41"/>
        <v>ENERO</v>
      </c>
      <c r="O155" s="33">
        <v>6</v>
      </c>
      <c r="P155" s="33">
        <v>1</v>
      </c>
      <c r="Q155" s="33" t="s">
        <v>84</v>
      </c>
      <c r="R155" s="41" t="s">
        <v>85</v>
      </c>
      <c r="S155" s="41">
        <v>3250000</v>
      </c>
      <c r="T155" s="41">
        <f t="shared" si="42"/>
        <v>19500000</v>
      </c>
      <c r="U155" s="33" t="s">
        <v>288</v>
      </c>
      <c r="V155" s="33" t="s">
        <v>79</v>
      </c>
      <c r="W155" s="33" t="s">
        <v>289</v>
      </c>
      <c r="X155" s="33" t="s">
        <v>290</v>
      </c>
      <c r="Y155" s="33" t="s">
        <v>77</v>
      </c>
      <c r="Z155" s="33" t="s">
        <v>78</v>
      </c>
      <c r="AA155" s="76">
        <f>SUMIFS('MOD PAA INVERSIÓN'!M:M,'MOD PAA INVERSIÓN'!B:B,A155,'MOD PAA INVERSIÓN'!A:A,"Modificación propuesta")</f>
        <v>0</v>
      </c>
      <c r="AB155" s="79">
        <f>AC155-T155</f>
        <v>0</v>
      </c>
      <c r="AC155" s="79">
        <f>T155</f>
        <v>19500000</v>
      </c>
      <c r="AD155" s="76">
        <f>IFERROR(VLOOKUP(A155,'MOD PAA INVERSIÓN'!$B:$U,20,0),0)</f>
        <v>0</v>
      </c>
      <c r="AE155" s="76">
        <f>SUMIFS('MOD PAA INVERSIÓN'!$M:$M,'MOD PAA INVERSIÓN'!B:B,A155,'MOD PAA INVERSIÓN'!A:A,"Información Actual")</f>
        <v>0</v>
      </c>
      <c r="AF155" s="76" t="e">
        <f>VLOOKUP(A155,'Copia de MOD PAA INVERSIÓN'!$B:$M,12,0)</f>
        <v>#N/A</v>
      </c>
      <c r="AG155" s="28" t="e">
        <f t="shared" si="3"/>
        <v>#REF!</v>
      </c>
      <c r="AH155" s="28"/>
    </row>
    <row r="156" spans="1:34" ht="191.25">
      <c r="A156" s="32" t="s">
        <v>377</v>
      </c>
      <c r="B156" s="33" t="s">
        <v>71</v>
      </c>
      <c r="C156" s="33" t="s">
        <v>72</v>
      </c>
      <c r="D156" s="33" t="s">
        <v>284</v>
      </c>
      <c r="E156" s="33" t="s">
        <v>285</v>
      </c>
      <c r="F156" s="34">
        <v>8080</v>
      </c>
      <c r="G156" s="34">
        <v>2024110010212</v>
      </c>
      <c r="H156" s="33" t="s">
        <v>10</v>
      </c>
      <c r="I156" s="33" t="s">
        <v>286</v>
      </c>
      <c r="J156" s="33" t="s">
        <v>11</v>
      </c>
      <c r="K156" s="33">
        <v>80111600</v>
      </c>
      <c r="L156" s="33" t="s">
        <v>1324</v>
      </c>
      <c r="M156" s="33" t="s">
        <v>83</v>
      </c>
      <c r="N156" s="33" t="str">
        <f t="shared" si="41"/>
        <v>FEBRERO</v>
      </c>
      <c r="O156" s="33">
        <v>5</v>
      </c>
      <c r="P156" s="33">
        <v>1</v>
      </c>
      <c r="Q156" s="33" t="s">
        <v>84</v>
      </c>
      <c r="R156" s="41" t="s">
        <v>85</v>
      </c>
      <c r="S156" s="41">
        <v>7000000</v>
      </c>
      <c r="T156" s="41">
        <f t="shared" si="42"/>
        <v>35000000</v>
      </c>
      <c r="U156" s="33" t="s">
        <v>288</v>
      </c>
      <c r="V156" s="33" t="s">
        <v>79</v>
      </c>
      <c r="W156" s="33" t="s">
        <v>289</v>
      </c>
      <c r="X156" s="33" t="s">
        <v>290</v>
      </c>
      <c r="Y156" s="33" t="s">
        <v>77</v>
      </c>
      <c r="Z156" s="33" t="s">
        <v>78</v>
      </c>
      <c r="AA156" s="76">
        <f>SUMIFS('MOD PAA INVERSIÓN'!M:M,'MOD PAA INVERSIÓN'!B:B,A156,'MOD PAA INVERSIÓN'!A:A,"Modificación propuesta")</f>
        <v>35000000</v>
      </c>
      <c r="AB156" s="76">
        <f>AF156-T156</f>
        <v>0</v>
      </c>
      <c r="AC156" s="76">
        <f>AF156</f>
        <v>35000000</v>
      </c>
      <c r="AD156" s="76">
        <f>IFERROR(VLOOKUP(A156,'MOD PAA INVERSIÓN'!$B:$U,20,0),0)</f>
        <v>1</v>
      </c>
      <c r="AE156" s="76">
        <f>SUMIFS('MOD PAA INVERSIÓN'!$M:$M,'MOD PAA INVERSIÓN'!B:B,A156,'MOD PAA INVERSIÓN'!A:A,"Información Actual")</f>
        <v>-35000000</v>
      </c>
      <c r="AF156" s="76">
        <f>VLOOKUP(A156,'Copia de MOD PAA INVERSIÓN'!$B:$M,12,0)</f>
        <v>35000000</v>
      </c>
      <c r="AG156" s="79" t="e">
        <f t="shared" si="3"/>
        <v>#REF!</v>
      </c>
      <c r="AH156" s="28"/>
    </row>
    <row r="157" spans="1:34" ht="191.25">
      <c r="A157" s="32" t="s">
        <v>379</v>
      </c>
      <c r="B157" s="33" t="s">
        <v>71</v>
      </c>
      <c r="C157" s="33" t="s">
        <v>72</v>
      </c>
      <c r="D157" s="33" t="s">
        <v>284</v>
      </c>
      <c r="E157" s="33" t="s">
        <v>285</v>
      </c>
      <c r="F157" s="34">
        <v>8080</v>
      </c>
      <c r="G157" s="34">
        <v>2024110010212</v>
      </c>
      <c r="H157" s="33" t="s">
        <v>10</v>
      </c>
      <c r="I157" s="33" t="s">
        <v>286</v>
      </c>
      <c r="J157" s="33" t="s">
        <v>11</v>
      </c>
      <c r="K157" s="33">
        <v>80111600</v>
      </c>
      <c r="L157" s="33" t="s">
        <v>1325</v>
      </c>
      <c r="M157" s="33" t="s">
        <v>315</v>
      </c>
      <c r="N157" s="33" t="str">
        <f t="shared" si="41"/>
        <v>MARZO</v>
      </c>
      <c r="O157" s="33">
        <v>4</v>
      </c>
      <c r="P157" s="33">
        <v>1</v>
      </c>
      <c r="Q157" s="33" t="s">
        <v>84</v>
      </c>
      <c r="R157" s="41" t="s">
        <v>85</v>
      </c>
      <c r="S157" s="41">
        <v>4500000</v>
      </c>
      <c r="T157" s="41">
        <f t="shared" si="42"/>
        <v>18000000</v>
      </c>
      <c r="U157" s="33" t="s">
        <v>288</v>
      </c>
      <c r="V157" s="33" t="s">
        <v>79</v>
      </c>
      <c r="W157" s="33" t="s">
        <v>289</v>
      </c>
      <c r="X157" s="33" t="s">
        <v>290</v>
      </c>
      <c r="Y157" s="33" t="s">
        <v>77</v>
      </c>
      <c r="Z157" s="33" t="s">
        <v>78</v>
      </c>
      <c r="AA157" s="76">
        <f>SUMIFS('MOD PAA INVERSIÓN'!M:M,'MOD PAA INVERSIÓN'!B:B,A157,'MOD PAA INVERSIÓN'!A:A,"Modificación propuesta")</f>
        <v>0</v>
      </c>
      <c r="AB157" s="79">
        <f>AC157-T157</f>
        <v>0</v>
      </c>
      <c r="AC157" s="79">
        <f>T157</f>
        <v>18000000</v>
      </c>
      <c r="AD157" s="76">
        <f>IFERROR(VLOOKUP(A157,'MOD PAA INVERSIÓN'!$B:$U,20,0),0)</f>
        <v>0</v>
      </c>
      <c r="AE157" s="76">
        <f>SUMIFS('MOD PAA INVERSIÓN'!$M:$M,'MOD PAA INVERSIÓN'!B:B,A157,'MOD PAA INVERSIÓN'!A:A,"Información Actual")</f>
        <v>0</v>
      </c>
      <c r="AF157" s="76" t="e">
        <f>VLOOKUP(A157,'Copia de MOD PAA INVERSIÓN'!$B:$M,12,0)</f>
        <v>#N/A</v>
      </c>
      <c r="AG157" s="28" t="e">
        <f t="shared" si="3"/>
        <v>#REF!</v>
      </c>
      <c r="AH157" s="28"/>
    </row>
    <row r="158" spans="1:34" ht="191.25">
      <c r="A158" s="32" t="s">
        <v>380</v>
      </c>
      <c r="B158" s="33" t="s">
        <v>71</v>
      </c>
      <c r="C158" s="33" t="s">
        <v>72</v>
      </c>
      <c r="D158" s="33" t="s">
        <v>284</v>
      </c>
      <c r="E158" s="33" t="s">
        <v>285</v>
      </c>
      <c r="F158" s="34">
        <v>8080</v>
      </c>
      <c r="G158" s="34">
        <v>2024110010212</v>
      </c>
      <c r="H158" s="33" t="s">
        <v>10</v>
      </c>
      <c r="I158" s="33" t="s">
        <v>286</v>
      </c>
      <c r="J158" s="33" t="s">
        <v>11</v>
      </c>
      <c r="K158" s="33">
        <v>80111600</v>
      </c>
      <c r="L158" s="33" t="s">
        <v>1326</v>
      </c>
      <c r="M158" s="33" t="s">
        <v>83</v>
      </c>
      <c r="N158" s="33" t="str">
        <f t="shared" si="41"/>
        <v>FEBRERO</v>
      </c>
      <c r="O158" s="33">
        <v>5</v>
      </c>
      <c r="P158" s="33">
        <v>1</v>
      </c>
      <c r="Q158" s="33" t="s">
        <v>84</v>
      </c>
      <c r="R158" s="41" t="s">
        <v>85</v>
      </c>
      <c r="S158" s="41">
        <v>3600000</v>
      </c>
      <c r="T158" s="41">
        <f t="shared" si="42"/>
        <v>18000000</v>
      </c>
      <c r="U158" s="33" t="s">
        <v>288</v>
      </c>
      <c r="V158" s="33" t="s">
        <v>79</v>
      </c>
      <c r="W158" s="33" t="s">
        <v>289</v>
      </c>
      <c r="X158" s="33" t="s">
        <v>290</v>
      </c>
      <c r="Y158" s="33" t="s">
        <v>77</v>
      </c>
      <c r="Z158" s="33" t="s">
        <v>78</v>
      </c>
      <c r="AA158" s="76">
        <f>SUMIFS('MOD PAA INVERSIÓN'!M:M,'MOD PAA INVERSIÓN'!B:B,A158,'MOD PAA INVERSIÓN'!A:A,"Modificación propuesta")</f>
        <v>18000000</v>
      </c>
      <c r="AB158" s="76">
        <f t="shared" ref="AB158:AB162" si="69">AF158-T158</f>
        <v>0</v>
      </c>
      <c r="AC158" s="76">
        <f t="shared" ref="AC158:AC162" si="70">AF158</f>
        <v>18000000</v>
      </c>
      <c r="AD158" s="76">
        <f>IFERROR(VLOOKUP(A158,'MOD PAA INVERSIÓN'!$B:$U,20,0),0)</f>
        <v>1</v>
      </c>
      <c r="AE158" s="76">
        <f>SUMIFS('MOD PAA INVERSIÓN'!$M:$M,'MOD PAA INVERSIÓN'!B:B,A158,'MOD PAA INVERSIÓN'!A:A,"Información Actual")</f>
        <v>-18000000</v>
      </c>
      <c r="AF158" s="76">
        <f>VLOOKUP(A158,'Copia de MOD PAA INVERSIÓN'!$B:$M,12,0)</f>
        <v>18000000</v>
      </c>
      <c r="AG158" s="79" t="e">
        <f t="shared" si="3"/>
        <v>#REF!</v>
      </c>
      <c r="AH158" s="28"/>
    </row>
    <row r="159" spans="1:34" ht="191.25">
      <c r="A159" s="32" t="s">
        <v>382</v>
      </c>
      <c r="B159" s="33" t="s">
        <v>71</v>
      </c>
      <c r="C159" s="33" t="s">
        <v>72</v>
      </c>
      <c r="D159" s="33" t="s">
        <v>284</v>
      </c>
      <c r="E159" s="33" t="s">
        <v>285</v>
      </c>
      <c r="F159" s="34">
        <v>8080</v>
      </c>
      <c r="G159" s="34">
        <v>2024110010212</v>
      </c>
      <c r="H159" s="33" t="s">
        <v>10</v>
      </c>
      <c r="I159" s="33" t="s">
        <v>286</v>
      </c>
      <c r="J159" s="33" t="s">
        <v>11</v>
      </c>
      <c r="K159" s="33">
        <v>80111600</v>
      </c>
      <c r="L159" s="33" t="s">
        <v>1327</v>
      </c>
      <c r="M159" s="33" t="s">
        <v>83</v>
      </c>
      <c r="N159" s="33" t="str">
        <f t="shared" si="41"/>
        <v>FEBRERO</v>
      </c>
      <c r="O159" s="33">
        <v>5</v>
      </c>
      <c r="P159" s="33">
        <v>1</v>
      </c>
      <c r="Q159" s="33" t="s">
        <v>84</v>
      </c>
      <c r="R159" s="41" t="s">
        <v>85</v>
      </c>
      <c r="S159" s="41">
        <v>2253000</v>
      </c>
      <c r="T159" s="41">
        <f t="shared" si="42"/>
        <v>11265000</v>
      </c>
      <c r="U159" s="33" t="s">
        <v>288</v>
      </c>
      <c r="V159" s="33" t="s">
        <v>79</v>
      </c>
      <c r="W159" s="33" t="s">
        <v>289</v>
      </c>
      <c r="X159" s="33" t="s">
        <v>290</v>
      </c>
      <c r="Y159" s="33" t="s">
        <v>77</v>
      </c>
      <c r="Z159" s="33" t="s">
        <v>78</v>
      </c>
      <c r="AA159" s="76">
        <f>SUMIFS('MOD PAA INVERSIÓN'!M:M,'MOD PAA INVERSIÓN'!B:B,A159,'MOD PAA INVERSIÓN'!A:A,"Modificación propuesta")</f>
        <v>11265000</v>
      </c>
      <c r="AB159" s="76">
        <f t="shared" si="69"/>
        <v>0</v>
      </c>
      <c r="AC159" s="76">
        <f t="shared" si="70"/>
        <v>11265000</v>
      </c>
      <c r="AD159" s="76">
        <f>IFERROR(VLOOKUP(A159,'MOD PAA INVERSIÓN'!$B:$U,20,0),0)</f>
        <v>1</v>
      </c>
      <c r="AE159" s="76">
        <f>SUMIFS('MOD PAA INVERSIÓN'!$M:$M,'MOD PAA INVERSIÓN'!B:B,A159,'MOD PAA INVERSIÓN'!A:A,"Información Actual")</f>
        <v>-11265000</v>
      </c>
      <c r="AF159" s="76">
        <f>VLOOKUP(A159,'Copia de MOD PAA INVERSIÓN'!$B:$M,12,0)</f>
        <v>11265000</v>
      </c>
      <c r="AG159" s="79" t="e">
        <f t="shared" si="3"/>
        <v>#REF!</v>
      </c>
      <c r="AH159" s="28"/>
    </row>
    <row r="160" spans="1:34" ht="191.25">
      <c r="A160" s="32" t="s">
        <v>383</v>
      </c>
      <c r="B160" s="33" t="s">
        <v>71</v>
      </c>
      <c r="C160" s="33" t="s">
        <v>72</v>
      </c>
      <c r="D160" s="33" t="s">
        <v>284</v>
      </c>
      <c r="E160" s="33" t="s">
        <v>285</v>
      </c>
      <c r="F160" s="34">
        <v>8080</v>
      </c>
      <c r="G160" s="34">
        <v>2024110010212</v>
      </c>
      <c r="H160" s="33" t="s">
        <v>10</v>
      </c>
      <c r="I160" s="33" t="s">
        <v>286</v>
      </c>
      <c r="J160" s="33" t="s">
        <v>11</v>
      </c>
      <c r="K160" s="33">
        <v>80111600</v>
      </c>
      <c r="L160" s="33" t="s">
        <v>1328</v>
      </c>
      <c r="M160" s="33" t="s">
        <v>83</v>
      </c>
      <c r="N160" s="33" t="str">
        <f t="shared" si="41"/>
        <v>FEBRERO</v>
      </c>
      <c r="O160" s="33">
        <v>5</v>
      </c>
      <c r="P160" s="33">
        <v>1</v>
      </c>
      <c r="Q160" s="33" t="s">
        <v>84</v>
      </c>
      <c r="R160" s="41" t="s">
        <v>85</v>
      </c>
      <c r="S160" s="41">
        <v>4000000</v>
      </c>
      <c r="T160" s="41">
        <f t="shared" si="42"/>
        <v>20000000</v>
      </c>
      <c r="U160" s="33" t="s">
        <v>288</v>
      </c>
      <c r="V160" s="33" t="s">
        <v>79</v>
      </c>
      <c r="W160" s="33" t="s">
        <v>289</v>
      </c>
      <c r="X160" s="33" t="s">
        <v>290</v>
      </c>
      <c r="Y160" s="33" t="s">
        <v>77</v>
      </c>
      <c r="Z160" s="33" t="s">
        <v>78</v>
      </c>
      <c r="AA160" s="76">
        <f>SUMIFS('MOD PAA INVERSIÓN'!M:M,'MOD PAA INVERSIÓN'!B:B,A160,'MOD PAA INVERSIÓN'!A:A,"Modificación propuesta")</f>
        <v>20000000</v>
      </c>
      <c r="AB160" s="76">
        <f t="shared" si="69"/>
        <v>0</v>
      </c>
      <c r="AC160" s="76">
        <f t="shared" si="70"/>
        <v>20000000</v>
      </c>
      <c r="AD160" s="76">
        <f>IFERROR(VLOOKUP(A160,'MOD PAA INVERSIÓN'!$B:$U,20,0),0)</f>
        <v>1</v>
      </c>
      <c r="AE160" s="76">
        <f>SUMIFS('MOD PAA INVERSIÓN'!$M:$M,'MOD PAA INVERSIÓN'!B:B,A160,'MOD PAA INVERSIÓN'!A:A,"Información Actual")</f>
        <v>-20000000</v>
      </c>
      <c r="AF160" s="76">
        <f>VLOOKUP(A160,'Copia de MOD PAA INVERSIÓN'!$B:$M,12,0)</f>
        <v>20000000</v>
      </c>
      <c r="AG160" s="79" t="e">
        <f t="shared" si="3"/>
        <v>#REF!</v>
      </c>
      <c r="AH160" s="28"/>
    </row>
    <row r="161" spans="1:34" ht="191.25">
      <c r="A161" s="32" t="s">
        <v>385</v>
      </c>
      <c r="B161" s="33" t="s">
        <v>71</v>
      </c>
      <c r="C161" s="33" t="s">
        <v>72</v>
      </c>
      <c r="D161" s="33" t="s">
        <v>284</v>
      </c>
      <c r="E161" s="33" t="s">
        <v>285</v>
      </c>
      <c r="F161" s="34">
        <v>8080</v>
      </c>
      <c r="G161" s="34">
        <v>2024110010212</v>
      </c>
      <c r="H161" s="33" t="s">
        <v>10</v>
      </c>
      <c r="I161" s="33" t="s">
        <v>286</v>
      </c>
      <c r="J161" s="33" t="s">
        <v>11</v>
      </c>
      <c r="K161" s="33">
        <v>80111600</v>
      </c>
      <c r="L161" s="33" t="s">
        <v>1329</v>
      </c>
      <c r="M161" s="33" t="s">
        <v>309</v>
      </c>
      <c r="N161" s="33" t="str">
        <f t="shared" si="41"/>
        <v>Marzo</v>
      </c>
      <c r="O161" s="33">
        <v>4</v>
      </c>
      <c r="P161" s="33">
        <v>1</v>
      </c>
      <c r="Q161" s="33" t="s">
        <v>84</v>
      </c>
      <c r="R161" s="41" t="s">
        <v>85</v>
      </c>
      <c r="S161" s="41">
        <v>2500000</v>
      </c>
      <c r="T161" s="41">
        <f t="shared" si="42"/>
        <v>10000000</v>
      </c>
      <c r="U161" s="33" t="s">
        <v>288</v>
      </c>
      <c r="V161" s="33" t="s">
        <v>79</v>
      </c>
      <c r="W161" s="33" t="s">
        <v>289</v>
      </c>
      <c r="X161" s="33" t="s">
        <v>290</v>
      </c>
      <c r="Y161" s="33" t="s">
        <v>77</v>
      </c>
      <c r="Z161" s="33" t="s">
        <v>78</v>
      </c>
      <c r="AA161" s="76">
        <f>SUMIFS('MOD PAA INVERSIÓN'!M:M,'MOD PAA INVERSIÓN'!B:B,A161,'MOD PAA INVERSIÓN'!A:A,"Modificación propuesta")</f>
        <v>17500000</v>
      </c>
      <c r="AB161" s="76">
        <f t="shared" si="69"/>
        <v>7500000</v>
      </c>
      <c r="AC161" s="76">
        <f t="shared" si="70"/>
        <v>17500000</v>
      </c>
      <c r="AD161" s="76">
        <f>IFERROR(VLOOKUP(A161,'MOD PAA INVERSIÓN'!$B:$U,20,0),0)</f>
        <v>4</v>
      </c>
      <c r="AE161" s="76">
        <f>SUMIFS('MOD PAA INVERSIÓN'!$M:$M,'MOD PAA INVERSIÓN'!B:B,A161,'MOD PAA INVERSIÓN'!A:A,"Información Actual")</f>
        <v>-10000000</v>
      </c>
      <c r="AF161" s="76">
        <f>VLOOKUP(A161,'Copia de MOD PAA INVERSIÓN'!$B:$M,12,0)</f>
        <v>17500000</v>
      </c>
      <c r="AG161" s="79" t="e">
        <f t="shared" si="3"/>
        <v>#REF!</v>
      </c>
      <c r="AH161" s="28"/>
    </row>
    <row r="162" spans="1:34" ht="89.25">
      <c r="A162" s="32" t="s">
        <v>386</v>
      </c>
      <c r="B162" s="33" t="s">
        <v>71</v>
      </c>
      <c r="C162" s="33" t="s">
        <v>72</v>
      </c>
      <c r="D162" s="33" t="s">
        <v>284</v>
      </c>
      <c r="E162" s="33" t="s">
        <v>285</v>
      </c>
      <c r="F162" s="34">
        <v>8080</v>
      </c>
      <c r="G162" s="34">
        <v>2024110010212</v>
      </c>
      <c r="H162" s="33" t="s">
        <v>10</v>
      </c>
      <c r="I162" s="33" t="s">
        <v>286</v>
      </c>
      <c r="J162" s="33" t="s">
        <v>11</v>
      </c>
      <c r="K162" s="33">
        <v>80111600</v>
      </c>
      <c r="L162" s="33" t="s">
        <v>1330</v>
      </c>
      <c r="M162" s="33" t="s">
        <v>83</v>
      </c>
      <c r="N162" s="33" t="str">
        <f t="shared" si="41"/>
        <v>FEBRERO</v>
      </c>
      <c r="O162" s="33">
        <v>4</v>
      </c>
      <c r="P162" s="33">
        <v>1</v>
      </c>
      <c r="Q162" s="33" t="s">
        <v>84</v>
      </c>
      <c r="R162" s="41" t="s">
        <v>85</v>
      </c>
      <c r="S162" s="41">
        <v>3500000</v>
      </c>
      <c r="T162" s="41">
        <f t="shared" si="42"/>
        <v>14000000</v>
      </c>
      <c r="U162" s="33" t="s">
        <v>288</v>
      </c>
      <c r="V162" s="33" t="s">
        <v>79</v>
      </c>
      <c r="W162" s="33" t="s">
        <v>289</v>
      </c>
      <c r="X162" s="33" t="s">
        <v>76</v>
      </c>
      <c r="Y162" s="33" t="s">
        <v>77</v>
      </c>
      <c r="Z162" s="33" t="s">
        <v>78</v>
      </c>
      <c r="AA162" s="76">
        <f>SUMIFS('MOD PAA INVERSIÓN'!M:M,'MOD PAA INVERSIÓN'!B:B,A162,'MOD PAA INVERSIÓN'!A:A,"Modificación propuesta")</f>
        <v>14000000</v>
      </c>
      <c r="AB162" s="76">
        <f t="shared" si="69"/>
        <v>0</v>
      </c>
      <c r="AC162" s="76">
        <f t="shared" si="70"/>
        <v>14000000</v>
      </c>
      <c r="AD162" s="76">
        <f>IFERROR(VLOOKUP(A162,'MOD PAA INVERSIÓN'!$B:$U,20,0),0)</f>
        <v>1</v>
      </c>
      <c r="AE162" s="76">
        <f>SUMIFS('MOD PAA INVERSIÓN'!$M:$M,'MOD PAA INVERSIÓN'!B:B,A162,'MOD PAA INVERSIÓN'!A:A,"Información Actual")</f>
        <v>-14000000</v>
      </c>
      <c r="AF162" s="76">
        <f>VLOOKUP(A162,'Copia de MOD PAA INVERSIÓN'!$B:$M,12,0)</f>
        <v>14000000</v>
      </c>
      <c r="AG162" s="79" t="e">
        <f t="shared" si="3"/>
        <v>#REF!</v>
      </c>
      <c r="AH162" s="28"/>
    </row>
    <row r="163" spans="1:34" ht="191.25">
      <c r="A163" s="32" t="s">
        <v>387</v>
      </c>
      <c r="B163" s="33" t="s">
        <v>71</v>
      </c>
      <c r="C163" s="33" t="s">
        <v>72</v>
      </c>
      <c r="D163" s="33" t="s">
        <v>284</v>
      </c>
      <c r="E163" s="33" t="s">
        <v>285</v>
      </c>
      <c r="F163" s="34">
        <v>8080</v>
      </c>
      <c r="G163" s="34">
        <v>2024110010212</v>
      </c>
      <c r="H163" s="33" t="s">
        <v>10</v>
      </c>
      <c r="I163" s="33" t="s">
        <v>286</v>
      </c>
      <c r="J163" s="33" t="s">
        <v>11</v>
      </c>
      <c r="K163" s="33">
        <v>80111600</v>
      </c>
      <c r="L163" s="33" t="s">
        <v>1331</v>
      </c>
      <c r="M163" s="33" t="s">
        <v>83</v>
      </c>
      <c r="N163" s="33" t="str">
        <f t="shared" si="41"/>
        <v>FEBRERO</v>
      </c>
      <c r="O163" s="33">
        <v>5</v>
      </c>
      <c r="P163" s="33">
        <v>1</v>
      </c>
      <c r="Q163" s="33" t="s">
        <v>84</v>
      </c>
      <c r="R163" s="41" t="s">
        <v>85</v>
      </c>
      <c r="S163" s="41">
        <v>5000000</v>
      </c>
      <c r="T163" s="41">
        <f t="shared" si="42"/>
        <v>25000000</v>
      </c>
      <c r="U163" s="33" t="s">
        <v>288</v>
      </c>
      <c r="V163" s="33" t="s">
        <v>79</v>
      </c>
      <c r="W163" s="33" t="s">
        <v>289</v>
      </c>
      <c r="X163" s="33" t="s">
        <v>290</v>
      </c>
      <c r="Y163" s="33" t="s">
        <v>77</v>
      </c>
      <c r="Z163" s="33" t="s">
        <v>78</v>
      </c>
      <c r="AA163" s="76">
        <f>SUMIFS('MOD PAA INVERSIÓN'!M:M,'MOD PAA INVERSIÓN'!B:B,A163,'MOD PAA INVERSIÓN'!A:A,"Modificación propuesta")</f>
        <v>0</v>
      </c>
      <c r="AB163" s="79">
        <f>AC163-T163</f>
        <v>0</v>
      </c>
      <c r="AC163" s="79">
        <f>T163</f>
        <v>25000000</v>
      </c>
      <c r="AD163" s="76">
        <f>IFERROR(VLOOKUP(A163,'MOD PAA INVERSIÓN'!$B:$U,20,0),0)</f>
        <v>0</v>
      </c>
      <c r="AE163" s="76">
        <f>SUMIFS('MOD PAA INVERSIÓN'!$M:$M,'MOD PAA INVERSIÓN'!B:B,A163,'MOD PAA INVERSIÓN'!A:A,"Información Actual")</f>
        <v>0</v>
      </c>
      <c r="AF163" s="76" t="e">
        <f>VLOOKUP(A163,'Copia de MOD PAA INVERSIÓN'!$B:$M,12,0)</f>
        <v>#N/A</v>
      </c>
      <c r="AG163" s="28" t="e">
        <f t="shared" si="3"/>
        <v>#REF!</v>
      </c>
      <c r="AH163" s="28"/>
    </row>
    <row r="164" spans="1:34" ht="89.25">
      <c r="A164" s="32" t="s">
        <v>388</v>
      </c>
      <c r="B164" s="33" t="s">
        <v>71</v>
      </c>
      <c r="C164" s="33" t="s">
        <v>72</v>
      </c>
      <c r="D164" s="33" t="s">
        <v>284</v>
      </c>
      <c r="E164" s="33" t="s">
        <v>285</v>
      </c>
      <c r="F164" s="34">
        <v>8080</v>
      </c>
      <c r="G164" s="34">
        <v>2024110010212</v>
      </c>
      <c r="H164" s="33" t="s">
        <v>10</v>
      </c>
      <c r="I164" s="33" t="s">
        <v>286</v>
      </c>
      <c r="J164" s="33" t="s">
        <v>11</v>
      </c>
      <c r="K164" s="33">
        <v>80111600</v>
      </c>
      <c r="L164" s="33" t="s">
        <v>1332</v>
      </c>
      <c r="M164" s="33" t="s">
        <v>83</v>
      </c>
      <c r="N164" s="33" t="str">
        <f t="shared" si="41"/>
        <v>FEBRERO</v>
      </c>
      <c r="O164" s="33">
        <v>5</v>
      </c>
      <c r="P164" s="33">
        <v>1</v>
      </c>
      <c r="Q164" s="33" t="s">
        <v>84</v>
      </c>
      <c r="R164" s="41" t="s">
        <v>85</v>
      </c>
      <c r="S164" s="41">
        <v>2800000</v>
      </c>
      <c r="T164" s="41">
        <f t="shared" si="42"/>
        <v>14000000</v>
      </c>
      <c r="U164" s="33" t="s">
        <v>288</v>
      </c>
      <c r="V164" s="33" t="s">
        <v>79</v>
      </c>
      <c r="W164" s="33" t="s">
        <v>289</v>
      </c>
      <c r="X164" s="33" t="s">
        <v>76</v>
      </c>
      <c r="Y164" s="33" t="s">
        <v>77</v>
      </c>
      <c r="Z164" s="33" t="s">
        <v>78</v>
      </c>
      <c r="AA164" s="76">
        <f>SUMIFS('MOD PAA INVERSIÓN'!M:M,'MOD PAA INVERSIÓN'!B:B,A164,'MOD PAA INVERSIÓN'!A:A,"Modificación propuesta")</f>
        <v>14000000</v>
      </c>
      <c r="AB164" s="76">
        <f t="shared" ref="AB164:AB165" si="71">AF164-T164</f>
        <v>0</v>
      </c>
      <c r="AC164" s="76">
        <f t="shared" ref="AC164:AC165" si="72">AF164</f>
        <v>14000000</v>
      </c>
      <c r="AD164" s="76">
        <f>IFERROR(VLOOKUP(A164,'MOD PAA INVERSIÓN'!$B:$U,20,0),0)</f>
        <v>1</v>
      </c>
      <c r="AE164" s="76">
        <f>SUMIFS('MOD PAA INVERSIÓN'!$M:$M,'MOD PAA INVERSIÓN'!B:B,A164,'MOD PAA INVERSIÓN'!A:A,"Información Actual")</f>
        <v>-14000000</v>
      </c>
      <c r="AF164" s="76">
        <f>VLOOKUP(A164,'Copia de MOD PAA INVERSIÓN'!$B:$M,12,0)</f>
        <v>14000000</v>
      </c>
      <c r="AG164" s="79" t="e">
        <f t="shared" si="3"/>
        <v>#REF!</v>
      </c>
      <c r="AH164" s="28"/>
    </row>
    <row r="165" spans="1:34" ht="89.25">
      <c r="A165" s="32" t="s">
        <v>389</v>
      </c>
      <c r="B165" s="33" t="s">
        <v>71</v>
      </c>
      <c r="C165" s="33" t="s">
        <v>72</v>
      </c>
      <c r="D165" s="33" t="s">
        <v>284</v>
      </c>
      <c r="E165" s="33" t="s">
        <v>285</v>
      </c>
      <c r="F165" s="34">
        <v>8080</v>
      </c>
      <c r="G165" s="34">
        <v>2024110010212</v>
      </c>
      <c r="H165" s="33" t="s">
        <v>10</v>
      </c>
      <c r="I165" s="33" t="s">
        <v>286</v>
      </c>
      <c r="J165" s="33" t="s">
        <v>11</v>
      </c>
      <c r="K165" s="33">
        <v>80111600</v>
      </c>
      <c r="L165" s="33" t="s">
        <v>1333</v>
      </c>
      <c r="M165" s="33" t="s">
        <v>83</v>
      </c>
      <c r="N165" s="33" t="str">
        <f t="shared" si="41"/>
        <v>FEBRERO</v>
      </c>
      <c r="O165" s="33">
        <v>5</v>
      </c>
      <c r="P165" s="33">
        <v>1</v>
      </c>
      <c r="Q165" s="33" t="s">
        <v>84</v>
      </c>
      <c r="R165" s="41" t="s">
        <v>85</v>
      </c>
      <c r="S165" s="41">
        <v>2253000</v>
      </c>
      <c r="T165" s="41">
        <f t="shared" si="42"/>
        <v>11265000</v>
      </c>
      <c r="U165" s="33" t="s">
        <v>288</v>
      </c>
      <c r="V165" s="33" t="s">
        <v>79</v>
      </c>
      <c r="W165" s="33" t="s">
        <v>289</v>
      </c>
      <c r="X165" s="33" t="s">
        <v>76</v>
      </c>
      <c r="Y165" s="33" t="s">
        <v>77</v>
      </c>
      <c r="Z165" s="33" t="s">
        <v>78</v>
      </c>
      <c r="AA165" s="76">
        <f>SUMIFS('MOD PAA INVERSIÓN'!M:M,'MOD PAA INVERSIÓN'!B:B,A165,'MOD PAA INVERSIÓN'!A:A,"Modificación propuesta")</f>
        <v>11265000</v>
      </c>
      <c r="AB165" s="76">
        <f t="shared" si="71"/>
        <v>0</v>
      </c>
      <c r="AC165" s="76">
        <f t="shared" si="72"/>
        <v>11265000</v>
      </c>
      <c r="AD165" s="76">
        <f>IFERROR(VLOOKUP(A165,'MOD PAA INVERSIÓN'!$B:$U,20,0),0)</f>
        <v>1</v>
      </c>
      <c r="AE165" s="76">
        <f>SUMIFS('MOD PAA INVERSIÓN'!$M:$M,'MOD PAA INVERSIÓN'!B:B,A165,'MOD PAA INVERSIÓN'!A:A,"Información Actual")</f>
        <v>-11265000</v>
      </c>
      <c r="AF165" s="76">
        <f>VLOOKUP(A165,'Copia de MOD PAA INVERSIÓN'!$B:$M,12,0)</f>
        <v>11265000</v>
      </c>
      <c r="AG165" s="79" t="e">
        <f t="shared" si="3"/>
        <v>#REF!</v>
      </c>
      <c r="AH165" s="28"/>
    </row>
    <row r="166" spans="1:34" ht="191.25">
      <c r="A166" s="32" t="s">
        <v>391</v>
      </c>
      <c r="B166" s="33" t="s">
        <v>71</v>
      </c>
      <c r="C166" s="33" t="s">
        <v>72</v>
      </c>
      <c r="D166" s="33" t="s">
        <v>284</v>
      </c>
      <c r="E166" s="33" t="s">
        <v>285</v>
      </c>
      <c r="F166" s="34">
        <v>8080</v>
      </c>
      <c r="G166" s="34">
        <v>2024110010212</v>
      </c>
      <c r="H166" s="33" t="s">
        <v>10</v>
      </c>
      <c r="I166" s="33" t="s">
        <v>286</v>
      </c>
      <c r="J166" s="33" t="s">
        <v>11</v>
      </c>
      <c r="K166" s="33">
        <v>80111600</v>
      </c>
      <c r="L166" s="33" t="s">
        <v>1334</v>
      </c>
      <c r="M166" s="33" t="s">
        <v>83</v>
      </c>
      <c r="N166" s="33" t="str">
        <f t="shared" si="41"/>
        <v>FEBRERO</v>
      </c>
      <c r="O166" s="33">
        <v>5</v>
      </c>
      <c r="P166" s="33">
        <v>1</v>
      </c>
      <c r="Q166" s="33" t="s">
        <v>84</v>
      </c>
      <c r="R166" s="41" t="s">
        <v>85</v>
      </c>
      <c r="S166" s="41">
        <v>5000000</v>
      </c>
      <c r="T166" s="41">
        <f t="shared" si="42"/>
        <v>25000000</v>
      </c>
      <c r="U166" s="33" t="s">
        <v>288</v>
      </c>
      <c r="V166" s="33" t="s">
        <v>79</v>
      </c>
      <c r="W166" s="33" t="s">
        <v>289</v>
      </c>
      <c r="X166" s="33" t="s">
        <v>290</v>
      </c>
      <c r="Y166" s="33" t="s">
        <v>77</v>
      </c>
      <c r="Z166" s="33" t="s">
        <v>78</v>
      </c>
      <c r="AA166" s="76">
        <f>SUMIFS('MOD PAA INVERSIÓN'!M:M,'MOD PAA INVERSIÓN'!B:B,A166,'MOD PAA INVERSIÓN'!A:A,"Modificación propuesta")</f>
        <v>0</v>
      </c>
      <c r="AB166" s="79">
        <f>AC166-T166</f>
        <v>0</v>
      </c>
      <c r="AC166" s="79">
        <f>T166</f>
        <v>25000000</v>
      </c>
      <c r="AD166" s="76">
        <f>IFERROR(VLOOKUP(A166,'MOD PAA INVERSIÓN'!$B:$U,20,0),0)</f>
        <v>0</v>
      </c>
      <c r="AE166" s="76">
        <f>SUMIFS('MOD PAA INVERSIÓN'!$M:$M,'MOD PAA INVERSIÓN'!B:B,A166,'MOD PAA INVERSIÓN'!A:A,"Información Actual")</f>
        <v>0</v>
      </c>
      <c r="AF166" s="76" t="e">
        <f>VLOOKUP(A166,'Copia de MOD PAA INVERSIÓN'!$B:$M,12,0)</f>
        <v>#N/A</v>
      </c>
      <c r="AG166" s="28" t="e">
        <f t="shared" si="3"/>
        <v>#REF!</v>
      </c>
      <c r="AH166" s="28"/>
    </row>
    <row r="167" spans="1:34" ht="89.25">
      <c r="A167" s="32" t="s">
        <v>392</v>
      </c>
      <c r="B167" s="33" t="s">
        <v>71</v>
      </c>
      <c r="C167" s="33" t="s">
        <v>72</v>
      </c>
      <c r="D167" s="33" t="s">
        <v>284</v>
      </c>
      <c r="E167" s="33" t="s">
        <v>285</v>
      </c>
      <c r="F167" s="34">
        <v>8080</v>
      </c>
      <c r="G167" s="34">
        <v>2024110010212</v>
      </c>
      <c r="H167" s="33" t="s">
        <v>10</v>
      </c>
      <c r="I167" s="33" t="s">
        <v>286</v>
      </c>
      <c r="J167" s="33" t="s">
        <v>11</v>
      </c>
      <c r="K167" s="33">
        <v>80111600</v>
      </c>
      <c r="L167" s="33" t="s">
        <v>1335</v>
      </c>
      <c r="M167" s="33" t="s">
        <v>315</v>
      </c>
      <c r="N167" s="33" t="str">
        <f t="shared" si="41"/>
        <v>MARZO</v>
      </c>
      <c r="O167" s="33">
        <v>4</v>
      </c>
      <c r="P167" s="33">
        <v>1</v>
      </c>
      <c r="Q167" s="33" t="s">
        <v>84</v>
      </c>
      <c r="R167" s="41" t="s">
        <v>85</v>
      </c>
      <c r="S167" s="41">
        <v>3000000</v>
      </c>
      <c r="T167" s="41">
        <f t="shared" si="42"/>
        <v>12000000</v>
      </c>
      <c r="U167" s="33" t="s">
        <v>288</v>
      </c>
      <c r="V167" s="33" t="s">
        <v>79</v>
      </c>
      <c r="W167" s="33" t="s">
        <v>289</v>
      </c>
      <c r="X167" s="33" t="s">
        <v>76</v>
      </c>
      <c r="Y167" s="33" t="s">
        <v>77</v>
      </c>
      <c r="Z167" s="33" t="s">
        <v>78</v>
      </c>
      <c r="AA167" s="76">
        <f>SUMIFS('MOD PAA INVERSIÓN'!M:M,'MOD PAA INVERSIÓN'!B:B,A167,'MOD PAA INVERSIÓN'!A:A,"Modificación propuesta")</f>
        <v>12000000</v>
      </c>
      <c r="AB167" s="76">
        <f t="shared" ref="AB167:AB168" si="73">AF167-T167</f>
        <v>0</v>
      </c>
      <c r="AC167" s="76">
        <f t="shared" ref="AC167:AC168" si="74">AF167</f>
        <v>12000000</v>
      </c>
      <c r="AD167" s="76">
        <f>IFERROR(VLOOKUP(A167,'MOD PAA INVERSIÓN'!$B:$U,20,0),0)</f>
        <v>1</v>
      </c>
      <c r="AE167" s="76">
        <f>SUMIFS('MOD PAA INVERSIÓN'!$M:$M,'MOD PAA INVERSIÓN'!B:B,A167,'MOD PAA INVERSIÓN'!A:A,"Información Actual")</f>
        <v>-12000000</v>
      </c>
      <c r="AF167" s="76">
        <f>VLOOKUP(A167,'Copia de MOD PAA INVERSIÓN'!$B:$M,12,0)</f>
        <v>12000000</v>
      </c>
      <c r="AG167" s="79" t="e">
        <f t="shared" si="3"/>
        <v>#REF!</v>
      </c>
      <c r="AH167" s="28"/>
    </row>
    <row r="168" spans="1:34" ht="102">
      <c r="A168" s="32" t="s">
        <v>393</v>
      </c>
      <c r="B168" s="33" t="s">
        <v>71</v>
      </c>
      <c r="C168" s="33" t="s">
        <v>72</v>
      </c>
      <c r="D168" s="33" t="s">
        <v>284</v>
      </c>
      <c r="E168" s="33" t="s">
        <v>285</v>
      </c>
      <c r="F168" s="34">
        <v>8080</v>
      </c>
      <c r="G168" s="34">
        <v>2024110010212</v>
      </c>
      <c r="H168" s="33" t="s">
        <v>10</v>
      </c>
      <c r="I168" s="33" t="s">
        <v>286</v>
      </c>
      <c r="J168" s="33" t="s">
        <v>11</v>
      </c>
      <c r="K168" s="33">
        <v>80111600</v>
      </c>
      <c r="L168" s="33" t="s">
        <v>1336</v>
      </c>
      <c r="M168" s="33" t="s">
        <v>83</v>
      </c>
      <c r="N168" s="33" t="str">
        <f t="shared" si="41"/>
        <v>FEBRERO</v>
      </c>
      <c r="O168" s="33">
        <v>8</v>
      </c>
      <c r="P168" s="33">
        <v>1</v>
      </c>
      <c r="Q168" s="33" t="s">
        <v>84</v>
      </c>
      <c r="R168" s="41" t="s">
        <v>85</v>
      </c>
      <c r="S168" s="41">
        <v>5500000</v>
      </c>
      <c r="T168" s="41">
        <f t="shared" si="42"/>
        <v>44000000</v>
      </c>
      <c r="U168" s="33" t="s">
        <v>288</v>
      </c>
      <c r="V168" s="33" t="s">
        <v>79</v>
      </c>
      <c r="W168" s="33" t="s">
        <v>289</v>
      </c>
      <c r="X168" s="33" t="s">
        <v>317</v>
      </c>
      <c r="Y168" s="33" t="s">
        <v>77</v>
      </c>
      <c r="Z168" s="33" t="s">
        <v>78</v>
      </c>
      <c r="AA168" s="76">
        <f>SUMIFS('MOD PAA INVERSIÓN'!M:M,'MOD PAA INVERSIÓN'!B:B,A168,'MOD PAA INVERSIÓN'!A:A,"Modificación propuesta")</f>
        <v>44000000</v>
      </c>
      <c r="AB168" s="76">
        <f t="shared" si="73"/>
        <v>0</v>
      </c>
      <c r="AC168" s="76">
        <f t="shared" si="74"/>
        <v>44000000</v>
      </c>
      <c r="AD168" s="76">
        <f>IFERROR(VLOOKUP(A168,'MOD PAA INVERSIÓN'!$B:$U,20,0),0)</f>
        <v>1</v>
      </c>
      <c r="AE168" s="76">
        <f>SUMIFS('MOD PAA INVERSIÓN'!$M:$M,'MOD PAA INVERSIÓN'!B:B,A168,'MOD PAA INVERSIÓN'!A:A,"Información Actual")</f>
        <v>-44000000</v>
      </c>
      <c r="AF168" s="76">
        <f>VLOOKUP(A168,'Copia de MOD PAA INVERSIÓN'!$B:$M,12,0)</f>
        <v>44000000</v>
      </c>
      <c r="AG168" s="79" t="e">
        <f t="shared" si="3"/>
        <v>#REF!</v>
      </c>
      <c r="AH168" s="28"/>
    </row>
    <row r="169" spans="1:34" ht="191.25">
      <c r="A169" s="32" t="s">
        <v>394</v>
      </c>
      <c r="B169" s="33" t="s">
        <v>71</v>
      </c>
      <c r="C169" s="33" t="s">
        <v>72</v>
      </c>
      <c r="D169" s="33" t="s">
        <v>284</v>
      </c>
      <c r="E169" s="33" t="s">
        <v>285</v>
      </c>
      <c r="F169" s="34">
        <v>8080</v>
      </c>
      <c r="G169" s="34">
        <v>2024110010212</v>
      </c>
      <c r="H169" s="33" t="s">
        <v>10</v>
      </c>
      <c r="I169" s="33" t="s">
        <v>286</v>
      </c>
      <c r="J169" s="33" t="s">
        <v>11</v>
      </c>
      <c r="K169" s="33">
        <v>80111600</v>
      </c>
      <c r="L169" s="33" t="s">
        <v>395</v>
      </c>
      <c r="M169" s="33" t="s">
        <v>83</v>
      </c>
      <c r="N169" s="33" t="str">
        <f t="shared" si="41"/>
        <v>FEBRERO</v>
      </c>
      <c r="O169" s="33">
        <v>5</v>
      </c>
      <c r="P169" s="33">
        <v>1</v>
      </c>
      <c r="Q169" s="33" t="s">
        <v>84</v>
      </c>
      <c r="R169" s="41" t="s">
        <v>85</v>
      </c>
      <c r="S169" s="41">
        <v>3600000</v>
      </c>
      <c r="T169" s="41">
        <f t="shared" si="42"/>
        <v>18000000</v>
      </c>
      <c r="U169" s="33" t="s">
        <v>288</v>
      </c>
      <c r="V169" s="33" t="s">
        <v>79</v>
      </c>
      <c r="W169" s="33" t="s">
        <v>289</v>
      </c>
      <c r="X169" s="33" t="s">
        <v>290</v>
      </c>
      <c r="Y169" s="33" t="s">
        <v>77</v>
      </c>
      <c r="Z169" s="33" t="s">
        <v>78</v>
      </c>
      <c r="AA169" s="76">
        <f>SUMIFS('MOD PAA INVERSIÓN'!M:M,'MOD PAA INVERSIÓN'!B:B,A169,'MOD PAA INVERSIÓN'!A:A,"Modificación propuesta")</f>
        <v>0</v>
      </c>
      <c r="AB169" s="79">
        <f t="shared" ref="AB169:AB170" si="75">AC169-T169</f>
        <v>0</v>
      </c>
      <c r="AC169" s="79">
        <f t="shared" ref="AC169:AC170" si="76">T169</f>
        <v>18000000</v>
      </c>
      <c r="AD169" s="76">
        <f>IFERROR(VLOOKUP(A169,'MOD PAA INVERSIÓN'!$B:$U,20,0),0)</f>
        <v>0</v>
      </c>
      <c r="AE169" s="76">
        <f>SUMIFS('MOD PAA INVERSIÓN'!$M:$M,'MOD PAA INVERSIÓN'!B:B,A169,'MOD PAA INVERSIÓN'!A:A,"Información Actual")</f>
        <v>0</v>
      </c>
      <c r="AF169" s="76" t="e">
        <f>VLOOKUP(A169,'Copia de MOD PAA INVERSIÓN'!$B:$M,12,0)</f>
        <v>#N/A</v>
      </c>
      <c r="AG169" s="28" t="e">
        <f t="shared" si="3"/>
        <v>#REF!</v>
      </c>
      <c r="AH169" s="28"/>
    </row>
    <row r="170" spans="1:34" ht="102">
      <c r="A170" s="32" t="s">
        <v>396</v>
      </c>
      <c r="B170" s="33" t="s">
        <v>71</v>
      </c>
      <c r="C170" s="33" t="s">
        <v>72</v>
      </c>
      <c r="D170" s="33" t="s">
        <v>284</v>
      </c>
      <c r="E170" s="33" t="s">
        <v>285</v>
      </c>
      <c r="F170" s="34">
        <v>8080</v>
      </c>
      <c r="G170" s="34">
        <v>2024110010212</v>
      </c>
      <c r="H170" s="33" t="s">
        <v>10</v>
      </c>
      <c r="I170" s="33" t="s">
        <v>286</v>
      </c>
      <c r="J170" s="33" t="s">
        <v>11</v>
      </c>
      <c r="K170" s="33">
        <v>80111600</v>
      </c>
      <c r="L170" s="33" t="s">
        <v>1337</v>
      </c>
      <c r="M170" s="33" t="s">
        <v>82</v>
      </c>
      <c r="N170" s="33" t="str">
        <f t="shared" si="41"/>
        <v>ENERO</v>
      </c>
      <c r="O170" s="33">
        <v>6</v>
      </c>
      <c r="P170" s="33">
        <v>1</v>
      </c>
      <c r="Q170" s="33" t="s">
        <v>84</v>
      </c>
      <c r="R170" s="41" t="s">
        <v>85</v>
      </c>
      <c r="S170" s="41">
        <v>5500000</v>
      </c>
      <c r="T170" s="41">
        <f t="shared" si="42"/>
        <v>33000000</v>
      </c>
      <c r="U170" s="33" t="s">
        <v>288</v>
      </c>
      <c r="V170" s="33" t="s">
        <v>79</v>
      </c>
      <c r="W170" s="33" t="s">
        <v>289</v>
      </c>
      <c r="X170" s="33" t="s">
        <v>317</v>
      </c>
      <c r="Y170" s="33" t="s">
        <v>77</v>
      </c>
      <c r="Z170" s="33" t="s">
        <v>78</v>
      </c>
      <c r="AA170" s="76">
        <f>SUMIFS('MOD PAA INVERSIÓN'!M:M,'MOD PAA INVERSIÓN'!B:B,A170,'MOD PAA INVERSIÓN'!A:A,"Modificación propuesta")</f>
        <v>0</v>
      </c>
      <c r="AB170" s="79">
        <f t="shared" si="75"/>
        <v>0</v>
      </c>
      <c r="AC170" s="79">
        <f t="shared" si="76"/>
        <v>33000000</v>
      </c>
      <c r="AD170" s="76">
        <f>IFERROR(VLOOKUP(A170,'MOD PAA INVERSIÓN'!$B:$U,20,0),0)</f>
        <v>0</v>
      </c>
      <c r="AE170" s="76">
        <f>SUMIFS('MOD PAA INVERSIÓN'!$M:$M,'MOD PAA INVERSIÓN'!B:B,A170,'MOD PAA INVERSIÓN'!A:A,"Información Actual")</f>
        <v>0</v>
      </c>
      <c r="AF170" s="76" t="e">
        <f>VLOOKUP(A170,'Copia de MOD PAA INVERSIÓN'!$B:$M,12,0)</f>
        <v>#N/A</v>
      </c>
      <c r="AG170" s="28" t="e">
        <f t="shared" si="3"/>
        <v>#REF!</v>
      </c>
      <c r="AH170" s="28"/>
    </row>
    <row r="171" spans="1:34" ht="191.25">
      <c r="A171" s="32" t="s">
        <v>397</v>
      </c>
      <c r="B171" s="33" t="s">
        <v>71</v>
      </c>
      <c r="C171" s="33" t="s">
        <v>72</v>
      </c>
      <c r="D171" s="33" t="s">
        <v>284</v>
      </c>
      <c r="E171" s="33" t="s">
        <v>285</v>
      </c>
      <c r="F171" s="34">
        <v>8080</v>
      </c>
      <c r="G171" s="34">
        <v>2024110010212</v>
      </c>
      <c r="H171" s="33" t="s">
        <v>10</v>
      </c>
      <c r="I171" s="33" t="s">
        <v>286</v>
      </c>
      <c r="J171" s="33" t="s">
        <v>11</v>
      </c>
      <c r="K171" s="33">
        <v>80111600</v>
      </c>
      <c r="L171" s="33" t="s">
        <v>1338</v>
      </c>
      <c r="M171" s="33" t="s">
        <v>315</v>
      </c>
      <c r="N171" s="33" t="str">
        <f t="shared" si="41"/>
        <v>MARZO</v>
      </c>
      <c r="O171" s="33">
        <v>4</v>
      </c>
      <c r="P171" s="33">
        <v>1</v>
      </c>
      <c r="Q171" s="33" t="s">
        <v>84</v>
      </c>
      <c r="R171" s="41" t="s">
        <v>85</v>
      </c>
      <c r="S171" s="41">
        <v>7000000</v>
      </c>
      <c r="T171" s="41">
        <f t="shared" si="42"/>
        <v>28000000</v>
      </c>
      <c r="U171" s="33" t="s">
        <v>288</v>
      </c>
      <c r="V171" s="33" t="s">
        <v>79</v>
      </c>
      <c r="W171" s="33" t="s">
        <v>289</v>
      </c>
      <c r="X171" s="33" t="s">
        <v>290</v>
      </c>
      <c r="Y171" s="33" t="s">
        <v>77</v>
      </c>
      <c r="Z171" s="33" t="s">
        <v>78</v>
      </c>
      <c r="AA171" s="76">
        <f>SUMIFS('MOD PAA INVERSIÓN'!M:M,'MOD PAA INVERSIÓN'!B:B,A171,'MOD PAA INVERSIÓN'!A:A,"Modificación propuesta")</f>
        <v>28000000</v>
      </c>
      <c r="AB171" s="76">
        <f t="shared" ref="AB171:AB172" si="77">AF171-T171</f>
        <v>0</v>
      </c>
      <c r="AC171" s="76">
        <f t="shared" ref="AC171:AC172" si="78">AF171</f>
        <v>28000000</v>
      </c>
      <c r="AD171" s="76">
        <f>IFERROR(VLOOKUP(A171,'MOD PAA INVERSIÓN'!$B:$U,20,0),0)</f>
        <v>1</v>
      </c>
      <c r="AE171" s="76">
        <f>SUMIFS('MOD PAA INVERSIÓN'!$M:$M,'MOD PAA INVERSIÓN'!B:B,A171,'MOD PAA INVERSIÓN'!A:A,"Información Actual")</f>
        <v>-28000000</v>
      </c>
      <c r="AF171" s="76">
        <f>VLOOKUP(A171,'Copia de MOD PAA INVERSIÓN'!$B:$M,12,0)</f>
        <v>28000000</v>
      </c>
      <c r="AG171" s="79" t="e">
        <f t="shared" si="3"/>
        <v>#REF!</v>
      </c>
      <c r="AH171" s="28"/>
    </row>
    <row r="172" spans="1:34" ht="191.25">
      <c r="A172" s="32" t="s">
        <v>398</v>
      </c>
      <c r="B172" s="33" t="s">
        <v>71</v>
      </c>
      <c r="C172" s="33" t="s">
        <v>72</v>
      </c>
      <c r="D172" s="33" t="s">
        <v>284</v>
      </c>
      <c r="E172" s="33" t="s">
        <v>285</v>
      </c>
      <c r="F172" s="34">
        <v>8080</v>
      </c>
      <c r="G172" s="34">
        <v>2024110010212</v>
      </c>
      <c r="H172" s="33" t="s">
        <v>10</v>
      </c>
      <c r="I172" s="33" t="s">
        <v>286</v>
      </c>
      <c r="J172" s="33" t="s">
        <v>11</v>
      </c>
      <c r="K172" s="33">
        <v>80111600</v>
      </c>
      <c r="L172" s="33" t="s">
        <v>1339</v>
      </c>
      <c r="M172" s="33" t="s">
        <v>315</v>
      </c>
      <c r="N172" s="33" t="str">
        <f t="shared" si="41"/>
        <v>MARZO</v>
      </c>
      <c r="O172" s="33">
        <v>4</v>
      </c>
      <c r="P172" s="33">
        <v>1</v>
      </c>
      <c r="Q172" s="33" t="s">
        <v>84</v>
      </c>
      <c r="R172" s="41" t="s">
        <v>85</v>
      </c>
      <c r="S172" s="41">
        <v>5000000</v>
      </c>
      <c r="T172" s="41">
        <f t="shared" si="42"/>
        <v>20000000</v>
      </c>
      <c r="U172" s="33" t="s">
        <v>288</v>
      </c>
      <c r="V172" s="33" t="s">
        <v>79</v>
      </c>
      <c r="W172" s="33" t="s">
        <v>289</v>
      </c>
      <c r="X172" s="33" t="s">
        <v>290</v>
      </c>
      <c r="Y172" s="33" t="s">
        <v>77</v>
      </c>
      <c r="Z172" s="33" t="s">
        <v>78</v>
      </c>
      <c r="AA172" s="76">
        <f>SUMIFS('MOD PAA INVERSIÓN'!M:M,'MOD PAA INVERSIÓN'!B:B,A172,'MOD PAA INVERSIÓN'!A:A,"Modificación propuesta")</f>
        <v>20000000</v>
      </c>
      <c r="AB172" s="76">
        <f t="shared" si="77"/>
        <v>0</v>
      </c>
      <c r="AC172" s="76">
        <f t="shared" si="78"/>
        <v>20000000</v>
      </c>
      <c r="AD172" s="76">
        <f>IFERROR(VLOOKUP(A172,'MOD PAA INVERSIÓN'!$B:$U,20,0),0)</f>
        <v>1</v>
      </c>
      <c r="AE172" s="76">
        <f>SUMIFS('MOD PAA INVERSIÓN'!$M:$M,'MOD PAA INVERSIÓN'!B:B,A172,'MOD PAA INVERSIÓN'!A:A,"Información Actual")</f>
        <v>-20000000</v>
      </c>
      <c r="AF172" s="76">
        <f>VLOOKUP(A172,'Copia de MOD PAA INVERSIÓN'!$B:$M,12,0)</f>
        <v>20000000</v>
      </c>
      <c r="AG172" s="79" t="e">
        <f t="shared" si="3"/>
        <v>#REF!</v>
      </c>
      <c r="AH172" s="28"/>
    </row>
    <row r="173" spans="1:34" ht="191.25">
      <c r="A173" s="32" t="s">
        <v>399</v>
      </c>
      <c r="B173" s="33" t="s">
        <v>71</v>
      </c>
      <c r="C173" s="33" t="s">
        <v>72</v>
      </c>
      <c r="D173" s="33" t="s">
        <v>284</v>
      </c>
      <c r="E173" s="33" t="s">
        <v>285</v>
      </c>
      <c r="F173" s="34">
        <v>8080</v>
      </c>
      <c r="G173" s="34">
        <v>2024110010212</v>
      </c>
      <c r="H173" s="33" t="s">
        <v>10</v>
      </c>
      <c r="I173" s="33" t="s">
        <v>286</v>
      </c>
      <c r="J173" s="33" t="s">
        <v>11</v>
      </c>
      <c r="K173" s="33">
        <v>80111600</v>
      </c>
      <c r="L173" s="33" t="s">
        <v>400</v>
      </c>
      <c r="M173" s="33" t="s">
        <v>82</v>
      </c>
      <c r="N173" s="33" t="str">
        <f t="shared" si="41"/>
        <v>ENERO</v>
      </c>
      <c r="O173" s="33">
        <v>11</v>
      </c>
      <c r="P173" s="33">
        <v>1</v>
      </c>
      <c r="Q173" s="33" t="s">
        <v>84</v>
      </c>
      <c r="R173" s="41" t="s">
        <v>85</v>
      </c>
      <c r="S173" s="41">
        <v>9000000</v>
      </c>
      <c r="T173" s="41">
        <f t="shared" si="42"/>
        <v>99000000</v>
      </c>
      <c r="U173" s="33" t="s">
        <v>288</v>
      </c>
      <c r="V173" s="33" t="s">
        <v>79</v>
      </c>
      <c r="W173" s="33" t="s">
        <v>289</v>
      </c>
      <c r="X173" s="33" t="s">
        <v>290</v>
      </c>
      <c r="Y173" s="33" t="s">
        <v>77</v>
      </c>
      <c r="Z173" s="33" t="s">
        <v>78</v>
      </c>
      <c r="AA173" s="76">
        <f>SUMIFS('MOD PAA INVERSIÓN'!M:M,'MOD PAA INVERSIÓN'!B:B,A173,'MOD PAA INVERSIÓN'!A:A,"Modificación propuesta")</f>
        <v>0</v>
      </c>
      <c r="AB173" s="79">
        <f>AC173-T173</f>
        <v>0</v>
      </c>
      <c r="AC173" s="79">
        <f>T173</f>
        <v>99000000</v>
      </c>
      <c r="AD173" s="76">
        <f>IFERROR(VLOOKUP(A173,'MOD PAA INVERSIÓN'!$B:$U,20,0),0)</f>
        <v>0</v>
      </c>
      <c r="AE173" s="76">
        <f>SUMIFS('MOD PAA INVERSIÓN'!$M:$M,'MOD PAA INVERSIÓN'!B:B,A173,'MOD PAA INVERSIÓN'!A:A,"Información Actual")</f>
        <v>0</v>
      </c>
      <c r="AF173" s="76" t="e">
        <f>VLOOKUP(A173,'Copia de MOD PAA INVERSIÓN'!$B:$M,12,0)</f>
        <v>#N/A</v>
      </c>
      <c r="AG173" s="28" t="e">
        <f t="shared" si="3"/>
        <v>#REF!</v>
      </c>
      <c r="AH173" s="28"/>
    </row>
    <row r="174" spans="1:34" ht="191.25">
      <c r="A174" s="32" t="s">
        <v>401</v>
      </c>
      <c r="B174" s="33" t="s">
        <v>71</v>
      </c>
      <c r="C174" s="33" t="s">
        <v>72</v>
      </c>
      <c r="D174" s="33" t="s">
        <v>284</v>
      </c>
      <c r="E174" s="33" t="s">
        <v>285</v>
      </c>
      <c r="F174" s="34">
        <v>8080</v>
      </c>
      <c r="G174" s="34">
        <v>2024110010212</v>
      </c>
      <c r="H174" s="33" t="s">
        <v>10</v>
      </c>
      <c r="I174" s="33" t="s">
        <v>286</v>
      </c>
      <c r="J174" s="33" t="s">
        <v>11</v>
      </c>
      <c r="K174" s="33">
        <v>80111600</v>
      </c>
      <c r="L174" s="33" t="s">
        <v>1340</v>
      </c>
      <c r="M174" s="33" t="s">
        <v>82</v>
      </c>
      <c r="N174" s="33" t="str">
        <f t="shared" si="41"/>
        <v>ENERO</v>
      </c>
      <c r="O174" s="33">
        <v>6</v>
      </c>
      <c r="P174" s="33">
        <v>1</v>
      </c>
      <c r="Q174" s="33" t="s">
        <v>84</v>
      </c>
      <c r="R174" s="41" t="s">
        <v>85</v>
      </c>
      <c r="S174" s="41">
        <v>7000000</v>
      </c>
      <c r="T174" s="41">
        <f t="shared" si="42"/>
        <v>42000000</v>
      </c>
      <c r="U174" s="33" t="s">
        <v>288</v>
      </c>
      <c r="V174" s="33" t="s">
        <v>79</v>
      </c>
      <c r="W174" s="33" t="s">
        <v>289</v>
      </c>
      <c r="X174" s="33" t="s">
        <v>290</v>
      </c>
      <c r="Y174" s="33" t="s">
        <v>77</v>
      </c>
      <c r="Z174" s="33" t="s">
        <v>78</v>
      </c>
      <c r="AA174" s="76">
        <f>SUMIFS('MOD PAA INVERSIÓN'!M:M,'MOD PAA INVERSIÓN'!B:B,A174,'MOD PAA INVERSIÓN'!A:A,"Modificación propuesta")</f>
        <v>42000000</v>
      </c>
      <c r="AB174" s="76">
        <f t="shared" ref="AB174:AB175" si="79">AF174-T174</f>
        <v>0</v>
      </c>
      <c r="AC174" s="76">
        <f t="shared" ref="AC174:AC175" si="80">AF174</f>
        <v>42000000</v>
      </c>
      <c r="AD174" s="76">
        <f>IFERROR(VLOOKUP(A174,'MOD PAA INVERSIÓN'!$B:$U,20,0),0)</f>
        <v>1</v>
      </c>
      <c r="AE174" s="76">
        <f>SUMIFS('MOD PAA INVERSIÓN'!$M:$M,'MOD PAA INVERSIÓN'!B:B,A174,'MOD PAA INVERSIÓN'!A:A,"Información Actual")</f>
        <v>-42000000</v>
      </c>
      <c r="AF174" s="76">
        <f>VLOOKUP(A174,'Copia de MOD PAA INVERSIÓN'!$B:$M,12,0)</f>
        <v>42000000</v>
      </c>
      <c r="AG174" s="79" t="e">
        <f t="shared" si="3"/>
        <v>#REF!</v>
      </c>
      <c r="AH174" s="28"/>
    </row>
    <row r="175" spans="1:34" ht="191.25">
      <c r="A175" s="32" t="s">
        <v>403</v>
      </c>
      <c r="B175" s="33" t="s">
        <v>71</v>
      </c>
      <c r="C175" s="33" t="s">
        <v>72</v>
      </c>
      <c r="D175" s="33" t="s">
        <v>284</v>
      </c>
      <c r="E175" s="33" t="s">
        <v>285</v>
      </c>
      <c r="F175" s="34">
        <v>8080</v>
      </c>
      <c r="G175" s="34">
        <v>2024110010212</v>
      </c>
      <c r="H175" s="33" t="s">
        <v>10</v>
      </c>
      <c r="I175" s="33" t="s">
        <v>286</v>
      </c>
      <c r="J175" s="33" t="s">
        <v>11</v>
      </c>
      <c r="K175" s="33">
        <v>80111600</v>
      </c>
      <c r="L175" s="33" t="s">
        <v>1341</v>
      </c>
      <c r="M175" s="33" t="s">
        <v>83</v>
      </c>
      <c r="N175" s="33" t="str">
        <f t="shared" si="41"/>
        <v>FEBRERO</v>
      </c>
      <c r="O175" s="33">
        <v>6</v>
      </c>
      <c r="P175" s="33">
        <v>1</v>
      </c>
      <c r="Q175" s="33" t="s">
        <v>84</v>
      </c>
      <c r="R175" s="41" t="s">
        <v>85</v>
      </c>
      <c r="S175" s="41">
        <v>9000000</v>
      </c>
      <c r="T175" s="41">
        <f t="shared" si="42"/>
        <v>54000000</v>
      </c>
      <c r="U175" s="33" t="s">
        <v>288</v>
      </c>
      <c r="V175" s="33" t="s">
        <v>79</v>
      </c>
      <c r="W175" s="33" t="s">
        <v>289</v>
      </c>
      <c r="X175" s="33" t="s">
        <v>290</v>
      </c>
      <c r="Y175" s="33" t="s">
        <v>77</v>
      </c>
      <c r="Z175" s="33" t="s">
        <v>78</v>
      </c>
      <c r="AA175" s="76">
        <f>SUMIFS('MOD PAA INVERSIÓN'!M:M,'MOD PAA INVERSIÓN'!B:B,A175,'MOD PAA INVERSIÓN'!A:A,"Modificación propuesta")</f>
        <v>54000000</v>
      </c>
      <c r="AB175" s="76">
        <f t="shared" si="79"/>
        <v>0</v>
      </c>
      <c r="AC175" s="76">
        <f t="shared" si="80"/>
        <v>54000000</v>
      </c>
      <c r="AD175" s="76">
        <f>IFERROR(VLOOKUP(A175,'MOD PAA INVERSIÓN'!$B:$U,20,0),0)</f>
        <v>1</v>
      </c>
      <c r="AE175" s="76">
        <f>SUMIFS('MOD PAA INVERSIÓN'!$M:$M,'MOD PAA INVERSIÓN'!B:B,A175,'MOD PAA INVERSIÓN'!A:A,"Información Actual")</f>
        <v>-54000000</v>
      </c>
      <c r="AF175" s="76">
        <f>VLOOKUP(A175,'Copia de MOD PAA INVERSIÓN'!$B:$M,12,0)</f>
        <v>54000000</v>
      </c>
      <c r="AG175" s="79" t="e">
        <f t="shared" si="3"/>
        <v>#REF!</v>
      </c>
      <c r="AH175" s="28"/>
    </row>
    <row r="176" spans="1:34" ht="89.25">
      <c r="A176" s="32" t="s">
        <v>405</v>
      </c>
      <c r="B176" s="33" t="s">
        <v>71</v>
      </c>
      <c r="C176" s="33" t="s">
        <v>72</v>
      </c>
      <c r="D176" s="33" t="s">
        <v>284</v>
      </c>
      <c r="E176" s="33" t="s">
        <v>285</v>
      </c>
      <c r="F176" s="34">
        <v>8080</v>
      </c>
      <c r="G176" s="34">
        <v>2024110010212</v>
      </c>
      <c r="H176" s="33" t="s">
        <v>10</v>
      </c>
      <c r="I176" s="33" t="s">
        <v>286</v>
      </c>
      <c r="J176" s="33" t="s">
        <v>11</v>
      </c>
      <c r="K176" s="33">
        <v>80111600</v>
      </c>
      <c r="L176" s="33" t="s">
        <v>1342</v>
      </c>
      <c r="M176" s="33" t="s">
        <v>83</v>
      </c>
      <c r="N176" s="33" t="str">
        <f t="shared" si="41"/>
        <v>FEBRERO</v>
      </c>
      <c r="O176" s="33">
        <v>6</v>
      </c>
      <c r="P176" s="33">
        <v>1</v>
      </c>
      <c r="Q176" s="33" t="s">
        <v>84</v>
      </c>
      <c r="R176" s="41" t="s">
        <v>85</v>
      </c>
      <c r="S176" s="41">
        <v>7000000</v>
      </c>
      <c r="T176" s="41">
        <f t="shared" si="42"/>
        <v>42000000</v>
      </c>
      <c r="U176" s="33" t="s">
        <v>288</v>
      </c>
      <c r="V176" s="33" t="s">
        <v>79</v>
      </c>
      <c r="W176" s="33" t="s">
        <v>289</v>
      </c>
      <c r="X176" s="33" t="s">
        <v>76</v>
      </c>
      <c r="Y176" s="33" t="s">
        <v>77</v>
      </c>
      <c r="Z176" s="33" t="s">
        <v>78</v>
      </c>
      <c r="AA176" s="76">
        <f>SUMIFS('MOD PAA INVERSIÓN'!M:M,'MOD PAA INVERSIÓN'!B:B,A176,'MOD PAA INVERSIÓN'!A:A,"Modificación propuesta")</f>
        <v>0</v>
      </c>
      <c r="AB176" s="79">
        <f t="shared" ref="AB176:AB179" si="81">AC176-T176</f>
        <v>0</v>
      </c>
      <c r="AC176" s="79">
        <f t="shared" ref="AC176:AC179" si="82">T176</f>
        <v>42000000</v>
      </c>
      <c r="AD176" s="76">
        <f>IFERROR(VLOOKUP(A176,'MOD PAA INVERSIÓN'!$B:$U,20,0),0)</f>
        <v>0</v>
      </c>
      <c r="AE176" s="76">
        <f>SUMIFS('MOD PAA INVERSIÓN'!$M:$M,'MOD PAA INVERSIÓN'!B:B,A176,'MOD PAA INVERSIÓN'!A:A,"Información Actual")</f>
        <v>0</v>
      </c>
      <c r="AF176" s="76" t="e">
        <f>VLOOKUP(A176,'Copia de MOD PAA INVERSIÓN'!$B:$M,12,0)</f>
        <v>#N/A</v>
      </c>
      <c r="AG176" s="28" t="e">
        <f t="shared" si="3"/>
        <v>#REF!</v>
      </c>
      <c r="AH176" s="28"/>
    </row>
    <row r="177" spans="1:34" ht="89.25">
      <c r="A177" s="32" t="s">
        <v>406</v>
      </c>
      <c r="B177" s="33" t="s">
        <v>71</v>
      </c>
      <c r="C177" s="33" t="s">
        <v>72</v>
      </c>
      <c r="D177" s="33" t="s">
        <v>284</v>
      </c>
      <c r="E177" s="33" t="s">
        <v>285</v>
      </c>
      <c r="F177" s="34">
        <v>8080</v>
      </c>
      <c r="G177" s="34">
        <v>2024110010212</v>
      </c>
      <c r="H177" s="33" t="s">
        <v>10</v>
      </c>
      <c r="I177" s="33" t="s">
        <v>286</v>
      </c>
      <c r="J177" s="33" t="s">
        <v>11</v>
      </c>
      <c r="K177" s="33">
        <v>80111600</v>
      </c>
      <c r="L177" s="33" t="s">
        <v>1343</v>
      </c>
      <c r="M177" s="33" t="s">
        <v>83</v>
      </c>
      <c r="N177" s="33" t="str">
        <f t="shared" si="41"/>
        <v>FEBRERO</v>
      </c>
      <c r="O177" s="33">
        <v>5</v>
      </c>
      <c r="P177" s="33">
        <v>1</v>
      </c>
      <c r="Q177" s="33" t="s">
        <v>84</v>
      </c>
      <c r="R177" s="41" t="s">
        <v>85</v>
      </c>
      <c r="S177" s="41">
        <v>8000000</v>
      </c>
      <c r="T177" s="41">
        <f t="shared" si="42"/>
        <v>40000000</v>
      </c>
      <c r="U177" s="33" t="s">
        <v>288</v>
      </c>
      <c r="V177" s="33" t="s">
        <v>79</v>
      </c>
      <c r="W177" s="33" t="s">
        <v>289</v>
      </c>
      <c r="X177" s="33" t="s">
        <v>317</v>
      </c>
      <c r="Y177" s="33" t="s">
        <v>77</v>
      </c>
      <c r="Z177" s="33" t="s">
        <v>78</v>
      </c>
      <c r="AA177" s="76">
        <f>SUMIFS('MOD PAA INVERSIÓN'!M:M,'MOD PAA INVERSIÓN'!B:B,A177,'MOD PAA INVERSIÓN'!A:A,"Modificación propuesta")</f>
        <v>0</v>
      </c>
      <c r="AB177" s="79">
        <f t="shared" si="81"/>
        <v>0</v>
      </c>
      <c r="AC177" s="79">
        <f t="shared" si="82"/>
        <v>40000000</v>
      </c>
      <c r="AD177" s="76">
        <f>IFERROR(VLOOKUP(A177,'MOD PAA INVERSIÓN'!$B:$U,20,0),0)</f>
        <v>0</v>
      </c>
      <c r="AE177" s="76">
        <f>SUMIFS('MOD PAA INVERSIÓN'!$M:$M,'MOD PAA INVERSIÓN'!B:B,A177,'MOD PAA INVERSIÓN'!A:A,"Información Actual")</f>
        <v>0</v>
      </c>
      <c r="AF177" s="76" t="e">
        <f>VLOOKUP(A177,'Copia de MOD PAA INVERSIÓN'!$B:$M,12,0)</f>
        <v>#N/A</v>
      </c>
      <c r="AG177" s="28" t="e">
        <f t="shared" si="3"/>
        <v>#REF!</v>
      </c>
      <c r="AH177" s="28"/>
    </row>
    <row r="178" spans="1:34" ht="191.25">
      <c r="A178" s="32" t="s">
        <v>407</v>
      </c>
      <c r="B178" s="33" t="s">
        <v>71</v>
      </c>
      <c r="C178" s="33" t="s">
        <v>72</v>
      </c>
      <c r="D178" s="33" t="s">
        <v>284</v>
      </c>
      <c r="E178" s="33" t="s">
        <v>285</v>
      </c>
      <c r="F178" s="34">
        <v>8080</v>
      </c>
      <c r="G178" s="34">
        <v>2024110010212</v>
      </c>
      <c r="H178" s="33" t="s">
        <v>10</v>
      </c>
      <c r="I178" s="33" t="s">
        <v>286</v>
      </c>
      <c r="J178" s="33" t="s">
        <v>11</v>
      </c>
      <c r="K178" s="33" t="s">
        <v>409</v>
      </c>
      <c r="L178" s="33" t="s">
        <v>1203</v>
      </c>
      <c r="M178" s="33" t="s">
        <v>411</v>
      </c>
      <c r="N178" s="33" t="str">
        <f t="shared" si="41"/>
        <v>Enero</v>
      </c>
      <c r="O178" s="33">
        <v>1</v>
      </c>
      <c r="P178" s="33">
        <v>1</v>
      </c>
      <c r="Q178" s="33" t="s">
        <v>412</v>
      </c>
      <c r="R178" s="41" t="s">
        <v>85</v>
      </c>
      <c r="S178" s="41">
        <v>228000000</v>
      </c>
      <c r="T178" s="41">
        <v>228000000</v>
      </c>
      <c r="U178" s="33" t="s">
        <v>288</v>
      </c>
      <c r="V178" s="33" t="s">
        <v>79</v>
      </c>
      <c r="W178" s="33" t="s">
        <v>289</v>
      </c>
      <c r="X178" s="33" t="s">
        <v>290</v>
      </c>
      <c r="Y178" s="33" t="s">
        <v>77</v>
      </c>
      <c r="Z178" s="33" t="s">
        <v>78</v>
      </c>
      <c r="AA178" s="76">
        <f>SUMIFS('MOD PAA INVERSIÓN'!M:M,'MOD PAA INVERSIÓN'!B:B,A178,'MOD PAA INVERSIÓN'!A:A,"Modificación propuesta")</f>
        <v>0</v>
      </c>
      <c r="AB178" s="79">
        <f t="shared" si="81"/>
        <v>0</v>
      </c>
      <c r="AC178" s="79">
        <f t="shared" si="82"/>
        <v>228000000</v>
      </c>
      <c r="AD178" s="76">
        <f>IFERROR(VLOOKUP(A178,'MOD PAA INVERSIÓN'!$B:$U,20,0),0)</f>
        <v>0</v>
      </c>
      <c r="AE178" s="76">
        <f>SUMIFS('MOD PAA INVERSIÓN'!$M:$M,'MOD PAA INVERSIÓN'!B:B,A178,'MOD PAA INVERSIÓN'!A:A,"Información Actual")</f>
        <v>0</v>
      </c>
      <c r="AF178" s="76" t="e">
        <f>VLOOKUP(A178,'Copia de MOD PAA INVERSIÓN'!$B:$M,12,0)</f>
        <v>#N/A</v>
      </c>
      <c r="AG178" s="28" t="e">
        <f t="shared" si="3"/>
        <v>#REF!</v>
      </c>
      <c r="AH178" s="28"/>
    </row>
    <row r="179" spans="1:34" ht="89.25">
      <c r="A179" s="32" t="s">
        <v>408</v>
      </c>
      <c r="B179" s="33" t="s">
        <v>71</v>
      </c>
      <c r="C179" s="33" t="s">
        <v>72</v>
      </c>
      <c r="D179" s="33" t="s">
        <v>284</v>
      </c>
      <c r="E179" s="33" t="s">
        <v>285</v>
      </c>
      <c r="F179" s="34">
        <v>8080</v>
      </c>
      <c r="G179" s="34">
        <v>2024110010212</v>
      </c>
      <c r="H179" s="33" t="s">
        <v>10</v>
      </c>
      <c r="I179" s="33" t="s">
        <v>286</v>
      </c>
      <c r="J179" s="33" t="s">
        <v>11</v>
      </c>
      <c r="K179" s="33" t="s">
        <v>409</v>
      </c>
      <c r="L179" s="33" t="s">
        <v>410</v>
      </c>
      <c r="M179" s="33" t="s">
        <v>411</v>
      </c>
      <c r="N179" s="33" t="str">
        <f t="shared" si="41"/>
        <v>Enero</v>
      </c>
      <c r="O179" s="33">
        <v>1</v>
      </c>
      <c r="P179" s="33">
        <v>1</v>
      </c>
      <c r="Q179" s="33" t="s">
        <v>412</v>
      </c>
      <c r="R179" s="41" t="s">
        <v>85</v>
      </c>
      <c r="S179" s="41">
        <v>180000000</v>
      </c>
      <c r="T179" s="41">
        <f>+S179*O179</f>
        <v>180000000</v>
      </c>
      <c r="U179" s="33" t="s">
        <v>288</v>
      </c>
      <c r="V179" s="33" t="s">
        <v>79</v>
      </c>
      <c r="W179" s="33" t="s">
        <v>289</v>
      </c>
      <c r="X179" s="33" t="s">
        <v>317</v>
      </c>
      <c r="Y179" s="33" t="s">
        <v>77</v>
      </c>
      <c r="Z179" s="33" t="s">
        <v>78</v>
      </c>
      <c r="AA179" s="76">
        <f>SUMIFS('MOD PAA INVERSIÓN'!M:M,'MOD PAA INVERSIÓN'!B:B,A179,'MOD PAA INVERSIÓN'!A:A,"Modificación propuesta")</f>
        <v>0</v>
      </c>
      <c r="AB179" s="79">
        <f t="shared" si="81"/>
        <v>0</v>
      </c>
      <c r="AC179" s="79">
        <f t="shared" si="82"/>
        <v>180000000</v>
      </c>
      <c r="AD179" s="76">
        <f>IFERROR(VLOOKUP(A179,'MOD PAA INVERSIÓN'!$B:$U,20,0),0)</f>
        <v>0</v>
      </c>
      <c r="AE179" s="76">
        <f>SUMIFS('MOD PAA INVERSIÓN'!$M:$M,'MOD PAA INVERSIÓN'!B:B,A179,'MOD PAA INVERSIÓN'!A:A,"Información Actual")</f>
        <v>0</v>
      </c>
      <c r="AF179" s="76" t="e">
        <f>VLOOKUP(A179,'Copia de MOD PAA INVERSIÓN'!$B:$M,12,0)</f>
        <v>#N/A</v>
      </c>
      <c r="AG179" s="28" t="e">
        <f t="shared" si="3"/>
        <v>#REF!</v>
      </c>
      <c r="AH179" s="28"/>
    </row>
    <row r="180" spans="1:34" ht="89.25">
      <c r="A180" s="32" t="s">
        <v>413</v>
      </c>
      <c r="B180" s="33" t="s">
        <v>71</v>
      </c>
      <c r="C180" s="33" t="s">
        <v>72</v>
      </c>
      <c r="D180" s="33" t="s">
        <v>284</v>
      </c>
      <c r="E180" s="33" t="s">
        <v>285</v>
      </c>
      <c r="F180" s="34">
        <v>8080</v>
      </c>
      <c r="G180" s="34">
        <v>2024110010212</v>
      </c>
      <c r="H180" s="33" t="s">
        <v>10</v>
      </c>
      <c r="I180" s="33" t="s">
        <v>286</v>
      </c>
      <c r="J180" s="33" t="s">
        <v>11</v>
      </c>
      <c r="K180" s="33">
        <v>80111671</v>
      </c>
      <c r="L180" s="33" t="s">
        <v>1344</v>
      </c>
      <c r="M180" s="33" t="s">
        <v>411</v>
      </c>
      <c r="N180" s="33" t="str">
        <f t="shared" si="41"/>
        <v>Enero</v>
      </c>
      <c r="O180" s="33">
        <v>1</v>
      </c>
      <c r="P180" s="33">
        <v>1</v>
      </c>
      <c r="Q180" s="33" t="s">
        <v>84</v>
      </c>
      <c r="R180" s="41" t="s">
        <v>85</v>
      </c>
      <c r="S180" s="41">
        <f>473986000-55000000</f>
        <v>418986000</v>
      </c>
      <c r="T180" s="41">
        <f>+S180</f>
        <v>418986000</v>
      </c>
      <c r="U180" s="33" t="s">
        <v>288</v>
      </c>
      <c r="V180" s="33" t="s">
        <v>79</v>
      </c>
      <c r="W180" s="33" t="s">
        <v>289</v>
      </c>
      <c r="X180" s="33" t="s">
        <v>317</v>
      </c>
      <c r="Y180" s="33" t="s">
        <v>77</v>
      </c>
      <c r="Z180" s="33" t="s">
        <v>78</v>
      </c>
      <c r="AA180" s="76">
        <f>SUMIFS('MOD PAA INVERSIÓN'!M:M,'MOD PAA INVERSIÓN'!B:B,A180,'MOD PAA INVERSIÓN'!A:A,"Modificación propuesta")</f>
        <v>210486000</v>
      </c>
      <c r="AB180" s="76">
        <f t="shared" ref="AB180:AB183" si="83">AF180-T180</f>
        <v>-208500000</v>
      </c>
      <c r="AC180" s="76">
        <f t="shared" ref="AC180:AC183" si="84">AF180</f>
        <v>210486000</v>
      </c>
      <c r="AD180" s="76">
        <f>IFERROR(VLOOKUP(A180,'MOD PAA INVERSIÓN'!$B:$U,20,0),0)</f>
        <v>1</v>
      </c>
      <c r="AE180" s="76">
        <f>SUMIFS('MOD PAA INVERSIÓN'!$M:$M,'MOD PAA INVERSIÓN'!B:B,A180,'MOD PAA INVERSIÓN'!A:A,"Información Actual")</f>
        <v>-418986000</v>
      </c>
      <c r="AF180" s="76">
        <f>VLOOKUP(A180,'Copia de MOD PAA INVERSIÓN'!$B:$M,12,0)</f>
        <v>210486000</v>
      </c>
      <c r="AG180" s="81" t="e">
        <f t="shared" si="3"/>
        <v>#REF!</v>
      </c>
      <c r="AH180" s="79">
        <f t="shared" ref="AH180:AH181" si="85">T180+AE180</f>
        <v>0</v>
      </c>
    </row>
    <row r="181" spans="1:34" ht="89.25">
      <c r="A181" s="32" t="s">
        <v>414</v>
      </c>
      <c r="B181" s="33" t="s">
        <v>71</v>
      </c>
      <c r="C181" s="33" t="s">
        <v>72</v>
      </c>
      <c r="D181" s="33" t="s">
        <v>284</v>
      </c>
      <c r="E181" s="33" t="s">
        <v>285</v>
      </c>
      <c r="F181" s="34">
        <v>8080</v>
      </c>
      <c r="G181" s="34">
        <v>2024110010212</v>
      </c>
      <c r="H181" s="33" t="s">
        <v>10</v>
      </c>
      <c r="I181" s="33" t="s">
        <v>415</v>
      </c>
      <c r="J181" s="33" t="s">
        <v>12</v>
      </c>
      <c r="K181" s="33">
        <v>80111600</v>
      </c>
      <c r="L181" s="33" t="s">
        <v>1343</v>
      </c>
      <c r="M181" s="33" t="s">
        <v>315</v>
      </c>
      <c r="N181" s="33" t="str">
        <f t="shared" si="41"/>
        <v>MARZO</v>
      </c>
      <c r="O181" s="33">
        <v>4</v>
      </c>
      <c r="P181" s="33">
        <v>1</v>
      </c>
      <c r="Q181" s="33" t="s">
        <v>84</v>
      </c>
      <c r="R181" s="41" t="s">
        <v>85</v>
      </c>
      <c r="S181" s="41">
        <v>5000000</v>
      </c>
      <c r="T181" s="41">
        <f t="shared" ref="T181:T202" si="86">+S181*O181</f>
        <v>20000000</v>
      </c>
      <c r="U181" s="33" t="s">
        <v>288</v>
      </c>
      <c r="V181" s="33" t="s">
        <v>79</v>
      </c>
      <c r="W181" s="33" t="s">
        <v>289</v>
      </c>
      <c r="X181" s="33" t="s">
        <v>317</v>
      </c>
      <c r="Y181" s="33" t="s">
        <v>77</v>
      </c>
      <c r="Z181" s="33" t="s">
        <v>78</v>
      </c>
      <c r="AA181" s="76">
        <f>SUMIFS('MOD PAA INVERSIÓN'!M:M,'MOD PAA INVERSIÓN'!B:B,A181,'MOD PAA INVERSIÓN'!A:A,"Modificación propuesta")</f>
        <v>30000000</v>
      </c>
      <c r="AB181" s="76">
        <f t="shared" si="83"/>
        <v>10000000</v>
      </c>
      <c r="AC181" s="76">
        <f t="shared" si="84"/>
        <v>30000000</v>
      </c>
      <c r="AD181" s="76">
        <f>IFERROR(VLOOKUP(A181,'MOD PAA INVERSIÓN'!$B:$U,20,0),0)</f>
        <v>4</v>
      </c>
      <c r="AE181" s="76">
        <f>SUMIFS('MOD PAA INVERSIÓN'!$M:$M,'MOD PAA INVERSIÓN'!B:B,A181,'MOD PAA INVERSIÓN'!A:A,"Información Actual")</f>
        <v>-20000000</v>
      </c>
      <c r="AF181" s="76">
        <f>VLOOKUP(A181,'Copia de MOD PAA INVERSIÓN'!$B:$M,12,0)</f>
        <v>30000000</v>
      </c>
      <c r="AG181" s="79" t="e">
        <f t="shared" si="3"/>
        <v>#REF!</v>
      </c>
      <c r="AH181" s="79">
        <f t="shared" si="85"/>
        <v>0</v>
      </c>
    </row>
    <row r="182" spans="1:34" ht="89.25">
      <c r="A182" s="32" t="s">
        <v>417</v>
      </c>
      <c r="B182" s="33" t="s">
        <v>71</v>
      </c>
      <c r="C182" s="33" t="s">
        <v>72</v>
      </c>
      <c r="D182" s="33" t="s">
        <v>284</v>
      </c>
      <c r="E182" s="33" t="s">
        <v>285</v>
      </c>
      <c r="F182" s="34">
        <v>8080</v>
      </c>
      <c r="G182" s="34">
        <v>2024110010212</v>
      </c>
      <c r="H182" s="33" t="s">
        <v>10</v>
      </c>
      <c r="I182" s="33" t="s">
        <v>415</v>
      </c>
      <c r="J182" s="33" t="s">
        <v>12</v>
      </c>
      <c r="K182" s="33">
        <v>80111600</v>
      </c>
      <c r="L182" s="33" t="s">
        <v>1345</v>
      </c>
      <c r="M182" s="33" t="s">
        <v>83</v>
      </c>
      <c r="N182" s="33" t="str">
        <f t="shared" si="41"/>
        <v>FEBRERO</v>
      </c>
      <c r="O182" s="33">
        <v>5</v>
      </c>
      <c r="P182" s="33">
        <v>1</v>
      </c>
      <c r="Q182" s="33" t="s">
        <v>84</v>
      </c>
      <c r="R182" s="41" t="s">
        <v>85</v>
      </c>
      <c r="S182" s="41">
        <v>8000000</v>
      </c>
      <c r="T182" s="41">
        <f t="shared" si="86"/>
        <v>40000000</v>
      </c>
      <c r="U182" s="33" t="s">
        <v>288</v>
      </c>
      <c r="V182" s="33" t="s">
        <v>79</v>
      </c>
      <c r="W182" s="33" t="s">
        <v>289</v>
      </c>
      <c r="X182" s="33" t="s">
        <v>317</v>
      </c>
      <c r="Y182" s="33" t="s">
        <v>77</v>
      </c>
      <c r="Z182" s="33" t="s">
        <v>78</v>
      </c>
      <c r="AA182" s="76">
        <f>SUMIFS('MOD PAA INVERSIÓN'!M:M,'MOD PAA INVERSIÓN'!B:B,A182,'MOD PAA INVERSIÓN'!A:A,"Modificación propuesta")</f>
        <v>40000000</v>
      </c>
      <c r="AB182" s="76">
        <f t="shared" si="83"/>
        <v>0</v>
      </c>
      <c r="AC182" s="76">
        <f t="shared" si="84"/>
        <v>40000000</v>
      </c>
      <c r="AD182" s="76">
        <f>IFERROR(VLOOKUP(A182,'MOD PAA INVERSIÓN'!$B:$U,20,0),0)</f>
        <v>1</v>
      </c>
      <c r="AE182" s="76">
        <f>SUMIFS('MOD PAA INVERSIÓN'!$M:$M,'MOD PAA INVERSIÓN'!B:B,A182,'MOD PAA INVERSIÓN'!A:A,"Información Actual")</f>
        <v>-40000000</v>
      </c>
      <c r="AF182" s="76">
        <f>VLOOKUP(A182,'Copia de MOD PAA INVERSIÓN'!$B:$M,12,0)</f>
        <v>40000000</v>
      </c>
      <c r="AG182" s="79" t="e">
        <f t="shared" si="3"/>
        <v>#REF!</v>
      </c>
      <c r="AH182" s="28"/>
    </row>
    <row r="183" spans="1:34" ht="89.25">
      <c r="A183" s="32" t="s">
        <v>419</v>
      </c>
      <c r="B183" s="33" t="s">
        <v>71</v>
      </c>
      <c r="C183" s="33" t="s">
        <v>72</v>
      </c>
      <c r="D183" s="33" t="s">
        <v>284</v>
      </c>
      <c r="E183" s="33" t="s">
        <v>285</v>
      </c>
      <c r="F183" s="34">
        <v>8080</v>
      </c>
      <c r="G183" s="34">
        <v>2024110010212</v>
      </c>
      <c r="H183" s="33" t="s">
        <v>10</v>
      </c>
      <c r="I183" s="33" t="s">
        <v>415</v>
      </c>
      <c r="J183" s="33" t="s">
        <v>12</v>
      </c>
      <c r="K183" s="33">
        <v>80111600</v>
      </c>
      <c r="L183" s="33" t="s">
        <v>1346</v>
      </c>
      <c r="M183" s="33" t="s">
        <v>315</v>
      </c>
      <c r="N183" s="33" t="str">
        <f t="shared" si="41"/>
        <v>MARZO</v>
      </c>
      <c r="O183" s="33">
        <v>4</v>
      </c>
      <c r="P183" s="33">
        <v>1</v>
      </c>
      <c r="Q183" s="33" t="s">
        <v>84</v>
      </c>
      <c r="R183" s="41" t="s">
        <v>85</v>
      </c>
      <c r="S183" s="41">
        <v>6400000</v>
      </c>
      <c r="T183" s="41">
        <f t="shared" si="86"/>
        <v>25600000</v>
      </c>
      <c r="U183" s="33" t="s">
        <v>288</v>
      </c>
      <c r="V183" s="33" t="s">
        <v>79</v>
      </c>
      <c r="W183" s="33" t="s">
        <v>289</v>
      </c>
      <c r="X183" s="33" t="s">
        <v>317</v>
      </c>
      <c r="Y183" s="33" t="s">
        <v>77</v>
      </c>
      <c r="Z183" s="33" t="s">
        <v>78</v>
      </c>
      <c r="AA183" s="76">
        <f>SUMIFS('MOD PAA INVERSIÓN'!M:M,'MOD PAA INVERSIÓN'!B:B,A183,'MOD PAA INVERSIÓN'!A:A,"Modificación propuesta")</f>
        <v>25600000</v>
      </c>
      <c r="AB183" s="76">
        <f t="shared" si="83"/>
        <v>0</v>
      </c>
      <c r="AC183" s="76">
        <f t="shared" si="84"/>
        <v>25600000</v>
      </c>
      <c r="AD183" s="76">
        <f>IFERROR(VLOOKUP(A183,'MOD PAA INVERSIÓN'!$B:$U,20,0),0)</f>
        <v>1</v>
      </c>
      <c r="AE183" s="76">
        <f>SUMIFS('MOD PAA INVERSIÓN'!$M:$M,'MOD PAA INVERSIÓN'!B:B,A183,'MOD PAA INVERSIÓN'!A:A,"Información Actual")</f>
        <v>-25600000</v>
      </c>
      <c r="AF183" s="76">
        <f>VLOOKUP(A183,'Copia de MOD PAA INVERSIÓN'!$B:$M,12,0)</f>
        <v>25600000</v>
      </c>
      <c r="AG183" s="79" t="e">
        <f t="shared" si="3"/>
        <v>#REF!</v>
      </c>
      <c r="AH183" s="28"/>
    </row>
    <row r="184" spans="1:34" ht="191.25">
      <c r="A184" s="32" t="s">
        <v>421</v>
      </c>
      <c r="B184" s="33" t="s">
        <v>71</v>
      </c>
      <c r="C184" s="33" t="s">
        <v>72</v>
      </c>
      <c r="D184" s="33" t="s">
        <v>284</v>
      </c>
      <c r="E184" s="33" t="s">
        <v>285</v>
      </c>
      <c r="F184" s="34">
        <v>8080</v>
      </c>
      <c r="G184" s="34">
        <v>2024110010212</v>
      </c>
      <c r="H184" s="33" t="s">
        <v>10</v>
      </c>
      <c r="I184" s="33" t="s">
        <v>415</v>
      </c>
      <c r="J184" s="33" t="s">
        <v>12</v>
      </c>
      <c r="K184" s="33">
        <v>80111600</v>
      </c>
      <c r="L184" s="33" t="s">
        <v>1347</v>
      </c>
      <c r="M184" s="33" t="s">
        <v>82</v>
      </c>
      <c r="N184" s="33" t="str">
        <f t="shared" si="41"/>
        <v>ENERO</v>
      </c>
      <c r="O184" s="33">
        <v>6</v>
      </c>
      <c r="P184" s="33">
        <v>1</v>
      </c>
      <c r="Q184" s="33" t="s">
        <v>84</v>
      </c>
      <c r="R184" s="41" t="s">
        <v>85</v>
      </c>
      <c r="S184" s="41">
        <v>6400000</v>
      </c>
      <c r="T184" s="41">
        <f t="shared" si="86"/>
        <v>38400000</v>
      </c>
      <c r="U184" s="33" t="s">
        <v>288</v>
      </c>
      <c r="V184" s="33" t="s">
        <v>79</v>
      </c>
      <c r="W184" s="33" t="s">
        <v>289</v>
      </c>
      <c r="X184" s="33" t="s">
        <v>290</v>
      </c>
      <c r="Y184" s="33" t="s">
        <v>77</v>
      </c>
      <c r="Z184" s="33" t="s">
        <v>78</v>
      </c>
      <c r="AA184" s="76">
        <f>SUMIFS('MOD PAA INVERSIÓN'!M:M,'MOD PAA INVERSIÓN'!B:B,A184,'MOD PAA INVERSIÓN'!A:A,"Modificación propuesta")</f>
        <v>0</v>
      </c>
      <c r="AB184" s="79">
        <f>AC184-T184</f>
        <v>0</v>
      </c>
      <c r="AC184" s="79">
        <f>T184</f>
        <v>38400000</v>
      </c>
      <c r="AD184" s="76">
        <f>IFERROR(VLOOKUP(A184,'MOD PAA INVERSIÓN'!$B:$U,20,0),0)</f>
        <v>0</v>
      </c>
      <c r="AE184" s="76">
        <f>SUMIFS('MOD PAA INVERSIÓN'!$M:$M,'MOD PAA INVERSIÓN'!B:B,A184,'MOD PAA INVERSIÓN'!A:A,"Información Actual")</f>
        <v>0</v>
      </c>
      <c r="AF184" s="76" t="e">
        <f>VLOOKUP(A184,'Copia de MOD PAA INVERSIÓN'!$B:$M,12,0)</f>
        <v>#N/A</v>
      </c>
      <c r="AG184" s="28" t="e">
        <f t="shared" si="3"/>
        <v>#REF!</v>
      </c>
      <c r="AH184" s="28"/>
    </row>
    <row r="185" spans="1:34" ht="89.25">
      <c r="A185" s="32" t="s">
        <v>422</v>
      </c>
      <c r="B185" s="33" t="s">
        <v>71</v>
      </c>
      <c r="C185" s="33" t="s">
        <v>72</v>
      </c>
      <c r="D185" s="33" t="s">
        <v>284</v>
      </c>
      <c r="E185" s="33" t="s">
        <v>285</v>
      </c>
      <c r="F185" s="34">
        <v>8080</v>
      </c>
      <c r="G185" s="34">
        <v>2024110010212</v>
      </c>
      <c r="H185" s="33" t="s">
        <v>10</v>
      </c>
      <c r="I185" s="33" t="s">
        <v>415</v>
      </c>
      <c r="J185" s="33" t="s">
        <v>12</v>
      </c>
      <c r="K185" s="33">
        <v>80111600</v>
      </c>
      <c r="L185" s="33" t="s">
        <v>1348</v>
      </c>
      <c r="M185" s="33" t="s">
        <v>315</v>
      </c>
      <c r="N185" s="33" t="str">
        <f t="shared" si="41"/>
        <v>MARZO</v>
      </c>
      <c r="O185" s="33">
        <v>4</v>
      </c>
      <c r="P185" s="33">
        <v>1</v>
      </c>
      <c r="Q185" s="33" t="s">
        <v>84</v>
      </c>
      <c r="R185" s="41" t="s">
        <v>85</v>
      </c>
      <c r="S185" s="41">
        <v>4000000</v>
      </c>
      <c r="T185" s="41">
        <f t="shared" si="86"/>
        <v>16000000</v>
      </c>
      <c r="U185" s="33" t="s">
        <v>288</v>
      </c>
      <c r="V185" s="33" t="s">
        <v>79</v>
      </c>
      <c r="W185" s="33" t="s">
        <v>289</v>
      </c>
      <c r="X185" s="33" t="s">
        <v>317</v>
      </c>
      <c r="Y185" s="33" t="s">
        <v>77</v>
      </c>
      <c r="Z185" s="33" t="s">
        <v>78</v>
      </c>
      <c r="AA185" s="76">
        <f>SUMIFS('MOD PAA INVERSIÓN'!M:M,'MOD PAA INVERSIÓN'!B:B,A185,'MOD PAA INVERSIÓN'!A:A,"Modificación propuesta")</f>
        <v>20000000</v>
      </c>
      <c r="AB185" s="76">
        <f t="shared" ref="AB185:AB187" si="87">AF185-T185</f>
        <v>4000000</v>
      </c>
      <c r="AC185" s="76">
        <f t="shared" ref="AC185:AC187" si="88">AF185</f>
        <v>20000000</v>
      </c>
      <c r="AD185" s="76">
        <f>IFERROR(VLOOKUP(A185,'MOD PAA INVERSIÓN'!$B:$U,20,0),0)</f>
        <v>4</v>
      </c>
      <c r="AE185" s="76">
        <f>SUMIFS('MOD PAA INVERSIÓN'!$M:$M,'MOD PAA INVERSIÓN'!B:B,A185,'MOD PAA INVERSIÓN'!A:A,"Información Actual")</f>
        <v>-16000000</v>
      </c>
      <c r="AF185" s="76">
        <f>VLOOKUP(A185,'Copia de MOD PAA INVERSIÓN'!$B:$M,12,0)</f>
        <v>20000000</v>
      </c>
      <c r="AG185" s="79" t="e">
        <f t="shared" si="3"/>
        <v>#REF!</v>
      </c>
      <c r="AH185" s="28"/>
    </row>
    <row r="186" spans="1:34" ht="89.25">
      <c r="A186" s="32" t="s">
        <v>424</v>
      </c>
      <c r="B186" s="33" t="s">
        <v>71</v>
      </c>
      <c r="C186" s="33" t="s">
        <v>72</v>
      </c>
      <c r="D186" s="33" t="s">
        <v>284</v>
      </c>
      <c r="E186" s="33" t="s">
        <v>285</v>
      </c>
      <c r="F186" s="34">
        <v>8080</v>
      </c>
      <c r="G186" s="34">
        <v>2024110010212</v>
      </c>
      <c r="H186" s="33" t="s">
        <v>10</v>
      </c>
      <c r="I186" s="33" t="s">
        <v>415</v>
      </c>
      <c r="J186" s="33" t="s">
        <v>12</v>
      </c>
      <c r="K186" s="33">
        <v>80111600</v>
      </c>
      <c r="L186" s="33" t="s">
        <v>1349</v>
      </c>
      <c r="M186" s="33" t="s">
        <v>83</v>
      </c>
      <c r="N186" s="33" t="str">
        <f t="shared" si="41"/>
        <v>FEBRERO</v>
      </c>
      <c r="O186" s="33">
        <v>5</v>
      </c>
      <c r="P186" s="33">
        <v>1</v>
      </c>
      <c r="Q186" s="33" t="s">
        <v>84</v>
      </c>
      <c r="R186" s="41" t="s">
        <v>85</v>
      </c>
      <c r="S186" s="41">
        <v>6400000</v>
      </c>
      <c r="T186" s="41">
        <f t="shared" si="86"/>
        <v>32000000</v>
      </c>
      <c r="U186" s="33" t="s">
        <v>288</v>
      </c>
      <c r="V186" s="33" t="s">
        <v>79</v>
      </c>
      <c r="W186" s="33" t="s">
        <v>289</v>
      </c>
      <c r="X186" s="33" t="s">
        <v>317</v>
      </c>
      <c r="Y186" s="33" t="s">
        <v>77</v>
      </c>
      <c r="Z186" s="33" t="s">
        <v>78</v>
      </c>
      <c r="AA186" s="76">
        <f>SUMIFS('MOD PAA INVERSIÓN'!M:M,'MOD PAA INVERSIÓN'!B:B,A186,'MOD PAA INVERSIÓN'!A:A,"Modificación propuesta")</f>
        <v>32000000</v>
      </c>
      <c r="AB186" s="76">
        <f t="shared" si="87"/>
        <v>0</v>
      </c>
      <c r="AC186" s="76">
        <f t="shared" si="88"/>
        <v>32000000</v>
      </c>
      <c r="AD186" s="76">
        <f>IFERROR(VLOOKUP(A186,'MOD PAA INVERSIÓN'!$B:$U,20,0),0)</f>
        <v>1</v>
      </c>
      <c r="AE186" s="76">
        <f>SUMIFS('MOD PAA INVERSIÓN'!$M:$M,'MOD PAA INVERSIÓN'!B:B,A186,'MOD PAA INVERSIÓN'!A:A,"Información Actual")</f>
        <v>-32000000</v>
      </c>
      <c r="AF186" s="76">
        <f>VLOOKUP(A186,'Copia de MOD PAA INVERSIÓN'!$B:$M,12,0)</f>
        <v>32000000</v>
      </c>
      <c r="AG186" s="79" t="e">
        <f t="shared" si="3"/>
        <v>#REF!</v>
      </c>
      <c r="AH186" s="28"/>
    </row>
    <row r="187" spans="1:34" ht="89.25">
      <c r="A187" s="32" t="s">
        <v>426</v>
      </c>
      <c r="B187" s="33" t="s">
        <v>71</v>
      </c>
      <c r="C187" s="33" t="s">
        <v>72</v>
      </c>
      <c r="D187" s="33" t="s">
        <v>284</v>
      </c>
      <c r="E187" s="33" t="s">
        <v>285</v>
      </c>
      <c r="F187" s="34">
        <v>8080</v>
      </c>
      <c r="G187" s="34">
        <v>2024110010212</v>
      </c>
      <c r="H187" s="33" t="s">
        <v>10</v>
      </c>
      <c r="I187" s="33" t="s">
        <v>415</v>
      </c>
      <c r="J187" s="33" t="s">
        <v>12</v>
      </c>
      <c r="K187" s="33">
        <v>80111600</v>
      </c>
      <c r="L187" s="33" t="s">
        <v>1350</v>
      </c>
      <c r="M187" s="33" t="s">
        <v>83</v>
      </c>
      <c r="N187" s="33" t="str">
        <f t="shared" si="41"/>
        <v>FEBRERO</v>
      </c>
      <c r="O187" s="33">
        <v>5</v>
      </c>
      <c r="P187" s="33">
        <v>1</v>
      </c>
      <c r="Q187" s="33" t="s">
        <v>84</v>
      </c>
      <c r="R187" s="41" t="s">
        <v>85</v>
      </c>
      <c r="S187" s="41">
        <v>8000000</v>
      </c>
      <c r="T187" s="41">
        <f t="shared" si="86"/>
        <v>40000000</v>
      </c>
      <c r="U187" s="33" t="s">
        <v>288</v>
      </c>
      <c r="V187" s="33" t="s">
        <v>79</v>
      </c>
      <c r="W187" s="33" t="s">
        <v>289</v>
      </c>
      <c r="X187" s="33" t="s">
        <v>317</v>
      </c>
      <c r="Y187" s="33" t="s">
        <v>77</v>
      </c>
      <c r="Z187" s="33" t="s">
        <v>78</v>
      </c>
      <c r="AA187" s="76">
        <f>SUMIFS('MOD PAA INVERSIÓN'!M:M,'MOD PAA INVERSIÓN'!B:B,A187,'MOD PAA INVERSIÓN'!A:A,"Modificación propuesta")</f>
        <v>40000000</v>
      </c>
      <c r="AB187" s="76">
        <f t="shared" si="87"/>
        <v>0</v>
      </c>
      <c r="AC187" s="76">
        <f t="shared" si="88"/>
        <v>40000000</v>
      </c>
      <c r="AD187" s="76">
        <f>IFERROR(VLOOKUP(A187,'MOD PAA INVERSIÓN'!$B:$U,20,0),0)</f>
        <v>1</v>
      </c>
      <c r="AE187" s="76">
        <f>SUMIFS('MOD PAA INVERSIÓN'!$M:$M,'MOD PAA INVERSIÓN'!B:B,A187,'MOD PAA INVERSIÓN'!A:A,"Información Actual")</f>
        <v>-40000000</v>
      </c>
      <c r="AF187" s="76">
        <f>VLOOKUP(A187,'Copia de MOD PAA INVERSIÓN'!$B:$M,12,0)</f>
        <v>40000000</v>
      </c>
      <c r="AG187" s="79" t="e">
        <f t="shared" si="3"/>
        <v>#REF!</v>
      </c>
      <c r="AH187" s="28"/>
    </row>
    <row r="188" spans="1:34" ht="191.25">
      <c r="A188" s="32" t="s">
        <v>428</v>
      </c>
      <c r="B188" s="33" t="s">
        <v>71</v>
      </c>
      <c r="C188" s="33" t="s">
        <v>72</v>
      </c>
      <c r="D188" s="33" t="s">
        <v>284</v>
      </c>
      <c r="E188" s="33" t="s">
        <v>285</v>
      </c>
      <c r="F188" s="34">
        <v>8080</v>
      </c>
      <c r="G188" s="34">
        <v>2024110010212</v>
      </c>
      <c r="H188" s="33" t="s">
        <v>10</v>
      </c>
      <c r="I188" s="33" t="s">
        <v>415</v>
      </c>
      <c r="J188" s="33" t="s">
        <v>12</v>
      </c>
      <c r="K188" s="33">
        <v>80111600</v>
      </c>
      <c r="L188" s="33" t="s">
        <v>429</v>
      </c>
      <c r="M188" s="33" t="s">
        <v>82</v>
      </c>
      <c r="N188" s="33" t="str">
        <f t="shared" si="41"/>
        <v>ENERO</v>
      </c>
      <c r="O188" s="33">
        <v>6</v>
      </c>
      <c r="P188" s="33">
        <v>1</v>
      </c>
      <c r="Q188" s="33" t="s">
        <v>84</v>
      </c>
      <c r="R188" s="41" t="s">
        <v>85</v>
      </c>
      <c r="S188" s="41">
        <v>3600000</v>
      </c>
      <c r="T188" s="41">
        <f t="shared" si="86"/>
        <v>21600000</v>
      </c>
      <c r="U188" s="33" t="s">
        <v>288</v>
      </c>
      <c r="V188" s="33" t="s">
        <v>79</v>
      </c>
      <c r="W188" s="33" t="s">
        <v>289</v>
      </c>
      <c r="X188" s="33" t="s">
        <v>290</v>
      </c>
      <c r="Y188" s="33" t="s">
        <v>77</v>
      </c>
      <c r="Z188" s="33" t="s">
        <v>78</v>
      </c>
      <c r="AA188" s="76">
        <f>SUMIFS('MOD PAA INVERSIÓN'!M:M,'MOD PAA INVERSIÓN'!B:B,A188,'MOD PAA INVERSIÓN'!A:A,"Modificación propuesta")</f>
        <v>0</v>
      </c>
      <c r="AB188" s="79">
        <f>AC188-T188</f>
        <v>0</v>
      </c>
      <c r="AC188" s="79">
        <f>T188</f>
        <v>21600000</v>
      </c>
      <c r="AD188" s="76">
        <f>IFERROR(VLOOKUP(A188,'MOD PAA INVERSIÓN'!$B:$U,20,0),0)</f>
        <v>0</v>
      </c>
      <c r="AE188" s="76">
        <f>SUMIFS('MOD PAA INVERSIÓN'!$M:$M,'MOD PAA INVERSIÓN'!B:B,A188,'MOD PAA INVERSIÓN'!A:A,"Información Actual")</f>
        <v>0</v>
      </c>
      <c r="AF188" s="76" t="e">
        <f>VLOOKUP(A188,'Copia de MOD PAA INVERSIÓN'!$B:$M,12,0)</f>
        <v>#N/A</v>
      </c>
      <c r="AG188" s="28" t="e">
        <f t="shared" si="3"/>
        <v>#REF!</v>
      </c>
      <c r="AH188" s="28"/>
    </row>
    <row r="189" spans="1:34" ht="191.25">
      <c r="A189" s="32" t="s">
        <v>430</v>
      </c>
      <c r="B189" s="33" t="s">
        <v>71</v>
      </c>
      <c r="C189" s="33" t="s">
        <v>72</v>
      </c>
      <c r="D189" s="33" t="s">
        <v>284</v>
      </c>
      <c r="E189" s="33" t="s">
        <v>285</v>
      </c>
      <c r="F189" s="34">
        <v>8080</v>
      </c>
      <c r="G189" s="34">
        <v>2024110010212</v>
      </c>
      <c r="H189" s="33" t="s">
        <v>10</v>
      </c>
      <c r="I189" s="33" t="s">
        <v>415</v>
      </c>
      <c r="J189" s="33" t="s">
        <v>12</v>
      </c>
      <c r="K189" s="33">
        <v>80111600</v>
      </c>
      <c r="L189" s="33" t="s">
        <v>1351</v>
      </c>
      <c r="M189" s="33" t="s">
        <v>315</v>
      </c>
      <c r="N189" s="33" t="str">
        <f t="shared" si="41"/>
        <v>MARZO</v>
      </c>
      <c r="O189" s="33">
        <v>4</v>
      </c>
      <c r="P189" s="33">
        <v>1</v>
      </c>
      <c r="Q189" s="33" t="s">
        <v>84</v>
      </c>
      <c r="R189" s="41" t="s">
        <v>85</v>
      </c>
      <c r="S189" s="41">
        <v>4500000</v>
      </c>
      <c r="T189" s="41">
        <f t="shared" si="86"/>
        <v>18000000</v>
      </c>
      <c r="U189" s="33" t="s">
        <v>288</v>
      </c>
      <c r="V189" s="33" t="s">
        <v>79</v>
      </c>
      <c r="W189" s="33" t="s">
        <v>289</v>
      </c>
      <c r="X189" s="33" t="s">
        <v>290</v>
      </c>
      <c r="Y189" s="33" t="s">
        <v>77</v>
      </c>
      <c r="Z189" s="33" t="s">
        <v>78</v>
      </c>
      <c r="AA189" s="76">
        <f>SUMIFS('MOD PAA INVERSIÓN'!M:M,'MOD PAA INVERSIÓN'!B:B,A189,'MOD PAA INVERSIÓN'!A:A,"Modificación propuesta")</f>
        <v>18000000</v>
      </c>
      <c r="AB189" s="76">
        <f t="shared" ref="AB189:AB190" si="89">AF189-T189</f>
        <v>0</v>
      </c>
      <c r="AC189" s="76">
        <f t="shared" ref="AC189:AC190" si="90">AF189</f>
        <v>18000000</v>
      </c>
      <c r="AD189" s="76">
        <f>IFERROR(VLOOKUP(A189,'MOD PAA INVERSIÓN'!$B:$U,20,0),0)</f>
        <v>1</v>
      </c>
      <c r="AE189" s="76">
        <f>SUMIFS('MOD PAA INVERSIÓN'!$M:$M,'MOD PAA INVERSIÓN'!B:B,A189,'MOD PAA INVERSIÓN'!A:A,"Información Actual")</f>
        <v>-18000000</v>
      </c>
      <c r="AF189" s="76">
        <f>VLOOKUP(A189,'Copia de MOD PAA INVERSIÓN'!$B:$M,12,0)</f>
        <v>18000000</v>
      </c>
      <c r="AG189" s="79" t="e">
        <f t="shared" si="3"/>
        <v>#REF!</v>
      </c>
      <c r="AH189" s="28"/>
    </row>
    <row r="190" spans="1:34" ht="89.25">
      <c r="A190" s="32" t="s">
        <v>432</v>
      </c>
      <c r="B190" s="33" t="s">
        <v>71</v>
      </c>
      <c r="C190" s="33" t="s">
        <v>72</v>
      </c>
      <c r="D190" s="33" t="s">
        <v>284</v>
      </c>
      <c r="E190" s="33" t="s">
        <v>285</v>
      </c>
      <c r="F190" s="34">
        <v>8080</v>
      </c>
      <c r="G190" s="34">
        <v>2024110010212</v>
      </c>
      <c r="H190" s="33" t="s">
        <v>10</v>
      </c>
      <c r="I190" s="33" t="s">
        <v>415</v>
      </c>
      <c r="J190" s="33" t="s">
        <v>12</v>
      </c>
      <c r="K190" s="33">
        <v>80111600</v>
      </c>
      <c r="L190" s="33" t="s">
        <v>1352</v>
      </c>
      <c r="M190" s="33" t="s">
        <v>315</v>
      </c>
      <c r="N190" s="33" t="str">
        <f t="shared" si="41"/>
        <v>MARZO</v>
      </c>
      <c r="O190" s="33">
        <v>4</v>
      </c>
      <c r="P190" s="33">
        <v>1</v>
      </c>
      <c r="Q190" s="33" t="s">
        <v>84</v>
      </c>
      <c r="R190" s="41" t="s">
        <v>85</v>
      </c>
      <c r="S190" s="41">
        <v>6500000</v>
      </c>
      <c r="T190" s="41">
        <f t="shared" si="86"/>
        <v>26000000</v>
      </c>
      <c r="U190" s="33" t="s">
        <v>288</v>
      </c>
      <c r="V190" s="33" t="s">
        <v>79</v>
      </c>
      <c r="W190" s="33" t="s">
        <v>289</v>
      </c>
      <c r="X190" s="33" t="s">
        <v>76</v>
      </c>
      <c r="Y190" s="33" t="s">
        <v>77</v>
      </c>
      <c r="Z190" s="33" t="s">
        <v>78</v>
      </c>
      <c r="AA190" s="76">
        <f>SUMIFS('MOD PAA INVERSIÓN'!M:M,'MOD PAA INVERSIÓN'!B:B,A190,'MOD PAA INVERSIÓN'!A:A,"Modificación propuesta")</f>
        <v>26000000</v>
      </c>
      <c r="AB190" s="76">
        <f t="shared" si="89"/>
        <v>0</v>
      </c>
      <c r="AC190" s="76">
        <f t="shared" si="90"/>
        <v>26000000</v>
      </c>
      <c r="AD190" s="76">
        <f>IFERROR(VLOOKUP(A190,'MOD PAA INVERSIÓN'!$B:$U,20,0),0)</f>
        <v>1</v>
      </c>
      <c r="AE190" s="76">
        <f>SUMIFS('MOD PAA INVERSIÓN'!$M:$M,'MOD PAA INVERSIÓN'!B:B,A190,'MOD PAA INVERSIÓN'!A:A,"Información Actual")</f>
        <v>-26000000</v>
      </c>
      <c r="AF190" s="76">
        <f>VLOOKUP(A190,'Copia de MOD PAA INVERSIÓN'!$B:$M,12,0)</f>
        <v>26000000</v>
      </c>
      <c r="AG190" s="79" t="e">
        <f t="shared" si="3"/>
        <v>#REF!</v>
      </c>
      <c r="AH190" s="28"/>
    </row>
    <row r="191" spans="1:34" ht="191.25">
      <c r="A191" s="32" t="s">
        <v>434</v>
      </c>
      <c r="B191" s="33" t="s">
        <v>71</v>
      </c>
      <c r="C191" s="33" t="s">
        <v>72</v>
      </c>
      <c r="D191" s="33" t="s">
        <v>284</v>
      </c>
      <c r="E191" s="33" t="s">
        <v>285</v>
      </c>
      <c r="F191" s="34">
        <v>8080</v>
      </c>
      <c r="G191" s="34">
        <v>2024110010212</v>
      </c>
      <c r="H191" s="33" t="s">
        <v>10</v>
      </c>
      <c r="I191" s="33" t="s">
        <v>415</v>
      </c>
      <c r="J191" s="33" t="s">
        <v>12</v>
      </c>
      <c r="K191" s="33">
        <v>80111600</v>
      </c>
      <c r="L191" s="33" t="s">
        <v>435</v>
      </c>
      <c r="M191" s="33" t="s">
        <v>82</v>
      </c>
      <c r="N191" s="33" t="str">
        <f t="shared" si="41"/>
        <v>ENERO</v>
      </c>
      <c r="O191" s="33">
        <v>6</v>
      </c>
      <c r="P191" s="33">
        <v>1</v>
      </c>
      <c r="Q191" s="33" t="s">
        <v>84</v>
      </c>
      <c r="R191" s="41" t="s">
        <v>85</v>
      </c>
      <c r="S191" s="41">
        <v>6000000</v>
      </c>
      <c r="T191" s="41">
        <f t="shared" si="86"/>
        <v>36000000</v>
      </c>
      <c r="U191" s="33" t="s">
        <v>288</v>
      </c>
      <c r="V191" s="33" t="s">
        <v>79</v>
      </c>
      <c r="W191" s="33" t="s">
        <v>289</v>
      </c>
      <c r="X191" s="33" t="s">
        <v>290</v>
      </c>
      <c r="Y191" s="33" t="s">
        <v>77</v>
      </c>
      <c r="Z191" s="33" t="s">
        <v>78</v>
      </c>
      <c r="AA191" s="76">
        <f>SUMIFS('MOD PAA INVERSIÓN'!M:M,'MOD PAA INVERSIÓN'!B:B,A191,'MOD PAA INVERSIÓN'!A:A,"Modificación propuesta")</f>
        <v>0</v>
      </c>
      <c r="AB191" s="79">
        <f t="shared" ref="AB191:AB192" si="91">AC191-T191</f>
        <v>0</v>
      </c>
      <c r="AC191" s="79">
        <f>T191</f>
        <v>36000000</v>
      </c>
      <c r="AD191" s="76">
        <f>IFERROR(VLOOKUP(A191,'MOD PAA INVERSIÓN'!$B:$U,20,0),0)</f>
        <v>0</v>
      </c>
      <c r="AE191" s="76">
        <f>SUMIFS('MOD PAA INVERSIÓN'!$M:$M,'MOD PAA INVERSIÓN'!B:B,A191,'MOD PAA INVERSIÓN'!A:A,"Información Actual")</f>
        <v>0</v>
      </c>
      <c r="AF191" s="76" t="e">
        <f>VLOOKUP(A191,'Copia de MOD PAA INVERSIÓN'!$B:$M,12,0)</f>
        <v>#N/A</v>
      </c>
      <c r="AG191" s="28" t="e">
        <f t="shared" si="3"/>
        <v>#REF!</v>
      </c>
      <c r="AH191" s="28"/>
    </row>
    <row r="192" spans="1:34" ht="89.25">
      <c r="A192" s="32" t="s">
        <v>436</v>
      </c>
      <c r="B192" s="33" t="s">
        <v>71</v>
      </c>
      <c r="C192" s="33" t="s">
        <v>72</v>
      </c>
      <c r="D192" s="33" t="s">
        <v>284</v>
      </c>
      <c r="E192" s="33" t="s">
        <v>285</v>
      </c>
      <c r="F192" s="34">
        <v>8080</v>
      </c>
      <c r="G192" s="34">
        <v>2024110010212</v>
      </c>
      <c r="H192" s="33" t="s">
        <v>10</v>
      </c>
      <c r="I192" s="33" t="s">
        <v>415</v>
      </c>
      <c r="J192" s="33" t="s">
        <v>12</v>
      </c>
      <c r="K192" s="33">
        <v>80111600</v>
      </c>
      <c r="L192" s="33" t="s">
        <v>1353</v>
      </c>
      <c r="M192" s="33" t="s">
        <v>315</v>
      </c>
      <c r="N192" s="33" t="str">
        <f t="shared" si="41"/>
        <v>MARZO</v>
      </c>
      <c r="O192" s="33">
        <v>4</v>
      </c>
      <c r="P192" s="33">
        <v>1</v>
      </c>
      <c r="Q192" s="33" t="s">
        <v>84</v>
      </c>
      <c r="R192" s="41" t="s">
        <v>85</v>
      </c>
      <c r="S192" s="41">
        <v>5300000</v>
      </c>
      <c r="T192" s="41">
        <f t="shared" si="86"/>
        <v>21200000</v>
      </c>
      <c r="U192" s="33" t="s">
        <v>288</v>
      </c>
      <c r="V192" s="33" t="s">
        <v>79</v>
      </c>
      <c r="W192" s="33" t="s">
        <v>289</v>
      </c>
      <c r="X192" s="33" t="s">
        <v>317</v>
      </c>
      <c r="Y192" s="33" t="s">
        <v>77</v>
      </c>
      <c r="Z192" s="33" t="s">
        <v>78</v>
      </c>
      <c r="AA192" s="76">
        <f>SUMIFS('MOD PAA INVERSIÓN'!M:M,'MOD PAA INVERSIÓN'!B:B,A192,'MOD PAA INVERSIÓN'!A:A,"Modificación propuesta")</f>
        <v>36000000</v>
      </c>
      <c r="AB192" s="76">
        <f t="shared" si="91"/>
        <v>14800000</v>
      </c>
      <c r="AC192" s="76">
        <f>AA192</f>
        <v>36000000</v>
      </c>
      <c r="AD192" s="76">
        <f>IFERROR(VLOOKUP(A192,'MOD PAA INVERSIÓN'!$B:$U,20,0),0)</f>
        <v>4</v>
      </c>
      <c r="AE192" s="76">
        <f>SUMIFS('MOD PAA INVERSIÓN'!$M:$M,'MOD PAA INVERSIÓN'!B:B,A192,'MOD PAA INVERSIÓN'!A:A,"Información Actual")</f>
        <v>-21200000</v>
      </c>
      <c r="AF192" s="76">
        <f>VLOOKUP(A192,'Copia de MOD PAA INVERSIÓN'!$B:$M,12,0)</f>
        <v>33000000</v>
      </c>
      <c r="AG192" s="79" t="e">
        <f t="shared" si="3"/>
        <v>#REF!</v>
      </c>
      <c r="AH192" s="28"/>
    </row>
    <row r="193" spans="1:34" ht="191.25">
      <c r="A193" s="32" t="s">
        <v>438</v>
      </c>
      <c r="B193" s="33" t="s">
        <v>71</v>
      </c>
      <c r="C193" s="33" t="s">
        <v>72</v>
      </c>
      <c r="D193" s="33" t="s">
        <v>284</v>
      </c>
      <c r="E193" s="33" t="s">
        <v>285</v>
      </c>
      <c r="F193" s="34">
        <v>8080</v>
      </c>
      <c r="G193" s="34">
        <v>2024110010212</v>
      </c>
      <c r="H193" s="33" t="s">
        <v>10</v>
      </c>
      <c r="I193" s="33" t="s">
        <v>415</v>
      </c>
      <c r="J193" s="33" t="s">
        <v>12</v>
      </c>
      <c r="K193" s="33">
        <v>80111600</v>
      </c>
      <c r="L193" s="33" t="s">
        <v>1354</v>
      </c>
      <c r="M193" s="33" t="s">
        <v>315</v>
      </c>
      <c r="N193" s="33" t="str">
        <f t="shared" si="41"/>
        <v>MARZO</v>
      </c>
      <c r="O193" s="33">
        <v>4</v>
      </c>
      <c r="P193" s="33">
        <v>1</v>
      </c>
      <c r="Q193" s="33" t="s">
        <v>84</v>
      </c>
      <c r="R193" s="41" t="s">
        <v>85</v>
      </c>
      <c r="S193" s="41">
        <v>4500000</v>
      </c>
      <c r="T193" s="41">
        <f t="shared" si="86"/>
        <v>18000000</v>
      </c>
      <c r="U193" s="33" t="s">
        <v>288</v>
      </c>
      <c r="V193" s="33" t="s">
        <v>79</v>
      </c>
      <c r="W193" s="33" t="s">
        <v>289</v>
      </c>
      <c r="X193" s="33" t="s">
        <v>290</v>
      </c>
      <c r="Y193" s="33" t="s">
        <v>77</v>
      </c>
      <c r="Z193" s="33" t="s">
        <v>78</v>
      </c>
      <c r="AA193" s="76">
        <f>SUMIFS('MOD PAA INVERSIÓN'!M:M,'MOD PAA INVERSIÓN'!B:B,A193,'MOD PAA INVERSIÓN'!A:A,"Modificación propuesta")</f>
        <v>18000000</v>
      </c>
      <c r="AB193" s="76">
        <f t="shared" ref="AB193:AB194" si="92">AF193-T193</f>
        <v>0</v>
      </c>
      <c r="AC193" s="76">
        <f t="shared" ref="AC193:AC194" si="93">AF193</f>
        <v>18000000</v>
      </c>
      <c r="AD193" s="76">
        <f>IFERROR(VLOOKUP(A193,'MOD PAA INVERSIÓN'!$B:$U,20,0),0)</f>
        <v>1</v>
      </c>
      <c r="AE193" s="76">
        <f>SUMIFS('MOD PAA INVERSIÓN'!$M:$M,'MOD PAA INVERSIÓN'!B:B,A193,'MOD PAA INVERSIÓN'!A:A,"Información Actual")</f>
        <v>-18000000</v>
      </c>
      <c r="AF193" s="76">
        <f>VLOOKUP(A193,'Copia de MOD PAA INVERSIÓN'!$B:$M,12,0)</f>
        <v>18000000</v>
      </c>
      <c r="AG193" s="79" t="e">
        <f t="shared" si="3"/>
        <v>#REF!</v>
      </c>
      <c r="AH193" s="28"/>
    </row>
    <row r="194" spans="1:34" ht="191.25">
      <c r="A194" s="32" t="s">
        <v>440</v>
      </c>
      <c r="B194" s="33" t="s">
        <v>71</v>
      </c>
      <c r="C194" s="33" t="s">
        <v>72</v>
      </c>
      <c r="D194" s="33" t="s">
        <v>284</v>
      </c>
      <c r="E194" s="33" t="s">
        <v>285</v>
      </c>
      <c r="F194" s="34">
        <v>8080</v>
      </c>
      <c r="G194" s="34">
        <v>2024110010212</v>
      </c>
      <c r="H194" s="33" t="s">
        <v>10</v>
      </c>
      <c r="I194" s="33" t="s">
        <v>415</v>
      </c>
      <c r="J194" s="33" t="s">
        <v>12</v>
      </c>
      <c r="K194" s="33">
        <v>80111600</v>
      </c>
      <c r="L194" s="33" t="s">
        <v>1355</v>
      </c>
      <c r="M194" s="33" t="s">
        <v>82</v>
      </c>
      <c r="N194" s="33" t="str">
        <f t="shared" si="41"/>
        <v>ENERO</v>
      </c>
      <c r="O194" s="33">
        <v>4</v>
      </c>
      <c r="P194" s="33">
        <v>1</v>
      </c>
      <c r="Q194" s="33" t="s">
        <v>84</v>
      </c>
      <c r="R194" s="41" t="s">
        <v>85</v>
      </c>
      <c r="S194" s="41">
        <v>5000000</v>
      </c>
      <c r="T194" s="41">
        <f t="shared" si="86"/>
        <v>20000000</v>
      </c>
      <c r="U194" s="33" t="s">
        <v>288</v>
      </c>
      <c r="V194" s="33" t="s">
        <v>79</v>
      </c>
      <c r="W194" s="33" t="s">
        <v>289</v>
      </c>
      <c r="X194" s="33" t="s">
        <v>290</v>
      </c>
      <c r="Y194" s="33" t="s">
        <v>77</v>
      </c>
      <c r="Z194" s="33" t="s">
        <v>78</v>
      </c>
      <c r="AA194" s="76">
        <f>SUMIFS('MOD PAA INVERSIÓN'!M:M,'MOD PAA INVERSIÓN'!B:B,A194,'MOD PAA INVERSIÓN'!A:A,"Modificación propuesta")</f>
        <v>20000000</v>
      </c>
      <c r="AB194" s="76">
        <f t="shared" si="92"/>
        <v>0</v>
      </c>
      <c r="AC194" s="76">
        <f t="shared" si="93"/>
        <v>20000000</v>
      </c>
      <c r="AD194" s="76">
        <f>IFERROR(VLOOKUP(A194,'MOD PAA INVERSIÓN'!$B:$U,20,0),0)</f>
        <v>1</v>
      </c>
      <c r="AE194" s="76">
        <f>SUMIFS('MOD PAA INVERSIÓN'!$M:$M,'MOD PAA INVERSIÓN'!B:B,A194,'MOD PAA INVERSIÓN'!A:A,"Información Actual")</f>
        <v>-20000000</v>
      </c>
      <c r="AF194" s="76">
        <f>VLOOKUP(A194,'Copia de MOD PAA INVERSIÓN'!$B:$M,12,0)</f>
        <v>20000000</v>
      </c>
      <c r="AG194" s="79" t="e">
        <f t="shared" si="3"/>
        <v>#REF!</v>
      </c>
      <c r="AH194" s="28"/>
    </row>
    <row r="195" spans="1:34" ht="191.25">
      <c r="A195" s="32" t="s">
        <v>442</v>
      </c>
      <c r="B195" s="33" t="s">
        <v>71</v>
      </c>
      <c r="C195" s="33" t="s">
        <v>72</v>
      </c>
      <c r="D195" s="33" t="s">
        <v>284</v>
      </c>
      <c r="E195" s="33" t="s">
        <v>285</v>
      </c>
      <c r="F195" s="34">
        <v>8080</v>
      </c>
      <c r="G195" s="34">
        <v>2024110010212</v>
      </c>
      <c r="H195" s="33" t="s">
        <v>10</v>
      </c>
      <c r="I195" s="33" t="s">
        <v>415</v>
      </c>
      <c r="J195" s="33" t="s">
        <v>12</v>
      </c>
      <c r="K195" s="33">
        <v>80111600</v>
      </c>
      <c r="L195" s="33" t="s">
        <v>443</v>
      </c>
      <c r="M195" s="33" t="s">
        <v>83</v>
      </c>
      <c r="N195" s="33" t="str">
        <f t="shared" si="41"/>
        <v>FEBRERO</v>
      </c>
      <c r="O195" s="33">
        <v>5</v>
      </c>
      <c r="P195" s="33">
        <v>1</v>
      </c>
      <c r="Q195" s="33" t="s">
        <v>84</v>
      </c>
      <c r="R195" s="41" t="s">
        <v>85</v>
      </c>
      <c r="S195" s="41">
        <v>6500000</v>
      </c>
      <c r="T195" s="41">
        <f t="shared" si="86"/>
        <v>32500000</v>
      </c>
      <c r="U195" s="33" t="s">
        <v>288</v>
      </c>
      <c r="V195" s="33" t="s">
        <v>79</v>
      </c>
      <c r="W195" s="33" t="s">
        <v>289</v>
      </c>
      <c r="X195" s="33" t="s">
        <v>290</v>
      </c>
      <c r="Y195" s="33" t="s">
        <v>77</v>
      </c>
      <c r="Z195" s="33" t="s">
        <v>78</v>
      </c>
      <c r="AA195" s="76">
        <f>SUMIFS('MOD PAA INVERSIÓN'!M:M,'MOD PAA INVERSIÓN'!B:B,A195,'MOD PAA INVERSIÓN'!A:A,"Modificación propuesta")</f>
        <v>0</v>
      </c>
      <c r="AB195" s="79">
        <f>AC195-T195</f>
        <v>0</v>
      </c>
      <c r="AC195" s="79">
        <f>T195</f>
        <v>32500000</v>
      </c>
      <c r="AD195" s="76">
        <f>IFERROR(VLOOKUP(A195,'MOD PAA INVERSIÓN'!$B:$U,20,0),0)</f>
        <v>0</v>
      </c>
      <c r="AE195" s="76">
        <f>SUMIFS('MOD PAA INVERSIÓN'!$M:$M,'MOD PAA INVERSIÓN'!B:B,A195,'MOD PAA INVERSIÓN'!A:A,"Información Actual")</f>
        <v>0</v>
      </c>
      <c r="AF195" s="76" t="e">
        <f>VLOOKUP(A195,'Copia de MOD PAA INVERSIÓN'!$B:$M,12,0)</f>
        <v>#N/A</v>
      </c>
      <c r="AG195" s="28" t="e">
        <f t="shared" si="3"/>
        <v>#REF!</v>
      </c>
      <c r="AH195" s="28"/>
    </row>
    <row r="196" spans="1:34" ht="89.25">
      <c r="A196" s="32" t="s">
        <v>444</v>
      </c>
      <c r="B196" s="33" t="s">
        <v>71</v>
      </c>
      <c r="C196" s="33" t="s">
        <v>72</v>
      </c>
      <c r="D196" s="33" t="s">
        <v>284</v>
      </c>
      <c r="E196" s="33" t="s">
        <v>285</v>
      </c>
      <c r="F196" s="34">
        <v>8080</v>
      </c>
      <c r="G196" s="34">
        <v>2024110010212</v>
      </c>
      <c r="H196" s="33" t="s">
        <v>10</v>
      </c>
      <c r="I196" s="33" t="s">
        <v>415</v>
      </c>
      <c r="J196" s="33" t="s">
        <v>12</v>
      </c>
      <c r="K196" s="33">
        <v>80111600</v>
      </c>
      <c r="L196" s="33" t="s">
        <v>1356</v>
      </c>
      <c r="M196" s="33" t="s">
        <v>315</v>
      </c>
      <c r="N196" s="33" t="str">
        <f t="shared" si="41"/>
        <v>MARZO</v>
      </c>
      <c r="O196" s="33">
        <v>5</v>
      </c>
      <c r="P196" s="33">
        <v>1</v>
      </c>
      <c r="Q196" s="33" t="s">
        <v>84</v>
      </c>
      <c r="R196" s="41" t="s">
        <v>85</v>
      </c>
      <c r="S196" s="41">
        <v>4500000</v>
      </c>
      <c r="T196" s="41">
        <f t="shared" si="86"/>
        <v>22500000</v>
      </c>
      <c r="U196" s="33" t="s">
        <v>288</v>
      </c>
      <c r="V196" s="33" t="s">
        <v>79</v>
      </c>
      <c r="W196" s="33" t="s">
        <v>289</v>
      </c>
      <c r="X196" s="33" t="s">
        <v>76</v>
      </c>
      <c r="Y196" s="33" t="s">
        <v>77</v>
      </c>
      <c r="Z196" s="33" t="s">
        <v>78</v>
      </c>
      <c r="AA196" s="76">
        <f>SUMIFS('MOD PAA INVERSIÓN'!M:M,'MOD PAA INVERSIÓN'!B:B,A196,'MOD PAA INVERSIÓN'!A:A,"Modificación propuesta")</f>
        <v>22500000</v>
      </c>
      <c r="AB196" s="76">
        <f>AF196-T196</f>
        <v>0</v>
      </c>
      <c r="AC196" s="76">
        <f>AF196</f>
        <v>22500000</v>
      </c>
      <c r="AD196" s="76">
        <f>IFERROR(VLOOKUP(A196,'MOD PAA INVERSIÓN'!$B:$U,20,0),0)</f>
        <v>1</v>
      </c>
      <c r="AE196" s="76">
        <f>SUMIFS('MOD PAA INVERSIÓN'!$M:$M,'MOD PAA INVERSIÓN'!B:B,A196,'MOD PAA INVERSIÓN'!A:A,"Información Actual")</f>
        <v>-22500000</v>
      </c>
      <c r="AF196" s="76">
        <f>VLOOKUP(A196,'Copia de MOD PAA INVERSIÓN'!$B:$M,12,0)</f>
        <v>22500000</v>
      </c>
      <c r="AG196" s="79" t="e">
        <f t="shared" si="3"/>
        <v>#REF!</v>
      </c>
      <c r="AH196" s="28"/>
    </row>
    <row r="197" spans="1:34" ht="89.25">
      <c r="A197" s="32" t="s">
        <v>446</v>
      </c>
      <c r="B197" s="33" t="s">
        <v>71</v>
      </c>
      <c r="C197" s="33" t="s">
        <v>72</v>
      </c>
      <c r="D197" s="33" t="s">
        <v>284</v>
      </c>
      <c r="E197" s="33" t="s">
        <v>285</v>
      </c>
      <c r="F197" s="34">
        <v>8080</v>
      </c>
      <c r="G197" s="34">
        <v>2024110010212</v>
      </c>
      <c r="H197" s="33" t="s">
        <v>10</v>
      </c>
      <c r="I197" s="33" t="s">
        <v>415</v>
      </c>
      <c r="J197" s="33" t="s">
        <v>12</v>
      </c>
      <c r="K197" s="33">
        <v>80111600</v>
      </c>
      <c r="L197" s="33" t="s">
        <v>1357</v>
      </c>
      <c r="M197" s="33" t="s">
        <v>315</v>
      </c>
      <c r="N197" s="33" t="str">
        <f t="shared" si="41"/>
        <v>MARZO</v>
      </c>
      <c r="O197" s="33">
        <v>4</v>
      </c>
      <c r="P197" s="33">
        <v>1</v>
      </c>
      <c r="Q197" s="33" t="s">
        <v>84</v>
      </c>
      <c r="R197" s="41" t="s">
        <v>85</v>
      </c>
      <c r="S197" s="41">
        <v>7000000</v>
      </c>
      <c r="T197" s="41">
        <f t="shared" si="86"/>
        <v>28000000</v>
      </c>
      <c r="U197" s="33" t="s">
        <v>288</v>
      </c>
      <c r="V197" s="33" t="s">
        <v>79</v>
      </c>
      <c r="W197" s="33" t="s">
        <v>289</v>
      </c>
      <c r="X197" s="33" t="s">
        <v>317</v>
      </c>
      <c r="Y197" s="33" t="s">
        <v>77</v>
      </c>
      <c r="Z197" s="33" t="s">
        <v>78</v>
      </c>
      <c r="AA197" s="76">
        <f>SUMIFS('MOD PAA INVERSIÓN'!M:M,'MOD PAA INVERSIÓN'!B:B,A197,'MOD PAA INVERSIÓN'!A:A,"Modificación propuesta")</f>
        <v>0</v>
      </c>
      <c r="AB197" s="79">
        <f>AC197-T197</f>
        <v>0</v>
      </c>
      <c r="AC197" s="79">
        <f>T197</f>
        <v>28000000</v>
      </c>
      <c r="AD197" s="76">
        <f>IFERROR(VLOOKUP(A197,'MOD PAA INVERSIÓN'!$B:$U,20,0),0)</f>
        <v>0</v>
      </c>
      <c r="AE197" s="76">
        <f>SUMIFS('MOD PAA INVERSIÓN'!$M:$M,'MOD PAA INVERSIÓN'!B:B,A197,'MOD PAA INVERSIÓN'!A:A,"Información Actual")</f>
        <v>0</v>
      </c>
      <c r="AF197" s="76" t="e">
        <f>VLOOKUP(A197,'Copia de MOD PAA INVERSIÓN'!$B:$M,12,0)</f>
        <v>#N/A</v>
      </c>
      <c r="AG197" s="28" t="e">
        <f t="shared" si="3"/>
        <v>#REF!</v>
      </c>
      <c r="AH197" s="28"/>
    </row>
    <row r="198" spans="1:34" ht="191.25">
      <c r="A198" s="32" t="s">
        <v>447</v>
      </c>
      <c r="B198" s="33" t="s">
        <v>71</v>
      </c>
      <c r="C198" s="33" t="s">
        <v>72</v>
      </c>
      <c r="D198" s="33" t="s">
        <v>284</v>
      </c>
      <c r="E198" s="33" t="s">
        <v>285</v>
      </c>
      <c r="F198" s="34">
        <v>8080</v>
      </c>
      <c r="G198" s="34">
        <v>2024110010212</v>
      </c>
      <c r="H198" s="33" t="s">
        <v>10</v>
      </c>
      <c r="I198" s="33" t="s">
        <v>415</v>
      </c>
      <c r="J198" s="33" t="s">
        <v>12</v>
      </c>
      <c r="K198" s="33">
        <v>80111600</v>
      </c>
      <c r="L198" s="33" t="s">
        <v>1358</v>
      </c>
      <c r="M198" s="33" t="s">
        <v>83</v>
      </c>
      <c r="N198" s="33" t="str">
        <f t="shared" si="41"/>
        <v>FEBRERO</v>
      </c>
      <c r="O198" s="33">
        <v>4</v>
      </c>
      <c r="P198" s="33">
        <v>1</v>
      </c>
      <c r="Q198" s="33" t="s">
        <v>84</v>
      </c>
      <c r="R198" s="41" t="s">
        <v>85</v>
      </c>
      <c r="S198" s="41">
        <v>7000000</v>
      </c>
      <c r="T198" s="41">
        <f t="shared" si="86"/>
        <v>28000000</v>
      </c>
      <c r="U198" s="33" t="s">
        <v>288</v>
      </c>
      <c r="V198" s="33" t="s">
        <v>79</v>
      </c>
      <c r="W198" s="33" t="s">
        <v>289</v>
      </c>
      <c r="X198" s="33" t="s">
        <v>290</v>
      </c>
      <c r="Y198" s="33" t="s">
        <v>77</v>
      </c>
      <c r="Z198" s="33" t="s">
        <v>78</v>
      </c>
      <c r="AA198" s="76">
        <f>SUMIFS('MOD PAA INVERSIÓN'!M:M,'MOD PAA INVERSIÓN'!B:B,A198,'MOD PAA INVERSIÓN'!A:A,"Modificación propuesta")</f>
        <v>28000000</v>
      </c>
      <c r="AB198" s="76">
        <f t="shared" ref="AB198:AB199" si="94">AF198-T198</f>
        <v>0</v>
      </c>
      <c r="AC198" s="76">
        <f t="shared" ref="AC198:AC199" si="95">AF198</f>
        <v>28000000</v>
      </c>
      <c r="AD198" s="76">
        <f>IFERROR(VLOOKUP(A198,'MOD PAA INVERSIÓN'!$B:$U,20,0),0)</f>
        <v>1</v>
      </c>
      <c r="AE198" s="76">
        <f>SUMIFS('MOD PAA INVERSIÓN'!$M:$M,'MOD PAA INVERSIÓN'!B:B,A198,'MOD PAA INVERSIÓN'!A:A,"Información Actual")</f>
        <v>-28000000</v>
      </c>
      <c r="AF198" s="76">
        <f>VLOOKUP(A198,'Copia de MOD PAA INVERSIÓN'!$B:$M,12,0)</f>
        <v>28000000</v>
      </c>
      <c r="AG198" s="79" t="e">
        <f t="shared" si="3"/>
        <v>#REF!</v>
      </c>
      <c r="AH198" s="28"/>
    </row>
    <row r="199" spans="1:34" ht="89.25">
      <c r="A199" s="32" t="s">
        <v>448</v>
      </c>
      <c r="B199" s="33" t="s">
        <v>71</v>
      </c>
      <c r="C199" s="33" t="s">
        <v>72</v>
      </c>
      <c r="D199" s="33" t="s">
        <v>284</v>
      </c>
      <c r="E199" s="33" t="s">
        <v>285</v>
      </c>
      <c r="F199" s="34">
        <v>8080</v>
      </c>
      <c r="G199" s="34">
        <v>2024110010212</v>
      </c>
      <c r="H199" s="33" t="s">
        <v>10</v>
      </c>
      <c r="I199" s="33" t="s">
        <v>415</v>
      </c>
      <c r="J199" s="33" t="s">
        <v>12</v>
      </c>
      <c r="K199" s="33">
        <v>80111600</v>
      </c>
      <c r="L199" s="33" t="s">
        <v>1359</v>
      </c>
      <c r="M199" s="33" t="s">
        <v>83</v>
      </c>
      <c r="N199" s="33" t="str">
        <f t="shared" si="41"/>
        <v>FEBRERO</v>
      </c>
      <c r="O199" s="33">
        <v>5</v>
      </c>
      <c r="P199" s="33">
        <v>1</v>
      </c>
      <c r="Q199" s="33" t="s">
        <v>84</v>
      </c>
      <c r="R199" s="41" t="s">
        <v>85</v>
      </c>
      <c r="S199" s="41">
        <v>5000000</v>
      </c>
      <c r="T199" s="41">
        <f t="shared" si="86"/>
        <v>25000000</v>
      </c>
      <c r="U199" s="33" t="s">
        <v>288</v>
      </c>
      <c r="V199" s="33" t="s">
        <v>79</v>
      </c>
      <c r="W199" s="33" t="s">
        <v>289</v>
      </c>
      <c r="X199" s="33" t="s">
        <v>76</v>
      </c>
      <c r="Y199" s="33" t="s">
        <v>77</v>
      </c>
      <c r="Z199" s="33" t="s">
        <v>78</v>
      </c>
      <c r="AA199" s="76">
        <f>SUMIFS('MOD PAA INVERSIÓN'!M:M,'MOD PAA INVERSIÓN'!B:B,A199,'MOD PAA INVERSIÓN'!A:A,"Modificación propuesta")</f>
        <v>25000000</v>
      </c>
      <c r="AB199" s="76">
        <f t="shared" si="94"/>
        <v>0</v>
      </c>
      <c r="AC199" s="76">
        <f t="shared" si="95"/>
        <v>25000000</v>
      </c>
      <c r="AD199" s="76">
        <f>IFERROR(VLOOKUP(A199,'MOD PAA INVERSIÓN'!$B:$U,20,0),0)</f>
        <v>1</v>
      </c>
      <c r="AE199" s="76">
        <f>SUMIFS('MOD PAA INVERSIÓN'!$M:$M,'MOD PAA INVERSIÓN'!B:B,A199,'MOD PAA INVERSIÓN'!A:A,"Información Actual")</f>
        <v>-25000000</v>
      </c>
      <c r="AF199" s="76">
        <f>VLOOKUP(A199,'Copia de MOD PAA INVERSIÓN'!$B:$M,12,0)</f>
        <v>25000000</v>
      </c>
      <c r="AG199" s="79" t="e">
        <f t="shared" si="3"/>
        <v>#REF!</v>
      </c>
      <c r="AH199" s="28"/>
    </row>
    <row r="200" spans="1:34" ht="89.25">
      <c r="A200" s="32" t="s">
        <v>450</v>
      </c>
      <c r="B200" s="33" t="s">
        <v>71</v>
      </c>
      <c r="C200" s="33" t="s">
        <v>72</v>
      </c>
      <c r="D200" s="33" t="s">
        <v>284</v>
      </c>
      <c r="E200" s="33" t="s">
        <v>285</v>
      </c>
      <c r="F200" s="34">
        <v>8080</v>
      </c>
      <c r="G200" s="34">
        <v>2024110010212</v>
      </c>
      <c r="H200" s="33" t="s">
        <v>10</v>
      </c>
      <c r="I200" s="33" t="s">
        <v>415</v>
      </c>
      <c r="J200" s="33" t="s">
        <v>12</v>
      </c>
      <c r="K200" s="33">
        <v>80111600</v>
      </c>
      <c r="L200" s="33" t="s">
        <v>451</v>
      </c>
      <c r="M200" s="33" t="s">
        <v>83</v>
      </c>
      <c r="N200" s="33" t="str">
        <f t="shared" si="41"/>
        <v>FEBRERO</v>
      </c>
      <c r="O200" s="33">
        <v>5</v>
      </c>
      <c r="P200" s="33">
        <v>1</v>
      </c>
      <c r="Q200" s="33" t="s">
        <v>84</v>
      </c>
      <c r="R200" s="41" t="s">
        <v>85</v>
      </c>
      <c r="S200" s="41">
        <v>9000000</v>
      </c>
      <c r="T200" s="41">
        <f t="shared" si="86"/>
        <v>45000000</v>
      </c>
      <c r="U200" s="33" t="s">
        <v>288</v>
      </c>
      <c r="V200" s="33" t="s">
        <v>79</v>
      </c>
      <c r="W200" s="33" t="s">
        <v>289</v>
      </c>
      <c r="X200" s="33" t="s">
        <v>76</v>
      </c>
      <c r="Y200" s="33" t="s">
        <v>77</v>
      </c>
      <c r="Z200" s="33" t="s">
        <v>78</v>
      </c>
      <c r="AA200" s="76">
        <f>SUMIFS('MOD PAA INVERSIÓN'!M:M,'MOD PAA INVERSIÓN'!B:B,A200,'MOD PAA INVERSIÓN'!A:A,"Modificación propuesta")</f>
        <v>0</v>
      </c>
      <c r="AB200" s="79">
        <f t="shared" ref="AB200:AB203" si="96">AC200-T200</f>
        <v>0</v>
      </c>
      <c r="AC200" s="79">
        <f t="shared" ref="AC200:AC202" si="97">T200</f>
        <v>45000000</v>
      </c>
      <c r="AD200" s="76">
        <f>IFERROR(VLOOKUP(A200,'MOD PAA INVERSIÓN'!$B:$U,20,0),0)</f>
        <v>0</v>
      </c>
      <c r="AE200" s="76">
        <f>SUMIFS('MOD PAA INVERSIÓN'!$M:$M,'MOD PAA INVERSIÓN'!B:B,A200,'MOD PAA INVERSIÓN'!A:A,"Información Actual")</f>
        <v>0</v>
      </c>
      <c r="AF200" s="76" t="e">
        <f>VLOOKUP(A200,'Copia de MOD PAA INVERSIÓN'!$B:$M,12,0)</f>
        <v>#N/A</v>
      </c>
      <c r="AG200" s="28" t="e">
        <f t="shared" si="3"/>
        <v>#REF!</v>
      </c>
      <c r="AH200" s="28"/>
    </row>
    <row r="201" spans="1:34" ht="89.25">
      <c r="A201" s="32" t="s">
        <v>452</v>
      </c>
      <c r="B201" s="33" t="s">
        <v>71</v>
      </c>
      <c r="C201" s="33" t="s">
        <v>72</v>
      </c>
      <c r="D201" s="33" t="s">
        <v>284</v>
      </c>
      <c r="E201" s="33" t="s">
        <v>285</v>
      </c>
      <c r="F201" s="34">
        <v>8080</v>
      </c>
      <c r="G201" s="34">
        <v>2024110010212</v>
      </c>
      <c r="H201" s="33" t="s">
        <v>10</v>
      </c>
      <c r="I201" s="33" t="s">
        <v>415</v>
      </c>
      <c r="J201" s="33" t="s">
        <v>12</v>
      </c>
      <c r="K201" s="33">
        <v>80111600</v>
      </c>
      <c r="L201" s="33" t="s">
        <v>453</v>
      </c>
      <c r="M201" s="33" t="s">
        <v>83</v>
      </c>
      <c r="N201" s="33" t="str">
        <f t="shared" si="41"/>
        <v>FEBRERO</v>
      </c>
      <c r="O201" s="33">
        <v>5</v>
      </c>
      <c r="P201" s="33">
        <v>1</v>
      </c>
      <c r="Q201" s="33" t="s">
        <v>84</v>
      </c>
      <c r="R201" s="41" t="s">
        <v>85</v>
      </c>
      <c r="S201" s="41">
        <v>9000000</v>
      </c>
      <c r="T201" s="41">
        <f t="shared" si="86"/>
        <v>45000000</v>
      </c>
      <c r="U201" s="33" t="s">
        <v>288</v>
      </c>
      <c r="V201" s="33" t="s">
        <v>79</v>
      </c>
      <c r="W201" s="33" t="s">
        <v>289</v>
      </c>
      <c r="X201" s="33" t="s">
        <v>76</v>
      </c>
      <c r="Y201" s="33" t="s">
        <v>77</v>
      </c>
      <c r="Z201" s="33" t="s">
        <v>78</v>
      </c>
      <c r="AA201" s="76">
        <f>SUMIFS('MOD PAA INVERSIÓN'!M:M,'MOD PAA INVERSIÓN'!B:B,A201,'MOD PAA INVERSIÓN'!A:A,"Modificación propuesta")</f>
        <v>0</v>
      </c>
      <c r="AB201" s="79">
        <f t="shared" si="96"/>
        <v>0</v>
      </c>
      <c r="AC201" s="79">
        <f t="shared" si="97"/>
        <v>45000000</v>
      </c>
      <c r="AD201" s="76">
        <f>IFERROR(VLOOKUP(A201,'MOD PAA INVERSIÓN'!$B:$U,20,0),0)</f>
        <v>0</v>
      </c>
      <c r="AE201" s="76">
        <f>SUMIFS('MOD PAA INVERSIÓN'!$M:$M,'MOD PAA INVERSIÓN'!B:B,A201,'MOD PAA INVERSIÓN'!A:A,"Información Actual")</f>
        <v>0</v>
      </c>
      <c r="AF201" s="76" t="e">
        <f>VLOOKUP(A201,'Copia de MOD PAA INVERSIÓN'!$B:$M,12,0)</f>
        <v>#N/A</v>
      </c>
      <c r="AG201" s="28" t="e">
        <f t="shared" si="3"/>
        <v>#REF!</v>
      </c>
      <c r="AH201" s="28"/>
    </row>
    <row r="202" spans="1:34" ht="191.25">
      <c r="A202" s="32" t="s">
        <v>454</v>
      </c>
      <c r="B202" s="33" t="s">
        <v>71</v>
      </c>
      <c r="C202" s="33" t="s">
        <v>72</v>
      </c>
      <c r="D202" s="33" t="s">
        <v>284</v>
      </c>
      <c r="E202" s="33" t="s">
        <v>285</v>
      </c>
      <c r="F202" s="34">
        <v>8080</v>
      </c>
      <c r="G202" s="34">
        <v>2024110010212</v>
      </c>
      <c r="H202" s="33" t="s">
        <v>10</v>
      </c>
      <c r="I202" s="33" t="s">
        <v>415</v>
      </c>
      <c r="J202" s="33" t="s">
        <v>12</v>
      </c>
      <c r="K202" s="33">
        <v>80111600</v>
      </c>
      <c r="L202" s="33" t="s">
        <v>1360</v>
      </c>
      <c r="M202" s="33" t="s">
        <v>83</v>
      </c>
      <c r="N202" s="33" t="str">
        <f t="shared" si="41"/>
        <v>FEBRERO</v>
      </c>
      <c r="O202" s="33">
        <v>5</v>
      </c>
      <c r="P202" s="33">
        <v>1</v>
      </c>
      <c r="Q202" s="33" t="s">
        <v>84</v>
      </c>
      <c r="R202" s="41" t="s">
        <v>85</v>
      </c>
      <c r="S202" s="41">
        <v>4500000</v>
      </c>
      <c r="T202" s="41">
        <f t="shared" si="86"/>
        <v>22500000</v>
      </c>
      <c r="U202" s="33" t="s">
        <v>288</v>
      </c>
      <c r="V202" s="33" t="s">
        <v>79</v>
      </c>
      <c r="W202" s="33" t="s">
        <v>289</v>
      </c>
      <c r="X202" s="33" t="s">
        <v>290</v>
      </c>
      <c r="Y202" s="33" t="s">
        <v>77</v>
      </c>
      <c r="Z202" s="33" t="s">
        <v>78</v>
      </c>
      <c r="AA202" s="76">
        <f>SUMIFS('MOD PAA INVERSIÓN'!M:M,'MOD PAA INVERSIÓN'!B:B,A202,'MOD PAA INVERSIÓN'!A:A,"Modificación propuesta")</f>
        <v>0</v>
      </c>
      <c r="AB202" s="79">
        <f t="shared" si="96"/>
        <v>0</v>
      </c>
      <c r="AC202" s="79">
        <f t="shared" si="97"/>
        <v>22500000</v>
      </c>
      <c r="AD202" s="76">
        <f>IFERROR(VLOOKUP(A202,'MOD PAA INVERSIÓN'!$B:$U,20,0),0)</f>
        <v>0</v>
      </c>
      <c r="AE202" s="76">
        <f>SUMIFS('MOD PAA INVERSIÓN'!$M:$M,'MOD PAA INVERSIÓN'!B:B,A202,'MOD PAA INVERSIÓN'!A:A,"Información Actual")</f>
        <v>0</v>
      </c>
      <c r="AF202" s="76" t="e">
        <f>VLOOKUP(A202,'Copia de MOD PAA INVERSIÓN'!$B:$M,12,0)</f>
        <v>#N/A</v>
      </c>
      <c r="AG202" s="28" t="e">
        <f t="shared" si="3"/>
        <v>#REF!</v>
      </c>
      <c r="AH202" s="28"/>
    </row>
    <row r="203" spans="1:34" ht="89.25">
      <c r="A203" s="32" t="s">
        <v>455</v>
      </c>
      <c r="B203" s="33" t="s">
        <v>71</v>
      </c>
      <c r="C203" s="33" t="s">
        <v>72</v>
      </c>
      <c r="D203" s="33" t="s">
        <v>284</v>
      </c>
      <c r="E203" s="33" t="s">
        <v>285</v>
      </c>
      <c r="F203" s="34">
        <v>8080</v>
      </c>
      <c r="G203" s="34">
        <v>2024110010212</v>
      </c>
      <c r="H203" s="33" t="s">
        <v>10</v>
      </c>
      <c r="I203" s="33" t="s">
        <v>415</v>
      </c>
      <c r="J203" s="33" t="s">
        <v>12</v>
      </c>
      <c r="K203" s="33">
        <v>80111600</v>
      </c>
      <c r="L203" s="33" t="s">
        <v>1361</v>
      </c>
      <c r="M203" s="33" t="s">
        <v>411</v>
      </c>
      <c r="N203" s="33" t="str">
        <f t="shared" si="41"/>
        <v>Enero</v>
      </c>
      <c r="O203" s="33">
        <v>1</v>
      </c>
      <c r="P203" s="33">
        <v>1</v>
      </c>
      <c r="Q203" s="33" t="s">
        <v>84</v>
      </c>
      <c r="R203" s="41" t="s">
        <v>85</v>
      </c>
      <c r="S203" s="41">
        <f>117200000-22500000</f>
        <v>94700000</v>
      </c>
      <c r="T203" s="41">
        <f>+S203</f>
        <v>94700000</v>
      </c>
      <c r="U203" s="33" t="s">
        <v>288</v>
      </c>
      <c r="V203" s="33" t="s">
        <v>79</v>
      </c>
      <c r="W203" s="33" t="s">
        <v>289</v>
      </c>
      <c r="X203" s="33" t="s">
        <v>317</v>
      </c>
      <c r="Y203" s="33" t="s">
        <v>77</v>
      </c>
      <c r="Z203" s="33" t="s">
        <v>78</v>
      </c>
      <c r="AA203" s="76">
        <f>SUMIFS('MOD PAA INVERSIÓN'!M:M,'MOD PAA INVERSIÓN'!B:B,A203,'MOD PAA INVERSIÓN'!A:A,"Modificación propuesta")</f>
        <v>41900000</v>
      </c>
      <c r="AB203" s="76">
        <f t="shared" si="96"/>
        <v>-52800000</v>
      </c>
      <c r="AC203" s="76">
        <f t="shared" ref="AC203:AC204" si="98">AA203</f>
        <v>41900000</v>
      </c>
      <c r="AD203" s="76">
        <f>IFERROR(VLOOKUP(A203,'MOD PAA INVERSIÓN'!$B:$U,20,0),0)</f>
        <v>1</v>
      </c>
      <c r="AE203" s="76">
        <f>SUMIFS('MOD PAA INVERSIÓN'!$M:$M,'MOD PAA INVERSIÓN'!B:B,A203,'MOD PAA INVERSIÓN'!A:A,"Información Actual")</f>
        <v>-94700000</v>
      </c>
      <c r="AF203" s="76">
        <f>VLOOKUP(A203,'Copia de MOD PAA INVERSIÓN'!$B:$M,12,0)</f>
        <v>42400000</v>
      </c>
      <c r="AG203" s="79" t="e">
        <f t="shared" si="3"/>
        <v>#REF!</v>
      </c>
      <c r="AH203" s="79">
        <f>T203+AE203</f>
        <v>0</v>
      </c>
    </row>
    <row r="204" spans="1:34" ht="153">
      <c r="A204" s="32" t="s">
        <v>456</v>
      </c>
      <c r="B204" s="33" t="s">
        <v>71</v>
      </c>
      <c r="C204" s="33" t="s">
        <v>72</v>
      </c>
      <c r="D204" s="33" t="s">
        <v>457</v>
      </c>
      <c r="E204" s="33" t="s">
        <v>458</v>
      </c>
      <c r="F204" s="34">
        <v>8131</v>
      </c>
      <c r="G204" s="34">
        <v>2024110010238</v>
      </c>
      <c r="H204" s="33" t="s">
        <v>28</v>
      </c>
      <c r="I204" s="33" t="s">
        <v>459</v>
      </c>
      <c r="J204" s="33" t="s">
        <v>31</v>
      </c>
      <c r="K204" s="33">
        <v>80111600</v>
      </c>
      <c r="L204" s="33" t="s">
        <v>460</v>
      </c>
      <c r="M204" s="33" t="s">
        <v>467</v>
      </c>
      <c r="N204" s="33" t="s">
        <v>461</v>
      </c>
      <c r="O204" s="33">
        <v>8</v>
      </c>
      <c r="P204" s="32">
        <v>1</v>
      </c>
      <c r="Q204" s="33" t="s">
        <v>84</v>
      </c>
      <c r="R204" s="47" t="s">
        <v>85</v>
      </c>
      <c r="S204" s="47">
        <v>5454880</v>
      </c>
      <c r="T204" s="48">
        <f t="shared" ref="T204:T241" si="99">+S204*O204</f>
        <v>43639040</v>
      </c>
      <c r="U204" s="33" t="s">
        <v>462</v>
      </c>
      <c r="V204" s="33" t="s">
        <v>123</v>
      </c>
      <c r="W204" s="32" t="s">
        <v>463</v>
      </c>
      <c r="X204" s="33" t="s">
        <v>464</v>
      </c>
      <c r="Y204" s="33" t="s">
        <v>77</v>
      </c>
      <c r="Z204" s="33" t="s">
        <v>78</v>
      </c>
      <c r="AA204" s="76">
        <f>SUMIFS('MOD PAA INVERSIÓN'!M:M,'MOD PAA INVERSIÓN'!B:B,A204,'MOD PAA INVERSIÓN'!A:A,"Modificación propuesta")</f>
        <v>28597848</v>
      </c>
      <c r="AB204" s="76">
        <f>AA204-T204</f>
        <v>-15041192</v>
      </c>
      <c r="AC204" s="76">
        <f t="shared" si="98"/>
        <v>28597848</v>
      </c>
      <c r="AD204" s="76">
        <f>IFERROR(VLOOKUP(A204,'MOD PAA INVERSIÓN'!$B:$U,20,0),0)</f>
        <v>7</v>
      </c>
      <c r="AE204" s="76">
        <f>SUMIFS('MOD PAA INVERSIÓN'!$M:$M,'MOD PAA INVERSIÓN'!B:B,A204,'MOD PAA INVERSIÓN'!A:A,"Información Actual")</f>
        <v>43639040</v>
      </c>
      <c r="AF204" s="76">
        <f>VLOOKUP(A204,'Copia de MOD PAA INVERSIÓN'!$B:$M,12,0)</f>
        <v>28597848</v>
      </c>
      <c r="AG204" s="82" t="e">
        <f t="shared" si="3"/>
        <v>#REF!</v>
      </c>
      <c r="AH204" s="28"/>
    </row>
    <row r="205" spans="1:34" ht="153">
      <c r="A205" s="32" t="s">
        <v>465</v>
      </c>
      <c r="B205" s="33" t="s">
        <v>71</v>
      </c>
      <c r="C205" s="33" t="s">
        <v>72</v>
      </c>
      <c r="D205" s="33" t="s">
        <v>457</v>
      </c>
      <c r="E205" s="33" t="s">
        <v>458</v>
      </c>
      <c r="F205" s="34">
        <v>8131</v>
      </c>
      <c r="G205" s="34">
        <v>2024110010238</v>
      </c>
      <c r="H205" s="33" t="s">
        <v>28</v>
      </c>
      <c r="I205" s="33" t="s">
        <v>459</v>
      </c>
      <c r="J205" s="33" t="s">
        <v>29</v>
      </c>
      <c r="K205" s="33">
        <v>80111600</v>
      </c>
      <c r="L205" s="33" t="s">
        <v>466</v>
      </c>
      <c r="M205" s="33" t="s">
        <v>467</v>
      </c>
      <c r="N205" s="33" t="s">
        <v>461</v>
      </c>
      <c r="O205" s="33">
        <v>6</v>
      </c>
      <c r="P205" s="32">
        <v>1</v>
      </c>
      <c r="Q205" s="33" t="s">
        <v>84</v>
      </c>
      <c r="R205" s="47" t="s">
        <v>85</v>
      </c>
      <c r="S205" s="47">
        <v>5860000</v>
      </c>
      <c r="T205" s="48">
        <f t="shared" si="99"/>
        <v>35160000</v>
      </c>
      <c r="U205" s="33" t="s">
        <v>462</v>
      </c>
      <c r="V205" s="33" t="s">
        <v>79</v>
      </c>
      <c r="W205" s="32" t="s">
        <v>463</v>
      </c>
      <c r="X205" s="33" t="s">
        <v>464</v>
      </c>
      <c r="Y205" s="33" t="s">
        <v>77</v>
      </c>
      <c r="Z205" s="33" t="s">
        <v>78</v>
      </c>
      <c r="AA205" s="76">
        <f>SUMIFS('MOD PAA INVERSIÓN'!M:M,'MOD PAA INVERSIÓN'!B:B,A205,'MOD PAA INVERSIÓN'!A:A,"Modificación propuesta")</f>
        <v>0</v>
      </c>
      <c r="AB205" s="83">
        <f t="shared" ref="AB205:AB227" si="100">AC205-T205</f>
        <v>0</v>
      </c>
      <c r="AC205" s="83">
        <f t="shared" ref="AC205:AC227" si="101">T205</f>
        <v>35160000</v>
      </c>
      <c r="AD205" s="76">
        <f>IFERROR(VLOOKUP(A205,'MOD PAA INVERSIÓN'!$B:$U,20,0),0)</f>
        <v>0</v>
      </c>
      <c r="AE205" s="76">
        <f>SUMIFS('MOD PAA INVERSIÓN'!$M:$M,'MOD PAA INVERSIÓN'!B:B,A205,'MOD PAA INVERSIÓN'!A:A,"Información Actual")</f>
        <v>0</v>
      </c>
      <c r="AF205" s="76" t="e">
        <f>VLOOKUP(A205,'Copia de MOD PAA INVERSIÓN'!$B:$M,12,0)</f>
        <v>#N/A</v>
      </c>
      <c r="AG205" s="28" t="e">
        <f t="shared" si="3"/>
        <v>#REF!</v>
      </c>
      <c r="AH205" s="28"/>
    </row>
    <row r="206" spans="1:34" ht="153">
      <c r="A206" s="32" t="s">
        <v>468</v>
      </c>
      <c r="B206" s="33" t="s">
        <v>71</v>
      </c>
      <c r="C206" s="33" t="s">
        <v>72</v>
      </c>
      <c r="D206" s="33" t="s">
        <v>457</v>
      </c>
      <c r="E206" s="33" t="s">
        <v>458</v>
      </c>
      <c r="F206" s="34">
        <v>8131</v>
      </c>
      <c r="G206" s="34">
        <v>2024110010238</v>
      </c>
      <c r="H206" s="33" t="s">
        <v>28</v>
      </c>
      <c r="I206" s="33" t="s">
        <v>459</v>
      </c>
      <c r="J206" s="33" t="s">
        <v>29</v>
      </c>
      <c r="K206" s="33">
        <v>80111600</v>
      </c>
      <c r="L206" s="33" t="s">
        <v>469</v>
      </c>
      <c r="M206" s="33" t="s">
        <v>467</v>
      </c>
      <c r="N206" s="33" t="s">
        <v>461</v>
      </c>
      <c r="O206" s="33">
        <v>6</v>
      </c>
      <c r="P206" s="32">
        <v>1</v>
      </c>
      <c r="Q206" s="33" t="s">
        <v>84</v>
      </c>
      <c r="R206" s="47" t="s">
        <v>85</v>
      </c>
      <c r="S206" s="47">
        <v>6200000</v>
      </c>
      <c r="T206" s="48">
        <f t="shared" si="99"/>
        <v>37200000</v>
      </c>
      <c r="U206" s="33" t="s">
        <v>462</v>
      </c>
      <c r="V206" s="33" t="s">
        <v>123</v>
      </c>
      <c r="W206" s="32" t="s">
        <v>463</v>
      </c>
      <c r="X206" s="33" t="s">
        <v>464</v>
      </c>
      <c r="Y206" s="33" t="s">
        <v>77</v>
      </c>
      <c r="Z206" s="33" t="s">
        <v>78</v>
      </c>
      <c r="AA206" s="76">
        <f>SUMIFS('MOD PAA INVERSIÓN'!M:M,'MOD PAA INVERSIÓN'!B:B,A206,'MOD PAA INVERSIÓN'!A:A,"Modificación propuesta")</f>
        <v>0</v>
      </c>
      <c r="AB206" s="83">
        <f t="shared" si="100"/>
        <v>0</v>
      </c>
      <c r="AC206" s="83">
        <f t="shared" si="101"/>
        <v>37200000</v>
      </c>
      <c r="AD206" s="76">
        <f>IFERROR(VLOOKUP(A206,'MOD PAA INVERSIÓN'!$B:$U,20,0),0)</f>
        <v>0</v>
      </c>
      <c r="AE206" s="76">
        <f>SUMIFS('MOD PAA INVERSIÓN'!$M:$M,'MOD PAA INVERSIÓN'!B:B,A206,'MOD PAA INVERSIÓN'!A:A,"Información Actual")</f>
        <v>0</v>
      </c>
      <c r="AF206" s="76" t="e">
        <f>VLOOKUP(A206,'Copia de MOD PAA INVERSIÓN'!$B:$M,12,0)</f>
        <v>#N/A</v>
      </c>
      <c r="AG206" s="28" t="e">
        <f t="shared" si="3"/>
        <v>#REF!</v>
      </c>
      <c r="AH206" s="28"/>
    </row>
    <row r="207" spans="1:34" ht="153">
      <c r="A207" s="32" t="s">
        <v>470</v>
      </c>
      <c r="B207" s="33" t="s">
        <v>71</v>
      </c>
      <c r="C207" s="33" t="s">
        <v>72</v>
      </c>
      <c r="D207" s="33" t="s">
        <v>457</v>
      </c>
      <c r="E207" s="33" t="s">
        <v>458</v>
      </c>
      <c r="F207" s="34">
        <v>8131</v>
      </c>
      <c r="G207" s="34">
        <v>2024110010238</v>
      </c>
      <c r="H207" s="33" t="s">
        <v>28</v>
      </c>
      <c r="I207" s="33" t="s">
        <v>459</v>
      </c>
      <c r="J207" s="33" t="s">
        <v>29</v>
      </c>
      <c r="K207" s="33">
        <v>80111600</v>
      </c>
      <c r="L207" s="33" t="s">
        <v>471</v>
      </c>
      <c r="M207" s="33" t="s">
        <v>467</v>
      </c>
      <c r="N207" s="33" t="s">
        <v>461</v>
      </c>
      <c r="O207" s="33">
        <v>6</v>
      </c>
      <c r="P207" s="33">
        <v>1</v>
      </c>
      <c r="Q207" s="33" t="s">
        <v>84</v>
      </c>
      <c r="R207" s="47" t="s">
        <v>85</v>
      </c>
      <c r="S207" s="47">
        <v>4500000</v>
      </c>
      <c r="T207" s="48">
        <f t="shared" si="99"/>
        <v>27000000</v>
      </c>
      <c r="U207" s="33" t="s">
        <v>462</v>
      </c>
      <c r="V207" s="33" t="s">
        <v>123</v>
      </c>
      <c r="W207" s="32" t="s">
        <v>463</v>
      </c>
      <c r="X207" s="33" t="s">
        <v>464</v>
      </c>
      <c r="Y207" s="33" t="s">
        <v>77</v>
      </c>
      <c r="Z207" s="33" t="s">
        <v>78</v>
      </c>
      <c r="AA207" s="76">
        <f>SUMIFS('MOD PAA INVERSIÓN'!M:M,'MOD PAA INVERSIÓN'!B:B,A207,'MOD PAA INVERSIÓN'!A:A,"Modificación propuesta")</f>
        <v>0</v>
      </c>
      <c r="AB207" s="83">
        <f t="shared" si="100"/>
        <v>0</v>
      </c>
      <c r="AC207" s="83">
        <f t="shared" si="101"/>
        <v>27000000</v>
      </c>
      <c r="AD207" s="76">
        <f>IFERROR(VLOOKUP(A207,'MOD PAA INVERSIÓN'!$B:$U,20,0),0)</f>
        <v>0</v>
      </c>
      <c r="AE207" s="76">
        <f>SUMIFS('MOD PAA INVERSIÓN'!$M:$M,'MOD PAA INVERSIÓN'!B:B,A207,'MOD PAA INVERSIÓN'!A:A,"Información Actual")</f>
        <v>0</v>
      </c>
      <c r="AF207" s="76" t="e">
        <f>VLOOKUP(A207,'Copia de MOD PAA INVERSIÓN'!$B:$M,12,0)</f>
        <v>#N/A</v>
      </c>
      <c r="AG207" s="28" t="e">
        <f t="shared" si="3"/>
        <v>#REF!</v>
      </c>
      <c r="AH207" s="28"/>
    </row>
    <row r="208" spans="1:34" ht="153">
      <c r="A208" s="32" t="s">
        <v>472</v>
      </c>
      <c r="B208" s="33" t="s">
        <v>71</v>
      </c>
      <c r="C208" s="33" t="s">
        <v>72</v>
      </c>
      <c r="D208" s="33" t="s">
        <v>457</v>
      </c>
      <c r="E208" s="33" t="s">
        <v>458</v>
      </c>
      <c r="F208" s="34">
        <v>8131</v>
      </c>
      <c r="G208" s="34">
        <v>2024110010238</v>
      </c>
      <c r="H208" s="33" t="s">
        <v>28</v>
      </c>
      <c r="I208" s="33" t="s">
        <v>459</v>
      </c>
      <c r="J208" s="33" t="s">
        <v>31</v>
      </c>
      <c r="K208" s="33">
        <v>80111600</v>
      </c>
      <c r="L208" s="33" t="s">
        <v>473</v>
      </c>
      <c r="M208" s="33" t="s">
        <v>467</v>
      </c>
      <c r="N208" s="33" t="s">
        <v>461</v>
      </c>
      <c r="O208" s="33">
        <v>6</v>
      </c>
      <c r="P208" s="33">
        <v>1</v>
      </c>
      <c r="Q208" s="33" t="s">
        <v>84</v>
      </c>
      <c r="R208" s="47" t="s">
        <v>85</v>
      </c>
      <c r="S208" s="47">
        <v>5454880</v>
      </c>
      <c r="T208" s="48">
        <f t="shared" si="99"/>
        <v>32729280</v>
      </c>
      <c r="U208" s="33" t="s">
        <v>462</v>
      </c>
      <c r="V208" s="33" t="s">
        <v>123</v>
      </c>
      <c r="W208" s="32" t="s">
        <v>463</v>
      </c>
      <c r="X208" s="33" t="s">
        <v>474</v>
      </c>
      <c r="Y208" s="33" t="s">
        <v>77</v>
      </c>
      <c r="Z208" s="33" t="s">
        <v>78</v>
      </c>
      <c r="AA208" s="76">
        <f>SUMIFS('MOD PAA INVERSIÓN'!M:M,'MOD PAA INVERSIÓN'!B:B,A208,'MOD PAA INVERSIÓN'!A:A,"Modificación propuesta")</f>
        <v>0</v>
      </c>
      <c r="AB208" s="83">
        <f t="shared" si="100"/>
        <v>0</v>
      </c>
      <c r="AC208" s="83">
        <f t="shared" si="101"/>
        <v>32729280</v>
      </c>
      <c r="AD208" s="76">
        <f>IFERROR(VLOOKUP(A208,'MOD PAA INVERSIÓN'!$B:$U,20,0),0)</f>
        <v>0</v>
      </c>
      <c r="AE208" s="76">
        <f>SUMIFS('MOD PAA INVERSIÓN'!$M:$M,'MOD PAA INVERSIÓN'!B:B,A208,'MOD PAA INVERSIÓN'!A:A,"Información Actual")</f>
        <v>0</v>
      </c>
      <c r="AF208" s="76" t="e">
        <f>VLOOKUP(A208,'Copia de MOD PAA INVERSIÓN'!$B:$M,12,0)</f>
        <v>#N/A</v>
      </c>
      <c r="AG208" s="28" t="e">
        <f t="shared" si="3"/>
        <v>#REF!</v>
      </c>
      <c r="AH208" s="28"/>
    </row>
    <row r="209" spans="1:34" ht="153">
      <c r="A209" s="32" t="s">
        <v>475</v>
      </c>
      <c r="B209" s="33" t="s">
        <v>71</v>
      </c>
      <c r="C209" s="33" t="s">
        <v>72</v>
      </c>
      <c r="D209" s="33" t="s">
        <v>457</v>
      </c>
      <c r="E209" s="33" t="s">
        <v>458</v>
      </c>
      <c r="F209" s="34">
        <v>8131</v>
      </c>
      <c r="G209" s="34">
        <v>2024110010238</v>
      </c>
      <c r="H209" s="33" t="s">
        <v>28</v>
      </c>
      <c r="I209" s="33" t="s">
        <v>459</v>
      </c>
      <c r="J209" s="33" t="s">
        <v>31</v>
      </c>
      <c r="K209" s="33">
        <v>80111600</v>
      </c>
      <c r="L209" s="33" t="s">
        <v>476</v>
      </c>
      <c r="M209" s="33" t="s">
        <v>467</v>
      </c>
      <c r="N209" s="33" t="s">
        <v>461</v>
      </c>
      <c r="O209" s="33">
        <v>7</v>
      </c>
      <c r="P209" s="33">
        <v>1</v>
      </c>
      <c r="Q209" s="33" t="s">
        <v>84</v>
      </c>
      <c r="R209" s="47" t="s">
        <v>85</v>
      </c>
      <c r="S209" s="47">
        <v>6500000</v>
      </c>
      <c r="T209" s="48">
        <f t="shared" si="99"/>
        <v>45500000</v>
      </c>
      <c r="U209" s="33" t="s">
        <v>462</v>
      </c>
      <c r="V209" s="33" t="s">
        <v>123</v>
      </c>
      <c r="W209" s="32" t="s">
        <v>463</v>
      </c>
      <c r="X209" s="33" t="s">
        <v>474</v>
      </c>
      <c r="Y209" s="33" t="s">
        <v>77</v>
      </c>
      <c r="Z209" s="33" t="s">
        <v>78</v>
      </c>
      <c r="AA209" s="76">
        <f>SUMIFS('MOD PAA INVERSIÓN'!M:M,'MOD PAA INVERSIÓN'!B:B,A209,'MOD PAA INVERSIÓN'!A:A,"Modificación propuesta")</f>
        <v>0</v>
      </c>
      <c r="AB209" s="83">
        <f t="shared" si="100"/>
        <v>0</v>
      </c>
      <c r="AC209" s="83">
        <f t="shared" si="101"/>
        <v>45500000</v>
      </c>
      <c r="AD209" s="76">
        <f>IFERROR(VLOOKUP(A209,'MOD PAA INVERSIÓN'!$B:$U,20,0),0)</f>
        <v>0</v>
      </c>
      <c r="AE209" s="76">
        <f>SUMIFS('MOD PAA INVERSIÓN'!$M:$M,'MOD PAA INVERSIÓN'!B:B,A209,'MOD PAA INVERSIÓN'!A:A,"Información Actual")</f>
        <v>0</v>
      </c>
      <c r="AF209" s="76" t="e">
        <f>VLOOKUP(A209,'Copia de MOD PAA INVERSIÓN'!$B:$M,12,0)</f>
        <v>#N/A</v>
      </c>
      <c r="AG209" s="28" t="e">
        <f t="shared" si="3"/>
        <v>#REF!</v>
      </c>
      <c r="AH209" s="28"/>
    </row>
    <row r="210" spans="1:34" ht="127.5">
      <c r="A210" s="32" t="s">
        <v>477</v>
      </c>
      <c r="B210" s="33" t="s">
        <v>71</v>
      </c>
      <c r="C210" s="33" t="s">
        <v>72</v>
      </c>
      <c r="D210" s="33" t="s">
        <v>478</v>
      </c>
      <c r="E210" s="33" t="s">
        <v>458</v>
      </c>
      <c r="F210" s="34">
        <v>8131</v>
      </c>
      <c r="G210" s="34">
        <v>2024110010238</v>
      </c>
      <c r="H210" s="33" t="s">
        <v>28</v>
      </c>
      <c r="I210" s="33" t="s">
        <v>479</v>
      </c>
      <c r="J210" s="33" t="s">
        <v>31</v>
      </c>
      <c r="K210" s="33">
        <v>80111600</v>
      </c>
      <c r="L210" s="33" t="s">
        <v>480</v>
      </c>
      <c r="M210" s="33" t="s">
        <v>467</v>
      </c>
      <c r="N210" s="33" t="s">
        <v>461</v>
      </c>
      <c r="O210" s="33">
        <v>6</v>
      </c>
      <c r="P210" s="33">
        <v>1</v>
      </c>
      <c r="Q210" s="33" t="s">
        <v>84</v>
      </c>
      <c r="R210" s="47" t="s">
        <v>85</v>
      </c>
      <c r="S210" s="47">
        <v>4000000</v>
      </c>
      <c r="T210" s="48">
        <f t="shared" si="99"/>
        <v>24000000</v>
      </c>
      <c r="U210" s="33" t="s">
        <v>462</v>
      </c>
      <c r="V210" s="33" t="s">
        <v>79</v>
      </c>
      <c r="W210" s="32" t="s">
        <v>481</v>
      </c>
      <c r="X210" s="33" t="s">
        <v>482</v>
      </c>
      <c r="Y210" s="33" t="s">
        <v>77</v>
      </c>
      <c r="Z210" s="33" t="s">
        <v>78</v>
      </c>
      <c r="AA210" s="76">
        <f>SUMIFS('MOD PAA INVERSIÓN'!M:M,'MOD PAA INVERSIÓN'!B:B,A210,'MOD PAA INVERSIÓN'!A:A,"Modificación propuesta")</f>
        <v>0</v>
      </c>
      <c r="AB210" s="83">
        <f t="shared" si="100"/>
        <v>0</v>
      </c>
      <c r="AC210" s="83">
        <f t="shared" si="101"/>
        <v>24000000</v>
      </c>
      <c r="AD210" s="76">
        <f>IFERROR(VLOOKUP(A210,'MOD PAA INVERSIÓN'!$B:$U,20,0),0)</f>
        <v>0</v>
      </c>
      <c r="AE210" s="76">
        <f>SUMIFS('MOD PAA INVERSIÓN'!$M:$M,'MOD PAA INVERSIÓN'!B:B,A210,'MOD PAA INVERSIÓN'!A:A,"Información Actual")</f>
        <v>0</v>
      </c>
      <c r="AF210" s="76" t="e">
        <f>VLOOKUP(A210,'Copia de MOD PAA INVERSIÓN'!$B:$M,12,0)</f>
        <v>#N/A</v>
      </c>
      <c r="AG210" s="28" t="e">
        <f t="shared" si="3"/>
        <v>#REF!</v>
      </c>
      <c r="AH210" s="28"/>
    </row>
    <row r="211" spans="1:34" ht="127.5">
      <c r="A211" s="32" t="s">
        <v>483</v>
      </c>
      <c r="B211" s="33" t="s">
        <v>71</v>
      </c>
      <c r="C211" s="33" t="s">
        <v>72</v>
      </c>
      <c r="D211" s="33" t="s">
        <v>478</v>
      </c>
      <c r="E211" s="33" t="s">
        <v>458</v>
      </c>
      <c r="F211" s="34">
        <v>8131</v>
      </c>
      <c r="G211" s="34">
        <v>2024110010238</v>
      </c>
      <c r="H211" s="33" t="s">
        <v>28</v>
      </c>
      <c r="I211" s="33" t="s">
        <v>459</v>
      </c>
      <c r="J211" s="33" t="s">
        <v>31</v>
      </c>
      <c r="K211" s="33">
        <v>80111600</v>
      </c>
      <c r="L211" s="33" t="s">
        <v>484</v>
      </c>
      <c r="M211" s="33" t="s">
        <v>467</v>
      </c>
      <c r="N211" s="33" t="s">
        <v>461</v>
      </c>
      <c r="O211" s="33">
        <v>6</v>
      </c>
      <c r="P211" s="33">
        <v>1</v>
      </c>
      <c r="Q211" s="33" t="s">
        <v>84</v>
      </c>
      <c r="R211" s="47" t="s">
        <v>85</v>
      </c>
      <c r="S211" s="47">
        <v>7100000</v>
      </c>
      <c r="T211" s="48">
        <f t="shared" si="99"/>
        <v>42600000</v>
      </c>
      <c r="U211" s="33" t="s">
        <v>462</v>
      </c>
      <c r="V211" s="33" t="s">
        <v>79</v>
      </c>
      <c r="W211" s="32" t="s">
        <v>481</v>
      </c>
      <c r="X211" s="33" t="s">
        <v>482</v>
      </c>
      <c r="Y211" s="33" t="s">
        <v>77</v>
      </c>
      <c r="Z211" s="33" t="s">
        <v>78</v>
      </c>
      <c r="AA211" s="76">
        <f>SUMIFS('MOD PAA INVERSIÓN'!M:M,'MOD PAA INVERSIÓN'!B:B,A211,'MOD PAA INVERSIÓN'!A:A,"Modificación propuesta")</f>
        <v>0</v>
      </c>
      <c r="AB211" s="83">
        <f t="shared" si="100"/>
        <v>0</v>
      </c>
      <c r="AC211" s="83">
        <f t="shared" si="101"/>
        <v>42600000</v>
      </c>
      <c r="AD211" s="76">
        <f>IFERROR(VLOOKUP(A211,'MOD PAA INVERSIÓN'!$B:$U,20,0),0)</f>
        <v>0</v>
      </c>
      <c r="AE211" s="76">
        <f>SUMIFS('MOD PAA INVERSIÓN'!$M:$M,'MOD PAA INVERSIÓN'!B:B,A211,'MOD PAA INVERSIÓN'!A:A,"Información Actual")</f>
        <v>0</v>
      </c>
      <c r="AF211" s="76" t="e">
        <f>VLOOKUP(A211,'Copia de MOD PAA INVERSIÓN'!$B:$M,12,0)</f>
        <v>#N/A</v>
      </c>
      <c r="AG211" s="28" t="e">
        <f t="shared" si="3"/>
        <v>#REF!</v>
      </c>
      <c r="AH211" s="28"/>
    </row>
    <row r="212" spans="1:34" ht="140.25">
      <c r="A212" s="32" t="s">
        <v>485</v>
      </c>
      <c r="B212" s="33" t="s">
        <v>71</v>
      </c>
      <c r="C212" s="33" t="s">
        <v>72</v>
      </c>
      <c r="D212" s="33" t="s">
        <v>478</v>
      </c>
      <c r="E212" s="33" t="s">
        <v>458</v>
      </c>
      <c r="F212" s="34">
        <v>8131</v>
      </c>
      <c r="G212" s="34">
        <v>2024110010238</v>
      </c>
      <c r="H212" s="33" t="s">
        <v>28</v>
      </c>
      <c r="I212" s="33" t="s">
        <v>459</v>
      </c>
      <c r="J212" s="33" t="s">
        <v>31</v>
      </c>
      <c r="K212" s="33">
        <v>80111600</v>
      </c>
      <c r="L212" s="33" t="s">
        <v>486</v>
      </c>
      <c r="M212" s="33" t="s">
        <v>467</v>
      </c>
      <c r="N212" s="33" t="s">
        <v>461</v>
      </c>
      <c r="O212" s="33">
        <v>6</v>
      </c>
      <c r="P212" s="33">
        <v>1</v>
      </c>
      <c r="Q212" s="33" t="s">
        <v>84</v>
      </c>
      <c r="R212" s="47" t="s">
        <v>85</v>
      </c>
      <c r="S212" s="47">
        <v>3606000</v>
      </c>
      <c r="T212" s="48">
        <f t="shared" si="99"/>
        <v>21636000</v>
      </c>
      <c r="U212" s="33" t="s">
        <v>462</v>
      </c>
      <c r="V212" s="33" t="s">
        <v>79</v>
      </c>
      <c r="W212" s="32" t="s">
        <v>481</v>
      </c>
      <c r="X212" s="33" t="s">
        <v>482</v>
      </c>
      <c r="Y212" s="33" t="s">
        <v>77</v>
      </c>
      <c r="Z212" s="33" t="s">
        <v>78</v>
      </c>
      <c r="AA212" s="76">
        <f>SUMIFS('MOD PAA INVERSIÓN'!M:M,'MOD PAA INVERSIÓN'!B:B,A212,'MOD PAA INVERSIÓN'!A:A,"Modificación propuesta")</f>
        <v>0</v>
      </c>
      <c r="AB212" s="83">
        <f t="shared" si="100"/>
        <v>0</v>
      </c>
      <c r="AC212" s="83">
        <f t="shared" si="101"/>
        <v>21636000</v>
      </c>
      <c r="AD212" s="76">
        <f>IFERROR(VLOOKUP(A212,'MOD PAA INVERSIÓN'!$B:$U,20,0),0)</f>
        <v>0</v>
      </c>
      <c r="AE212" s="76">
        <f>SUMIFS('MOD PAA INVERSIÓN'!$M:$M,'MOD PAA INVERSIÓN'!B:B,A212,'MOD PAA INVERSIÓN'!A:A,"Información Actual")</f>
        <v>0</v>
      </c>
      <c r="AF212" s="76" t="e">
        <f>VLOOKUP(A212,'Copia de MOD PAA INVERSIÓN'!$B:$M,12,0)</f>
        <v>#N/A</v>
      </c>
      <c r="AG212" s="28" t="e">
        <f t="shared" si="3"/>
        <v>#REF!</v>
      </c>
      <c r="AH212" s="28"/>
    </row>
    <row r="213" spans="1:34" ht="127.5">
      <c r="A213" s="32" t="s">
        <v>487</v>
      </c>
      <c r="B213" s="33" t="s">
        <v>71</v>
      </c>
      <c r="C213" s="33" t="s">
        <v>72</v>
      </c>
      <c r="D213" s="33" t="s">
        <v>478</v>
      </c>
      <c r="E213" s="33" t="s">
        <v>458</v>
      </c>
      <c r="F213" s="34">
        <v>8131</v>
      </c>
      <c r="G213" s="34">
        <v>2024110010238</v>
      </c>
      <c r="H213" s="33" t="s">
        <v>28</v>
      </c>
      <c r="I213" s="33" t="s">
        <v>459</v>
      </c>
      <c r="J213" s="33" t="s">
        <v>31</v>
      </c>
      <c r="K213" s="33">
        <v>80111600</v>
      </c>
      <c r="L213" s="33" t="s">
        <v>480</v>
      </c>
      <c r="M213" s="33" t="s">
        <v>411</v>
      </c>
      <c r="N213" s="33" t="s">
        <v>461</v>
      </c>
      <c r="O213" s="33">
        <v>6</v>
      </c>
      <c r="P213" s="33">
        <v>1</v>
      </c>
      <c r="Q213" s="33" t="s">
        <v>84</v>
      </c>
      <c r="R213" s="47" t="s">
        <v>85</v>
      </c>
      <c r="S213" s="47">
        <v>4000000</v>
      </c>
      <c r="T213" s="48">
        <f t="shared" si="99"/>
        <v>24000000</v>
      </c>
      <c r="U213" s="33" t="s">
        <v>462</v>
      </c>
      <c r="V213" s="33" t="s">
        <v>79</v>
      </c>
      <c r="W213" s="32" t="s">
        <v>481</v>
      </c>
      <c r="X213" s="33" t="s">
        <v>482</v>
      </c>
      <c r="Y213" s="33" t="s">
        <v>77</v>
      </c>
      <c r="Z213" s="33" t="s">
        <v>78</v>
      </c>
      <c r="AA213" s="76">
        <f>SUMIFS('MOD PAA INVERSIÓN'!M:M,'MOD PAA INVERSIÓN'!B:B,A213,'MOD PAA INVERSIÓN'!A:A,"Modificación propuesta")</f>
        <v>0</v>
      </c>
      <c r="AB213" s="83">
        <f t="shared" si="100"/>
        <v>0</v>
      </c>
      <c r="AC213" s="83">
        <f t="shared" si="101"/>
        <v>24000000</v>
      </c>
      <c r="AD213" s="76">
        <f>IFERROR(VLOOKUP(A213,'MOD PAA INVERSIÓN'!$B:$U,20,0),0)</f>
        <v>0</v>
      </c>
      <c r="AE213" s="76">
        <f>SUMIFS('MOD PAA INVERSIÓN'!$M:$M,'MOD PAA INVERSIÓN'!B:B,A213,'MOD PAA INVERSIÓN'!A:A,"Información Actual")</f>
        <v>0</v>
      </c>
      <c r="AF213" s="76" t="e">
        <f>VLOOKUP(A213,'Copia de MOD PAA INVERSIÓN'!$B:$M,12,0)</f>
        <v>#N/A</v>
      </c>
      <c r="AG213" s="28" t="e">
        <f t="shared" si="3"/>
        <v>#REF!</v>
      </c>
      <c r="AH213" s="28"/>
    </row>
    <row r="214" spans="1:34" ht="127.5">
      <c r="A214" s="32" t="s">
        <v>488</v>
      </c>
      <c r="B214" s="33" t="s">
        <v>71</v>
      </c>
      <c r="C214" s="33" t="s">
        <v>72</v>
      </c>
      <c r="D214" s="33" t="s">
        <v>478</v>
      </c>
      <c r="E214" s="33" t="s">
        <v>458</v>
      </c>
      <c r="F214" s="34">
        <v>8131</v>
      </c>
      <c r="G214" s="34">
        <v>2024110010238</v>
      </c>
      <c r="H214" s="33" t="s">
        <v>28</v>
      </c>
      <c r="I214" s="33" t="s">
        <v>459</v>
      </c>
      <c r="J214" s="33" t="s">
        <v>31</v>
      </c>
      <c r="K214" s="33">
        <v>80111600</v>
      </c>
      <c r="L214" s="33" t="s">
        <v>480</v>
      </c>
      <c r="M214" s="33" t="s">
        <v>411</v>
      </c>
      <c r="N214" s="33" t="s">
        <v>461</v>
      </c>
      <c r="O214" s="33">
        <v>6</v>
      </c>
      <c r="P214" s="33">
        <v>1</v>
      </c>
      <c r="Q214" s="33" t="s">
        <v>84</v>
      </c>
      <c r="R214" s="47" t="s">
        <v>85</v>
      </c>
      <c r="S214" s="47">
        <v>4000000</v>
      </c>
      <c r="T214" s="48">
        <f t="shared" si="99"/>
        <v>24000000</v>
      </c>
      <c r="U214" s="33" t="s">
        <v>462</v>
      </c>
      <c r="V214" s="33" t="s">
        <v>79</v>
      </c>
      <c r="W214" s="32" t="s">
        <v>481</v>
      </c>
      <c r="X214" s="33" t="s">
        <v>482</v>
      </c>
      <c r="Y214" s="33" t="s">
        <v>77</v>
      </c>
      <c r="Z214" s="33" t="s">
        <v>78</v>
      </c>
      <c r="AA214" s="76">
        <f>SUMIFS('MOD PAA INVERSIÓN'!M:M,'MOD PAA INVERSIÓN'!B:B,A214,'MOD PAA INVERSIÓN'!A:A,"Modificación propuesta")</f>
        <v>0</v>
      </c>
      <c r="AB214" s="83">
        <f t="shared" si="100"/>
        <v>0</v>
      </c>
      <c r="AC214" s="83">
        <f t="shared" si="101"/>
        <v>24000000</v>
      </c>
      <c r="AD214" s="76">
        <f>IFERROR(VLOOKUP(A214,'MOD PAA INVERSIÓN'!$B:$U,20,0),0)</f>
        <v>0</v>
      </c>
      <c r="AE214" s="76">
        <f>SUMIFS('MOD PAA INVERSIÓN'!$M:$M,'MOD PAA INVERSIÓN'!B:B,A214,'MOD PAA INVERSIÓN'!A:A,"Información Actual")</f>
        <v>0</v>
      </c>
      <c r="AF214" s="76" t="e">
        <f>VLOOKUP(A214,'Copia de MOD PAA INVERSIÓN'!$B:$M,12,0)</f>
        <v>#N/A</v>
      </c>
      <c r="AG214" s="28" t="e">
        <f t="shared" si="3"/>
        <v>#REF!</v>
      </c>
      <c r="AH214" s="28"/>
    </row>
    <row r="215" spans="1:34" ht="89.25">
      <c r="A215" s="32" t="s">
        <v>489</v>
      </c>
      <c r="B215" s="33" t="s">
        <v>71</v>
      </c>
      <c r="C215" s="33" t="s">
        <v>72</v>
      </c>
      <c r="D215" s="33" t="s">
        <v>478</v>
      </c>
      <c r="E215" s="33" t="s">
        <v>458</v>
      </c>
      <c r="F215" s="34">
        <v>8131</v>
      </c>
      <c r="G215" s="34">
        <v>2024110010238</v>
      </c>
      <c r="H215" s="33" t="s">
        <v>28</v>
      </c>
      <c r="I215" s="33" t="s">
        <v>459</v>
      </c>
      <c r="J215" s="33" t="s">
        <v>31</v>
      </c>
      <c r="K215" s="33">
        <v>80111600</v>
      </c>
      <c r="L215" s="33" t="s">
        <v>490</v>
      </c>
      <c r="M215" s="33" t="s">
        <v>411</v>
      </c>
      <c r="N215" s="33" t="s">
        <v>461</v>
      </c>
      <c r="O215" s="33">
        <v>6</v>
      </c>
      <c r="P215" s="33">
        <v>1</v>
      </c>
      <c r="Q215" s="33" t="s">
        <v>84</v>
      </c>
      <c r="R215" s="47" t="s">
        <v>85</v>
      </c>
      <c r="S215" s="47">
        <v>4178710</v>
      </c>
      <c r="T215" s="48">
        <f t="shared" si="99"/>
        <v>25072260</v>
      </c>
      <c r="U215" s="33" t="s">
        <v>462</v>
      </c>
      <c r="V215" s="33" t="s">
        <v>79</v>
      </c>
      <c r="W215" s="32" t="s">
        <v>481</v>
      </c>
      <c r="X215" s="33" t="s">
        <v>491</v>
      </c>
      <c r="Y215" s="33" t="s">
        <v>77</v>
      </c>
      <c r="Z215" s="33" t="s">
        <v>78</v>
      </c>
      <c r="AA215" s="76">
        <f>SUMIFS('MOD PAA INVERSIÓN'!M:M,'MOD PAA INVERSIÓN'!B:B,A215,'MOD PAA INVERSIÓN'!A:A,"Modificación propuesta")</f>
        <v>0</v>
      </c>
      <c r="AB215" s="83">
        <f t="shared" si="100"/>
        <v>0</v>
      </c>
      <c r="AC215" s="83">
        <f t="shared" si="101"/>
        <v>25072260</v>
      </c>
      <c r="AD215" s="76">
        <f>IFERROR(VLOOKUP(A215,'MOD PAA INVERSIÓN'!$B:$U,20,0),0)</f>
        <v>0</v>
      </c>
      <c r="AE215" s="76">
        <f>SUMIFS('MOD PAA INVERSIÓN'!$M:$M,'MOD PAA INVERSIÓN'!B:B,A215,'MOD PAA INVERSIÓN'!A:A,"Información Actual")</f>
        <v>0</v>
      </c>
      <c r="AF215" s="76" t="e">
        <f>VLOOKUP(A215,'Copia de MOD PAA INVERSIÓN'!$B:$M,12,0)</f>
        <v>#N/A</v>
      </c>
      <c r="AG215" s="28" t="e">
        <f t="shared" si="3"/>
        <v>#REF!</v>
      </c>
      <c r="AH215" s="28"/>
    </row>
    <row r="216" spans="1:34" ht="89.25">
      <c r="A216" s="32" t="s">
        <v>492</v>
      </c>
      <c r="B216" s="33" t="s">
        <v>71</v>
      </c>
      <c r="C216" s="33" t="s">
        <v>72</v>
      </c>
      <c r="D216" s="33" t="s">
        <v>478</v>
      </c>
      <c r="E216" s="33" t="s">
        <v>458</v>
      </c>
      <c r="F216" s="34">
        <v>8131</v>
      </c>
      <c r="G216" s="34">
        <v>2024110010238</v>
      </c>
      <c r="H216" s="33" t="s">
        <v>28</v>
      </c>
      <c r="I216" s="33" t="s">
        <v>459</v>
      </c>
      <c r="J216" s="33" t="s">
        <v>31</v>
      </c>
      <c r="K216" s="33">
        <v>80111600</v>
      </c>
      <c r="L216" s="33" t="s">
        <v>490</v>
      </c>
      <c r="M216" s="33" t="s">
        <v>411</v>
      </c>
      <c r="N216" s="33" t="s">
        <v>461</v>
      </c>
      <c r="O216" s="33">
        <v>6</v>
      </c>
      <c r="P216" s="33">
        <v>1</v>
      </c>
      <c r="Q216" s="33" t="s">
        <v>84</v>
      </c>
      <c r="R216" s="47" t="s">
        <v>85</v>
      </c>
      <c r="S216" s="47">
        <v>5500000</v>
      </c>
      <c r="T216" s="48">
        <f t="shared" si="99"/>
        <v>33000000</v>
      </c>
      <c r="U216" s="33" t="s">
        <v>462</v>
      </c>
      <c r="V216" s="33" t="s">
        <v>79</v>
      </c>
      <c r="W216" s="32" t="s">
        <v>481</v>
      </c>
      <c r="X216" s="33" t="s">
        <v>491</v>
      </c>
      <c r="Y216" s="33" t="s">
        <v>77</v>
      </c>
      <c r="Z216" s="33" t="s">
        <v>78</v>
      </c>
      <c r="AA216" s="76">
        <f>SUMIFS('MOD PAA INVERSIÓN'!M:M,'MOD PAA INVERSIÓN'!B:B,A216,'MOD PAA INVERSIÓN'!A:A,"Modificación propuesta")</f>
        <v>0</v>
      </c>
      <c r="AB216" s="83">
        <f t="shared" si="100"/>
        <v>0</v>
      </c>
      <c r="AC216" s="83">
        <f t="shared" si="101"/>
        <v>33000000</v>
      </c>
      <c r="AD216" s="76">
        <f>IFERROR(VLOOKUP(A216,'MOD PAA INVERSIÓN'!$B:$U,20,0),0)</f>
        <v>0</v>
      </c>
      <c r="AE216" s="76">
        <f>SUMIFS('MOD PAA INVERSIÓN'!$M:$M,'MOD PAA INVERSIÓN'!B:B,A216,'MOD PAA INVERSIÓN'!A:A,"Información Actual")</f>
        <v>0</v>
      </c>
      <c r="AF216" s="76" t="e">
        <f>VLOOKUP(A216,'Copia de MOD PAA INVERSIÓN'!$B:$M,12,0)</f>
        <v>#N/A</v>
      </c>
      <c r="AG216" s="28" t="e">
        <f t="shared" si="3"/>
        <v>#REF!</v>
      </c>
      <c r="AH216" s="28"/>
    </row>
    <row r="217" spans="1:34" ht="153">
      <c r="A217" s="32" t="s">
        <v>493</v>
      </c>
      <c r="B217" s="33" t="s">
        <v>71</v>
      </c>
      <c r="C217" s="33" t="s">
        <v>72</v>
      </c>
      <c r="D217" s="33" t="s">
        <v>457</v>
      </c>
      <c r="E217" s="33" t="s">
        <v>458</v>
      </c>
      <c r="F217" s="34">
        <v>8131</v>
      </c>
      <c r="G217" s="34">
        <v>2024110010238</v>
      </c>
      <c r="H217" s="33" t="s">
        <v>28</v>
      </c>
      <c r="I217" s="33" t="s">
        <v>459</v>
      </c>
      <c r="J217" s="33" t="s">
        <v>29</v>
      </c>
      <c r="K217" s="33">
        <v>80111600</v>
      </c>
      <c r="L217" s="33" t="s">
        <v>494</v>
      </c>
      <c r="M217" s="33" t="s">
        <v>411</v>
      </c>
      <c r="N217" s="33" t="s">
        <v>461</v>
      </c>
      <c r="O217" s="33">
        <v>6</v>
      </c>
      <c r="P217" s="33">
        <v>1</v>
      </c>
      <c r="Q217" s="33" t="s">
        <v>84</v>
      </c>
      <c r="R217" s="47" t="s">
        <v>85</v>
      </c>
      <c r="S217" s="47">
        <v>5500000</v>
      </c>
      <c r="T217" s="48">
        <f t="shared" si="99"/>
        <v>33000000</v>
      </c>
      <c r="U217" s="33" t="s">
        <v>462</v>
      </c>
      <c r="V217" s="33" t="s">
        <v>123</v>
      </c>
      <c r="W217" s="32" t="s">
        <v>463</v>
      </c>
      <c r="X217" s="33" t="s">
        <v>474</v>
      </c>
      <c r="Y217" s="33" t="s">
        <v>77</v>
      </c>
      <c r="Z217" s="33" t="s">
        <v>78</v>
      </c>
      <c r="AA217" s="76">
        <f>SUMIFS('MOD PAA INVERSIÓN'!M:M,'MOD PAA INVERSIÓN'!B:B,A217,'MOD PAA INVERSIÓN'!A:A,"Modificación propuesta")</f>
        <v>0</v>
      </c>
      <c r="AB217" s="83">
        <f t="shared" si="100"/>
        <v>0</v>
      </c>
      <c r="AC217" s="83">
        <f t="shared" si="101"/>
        <v>33000000</v>
      </c>
      <c r="AD217" s="76">
        <f>IFERROR(VLOOKUP(A217,'MOD PAA INVERSIÓN'!$B:$U,20,0),0)</f>
        <v>0</v>
      </c>
      <c r="AE217" s="76">
        <f>SUMIFS('MOD PAA INVERSIÓN'!$M:$M,'MOD PAA INVERSIÓN'!B:B,A217,'MOD PAA INVERSIÓN'!A:A,"Información Actual")</f>
        <v>0</v>
      </c>
      <c r="AF217" s="76" t="e">
        <f>VLOOKUP(A217,'Copia de MOD PAA INVERSIÓN'!$B:$M,12,0)</f>
        <v>#N/A</v>
      </c>
      <c r="AG217" s="28" t="e">
        <f t="shared" si="3"/>
        <v>#REF!</v>
      </c>
      <c r="AH217" s="28"/>
    </row>
    <row r="218" spans="1:34" ht="153">
      <c r="A218" s="32" t="s">
        <v>495</v>
      </c>
      <c r="B218" s="33" t="s">
        <v>71</v>
      </c>
      <c r="C218" s="33" t="s">
        <v>72</v>
      </c>
      <c r="D218" s="33" t="s">
        <v>478</v>
      </c>
      <c r="E218" s="33" t="s">
        <v>458</v>
      </c>
      <c r="F218" s="34">
        <v>8131</v>
      </c>
      <c r="G218" s="34">
        <v>2024110010238</v>
      </c>
      <c r="H218" s="33" t="s">
        <v>28</v>
      </c>
      <c r="I218" s="33" t="s">
        <v>459</v>
      </c>
      <c r="J218" s="33" t="s">
        <v>31</v>
      </c>
      <c r="K218" s="33">
        <v>80111600</v>
      </c>
      <c r="L218" s="33" t="s">
        <v>496</v>
      </c>
      <c r="M218" s="33" t="s">
        <v>411</v>
      </c>
      <c r="N218" s="33" t="s">
        <v>461</v>
      </c>
      <c r="O218" s="33">
        <v>6</v>
      </c>
      <c r="P218" s="33">
        <v>1</v>
      </c>
      <c r="Q218" s="33" t="s">
        <v>84</v>
      </c>
      <c r="R218" s="47" t="s">
        <v>85</v>
      </c>
      <c r="S218" s="47">
        <v>4200000</v>
      </c>
      <c r="T218" s="48">
        <f t="shared" si="99"/>
        <v>25200000</v>
      </c>
      <c r="U218" s="33" t="s">
        <v>462</v>
      </c>
      <c r="V218" s="33" t="s">
        <v>79</v>
      </c>
      <c r="W218" s="32" t="s">
        <v>481</v>
      </c>
      <c r="X218" s="33" t="s">
        <v>474</v>
      </c>
      <c r="Y218" s="33" t="s">
        <v>77</v>
      </c>
      <c r="Z218" s="33" t="s">
        <v>78</v>
      </c>
      <c r="AA218" s="76">
        <f>SUMIFS('MOD PAA INVERSIÓN'!M:M,'MOD PAA INVERSIÓN'!B:B,A218,'MOD PAA INVERSIÓN'!A:A,"Modificación propuesta")</f>
        <v>0</v>
      </c>
      <c r="AB218" s="83">
        <f t="shared" si="100"/>
        <v>0</v>
      </c>
      <c r="AC218" s="83">
        <f t="shared" si="101"/>
        <v>25200000</v>
      </c>
      <c r="AD218" s="76">
        <f>IFERROR(VLOOKUP(A218,'MOD PAA INVERSIÓN'!$B:$U,20,0),0)</f>
        <v>0</v>
      </c>
      <c r="AE218" s="76">
        <f>SUMIFS('MOD PAA INVERSIÓN'!$M:$M,'MOD PAA INVERSIÓN'!B:B,A218,'MOD PAA INVERSIÓN'!A:A,"Información Actual")</f>
        <v>0</v>
      </c>
      <c r="AF218" s="76" t="e">
        <f>VLOOKUP(A218,'Copia de MOD PAA INVERSIÓN'!$B:$M,12,0)</f>
        <v>#N/A</v>
      </c>
      <c r="AG218" s="28" t="e">
        <f t="shared" si="3"/>
        <v>#REF!</v>
      </c>
      <c r="AH218" s="28"/>
    </row>
    <row r="219" spans="1:34" ht="89.25">
      <c r="A219" s="32" t="s">
        <v>497</v>
      </c>
      <c r="B219" s="33" t="s">
        <v>71</v>
      </c>
      <c r="C219" s="33" t="s">
        <v>72</v>
      </c>
      <c r="D219" s="33" t="s">
        <v>478</v>
      </c>
      <c r="E219" s="33" t="s">
        <v>458</v>
      </c>
      <c r="F219" s="34">
        <v>8131</v>
      </c>
      <c r="G219" s="34">
        <v>2024110010238</v>
      </c>
      <c r="H219" s="33" t="s">
        <v>28</v>
      </c>
      <c r="I219" s="33" t="s">
        <v>459</v>
      </c>
      <c r="J219" s="33" t="s">
        <v>31</v>
      </c>
      <c r="K219" s="33">
        <v>80111600</v>
      </c>
      <c r="L219" s="33" t="s">
        <v>1362</v>
      </c>
      <c r="M219" s="33" t="s">
        <v>411</v>
      </c>
      <c r="N219" s="33" t="s">
        <v>461</v>
      </c>
      <c r="O219" s="33">
        <v>6</v>
      </c>
      <c r="P219" s="33">
        <v>1</v>
      </c>
      <c r="Q219" s="33" t="s">
        <v>84</v>
      </c>
      <c r="R219" s="47" t="s">
        <v>85</v>
      </c>
      <c r="S219" s="47">
        <v>4500000</v>
      </c>
      <c r="T219" s="48">
        <f t="shared" si="99"/>
        <v>27000000</v>
      </c>
      <c r="U219" s="33" t="s">
        <v>462</v>
      </c>
      <c r="V219" s="33" t="s">
        <v>79</v>
      </c>
      <c r="W219" s="32" t="s">
        <v>481</v>
      </c>
      <c r="X219" s="33" t="s">
        <v>491</v>
      </c>
      <c r="Y219" s="33" t="s">
        <v>77</v>
      </c>
      <c r="Z219" s="33" t="s">
        <v>78</v>
      </c>
      <c r="AA219" s="76">
        <f>SUMIFS('MOD PAA INVERSIÓN'!M:M,'MOD PAA INVERSIÓN'!B:B,A219,'MOD PAA INVERSIÓN'!A:A,"Modificación propuesta")</f>
        <v>0</v>
      </c>
      <c r="AB219" s="83">
        <f t="shared" si="100"/>
        <v>0</v>
      </c>
      <c r="AC219" s="83">
        <f t="shared" si="101"/>
        <v>27000000</v>
      </c>
      <c r="AD219" s="76">
        <f>IFERROR(VLOOKUP(A219,'MOD PAA INVERSIÓN'!$B:$U,20,0),0)</f>
        <v>0</v>
      </c>
      <c r="AE219" s="76">
        <f>SUMIFS('MOD PAA INVERSIÓN'!$M:$M,'MOD PAA INVERSIÓN'!B:B,A219,'MOD PAA INVERSIÓN'!A:A,"Información Actual")</f>
        <v>0</v>
      </c>
      <c r="AF219" s="76" t="e">
        <f>VLOOKUP(A219,'Copia de MOD PAA INVERSIÓN'!$B:$M,12,0)</f>
        <v>#N/A</v>
      </c>
      <c r="AG219" s="28" t="e">
        <f t="shared" si="3"/>
        <v>#REF!</v>
      </c>
      <c r="AH219" s="28"/>
    </row>
    <row r="220" spans="1:34" ht="76.5">
      <c r="A220" s="32" t="s">
        <v>498</v>
      </c>
      <c r="B220" s="33" t="s">
        <v>71</v>
      </c>
      <c r="C220" s="33" t="s">
        <v>72</v>
      </c>
      <c r="D220" s="33" t="s">
        <v>478</v>
      </c>
      <c r="E220" s="33" t="s">
        <v>458</v>
      </c>
      <c r="F220" s="34">
        <v>8131</v>
      </c>
      <c r="G220" s="34">
        <v>2024110010238</v>
      </c>
      <c r="H220" s="33" t="s">
        <v>28</v>
      </c>
      <c r="I220" s="33" t="s">
        <v>459</v>
      </c>
      <c r="J220" s="33" t="s">
        <v>31</v>
      </c>
      <c r="K220" s="33">
        <v>80111600</v>
      </c>
      <c r="L220" s="33" t="s">
        <v>499</v>
      </c>
      <c r="M220" s="33" t="s">
        <v>411</v>
      </c>
      <c r="N220" s="33" t="s">
        <v>461</v>
      </c>
      <c r="O220" s="33">
        <v>6</v>
      </c>
      <c r="P220" s="32">
        <v>1</v>
      </c>
      <c r="Q220" s="33" t="s">
        <v>84</v>
      </c>
      <c r="R220" s="47" t="s">
        <v>85</v>
      </c>
      <c r="S220" s="47">
        <v>5000000</v>
      </c>
      <c r="T220" s="48">
        <f t="shared" si="99"/>
        <v>30000000</v>
      </c>
      <c r="U220" s="33" t="s">
        <v>462</v>
      </c>
      <c r="V220" s="33" t="s">
        <v>79</v>
      </c>
      <c r="W220" s="32" t="s">
        <v>481</v>
      </c>
      <c r="X220" s="33" t="s">
        <v>491</v>
      </c>
      <c r="Y220" s="33" t="s">
        <v>77</v>
      </c>
      <c r="Z220" s="33" t="s">
        <v>78</v>
      </c>
      <c r="AA220" s="76">
        <f>SUMIFS('MOD PAA INVERSIÓN'!M:M,'MOD PAA INVERSIÓN'!B:B,A220,'MOD PAA INVERSIÓN'!A:A,"Modificación propuesta")</f>
        <v>0</v>
      </c>
      <c r="AB220" s="83">
        <f t="shared" si="100"/>
        <v>0</v>
      </c>
      <c r="AC220" s="83">
        <f t="shared" si="101"/>
        <v>30000000</v>
      </c>
      <c r="AD220" s="76">
        <f>IFERROR(VLOOKUP(A220,'MOD PAA INVERSIÓN'!$B:$U,20,0),0)</f>
        <v>0</v>
      </c>
      <c r="AE220" s="76">
        <f>SUMIFS('MOD PAA INVERSIÓN'!$M:$M,'MOD PAA INVERSIÓN'!B:B,A220,'MOD PAA INVERSIÓN'!A:A,"Información Actual")</f>
        <v>0</v>
      </c>
      <c r="AF220" s="76" t="e">
        <f>VLOOKUP(A220,'Copia de MOD PAA INVERSIÓN'!$B:$M,12,0)</f>
        <v>#N/A</v>
      </c>
      <c r="AG220" s="28" t="e">
        <f t="shared" si="3"/>
        <v>#REF!</v>
      </c>
      <c r="AH220" s="28"/>
    </row>
    <row r="221" spans="1:34" ht="102">
      <c r="A221" s="32" t="s">
        <v>500</v>
      </c>
      <c r="B221" s="33" t="s">
        <v>71</v>
      </c>
      <c r="C221" s="33" t="s">
        <v>72</v>
      </c>
      <c r="D221" s="33" t="s">
        <v>478</v>
      </c>
      <c r="E221" s="33" t="s">
        <v>458</v>
      </c>
      <c r="F221" s="34">
        <v>8131</v>
      </c>
      <c r="G221" s="34">
        <v>2024110010238</v>
      </c>
      <c r="H221" s="33" t="s">
        <v>28</v>
      </c>
      <c r="I221" s="33" t="s">
        <v>459</v>
      </c>
      <c r="J221" s="33" t="s">
        <v>31</v>
      </c>
      <c r="K221" s="33">
        <v>80111600</v>
      </c>
      <c r="L221" s="33" t="s">
        <v>1363</v>
      </c>
      <c r="M221" s="33" t="s">
        <v>411</v>
      </c>
      <c r="N221" s="33" t="s">
        <v>461</v>
      </c>
      <c r="O221" s="32">
        <v>6</v>
      </c>
      <c r="P221" s="32">
        <v>1</v>
      </c>
      <c r="Q221" s="33" t="s">
        <v>84</v>
      </c>
      <c r="R221" s="47" t="s">
        <v>85</v>
      </c>
      <c r="S221" s="47">
        <v>3156000</v>
      </c>
      <c r="T221" s="48">
        <f t="shared" si="99"/>
        <v>18936000</v>
      </c>
      <c r="U221" s="33" t="s">
        <v>462</v>
      </c>
      <c r="V221" s="33" t="s">
        <v>79</v>
      </c>
      <c r="W221" s="32" t="s">
        <v>481</v>
      </c>
      <c r="X221" s="33" t="s">
        <v>491</v>
      </c>
      <c r="Y221" s="32" t="s">
        <v>77</v>
      </c>
      <c r="Z221" s="33" t="s">
        <v>78</v>
      </c>
      <c r="AA221" s="76">
        <f>SUMIFS('MOD PAA INVERSIÓN'!M:M,'MOD PAA INVERSIÓN'!B:B,A221,'MOD PAA INVERSIÓN'!A:A,"Modificación propuesta")</f>
        <v>0</v>
      </c>
      <c r="AB221" s="83">
        <f t="shared" si="100"/>
        <v>0</v>
      </c>
      <c r="AC221" s="83">
        <f t="shared" si="101"/>
        <v>18936000</v>
      </c>
      <c r="AD221" s="76">
        <f>IFERROR(VLOOKUP(A221,'MOD PAA INVERSIÓN'!$B:$U,20,0),0)</f>
        <v>0</v>
      </c>
      <c r="AE221" s="76">
        <f>SUMIFS('MOD PAA INVERSIÓN'!$M:$M,'MOD PAA INVERSIÓN'!B:B,A221,'MOD PAA INVERSIÓN'!A:A,"Información Actual")</f>
        <v>0</v>
      </c>
      <c r="AF221" s="76" t="e">
        <f>VLOOKUP(A221,'Copia de MOD PAA INVERSIÓN'!$B:$M,12,0)</f>
        <v>#N/A</v>
      </c>
      <c r="AG221" s="28" t="e">
        <f t="shared" si="3"/>
        <v>#REF!</v>
      </c>
      <c r="AH221" s="28"/>
    </row>
    <row r="222" spans="1:34" ht="204">
      <c r="A222" s="32" t="s">
        <v>501</v>
      </c>
      <c r="B222" s="33" t="s">
        <v>71</v>
      </c>
      <c r="C222" s="33" t="s">
        <v>72</v>
      </c>
      <c r="D222" s="33" t="s">
        <v>457</v>
      </c>
      <c r="E222" s="33" t="s">
        <v>458</v>
      </c>
      <c r="F222" s="34">
        <v>8131</v>
      </c>
      <c r="G222" s="34">
        <v>2024110010238</v>
      </c>
      <c r="H222" s="33" t="s">
        <v>28</v>
      </c>
      <c r="I222" s="33" t="s">
        <v>459</v>
      </c>
      <c r="J222" s="33" t="s">
        <v>31</v>
      </c>
      <c r="K222" s="33">
        <v>80111600</v>
      </c>
      <c r="L222" s="33" t="s">
        <v>502</v>
      </c>
      <c r="M222" s="33" t="s">
        <v>411</v>
      </c>
      <c r="N222" s="33" t="s">
        <v>461</v>
      </c>
      <c r="O222" s="33">
        <v>7</v>
      </c>
      <c r="P222" s="32">
        <v>1</v>
      </c>
      <c r="Q222" s="33" t="s">
        <v>84</v>
      </c>
      <c r="R222" s="47" t="s">
        <v>85</v>
      </c>
      <c r="S222" s="47">
        <v>7000000</v>
      </c>
      <c r="T222" s="48">
        <f t="shared" si="99"/>
        <v>49000000</v>
      </c>
      <c r="U222" s="33" t="s">
        <v>462</v>
      </c>
      <c r="V222" s="33" t="s">
        <v>123</v>
      </c>
      <c r="W222" s="32" t="s">
        <v>463</v>
      </c>
      <c r="X222" s="33" t="s">
        <v>503</v>
      </c>
      <c r="Y222" s="32" t="s">
        <v>77</v>
      </c>
      <c r="Z222" s="33" t="s">
        <v>78</v>
      </c>
      <c r="AA222" s="76">
        <f>SUMIFS('MOD PAA INVERSIÓN'!M:M,'MOD PAA INVERSIÓN'!B:B,A222,'MOD PAA INVERSIÓN'!A:A,"Modificación propuesta")</f>
        <v>0</v>
      </c>
      <c r="AB222" s="83">
        <f t="shared" si="100"/>
        <v>0</v>
      </c>
      <c r="AC222" s="83">
        <f t="shared" si="101"/>
        <v>49000000</v>
      </c>
      <c r="AD222" s="76">
        <f>IFERROR(VLOOKUP(A222,'MOD PAA INVERSIÓN'!$B:$U,20,0),0)</f>
        <v>0</v>
      </c>
      <c r="AE222" s="76">
        <f>SUMIFS('MOD PAA INVERSIÓN'!$M:$M,'MOD PAA INVERSIÓN'!B:B,A222,'MOD PAA INVERSIÓN'!A:A,"Información Actual")</f>
        <v>0</v>
      </c>
      <c r="AF222" s="76" t="e">
        <f>VLOOKUP(A222,'Copia de MOD PAA INVERSIÓN'!$B:$M,12,0)</f>
        <v>#N/A</v>
      </c>
      <c r="AG222" s="28" t="e">
        <f t="shared" si="3"/>
        <v>#REF!</v>
      </c>
      <c r="AH222" s="28"/>
    </row>
    <row r="223" spans="1:34" ht="204">
      <c r="A223" s="32" t="s">
        <v>504</v>
      </c>
      <c r="B223" s="33" t="s">
        <v>71</v>
      </c>
      <c r="C223" s="33" t="s">
        <v>72</v>
      </c>
      <c r="D223" s="33" t="s">
        <v>457</v>
      </c>
      <c r="E223" s="33" t="s">
        <v>458</v>
      </c>
      <c r="F223" s="34">
        <v>8131</v>
      </c>
      <c r="G223" s="34">
        <v>2024110010238</v>
      </c>
      <c r="H223" s="33" t="s">
        <v>28</v>
      </c>
      <c r="I223" s="33" t="s">
        <v>459</v>
      </c>
      <c r="J223" s="33" t="s">
        <v>31</v>
      </c>
      <c r="K223" s="33">
        <v>80111600</v>
      </c>
      <c r="L223" s="33" t="s">
        <v>505</v>
      </c>
      <c r="M223" s="33" t="s">
        <v>411</v>
      </c>
      <c r="N223" s="33" t="s">
        <v>461</v>
      </c>
      <c r="O223" s="33">
        <v>7</v>
      </c>
      <c r="P223" s="32">
        <v>1</v>
      </c>
      <c r="Q223" s="33" t="s">
        <v>84</v>
      </c>
      <c r="R223" s="47" t="s">
        <v>85</v>
      </c>
      <c r="S223" s="47">
        <v>7500000</v>
      </c>
      <c r="T223" s="48">
        <f t="shared" si="99"/>
        <v>52500000</v>
      </c>
      <c r="U223" s="33" t="s">
        <v>462</v>
      </c>
      <c r="V223" s="33" t="s">
        <v>123</v>
      </c>
      <c r="W223" s="32" t="s">
        <v>463</v>
      </c>
      <c r="X223" s="33" t="s">
        <v>503</v>
      </c>
      <c r="Y223" s="32" t="s">
        <v>77</v>
      </c>
      <c r="Z223" s="33" t="s">
        <v>78</v>
      </c>
      <c r="AA223" s="76">
        <f>SUMIFS('MOD PAA INVERSIÓN'!M:M,'MOD PAA INVERSIÓN'!B:B,A223,'MOD PAA INVERSIÓN'!A:A,"Modificación propuesta")</f>
        <v>0</v>
      </c>
      <c r="AB223" s="83">
        <f t="shared" si="100"/>
        <v>0</v>
      </c>
      <c r="AC223" s="83">
        <f t="shared" si="101"/>
        <v>52500000</v>
      </c>
      <c r="AD223" s="76">
        <f>IFERROR(VLOOKUP(A223,'MOD PAA INVERSIÓN'!$B:$U,20,0),0)</f>
        <v>0</v>
      </c>
      <c r="AE223" s="76">
        <f>SUMIFS('MOD PAA INVERSIÓN'!$M:$M,'MOD PAA INVERSIÓN'!B:B,A223,'MOD PAA INVERSIÓN'!A:A,"Información Actual")</f>
        <v>0</v>
      </c>
      <c r="AF223" s="76" t="e">
        <f>VLOOKUP(A223,'Copia de MOD PAA INVERSIÓN'!$B:$M,12,0)</f>
        <v>#N/A</v>
      </c>
      <c r="AG223" s="28" t="e">
        <f t="shared" si="3"/>
        <v>#REF!</v>
      </c>
      <c r="AH223" s="28"/>
    </row>
    <row r="224" spans="1:34" ht="153">
      <c r="A224" s="32" t="s">
        <v>506</v>
      </c>
      <c r="B224" s="33" t="s">
        <v>71</v>
      </c>
      <c r="C224" s="33" t="s">
        <v>72</v>
      </c>
      <c r="D224" s="33" t="s">
        <v>457</v>
      </c>
      <c r="E224" s="33" t="s">
        <v>458</v>
      </c>
      <c r="F224" s="34">
        <v>8131</v>
      </c>
      <c r="G224" s="34">
        <v>2024110010238</v>
      </c>
      <c r="H224" s="33" t="s">
        <v>28</v>
      </c>
      <c r="I224" s="33" t="s">
        <v>459</v>
      </c>
      <c r="J224" s="33" t="s">
        <v>31</v>
      </c>
      <c r="K224" s="33">
        <v>80111600</v>
      </c>
      <c r="L224" s="33" t="s">
        <v>507</v>
      </c>
      <c r="M224" s="33" t="s">
        <v>411</v>
      </c>
      <c r="N224" s="33" t="s">
        <v>461</v>
      </c>
      <c r="O224" s="33">
        <v>6</v>
      </c>
      <c r="P224" s="32">
        <v>1</v>
      </c>
      <c r="Q224" s="33" t="s">
        <v>84</v>
      </c>
      <c r="R224" s="47" t="s">
        <v>85</v>
      </c>
      <c r="S224" s="47">
        <v>6500000</v>
      </c>
      <c r="T224" s="48">
        <f t="shared" si="99"/>
        <v>39000000</v>
      </c>
      <c r="U224" s="33" t="s">
        <v>462</v>
      </c>
      <c r="V224" s="33" t="s">
        <v>79</v>
      </c>
      <c r="W224" s="32" t="s">
        <v>463</v>
      </c>
      <c r="X224" s="33" t="s">
        <v>464</v>
      </c>
      <c r="Y224" s="32" t="s">
        <v>77</v>
      </c>
      <c r="Z224" s="33" t="s">
        <v>78</v>
      </c>
      <c r="AA224" s="76">
        <f>SUMIFS('MOD PAA INVERSIÓN'!M:M,'MOD PAA INVERSIÓN'!B:B,A224,'MOD PAA INVERSIÓN'!A:A,"Modificación propuesta")</f>
        <v>0</v>
      </c>
      <c r="AB224" s="83">
        <f t="shared" si="100"/>
        <v>0</v>
      </c>
      <c r="AC224" s="83">
        <f t="shared" si="101"/>
        <v>39000000</v>
      </c>
      <c r="AD224" s="76">
        <f>IFERROR(VLOOKUP(A224,'MOD PAA INVERSIÓN'!$B:$U,20,0),0)</f>
        <v>0</v>
      </c>
      <c r="AE224" s="76">
        <f>SUMIFS('MOD PAA INVERSIÓN'!$M:$M,'MOD PAA INVERSIÓN'!B:B,A224,'MOD PAA INVERSIÓN'!A:A,"Información Actual")</f>
        <v>0</v>
      </c>
      <c r="AF224" s="76" t="e">
        <f>VLOOKUP(A224,'Copia de MOD PAA INVERSIÓN'!$B:$M,12,0)</f>
        <v>#N/A</v>
      </c>
      <c r="AG224" s="28" t="e">
        <f t="shared" si="3"/>
        <v>#REF!</v>
      </c>
      <c r="AH224" s="28"/>
    </row>
    <row r="225" spans="1:34" ht="153">
      <c r="A225" s="32" t="s">
        <v>508</v>
      </c>
      <c r="B225" s="33" t="s">
        <v>71</v>
      </c>
      <c r="C225" s="33" t="s">
        <v>72</v>
      </c>
      <c r="D225" s="33" t="s">
        <v>457</v>
      </c>
      <c r="E225" s="33" t="s">
        <v>458</v>
      </c>
      <c r="F225" s="34">
        <v>8131</v>
      </c>
      <c r="G225" s="34">
        <v>2024110010238</v>
      </c>
      <c r="H225" s="33" t="s">
        <v>28</v>
      </c>
      <c r="I225" s="33" t="s">
        <v>459</v>
      </c>
      <c r="J225" s="33" t="s">
        <v>31</v>
      </c>
      <c r="K225" s="33">
        <v>80111600</v>
      </c>
      <c r="L225" s="33" t="s">
        <v>509</v>
      </c>
      <c r="M225" s="33" t="s">
        <v>411</v>
      </c>
      <c r="N225" s="33" t="s">
        <v>461</v>
      </c>
      <c r="O225" s="33">
        <v>7</v>
      </c>
      <c r="P225" s="32">
        <v>1</v>
      </c>
      <c r="Q225" s="33" t="s">
        <v>84</v>
      </c>
      <c r="R225" s="47" t="s">
        <v>85</v>
      </c>
      <c r="S225" s="47">
        <v>4766308</v>
      </c>
      <c r="T225" s="48">
        <f t="shared" si="99"/>
        <v>33364156</v>
      </c>
      <c r="U225" s="33" t="s">
        <v>462</v>
      </c>
      <c r="V225" s="33" t="s">
        <v>123</v>
      </c>
      <c r="W225" s="32" t="s">
        <v>463</v>
      </c>
      <c r="X225" s="33" t="s">
        <v>464</v>
      </c>
      <c r="Y225" s="32" t="s">
        <v>77</v>
      </c>
      <c r="Z225" s="33" t="s">
        <v>78</v>
      </c>
      <c r="AA225" s="76">
        <f>SUMIFS('MOD PAA INVERSIÓN'!M:M,'MOD PAA INVERSIÓN'!B:B,A225,'MOD PAA INVERSIÓN'!A:A,"Modificación propuesta")</f>
        <v>0</v>
      </c>
      <c r="AB225" s="83">
        <f t="shared" si="100"/>
        <v>0</v>
      </c>
      <c r="AC225" s="83">
        <f t="shared" si="101"/>
        <v>33364156</v>
      </c>
      <c r="AD225" s="76">
        <f>IFERROR(VLOOKUP(A225,'MOD PAA INVERSIÓN'!$B:$U,20,0),0)</f>
        <v>0</v>
      </c>
      <c r="AE225" s="76">
        <f>SUMIFS('MOD PAA INVERSIÓN'!$M:$M,'MOD PAA INVERSIÓN'!B:B,A225,'MOD PAA INVERSIÓN'!A:A,"Información Actual")</f>
        <v>0</v>
      </c>
      <c r="AF225" s="76" t="e">
        <f>VLOOKUP(A225,'Copia de MOD PAA INVERSIÓN'!$B:$M,12,0)</f>
        <v>#N/A</v>
      </c>
      <c r="AG225" s="28" t="e">
        <f t="shared" si="3"/>
        <v>#REF!</v>
      </c>
      <c r="AH225" s="28"/>
    </row>
    <row r="226" spans="1:34" ht="153">
      <c r="A226" s="32" t="s">
        <v>510</v>
      </c>
      <c r="B226" s="33" t="s">
        <v>71</v>
      </c>
      <c r="C226" s="33" t="s">
        <v>72</v>
      </c>
      <c r="D226" s="33" t="s">
        <v>457</v>
      </c>
      <c r="E226" s="33" t="s">
        <v>458</v>
      </c>
      <c r="F226" s="34">
        <v>8131</v>
      </c>
      <c r="G226" s="34">
        <v>2024110010238</v>
      </c>
      <c r="H226" s="33" t="s">
        <v>28</v>
      </c>
      <c r="I226" s="33" t="s">
        <v>459</v>
      </c>
      <c r="J226" s="33" t="s">
        <v>31</v>
      </c>
      <c r="K226" s="33">
        <v>80111600</v>
      </c>
      <c r="L226" s="33" t="s">
        <v>511</v>
      </c>
      <c r="M226" s="33" t="s">
        <v>411</v>
      </c>
      <c r="N226" s="33" t="s">
        <v>461</v>
      </c>
      <c r="O226" s="33">
        <v>6</v>
      </c>
      <c r="P226" s="32">
        <v>1</v>
      </c>
      <c r="Q226" s="33" t="s">
        <v>84</v>
      </c>
      <c r="R226" s="47" t="s">
        <v>85</v>
      </c>
      <c r="S226" s="47">
        <v>5000000</v>
      </c>
      <c r="T226" s="48">
        <f t="shared" si="99"/>
        <v>30000000</v>
      </c>
      <c r="U226" s="33" t="s">
        <v>462</v>
      </c>
      <c r="V226" s="33" t="s">
        <v>123</v>
      </c>
      <c r="W226" s="32" t="s">
        <v>463</v>
      </c>
      <c r="X226" s="33" t="s">
        <v>512</v>
      </c>
      <c r="Y226" s="32" t="s">
        <v>77</v>
      </c>
      <c r="Z226" s="33" t="s">
        <v>78</v>
      </c>
      <c r="AA226" s="76">
        <f>SUMIFS('MOD PAA INVERSIÓN'!M:M,'MOD PAA INVERSIÓN'!B:B,A226,'MOD PAA INVERSIÓN'!A:A,"Modificación propuesta")</f>
        <v>0</v>
      </c>
      <c r="AB226" s="83">
        <f t="shared" si="100"/>
        <v>0</v>
      </c>
      <c r="AC226" s="83">
        <f t="shared" si="101"/>
        <v>30000000</v>
      </c>
      <c r="AD226" s="76">
        <f>IFERROR(VLOOKUP(A226,'MOD PAA INVERSIÓN'!$B:$U,20,0),0)</f>
        <v>0</v>
      </c>
      <c r="AE226" s="76">
        <f>SUMIFS('MOD PAA INVERSIÓN'!$M:$M,'MOD PAA INVERSIÓN'!B:B,A226,'MOD PAA INVERSIÓN'!A:A,"Información Actual")</f>
        <v>0</v>
      </c>
      <c r="AF226" s="76" t="e">
        <f>VLOOKUP(A226,'Copia de MOD PAA INVERSIÓN'!$B:$M,12,0)</f>
        <v>#N/A</v>
      </c>
      <c r="AG226" s="28" t="e">
        <f t="shared" si="3"/>
        <v>#REF!</v>
      </c>
      <c r="AH226" s="28"/>
    </row>
    <row r="227" spans="1:34" ht="51">
      <c r="A227" s="32" t="s">
        <v>513</v>
      </c>
      <c r="B227" s="33" t="s">
        <v>71</v>
      </c>
      <c r="C227" s="33" t="s">
        <v>72</v>
      </c>
      <c r="D227" s="33" t="s">
        <v>457</v>
      </c>
      <c r="E227" s="33" t="s">
        <v>458</v>
      </c>
      <c r="F227" s="34">
        <v>8131</v>
      </c>
      <c r="G227" s="34">
        <v>2024110010238</v>
      </c>
      <c r="H227" s="33" t="s">
        <v>28</v>
      </c>
      <c r="I227" s="33" t="s">
        <v>459</v>
      </c>
      <c r="J227" s="33" t="s">
        <v>31</v>
      </c>
      <c r="K227" s="33">
        <v>80111600</v>
      </c>
      <c r="L227" s="33" t="s">
        <v>514</v>
      </c>
      <c r="M227" s="33" t="s">
        <v>411</v>
      </c>
      <c r="N227" s="33" t="s">
        <v>461</v>
      </c>
      <c r="O227" s="33">
        <v>6</v>
      </c>
      <c r="P227" s="32">
        <v>1</v>
      </c>
      <c r="Q227" s="33" t="s">
        <v>84</v>
      </c>
      <c r="R227" s="47" t="s">
        <v>85</v>
      </c>
      <c r="S227" s="47">
        <v>5000000</v>
      </c>
      <c r="T227" s="48">
        <f t="shared" si="99"/>
        <v>30000000</v>
      </c>
      <c r="U227" s="33" t="s">
        <v>462</v>
      </c>
      <c r="V227" s="33" t="s">
        <v>123</v>
      </c>
      <c r="W227" s="32" t="s">
        <v>463</v>
      </c>
      <c r="X227" s="33" t="s">
        <v>491</v>
      </c>
      <c r="Y227" s="32" t="s">
        <v>77</v>
      </c>
      <c r="Z227" s="33" t="s">
        <v>78</v>
      </c>
      <c r="AA227" s="76">
        <f>SUMIFS('MOD PAA INVERSIÓN'!M:M,'MOD PAA INVERSIÓN'!B:B,A227,'MOD PAA INVERSIÓN'!A:A,"Modificación propuesta")</f>
        <v>0</v>
      </c>
      <c r="AB227" s="83">
        <f t="shared" si="100"/>
        <v>0</v>
      </c>
      <c r="AC227" s="83">
        <f t="shared" si="101"/>
        <v>30000000</v>
      </c>
      <c r="AD227" s="76">
        <f>IFERROR(VLOOKUP(A227,'MOD PAA INVERSIÓN'!$B:$U,20,0),0)</f>
        <v>0</v>
      </c>
      <c r="AE227" s="76">
        <f>SUMIFS('MOD PAA INVERSIÓN'!$M:$M,'MOD PAA INVERSIÓN'!B:B,A227,'MOD PAA INVERSIÓN'!A:A,"Información Actual")</f>
        <v>0</v>
      </c>
      <c r="AF227" s="76" t="e">
        <f>VLOOKUP(A227,'Copia de MOD PAA INVERSIÓN'!$B:$M,12,0)</f>
        <v>#N/A</v>
      </c>
      <c r="AG227" s="28" t="e">
        <f t="shared" si="3"/>
        <v>#REF!</v>
      </c>
      <c r="AH227" s="28"/>
    </row>
    <row r="228" spans="1:34" ht="63.75">
      <c r="A228" s="32" t="s">
        <v>515</v>
      </c>
      <c r="B228" s="33" t="s">
        <v>71</v>
      </c>
      <c r="C228" s="33" t="s">
        <v>72</v>
      </c>
      <c r="D228" s="33" t="s">
        <v>457</v>
      </c>
      <c r="E228" s="33" t="s">
        <v>458</v>
      </c>
      <c r="F228" s="34">
        <v>8131</v>
      </c>
      <c r="G228" s="34">
        <v>2024110010238</v>
      </c>
      <c r="H228" s="33" t="s">
        <v>28</v>
      </c>
      <c r="I228" s="33" t="s">
        <v>459</v>
      </c>
      <c r="J228" s="33" t="s">
        <v>31</v>
      </c>
      <c r="K228" s="33">
        <v>80111600</v>
      </c>
      <c r="L228" s="33" t="s">
        <v>517</v>
      </c>
      <c r="M228" s="33" t="s">
        <v>411</v>
      </c>
      <c r="N228" s="33" t="s">
        <v>461</v>
      </c>
      <c r="O228" s="33">
        <v>6</v>
      </c>
      <c r="P228" s="32">
        <v>1</v>
      </c>
      <c r="Q228" s="33" t="s">
        <v>84</v>
      </c>
      <c r="R228" s="47" t="s">
        <v>85</v>
      </c>
      <c r="S228" s="47">
        <v>6500000</v>
      </c>
      <c r="T228" s="48">
        <f t="shared" si="99"/>
        <v>39000000</v>
      </c>
      <c r="U228" s="33" t="s">
        <v>462</v>
      </c>
      <c r="V228" s="33" t="s">
        <v>79</v>
      </c>
      <c r="W228" s="32" t="s">
        <v>463</v>
      </c>
      <c r="X228" s="33" t="s">
        <v>491</v>
      </c>
      <c r="Y228" s="32" t="s">
        <v>77</v>
      </c>
      <c r="Z228" s="33" t="s">
        <v>78</v>
      </c>
      <c r="AA228" s="76">
        <f>SUMIFS('MOD PAA INVERSIÓN'!M:M,'MOD PAA INVERSIÓN'!B:B,A228,'MOD PAA INVERSIÓN'!A:A,"Modificación propuesta")</f>
        <v>38130464</v>
      </c>
      <c r="AB228" s="76">
        <f t="shared" ref="AB228:AB229" si="102">AA228-T228</f>
        <v>-869536</v>
      </c>
      <c r="AC228" s="76">
        <f t="shared" ref="AC228:AC229" si="103">AA228</f>
        <v>38130464</v>
      </c>
      <c r="AD228" s="76">
        <f>IFERROR(VLOOKUP(A228,'MOD PAA INVERSIÓN'!$B:$U,20,0),0)</f>
        <v>7</v>
      </c>
      <c r="AE228" s="76">
        <f>SUMIFS('MOD PAA INVERSIÓN'!$M:$M,'MOD PAA INVERSIÓN'!B:B,A228,'MOD PAA INVERSIÓN'!A:A,"Información Actual")</f>
        <v>39000000</v>
      </c>
      <c r="AF228" s="76">
        <f>VLOOKUP(A228,'Copia de MOD PAA INVERSIÓN'!$B:$M,12,0)</f>
        <v>38130464</v>
      </c>
      <c r="AG228" s="82" t="e">
        <f t="shared" si="3"/>
        <v>#REF!</v>
      </c>
      <c r="AH228" s="28"/>
    </row>
    <row r="229" spans="1:34" ht="102">
      <c r="A229" s="32" t="s">
        <v>516</v>
      </c>
      <c r="B229" s="33" t="s">
        <v>71</v>
      </c>
      <c r="C229" s="33" t="s">
        <v>72</v>
      </c>
      <c r="D229" s="33" t="s">
        <v>457</v>
      </c>
      <c r="E229" s="33" t="s">
        <v>458</v>
      </c>
      <c r="F229" s="34">
        <v>8131</v>
      </c>
      <c r="G229" s="34">
        <v>2024110010238</v>
      </c>
      <c r="H229" s="33" t="s">
        <v>28</v>
      </c>
      <c r="I229" s="33" t="s">
        <v>459</v>
      </c>
      <c r="J229" s="33" t="s">
        <v>31</v>
      </c>
      <c r="K229" s="33">
        <v>80111600</v>
      </c>
      <c r="L229" s="33" t="s">
        <v>1364</v>
      </c>
      <c r="M229" s="33" t="s">
        <v>411</v>
      </c>
      <c r="N229" s="33" t="s">
        <v>461</v>
      </c>
      <c r="O229" s="33">
        <v>6</v>
      </c>
      <c r="P229" s="32">
        <v>1</v>
      </c>
      <c r="Q229" s="33" t="s">
        <v>84</v>
      </c>
      <c r="R229" s="47" t="s">
        <v>85</v>
      </c>
      <c r="S229" s="47">
        <v>5200000</v>
      </c>
      <c r="T229" s="48">
        <f t="shared" si="99"/>
        <v>31200000</v>
      </c>
      <c r="U229" s="33" t="s">
        <v>462</v>
      </c>
      <c r="V229" s="33" t="s">
        <v>79</v>
      </c>
      <c r="W229" s="32" t="s">
        <v>463</v>
      </c>
      <c r="X229" s="33" t="s">
        <v>491</v>
      </c>
      <c r="Y229" s="32" t="s">
        <v>77</v>
      </c>
      <c r="Z229" s="33" t="s">
        <v>78</v>
      </c>
      <c r="AA229" s="76">
        <f>SUMIFS('MOD PAA INVERSIÓN'!M:M,'MOD PAA INVERSIÓN'!B:B,A229,'MOD PAA INVERSIÓN'!A:A,"Modificación propuesta")</f>
        <v>35000000</v>
      </c>
      <c r="AB229" s="76">
        <f t="shared" si="102"/>
        <v>3800000</v>
      </c>
      <c r="AC229" s="76">
        <f t="shared" si="103"/>
        <v>35000000</v>
      </c>
      <c r="AD229" s="76">
        <f>IFERROR(VLOOKUP(A229,'MOD PAA INVERSIÓN'!$B:$U,20,0),0)</f>
        <v>7</v>
      </c>
      <c r="AE229" s="76">
        <f>SUMIFS('MOD PAA INVERSIÓN'!$M:$M,'MOD PAA INVERSIÓN'!B:B,A229,'MOD PAA INVERSIÓN'!A:A,"Información Actual")</f>
        <v>31200000</v>
      </c>
      <c r="AF229" s="76">
        <f>VLOOKUP(A229,'Copia de MOD PAA INVERSIÓN'!$B:$M,12,0)</f>
        <v>35000000</v>
      </c>
      <c r="AG229" s="82" t="e">
        <f t="shared" si="3"/>
        <v>#REF!</v>
      </c>
      <c r="AH229" s="28"/>
    </row>
    <row r="230" spans="1:34" ht="63.75">
      <c r="A230" s="32" t="s">
        <v>518</v>
      </c>
      <c r="B230" s="33" t="s">
        <v>71</v>
      </c>
      <c r="C230" s="33" t="s">
        <v>72</v>
      </c>
      <c r="D230" s="33" t="s">
        <v>457</v>
      </c>
      <c r="E230" s="33" t="s">
        <v>458</v>
      </c>
      <c r="F230" s="34">
        <v>8131</v>
      </c>
      <c r="G230" s="34">
        <v>2024110010238</v>
      </c>
      <c r="H230" s="33" t="s">
        <v>28</v>
      </c>
      <c r="I230" s="33" t="s">
        <v>459</v>
      </c>
      <c r="J230" s="33" t="s">
        <v>31</v>
      </c>
      <c r="K230" s="33">
        <v>80111600</v>
      </c>
      <c r="L230" s="33" t="s">
        <v>1365</v>
      </c>
      <c r="M230" s="33" t="s">
        <v>411</v>
      </c>
      <c r="N230" s="33" t="s">
        <v>461</v>
      </c>
      <c r="O230" s="33">
        <v>6</v>
      </c>
      <c r="P230" s="32">
        <v>1</v>
      </c>
      <c r="Q230" s="33" t="s">
        <v>84</v>
      </c>
      <c r="R230" s="47" t="s">
        <v>85</v>
      </c>
      <c r="S230" s="47">
        <v>5200000</v>
      </c>
      <c r="T230" s="48">
        <f t="shared" si="99"/>
        <v>31200000</v>
      </c>
      <c r="U230" s="33" t="s">
        <v>462</v>
      </c>
      <c r="V230" s="33" t="s">
        <v>79</v>
      </c>
      <c r="W230" s="32" t="s">
        <v>463</v>
      </c>
      <c r="X230" s="33" t="s">
        <v>491</v>
      </c>
      <c r="Y230" s="32" t="s">
        <v>77</v>
      </c>
      <c r="Z230" s="33" t="s">
        <v>78</v>
      </c>
      <c r="AA230" s="76">
        <f>SUMIFS('MOD PAA INVERSIÓN'!M:M,'MOD PAA INVERSIÓN'!B:B,A230,'MOD PAA INVERSIÓN'!A:A,"Modificación propuesta")</f>
        <v>0</v>
      </c>
      <c r="AB230" s="83">
        <f>AC230-T230</f>
        <v>0</v>
      </c>
      <c r="AC230" s="83">
        <f>T230</f>
        <v>31200000</v>
      </c>
      <c r="AD230" s="76">
        <f>IFERROR(VLOOKUP(A230,'MOD PAA INVERSIÓN'!$B:$U,20,0),0)</f>
        <v>0</v>
      </c>
      <c r="AE230" s="76">
        <f>SUMIFS('MOD PAA INVERSIÓN'!$M:$M,'MOD PAA INVERSIÓN'!B:B,A230,'MOD PAA INVERSIÓN'!A:A,"Información Actual")</f>
        <v>0</v>
      </c>
      <c r="AF230" s="76" t="e">
        <f>VLOOKUP(A230,'Copia de MOD PAA INVERSIÓN'!$B:$M,12,0)</f>
        <v>#N/A</v>
      </c>
      <c r="AG230" s="28" t="e">
        <f t="shared" si="3"/>
        <v>#REF!</v>
      </c>
      <c r="AH230" s="28"/>
    </row>
    <row r="231" spans="1:34" ht="63.75">
      <c r="A231" s="32" t="s">
        <v>519</v>
      </c>
      <c r="B231" s="33" t="s">
        <v>71</v>
      </c>
      <c r="C231" s="33" t="s">
        <v>72</v>
      </c>
      <c r="D231" s="33" t="s">
        <v>457</v>
      </c>
      <c r="E231" s="33" t="s">
        <v>458</v>
      </c>
      <c r="F231" s="34">
        <v>8131</v>
      </c>
      <c r="G231" s="34">
        <v>2024110010238</v>
      </c>
      <c r="H231" s="33" t="s">
        <v>28</v>
      </c>
      <c r="I231" s="33" t="s">
        <v>459</v>
      </c>
      <c r="J231" s="33" t="s">
        <v>31</v>
      </c>
      <c r="K231" s="33">
        <v>80111600</v>
      </c>
      <c r="L231" s="33" t="s">
        <v>520</v>
      </c>
      <c r="M231" s="33" t="s">
        <v>411</v>
      </c>
      <c r="N231" s="33" t="s">
        <v>461</v>
      </c>
      <c r="O231" s="33">
        <v>6</v>
      </c>
      <c r="P231" s="32">
        <v>1</v>
      </c>
      <c r="Q231" s="33" t="s">
        <v>84</v>
      </c>
      <c r="R231" s="47" t="s">
        <v>85</v>
      </c>
      <c r="S231" s="47">
        <v>5000000</v>
      </c>
      <c r="T231" s="48">
        <f t="shared" si="99"/>
        <v>30000000</v>
      </c>
      <c r="U231" s="33" t="s">
        <v>462</v>
      </c>
      <c r="V231" s="33" t="s">
        <v>79</v>
      </c>
      <c r="W231" s="32" t="s">
        <v>463</v>
      </c>
      <c r="X231" s="33" t="s">
        <v>491</v>
      </c>
      <c r="Y231" s="32" t="s">
        <v>77</v>
      </c>
      <c r="Z231" s="33" t="s">
        <v>78</v>
      </c>
      <c r="AA231" s="76">
        <f>SUMIFS('MOD PAA INVERSIÓN'!M:M,'MOD PAA INVERSIÓN'!B:B,A231,'MOD PAA INVERSIÓN'!A:A,"Modificación propuesta")</f>
        <v>50000000</v>
      </c>
      <c r="AB231" s="76">
        <f>AA231-T231</f>
        <v>20000000</v>
      </c>
      <c r="AC231" s="76">
        <f>AA231</f>
        <v>50000000</v>
      </c>
      <c r="AD231" s="76">
        <f>IFERROR(VLOOKUP(A231,'MOD PAA INVERSIÓN'!$B:$U,20,0),0)</f>
        <v>7</v>
      </c>
      <c r="AE231" s="76">
        <f>SUMIFS('MOD PAA INVERSIÓN'!$M:$M,'MOD PAA INVERSIÓN'!B:B,A231,'MOD PAA INVERSIÓN'!A:A,"Información Actual")</f>
        <v>30000000</v>
      </c>
      <c r="AF231" s="76">
        <f>VLOOKUP(A231,'Copia de MOD PAA INVERSIÓN'!$B:$M,12,0)</f>
        <v>50000000</v>
      </c>
      <c r="AG231" s="82" t="e">
        <f t="shared" si="3"/>
        <v>#REF!</v>
      </c>
      <c r="AH231" s="28"/>
    </row>
    <row r="232" spans="1:34" ht="114.75">
      <c r="A232" s="32" t="s">
        <v>521</v>
      </c>
      <c r="B232" s="33" t="s">
        <v>71</v>
      </c>
      <c r="C232" s="33" t="s">
        <v>72</v>
      </c>
      <c r="D232" s="33" t="s">
        <v>457</v>
      </c>
      <c r="E232" s="33" t="s">
        <v>458</v>
      </c>
      <c r="F232" s="34">
        <v>8131</v>
      </c>
      <c r="G232" s="34">
        <v>2024110010238</v>
      </c>
      <c r="H232" s="33" t="s">
        <v>28</v>
      </c>
      <c r="I232" s="33" t="s">
        <v>459</v>
      </c>
      <c r="J232" s="33" t="s">
        <v>31</v>
      </c>
      <c r="K232" s="33">
        <v>80111600</v>
      </c>
      <c r="L232" s="33" t="s">
        <v>522</v>
      </c>
      <c r="M232" s="33" t="s">
        <v>411</v>
      </c>
      <c r="N232" s="33" t="s">
        <v>461</v>
      </c>
      <c r="O232" s="33">
        <v>6</v>
      </c>
      <c r="P232" s="32">
        <v>1</v>
      </c>
      <c r="Q232" s="33" t="s">
        <v>84</v>
      </c>
      <c r="R232" s="47" t="s">
        <v>85</v>
      </c>
      <c r="S232" s="47">
        <v>4650000</v>
      </c>
      <c r="T232" s="48">
        <f t="shared" si="99"/>
        <v>27900000</v>
      </c>
      <c r="U232" s="33" t="s">
        <v>462</v>
      </c>
      <c r="V232" s="33" t="s">
        <v>79</v>
      </c>
      <c r="W232" s="32" t="s">
        <v>463</v>
      </c>
      <c r="X232" s="33" t="s">
        <v>491</v>
      </c>
      <c r="Y232" s="32" t="s">
        <v>77</v>
      </c>
      <c r="Z232" s="33" t="s">
        <v>78</v>
      </c>
      <c r="AA232" s="76">
        <f>SUMIFS('MOD PAA INVERSIÓN'!M:M,'MOD PAA INVERSIÓN'!B:B,A232,'MOD PAA INVERSIÓN'!A:A,"Modificación propuesta")</f>
        <v>0</v>
      </c>
      <c r="AB232" s="83">
        <f t="shared" ref="AB232:AB240" si="104">AC232-T232</f>
        <v>0</v>
      </c>
      <c r="AC232" s="83">
        <f t="shared" ref="AC232:AC246" si="105">T232</f>
        <v>27900000</v>
      </c>
      <c r="AD232" s="76">
        <f>IFERROR(VLOOKUP(A232,'MOD PAA INVERSIÓN'!$B:$U,20,0),0)</f>
        <v>0</v>
      </c>
      <c r="AE232" s="76">
        <f>SUMIFS('MOD PAA INVERSIÓN'!$M:$M,'MOD PAA INVERSIÓN'!B:B,A232,'MOD PAA INVERSIÓN'!A:A,"Información Actual")</f>
        <v>0</v>
      </c>
      <c r="AF232" s="76" t="e">
        <f>VLOOKUP(A232,'Copia de MOD PAA INVERSIÓN'!$B:$M,12,0)</f>
        <v>#N/A</v>
      </c>
      <c r="AG232" s="28" t="e">
        <f t="shared" si="3"/>
        <v>#REF!</v>
      </c>
      <c r="AH232" s="28"/>
    </row>
    <row r="233" spans="1:34" ht="153">
      <c r="A233" s="32" t="s">
        <v>523</v>
      </c>
      <c r="B233" s="33" t="s">
        <v>71</v>
      </c>
      <c r="C233" s="33" t="s">
        <v>72</v>
      </c>
      <c r="D233" s="33" t="s">
        <v>457</v>
      </c>
      <c r="E233" s="33" t="s">
        <v>458</v>
      </c>
      <c r="F233" s="34">
        <v>8131</v>
      </c>
      <c r="G233" s="34">
        <v>2024110010238</v>
      </c>
      <c r="H233" s="33" t="s">
        <v>28</v>
      </c>
      <c r="I233" s="33" t="s">
        <v>459</v>
      </c>
      <c r="J233" s="33" t="s">
        <v>31</v>
      </c>
      <c r="K233" s="33">
        <v>80111600</v>
      </c>
      <c r="L233" s="33" t="s">
        <v>524</v>
      </c>
      <c r="M233" s="33" t="s">
        <v>411</v>
      </c>
      <c r="N233" s="33" t="s">
        <v>461</v>
      </c>
      <c r="O233" s="33">
        <v>6</v>
      </c>
      <c r="P233" s="32">
        <v>1</v>
      </c>
      <c r="Q233" s="33" t="s">
        <v>84</v>
      </c>
      <c r="R233" s="47" t="s">
        <v>85</v>
      </c>
      <c r="S233" s="47">
        <v>4400000</v>
      </c>
      <c r="T233" s="48">
        <f t="shared" si="99"/>
        <v>26400000</v>
      </c>
      <c r="U233" s="33" t="s">
        <v>462</v>
      </c>
      <c r="V233" s="33" t="s">
        <v>79</v>
      </c>
      <c r="W233" s="32" t="s">
        <v>463</v>
      </c>
      <c r="X233" s="33" t="s">
        <v>464</v>
      </c>
      <c r="Y233" s="32" t="s">
        <v>77</v>
      </c>
      <c r="Z233" s="33" t="s">
        <v>78</v>
      </c>
      <c r="AA233" s="76">
        <f>SUMIFS('MOD PAA INVERSIÓN'!M:M,'MOD PAA INVERSIÓN'!B:B,A233,'MOD PAA INVERSIÓN'!A:A,"Modificación propuesta")</f>
        <v>0</v>
      </c>
      <c r="AB233" s="83">
        <f t="shared" si="104"/>
        <v>0</v>
      </c>
      <c r="AC233" s="83">
        <f t="shared" si="105"/>
        <v>26400000</v>
      </c>
      <c r="AD233" s="76">
        <f>IFERROR(VLOOKUP(A233,'MOD PAA INVERSIÓN'!$B:$U,20,0),0)</f>
        <v>0</v>
      </c>
      <c r="AE233" s="76">
        <f>SUMIFS('MOD PAA INVERSIÓN'!$M:$M,'MOD PAA INVERSIÓN'!B:B,A233,'MOD PAA INVERSIÓN'!A:A,"Información Actual")</f>
        <v>0</v>
      </c>
      <c r="AF233" s="76" t="e">
        <f>VLOOKUP(A233,'Copia de MOD PAA INVERSIÓN'!$B:$M,12,0)</f>
        <v>#N/A</v>
      </c>
      <c r="AG233" s="28" t="e">
        <f t="shared" si="3"/>
        <v>#REF!</v>
      </c>
      <c r="AH233" s="28"/>
    </row>
    <row r="234" spans="1:34" ht="153">
      <c r="A234" s="32" t="s">
        <v>525</v>
      </c>
      <c r="B234" s="33" t="s">
        <v>71</v>
      </c>
      <c r="C234" s="33" t="s">
        <v>72</v>
      </c>
      <c r="D234" s="33" t="s">
        <v>457</v>
      </c>
      <c r="E234" s="33" t="s">
        <v>458</v>
      </c>
      <c r="F234" s="34">
        <v>8131</v>
      </c>
      <c r="G234" s="34">
        <v>2024110010238</v>
      </c>
      <c r="H234" s="33" t="s">
        <v>28</v>
      </c>
      <c r="I234" s="33" t="s">
        <v>459</v>
      </c>
      <c r="J234" s="33" t="s">
        <v>31</v>
      </c>
      <c r="K234" s="33">
        <v>80111600</v>
      </c>
      <c r="L234" s="33" t="s">
        <v>526</v>
      </c>
      <c r="M234" s="33" t="s">
        <v>411</v>
      </c>
      <c r="N234" s="33" t="s">
        <v>461</v>
      </c>
      <c r="O234" s="33">
        <v>6</v>
      </c>
      <c r="P234" s="32">
        <v>1</v>
      </c>
      <c r="Q234" s="33" t="s">
        <v>84</v>
      </c>
      <c r="R234" s="47" t="s">
        <v>85</v>
      </c>
      <c r="S234" s="47">
        <v>4400000</v>
      </c>
      <c r="T234" s="48">
        <f t="shared" si="99"/>
        <v>26400000</v>
      </c>
      <c r="U234" s="33" t="s">
        <v>462</v>
      </c>
      <c r="V234" s="33" t="s">
        <v>79</v>
      </c>
      <c r="W234" s="32" t="s">
        <v>463</v>
      </c>
      <c r="X234" s="33" t="s">
        <v>464</v>
      </c>
      <c r="Y234" s="32" t="s">
        <v>77</v>
      </c>
      <c r="Z234" s="33" t="s">
        <v>78</v>
      </c>
      <c r="AA234" s="76">
        <f>SUMIFS('MOD PAA INVERSIÓN'!M:M,'MOD PAA INVERSIÓN'!B:B,A234,'MOD PAA INVERSIÓN'!A:A,"Modificación propuesta")</f>
        <v>0</v>
      </c>
      <c r="AB234" s="83">
        <f t="shared" si="104"/>
        <v>0</v>
      </c>
      <c r="AC234" s="83">
        <f t="shared" si="105"/>
        <v>26400000</v>
      </c>
      <c r="AD234" s="76">
        <f>IFERROR(VLOOKUP(A234,'MOD PAA INVERSIÓN'!$B:$U,20,0),0)</f>
        <v>0</v>
      </c>
      <c r="AE234" s="76">
        <f>SUMIFS('MOD PAA INVERSIÓN'!$M:$M,'MOD PAA INVERSIÓN'!B:B,A234,'MOD PAA INVERSIÓN'!A:A,"Información Actual")</f>
        <v>0</v>
      </c>
      <c r="AF234" s="76" t="e">
        <f>VLOOKUP(A234,'Copia de MOD PAA INVERSIÓN'!$B:$M,12,0)</f>
        <v>#N/A</v>
      </c>
      <c r="AG234" s="28" t="e">
        <f t="shared" si="3"/>
        <v>#REF!</v>
      </c>
      <c r="AH234" s="28"/>
    </row>
    <row r="235" spans="1:34" ht="153">
      <c r="A235" s="32" t="s">
        <v>527</v>
      </c>
      <c r="B235" s="33" t="s">
        <v>71</v>
      </c>
      <c r="C235" s="33" t="s">
        <v>72</v>
      </c>
      <c r="D235" s="33" t="s">
        <v>457</v>
      </c>
      <c r="E235" s="33" t="s">
        <v>458</v>
      </c>
      <c r="F235" s="34">
        <v>8131</v>
      </c>
      <c r="G235" s="34">
        <v>2024110010238</v>
      </c>
      <c r="H235" s="33" t="s">
        <v>28</v>
      </c>
      <c r="I235" s="33" t="s">
        <v>459</v>
      </c>
      <c r="J235" s="33" t="s">
        <v>31</v>
      </c>
      <c r="K235" s="33">
        <v>80111600</v>
      </c>
      <c r="L235" s="33" t="s">
        <v>526</v>
      </c>
      <c r="M235" s="33" t="s">
        <v>411</v>
      </c>
      <c r="N235" s="33" t="s">
        <v>461</v>
      </c>
      <c r="O235" s="33">
        <v>6</v>
      </c>
      <c r="P235" s="32">
        <v>1</v>
      </c>
      <c r="Q235" s="33" t="s">
        <v>84</v>
      </c>
      <c r="R235" s="47" t="s">
        <v>85</v>
      </c>
      <c r="S235" s="47">
        <v>4500000</v>
      </c>
      <c r="T235" s="48">
        <f t="shared" si="99"/>
        <v>27000000</v>
      </c>
      <c r="U235" s="33" t="s">
        <v>462</v>
      </c>
      <c r="V235" s="33" t="s">
        <v>79</v>
      </c>
      <c r="W235" s="32" t="s">
        <v>463</v>
      </c>
      <c r="X235" s="33" t="s">
        <v>464</v>
      </c>
      <c r="Y235" s="32" t="s">
        <v>77</v>
      </c>
      <c r="Z235" s="33" t="s">
        <v>78</v>
      </c>
      <c r="AA235" s="76">
        <f>SUMIFS('MOD PAA INVERSIÓN'!M:M,'MOD PAA INVERSIÓN'!B:B,A235,'MOD PAA INVERSIÓN'!A:A,"Modificación propuesta")</f>
        <v>0</v>
      </c>
      <c r="AB235" s="83">
        <f t="shared" si="104"/>
        <v>0</v>
      </c>
      <c r="AC235" s="83">
        <f t="shared" si="105"/>
        <v>27000000</v>
      </c>
      <c r="AD235" s="76">
        <f>IFERROR(VLOOKUP(A235,'MOD PAA INVERSIÓN'!$B:$U,20,0),0)</f>
        <v>0</v>
      </c>
      <c r="AE235" s="76">
        <f>SUMIFS('MOD PAA INVERSIÓN'!$M:$M,'MOD PAA INVERSIÓN'!B:B,A235,'MOD PAA INVERSIÓN'!A:A,"Información Actual")</f>
        <v>0</v>
      </c>
      <c r="AF235" s="76" t="e">
        <f>VLOOKUP(A235,'Copia de MOD PAA INVERSIÓN'!$B:$M,12,0)</f>
        <v>#N/A</v>
      </c>
      <c r="AG235" s="28" t="e">
        <f t="shared" si="3"/>
        <v>#REF!</v>
      </c>
      <c r="AH235" s="28"/>
    </row>
    <row r="236" spans="1:34" ht="153">
      <c r="A236" s="32" t="s">
        <v>528</v>
      </c>
      <c r="B236" s="33" t="s">
        <v>71</v>
      </c>
      <c r="C236" s="33" t="s">
        <v>72</v>
      </c>
      <c r="D236" s="33" t="s">
        <v>457</v>
      </c>
      <c r="E236" s="33" t="s">
        <v>458</v>
      </c>
      <c r="F236" s="34">
        <v>8131</v>
      </c>
      <c r="G236" s="34">
        <v>2024110010238</v>
      </c>
      <c r="H236" s="33" t="s">
        <v>28</v>
      </c>
      <c r="I236" s="33" t="s">
        <v>459</v>
      </c>
      <c r="J236" s="33" t="s">
        <v>31</v>
      </c>
      <c r="K236" s="33">
        <v>80111600</v>
      </c>
      <c r="L236" s="33" t="s">
        <v>526</v>
      </c>
      <c r="M236" s="33" t="s">
        <v>411</v>
      </c>
      <c r="N236" s="33" t="s">
        <v>461</v>
      </c>
      <c r="O236" s="33">
        <v>6</v>
      </c>
      <c r="P236" s="32">
        <v>1</v>
      </c>
      <c r="Q236" s="33" t="s">
        <v>84</v>
      </c>
      <c r="R236" s="47" t="s">
        <v>85</v>
      </c>
      <c r="S236" s="47">
        <v>4400000</v>
      </c>
      <c r="T236" s="48">
        <f t="shared" si="99"/>
        <v>26400000</v>
      </c>
      <c r="U236" s="33" t="s">
        <v>462</v>
      </c>
      <c r="V236" s="33" t="s">
        <v>79</v>
      </c>
      <c r="W236" s="32" t="s">
        <v>463</v>
      </c>
      <c r="X236" s="33" t="s">
        <v>464</v>
      </c>
      <c r="Y236" s="32" t="s">
        <v>77</v>
      </c>
      <c r="Z236" s="33" t="s">
        <v>78</v>
      </c>
      <c r="AA236" s="76">
        <f>SUMIFS('MOD PAA INVERSIÓN'!M:M,'MOD PAA INVERSIÓN'!B:B,A236,'MOD PAA INVERSIÓN'!A:A,"Modificación propuesta")</f>
        <v>0</v>
      </c>
      <c r="AB236" s="83">
        <f t="shared" si="104"/>
        <v>0</v>
      </c>
      <c r="AC236" s="83">
        <f t="shared" si="105"/>
        <v>26400000</v>
      </c>
      <c r="AD236" s="76">
        <f>IFERROR(VLOOKUP(A236,'MOD PAA INVERSIÓN'!$B:$U,20,0),0)</f>
        <v>0</v>
      </c>
      <c r="AE236" s="76">
        <f>SUMIFS('MOD PAA INVERSIÓN'!$M:$M,'MOD PAA INVERSIÓN'!B:B,A236,'MOD PAA INVERSIÓN'!A:A,"Información Actual")</f>
        <v>0</v>
      </c>
      <c r="AF236" s="76" t="e">
        <f>VLOOKUP(A236,'Copia de MOD PAA INVERSIÓN'!$B:$M,12,0)</f>
        <v>#N/A</v>
      </c>
      <c r="AG236" s="28" t="e">
        <f t="shared" si="3"/>
        <v>#REF!</v>
      </c>
      <c r="AH236" s="28"/>
    </row>
    <row r="237" spans="1:34" ht="153">
      <c r="A237" s="32" t="s">
        <v>529</v>
      </c>
      <c r="B237" s="33" t="s">
        <v>71</v>
      </c>
      <c r="C237" s="33" t="s">
        <v>72</v>
      </c>
      <c r="D237" s="33" t="s">
        <v>457</v>
      </c>
      <c r="E237" s="33" t="s">
        <v>458</v>
      </c>
      <c r="F237" s="34">
        <v>8131</v>
      </c>
      <c r="G237" s="34">
        <v>2024110010238</v>
      </c>
      <c r="H237" s="33" t="s">
        <v>28</v>
      </c>
      <c r="I237" s="33" t="s">
        <v>459</v>
      </c>
      <c r="J237" s="33" t="s">
        <v>31</v>
      </c>
      <c r="K237" s="33">
        <v>80111600</v>
      </c>
      <c r="L237" s="33" t="s">
        <v>526</v>
      </c>
      <c r="M237" s="33" t="s">
        <v>411</v>
      </c>
      <c r="N237" s="33" t="s">
        <v>461</v>
      </c>
      <c r="O237" s="33">
        <v>6</v>
      </c>
      <c r="P237" s="32">
        <v>1</v>
      </c>
      <c r="Q237" s="33" t="s">
        <v>84</v>
      </c>
      <c r="R237" s="47" t="s">
        <v>85</v>
      </c>
      <c r="S237" s="47">
        <v>4650000</v>
      </c>
      <c r="T237" s="48">
        <f t="shared" si="99"/>
        <v>27900000</v>
      </c>
      <c r="U237" s="33" t="s">
        <v>462</v>
      </c>
      <c r="V237" s="33" t="s">
        <v>79</v>
      </c>
      <c r="W237" s="32" t="s">
        <v>463</v>
      </c>
      <c r="X237" s="33" t="s">
        <v>464</v>
      </c>
      <c r="Y237" s="32" t="s">
        <v>77</v>
      </c>
      <c r="Z237" s="33" t="s">
        <v>78</v>
      </c>
      <c r="AA237" s="76">
        <f>SUMIFS('MOD PAA INVERSIÓN'!M:M,'MOD PAA INVERSIÓN'!B:B,A237,'MOD PAA INVERSIÓN'!A:A,"Modificación propuesta")</f>
        <v>0</v>
      </c>
      <c r="AB237" s="83">
        <f t="shared" si="104"/>
        <v>0</v>
      </c>
      <c r="AC237" s="83">
        <f t="shared" si="105"/>
        <v>27900000</v>
      </c>
      <c r="AD237" s="76">
        <f>IFERROR(VLOOKUP(A237,'MOD PAA INVERSIÓN'!$B:$U,20,0),0)</f>
        <v>0</v>
      </c>
      <c r="AE237" s="76">
        <f>SUMIFS('MOD PAA INVERSIÓN'!$M:$M,'MOD PAA INVERSIÓN'!B:B,A237,'MOD PAA INVERSIÓN'!A:A,"Información Actual")</f>
        <v>0</v>
      </c>
      <c r="AF237" s="76" t="e">
        <f>VLOOKUP(A237,'Copia de MOD PAA INVERSIÓN'!$B:$M,12,0)</f>
        <v>#N/A</v>
      </c>
      <c r="AG237" s="28" t="e">
        <f t="shared" si="3"/>
        <v>#REF!</v>
      </c>
      <c r="AH237" s="28"/>
    </row>
    <row r="238" spans="1:34" ht="114.75">
      <c r="A238" s="32" t="s">
        <v>530</v>
      </c>
      <c r="B238" s="33" t="s">
        <v>71</v>
      </c>
      <c r="C238" s="33" t="s">
        <v>72</v>
      </c>
      <c r="D238" s="33" t="s">
        <v>457</v>
      </c>
      <c r="E238" s="33" t="s">
        <v>458</v>
      </c>
      <c r="F238" s="34">
        <v>8131</v>
      </c>
      <c r="G238" s="34">
        <v>2024110010238</v>
      </c>
      <c r="H238" s="33" t="s">
        <v>28</v>
      </c>
      <c r="I238" s="33" t="s">
        <v>459</v>
      </c>
      <c r="J238" s="33" t="s">
        <v>31</v>
      </c>
      <c r="K238" s="33">
        <v>80111600</v>
      </c>
      <c r="L238" s="33" t="s">
        <v>531</v>
      </c>
      <c r="M238" s="33" t="s">
        <v>411</v>
      </c>
      <c r="N238" s="33" t="s">
        <v>461</v>
      </c>
      <c r="O238" s="33">
        <v>6</v>
      </c>
      <c r="P238" s="32">
        <v>1</v>
      </c>
      <c r="Q238" s="33" t="s">
        <v>84</v>
      </c>
      <c r="R238" s="47" t="s">
        <v>85</v>
      </c>
      <c r="S238" s="47">
        <v>3606000</v>
      </c>
      <c r="T238" s="48">
        <f t="shared" si="99"/>
        <v>21636000</v>
      </c>
      <c r="U238" s="33" t="s">
        <v>462</v>
      </c>
      <c r="V238" s="33" t="s">
        <v>79</v>
      </c>
      <c r="W238" s="32" t="s">
        <v>463</v>
      </c>
      <c r="X238" s="33" t="s">
        <v>491</v>
      </c>
      <c r="Y238" s="32" t="s">
        <v>77</v>
      </c>
      <c r="Z238" s="33" t="s">
        <v>78</v>
      </c>
      <c r="AA238" s="76">
        <f>SUMIFS('MOD PAA INVERSIÓN'!M:M,'MOD PAA INVERSIÓN'!B:B,A238,'MOD PAA INVERSIÓN'!A:A,"Modificación propuesta")</f>
        <v>0</v>
      </c>
      <c r="AB238" s="83">
        <f t="shared" si="104"/>
        <v>0</v>
      </c>
      <c r="AC238" s="83">
        <f t="shared" si="105"/>
        <v>21636000</v>
      </c>
      <c r="AD238" s="76">
        <f>IFERROR(VLOOKUP(A238,'MOD PAA INVERSIÓN'!$B:$U,20,0),0)</f>
        <v>0</v>
      </c>
      <c r="AE238" s="76">
        <f>SUMIFS('MOD PAA INVERSIÓN'!$M:$M,'MOD PAA INVERSIÓN'!B:B,A238,'MOD PAA INVERSIÓN'!A:A,"Información Actual")</f>
        <v>0</v>
      </c>
      <c r="AF238" s="76" t="e">
        <f>VLOOKUP(A238,'Copia de MOD PAA INVERSIÓN'!$B:$M,12,0)</f>
        <v>#N/A</v>
      </c>
      <c r="AG238" s="28" t="e">
        <f t="shared" si="3"/>
        <v>#REF!</v>
      </c>
      <c r="AH238" s="28"/>
    </row>
    <row r="239" spans="1:34" ht="153">
      <c r="A239" s="32" t="s">
        <v>532</v>
      </c>
      <c r="B239" s="33" t="s">
        <v>71</v>
      </c>
      <c r="C239" s="33" t="s">
        <v>72</v>
      </c>
      <c r="D239" s="33" t="s">
        <v>457</v>
      </c>
      <c r="E239" s="33" t="s">
        <v>458</v>
      </c>
      <c r="F239" s="34">
        <v>8131</v>
      </c>
      <c r="G239" s="34">
        <v>2024110010238</v>
      </c>
      <c r="H239" s="33" t="s">
        <v>28</v>
      </c>
      <c r="I239" s="33" t="s">
        <v>459</v>
      </c>
      <c r="J239" s="33" t="s">
        <v>31</v>
      </c>
      <c r="K239" s="33">
        <v>80111600</v>
      </c>
      <c r="L239" s="33" t="s">
        <v>526</v>
      </c>
      <c r="M239" s="33" t="s">
        <v>411</v>
      </c>
      <c r="N239" s="33" t="s">
        <v>461</v>
      </c>
      <c r="O239" s="33">
        <v>6</v>
      </c>
      <c r="P239" s="32">
        <v>1</v>
      </c>
      <c r="Q239" s="33" t="s">
        <v>84</v>
      </c>
      <c r="R239" s="47" t="s">
        <v>85</v>
      </c>
      <c r="S239" s="47">
        <v>4400000</v>
      </c>
      <c r="T239" s="48">
        <f t="shared" si="99"/>
        <v>26400000</v>
      </c>
      <c r="U239" s="33" t="s">
        <v>462</v>
      </c>
      <c r="V239" s="33" t="s">
        <v>79</v>
      </c>
      <c r="W239" s="32" t="s">
        <v>463</v>
      </c>
      <c r="X239" s="33" t="s">
        <v>464</v>
      </c>
      <c r="Y239" s="32" t="s">
        <v>77</v>
      </c>
      <c r="Z239" s="33" t="s">
        <v>78</v>
      </c>
      <c r="AA239" s="76">
        <f>SUMIFS('MOD PAA INVERSIÓN'!M:M,'MOD PAA INVERSIÓN'!B:B,A239,'MOD PAA INVERSIÓN'!A:A,"Modificación propuesta")</f>
        <v>0</v>
      </c>
      <c r="AB239" s="83">
        <f t="shared" si="104"/>
        <v>0</v>
      </c>
      <c r="AC239" s="83">
        <f t="shared" si="105"/>
        <v>26400000</v>
      </c>
      <c r="AD239" s="76">
        <f>IFERROR(VLOOKUP(A239,'MOD PAA INVERSIÓN'!$B:$U,20,0),0)</f>
        <v>0</v>
      </c>
      <c r="AE239" s="76">
        <f>SUMIFS('MOD PAA INVERSIÓN'!$M:$M,'MOD PAA INVERSIÓN'!B:B,A239,'MOD PAA INVERSIÓN'!A:A,"Información Actual")</f>
        <v>0</v>
      </c>
      <c r="AF239" s="76" t="e">
        <f>VLOOKUP(A239,'Copia de MOD PAA INVERSIÓN'!$B:$M,12,0)</f>
        <v>#N/A</v>
      </c>
      <c r="AG239" s="28" t="e">
        <f t="shared" si="3"/>
        <v>#REF!</v>
      </c>
      <c r="AH239" s="28"/>
    </row>
    <row r="240" spans="1:34" ht="153">
      <c r="A240" s="32" t="s">
        <v>533</v>
      </c>
      <c r="B240" s="33" t="s">
        <v>71</v>
      </c>
      <c r="C240" s="33" t="s">
        <v>72</v>
      </c>
      <c r="D240" s="33" t="s">
        <v>457</v>
      </c>
      <c r="E240" s="33" t="s">
        <v>458</v>
      </c>
      <c r="F240" s="34">
        <v>8131</v>
      </c>
      <c r="G240" s="34">
        <v>2024110010238</v>
      </c>
      <c r="H240" s="33" t="s">
        <v>28</v>
      </c>
      <c r="I240" s="33" t="s">
        <v>459</v>
      </c>
      <c r="J240" s="33" t="s">
        <v>31</v>
      </c>
      <c r="K240" s="33">
        <v>80111600</v>
      </c>
      <c r="L240" s="33" t="s">
        <v>534</v>
      </c>
      <c r="M240" s="33" t="s">
        <v>411</v>
      </c>
      <c r="N240" s="33" t="s">
        <v>461</v>
      </c>
      <c r="O240" s="33">
        <v>6</v>
      </c>
      <c r="P240" s="32">
        <v>1</v>
      </c>
      <c r="Q240" s="33" t="s">
        <v>84</v>
      </c>
      <c r="R240" s="47" t="s">
        <v>85</v>
      </c>
      <c r="S240" s="47">
        <v>6000000</v>
      </c>
      <c r="T240" s="48">
        <f t="shared" si="99"/>
        <v>36000000</v>
      </c>
      <c r="U240" s="33" t="s">
        <v>462</v>
      </c>
      <c r="V240" s="33" t="s">
        <v>123</v>
      </c>
      <c r="W240" s="32" t="s">
        <v>463</v>
      </c>
      <c r="X240" s="33" t="s">
        <v>535</v>
      </c>
      <c r="Y240" s="32" t="s">
        <v>77</v>
      </c>
      <c r="Z240" s="33" t="s">
        <v>78</v>
      </c>
      <c r="AA240" s="76">
        <f>SUMIFS('MOD PAA INVERSIÓN'!M:M,'MOD PAA INVERSIÓN'!B:B,A240,'MOD PAA INVERSIÓN'!A:A,"Modificación propuesta")</f>
        <v>0</v>
      </c>
      <c r="AB240" s="83">
        <f t="shared" si="104"/>
        <v>0</v>
      </c>
      <c r="AC240" s="83">
        <f t="shared" si="105"/>
        <v>36000000</v>
      </c>
      <c r="AD240" s="76">
        <f>IFERROR(VLOOKUP(A240,'MOD PAA INVERSIÓN'!$B:$U,20,0),0)</f>
        <v>0</v>
      </c>
      <c r="AE240" s="76">
        <f>SUMIFS('MOD PAA INVERSIÓN'!$M:$M,'MOD PAA INVERSIÓN'!B:B,A240,'MOD PAA INVERSIÓN'!A:A,"Información Actual")</f>
        <v>0</v>
      </c>
      <c r="AF240" s="76" t="e">
        <f>VLOOKUP(A240,'Copia de MOD PAA INVERSIÓN'!$B:$M,12,0)</f>
        <v>#N/A</v>
      </c>
      <c r="AG240" s="28" t="e">
        <f t="shared" si="3"/>
        <v>#REF!</v>
      </c>
      <c r="AH240" s="28"/>
    </row>
    <row r="241" spans="1:34" ht="153">
      <c r="A241" s="32" t="s">
        <v>536</v>
      </c>
      <c r="B241" s="33" t="s">
        <v>71</v>
      </c>
      <c r="C241" s="33" t="s">
        <v>72</v>
      </c>
      <c r="D241" s="33" t="s">
        <v>457</v>
      </c>
      <c r="E241" s="33" t="s">
        <v>458</v>
      </c>
      <c r="F241" s="34">
        <v>8131</v>
      </c>
      <c r="G241" s="34">
        <v>2024110010238</v>
      </c>
      <c r="H241" s="33" t="s">
        <v>28</v>
      </c>
      <c r="I241" s="33" t="s">
        <v>459</v>
      </c>
      <c r="J241" s="33" t="s">
        <v>31</v>
      </c>
      <c r="K241" s="33">
        <v>80111600</v>
      </c>
      <c r="L241" s="33" t="s">
        <v>526</v>
      </c>
      <c r="M241" s="33" t="s">
        <v>411</v>
      </c>
      <c r="N241" s="33" t="s">
        <v>461</v>
      </c>
      <c r="O241" s="33">
        <v>6</v>
      </c>
      <c r="P241" s="32">
        <v>1</v>
      </c>
      <c r="Q241" s="33" t="s">
        <v>84</v>
      </c>
      <c r="R241" s="47" t="s">
        <v>85</v>
      </c>
      <c r="S241" s="47">
        <v>4400000</v>
      </c>
      <c r="T241" s="48">
        <f t="shared" si="99"/>
        <v>26400000</v>
      </c>
      <c r="U241" s="33" t="s">
        <v>462</v>
      </c>
      <c r="V241" s="33" t="s">
        <v>79</v>
      </c>
      <c r="W241" s="32" t="s">
        <v>463</v>
      </c>
      <c r="X241" s="33" t="s">
        <v>464</v>
      </c>
      <c r="Y241" s="32" t="s">
        <v>77</v>
      </c>
      <c r="Z241" s="33" t="s">
        <v>78</v>
      </c>
      <c r="AA241" s="76">
        <f>SUMIFS('MOD PAA INVERSIÓN'!M:M,'MOD PAA INVERSIÓN'!B:B,A241,'MOD PAA INVERSIÓN'!A:A,"Modificación propuesta")</f>
        <v>26400000</v>
      </c>
      <c r="AB241" s="76">
        <f>AA241-T241</f>
        <v>0</v>
      </c>
      <c r="AC241" s="83">
        <f t="shared" si="105"/>
        <v>26400000</v>
      </c>
      <c r="AD241" s="76">
        <f>IFERROR(VLOOKUP(A241,'MOD PAA INVERSIÓN'!$B:$U,20,0),0)</f>
        <v>7</v>
      </c>
      <c r="AE241" s="76">
        <f>SUMIFS('MOD PAA INVERSIÓN'!$M:$M,'MOD PAA INVERSIÓN'!B:B,A241,'MOD PAA INVERSIÓN'!A:A,"Información Actual")</f>
        <v>26400000</v>
      </c>
      <c r="AF241" s="76">
        <f>VLOOKUP(A241,'Copia de MOD PAA INVERSIÓN'!$B:$M,12,0)</f>
        <v>26400000</v>
      </c>
      <c r="AG241" s="84" t="e">
        <f t="shared" si="3"/>
        <v>#REF!</v>
      </c>
      <c r="AH241" s="28"/>
    </row>
    <row r="242" spans="1:34" ht="89.25">
      <c r="A242" s="32" t="s">
        <v>538</v>
      </c>
      <c r="B242" s="33" t="s">
        <v>71</v>
      </c>
      <c r="C242" s="33" t="s">
        <v>72</v>
      </c>
      <c r="D242" s="33" t="s">
        <v>457</v>
      </c>
      <c r="E242" s="33" t="s">
        <v>458</v>
      </c>
      <c r="F242" s="34">
        <v>8131</v>
      </c>
      <c r="G242" s="34">
        <v>2024110010238</v>
      </c>
      <c r="H242" s="33" t="s">
        <v>28</v>
      </c>
      <c r="I242" s="33" t="s">
        <v>459</v>
      </c>
      <c r="J242" s="33" t="s">
        <v>31</v>
      </c>
      <c r="K242" s="33">
        <v>80111600</v>
      </c>
      <c r="L242" s="33" t="s">
        <v>539</v>
      </c>
      <c r="M242" s="33" t="s">
        <v>411</v>
      </c>
      <c r="N242" s="33" t="s">
        <v>461</v>
      </c>
      <c r="O242" s="33">
        <v>6</v>
      </c>
      <c r="P242" s="33">
        <v>1</v>
      </c>
      <c r="Q242" s="33" t="s">
        <v>84</v>
      </c>
      <c r="R242" s="38" t="s">
        <v>85</v>
      </c>
      <c r="S242" s="39">
        <v>10000000</v>
      </c>
      <c r="T242" s="48">
        <f t="shared" ref="T242:T243" si="106">S242*O242</f>
        <v>60000000</v>
      </c>
      <c r="U242" s="33" t="s">
        <v>462</v>
      </c>
      <c r="V242" s="33" t="s">
        <v>123</v>
      </c>
      <c r="W242" s="32" t="s">
        <v>463</v>
      </c>
      <c r="X242" s="33" t="s">
        <v>491</v>
      </c>
      <c r="Y242" s="33" t="s">
        <v>77</v>
      </c>
      <c r="Z242" s="33" t="s">
        <v>78</v>
      </c>
      <c r="AA242" s="76">
        <f>SUMIFS('MOD PAA INVERSIÓN'!M:M,'MOD PAA INVERSIÓN'!B:B,A242,'MOD PAA INVERSIÓN'!A:A,"Modificación propuesta")</f>
        <v>0</v>
      </c>
      <c r="AB242" s="83">
        <f t="shared" ref="AB242:AB246" si="107">AC242-T242</f>
        <v>0</v>
      </c>
      <c r="AC242" s="83">
        <f t="shared" si="105"/>
        <v>60000000</v>
      </c>
      <c r="AD242" s="76">
        <f>IFERROR(VLOOKUP(A242,'MOD PAA INVERSIÓN'!$B:$U,20,0),0)</f>
        <v>0</v>
      </c>
      <c r="AE242" s="76">
        <f>SUMIFS('MOD PAA INVERSIÓN'!$M:$M,'MOD PAA INVERSIÓN'!B:B,A242,'MOD PAA INVERSIÓN'!A:A,"Información Actual")</f>
        <v>0</v>
      </c>
      <c r="AF242" s="76" t="e">
        <f>VLOOKUP(A242,'Copia de MOD PAA INVERSIÓN'!$B:$M,12,0)</f>
        <v>#N/A</v>
      </c>
      <c r="AG242" s="28" t="e">
        <f t="shared" si="3"/>
        <v>#REF!</v>
      </c>
      <c r="AH242" s="28"/>
    </row>
    <row r="243" spans="1:34" ht="153">
      <c r="A243" s="32" t="s">
        <v>540</v>
      </c>
      <c r="B243" s="33" t="s">
        <v>71</v>
      </c>
      <c r="C243" s="33" t="s">
        <v>72</v>
      </c>
      <c r="D243" s="33" t="s">
        <v>457</v>
      </c>
      <c r="E243" s="33" t="s">
        <v>458</v>
      </c>
      <c r="F243" s="34">
        <v>8131</v>
      </c>
      <c r="G243" s="34">
        <v>2024110010238</v>
      </c>
      <c r="H243" s="33" t="s">
        <v>28</v>
      </c>
      <c r="I243" s="33" t="s">
        <v>459</v>
      </c>
      <c r="J243" s="33" t="s">
        <v>31</v>
      </c>
      <c r="K243" s="33">
        <v>80111600</v>
      </c>
      <c r="L243" s="33" t="s">
        <v>541</v>
      </c>
      <c r="M243" s="33" t="s">
        <v>411</v>
      </c>
      <c r="N243" s="33" t="s">
        <v>461</v>
      </c>
      <c r="O243" s="33">
        <v>5</v>
      </c>
      <c r="P243" s="33">
        <v>1</v>
      </c>
      <c r="Q243" s="33" t="s">
        <v>84</v>
      </c>
      <c r="R243" s="38" t="s">
        <v>85</v>
      </c>
      <c r="S243" s="39">
        <v>6000000</v>
      </c>
      <c r="T243" s="48">
        <f t="shared" si="106"/>
        <v>30000000</v>
      </c>
      <c r="U243" s="33" t="s">
        <v>462</v>
      </c>
      <c r="V243" s="33" t="s">
        <v>123</v>
      </c>
      <c r="W243" s="32" t="s">
        <v>463</v>
      </c>
      <c r="X243" s="33" t="s">
        <v>464</v>
      </c>
      <c r="Y243" s="32" t="s">
        <v>77</v>
      </c>
      <c r="Z243" s="33" t="s">
        <v>78</v>
      </c>
      <c r="AA243" s="76">
        <f>SUMIFS('MOD PAA INVERSIÓN'!M:M,'MOD PAA INVERSIÓN'!B:B,A243,'MOD PAA INVERSIÓN'!A:A,"Modificación propuesta")</f>
        <v>0</v>
      </c>
      <c r="AB243" s="83">
        <f t="shared" si="107"/>
        <v>0</v>
      </c>
      <c r="AC243" s="83">
        <f t="shared" si="105"/>
        <v>30000000</v>
      </c>
      <c r="AD243" s="76">
        <f>IFERROR(VLOOKUP(A243,'MOD PAA INVERSIÓN'!$B:$U,20,0),0)</f>
        <v>0</v>
      </c>
      <c r="AE243" s="76">
        <f>SUMIFS('MOD PAA INVERSIÓN'!$M:$M,'MOD PAA INVERSIÓN'!B:B,A243,'MOD PAA INVERSIÓN'!A:A,"Información Actual")</f>
        <v>0</v>
      </c>
      <c r="AF243" s="76" t="e">
        <f>VLOOKUP(A243,'Copia de MOD PAA INVERSIÓN'!$B:$M,12,0)</f>
        <v>#N/A</v>
      </c>
      <c r="AG243" s="28" t="e">
        <f t="shared" si="3"/>
        <v>#REF!</v>
      </c>
      <c r="AH243" s="28"/>
    </row>
    <row r="244" spans="1:34" ht="114.75">
      <c r="A244" s="32" t="s">
        <v>542</v>
      </c>
      <c r="B244" s="33" t="s">
        <v>71</v>
      </c>
      <c r="C244" s="33" t="s">
        <v>72</v>
      </c>
      <c r="D244" s="33" t="s">
        <v>457</v>
      </c>
      <c r="E244" s="33" t="s">
        <v>458</v>
      </c>
      <c r="F244" s="34">
        <v>8131</v>
      </c>
      <c r="G244" s="34">
        <v>2024110010238</v>
      </c>
      <c r="H244" s="33" t="s">
        <v>28</v>
      </c>
      <c r="I244" s="33" t="s">
        <v>459</v>
      </c>
      <c r="J244" s="33" t="s">
        <v>31</v>
      </c>
      <c r="K244" s="33">
        <v>80111600</v>
      </c>
      <c r="L244" s="33" t="s">
        <v>526</v>
      </c>
      <c r="M244" s="33" t="s">
        <v>411</v>
      </c>
      <c r="N244" s="33" t="s">
        <v>461</v>
      </c>
      <c r="O244" s="33">
        <v>6</v>
      </c>
      <c r="P244" s="32">
        <v>1</v>
      </c>
      <c r="Q244" s="33" t="s">
        <v>84</v>
      </c>
      <c r="R244" s="47" t="s">
        <v>85</v>
      </c>
      <c r="S244" s="47">
        <v>5000000</v>
      </c>
      <c r="T244" s="48">
        <f t="shared" ref="T244:T246" si="108">+S244*O244</f>
        <v>30000000</v>
      </c>
      <c r="U244" s="33" t="s">
        <v>462</v>
      </c>
      <c r="V244" s="33" t="s">
        <v>79</v>
      </c>
      <c r="W244" s="32" t="s">
        <v>463</v>
      </c>
      <c r="X244" s="33" t="s">
        <v>543</v>
      </c>
      <c r="Y244" s="32" t="s">
        <v>77</v>
      </c>
      <c r="Z244" s="33" t="s">
        <v>78</v>
      </c>
      <c r="AA244" s="76">
        <f>SUMIFS('MOD PAA INVERSIÓN'!M:M,'MOD PAA INVERSIÓN'!B:B,A244,'MOD PAA INVERSIÓN'!A:A,"Modificación propuesta")</f>
        <v>0</v>
      </c>
      <c r="AB244" s="83">
        <f t="shared" si="107"/>
        <v>0</v>
      </c>
      <c r="AC244" s="83">
        <f t="shared" si="105"/>
        <v>30000000</v>
      </c>
      <c r="AD244" s="76">
        <f>IFERROR(VLOOKUP(A244,'MOD PAA INVERSIÓN'!$B:$U,20,0),0)</f>
        <v>0</v>
      </c>
      <c r="AE244" s="76">
        <f>SUMIFS('MOD PAA INVERSIÓN'!$M:$M,'MOD PAA INVERSIÓN'!B:B,A244,'MOD PAA INVERSIÓN'!A:A,"Información Actual")</f>
        <v>0</v>
      </c>
      <c r="AF244" s="76" t="e">
        <f>VLOOKUP(A244,'Copia de MOD PAA INVERSIÓN'!$B:$M,12,0)</f>
        <v>#N/A</v>
      </c>
      <c r="AG244" s="28" t="e">
        <f t="shared" si="3"/>
        <v>#REF!</v>
      </c>
      <c r="AH244" s="28"/>
    </row>
    <row r="245" spans="1:34" ht="153">
      <c r="A245" s="32" t="s">
        <v>544</v>
      </c>
      <c r="B245" s="33" t="s">
        <v>71</v>
      </c>
      <c r="C245" s="33" t="s">
        <v>72</v>
      </c>
      <c r="D245" s="33" t="s">
        <v>457</v>
      </c>
      <c r="E245" s="33" t="s">
        <v>458</v>
      </c>
      <c r="F245" s="34">
        <v>8131</v>
      </c>
      <c r="G245" s="34">
        <v>2024110010238</v>
      </c>
      <c r="H245" s="33" t="s">
        <v>28</v>
      </c>
      <c r="I245" s="33" t="s">
        <v>459</v>
      </c>
      <c r="J245" s="33" t="s">
        <v>31</v>
      </c>
      <c r="K245" s="33">
        <v>80111600</v>
      </c>
      <c r="L245" s="33" t="s">
        <v>526</v>
      </c>
      <c r="M245" s="33" t="s">
        <v>411</v>
      </c>
      <c r="N245" s="33" t="s">
        <v>461</v>
      </c>
      <c r="O245" s="33">
        <v>6</v>
      </c>
      <c r="P245" s="32">
        <v>1</v>
      </c>
      <c r="Q245" s="33" t="s">
        <v>84</v>
      </c>
      <c r="R245" s="47" t="s">
        <v>85</v>
      </c>
      <c r="S245" s="47">
        <v>5000000</v>
      </c>
      <c r="T245" s="48">
        <f t="shared" si="108"/>
        <v>30000000</v>
      </c>
      <c r="U245" s="33" t="s">
        <v>462</v>
      </c>
      <c r="V245" s="33" t="s">
        <v>79</v>
      </c>
      <c r="W245" s="32" t="s">
        <v>463</v>
      </c>
      <c r="X245" s="33" t="s">
        <v>512</v>
      </c>
      <c r="Y245" s="32" t="s">
        <v>77</v>
      </c>
      <c r="Z245" s="33" t="s">
        <v>78</v>
      </c>
      <c r="AA245" s="76">
        <f>SUMIFS('MOD PAA INVERSIÓN'!M:M,'MOD PAA INVERSIÓN'!B:B,A245,'MOD PAA INVERSIÓN'!A:A,"Modificación propuesta")</f>
        <v>0</v>
      </c>
      <c r="AB245" s="83">
        <f t="shared" si="107"/>
        <v>0</v>
      </c>
      <c r="AC245" s="83">
        <f t="shared" si="105"/>
        <v>30000000</v>
      </c>
      <c r="AD245" s="76">
        <f>IFERROR(VLOOKUP(A245,'MOD PAA INVERSIÓN'!$B:$U,20,0),0)</f>
        <v>0</v>
      </c>
      <c r="AE245" s="76">
        <f>SUMIFS('MOD PAA INVERSIÓN'!$M:$M,'MOD PAA INVERSIÓN'!B:B,A245,'MOD PAA INVERSIÓN'!A:A,"Información Actual")</f>
        <v>0</v>
      </c>
      <c r="AF245" s="76" t="e">
        <f>VLOOKUP(A245,'Copia de MOD PAA INVERSIÓN'!$B:$M,12,0)</f>
        <v>#N/A</v>
      </c>
      <c r="AG245" s="28" t="e">
        <f t="shared" si="3"/>
        <v>#REF!</v>
      </c>
      <c r="AH245" s="28"/>
    </row>
    <row r="246" spans="1:34" ht="153">
      <c r="A246" s="32" t="s">
        <v>545</v>
      </c>
      <c r="B246" s="33" t="s">
        <v>71</v>
      </c>
      <c r="C246" s="33" t="s">
        <v>72</v>
      </c>
      <c r="D246" s="33" t="s">
        <v>457</v>
      </c>
      <c r="E246" s="33" t="s">
        <v>458</v>
      </c>
      <c r="F246" s="34">
        <v>8131</v>
      </c>
      <c r="G246" s="34">
        <v>2024110010238</v>
      </c>
      <c r="H246" s="33" t="s">
        <v>28</v>
      </c>
      <c r="I246" s="33" t="s">
        <v>459</v>
      </c>
      <c r="J246" s="33" t="s">
        <v>31</v>
      </c>
      <c r="K246" s="33">
        <v>80111600</v>
      </c>
      <c r="L246" s="33" t="s">
        <v>546</v>
      </c>
      <c r="M246" s="33" t="s">
        <v>411</v>
      </c>
      <c r="N246" s="33" t="s">
        <v>461</v>
      </c>
      <c r="O246" s="33">
        <v>6</v>
      </c>
      <c r="P246" s="32">
        <v>1</v>
      </c>
      <c r="Q246" s="33" t="s">
        <v>84</v>
      </c>
      <c r="R246" s="47" t="s">
        <v>85</v>
      </c>
      <c r="S246" s="47">
        <v>5000000</v>
      </c>
      <c r="T246" s="48">
        <f t="shared" si="108"/>
        <v>30000000</v>
      </c>
      <c r="U246" s="33" t="s">
        <v>462</v>
      </c>
      <c r="V246" s="33" t="s">
        <v>79</v>
      </c>
      <c r="W246" s="32" t="s">
        <v>463</v>
      </c>
      <c r="X246" s="33" t="s">
        <v>512</v>
      </c>
      <c r="Y246" s="32" t="s">
        <v>77</v>
      </c>
      <c r="Z246" s="33" t="s">
        <v>78</v>
      </c>
      <c r="AA246" s="76">
        <f>SUMIFS('MOD PAA INVERSIÓN'!M:M,'MOD PAA INVERSIÓN'!B:B,A246,'MOD PAA INVERSIÓN'!A:A,"Modificación propuesta")</f>
        <v>0</v>
      </c>
      <c r="AB246" s="83">
        <f t="shared" si="107"/>
        <v>0</v>
      </c>
      <c r="AC246" s="83">
        <f t="shared" si="105"/>
        <v>30000000</v>
      </c>
      <c r="AD246" s="76">
        <f>IFERROR(VLOOKUP(A246,'MOD PAA INVERSIÓN'!$B:$U,20,0),0)</f>
        <v>0</v>
      </c>
      <c r="AE246" s="76">
        <f>SUMIFS('MOD PAA INVERSIÓN'!$M:$M,'MOD PAA INVERSIÓN'!B:B,A246,'MOD PAA INVERSIÓN'!A:A,"Información Actual")</f>
        <v>0</v>
      </c>
      <c r="AF246" s="76" t="e">
        <f>VLOOKUP(A246,'Copia de MOD PAA INVERSIÓN'!$B:$M,12,0)</f>
        <v>#N/A</v>
      </c>
      <c r="AG246" s="28" t="e">
        <f t="shared" si="3"/>
        <v>#REF!</v>
      </c>
      <c r="AH246" s="28"/>
    </row>
    <row r="247" spans="1:34" ht="153">
      <c r="A247" s="32" t="s">
        <v>547</v>
      </c>
      <c r="B247" s="33" t="s">
        <v>71</v>
      </c>
      <c r="C247" s="33" t="s">
        <v>72</v>
      </c>
      <c r="D247" s="33" t="s">
        <v>457</v>
      </c>
      <c r="E247" s="33" t="s">
        <v>458</v>
      </c>
      <c r="F247" s="34">
        <v>8131</v>
      </c>
      <c r="G247" s="34">
        <v>2024110010238</v>
      </c>
      <c r="H247" s="33" t="s">
        <v>28</v>
      </c>
      <c r="I247" s="33" t="s">
        <v>459</v>
      </c>
      <c r="J247" s="33" t="s">
        <v>31</v>
      </c>
      <c r="K247" s="33" t="s">
        <v>409</v>
      </c>
      <c r="L247" s="33" t="s">
        <v>548</v>
      </c>
      <c r="M247" s="32" t="s">
        <v>179</v>
      </c>
      <c r="N247" s="32" t="s">
        <v>315</v>
      </c>
      <c r="O247" s="32">
        <v>9</v>
      </c>
      <c r="P247" s="32">
        <v>1</v>
      </c>
      <c r="Q247" s="33" t="s">
        <v>412</v>
      </c>
      <c r="R247" s="85" t="s">
        <v>85</v>
      </c>
      <c r="S247" s="50"/>
      <c r="T247" s="51">
        <v>324266308</v>
      </c>
      <c r="U247" s="33" t="s">
        <v>462</v>
      </c>
      <c r="V247" s="33" t="s">
        <v>79</v>
      </c>
      <c r="W247" s="32" t="s">
        <v>463</v>
      </c>
      <c r="X247" s="33" t="s">
        <v>512</v>
      </c>
      <c r="Y247" s="32" t="s">
        <v>77</v>
      </c>
      <c r="Z247" s="33" t="s">
        <v>78</v>
      </c>
      <c r="AA247" s="76">
        <f>SUMIFS('MOD PAA INVERSIÓN'!M:M,'MOD PAA INVERSIÓN'!B:B,A247,'MOD PAA INVERSIÓN'!A:A,"Modificación propuesta")</f>
        <v>316377036</v>
      </c>
      <c r="AB247" s="76">
        <f>AA247-T247</f>
        <v>-7889272</v>
      </c>
      <c r="AC247" s="76">
        <f>AA247</f>
        <v>316377036</v>
      </c>
      <c r="AD247" s="76">
        <f>IFERROR(VLOOKUP(A247,'MOD PAA INVERSIÓN'!$B:$U,20,0),0)</f>
        <v>7</v>
      </c>
      <c r="AE247" s="76">
        <f>SUMIFS('MOD PAA INVERSIÓN'!$M:$M,'MOD PAA INVERSIÓN'!B:B,A247,'MOD PAA INVERSIÓN'!A:A,"Información Actual")</f>
        <v>324266308</v>
      </c>
      <c r="AF247" s="76">
        <f>VLOOKUP(A247,'Copia de MOD PAA INVERSIÓN'!$B:$M,12,0)</f>
        <v>316377036</v>
      </c>
      <c r="AG247" s="83" t="e">
        <f t="shared" si="3"/>
        <v>#REF!</v>
      </c>
      <c r="AH247" s="28"/>
    </row>
    <row r="248" spans="1:34" ht="153">
      <c r="A248" s="32" t="s">
        <v>550</v>
      </c>
      <c r="B248" s="33" t="s">
        <v>71</v>
      </c>
      <c r="C248" s="33" t="s">
        <v>72</v>
      </c>
      <c r="D248" s="33" t="s">
        <v>457</v>
      </c>
      <c r="E248" s="33" t="s">
        <v>458</v>
      </c>
      <c r="F248" s="34">
        <v>8131</v>
      </c>
      <c r="G248" s="34">
        <v>2024110010238</v>
      </c>
      <c r="H248" s="33" t="s">
        <v>28</v>
      </c>
      <c r="I248" s="33" t="s">
        <v>459</v>
      </c>
      <c r="J248" s="33" t="s">
        <v>31</v>
      </c>
      <c r="K248" s="33">
        <v>80111600</v>
      </c>
      <c r="L248" s="33" t="s">
        <v>551</v>
      </c>
      <c r="M248" s="32" t="s">
        <v>179</v>
      </c>
      <c r="N248" s="32" t="s">
        <v>552</v>
      </c>
      <c r="O248" s="32">
        <v>1</v>
      </c>
      <c r="P248" s="32">
        <v>1</v>
      </c>
      <c r="Q248" s="33" t="s">
        <v>84</v>
      </c>
      <c r="R248" s="33" t="s">
        <v>85</v>
      </c>
      <c r="S248" s="52"/>
      <c r="T248" s="51">
        <v>40532511</v>
      </c>
      <c r="U248" s="33" t="s">
        <v>462</v>
      </c>
      <c r="V248" s="33" t="s">
        <v>79</v>
      </c>
      <c r="W248" s="32" t="s">
        <v>463</v>
      </c>
      <c r="X248" s="33" t="s">
        <v>512</v>
      </c>
      <c r="Y248" s="32" t="s">
        <v>77</v>
      </c>
      <c r="Z248" s="33" t="s">
        <v>78</v>
      </c>
      <c r="AA248" s="76">
        <f>SUMIFS('MOD PAA INVERSIÓN'!M:M,'MOD PAA INVERSIÓN'!B:B,A248,'MOD PAA INVERSIÓN'!A:A,"Modificación propuesta")</f>
        <v>0</v>
      </c>
      <c r="AB248" s="83">
        <f t="shared" ref="AB248:AB254" si="109">AC248-T248</f>
        <v>0</v>
      </c>
      <c r="AC248" s="83">
        <f t="shared" ref="AC248:AC254" si="110">T248</f>
        <v>40532511</v>
      </c>
      <c r="AD248" s="76">
        <f>IFERROR(VLOOKUP(A248,'MOD PAA INVERSIÓN'!$B:$U,20,0),0)</f>
        <v>0</v>
      </c>
      <c r="AE248" s="76">
        <f>SUMIFS('MOD PAA INVERSIÓN'!$M:$M,'MOD PAA INVERSIÓN'!B:B,A248,'MOD PAA INVERSIÓN'!A:A,"Información Actual")</f>
        <v>0</v>
      </c>
      <c r="AF248" s="76" t="e">
        <f>VLOOKUP(A248,'Copia de MOD PAA INVERSIÓN'!$B:$M,12,0)</f>
        <v>#N/A</v>
      </c>
      <c r="AG248" s="28" t="e">
        <f t="shared" si="3"/>
        <v>#REF!</v>
      </c>
      <c r="AH248" s="28"/>
    </row>
    <row r="249" spans="1:34" ht="153">
      <c r="A249" s="32" t="s">
        <v>553</v>
      </c>
      <c r="B249" s="33" t="s">
        <v>71</v>
      </c>
      <c r="C249" s="33" t="s">
        <v>72</v>
      </c>
      <c r="D249" s="33" t="s">
        <v>457</v>
      </c>
      <c r="E249" s="33" t="s">
        <v>458</v>
      </c>
      <c r="F249" s="34">
        <v>8131</v>
      </c>
      <c r="G249" s="34">
        <v>2024110010238</v>
      </c>
      <c r="H249" s="33" t="s">
        <v>28</v>
      </c>
      <c r="I249" s="33" t="s">
        <v>459</v>
      </c>
      <c r="J249" s="33" t="s">
        <v>31</v>
      </c>
      <c r="K249" s="33" t="s">
        <v>554</v>
      </c>
      <c r="L249" s="33" t="s">
        <v>555</v>
      </c>
      <c r="M249" s="32" t="s">
        <v>556</v>
      </c>
      <c r="N249" s="32" t="s">
        <v>556</v>
      </c>
      <c r="O249" s="32">
        <v>1</v>
      </c>
      <c r="P249" s="32">
        <v>1</v>
      </c>
      <c r="Q249" s="33" t="s">
        <v>557</v>
      </c>
      <c r="R249" s="33" t="s">
        <v>85</v>
      </c>
      <c r="S249" s="52"/>
      <c r="T249" s="51">
        <v>1638000000</v>
      </c>
      <c r="U249" s="33" t="s">
        <v>462</v>
      </c>
      <c r="V249" s="33" t="s">
        <v>79</v>
      </c>
      <c r="W249" s="32" t="s">
        <v>463</v>
      </c>
      <c r="X249" s="33" t="s">
        <v>512</v>
      </c>
      <c r="Y249" s="53"/>
      <c r="Z249" s="33" t="s">
        <v>78</v>
      </c>
      <c r="AA249" s="76">
        <f>SUMIFS('MOD PAA INVERSIÓN'!M:M,'MOD PAA INVERSIÓN'!B:B,A249,'MOD PAA INVERSIÓN'!A:A,"Modificación propuesta")</f>
        <v>0</v>
      </c>
      <c r="AB249" s="83">
        <f t="shared" si="109"/>
        <v>0</v>
      </c>
      <c r="AC249" s="83">
        <f t="shared" si="110"/>
        <v>1638000000</v>
      </c>
      <c r="AD249" s="76">
        <f>IFERROR(VLOOKUP(A249,'MOD PAA INVERSIÓN'!$B:$U,20,0),0)</f>
        <v>0</v>
      </c>
      <c r="AE249" s="76">
        <f>SUMIFS('MOD PAA INVERSIÓN'!$M:$M,'MOD PAA INVERSIÓN'!B:B,A249,'MOD PAA INVERSIÓN'!A:A,"Información Actual")</f>
        <v>0</v>
      </c>
      <c r="AF249" s="76" t="e">
        <f>VLOOKUP(A249,'Copia de MOD PAA INVERSIÓN'!$B:$M,12,0)</f>
        <v>#N/A</v>
      </c>
      <c r="AG249" s="28" t="e">
        <f t="shared" si="3"/>
        <v>#REF!</v>
      </c>
      <c r="AH249" s="28"/>
    </row>
    <row r="250" spans="1:34" ht="204">
      <c r="A250" s="32" t="s">
        <v>558</v>
      </c>
      <c r="B250" s="33" t="s">
        <v>71</v>
      </c>
      <c r="C250" s="33" t="s">
        <v>72</v>
      </c>
      <c r="D250" s="33" t="s">
        <v>457</v>
      </c>
      <c r="E250" s="33" t="s">
        <v>458</v>
      </c>
      <c r="F250" s="34">
        <v>8131</v>
      </c>
      <c r="G250" s="34">
        <v>2024110010238</v>
      </c>
      <c r="H250" s="33" t="s">
        <v>28</v>
      </c>
      <c r="I250" s="33" t="s">
        <v>459</v>
      </c>
      <c r="J250" s="33" t="s">
        <v>31</v>
      </c>
      <c r="K250" s="33">
        <v>80111600</v>
      </c>
      <c r="L250" s="33" t="s">
        <v>1366</v>
      </c>
      <c r="M250" s="33" t="s">
        <v>83</v>
      </c>
      <c r="N250" s="56" t="s">
        <v>83</v>
      </c>
      <c r="O250" s="56">
        <v>3</v>
      </c>
      <c r="P250" s="32">
        <v>1</v>
      </c>
      <c r="Q250" s="33" t="s">
        <v>84</v>
      </c>
      <c r="R250" s="41" t="s">
        <v>85</v>
      </c>
      <c r="S250" s="54">
        <v>4450000</v>
      </c>
      <c r="T250" s="51">
        <v>15575000</v>
      </c>
      <c r="U250" s="33" t="s">
        <v>590</v>
      </c>
      <c r="V250" s="33" t="s">
        <v>79</v>
      </c>
      <c r="W250" s="32" t="s">
        <v>463</v>
      </c>
      <c r="X250" s="33" t="s">
        <v>503</v>
      </c>
      <c r="Y250" s="33" t="s">
        <v>77</v>
      </c>
      <c r="Z250" s="33" t="s">
        <v>78</v>
      </c>
      <c r="AA250" s="76">
        <f>SUMIFS('MOD PAA INVERSIÓN'!M:M,'MOD PAA INVERSIÓN'!B:B,A250,'MOD PAA INVERSIÓN'!A:A,"Modificación propuesta")</f>
        <v>0</v>
      </c>
      <c r="AB250" s="83">
        <f t="shared" si="109"/>
        <v>0</v>
      </c>
      <c r="AC250" s="83">
        <f t="shared" si="110"/>
        <v>15575000</v>
      </c>
      <c r="AD250" s="76">
        <f>IFERROR(VLOOKUP(A250,'MOD PAA INVERSIÓN'!$B:$U,20,0),0)</f>
        <v>0</v>
      </c>
      <c r="AE250" s="76">
        <f>SUMIFS('MOD PAA INVERSIÓN'!$M:$M,'MOD PAA INVERSIÓN'!B:B,A250,'MOD PAA INVERSIÓN'!A:A,"Información Actual")</f>
        <v>0</v>
      </c>
      <c r="AF250" s="76" t="e">
        <f>VLOOKUP(A250,'Copia de MOD PAA INVERSIÓN'!$B:$M,12,0)</f>
        <v>#N/A</v>
      </c>
      <c r="AG250" s="28" t="e">
        <f t="shared" si="3"/>
        <v>#REF!</v>
      </c>
      <c r="AH250" s="28"/>
    </row>
    <row r="251" spans="1:34" ht="204">
      <c r="A251" s="32" t="s">
        <v>559</v>
      </c>
      <c r="B251" s="33" t="s">
        <v>71</v>
      </c>
      <c r="C251" s="33" t="s">
        <v>72</v>
      </c>
      <c r="D251" s="33" t="s">
        <v>457</v>
      </c>
      <c r="E251" s="33" t="s">
        <v>458</v>
      </c>
      <c r="F251" s="34">
        <v>8131</v>
      </c>
      <c r="G251" s="34">
        <v>2024110010238</v>
      </c>
      <c r="H251" s="33" t="s">
        <v>28</v>
      </c>
      <c r="I251" s="33" t="s">
        <v>459</v>
      </c>
      <c r="J251" s="33" t="s">
        <v>31</v>
      </c>
      <c r="K251" s="33">
        <v>80111600</v>
      </c>
      <c r="L251" s="33" t="s">
        <v>1367</v>
      </c>
      <c r="M251" s="33" t="s">
        <v>83</v>
      </c>
      <c r="N251" s="56" t="s">
        <v>83</v>
      </c>
      <c r="O251" s="56">
        <v>3</v>
      </c>
      <c r="P251" s="32">
        <v>1</v>
      </c>
      <c r="Q251" s="33" t="s">
        <v>84</v>
      </c>
      <c r="R251" s="41" t="s">
        <v>85</v>
      </c>
      <c r="S251" s="54">
        <v>4450000</v>
      </c>
      <c r="T251" s="51">
        <v>15575000</v>
      </c>
      <c r="U251" s="33" t="s">
        <v>590</v>
      </c>
      <c r="V251" s="33" t="s">
        <v>79</v>
      </c>
      <c r="W251" s="32" t="s">
        <v>463</v>
      </c>
      <c r="X251" s="33" t="s">
        <v>503</v>
      </c>
      <c r="Y251" s="33" t="s">
        <v>77</v>
      </c>
      <c r="Z251" s="33" t="s">
        <v>78</v>
      </c>
      <c r="AA251" s="76">
        <f>SUMIFS('MOD PAA INVERSIÓN'!M:M,'MOD PAA INVERSIÓN'!B:B,A251,'MOD PAA INVERSIÓN'!A:A,"Modificación propuesta")</f>
        <v>0</v>
      </c>
      <c r="AB251" s="83">
        <f t="shared" si="109"/>
        <v>0</v>
      </c>
      <c r="AC251" s="83">
        <f t="shared" si="110"/>
        <v>15575000</v>
      </c>
      <c r="AD251" s="76">
        <f>IFERROR(VLOOKUP(A251,'MOD PAA INVERSIÓN'!$B:$U,20,0),0)</f>
        <v>0</v>
      </c>
      <c r="AE251" s="76">
        <f>SUMIFS('MOD PAA INVERSIÓN'!$M:$M,'MOD PAA INVERSIÓN'!B:B,A251,'MOD PAA INVERSIÓN'!A:A,"Información Actual")</f>
        <v>0</v>
      </c>
      <c r="AF251" s="76" t="e">
        <f>VLOOKUP(A251,'Copia de MOD PAA INVERSIÓN'!$B:$M,12,0)</f>
        <v>#N/A</v>
      </c>
      <c r="AG251" s="28" t="e">
        <f t="shared" si="3"/>
        <v>#REF!</v>
      </c>
      <c r="AH251" s="28"/>
    </row>
    <row r="252" spans="1:34" ht="204">
      <c r="A252" s="32" t="s">
        <v>560</v>
      </c>
      <c r="B252" s="33" t="s">
        <v>71</v>
      </c>
      <c r="C252" s="33" t="s">
        <v>72</v>
      </c>
      <c r="D252" s="33" t="s">
        <v>457</v>
      </c>
      <c r="E252" s="33" t="s">
        <v>458</v>
      </c>
      <c r="F252" s="34">
        <v>8131</v>
      </c>
      <c r="G252" s="34">
        <v>2024110010238</v>
      </c>
      <c r="H252" s="33" t="s">
        <v>28</v>
      </c>
      <c r="I252" s="33" t="s">
        <v>459</v>
      </c>
      <c r="J252" s="33" t="s">
        <v>31</v>
      </c>
      <c r="K252" s="33">
        <v>80111600</v>
      </c>
      <c r="L252" s="33" t="s">
        <v>1368</v>
      </c>
      <c r="M252" s="33" t="s">
        <v>83</v>
      </c>
      <c r="N252" s="56" t="s">
        <v>83</v>
      </c>
      <c r="O252" s="56">
        <v>3</v>
      </c>
      <c r="P252" s="32">
        <v>1</v>
      </c>
      <c r="Q252" s="33" t="s">
        <v>84</v>
      </c>
      <c r="R252" s="41" t="s">
        <v>85</v>
      </c>
      <c r="S252" s="54">
        <v>4450000</v>
      </c>
      <c r="T252" s="51">
        <v>15575000</v>
      </c>
      <c r="U252" s="33" t="s">
        <v>590</v>
      </c>
      <c r="V252" s="33" t="s">
        <v>79</v>
      </c>
      <c r="W252" s="32" t="s">
        <v>463</v>
      </c>
      <c r="X252" s="33" t="s">
        <v>503</v>
      </c>
      <c r="Y252" s="33" t="s">
        <v>77</v>
      </c>
      <c r="Z252" s="33" t="s">
        <v>78</v>
      </c>
      <c r="AA252" s="76">
        <f>SUMIFS('MOD PAA INVERSIÓN'!M:M,'MOD PAA INVERSIÓN'!B:B,A252,'MOD PAA INVERSIÓN'!A:A,"Modificación propuesta")</f>
        <v>0</v>
      </c>
      <c r="AB252" s="83">
        <f t="shared" si="109"/>
        <v>0</v>
      </c>
      <c r="AC252" s="83">
        <f t="shared" si="110"/>
        <v>15575000</v>
      </c>
      <c r="AD252" s="76">
        <f>IFERROR(VLOOKUP(A252,'MOD PAA INVERSIÓN'!$B:$U,20,0),0)</f>
        <v>0</v>
      </c>
      <c r="AE252" s="76">
        <f>SUMIFS('MOD PAA INVERSIÓN'!$M:$M,'MOD PAA INVERSIÓN'!B:B,A252,'MOD PAA INVERSIÓN'!A:A,"Información Actual")</f>
        <v>0</v>
      </c>
      <c r="AF252" s="76" t="e">
        <f>VLOOKUP(A252,'Copia de MOD PAA INVERSIÓN'!$B:$M,12,0)</f>
        <v>#N/A</v>
      </c>
      <c r="AG252" s="28" t="e">
        <f t="shared" si="3"/>
        <v>#REF!</v>
      </c>
      <c r="AH252" s="28"/>
    </row>
    <row r="253" spans="1:34" ht="204">
      <c r="A253" s="32" t="s">
        <v>561</v>
      </c>
      <c r="B253" s="33" t="s">
        <v>71</v>
      </c>
      <c r="C253" s="33" t="s">
        <v>72</v>
      </c>
      <c r="D253" s="33" t="s">
        <v>457</v>
      </c>
      <c r="E253" s="33" t="s">
        <v>458</v>
      </c>
      <c r="F253" s="34">
        <v>8131</v>
      </c>
      <c r="G253" s="34">
        <v>2024110010238</v>
      </c>
      <c r="H253" s="33" t="s">
        <v>28</v>
      </c>
      <c r="I253" s="33" t="s">
        <v>459</v>
      </c>
      <c r="J253" s="33" t="s">
        <v>31</v>
      </c>
      <c r="K253" s="33">
        <v>80111600</v>
      </c>
      <c r="L253" s="33" t="s">
        <v>1369</v>
      </c>
      <c r="M253" s="33" t="s">
        <v>83</v>
      </c>
      <c r="N253" s="56" t="s">
        <v>83</v>
      </c>
      <c r="O253" s="56">
        <v>3</v>
      </c>
      <c r="P253" s="32">
        <v>1</v>
      </c>
      <c r="Q253" s="33" t="s">
        <v>84</v>
      </c>
      <c r="R253" s="41" t="s">
        <v>85</v>
      </c>
      <c r="S253" s="55">
        <v>4630000</v>
      </c>
      <c r="T253" s="51">
        <v>13890000</v>
      </c>
      <c r="U253" s="33" t="s">
        <v>590</v>
      </c>
      <c r="V253" s="33" t="s">
        <v>79</v>
      </c>
      <c r="W253" s="32" t="s">
        <v>463</v>
      </c>
      <c r="X253" s="33" t="s">
        <v>503</v>
      </c>
      <c r="Y253" s="33" t="s">
        <v>77</v>
      </c>
      <c r="Z253" s="33" t="s">
        <v>78</v>
      </c>
      <c r="AA253" s="76">
        <f>SUMIFS('MOD PAA INVERSIÓN'!M:M,'MOD PAA INVERSIÓN'!B:B,A253,'MOD PAA INVERSIÓN'!A:A,"Modificación propuesta")</f>
        <v>0</v>
      </c>
      <c r="AB253" s="83">
        <f t="shared" si="109"/>
        <v>0</v>
      </c>
      <c r="AC253" s="83">
        <f t="shared" si="110"/>
        <v>13890000</v>
      </c>
      <c r="AD253" s="76">
        <f>IFERROR(VLOOKUP(A253,'MOD PAA INVERSIÓN'!$B:$U,20,0),0)</f>
        <v>0</v>
      </c>
      <c r="AE253" s="76">
        <f>SUMIFS('MOD PAA INVERSIÓN'!$M:$M,'MOD PAA INVERSIÓN'!B:B,A253,'MOD PAA INVERSIÓN'!A:A,"Información Actual")</f>
        <v>0</v>
      </c>
      <c r="AF253" s="76" t="e">
        <f>VLOOKUP(A253,'Copia de MOD PAA INVERSIÓN'!$B:$M,12,0)</f>
        <v>#N/A</v>
      </c>
      <c r="AG253" s="28" t="e">
        <f t="shared" si="3"/>
        <v>#REF!</v>
      </c>
      <c r="AH253" s="28"/>
    </row>
    <row r="254" spans="1:34" ht="204">
      <c r="A254" s="32" t="s">
        <v>562</v>
      </c>
      <c r="B254" s="33" t="s">
        <v>71</v>
      </c>
      <c r="C254" s="33" t="s">
        <v>72</v>
      </c>
      <c r="D254" s="33" t="s">
        <v>457</v>
      </c>
      <c r="E254" s="33" t="s">
        <v>458</v>
      </c>
      <c r="F254" s="34">
        <v>8131</v>
      </c>
      <c r="G254" s="34">
        <v>2024110010238</v>
      </c>
      <c r="H254" s="33" t="s">
        <v>28</v>
      </c>
      <c r="I254" s="33" t="s">
        <v>459</v>
      </c>
      <c r="J254" s="33" t="s">
        <v>30</v>
      </c>
      <c r="K254" s="33">
        <v>80111600</v>
      </c>
      <c r="L254" s="33" t="s">
        <v>1370</v>
      </c>
      <c r="M254" s="33" t="s">
        <v>83</v>
      </c>
      <c r="N254" s="56" t="s">
        <v>83</v>
      </c>
      <c r="O254" s="56">
        <v>3</v>
      </c>
      <c r="P254" s="32">
        <v>1</v>
      </c>
      <c r="Q254" s="33" t="s">
        <v>84</v>
      </c>
      <c r="R254" s="41" t="s">
        <v>85</v>
      </c>
      <c r="S254" s="55">
        <v>4630000</v>
      </c>
      <c r="T254" s="51">
        <v>13890000</v>
      </c>
      <c r="U254" s="33" t="s">
        <v>590</v>
      </c>
      <c r="V254" s="33" t="s">
        <v>79</v>
      </c>
      <c r="W254" s="32" t="s">
        <v>463</v>
      </c>
      <c r="X254" s="33" t="s">
        <v>503</v>
      </c>
      <c r="Y254" s="33" t="s">
        <v>77</v>
      </c>
      <c r="Z254" s="33" t="s">
        <v>78</v>
      </c>
      <c r="AA254" s="76">
        <f>SUMIFS('MOD PAA INVERSIÓN'!M:M,'MOD PAA INVERSIÓN'!B:B,A254,'MOD PAA INVERSIÓN'!A:A,"Modificación propuesta")</f>
        <v>0</v>
      </c>
      <c r="AB254" s="83">
        <f t="shared" si="109"/>
        <v>0</v>
      </c>
      <c r="AC254" s="83">
        <f t="shared" si="110"/>
        <v>13890000</v>
      </c>
      <c r="AD254" s="76">
        <f>IFERROR(VLOOKUP(A254,'MOD PAA INVERSIÓN'!$B:$U,20,0),0)</f>
        <v>0</v>
      </c>
      <c r="AE254" s="76">
        <f>SUMIFS('MOD PAA INVERSIÓN'!$M:$M,'MOD PAA INVERSIÓN'!B:B,A254,'MOD PAA INVERSIÓN'!A:A,"Información Actual")</f>
        <v>0</v>
      </c>
      <c r="AF254" s="76" t="e">
        <f>VLOOKUP(A254,'Copia de MOD PAA INVERSIÓN'!$B:$M,12,0)</f>
        <v>#N/A</v>
      </c>
      <c r="AG254" s="28" t="e">
        <f t="shared" si="3"/>
        <v>#REF!</v>
      </c>
      <c r="AH254" s="28"/>
    </row>
    <row r="255" spans="1:34" ht="204">
      <c r="A255" s="32" t="s">
        <v>563</v>
      </c>
      <c r="B255" s="33" t="s">
        <v>71</v>
      </c>
      <c r="C255" s="33" t="s">
        <v>72</v>
      </c>
      <c r="D255" s="33" t="s">
        <v>457</v>
      </c>
      <c r="E255" s="33" t="s">
        <v>458</v>
      </c>
      <c r="F255" s="34">
        <v>8131</v>
      </c>
      <c r="G255" s="34">
        <v>2024110010238</v>
      </c>
      <c r="H255" s="33" t="s">
        <v>28</v>
      </c>
      <c r="I255" s="33" t="s">
        <v>459</v>
      </c>
      <c r="J255" s="33" t="s">
        <v>30</v>
      </c>
      <c r="K255" s="33">
        <v>80111600</v>
      </c>
      <c r="L255" s="33" t="s">
        <v>1371</v>
      </c>
      <c r="M255" s="33" t="s">
        <v>83</v>
      </c>
      <c r="N255" s="56" t="s">
        <v>83</v>
      </c>
      <c r="O255" s="56">
        <v>4</v>
      </c>
      <c r="P255" s="32">
        <v>1</v>
      </c>
      <c r="Q255" s="33" t="s">
        <v>84</v>
      </c>
      <c r="R255" s="41" t="s">
        <v>85</v>
      </c>
      <c r="S255" s="55">
        <v>2650000</v>
      </c>
      <c r="T255" s="51">
        <v>10600000</v>
      </c>
      <c r="U255" s="33" t="s">
        <v>590</v>
      </c>
      <c r="V255" s="33" t="s">
        <v>79</v>
      </c>
      <c r="W255" s="32" t="s">
        <v>463</v>
      </c>
      <c r="X255" s="33" t="s">
        <v>503</v>
      </c>
      <c r="Y255" s="33" t="s">
        <v>77</v>
      </c>
      <c r="Z255" s="33" t="s">
        <v>78</v>
      </c>
      <c r="AA255" s="76">
        <f>SUMIFS('MOD PAA INVERSIÓN'!M:M,'MOD PAA INVERSIÓN'!B:B,A255,'MOD PAA INVERSIÓN'!A:A,"Modificación propuesta")</f>
        <v>11500000</v>
      </c>
      <c r="AB255" s="76">
        <f t="shared" ref="AB255:AB256" si="111">AA255-T255</f>
        <v>900000</v>
      </c>
      <c r="AC255" s="76">
        <f t="shared" ref="AC255:AC256" si="112">AA255</f>
        <v>11500000</v>
      </c>
      <c r="AD255" s="76">
        <f>IFERROR(VLOOKUP(A255,'MOD PAA INVERSIÓN'!$B:$U,20,0),0)</f>
        <v>7</v>
      </c>
      <c r="AE255" s="76">
        <f>SUMIFS('MOD PAA INVERSIÓN'!$M:$M,'MOD PAA INVERSIÓN'!B:B,A255,'MOD PAA INVERSIÓN'!A:A,"Información Actual")</f>
        <v>10600000</v>
      </c>
      <c r="AF255" s="76">
        <f>VLOOKUP(A255,'Copia de MOD PAA INVERSIÓN'!$B:$M,12,0)</f>
        <v>11500000</v>
      </c>
      <c r="AG255" s="82" t="e">
        <f t="shared" si="3"/>
        <v>#REF!</v>
      </c>
      <c r="AH255" s="28"/>
    </row>
    <row r="256" spans="1:34" ht="204">
      <c r="A256" s="32" t="s">
        <v>564</v>
      </c>
      <c r="B256" s="33" t="s">
        <v>71</v>
      </c>
      <c r="C256" s="33" t="s">
        <v>72</v>
      </c>
      <c r="D256" s="33" t="s">
        <v>457</v>
      </c>
      <c r="E256" s="33" t="s">
        <v>458</v>
      </c>
      <c r="F256" s="34">
        <v>8131</v>
      </c>
      <c r="G256" s="34">
        <v>2024110010238</v>
      </c>
      <c r="H256" s="33" t="s">
        <v>28</v>
      </c>
      <c r="I256" s="33" t="s">
        <v>459</v>
      </c>
      <c r="J256" s="33" t="s">
        <v>30</v>
      </c>
      <c r="K256" s="33">
        <v>80111600</v>
      </c>
      <c r="L256" s="33" t="s">
        <v>1372</v>
      </c>
      <c r="M256" s="33" t="s">
        <v>83</v>
      </c>
      <c r="N256" s="56" t="s">
        <v>83</v>
      </c>
      <c r="O256" s="56">
        <v>4</v>
      </c>
      <c r="P256" s="32">
        <v>1</v>
      </c>
      <c r="Q256" s="33" t="s">
        <v>84</v>
      </c>
      <c r="R256" s="41" t="s">
        <v>85</v>
      </c>
      <c r="S256" s="55">
        <v>2650000</v>
      </c>
      <c r="T256" s="51">
        <v>10600000</v>
      </c>
      <c r="U256" s="33" t="s">
        <v>590</v>
      </c>
      <c r="V256" s="33" t="s">
        <v>79</v>
      </c>
      <c r="W256" s="32" t="s">
        <v>463</v>
      </c>
      <c r="X256" s="33" t="s">
        <v>503</v>
      </c>
      <c r="Y256" s="33" t="s">
        <v>77</v>
      </c>
      <c r="Z256" s="33" t="s">
        <v>78</v>
      </c>
      <c r="AA256" s="76">
        <f>SUMIFS('MOD PAA INVERSIÓN'!M:M,'MOD PAA INVERSIÓN'!B:B,A256,'MOD PAA INVERSIÓN'!A:A,"Modificación propuesta")</f>
        <v>13250000</v>
      </c>
      <c r="AB256" s="76">
        <f t="shared" si="111"/>
        <v>2650000</v>
      </c>
      <c r="AC256" s="76">
        <f t="shared" si="112"/>
        <v>13250000</v>
      </c>
      <c r="AD256" s="76">
        <f>IFERROR(VLOOKUP(A256,'MOD PAA INVERSIÓN'!$B:$U,20,0),0)</f>
        <v>7</v>
      </c>
      <c r="AE256" s="76">
        <f>SUMIFS('MOD PAA INVERSIÓN'!$M:$M,'MOD PAA INVERSIÓN'!B:B,A256,'MOD PAA INVERSIÓN'!A:A,"Información Actual")</f>
        <v>10600000</v>
      </c>
      <c r="AF256" s="76">
        <f>VLOOKUP(A256,'Copia de MOD PAA INVERSIÓN'!$B:$M,12,0)</f>
        <v>13250000</v>
      </c>
      <c r="AG256" s="82" t="e">
        <f t="shared" si="3"/>
        <v>#REF!</v>
      </c>
      <c r="AH256" s="28"/>
    </row>
    <row r="257" spans="1:34" ht="204">
      <c r="A257" s="32" t="s">
        <v>565</v>
      </c>
      <c r="B257" s="33" t="s">
        <v>71</v>
      </c>
      <c r="C257" s="33" t="s">
        <v>72</v>
      </c>
      <c r="D257" s="33" t="s">
        <v>457</v>
      </c>
      <c r="E257" s="33" t="s">
        <v>458</v>
      </c>
      <c r="F257" s="34">
        <v>8131</v>
      </c>
      <c r="G257" s="34">
        <v>2024110010238</v>
      </c>
      <c r="H257" s="33" t="s">
        <v>28</v>
      </c>
      <c r="I257" s="33" t="s">
        <v>459</v>
      </c>
      <c r="J257" s="33" t="s">
        <v>30</v>
      </c>
      <c r="K257" s="33">
        <v>80111600</v>
      </c>
      <c r="L257" s="33" t="s">
        <v>1373</v>
      </c>
      <c r="M257" s="33" t="s">
        <v>83</v>
      </c>
      <c r="N257" s="56" t="s">
        <v>83</v>
      </c>
      <c r="O257" s="56">
        <v>4</v>
      </c>
      <c r="P257" s="32">
        <v>1</v>
      </c>
      <c r="Q257" s="33" t="s">
        <v>84</v>
      </c>
      <c r="R257" s="41" t="s">
        <v>85</v>
      </c>
      <c r="S257" s="55">
        <v>2650000</v>
      </c>
      <c r="T257" s="51">
        <v>10600000</v>
      </c>
      <c r="U257" s="33" t="s">
        <v>590</v>
      </c>
      <c r="V257" s="33" t="s">
        <v>79</v>
      </c>
      <c r="W257" s="32" t="s">
        <v>463</v>
      </c>
      <c r="X257" s="33" t="s">
        <v>503</v>
      </c>
      <c r="Y257" s="33" t="s">
        <v>77</v>
      </c>
      <c r="Z257" s="33" t="s">
        <v>78</v>
      </c>
      <c r="AA257" s="76">
        <f>SUMIFS('MOD PAA INVERSIÓN'!M:M,'MOD PAA INVERSIÓN'!B:B,A257,'MOD PAA INVERSIÓN'!A:A,"Modificación propuesta")</f>
        <v>0</v>
      </c>
      <c r="AB257" s="83">
        <f>AC257-T257</f>
        <v>0</v>
      </c>
      <c r="AC257" s="83">
        <f>T257</f>
        <v>10600000</v>
      </c>
      <c r="AD257" s="76">
        <f>IFERROR(VLOOKUP(A257,'MOD PAA INVERSIÓN'!$B:$U,20,0),0)</f>
        <v>0</v>
      </c>
      <c r="AE257" s="76">
        <f>SUMIFS('MOD PAA INVERSIÓN'!$M:$M,'MOD PAA INVERSIÓN'!B:B,A257,'MOD PAA INVERSIÓN'!A:A,"Información Actual")</f>
        <v>0</v>
      </c>
      <c r="AF257" s="76" t="e">
        <f>VLOOKUP(A257,'Copia de MOD PAA INVERSIÓN'!$B:$M,12,0)</f>
        <v>#N/A</v>
      </c>
      <c r="AG257" s="28" t="e">
        <f t="shared" ref="AG257:AG511" si="113">VLOOKUP(A257,#REF!,12,0)</f>
        <v>#REF!</v>
      </c>
      <c r="AH257" s="28"/>
    </row>
    <row r="258" spans="1:34" ht="204">
      <c r="A258" s="32" t="s">
        <v>566</v>
      </c>
      <c r="B258" s="33" t="s">
        <v>71</v>
      </c>
      <c r="C258" s="33" t="s">
        <v>72</v>
      </c>
      <c r="D258" s="33" t="s">
        <v>457</v>
      </c>
      <c r="E258" s="33" t="s">
        <v>458</v>
      </c>
      <c r="F258" s="34">
        <v>8131</v>
      </c>
      <c r="G258" s="34">
        <v>2024110010238</v>
      </c>
      <c r="H258" s="33" t="s">
        <v>28</v>
      </c>
      <c r="I258" s="33" t="s">
        <v>459</v>
      </c>
      <c r="J258" s="33" t="s">
        <v>30</v>
      </c>
      <c r="K258" s="33">
        <v>80111600</v>
      </c>
      <c r="L258" s="33" t="s">
        <v>1374</v>
      </c>
      <c r="M258" s="33" t="s">
        <v>83</v>
      </c>
      <c r="N258" s="56" t="s">
        <v>83</v>
      </c>
      <c r="O258" s="56">
        <v>4</v>
      </c>
      <c r="P258" s="32">
        <v>1</v>
      </c>
      <c r="Q258" s="33" t="s">
        <v>84</v>
      </c>
      <c r="R258" s="41" t="s">
        <v>85</v>
      </c>
      <c r="S258" s="55">
        <v>2650000</v>
      </c>
      <c r="T258" s="51">
        <v>10600000</v>
      </c>
      <c r="U258" s="33" t="s">
        <v>590</v>
      </c>
      <c r="V258" s="33" t="s">
        <v>79</v>
      </c>
      <c r="W258" s="32" t="s">
        <v>463</v>
      </c>
      <c r="X258" s="33" t="s">
        <v>503</v>
      </c>
      <c r="Y258" s="33" t="s">
        <v>77</v>
      </c>
      <c r="Z258" s="33" t="s">
        <v>78</v>
      </c>
      <c r="AA258" s="76">
        <f>SUMIFS('MOD PAA INVERSIÓN'!M:M,'MOD PAA INVERSIÓN'!B:B,A258,'MOD PAA INVERSIÓN'!A:A,"Modificación propuesta")</f>
        <v>17500000</v>
      </c>
      <c r="AB258" s="76">
        <f t="shared" ref="AB258:AB259" si="114">AA258-T258</f>
        <v>6900000</v>
      </c>
      <c r="AC258" s="76">
        <f t="shared" ref="AC258:AC259" si="115">AA258</f>
        <v>17500000</v>
      </c>
      <c r="AD258" s="76">
        <f>IFERROR(VLOOKUP(A258,'MOD PAA INVERSIÓN'!$B:$U,20,0),0)</f>
        <v>7</v>
      </c>
      <c r="AE258" s="76">
        <f>SUMIFS('MOD PAA INVERSIÓN'!$M:$M,'MOD PAA INVERSIÓN'!B:B,A258,'MOD PAA INVERSIÓN'!A:A,"Información Actual")</f>
        <v>10600000</v>
      </c>
      <c r="AF258" s="76">
        <f>VLOOKUP(A258,'Copia de MOD PAA INVERSIÓN'!$B:$M,12,0)</f>
        <v>17500000</v>
      </c>
      <c r="AG258" s="82" t="e">
        <f t="shared" si="113"/>
        <v>#REF!</v>
      </c>
      <c r="AH258" s="28"/>
    </row>
    <row r="259" spans="1:34" ht="204">
      <c r="A259" s="32" t="s">
        <v>567</v>
      </c>
      <c r="B259" s="33" t="s">
        <v>71</v>
      </c>
      <c r="C259" s="33" t="s">
        <v>72</v>
      </c>
      <c r="D259" s="33" t="s">
        <v>457</v>
      </c>
      <c r="E259" s="33" t="s">
        <v>458</v>
      </c>
      <c r="F259" s="34">
        <v>8131</v>
      </c>
      <c r="G259" s="34">
        <v>2024110010238</v>
      </c>
      <c r="H259" s="33" t="s">
        <v>28</v>
      </c>
      <c r="I259" s="33" t="s">
        <v>459</v>
      </c>
      <c r="J259" s="33" t="s">
        <v>30</v>
      </c>
      <c r="K259" s="33">
        <v>80111600</v>
      </c>
      <c r="L259" s="33" t="s">
        <v>1375</v>
      </c>
      <c r="M259" s="33" t="s">
        <v>83</v>
      </c>
      <c r="N259" s="56" t="s">
        <v>83</v>
      </c>
      <c r="O259" s="56">
        <v>4</v>
      </c>
      <c r="P259" s="32">
        <v>1</v>
      </c>
      <c r="Q259" s="33" t="s">
        <v>84</v>
      </c>
      <c r="R259" s="41" t="s">
        <v>85</v>
      </c>
      <c r="S259" s="55">
        <v>2650000</v>
      </c>
      <c r="T259" s="51">
        <v>10600000</v>
      </c>
      <c r="U259" s="33" t="s">
        <v>590</v>
      </c>
      <c r="V259" s="33" t="s">
        <v>79</v>
      </c>
      <c r="W259" s="32" t="s">
        <v>463</v>
      </c>
      <c r="X259" s="33" t="s">
        <v>503</v>
      </c>
      <c r="Y259" s="33" t="s">
        <v>77</v>
      </c>
      <c r="Z259" s="33" t="s">
        <v>78</v>
      </c>
      <c r="AA259" s="76">
        <f>SUMIFS('MOD PAA INVERSIÓN'!M:M,'MOD PAA INVERSIÓN'!B:B,A259,'MOD PAA INVERSIÓN'!A:A,"Modificación propuesta")</f>
        <v>15500000</v>
      </c>
      <c r="AB259" s="76">
        <f t="shared" si="114"/>
        <v>4900000</v>
      </c>
      <c r="AC259" s="76">
        <f t="shared" si="115"/>
        <v>15500000</v>
      </c>
      <c r="AD259" s="76">
        <f>IFERROR(VLOOKUP(A259,'MOD PAA INVERSIÓN'!$B:$U,20,0),0)</f>
        <v>7</v>
      </c>
      <c r="AE259" s="76">
        <f>SUMIFS('MOD PAA INVERSIÓN'!$M:$M,'MOD PAA INVERSIÓN'!B:B,A259,'MOD PAA INVERSIÓN'!A:A,"Información Actual")</f>
        <v>10600000</v>
      </c>
      <c r="AF259" s="76">
        <f>VLOOKUP(A259,'Copia de MOD PAA INVERSIÓN'!$B:$M,12,0)</f>
        <v>15500000</v>
      </c>
      <c r="AG259" s="82" t="e">
        <f t="shared" si="113"/>
        <v>#REF!</v>
      </c>
      <c r="AH259" s="28"/>
    </row>
    <row r="260" spans="1:34" ht="204">
      <c r="A260" s="32" t="s">
        <v>568</v>
      </c>
      <c r="B260" s="33" t="s">
        <v>71</v>
      </c>
      <c r="C260" s="33" t="s">
        <v>72</v>
      </c>
      <c r="D260" s="33" t="s">
        <v>457</v>
      </c>
      <c r="E260" s="33" t="s">
        <v>458</v>
      </c>
      <c r="F260" s="34">
        <v>8131</v>
      </c>
      <c r="G260" s="34">
        <v>2024110010238</v>
      </c>
      <c r="H260" s="33" t="s">
        <v>28</v>
      </c>
      <c r="I260" s="33" t="s">
        <v>459</v>
      </c>
      <c r="J260" s="33" t="s">
        <v>30</v>
      </c>
      <c r="K260" s="33">
        <v>80111600</v>
      </c>
      <c r="L260" s="33" t="s">
        <v>1376</v>
      </c>
      <c r="M260" s="33" t="s">
        <v>83</v>
      </c>
      <c r="N260" s="56" t="s">
        <v>83</v>
      </c>
      <c r="O260" s="56">
        <v>4</v>
      </c>
      <c r="P260" s="32">
        <v>1</v>
      </c>
      <c r="Q260" s="33" t="s">
        <v>84</v>
      </c>
      <c r="R260" s="41" t="s">
        <v>85</v>
      </c>
      <c r="S260" s="55">
        <v>3710000</v>
      </c>
      <c r="T260" s="51">
        <v>14840000</v>
      </c>
      <c r="U260" s="33" t="s">
        <v>590</v>
      </c>
      <c r="V260" s="33" t="s">
        <v>79</v>
      </c>
      <c r="W260" s="32" t="s">
        <v>463</v>
      </c>
      <c r="X260" s="33" t="s">
        <v>503</v>
      </c>
      <c r="Y260" s="33" t="s">
        <v>77</v>
      </c>
      <c r="Z260" s="33" t="s">
        <v>78</v>
      </c>
      <c r="AA260" s="76">
        <f>SUMIFS('MOD PAA INVERSIÓN'!M:M,'MOD PAA INVERSIÓN'!B:B,A260,'MOD PAA INVERSIÓN'!A:A,"Modificación propuesta")</f>
        <v>0</v>
      </c>
      <c r="AB260" s="83">
        <f t="shared" ref="AB260:AB276" si="116">AC260-T260</f>
        <v>0</v>
      </c>
      <c r="AC260" s="83">
        <f t="shared" ref="AC260:AC261" si="117">T260</f>
        <v>14840000</v>
      </c>
      <c r="AD260" s="76">
        <f>IFERROR(VLOOKUP(A260,'MOD PAA INVERSIÓN'!$B:$U,20,0),0)</f>
        <v>0</v>
      </c>
      <c r="AE260" s="76">
        <f>SUMIFS('MOD PAA INVERSIÓN'!$M:$M,'MOD PAA INVERSIÓN'!B:B,A260,'MOD PAA INVERSIÓN'!A:A,"Información Actual")</f>
        <v>0</v>
      </c>
      <c r="AF260" s="76" t="e">
        <f>VLOOKUP(A260,'Copia de MOD PAA INVERSIÓN'!$B:$M,12,0)</f>
        <v>#N/A</v>
      </c>
      <c r="AG260" s="28" t="e">
        <f t="shared" si="113"/>
        <v>#REF!</v>
      </c>
      <c r="AH260" s="28"/>
    </row>
    <row r="261" spans="1:34" ht="204">
      <c r="A261" s="32" t="s">
        <v>569</v>
      </c>
      <c r="B261" s="33" t="s">
        <v>71</v>
      </c>
      <c r="C261" s="33" t="s">
        <v>72</v>
      </c>
      <c r="D261" s="33" t="s">
        <v>457</v>
      </c>
      <c r="E261" s="33" t="s">
        <v>458</v>
      </c>
      <c r="F261" s="34">
        <v>8131</v>
      </c>
      <c r="G261" s="34">
        <v>2024110010238</v>
      </c>
      <c r="H261" s="33" t="s">
        <v>28</v>
      </c>
      <c r="I261" s="33" t="s">
        <v>459</v>
      </c>
      <c r="J261" s="33" t="s">
        <v>30</v>
      </c>
      <c r="K261" s="33">
        <v>80111600</v>
      </c>
      <c r="L261" s="33" t="s">
        <v>1377</v>
      </c>
      <c r="M261" s="33" t="s">
        <v>83</v>
      </c>
      <c r="N261" s="56" t="s">
        <v>83</v>
      </c>
      <c r="O261" s="56">
        <v>4</v>
      </c>
      <c r="P261" s="32">
        <v>1</v>
      </c>
      <c r="Q261" s="33" t="s">
        <v>84</v>
      </c>
      <c r="R261" s="41" t="s">
        <v>85</v>
      </c>
      <c r="S261" s="55">
        <v>3710000</v>
      </c>
      <c r="T261" s="51">
        <v>14840000</v>
      </c>
      <c r="U261" s="33" t="s">
        <v>590</v>
      </c>
      <c r="V261" s="33" t="s">
        <v>79</v>
      </c>
      <c r="W261" s="32" t="s">
        <v>463</v>
      </c>
      <c r="X261" s="33" t="s">
        <v>503</v>
      </c>
      <c r="Y261" s="33" t="s">
        <v>77</v>
      </c>
      <c r="Z261" s="33" t="s">
        <v>78</v>
      </c>
      <c r="AA261" s="76">
        <f>SUMIFS('MOD PAA INVERSIÓN'!M:M,'MOD PAA INVERSIÓN'!B:B,A261,'MOD PAA INVERSIÓN'!A:A,"Modificación propuesta")</f>
        <v>0</v>
      </c>
      <c r="AB261" s="83">
        <f t="shared" si="116"/>
        <v>0</v>
      </c>
      <c r="AC261" s="83">
        <f t="shared" si="117"/>
        <v>14840000</v>
      </c>
      <c r="AD261" s="76">
        <f>IFERROR(VLOOKUP(A261,'MOD PAA INVERSIÓN'!$B:$U,20,0),0)</f>
        <v>0</v>
      </c>
      <c r="AE261" s="76">
        <f>SUMIFS('MOD PAA INVERSIÓN'!$M:$M,'MOD PAA INVERSIÓN'!B:B,A261,'MOD PAA INVERSIÓN'!A:A,"Información Actual")</f>
        <v>0</v>
      </c>
      <c r="AF261" s="76" t="e">
        <f>VLOOKUP(A261,'Copia de MOD PAA INVERSIÓN'!$B:$M,12,0)</f>
        <v>#N/A</v>
      </c>
      <c r="AG261" s="28" t="e">
        <f t="shared" si="113"/>
        <v>#REF!</v>
      </c>
      <c r="AH261" s="28"/>
    </row>
    <row r="262" spans="1:34" ht="204">
      <c r="A262" s="32" t="s">
        <v>570</v>
      </c>
      <c r="B262" s="33" t="s">
        <v>71</v>
      </c>
      <c r="C262" s="33" t="s">
        <v>72</v>
      </c>
      <c r="D262" s="33" t="s">
        <v>457</v>
      </c>
      <c r="E262" s="33" t="s">
        <v>458</v>
      </c>
      <c r="F262" s="34">
        <v>8131</v>
      </c>
      <c r="G262" s="34">
        <v>2024110010238</v>
      </c>
      <c r="H262" s="33" t="s">
        <v>28</v>
      </c>
      <c r="I262" s="33" t="s">
        <v>459</v>
      </c>
      <c r="J262" s="33" t="s">
        <v>30</v>
      </c>
      <c r="K262" s="33">
        <v>80111600</v>
      </c>
      <c r="L262" s="33" t="s">
        <v>1378</v>
      </c>
      <c r="M262" s="33" t="s">
        <v>83</v>
      </c>
      <c r="N262" s="56" t="s">
        <v>83</v>
      </c>
      <c r="O262" s="56">
        <v>6</v>
      </c>
      <c r="P262" s="32">
        <v>1</v>
      </c>
      <c r="Q262" s="33" t="s">
        <v>84</v>
      </c>
      <c r="R262" s="41" t="s">
        <v>85</v>
      </c>
      <c r="S262" s="55">
        <v>3710000</v>
      </c>
      <c r="T262" s="51">
        <v>29680000</v>
      </c>
      <c r="U262" s="33" t="s">
        <v>590</v>
      </c>
      <c r="V262" s="33" t="s">
        <v>79</v>
      </c>
      <c r="W262" s="32" t="s">
        <v>463</v>
      </c>
      <c r="X262" s="33" t="s">
        <v>503</v>
      </c>
      <c r="Y262" s="33" t="s">
        <v>77</v>
      </c>
      <c r="Z262" s="33" t="s">
        <v>78</v>
      </c>
      <c r="AA262" s="76">
        <f>SUMIFS('MOD PAA INVERSIÓN'!M:M,'MOD PAA INVERSIÓN'!B:B,A262,'MOD PAA INVERSIÓN'!A:A,"Modificación propuesta")</f>
        <v>0</v>
      </c>
      <c r="AB262" s="76">
        <f t="shared" si="116"/>
        <v>-29680000</v>
      </c>
      <c r="AC262" s="76">
        <f>AA262</f>
        <v>0</v>
      </c>
      <c r="AD262" s="76">
        <f>IFERROR(VLOOKUP(A262,'MOD PAA INVERSIÓN'!$B:$U,20,0),0)</f>
        <v>7</v>
      </c>
      <c r="AE262" s="76">
        <f>SUMIFS('MOD PAA INVERSIÓN'!$M:$M,'MOD PAA INVERSIÓN'!B:B,A262,'MOD PAA INVERSIÓN'!A:A,"Información Actual")</f>
        <v>0</v>
      </c>
      <c r="AF262" s="76">
        <f>VLOOKUP(A262,'Copia de MOD PAA INVERSIÓN'!$B:$M,12,0)</f>
        <v>29680000</v>
      </c>
      <c r="AG262" s="82" t="e">
        <f t="shared" si="113"/>
        <v>#REF!</v>
      </c>
      <c r="AH262" s="28"/>
    </row>
    <row r="263" spans="1:34" ht="204">
      <c r="A263" s="32" t="s">
        <v>571</v>
      </c>
      <c r="B263" s="33" t="s">
        <v>71</v>
      </c>
      <c r="C263" s="33" t="s">
        <v>72</v>
      </c>
      <c r="D263" s="33" t="s">
        <v>457</v>
      </c>
      <c r="E263" s="33" t="s">
        <v>458</v>
      </c>
      <c r="F263" s="34">
        <v>8131</v>
      </c>
      <c r="G263" s="34">
        <v>2024110010238</v>
      </c>
      <c r="H263" s="33" t="s">
        <v>28</v>
      </c>
      <c r="I263" s="33" t="s">
        <v>459</v>
      </c>
      <c r="J263" s="33" t="s">
        <v>30</v>
      </c>
      <c r="K263" s="33">
        <v>80111600</v>
      </c>
      <c r="L263" s="33" t="s">
        <v>1379</v>
      </c>
      <c r="M263" s="33" t="s">
        <v>83</v>
      </c>
      <c r="N263" s="56" t="s">
        <v>83</v>
      </c>
      <c r="O263" s="56">
        <v>4</v>
      </c>
      <c r="P263" s="32">
        <v>1</v>
      </c>
      <c r="Q263" s="33" t="s">
        <v>84</v>
      </c>
      <c r="R263" s="41" t="s">
        <v>85</v>
      </c>
      <c r="S263" s="55">
        <v>3710000</v>
      </c>
      <c r="T263" s="51">
        <v>14840000</v>
      </c>
      <c r="U263" s="33" t="s">
        <v>590</v>
      </c>
      <c r="V263" s="33" t="s">
        <v>79</v>
      </c>
      <c r="W263" s="32" t="s">
        <v>463</v>
      </c>
      <c r="X263" s="33" t="s">
        <v>503</v>
      </c>
      <c r="Y263" s="33" t="s">
        <v>77</v>
      </c>
      <c r="Z263" s="33" t="s">
        <v>78</v>
      </c>
      <c r="AA263" s="76">
        <f>SUMIFS('MOD PAA INVERSIÓN'!M:M,'MOD PAA INVERSIÓN'!B:B,A263,'MOD PAA INVERSIÓN'!A:A,"Modificación propuesta")</f>
        <v>0</v>
      </c>
      <c r="AB263" s="83">
        <f t="shared" si="116"/>
        <v>0</v>
      </c>
      <c r="AC263" s="83">
        <f t="shared" ref="AC263:AC276" si="118">T263</f>
        <v>14840000</v>
      </c>
      <c r="AD263" s="76">
        <f>IFERROR(VLOOKUP(A263,'MOD PAA INVERSIÓN'!$B:$U,20,0),0)</f>
        <v>0</v>
      </c>
      <c r="AE263" s="76">
        <f>SUMIFS('MOD PAA INVERSIÓN'!$M:$M,'MOD PAA INVERSIÓN'!B:B,A263,'MOD PAA INVERSIÓN'!A:A,"Información Actual")</f>
        <v>0</v>
      </c>
      <c r="AF263" s="76" t="e">
        <f>VLOOKUP(A263,'Copia de MOD PAA INVERSIÓN'!$B:$M,12,0)</f>
        <v>#N/A</v>
      </c>
      <c r="AG263" s="28" t="e">
        <f t="shared" si="113"/>
        <v>#REF!</v>
      </c>
      <c r="AH263" s="28"/>
    </row>
    <row r="264" spans="1:34" ht="204">
      <c r="A264" s="32" t="s">
        <v>572</v>
      </c>
      <c r="B264" s="33" t="s">
        <v>71</v>
      </c>
      <c r="C264" s="33" t="s">
        <v>72</v>
      </c>
      <c r="D264" s="33" t="s">
        <v>457</v>
      </c>
      <c r="E264" s="33" t="s">
        <v>458</v>
      </c>
      <c r="F264" s="34">
        <v>8131</v>
      </c>
      <c r="G264" s="34">
        <v>2024110010238</v>
      </c>
      <c r="H264" s="33" t="s">
        <v>28</v>
      </c>
      <c r="I264" s="33" t="s">
        <v>459</v>
      </c>
      <c r="J264" s="33" t="s">
        <v>30</v>
      </c>
      <c r="K264" s="33">
        <v>80111600</v>
      </c>
      <c r="L264" s="33" t="s">
        <v>1380</v>
      </c>
      <c r="M264" s="33" t="s">
        <v>83</v>
      </c>
      <c r="N264" s="56" t="s">
        <v>83</v>
      </c>
      <c r="O264" s="56">
        <v>4</v>
      </c>
      <c r="P264" s="32">
        <v>1</v>
      </c>
      <c r="Q264" s="33" t="s">
        <v>84</v>
      </c>
      <c r="R264" s="41" t="s">
        <v>85</v>
      </c>
      <c r="S264" s="55">
        <v>3710000</v>
      </c>
      <c r="T264" s="51">
        <v>14840000</v>
      </c>
      <c r="U264" s="33" t="s">
        <v>590</v>
      </c>
      <c r="V264" s="33" t="s">
        <v>79</v>
      </c>
      <c r="W264" s="32" t="s">
        <v>463</v>
      </c>
      <c r="X264" s="33" t="s">
        <v>503</v>
      </c>
      <c r="Y264" s="33" t="s">
        <v>77</v>
      </c>
      <c r="Z264" s="33" t="s">
        <v>78</v>
      </c>
      <c r="AA264" s="76">
        <f>SUMIFS('MOD PAA INVERSIÓN'!M:M,'MOD PAA INVERSIÓN'!B:B,A264,'MOD PAA INVERSIÓN'!A:A,"Modificación propuesta")</f>
        <v>0</v>
      </c>
      <c r="AB264" s="83">
        <f t="shared" si="116"/>
        <v>0</v>
      </c>
      <c r="AC264" s="83">
        <f t="shared" si="118"/>
        <v>14840000</v>
      </c>
      <c r="AD264" s="76">
        <f>IFERROR(VLOOKUP(A264,'MOD PAA INVERSIÓN'!$B:$U,20,0),0)</f>
        <v>0</v>
      </c>
      <c r="AE264" s="76">
        <f>SUMIFS('MOD PAA INVERSIÓN'!$M:$M,'MOD PAA INVERSIÓN'!B:B,A264,'MOD PAA INVERSIÓN'!A:A,"Información Actual")</f>
        <v>0</v>
      </c>
      <c r="AF264" s="76" t="e">
        <f>VLOOKUP(A264,'Copia de MOD PAA INVERSIÓN'!$B:$M,12,0)</f>
        <v>#N/A</v>
      </c>
      <c r="AG264" s="28" t="e">
        <f t="shared" si="113"/>
        <v>#REF!</v>
      </c>
      <c r="AH264" s="28"/>
    </row>
    <row r="265" spans="1:34" ht="204">
      <c r="A265" s="32" t="s">
        <v>573</v>
      </c>
      <c r="B265" s="33" t="s">
        <v>71</v>
      </c>
      <c r="C265" s="33" t="s">
        <v>72</v>
      </c>
      <c r="D265" s="33" t="s">
        <v>457</v>
      </c>
      <c r="E265" s="33" t="s">
        <v>458</v>
      </c>
      <c r="F265" s="34">
        <v>8131</v>
      </c>
      <c r="G265" s="34">
        <v>2024110010238</v>
      </c>
      <c r="H265" s="33" t="s">
        <v>28</v>
      </c>
      <c r="I265" s="33" t="s">
        <v>459</v>
      </c>
      <c r="J265" s="33" t="s">
        <v>30</v>
      </c>
      <c r="K265" s="33">
        <v>80111600</v>
      </c>
      <c r="L265" s="33" t="s">
        <v>1381</v>
      </c>
      <c r="M265" s="33" t="s">
        <v>83</v>
      </c>
      <c r="N265" s="56" t="s">
        <v>83</v>
      </c>
      <c r="O265" s="56">
        <v>4</v>
      </c>
      <c r="P265" s="32">
        <v>1</v>
      </c>
      <c r="Q265" s="33" t="s">
        <v>84</v>
      </c>
      <c r="R265" s="41" t="s">
        <v>85</v>
      </c>
      <c r="S265" s="55">
        <v>3710000</v>
      </c>
      <c r="T265" s="51">
        <v>14840000</v>
      </c>
      <c r="U265" s="33" t="s">
        <v>590</v>
      </c>
      <c r="V265" s="33" t="s">
        <v>79</v>
      </c>
      <c r="W265" s="32" t="s">
        <v>463</v>
      </c>
      <c r="X265" s="33" t="s">
        <v>503</v>
      </c>
      <c r="Y265" s="33" t="s">
        <v>77</v>
      </c>
      <c r="Z265" s="33" t="s">
        <v>78</v>
      </c>
      <c r="AA265" s="76">
        <f>SUMIFS('MOD PAA INVERSIÓN'!M:M,'MOD PAA INVERSIÓN'!B:B,A265,'MOD PAA INVERSIÓN'!A:A,"Modificación propuesta")</f>
        <v>0</v>
      </c>
      <c r="AB265" s="83">
        <f t="shared" si="116"/>
        <v>0</v>
      </c>
      <c r="AC265" s="83">
        <f t="shared" si="118"/>
        <v>14840000</v>
      </c>
      <c r="AD265" s="76">
        <f>IFERROR(VLOOKUP(A265,'MOD PAA INVERSIÓN'!$B:$U,20,0),0)</f>
        <v>0</v>
      </c>
      <c r="AE265" s="76">
        <f>SUMIFS('MOD PAA INVERSIÓN'!$M:$M,'MOD PAA INVERSIÓN'!B:B,A265,'MOD PAA INVERSIÓN'!A:A,"Información Actual")</f>
        <v>0</v>
      </c>
      <c r="AF265" s="76" t="e">
        <f>VLOOKUP(A265,'Copia de MOD PAA INVERSIÓN'!$B:$M,12,0)</f>
        <v>#N/A</v>
      </c>
      <c r="AG265" s="28" t="e">
        <f t="shared" si="113"/>
        <v>#REF!</v>
      </c>
      <c r="AH265" s="28"/>
    </row>
    <row r="266" spans="1:34" ht="204">
      <c r="A266" s="32" t="s">
        <v>574</v>
      </c>
      <c r="B266" s="33" t="s">
        <v>71</v>
      </c>
      <c r="C266" s="33" t="s">
        <v>72</v>
      </c>
      <c r="D266" s="33" t="s">
        <v>457</v>
      </c>
      <c r="E266" s="33" t="s">
        <v>458</v>
      </c>
      <c r="F266" s="34">
        <v>8131</v>
      </c>
      <c r="G266" s="34">
        <v>2024110010238</v>
      </c>
      <c r="H266" s="33" t="s">
        <v>28</v>
      </c>
      <c r="I266" s="33" t="s">
        <v>459</v>
      </c>
      <c r="J266" s="33" t="s">
        <v>30</v>
      </c>
      <c r="K266" s="33">
        <v>80111600</v>
      </c>
      <c r="L266" s="33" t="s">
        <v>1382</v>
      </c>
      <c r="M266" s="33" t="s">
        <v>83</v>
      </c>
      <c r="N266" s="56" t="s">
        <v>83</v>
      </c>
      <c r="O266" s="56">
        <v>4</v>
      </c>
      <c r="P266" s="32">
        <v>1</v>
      </c>
      <c r="Q266" s="33" t="s">
        <v>84</v>
      </c>
      <c r="R266" s="41" t="s">
        <v>85</v>
      </c>
      <c r="S266" s="55">
        <v>3710000</v>
      </c>
      <c r="T266" s="51">
        <v>14840000</v>
      </c>
      <c r="U266" s="33" t="s">
        <v>590</v>
      </c>
      <c r="V266" s="33" t="s">
        <v>79</v>
      </c>
      <c r="W266" s="32" t="s">
        <v>463</v>
      </c>
      <c r="X266" s="33" t="s">
        <v>503</v>
      </c>
      <c r="Y266" s="33" t="s">
        <v>77</v>
      </c>
      <c r="Z266" s="33" t="s">
        <v>78</v>
      </c>
      <c r="AA266" s="76">
        <f>SUMIFS('MOD PAA INVERSIÓN'!M:M,'MOD PAA INVERSIÓN'!B:B,A266,'MOD PAA INVERSIÓN'!A:A,"Modificación propuesta")</f>
        <v>0</v>
      </c>
      <c r="AB266" s="83">
        <f t="shared" si="116"/>
        <v>0</v>
      </c>
      <c r="AC266" s="83">
        <f t="shared" si="118"/>
        <v>14840000</v>
      </c>
      <c r="AD266" s="76">
        <f>IFERROR(VLOOKUP(A266,'MOD PAA INVERSIÓN'!$B:$U,20,0),0)</f>
        <v>0</v>
      </c>
      <c r="AE266" s="76">
        <f>SUMIFS('MOD PAA INVERSIÓN'!$M:$M,'MOD PAA INVERSIÓN'!B:B,A266,'MOD PAA INVERSIÓN'!A:A,"Información Actual")</f>
        <v>0</v>
      </c>
      <c r="AF266" s="76" t="e">
        <f>VLOOKUP(A266,'Copia de MOD PAA INVERSIÓN'!$B:$M,12,0)</f>
        <v>#N/A</v>
      </c>
      <c r="AG266" s="28" t="e">
        <f t="shared" si="113"/>
        <v>#REF!</v>
      </c>
      <c r="AH266" s="28"/>
    </row>
    <row r="267" spans="1:34" ht="204">
      <c r="A267" s="32" t="s">
        <v>575</v>
      </c>
      <c r="B267" s="33" t="s">
        <v>71</v>
      </c>
      <c r="C267" s="33" t="s">
        <v>72</v>
      </c>
      <c r="D267" s="33" t="s">
        <v>457</v>
      </c>
      <c r="E267" s="33" t="s">
        <v>458</v>
      </c>
      <c r="F267" s="34">
        <v>8131</v>
      </c>
      <c r="G267" s="34">
        <v>2024110010238</v>
      </c>
      <c r="H267" s="33" t="s">
        <v>28</v>
      </c>
      <c r="I267" s="33" t="s">
        <v>459</v>
      </c>
      <c r="J267" s="33" t="s">
        <v>30</v>
      </c>
      <c r="K267" s="33">
        <v>80111600</v>
      </c>
      <c r="L267" s="33" t="s">
        <v>1383</v>
      </c>
      <c r="M267" s="33" t="s">
        <v>83</v>
      </c>
      <c r="N267" s="56" t="s">
        <v>83</v>
      </c>
      <c r="O267" s="56">
        <v>4</v>
      </c>
      <c r="P267" s="32">
        <v>1</v>
      </c>
      <c r="Q267" s="33" t="s">
        <v>84</v>
      </c>
      <c r="R267" s="41" t="s">
        <v>85</v>
      </c>
      <c r="S267" s="55">
        <v>3710000</v>
      </c>
      <c r="T267" s="51">
        <v>14840000</v>
      </c>
      <c r="U267" s="33" t="s">
        <v>590</v>
      </c>
      <c r="V267" s="33" t="s">
        <v>79</v>
      </c>
      <c r="W267" s="32" t="s">
        <v>463</v>
      </c>
      <c r="X267" s="33" t="s">
        <v>503</v>
      </c>
      <c r="Y267" s="33" t="s">
        <v>77</v>
      </c>
      <c r="Z267" s="33" t="s">
        <v>78</v>
      </c>
      <c r="AA267" s="76">
        <f>SUMIFS('MOD PAA INVERSIÓN'!M:M,'MOD PAA INVERSIÓN'!B:B,A267,'MOD PAA INVERSIÓN'!A:A,"Modificación propuesta")</f>
        <v>0</v>
      </c>
      <c r="AB267" s="83">
        <f t="shared" si="116"/>
        <v>0</v>
      </c>
      <c r="AC267" s="83">
        <f t="shared" si="118"/>
        <v>14840000</v>
      </c>
      <c r="AD267" s="76">
        <f>IFERROR(VLOOKUP(A267,'MOD PAA INVERSIÓN'!$B:$U,20,0),0)</f>
        <v>0</v>
      </c>
      <c r="AE267" s="76">
        <f>SUMIFS('MOD PAA INVERSIÓN'!$M:$M,'MOD PAA INVERSIÓN'!B:B,A267,'MOD PAA INVERSIÓN'!A:A,"Información Actual")</f>
        <v>0</v>
      </c>
      <c r="AF267" s="76" t="e">
        <f>VLOOKUP(A267,'Copia de MOD PAA INVERSIÓN'!$B:$M,12,0)</f>
        <v>#N/A</v>
      </c>
      <c r="AG267" s="28" t="e">
        <f t="shared" si="113"/>
        <v>#REF!</v>
      </c>
      <c r="AH267" s="28"/>
    </row>
    <row r="268" spans="1:34" ht="204">
      <c r="A268" s="32" t="s">
        <v>576</v>
      </c>
      <c r="B268" s="33" t="s">
        <v>71</v>
      </c>
      <c r="C268" s="33" t="s">
        <v>72</v>
      </c>
      <c r="D268" s="33" t="s">
        <v>457</v>
      </c>
      <c r="E268" s="33" t="s">
        <v>458</v>
      </c>
      <c r="F268" s="34">
        <v>8131</v>
      </c>
      <c r="G268" s="34">
        <v>2024110010238</v>
      </c>
      <c r="H268" s="33" t="s">
        <v>28</v>
      </c>
      <c r="I268" s="33" t="s">
        <v>459</v>
      </c>
      <c r="J268" s="33" t="s">
        <v>30</v>
      </c>
      <c r="K268" s="33">
        <v>80111600</v>
      </c>
      <c r="L268" s="33" t="s">
        <v>1384</v>
      </c>
      <c r="M268" s="33" t="s">
        <v>83</v>
      </c>
      <c r="N268" s="56" t="s">
        <v>83</v>
      </c>
      <c r="O268" s="56">
        <v>4</v>
      </c>
      <c r="P268" s="32">
        <v>1</v>
      </c>
      <c r="Q268" s="33" t="s">
        <v>84</v>
      </c>
      <c r="R268" s="41" t="s">
        <v>85</v>
      </c>
      <c r="S268" s="55">
        <v>3710000</v>
      </c>
      <c r="T268" s="51">
        <v>14840000</v>
      </c>
      <c r="U268" s="33" t="s">
        <v>590</v>
      </c>
      <c r="V268" s="33" t="s">
        <v>79</v>
      </c>
      <c r="W268" s="32" t="s">
        <v>463</v>
      </c>
      <c r="X268" s="33" t="s">
        <v>503</v>
      </c>
      <c r="Y268" s="33" t="s">
        <v>77</v>
      </c>
      <c r="Z268" s="33" t="s">
        <v>78</v>
      </c>
      <c r="AA268" s="76">
        <f>SUMIFS('MOD PAA INVERSIÓN'!M:M,'MOD PAA INVERSIÓN'!B:B,A268,'MOD PAA INVERSIÓN'!A:A,"Modificación propuesta")</f>
        <v>0</v>
      </c>
      <c r="AB268" s="83">
        <f t="shared" si="116"/>
        <v>0</v>
      </c>
      <c r="AC268" s="83">
        <f t="shared" si="118"/>
        <v>14840000</v>
      </c>
      <c r="AD268" s="76">
        <f>IFERROR(VLOOKUP(A268,'MOD PAA INVERSIÓN'!$B:$U,20,0),0)</f>
        <v>0</v>
      </c>
      <c r="AE268" s="76">
        <f>SUMIFS('MOD PAA INVERSIÓN'!$M:$M,'MOD PAA INVERSIÓN'!B:B,A268,'MOD PAA INVERSIÓN'!A:A,"Información Actual")</f>
        <v>0</v>
      </c>
      <c r="AF268" s="76" t="e">
        <f>VLOOKUP(A268,'Copia de MOD PAA INVERSIÓN'!$B:$M,12,0)</f>
        <v>#N/A</v>
      </c>
      <c r="AG268" s="28" t="e">
        <f t="shared" si="113"/>
        <v>#REF!</v>
      </c>
      <c r="AH268" s="28"/>
    </row>
    <row r="269" spans="1:34" ht="204">
      <c r="A269" s="32" t="s">
        <v>577</v>
      </c>
      <c r="B269" s="33" t="s">
        <v>71</v>
      </c>
      <c r="C269" s="33" t="s">
        <v>72</v>
      </c>
      <c r="D269" s="33" t="s">
        <v>457</v>
      </c>
      <c r="E269" s="33" t="s">
        <v>458</v>
      </c>
      <c r="F269" s="34">
        <v>8131</v>
      </c>
      <c r="G269" s="34">
        <v>2024110010238</v>
      </c>
      <c r="H269" s="33" t="s">
        <v>28</v>
      </c>
      <c r="I269" s="33" t="s">
        <v>459</v>
      </c>
      <c r="J269" s="33" t="s">
        <v>30</v>
      </c>
      <c r="K269" s="33">
        <v>80111600</v>
      </c>
      <c r="L269" s="33" t="s">
        <v>1385</v>
      </c>
      <c r="M269" s="33" t="s">
        <v>83</v>
      </c>
      <c r="N269" s="56" t="s">
        <v>83</v>
      </c>
      <c r="O269" s="56">
        <v>4</v>
      </c>
      <c r="P269" s="32">
        <v>1</v>
      </c>
      <c r="Q269" s="33" t="s">
        <v>84</v>
      </c>
      <c r="R269" s="41" t="s">
        <v>85</v>
      </c>
      <c r="S269" s="55">
        <v>3710000</v>
      </c>
      <c r="T269" s="51">
        <v>14840000</v>
      </c>
      <c r="U269" s="33" t="s">
        <v>590</v>
      </c>
      <c r="V269" s="33" t="s">
        <v>79</v>
      </c>
      <c r="W269" s="32" t="s">
        <v>463</v>
      </c>
      <c r="X269" s="33" t="s">
        <v>503</v>
      </c>
      <c r="Y269" s="33" t="s">
        <v>77</v>
      </c>
      <c r="Z269" s="33" t="s">
        <v>78</v>
      </c>
      <c r="AA269" s="76">
        <f>SUMIFS('MOD PAA INVERSIÓN'!M:M,'MOD PAA INVERSIÓN'!B:B,A269,'MOD PAA INVERSIÓN'!A:A,"Modificación propuesta")</f>
        <v>0</v>
      </c>
      <c r="AB269" s="83">
        <f t="shared" si="116"/>
        <v>0</v>
      </c>
      <c r="AC269" s="83">
        <f t="shared" si="118"/>
        <v>14840000</v>
      </c>
      <c r="AD269" s="76">
        <f>IFERROR(VLOOKUP(A269,'MOD PAA INVERSIÓN'!$B:$U,20,0),0)</f>
        <v>0</v>
      </c>
      <c r="AE269" s="76">
        <f>SUMIFS('MOD PAA INVERSIÓN'!$M:$M,'MOD PAA INVERSIÓN'!B:B,A269,'MOD PAA INVERSIÓN'!A:A,"Información Actual")</f>
        <v>0</v>
      </c>
      <c r="AF269" s="76" t="e">
        <f>VLOOKUP(A269,'Copia de MOD PAA INVERSIÓN'!$B:$M,12,0)</f>
        <v>#N/A</v>
      </c>
      <c r="AG269" s="28" t="e">
        <f t="shared" si="113"/>
        <v>#REF!</v>
      </c>
      <c r="AH269" s="28"/>
    </row>
    <row r="270" spans="1:34" ht="204">
      <c r="A270" s="32" t="s">
        <v>578</v>
      </c>
      <c r="B270" s="33" t="s">
        <v>71</v>
      </c>
      <c r="C270" s="33" t="s">
        <v>72</v>
      </c>
      <c r="D270" s="33" t="s">
        <v>457</v>
      </c>
      <c r="E270" s="33" t="s">
        <v>458</v>
      </c>
      <c r="F270" s="34">
        <v>8131</v>
      </c>
      <c r="G270" s="34">
        <v>2024110010238</v>
      </c>
      <c r="H270" s="33" t="s">
        <v>28</v>
      </c>
      <c r="I270" s="33" t="s">
        <v>459</v>
      </c>
      <c r="J270" s="33" t="s">
        <v>30</v>
      </c>
      <c r="K270" s="33">
        <v>80111600</v>
      </c>
      <c r="L270" s="33" t="s">
        <v>1386</v>
      </c>
      <c r="M270" s="33" t="s">
        <v>83</v>
      </c>
      <c r="N270" s="56" t="s">
        <v>83</v>
      </c>
      <c r="O270" s="56">
        <v>4</v>
      </c>
      <c r="P270" s="32">
        <v>1</v>
      </c>
      <c r="Q270" s="33" t="s">
        <v>84</v>
      </c>
      <c r="R270" s="41" t="s">
        <v>85</v>
      </c>
      <c r="S270" s="55">
        <v>3710000</v>
      </c>
      <c r="T270" s="51">
        <v>14840000</v>
      </c>
      <c r="U270" s="33" t="s">
        <v>590</v>
      </c>
      <c r="V270" s="33" t="s">
        <v>79</v>
      </c>
      <c r="W270" s="32" t="s">
        <v>463</v>
      </c>
      <c r="X270" s="33" t="s">
        <v>503</v>
      </c>
      <c r="Y270" s="33" t="s">
        <v>77</v>
      </c>
      <c r="Z270" s="33" t="s">
        <v>78</v>
      </c>
      <c r="AA270" s="76">
        <f>SUMIFS('MOD PAA INVERSIÓN'!M:M,'MOD PAA INVERSIÓN'!B:B,A270,'MOD PAA INVERSIÓN'!A:A,"Modificación propuesta")</f>
        <v>0</v>
      </c>
      <c r="AB270" s="83">
        <f t="shared" si="116"/>
        <v>0</v>
      </c>
      <c r="AC270" s="83">
        <f t="shared" si="118"/>
        <v>14840000</v>
      </c>
      <c r="AD270" s="76">
        <f>IFERROR(VLOOKUP(A270,'MOD PAA INVERSIÓN'!$B:$U,20,0),0)</f>
        <v>0</v>
      </c>
      <c r="AE270" s="76">
        <f>SUMIFS('MOD PAA INVERSIÓN'!$M:$M,'MOD PAA INVERSIÓN'!B:B,A270,'MOD PAA INVERSIÓN'!A:A,"Información Actual")</f>
        <v>0</v>
      </c>
      <c r="AF270" s="76" t="e">
        <f>VLOOKUP(A270,'Copia de MOD PAA INVERSIÓN'!$B:$M,12,0)</f>
        <v>#N/A</v>
      </c>
      <c r="AG270" s="28" t="e">
        <f t="shared" si="113"/>
        <v>#REF!</v>
      </c>
      <c r="AH270" s="28"/>
    </row>
    <row r="271" spans="1:34" ht="204">
      <c r="A271" s="32" t="s">
        <v>579</v>
      </c>
      <c r="B271" s="33" t="s">
        <v>71</v>
      </c>
      <c r="C271" s="33" t="s">
        <v>72</v>
      </c>
      <c r="D271" s="33" t="s">
        <v>457</v>
      </c>
      <c r="E271" s="33" t="s">
        <v>458</v>
      </c>
      <c r="F271" s="34">
        <v>8131</v>
      </c>
      <c r="G271" s="34">
        <v>2024110010238</v>
      </c>
      <c r="H271" s="33" t="s">
        <v>28</v>
      </c>
      <c r="I271" s="33" t="s">
        <v>459</v>
      </c>
      <c r="J271" s="33" t="s">
        <v>30</v>
      </c>
      <c r="K271" s="33">
        <v>80111600</v>
      </c>
      <c r="L271" s="33" t="s">
        <v>1387</v>
      </c>
      <c r="M271" s="33" t="s">
        <v>83</v>
      </c>
      <c r="N271" s="56" t="s">
        <v>83</v>
      </c>
      <c r="O271" s="56">
        <v>4</v>
      </c>
      <c r="P271" s="32">
        <v>1</v>
      </c>
      <c r="Q271" s="33" t="s">
        <v>84</v>
      </c>
      <c r="R271" s="41" t="s">
        <v>85</v>
      </c>
      <c r="S271" s="55">
        <v>3800000</v>
      </c>
      <c r="T271" s="51">
        <v>15200000</v>
      </c>
      <c r="U271" s="33" t="s">
        <v>590</v>
      </c>
      <c r="V271" s="33" t="s">
        <v>79</v>
      </c>
      <c r="W271" s="32" t="s">
        <v>463</v>
      </c>
      <c r="X271" s="33" t="s">
        <v>503</v>
      </c>
      <c r="Y271" s="33" t="s">
        <v>77</v>
      </c>
      <c r="Z271" s="33" t="s">
        <v>78</v>
      </c>
      <c r="AA271" s="76">
        <f>SUMIFS('MOD PAA INVERSIÓN'!M:M,'MOD PAA INVERSIÓN'!B:B,A271,'MOD PAA INVERSIÓN'!A:A,"Modificación propuesta")</f>
        <v>0</v>
      </c>
      <c r="AB271" s="83">
        <f t="shared" si="116"/>
        <v>0</v>
      </c>
      <c r="AC271" s="83">
        <f t="shared" si="118"/>
        <v>15200000</v>
      </c>
      <c r="AD271" s="76">
        <f>IFERROR(VLOOKUP(A271,'MOD PAA INVERSIÓN'!$B:$U,20,0),0)</f>
        <v>0</v>
      </c>
      <c r="AE271" s="76">
        <f>SUMIFS('MOD PAA INVERSIÓN'!$M:$M,'MOD PAA INVERSIÓN'!B:B,A271,'MOD PAA INVERSIÓN'!A:A,"Información Actual")</f>
        <v>0</v>
      </c>
      <c r="AF271" s="76" t="e">
        <f>VLOOKUP(A271,'Copia de MOD PAA INVERSIÓN'!$B:$M,12,0)</f>
        <v>#N/A</v>
      </c>
      <c r="AG271" s="28" t="e">
        <f t="shared" si="113"/>
        <v>#REF!</v>
      </c>
      <c r="AH271" s="28"/>
    </row>
    <row r="272" spans="1:34" ht="204">
      <c r="A272" s="32" t="s">
        <v>580</v>
      </c>
      <c r="B272" s="33" t="s">
        <v>71</v>
      </c>
      <c r="C272" s="33" t="s">
        <v>72</v>
      </c>
      <c r="D272" s="33" t="s">
        <v>457</v>
      </c>
      <c r="E272" s="33" t="s">
        <v>458</v>
      </c>
      <c r="F272" s="34">
        <v>8131</v>
      </c>
      <c r="G272" s="34">
        <v>2024110010238</v>
      </c>
      <c r="H272" s="33" t="s">
        <v>28</v>
      </c>
      <c r="I272" s="33" t="s">
        <v>459</v>
      </c>
      <c r="J272" s="33" t="s">
        <v>30</v>
      </c>
      <c r="K272" s="33">
        <v>80111600</v>
      </c>
      <c r="L272" s="33" t="s">
        <v>1388</v>
      </c>
      <c r="M272" s="33" t="s">
        <v>83</v>
      </c>
      <c r="N272" s="56" t="s">
        <v>83</v>
      </c>
      <c r="O272" s="56">
        <v>4</v>
      </c>
      <c r="P272" s="32">
        <v>1</v>
      </c>
      <c r="Q272" s="33" t="s">
        <v>84</v>
      </c>
      <c r="R272" s="41" t="s">
        <v>85</v>
      </c>
      <c r="S272" s="55">
        <v>3800000</v>
      </c>
      <c r="T272" s="51">
        <v>15200000</v>
      </c>
      <c r="U272" s="33" t="s">
        <v>590</v>
      </c>
      <c r="V272" s="33" t="s">
        <v>79</v>
      </c>
      <c r="W272" s="32" t="s">
        <v>463</v>
      </c>
      <c r="X272" s="33" t="s">
        <v>503</v>
      </c>
      <c r="Y272" s="33" t="s">
        <v>77</v>
      </c>
      <c r="Z272" s="33" t="s">
        <v>78</v>
      </c>
      <c r="AA272" s="76">
        <f>SUMIFS('MOD PAA INVERSIÓN'!M:M,'MOD PAA INVERSIÓN'!B:B,A272,'MOD PAA INVERSIÓN'!A:A,"Modificación propuesta")</f>
        <v>0</v>
      </c>
      <c r="AB272" s="83">
        <f t="shared" si="116"/>
        <v>0</v>
      </c>
      <c r="AC272" s="83">
        <f t="shared" si="118"/>
        <v>15200000</v>
      </c>
      <c r="AD272" s="76">
        <f>IFERROR(VLOOKUP(A272,'MOD PAA INVERSIÓN'!$B:$U,20,0),0)</f>
        <v>0</v>
      </c>
      <c r="AE272" s="76">
        <f>SUMIFS('MOD PAA INVERSIÓN'!$M:$M,'MOD PAA INVERSIÓN'!B:B,A272,'MOD PAA INVERSIÓN'!A:A,"Información Actual")</f>
        <v>0</v>
      </c>
      <c r="AF272" s="76" t="e">
        <f>VLOOKUP(A272,'Copia de MOD PAA INVERSIÓN'!$B:$M,12,0)</f>
        <v>#N/A</v>
      </c>
      <c r="AG272" s="28" t="e">
        <f t="shared" si="113"/>
        <v>#REF!</v>
      </c>
      <c r="AH272" s="28"/>
    </row>
    <row r="273" spans="1:34" ht="204">
      <c r="A273" s="32" t="s">
        <v>581</v>
      </c>
      <c r="B273" s="33" t="s">
        <v>71</v>
      </c>
      <c r="C273" s="33" t="s">
        <v>72</v>
      </c>
      <c r="D273" s="33" t="s">
        <v>457</v>
      </c>
      <c r="E273" s="33" t="s">
        <v>458</v>
      </c>
      <c r="F273" s="34">
        <v>8131</v>
      </c>
      <c r="G273" s="34">
        <v>2024110010238</v>
      </c>
      <c r="H273" s="33" t="s">
        <v>28</v>
      </c>
      <c r="I273" s="33" t="s">
        <v>459</v>
      </c>
      <c r="J273" s="33" t="s">
        <v>30</v>
      </c>
      <c r="K273" s="33">
        <v>80111600</v>
      </c>
      <c r="L273" s="33" t="s">
        <v>1389</v>
      </c>
      <c r="M273" s="33" t="s">
        <v>83</v>
      </c>
      <c r="N273" s="56" t="s">
        <v>83</v>
      </c>
      <c r="O273" s="56">
        <v>4</v>
      </c>
      <c r="P273" s="32">
        <v>1</v>
      </c>
      <c r="Q273" s="33" t="s">
        <v>84</v>
      </c>
      <c r="R273" s="41" t="s">
        <v>85</v>
      </c>
      <c r="S273" s="55">
        <v>3800000</v>
      </c>
      <c r="T273" s="51">
        <v>15200000</v>
      </c>
      <c r="U273" s="33" t="s">
        <v>590</v>
      </c>
      <c r="V273" s="33" t="s">
        <v>79</v>
      </c>
      <c r="W273" s="32" t="s">
        <v>463</v>
      </c>
      <c r="X273" s="33" t="s">
        <v>503</v>
      </c>
      <c r="Y273" s="33" t="s">
        <v>77</v>
      </c>
      <c r="Z273" s="33" t="s">
        <v>78</v>
      </c>
      <c r="AA273" s="76">
        <f>SUMIFS('MOD PAA INVERSIÓN'!M:M,'MOD PAA INVERSIÓN'!B:B,A273,'MOD PAA INVERSIÓN'!A:A,"Modificación propuesta")</f>
        <v>0</v>
      </c>
      <c r="AB273" s="83">
        <f t="shared" si="116"/>
        <v>0</v>
      </c>
      <c r="AC273" s="83">
        <f t="shared" si="118"/>
        <v>15200000</v>
      </c>
      <c r="AD273" s="76">
        <f>IFERROR(VLOOKUP(A273,'MOD PAA INVERSIÓN'!$B:$U,20,0),0)</f>
        <v>0</v>
      </c>
      <c r="AE273" s="76">
        <f>SUMIFS('MOD PAA INVERSIÓN'!$M:$M,'MOD PAA INVERSIÓN'!B:B,A273,'MOD PAA INVERSIÓN'!A:A,"Información Actual")</f>
        <v>0</v>
      </c>
      <c r="AF273" s="76" t="e">
        <f>VLOOKUP(A273,'Copia de MOD PAA INVERSIÓN'!$B:$M,12,0)</f>
        <v>#N/A</v>
      </c>
      <c r="AG273" s="28" t="e">
        <f t="shared" si="113"/>
        <v>#REF!</v>
      </c>
      <c r="AH273" s="28"/>
    </row>
    <row r="274" spans="1:34" ht="204">
      <c r="A274" s="32" t="s">
        <v>582</v>
      </c>
      <c r="B274" s="33" t="s">
        <v>71</v>
      </c>
      <c r="C274" s="33" t="s">
        <v>72</v>
      </c>
      <c r="D274" s="33" t="s">
        <v>457</v>
      </c>
      <c r="E274" s="33" t="s">
        <v>458</v>
      </c>
      <c r="F274" s="34">
        <v>8131</v>
      </c>
      <c r="G274" s="34">
        <v>2024110010238</v>
      </c>
      <c r="H274" s="33" t="s">
        <v>28</v>
      </c>
      <c r="I274" s="33" t="s">
        <v>459</v>
      </c>
      <c r="J274" s="33" t="s">
        <v>30</v>
      </c>
      <c r="K274" s="33">
        <v>80111600</v>
      </c>
      <c r="L274" s="33" t="s">
        <v>1390</v>
      </c>
      <c r="M274" s="33" t="s">
        <v>83</v>
      </c>
      <c r="N274" s="56" t="s">
        <v>83</v>
      </c>
      <c r="O274" s="56">
        <v>4</v>
      </c>
      <c r="P274" s="32">
        <v>1</v>
      </c>
      <c r="Q274" s="33" t="s">
        <v>84</v>
      </c>
      <c r="R274" s="41" t="s">
        <v>85</v>
      </c>
      <c r="S274" s="55">
        <v>3800000</v>
      </c>
      <c r="T274" s="51">
        <v>15200000</v>
      </c>
      <c r="U274" s="33" t="s">
        <v>590</v>
      </c>
      <c r="V274" s="33" t="s">
        <v>79</v>
      </c>
      <c r="W274" s="32" t="s">
        <v>463</v>
      </c>
      <c r="X274" s="33" t="s">
        <v>503</v>
      </c>
      <c r="Y274" s="33" t="s">
        <v>77</v>
      </c>
      <c r="Z274" s="33" t="s">
        <v>78</v>
      </c>
      <c r="AA274" s="76">
        <f>SUMIFS('MOD PAA INVERSIÓN'!M:M,'MOD PAA INVERSIÓN'!B:B,A274,'MOD PAA INVERSIÓN'!A:A,"Modificación propuesta")</f>
        <v>0</v>
      </c>
      <c r="AB274" s="83">
        <f t="shared" si="116"/>
        <v>0</v>
      </c>
      <c r="AC274" s="83">
        <f t="shared" si="118"/>
        <v>15200000</v>
      </c>
      <c r="AD274" s="76">
        <f>IFERROR(VLOOKUP(A274,'MOD PAA INVERSIÓN'!$B:$U,20,0),0)</f>
        <v>0</v>
      </c>
      <c r="AE274" s="76">
        <f>SUMIFS('MOD PAA INVERSIÓN'!$M:$M,'MOD PAA INVERSIÓN'!B:B,A274,'MOD PAA INVERSIÓN'!A:A,"Información Actual")</f>
        <v>0</v>
      </c>
      <c r="AF274" s="76" t="e">
        <f>VLOOKUP(A274,'Copia de MOD PAA INVERSIÓN'!$B:$M,12,0)</f>
        <v>#N/A</v>
      </c>
      <c r="AG274" s="28" t="e">
        <f t="shared" si="113"/>
        <v>#REF!</v>
      </c>
      <c r="AH274" s="28"/>
    </row>
    <row r="275" spans="1:34" ht="204">
      <c r="A275" s="32" t="s">
        <v>583</v>
      </c>
      <c r="B275" s="33" t="s">
        <v>71</v>
      </c>
      <c r="C275" s="33" t="s">
        <v>72</v>
      </c>
      <c r="D275" s="33" t="s">
        <v>457</v>
      </c>
      <c r="E275" s="33" t="s">
        <v>458</v>
      </c>
      <c r="F275" s="34">
        <v>8131</v>
      </c>
      <c r="G275" s="34">
        <v>2024110010238</v>
      </c>
      <c r="H275" s="33" t="s">
        <v>28</v>
      </c>
      <c r="I275" s="33" t="s">
        <v>459</v>
      </c>
      <c r="J275" s="33" t="s">
        <v>30</v>
      </c>
      <c r="K275" s="33">
        <v>80111600</v>
      </c>
      <c r="L275" s="33" t="s">
        <v>1391</v>
      </c>
      <c r="M275" s="33" t="s">
        <v>83</v>
      </c>
      <c r="N275" s="56" t="s">
        <v>83</v>
      </c>
      <c r="O275" s="56">
        <v>4</v>
      </c>
      <c r="P275" s="32">
        <v>1</v>
      </c>
      <c r="Q275" s="33" t="s">
        <v>84</v>
      </c>
      <c r="R275" s="41" t="s">
        <v>85</v>
      </c>
      <c r="S275" s="55">
        <v>3800000</v>
      </c>
      <c r="T275" s="51">
        <v>15200000</v>
      </c>
      <c r="U275" s="33" t="s">
        <v>590</v>
      </c>
      <c r="V275" s="33" t="s">
        <v>79</v>
      </c>
      <c r="W275" s="32" t="s">
        <v>463</v>
      </c>
      <c r="X275" s="33" t="s">
        <v>503</v>
      </c>
      <c r="Y275" s="33" t="s">
        <v>77</v>
      </c>
      <c r="Z275" s="33" t="s">
        <v>78</v>
      </c>
      <c r="AA275" s="76">
        <f>SUMIFS('MOD PAA INVERSIÓN'!M:M,'MOD PAA INVERSIÓN'!B:B,A275,'MOD PAA INVERSIÓN'!A:A,"Modificación propuesta")</f>
        <v>0</v>
      </c>
      <c r="AB275" s="83">
        <f t="shared" si="116"/>
        <v>0</v>
      </c>
      <c r="AC275" s="83">
        <f t="shared" si="118"/>
        <v>15200000</v>
      </c>
      <c r="AD275" s="76">
        <f>IFERROR(VLOOKUP(A275,'MOD PAA INVERSIÓN'!$B:$U,20,0),0)</f>
        <v>0</v>
      </c>
      <c r="AE275" s="76">
        <f>SUMIFS('MOD PAA INVERSIÓN'!$M:$M,'MOD PAA INVERSIÓN'!B:B,A275,'MOD PAA INVERSIÓN'!A:A,"Información Actual")</f>
        <v>0</v>
      </c>
      <c r="AF275" s="76" t="e">
        <f>VLOOKUP(A275,'Copia de MOD PAA INVERSIÓN'!$B:$M,12,0)</f>
        <v>#N/A</v>
      </c>
      <c r="AG275" s="28" t="e">
        <f t="shared" si="113"/>
        <v>#REF!</v>
      </c>
      <c r="AH275" s="28"/>
    </row>
    <row r="276" spans="1:34" ht="204">
      <c r="A276" s="32" t="s">
        <v>584</v>
      </c>
      <c r="B276" s="33" t="s">
        <v>71</v>
      </c>
      <c r="C276" s="33" t="s">
        <v>72</v>
      </c>
      <c r="D276" s="33" t="s">
        <v>457</v>
      </c>
      <c r="E276" s="33" t="s">
        <v>458</v>
      </c>
      <c r="F276" s="34">
        <v>8131</v>
      </c>
      <c r="G276" s="34">
        <v>2024110010238</v>
      </c>
      <c r="H276" s="33" t="s">
        <v>28</v>
      </c>
      <c r="I276" s="33" t="s">
        <v>459</v>
      </c>
      <c r="J276" s="33" t="s">
        <v>30</v>
      </c>
      <c r="K276" s="33">
        <v>80111600</v>
      </c>
      <c r="L276" s="33" t="s">
        <v>1392</v>
      </c>
      <c r="M276" s="33" t="s">
        <v>83</v>
      </c>
      <c r="N276" s="56" t="s">
        <v>83</v>
      </c>
      <c r="O276" s="56">
        <v>4</v>
      </c>
      <c r="P276" s="32">
        <v>1</v>
      </c>
      <c r="Q276" s="33" t="s">
        <v>84</v>
      </c>
      <c r="R276" s="41" t="s">
        <v>85</v>
      </c>
      <c r="S276" s="55">
        <v>4450000</v>
      </c>
      <c r="T276" s="51">
        <v>17800000</v>
      </c>
      <c r="U276" s="33" t="s">
        <v>590</v>
      </c>
      <c r="V276" s="33" t="s">
        <v>79</v>
      </c>
      <c r="W276" s="32" t="s">
        <v>463</v>
      </c>
      <c r="X276" s="33" t="s">
        <v>503</v>
      </c>
      <c r="Y276" s="33" t="s">
        <v>77</v>
      </c>
      <c r="Z276" s="33" t="s">
        <v>78</v>
      </c>
      <c r="AA276" s="76">
        <f>SUMIFS('MOD PAA INVERSIÓN'!M:M,'MOD PAA INVERSIÓN'!B:B,A276,'MOD PAA INVERSIÓN'!A:A,"Modificación propuesta")</f>
        <v>0</v>
      </c>
      <c r="AB276" s="83">
        <f t="shared" si="116"/>
        <v>0</v>
      </c>
      <c r="AC276" s="83">
        <f t="shared" si="118"/>
        <v>17800000</v>
      </c>
      <c r="AD276" s="76">
        <f>IFERROR(VLOOKUP(A276,'MOD PAA INVERSIÓN'!$B:$U,20,0),0)</f>
        <v>0</v>
      </c>
      <c r="AE276" s="76">
        <f>SUMIFS('MOD PAA INVERSIÓN'!$M:$M,'MOD PAA INVERSIÓN'!B:B,A276,'MOD PAA INVERSIÓN'!A:A,"Información Actual")</f>
        <v>0</v>
      </c>
      <c r="AF276" s="76" t="e">
        <f>VLOOKUP(A276,'Copia de MOD PAA INVERSIÓN'!$B:$M,12,0)</f>
        <v>#N/A</v>
      </c>
      <c r="AG276" s="28" t="e">
        <f t="shared" si="113"/>
        <v>#REF!</v>
      </c>
      <c r="AH276" s="28"/>
    </row>
    <row r="277" spans="1:34" ht="204">
      <c r="A277" s="32" t="s">
        <v>585</v>
      </c>
      <c r="B277" s="33" t="s">
        <v>71</v>
      </c>
      <c r="C277" s="33" t="s">
        <v>72</v>
      </c>
      <c r="D277" s="33" t="s">
        <v>457</v>
      </c>
      <c r="E277" s="33" t="s">
        <v>458</v>
      </c>
      <c r="F277" s="34">
        <v>8131</v>
      </c>
      <c r="G277" s="34">
        <v>2024110010238</v>
      </c>
      <c r="H277" s="33" t="s">
        <v>28</v>
      </c>
      <c r="I277" s="33" t="s">
        <v>459</v>
      </c>
      <c r="J277" s="33" t="s">
        <v>30</v>
      </c>
      <c r="K277" s="33">
        <v>80111600</v>
      </c>
      <c r="L277" s="33" t="s">
        <v>1393</v>
      </c>
      <c r="M277" s="33" t="s">
        <v>83</v>
      </c>
      <c r="N277" s="56" t="s">
        <v>83</v>
      </c>
      <c r="O277" s="56">
        <v>4</v>
      </c>
      <c r="P277" s="32">
        <v>1</v>
      </c>
      <c r="Q277" s="33" t="s">
        <v>84</v>
      </c>
      <c r="R277" s="41" t="s">
        <v>85</v>
      </c>
      <c r="S277" s="55">
        <v>4450000</v>
      </c>
      <c r="T277" s="51">
        <v>17800000</v>
      </c>
      <c r="U277" s="33" t="s">
        <v>590</v>
      </c>
      <c r="V277" s="33" t="s">
        <v>79</v>
      </c>
      <c r="W277" s="32" t="s">
        <v>463</v>
      </c>
      <c r="X277" s="33" t="s">
        <v>503</v>
      </c>
      <c r="Y277" s="33" t="s">
        <v>77</v>
      </c>
      <c r="Z277" s="33" t="s">
        <v>78</v>
      </c>
      <c r="AA277" s="76">
        <f>SUMIFS('MOD PAA INVERSIÓN'!M:M,'MOD PAA INVERSIÓN'!B:B,A277,'MOD PAA INVERSIÓN'!A:A,"Modificación propuesta")</f>
        <v>12130000</v>
      </c>
      <c r="AB277" s="76">
        <f>AA277-T277</f>
        <v>-5670000</v>
      </c>
      <c r="AC277" s="76">
        <f>AA277</f>
        <v>12130000</v>
      </c>
      <c r="AD277" s="76">
        <f>IFERROR(VLOOKUP(A277,'MOD PAA INVERSIÓN'!$B:$U,20,0),0)</f>
        <v>7</v>
      </c>
      <c r="AE277" s="76">
        <f>SUMIFS('MOD PAA INVERSIÓN'!$M:$M,'MOD PAA INVERSIÓN'!B:B,A277,'MOD PAA INVERSIÓN'!A:A,"Información Actual")</f>
        <v>17800000</v>
      </c>
      <c r="AF277" s="76">
        <f>VLOOKUP(A277,'Copia de MOD PAA INVERSIÓN'!$B:$M,12,0)</f>
        <v>12130000</v>
      </c>
      <c r="AG277" s="82" t="e">
        <f t="shared" si="113"/>
        <v>#REF!</v>
      </c>
      <c r="AH277" s="28"/>
    </row>
    <row r="278" spans="1:34" ht="204">
      <c r="A278" s="32" t="s">
        <v>586</v>
      </c>
      <c r="B278" s="33" t="s">
        <v>71</v>
      </c>
      <c r="C278" s="33" t="s">
        <v>72</v>
      </c>
      <c r="D278" s="33" t="s">
        <v>457</v>
      </c>
      <c r="E278" s="33" t="s">
        <v>458</v>
      </c>
      <c r="F278" s="34">
        <v>8131</v>
      </c>
      <c r="G278" s="34">
        <v>2024110010238</v>
      </c>
      <c r="H278" s="33" t="s">
        <v>28</v>
      </c>
      <c r="I278" s="33" t="s">
        <v>459</v>
      </c>
      <c r="J278" s="33" t="s">
        <v>30</v>
      </c>
      <c r="K278" s="33">
        <v>80111600</v>
      </c>
      <c r="L278" s="33" t="s">
        <v>1394</v>
      </c>
      <c r="M278" s="33" t="s">
        <v>83</v>
      </c>
      <c r="N278" s="56" t="s">
        <v>83</v>
      </c>
      <c r="O278" s="56">
        <v>4</v>
      </c>
      <c r="P278" s="32">
        <v>1</v>
      </c>
      <c r="Q278" s="33" t="s">
        <v>84</v>
      </c>
      <c r="R278" s="41" t="s">
        <v>85</v>
      </c>
      <c r="S278" s="55">
        <v>4450000</v>
      </c>
      <c r="T278" s="51">
        <v>17800000</v>
      </c>
      <c r="U278" s="33" t="s">
        <v>590</v>
      </c>
      <c r="V278" s="33" t="s">
        <v>79</v>
      </c>
      <c r="W278" s="32" t="s">
        <v>463</v>
      </c>
      <c r="X278" s="33" t="s">
        <v>503</v>
      </c>
      <c r="Y278" s="33" t="s">
        <v>77</v>
      </c>
      <c r="Z278" s="33" t="s">
        <v>78</v>
      </c>
      <c r="AA278" s="76">
        <f>SUMIFS('MOD PAA INVERSIÓN'!M:M,'MOD PAA INVERSIÓN'!B:B,A278,'MOD PAA INVERSIÓN'!A:A,"Modificación propuesta")</f>
        <v>0</v>
      </c>
      <c r="AB278" s="83">
        <f>AC278-T278</f>
        <v>0</v>
      </c>
      <c r="AC278" s="83">
        <f>T278</f>
        <v>17800000</v>
      </c>
      <c r="AD278" s="76">
        <f>IFERROR(VLOOKUP(A278,'MOD PAA INVERSIÓN'!$B:$U,20,0),0)</f>
        <v>0</v>
      </c>
      <c r="AE278" s="76">
        <f>SUMIFS('MOD PAA INVERSIÓN'!$M:$M,'MOD PAA INVERSIÓN'!B:B,A278,'MOD PAA INVERSIÓN'!A:A,"Información Actual")</f>
        <v>0</v>
      </c>
      <c r="AF278" s="76" t="e">
        <f>VLOOKUP(A278,'Copia de MOD PAA INVERSIÓN'!$B:$M,12,0)</f>
        <v>#N/A</v>
      </c>
      <c r="AG278" s="28" t="e">
        <f t="shared" si="113"/>
        <v>#REF!</v>
      </c>
      <c r="AH278" s="28"/>
    </row>
    <row r="279" spans="1:34" ht="204">
      <c r="A279" s="32" t="s">
        <v>587</v>
      </c>
      <c r="B279" s="33" t="s">
        <v>71</v>
      </c>
      <c r="C279" s="33" t="s">
        <v>72</v>
      </c>
      <c r="D279" s="33" t="s">
        <v>457</v>
      </c>
      <c r="E279" s="33" t="s">
        <v>458</v>
      </c>
      <c r="F279" s="34">
        <v>8131</v>
      </c>
      <c r="G279" s="34">
        <v>2024110010238</v>
      </c>
      <c r="H279" s="33" t="s">
        <v>28</v>
      </c>
      <c r="I279" s="33" t="s">
        <v>459</v>
      </c>
      <c r="J279" s="33" t="s">
        <v>30</v>
      </c>
      <c r="K279" s="33">
        <v>80111600</v>
      </c>
      <c r="L279" s="33" t="s">
        <v>1395</v>
      </c>
      <c r="M279" s="33" t="s">
        <v>83</v>
      </c>
      <c r="N279" s="56" t="s">
        <v>83</v>
      </c>
      <c r="O279" s="56">
        <v>3</v>
      </c>
      <c r="P279" s="32">
        <v>1</v>
      </c>
      <c r="Q279" s="33" t="s">
        <v>84</v>
      </c>
      <c r="R279" s="41" t="s">
        <v>85</v>
      </c>
      <c r="S279" s="55">
        <v>4500000</v>
      </c>
      <c r="T279" s="51">
        <v>13500000</v>
      </c>
      <c r="U279" s="33" t="s">
        <v>590</v>
      </c>
      <c r="V279" s="33" t="s">
        <v>79</v>
      </c>
      <c r="W279" s="32" t="s">
        <v>463</v>
      </c>
      <c r="X279" s="33" t="s">
        <v>503</v>
      </c>
      <c r="Y279" s="33" t="s">
        <v>77</v>
      </c>
      <c r="Z279" s="33" t="s">
        <v>78</v>
      </c>
      <c r="AA279" s="76">
        <f>SUMIFS('MOD PAA INVERSIÓN'!M:M,'MOD PAA INVERSIÓN'!B:B,A279,'MOD PAA INVERSIÓN'!A:A,"Modificación propuesta")</f>
        <v>23500000</v>
      </c>
      <c r="AB279" s="76">
        <f t="shared" ref="AB279:AB280" si="119">AA279-T279</f>
        <v>10000000</v>
      </c>
      <c r="AC279" s="76">
        <f t="shared" ref="AC279:AC280" si="120">AA279</f>
        <v>23500000</v>
      </c>
      <c r="AD279" s="76">
        <f>IFERROR(VLOOKUP(A279,'MOD PAA INVERSIÓN'!$B:$U,20,0),0)</f>
        <v>7</v>
      </c>
      <c r="AE279" s="76">
        <f>SUMIFS('MOD PAA INVERSIÓN'!$M:$M,'MOD PAA INVERSIÓN'!B:B,A279,'MOD PAA INVERSIÓN'!A:A,"Información Actual")</f>
        <v>13500000</v>
      </c>
      <c r="AF279" s="76">
        <f>VLOOKUP(A279,'Copia de MOD PAA INVERSIÓN'!$B:$M,12,0)</f>
        <v>23500000</v>
      </c>
      <c r="AG279" s="82" t="e">
        <f t="shared" si="113"/>
        <v>#REF!</v>
      </c>
      <c r="AH279" s="28"/>
    </row>
    <row r="280" spans="1:34" ht="204">
      <c r="A280" s="32" t="s">
        <v>588</v>
      </c>
      <c r="B280" s="33" t="s">
        <v>71</v>
      </c>
      <c r="C280" s="33" t="s">
        <v>72</v>
      </c>
      <c r="D280" s="33" t="s">
        <v>457</v>
      </c>
      <c r="E280" s="33" t="s">
        <v>458</v>
      </c>
      <c r="F280" s="34">
        <v>8131</v>
      </c>
      <c r="G280" s="34">
        <v>2024110010238</v>
      </c>
      <c r="H280" s="33" t="s">
        <v>28</v>
      </c>
      <c r="I280" s="33" t="s">
        <v>459</v>
      </c>
      <c r="J280" s="33" t="s">
        <v>30</v>
      </c>
      <c r="K280" s="33">
        <v>80111600</v>
      </c>
      <c r="L280" s="33" t="s">
        <v>589</v>
      </c>
      <c r="M280" s="33" t="s">
        <v>83</v>
      </c>
      <c r="N280" s="56" t="s">
        <v>83</v>
      </c>
      <c r="O280" s="56">
        <v>3</v>
      </c>
      <c r="P280" s="32">
        <v>1</v>
      </c>
      <c r="Q280" s="33" t="s">
        <v>84</v>
      </c>
      <c r="R280" s="41" t="s">
        <v>85</v>
      </c>
      <c r="S280" s="55">
        <v>4500000</v>
      </c>
      <c r="T280" s="51">
        <v>13500000</v>
      </c>
      <c r="U280" s="33" t="s">
        <v>590</v>
      </c>
      <c r="V280" s="33" t="s">
        <v>79</v>
      </c>
      <c r="W280" s="32" t="s">
        <v>463</v>
      </c>
      <c r="X280" s="33" t="s">
        <v>503</v>
      </c>
      <c r="Y280" s="33" t="s">
        <v>77</v>
      </c>
      <c r="Z280" s="33" t="s">
        <v>78</v>
      </c>
      <c r="AA280" s="76">
        <f>SUMIFS('MOD PAA INVERSIÓN'!M:M,'MOD PAA INVERSIÓN'!B:B,A280,'MOD PAA INVERSIÓN'!A:A,"Modificación propuesta")</f>
        <v>23500000</v>
      </c>
      <c r="AB280" s="76">
        <f t="shared" si="119"/>
        <v>10000000</v>
      </c>
      <c r="AC280" s="76">
        <f t="shared" si="120"/>
        <v>23500000</v>
      </c>
      <c r="AD280" s="76">
        <f>IFERROR(VLOOKUP(A280,'MOD PAA INVERSIÓN'!$B:$U,20,0),0)</f>
        <v>7</v>
      </c>
      <c r="AE280" s="76">
        <f>SUMIFS('MOD PAA INVERSIÓN'!$M:$M,'MOD PAA INVERSIÓN'!B:B,A280,'MOD PAA INVERSIÓN'!A:A,"Información Actual")</f>
        <v>13500000</v>
      </c>
      <c r="AF280" s="76">
        <f>VLOOKUP(A280,'Copia de MOD PAA INVERSIÓN'!$B:$M,12,0)</f>
        <v>23500000</v>
      </c>
      <c r="AG280" s="82" t="e">
        <f t="shared" si="113"/>
        <v>#REF!</v>
      </c>
      <c r="AH280" s="28"/>
    </row>
    <row r="281" spans="1:34" ht="204">
      <c r="A281" s="32" t="s">
        <v>591</v>
      </c>
      <c r="B281" s="33" t="s">
        <v>71</v>
      </c>
      <c r="C281" s="33" t="s">
        <v>72</v>
      </c>
      <c r="D281" s="33" t="s">
        <v>457</v>
      </c>
      <c r="E281" s="33" t="s">
        <v>458</v>
      </c>
      <c r="F281" s="34">
        <v>8131</v>
      </c>
      <c r="G281" s="34">
        <v>2024110010238</v>
      </c>
      <c r="H281" s="33" t="s">
        <v>28</v>
      </c>
      <c r="I281" s="33" t="s">
        <v>459</v>
      </c>
      <c r="J281" s="33" t="s">
        <v>30</v>
      </c>
      <c r="K281" s="33">
        <v>80111600</v>
      </c>
      <c r="L281" s="33" t="s">
        <v>592</v>
      </c>
      <c r="M281" s="33" t="s">
        <v>83</v>
      </c>
      <c r="N281" s="56" t="s">
        <v>83</v>
      </c>
      <c r="O281" s="56">
        <v>1</v>
      </c>
      <c r="P281" s="32">
        <v>1</v>
      </c>
      <c r="Q281" s="33" t="s">
        <v>84</v>
      </c>
      <c r="R281" s="33" t="s">
        <v>85</v>
      </c>
      <c r="S281" s="57">
        <v>0</v>
      </c>
      <c r="T281" s="51">
        <v>30000000</v>
      </c>
      <c r="U281" s="33" t="s">
        <v>590</v>
      </c>
      <c r="V281" s="33" t="s">
        <v>79</v>
      </c>
      <c r="W281" s="32" t="s">
        <v>463</v>
      </c>
      <c r="X281" s="33" t="s">
        <v>503</v>
      </c>
      <c r="Y281" s="33" t="s">
        <v>77</v>
      </c>
      <c r="Z281" s="33" t="s">
        <v>78</v>
      </c>
      <c r="AA281" s="76">
        <f>SUMIFS('MOD PAA INVERSIÓN'!M:M,'MOD PAA INVERSIÓN'!B:B,A281,'MOD PAA INVERSIÓN'!A:A,"Modificación propuesta")</f>
        <v>0</v>
      </c>
      <c r="AB281" s="83">
        <f t="shared" ref="AB281:AB342" si="121">AC281-T281</f>
        <v>0</v>
      </c>
      <c r="AC281" s="83">
        <f t="shared" ref="AC281:AC342" si="122">T281</f>
        <v>30000000</v>
      </c>
      <c r="AD281" s="76">
        <f>IFERROR(VLOOKUP(A281,'MOD PAA INVERSIÓN'!$B:$U,20,0),0)</f>
        <v>0</v>
      </c>
      <c r="AE281" s="76">
        <f>SUMIFS('MOD PAA INVERSIÓN'!$M:$M,'MOD PAA INVERSIÓN'!B:B,A281,'MOD PAA INVERSIÓN'!A:A,"Información Actual")</f>
        <v>0</v>
      </c>
      <c r="AF281" s="76" t="e">
        <f>VLOOKUP(A281,'Copia de MOD PAA INVERSIÓN'!$B:$M,12,0)</f>
        <v>#N/A</v>
      </c>
      <c r="AG281" s="28" t="e">
        <f t="shared" si="113"/>
        <v>#REF!</v>
      </c>
      <c r="AH281" s="28"/>
    </row>
    <row r="282" spans="1:34" ht="204">
      <c r="A282" s="32" t="s">
        <v>593</v>
      </c>
      <c r="B282" s="33" t="s">
        <v>71</v>
      </c>
      <c r="C282" s="33" t="s">
        <v>72</v>
      </c>
      <c r="D282" s="33" t="s">
        <v>457</v>
      </c>
      <c r="E282" s="33" t="s">
        <v>458</v>
      </c>
      <c r="F282" s="34">
        <v>8131</v>
      </c>
      <c r="G282" s="34">
        <v>2024110010238</v>
      </c>
      <c r="H282" s="33" t="s">
        <v>28</v>
      </c>
      <c r="I282" s="33" t="s">
        <v>459</v>
      </c>
      <c r="J282" s="33" t="s">
        <v>30</v>
      </c>
      <c r="K282" s="33">
        <v>80111600</v>
      </c>
      <c r="L282" s="33" t="s">
        <v>594</v>
      </c>
      <c r="M282" s="33" t="s">
        <v>83</v>
      </c>
      <c r="N282" s="56" t="s">
        <v>83</v>
      </c>
      <c r="O282" s="56">
        <v>1</v>
      </c>
      <c r="P282" s="32">
        <v>1</v>
      </c>
      <c r="Q282" s="33" t="s">
        <v>84</v>
      </c>
      <c r="R282" s="33" t="s">
        <v>85</v>
      </c>
      <c r="S282" s="57">
        <v>0</v>
      </c>
      <c r="T282" s="51">
        <v>30000000</v>
      </c>
      <c r="U282" s="33" t="s">
        <v>590</v>
      </c>
      <c r="V282" s="33" t="s">
        <v>79</v>
      </c>
      <c r="W282" s="32" t="s">
        <v>463</v>
      </c>
      <c r="X282" s="33" t="s">
        <v>503</v>
      </c>
      <c r="Y282" s="33" t="s">
        <v>77</v>
      </c>
      <c r="Z282" s="33" t="s">
        <v>78</v>
      </c>
      <c r="AA282" s="76">
        <f>SUMIFS('MOD PAA INVERSIÓN'!M:M,'MOD PAA INVERSIÓN'!B:B,A282,'MOD PAA INVERSIÓN'!A:A,"Modificación propuesta")</f>
        <v>0</v>
      </c>
      <c r="AB282" s="83">
        <f t="shared" si="121"/>
        <v>0</v>
      </c>
      <c r="AC282" s="83">
        <f t="shared" si="122"/>
        <v>30000000</v>
      </c>
      <c r="AD282" s="76">
        <f>IFERROR(VLOOKUP(A282,'MOD PAA INVERSIÓN'!$B:$U,20,0),0)</f>
        <v>0</v>
      </c>
      <c r="AE282" s="76">
        <f>SUMIFS('MOD PAA INVERSIÓN'!$M:$M,'MOD PAA INVERSIÓN'!B:B,A282,'MOD PAA INVERSIÓN'!A:A,"Información Actual")</f>
        <v>0</v>
      </c>
      <c r="AF282" s="76" t="e">
        <f>VLOOKUP(A282,'Copia de MOD PAA INVERSIÓN'!$B:$M,12,0)</f>
        <v>#N/A</v>
      </c>
      <c r="AG282" s="28" t="e">
        <f t="shared" si="113"/>
        <v>#REF!</v>
      </c>
      <c r="AH282" s="28"/>
    </row>
    <row r="283" spans="1:34" ht="204">
      <c r="A283" s="32" t="s">
        <v>595</v>
      </c>
      <c r="B283" s="33" t="s">
        <v>71</v>
      </c>
      <c r="C283" s="33" t="s">
        <v>72</v>
      </c>
      <c r="D283" s="33" t="s">
        <v>457</v>
      </c>
      <c r="E283" s="33" t="s">
        <v>458</v>
      </c>
      <c r="F283" s="34">
        <v>8131</v>
      </c>
      <c r="G283" s="34">
        <v>2024110010238</v>
      </c>
      <c r="H283" s="33" t="s">
        <v>28</v>
      </c>
      <c r="I283" s="33" t="s">
        <v>459</v>
      </c>
      <c r="J283" s="33" t="s">
        <v>30</v>
      </c>
      <c r="K283" s="33">
        <v>80111600</v>
      </c>
      <c r="L283" s="33" t="s">
        <v>596</v>
      </c>
      <c r="M283" s="33" t="s">
        <v>83</v>
      </c>
      <c r="N283" s="56" t="s">
        <v>83</v>
      </c>
      <c r="O283" s="56">
        <v>1</v>
      </c>
      <c r="P283" s="32">
        <v>1</v>
      </c>
      <c r="Q283" s="33" t="s">
        <v>84</v>
      </c>
      <c r="R283" s="33" t="s">
        <v>85</v>
      </c>
      <c r="S283" s="57">
        <v>0</v>
      </c>
      <c r="T283" s="51">
        <v>20000000</v>
      </c>
      <c r="U283" s="33" t="s">
        <v>590</v>
      </c>
      <c r="V283" s="33" t="s">
        <v>79</v>
      </c>
      <c r="W283" s="32" t="s">
        <v>463</v>
      </c>
      <c r="X283" s="33" t="s">
        <v>503</v>
      </c>
      <c r="Y283" s="33" t="s">
        <v>77</v>
      </c>
      <c r="Z283" s="33" t="s">
        <v>78</v>
      </c>
      <c r="AA283" s="76">
        <f>SUMIFS('MOD PAA INVERSIÓN'!M:M,'MOD PAA INVERSIÓN'!B:B,A283,'MOD PAA INVERSIÓN'!A:A,"Modificación propuesta")</f>
        <v>0</v>
      </c>
      <c r="AB283" s="83">
        <f t="shared" si="121"/>
        <v>0</v>
      </c>
      <c r="AC283" s="83">
        <f t="shared" si="122"/>
        <v>20000000</v>
      </c>
      <c r="AD283" s="76">
        <f>IFERROR(VLOOKUP(A283,'MOD PAA INVERSIÓN'!$B:$U,20,0),0)</f>
        <v>0</v>
      </c>
      <c r="AE283" s="76">
        <f>SUMIFS('MOD PAA INVERSIÓN'!$M:$M,'MOD PAA INVERSIÓN'!B:B,A283,'MOD PAA INVERSIÓN'!A:A,"Información Actual")</f>
        <v>0</v>
      </c>
      <c r="AF283" s="76" t="e">
        <f>VLOOKUP(A283,'Copia de MOD PAA INVERSIÓN'!$B:$M,12,0)</f>
        <v>#N/A</v>
      </c>
      <c r="AG283" s="28" t="e">
        <f t="shared" si="113"/>
        <v>#REF!</v>
      </c>
      <c r="AH283" s="28"/>
    </row>
    <row r="284" spans="1:34" ht="204">
      <c r="A284" s="32" t="s">
        <v>597</v>
      </c>
      <c r="B284" s="33" t="s">
        <v>71</v>
      </c>
      <c r="C284" s="33" t="s">
        <v>72</v>
      </c>
      <c r="D284" s="33" t="s">
        <v>457</v>
      </c>
      <c r="E284" s="33" t="s">
        <v>458</v>
      </c>
      <c r="F284" s="34">
        <v>8131</v>
      </c>
      <c r="G284" s="34">
        <v>2024110010238</v>
      </c>
      <c r="H284" s="33" t="s">
        <v>28</v>
      </c>
      <c r="I284" s="33" t="s">
        <v>459</v>
      </c>
      <c r="J284" s="33" t="s">
        <v>30</v>
      </c>
      <c r="K284" s="33">
        <v>80111600</v>
      </c>
      <c r="L284" s="33" t="s">
        <v>598</v>
      </c>
      <c r="M284" s="33" t="s">
        <v>83</v>
      </c>
      <c r="N284" s="56" t="s">
        <v>83</v>
      </c>
      <c r="O284" s="56">
        <v>1</v>
      </c>
      <c r="P284" s="32">
        <v>1</v>
      </c>
      <c r="Q284" s="33" t="s">
        <v>84</v>
      </c>
      <c r="R284" s="33" t="s">
        <v>85</v>
      </c>
      <c r="S284" s="57">
        <v>0</v>
      </c>
      <c r="T284" s="51">
        <v>38615000</v>
      </c>
      <c r="U284" s="33" t="s">
        <v>590</v>
      </c>
      <c r="V284" s="33" t="s">
        <v>79</v>
      </c>
      <c r="W284" s="32" t="s">
        <v>463</v>
      </c>
      <c r="X284" s="33" t="s">
        <v>503</v>
      </c>
      <c r="Y284" s="33" t="s">
        <v>77</v>
      </c>
      <c r="Z284" s="33" t="s">
        <v>78</v>
      </c>
      <c r="AA284" s="76">
        <f>SUMIFS('MOD PAA INVERSIÓN'!M:M,'MOD PAA INVERSIÓN'!B:B,A284,'MOD PAA INVERSIÓN'!A:A,"Modificación propuesta")</f>
        <v>0</v>
      </c>
      <c r="AB284" s="83">
        <f t="shared" si="121"/>
        <v>0</v>
      </c>
      <c r="AC284" s="83">
        <f t="shared" si="122"/>
        <v>38615000</v>
      </c>
      <c r="AD284" s="76">
        <f>IFERROR(VLOOKUP(A284,'MOD PAA INVERSIÓN'!$B:$U,20,0),0)</f>
        <v>0</v>
      </c>
      <c r="AE284" s="76">
        <f>SUMIFS('MOD PAA INVERSIÓN'!$M:$M,'MOD PAA INVERSIÓN'!B:B,A284,'MOD PAA INVERSIÓN'!A:A,"Información Actual")</f>
        <v>0</v>
      </c>
      <c r="AF284" s="76" t="e">
        <f>VLOOKUP(A284,'Copia de MOD PAA INVERSIÓN'!$B:$M,12,0)</f>
        <v>#N/A</v>
      </c>
      <c r="AG284" s="28" t="e">
        <f t="shared" si="113"/>
        <v>#REF!</v>
      </c>
      <c r="AH284" s="28"/>
    </row>
    <row r="285" spans="1:34" ht="204">
      <c r="A285" s="32" t="s">
        <v>599</v>
      </c>
      <c r="B285" s="33" t="s">
        <v>71</v>
      </c>
      <c r="C285" s="33" t="s">
        <v>72</v>
      </c>
      <c r="D285" s="33" t="s">
        <v>457</v>
      </c>
      <c r="E285" s="33" t="s">
        <v>458</v>
      </c>
      <c r="F285" s="34">
        <v>8131</v>
      </c>
      <c r="G285" s="34">
        <v>2024110010238</v>
      </c>
      <c r="H285" s="33" t="s">
        <v>28</v>
      </c>
      <c r="I285" s="33" t="s">
        <v>459</v>
      </c>
      <c r="J285" s="33" t="s">
        <v>30</v>
      </c>
      <c r="K285" s="33">
        <v>80111600</v>
      </c>
      <c r="L285" s="33" t="s">
        <v>600</v>
      </c>
      <c r="M285" s="33" t="s">
        <v>83</v>
      </c>
      <c r="N285" s="56" t="s">
        <v>83</v>
      </c>
      <c r="O285" s="56">
        <v>1</v>
      </c>
      <c r="P285" s="32">
        <v>1</v>
      </c>
      <c r="Q285" s="33" t="s">
        <v>84</v>
      </c>
      <c r="R285" s="33" t="s">
        <v>85</v>
      </c>
      <c r="S285" s="57">
        <v>0</v>
      </c>
      <c r="T285" s="51">
        <v>20000000</v>
      </c>
      <c r="U285" s="33" t="s">
        <v>590</v>
      </c>
      <c r="V285" s="33" t="s">
        <v>79</v>
      </c>
      <c r="W285" s="32" t="s">
        <v>463</v>
      </c>
      <c r="X285" s="33" t="s">
        <v>503</v>
      </c>
      <c r="Y285" s="33" t="s">
        <v>77</v>
      </c>
      <c r="Z285" s="33" t="s">
        <v>78</v>
      </c>
      <c r="AA285" s="76">
        <f>SUMIFS('MOD PAA INVERSIÓN'!M:M,'MOD PAA INVERSIÓN'!B:B,A285,'MOD PAA INVERSIÓN'!A:A,"Modificación propuesta")</f>
        <v>0</v>
      </c>
      <c r="AB285" s="83">
        <f t="shared" si="121"/>
        <v>0</v>
      </c>
      <c r="AC285" s="83">
        <f t="shared" si="122"/>
        <v>20000000</v>
      </c>
      <c r="AD285" s="76">
        <f>IFERROR(VLOOKUP(A285,'MOD PAA INVERSIÓN'!$B:$U,20,0),0)</f>
        <v>0</v>
      </c>
      <c r="AE285" s="76">
        <f>SUMIFS('MOD PAA INVERSIÓN'!$M:$M,'MOD PAA INVERSIÓN'!B:B,A285,'MOD PAA INVERSIÓN'!A:A,"Información Actual")</f>
        <v>0</v>
      </c>
      <c r="AF285" s="76" t="e">
        <f>VLOOKUP(A285,'Copia de MOD PAA INVERSIÓN'!$B:$M,12,0)</f>
        <v>#N/A</v>
      </c>
      <c r="AG285" s="28" t="e">
        <f t="shared" si="113"/>
        <v>#REF!</v>
      </c>
      <c r="AH285" s="28"/>
    </row>
    <row r="286" spans="1:34" ht="204">
      <c r="A286" s="32" t="s">
        <v>601</v>
      </c>
      <c r="B286" s="33" t="s">
        <v>71</v>
      </c>
      <c r="C286" s="33" t="s">
        <v>72</v>
      </c>
      <c r="D286" s="33" t="s">
        <v>457</v>
      </c>
      <c r="E286" s="33" t="s">
        <v>458</v>
      </c>
      <c r="F286" s="34">
        <v>8131</v>
      </c>
      <c r="G286" s="34">
        <v>2024110010238</v>
      </c>
      <c r="H286" s="33" t="s">
        <v>28</v>
      </c>
      <c r="I286" s="33" t="s">
        <v>459</v>
      </c>
      <c r="J286" s="33" t="s">
        <v>30</v>
      </c>
      <c r="K286" s="33">
        <v>80111600</v>
      </c>
      <c r="L286" s="33" t="s">
        <v>602</v>
      </c>
      <c r="M286" s="33" t="s">
        <v>83</v>
      </c>
      <c r="N286" s="56" t="s">
        <v>83</v>
      </c>
      <c r="O286" s="56">
        <v>1</v>
      </c>
      <c r="P286" s="32">
        <v>1</v>
      </c>
      <c r="Q286" s="33" t="s">
        <v>84</v>
      </c>
      <c r="R286" s="33" t="s">
        <v>85</v>
      </c>
      <c r="S286" s="57">
        <v>0</v>
      </c>
      <c r="T286" s="51">
        <v>25000000</v>
      </c>
      <c r="U286" s="33" t="s">
        <v>590</v>
      </c>
      <c r="V286" s="33" t="s">
        <v>79</v>
      </c>
      <c r="W286" s="32" t="s">
        <v>463</v>
      </c>
      <c r="X286" s="33" t="s">
        <v>503</v>
      </c>
      <c r="Y286" s="33" t="s">
        <v>77</v>
      </c>
      <c r="Z286" s="33" t="s">
        <v>78</v>
      </c>
      <c r="AA286" s="76">
        <f>SUMIFS('MOD PAA INVERSIÓN'!M:M,'MOD PAA INVERSIÓN'!B:B,A286,'MOD PAA INVERSIÓN'!A:A,"Modificación propuesta")</f>
        <v>0</v>
      </c>
      <c r="AB286" s="83">
        <f t="shared" si="121"/>
        <v>0</v>
      </c>
      <c r="AC286" s="83">
        <f t="shared" si="122"/>
        <v>25000000</v>
      </c>
      <c r="AD286" s="76">
        <f>IFERROR(VLOOKUP(A286,'MOD PAA INVERSIÓN'!$B:$U,20,0),0)</f>
        <v>0</v>
      </c>
      <c r="AE286" s="76">
        <f>SUMIFS('MOD PAA INVERSIÓN'!$M:$M,'MOD PAA INVERSIÓN'!B:B,A286,'MOD PAA INVERSIÓN'!A:A,"Información Actual")</f>
        <v>0</v>
      </c>
      <c r="AF286" s="76" t="e">
        <f>VLOOKUP(A286,'Copia de MOD PAA INVERSIÓN'!$B:$M,12,0)</f>
        <v>#N/A</v>
      </c>
      <c r="AG286" s="28" t="e">
        <f t="shared" si="113"/>
        <v>#REF!</v>
      </c>
      <c r="AH286" s="28"/>
    </row>
    <row r="287" spans="1:34" ht="204">
      <c r="A287" s="32" t="s">
        <v>603</v>
      </c>
      <c r="B287" s="33" t="s">
        <v>71</v>
      </c>
      <c r="C287" s="33" t="s">
        <v>72</v>
      </c>
      <c r="D287" s="33" t="s">
        <v>457</v>
      </c>
      <c r="E287" s="33" t="s">
        <v>458</v>
      </c>
      <c r="F287" s="34">
        <v>8131</v>
      </c>
      <c r="G287" s="34">
        <v>2024110010238</v>
      </c>
      <c r="H287" s="33" t="s">
        <v>28</v>
      </c>
      <c r="I287" s="33" t="s">
        <v>459</v>
      </c>
      <c r="J287" s="33" t="s">
        <v>30</v>
      </c>
      <c r="K287" s="33">
        <v>80111600</v>
      </c>
      <c r="L287" s="33" t="s">
        <v>604</v>
      </c>
      <c r="M287" s="33" t="s">
        <v>83</v>
      </c>
      <c r="N287" s="56" t="s">
        <v>83</v>
      </c>
      <c r="O287" s="56">
        <v>1</v>
      </c>
      <c r="P287" s="32">
        <v>1</v>
      </c>
      <c r="Q287" s="33" t="s">
        <v>84</v>
      </c>
      <c r="R287" s="33" t="s">
        <v>85</v>
      </c>
      <c r="S287" s="57">
        <v>0</v>
      </c>
      <c r="T287" s="51">
        <v>8000000</v>
      </c>
      <c r="U287" s="33" t="s">
        <v>590</v>
      </c>
      <c r="V287" s="33" t="s">
        <v>79</v>
      </c>
      <c r="W287" s="32" t="s">
        <v>463</v>
      </c>
      <c r="X287" s="33" t="s">
        <v>503</v>
      </c>
      <c r="Y287" s="33" t="s">
        <v>77</v>
      </c>
      <c r="Z287" s="33" t="s">
        <v>78</v>
      </c>
      <c r="AA287" s="76">
        <f>SUMIFS('MOD PAA INVERSIÓN'!M:M,'MOD PAA INVERSIÓN'!B:B,A287,'MOD PAA INVERSIÓN'!A:A,"Modificación propuesta")</f>
        <v>0</v>
      </c>
      <c r="AB287" s="83">
        <f t="shared" si="121"/>
        <v>0</v>
      </c>
      <c r="AC287" s="83">
        <f t="shared" si="122"/>
        <v>8000000</v>
      </c>
      <c r="AD287" s="76">
        <f>IFERROR(VLOOKUP(A287,'MOD PAA INVERSIÓN'!$B:$U,20,0),0)</f>
        <v>0</v>
      </c>
      <c r="AE287" s="76">
        <f>SUMIFS('MOD PAA INVERSIÓN'!$M:$M,'MOD PAA INVERSIÓN'!B:B,A287,'MOD PAA INVERSIÓN'!A:A,"Información Actual")</f>
        <v>0</v>
      </c>
      <c r="AF287" s="76" t="e">
        <f>VLOOKUP(A287,'Copia de MOD PAA INVERSIÓN'!$B:$M,12,0)</f>
        <v>#N/A</v>
      </c>
      <c r="AG287" s="28" t="e">
        <f t="shared" si="113"/>
        <v>#REF!</v>
      </c>
      <c r="AH287" s="28"/>
    </row>
    <row r="288" spans="1:34" ht="204">
      <c r="A288" s="32" t="s">
        <v>605</v>
      </c>
      <c r="B288" s="33" t="s">
        <v>71</v>
      </c>
      <c r="C288" s="33" t="s">
        <v>72</v>
      </c>
      <c r="D288" s="33" t="s">
        <v>457</v>
      </c>
      <c r="E288" s="33" t="s">
        <v>458</v>
      </c>
      <c r="F288" s="34">
        <v>8131</v>
      </c>
      <c r="G288" s="34">
        <v>2024110010238</v>
      </c>
      <c r="H288" s="33" t="s">
        <v>28</v>
      </c>
      <c r="I288" s="33" t="s">
        <v>459</v>
      </c>
      <c r="J288" s="33" t="s">
        <v>30</v>
      </c>
      <c r="K288" s="33">
        <v>80111600</v>
      </c>
      <c r="L288" s="33" t="s">
        <v>606</v>
      </c>
      <c r="M288" s="33" t="s">
        <v>83</v>
      </c>
      <c r="N288" s="56" t="s">
        <v>83</v>
      </c>
      <c r="O288" s="56">
        <v>1</v>
      </c>
      <c r="P288" s="32">
        <v>1</v>
      </c>
      <c r="Q288" s="33" t="s">
        <v>84</v>
      </c>
      <c r="R288" s="33" t="s">
        <v>85</v>
      </c>
      <c r="S288" s="57">
        <v>0</v>
      </c>
      <c r="T288" s="51">
        <v>8000000</v>
      </c>
      <c r="U288" s="33" t="s">
        <v>590</v>
      </c>
      <c r="V288" s="33" t="s">
        <v>79</v>
      </c>
      <c r="W288" s="32" t="s">
        <v>463</v>
      </c>
      <c r="X288" s="33" t="s">
        <v>503</v>
      </c>
      <c r="Y288" s="33" t="s">
        <v>77</v>
      </c>
      <c r="Z288" s="33" t="s">
        <v>78</v>
      </c>
      <c r="AA288" s="76">
        <f>SUMIFS('MOD PAA INVERSIÓN'!M:M,'MOD PAA INVERSIÓN'!B:B,A288,'MOD PAA INVERSIÓN'!A:A,"Modificación propuesta")</f>
        <v>0</v>
      </c>
      <c r="AB288" s="83">
        <f t="shared" si="121"/>
        <v>0</v>
      </c>
      <c r="AC288" s="83">
        <f t="shared" si="122"/>
        <v>8000000</v>
      </c>
      <c r="AD288" s="76">
        <f>IFERROR(VLOOKUP(A288,'MOD PAA INVERSIÓN'!$B:$U,20,0),0)</f>
        <v>0</v>
      </c>
      <c r="AE288" s="76">
        <f>SUMIFS('MOD PAA INVERSIÓN'!$M:$M,'MOD PAA INVERSIÓN'!B:B,A288,'MOD PAA INVERSIÓN'!A:A,"Información Actual")</f>
        <v>0</v>
      </c>
      <c r="AF288" s="76" t="e">
        <f>VLOOKUP(A288,'Copia de MOD PAA INVERSIÓN'!$B:$M,12,0)</f>
        <v>#N/A</v>
      </c>
      <c r="AG288" s="28" t="e">
        <f t="shared" si="113"/>
        <v>#REF!</v>
      </c>
      <c r="AH288" s="28"/>
    </row>
    <row r="289" spans="1:34" ht="204">
      <c r="A289" s="32" t="s">
        <v>607</v>
      </c>
      <c r="B289" s="33" t="s">
        <v>71</v>
      </c>
      <c r="C289" s="33" t="s">
        <v>72</v>
      </c>
      <c r="D289" s="33" t="s">
        <v>457</v>
      </c>
      <c r="E289" s="33" t="s">
        <v>458</v>
      </c>
      <c r="F289" s="34">
        <v>8131</v>
      </c>
      <c r="G289" s="34">
        <v>2024110010238</v>
      </c>
      <c r="H289" s="33" t="s">
        <v>28</v>
      </c>
      <c r="I289" s="33" t="s">
        <v>459</v>
      </c>
      <c r="J289" s="33" t="s">
        <v>30</v>
      </c>
      <c r="K289" s="33">
        <v>80111600</v>
      </c>
      <c r="L289" s="33" t="s">
        <v>608</v>
      </c>
      <c r="M289" s="33" t="s">
        <v>83</v>
      </c>
      <c r="N289" s="56" t="s">
        <v>83</v>
      </c>
      <c r="O289" s="56">
        <v>1</v>
      </c>
      <c r="P289" s="32">
        <v>1</v>
      </c>
      <c r="Q289" s="33" t="s">
        <v>84</v>
      </c>
      <c r="R289" s="33" t="s">
        <v>85</v>
      </c>
      <c r="S289" s="57">
        <v>0</v>
      </c>
      <c r="T289" s="48">
        <v>14300000</v>
      </c>
      <c r="U289" s="33" t="s">
        <v>590</v>
      </c>
      <c r="V289" s="33" t="s">
        <v>79</v>
      </c>
      <c r="W289" s="32" t="s">
        <v>463</v>
      </c>
      <c r="X289" s="33" t="s">
        <v>503</v>
      </c>
      <c r="Y289" s="33" t="s">
        <v>77</v>
      </c>
      <c r="Z289" s="33" t="s">
        <v>78</v>
      </c>
      <c r="AA289" s="76">
        <f>SUMIFS('MOD PAA INVERSIÓN'!M:M,'MOD PAA INVERSIÓN'!B:B,A289,'MOD PAA INVERSIÓN'!A:A,"Modificación propuesta")</f>
        <v>0</v>
      </c>
      <c r="AB289" s="83">
        <f t="shared" si="121"/>
        <v>0</v>
      </c>
      <c r="AC289" s="83">
        <f t="shared" si="122"/>
        <v>14300000</v>
      </c>
      <c r="AD289" s="76">
        <f>IFERROR(VLOOKUP(A289,'MOD PAA INVERSIÓN'!$B:$U,20,0),0)</f>
        <v>0</v>
      </c>
      <c r="AE289" s="76">
        <f>SUMIFS('MOD PAA INVERSIÓN'!$M:$M,'MOD PAA INVERSIÓN'!B:B,A289,'MOD PAA INVERSIÓN'!A:A,"Información Actual")</f>
        <v>0</v>
      </c>
      <c r="AF289" s="76" t="e">
        <f>VLOOKUP(A289,'Copia de MOD PAA INVERSIÓN'!$B:$M,12,0)</f>
        <v>#N/A</v>
      </c>
      <c r="AG289" s="28" t="e">
        <f t="shared" si="113"/>
        <v>#REF!</v>
      </c>
      <c r="AH289" s="28"/>
    </row>
    <row r="290" spans="1:34" ht="204">
      <c r="A290" s="32" t="s">
        <v>609</v>
      </c>
      <c r="B290" s="33" t="s">
        <v>71</v>
      </c>
      <c r="C290" s="33" t="s">
        <v>72</v>
      </c>
      <c r="D290" s="33" t="s">
        <v>457</v>
      </c>
      <c r="E290" s="33" t="s">
        <v>458</v>
      </c>
      <c r="F290" s="34">
        <v>8131</v>
      </c>
      <c r="G290" s="34">
        <v>2024110010238</v>
      </c>
      <c r="H290" s="33" t="s">
        <v>28</v>
      </c>
      <c r="I290" s="33" t="s">
        <v>459</v>
      </c>
      <c r="J290" s="33" t="s">
        <v>30</v>
      </c>
      <c r="K290" s="33">
        <v>80111600</v>
      </c>
      <c r="L290" s="33" t="s">
        <v>610</v>
      </c>
      <c r="M290" s="33" t="s">
        <v>83</v>
      </c>
      <c r="N290" s="33" t="s">
        <v>83</v>
      </c>
      <c r="O290" s="33">
        <v>6</v>
      </c>
      <c r="P290" s="32">
        <v>1</v>
      </c>
      <c r="Q290" s="33" t="s">
        <v>84</v>
      </c>
      <c r="R290" s="38" t="s">
        <v>85</v>
      </c>
      <c r="S290" s="38">
        <v>6000000</v>
      </c>
      <c r="T290" s="48">
        <f t="shared" ref="T290:T314" si="123">S290*O290</f>
        <v>36000000</v>
      </c>
      <c r="U290" s="33" t="s">
        <v>611</v>
      </c>
      <c r="V290" s="33" t="s">
        <v>123</v>
      </c>
      <c r="W290" s="33" t="s">
        <v>463</v>
      </c>
      <c r="X290" s="33" t="s">
        <v>503</v>
      </c>
      <c r="Y290" s="33" t="s">
        <v>77</v>
      </c>
      <c r="Z290" s="33" t="s">
        <v>78</v>
      </c>
      <c r="AA290" s="76">
        <f>SUMIFS('MOD PAA INVERSIÓN'!M:M,'MOD PAA INVERSIÓN'!B:B,A290,'MOD PAA INVERSIÓN'!A:A,"Modificación propuesta")</f>
        <v>0</v>
      </c>
      <c r="AB290" s="83">
        <f t="shared" si="121"/>
        <v>0</v>
      </c>
      <c r="AC290" s="83">
        <f t="shared" si="122"/>
        <v>36000000</v>
      </c>
      <c r="AD290" s="76">
        <f>IFERROR(VLOOKUP(A290,'MOD PAA INVERSIÓN'!$B:$U,20,0),0)</f>
        <v>0</v>
      </c>
      <c r="AE290" s="76">
        <f>SUMIFS('MOD PAA INVERSIÓN'!$M:$M,'MOD PAA INVERSIÓN'!B:B,A290,'MOD PAA INVERSIÓN'!A:A,"Información Actual")</f>
        <v>0</v>
      </c>
      <c r="AF290" s="76" t="e">
        <f>VLOOKUP(A290,'Copia de MOD PAA INVERSIÓN'!$B:$M,12,0)</f>
        <v>#N/A</v>
      </c>
      <c r="AG290" s="28" t="e">
        <f t="shared" si="113"/>
        <v>#REF!</v>
      </c>
      <c r="AH290" s="28"/>
    </row>
    <row r="291" spans="1:34" ht="204">
      <c r="A291" s="32" t="s">
        <v>612</v>
      </c>
      <c r="B291" s="33" t="s">
        <v>71</v>
      </c>
      <c r="C291" s="33" t="s">
        <v>72</v>
      </c>
      <c r="D291" s="33" t="s">
        <v>457</v>
      </c>
      <c r="E291" s="33" t="s">
        <v>458</v>
      </c>
      <c r="F291" s="34">
        <v>8131</v>
      </c>
      <c r="G291" s="34">
        <v>2024110010238</v>
      </c>
      <c r="H291" s="33" t="s">
        <v>28</v>
      </c>
      <c r="I291" s="33" t="s">
        <v>459</v>
      </c>
      <c r="J291" s="33" t="s">
        <v>31</v>
      </c>
      <c r="K291" s="33">
        <v>80111600</v>
      </c>
      <c r="L291" s="33" t="s">
        <v>613</v>
      </c>
      <c r="M291" s="33" t="s">
        <v>83</v>
      </c>
      <c r="N291" s="33" t="s">
        <v>83</v>
      </c>
      <c r="O291" s="33">
        <v>6</v>
      </c>
      <c r="P291" s="32">
        <v>1</v>
      </c>
      <c r="Q291" s="33" t="s">
        <v>84</v>
      </c>
      <c r="R291" s="47" t="s">
        <v>85</v>
      </c>
      <c r="S291" s="47">
        <v>3200000</v>
      </c>
      <c r="T291" s="48">
        <f t="shared" si="123"/>
        <v>19200000</v>
      </c>
      <c r="U291" s="58" t="s">
        <v>611</v>
      </c>
      <c r="V291" s="33" t="s">
        <v>79</v>
      </c>
      <c r="W291" s="32" t="s">
        <v>463</v>
      </c>
      <c r="X291" s="33" t="s">
        <v>503</v>
      </c>
      <c r="Y291" s="33" t="s">
        <v>77</v>
      </c>
      <c r="Z291" s="33" t="s">
        <v>78</v>
      </c>
      <c r="AA291" s="76">
        <f>SUMIFS('MOD PAA INVERSIÓN'!M:M,'MOD PAA INVERSIÓN'!B:B,A291,'MOD PAA INVERSIÓN'!A:A,"Modificación propuesta")</f>
        <v>0</v>
      </c>
      <c r="AB291" s="83">
        <f t="shared" si="121"/>
        <v>0</v>
      </c>
      <c r="AC291" s="83">
        <f t="shared" si="122"/>
        <v>19200000</v>
      </c>
      <c r="AD291" s="76">
        <f>IFERROR(VLOOKUP(A291,'MOD PAA INVERSIÓN'!$B:$U,20,0),0)</f>
        <v>0</v>
      </c>
      <c r="AE291" s="76">
        <f>SUMIFS('MOD PAA INVERSIÓN'!$M:$M,'MOD PAA INVERSIÓN'!B:B,A291,'MOD PAA INVERSIÓN'!A:A,"Información Actual")</f>
        <v>0</v>
      </c>
      <c r="AF291" s="76" t="e">
        <f>VLOOKUP(A291,'Copia de MOD PAA INVERSIÓN'!$B:$M,12,0)</f>
        <v>#N/A</v>
      </c>
      <c r="AG291" s="28" t="e">
        <f t="shared" si="113"/>
        <v>#REF!</v>
      </c>
      <c r="AH291" s="28"/>
    </row>
    <row r="292" spans="1:34" ht="102">
      <c r="A292" s="32" t="s">
        <v>614</v>
      </c>
      <c r="B292" s="33" t="s">
        <v>71</v>
      </c>
      <c r="C292" s="33" t="s">
        <v>72</v>
      </c>
      <c r="D292" s="33" t="s">
        <v>457</v>
      </c>
      <c r="E292" s="33" t="s">
        <v>458</v>
      </c>
      <c r="F292" s="34">
        <v>8131</v>
      </c>
      <c r="G292" s="34">
        <v>2024110010238</v>
      </c>
      <c r="H292" s="33" t="s">
        <v>28</v>
      </c>
      <c r="I292" s="33" t="s">
        <v>459</v>
      </c>
      <c r="J292" s="33" t="s">
        <v>31</v>
      </c>
      <c r="K292" s="33">
        <v>80111600</v>
      </c>
      <c r="L292" s="33" t="s">
        <v>1396</v>
      </c>
      <c r="M292" s="33" t="s">
        <v>83</v>
      </c>
      <c r="N292" s="33" t="s">
        <v>315</v>
      </c>
      <c r="O292" s="33">
        <v>6</v>
      </c>
      <c r="P292" s="32">
        <v>1</v>
      </c>
      <c r="Q292" s="33" t="s">
        <v>84</v>
      </c>
      <c r="R292" s="47" t="s">
        <v>85</v>
      </c>
      <c r="S292" s="47">
        <v>3156000</v>
      </c>
      <c r="T292" s="48">
        <f t="shared" si="123"/>
        <v>18936000</v>
      </c>
      <c r="U292" s="33" t="s">
        <v>611</v>
      </c>
      <c r="V292" s="33" t="s">
        <v>79</v>
      </c>
      <c r="W292" s="32" t="s">
        <v>463</v>
      </c>
      <c r="X292" s="33" t="s">
        <v>615</v>
      </c>
      <c r="Y292" s="33" t="s">
        <v>77</v>
      </c>
      <c r="Z292" s="33" t="s">
        <v>78</v>
      </c>
      <c r="AA292" s="76">
        <f>SUMIFS('MOD PAA INVERSIÓN'!M:M,'MOD PAA INVERSIÓN'!B:B,A292,'MOD PAA INVERSIÓN'!A:A,"Modificación propuesta")</f>
        <v>0</v>
      </c>
      <c r="AB292" s="83">
        <f t="shared" si="121"/>
        <v>0</v>
      </c>
      <c r="AC292" s="83">
        <f t="shared" si="122"/>
        <v>18936000</v>
      </c>
      <c r="AD292" s="76">
        <f>IFERROR(VLOOKUP(A292,'MOD PAA INVERSIÓN'!$B:$U,20,0),0)</f>
        <v>0</v>
      </c>
      <c r="AE292" s="76">
        <f>SUMIFS('MOD PAA INVERSIÓN'!$M:$M,'MOD PAA INVERSIÓN'!B:B,A292,'MOD PAA INVERSIÓN'!A:A,"Información Actual")</f>
        <v>0</v>
      </c>
      <c r="AF292" s="76" t="e">
        <f>VLOOKUP(A292,'Copia de MOD PAA INVERSIÓN'!$B:$M,12,0)</f>
        <v>#N/A</v>
      </c>
      <c r="AG292" s="28" t="e">
        <f t="shared" si="113"/>
        <v>#REF!</v>
      </c>
      <c r="AH292" s="28"/>
    </row>
    <row r="293" spans="1:34" ht="89.25">
      <c r="A293" s="32" t="s">
        <v>616</v>
      </c>
      <c r="B293" s="33" t="s">
        <v>71</v>
      </c>
      <c r="C293" s="33" t="s">
        <v>72</v>
      </c>
      <c r="D293" s="33" t="s">
        <v>457</v>
      </c>
      <c r="E293" s="33" t="s">
        <v>458</v>
      </c>
      <c r="F293" s="34">
        <v>8131</v>
      </c>
      <c r="G293" s="34">
        <v>2024110010238</v>
      </c>
      <c r="H293" s="33" t="s">
        <v>28</v>
      </c>
      <c r="I293" s="33" t="s">
        <v>459</v>
      </c>
      <c r="J293" s="33" t="s">
        <v>31</v>
      </c>
      <c r="K293" s="33">
        <v>80111600</v>
      </c>
      <c r="L293" s="33" t="s">
        <v>617</v>
      </c>
      <c r="M293" s="33" t="s">
        <v>83</v>
      </c>
      <c r="N293" s="33" t="s">
        <v>83</v>
      </c>
      <c r="O293" s="33">
        <v>6</v>
      </c>
      <c r="P293" s="33">
        <v>1</v>
      </c>
      <c r="Q293" s="33" t="s">
        <v>84</v>
      </c>
      <c r="R293" s="47" t="s">
        <v>85</v>
      </c>
      <c r="S293" s="47">
        <v>3200000</v>
      </c>
      <c r="T293" s="48">
        <f t="shared" si="123"/>
        <v>19200000</v>
      </c>
      <c r="U293" s="33" t="s">
        <v>611</v>
      </c>
      <c r="V293" s="33" t="s">
        <v>79</v>
      </c>
      <c r="W293" s="32" t="s">
        <v>463</v>
      </c>
      <c r="X293" s="33" t="s">
        <v>615</v>
      </c>
      <c r="Y293" s="33" t="s">
        <v>77</v>
      </c>
      <c r="Z293" s="33" t="s">
        <v>78</v>
      </c>
      <c r="AA293" s="76">
        <f>SUMIFS('MOD PAA INVERSIÓN'!M:M,'MOD PAA INVERSIÓN'!B:B,A293,'MOD PAA INVERSIÓN'!A:A,"Modificación propuesta")</f>
        <v>0</v>
      </c>
      <c r="AB293" s="83">
        <f t="shared" si="121"/>
        <v>0</v>
      </c>
      <c r="AC293" s="83">
        <f t="shared" si="122"/>
        <v>19200000</v>
      </c>
      <c r="AD293" s="76">
        <f>IFERROR(VLOOKUP(A293,'MOD PAA INVERSIÓN'!$B:$U,20,0),0)</f>
        <v>0</v>
      </c>
      <c r="AE293" s="76">
        <f>SUMIFS('MOD PAA INVERSIÓN'!$M:$M,'MOD PAA INVERSIÓN'!B:B,A293,'MOD PAA INVERSIÓN'!A:A,"Información Actual")</f>
        <v>0</v>
      </c>
      <c r="AF293" s="76" t="e">
        <f>VLOOKUP(A293,'Copia de MOD PAA INVERSIÓN'!$B:$M,12,0)</f>
        <v>#N/A</v>
      </c>
      <c r="AG293" s="28" t="e">
        <f t="shared" si="113"/>
        <v>#REF!</v>
      </c>
      <c r="AH293" s="28"/>
    </row>
    <row r="294" spans="1:34" ht="89.25">
      <c r="A294" s="32" t="s">
        <v>618</v>
      </c>
      <c r="B294" s="33" t="s">
        <v>71</v>
      </c>
      <c r="C294" s="33" t="s">
        <v>72</v>
      </c>
      <c r="D294" s="33" t="s">
        <v>457</v>
      </c>
      <c r="E294" s="33" t="s">
        <v>458</v>
      </c>
      <c r="F294" s="34">
        <v>8131</v>
      </c>
      <c r="G294" s="34">
        <v>2024110010238</v>
      </c>
      <c r="H294" s="33" t="s">
        <v>28</v>
      </c>
      <c r="I294" s="33" t="s">
        <v>459</v>
      </c>
      <c r="J294" s="33" t="s">
        <v>31</v>
      </c>
      <c r="K294" s="33">
        <v>80111600</v>
      </c>
      <c r="L294" s="33" t="s">
        <v>617</v>
      </c>
      <c r="M294" s="33" t="s">
        <v>83</v>
      </c>
      <c r="N294" s="33" t="s">
        <v>315</v>
      </c>
      <c r="O294" s="33">
        <v>6</v>
      </c>
      <c r="P294" s="33">
        <v>1</v>
      </c>
      <c r="Q294" s="33" t="s">
        <v>84</v>
      </c>
      <c r="R294" s="47" t="s">
        <v>85</v>
      </c>
      <c r="S294" s="47">
        <v>3156000</v>
      </c>
      <c r="T294" s="48">
        <f t="shared" si="123"/>
        <v>18936000</v>
      </c>
      <c r="U294" s="32" t="s">
        <v>611</v>
      </c>
      <c r="V294" s="33" t="s">
        <v>79</v>
      </c>
      <c r="W294" s="32" t="s">
        <v>463</v>
      </c>
      <c r="X294" s="33" t="s">
        <v>615</v>
      </c>
      <c r="Y294" s="33" t="s">
        <v>77</v>
      </c>
      <c r="Z294" s="33" t="s">
        <v>78</v>
      </c>
      <c r="AA294" s="76">
        <f>SUMIFS('MOD PAA INVERSIÓN'!M:M,'MOD PAA INVERSIÓN'!B:B,A294,'MOD PAA INVERSIÓN'!A:A,"Modificación propuesta")</f>
        <v>0</v>
      </c>
      <c r="AB294" s="83">
        <f t="shared" si="121"/>
        <v>0</v>
      </c>
      <c r="AC294" s="83">
        <f t="shared" si="122"/>
        <v>18936000</v>
      </c>
      <c r="AD294" s="76">
        <f>IFERROR(VLOOKUP(A294,'MOD PAA INVERSIÓN'!$B:$U,20,0),0)</f>
        <v>0</v>
      </c>
      <c r="AE294" s="76">
        <f>SUMIFS('MOD PAA INVERSIÓN'!$M:$M,'MOD PAA INVERSIÓN'!B:B,A294,'MOD PAA INVERSIÓN'!A:A,"Información Actual")</f>
        <v>0</v>
      </c>
      <c r="AF294" s="76" t="e">
        <f>VLOOKUP(A294,'Copia de MOD PAA INVERSIÓN'!$B:$M,12,0)</f>
        <v>#N/A</v>
      </c>
      <c r="AG294" s="28" t="e">
        <f t="shared" si="113"/>
        <v>#REF!</v>
      </c>
      <c r="AH294" s="28"/>
    </row>
    <row r="295" spans="1:34" ht="89.25">
      <c r="A295" s="32" t="s">
        <v>619</v>
      </c>
      <c r="B295" s="33" t="s">
        <v>71</v>
      </c>
      <c r="C295" s="33" t="s">
        <v>72</v>
      </c>
      <c r="D295" s="33" t="s">
        <v>457</v>
      </c>
      <c r="E295" s="33" t="s">
        <v>458</v>
      </c>
      <c r="F295" s="34">
        <v>8131</v>
      </c>
      <c r="G295" s="34">
        <v>2024110010238</v>
      </c>
      <c r="H295" s="33" t="s">
        <v>28</v>
      </c>
      <c r="I295" s="33" t="s">
        <v>459</v>
      </c>
      <c r="J295" s="33" t="s">
        <v>31</v>
      </c>
      <c r="K295" s="33">
        <v>80111600</v>
      </c>
      <c r="L295" s="33" t="s">
        <v>617</v>
      </c>
      <c r="M295" s="33" t="s">
        <v>83</v>
      </c>
      <c r="N295" s="33" t="s">
        <v>315</v>
      </c>
      <c r="O295" s="33">
        <v>6</v>
      </c>
      <c r="P295" s="33">
        <v>1</v>
      </c>
      <c r="Q295" s="33" t="s">
        <v>84</v>
      </c>
      <c r="R295" s="47" t="s">
        <v>85</v>
      </c>
      <c r="S295" s="47">
        <v>3156000</v>
      </c>
      <c r="T295" s="48">
        <f t="shared" si="123"/>
        <v>18936000</v>
      </c>
      <c r="U295" s="32" t="s">
        <v>611</v>
      </c>
      <c r="V295" s="33" t="s">
        <v>79</v>
      </c>
      <c r="W295" s="32" t="s">
        <v>463</v>
      </c>
      <c r="X295" s="33" t="s">
        <v>615</v>
      </c>
      <c r="Y295" s="33" t="s">
        <v>77</v>
      </c>
      <c r="Z295" s="33" t="s">
        <v>78</v>
      </c>
      <c r="AA295" s="76">
        <f>SUMIFS('MOD PAA INVERSIÓN'!M:M,'MOD PAA INVERSIÓN'!B:B,A295,'MOD PAA INVERSIÓN'!A:A,"Modificación propuesta")</f>
        <v>0</v>
      </c>
      <c r="AB295" s="83">
        <f t="shared" si="121"/>
        <v>0</v>
      </c>
      <c r="AC295" s="83">
        <f t="shared" si="122"/>
        <v>18936000</v>
      </c>
      <c r="AD295" s="76">
        <f>IFERROR(VLOOKUP(A295,'MOD PAA INVERSIÓN'!$B:$U,20,0),0)</f>
        <v>0</v>
      </c>
      <c r="AE295" s="76">
        <f>SUMIFS('MOD PAA INVERSIÓN'!$M:$M,'MOD PAA INVERSIÓN'!B:B,A295,'MOD PAA INVERSIÓN'!A:A,"Información Actual")</f>
        <v>0</v>
      </c>
      <c r="AF295" s="76" t="e">
        <f>VLOOKUP(A295,'Copia de MOD PAA INVERSIÓN'!$B:$M,12,0)</f>
        <v>#N/A</v>
      </c>
      <c r="AG295" s="28" t="e">
        <f t="shared" si="113"/>
        <v>#REF!</v>
      </c>
      <c r="AH295" s="28"/>
    </row>
    <row r="296" spans="1:34" ht="89.25">
      <c r="A296" s="32" t="s">
        <v>620</v>
      </c>
      <c r="B296" s="33" t="s">
        <v>71</v>
      </c>
      <c r="C296" s="33" t="s">
        <v>72</v>
      </c>
      <c r="D296" s="33" t="s">
        <v>457</v>
      </c>
      <c r="E296" s="33" t="s">
        <v>458</v>
      </c>
      <c r="F296" s="34">
        <v>8131</v>
      </c>
      <c r="G296" s="34">
        <v>2024110010238</v>
      </c>
      <c r="H296" s="33" t="s">
        <v>28</v>
      </c>
      <c r="I296" s="33" t="s">
        <v>459</v>
      </c>
      <c r="J296" s="33" t="s">
        <v>31</v>
      </c>
      <c r="K296" s="33">
        <v>80111600</v>
      </c>
      <c r="L296" s="33" t="s">
        <v>617</v>
      </c>
      <c r="M296" s="33" t="s">
        <v>83</v>
      </c>
      <c r="N296" s="33" t="s">
        <v>315</v>
      </c>
      <c r="O296" s="33">
        <v>6</v>
      </c>
      <c r="P296" s="33">
        <v>1</v>
      </c>
      <c r="Q296" s="33" t="s">
        <v>84</v>
      </c>
      <c r="R296" s="47" t="s">
        <v>85</v>
      </c>
      <c r="S296" s="47">
        <v>3156000</v>
      </c>
      <c r="T296" s="48">
        <f t="shared" si="123"/>
        <v>18936000</v>
      </c>
      <c r="U296" s="32" t="s">
        <v>611</v>
      </c>
      <c r="V296" s="33" t="s">
        <v>79</v>
      </c>
      <c r="W296" s="32" t="s">
        <v>463</v>
      </c>
      <c r="X296" s="33" t="s">
        <v>615</v>
      </c>
      <c r="Y296" s="33" t="s">
        <v>77</v>
      </c>
      <c r="Z296" s="33" t="s">
        <v>78</v>
      </c>
      <c r="AA296" s="76">
        <f>SUMIFS('MOD PAA INVERSIÓN'!M:M,'MOD PAA INVERSIÓN'!B:B,A296,'MOD PAA INVERSIÓN'!A:A,"Modificación propuesta")</f>
        <v>0</v>
      </c>
      <c r="AB296" s="83">
        <f t="shared" si="121"/>
        <v>0</v>
      </c>
      <c r="AC296" s="83">
        <f t="shared" si="122"/>
        <v>18936000</v>
      </c>
      <c r="AD296" s="76">
        <f>IFERROR(VLOOKUP(A296,'MOD PAA INVERSIÓN'!$B:$U,20,0),0)</f>
        <v>0</v>
      </c>
      <c r="AE296" s="76">
        <f>SUMIFS('MOD PAA INVERSIÓN'!$M:$M,'MOD PAA INVERSIÓN'!B:B,A296,'MOD PAA INVERSIÓN'!A:A,"Información Actual")</f>
        <v>0</v>
      </c>
      <c r="AF296" s="76" t="e">
        <f>VLOOKUP(A296,'Copia de MOD PAA INVERSIÓN'!$B:$M,12,0)</f>
        <v>#N/A</v>
      </c>
      <c r="AG296" s="28" t="e">
        <f t="shared" si="113"/>
        <v>#REF!</v>
      </c>
      <c r="AH296" s="28"/>
    </row>
    <row r="297" spans="1:34" ht="89.25">
      <c r="A297" s="32" t="s">
        <v>621</v>
      </c>
      <c r="B297" s="33" t="s">
        <v>71</v>
      </c>
      <c r="C297" s="33" t="s">
        <v>72</v>
      </c>
      <c r="D297" s="33" t="s">
        <v>457</v>
      </c>
      <c r="E297" s="33" t="s">
        <v>458</v>
      </c>
      <c r="F297" s="34">
        <v>8131</v>
      </c>
      <c r="G297" s="34">
        <v>2024110010238</v>
      </c>
      <c r="H297" s="33" t="s">
        <v>28</v>
      </c>
      <c r="I297" s="33" t="s">
        <v>459</v>
      </c>
      <c r="J297" s="33" t="s">
        <v>31</v>
      </c>
      <c r="K297" s="33">
        <v>80111600</v>
      </c>
      <c r="L297" s="33" t="s">
        <v>1397</v>
      </c>
      <c r="M297" s="33" t="s">
        <v>83</v>
      </c>
      <c r="N297" s="33" t="s">
        <v>315</v>
      </c>
      <c r="O297" s="33">
        <v>6</v>
      </c>
      <c r="P297" s="33">
        <v>1</v>
      </c>
      <c r="Q297" s="33" t="s">
        <v>84</v>
      </c>
      <c r="R297" s="47" t="s">
        <v>85</v>
      </c>
      <c r="S297" s="47">
        <v>3156000</v>
      </c>
      <c r="T297" s="48">
        <f t="shared" si="123"/>
        <v>18936000</v>
      </c>
      <c r="U297" s="32" t="s">
        <v>611</v>
      </c>
      <c r="V297" s="33" t="s">
        <v>79</v>
      </c>
      <c r="W297" s="32" t="s">
        <v>463</v>
      </c>
      <c r="X297" s="33" t="s">
        <v>615</v>
      </c>
      <c r="Y297" s="33" t="s">
        <v>77</v>
      </c>
      <c r="Z297" s="33" t="s">
        <v>78</v>
      </c>
      <c r="AA297" s="76">
        <f>SUMIFS('MOD PAA INVERSIÓN'!M:M,'MOD PAA INVERSIÓN'!B:B,A297,'MOD PAA INVERSIÓN'!A:A,"Modificación propuesta")</f>
        <v>0</v>
      </c>
      <c r="AB297" s="83">
        <f t="shared" si="121"/>
        <v>0</v>
      </c>
      <c r="AC297" s="83">
        <f t="shared" si="122"/>
        <v>18936000</v>
      </c>
      <c r="AD297" s="76">
        <f>IFERROR(VLOOKUP(A297,'MOD PAA INVERSIÓN'!$B:$U,20,0),0)</f>
        <v>0</v>
      </c>
      <c r="AE297" s="76">
        <f>SUMIFS('MOD PAA INVERSIÓN'!$M:$M,'MOD PAA INVERSIÓN'!B:B,A297,'MOD PAA INVERSIÓN'!A:A,"Información Actual")</f>
        <v>0</v>
      </c>
      <c r="AF297" s="76" t="e">
        <f>VLOOKUP(A297,'Copia de MOD PAA INVERSIÓN'!$B:$M,12,0)</f>
        <v>#N/A</v>
      </c>
      <c r="AG297" s="28" t="e">
        <f t="shared" si="113"/>
        <v>#REF!</v>
      </c>
      <c r="AH297" s="28"/>
    </row>
    <row r="298" spans="1:34" ht="89.25">
      <c r="A298" s="32" t="s">
        <v>622</v>
      </c>
      <c r="B298" s="33" t="s">
        <v>71</v>
      </c>
      <c r="C298" s="33" t="s">
        <v>72</v>
      </c>
      <c r="D298" s="33" t="s">
        <v>457</v>
      </c>
      <c r="E298" s="33" t="s">
        <v>458</v>
      </c>
      <c r="F298" s="34">
        <v>8131</v>
      </c>
      <c r="G298" s="34">
        <v>2024110010238</v>
      </c>
      <c r="H298" s="33" t="s">
        <v>28</v>
      </c>
      <c r="I298" s="33" t="s">
        <v>459</v>
      </c>
      <c r="J298" s="33" t="s">
        <v>31</v>
      </c>
      <c r="K298" s="33">
        <v>80111600</v>
      </c>
      <c r="L298" s="33" t="s">
        <v>617</v>
      </c>
      <c r="M298" s="33" t="s">
        <v>83</v>
      </c>
      <c r="N298" s="33" t="s">
        <v>83</v>
      </c>
      <c r="O298" s="33">
        <v>6</v>
      </c>
      <c r="P298" s="33">
        <v>1</v>
      </c>
      <c r="Q298" s="33" t="s">
        <v>84</v>
      </c>
      <c r="R298" s="47" t="s">
        <v>85</v>
      </c>
      <c r="S298" s="47">
        <v>3156000</v>
      </c>
      <c r="T298" s="48">
        <f t="shared" si="123"/>
        <v>18936000</v>
      </c>
      <c r="U298" s="32" t="s">
        <v>611</v>
      </c>
      <c r="V298" s="33" t="s">
        <v>79</v>
      </c>
      <c r="W298" s="32" t="s">
        <v>463</v>
      </c>
      <c r="X298" s="33" t="s">
        <v>615</v>
      </c>
      <c r="Y298" s="33" t="s">
        <v>77</v>
      </c>
      <c r="Z298" s="33" t="s">
        <v>78</v>
      </c>
      <c r="AA298" s="76">
        <f>SUMIFS('MOD PAA INVERSIÓN'!M:M,'MOD PAA INVERSIÓN'!B:B,A298,'MOD PAA INVERSIÓN'!A:A,"Modificación propuesta")</f>
        <v>0</v>
      </c>
      <c r="AB298" s="83">
        <f t="shared" si="121"/>
        <v>0</v>
      </c>
      <c r="AC298" s="83">
        <f t="shared" si="122"/>
        <v>18936000</v>
      </c>
      <c r="AD298" s="76">
        <f>IFERROR(VLOOKUP(A298,'MOD PAA INVERSIÓN'!$B:$U,20,0),0)</f>
        <v>0</v>
      </c>
      <c r="AE298" s="76">
        <f>SUMIFS('MOD PAA INVERSIÓN'!$M:$M,'MOD PAA INVERSIÓN'!B:B,A298,'MOD PAA INVERSIÓN'!A:A,"Información Actual")</f>
        <v>0</v>
      </c>
      <c r="AF298" s="76" t="e">
        <f>VLOOKUP(A298,'Copia de MOD PAA INVERSIÓN'!$B:$M,12,0)</f>
        <v>#N/A</v>
      </c>
      <c r="AG298" s="28" t="e">
        <f t="shared" si="113"/>
        <v>#REF!</v>
      </c>
      <c r="AH298" s="28"/>
    </row>
    <row r="299" spans="1:34" ht="76.5">
      <c r="A299" s="32" t="s">
        <v>623</v>
      </c>
      <c r="B299" s="33" t="s">
        <v>71</v>
      </c>
      <c r="C299" s="33" t="s">
        <v>72</v>
      </c>
      <c r="D299" s="33" t="s">
        <v>457</v>
      </c>
      <c r="E299" s="33" t="s">
        <v>458</v>
      </c>
      <c r="F299" s="34">
        <v>8131</v>
      </c>
      <c r="G299" s="34">
        <v>2024110010238</v>
      </c>
      <c r="H299" s="33" t="s">
        <v>28</v>
      </c>
      <c r="I299" s="33" t="s">
        <v>459</v>
      </c>
      <c r="J299" s="33" t="s">
        <v>31</v>
      </c>
      <c r="K299" s="33">
        <v>80111600</v>
      </c>
      <c r="L299" s="33" t="s">
        <v>624</v>
      </c>
      <c r="M299" s="33" t="s">
        <v>83</v>
      </c>
      <c r="N299" s="33" t="s">
        <v>315</v>
      </c>
      <c r="O299" s="33">
        <v>6</v>
      </c>
      <c r="P299" s="33">
        <v>1</v>
      </c>
      <c r="Q299" s="33" t="s">
        <v>84</v>
      </c>
      <c r="R299" s="47" t="s">
        <v>85</v>
      </c>
      <c r="S299" s="47">
        <v>4500000</v>
      </c>
      <c r="T299" s="48">
        <f t="shared" si="123"/>
        <v>27000000</v>
      </c>
      <c r="U299" s="32" t="s">
        <v>611</v>
      </c>
      <c r="V299" s="33" t="s">
        <v>123</v>
      </c>
      <c r="W299" s="32" t="s">
        <v>463</v>
      </c>
      <c r="X299" s="33" t="s">
        <v>615</v>
      </c>
      <c r="Y299" s="33" t="s">
        <v>77</v>
      </c>
      <c r="Z299" s="33" t="s">
        <v>78</v>
      </c>
      <c r="AA299" s="76">
        <f>SUMIFS('MOD PAA INVERSIÓN'!M:M,'MOD PAA INVERSIÓN'!B:B,A299,'MOD PAA INVERSIÓN'!A:A,"Modificación propuesta")</f>
        <v>0</v>
      </c>
      <c r="AB299" s="83">
        <f t="shared" si="121"/>
        <v>0</v>
      </c>
      <c r="AC299" s="83">
        <f t="shared" si="122"/>
        <v>27000000</v>
      </c>
      <c r="AD299" s="76">
        <f>IFERROR(VLOOKUP(A299,'MOD PAA INVERSIÓN'!$B:$U,20,0),0)</f>
        <v>0</v>
      </c>
      <c r="AE299" s="76">
        <f>SUMIFS('MOD PAA INVERSIÓN'!$M:$M,'MOD PAA INVERSIÓN'!B:B,A299,'MOD PAA INVERSIÓN'!A:A,"Información Actual")</f>
        <v>0</v>
      </c>
      <c r="AF299" s="76" t="e">
        <f>VLOOKUP(A299,'Copia de MOD PAA INVERSIÓN'!$B:$M,12,0)</f>
        <v>#N/A</v>
      </c>
      <c r="AG299" s="28" t="e">
        <f t="shared" si="113"/>
        <v>#REF!</v>
      </c>
      <c r="AH299" s="28"/>
    </row>
    <row r="300" spans="1:34" ht="102">
      <c r="A300" s="32" t="s">
        <v>625</v>
      </c>
      <c r="B300" s="33" t="s">
        <v>71</v>
      </c>
      <c r="C300" s="33" t="s">
        <v>72</v>
      </c>
      <c r="D300" s="33" t="s">
        <v>457</v>
      </c>
      <c r="E300" s="33" t="s">
        <v>458</v>
      </c>
      <c r="F300" s="34">
        <v>8131</v>
      </c>
      <c r="G300" s="34">
        <v>2024110010238</v>
      </c>
      <c r="H300" s="33" t="s">
        <v>28</v>
      </c>
      <c r="I300" s="33" t="s">
        <v>459</v>
      </c>
      <c r="J300" s="33" t="s">
        <v>31</v>
      </c>
      <c r="K300" s="33">
        <v>80111600</v>
      </c>
      <c r="L300" s="33" t="s">
        <v>626</v>
      </c>
      <c r="M300" s="33" t="s">
        <v>83</v>
      </c>
      <c r="N300" s="33" t="s">
        <v>315</v>
      </c>
      <c r="O300" s="33">
        <v>6</v>
      </c>
      <c r="P300" s="33">
        <v>1</v>
      </c>
      <c r="Q300" s="33" t="s">
        <v>84</v>
      </c>
      <c r="R300" s="47" t="s">
        <v>85</v>
      </c>
      <c r="S300" s="47">
        <v>4300000</v>
      </c>
      <c r="T300" s="48">
        <f t="shared" si="123"/>
        <v>25800000</v>
      </c>
      <c r="U300" s="32" t="s">
        <v>611</v>
      </c>
      <c r="V300" s="33" t="s">
        <v>123</v>
      </c>
      <c r="W300" s="32" t="s">
        <v>463</v>
      </c>
      <c r="X300" s="33" t="s">
        <v>615</v>
      </c>
      <c r="Y300" s="33" t="s">
        <v>77</v>
      </c>
      <c r="Z300" s="33" t="s">
        <v>78</v>
      </c>
      <c r="AA300" s="76">
        <f>SUMIFS('MOD PAA INVERSIÓN'!M:M,'MOD PAA INVERSIÓN'!B:B,A300,'MOD PAA INVERSIÓN'!A:A,"Modificación propuesta")</f>
        <v>0</v>
      </c>
      <c r="AB300" s="83">
        <f t="shared" si="121"/>
        <v>0</v>
      </c>
      <c r="AC300" s="83">
        <f t="shared" si="122"/>
        <v>25800000</v>
      </c>
      <c r="AD300" s="76">
        <f>IFERROR(VLOOKUP(A300,'MOD PAA INVERSIÓN'!$B:$U,20,0),0)</f>
        <v>0</v>
      </c>
      <c r="AE300" s="76">
        <f>SUMIFS('MOD PAA INVERSIÓN'!$M:$M,'MOD PAA INVERSIÓN'!B:B,A300,'MOD PAA INVERSIÓN'!A:A,"Información Actual")</f>
        <v>0</v>
      </c>
      <c r="AF300" s="76" t="e">
        <f>VLOOKUP(A300,'Copia de MOD PAA INVERSIÓN'!$B:$M,12,0)</f>
        <v>#N/A</v>
      </c>
      <c r="AG300" s="28" t="e">
        <f t="shared" si="113"/>
        <v>#REF!</v>
      </c>
      <c r="AH300" s="28"/>
    </row>
    <row r="301" spans="1:34" ht="76.5">
      <c r="A301" s="32" t="s">
        <v>627</v>
      </c>
      <c r="B301" s="33" t="s">
        <v>71</v>
      </c>
      <c r="C301" s="33" t="s">
        <v>72</v>
      </c>
      <c r="D301" s="33" t="s">
        <v>457</v>
      </c>
      <c r="E301" s="33" t="s">
        <v>458</v>
      </c>
      <c r="F301" s="34">
        <v>8131</v>
      </c>
      <c r="G301" s="34">
        <v>2024110010238</v>
      </c>
      <c r="H301" s="33" t="s">
        <v>28</v>
      </c>
      <c r="I301" s="33" t="s">
        <v>459</v>
      </c>
      <c r="J301" s="33" t="s">
        <v>31</v>
      </c>
      <c r="K301" s="33">
        <v>80111600</v>
      </c>
      <c r="L301" s="33" t="s">
        <v>628</v>
      </c>
      <c r="M301" s="33" t="s">
        <v>83</v>
      </c>
      <c r="N301" s="33" t="s">
        <v>315</v>
      </c>
      <c r="O301" s="33">
        <v>6</v>
      </c>
      <c r="P301" s="33">
        <v>1</v>
      </c>
      <c r="Q301" s="33" t="s">
        <v>84</v>
      </c>
      <c r="R301" s="47" t="s">
        <v>85</v>
      </c>
      <c r="S301" s="47">
        <v>4300000</v>
      </c>
      <c r="T301" s="48">
        <f t="shared" si="123"/>
        <v>25800000</v>
      </c>
      <c r="U301" s="32" t="s">
        <v>611</v>
      </c>
      <c r="V301" s="33" t="s">
        <v>123</v>
      </c>
      <c r="W301" s="32" t="s">
        <v>463</v>
      </c>
      <c r="X301" s="33" t="s">
        <v>615</v>
      </c>
      <c r="Y301" s="33" t="s">
        <v>77</v>
      </c>
      <c r="Z301" s="33" t="s">
        <v>78</v>
      </c>
      <c r="AA301" s="76">
        <f>SUMIFS('MOD PAA INVERSIÓN'!M:M,'MOD PAA INVERSIÓN'!B:B,A301,'MOD PAA INVERSIÓN'!A:A,"Modificación propuesta")</f>
        <v>0</v>
      </c>
      <c r="AB301" s="83">
        <f t="shared" si="121"/>
        <v>0</v>
      </c>
      <c r="AC301" s="83">
        <f t="shared" si="122"/>
        <v>25800000</v>
      </c>
      <c r="AD301" s="76">
        <f>IFERROR(VLOOKUP(A301,'MOD PAA INVERSIÓN'!$B:$U,20,0),0)</f>
        <v>0</v>
      </c>
      <c r="AE301" s="76">
        <f>SUMIFS('MOD PAA INVERSIÓN'!$M:$M,'MOD PAA INVERSIÓN'!B:B,A301,'MOD PAA INVERSIÓN'!A:A,"Información Actual")</f>
        <v>0</v>
      </c>
      <c r="AF301" s="76" t="e">
        <f>VLOOKUP(A301,'Copia de MOD PAA INVERSIÓN'!$B:$M,12,0)</f>
        <v>#N/A</v>
      </c>
      <c r="AG301" s="28" t="e">
        <f t="shared" si="113"/>
        <v>#REF!</v>
      </c>
      <c r="AH301" s="28"/>
    </row>
    <row r="302" spans="1:34" ht="89.25">
      <c r="A302" s="32" t="s">
        <v>629</v>
      </c>
      <c r="B302" s="33" t="s">
        <v>71</v>
      </c>
      <c r="C302" s="33" t="s">
        <v>72</v>
      </c>
      <c r="D302" s="33" t="s">
        <v>457</v>
      </c>
      <c r="E302" s="33" t="s">
        <v>458</v>
      </c>
      <c r="F302" s="34">
        <v>8131</v>
      </c>
      <c r="G302" s="34">
        <v>2024110010238</v>
      </c>
      <c r="H302" s="33" t="s">
        <v>28</v>
      </c>
      <c r="I302" s="33" t="s">
        <v>459</v>
      </c>
      <c r="J302" s="33" t="s">
        <v>31</v>
      </c>
      <c r="K302" s="33">
        <v>80111600</v>
      </c>
      <c r="L302" s="33" t="s">
        <v>617</v>
      </c>
      <c r="M302" s="33" t="s">
        <v>83</v>
      </c>
      <c r="N302" s="33" t="s">
        <v>83</v>
      </c>
      <c r="O302" s="33">
        <v>6</v>
      </c>
      <c r="P302" s="33">
        <v>1</v>
      </c>
      <c r="Q302" s="33" t="s">
        <v>84</v>
      </c>
      <c r="R302" s="47" t="s">
        <v>85</v>
      </c>
      <c r="S302" s="47">
        <v>3156000</v>
      </c>
      <c r="T302" s="48">
        <f t="shared" si="123"/>
        <v>18936000</v>
      </c>
      <c r="U302" s="32" t="s">
        <v>611</v>
      </c>
      <c r="V302" s="33" t="s">
        <v>79</v>
      </c>
      <c r="W302" s="32" t="s">
        <v>463</v>
      </c>
      <c r="X302" s="33" t="s">
        <v>615</v>
      </c>
      <c r="Y302" s="33" t="s">
        <v>77</v>
      </c>
      <c r="Z302" s="33" t="s">
        <v>78</v>
      </c>
      <c r="AA302" s="76">
        <f>SUMIFS('MOD PAA INVERSIÓN'!M:M,'MOD PAA INVERSIÓN'!B:B,A302,'MOD PAA INVERSIÓN'!A:A,"Modificación propuesta")</f>
        <v>0</v>
      </c>
      <c r="AB302" s="83">
        <f t="shared" si="121"/>
        <v>0</v>
      </c>
      <c r="AC302" s="83">
        <f t="shared" si="122"/>
        <v>18936000</v>
      </c>
      <c r="AD302" s="76">
        <f>IFERROR(VLOOKUP(A302,'MOD PAA INVERSIÓN'!$B:$U,20,0),0)</f>
        <v>0</v>
      </c>
      <c r="AE302" s="76">
        <f>SUMIFS('MOD PAA INVERSIÓN'!$M:$M,'MOD PAA INVERSIÓN'!B:B,A302,'MOD PAA INVERSIÓN'!A:A,"Información Actual")</f>
        <v>0</v>
      </c>
      <c r="AF302" s="76" t="e">
        <f>VLOOKUP(A302,'Copia de MOD PAA INVERSIÓN'!$B:$M,12,0)</f>
        <v>#N/A</v>
      </c>
      <c r="AG302" s="28" t="e">
        <f t="shared" si="113"/>
        <v>#REF!</v>
      </c>
      <c r="AH302" s="28"/>
    </row>
    <row r="303" spans="1:34" ht="102">
      <c r="A303" s="32" t="s">
        <v>630</v>
      </c>
      <c r="B303" s="33" t="s">
        <v>71</v>
      </c>
      <c r="C303" s="33" t="s">
        <v>72</v>
      </c>
      <c r="D303" s="33" t="s">
        <v>457</v>
      </c>
      <c r="E303" s="33" t="s">
        <v>458</v>
      </c>
      <c r="F303" s="34">
        <v>8131</v>
      </c>
      <c r="G303" s="34">
        <v>2024110010238</v>
      </c>
      <c r="H303" s="33" t="s">
        <v>28</v>
      </c>
      <c r="I303" s="33" t="s">
        <v>459</v>
      </c>
      <c r="J303" s="33" t="s">
        <v>31</v>
      </c>
      <c r="K303" s="33">
        <v>80111600</v>
      </c>
      <c r="L303" s="33" t="s">
        <v>613</v>
      </c>
      <c r="M303" s="33" t="s">
        <v>83</v>
      </c>
      <c r="N303" s="33" t="s">
        <v>315</v>
      </c>
      <c r="O303" s="33">
        <v>6</v>
      </c>
      <c r="P303" s="33">
        <v>1</v>
      </c>
      <c r="Q303" s="33" t="s">
        <v>84</v>
      </c>
      <c r="R303" s="47" t="s">
        <v>85</v>
      </c>
      <c r="S303" s="47">
        <v>3156000</v>
      </c>
      <c r="T303" s="48">
        <f t="shared" si="123"/>
        <v>18936000</v>
      </c>
      <c r="U303" s="32" t="s">
        <v>611</v>
      </c>
      <c r="V303" s="33" t="s">
        <v>79</v>
      </c>
      <c r="W303" s="32" t="s">
        <v>463</v>
      </c>
      <c r="X303" s="33" t="s">
        <v>615</v>
      </c>
      <c r="Y303" s="33" t="s">
        <v>77</v>
      </c>
      <c r="Z303" s="33" t="s">
        <v>78</v>
      </c>
      <c r="AA303" s="76">
        <f>SUMIFS('MOD PAA INVERSIÓN'!M:M,'MOD PAA INVERSIÓN'!B:B,A303,'MOD PAA INVERSIÓN'!A:A,"Modificación propuesta")</f>
        <v>0</v>
      </c>
      <c r="AB303" s="83">
        <f t="shared" si="121"/>
        <v>0</v>
      </c>
      <c r="AC303" s="83">
        <f t="shared" si="122"/>
        <v>18936000</v>
      </c>
      <c r="AD303" s="76">
        <f>IFERROR(VLOOKUP(A303,'MOD PAA INVERSIÓN'!$B:$U,20,0),0)</f>
        <v>0</v>
      </c>
      <c r="AE303" s="76">
        <f>SUMIFS('MOD PAA INVERSIÓN'!$M:$M,'MOD PAA INVERSIÓN'!B:B,A303,'MOD PAA INVERSIÓN'!A:A,"Información Actual")</f>
        <v>0</v>
      </c>
      <c r="AF303" s="76" t="e">
        <f>VLOOKUP(A303,'Copia de MOD PAA INVERSIÓN'!$B:$M,12,0)</f>
        <v>#N/A</v>
      </c>
      <c r="AG303" s="28" t="e">
        <f t="shared" si="113"/>
        <v>#REF!</v>
      </c>
      <c r="AH303" s="28"/>
    </row>
    <row r="304" spans="1:34" ht="89.25">
      <c r="A304" s="32" t="s">
        <v>631</v>
      </c>
      <c r="B304" s="33" t="s">
        <v>71</v>
      </c>
      <c r="C304" s="33" t="s">
        <v>72</v>
      </c>
      <c r="D304" s="33" t="s">
        <v>457</v>
      </c>
      <c r="E304" s="33" t="s">
        <v>458</v>
      </c>
      <c r="F304" s="34">
        <v>8131</v>
      </c>
      <c r="G304" s="34">
        <v>2024110010238</v>
      </c>
      <c r="H304" s="33" t="s">
        <v>28</v>
      </c>
      <c r="I304" s="33" t="s">
        <v>459</v>
      </c>
      <c r="J304" s="33" t="s">
        <v>31</v>
      </c>
      <c r="K304" s="33">
        <v>80111600</v>
      </c>
      <c r="L304" s="33" t="s">
        <v>617</v>
      </c>
      <c r="M304" s="33" t="s">
        <v>83</v>
      </c>
      <c r="N304" s="33" t="s">
        <v>83</v>
      </c>
      <c r="O304" s="33">
        <v>6</v>
      </c>
      <c r="P304" s="33">
        <v>1</v>
      </c>
      <c r="Q304" s="33" t="s">
        <v>84</v>
      </c>
      <c r="R304" s="47" t="s">
        <v>85</v>
      </c>
      <c r="S304" s="47">
        <v>3156000</v>
      </c>
      <c r="T304" s="48">
        <f t="shared" si="123"/>
        <v>18936000</v>
      </c>
      <c r="U304" s="32" t="s">
        <v>611</v>
      </c>
      <c r="V304" s="33" t="s">
        <v>79</v>
      </c>
      <c r="W304" s="32" t="s">
        <v>463</v>
      </c>
      <c r="X304" s="33" t="s">
        <v>615</v>
      </c>
      <c r="Y304" s="33" t="s">
        <v>77</v>
      </c>
      <c r="Z304" s="33" t="s">
        <v>78</v>
      </c>
      <c r="AA304" s="76">
        <f>SUMIFS('MOD PAA INVERSIÓN'!M:M,'MOD PAA INVERSIÓN'!B:B,A304,'MOD PAA INVERSIÓN'!A:A,"Modificación propuesta")</f>
        <v>0</v>
      </c>
      <c r="AB304" s="83">
        <f t="shared" si="121"/>
        <v>0</v>
      </c>
      <c r="AC304" s="83">
        <f t="shared" si="122"/>
        <v>18936000</v>
      </c>
      <c r="AD304" s="76">
        <f>IFERROR(VLOOKUP(A304,'MOD PAA INVERSIÓN'!$B:$U,20,0),0)</f>
        <v>0</v>
      </c>
      <c r="AE304" s="76">
        <f>SUMIFS('MOD PAA INVERSIÓN'!$M:$M,'MOD PAA INVERSIÓN'!B:B,A304,'MOD PAA INVERSIÓN'!A:A,"Información Actual")</f>
        <v>0</v>
      </c>
      <c r="AF304" s="76" t="e">
        <f>VLOOKUP(A304,'Copia de MOD PAA INVERSIÓN'!$B:$M,12,0)</f>
        <v>#N/A</v>
      </c>
      <c r="AG304" s="28" t="e">
        <f t="shared" si="113"/>
        <v>#REF!</v>
      </c>
      <c r="AH304" s="28"/>
    </row>
    <row r="305" spans="1:34" ht="89.25">
      <c r="A305" s="32" t="s">
        <v>632</v>
      </c>
      <c r="B305" s="33" t="s">
        <v>71</v>
      </c>
      <c r="C305" s="33" t="s">
        <v>72</v>
      </c>
      <c r="D305" s="33" t="s">
        <v>457</v>
      </c>
      <c r="E305" s="33" t="s">
        <v>458</v>
      </c>
      <c r="F305" s="34">
        <v>8131</v>
      </c>
      <c r="G305" s="34">
        <v>2024110010238</v>
      </c>
      <c r="H305" s="33" t="s">
        <v>28</v>
      </c>
      <c r="I305" s="33" t="s">
        <v>459</v>
      </c>
      <c r="J305" s="33" t="s">
        <v>31</v>
      </c>
      <c r="K305" s="33">
        <v>80111600</v>
      </c>
      <c r="L305" s="33" t="s">
        <v>617</v>
      </c>
      <c r="M305" s="33" t="s">
        <v>83</v>
      </c>
      <c r="N305" s="33" t="s">
        <v>83</v>
      </c>
      <c r="O305" s="33">
        <v>6</v>
      </c>
      <c r="P305" s="33">
        <v>1</v>
      </c>
      <c r="Q305" s="33" t="s">
        <v>84</v>
      </c>
      <c r="R305" s="47" t="s">
        <v>85</v>
      </c>
      <c r="S305" s="47">
        <v>3156000</v>
      </c>
      <c r="T305" s="48">
        <f t="shared" si="123"/>
        <v>18936000</v>
      </c>
      <c r="U305" s="32" t="s">
        <v>611</v>
      </c>
      <c r="V305" s="33" t="s">
        <v>79</v>
      </c>
      <c r="W305" s="32" t="s">
        <v>463</v>
      </c>
      <c r="X305" s="33" t="s">
        <v>615</v>
      </c>
      <c r="Y305" s="33" t="s">
        <v>77</v>
      </c>
      <c r="Z305" s="33" t="s">
        <v>78</v>
      </c>
      <c r="AA305" s="76">
        <f>SUMIFS('MOD PAA INVERSIÓN'!M:M,'MOD PAA INVERSIÓN'!B:B,A305,'MOD PAA INVERSIÓN'!A:A,"Modificación propuesta")</f>
        <v>0</v>
      </c>
      <c r="AB305" s="83">
        <f t="shared" si="121"/>
        <v>0</v>
      </c>
      <c r="AC305" s="83">
        <f t="shared" si="122"/>
        <v>18936000</v>
      </c>
      <c r="AD305" s="76">
        <f>IFERROR(VLOOKUP(A305,'MOD PAA INVERSIÓN'!$B:$U,20,0),0)</f>
        <v>0</v>
      </c>
      <c r="AE305" s="76">
        <f>SUMIFS('MOD PAA INVERSIÓN'!$M:$M,'MOD PAA INVERSIÓN'!B:B,A305,'MOD PAA INVERSIÓN'!A:A,"Información Actual")</f>
        <v>0</v>
      </c>
      <c r="AF305" s="76" t="e">
        <f>VLOOKUP(A305,'Copia de MOD PAA INVERSIÓN'!$B:$M,12,0)</f>
        <v>#N/A</v>
      </c>
      <c r="AG305" s="28" t="e">
        <f t="shared" si="113"/>
        <v>#REF!</v>
      </c>
      <c r="AH305" s="28"/>
    </row>
    <row r="306" spans="1:34" ht="76.5">
      <c r="A306" s="32" t="s">
        <v>633</v>
      </c>
      <c r="B306" s="33" t="s">
        <v>71</v>
      </c>
      <c r="C306" s="33" t="s">
        <v>72</v>
      </c>
      <c r="D306" s="33" t="s">
        <v>457</v>
      </c>
      <c r="E306" s="33" t="s">
        <v>458</v>
      </c>
      <c r="F306" s="34">
        <v>8131</v>
      </c>
      <c r="G306" s="34">
        <v>2024110010238</v>
      </c>
      <c r="H306" s="33" t="s">
        <v>28</v>
      </c>
      <c r="I306" s="33" t="s">
        <v>459</v>
      </c>
      <c r="J306" s="33" t="s">
        <v>31</v>
      </c>
      <c r="K306" s="33">
        <v>80111600</v>
      </c>
      <c r="L306" s="33" t="s">
        <v>634</v>
      </c>
      <c r="M306" s="33" t="s">
        <v>83</v>
      </c>
      <c r="N306" s="33" t="s">
        <v>315</v>
      </c>
      <c r="O306" s="33">
        <v>6</v>
      </c>
      <c r="P306" s="33">
        <v>1</v>
      </c>
      <c r="Q306" s="33" t="s">
        <v>84</v>
      </c>
      <c r="R306" s="47" t="s">
        <v>85</v>
      </c>
      <c r="S306" s="47">
        <v>4300000</v>
      </c>
      <c r="T306" s="48">
        <f t="shared" si="123"/>
        <v>25800000</v>
      </c>
      <c r="U306" s="32" t="s">
        <v>611</v>
      </c>
      <c r="V306" s="33" t="s">
        <v>123</v>
      </c>
      <c r="W306" s="32" t="s">
        <v>463</v>
      </c>
      <c r="X306" s="33" t="s">
        <v>635</v>
      </c>
      <c r="Y306" s="33" t="s">
        <v>77</v>
      </c>
      <c r="Z306" s="33" t="s">
        <v>78</v>
      </c>
      <c r="AA306" s="76">
        <f>SUMIFS('MOD PAA INVERSIÓN'!M:M,'MOD PAA INVERSIÓN'!B:B,A306,'MOD PAA INVERSIÓN'!A:A,"Modificación propuesta")</f>
        <v>0</v>
      </c>
      <c r="AB306" s="83">
        <f t="shared" si="121"/>
        <v>0</v>
      </c>
      <c r="AC306" s="83">
        <f t="shared" si="122"/>
        <v>25800000</v>
      </c>
      <c r="AD306" s="76">
        <f>IFERROR(VLOOKUP(A306,'MOD PAA INVERSIÓN'!$B:$U,20,0),0)</f>
        <v>0</v>
      </c>
      <c r="AE306" s="76">
        <f>SUMIFS('MOD PAA INVERSIÓN'!$M:$M,'MOD PAA INVERSIÓN'!B:B,A306,'MOD PAA INVERSIÓN'!A:A,"Información Actual")</f>
        <v>0</v>
      </c>
      <c r="AF306" s="76" t="e">
        <f>VLOOKUP(A306,'Copia de MOD PAA INVERSIÓN'!$B:$M,12,0)</f>
        <v>#N/A</v>
      </c>
      <c r="AG306" s="28" t="e">
        <f t="shared" si="113"/>
        <v>#REF!</v>
      </c>
      <c r="AH306" s="28"/>
    </row>
    <row r="307" spans="1:34" ht="89.25">
      <c r="A307" s="32" t="s">
        <v>636</v>
      </c>
      <c r="B307" s="33" t="s">
        <v>71</v>
      </c>
      <c r="C307" s="33" t="s">
        <v>72</v>
      </c>
      <c r="D307" s="33" t="s">
        <v>457</v>
      </c>
      <c r="E307" s="32" t="s">
        <v>458</v>
      </c>
      <c r="F307" s="34">
        <v>8131</v>
      </c>
      <c r="G307" s="34">
        <v>2024110010238</v>
      </c>
      <c r="H307" s="33" t="s">
        <v>28</v>
      </c>
      <c r="I307" s="33" t="s">
        <v>459</v>
      </c>
      <c r="J307" s="33" t="s">
        <v>31</v>
      </c>
      <c r="K307" s="32">
        <v>80111600</v>
      </c>
      <c r="L307" s="33" t="s">
        <v>617</v>
      </c>
      <c r="M307" s="32" t="s">
        <v>637</v>
      </c>
      <c r="N307" s="32" t="s">
        <v>315</v>
      </c>
      <c r="O307" s="32">
        <v>6</v>
      </c>
      <c r="P307" s="32">
        <v>1</v>
      </c>
      <c r="Q307" s="32" t="s">
        <v>84</v>
      </c>
      <c r="R307" s="41" t="s">
        <v>85</v>
      </c>
      <c r="S307" s="54">
        <v>3156000</v>
      </c>
      <c r="T307" s="51">
        <f t="shared" si="123"/>
        <v>18936000</v>
      </c>
      <c r="U307" s="32" t="s">
        <v>611</v>
      </c>
      <c r="V307" s="33" t="s">
        <v>79</v>
      </c>
      <c r="W307" s="32" t="s">
        <v>463</v>
      </c>
      <c r="X307" s="33" t="s">
        <v>615</v>
      </c>
      <c r="Y307" s="32" t="s">
        <v>77</v>
      </c>
      <c r="Z307" s="33" t="s">
        <v>78</v>
      </c>
      <c r="AA307" s="76">
        <f>SUMIFS('MOD PAA INVERSIÓN'!M:M,'MOD PAA INVERSIÓN'!B:B,A307,'MOD PAA INVERSIÓN'!A:A,"Modificación propuesta")</f>
        <v>0</v>
      </c>
      <c r="AB307" s="83">
        <f t="shared" si="121"/>
        <v>0</v>
      </c>
      <c r="AC307" s="83">
        <f t="shared" si="122"/>
        <v>18936000</v>
      </c>
      <c r="AD307" s="76">
        <f>IFERROR(VLOOKUP(A307,'MOD PAA INVERSIÓN'!$B:$U,20,0),0)</f>
        <v>0</v>
      </c>
      <c r="AE307" s="76">
        <f>SUMIFS('MOD PAA INVERSIÓN'!$M:$M,'MOD PAA INVERSIÓN'!B:B,A307,'MOD PAA INVERSIÓN'!A:A,"Información Actual")</f>
        <v>0</v>
      </c>
      <c r="AF307" s="76" t="e">
        <f>VLOOKUP(A307,'Copia de MOD PAA INVERSIÓN'!$B:$M,12,0)</f>
        <v>#N/A</v>
      </c>
      <c r="AG307" s="28" t="e">
        <f t="shared" si="113"/>
        <v>#REF!</v>
      </c>
      <c r="AH307" s="28"/>
    </row>
    <row r="308" spans="1:34" ht="76.5">
      <c r="A308" s="32" t="s">
        <v>638</v>
      </c>
      <c r="B308" s="33" t="s">
        <v>71</v>
      </c>
      <c r="C308" s="33" t="s">
        <v>72</v>
      </c>
      <c r="D308" s="33" t="s">
        <v>457</v>
      </c>
      <c r="E308" s="32" t="s">
        <v>458</v>
      </c>
      <c r="F308" s="34">
        <v>8131</v>
      </c>
      <c r="G308" s="34">
        <v>2024110010238</v>
      </c>
      <c r="H308" s="33" t="s">
        <v>28</v>
      </c>
      <c r="I308" s="33" t="s">
        <v>459</v>
      </c>
      <c r="J308" s="33" t="s">
        <v>31</v>
      </c>
      <c r="K308" s="32">
        <v>80111600</v>
      </c>
      <c r="L308" s="33" t="s">
        <v>639</v>
      </c>
      <c r="M308" s="32" t="s">
        <v>83</v>
      </c>
      <c r="N308" s="32" t="s">
        <v>315</v>
      </c>
      <c r="O308" s="32">
        <v>6</v>
      </c>
      <c r="P308" s="32">
        <v>1</v>
      </c>
      <c r="Q308" s="32" t="s">
        <v>84</v>
      </c>
      <c r="R308" s="41" t="s">
        <v>85</v>
      </c>
      <c r="S308" s="54">
        <v>5000000</v>
      </c>
      <c r="T308" s="51">
        <f t="shared" si="123"/>
        <v>30000000</v>
      </c>
      <c r="U308" s="32" t="s">
        <v>611</v>
      </c>
      <c r="V308" s="33" t="s">
        <v>79</v>
      </c>
      <c r="W308" s="32" t="s">
        <v>463</v>
      </c>
      <c r="X308" s="33" t="s">
        <v>615</v>
      </c>
      <c r="Y308" s="32" t="s">
        <v>77</v>
      </c>
      <c r="Z308" s="33" t="s">
        <v>78</v>
      </c>
      <c r="AA308" s="76">
        <f>SUMIFS('MOD PAA INVERSIÓN'!M:M,'MOD PAA INVERSIÓN'!B:B,A308,'MOD PAA INVERSIÓN'!A:A,"Modificación propuesta")</f>
        <v>0</v>
      </c>
      <c r="AB308" s="83">
        <f t="shared" si="121"/>
        <v>0</v>
      </c>
      <c r="AC308" s="83">
        <f t="shared" si="122"/>
        <v>30000000</v>
      </c>
      <c r="AD308" s="76">
        <f>IFERROR(VLOOKUP(A308,'MOD PAA INVERSIÓN'!$B:$U,20,0),0)</f>
        <v>0</v>
      </c>
      <c r="AE308" s="76">
        <f>SUMIFS('MOD PAA INVERSIÓN'!$M:$M,'MOD PAA INVERSIÓN'!B:B,A308,'MOD PAA INVERSIÓN'!A:A,"Información Actual")</f>
        <v>0</v>
      </c>
      <c r="AF308" s="76" t="e">
        <f>VLOOKUP(A308,'Copia de MOD PAA INVERSIÓN'!$B:$M,12,0)</f>
        <v>#N/A</v>
      </c>
      <c r="AG308" s="28" t="e">
        <f t="shared" si="113"/>
        <v>#REF!</v>
      </c>
      <c r="AH308" s="28"/>
    </row>
    <row r="309" spans="1:34" ht="76.5">
      <c r="A309" s="32" t="s">
        <v>640</v>
      </c>
      <c r="B309" s="33" t="s">
        <v>71</v>
      </c>
      <c r="C309" s="33" t="s">
        <v>72</v>
      </c>
      <c r="D309" s="33" t="s">
        <v>457</v>
      </c>
      <c r="E309" s="32" t="s">
        <v>458</v>
      </c>
      <c r="F309" s="34">
        <v>8131</v>
      </c>
      <c r="G309" s="34">
        <v>2024110010238</v>
      </c>
      <c r="H309" s="33" t="s">
        <v>28</v>
      </c>
      <c r="I309" s="33" t="s">
        <v>459</v>
      </c>
      <c r="J309" s="33" t="s">
        <v>31</v>
      </c>
      <c r="K309" s="32">
        <v>80111600</v>
      </c>
      <c r="L309" s="33" t="s">
        <v>641</v>
      </c>
      <c r="M309" s="32" t="s">
        <v>83</v>
      </c>
      <c r="N309" s="32" t="s">
        <v>315</v>
      </c>
      <c r="O309" s="32">
        <v>6</v>
      </c>
      <c r="P309" s="32">
        <v>1</v>
      </c>
      <c r="Q309" s="32" t="s">
        <v>84</v>
      </c>
      <c r="R309" s="41" t="s">
        <v>85</v>
      </c>
      <c r="S309" s="54">
        <v>4300000</v>
      </c>
      <c r="T309" s="51">
        <f t="shared" si="123"/>
        <v>25800000</v>
      </c>
      <c r="U309" s="32" t="s">
        <v>611</v>
      </c>
      <c r="V309" s="33" t="s">
        <v>79</v>
      </c>
      <c r="W309" s="32" t="s">
        <v>463</v>
      </c>
      <c r="X309" s="33" t="s">
        <v>615</v>
      </c>
      <c r="Y309" s="32" t="s">
        <v>77</v>
      </c>
      <c r="Z309" s="33" t="s">
        <v>78</v>
      </c>
      <c r="AA309" s="76">
        <f>SUMIFS('MOD PAA INVERSIÓN'!M:M,'MOD PAA INVERSIÓN'!B:B,A309,'MOD PAA INVERSIÓN'!A:A,"Modificación propuesta")</f>
        <v>0</v>
      </c>
      <c r="AB309" s="83">
        <f t="shared" si="121"/>
        <v>0</v>
      </c>
      <c r="AC309" s="83">
        <f t="shared" si="122"/>
        <v>25800000</v>
      </c>
      <c r="AD309" s="76">
        <f>IFERROR(VLOOKUP(A309,'MOD PAA INVERSIÓN'!$B:$U,20,0),0)</f>
        <v>0</v>
      </c>
      <c r="AE309" s="76">
        <f>SUMIFS('MOD PAA INVERSIÓN'!$M:$M,'MOD PAA INVERSIÓN'!B:B,A309,'MOD PAA INVERSIÓN'!A:A,"Información Actual")</f>
        <v>0</v>
      </c>
      <c r="AF309" s="76" t="e">
        <f>VLOOKUP(A309,'Copia de MOD PAA INVERSIÓN'!$B:$M,12,0)</f>
        <v>#N/A</v>
      </c>
      <c r="AG309" s="28" t="e">
        <f t="shared" si="113"/>
        <v>#REF!</v>
      </c>
      <c r="AH309" s="28"/>
    </row>
    <row r="310" spans="1:34" ht="89.25">
      <c r="A310" s="32" t="s">
        <v>642</v>
      </c>
      <c r="B310" s="33" t="s">
        <v>71</v>
      </c>
      <c r="C310" s="33" t="s">
        <v>72</v>
      </c>
      <c r="D310" s="33" t="s">
        <v>457</v>
      </c>
      <c r="E310" s="32" t="s">
        <v>458</v>
      </c>
      <c r="F310" s="34">
        <v>8131</v>
      </c>
      <c r="G310" s="34">
        <v>2024110010238</v>
      </c>
      <c r="H310" s="33" t="s">
        <v>28</v>
      </c>
      <c r="I310" s="33" t="s">
        <v>459</v>
      </c>
      <c r="J310" s="33" t="s">
        <v>31</v>
      </c>
      <c r="K310" s="32">
        <v>80111600</v>
      </c>
      <c r="L310" s="33" t="s">
        <v>617</v>
      </c>
      <c r="M310" s="32" t="s">
        <v>644</v>
      </c>
      <c r="N310" s="32" t="s">
        <v>645</v>
      </c>
      <c r="O310" s="32">
        <v>2.9</v>
      </c>
      <c r="P310" s="32">
        <v>1</v>
      </c>
      <c r="Q310" s="32" t="s">
        <v>84</v>
      </c>
      <c r="R310" s="41" t="s">
        <v>85</v>
      </c>
      <c r="S310" s="54">
        <v>3156000</v>
      </c>
      <c r="T310" s="51">
        <f t="shared" si="123"/>
        <v>9152400</v>
      </c>
      <c r="U310" s="32" t="s">
        <v>611</v>
      </c>
      <c r="V310" s="33" t="s">
        <v>79</v>
      </c>
      <c r="W310" s="32" t="s">
        <v>463</v>
      </c>
      <c r="X310" s="33" t="s">
        <v>615</v>
      </c>
      <c r="Y310" s="32" t="s">
        <v>77</v>
      </c>
      <c r="Z310" s="33" t="s">
        <v>78</v>
      </c>
      <c r="AA310" s="76">
        <f>SUMIFS('MOD PAA INVERSIÓN'!M:M,'MOD PAA INVERSIÓN'!B:B,A310,'MOD PAA INVERSIÓN'!A:A,"Modificación propuesta")</f>
        <v>0</v>
      </c>
      <c r="AB310" s="83">
        <f t="shared" si="121"/>
        <v>0</v>
      </c>
      <c r="AC310" s="83">
        <f t="shared" si="122"/>
        <v>9152400</v>
      </c>
      <c r="AD310" s="76">
        <f>IFERROR(VLOOKUP(A310,'MOD PAA INVERSIÓN'!$B:$U,20,0),0)</f>
        <v>0</v>
      </c>
      <c r="AE310" s="76">
        <f>SUMIFS('MOD PAA INVERSIÓN'!$M:$M,'MOD PAA INVERSIÓN'!B:B,A310,'MOD PAA INVERSIÓN'!A:A,"Información Actual")</f>
        <v>0</v>
      </c>
      <c r="AF310" s="76" t="e">
        <f>VLOOKUP(A310,'Copia de MOD PAA INVERSIÓN'!$B:$M,12,0)</f>
        <v>#N/A</v>
      </c>
      <c r="AG310" s="28" t="e">
        <f t="shared" si="113"/>
        <v>#REF!</v>
      </c>
      <c r="AH310" s="28"/>
    </row>
    <row r="311" spans="1:34" ht="89.25">
      <c r="A311" s="32" t="s">
        <v>643</v>
      </c>
      <c r="B311" s="33" t="s">
        <v>71</v>
      </c>
      <c r="C311" s="33" t="s">
        <v>72</v>
      </c>
      <c r="D311" s="33" t="s">
        <v>457</v>
      </c>
      <c r="E311" s="32" t="s">
        <v>458</v>
      </c>
      <c r="F311" s="34">
        <v>8131</v>
      </c>
      <c r="G311" s="34">
        <v>2024110010238</v>
      </c>
      <c r="H311" s="33" t="s">
        <v>28</v>
      </c>
      <c r="I311" s="33" t="s">
        <v>459</v>
      </c>
      <c r="J311" s="33" t="s">
        <v>31</v>
      </c>
      <c r="K311" s="32">
        <v>80111600</v>
      </c>
      <c r="L311" s="33" t="s">
        <v>617</v>
      </c>
      <c r="M311" s="32" t="s">
        <v>644</v>
      </c>
      <c r="N311" s="32" t="s">
        <v>645</v>
      </c>
      <c r="O311" s="32">
        <v>2.9</v>
      </c>
      <c r="P311" s="32">
        <v>1</v>
      </c>
      <c r="Q311" s="32" t="s">
        <v>84</v>
      </c>
      <c r="R311" s="41" t="s">
        <v>85</v>
      </c>
      <c r="S311" s="54">
        <v>3156000</v>
      </c>
      <c r="T311" s="51">
        <f t="shared" si="123"/>
        <v>9152400</v>
      </c>
      <c r="U311" s="32" t="s">
        <v>611</v>
      </c>
      <c r="V311" s="33" t="s">
        <v>79</v>
      </c>
      <c r="W311" s="32" t="s">
        <v>463</v>
      </c>
      <c r="X311" s="33" t="s">
        <v>615</v>
      </c>
      <c r="Y311" s="32" t="s">
        <v>77</v>
      </c>
      <c r="Z311" s="33" t="s">
        <v>78</v>
      </c>
      <c r="AA311" s="76">
        <f>SUMIFS('MOD PAA INVERSIÓN'!M:M,'MOD PAA INVERSIÓN'!B:B,A311,'MOD PAA INVERSIÓN'!A:A,"Modificación propuesta")</f>
        <v>0</v>
      </c>
      <c r="AB311" s="83">
        <f t="shared" si="121"/>
        <v>0</v>
      </c>
      <c r="AC311" s="83">
        <f t="shared" si="122"/>
        <v>9152400</v>
      </c>
      <c r="AD311" s="76">
        <f>IFERROR(VLOOKUP(A311,'MOD PAA INVERSIÓN'!$B:$U,20,0),0)</f>
        <v>0</v>
      </c>
      <c r="AE311" s="76">
        <f>SUMIFS('MOD PAA INVERSIÓN'!$M:$M,'MOD PAA INVERSIÓN'!B:B,A311,'MOD PAA INVERSIÓN'!A:A,"Información Actual")</f>
        <v>0</v>
      </c>
      <c r="AF311" s="76" t="e">
        <f>VLOOKUP(A311,'Copia de MOD PAA INVERSIÓN'!$B:$M,12,0)</f>
        <v>#N/A</v>
      </c>
      <c r="AG311" s="28" t="e">
        <f t="shared" si="113"/>
        <v>#REF!</v>
      </c>
      <c r="AH311" s="28"/>
    </row>
    <row r="312" spans="1:34" ht="102">
      <c r="A312" s="32" t="s">
        <v>646</v>
      </c>
      <c r="B312" s="33" t="s">
        <v>71</v>
      </c>
      <c r="C312" s="33" t="s">
        <v>72</v>
      </c>
      <c r="D312" s="33" t="s">
        <v>457</v>
      </c>
      <c r="E312" s="33" t="s">
        <v>458</v>
      </c>
      <c r="F312" s="34">
        <v>8131</v>
      </c>
      <c r="G312" s="34">
        <v>2024110010238</v>
      </c>
      <c r="H312" s="33" t="s">
        <v>28</v>
      </c>
      <c r="I312" s="33" t="s">
        <v>459</v>
      </c>
      <c r="J312" s="33" t="s">
        <v>31</v>
      </c>
      <c r="K312" s="33">
        <v>80111600</v>
      </c>
      <c r="L312" s="33" t="s">
        <v>626</v>
      </c>
      <c r="M312" s="32" t="s">
        <v>644</v>
      </c>
      <c r="N312" s="32" t="s">
        <v>645</v>
      </c>
      <c r="O312" s="33">
        <v>3</v>
      </c>
      <c r="P312" s="33">
        <v>1</v>
      </c>
      <c r="Q312" s="33" t="s">
        <v>84</v>
      </c>
      <c r="R312" s="47" t="s">
        <v>85</v>
      </c>
      <c r="S312" s="47">
        <v>4300000</v>
      </c>
      <c r="T312" s="48">
        <f t="shared" si="123"/>
        <v>12900000</v>
      </c>
      <c r="U312" s="32" t="s">
        <v>611</v>
      </c>
      <c r="V312" s="33" t="s">
        <v>123</v>
      </c>
      <c r="W312" s="32" t="s">
        <v>463</v>
      </c>
      <c r="X312" s="33" t="s">
        <v>615</v>
      </c>
      <c r="Y312" s="33" t="s">
        <v>77</v>
      </c>
      <c r="Z312" s="33" t="s">
        <v>78</v>
      </c>
      <c r="AA312" s="76">
        <f>SUMIFS('MOD PAA INVERSIÓN'!M:M,'MOD PAA INVERSIÓN'!B:B,A312,'MOD PAA INVERSIÓN'!A:A,"Modificación propuesta")</f>
        <v>0</v>
      </c>
      <c r="AB312" s="83">
        <f t="shared" si="121"/>
        <v>0</v>
      </c>
      <c r="AC312" s="83">
        <f t="shared" si="122"/>
        <v>12900000</v>
      </c>
      <c r="AD312" s="76">
        <f>IFERROR(VLOOKUP(A312,'MOD PAA INVERSIÓN'!$B:$U,20,0),0)</f>
        <v>0</v>
      </c>
      <c r="AE312" s="76">
        <f>SUMIFS('MOD PAA INVERSIÓN'!$M:$M,'MOD PAA INVERSIÓN'!B:B,A312,'MOD PAA INVERSIÓN'!A:A,"Información Actual")</f>
        <v>0</v>
      </c>
      <c r="AF312" s="76" t="e">
        <f>VLOOKUP(A312,'Copia de MOD PAA INVERSIÓN'!$B:$M,12,0)</f>
        <v>#N/A</v>
      </c>
      <c r="AG312" s="28" t="e">
        <f t="shared" si="113"/>
        <v>#REF!</v>
      </c>
      <c r="AH312" s="28"/>
    </row>
    <row r="313" spans="1:34" ht="76.5">
      <c r="A313" s="32" t="s">
        <v>647</v>
      </c>
      <c r="B313" s="33" t="s">
        <v>71</v>
      </c>
      <c r="C313" s="33" t="s">
        <v>72</v>
      </c>
      <c r="D313" s="33" t="s">
        <v>457</v>
      </c>
      <c r="E313" s="33" t="s">
        <v>458</v>
      </c>
      <c r="F313" s="34">
        <v>8131</v>
      </c>
      <c r="G313" s="34">
        <v>2024110010238</v>
      </c>
      <c r="H313" s="33" t="s">
        <v>28</v>
      </c>
      <c r="I313" s="33" t="s">
        <v>459</v>
      </c>
      <c r="J313" s="33" t="s">
        <v>31</v>
      </c>
      <c r="K313" s="33">
        <v>80111600</v>
      </c>
      <c r="L313" s="33" t="s">
        <v>628</v>
      </c>
      <c r="M313" s="32" t="s">
        <v>644</v>
      </c>
      <c r="N313" s="32" t="s">
        <v>645</v>
      </c>
      <c r="O313" s="33">
        <v>3</v>
      </c>
      <c r="P313" s="33">
        <v>1</v>
      </c>
      <c r="Q313" s="33" t="s">
        <v>84</v>
      </c>
      <c r="R313" s="47" t="s">
        <v>85</v>
      </c>
      <c r="S313" s="47">
        <v>4300000</v>
      </c>
      <c r="T313" s="48">
        <f t="shared" si="123"/>
        <v>12900000</v>
      </c>
      <c r="U313" s="32" t="s">
        <v>611</v>
      </c>
      <c r="V313" s="33" t="s">
        <v>123</v>
      </c>
      <c r="W313" s="32" t="s">
        <v>463</v>
      </c>
      <c r="X313" s="33" t="s">
        <v>615</v>
      </c>
      <c r="Y313" s="33" t="s">
        <v>77</v>
      </c>
      <c r="Z313" s="33" t="s">
        <v>78</v>
      </c>
      <c r="AA313" s="76">
        <f>SUMIFS('MOD PAA INVERSIÓN'!M:M,'MOD PAA INVERSIÓN'!B:B,A313,'MOD PAA INVERSIÓN'!A:A,"Modificación propuesta")</f>
        <v>0</v>
      </c>
      <c r="AB313" s="83">
        <f t="shared" si="121"/>
        <v>0</v>
      </c>
      <c r="AC313" s="83">
        <f t="shared" si="122"/>
        <v>12900000</v>
      </c>
      <c r="AD313" s="76">
        <f>IFERROR(VLOOKUP(A313,'MOD PAA INVERSIÓN'!$B:$U,20,0),0)</f>
        <v>0</v>
      </c>
      <c r="AE313" s="76">
        <f>SUMIFS('MOD PAA INVERSIÓN'!$M:$M,'MOD PAA INVERSIÓN'!B:B,A313,'MOD PAA INVERSIÓN'!A:A,"Información Actual")</f>
        <v>0</v>
      </c>
      <c r="AF313" s="76" t="e">
        <f>VLOOKUP(A313,'Copia de MOD PAA INVERSIÓN'!$B:$M,12,0)</f>
        <v>#N/A</v>
      </c>
      <c r="AG313" s="28" t="e">
        <f t="shared" si="113"/>
        <v>#REF!</v>
      </c>
      <c r="AH313" s="28"/>
    </row>
    <row r="314" spans="1:34" ht="76.5">
      <c r="A314" s="32" t="s">
        <v>648</v>
      </c>
      <c r="B314" s="33" t="s">
        <v>71</v>
      </c>
      <c r="C314" s="33" t="s">
        <v>72</v>
      </c>
      <c r="D314" s="33" t="s">
        <v>457</v>
      </c>
      <c r="E314" s="33" t="s">
        <v>458</v>
      </c>
      <c r="F314" s="34">
        <v>8131</v>
      </c>
      <c r="G314" s="34">
        <v>2024110010238</v>
      </c>
      <c r="H314" s="33" t="s">
        <v>28</v>
      </c>
      <c r="I314" s="33" t="s">
        <v>459</v>
      </c>
      <c r="J314" s="33" t="s">
        <v>31</v>
      </c>
      <c r="K314" s="33">
        <v>80111600</v>
      </c>
      <c r="L314" s="33" t="s">
        <v>624</v>
      </c>
      <c r="M314" s="32" t="s">
        <v>644</v>
      </c>
      <c r="N314" s="32" t="s">
        <v>645</v>
      </c>
      <c r="O314" s="33">
        <v>2.9</v>
      </c>
      <c r="P314" s="33">
        <v>1</v>
      </c>
      <c r="Q314" s="33" t="s">
        <v>84</v>
      </c>
      <c r="R314" s="47" t="s">
        <v>85</v>
      </c>
      <c r="S314" s="47">
        <v>4500000</v>
      </c>
      <c r="T314" s="48">
        <f t="shared" si="123"/>
        <v>13050000</v>
      </c>
      <c r="U314" s="32" t="s">
        <v>611</v>
      </c>
      <c r="V314" s="33" t="s">
        <v>123</v>
      </c>
      <c r="W314" s="32" t="s">
        <v>463</v>
      </c>
      <c r="X314" s="33" t="s">
        <v>615</v>
      </c>
      <c r="Y314" s="33" t="s">
        <v>77</v>
      </c>
      <c r="Z314" s="33" t="s">
        <v>78</v>
      </c>
      <c r="AA314" s="76">
        <f>SUMIFS('MOD PAA INVERSIÓN'!M:M,'MOD PAA INVERSIÓN'!B:B,A314,'MOD PAA INVERSIÓN'!A:A,"Modificación propuesta")</f>
        <v>0</v>
      </c>
      <c r="AB314" s="83">
        <f t="shared" si="121"/>
        <v>0</v>
      </c>
      <c r="AC314" s="83">
        <f t="shared" si="122"/>
        <v>13050000</v>
      </c>
      <c r="AD314" s="76">
        <f>IFERROR(VLOOKUP(A314,'MOD PAA INVERSIÓN'!$B:$U,20,0),0)</f>
        <v>0</v>
      </c>
      <c r="AE314" s="76">
        <f>SUMIFS('MOD PAA INVERSIÓN'!$M:$M,'MOD PAA INVERSIÓN'!B:B,A314,'MOD PAA INVERSIÓN'!A:A,"Información Actual")</f>
        <v>0</v>
      </c>
      <c r="AF314" s="76" t="e">
        <f>VLOOKUP(A314,'Copia de MOD PAA INVERSIÓN'!$B:$M,12,0)</f>
        <v>#N/A</v>
      </c>
      <c r="AG314" s="28" t="e">
        <f t="shared" si="113"/>
        <v>#REF!</v>
      </c>
      <c r="AH314" s="28"/>
    </row>
    <row r="315" spans="1:34" ht="204">
      <c r="A315" s="32" t="s">
        <v>649</v>
      </c>
      <c r="B315" s="33" t="s">
        <v>71</v>
      </c>
      <c r="C315" s="33" t="s">
        <v>72</v>
      </c>
      <c r="D315" s="33" t="s">
        <v>457</v>
      </c>
      <c r="E315" s="33" t="s">
        <v>458</v>
      </c>
      <c r="F315" s="34">
        <v>8131</v>
      </c>
      <c r="G315" s="34">
        <v>2024110010238</v>
      </c>
      <c r="H315" s="33" t="s">
        <v>28</v>
      </c>
      <c r="I315" s="33" t="s">
        <v>459</v>
      </c>
      <c r="J315" s="33" t="s">
        <v>31</v>
      </c>
      <c r="K315" s="33">
        <v>80111600</v>
      </c>
      <c r="L315" s="33" t="s">
        <v>650</v>
      </c>
      <c r="M315" s="59" t="s">
        <v>651</v>
      </c>
      <c r="N315" s="60" t="s">
        <v>179</v>
      </c>
      <c r="O315" s="33">
        <v>9</v>
      </c>
      <c r="P315" s="32">
        <v>0</v>
      </c>
      <c r="Q315" s="33" t="s">
        <v>84</v>
      </c>
      <c r="R315" s="47" t="s">
        <v>85</v>
      </c>
      <c r="S315" s="47">
        <v>29256000</v>
      </c>
      <c r="T315" s="48">
        <v>29480600</v>
      </c>
      <c r="U315" s="61" t="s">
        <v>611</v>
      </c>
      <c r="V315" s="47" t="s">
        <v>79</v>
      </c>
      <c r="W315" s="33" t="s">
        <v>463</v>
      </c>
      <c r="X315" s="33" t="s">
        <v>503</v>
      </c>
      <c r="Y315" s="33" t="s">
        <v>77</v>
      </c>
      <c r="Z315" s="33" t="s">
        <v>78</v>
      </c>
      <c r="AA315" s="76">
        <f>SUMIFS('MOD PAA INVERSIÓN'!M:M,'MOD PAA INVERSIÓN'!B:B,A315,'MOD PAA INVERSIÓN'!A:A,"Modificación propuesta")</f>
        <v>0</v>
      </c>
      <c r="AB315" s="83">
        <f t="shared" si="121"/>
        <v>0</v>
      </c>
      <c r="AC315" s="83">
        <f t="shared" si="122"/>
        <v>29480600</v>
      </c>
      <c r="AD315" s="76">
        <f>IFERROR(VLOOKUP(A315,'MOD PAA INVERSIÓN'!$B:$U,20,0),0)</f>
        <v>0</v>
      </c>
      <c r="AE315" s="76">
        <f>SUMIFS('MOD PAA INVERSIÓN'!$M:$M,'MOD PAA INVERSIÓN'!B:B,A315,'MOD PAA INVERSIÓN'!A:A,"Información Actual")</f>
        <v>0</v>
      </c>
      <c r="AF315" s="76" t="e">
        <f>VLOOKUP(A315,'Copia de MOD PAA INVERSIÓN'!$B:$M,12,0)</f>
        <v>#N/A</v>
      </c>
      <c r="AG315" s="28" t="e">
        <f t="shared" si="113"/>
        <v>#REF!</v>
      </c>
      <c r="AH315" s="28"/>
    </row>
    <row r="316" spans="1:34" ht="140.25">
      <c r="A316" s="32" t="s">
        <v>652</v>
      </c>
      <c r="B316" s="33" t="s">
        <v>71</v>
      </c>
      <c r="C316" s="33" t="s">
        <v>72</v>
      </c>
      <c r="D316" s="33" t="s">
        <v>457</v>
      </c>
      <c r="E316" s="33" t="s">
        <v>458</v>
      </c>
      <c r="F316" s="34">
        <v>8131</v>
      </c>
      <c r="G316" s="34">
        <v>2024110010238</v>
      </c>
      <c r="H316" s="33" t="s">
        <v>28</v>
      </c>
      <c r="I316" s="33" t="s">
        <v>459</v>
      </c>
      <c r="J316" s="33" t="s">
        <v>31</v>
      </c>
      <c r="K316" s="33">
        <v>80111600</v>
      </c>
      <c r="L316" s="33" t="s">
        <v>686</v>
      </c>
      <c r="M316" s="33" t="s">
        <v>411</v>
      </c>
      <c r="N316" s="33" t="s">
        <v>411</v>
      </c>
      <c r="O316" s="33">
        <v>6</v>
      </c>
      <c r="P316" s="33">
        <v>6</v>
      </c>
      <c r="Q316" s="33" t="s">
        <v>84</v>
      </c>
      <c r="R316" s="38" t="s">
        <v>85</v>
      </c>
      <c r="S316" s="38">
        <v>4000000</v>
      </c>
      <c r="T316" s="48">
        <f t="shared" ref="T316:T328" si="124">+P316*S316</f>
        <v>24000000</v>
      </c>
      <c r="U316" s="33" t="s">
        <v>656</v>
      </c>
      <c r="V316" s="33" t="s">
        <v>79</v>
      </c>
      <c r="W316" s="32" t="s">
        <v>463</v>
      </c>
      <c r="X316" s="33" t="s">
        <v>491</v>
      </c>
      <c r="Y316" s="32" t="s">
        <v>77</v>
      </c>
      <c r="Z316" s="33" t="s">
        <v>78</v>
      </c>
      <c r="AA316" s="76">
        <f>SUMIFS('MOD PAA INVERSIÓN'!M:M,'MOD PAA INVERSIÓN'!B:B,A316,'MOD PAA INVERSIÓN'!A:A,"Modificación propuesta")</f>
        <v>0</v>
      </c>
      <c r="AB316" s="83">
        <f t="shared" si="121"/>
        <v>0</v>
      </c>
      <c r="AC316" s="83">
        <f t="shared" si="122"/>
        <v>24000000</v>
      </c>
      <c r="AD316" s="76">
        <f>IFERROR(VLOOKUP(A316,'MOD PAA INVERSIÓN'!$B:$U,20,0),0)</f>
        <v>0</v>
      </c>
      <c r="AE316" s="76">
        <f>SUMIFS('MOD PAA INVERSIÓN'!$M:$M,'MOD PAA INVERSIÓN'!B:B,A316,'MOD PAA INVERSIÓN'!A:A,"Información Actual")</f>
        <v>0</v>
      </c>
      <c r="AF316" s="76" t="e">
        <f>VLOOKUP(A316,'Copia de MOD PAA INVERSIÓN'!$B:$M,12,0)</f>
        <v>#N/A</v>
      </c>
      <c r="AG316" s="28" t="e">
        <f t="shared" si="113"/>
        <v>#REF!</v>
      </c>
      <c r="AH316" s="28"/>
    </row>
    <row r="317" spans="1:34" ht="114.75">
      <c r="A317" s="32" t="s">
        <v>654</v>
      </c>
      <c r="B317" s="33" t="s">
        <v>71</v>
      </c>
      <c r="C317" s="33" t="s">
        <v>72</v>
      </c>
      <c r="D317" s="33" t="s">
        <v>457</v>
      </c>
      <c r="E317" s="33" t="s">
        <v>458</v>
      </c>
      <c r="F317" s="34">
        <v>8131</v>
      </c>
      <c r="G317" s="34">
        <v>2024110010238</v>
      </c>
      <c r="H317" s="33" t="s">
        <v>28</v>
      </c>
      <c r="I317" s="33" t="s">
        <v>459</v>
      </c>
      <c r="J317" s="33" t="s">
        <v>31</v>
      </c>
      <c r="K317" s="33">
        <v>80111600</v>
      </c>
      <c r="L317" s="33" t="s">
        <v>655</v>
      </c>
      <c r="M317" s="59" t="s">
        <v>411</v>
      </c>
      <c r="N317" s="60" t="s">
        <v>461</v>
      </c>
      <c r="O317" s="33">
        <v>6</v>
      </c>
      <c r="P317" s="33">
        <v>6</v>
      </c>
      <c r="Q317" s="33" t="s">
        <v>84</v>
      </c>
      <c r="R317" s="47" t="s">
        <v>85</v>
      </c>
      <c r="S317" s="47">
        <v>4700000</v>
      </c>
      <c r="T317" s="48">
        <f t="shared" si="124"/>
        <v>28200000</v>
      </c>
      <c r="U317" s="33" t="s">
        <v>656</v>
      </c>
      <c r="V317" s="33" t="s">
        <v>79</v>
      </c>
      <c r="W317" s="32" t="s">
        <v>481</v>
      </c>
      <c r="X317" s="33" t="s">
        <v>491</v>
      </c>
      <c r="Y317" s="32" t="s">
        <v>77</v>
      </c>
      <c r="Z317" s="33" t="s">
        <v>78</v>
      </c>
      <c r="AA317" s="76">
        <f>SUMIFS('MOD PAA INVERSIÓN'!M:M,'MOD PAA INVERSIÓN'!B:B,A317,'MOD PAA INVERSIÓN'!A:A,"Modificación propuesta")</f>
        <v>0</v>
      </c>
      <c r="AB317" s="83">
        <f t="shared" si="121"/>
        <v>0</v>
      </c>
      <c r="AC317" s="83">
        <f t="shared" si="122"/>
        <v>28200000</v>
      </c>
      <c r="AD317" s="76">
        <f>IFERROR(VLOOKUP(A317,'MOD PAA INVERSIÓN'!$B:$U,20,0),0)</f>
        <v>0</v>
      </c>
      <c r="AE317" s="76">
        <f>SUMIFS('MOD PAA INVERSIÓN'!$M:$M,'MOD PAA INVERSIÓN'!B:B,A317,'MOD PAA INVERSIÓN'!A:A,"Información Actual")</f>
        <v>0</v>
      </c>
      <c r="AF317" s="76" t="e">
        <f>VLOOKUP(A317,'Copia de MOD PAA INVERSIÓN'!$B:$M,12,0)</f>
        <v>#N/A</v>
      </c>
      <c r="AG317" s="28" t="e">
        <f t="shared" si="113"/>
        <v>#REF!</v>
      </c>
      <c r="AH317" s="28"/>
    </row>
    <row r="318" spans="1:34" ht="102">
      <c r="A318" s="32" t="s">
        <v>657</v>
      </c>
      <c r="B318" s="33" t="s">
        <v>71</v>
      </c>
      <c r="C318" s="33" t="s">
        <v>72</v>
      </c>
      <c r="D318" s="33" t="s">
        <v>457</v>
      </c>
      <c r="E318" s="33" t="s">
        <v>458</v>
      </c>
      <c r="F318" s="34">
        <v>8131</v>
      </c>
      <c r="G318" s="34">
        <v>2024110010238</v>
      </c>
      <c r="H318" s="33" t="s">
        <v>28</v>
      </c>
      <c r="I318" s="33" t="s">
        <v>459</v>
      </c>
      <c r="J318" s="33" t="s">
        <v>31</v>
      </c>
      <c r="K318" s="33">
        <v>80111600</v>
      </c>
      <c r="L318" s="33" t="s">
        <v>691</v>
      </c>
      <c r="M318" s="59" t="s">
        <v>411</v>
      </c>
      <c r="N318" s="60" t="s">
        <v>461</v>
      </c>
      <c r="O318" s="33">
        <v>6</v>
      </c>
      <c r="P318" s="33">
        <v>6</v>
      </c>
      <c r="Q318" s="33" t="s">
        <v>84</v>
      </c>
      <c r="R318" s="47" t="s">
        <v>85</v>
      </c>
      <c r="S318" s="47">
        <v>3100000</v>
      </c>
      <c r="T318" s="48">
        <f t="shared" si="124"/>
        <v>18600000</v>
      </c>
      <c r="U318" s="33" t="s">
        <v>656</v>
      </c>
      <c r="V318" s="33" t="s">
        <v>79</v>
      </c>
      <c r="W318" s="32" t="s">
        <v>481</v>
      </c>
      <c r="X318" s="33" t="s">
        <v>491</v>
      </c>
      <c r="Y318" s="32" t="s">
        <v>77</v>
      </c>
      <c r="Z318" s="33" t="s">
        <v>78</v>
      </c>
      <c r="AA318" s="76">
        <f>SUMIFS('MOD PAA INVERSIÓN'!M:M,'MOD PAA INVERSIÓN'!B:B,A318,'MOD PAA INVERSIÓN'!A:A,"Modificación propuesta")</f>
        <v>0</v>
      </c>
      <c r="AB318" s="83">
        <f t="shared" si="121"/>
        <v>0</v>
      </c>
      <c r="AC318" s="83">
        <f t="shared" si="122"/>
        <v>18600000</v>
      </c>
      <c r="AD318" s="76">
        <f>IFERROR(VLOOKUP(A318,'MOD PAA INVERSIÓN'!$B:$U,20,0),0)</f>
        <v>0</v>
      </c>
      <c r="AE318" s="76">
        <f>SUMIFS('MOD PAA INVERSIÓN'!$M:$M,'MOD PAA INVERSIÓN'!B:B,A318,'MOD PAA INVERSIÓN'!A:A,"Información Actual")</f>
        <v>0</v>
      </c>
      <c r="AF318" s="76" t="e">
        <f>VLOOKUP(A318,'Copia de MOD PAA INVERSIÓN'!$B:$M,12,0)</f>
        <v>#N/A</v>
      </c>
      <c r="AG318" s="28" t="e">
        <f t="shared" si="113"/>
        <v>#REF!</v>
      </c>
      <c r="AH318" s="28"/>
    </row>
    <row r="319" spans="1:34" ht="102">
      <c r="A319" s="32" t="s">
        <v>658</v>
      </c>
      <c r="B319" s="33" t="s">
        <v>71</v>
      </c>
      <c r="C319" s="33" t="s">
        <v>72</v>
      </c>
      <c r="D319" s="33" t="s">
        <v>457</v>
      </c>
      <c r="E319" s="33" t="s">
        <v>458</v>
      </c>
      <c r="F319" s="34">
        <v>8131</v>
      </c>
      <c r="G319" s="34">
        <v>2024110010238</v>
      </c>
      <c r="H319" s="33" t="s">
        <v>28</v>
      </c>
      <c r="I319" s="33" t="s">
        <v>459</v>
      </c>
      <c r="J319" s="33" t="s">
        <v>31</v>
      </c>
      <c r="K319" s="33">
        <v>80111600</v>
      </c>
      <c r="L319" s="33" t="s">
        <v>691</v>
      </c>
      <c r="M319" s="59" t="s">
        <v>411</v>
      </c>
      <c r="N319" s="60" t="s">
        <v>461</v>
      </c>
      <c r="O319" s="33">
        <v>6</v>
      </c>
      <c r="P319" s="33">
        <v>6</v>
      </c>
      <c r="Q319" s="33" t="s">
        <v>84</v>
      </c>
      <c r="R319" s="47" t="s">
        <v>85</v>
      </c>
      <c r="S319" s="47">
        <v>3100000</v>
      </c>
      <c r="T319" s="48">
        <f t="shared" si="124"/>
        <v>18600000</v>
      </c>
      <c r="U319" s="33" t="s">
        <v>656</v>
      </c>
      <c r="V319" s="33" t="s">
        <v>79</v>
      </c>
      <c r="W319" s="32" t="s">
        <v>463</v>
      </c>
      <c r="X319" s="33" t="s">
        <v>491</v>
      </c>
      <c r="Y319" s="32" t="s">
        <v>77</v>
      </c>
      <c r="Z319" s="33" t="s">
        <v>78</v>
      </c>
      <c r="AA319" s="76">
        <f>SUMIFS('MOD PAA INVERSIÓN'!M:M,'MOD PAA INVERSIÓN'!B:B,A319,'MOD PAA INVERSIÓN'!A:A,"Modificación propuesta")</f>
        <v>0</v>
      </c>
      <c r="AB319" s="83">
        <f t="shared" si="121"/>
        <v>0</v>
      </c>
      <c r="AC319" s="83">
        <f t="shared" si="122"/>
        <v>18600000</v>
      </c>
      <c r="AD319" s="76">
        <f>IFERROR(VLOOKUP(A319,'MOD PAA INVERSIÓN'!$B:$U,20,0),0)</f>
        <v>0</v>
      </c>
      <c r="AE319" s="76">
        <f>SUMIFS('MOD PAA INVERSIÓN'!$M:$M,'MOD PAA INVERSIÓN'!B:B,A319,'MOD PAA INVERSIÓN'!A:A,"Información Actual")</f>
        <v>0</v>
      </c>
      <c r="AF319" s="76" t="e">
        <f>VLOOKUP(A319,'Copia de MOD PAA INVERSIÓN'!$B:$M,12,0)</f>
        <v>#N/A</v>
      </c>
      <c r="AG319" s="28" t="e">
        <f t="shared" si="113"/>
        <v>#REF!</v>
      </c>
      <c r="AH319" s="28"/>
    </row>
    <row r="320" spans="1:34" ht="127.5">
      <c r="A320" s="32" t="s">
        <v>659</v>
      </c>
      <c r="B320" s="33" t="s">
        <v>71</v>
      </c>
      <c r="C320" s="33" t="s">
        <v>72</v>
      </c>
      <c r="D320" s="33" t="s">
        <v>457</v>
      </c>
      <c r="E320" s="33" t="s">
        <v>458</v>
      </c>
      <c r="F320" s="34">
        <v>8131</v>
      </c>
      <c r="G320" s="34">
        <v>2024110010238</v>
      </c>
      <c r="H320" s="33" t="s">
        <v>28</v>
      </c>
      <c r="I320" s="33" t="s">
        <v>459</v>
      </c>
      <c r="J320" s="33" t="s">
        <v>31</v>
      </c>
      <c r="K320" s="33">
        <v>80111600</v>
      </c>
      <c r="L320" s="33" t="s">
        <v>660</v>
      </c>
      <c r="M320" s="59" t="s">
        <v>411</v>
      </c>
      <c r="N320" s="60" t="s">
        <v>461</v>
      </c>
      <c r="O320" s="33">
        <v>6</v>
      </c>
      <c r="P320" s="33">
        <v>6</v>
      </c>
      <c r="Q320" s="33" t="s">
        <v>84</v>
      </c>
      <c r="R320" s="47" t="s">
        <v>85</v>
      </c>
      <c r="S320" s="47">
        <v>3500000</v>
      </c>
      <c r="T320" s="48">
        <f t="shared" si="124"/>
        <v>21000000</v>
      </c>
      <c r="U320" s="33" t="s">
        <v>656</v>
      </c>
      <c r="V320" s="33" t="s">
        <v>79</v>
      </c>
      <c r="W320" s="32" t="s">
        <v>463</v>
      </c>
      <c r="X320" s="33" t="s">
        <v>491</v>
      </c>
      <c r="Y320" s="32" t="s">
        <v>77</v>
      </c>
      <c r="Z320" s="33" t="s">
        <v>78</v>
      </c>
      <c r="AA320" s="76">
        <f>SUMIFS('MOD PAA INVERSIÓN'!M:M,'MOD PAA INVERSIÓN'!B:B,A320,'MOD PAA INVERSIÓN'!A:A,"Modificación propuesta")</f>
        <v>0</v>
      </c>
      <c r="AB320" s="83">
        <f t="shared" si="121"/>
        <v>0</v>
      </c>
      <c r="AC320" s="83">
        <f t="shared" si="122"/>
        <v>21000000</v>
      </c>
      <c r="AD320" s="76">
        <f>IFERROR(VLOOKUP(A320,'MOD PAA INVERSIÓN'!$B:$U,20,0),0)</f>
        <v>0</v>
      </c>
      <c r="AE320" s="76">
        <f>SUMIFS('MOD PAA INVERSIÓN'!$M:$M,'MOD PAA INVERSIÓN'!B:B,A320,'MOD PAA INVERSIÓN'!A:A,"Información Actual")</f>
        <v>0</v>
      </c>
      <c r="AF320" s="76" t="e">
        <f>VLOOKUP(A320,'Copia de MOD PAA INVERSIÓN'!$B:$M,12,0)</f>
        <v>#N/A</v>
      </c>
      <c r="AG320" s="28" t="e">
        <f t="shared" si="113"/>
        <v>#REF!</v>
      </c>
      <c r="AH320" s="28"/>
    </row>
    <row r="321" spans="1:34" ht="102">
      <c r="A321" s="32" t="s">
        <v>661</v>
      </c>
      <c r="B321" s="33" t="s">
        <v>71</v>
      </c>
      <c r="C321" s="33" t="s">
        <v>72</v>
      </c>
      <c r="D321" s="33" t="s">
        <v>457</v>
      </c>
      <c r="E321" s="33" t="s">
        <v>458</v>
      </c>
      <c r="F321" s="34">
        <v>8131</v>
      </c>
      <c r="G321" s="34">
        <v>2024110010238</v>
      </c>
      <c r="H321" s="33" t="s">
        <v>28</v>
      </c>
      <c r="I321" s="33" t="s">
        <v>459</v>
      </c>
      <c r="J321" s="33" t="s">
        <v>31</v>
      </c>
      <c r="K321" s="33">
        <v>80111600</v>
      </c>
      <c r="L321" s="33" t="s">
        <v>691</v>
      </c>
      <c r="M321" s="59" t="s">
        <v>411</v>
      </c>
      <c r="N321" s="60" t="s">
        <v>461</v>
      </c>
      <c r="O321" s="33">
        <v>6</v>
      </c>
      <c r="P321" s="33">
        <v>5.5</v>
      </c>
      <c r="Q321" s="33" t="s">
        <v>84</v>
      </c>
      <c r="R321" s="47" t="s">
        <v>85</v>
      </c>
      <c r="S321" s="47">
        <v>3100000</v>
      </c>
      <c r="T321" s="48">
        <f t="shared" si="124"/>
        <v>17050000</v>
      </c>
      <c r="U321" s="33" t="s">
        <v>656</v>
      </c>
      <c r="V321" s="33" t="s">
        <v>79</v>
      </c>
      <c r="W321" s="32" t="s">
        <v>463</v>
      </c>
      <c r="X321" s="33" t="s">
        <v>491</v>
      </c>
      <c r="Y321" s="32" t="s">
        <v>77</v>
      </c>
      <c r="Z321" s="33" t="s">
        <v>78</v>
      </c>
      <c r="AA321" s="76">
        <f>SUMIFS('MOD PAA INVERSIÓN'!M:M,'MOD PAA INVERSIÓN'!B:B,A321,'MOD PAA INVERSIÓN'!A:A,"Modificación propuesta")</f>
        <v>0</v>
      </c>
      <c r="AB321" s="83">
        <f t="shared" si="121"/>
        <v>0</v>
      </c>
      <c r="AC321" s="83">
        <f t="shared" si="122"/>
        <v>17050000</v>
      </c>
      <c r="AD321" s="76">
        <f>IFERROR(VLOOKUP(A321,'MOD PAA INVERSIÓN'!$B:$U,20,0),0)</f>
        <v>0</v>
      </c>
      <c r="AE321" s="76">
        <f>SUMIFS('MOD PAA INVERSIÓN'!$M:$M,'MOD PAA INVERSIÓN'!B:B,A321,'MOD PAA INVERSIÓN'!A:A,"Información Actual")</f>
        <v>0</v>
      </c>
      <c r="AF321" s="76" t="e">
        <f>VLOOKUP(A321,'Copia de MOD PAA INVERSIÓN'!$B:$M,12,0)</f>
        <v>#N/A</v>
      </c>
      <c r="AG321" s="28" t="e">
        <f t="shared" si="113"/>
        <v>#REF!</v>
      </c>
      <c r="AH321" s="28"/>
    </row>
    <row r="322" spans="1:34" ht="102">
      <c r="A322" s="32" t="s">
        <v>662</v>
      </c>
      <c r="B322" s="33" t="s">
        <v>71</v>
      </c>
      <c r="C322" s="33" t="s">
        <v>72</v>
      </c>
      <c r="D322" s="33" t="s">
        <v>457</v>
      </c>
      <c r="E322" s="33" t="s">
        <v>458</v>
      </c>
      <c r="F322" s="34">
        <v>8131</v>
      </c>
      <c r="G322" s="34">
        <v>2024110010238</v>
      </c>
      <c r="H322" s="33" t="s">
        <v>28</v>
      </c>
      <c r="I322" s="33" t="s">
        <v>459</v>
      </c>
      <c r="J322" s="33" t="s">
        <v>31</v>
      </c>
      <c r="K322" s="33">
        <v>80111600</v>
      </c>
      <c r="L322" s="33" t="s">
        <v>663</v>
      </c>
      <c r="M322" s="59" t="s">
        <v>411</v>
      </c>
      <c r="N322" s="60" t="s">
        <v>461</v>
      </c>
      <c r="O322" s="33">
        <v>6</v>
      </c>
      <c r="P322" s="33">
        <v>6</v>
      </c>
      <c r="Q322" s="33" t="s">
        <v>84</v>
      </c>
      <c r="R322" s="47" t="s">
        <v>85</v>
      </c>
      <c r="S322" s="47">
        <v>4500000</v>
      </c>
      <c r="T322" s="48">
        <f t="shared" si="124"/>
        <v>27000000</v>
      </c>
      <c r="U322" s="33" t="s">
        <v>656</v>
      </c>
      <c r="V322" s="33" t="s">
        <v>79</v>
      </c>
      <c r="W322" s="32" t="s">
        <v>463</v>
      </c>
      <c r="X322" s="33" t="s">
        <v>491</v>
      </c>
      <c r="Y322" s="32" t="s">
        <v>77</v>
      </c>
      <c r="Z322" s="33" t="s">
        <v>78</v>
      </c>
      <c r="AA322" s="76">
        <f>SUMIFS('MOD PAA INVERSIÓN'!M:M,'MOD PAA INVERSIÓN'!B:B,A322,'MOD PAA INVERSIÓN'!A:A,"Modificación propuesta")</f>
        <v>0</v>
      </c>
      <c r="AB322" s="83">
        <f t="shared" si="121"/>
        <v>0</v>
      </c>
      <c r="AC322" s="83">
        <f t="shared" si="122"/>
        <v>27000000</v>
      </c>
      <c r="AD322" s="76">
        <f>IFERROR(VLOOKUP(A322,'MOD PAA INVERSIÓN'!$B:$U,20,0),0)</f>
        <v>0</v>
      </c>
      <c r="AE322" s="76">
        <f>SUMIFS('MOD PAA INVERSIÓN'!$M:$M,'MOD PAA INVERSIÓN'!B:B,A322,'MOD PAA INVERSIÓN'!A:A,"Información Actual")</f>
        <v>0</v>
      </c>
      <c r="AF322" s="76" t="e">
        <f>VLOOKUP(A322,'Copia de MOD PAA INVERSIÓN'!$B:$M,12,0)</f>
        <v>#N/A</v>
      </c>
      <c r="AG322" s="28" t="e">
        <f t="shared" si="113"/>
        <v>#REF!</v>
      </c>
      <c r="AH322" s="28"/>
    </row>
    <row r="323" spans="1:34" ht="89.25">
      <c r="A323" s="32" t="s">
        <v>664</v>
      </c>
      <c r="B323" s="33" t="s">
        <v>71</v>
      </c>
      <c r="C323" s="33" t="s">
        <v>72</v>
      </c>
      <c r="D323" s="33" t="s">
        <v>457</v>
      </c>
      <c r="E323" s="33" t="s">
        <v>458</v>
      </c>
      <c r="F323" s="34">
        <v>8131</v>
      </c>
      <c r="G323" s="34">
        <v>2024110010238</v>
      </c>
      <c r="H323" s="33" t="s">
        <v>28</v>
      </c>
      <c r="I323" s="33" t="s">
        <v>459</v>
      </c>
      <c r="J323" s="33" t="s">
        <v>31</v>
      </c>
      <c r="K323" s="33">
        <v>80111600</v>
      </c>
      <c r="L323" s="33" t="s">
        <v>665</v>
      </c>
      <c r="M323" s="59" t="s">
        <v>411</v>
      </c>
      <c r="N323" s="60" t="s">
        <v>461</v>
      </c>
      <c r="O323" s="33">
        <v>6</v>
      </c>
      <c r="P323" s="33">
        <v>6</v>
      </c>
      <c r="Q323" s="33" t="s">
        <v>84</v>
      </c>
      <c r="R323" s="47" t="s">
        <v>85</v>
      </c>
      <c r="S323" s="47">
        <v>4300000</v>
      </c>
      <c r="T323" s="48">
        <f t="shared" si="124"/>
        <v>25800000</v>
      </c>
      <c r="U323" s="33" t="s">
        <v>656</v>
      </c>
      <c r="V323" s="33" t="s">
        <v>79</v>
      </c>
      <c r="W323" s="32" t="s">
        <v>481</v>
      </c>
      <c r="X323" s="33" t="s">
        <v>491</v>
      </c>
      <c r="Y323" s="32" t="s">
        <v>77</v>
      </c>
      <c r="Z323" s="33" t="s">
        <v>78</v>
      </c>
      <c r="AA323" s="76">
        <f>SUMIFS('MOD PAA INVERSIÓN'!M:M,'MOD PAA INVERSIÓN'!B:B,A323,'MOD PAA INVERSIÓN'!A:A,"Modificación propuesta")</f>
        <v>0</v>
      </c>
      <c r="AB323" s="83">
        <f t="shared" si="121"/>
        <v>0</v>
      </c>
      <c r="AC323" s="83">
        <f t="shared" si="122"/>
        <v>25800000</v>
      </c>
      <c r="AD323" s="76">
        <f>IFERROR(VLOOKUP(A323,'MOD PAA INVERSIÓN'!$B:$U,20,0),0)</f>
        <v>0</v>
      </c>
      <c r="AE323" s="76">
        <f>SUMIFS('MOD PAA INVERSIÓN'!$M:$M,'MOD PAA INVERSIÓN'!B:B,A323,'MOD PAA INVERSIÓN'!A:A,"Información Actual")</f>
        <v>0</v>
      </c>
      <c r="AF323" s="76" t="e">
        <f>VLOOKUP(A323,'Copia de MOD PAA INVERSIÓN'!$B:$M,12,0)</f>
        <v>#N/A</v>
      </c>
      <c r="AG323" s="28" t="e">
        <f t="shared" si="113"/>
        <v>#REF!</v>
      </c>
      <c r="AH323" s="28"/>
    </row>
    <row r="324" spans="1:34" ht="102">
      <c r="A324" s="32" t="s">
        <v>666</v>
      </c>
      <c r="B324" s="33" t="s">
        <v>71</v>
      </c>
      <c r="C324" s="33" t="s">
        <v>72</v>
      </c>
      <c r="D324" s="33" t="s">
        <v>457</v>
      </c>
      <c r="E324" s="33" t="s">
        <v>458</v>
      </c>
      <c r="F324" s="34">
        <v>8131</v>
      </c>
      <c r="G324" s="34">
        <v>2024110010238</v>
      </c>
      <c r="H324" s="33" t="s">
        <v>28</v>
      </c>
      <c r="I324" s="33" t="s">
        <v>459</v>
      </c>
      <c r="J324" s="33" t="s">
        <v>31</v>
      </c>
      <c r="K324" s="33">
        <v>80111600</v>
      </c>
      <c r="L324" s="33" t="s">
        <v>667</v>
      </c>
      <c r="M324" s="59" t="s">
        <v>411</v>
      </c>
      <c r="N324" s="60" t="s">
        <v>461</v>
      </c>
      <c r="O324" s="33">
        <v>6</v>
      </c>
      <c r="P324" s="33">
        <v>6</v>
      </c>
      <c r="Q324" s="33" t="s">
        <v>84</v>
      </c>
      <c r="R324" s="47" t="s">
        <v>85</v>
      </c>
      <c r="S324" s="47">
        <v>4600000</v>
      </c>
      <c r="T324" s="48">
        <f t="shared" si="124"/>
        <v>27600000</v>
      </c>
      <c r="U324" s="33" t="s">
        <v>656</v>
      </c>
      <c r="V324" s="33" t="s">
        <v>79</v>
      </c>
      <c r="W324" s="32" t="s">
        <v>463</v>
      </c>
      <c r="X324" s="33" t="s">
        <v>491</v>
      </c>
      <c r="Y324" s="32" t="s">
        <v>77</v>
      </c>
      <c r="Z324" s="33" t="s">
        <v>78</v>
      </c>
      <c r="AA324" s="76">
        <f>SUMIFS('MOD PAA INVERSIÓN'!M:M,'MOD PAA INVERSIÓN'!B:B,A324,'MOD PAA INVERSIÓN'!A:A,"Modificación propuesta")</f>
        <v>0</v>
      </c>
      <c r="AB324" s="83">
        <f t="shared" si="121"/>
        <v>0</v>
      </c>
      <c r="AC324" s="83">
        <f t="shared" si="122"/>
        <v>27600000</v>
      </c>
      <c r="AD324" s="76">
        <f>IFERROR(VLOOKUP(A324,'MOD PAA INVERSIÓN'!$B:$U,20,0),0)</f>
        <v>0</v>
      </c>
      <c r="AE324" s="76">
        <f>SUMIFS('MOD PAA INVERSIÓN'!$M:$M,'MOD PAA INVERSIÓN'!B:B,A324,'MOD PAA INVERSIÓN'!A:A,"Información Actual")</f>
        <v>0</v>
      </c>
      <c r="AF324" s="76" t="e">
        <f>VLOOKUP(A324,'Copia de MOD PAA INVERSIÓN'!$B:$M,12,0)</f>
        <v>#N/A</v>
      </c>
      <c r="AG324" s="28" t="e">
        <f t="shared" si="113"/>
        <v>#REF!</v>
      </c>
      <c r="AH324" s="28"/>
    </row>
    <row r="325" spans="1:34" ht="102">
      <c r="A325" s="32" t="s">
        <v>668</v>
      </c>
      <c r="B325" s="33" t="s">
        <v>71</v>
      </c>
      <c r="C325" s="33" t="s">
        <v>72</v>
      </c>
      <c r="D325" s="33" t="s">
        <v>457</v>
      </c>
      <c r="E325" s="33" t="s">
        <v>458</v>
      </c>
      <c r="F325" s="34">
        <v>8131</v>
      </c>
      <c r="G325" s="34">
        <v>2024110010238</v>
      </c>
      <c r="H325" s="33" t="s">
        <v>28</v>
      </c>
      <c r="I325" s="33" t="s">
        <v>459</v>
      </c>
      <c r="J325" s="33" t="s">
        <v>31</v>
      </c>
      <c r="K325" s="33">
        <v>80111600</v>
      </c>
      <c r="L325" s="33" t="s">
        <v>691</v>
      </c>
      <c r="M325" s="59" t="s">
        <v>411</v>
      </c>
      <c r="N325" s="60" t="s">
        <v>461</v>
      </c>
      <c r="O325" s="33">
        <v>6</v>
      </c>
      <c r="P325" s="33">
        <v>6</v>
      </c>
      <c r="Q325" s="33" t="s">
        <v>84</v>
      </c>
      <c r="R325" s="47" t="s">
        <v>85</v>
      </c>
      <c r="S325" s="47">
        <v>3100000</v>
      </c>
      <c r="T325" s="48">
        <f t="shared" si="124"/>
        <v>18600000</v>
      </c>
      <c r="U325" s="33" t="s">
        <v>656</v>
      </c>
      <c r="V325" s="33" t="s">
        <v>79</v>
      </c>
      <c r="W325" s="32" t="s">
        <v>481</v>
      </c>
      <c r="X325" s="33" t="s">
        <v>491</v>
      </c>
      <c r="Y325" s="32" t="s">
        <v>77</v>
      </c>
      <c r="Z325" s="33" t="s">
        <v>78</v>
      </c>
      <c r="AA325" s="76">
        <f>SUMIFS('MOD PAA INVERSIÓN'!M:M,'MOD PAA INVERSIÓN'!B:B,A325,'MOD PAA INVERSIÓN'!A:A,"Modificación propuesta")</f>
        <v>0</v>
      </c>
      <c r="AB325" s="83">
        <f t="shared" si="121"/>
        <v>0</v>
      </c>
      <c r="AC325" s="83">
        <f t="shared" si="122"/>
        <v>18600000</v>
      </c>
      <c r="AD325" s="76">
        <f>IFERROR(VLOOKUP(A325,'MOD PAA INVERSIÓN'!$B:$U,20,0),0)</f>
        <v>0</v>
      </c>
      <c r="AE325" s="76">
        <f>SUMIFS('MOD PAA INVERSIÓN'!$M:$M,'MOD PAA INVERSIÓN'!B:B,A325,'MOD PAA INVERSIÓN'!A:A,"Información Actual")</f>
        <v>0</v>
      </c>
      <c r="AF325" s="76" t="e">
        <f>VLOOKUP(A325,'Copia de MOD PAA INVERSIÓN'!$B:$M,12,0)</f>
        <v>#N/A</v>
      </c>
      <c r="AG325" s="28" t="e">
        <f t="shared" si="113"/>
        <v>#REF!</v>
      </c>
      <c r="AH325" s="28"/>
    </row>
    <row r="326" spans="1:34" ht="140.25">
      <c r="A326" s="32" t="s">
        <v>669</v>
      </c>
      <c r="B326" s="33" t="s">
        <v>71</v>
      </c>
      <c r="C326" s="33" t="s">
        <v>72</v>
      </c>
      <c r="D326" s="33" t="s">
        <v>457</v>
      </c>
      <c r="E326" s="33" t="s">
        <v>458</v>
      </c>
      <c r="F326" s="34">
        <v>8131</v>
      </c>
      <c r="G326" s="34">
        <v>2024110010238</v>
      </c>
      <c r="H326" s="33" t="s">
        <v>28</v>
      </c>
      <c r="I326" s="33" t="s">
        <v>459</v>
      </c>
      <c r="J326" s="33" t="s">
        <v>31</v>
      </c>
      <c r="K326" s="33">
        <v>80111600</v>
      </c>
      <c r="L326" s="33" t="s">
        <v>670</v>
      </c>
      <c r="M326" s="59" t="s">
        <v>411</v>
      </c>
      <c r="N326" s="60" t="s">
        <v>461</v>
      </c>
      <c r="O326" s="33">
        <v>6</v>
      </c>
      <c r="P326" s="33">
        <v>6</v>
      </c>
      <c r="Q326" s="33" t="s">
        <v>84</v>
      </c>
      <c r="R326" s="47" t="s">
        <v>85</v>
      </c>
      <c r="S326" s="47">
        <v>4400000</v>
      </c>
      <c r="T326" s="48">
        <f t="shared" si="124"/>
        <v>26400000</v>
      </c>
      <c r="U326" s="33" t="s">
        <v>656</v>
      </c>
      <c r="V326" s="33" t="s">
        <v>79</v>
      </c>
      <c r="W326" s="32" t="s">
        <v>481</v>
      </c>
      <c r="X326" s="33" t="s">
        <v>491</v>
      </c>
      <c r="Y326" s="32" t="s">
        <v>77</v>
      </c>
      <c r="Z326" s="33" t="s">
        <v>78</v>
      </c>
      <c r="AA326" s="76">
        <f>SUMIFS('MOD PAA INVERSIÓN'!M:M,'MOD PAA INVERSIÓN'!B:B,A326,'MOD PAA INVERSIÓN'!A:A,"Modificación propuesta")</f>
        <v>0</v>
      </c>
      <c r="AB326" s="83">
        <f t="shared" si="121"/>
        <v>0</v>
      </c>
      <c r="AC326" s="83">
        <f t="shared" si="122"/>
        <v>26400000</v>
      </c>
      <c r="AD326" s="76">
        <f>IFERROR(VLOOKUP(A326,'MOD PAA INVERSIÓN'!$B:$U,20,0),0)</f>
        <v>0</v>
      </c>
      <c r="AE326" s="76">
        <f>SUMIFS('MOD PAA INVERSIÓN'!$M:$M,'MOD PAA INVERSIÓN'!B:B,A326,'MOD PAA INVERSIÓN'!A:A,"Información Actual")</f>
        <v>0</v>
      </c>
      <c r="AF326" s="76" t="e">
        <f>VLOOKUP(A326,'Copia de MOD PAA INVERSIÓN'!$B:$M,12,0)</f>
        <v>#N/A</v>
      </c>
      <c r="AG326" s="28" t="e">
        <f t="shared" si="113"/>
        <v>#REF!</v>
      </c>
      <c r="AH326" s="28"/>
    </row>
    <row r="327" spans="1:34" ht="102">
      <c r="A327" s="32" t="s">
        <v>671</v>
      </c>
      <c r="B327" s="33" t="s">
        <v>71</v>
      </c>
      <c r="C327" s="33" t="s">
        <v>72</v>
      </c>
      <c r="D327" s="33" t="s">
        <v>457</v>
      </c>
      <c r="E327" s="33" t="s">
        <v>458</v>
      </c>
      <c r="F327" s="34">
        <v>8131</v>
      </c>
      <c r="G327" s="34">
        <v>2024110010238</v>
      </c>
      <c r="H327" s="33" t="s">
        <v>28</v>
      </c>
      <c r="I327" s="33" t="s">
        <v>459</v>
      </c>
      <c r="J327" s="33" t="s">
        <v>31</v>
      </c>
      <c r="K327" s="33">
        <v>80111600</v>
      </c>
      <c r="L327" s="33" t="s">
        <v>691</v>
      </c>
      <c r="M327" s="59" t="s">
        <v>411</v>
      </c>
      <c r="N327" s="60" t="s">
        <v>461</v>
      </c>
      <c r="O327" s="33">
        <v>6</v>
      </c>
      <c r="P327" s="33">
        <v>6</v>
      </c>
      <c r="Q327" s="33" t="s">
        <v>84</v>
      </c>
      <c r="R327" s="47" t="s">
        <v>85</v>
      </c>
      <c r="S327" s="47">
        <v>3100000</v>
      </c>
      <c r="T327" s="48">
        <f t="shared" si="124"/>
        <v>18600000</v>
      </c>
      <c r="U327" s="33" t="s">
        <v>656</v>
      </c>
      <c r="V327" s="33" t="s">
        <v>79</v>
      </c>
      <c r="W327" s="32" t="s">
        <v>481</v>
      </c>
      <c r="X327" s="33" t="s">
        <v>491</v>
      </c>
      <c r="Y327" s="32" t="s">
        <v>77</v>
      </c>
      <c r="Z327" s="33" t="s">
        <v>78</v>
      </c>
      <c r="AA327" s="76">
        <f>SUMIFS('MOD PAA INVERSIÓN'!M:M,'MOD PAA INVERSIÓN'!B:B,A327,'MOD PAA INVERSIÓN'!A:A,"Modificación propuesta")</f>
        <v>0</v>
      </c>
      <c r="AB327" s="83">
        <f t="shared" si="121"/>
        <v>0</v>
      </c>
      <c r="AC327" s="83">
        <f t="shared" si="122"/>
        <v>18600000</v>
      </c>
      <c r="AD327" s="76">
        <f>IFERROR(VLOOKUP(A327,'MOD PAA INVERSIÓN'!$B:$U,20,0),0)</f>
        <v>0</v>
      </c>
      <c r="AE327" s="76">
        <f>SUMIFS('MOD PAA INVERSIÓN'!$M:$M,'MOD PAA INVERSIÓN'!B:B,A327,'MOD PAA INVERSIÓN'!A:A,"Información Actual")</f>
        <v>0</v>
      </c>
      <c r="AF327" s="76" t="e">
        <f>VLOOKUP(A327,'Copia de MOD PAA INVERSIÓN'!$B:$M,12,0)</f>
        <v>#N/A</v>
      </c>
      <c r="AG327" s="28" t="e">
        <f t="shared" si="113"/>
        <v>#REF!</v>
      </c>
      <c r="AH327" s="28"/>
    </row>
    <row r="328" spans="1:34" ht="102">
      <c r="A328" s="32" t="s">
        <v>672</v>
      </c>
      <c r="B328" s="33" t="s">
        <v>71</v>
      </c>
      <c r="C328" s="33" t="s">
        <v>72</v>
      </c>
      <c r="D328" s="33" t="s">
        <v>457</v>
      </c>
      <c r="E328" s="33" t="s">
        <v>458</v>
      </c>
      <c r="F328" s="34">
        <v>8131</v>
      </c>
      <c r="G328" s="34">
        <v>2024110010238</v>
      </c>
      <c r="H328" s="33" t="s">
        <v>28</v>
      </c>
      <c r="I328" s="33" t="s">
        <v>459</v>
      </c>
      <c r="J328" s="33" t="s">
        <v>31</v>
      </c>
      <c r="K328" s="33">
        <v>80111600</v>
      </c>
      <c r="L328" s="33" t="s">
        <v>691</v>
      </c>
      <c r="M328" s="59" t="s">
        <v>411</v>
      </c>
      <c r="N328" s="60" t="s">
        <v>461</v>
      </c>
      <c r="O328" s="33">
        <v>6</v>
      </c>
      <c r="P328" s="33">
        <v>6</v>
      </c>
      <c r="Q328" s="33" t="s">
        <v>84</v>
      </c>
      <c r="R328" s="47" t="s">
        <v>85</v>
      </c>
      <c r="S328" s="47">
        <v>3100000</v>
      </c>
      <c r="T328" s="48">
        <f t="shared" si="124"/>
        <v>18600000</v>
      </c>
      <c r="U328" s="33" t="s">
        <v>656</v>
      </c>
      <c r="V328" s="33" t="s">
        <v>79</v>
      </c>
      <c r="W328" s="32" t="s">
        <v>481</v>
      </c>
      <c r="X328" s="33" t="s">
        <v>491</v>
      </c>
      <c r="Y328" s="32" t="s">
        <v>77</v>
      </c>
      <c r="Z328" s="33" t="s">
        <v>78</v>
      </c>
      <c r="AA328" s="76">
        <f>SUMIFS('MOD PAA INVERSIÓN'!M:M,'MOD PAA INVERSIÓN'!B:B,A328,'MOD PAA INVERSIÓN'!A:A,"Modificación propuesta")</f>
        <v>0</v>
      </c>
      <c r="AB328" s="83">
        <f t="shared" si="121"/>
        <v>0</v>
      </c>
      <c r="AC328" s="83">
        <f t="shared" si="122"/>
        <v>18600000</v>
      </c>
      <c r="AD328" s="76">
        <f>IFERROR(VLOOKUP(A328,'MOD PAA INVERSIÓN'!$B:$U,20,0),0)</f>
        <v>0</v>
      </c>
      <c r="AE328" s="76">
        <f>SUMIFS('MOD PAA INVERSIÓN'!$M:$M,'MOD PAA INVERSIÓN'!B:B,A328,'MOD PAA INVERSIÓN'!A:A,"Información Actual")</f>
        <v>0</v>
      </c>
      <c r="AF328" s="76" t="e">
        <f>VLOOKUP(A328,'Copia de MOD PAA INVERSIÓN'!$B:$M,12,0)</f>
        <v>#N/A</v>
      </c>
      <c r="AG328" s="28" t="e">
        <f t="shared" si="113"/>
        <v>#REF!</v>
      </c>
      <c r="AH328" s="28"/>
    </row>
    <row r="329" spans="1:34" ht="63.75">
      <c r="A329" s="32" t="s">
        <v>673</v>
      </c>
      <c r="B329" s="33" t="s">
        <v>71</v>
      </c>
      <c r="C329" s="33" t="s">
        <v>72</v>
      </c>
      <c r="D329" s="33" t="s">
        <v>457</v>
      </c>
      <c r="E329" s="33" t="s">
        <v>458</v>
      </c>
      <c r="F329" s="34">
        <v>8131</v>
      </c>
      <c r="G329" s="34">
        <v>2024110010238</v>
      </c>
      <c r="H329" s="33" t="s">
        <v>28</v>
      </c>
      <c r="I329" s="33" t="s">
        <v>459</v>
      </c>
      <c r="J329" s="33" t="s">
        <v>31</v>
      </c>
      <c r="K329" s="33">
        <v>80111600</v>
      </c>
      <c r="L329" s="33" t="s">
        <v>674</v>
      </c>
      <c r="M329" s="59" t="s">
        <v>411</v>
      </c>
      <c r="N329" s="60" t="s">
        <v>675</v>
      </c>
      <c r="O329" s="33">
        <v>1</v>
      </c>
      <c r="P329" s="33">
        <v>1</v>
      </c>
      <c r="Q329" s="33" t="s">
        <v>84</v>
      </c>
      <c r="R329" s="47" t="s">
        <v>85</v>
      </c>
      <c r="S329" s="47">
        <v>49928000</v>
      </c>
      <c r="T329" s="48">
        <v>49928000</v>
      </c>
      <c r="U329" s="33" t="s">
        <v>656</v>
      </c>
      <c r="V329" s="33" t="s">
        <v>123</v>
      </c>
      <c r="W329" s="32" t="s">
        <v>481</v>
      </c>
      <c r="X329" s="33" t="s">
        <v>491</v>
      </c>
      <c r="Y329" s="32" t="s">
        <v>77</v>
      </c>
      <c r="Z329" s="33" t="s">
        <v>78</v>
      </c>
      <c r="AA329" s="76">
        <f>SUMIFS('MOD PAA INVERSIÓN'!M:M,'MOD PAA INVERSIÓN'!B:B,A329,'MOD PAA INVERSIÓN'!A:A,"Modificación propuesta")</f>
        <v>0</v>
      </c>
      <c r="AB329" s="83">
        <f t="shared" si="121"/>
        <v>0</v>
      </c>
      <c r="AC329" s="83">
        <f t="shared" si="122"/>
        <v>49928000</v>
      </c>
      <c r="AD329" s="76">
        <f>IFERROR(VLOOKUP(A329,'MOD PAA INVERSIÓN'!$B:$U,20,0),0)</f>
        <v>0</v>
      </c>
      <c r="AE329" s="76">
        <f>SUMIFS('MOD PAA INVERSIÓN'!$M:$M,'MOD PAA INVERSIÓN'!B:B,A329,'MOD PAA INVERSIÓN'!A:A,"Información Actual")</f>
        <v>0</v>
      </c>
      <c r="AF329" s="76" t="e">
        <f>VLOOKUP(A329,'Copia de MOD PAA INVERSIÓN'!$B:$M,12,0)</f>
        <v>#N/A</v>
      </c>
      <c r="AG329" s="28" t="e">
        <f t="shared" si="113"/>
        <v>#REF!</v>
      </c>
      <c r="AH329" s="28"/>
    </row>
    <row r="330" spans="1:34" ht="140.25">
      <c r="A330" s="32" t="s">
        <v>676</v>
      </c>
      <c r="B330" s="33" t="s">
        <v>71</v>
      </c>
      <c r="C330" s="33" t="s">
        <v>72</v>
      </c>
      <c r="D330" s="33" t="s">
        <v>457</v>
      </c>
      <c r="E330" s="33" t="s">
        <v>458</v>
      </c>
      <c r="F330" s="34">
        <v>8131</v>
      </c>
      <c r="G330" s="34">
        <v>2024110010238</v>
      </c>
      <c r="H330" s="33" t="s">
        <v>28</v>
      </c>
      <c r="I330" s="33" t="s">
        <v>459</v>
      </c>
      <c r="J330" s="33" t="s">
        <v>31</v>
      </c>
      <c r="K330" s="33">
        <v>80111600</v>
      </c>
      <c r="L330" s="33" t="s">
        <v>1398</v>
      </c>
      <c r="M330" s="59" t="s">
        <v>411</v>
      </c>
      <c r="N330" s="60" t="s">
        <v>461</v>
      </c>
      <c r="O330" s="33">
        <v>6</v>
      </c>
      <c r="P330" s="33">
        <v>6</v>
      </c>
      <c r="Q330" s="33" t="s">
        <v>84</v>
      </c>
      <c r="R330" s="47" t="s">
        <v>85</v>
      </c>
      <c r="S330" s="47">
        <v>4300000</v>
      </c>
      <c r="T330" s="48">
        <f>+S330*P330</f>
        <v>25800000</v>
      </c>
      <c r="U330" s="33" t="s">
        <v>656</v>
      </c>
      <c r="V330" s="33" t="s">
        <v>123</v>
      </c>
      <c r="W330" s="32" t="s">
        <v>481</v>
      </c>
      <c r="X330" s="33" t="s">
        <v>491</v>
      </c>
      <c r="Y330" s="32" t="s">
        <v>77</v>
      </c>
      <c r="Z330" s="33" t="s">
        <v>78</v>
      </c>
      <c r="AA330" s="76">
        <f>SUMIFS('MOD PAA INVERSIÓN'!M:M,'MOD PAA INVERSIÓN'!B:B,A330,'MOD PAA INVERSIÓN'!A:A,"Modificación propuesta")</f>
        <v>0</v>
      </c>
      <c r="AB330" s="83">
        <f t="shared" si="121"/>
        <v>0</v>
      </c>
      <c r="AC330" s="83">
        <f t="shared" si="122"/>
        <v>25800000</v>
      </c>
      <c r="AD330" s="76">
        <f>IFERROR(VLOOKUP(A330,'MOD PAA INVERSIÓN'!$B:$U,20,0),0)</f>
        <v>0</v>
      </c>
      <c r="AE330" s="76">
        <f>SUMIFS('MOD PAA INVERSIÓN'!$M:$M,'MOD PAA INVERSIÓN'!B:B,A330,'MOD PAA INVERSIÓN'!A:A,"Información Actual")</f>
        <v>0</v>
      </c>
      <c r="AF330" s="76" t="e">
        <f>VLOOKUP(A330,'Copia de MOD PAA INVERSIÓN'!$B:$M,12,0)</f>
        <v>#N/A</v>
      </c>
      <c r="AG330" s="28" t="e">
        <f t="shared" si="113"/>
        <v>#REF!</v>
      </c>
      <c r="AH330" s="28"/>
    </row>
    <row r="331" spans="1:34" ht="102">
      <c r="A331" s="32" t="s">
        <v>677</v>
      </c>
      <c r="B331" s="33" t="s">
        <v>71</v>
      </c>
      <c r="C331" s="33" t="s">
        <v>72</v>
      </c>
      <c r="D331" s="33" t="s">
        <v>457</v>
      </c>
      <c r="E331" s="33" t="s">
        <v>458</v>
      </c>
      <c r="F331" s="34">
        <v>8131</v>
      </c>
      <c r="G331" s="34">
        <v>2024110010238</v>
      </c>
      <c r="H331" s="33" t="s">
        <v>28</v>
      </c>
      <c r="I331" s="33" t="s">
        <v>459</v>
      </c>
      <c r="J331" s="33" t="s">
        <v>31</v>
      </c>
      <c r="K331" s="33">
        <v>80111600</v>
      </c>
      <c r="L331" s="33" t="s">
        <v>681</v>
      </c>
      <c r="M331" s="59" t="s">
        <v>411</v>
      </c>
      <c r="N331" s="60" t="s">
        <v>461</v>
      </c>
      <c r="O331" s="33">
        <v>6</v>
      </c>
      <c r="P331" s="33">
        <v>6</v>
      </c>
      <c r="Q331" s="33" t="s">
        <v>84</v>
      </c>
      <c r="R331" s="47" t="s">
        <v>85</v>
      </c>
      <c r="S331" s="47">
        <v>4400000</v>
      </c>
      <c r="T331" s="48">
        <f t="shared" ref="T331:T334" si="125">+P331*S331</f>
        <v>26400000</v>
      </c>
      <c r="U331" s="33" t="s">
        <v>656</v>
      </c>
      <c r="V331" s="33" t="s">
        <v>123</v>
      </c>
      <c r="W331" s="32" t="s">
        <v>481</v>
      </c>
      <c r="X331" s="33" t="s">
        <v>491</v>
      </c>
      <c r="Y331" s="32" t="s">
        <v>77</v>
      </c>
      <c r="Z331" s="33" t="s">
        <v>78</v>
      </c>
      <c r="AA331" s="76">
        <f>SUMIFS('MOD PAA INVERSIÓN'!M:M,'MOD PAA INVERSIÓN'!B:B,A331,'MOD PAA INVERSIÓN'!A:A,"Modificación propuesta")</f>
        <v>0</v>
      </c>
      <c r="AB331" s="83">
        <f t="shared" si="121"/>
        <v>0</v>
      </c>
      <c r="AC331" s="83">
        <f t="shared" si="122"/>
        <v>26400000</v>
      </c>
      <c r="AD331" s="76">
        <f>IFERROR(VLOOKUP(A331,'MOD PAA INVERSIÓN'!$B:$U,20,0),0)</f>
        <v>0</v>
      </c>
      <c r="AE331" s="76">
        <f>SUMIFS('MOD PAA INVERSIÓN'!$M:$M,'MOD PAA INVERSIÓN'!B:B,A331,'MOD PAA INVERSIÓN'!A:A,"Información Actual")</f>
        <v>0</v>
      </c>
      <c r="AF331" s="76" t="e">
        <f>VLOOKUP(A331,'Copia de MOD PAA INVERSIÓN'!$B:$M,12,0)</f>
        <v>#N/A</v>
      </c>
      <c r="AG331" s="28" t="e">
        <f t="shared" si="113"/>
        <v>#REF!</v>
      </c>
      <c r="AH331" s="28"/>
    </row>
    <row r="332" spans="1:34" ht="102">
      <c r="A332" s="32" t="s">
        <v>678</v>
      </c>
      <c r="B332" s="33" t="s">
        <v>71</v>
      </c>
      <c r="C332" s="33" t="s">
        <v>72</v>
      </c>
      <c r="D332" s="33" t="s">
        <v>457</v>
      </c>
      <c r="E332" s="33" t="s">
        <v>458</v>
      </c>
      <c r="F332" s="34">
        <v>8131</v>
      </c>
      <c r="G332" s="34">
        <v>2024110010238</v>
      </c>
      <c r="H332" s="33" t="s">
        <v>28</v>
      </c>
      <c r="I332" s="33" t="s">
        <v>459</v>
      </c>
      <c r="J332" s="33" t="s">
        <v>31</v>
      </c>
      <c r="K332" s="33">
        <v>80111600</v>
      </c>
      <c r="L332" s="33" t="s">
        <v>691</v>
      </c>
      <c r="M332" s="59" t="s">
        <v>682</v>
      </c>
      <c r="N332" s="60" t="s">
        <v>683</v>
      </c>
      <c r="O332" s="33">
        <v>3</v>
      </c>
      <c r="P332" s="33">
        <v>3</v>
      </c>
      <c r="Q332" s="33" t="s">
        <v>84</v>
      </c>
      <c r="R332" s="47" t="s">
        <v>85</v>
      </c>
      <c r="S332" s="47">
        <v>3100000</v>
      </c>
      <c r="T332" s="48">
        <f t="shared" si="125"/>
        <v>9300000</v>
      </c>
      <c r="U332" s="33" t="s">
        <v>656</v>
      </c>
      <c r="V332" s="33" t="s">
        <v>79</v>
      </c>
      <c r="W332" s="32" t="s">
        <v>481</v>
      </c>
      <c r="X332" s="33" t="s">
        <v>491</v>
      </c>
      <c r="Y332" s="32" t="s">
        <v>77</v>
      </c>
      <c r="Z332" s="33" t="s">
        <v>78</v>
      </c>
      <c r="AA332" s="76">
        <f>SUMIFS('MOD PAA INVERSIÓN'!M:M,'MOD PAA INVERSIÓN'!B:B,A332,'MOD PAA INVERSIÓN'!A:A,"Modificación propuesta")</f>
        <v>0</v>
      </c>
      <c r="AB332" s="83">
        <f t="shared" si="121"/>
        <v>0</v>
      </c>
      <c r="AC332" s="83">
        <f t="shared" si="122"/>
        <v>9300000</v>
      </c>
      <c r="AD332" s="76">
        <f>IFERROR(VLOOKUP(A332,'MOD PAA INVERSIÓN'!$B:$U,20,0),0)</f>
        <v>0</v>
      </c>
      <c r="AE332" s="76">
        <f>SUMIFS('MOD PAA INVERSIÓN'!$M:$M,'MOD PAA INVERSIÓN'!B:B,A332,'MOD PAA INVERSIÓN'!A:A,"Información Actual")</f>
        <v>0</v>
      </c>
      <c r="AF332" s="76" t="e">
        <f>VLOOKUP(A332,'Copia de MOD PAA INVERSIÓN'!$B:$M,12,0)</f>
        <v>#N/A</v>
      </c>
      <c r="AG332" s="28" t="e">
        <f t="shared" si="113"/>
        <v>#REF!</v>
      </c>
      <c r="AH332" s="28"/>
    </row>
    <row r="333" spans="1:34" ht="102">
      <c r="A333" s="32" t="s">
        <v>679</v>
      </c>
      <c r="B333" s="33" t="s">
        <v>71</v>
      </c>
      <c r="C333" s="33" t="s">
        <v>72</v>
      </c>
      <c r="D333" s="33" t="s">
        <v>457</v>
      </c>
      <c r="E333" s="33" t="s">
        <v>458</v>
      </c>
      <c r="F333" s="34">
        <v>8131</v>
      </c>
      <c r="G333" s="34">
        <v>2024110010238</v>
      </c>
      <c r="H333" s="33" t="s">
        <v>28</v>
      </c>
      <c r="I333" s="33" t="s">
        <v>459</v>
      </c>
      <c r="J333" s="33" t="s">
        <v>31</v>
      </c>
      <c r="K333" s="33">
        <v>80111600</v>
      </c>
      <c r="L333" s="33" t="s">
        <v>691</v>
      </c>
      <c r="M333" s="59" t="s">
        <v>682</v>
      </c>
      <c r="N333" s="60" t="s">
        <v>683</v>
      </c>
      <c r="O333" s="33">
        <v>3</v>
      </c>
      <c r="P333" s="33">
        <v>3</v>
      </c>
      <c r="Q333" s="33" t="s">
        <v>84</v>
      </c>
      <c r="R333" s="47" t="s">
        <v>85</v>
      </c>
      <c r="S333" s="47">
        <v>3100000</v>
      </c>
      <c r="T333" s="48">
        <f t="shared" si="125"/>
        <v>9300000</v>
      </c>
      <c r="U333" s="33" t="s">
        <v>656</v>
      </c>
      <c r="V333" s="33" t="s">
        <v>79</v>
      </c>
      <c r="W333" s="32" t="s">
        <v>463</v>
      </c>
      <c r="X333" s="33" t="s">
        <v>491</v>
      </c>
      <c r="Y333" s="32" t="s">
        <v>77</v>
      </c>
      <c r="Z333" s="33" t="s">
        <v>78</v>
      </c>
      <c r="AA333" s="76">
        <f>SUMIFS('MOD PAA INVERSIÓN'!M:M,'MOD PAA INVERSIÓN'!B:B,A333,'MOD PAA INVERSIÓN'!A:A,"Modificación propuesta")</f>
        <v>0</v>
      </c>
      <c r="AB333" s="83">
        <f t="shared" si="121"/>
        <v>0</v>
      </c>
      <c r="AC333" s="83">
        <f t="shared" si="122"/>
        <v>9300000</v>
      </c>
      <c r="AD333" s="76">
        <f>IFERROR(VLOOKUP(A333,'MOD PAA INVERSIÓN'!$B:$U,20,0),0)</f>
        <v>0</v>
      </c>
      <c r="AE333" s="76">
        <f>SUMIFS('MOD PAA INVERSIÓN'!$M:$M,'MOD PAA INVERSIÓN'!B:B,A333,'MOD PAA INVERSIÓN'!A:A,"Información Actual")</f>
        <v>0</v>
      </c>
      <c r="AF333" s="76" t="e">
        <f>VLOOKUP(A333,'Copia de MOD PAA INVERSIÓN'!$B:$M,12,0)</f>
        <v>#N/A</v>
      </c>
      <c r="AG333" s="28" t="e">
        <f t="shared" si="113"/>
        <v>#REF!</v>
      </c>
      <c r="AH333" s="28"/>
    </row>
    <row r="334" spans="1:34" ht="102">
      <c r="A334" s="32" t="s">
        <v>680</v>
      </c>
      <c r="B334" s="33" t="s">
        <v>71</v>
      </c>
      <c r="C334" s="33" t="s">
        <v>72</v>
      </c>
      <c r="D334" s="33" t="s">
        <v>457</v>
      </c>
      <c r="E334" s="33" t="s">
        <v>458</v>
      </c>
      <c r="F334" s="34">
        <v>8131</v>
      </c>
      <c r="G334" s="34">
        <v>2024110010238</v>
      </c>
      <c r="H334" s="33" t="s">
        <v>28</v>
      </c>
      <c r="I334" s="33" t="s">
        <v>459</v>
      </c>
      <c r="J334" s="33" t="s">
        <v>31</v>
      </c>
      <c r="K334" s="33">
        <v>80111600</v>
      </c>
      <c r="L334" s="33" t="s">
        <v>681</v>
      </c>
      <c r="M334" s="59" t="s">
        <v>682</v>
      </c>
      <c r="N334" s="60" t="s">
        <v>683</v>
      </c>
      <c r="O334" s="33">
        <v>3</v>
      </c>
      <c r="P334" s="33">
        <v>3</v>
      </c>
      <c r="Q334" s="33" t="s">
        <v>84</v>
      </c>
      <c r="R334" s="47" t="s">
        <v>85</v>
      </c>
      <c r="S334" s="47">
        <v>4400000</v>
      </c>
      <c r="T334" s="48">
        <f t="shared" si="125"/>
        <v>13200000</v>
      </c>
      <c r="U334" s="33" t="s">
        <v>656</v>
      </c>
      <c r="V334" s="33" t="s">
        <v>123</v>
      </c>
      <c r="W334" s="32" t="s">
        <v>463</v>
      </c>
      <c r="X334" s="33" t="s">
        <v>491</v>
      </c>
      <c r="Y334" s="32" t="s">
        <v>77</v>
      </c>
      <c r="Z334" s="33" t="s">
        <v>78</v>
      </c>
      <c r="AA334" s="76">
        <f>SUMIFS('MOD PAA INVERSIÓN'!M:M,'MOD PAA INVERSIÓN'!B:B,A334,'MOD PAA INVERSIÓN'!A:A,"Modificación propuesta")</f>
        <v>0</v>
      </c>
      <c r="AB334" s="83">
        <f t="shared" si="121"/>
        <v>0</v>
      </c>
      <c r="AC334" s="83">
        <f t="shared" si="122"/>
        <v>13200000</v>
      </c>
      <c r="AD334" s="76">
        <f>IFERROR(VLOOKUP(A334,'MOD PAA INVERSIÓN'!$B:$U,20,0),0)</f>
        <v>0</v>
      </c>
      <c r="AE334" s="76">
        <f>SUMIFS('MOD PAA INVERSIÓN'!$M:$M,'MOD PAA INVERSIÓN'!B:B,A334,'MOD PAA INVERSIÓN'!A:A,"Información Actual")</f>
        <v>0</v>
      </c>
      <c r="AF334" s="76" t="e">
        <f>VLOOKUP(A334,'Copia de MOD PAA INVERSIÓN'!$B:$M,12,0)</f>
        <v>#N/A</v>
      </c>
      <c r="AG334" s="28" t="e">
        <f t="shared" si="113"/>
        <v>#REF!</v>
      </c>
      <c r="AH334" s="28"/>
    </row>
    <row r="335" spans="1:34" ht="140.25">
      <c r="A335" s="32" t="s">
        <v>684</v>
      </c>
      <c r="B335" s="33" t="s">
        <v>71</v>
      </c>
      <c r="C335" s="33" t="s">
        <v>72</v>
      </c>
      <c r="D335" s="33" t="s">
        <v>457</v>
      </c>
      <c r="E335" s="33" t="s">
        <v>458</v>
      </c>
      <c r="F335" s="34">
        <v>8131</v>
      </c>
      <c r="G335" s="34">
        <v>2024110010238</v>
      </c>
      <c r="H335" s="33" t="s">
        <v>28</v>
      </c>
      <c r="I335" s="33" t="s">
        <v>459</v>
      </c>
      <c r="J335" s="33" t="s">
        <v>31</v>
      </c>
      <c r="K335" s="33">
        <v>80111600</v>
      </c>
      <c r="L335" s="33" t="s">
        <v>1398</v>
      </c>
      <c r="M335" s="59" t="s">
        <v>682</v>
      </c>
      <c r="N335" s="60" t="s">
        <v>683</v>
      </c>
      <c r="O335" s="33">
        <v>3</v>
      </c>
      <c r="P335" s="33">
        <v>3</v>
      </c>
      <c r="Q335" s="33" t="s">
        <v>84</v>
      </c>
      <c r="R335" s="47" t="s">
        <v>85</v>
      </c>
      <c r="S335" s="47">
        <v>4300000</v>
      </c>
      <c r="T335" s="48">
        <f>+S335*P335</f>
        <v>12900000</v>
      </c>
      <c r="U335" s="33" t="s">
        <v>656</v>
      </c>
      <c r="V335" s="33" t="s">
        <v>123</v>
      </c>
      <c r="W335" s="32" t="s">
        <v>463</v>
      </c>
      <c r="X335" s="33" t="s">
        <v>491</v>
      </c>
      <c r="Y335" s="32" t="s">
        <v>77</v>
      </c>
      <c r="Z335" s="33" t="s">
        <v>78</v>
      </c>
      <c r="AA335" s="76">
        <f>SUMIFS('MOD PAA INVERSIÓN'!M:M,'MOD PAA INVERSIÓN'!B:B,A335,'MOD PAA INVERSIÓN'!A:A,"Modificación propuesta")</f>
        <v>0</v>
      </c>
      <c r="AB335" s="83">
        <f t="shared" si="121"/>
        <v>0</v>
      </c>
      <c r="AC335" s="83">
        <f t="shared" si="122"/>
        <v>12900000</v>
      </c>
      <c r="AD335" s="76">
        <f>IFERROR(VLOOKUP(A335,'MOD PAA INVERSIÓN'!$B:$U,20,0),0)</f>
        <v>0</v>
      </c>
      <c r="AE335" s="76">
        <f>SUMIFS('MOD PAA INVERSIÓN'!$M:$M,'MOD PAA INVERSIÓN'!B:B,A335,'MOD PAA INVERSIÓN'!A:A,"Información Actual")</f>
        <v>0</v>
      </c>
      <c r="AF335" s="76" t="e">
        <f>VLOOKUP(A335,'Copia de MOD PAA INVERSIÓN'!$B:$M,12,0)</f>
        <v>#N/A</v>
      </c>
      <c r="AG335" s="28" t="e">
        <f t="shared" si="113"/>
        <v>#REF!</v>
      </c>
      <c r="AH335" s="28"/>
    </row>
    <row r="336" spans="1:34" ht="140.25">
      <c r="A336" s="32" t="s">
        <v>685</v>
      </c>
      <c r="B336" s="33" t="s">
        <v>71</v>
      </c>
      <c r="C336" s="33" t="s">
        <v>72</v>
      </c>
      <c r="D336" s="33" t="s">
        <v>457</v>
      </c>
      <c r="E336" s="33" t="s">
        <v>458</v>
      </c>
      <c r="F336" s="34">
        <v>8131</v>
      </c>
      <c r="G336" s="34">
        <v>2024110010238</v>
      </c>
      <c r="H336" s="33" t="s">
        <v>28</v>
      </c>
      <c r="I336" s="33" t="s">
        <v>459</v>
      </c>
      <c r="J336" s="33" t="s">
        <v>31</v>
      </c>
      <c r="K336" s="33">
        <v>80111600</v>
      </c>
      <c r="L336" s="33" t="s">
        <v>686</v>
      </c>
      <c r="M336" s="59" t="s">
        <v>682</v>
      </c>
      <c r="N336" s="60" t="s">
        <v>683</v>
      </c>
      <c r="O336" s="33">
        <v>3</v>
      </c>
      <c r="P336" s="33">
        <v>3</v>
      </c>
      <c r="Q336" s="33" t="s">
        <v>84</v>
      </c>
      <c r="R336" s="38" t="s">
        <v>85</v>
      </c>
      <c r="S336" s="38">
        <v>4000000</v>
      </c>
      <c r="T336" s="48">
        <f t="shared" ref="T336:T341" si="126">+P336*S336</f>
        <v>12000000</v>
      </c>
      <c r="U336" s="33" t="s">
        <v>656</v>
      </c>
      <c r="V336" s="33" t="s">
        <v>79</v>
      </c>
      <c r="W336" s="32" t="s">
        <v>463</v>
      </c>
      <c r="X336" s="33" t="s">
        <v>491</v>
      </c>
      <c r="Y336" s="32" t="s">
        <v>77</v>
      </c>
      <c r="Z336" s="33" t="s">
        <v>78</v>
      </c>
      <c r="AA336" s="76">
        <f>SUMIFS('MOD PAA INVERSIÓN'!M:M,'MOD PAA INVERSIÓN'!B:B,A336,'MOD PAA INVERSIÓN'!A:A,"Modificación propuesta")</f>
        <v>0</v>
      </c>
      <c r="AB336" s="83">
        <f t="shared" si="121"/>
        <v>0</v>
      </c>
      <c r="AC336" s="83">
        <f t="shared" si="122"/>
        <v>12000000</v>
      </c>
      <c r="AD336" s="76">
        <f>IFERROR(VLOOKUP(A336,'MOD PAA INVERSIÓN'!$B:$U,20,0),0)</f>
        <v>0</v>
      </c>
      <c r="AE336" s="76">
        <f>SUMIFS('MOD PAA INVERSIÓN'!$M:$M,'MOD PAA INVERSIÓN'!B:B,A336,'MOD PAA INVERSIÓN'!A:A,"Información Actual")</f>
        <v>0</v>
      </c>
      <c r="AF336" s="76" t="e">
        <f>VLOOKUP(A336,'Copia de MOD PAA INVERSIÓN'!$B:$M,12,0)</f>
        <v>#N/A</v>
      </c>
      <c r="AG336" s="28" t="e">
        <f t="shared" si="113"/>
        <v>#REF!</v>
      </c>
      <c r="AH336" s="28"/>
    </row>
    <row r="337" spans="1:34" ht="114.75">
      <c r="A337" s="32" t="s">
        <v>687</v>
      </c>
      <c r="B337" s="33" t="s">
        <v>71</v>
      </c>
      <c r="C337" s="33" t="s">
        <v>72</v>
      </c>
      <c r="D337" s="33" t="s">
        <v>457</v>
      </c>
      <c r="E337" s="33" t="s">
        <v>458</v>
      </c>
      <c r="F337" s="34">
        <v>8131</v>
      </c>
      <c r="G337" s="34">
        <v>2024110010238</v>
      </c>
      <c r="H337" s="33" t="s">
        <v>28</v>
      </c>
      <c r="I337" s="33" t="s">
        <v>459</v>
      </c>
      <c r="J337" s="33" t="s">
        <v>31</v>
      </c>
      <c r="K337" s="33">
        <v>80111600</v>
      </c>
      <c r="L337" s="33" t="s">
        <v>655</v>
      </c>
      <c r="M337" s="59" t="s">
        <v>682</v>
      </c>
      <c r="N337" s="60" t="s">
        <v>683</v>
      </c>
      <c r="O337" s="33">
        <v>3</v>
      </c>
      <c r="P337" s="33">
        <v>3</v>
      </c>
      <c r="Q337" s="33" t="s">
        <v>84</v>
      </c>
      <c r="R337" s="47" t="s">
        <v>85</v>
      </c>
      <c r="S337" s="47">
        <v>4700000</v>
      </c>
      <c r="T337" s="48">
        <f t="shared" si="126"/>
        <v>14100000</v>
      </c>
      <c r="U337" s="33" t="s">
        <v>656</v>
      </c>
      <c r="V337" s="33" t="s">
        <v>79</v>
      </c>
      <c r="W337" s="32" t="s">
        <v>481</v>
      </c>
      <c r="X337" s="33" t="s">
        <v>491</v>
      </c>
      <c r="Y337" s="32" t="s">
        <v>77</v>
      </c>
      <c r="Z337" s="33" t="s">
        <v>78</v>
      </c>
      <c r="AA337" s="76">
        <f>SUMIFS('MOD PAA INVERSIÓN'!M:M,'MOD PAA INVERSIÓN'!B:B,A337,'MOD PAA INVERSIÓN'!A:A,"Modificación propuesta")</f>
        <v>0</v>
      </c>
      <c r="AB337" s="83">
        <f t="shared" si="121"/>
        <v>0</v>
      </c>
      <c r="AC337" s="83">
        <f t="shared" si="122"/>
        <v>14100000</v>
      </c>
      <c r="AD337" s="76">
        <f>IFERROR(VLOOKUP(A337,'MOD PAA INVERSIÓN'!$B:$U,20,0),0)</f>
        <v>0</v>
      </c>
      <c r="AE337" s="76">
        <f>SUMIFS('MOD PAA INVERSIÓN'!$M:$M,'MOD PAA INVERSIÓN'!B:B,A337,'MOD PAA INVERSIÓN'!A:A,"Información Actual")</f>
        <v>0</v>
      </c>
      <c r="AF337" s="76" t="e">
        <f>VLOOKUP(A337,'Copia de MOD PAA INVERSIÓN'!$B:$M,12,0)</f>
        <v>#N/A</v>
      </c>
      <c r="AG337" s="28" t="e">
        <f t="shared" si="113"/>
        <v>#REF!</v>
      </c>
      <c r="AH337" s="28"/>
    </row>
    <row r="338" spans="1:34" ht="102">
      <c r="A338" s="32" t="s">
        <v>688</v>
      </c>
      <c r="B338" s="33" t="s">
        <v>71</v>
      </c>
      <c r="C338" s="33" t="s">
        <v>72</v>
      </c>
      <c r="D338" s="33" t="s">
        <v>457</v>
      </c>
      <c r="E338" s="33" t="s">
        <v>458</v>
      </c>
      <c r="F338" s="34">
        <v>8131</v>
      </c>
      <c r="G338" s="34">
        <v>2024110010238</v>
      </c>
      <c r="H338" s="33" t="s">
        <v>28</v>
      </c>
      <c r="I338" s="33" t="s">
        <v>459</v>
      </c>
      <c r="J338" s="33" t="s">
        <v>31</v>
      </c>
      <c r="K338" s="33">
        <v>80111600</v>
      </c>
      <c r="L338" s="33" t="s">
        <v>663</v>
      </c>
      <c r="M338" s="59" t="s">
        <v>682</v>
      </c>
      <c r="N338" s="60" t="s">
        <v>683</v>
      </c>
      <c r="O338" s="33">
        <v>3</v>
      </c>
      <c r="P338" s="33">
        <v>3</v>
      </c>
      <c r="Q338" s="33" t="s">
        <v>84</v>
      </c>
      <c r="R338" s="47" t="s">
        <v>85</v>
      </c>
      <c r="S338" s="47">
        <v>4500000</v>
      </c>
      <c r="T338" s="48">
        <f t="shared" si="126"/>
        <v>13500000</v>
      </c>
      <c r="U338" s="33" t="s">
        <v>656</v>
      </c>
      <c r="V338" s="33" t="s">
        <v>79</v>
      </c>
      <c r="W338" s="32" t="s">
        <v>463</v>
      </c>
      <c r="X338" s="33" t="s">
        <v>491</v>
      </c>
      <c r="Y338" s="32" t="s">
        <v>77</v>
      </c>
      <c r="Z338" s="33" t="s">
        <v>78</v>
      </c>
      <c r="AA338" s="76">
        <f>SUMIFS('MOD PAA INVERSIÓN'!M:M,'MOD PAA INVERSIÓN'!B:B,A338,'MOD PAA INVERSIÓN'!A:A,"Modificación propuesta")</f>
        <v>0</v>
      </c>
      <c r="AB338" s="83">
        <f t="shared" si="121"/>
        <v>0</v>
      </c>
      <c r="AC338" s="83">
        <f t="shared" si="122"/>
        <v>13500000</v>
      </c>
      <c r="AD338" s="76">
        <f>IFERROR(VLOOKUP(A338,'MOD PAA INVERSIÓN'!$B:$U,20,0),0)</f>
        <v>0</v>
      </c>
      <c r="AE338" s="76">
        <f>SUMIFS('MOD PAA INVERSIÓN'!$M:$M,'MOD PAA INVERSIÓN'!B:B,A338,'MOD PAA INVERSIÓN'!A:A,"Información Actual")</f>
        <v>0</v>
      </c>
      <c r="AF338" s="76" t="e">
        <f>VLOOKUP(A338,'Copia de MOD PAA INVERSIÓN'!$B:$M,12,0)</f>
        <v>#N/A</v>
      </c>
      <c r="AG338" s="28" t="e">
        <f t="shared" si="113"/>
        <v>#REF!</v>
      </c>
      <c r="AH338" s="28"/>
    </row>
    <row r="339" spans="1:34" ht="89.25">
      <c r="A339" s="32" t="s">
        <v>689</v>
      </c>
      <c r="B339" s="33" t="s">
        <v>71</v>
      </c>
      <c r="C339" s="33" t="s">
        <v>72</v>
      </c>
      <c r="D339" s="33" t="s">
        <v>457</v>
      </c>
      <c r="E339" s="33" t="s">
        <v>458</v>
      </c>
      <c r="F339" s="34">
        <v>8131</v>
      </c>
      <c r="G339" s="34">
        <v>2024110010238</v>
      </c>
      <c r="H339" s="33" t="s">
        <v>28</v>
      </c>
      <c r="I339" s="33" t="s">
        <v>459</v>
      </c>
      <c r="J339" s="33" t="s">
        <v>31</v>
      </c>
      <c r="K339" s="33">
        <v>80111600</v>
      </c>
      <c r="L339" s="33" t="s">
        <v>665</v>
      </c>
      <c r="M339" s="59" t="s">
        <v>682</v>
      </c>
      <c r="N339" s="60" t="s">
        <v>683</v>
      </c>
      <c r="O339" s="33">
        <v>3</v>
      </c>
      <c r="P339" s="33">
        <v>3</v>
      </c>
      <c r="Q339" s="33" t="s">
        <v>84</v>
      </c>
      <c r="R339" s="47" t="s">
        <v>85</v>
      </c>
      <c r="S339" s="47">
        <v>4300000</v>
      </c>
      <c r="T339" s="48">
        <f t="shared" si="126"/>
        <v>12900000</v>
      </c>
      <c r="U339" s="33" t="s">
        <v>656</v>
      </c>
      <c r="V339" s="33" t="s">
        <v>79</v>
      </c>
      <c r="W339" s="32" t="s">
        <v>481</v>
      </c>
      <c r="X339" s="33" t="s">
        <v>491</v>
      </c>
      <c r="Y339" s="32" t="s">
        <v>77</v>
      </c>
      <c r="Z339" s="33" t="s">
        <v>78</v>
      </c>
      <c r="AA339" s="76">
        <f>SUMIFS('MOD PAA INVERSIÓN'!M:M,'MOD PAA INVERSIÓN'!B:B,A339,'MOD PAA INVERSIÓN'!A:A,"Modificación propuesta")</f>
        <v>0</v>
      </c>
      <c r="AB339" s="83">
        <f t="shared" si="121"/>
        <v>0</v>
      </c>
      <c r="AC339" s="83">
        <f t="shared" si="122"/>
        <v>12900000</v>
      </c>
      <c r="AD339" s="76">
        <f>IFERROR(VLOOKUP(A339,'MOD PAA INVERSIÓN'!$B:$U,20,0),0)</f>
        <v>0</v>
      </c>
      <c r="AE339" s="76">
        <f>SUMIFS('MOD PAA INVERSIÓN'!$M:$M,'MOD PAA INVERSIÓN'!B:B,A339,'MOD PAA INVERSIÓN'!A:A,"Información Actual")</f>
        <v>0</v>
      </c>
      <c r="AF339" s="76" t="e">
        <f>VLOOKUP(A339,'Copia de MOD PAA INVERSIÓN'!$B:$M,12,0)</f>
        <v>#N/A</v>
      </c>
      <c r="AG339" s="28" t="e">
        <f t="shared" si="113"/>
        <v>#REF!</v>
      </c>
      <c r="AH339" s="28"/>
    </row>
    <row r="340" spans="1:34" ht="102">
      <c r="A340" s="32" t="s">
        <v>690</v>
      </c>
      <c r="B340" s="33" t="s">
        <v>71</v>
      </c>
      <c r="C340" s="33" t="s">
        <v>72</v>
      </c>
      <c r="D340" s="33" t="s">
        <v>457</v>
      </c>
      <c r="E340" s="33" t="s">
        <v>458</v>
      </c>
      <c r="F340" s="34">
        <v>8131</v>
      </c>
      <c r="G340" s="34">
        <v>2024110010238</v>
      </c>
      <c r="H340" s="33" t="s">
        <v>28</v>
      </c>
      <c r="I340" s="33" t="s">
        <v>459</v>
      </c>
      <c r="J340" s="33" t="s">
        <v>31</v>
      </c>
      <c r="K340" s="33">
        <v>80111600</v>
      </c>
      <c r="L340" s="33" t="s">
        <v>691</v>
      </c>
      <c r="M340" s="59" t="s">
        <v>682</v>
      </c>
      <c r="N340" s="60" t="s">
        <v>683</v>
      </c>
      <c r="O340" s="33">
        <v>3</v>
      </c>
      <c r="P340" s="33">
        <v>3</v>
      </c>
      <c r="Q340" s="33" t="s">
        <v>84</v>
      </c>
      <c r="R340" s="47" t="s">
        <v>85</v>
      </c>
      <c r="S340" s="47">
        <v>3100000</v>
      </c>
      <c r="T340" s="48">
        <f t="shared" si="126"/>
        <v>9300000</v>
      </c>
      <c r="U340" s="33" t="s">
        <v>656</v>
      </c>
      <c r="V340" s="33" t="s">
        <v>79</v>
      </c>
      <c r="W340" s="32" t="s">
        <v>481</v>
      </c>
      <c r="X340" s="33" t="s">
        <v>491</v>
      </c>
      <c r="Y340" s="32" t="s">
        <v>77</v>
      </c>
      <c r="Z340" s="33" t="s">
        <v>78</v>
      </c>
      <c r="AA340" s="76">
        <f>SUMIFS('MOD PAA INVERSIÓN'!M:M,'MOD PAA INVERSIÓN'!B:B,A340,'MOD PAA INVERSIÓN'!A:A,"Modificación propuesta")</f>
        <v>0</v>
      </c>
      <c r="AB340" s="83">
        <f t="shared" si="121"/>
        <v>0</v>
      </c>
      <c r="AC340" s="83">
        <f t="shared" si="122"/>
        <v>9300000</v>
      </c>
      <c r="AD340" s="76">
        <f>IFERROR(VLOOKUP(A340,'MOD PAA INVERSIÓN'!$B:$U,20,0),0)</f>
        <v>0</v>
      </c>
      <c r="AE340" s="76">
        <f>SUMIFS('MOD PAA INVERSIÓN'!$M:$M,'MOD PAA INVERSIÓN'!B:B,A340,'MOD PAA INVERSIÓN'!A:A,"Información Actual")</f>
        <v>0</v>
      </c>
      <c r="AF340" s="76" t="e">
        <f>VLOOKUP(A340,'Copia de MOD PAA INVERSIÓN'!$B:$M,12,0)</f>
        <v>#N/A</v>
      </c>
      <c r="AG340" s="28" t="e">
        <f t="shared" si="113"/>
        <v>#REF!</v>
      </c>
      <c r="AH340" s="28"/>
    </row>
    <row r="341" spans="1:34" ht="102">
      <c r="A341" s="32" t="s">
        <v>692</v>
      </c>
      <c r="B341" s="33" t="s">
        <v>71</v>
      </c>
      <c r="C341" s="33" t="s">
        <v>72</v>
      </c>
      <c r="D341" s="33" t="s">
        <v>457</v>
      </c>
      <c r="E341" s="33" t="s">
        <v>458</v>
      </c>
      <c r="F341" s="34">
        <v>8131</v>
      </c>
      <c r="G341" s="34">
        <v>2024110010238</v>
      </c>
      <c r="H341" s="33" t="s">
        <v>28</v>
      </c>
      <c r="I341" s="33" t="s">
        <v>459</v>
      </c>
      <c r="J341" s="33" t="s">
        <v>31</v>
      </c>
      <c r="K341" s="33">
        <v>80111600</v>
      </c>
      <c r="L341" s="33" t="s">
        <v>691</v>
      </c>
      <c r="M341" s="59" t="s">
        <v>682</v>
      </c>
      <c r="N341" s="60" t="s">
        <v>683</v>
      </c>
      <c r="O341" s="33">
        <v>3</v>
      </c>
      <c r="P341" s="33">
        <v>3</v>
      </c>
      <c r="Q341" s="33" t="s">
        <v>84</v>
      </c>
      <c r="R341" s="47" t="s">
        <v>85</v>
      </c>
      <c r="S341" s="47">
        <v>3100000</v>
      </c>
      <c r="T341" s="48">
        <f t="shared" si="126"/>
        <v>9300000</v>
      </c>
      <c r="U341" s="33" t="s">
        <v>656</v>
      </c>
      <c r="V341" s="33" t="s">
        <v>79</v>
      </c>
      <c r="W341" s="32" t="s">
        <v>463</v>
      </c>
      <c r="X341" s="33" t="s">
        <v>491</v>
      </c>
      <c r="Y341" s="32" t="s">
        <v>77</v>
      </c>
      <c r="Z341" s="33" t="s">
        <v>78</v>
      </c>
      <c r="AA341" s="76">
        <f>SUMIFS('MOD PAA INVERSIÓN'!M:M,'MOD PAA INVERSIÓN'!B:B,A341,'MOD PAA INVERSIÓN'!A:A,"Modificación propuesta")</f>
        <v>0</v>
      </c>
      <c r="AB341" s="83">
        <f t="shared" si="121"/>
        <v>0</v>
      </c>
      <c r="AC341" s="83">
        <f t="shared" si="122"/>
        <v>9300000</v>
      </c>
      <c r="AD341" s="76">
        <f>IFERROR(VLOOKUP(A341,'MOD PAA INVERSIÓN'!$B:$U,20,0),0)</f>
        <v>0</v>
      </c>
      <c r="AE341" s="76">
        <f>SUMIFS('MOD PAA INVERSIÓN'!$M:$M,'MOD PAA INVERSIÓN'!B:B,A341,'MOD PAA INVERSIÓN'!A:A,"Información Actual")</f>
        <v>0</v>
      </c>
      <c r="AF341" s="76" t="e">
        <f>VLOOKUP(A341,'Copia de MOD PAA INVERSIÓN'!$B:$M,12,0)</f>
        <v>#N/A</v>
      </c>
      <c r="AG341" s="28" t="e">
        <f t="shared" si="113"/>
        <v>#REF!</v>
      </c>
      <c r="AH341" s="28"/>
    </row>
    <row r="342" spans="1:34" ht="204">
      <c r="A342" s="32" t="s">
        <v>693</v>
      </c>
      <c r="B342" s="33" t="s">
        <v>71</v>
      </c>
      <c r="C342" s="33" t="s">
        <v>72</v>
      </c>
      <c r="D342" s="33" t="s">
        <v>457</v>
      </c>
      <c r="E342" s="33" t="s">
        <v>458</v>
      </c>
      <c r="F342" s="34">
        <v>8131</v>
      </c>
      <c r="G342" s="34">
        <v>2024110010238</v>
      </c>
      <c r="H342" s="33" t="s">
        <v>28</v>
      </c>
      <c r="I342" s="33" t="s">
        <v>459</v>
      </c>
      <c r="J342" s="33" t="s">
        <v>31</v>
      </c>
      <c r="K342" s="33">
        <v>80111600</v>
      </c>
      <c r="L342" s="33" t="s">
        <v>1399</v>
      </c>
      <c r="M342" s="59" t="s">
        <v>651</v>
      </c>
      <c r="N342" s="60" t="s">
        <v>179</v>
      </c>
      <c r="O342" s="33">
        <v>9</v>
      </c>
      <c r="P342" s="32">
        <v>0</v>
      </c>
      <c r="Q342" s="33" t="s">
        <v>1063</v>
      </c>
      <c r="R342" s="47" t="s">
        <v>85</v>
      </c>
      <c r="S342" s="47">
        <v>27250000</v>
      </c>
      <c r="T342" s="48">
        <v>27250000</v>
      </c>
      <c r="U342" s="47" t="s">
        <v>656</v>
      </c>
      <c r="V342" s="47" t="s">
        <v>79</v>
      </c>
      <c r="W342" s="33" t="s">
        <v>463</v>
      </c>
      <c r="X342" s="33" t="s">
        <v>503</v>
      </c>
      <c r="Y342" s="32" t="s">
        <v>77</v>
      </c>
      <c r="Z342" s="33" t="s">
        <v>78</v>
      </c>
      <c r="AA342" s="76">
        <f>SUMIFS('MOD PAA INVERSIÓN'!M:M,'MOD PAA INVERSIÓN'!B:B,A342,'MOD PAA INVERSIÓN'!A:A,"Modificación propuesta")</f>
        <v>0</v>
      </c>
      <c r="AB342" s="83">
        <f t="shared" si="121"/>
        <v>0</v>
      </c>
      <c r="AC342" s="83">
        <f t="shared" si="122"/>
        <v>27250000</v>
      </c>
      <c r="AD342" s="76">
        <f>IFERROR(VLOOKUP(A342,'MOD PAA INVERSIÓN'!$B:$U,20,0),0)</f>
        <v>0</v>
      </c>
      <c r="AE342" s="76">
        <f>SUMIFS('MOD PAA INVERSIÓN'!$M:$M,'MOD PAA INVERSIÓN'!B:B,A342,'MOD PAA INVERSIÓN'!A:A,"Información Actual")</f>
        <v>0</v>
      </c>
      <c r="AF342" s="76" t="e">
        <f>VLOOKUP(A342,'Copia de MOD PAA INVERSIÓN'!$B:$M,12,0)</f>
        <v>#N/A</v>
      </c>
      <c r="AG342" s="28" t="e">
        <f t="shared" si="113"/>
        <v>#REF!</v>
      </c>
      <c r="AH342" s="28"/>
    </row>
    <row r="343" spans="1:34" ht="204">
      <c r="A343" s="32" t="s">
        <v>694</v>
      </c>
      <c r="B343" s="33" t="s">
        <v>71</v>
      </c>
      <c r="C343" s="33" t="s">
        <v>695</v>
      </c>
      <c r="D343" s="33" t="s">
        <v>457</v>
      </c>
      <c r="E343" s="33" t="s">
        <v>458</v>
      </c>
      <c r="F343" s="34">
        <v>8131</v>
      </c>
      <c r="G343" s="34">
        <v>2024110010238</v>
      </c>
      <c r="H343" s="33" t="s">
        <v>28</v>
      </c>
      <c r="I343" s="33" t="s">
        <v>459</v>
      </c>
      <c r="J343" s="33" t="s">
        <v>30</v>
      </c>
      <c r="K343" s="33">
        <v>80111600</v>
      </c>
      <c r="L343" s="33" t="s">
        <v>1400</v>
      </c>
      <c r="M343" s="33" t="s">
        <v>411</v>
      </c>
      <c r="N343" s="33" t="s">
        <v>461</v>
      </c>
      <c r="O343" s="33">
        <v>6</v>
      </c>
      <c r="P343" s="32">
        <v>6</v>
      </c>
      <c r="Q343" s="33" t="s">
        <v>84</v>
      </c>
      <c r="R343" s="38" t="s">
        <v>85</v>
      </c>
      <c r="S343" s="38">
        <v>5500000</v>
      </c>
      <c r="T343" s="51">
        <v>55000000</v>
      </c>
      <c r="U343" s="33" t="s">
        <v>700</v>
      </c>
      <c r="V343" s="33" t="s">
        <v>123</v>
      </c>
      <c r="W343" s="32" t="s">
        <v>463</v>
      </c>
      <c r="X343" s="33" t="s">
        <v>503</v>
      </c>
      <c r="Y343" s="33" t="s">
        <v>77</v>
      </c>
      <c r="Z343" s="33" t="s">
        <v>78</v>
      </c>
      <c r="AA343" s="76">
        <f>SUMIFS('MOD PAA INVERSIÓN'!M:M,'MOD PAA INVERSIÓN'!B:B,A343,'MOD PAA INVERSIÓN'!A:A,"Modificación propuesta")</f>
        <v>33000000</v>
      </c>
      <c r="AB343" s="76">
        <f t="shared" ref="AB343:AB378" si="127">AA343-T343</f>
        <v>-22000000</v>
      </c>
      <c r="AC343" s="76">
        <f>AA343</f>
        <v>33000000</v>
      </c>
      <c r="AD343" s="76">
        <f>IFERROR(VLOOKUP(A343,'MOD PAA INVERSIÓN'!$B:$U,20,0),0)</f>
        <v>7</v>
      </c>
      <c r="AE343" s="76">
        <f>SUMIFS('MOD PAA INVERSIÓN'!$M:$M,'MOD PAA INVERSIÓN'!B:B,A343,'MOD PAA INVERSIÓN'!A:A,"Información Actual")</f>
        <v>55000000</v>
      </c>
      <c r="AF343" s="76">
        <f>VLOOKUP(A343,'Copia de MOD PAA INVERSIÓN'!$B:$M,12,0)</f>
        <v>33000000</v>
      </c>
      <c r="AG343" s="82" t="e">
        <f t="shared" si="113"/>
        <v>#REF!</v>
      </c>
      <c r="AH343" s="28"/>
    </row>
    <row r="344" spans="1:34" ht="204">
      <c r="A344" s="32" t="s">
        <v>696</v>
      </c>
      <c r="B344" s="33" t="s">
        <v>71</v>
      </c>
      <c r="C344" s="33" t="s">
        <v>72</v>
      </c>
      <c r="D344" s="33" t="s">
        <v>457</v>
      </c>
      <c r="E344" s="33" t="s">
        <v>458</v>
      </c>
      <c r="F344" s="34">
        <v>8131</v>
      </c>
      <c r="G344" s="34">
        <v>2024110010238</v>
      </c>
      <c r="H344" s="33" t="s">
        <v>28</v>
      </c>
      <c r="I344" s="33" t="s">
        <v>459</v>
      </c>
      <c r="J344" s="33" t="s">
        <v>30</v>
      </c>
      <c r="K344" s="33">
        <v>80111600</v>
      </c>
      <c r="L344" s="33" t="s">
        <v>1401</v>
      </c>
      <c r="M344" s="33" t="s">
        <v>411</v>
      </c>
      <c r="N344" s="33" t="s">
        <v>461</v>
      </c>
      <c r="O344" s="33">
        <v>6</v>
      </c>
      <c r="P344" s="32">
        <v>6</v>
      </c>
      <c r="Q344" s="33" t="s">
        <v>84</v>
      </c>
      <c r="R344" s="38" t="s">
        <v>85</v>
      </c>
      <c r="S344" s="38">
        <v>3400000</v>
      </c>
      <c r="T344" s="48">
        <f t="shared" ref="T344:T365" si="128">+S344/30*180</f>
        <v>20400000</v>
      </c>
      <c r="U344" s="33" t="s">
        <v>700</v>
      </c>
      <c r="V344" s="32" t="s">
        <v>79</v>
      </c>
      <c r="W344" s="32" t="s">
        <v>463</v>
      </c>
      <c r="X344" s="33" t="s">
        <v>503</v>
      </c>
      <c r="Y344" s="33" t="s">
        <v>77</v>
      </c>
      <c r="Z344" s="33" t="s">
        <v>78</v>
      </c>
      <c r="AA344" s="76">
        <f>SUMIFS('MOD PAA INVERSIÓN'!M:M,'MOD PAA INVERSIÓN'!B:B,A344,'MOD PAA INVERSIÓN'!A:A,"Modificación propuesta")</f>
        <v>20400000</v>
      </c>
      <c r="AB344" s="76">
        <f t="shared" si="127"/>
        <v>0</v>
      </c>
      <c r="AC344" s="83">
        <f t="shared" ref="AC344:AC355" si="129">T344</f>
        <v>20400000</v>
      </c>
      <c r="AD344" s="76">
        <f>IFERROR(VLOOKUP(A344,'MOD PAA INVERSIÓN'!$B:$U,20,0),0)</f>
        <v>7</v>
      </c>
      <c r="AE344" s="76">
        <f>SUMIFS('MOD PAA INVERSIÓN'!$M:$M,'MOD PAA INVERSIÓN'!B:B,A344,'MOD PAA INVERSIÓN'!A:A,"Información Actual")</f>
        <v>20400000</v>
      </c>
      <c r="AF344" s="76">
        <f>VLOOKUP(A344,'Copia de MOD PAA INVERSIÓN'!$B:$M,12,0)</f>
        <v>20400000</v>
      </c>
      <c r="AG344" s="82" t="e">
        <f t="shared" si="113"/>
        <v>#REF!</v>
      </c>
      <c r="AH344" s="28"/>
    </row>
    <row r="345" spans="1:34" ht="204">
      <c r="A345" s="32" t="s">
        <v>697</v>
      </c>
      <c r="B345" s="33" t="s">
        <v>71</v>
      </c>
      <c r="C345" s="33" t="s">
        <v>698</v>
      </c>
      <c r="D345" s="33" t="s">
        <v>457</v>
      </c>
      <c r="E345" s="33" t="s">
        <v>458</v>
      </c>
      <c r="F345" s="34">
        <v>8131</v>
      </c>
      <c r="G345" s="34">
        <v>2024110010238</v>
      </c>
      <c r="H345" s="33" t="s">
        <v>28</v>
      </c>
      <c r="I345" s="33" t="s">
        <v>459</v>
      </c>
      <c r="J345" s="33" t="s">
        <v>30</v>
      </c>
      <c r="K345" s="33">
        <v>80111600</v>
      </c>
      <c r="L345" s="33" t="s">
        <v>1401</v>
      </c>
      <c r="M345" s="33" t="s">
        <v>411</v>
      </c>
      <c r="N345" s="33" t="s">
        <v>461</v>
      </c>
      <c r="O345" s="33">
        <v>6</v>
      </c>
      <c r="P345" s="32">
        <v>6</v>
      </c>
      <c r="Q345" s="33" t="s">
        <v>84</v>
      </c>
      <c r="R345" s="38" t="s">
        <v>85</v>
      </c>
      <c r="S345" s="38">
        <v>3400000</v>
      </c>
      <c r="T345" s="48">
        <f t="shared" si="128"/>
        <v>20400000</v>
      </c>
      <c r="U345" s="33" t="s">
        <v>700</v>
      </c>
      <c r="V345" s="32" t="s">
        <v>79</v>
      </c>
      <c r="W345" s="32" t="s">
        <v>463</v>
      </c>
      <c r="X345" s="33" t="s">
        <v>503</v>
      </c>
      <c r="Y345" s="33" t="s">
        <v>77</v>
      </c>
      <c r="Z345" s="33" t="s">
        <v>78</v>
      </c>
      <c r="AA345" s="76">
        <f>SUMIFS('MOD PAA INVERSIÓN'!M:M,'MOD PAA INVERSIÓN'!B:B,A345,'MOD PAA INVERSIÓN'!A:A,"Modificación propuesta")</f>
        <v>20400000</v>
      </c>
      <c r="AB345" s="76">
        <f t="shared" si="127"/>
        <v>0</v>
      </c>
      <c r="AC345" s="83">
        <f t="shared" si="129"/>
        <v>20400000</v>
      </c>
      <c r="AD345" s="76">
        <f>IFERROR(VLOOKUP(A345,'MOD PAA INVERSIÓN'!$B:$U,20,0),0)</f>
        <v>7</v>
      </c>
      <c r="AE345" s="76">
        <f>SUMIFS('MOD PAA INVERSIÓN'!$M:$M,'MOD PAA INVERSIÓN'!B:B,A345,'MOD PAA INVERSIÓN'!A:A,"Información Actual")</f>
        <v>20400000</v>
      </c>
      <c r="AF345" s="76">
        <f>VLOOKUP(A345,'Copia de MOD PAA INVERSIÓN'!$B:$M,12,0)</f>
        <v>20400000</v>
      </c>
      <c r="AG345" s="82" t="e">
        <f t="shared" si="113"/>
        <v>#REF!</v>
      </c>
      <c r="AH345" s="28"/>
    </row>
    <row r="346" spans="1:34" ht="204">
      <c r="A346" s="32" t="s">
        <v>701</v>
      </c>
      <c r="B346" s="33" t="s">
        <v>71</v>
      </c>
      <c r="C346" s="33" t="s">
        <v>702</v>
      </c>
      <c r="D346" s="33" t="s">
        <v>457</v>
      </c>
      <c r="E346" s="33" t="s">
        <v>458</v>
      </c>
      <c r="F346" s="34">
        <v>8131</v>
      </c>
      <c r="G346" s="34">
        <v>2024110010238</v>
      </c>
      <c r="H346" s="33" t="s">
        <v>28</v>
      </c>
      <c r="I346" s="33" t="s">
        <v>459</v>
      </c>
      <c r="J346" s="33" t="s">
        <v>30</v>
      </c>
      <c r="K346" s="33">
        <v>80111600</v>
      </c>
      <c r="L346" s="33" t="s">
        <v>1401</v>
      </c>
      <c r="M346" s="33" t="s">
        <v>411</v>
      </c>
      <c r="N346" s="33" t="s">
        <v>461</v>
      </c>
      <c r="O346" s="33">
        <v>6</v>
      </c>
      <c r="P346" s="32">
        <v>6</v>
      </c>
      <c r="Q346" s="33" t="s">
        <v>84</v>
      </c>
      <c r="R346" s="38" t="s">
        <v>85</v>
      </c>
      <c r="S346" s="38">
        <v>3400000</v>
      </c>
      <c r="T346" s="48">
        <f t="shared" si="128"/>
        <v>20400000</v>
      </c>
      <c r="U346" s="33" t="s">
        <v>700</v>
      </c>
      <c r="V346" s="32" t="s">
        <v>79</v>
      </c>
      <c r="W346" s="32" t="s">
        <v>463</v>
      </c>
      <c r="X346" s="33" t="s">
        <v>503</v>
      </c>
      <c r="Y346" s="33" t="s">
        <v>77</v>
      </c>
      <c r="Z346" s="33" t="s">
        <v>78</v>
      </c>
      <c r="AA346" s="76">
        <f>SUMIFS('MOD PAA INVERSIÓN'!M:M,'MOD PAA INVERSIÓN'!B:B,A346,'MOD PAA INVERSIÓN'!A:A,"Modificación propuesta")</f>
        <v>20400000</v>
      </c>
      <c r="AB346" s="76">
        <f t="shared" si="127"/>
        <v>0</v>
      </c>
      <c r="AC346" s="83">
        <f t="shared" si="129"/>
        <v>20400000</v>
      </c>
      <c r="AD346" s="76">
        <f>IFERROR(VLOOKUP(A346,'MOD PAA INVERSIÓN'!$B:$U,20,0),0)</f>
        <v>7</v>
      </c>
      <c r="AE346" s="76">
        <f>SUMIFS('MOD PAA INVERSIÓN'!$M:$M,'MOD PAA INVERSIÓN'!B:B,A346,'MOD PAA INVERSIÓN'!A:A,"Información Actual")</f>
        <v>20400000</v>
      </c>
      <c r="AF346" s="76">
        <f>VLOOKUP(A346,'Copia de MOD PAA INVERSIÓN'!$B:$M,12,0)</f>
        <v>20400000</v>
      </c>
      <c r="AG346" s="82" t="e">
        <f t="shared" si="113"/>
        <v>#REF!</v>
      </c>
      <c r="AH346" s="28"/>
    </row>
    <row r="347" spans="1:34" ht="204">
      <c r="A347" s="32" t="s">
        <v>703</v>
      </c>
      <c r="B347" s="33" t="s">
        <v>71</v>
      </c>
      <c r="C347" s="33" t="s">
        <v>704</v>
      </c>
      <c r="D347" s="33" t="s">
        <v>457</v>
      </c>
      <c r="E347" s="33" t="s">
        <v>458</v>
      </c>
      <c r="F347" s="34">
        <v>8131</v>
      </c>
      <c r="G347" s="34">
        <v>2024110010238</v>
      </c>
      <c r="H347" s="33" t="s">
        <v>28</v>
      </c>
      <c r="I347" s="33" t="s">
        <v>459</v>
      </c>
      <c r="J347" s="33" t="s">
        <v>30</v>
      </c>
      <c r="K347" s="33">
        <v>80111600</v>
      </c>
      <c r="L347" s="33" t="s">
        <v>1401</v>
      </c>
      <c r="M347" s="33" t="s">
        <v>411</v>
      </c>
      <c r="N347" s="33" t="s">
        <v>461</v>
      </c>
      <c r="O347" s="33">
        <v>6</v>
      </c>
      <c r="P347" s="32">
        <v>6</v>
      </c>
      <c r="Q347" s="33" t="s">
        <v>84</v>
      </c>
      <c r="R347" s="38" t="s">
        <v>85</v>
      </c>
      <c r="S347" s="38">
        <v>3400000</v>
      </c>
      <c r="T347" s="48">
        <f t="shared" si="128"/>
        <v>20400000</v>
      </c>
      <c r="U347" s="33" t="s">
        <v>700</v>
      </c>
      <c r="V347" s="32" t="s">
        <v>79</v>
      </c>
      <c r="W347" s="32" t="s">
        <v>463</v>
      </c>
      <c r="X347" s="33" t="s">
        <v>503</v>
      </c>
      <c r="Y347" s="33" t="s">
        <v>77</v>
      </c>
      <c r="Z347" s="33" t="s">
        <v>78</v>
      </c>
      <c r="AA347" s="76">
        <f>SUMIFS('MOD PAA INVERSIÓN'!M:M,'MOD PAA INVERSIÓN'!B:B,A347,'MOD PAA INVERSIÓN'!A:A,"Modificación propuesta")</f>
        <v>20400000</v>
      </c>
      <c r="AB347" s="76">
        <f t="shared" si="127"/>
        <v>0</v>
      </c>
      <c r="AC347" s="83">
        <f t="shared" si="129"/>
        <v>20400000</v>
      </c>
      <c r="AD347" s="76">
        <f>IFERROR(VLOOKUP(A347,'MOD PAA INVERSIÓN'!$B:$U,20,0),0)</f>
        <v>7</v>
      </c>
      <c r="AE347" s="76">
        <f>SUMIFS('MOD PAA INVERSIÓN'!$M:$M,'MOD PAA INVERSIÓN'!B:B,A347,'MOD PAA INVERSIÓN'!A:A,"Información Actual")</f>
        <v>20400000</v>
      </c>
      <c r="AF347" s="76">
        <f>VLOOKUP(A347,'Copia de MOD PAA INVERSIÓN'!$B:$M,12,0)</f>
        <v>20400000</v>
      </c>
      <c r="AG347" s="82" t="e">
        <f t="shared" si="113"/>
        <v>#REF!</v>
      </c>
      <c r="AH347" s="28"/>
    </row>
    <row r="348" spans="1:34" ht="204">
      <c r="A348" s="32" t="s">
        <v>705</v>
      </c>
      <c r="B348" s="33" t="s">
        <v>71</v>
      </c>
      <c r="C348" s="33" t="s">
        <v>706</v>
      </c>
      <c r="D348" s="33" t="s">
        <v>457</v>
      </c>
      <c r="E348" s="33" t="s">
        <v>458</v>
      </c>
      <c r="F348" s="34">
        <v>8131</v>
      </c>
      <c r="G348" s="34">
        <v>2024110010238</v>
      </c>
      <c r="H348" s="33" t="s">
        <v>28</v>
      </c>
      <c r="I348" s="33" t="s">
        <v>459</v>
      </c>
      <c r="J348" s="33" t="s">
        <v>30</v>
      </c>
      <c r="K348" s="33">
        <v>80111600</v>
      </c>
      <c r="L348" s="33" t="s">
        <v>1401</v>
      </c>
      <c r="M348" s="33" t="s">
        <v>411</v>
      </c>
      <c r="N348" s="33" t="s">
        <v>461</v>
      </c>
      <c r="O348" s="33">
        <v>6</v>
      </c>
      <c r="P348" s="32">
        <v>6</v>
      </c>
      <c r="Q348" s="33" t="s">
        <v>84</v>
      </c>
      <c r="R348" s="38" t="s">
        <v>85</v>
      </c>
      <c r="S348" s="38">
        <v>3400000</v>
      </c>
      <c r="T348" s="48">
        <f t="shared" si="128"/>
        <v>20400000</v>
      </c>
      <c r="U348" s="33" t="s">
        <v>700</v>
      </c>
      <c r="V348" s="32" t="s">
        <v>79</v>
      </c>
      <c r="W348" s="32" t="s">
        <v>463</v>
      </c>
      <c r="X348" s="33" t="s">
        <v>503</v>
      </c>
      <c r="Y348" s="33" t="s">
        <v>77</v>
      </c>
      <c r="Z348" s="33" t="s">
        <v>78</v>
      </c>
      <c r="AA348" s="76">
        <f>SUMIFS('MOD PAA INVERSIÓN'!M:M,'MOD PAA INVERSIÓN'!B:B,A348,'MOD PAA INVERSIÓN'!A:A,"Modificación propuesta")</f>
        <v>20400000</v>
      </c>
      <c r="AB348" s="76">
        <f t="shared" si="127"/>
        <v>0</v>
      </c>
      <c r="AC348" s="83">
        <f t="shared" si="129"/>
        <v>20400000</v>
      </c>
      <c r="AD348" s="76">
        <f>IFERROR(VLOOKUP(A348,'MOD PAA INVERSIÓN'!$B:$U,20,0),0)</f>
        <v>7</v>
      </c>
      <c r="AE348" s="76">
        <f>SUMIFS('MOD PAA INVERSIÓN'!$M:$M,'MOD PAA INVERSIÓN'!B:B,A348,'MOD PAA INVERSIÓN'!A:A,"Información Actual")</f>
        <v>20400000</v>
      </c>
      <c r="AF348" s="76">
        <f>VLOOKUP(A348,'Copia de MOD PAA INVERSIÓN'!$B:$M,12,0)</f>
        <v>20400000</v>
      </c>
      <c r="AG348" s="82" t="e">
        <f t="shared" si="113"/>
        <v>#REF!</v>
      </c>
      <c r="AH348" s="28"/>
    </row>
    <row r="349" spans="1:34" ht="204">
      <c r="A349" s="32" t="s">
        <v>707</v>
      </c>
      <c r="B349" s="33" t="s">
        <v>71</v>
      </c>
      <c r="C349" s="33" t="s">
        <v>708</v>
      </c>
      <c r="D349" s="33" t="s">
        <v>457</v>
      </c>
      <c r="E349" s="33" t="s">
        <v>458</v>
      </c>
      <c r="F349" s="34">
        <v>8131</v>
      </c>
      <c r="G349" s="34">
        <v>2024110010238</v>
      </c>
      <c r="H349" s="33" t="s">
        <v>28</v>
      </c>
      <c r="I349" s="33" t="s">
        <v>459</v>
      </c>
      <c r="J349" s="33" t="s">
        <v>30</v>
      </c>
      <c r="K349" s="33">
        <v>80111600</v>
      </c>
      <c r="L349" s="33" t="s">
        <v>1401</v>
      </c>
      <c r="M349" s="33" t="s">
        <v>411</v>
      </c>
      <c r="N349" s="33" t="s">
        <v>461</v>
      </c>
      <c r="O349" s="33">
        <v>6</v>
      </c>
      <c r="P349" s="32">
        <v>6</v>
      </c>
      <c r="Q349" s="33" t="s">
        <v>84</v>
      </c>
      <c r="R349" s="38" t="s">
        <v>85</v>
      </c>
      <c r="S349" s="38">
        <v>3400000</v>
      </c>
      <c r="T349" s="48">
        <f t="shared" si="128"/>
        <v>20400000</v>
      </c>
      <c r="U349" s="33" t="s">
        <v>700</v>
      </c>
      <c r="V349" s="32" t="s">
        <v>79</v>
      </c>
      <c r="W349" s="32" t="s">
        <v>463</v>
      </c>
      <c r="X349" s="33" t="s">
        <v>503</v>
      </c>
      <c r="Y349" s="33" t="s">
        <v>77</v>
      </c>
      <c r="Z349" s="33" t="s">
        <v>78</v>
      </c>
      <c r="AA349" s="76">
        <f>SUMIFS('MOD PAA INVERSIÓN'!M:M,'MOD PAA INVERSIÓN'!B:B,A349,'MOD PAA INVERSIÓN'!A:A,"Modificación propuesta")</f>
        <v>20400000</v>
      </c>
      <c r="AB349" s="76">
        <f t="shared" si="127"/>
        <v>0</v>
      </c>
      <c r="AC349" s="83">
        <f t="shared" si="129"/>
        <v>20400000</v>
      </c>
      <c r="AD349" s="76">
        <f>IFERROR(VLOOKUP(A349,'MOD PAA INVERSIÓN'!$B:$U,20,0),0)</f>
        <v>7</v>
      </c>
      <c r="AE349" s="76">
        <f>SUMIFS('MOD PAA INVERSIÓN'!$M:$M,'MOD PAA INVERSIÓN'!B:B,A349,'MOD PAA INVERSIÓN'!A:A,"Información Actual")</f>
        <v>20400000</v>
      </c>
      <c r="AF349" s="76">
        <f>VLOOKUP(A349,'Copia de MOD PAA INVERSIÓN'!$B:$M,12,0)</f>
        <v>20400000</v>
      </c>
      <c r="AG349" s="82" t="e">
        <f t="shared" si="113"/>
        <v>#REF!</v>
      </c>
      <c r="AH349" s="28"/>
    </row>
    <row r="350" spans="1:34" ht="204">
      <c r="A350" s="32" t="s">
        <v>709</v>
      </c>
      <c r="B350" s="33" t="s">
        <v>71</v>
      </c>
      <c r="C350" s="33" t="s">
        <v>710</v>
      </c>
      <c r="D350" s="33" t="s">
        <v>457</v>
      </c>
      <c r="E350" s="33" t="s">
        <v>458</v>
      </c>
      <c r="F350" s="34">
        <v>8131</v>
      </c>
      <c r="G350" s="34">
        <v>2024110010238</v>
      </c>
      <c r="H350" s="33" t="s">
        <v>28</v>
      </c>
      <c r="I350" s="33" t="s">
        <v>459</v>
      </c>
      <c r="J350" s="33" t="s">
        <v>30</v>
      </c>
      <c r="K350" s="33">
        <v>80111600</v>
      </c>
      <c r="L350" s="33" t="s">
        <v>1401</v>
      </c>
      <c r="M350" s="33" t="s">
        <v>411</v>
      </c>
      <c r="N350" s="33" t="s">
        <v>461</v>
      </c>
      <c r="O350" s="33">
        <v>6</v>
      </c>
      <c r="P350" s="32">
        <v>6</v>
      </c>
      <c r="Q350" s="33" t="s">
        <v>84</v>
      </c>
      <c r="R350" s="38" t="s">
        <v>85</v>
      </c>
      <c r="S350" s="38">
        <v>3400000</v>
      </c>
      <c r="T350" s="48">
        <f t="shared" si="128"/>
        <v>20400000</v>
      </c>
      <c r="U350" s="33" t="s">
        <v>700</v>
      </c>
      <c r="V350" s="32" t="s">
        <v>79</v>
      </c>
      <c r="W350" s="32" t="s">
        <v>463</v>
      </c>
      <c r="X350" s="33" t="s">
        <v>503</v>
      </c>
      <c r="Y350" s="33" t="s">
        <v>77</v>
      </c>
      <c r="Z350" s="33" t="s">
        <v>78</v>
      </c>
      <c r="AA350" s="76">
        <f>SUMIFS('MOD PAA INVERSIÓN'!M:M,'MOD PAA INVERSIÓN'!B:B,A350,'MOD PAA INVERSIÓN'!A:A,"Modificación propuesta")</f>
        <v>20400000</v>
      </c>
      <c r="AB350" s="76">
        <f t="shared" si="127"/>
        <v>0</v>
      </c>
      <c r="AC350" s="83">
        <f t="shared" si="129"/>
        <v>20400000</v>
      </c>
      <c r="AD350" s="76">
        <f>IFERROR(VLOOKUP(A350,'MOD PAA INVERSIÓN'!$B:$U,20,0),0)</f>
        <v>7</v>
      </c>
      <c r="AE350" s="76">
        <f>SUMIFS('MOD PAA INVERSIÓN'!$M:$M,'MOD PAA INVERSIÓN'!B:B,A350,'MOD PAA INVERSIÓN'!A:A,"Información Actual")</f>
        <v>20400000</v>
      </c>
      <c r="AF350" s="76">
        <f>VLOOKUP(A350,'Copia de MOD PAA INVERSIÓN'!$B:$M,12,0)</f>
        <v>20400000</v>
      </c>
      <c r="AG350" s="82" t="e">
        <f t="shared" si="113"/>
        <v>#REF!</v>
      </c>
      <c r="AH350" s="28"/>
    </row>
    <row r="351" spans="1:34" ht="204">
      <c r="A351" s="32" t="s">
        <v>711</v>
      </c>
      <c r="B351" s="33" t="s">
        <v>71</v>
      </c>
      <c r="C351" s="33" t="s">
        <v>712</v>
      </c>
      <c r="D351" s="33" t="s">
        <v>457</v>
      </c>
      <c r="E351" s="33" t="s">
        <v>458</v>
      </c>
      <c r="F351" s="34">
        <v>8131</v>
      </c>
      <c r="G351" s="34">
        <v>2024110010238</v>
      </c>
      <c r="H351" s="33" t="s">
        <v>28</v>
      </c>
      <c r="I351" s="33" t="s">
        <v>459</v>
      </c>
      <c r="J351" s="33" t="s">
        <v>30</v>
      </c>
      <c r="K351" s="33">
        <v>80111600</v>
      </c>
      <c r="L351" s="33" t="s">
        <v>1401</v>
      </c>
      <c r="M351" s="33" t="s">
        <v>411</v>
      </c>
      <c r="N351" s="33" t="s">
        <v>461</v>
      </c>
      <c r="O351" s="33">
        <v>6</v>
      </c>
      <c r="P351" s="32">
        <v>6</v>
      </c>
      <c r="Q351" s="33" t="s">
        <v>84</v>
      </c>
      <c r="R351" s="38" t="s">
        <v>85</v>
      </c>
      <c r="S351" s="38">
        <v>3400000</v>
      </c>
      <c r="T351" s="48">
        <f t="shared" si="128"/>
        <v>20400000</v>
      </c>
      <c r="U351" s="33" t="s">
        <v>700</v>
      </c>
      <c r="V351" s="32" t="s">
        <v>79</v>
      </c>
      <c r="W351" s="32" t="s">
        <v>463</v>
      </c>
      <c r="X351" s="33" t="s">
        <v>503</v>
      </c>
      <c r="Y351" s="33" t="s">
        <v>77</v>
      </c>
      <c r="Z351" s="33" t="s">
        <v>78</v>
      </c>
      <c r="AA351" s="76">
        <f>SUMIFS('MOD PAA INVERSIÓN'!M:M,'MOD PAA INVERSIÓN'!B:B,A351,'MOD PAA INVERSIÓN'!A:A,"Modificación propuesta")</f>
        <v>20400000</v>
      </c>
      <c r="AB351" s="76">
        <f t="shared" si="127"/>
        <v>0</v>
      </c>
      <c r="AC351" s="83">
        <f t="shared" si="129"/>
        <v>20400000</v>
      </c>
      <c r="AD351" s="76">
        <f>IFERROR(VLOOKUP(A351,'MOD PAA INVERSIÓN'!$B:$U,20,0),0)</f>
        <v>7</v>
      </c>
      <c r="AE351" s="76">
        <f>SUMIFS('MOD PAA INVERSIÓN'!$M:$M,'MOD PAA INVERSIÓN'!B:B,A351,'MOD PAA INVERSIÓN'!A:A,"Información Actual")</f>
        <v>20400000</v>
      </c>
      <c r="AF351" s="76">
        <f>VLOOKUP(A351,'Copia de MOD PAA INVERSIÓN'!$B:$M,12,0)</f>
        <v>20400000</v>
      </c>
      <c r="AG351" s="82" t="e">
        <f t="shared" si="113"/>
        <v>#REF!</v>
      </c>
      <c r="AH351" s="28"/>
    </row>
    <row r="352" spans="1:34" ht="204">
      <c r="A352" s="32" t="s">
        <v>713</v>
      </c>
      <c r="B352" s="33" t="s">
        <v>71</v>
      </c>
      <c r="C352" s="33" t="s">
        <v>714</v>
      </c>
      <c r="D352" s="33" t="s">
        <v>457</v>
      </c>
      <c r="E352" s="33" t="s">
        <v>458</v>
      </c>
      <c r="F352" s="34">
        <v>8131</v>
      </c>
      <c r="G352" s="34">
        <v>2024110010238</v>
      </c>
      <c r="H352" s="33" t="s">
        <v>28</v>
      </c>
      <c r="I352" s="33" t="s">
        <v>459</v>
      </c>
      <c r="J352" s="33" t="s">
        <v>30</v>
      </c>
      <c r="K352" s="33">
        <v>80111600</v>
      </c>
      <c r="L352" s="33" t="s">
        <v>1401</v>
      </c>
      <c r="M352" s="33" t="s">
        <v>411</v>
      </c>
      <c r="N352" s="33" t="s">
        <v>461</v>
      </c>
      <c r="O352" s="33">
        <v>6</v>
      </c>
      <c r="P352" s="32">
        <v>6</v>
      </c>
      <c r="Q352" s="33" t="s">
        <v>84</v>
      </c>
      <c r="R352" s="38" t="s">
        <v>85</v>
      </c>
      <c r="S352" s="38">
        <v>3400000</v>
      </c>
      <c r="T352" s="48">
        <f t="shared" si="128"/>
        <v>20400000</v>
      </c>
      <c r="U352" s="33" t="s">
        <v>700</v>
      </c>
      <c r="V352" s="32" t="s">
        <v>79</v>
      </c>
      <c r="W352" s="32" t="s">
        <v>463</v>
      </c>
      <c r="X352" s="33" t="s">
        <v>503</v>
      </c>
      <c r="Y352" s="33" t="s">
        <v>77</v>
      </c>
      <c r="Z352" s="33" t="s">
        <v>78</v>
      </c>
      <c r="AA352" s="76">
        <f>SUMIFS('MOD PAA INVERSIÓN'!M:M,'MOD PAA INVERSIÓN'!B:B,A352,'MOD PAA INVERSIÓN'!A:A,"Modificación propuesta")</f>
        <v>20400000</v>
      </c>
      <c r="AB352" s="76">
        <f t="shared" si="127"/>
        <v>0</v>
      </c>
      <c r="AC352" s="83">
        <f t="shared" si="129"/>
        <v>20400000</v>
      </c>
      <c r="AD352" s="76">
        <f>IFERROR(VLOOKUP(A352,'MOD PAA INVERSIÓN'!$B:$U,20,0),0)</f>
        <v>7</v>
      </c>
      <c r="AE352" s="76">
        <f>SUMIFS('MOD PAA INVERSIÓN'!$M:$M,'MOD PAA INVERSIÓN'!B:B,A352,'MOD PAA INVERSIÓN'!A:A,"Información Actual")</f>
        <v>20400000</v>
      </c>
      <c r="AF352" s="76">
        <f>VLOOKUP(A352,'Copia de MOD PAA INVERSIÓN'!$B:$M,12,0)</f>
        <v>20400000</v>
      </c>
      <c r="AG352" s="82" t="e">
        <f t="shared" si="113"/>
        <v>#REF!</v>
      </c>
      <c r="AH352" s="28"/>
    </row>
    <row r="353" spans="1:34" ht="204">
      <c r="A353" s="32" t="s">
        <v>715</v>
      </c>
      <c r="B353" s="33" t="s">
        <v>71</v>
      </c>
      <c r="C353" s="33" t="s">
        <v>716</v>
      </c>
      <c r="D353" s="33" t="s">
        <v>457</v>
      </c>
      <c r="E353" s="33" t="s">
        <v>458</v>
      </c>
      <c r="F353" s="34">
        <v>8131</v>
      </c>
      <c r="G353" s="34">
        <v>2024110010238</v>
      </c>
      <c r="H353" s="33" t="s">
        <v>28</v>
      </c>
      <c r="I353" s="33" t="s">
        <v>459</v>
      </c>
      <c r="J353" s="33" t="s">
        <v>30</v>
      </c>
      <c r="K353" s="33">
        <v>80111600</v>
      </c>
      <c r="L353" s="33" t="s">
        <v>1401</v>
      </c>
      <c r="M353" s="33" t="s">
        <v>411</v>
      </c>
      <c r="N353" s="33" t="s">
        <v>461</v>
      </c>
      <c r="O353" s="33">
        <v>6</v>
      </c>
      <c r="P353" s="32">
        <v>6</v>
      </c>
      <c r="Q353" s="33" t="s">
        <v>84</v>
      </c>
      <c r="R353" s="38" t="s">
        <v>85</v>
      </c>
      <c r="S353" s="38">
        <v>3400000</v>
      </c>
      <c r="T353" s="48">
        <f t="shared" si="128"/>
        <v>20400000</v>
      </c>
      <c r="U353" s="33" t="s">
        <v>700</v>
      </c>
      <c r="V353" s="32" t="s">
        <v>79</v>
      </c>
      <c r="W353" s="32" t="s">
        <v>463</v>
      </c>
      <c r="X353" s="33" t="s">
        <v>503</v>
      </c>
      <c r="Y353" s="33" t="s">
        <v>77</v>
      </c>
      <c r="Z353" s="33" t="s">
        <v>78</v>
      </c>
      <c r="AA353" s="76">
        <f>SUMIFS('MOD PAA INVERSIÓN'!M:M,'MOD PAA INVERSIÓN'!B:B,A353,'MOD PAA INVERSIÓN'!A:A,"Modificación propuesta")</f>
        <v>20400000</v>
      </c>
      <c r="AB353" s="76">
        <f t="shared" si="127"/>
        <v>0</v>
      </c>
      <c r="AC353" s="83">
        <f t="shared" si="129"/>
        <v>20400000</v>
      </c>
      <c r="AD353" s="76">
        <f>IFERROR(VLOOKUP(A353,'MOD PAA INVERSIÓN'!$B:$U,20,0),0)</f>
        <v>7</v>
      </c>
      <c r="AE353" s="76">
        <f>SUMIFS('MOD PAA INVERSIÓN'!$M:$M,'MOD PAA INVERSIÓN'!B:B,A353,'MOD PAA INVERSIÓN'!A:A,"Información Actual")</f>
        <v>20400000</v>
      </c>
      <c r="AF353" s="76">
        <f>VLOOKUP(A353,'Copia de MOD PAA INVERSIÓN'!$B:$M,12,0)</f>
        <v>20400000</v>
      </c>
      <c r="AG353" s="82" t="e">
        <f t="shared" si="113"/>
        <v>#REF!</v>
      </c>
      <c r="AH353" s="28"/>
    </row>
    <row r="354" spans="1:34" ht="204">
      <c r="A354" s="32" t="s">
        <v>717</v>
      </c>
      <c r="B354" s="33" t="s">
        <v>71</v>
      </c>
      <c r="C354" s="33" t="s">
        <v>718</v>
      </c>
      <c r="D354" s="33" t="s">
        <v>457</v>
      </c>
      <c r="E354" s="33" t="s">
        <v>458</v>
      </c>
      <c r="F354" s="34">
        <v>8131</v>
      </c>
      <c r="G354" s="34">
        <v>2024110010238</v>
      </c>
      <c r="H354" s="33" t="s">
        <v>28</v>
      </c>
      <c r="I354" s="33" t="s">
        <v>459</v>
      </c>
      <c r="J354" s="33" t="s">
        <v>30</v>
      </c>
      <c r="K354" s="33">
        <v>80111600</v>
      </c>
      <c r="L354" s="33" t="s">
        <v>1401</v>
      </c>
      <c r="M354" s="33" t="s">
        <v>411</v>
      </c>
      <c r="N354" s="33" t="s">
        <v>461</v>
      </c>
      <c r="O354" s="33">
        <v>6</v>
      </c>
      <c r="P354" s="32">
        <v>6</v>
      </c>
      <c r="Q354" s="33" t="s">
        <v>84</v>
      </c>
      <c r="R354" s="38" t="s">
        <v>85</v>
      </c>
      <c r="S354" s="38">
        <v>3400000</v>
      </c>
      <c r="T354" s="48">
        <f t="shared" si="128"/>
        <v>20400000</v>
      </c>
      <c r="U354" s="33" t="s">
        <v>700</v>
      </c>
      <c r="V354" s="32" t="s">
        <v>79</v>
      </c>
      <c r="W354" s="32" t="s">
        <v>463</v>
      </c>
      <c r="X354" s="33" t="s">
        <v>503</v>
      </c>
      <c r="Y354" s="33" t="s">
        <v>77</v>
      </c>
      <c r="Z354" s="33" t="s">
        <v>78</v>
      </c>
      <c r="AA354" s="76">
        <f>SUMIFS('MOD PAA INVERSIÓN'!M:M,'MOD PAA INVERSIÓN'!B:B,A354,'MOD PAA INVERSIÓN'!A:A,"Modificación propuesta")</f>
        <v>20400000</v>
      </c>
      <c r="AB354" s="76">
        <f t="shared" si="127"/>
        <v>0</v>
      </c>
      <c r="AC354" s="83">
        <f t="shared" si="129"/>
        <v>20400000</v>
      </c>
      <c r="AD354" s="76">
        <f>IFERROR(VLOOKUP(A354,'MOD PAA INVERSIÓN'!$B:$U,20,0),0)</f>
        <v>7</v>
      </c>
      <c r="AE354" s="76">
        <f>SUMIFS('MOD PAA INVERSIÓN'!$M:$M,'MOD PAA INVERSIÓN'!B:B,A354,'MOD PAA INVERSIÓN'!A:A,"Información Actual")</f>
        <v>20400000</v>
      </c>
      <c r="AF354" s="76">
        <f>VLOOKUP(A354,'Copia de MOD PAA INVERSIÓN'!$B:$M,12,0)</f>
        <v>20400000</v>
      </c>
      <c r="AG354" s="82" t="e">
        <f t="shared" si="113"/>
        <v>#REF!</v>
      </c>
      <c r="AH354" s="28"/>
    </row>
    <row r="355" spans="1:34" ht="204">
      <c r="A355" s="32" t="s">
        <v>719</v>
      </c>
      <c r="B355" s="33" t="s">
        <v>71</v>
      </c>
      <c r="C355" s="33" t="s">
        <v>720</v>
      </c>
      <c r="D355" s="33" t="s">
        <v>457</v>
      </c>
      <c r="E355" s="33" t="s">
        <v>458</v>
      </c>
      <c r="F355" s="34">
        <v>8131</v>
      </c>
      <c r="G355" s="34">
        <v>2024110010238</v>
      </c>
      <c r="H355" s="33" t="s">
        <v>28</v>
      </c>
      <c r="I355" s="33" t="s">
        <v>459</v>
      </c>
      <c r="J355" s="33" t="s">
        <v>30</v>
      </c>
      <c r="K355" s="33">
        <v>80111600</v>
      </c>
      <c r="L355" s="33" t="s">
        <v>1401</v>
      </c>
      <c r="M355" s="33" t="s">
        <v>411</v>
      </c>
      <c r="N355" s="33" t="s">
        <v>461</v>
      </c>
      <c r="O355" s="33">
        <v>6</v>
      </c>
      <c r="P355" s="32">
        <v>6</v>
      </c>
      <c r="Q355" s="33" t="s">
        <v>84</v>
      </c>
      <c r="R355" s="38" t="s">
        <v>85</v>
      </c>
      <c r="S355" s="38">
        <v>3400000</v>
      </c>
      <c r="T355" s="48">
        <f t="shared" si="128"/>
        <v>20400000</v>
      </c>
      <c r="U355" s="33" t="s">
        <v>700</v>
      </c>
      <c r="V355" s="32" t="s">
        <v>79</v>
      </c>
      <c r="W355" s="32" t="s">
        <v>463</v>
      </c>
      <c r="X355" s="33" t="s">
        <v>503</v>
      </c>
      <c r="Y355" s="33" t="s">
        <v>77</v>
      </c>
      <c r="Z355" s="33" t="s">
        <v>78</v>
      </c>
      <c r="AA355" s="76">
        <f>SUMIFS('MOD PAA INVERSIÓN'!M:M,'MOD PAA INVERSIÓN'!B:B,A355,'MOD PAA INVERSIÓN'!A:A,"Modificación propuesta")</f>
        <v>20400000</v>
      </c>
      <c r="AB355" s="76">
        <f t="shared" si="127"/>
        <v>0</v>
      </c>
      <c r="AC355" s="83">
        <f t="shared" si="129"/>
        <v>20400000</v>
      </c>
      <c r="AD355" s="76">
        <f>IFERROR(VLOOKUP(A355,'MOD PAA INVERSIÓN'!$B:$U,20,0),0)</f>
        <v>7</v>
      </c>
      <c r="AE355" s="76">
        <f>SUMIFS('MOD PAA INVERSIÓN'!$M:$M,'MOD PAA INVERSIÓN'!B:B,A355,'MOD PAA INVERSIÓN'!A:A,"Información Actual")</f>
        <v>20400000</v>
      </c>
      <c r="AF355" s="76">
        <f>VLOOKUP(A355,'Copia de MOD PAA INVERSIÓN'!$B:$M,12,0)</f>
        <v>20400000</v>
      </c>
      <c r="AG355" s="82" t="e">
        <f t="shared" si="113"/>
        <v>#REF!</v>
      </c>
      <c r="AH355" s="28"/>
    </row>
    <row r="356" spans="1:34" ht="204">
      <c r="A356" s="32" t="s">
        <v>721</v>
      </c>
      <c r="B356" s="33" t="s">
        <v>71</v>
      </c>
      <c r="C356" s="33" t="s">
        <v>722</v>
      </c>
      <c r="D356" s="33" t="s">
        <v>457</v>
      </c>
      <c r="E356" s="33" t="s">
        <v>458</v>
      </c>
      <c r="F356" s="34">
        <v>8131</v>
      </c>
      <c r="G356" s="34">
        <v>2024110010238</v>
      </c>
      <c r="H356" s="33" t="s">
        <v>28</v>
      </c>
      <c r="I356" s="33" t="s">
        <v>459</v>
      </c>
      <c r="J356" s="33" t="s">
        <v>30</v>
      </c>
      <c r="K356" s="33">
        <v>80111600</v>
      </c>
      <c r="L356" s="33" t="s">
        <v>1401</v>
      </c>
      <c r="M356" s="33" t="s">
        <v>461</v>
      </c>
      <c r="N356" s="33" t="s">
        <v>309</v>
      </c>
      <c r="O356" s="33">
        <v>6</v>
      </c>
      <c r="P356" s="32">
        <v>6</v>
      </c>
      <c r="Q356" s="33" t="s">
        <v>84</v>
      </c>
      <c r="R356" s="38" t="s">
        <v>85</v>
      </c>
      <c r="S356" s="38">
        <v>3400000</v>
      </c>
      <c r="T356" s="48">
        <f t="shared" si="128"/>
        <v>20400000</v>
      </c>
      <c r="U356" s="33" t="s">
        <v>700</v>
      </c>
      <c r="V356" s="32" t="s">
        <v>79</v>
      </c>
      <c r="W356" s="32" t="s">
        <v>463</v>
      </c>
      <c r="X356" s="33" t="s">
        <v>503</v>
      </c>
      <c r="Y356" s="33" t="s">
        <v>77</v>
      </c>
      <c r="Z356" s="33" t="s">
        <v>78</v>
      </c>
      <c r="AA356" s="76">
        <f>SUMIFS('MOD PAA INVERSIÓN'!M:M,'MOD PAA INVERSIÓN'!B:B,A356,'MOD PAA INVERSIÓN'!A:A,"Modificación propuesta")</f>
        <v>19200000</v>
      </c>
      <c r="AB356" s="76">
        <f t="shared" si="127"/>
        <v>-1200000</v>
      </c>
      <c r="AC356" s="76">
        <f>AA356</f>
        <v>19200000</v>
      </c>
      <c r="AD356" s="76">
        <f>IFERROR(VLOOKUP(A356,'MOD PAA INVERSIÓN'!$B:$U,20,0),0)</f>
        <v>7</v>
      </c>
      <c r="AE356" s="76">
        <f>SUMIFS('MOD PAA INVERSIÓN'!$M:$M,'MOD PAA INVERSIÓN'!B:B,A356,'MOD PAA INVERSIÓN'!A:A,"Información Actual")</f>
        <v>20400000</v>
      </c>
      <c r="AF356" s="76">
        <f>VLOOKUP(A356,'Copia de MOD PAA INVERSIÓN'!$B:$M,12,0)</f>
        <v>19200000</v>
      </c>
      <c r="AG356" s="82" t="e">
        <f t="shared" si="113"/>
        <v>#REF!</v>
      </c>
      <c r="AH356" s="28"/>
    </row>
    <row r="357" spans="1:34" ht="204">
      <c r="A357" s="32" t="s">
        <v>723</v>
      </c>
      <c r="B357" s="33" t="s">
        <v>71</v>
      </c>
      <c r="C357" s="33" t="s">
        <v>724</v>
      </c>
      <c r="D357" s="33" t="s">
        <v>457</v>
      </c>
      <c r="E357" s="33" t="s">
        <v>458</v>
      </c>
      <c r="F357" s="34">
        <v>8131</v>
      </c>
      <c r="G357" s="34">
        <v>2024110010238</v>
      </c>
      <c r="H357" s="33" t="s">
        <v>28</v>
      </c>
      <c r="I357" s="33" t="s">
        <v>459</v>
      </c>
      <c r="J357" s="33" t="s">
        <v>30</v>
      </c>
      <c r="K357" s="33">
        <v>80111600</v>
      </c>
      <c r="L357" s="33" t="s">
        <v>1401</v>
      </c>
      <c r="M357" s="33" t="s">
        <v>461</v>
      </c>
      <c r="N357" s="33" t="s">
        <v>309</v>
      </c>
      <c r="O357" s="33">
        <v>6</v>
      </c>
      <c r="P357" s="32">
        <v>6</v>
      </c>
      <c r="Q357" s="33" t="s">
        <v>84</v>
      </c>
      <c r="R357" s="38" t="s">
        <v>85</v>
      </c>
      <c r="S357" s="38">
        <v>3400000</v>
      </c>
      <c r="T357" s="48">
        <f t="shared" si="128"/>
        <v>20400000</v>
      </c>
      <c r="U357" s="33" t="s">
        <v>700</v>
      </c>
      <c r="V357" s="32" t="s">
        <v>79</v>
      </c>
      <c r="W357" s="32" t="s">
        <v>463</v>
      </c>
      <c r="X357" s="33" t="s">
        <v>503</v>
      </c>
      <c r="Y357" s="33" t="s">
        <v>77</v>
      </c>
      <c r="Z357" s="33" t="s">
        <v>78</v>
      </c>
      <c r="AA357" s="76">
        <f>SUMIFS('MOD PAA INVERSIÓN'!M:M,'MOD PAA INVERSIÓN'!B:B,A357,'MOD PAA INVERSIÓN'!A:A,"Modificación propuesta")</f>
        <v>20400000</v>
      </c>
      <c r="AB357" s="76">
        <f t="shared" si="127"/>
        <v>0</v>
      </c>
      <c r="AC357" s="83">
        <f t="shared" ref="AC357:AC363" si="130">T357</f>
        <v>20400000</v>
      </c>
      <c r="AD357" s="76">
        <f>IFERROR(VLOOKUP(A357,'MOD PAA INVERSIÓN'!$B:$U,20,0),0)</f>
        <v>7</v>
      </c>
      <c r="AE357" s="76">
        <f>SUMIFS('MOD PAA INVERSIÓN'!$M:$M,'MOD PAA INVERSIÓN'!B:B,A357,'MOD PAA INVERSIÓN'!A:A,"Información Actual")</f>
        <v>20400000</v>
      </c>
      <c r="AF357" s="76">
        <f>VLOOKUP(A357,'Copia de MOD PAA INVERSIÓN'!$B:$M,12,0)</f>
        <v>20400000</v>
      </c>
      <c r="AG357" s="82" t="e">
        <f t="shared" si="113"/>
        <v>#REF!</v>
      </c>
      <c r="AH357" s="28"/>
    </row>
    <row r="358" spans="1:34" ht="204">
      <c r="A358" s="32" t="s">
        <v>725</v>
      </c>
      <c r="B358" s="33" t="s">
        <v>71</v>
      </c>
      <c r="C358" s="33" t="s">
        <v>726</v>
      </c>
      <c r="D358" s="33" t="s">
        <v>457</v>
      </c>
      <c r="E358" s="33" t="s">
        <v>458</v>
      </c>
      <c r="F358" s="34">
        <v>8131</v>
      </c>
      <c r="G358" s="34">
        <v>2024110010238</v>
      </c>
      <c r="H358" s="33" t="s">
        <v>28</v>
      </c>
      <c r="I358" s="33" t="s">
        <v>459</v>
      </c>
      <c r="J358" s="33" t="s">
        <v>30</v>
      </c>
      <c r="K358" s="33">
        <v>80111600</v>
      </c>
      <c r="L358" s="33" t="s">
        <v>1401</v>
      </c>
      <c r="M358" s="33" t="s">
        <v>461</v>
      </c>
      <c r="N358" s="33" t="s">
        <v>309</v>
      </c>
      <c r="O358" s="33">
        <v>6</v>
      </c>
      <c r="P358" s="32">
        <v>6</v>
      </c>
      <c r="Q358" s="33" t="s">
        <v>84</v>
      </c>
      <c r="R358" s="38" t="s">
        <v>85</v>
      </c>
      <c r="S358" s="38">
        <v>3400000</v>
      </c>
      <c r="T358" s="48">
        <f t="shared" si="128"/>
        <v>20400000</v>
      </c>
      <c r="U358" s="33" t="s">
        <v>700</v>
      </c>
      <c r="V358" s="32" t="s">
        <v>79</v>
      </c>
      <c r="W358" s="32" t="s">
        <v>463</v>
      </c>
      <c r="X358" s="33" t="s">
        <v>503</v>
      </c>
      <c r="Y358" s="33" t="s">
        <v>77</v>
      </c>
      <c r="Z358" s="33" t="s">
        <v>78</v>
      </c>
      <c r="AA358" s="76">
        <f>SUMIFS('MOD PAA INVERSIÓN'!M:M,'MOD PAA INVERSIÓN'!B:B,A358,'MOD PAA INVERSIÓN'!A:A,"Modificación propuesta")</f>
        <v>20400000</v>
      </c>
      <c r="AB358" s="76">
        <f t="shared" si="127"/>
        <v>0</v>
      </c>
      <c r="AC358" s="83">
        <f t="shared" si="130"/>
        <v>20400000</v>
      </c>
      <c r="AD358" s="76">
        <f>IFERROR(VLOOKUP(A358,'MOD PAA INVERSIÓN'!$B:$U,20,0),0)</f>
        <v>7</v>
      </c>
      <c r="AE358" s="76">
        <f>SUMIFS('MOD PAA INVERSIÓN'!$M:$M,'MOD PAA INVERSIÓN'!B:B,A358,'MOD PAA INVERSIÓN'!A:A,"Información Actual")</f>
        <v>20400000</v>
      </c>
      <c r="AF358" s="76">
        <f>VLOOKUP(A358,'Copia de MOD PAA INVERSIÓN'!$B:$M,12,0)</f>
        <v>20400000</v>
      </c>
      <c r="AG358" s="82" t="e">
        <f t="shared" si="113"/>
        <v>#REF!</v>
      </c>
      <c r="AH358" s="28"/>
    </row>
    <row r="359" spans="1:34" ht="204">
      <c r="A359" s="32" t="s">
        <v>727</v>
      </c>
      <c r="B359" s="33" t="s">
        <v>71</v>
      </c>
      <c r="C359" s="33" t="s">
        <v>728</v>
      </c>
      <c r="D359" s="33" t="s">
        <v>457</v>
      </c>
      <c r="E359" s="33" t="s">
        <v>458</v>
      </c>
      <c r="F359" s="34">
        <v>8131</v>
      </c>
      <c r="G359" s="34">
        <v>2024110010238</v>
      </c>
      <c r="H359" s="33" t="s">
        <v>28</v>
      </c>
      <c r="I359" s="33" t="s">
        <v>459</v>
      </c>
      <c r="J359" s="33" t="s">
        <v>30</v>
      </c>
      <c r="K359" s="33">
        <v>80111600</v>
      </c>
      <c r="L359" s="33" t="s">
        <v>1401</v>
      </c>
      <c r="M359" s="33" t="s">
        <v>461</v>
      </c>
      <c r="N359" s="33" t="s">
        <v>309</v>
      </c>
      <c r="O359" s="33">
        <v>6</v>
      </c>
      <c r="P359" s="32">
        <v>6</v>
      </c>
      <c r="Q359" s="33" t="s">
        <v>84</v>
      </c>
      <c r="R359" s="38" t="s">
        <v>85</v>
      </c>
      <c r="S359" s="38">
        <v>3400000</v>
      </c>
      <c r="T359" s="48">
        <f t="shared" si="128"/>
        <v>20400000</v>
      </c>
      <c r="U359" s="33" t="s">
        <v>700</v>
      </c>
      <c r="V359" s="32" t="s">
        <v>79</v>
      </c>
      <c r="W359" s="32" t="s">
        <v>463</v>
      </c>
      <c r="X359" s="33" t="s">
        <v>503</v>
      </c>
      <c r="Y359" s="33" t="s">
        <v>77</v>
      </c>
      <c r="Z359" s="33" t="s">
        <v>78</v>
      </c>
      <c r="AA359" s="76">
        <f>SUMIFS('MOD PAA INVERSIÓN'!M:M,'MOD PAA INVERSIÓN'!B:B,A359,'MOD PAA INVERSIÓN'!A:A,"Modificación propuesta")</f>
        <v>20400000</v>
      </c>
      <c r="AB359" s="76">
        <f t="shared" si="127"/>
        <v>0</v>
      </c>
      <c r="AC359" s="83">
        <f t="shared" si="130"/>
        <v>20400000</v>
      </c>
      <c r="AD359" s="76">
        <f>IFERROR(VLOOKUP(A359,'MOD PAA INVERSIÓN'!$B:$U,20,0),0)</f>
        <v>7</v>
      </c>
      <c r="AE359" s="76">
        <f>SUMIFS('MOD PAA INVERSIÓN'!$M:$M,'MOD PAA INVERSIÓN'!B:B,A359,'MOD PAA INVERSIÓN'!A:A,"Información Actual")</f>
        <v>20400000</v>
      </c>
      <c r="AF359" s="76">
        <f>VLOOKUP(A359,'Copia de MOD PAA INVERSIÓN'!$B:$M,12,0)</f>
        <v>20400000</v>
      </c>
      <c r="AG359" s="82" t="e">
        <f t="shared" si="113"/>
        <v>#REF!</v>
      </c>
      <c r="AH359" s="28"/>
    </row>
    <row r="360" spans="1:34" ht="204">
      <c r="A360" s="32" t="s">
        <v>729</v>
      </c>
      <c r="B360" s="33" t="s">
        <v>71</v>
      </c>
      <c r="C360" s="33" t="s">
        <v>730</v>
      </c>
      <c r="D360" s="33" t="s">
        <v>457</v>
      </c>
      <c r="E360" s="33" t="s">
        <v>458</v>
      </c>
      <c r="F360" s="34">
        <v>8131</v>
      </c>
      <c r="G360" s="34">
        <v>2024110010238</v>
      </c>
      <c r="H360" s="33" t="s">
        <v>28</v>
      </c>
      <c r="I360" s="33" t="s">
        <v>459</v>
      </c>
      <c r="J360" s="33" t="s">
        <v>30</v>
      </c>
      <c r="K360" s="33">
        <v>80111600</v>
      </c>
      <c r="L360" s="33" t="s">
        <v>1401</v>
      </c>
      <c r="M360" s="33" t="s">
        <v>461</v>
      </c>
      <c r="N360" s="33" t="s">
        <v>309</v>
      </c>
      <c r="O360" s="33">
        <v>6</v>
      </c>
      <c r="P360" s="32">
        <v>6</v>
      </c>
      <c r="Q360" s="33" t="s">
        <v>84</v>
      </c>
      <c r="R360" s="38" t="s">
        <v>85</v>
      </c>
      <c r="S360" s="38">
        <v>3400000</v>
      </c>
      <c r="T360" s="48">
        <f t="shared" si="128"/>
        <v>20400000</v>
      </c>
      <c r="U360" s="33" t="s">
        <v>700</v>
      </c>
      <c r="V360" s="32" t="s">
        <v>79</v>
      </c>
      <c r="W360" s="32" t="s">
        <v>463</v>
      </c>
      <c r="X360" s="33" t="s">
        <v>503</v>
      </c>
      <c r="Y360" s="33" t="s">
        <v>77</v>
      </c>
      <c r="Z360" s="33" t="s">
        <v>78</v>
      </c>
      <c r="AA360" s="76">
        <f>SUMIFS('MOD PAA INVERSIÓN'!M:M,'MOD PAA INVERSIÓN'!B:B,A360,'MOD PAA INVERSIÓN'!A:A,"Modificación propuesta")</f>
        <v>20400000</v>
      </c>
      <c r="AB360" s="76">
        <f t="shared" si="127"/>
        <v>0</v>
      </c>
      <c r="AC360" s="83">
        <f t="shared" si="130"/>
        <v>20400000</v>
      </c>
      <c r="AD360" s="76">
        <f>IFERROR(VLOOKUP(A360,'MOD PAA INVERSIÓN'!$B:$U,20,0),0)</f>
        <v>7</v>
      </c>
      <c r="AE360" s="76">
        <f>SUMIFS('MOD PAA INVERSIÓN'!$M:$M,'MOD PAA INVERSIÓN'!B:B,A360,'MOD PAA INVERSIÓN'!A:A,"Información Actual")</f>
        <v>20400000</v>
      </c>
      <c r="AF360" s="76">
        <f>VLOOKUP(A360,'Copia de MOD PAA INVERSIÓN'!$B:$M,12,0)</f>
        <v>20400000</v>
      </c>
      <c r="AG360" s="82" t="e">
        <f t="shared" si="113"/>
        <v>#REF!</v>
      </c>
      <c r="AH360" s="28"/>
    </row>
    <row r="361" spans="1:34" ht="204">
      <c r="A361" s="32" t="s">
        <v>731</v>
      </c>
      <c r="B361" s="33" t="s">
        <v>71</v>
      </c>
      <c r="C361" s="33" t="s">
        <v>732</v>
      </c>
      <c r="D361" s="33" t="s">
        <v>457</v>
      </c>
      <c r="E361" s="33" t="s">
        <v>458</v>
      </c>
      <c r="F361" s="34">
        <v>8131</v>
      </c>
      <c r="G361" s="34">
        <v>2024110010238</v>
      </c>
      <c r="H361" s="33" t="s">
        <v>28</v>
      </c>
      <c r="I361" s="33" t="s">
        <v>459</v>
      </c>
      <c r="J361" s="33" t="s">
        <v>30</v>
      </c>
      <c r="K361" s="33">
        <v>80111600</v>
      </c>
      <c r="L361" s="33" t="s">
        <v>1401</v>
      </c>
      <c r="M361" s="33" t="s">
        <v>461</v>
      </c>
      <c r="N361" s="33" t="s">
        <v>309</v>
      </c>
      <c r="O361" s="33">
        <v>6</v>
      </c>
      <c r="P361" s="32">
        <v>6</v>
      </c>
      <c r="Q361" s="33" t="s">
        <v>84</v>
      </c>
      <c r="R361" s="38" t="s">
        <v>85</v>
      </c>
      <c r="S361" s="38">
        <v>3400000</v>
      </c>
      <c r="T361" s="48">
        <f t="shared" si="128"/>
        <v>20400000</v>
      </c>
      <c r="U361" s="33" t="s">
        <v>700</v>
      </c>
      <c r="V361" s="32" t="s">
        <v>79</v>
      </c>
      <c r="W361" s="32" t="s">
        <v>463</v>
      </c>
      <c r="X361" s="33" t="s">
        <v>503</v>
      </c>
      <c r="Y361" s="33" t="s">
        <v>77</v>
      </c>
      <c r="Z361" s="33" t="s">
        <v>78</v>
      </c>
      <c r="AA361" s="76">
        <f>SUMIFS('MOD PAA INVERSIÓN'!M:M,'MOD PAA INVERSIÓN'!B:B,A361,'MOD PAA INVERSIÓN'!A:A,"Modificación propuesta")</f>
        <v>20400000</v>
      </c>
      <c r="AB361" s="76">
        <f t="shared" si="127"/>
        <v>0</v>
      </c>
      <c r="AC361" s="83">
        <f t="shared" si="130"/>
        <v>20400000</v>
      </c>
      <c r="AD361" s="76">
        <f>IFERROR(VLOOKUP(A361,'MOD PAA INVERSIÓN'!$B:$U,20,0),0)</f>
        <v>7</v>
      </c>
      <c r="AE361" s="76">
        <f>SUMIFS('MOD PAA INVERSIÓN'!$M:$M,'MOD PAA INVERSIÓN'!B:B,A361,'MOD PAA INVERSIÓN'!A:A,"Información Actual")</f>
        <v>20400000</v>
      </c>
      <c r="AF361" s="76">
        <f>VLOOKUP(A361,'Copia de MOD PAA INVERSIÓN'!$B:$M,12,0)</f>
        <v>20400000</v>
      </c>
      <c r="AG361" s="82" t="e">
        <f t="shared" si="113"/>
        <v>#REF!</v>
      </c>
      <c r="AH361" s="28"/>
    </row>
    <row r="362" spans="1:34" ht="204">
      <c r="A362" s="32" t="s">
        <v>733</v>
      </c>
      <c r="B362" s="33" t="s">
        <v>71</v>
      </c>
      <c r="C362" s="33" t="s">
        <v>734</v>
      </c>
      <c r="D362" s="33" t="s">
        <v>457</v>
      </c>
      <c r="E362" s="33" t="s">
        <v>458</v>
      </c>
      <c r="F362" s="34">
        <v>8131</v>
      </c>
      <c r="G362" s="34">
        <v>2024110010238</v>
      </c>
      <c r="H362" s="33" t="s">
        <v>28</v>
      </c>
      <c r="I362" s="33" t="s">
        <v>459</v>
      </c>
      <c r="J362" s="33" t="s">
        <v>30</v>
      </c>
      <c r="K362" s="33">
        <v>80111600</v>
      </c>
      <c r="L362" s="33" t="s">
        <v>1401</v>
      </c>
      <c r="M362" s="33" t="s">
        <v>461</v>
      </c>
      <c r="N362" s="33" t="s">
        <v>309</v>
      </c>
      <c r="O362" s="33">
        <v>6</v>
      </c>
      <c r="P362" s="32">
        <v>6</v>
      </c>
      <c r="Q362" s="33" t="s">
        <v>84</v>
      </c>
      <c r="R362" s="38" t="s">
        <v>85</v>
      </c>
      <c r="S362" s="38">
        <v>3400000</v>
      </c>
      <c r="T362" s="48">
        <f t="shared" si="128"/>
        <v>20400000</v>
      </c>
      <c r="U362" s="33" t="s">
        <v>700</v>
      </c>
      <c r="V362" s="32" t="s">
        <v>79</v>
      </c>
      <c r="W362" s="32" t="s">
        <v>463</v>
      </c>
      <c r="X362" s="33" t="s">
        <v>503</v>
      </c>
      <c r="Y362" s="33" t="s">
        <v>77</v>
      </c>
      <c r="Z362" s="33" t="s">
        <v>78</v>
      </c>
      <c r="AA362" s="76">
        <f>SUMIFS('MOD PAA INVERSIÓN'!M:M,'MOD PAA INVERSIÓN'!B:B,A362,'MOD PAA INVERSIÓN'!A:A,"Modificación propuesta")</f>
        <v>20400000</v>
      </c>
      <c r="AB362" s="76">
        <f t="shared" si="127"/>
        <v>0</v>
      </c>
      <c r="AC362" s="83">
        <f t="shared" si="130"/>
        <v>20400000</v>
      </c>
      <c r="AD362" s="76">
        <f>IFERROR(VLOOKUP(A362,'MOD PAA INVERSIÓN'!$B:$U,20,0),0)</f>
        <v>7</v>
      </c>
      <c r="AE362" s="76">
        <f>SUMIFS('MOD PAA INVERSIÓN'!$M:$M,'MOD PAA INVERSIÓN'!B:B,A362,'MOD PAA INVERSIÓN'!A:A,"Información Actual")</f>
        <v>20400000</v>
      </c>
      <c r="AF362" s="76">
        <f>VLOOKUP(A362,'Copia de MOD PAA INVERSIÓN'!$B:$M,12,0)</f>
        <v>20400000</v>
      </c>
      <c r="AG362" s="82" t="e">
        <f t="shared" si="113"/>
        <v>#REF!</v>
      </c>
      <c r="AH362" s="28"/>
    </row>
    <row r="363" spans="1:34" ht="204">
      <c r="A363" s="32" t="s">
        <v>735</v>
      </c>
      <c r="B363" s="33" t="s">
        <v>71</v>
      </c>
      <c r="C363" s="33" t="s">
        <v>736</v>
      </c>
      <c r="D363" s="33" t="s">
        <v>457</v>
      </c>
      <c r="E363" s="33" t="s">
        <v>458</v>
      </c>
      <c r="F363" s="34">
        <v>8131</v>
      </c>
      <c r="G363" s="34">
        <v>2024110010238</v>
      </c>
      <c r="H363" s="33" t="s">
        <v>28</v>
      </c>
      <c r="I363" s="33" t="s">
        <v>459</v>
      </c>
      <c r="J363" s="33" t="s">
        <v>30</v>
      </c>
      <c r="K363" s="33">
        <v>80111600</v>
      </c>
      <c r="L363" s="33" t="s">
        <v>1401</v>
      </c>
      <c r="M363" s="33" t="s">
        <v>461</v>
      </c>
      <c r="N363" s="33" t="s">
        <v>309</v>
      </c>
      <c r="O363" s="33">
        <v>6</v>
      </c>
      <c r="P363" s="32">
        <v>6</v>
      </c>
      <c r="Q363" s="33" t="s">
        <v>84</v>
      </c>
      <c r="R363" s="38" t="s">
        <v>85</v>
      </c>
      <c r="S363" s="38">
        <v>3400000</v>
      </c>
      <c r="T363" s="48">
        <f t="shared" si="128"/>
        <v>20400000</v>
      </c>
      <c r="U363" s="33" t="s">
        <v>700</v>
      </c>
      <c r="V363" s="32" t="s">
        <v>79</v>
      </c>
      <c r="W363" s="32" t="s">
        <v>463</v>
      </c>
      <c r="X363" s="33" t="s">
        <v>503</v>
      </c>
      <c r="Y363" s="33" t="s">
        <v>77</v>
      </c>
      <c r="Z363" s="33" t="s">
        <v>78</v>
      </c>
      <c r="AA363" s="76">
        <f>SUMIFS('MOD PAA INVERSIÓN'!M:M,'MOD PAA INVERSIÓN'!B:B,A363,'MOD PAA INVERSIÓN'!A:A,"Modificación propuesta")</f>
        <v>20400000</v>
      </c>
      <c r="AB363" s="76">
        <f t="shared" si="127"/>
        <v>0</v>
      </c>
      <c r="AC363" s="83">
        <f t="shared" si="130"/>
        <v>20400000</v>
      </c>
      <c r="AD363" s="76">
        <f>IFERROR(VLOOKUP(A363,'MOD PAA INVERSIÓN'!$B:$U,20,0),0)</f>
        <v>7</v>
      </c>
      <c r="AE363" s="76">
        <f>SUMIFS('MOD PAA INVERSIÓN'!$M:$M,'MOD PAA INVERSIÓN'!B:B,A363,'MOD PAA INVERSIÓN'!A:A,"Información Actual")</f>
        <v>20400000</v>
      </c>
      <c r="AF363" s="76">
        <f>VLOOKUP(A363,'Copia de MOD PAA INVERSIÓN'!$B:$M,12,0)</f>
        <v>20400000</v>
      </c>
      <c r="AG363" s="82" t="e">
        <f t="shared" si="113"/>
        <v>#REF!</v>
      </c>
      <c r="AH363" s="28"/>
    </row>
    <row r="364" spans="1:34" ht="204">
      <c r="A364" s="32" t="s">
        <v>737</v>
      </c>
      <c r="B364" s="33" t="s">
        <v>71</v>
      </c>
      <c r="C364" s="33" t="s">
        <v>738</v>
      </c>
      <c r="D364" s="33" t="s">
        <v>457</v>
      </c>
      <c r="E364" s="33" t="s">
        <v>458</v>
      </c>
      <c r="F364" s="34">
        <v>8131</v>
      </c>
      <c r="G364" s="34">
        <v>2024110010238</v>
      </c>
      <c r="H364" s="33" t="s">
        <v>28</v>
      </c>
      <c r="I364" s="33" t="s">
        <v>459</v>
      </c>
      <c r="J364" s="33" t="s">
        <v>29</v>
      </c>
      <c r="K364" s="33">
        <v>80111600</v>
      </c>
      <c r="L364" s="33" t="s">
        <v>1402</v>
      </c>
      <c r="M364" s="33" t="s">
        <v>411</v>
      </c>
      <c r="N364" s="33" t="s">
        <v>461</v>
      </c>
      <c r="O364" s="33">
        <v>6</v>
      </c>
      <c r="P364" s="32">
        <v>6</v>
      </c>
      <c r="Q364" s="33" t="s">
        <v>84</v>
      </c>
      <c r="R364" s="38" t="s">
        <v>85</v>
      </c>
      <c r="S364" s="38">
        <v>2000000</v>
      </c>
      <c r="T364" s="51">
        <f t="shared" si="128"/>
        <v>12000000</v>
      </c>
      <c r="U364" s="33" t="s">
        <v>700</v>
      </c>
      <c r="V364" s="32" t="s">
        <v>79</v>
      </c>
      <c r="W364" s="32" t="s">
        <v>463</v>
      </c>
      <c r="X364" s="33" t="s">
        <v>503</v>
      </c>
      <c r="Y364" s="33" t="s">
        <v>77</v>
      </c>
      <c r="Z364" s="33" t="s">
        <v>78</v>
      </c>
      <c r="AA364" s="76">
        <f>SUMIFS('MOD PAA INVERSIÓN'!M:M,'MOD PAA INVERSIÓN'!B:B,A364,'MOD PAA INVERSIÓN'!A:A,"Modificación propuesta")</f>
        <v>15400000</v>
      </c>
      <c r="AB364" s="76">
        <f t="shared" si="127"/>
        <v>3400000</v>
      </c>
      <c r="AC364" s="76">
        <f>AA364</f>
        <v>15400000</v>
      </c>
      <c r="AD364" s="76">
        <f>IFERROR(VLOOKUP(A364,'MOD PAA INVERSIÓN'!$B:$U,20,0),0)</f>
        <v>7</v>
      </c>
      <c r="AE364" s="76">
        <f>SUMIFS('MOD PAA INVERSIÓN'!$M:$M,'MOD PAA INVERSIÓN'!B:B,A364,'MOD PAA INVERSIÓN'!A:A,"Información Actual")</f>
        <v>12000000</v>
      </c>
      <c r="AF364" s="76">
        <f>VLOOKUP(A364,'Copia de MOD PAA INVERSIÓN'!$B:$M,12,0)</f>
        <v>15400000</v>
      </c>
      <c r="AG364" s="82" t="e">
        <f t="shared" si="113"/>
        <v>#REF!</v>
      </c>
      <c r="AH364" s="28"/>
    </row>
    <row r="365" spans="1:34" ht="204">
      <c r="A365" s="32" t="s">
        <v>740</v>
      </c>
      <c r="B365" s="33" t="s">
        <v>71</v>
      </c>
      <c r="C365" s="33" t="s">
        <v>741</v>
      </c>
      <c r="D365" s="33" t="s">
        <v>457</v>
      </c>
      <c r="E365" s="33" t="s">
        <v>458</v>
      </c>
      <c r="F365" s="34">
        <v>8131</v>
      </c>
      <c r="G365" s="34">
        <v>2024110010238</v>
      </c>
      <c r="H365" s="33" t="s">
        <v>28</v>
      </c>
      <c r="I365" s="33" t="s">
        <v>459</v>
      </c>
      <c r="J365" s="33" t="s">
        <v>29</v>
      </c>
      <c r="K365" s="33">
        <v>80111600</v>
      </c>
      <c r="L365" s="33" t="s">
        <v>1402</v>
      </c>
      <c r="M365" s="33" t="s">
        <v>461</v>
      </c>
      <c r="N365" s="33" t="s">
        <v>309</v>
      </c>
      <c r="O365" s="33">
        <v>6</v>
      </c>
      <c r="P365" s="32">
        <v>6</v>
      </c>
      <c r="Q365" s="33" t="s">
        <v>84</v>
      </c>
      <c r="R365" s="38" t="s">
        <v>85</v>
      </c>
      <c r="S365" s="38">
        <v>2000000</v>
      </c>
      <c r="T365" s="51">
        <f t="shared" si="128"/>
        <v>12000000</v>
      </c>
      <c r="U365" s="33" t="s">
        <v>700</v>
      </c>
      <c r="V365" s="32" t="s">
        <v>79</v>
      </c>
      <c r="W365" s="32" t="s">
        <v>463</v>
      </c>
      <c r="X365" s="33" t="s">
        <v>503</v>
      </c>
      <c r="Y365" s="33" t="s">
        <v>77</v>
      </c>
      <c r="Z365" s="33" t="s">
        <v>78</v>
      </c>
      <c r="AA365" s="76">
        <f>SUMIFS('MOD PAA INVERSIÓN'!M:M,'MOD PAA INVERSIÓN'!B:B,A365,'MOD PAA INVERSIÓN'!A:A,"Modificación propuesta")</f>
        <v>12000000</v>
      </c>
      <c r="AB365" s="76">
        <f t="shared" si="127"/>
        <v>0</v>
      </c>
      <c r="AC365" s="83">
        <f>T365</f>
        <v>12000000</v>
      </c>
      <c r="AD365" s="76">
        <f>IFERROR(VLOOKUP(A365,'MOD PAA INVERSIÓN'!$B:$U,20,0),0)</f>
        <v>7</v>
      </c>
      <c r="AE365" s="76">
        <f>SUMIFS('MOD PAA INVERSIÓN'!$M:$M,'MOD PAA INVERSIÓN'!B:B,A365,'MOD PAA INVERSIÓN'!A:A,"Información Actual")</f>
        <v>12000000</v>
      </c>
      <c r="AF365" s="76">
        <f>VLOOKUP(A365,'Copia de MOD PAA INVERSIÓN'!$B:$M,12,0)</f>
        <v>12000000</v>
      </c>
      <c r="AG365" s="82" t="e">
        <f t="shared" si="113"/>
        <v>#REF!</v>
      </c>
      <c r="AH365" s="28"/>
    </row>
    <row r="366" spans="1:34" ht="204">
      <c r="A366" s="32" t="s">
        <v>742</v>
      </c>
      <c r="B366" s="33" t="s">
        <v>71</v>
      </c>
      <c r="C366" s="33" t="s">
        <v>743</v>
      </c>
      <c r="D366" s="33" t="s">
        <v>457</v>
      </c>
      <c r="E366" s="33" t="s">
        <v>458</v>
      </c>
      <c r="F366" s="34">
        <v>8131</v>
      </c>
      <c r="G366" s="34">
        <v>2024110010238</v>
      </c>
      <c r="H366" s="33" t="s">
        <v>28</v>
      </c>
      <c r="I366" s="33" t="s">
        <v>459</v>
      </c>
      <c r="J366" s="33" t="s">
        <v>30</v>
      </c>
      <c r="K366" s="33">
        <v>80111600</v>
      </c>
      <c r="L366" s="33" t="s">
        <v>1403</v>
      </c>
      <c r="M366" s="33" t="s">
        <v>411</v>
      </c>
      <c r="N366" s="33" t="s">
        <v>461</v>
      </c>
      <c r="O366" s="33">
        <v>7</v>
      </c>
      <c r="P366" s="32">
        <v>7</v>
      </c>
      <c r="Q366" s="33" t="s">
        <v>84</v>
      </c>
      <c r="R366" s="38" t="s">
        <v>85</v>
      </c>
      <c r="S366" s="38">
        <v>4500000</v>
      </c>
      <c r="T366" s="51">
        <v>45000000</v>
      </c>
      <c r="U366" s="33" t="s">
        <v>700</v>
      </c>
      <c r="V366" s="33" t="s">
        <v>123</v>
      </c>
      <c r="W366" s="32" t="s">
        <v>463</v>
      </c>
      <c r="X366" s="33" t="s">
        <v>503</v>
      </c>
      <c r="Y366" s="33" t="s">
        <v>77</v>
      </c>
      <c r="Z366" s="33" t="s">
        <v>78</v>
      </c>
      <c r="AA366" s="76">
        <f>SUMIFS('MOD PAA INVERSIÓN'!M:M,'MOD PAA INVERSIÓN'!B:B,A366,'MOD PAA INVERSIÓN'!A:A,"Modificación propuesta")</f>
        <v>31500000</v>
      </c>
      <c r="AB366" s="76">
        <f t="shared" si="127"/>
        <v>-13500000</v>
      </c>
      <c r="AC366" s="76">
        <f>AA366</f>
        <v>31500000</v>
      </c>
      <c r="AD366" s="76">
        <f>IFERROR(VLOOKUP(A366,'MOD PAA INVERSIÓN'!$B:$U,20,0),0)</f>
        <v>7</v>
      </c>
      <c r="AE366" s="76">
        <f>SUMIFS('MOD PAA INVERSIÓN'!$M:$M,'MOD PAA INVERSIÓN'!B:B,A366,'MOD PAA INVERSIÓN'!A:A,"Información Actual")</f>
        <v>45000000</v>
      </c>
      <c r="AF366" s="76">
        <f>VLOOKUP(A366,'Copia de MOD PAA INVERSIÓN'!$B:$M,12,0)</f>
        <v>31500000</v>
      </c>
      <c r="AG366" s="82" t="e">
        <f t="shared" si="113"/>
        <v>#REF!</v>
      </c>
      <c r="AH366" s="28"/>
    </row>
    <row r="367" spans="1:34" ht="204">
      <c r="A367" s="32" t="s">
        <v>745</v>
      </c>
      <c r="B367" s="33" t="s">
        <v>71</v>
      </c>
      <c r="C367" s="33" t="s">
        <v>746</v>
      </c>
      <c r="D367" s="33" t="s">
        <v>457</v>
      </c>
      <c r="E367" s="33" t="s">
        <v>458</v>
      </c>
      <c r="F367" s="34">
        <v>8131</v>
      </c>
      <c r="G367" s="34">
        <v>2024110010238</v>
      </c>
      <c r="H367" s="33" t="s">
        <v>28</v>
      </c>
      <c r="I367" s="33" t="s">
        <v>459</v>
      </c>
      <c r="J367" s="33" t="s">
        <v>30</v>
      </c>
      <c r="K367" s="33">
        <v>80111600</v>
      </c>
      <c r="L367" s="33" t="s">
        <v>1403</v>
      </c>
      <c r="M367" s="33" t="s">
        <v>461</v>
      </c>
      <c r="N367" s="33" t="s">
        <v>309</v>
      </c>
      <c r="O367" s="33">
        <v>6</v>
      </c>
      <c r="P367" s="32">
        <v>6</v>
      </c>
      <c r="Q367" s="33" t="s">
        <v>84</v>
      </c>
      <c r="R367" s="38" t="s">
        <v>85</v>
      </c>
      <c r="S367" s="38">
        <v>4200000</v>
      </c>
      <c r="T367" s="51">
        <f t="shared" ref="T367:T370" si="131">+S367/30*180</f>
        <v>25200000</v>
      </c>
      <c r="U367" s="33" t="s">
        <v>700</v>
      </c>
      <c r="V367" s="33" t="s">
        <v>123</v>
      </c>
      <c r="W367" s="32" t="s">
        <v>463</v>
      </c>
      <c r="X367" s="33" t="s">
        <v>503</v>
      </c>
      <c r="Y367" s="33" t="s">
        <v>77</v>
      </c>
      <c r="Z367" s="33" t="s">
        <v>78</v>
      </c>
      <c r="AA367" s="76">
        <f>SUMIFS('MOD PAA INVERSIÓN'!M:M,'MOD PAA INVERSIÓN'!B:B,A367,'MOD PAA INVERSIÓN'!A:A,"Modificación propuesta")</f>
        <v>25200000</v>
      </c>
      <c r="AB367" s="76">
        <f t="shared" si="127"/>
        <v>0</v>
      </c>
      <c r="AC367" s="83">
        <f t="shared" ref="AC367:AC369" si="132">T367</f>
        <v>25200000</v>
      </c>
      <c r="AD367" s="76">
        <f>IFERROR(VLOOKUP(A367,'MOD PAA INVERSIÓN'!$B:$U,20,0),0)</f>
        <v>7</v>
      </c>
      <c r="AE367" s="76">
        <f>SUMIFS('MOD PAA INVERSIÓN'!$M:$M,'MOD PAA INVERSIÓN'!B:B,A367,'MOD PAA INVERSIÓN'!A:A,"Información Actual")</f>
        <v>25200000</v>
      </c>
      <c r="AF367" s="76">
        <f>VLOOKUP(A367,'Copia de MOD PAA INVERSIÓN'!$B:$M,12,0)</f>
        <v>25200000</v>
      </c>
      <c r="AG367" s="82" t="e">
        <f t="shared" si="113"/>
        <v>#REF!</v>
      </c>
      <c r="AH367" s="28"/>
    </row>
    <row r="368" spans="1:34" ht="204">
      <c r="A368" s="32" t="s">
        <v>747</v>
      </c>
      <c r="B368" s="33" t="s">
        <v>71</v>
      </c>
      <c r="C368" s="33" t="s">
        <v>748</v>
      </c>
      <c r="D368" s="33" t="s">
        <v>457</v>
      </c>
      <c r="E368" s="33" t="s">
        <v>458</v>
      </c>
      <c r="F368" s="34">
        <v>8131</v>
      </c>
      <c r="G368" s="34">
        <v>2024110010238</v>
      </c>
      <c r="H368" s="33" t="s">
        <v>28</v>
      </c>
      <c r="I368" s="33" t="s">
        <v>459</v>
      </c>
      <c r="J368" s="33" t="s">
        <v>30</v>
      </c>
      <c r="K368" s="33">
        <v>80111600</v>
      </c>
      <c r="L368" s="33" t="s">
        <v>1403</v>
      </c>
      <c r="M368" s="33" t="s">
        <v>461</v>
      </c>
      <c r="N368" s="33" t="s">
        <v>309</v>
      </c>
      <c r="O368" s="33">
        <v>6</v>
      </c>
      <c r="P368" s="32">
        <v>6</v>
      </c>
      <c r="Q368" s="33" t="s">
        <v>84</v>
      </c>
      <c r="R368" s="38" t="s">
        <v>85</v>
      </c>
      <c r="S368" s="38">
        <v>4200000</v>
      </c>
      <c r="T368" s="51">
        <f t="shared" si="131"/>
        <v>25200000</v>
      </c>
      <c r="U368" s="33" t="s">
        <v>700</v>
      </c>
      <c r="V368" s="33" t="s">
        <v>123</v>
      </c>
      <c r="W368" s="32" t="s">
        <v>463</v>
      </c>
      <c r="X368" s="33" t="s">
        <v>503</v>
      </c>
      <c r="Y368" s="33" t="s">
        <v>77</v>
      </c>
      <c r="Z368" s="33" t="s">
        <v>78</v>
      </c>
      <c r="AA368" s="76">
        <f>SUMIFS('MOD PAA INVERSIÓN'!M:M,'MOD PAA INVERSIÓN'!B:B,A368,'MOD PAA INVERSIÓN'!A:A,"Modificación propuesta")</f>
        <v>25200000</v>
      </c>
      <c r="AB368" s="76">
        <f t="shared" si="127"/>
        <v>0</v>
      </c>
      <c r="AC368" s="83">
        <f t="shared" si="132"/>
        <v>25200000</v>
      </c>
      <c r="AD368" s="76">
        <f>IFERROR(VLOOKUP(A368,'MOD PAA INVERSIÓN'!$B:$U,20,0),0)</f>
        <v>7</v>
      </c>
      <c r="AE368" s="76">
        <f>SUMIFS('MOD PAA INVERSIÓN'!$M:$M,'MOD PAA INVERSIÓN'!B:B,A368,'MOD PAA INVERSIÓN'!A:A,"Información Actual")</f>
        <v>25200000</v>
      </c>
      <c r="AF368" s="76">
        <f>VLOOKUP(A368,'Copia de MOD PAA INVERSIÓN'!$B:$M,12,0)</f>
        <v>25200000</v>
      </c>
      <c r="AG368" s="82" t="e">
        <f t="shared" si="113"/>
        <v>#REF!</v>
      </c>
      <c r="AH368" s="28"/>
    </row>
    <row r="369" spans="1:34" ht="204">
      <c r="A369" s="32" t="s">
        <v>749</v>
      </c>
      <c r="B369" s="33" t="s">
        <v>71</v>
      </c>
      <c r="C369" s="33" t="s">
        <v>750</v>
      </c>
      <c r="D369" s="33" t="s">
        <v>457</v>
      </c>
      <c r="E369" s="33" t="s">
        <v>458</v>
      </c>
      <c r="F369" s="34">
        <v>8131</v>
      </c>
      <c r="G369" s="34">
        <v>2024110010238</v>
      </c>
      <c r="H369" s="33" t="s">
        <v>28</v>
      </c>
      <c r="I369" s="33" t="s">
        <v>459</v>
      </c>
      <c r="J369" s="33" t="s">
        <v>30</v>
      </c>
      <c r="K369" s="33">
        <v>80111600</v>
      </c>
      <c r="L369" s="33" t="s">
        <v>1403</v>
      </c>
      <c r="M369" s="33" t="s">
        <v>651</v>
      </c>
      <c r="N369" s="33" t="s">
        <v>675</v>
      </c>
      <c r="O369" s="33">
        <v>6</v>
      </c>
      <c r="P369" s="32">
        <v>6</v>
      </c>
      <c r="Q369" s="33" t="s">
        <v>84</v>
      </c>
      <c r="R369" s="38" t="s">
        <v>85</v>
      </c>
      <c r="S369" s="38">
        <v>4200000</v>
      </c>
      <c r="T369" s="51">
        <f t="shared" si="131"/>
        <v>25200000</v>
      </c>
      <c r="U369" s="33" t="s">
        <v>700</v>
      </c>
      <c r="V369" s="33" t="s">
        <v>123</v>
      </c>
      <c r="W369" s="32" t="s">
        <v>463</v>
      </c>
      <c r="X369" s="33" t="s">
        <v>503</v>
      </c>
      <c r="Y369" s="33" t="s">
        <v>77</v>
      </c>
      <c r="Z369" s="33" t="s">
        <v>78</v>
      </c>
      <c r="AA369" s="76">
        <f>SUMIFS('MOD PAA INVERSIÓN'!M:M,'MOD PAA INVERSIÓN'!B:B,A369,'MOD PAA INVERSIÓN'!A:A,"Modificación propuesta")</f>
        <v>25200000</v>
      </c>
      <c r="AB369" s="76">
        <f t="shared" si="127"/>
        <v>0</v>
      </c>
      <c r="AC369" s="83">
        <f t="shared" si="132"/>
        <v>25200000</v>
      </c>
      <c r="AD369" s="76">
        <f>IFERROR(VLOOKUP(A369,'MOD PAA INVERSIÓN'!$B:$U,20,0),0)</f>
        <v>7</v>
      </c>
      <c r="AE369" s="76">
        <f>SUMIFS('MOD PAA INVERSIÓN'!$M:$M,'MOD PAA INVERSIÓN'!B:B,A369,'MOD PAA INVERSIÓN'!A:A,"Información Actual")</f>
        <v>25200000</v>
      </c>
      <c r="AF369" s="76">
        <f>VLOOKUP(A369,'Copia de MOD PAA INVERSIÓN'!$B:$M,12,0)</f>
        <v>25200000</v>
      </c>
      <c r="AG369" s="82" t="e">
        <f t="shared" si="113"/>
        <v>#REF!</v>
      </c>
      <c r="AH369" s="28"/>
    </row>
    <row r="370" spans="1:34" ht="204">
      <c r="A370" s="32" t="s">
        <v>751</v>
      </c>
      <c r="B370" s="33" t="s">
        <v>71</v>
      </c>
      <c r="C370" s="33" t="s">
        <v>752</v>
      </c>
      <c r="D370" s="33" t="s">
        <v>457</v>
      </c>
      <c r="E370" s="33" t="s">
        <v>458</v>
      </c>
      <c r="F370" s="34">
        <v>8131</v>
      </c>
      <c r="G370" s="34">
        <v>2024110010238</v>
      </c>
      <c r="H370" s="33" t="s">
        <v>28</v>
      </c>
      <c r="I370" s="33" t="s">
        <v>459</v>
      </c>
      <c r="J370" s="33" t="s">
        <v>29</v>
      </c>
      <c r="K370" s="33">
        <v>80111600</v>
      </c>
      <c r="L370" s="33" t="s">
        <v>1404</v>
      </c>
      <c r="M370" s="33" t="s">
        <v>461</v>
      </c>
      <c r="N370" s="33" t="s">
        <v>309</v>
      </c>
      <c r="O370" s="33">
        <v>6</v>
      </c>
      <c r="P370" s="32">
        <v>6</v>
      </c>
      <c r="Q370" s="33" t="s">
        <v>84</v>
      </c>
      <c r="R370" s="38" t="s">
        <v>85</v>
      </c>
      <c r="S370" s="38">
        <v>4200000</v>
      </c>
      <c r="T370" s="51">
        <f t="shared" si="131"/>
        <v>25200000</v>
      </c>
      <c r="U370" s="33" t="s">
        <v>700</v>
      </c>
      <c r="V370" s="33" t="s">
        <v>123</v>
      </c>
      <c r="W370" s="32" t="s">
        <v>463</v>
      </c>
      <c r="X370" s="33" t="s">
        <v>503</v>
      </c>
      <c r="Y370" s="33" t="s">
        <v>77</v>
      </c>
      <c r="Z370" s="33" t="s">
        <v>78</v>
      </c>
      <c r="AA370" s="76">
        <f>SUMIFS('MOD PAA INVERSIÓN'!M:M,'MOD PAA INVERSIÓN'!B:B,A370,'MOD PAA INVERSIÓN'!A:A,"Modificación propuesta")</f>
        <v>24342006</v>
      </c>
      <c r="AB370" s="76">
        <f t="shared" si="127"/>
        <v>-857994</v>
      </c>
      <c r="AC370" s="76">
        <f>AA370</f>
        <v>24342006</v>
      </c>
      <c r="AD370" s="76">
        <f>IFERROR(VLOOKUP(A370,'MOD PAA INVERSIÓN'!$B:$U,20,0),0)</f>
        <v>7</v>
      </c>
      <c r="AE370" s="76">
        <f>SUMIFS('MOD PAA INVERSIÓN'!$M:$M,'MOD PAA INVERSIÓN'!B:B,A370,'MOD PAA INVERSIÓN'!A:A,"Información Actual")</f>
        <v>25200000</v>
      </c>
      <c r="AF370" s="76">
        <f>VLOOKUP(A370,'Copia de MOD PAA INVERSIÓN'!$B:$M,12,0)</f>
        <v>24342006</v>
      </c>
      <c r="AG370" s="82" t="e">
        <f t="shared" si="113"/>
        <v>#REF!</v>
      </c>
      <c r="AH370" s="28"/>
    </row>
    <row r="371" spans="1:34" ht="204">
      <c r="A371" s="32" t="s">
        <v>754</v>
      </c>
      <c r="B371" s="33" t="s">
        <v>71</v>
      </c>
      <c r="C371" s="33" t="s">
        <v>755</v>
      </c>
      <c r="D371" s="33" t="s">
        <v>457</v>
      </c>
      <c r="E371" s="33" t="s">
        <v>458</v>
      </c>
      <c r="F371" s="34">
        <v>8131</v>
      </c>
      <c r="G371" s="34">
        <v>2024110010238</v>
      </c>
      <c r="H371" s="33" t="s">
        <v>28</v>
      </c>
      <c r="I371" s="33" t="s">
        <v>459</v>
      </c>
      <c r="J371" s="33" t="s">
        <v>29</v>
      </c>
      <c r="K371" s="33">
        <v>80111600</v>
      </c>
      <c r="L371" s="33" t="s">
        <v>1405</v>
      </c>
      <c r="M371" s="33" t="s">
        <v>651</v>
      </c>
      <c r="N371" s="33" t="s">
        <v>675</v>
      </c>
      <c r="O371" s="32">
        <v>6</v>
      </c>
      <c r="P371" s="32">
        <v>6</v>
      </c>
      <c r="Q371" s="33" t="s">
        <v>84</v>
      </c>
      <c r="R371" s="38" t="s">
        <v>85</v>
      </c>
      <c r="S371" s="38">
        <v>4200000</v>
      </c>
      <c r="T371" s="51">
        <v>25200000</v>
      </c>
      <c r="U371" s="33" t="s">
        <v>700</v>
      </c>
      <c r="V371" s="33" t="s">
        <v>123</v>
      </c>
      <c r="W371" s="32" t="s">
        <v>463</v>
      </c>
      <c r="X371" s="33" t="s">
        <v>503</v>
      </c>
      <c r="Y371" s="33" t="s">
        <v>77</v>
      </c>
      <c r="Z371" s="33" t="s">
        <v>78</v>
      </c>
      <c r="AA371" s="76">
        <f>SUMIFS('MOD PAA INVERSIÓN'!M:M,'MOD PAA INVERSIÓN'!B:B,A371,'MOD PAA INVERSIÓN'!A:A,"Modificación propuesta")</f>
        <v>25200000</v>
      </c>
      <c r="AB371" s="76">
        <f t="shared" si="127"/>
        <v>0</v>
      </c>
      <c r="AC371" s="83">
        <f t="shared" ref="AC371:AC375" si="133">T371</f>
        <v>25200000</v>
      </c>
      <c r="AD371" s="76">
        <f>IFERROR(VLOOKUP(A371,'MOD PAA INVERSIÓN'!$B:$U,20,0),0)</f>
        <v>7</v>
      </c>
      <c r="AE371" s="76">
        <f>SUMIFS('MOD PAA INVERSIÓN'!$M:$M,'MOD PAA INVERSIÓN'!B:B,A371,'MOD PAA INVERSIÓN'!A:A,"Información Actual")</f>
        <v>25200000</v>
      </c>
      <c r="AF371" s="76">
        <f>VLOOKUP(A371,'Copia de MOD PAA INVERSIÓN'!$B:$M,12,0)</f>
        <v>25200000</v>
      </c>
      <c r="AG371" s="82" t="e">
        <f t="shared" si="113"/>
        <v>#REF!</v>
      </c>
      <c r="AH371" s="28"/>
    </row>
    <row r="372" spans="1:34" ht="204">
      <c r="A372" s="32" t="s">
        <v>757</v>
      </c>
      <c r="B372" s="33" t="s">
        <v>71</v>
      </c>
      <c r="C372" s="33" t="s">
        <v>758</v>
      </c>
      <c r="D372" s="33" t="s">
        <v>457</v>
      </c>
      <c r="E372" s="33" t="s">
        <v>458</v>
      </c>
      <c r="F372" s="34">
        <v>8131</v>
      </c>
      <c r="G372" s="34">
        <v>2024110010238</v>
      </c>
      <c r="H372" s="33" t="s">
        <v>28</v>
      </c>
      <c r="I372" s="33" t="s">
        <v>459</v>
      </c>
      <c r="J372" s="33" t="s">
        <v>29</v>
      </c>
      <c r="K372" s="33">
        <v>80111600</v>
      </c>
      <c r="L372" s="33" t="s">
        <v>1406</v>
      </c>
      <c r="M372" s="33" t="s">
        <v>461</v>
      </c>
      <c r="N372" s="33" t="s">
        <v>309</v>
      </c>
      <c r="O372" s="32">
        <v>6</v>
      </c>
      <c r="P372" s="32">
        <v>6</v>
      </c>
      <c r="Q372" s="33" t="s">
        <v>84</v>
      </c>
      <c r="R372" s="38" t="s">
        <v>85</v>
      </c>
      <c r="S372" s="38">
        <v>4200000</v>
      </c>
      <c r="T372" s="51">
        <v>25200000</v>
      </c>
      <c r="U372" s="33" t="s">
        <v>700</v>
      </c>
      <c r="V372" s="33" t="s">
        <v>123</v>
      </c>
      <c r="W372" s="32" t="s">
        <v>463</v>
      </c>
      <c r="X372" s="33" t="s">
        <v>503</v>
      </c>
      <c r="Y372" s="33" t="s">
        <v>77</v>
      </c>
      <c r="Z372" s="33" t="s">
        <v>78</v>
      </c>
      <c r="AA372" s="76">
        <f>SUMIFS('MOD PAA INVERSIÓN'!M:M,'MOD PAA INVERSIÓN'!B:B,A372,'MOD PAA INVERSIÓN'!A:A,"Modificación propuesta")</f>
        <v>25200000</v>
      </c>
      <c r="AB372" s="76">
        <f t="shared" si="127"/>
        <v>0</v>
      </c>
      <c r="AC372" s="83">
        <f t="shared" si="133"/>
        <v>25200000</v>
      </c>
      <c r="AD372" s="76">
        <f>IFERROR(VLOOKUP(A372,'MOD PAA INVERSIÓN'!$B:$U,20,0),0)</f>
        <v>7</v>
      </c>
      <c r="AE372" s="76">
        <f>SUMIFS('MOD PAA INVERSIÓN'!$M:$M,'MOD PAA INVERSIÓN'!B:B,A372,'MOD PAA INVERSIÓN'!A:A,"Información Actual")</f>
        <v>25200000</v>
      </c>
      <c r="AF372" s="76">
        <f>VLOOKUP(A372,'Copia de MOD PAA INVERSIÓN'!$B:$M,12,0)</f>
        <v>25200000</v>
      </c>
      <c r="AG372" s="82" t="e">
        <f t="shared" si="113"/>
        <v>#REF!</v>
      </c>
      <c r="AH372" s="28"/>
    </row>
    <row r="373" spans="1:34" ht="204">
      <c r="A373" s="32" t="s">
        <v>760</v>
      </c>
      <c r="B373" s="33" t="s">
        <v>71</v>
      </c>
      <c r="C373" s="33" t="s">
        <v>761</v>
      </c>
      <c r="D373" s="33" t="s">
        <v>457</v>
      </c>
      <c r="E373" s="33" t="s">
        <v>458</v>
      </c>
      <c r="F373" s="34">
        <v>8131</v>
      </c>
      <c r="G373" s="34">
        <v>2024110010238</v>
      </c>
      <c r="H373" s="33" t="s">
        <v>28</v>
      </c>
      <c r="I373" s="33" t="s">
        <v>459</v>
      </c>
      <c r="J373" s="33" t="s">
        <v>29</v>
      </c>
      <c r="K373" s="33">
        <v>80111600</v>
      </c>
      <c r="L373" s="33" t="s">
        <v>1406</v>
      </c>
      <c r="M373" s="33" t="s">
        <v>461</v>
      </c>
      <c r="N373" s="33" t="s">
        <v>309</v>
      </c>
      <c r="O373" s="32">
        <v>6</v>
      </c>
      <c r="P373" s="32">
        <v>6</v>
      </c>
      <c r="Q373" s="33" t="s">
        <v>84</v>
      </c>
      <c r="R373" s="38" t="s">
        <v>85</v>
      </c>
      <c r="S373" s="38">
        <v>4200000</v>
      </c>
      <c r="T373" s="51">
        <v>25200000</v>
      </c>
      <c r="U373" s="33" t="s">
        <v>700</v>
      </c>
      <c r="V373" s="33" t="s">
        <v>123</v>
      </c>
      <c r="W373" s="32" t="s">
        <v>463</v>
      </c>
      <c r="X373" s="33" t="s">
        <v>503</v>
      </c>
      <c r="Y373" s="33" t="s">
        <v>77</v>
      </c>
      <c r="Z373" s="33" t="s">
        <v>78</v>
      </c>
      <c r="AA373" s="76">
        <f>SUMIFS('MOD PAA INVERSIÓN'!M:M,'MOD PAA INVERSIÓN'!B:B,A373,'MOD PAA INVERSIÓN'!A:A,"Modificación propuesta")</f>
        <v>25200000</v>
      </c>
      <c r="AB373" s="76">
        <f t="shared" si="127"/>
        <v>0</v>
      </c>
      <c r="AC373" s="83">
        <f t="shared" si="133"/>
        <v>25200000</v>
      </c>
      <c r="AD373" s="76">
        <f>IFERROR(VLOOKUP(A373,'MOD PAA INVERSIÓN'!$B:$U,20,0),0)</f>
        <v>7</v>
      </c>
      <c r="AE373" s="76">
        <f>SUMIFS('MOD PAA INVERSIÓN'!$M:$M,'MOD PAA INVERSIÓN'!B:B,A373,'MOD PAA INVERSIÓN'!A:A,"Información Actual")</f>
        <v>25200000</v>
      </c>
      <c r="AF373" s="76">
        <f>VLOOKUP(A373,'Copia de MOD PAA INVERSIÓN'!$B:$M,12,0)</f>
        <v>25200000</v>
      </c>
      <c r="AG373" s="82" t="e">
        <f t="shared" si="113"/>
        <v>#REF!</v>
      </c>
      <c r="AH373" s="28"/>
    </row>
    <row r="374" spans="1:34" ht="204">
      <c r="A374" s="32" t="s">
        <v>762</v>
      </c>
      <c r="B374" s="33" t="s">
        <v>71</v>
      </c>
      <c r="C374" s="33" t="s">
        <v>763</v>
      </c>
      <c r="D374" s="33" t="s">
        <v>457</v>
      </c>
      <c r="E374" s="33" t="s">
        <v>458</v>
      </c>
      <c r="F374" s="34">
        <v>8131</v>
      </c>
      <c r="G374" s="34">
        <v>2024110010238</v>
      </c>
      <c r="H374" s="33" t="s">
        <v>28</v>
      </c>
      <c r="I374" s="33" t="s">
        <v>459</v>
      </c>
      <c r="J374" s="33" t="s">
        <v>29</v>
      </c>
      <c r="K374" s="33">
        <v>80111600</v>
      </c>
      <c r="L374" s="33" t="s">
        <v>1407</v>
      </c>
      <c r="M374" s="33" t="s">
        <v>461</v>
      </c>
      <c r="N374" s="33" t="s">
        <v>309</v>
      </c>
      <c r="O374" s="32">
        <v>6</v>
      </c>
      <c r="P374" s="32">
        <v>6</v>
      </c>
      <c r="Q374" s="33" t="s">
        <v>84</v>
      </c>
      <c r="R374" s="38" t="s">
        <v>85</v>
      </c>
      <c r="S374" s="38">
        <v>4200000</v>
      </c>
      <c r="T374" s="51">
        <v>25200000</v>
      </c>
      <c r="U374" s="33" t="s">
        <v>700</v>
      </c>
      <c r="V374" s="33" t="s">
        <v>123</v>
      </c>
      <c r="W374" s="32" t="s">
        <v>463</v>
      </c>
      <c r="X374" s="33" t="s">
        <v>503</v>
      </c>
      <c r="Y374" s="33" t="s">
        <v>77</v>
      </c>
      <c r="Z374" s="33" t="s">
        <v>78</v>
      </c>
      <c r="AA374" s="76">
        <f>SUMIFS('MOD PAA INVERSIÓN'!M:M,'MOD PAA INVERSIÓN'!B:B,A374,'MOD PAA INVERSIÓN'!A:A,"Modificación propuesta")</f>
        <v>25200000</v>
      </c>
      <c r="AB374" s="76">
        <f t="shared" si="127"/>
        <v>0</v>
      </c>
      <c r="AC374" s="83">
        <f t="shared" si="133"/>
        <v>25200000</v>
      </c>
      <c r="AD374" s="76">
        <f>IFERROR(VLOOKUP(A374,'MOD PAA INVERSIÓN'!$B:$U,20,0),0)</f>
        <v>7</v>
      </c>
      <c r="AE374" s="76">
        <f>SUMIFS('MOD PAA INVERSIÓN'!$M:$M,'MOD PAA INVERSIÓN'!B:B,A374,'MOD PAA INVERSIÓN'!A:A,"Información Actual")</f>
        <v>25200000</v>
      </c>
      <c r="AF374" s="76">
        <f>VLOOKUP(A374,'Copia de MOD PAA INVERSIÓN'!$B:$M,12,0)</f>
        <v>25200000</v>
      </c>
      <c r="AG374" s="82" t="e">
        <f t="shared" si="113"/>
        <v>#REF!</v>
      </c>
      <c r="AH374" s="28"/>
    </row>
    <row r="375" spans="1:34" ht="204">
      <c r="A375" s="32" t="s">
        <v>765</v>
      </c>
      <c r="B375" s="33" t="s">
        <v>71</v>
      </c>
      <c r="C375" s="33" t="s">
        <v>766</v>
      </c>
      <c r="D375" s="33" t="s">
        <v>457</v>
      </c>
      <c r="E375" s="33" t="s">
        <v>458</v>
      </c>
      <c r="F375" s="34">
        <v>8131</v>
      </c>
      <c r="G375" s="34">
        <v>2024110010238</v>
      </c>
      <c r="H375" s="33" t="s">
        <v>28</v>
      </c>
      <c r="I375" s="33" t="s">
        <v>459</v>
      </c>
      <c r="J375" s="33" t="s">
        <v>29</v>
      </c>
      <c r="K375" s="33">
        <v>80111600</v>
      </c>
      <c r="L375" s="33" t="s">
        <v>1407</v>
      </c>
      <c r="M375" s="33" t="s">
        <v>461</v>
      </c>
      <c r="N375" s="33" t="s">
        <v>309</v>
      </c>
      <c r="O375" s="32">
        <v>6</v>
      </c>
      <c r="P375" s="32">
        <v>6</v>
      </c>
      <c r="Q375" s="33" t="s">
        <v>84</v>
      </c>
      <c r="R375" s="38" t="s">
        <v>85</v>
      </c>
      <c r="S375" s="38">
        <v>4200000</v>
      </c>
      <c r="T375" s="51">
        <v>25200000</v>
      </c>
      <c r="U375" s="33" t="s">
        <v>700</v>
      </c>
      <c r="V375" s="33" t="s">
        <v>123</v>
      </c>
      <c r="W375" s="32" t="s">
        <v>463</v>
      </c>
      <c r="X375" s="33" t="s">
        <v>503</v>
      </c>
      <c r="Y375" s="33" t="s">
        <v>77</v>
      </c>
      <c r="Z375" s="33" t="s">
        <v>78</v>
      </c>
      <c r="AA375" s="76">
        <f>SUMIFS('MOD PAA INVERSIÓN'!M:M,'MOD PAA INVERSIÓN'!B:B,A375,'MOD PAA INVERSIÓN'!A:A,"Modificación propuesta")</f>
        <v>25200000</v>
      </c>
      <c r="AB375" s="76">
        <f t="shared" si="127"/>
        <v>0</v>
      </c>
      <c r="AC375" s="83">
        <f t="shared" si="133"/>
        <v>25200000</v>
      </c>
      <c r="AD375" s="76">
        <f>IFERROR(VLOOKUP(A375,'MOD PAA INVERSIÓN'!$B:$U,20,0),0)</f>
        <v>7</v>
      </c>
      <c r="AE375" s="76">
        <f>SUMIFS('MOD PAA INVERSIÓN'!$M:$M,'MOD PAA INVERSIÓN'!B:B,A375,'MOD PAA INVERSIÓN'!A:A,"Información Actual")</f>
        <v>25200000</v>
      </c>
      <c r="AF375" s="76">
        <f>VLOOKUP(A375,'Copia de MOD PAA INVERSIÓN'!$B:$M,12,0)</f>
        <v>25200000</v>
      </c>
      <c r="AG375" s="82" t="e">
        <f t="shared" si="113"/>
        <v>#REF!</v>
      </c>
      <c r="AH375" s="28"/>
    </row>
    <row r="376" spans="1:34" ht="204">
      <c r="A376" s="32" t="s">
        <v>767</v>
      </c>
      <c r="B376" s="33" t="s">
        <v>71</v>
      </c>
      <c r="C376" s="33" t="s">
        <v>768</v>
      </c>
      <c r="D376" s="33" t="s">
        <v>457</v>
      </c>
      <c r="E376" s="33" t="s">
        <v>458</v>
      </c>
      <c r="F376" s="34">
        <v>8131</v>
      </c>
      <c r="G376" s="34">
        <v>2024110010238</v>
      </c>
      <c r="H376" s="33" t="s">
        <v>28</v>
      </c>
      <c r="I376" s="33" t="s">
        <v>459</v>
      </c>
      <c r="J376" s="33" t="s">
        <v>29</v>
      </c>
      <c r="K376" s="33">
        <v>80111600</v>
      </c>
      <c r="L376" s="33" t="s">
        <v>1408</v>
      </c>
      <c r="M376" s="33" t="s">
        <v>461</v>
      </c>
      <c r="N376" s="33" t="s">
        <v>309</v>
      </c>
      <c r="O376" s="32">
        <v>6</v>
      </c>
      <c r="P376" s="32">
        <v>6</v>
      </c>
      <c r="Q376" s="33" t="s">
        <v>84</v>
      </c>
      <c r="R376" s="38" t="s">
        <v>85</v>
      </c>
      <c r="S376" s="38">
        <v>3850000</v>
      </c>
      <c r="T376" s="51">
        <v>23100000</v>
      </c>
      <c r="U376" s="33" t="s">
        <v>700</v>
      </c>
      <c r="V376" s="33" t="s">
        <v>123</v>
      </c>
      <c r="W376" s="32" t="s">
        <v>463</v>
      </c>
      <c r="X376" s="33" t="s">
        <v>503</v>
      </c>
      <c r="Y376" s="33" t="s">
        <v>77</v>
      </c>
      <c r="Z376" s="33" t="s">
        <v>78</v>
      </c>
      <c r="AA376" s="76">
        <f>SUMIFS('MOD PAA INVERSIÓN'!M:M,'MOD PAA INVERSIÓN'!B:B,A376,'MOD PAA INVERSIÓN'!A:A,"Modificación propuesta")</f>
        <v>22875738</v>
      </c>
      <c r="AB376" s="76">
        <f t="shared" si="127"/>
        <v>-224262</v>
      </c>
      <c r="AC376" s="76">
        <f t="shared" ref="AC376:AC377" si="134">AA376</f>
        <v>22875738</v>
      </c>
      <c r="AD376" s="76">
        <f>IFERROR(VLOOKUP(A376,'MOD PAA INVERSIÓN'!$B:$U,20,0),0)</f>
        <v>7</v>
      </c>
      <c r="AE376" s="76">
        <f>SUMIFS('MOD PAA INVERSIÓN'!$M:$M,'MOD PAA INVERSIÓN'!B:B,A376,'MOD PAA INVERSIÓN'!A:A,"Información Actual")</f>
        <v>23100000</v>
      </c>
      <c r="AF376" s="76">
        <f>VLOOKUP(A376,'Copia de MOD PAA INVERSIÓN'!$B:$M,12,0)</f>
        <v>22875738</v>
      </c>
      <c r="AG376" s="82" t="e">
        <f t="shared" si="113"/>
        <v>#REF!</v>
      </c>
      <c r="AH376" s="28"/>
    </row>
    <row r="377" spans="1:34" ht="204">
      <c r="A377" s="32" t="s">
        <v>770</v>
      </c>
      <c r="B377" s="33" t="s">
        <v>71</v>
      </c>
      <c r="C377" s="33" t="s">
        <v>771</v>
      </c>
      <c r="D377" s="33" t="s">
        <v>457</v>
      </c>
      <c r="E377" s="33" t="s">
        <v>458</v>
      </c>
      <c r="F377" s="34">
        <v>8131</v>
      </c>
      <c r="G377" s="34">
        <v>2024110010238</v>
      </c>
      <c r="H377" s="33" t="s">
        <v>28</v>
      </c>
      <c r="I377" s="33" t="s">
        <v>459</v>
      </c>
      <c r="J377" s="33" t="s">
        <v>29</v>
      </c>
      <c r="K377" s="33">
        <v>80111600</v>
      </c>
      <c r="L377" s="33" t="s">
        <v>1409</v>
      </c>
      <c r="M377" s="33" t="s">
        <v>461</v>
      </c>
      <c r="N377" s="33" t="s">
        <v>309</v>
      </c>
      <c r="O377" s="32">
        <v>6</v>
      </c>
      <c r="P377" s="32">
        <v>6</v>
      </c>
      <c r="Q377" s="33" t="s">
        <v>84</v>
      </c>
      <c r="R377" s="38" t="s">
        <v>85</v>
      </c>
      <c r="S377" s="38">
        <v>10000000</v>
      </c>
      <c r="T377" s="51">
        <v>60000000</v>
      </c>
      <c r="U377" s="33" t="s">
        <v>700</v>
      </c>
      <c r="V377" s="33" t="s">
        <v>123</v>
      </c>
      <c r="W377" s="32" t="s">
        <v>463</v>
      </c>
      <c r="X377" s="33" t="s">
        <v>503</v>
      </c>
      <c r="Y377" s="33" t="s">
        <v>77</v>
      </c>
      <c r="Z377" s="33" t="s">
        <v>78</v>
      </c>
      <c r="AA377" s="76">
        <f>SUMIFS('MOD PAA INVERSIÓN'!M:M,'MOD PAA INVERSIÓN'!B:B,A377,'MOD PAA INVERSIÓN'!A:A,"Modificación propuesta")</f>
        <v>50000000</v>
      </c>
      <c r="AB377" s="76">
        <f t="shared" si="127"/>
        <v>-10000000</v>
      </c>
      <c r="AC377" s="76">
        <f t="shared" si="134"/>
        <v>50000000</v>
      </c>
      <c r="AD377" s="76">
        <f>IFERROR(VLOOKUP(A377,'MOD PAA INVERSIÓN'!$B:$U,20,0),0)</f>
        <v>7</v>
      </c>
      <c r="AE377" s="76">
        <f>SUMIFS('MOD PAA INVERSIÓN'!$M:$M,'MOD PAA INVERSIÓN'!B:B,A377,'MOD PAA INVERSIÓN'!A:A,"Información Actual")</f>
        <v>60000000</v>
      </c>
      <c r="AF377" s="76">
        <f>VLOOKUP(A377,'Copia de MOD PAA INVERSIÓN'!$B:$M,12,0)</f>
        <v>50000000</v>
      </c>
      <c r="AG377" s="82" t="e">
        <f t="shared" si="113"/>
        <v>#REF!</v>
      </c>
      <c r="AH377" s="28"/>
    </row>
    <row r="378" spans="1:34" ht="204">
      <c r="A378" s="32" t="s">
        <v>773</v>
      </c>
      <c r="B378" s="33" t="s">
        <v>71</v>
      </c>
      <c r="C378" s="33" t="s">
        <v>774</v>
      </c>
      <c r="D378" s="33" t="s">
        <v>457</v>
      </c>
      <c r="E378" s="33" t="s">
        <v>458</v>
      </c>
      <c r="F378" s="34">
        <v>8131</v>
      </c>
      <c r="G378" s="34">
        <v>2024110010238</v>
      </c>
      <c r="H378" s="33" t="s">
        <v>28</v>
      </c>
      <c r="I378" s="33" t="s">
        <v>459</v>
      </c>
      <c r="J378" s="33" t="s">
        <v>30</v>
      </c>
      <c r="K378" s="33">
        <v>80111600</v>
      </c>
      <c r="L378" s="33" t="s">
        <v>775</v>
      </c>
      <c r="M378" s="33" t="s">
        <v>651</v>
      </c>
      <c r="N378" s="33" t="s">
        <v>179</v>
      </c>
      <c r="O378" s="32">
        <v>9</v>
      </c>
      <c r="P378" s="32">
        <v>1</v>
      </c>
      <c r="Q378" s="32" t="s">
        <v>412</v>
      </c>
      <c r="R378" s="38" t="s">
        <v>85</v>
      </c>
      <c r="S378" s="38">
        <v>30545045</v>
      </c>
      <c r="T378" s="51">
        <f>+S378+3224000</f>
        <v>33769045</v>
      </c>
      <c r="U378" s="33" t="s">
        <v>700</v>
      </c>
      <c r="V378" s="32" t="s">
        <v>79</v>
      </c>
      <c r="W378" s="32" t="s">
        <v>463</v>
      </c>
      <c r="X378" s="33" t="s">
        <v>503</v>
      </c>
      <c r="Y378" s="33" t="s">
        <v>77</v>
      </c>
      <c r="Z378" s="33" t="s">
        <v>78</v>
      </c>
      <c r="AA378" s="76">
        <f>SUMIFS('MOD PAA INVERSIÓN'!M:M,'MOD PAA INVERSIÓN'!B:B,A378,'MOD PAA INVERSIÓN'!A:A,"Modificación propuesta")</f>
        <v>33769045</v>
      </c>
      <c r="AB378" s="76">
        <f t="shared" si="127"/>
        <v>0</v>
      </c>
      <c r="AC378" s="83">
        <f t="shared" ref="AC378:AC383" si="135">T378</f>
        <v>33769045</v>
      </c>
      <c r="AD378" s="76">
        <f>IFERROR(VLOOKUP(A378,'MOD PAA INVERSIÓN'!$B:$U,20,0),0)</f>
        <v>7</v>
      </c>
      <c r="AE378" s="76">
        <f>SUMIFS('MOD PAA INVERSIÓN'!$M:$M,'MOD PAA INVERSIÓN'!B:B,A378,'MOD PAA INVERSIÓN'!A:A,"Información Actual")</f>
        <v>33769045</v>
      </c>
      <c r="AF378" s="76">
        <f>VLOOKUP(A378,'Copia de MOD PAA INVERSIÓN'!$B:$M,12,0)</f>
        <v>33769045</v>
      </c>
      <c r="AG378" s="82" t="e">
        <f t="shared" si="113"/>
        <v>#REF!</v>
      </c>
      <c r="AH378" s="28"/>
    </row>
    <row r="379" spans="1:34" ht="204">
      <c r="A379" s="32" t="s">
        <v>776</v>
      </c>
      <c r="B379" s="33" t="s">
        <v>71</v>
      </c>
      <c r="C379" s="33" t="s">
        <v>777</v>
      </c>
      <c r="D379" s="33" t="s">
        <v>457</v>
      </c>
      <c r="E379" s="33" t="s">
        <v>458</v>
      </c>
      <c r="F379" s="34">
        <v>8131</v>
      </c>
      <c r="G379" s="34">
        <v>2024110010238</v>
      </c>
      <c r="H379" s="33" t="s">
        <v>28</v>
      </c>
      <c r="I379" s="33" t="s">
        <v>459</v>
      </c>
      <c r="J379" s="33" t="s">
        <v>30</v>
      </c>
      <c r="K379" s="33">
        <v>80111600</v>
      </c>
      <c r="L379" s="33" t="s">
        <v>778</v>
      </c>
      <c r="M379" s="32" t="s">
        <v>651</v>
      </c>
      <c r="N379" s="32" t="s">
        <v>779</v>
      </c>
      <c r="O379" s="32">
        <v>1</v>
      </c>
      <c r="P379" s="32">
        <v>1</v>
      </c>
      <c r="Q379" s="32" t="s">
        <v>412</v>
      </c>
      <c r="R379" s="38" t="s">
        <v>85</v>
      </c>
      <c r="S379" s="38">
        <v>16000000</v>
      </c>
      <c r="T379" s="51">
        <f>+S379*P379</f>
        <v>16000000</v>
      </c>
      <c r="U379" s="33" t="s">
        <v>700</v>
      </c>
      <c r="V379" s="33" t="s">
        <v>780</v>
      </c>
      <c r="W379" s="32" t="s">
        <v>463</v>
      </c>
      <c r="X379" s="33" t="s">
        <v>503</v>
      </c>
      <c r="Y379" s="33" t="s">
        <v>77</v>
      </c>
      <c r="Z379" s="33" t="s">
        <v>78</v>
      </c>
      <c r="AA379" s="76">
        <f>SUMIFS('MOD PAA INVERSIÓN'!M:M,'MOD PAA INVERSIÓN'!B:B,A379,'MOD PAA INVERSIÓN'!A:A,"Modificación propuesta")</f>
        <v>0</v>
      </c>
      <c r="AB379" s="83">
        <f t="shared" ref="AB379:AB383" si="136">AC379-T379</f>
        <v>0</v>
      </c>
      <c r="AC379" s="83">
        <f t="shared" si="135"/>
        <v>16000000</v>
      </c>
      <c r="AD379" s="76">
        <f>IFERROR(VLOOKUP(A379,'MOD PAA INVERSIÓN'!$B:$U,20,0),0)</f>
        <v>0</v>
      </c>
      <c r="AE379" s="76">
        <f>SUMIFS('MOD PAA INVERSIÓN'!$M:$M,'MOD PAA INVERSIÓN'!B:B,A379,'MOD PAA INVERSIÓN'!A:A,"Información Actual")</f>
        <v>0</v>
      </c>
      <c r="AF379" s="76" t="e">
        <f>VLOOKUP(A379,'Copia de MOD PAA INVERSIÓN'!$B:$M,12,0)</f>
        <v>#N/A</v>
      </c>
      <c r="AG379" s="28" t="e">
        <f t="shared" si="113"/>
        <v>#REF!</v>
      </c>
      <c r="AH379" s="28"/>
    </row>
    <row r="380" spans="1:34" ht="204">
      <c r="A380" s="32" t="s">
        <v>781</v>
      </c>
      <c r="B380" s="33" t="s">
        <v>71</v>
      </c>
      <c r="C380" s="33" t="s">
        <v>782</v>
      </c>
      <c r="D380" s="33" t="s">
        <v>457</v>
      </c>
      <c r="E380" s="33" t="s">
        <v>458</v>
      </c>
      <c r="F380" s="34">
        <v>8131</v>
      </c>
      <c r="G380" s="34">
        <v>2024110010238</v>
      </c>
      <c r="H380" s="33" t="s">
        <v>28</v>
      </c>
      <c r="I380" s="33" t="s">
        <v>459</v>
      </c>
      <c r="J380" s="33" t="s">
        <v>30</v>
      </c>
      <c r="K380" s="33">
        <v>80111600</v>
      </c>
      <c r="L380" s="33" t="s">
        <v>783</v>
      </c>
      <c r="M380" s="32" t="s">
        <v>784</v>
      </c>
      <c r="N380" s="32" t="s">
        <v>785</v>
      </c>
      <c r="O380" s="32">
        <v>1</v>
      </c>
      <c r="P380" s="32">
        <v>1</v>
      </c>
      <c r="Q380" s="62"/>
      <c r="R380" s="38" t="s">
        <v>85</v>
      </c>
      <c r="S380" s="38">
        <v>4000000</v>
      </c>
      <c r="T380" s="48">
        <f>+S380*90</f>
        <v>360000000</v>
      </c>
      <c r="U380" s="33" t="s">
        <v>700</v>
      </c>
      <c r="V380" s="32" t="s">
        <v>79</v>
      </c>
      <c r="W380" s="32" t="s">
        <v>463</v>
      </c>
      <c r="X380" s="33" t="s">
        <v>503</v>
      </c>
      <c r="Y380" s="33" t="s">
        <v>77</v>
      </c>
      <c r="Z380" s="33" t="s">
        <v>78</v>
      </c>
      <c r="AA380" s="76">
        <f>SUMIFS('MOD PAA INVERSIÓN'!M:M,'MOD PAA INVERSIÓN'!B:B,A380,'MOD PAA INVERSIÓN'!A:A,"Modificación propuesta")</f>
        <v>0</v>
      </c>
      <c r="AB380" s="83">
        <f t="shared" si="136"/>
        <v>0</v>
      </c>
      <c r="AC380" s="83">
        <f t="shared" si="135"/>
        <v>360000000</v>
      </c>
      <c r="AD380" s="76">
        <f>IFERROR(VLOOKUP(A380,'MOD PAA INVERSIÓN'!$B:$U,20,0),0)</f>
        <v>0</v>
      </c>
      <c r="AE380" s="76">
        <f>SUMIFS('MOD PAA INVERSIÓN'!$M:$M,'MOD PAA INVERSIÓN'!B:B,A380,'MOD PAA INVERSIÓN'!A:A,"Información Actual")</f>
        <v>0</v>
      </c>
      <c r="AF380" s="76" t="e">
        <f>VLOOKUP(A380,'Copia de MOD PAA INVERSIÓN'!$B:$M,12,0)</f>
        <v>#N/A</v>
      </c>
      <c r="AG380" s="28" t="e">
        <f t="shared" si="113"/>
        <v>#REF!</v>
      </c>
      <c r="AH380" s="28"/>
    </row>
    <row r="381" spans="1:34" ht="76.5">
      <c r="A381" s="32" t="s">
        <v>786</v>
      </c>
      <c r="B381" s="33" t="s">
        <v>71</v>
      </c>
      <c r="C381" s="33" t="s">
        <v>72</v>
      </c>
      <c r="D381" s="33" t="s">
        <v>457</v>
      </c>
      <c r="E381" s="33" t="s">
        <v>458</v>
      </c>
      <c r="F381" s="34">
        <v>8131</v>
      </c>
      <c r="G381" s="34">
        <v>2024110010238</v>
      </c>
      <c r="H381" s="33" t="s">
        <v>28</v>
      </c>
      <c r="I381" s="33" t="s">
        <v>459</v>
      </c>
      <c r="J381" s="33" t="s">
        <v>31</v>
      </c>
      <c r="K381" s="33">
        <v>80111600</v>
      </c>
      <c r="L381" s="33" t="s">
        <v>788</v>
      </c>
      <c r="M381" s="33" t="s">
        <v>82</v>
      </c>
      <c r="N381" s="33" t="s">
        <v>83</v>
      </c>
      <c r="O381" s="33">
        <v>6</v>
      </c>
      <c r="P381" s="32">
        <v>1</v>
      </c>
      <c r="Q381" s="33" t="s">
        <v>84</v>
      </c>
      <c r="R381" s="63" t="s">
        <v>85</v>
      </c>
      <c r="S381" s="63">
        <v>4000000</v>
      </c>
      <c r="T381" s="51">
        <f t="shared" ref="T381:T390" si="137">+O381*S381</f>
        <v>24000000</v>
      </c>
      <c r="U381" s="33" t="s">
        <v>86</v>
      </c>
      <c r="V381" s="32" t="s">
        <v>79</v>
      </c>
      <c r="W381" s="32" t="s">
        <v>463</v>
      </c>
      <c r="X381" s="32" t="s">
        <v>503</v>
      </c>
      <c r="Y381" s="33" t="s">
        <v>77</v>
      </c>
      <c r="Z381" s="33" t="s">
        <v>78</v>
      </c>
      <c r="AA381" s="76">
        <f>SUMIFS('MOD PAA INVERSIÓN'!M:M,'MOD PAA INVERSIÓN'!B:B,A381,'MOD PAA INVERSIÓN'!A:A,"Modificación propuesta")</f>
        <v>0</v>
      </c>
      <c r="AB381" s="83">
        <f t="shared" si="136"/>
        <v>0</v>
      </c>
      <c r="AC381" s="83">
        <f t="shared" si="135"/>
        <v>24000000</v>
      </c>
      <c r="AD381" s="76">
        <f>IFERROR(VLOOKUP(A381,'MOD PAA INVERSIÓN'!$B:$U,20,0),0)</f>
        <v>0</v>
      </c>
      <c r="AE381" s="76">
        <f>SUMIFS('MOD PAA INVERSIÓN'!$M:$M,'MOD PAA INVERSIÓN'!B:B,A381,'MOD PAA INVERSIÓN'!A:A,"Información Actual")</f>
        <v>0</v>
      </c>
      <c r="AF381" s="76" t="e">
        <f>VLOOKUP(A381,'Copia de MOD PAA INVERSIÓN'!$B:$M,12,0)</f>
        <v>#N/A</v>
      </c>
      <c r="AG381" s="28" t="e">
        <f t="shared" si="113"/>
        <v>#REF!</v>
      </c>
      <c r="AH381" s="28"/>
    </row>
    <row r="382" spans="1:34" ht="76.5">
      <c r="A382" s="32" t="s">
        <v>787</v>
      </c>
      <c r="B382" s="33" t="s">
        <v>71</v>
      </c>
      <c r="C382" s="33" t="s">
        <v>72</v>
      </c>
      <c r="D382" s="33" t="s">
        <v>457</v>
      </c>
      <c r="E382" s="33" t="s">
        <v>458</v>
      </c>
      <c r="F382" s="34">
        <v>8131</v>
      </c>
      <c r="G382" s="34">
        <v>2024110010238</v>
      </c>
      <c r="H382" s="33" t="s">
        <v>28</v>
      </c>
      <c r="I382" s="33" t="s">
        <v>459</v>
      </c>
      <c r="J382" s="33" t="s">
        <v>31</v>
      </c>
      <c r="K382" s="33">
        <v>80111600</v>
      </c>
      <c r="L382" s="33" t="s">
        <v>788</v>
      </c>
      <c r="M382" s="33" t="s">
        <v>82</v>
      </c>
      <c r="N382" s="33" t="s">
        <v>83</v>
      </c>
      <c r="O382" s="33">
        <v>7</v>
      </c>
      <c r="P382" s="64">
        <v>1</v>
      </c>
      <c r="Q382" s="43" t="s">
        <v>84</v>
      </c>
      <c r="R382" s="65" t="s">
        <v>85</v>
      </c>
      <c r="S382" s="63">
        <v>5000000</v>
      </c>
      <c r="T382" s="51">
        <f t="shared" si="137"/>
        <v>35000000</v>
      </c>
      <c r="U382" s="33" t="s">
        <v>86</v>
      </c>
      <c r="V382" s="32" t="s">
        <v>79</v>
      </c>
      <c r="W382" s="64" t="s">
        <v>463</v>
      </c>
      <c r="X382" s="64" t="s">
        <v>503</v>
      </c>
      <c r="Y382" s="43" t="s">
        <v>77</v>
      </c>
      <c r="Z382" s="33" t="s">
        <v>78</v>
      </c>
      <c r="AA382" s="76">
        <f>SUMIFS('MOD PAA INVERSIÓN'!M:M,'MOD PAA INVERSIÓN'!B:B,A382,'MOD PAA INVERSIÓN'!A:A,"Modificación propuesta")</f>
        <v>0</v>
      </c>
      <c r="AB382" s="83">
        <f t="shared" si="136"/>
        <v>0</v>
      </c>
      <c r="AC382" s="83">
        <f t="shared" si="135"/>
        <v>35000000</v>
      </c>
      <c r="AD382" s="76">
        <f>IFERROR(VLOOKUP(A382,'MOD PAA INVERSIÓN'!$B:$U,20,0),0)</f>
        <v>0</v>
      </c>
      <c r="AE382" s="76">
        <f>SUMIFS('MOD PAA INVERSIÓN'!$M:$M,'MOD PAA INVERSIÓN'!B:B,A382,'MOD PAA INVERSIÓN'!A:A,"Información Actual")</f>
        <v>0</v>
      </c>
      <c r="AF382" s="76" t="e">
        <f>VLOOKUP(A382,'Copia de MOD PAA INVERSIÓN'!$B:$M,12,0)</f>
        <v>#N/A</v>
      </c>
      <c r="AG382" s="28" t="e">
        <f t="shared" si="113"/>
        <v>#REF!</v>
      </c>
      <c r="AH382" s="28"/>
    </row>
    <row r="383" spans="1:34" ht="76.5">
      <c r="A383" s="32" t="s">
        <v>789</v>
      </c>
      <c r="B383" s="33" t="s">
        <v>71</v>
      </c>
      <c r="C383" s="33" t="s">
        <v>72</v>
      </c>
      <c r="D383" s="33" t="s">
        <v>457</v>
      </c>
      <c r="E383" s="33" t="s">
        <v>458</v>
      </c>
      <c r="F383" s="34">
        <v>8131</v>
      </c>
      <c r="G383" s="34">
        <v>2024110010238</v>
      </c>
      <c r="H383" s="33" t="s">
        <v>28</v>
      </c>
      <c r="I383" s="33" t="s">
        <v>459</v>
      </c>
      <c r="J383" s="33" t="s">
        <v>31</v>
      </c>
      <c r="K383" s="33">
        <v>80111600</v>
      </c>
      <c r="L383" s="33" t="s">
        <v>788</v>
      </c>
      <c r="M383" s="33" t="s">
        <v>82</v>
      </c>
      <c r="N383" s="33" t="s">
        <v>83</v>
      </c>
      <c r="O383" s="33">
        <v>6</v>
      </c>
      <c r="P383" s="32">
        <v>1</v>
      </c>
      <c r="Q383" s="33" t="s">
        <v>84</v>
      </c>
      <c r="R383" s="63" t="s">
        <v>85</v>
      </c>
      <c r="S383" s="63">
        <v>4700000</v>
      </c>
      <c r="T383" s="51">
        <f t="shared" si="137"/>
        <v>28200000</v>
      </c>
      <c r="U383" s="33" t="s">
        <v>86</v>
      </c>
      <c r="V383" s="66" t="s">
        <v>79</v>
      </c>
      <c r="W383" s="32" t="s">
        <v>463</v>
      </c>
      <c r="X383" s="32" t="s">
        <v>503</v>
      </c>
      <c r="Y383" s="33" t="s">
        <v>77</v>
      </c>
      <c r="Z383" s="33" t="s">
        <v>78</v>
      </c>
      <c r="AA383" s="76">
        <f>SUMIFS('MOD PAA INVERSIÓN'!M:M,'MOD PAA INVERSIÓN'!B:B,A383,'MOD PAA INVERSIÓN'!A:A,"Modificación propuesta")</f>
        <v>0</v>
      </c>
      <c r="AB383" s="83">
        <f t="shared" si="136"/>
        <v>0</v>
      </c>
      <c r="AC383" s="83">
        <f t="shared" si="135"/>
        <v>28200000</v>
      </c>
      <c r="AD383" s="76">
        <f>IFERROR(VLOOKUP(A383,'MOD PAA INVERSIÓN'!$B:$U,20,0),0)</f>
        <v>0</v>
      </c>
      <c r="AE383" s="76">
        <f>SUMIFS('MOD PAA INVERSIÓN'!$M:$M,'MOD PAA INVERSIÓN'!B:B,A383,'MOD PAA INVERSIÓN'!A:A,"Información Actual")</f>
        <v>0</v>
      </c>
      <c r="AF383" s="76" t="e">
        <f>VLOOKUP(A383,'Copia de MOD PAA INVERSIÓN'!$B:$M,12,0)</f>
        <v>#N/A</v>
      </c>
      <c r="AG383" s="28" t="e">
        <f t="shared" si="113"/>
        <v>#REF!</v>
      </c>
      <c r="AH383" s="28"/>
    </row>
    <row r="384" spans="1:34" ht="76.5">
      <c r="A384" s="32" t="s">
        <v>790</v>
      </c>
      <c r="B384" s="33" t="s">
        <v>71</v>
      </c>
      <c r="C384" s="33" t="s">
        <v>72</v>
      </c>
      <c r="D384" s="33" t="s">
        <v>457</v>
      </c>
      <c r="E384" s="33" t="s">
        <v>458</v>
      </c>
      <c r="F384" s="34">
        <v>8131</v>
      </c>
      <c r="G384" s="34">
        <v>2024110010238</v>
      </c>
      <c r="H384" s="33" t="s">
        <v>28</v>
      </c>
      <c r="I384" s="33" t="s">
        <v>459</v>
      </c>
      <c r="J384" s="33" t="s">
        <v>31</v>
      </c>
      <c r="K384" s="33">
        <v>80111600</v>
      </c>
      <c r="L384" s="33" t="s">
        <v>791</v>
      </c>
      <c r="M384" s="33" t="s">
        <v>82</v>
      </c>
      <c r="N384" s="33" t="s">
        <v>83</v>
      </c>
      <c r="O384" s="33">
        <v>6</v>
      </c>
      <c r="P384" s="64">
        <v>1</v>
      </c>
      <c r="Q384" s="43" t="s">
        <v>84</v>
      </c>
      <c r="R384" s="65" t="s">
        <v>85</v>
      </c>
      <c r="S384" s="63">
        <v>3600000</v>
      </c>
      <c r="T384" s="51">
        <f t="shared" si="137"/>
        <v>21600000</v>
      </c>
      <c r="U384" s="33" t="s">
        <v>86</v>
      </c>
      <c r="V384" s="66" t="s">
        <v>79</v>
      </c>
      <c r="W384" s="64" t="s">
        <v>463</v>
      </c>
      <c r="X384" s="64" t="s">
        <v>503</v>
      </c>
      <c r="Y384" s="43" t="s">
        <v>77</v>
      </c>
      <c r="Z384" s="33" t="s">
        <v>78</v>
      </c>
      <c r="AA384" s="76">
        <f>SUMIFS('MOD PAA INVERSIÓN'!M:M,'MOD PAA INVERSIÓN'!B:B,A384,'MOD PAA INVERSIÓN'!A:A,"Modificación propuesta")</f>
        <v>18000000</v>
      </c>
      <c r="AB384" s="76">
        <f>AA384-T384</f>
        <v>-3600000</v>
      </c>
      <c r="AC384" s="76">
        <f>AA384</f>
        <v>18000000</v>
      </c>
      <c r="AD384" s="76">
        <f>IFERROR(VLOOKUP(A384,'MOD PAA INVERSIÓN'!$B:$U,20,0),0)</f>
        <v>7</v>
      </c>
      <c r="AE384" s="76">
        <f>SUMIFS('MOD PAA INVERSIÓN'!$M:$M,'MOD PAA INVERSIÓN'!B:B,A384,'MOD PAA INVERSIÓN'!A:A,"Información Actual")</f>
        <v>21600000</v>
      </c>
      <c r="AF384" s="76">
        <f>VLOOKUP(A384,'Copia de MOD PAA INVERSIÓN'!$B:$M,12,0)</f>
        <v>18000000</v>
      </c>
      <c r="AG384" s="86" t="e">
        <f t="shared" si="113"/>
        <v>#REF!</v>
      </c>
      <c r="AH384" s="28"/>
    </row>
    <row r="385" spans="1:34" ht="76.5">
      <c r="A385" s="32" t="s">
        <v>792</v>
      </c>
      <c r="B385" s="33" t="s">
        <v>71</v>
      </c>
      <c r="C385" s="33" t="s">
        <v>72</v>
      </c>
      <c r="D385" s="33" t="s">
        <v>457</v>
      </c>
      <c r="E385" s="33" t="s">
        <v>458</v>
      </c>
      <c r="F385" s="34">
        <v>8131</v>
      </c>
      <c r="G385" s="34">
        <v>2024110010238</v>
      </c>
      <c r="H385" s="33" t="s">
        <v>28</v>
      </c>
      <c r="I385" s="33" t="s">
        <v>459</v>
      </c>
      <c r="J385" s="33" t="s">
        <v>31</v>
      </c>
      <c r="K385" s="33">
        <v>80111600</v>
      </c>
      <c r="L385" s="33" t="s">
        <v>788</v>
      </c>
      <c r="M385" s="33" t="s">
        <v>82</v>
      </c>
      <c r="N385" s="33" t="s">
        <v>83</v>
      </c>
      <c r="O385" s="35">
        <v>7</v>
      </c>
      <c r="P385" s="32">
        <v>1</v>
      </c>
      <c r="Q385" s="33" t="s">
        <v>84</v>
      </c>
      <c r="R385" s="63" t="s">
        <v>85</v>
      </c>
      <c r="S385" s="67">
        <v>4500000</v>
      </c>
      <c r="T385" s="51">
        <f t="shared" si="137"/>
        <v>31500000</v>
      </c>
      <c r="U385" s="33" t="s">
        <v>86</v>
      </c>
      <c r="V385" s="68" t="s">
        <v>79</v>
      </c>
      <c r="W385" s="32" t="s">
        <v>463</v>
      </c>
      <c r="X385" s="32" t="s">
        <v>503</v>
      </c>
      <c r="Y385" s="33" t="s">
        <v>77</v>
      </c>
      <c r="Z385" s="37" t="s">
        <v>78</v>
      </c>
      <c r="AA385" s="76">
        <f>SUMIFS('MOD PAA INVERSIÓN'!M:M,'MOD PAA INVERSIÓN'!B:B,A385,'MOD PAA INVERSIÓN'!A:A,"Modificación propuesta")</f>
        <v>0</v>
      </c>
      <c r="AB385" s="83">
        <f>AC385-T385</f>
        <v>0</v>
      </c>
      <c r="AC385" s="83">
        <f>T385</f>
        <v>31500000</v>
      </c>
      <c r="AD385" s="76">
        <f>IFERROR(VLOOKUP(A385,'MOD PAA INVERSIÓN'!$B:$U,20,0),0)</f>
        <v>0</v>
      </c>
      <c r="AE385" s="76">
        <f>SUMIFS('MOD PAA INVERSIÓN'!$M:$M,'MOD PAA INVERSIÓN'!B:B,A385,'MOD PAA INVERSIÓN'!A:A,"Información Actual")</f>
        <v>0</v>
      </c>
      <c r="AF385" s="76" t="e">
        <f>VLOOKUP(A385,'Copia de MOD PAA INVERSIÓN'!$B:$M,12,0)</f>
        <v>#N/A</v>
      </c>
      <c r="AG385" s="28" t="e">
        <f t="shared" si="113"/>
        <v>#REF!</v>
      </c>
      <c r="AH385" s="28"/>
    </row>
    <row r="386" spans="1:34" ht="76.5">
      <c r="A386" s="32" t="s">
        <v>793</v>
      </c>
      <c r="B386" s="33" t="s">
        <v>71</v>
      </c>
      <c r="C386" s="33" t="s">
        <v>72</v>
      </c>
      <c r="D386" s="33" t="s">
        <v>457</v>
      </c>
      <c r="E386" s="33" t="s">
        <v>458</v>
      </c>
      <c r="F386" s="34">
        <v>8131</v>
      </c>
      <c r="G386" s="34">
        <v>2024110010238</v>
      </c>
      <c r="H386" s="33" t="s">
        <v>28</v>
      </c>
      <c r="I386" s="33" t="s">
        <v>459</v>
      </c>
      <c r="J386" s="33" t="s">
        <v>31</v>
      </c>
      <c r="K386" s="33">
        <v>80111600</v>
      </c>
      <c r="L386" s="33" t="s">
        <v>794</v>
      </c>
      <c r="M386" s="33" t="s">
        <v>83</v>
      </c>
      <c r="N386" s="33" t="s">
        <v>83</v>
      </c>
      <c r="O386" s="33">
        <v>6</v>
      </c>
      <c r="P386" s="69">
        <v>1</v>
      </c>
      <c r="Q386" s="44" t="s">
        <v>84</v>
      </c>
      <c r="R386" s="71" t="s">
        <v>85</v>
      </c>
      <c r="S386" s="63">
        <v>3156000</v>
      </c>
      <c r="T386" s="51">
        <f t="shared" si="137"/>
        <v>18936000</v>
      </c>
      <c r="U386" s="33" t="s">
        <v>86</v>
      </c>
      <c r="V386" s="32" t="s">
        <v>79</v>
      </c>
      <c r="W386" s="69" t="s">
        <v>463</v>
      </c>
      <c r="X386" s="69" t="s">
        <v>503</v>
      </c>
      <c r="Y386" s="44" t="s">
        <v>77</v>
      </c>
      <c r="Z386" s="33" t="s">
        <v>78</v>
      </c>
      <c r="AA386" s="76">
        <f>SUMIFS('MOD PAA INVERSIÓN'!M:M,'MOD PAA INVERSIÓN'!B:B,A386,'MOD PAA INVERSIÓN'!A:A,"Modificación propuesta")</f>
        <v>15780000</v>
      </c>
      <c r="AB386" s="76">
        <f>AA386-T386</f>
        <v>-3156000</v>
      </c>
      <c r="AC386" s="76">
        <f>AA386</f>
        <v>15780000</v>
      </c>
      <c r="AD386" s="76">
        <f>IFERROR(VLOOKUP(A386,'MOD PAA INVERSIÓN'!$B:$U,20,0),0)</f>
        <v>7</v>
      </c>
      <c r="AE386" s="76">
        <f>SUMIFS('MOD PAA INVERSIÓN'!$M:$M,'MOD PAA INVERSIÓN'!B:B,A386,'MOD PAA INVERSIÓN'!A:A,"Información Actual")</f>
        <v>18936000</v>
      </c>
      <c r="AF386" s="76">
        <f>VLOOKUP(A386,'Copia de MOD PAA INVERSIÓN'!$B:$M,12,0)</f>
        <v>15780000</v>
      </c>
      <c r="AG386" s="86" t="e">
        <f t="shared" si="113"/>
        <v>#REF!</v>
      </c>
      <c r="AH386" s="28"/>
    </row>
    <row r="387" spans="1:34" ht="76.5">
      <c r="A387" s="32" t="s">
        <v>795</v>
      </c>
      <c r="B387" s="33" t="s">
        <v>71</v>
      </c>
      <c r="C387" s="33" t="s">
        <v>72</v>
      </c>
      <c r="D387" s="33" t="s">
        <v>457</v>
      </c>
      <c r="E387" s="33" t="s">
        <v>458</v>
      </c>
      <c r="F387" s="34">
        <v>8131</v>
      </c>
      <c r="G387" s="34">
        <v>2024110010238</v>
      </c>
      <c r="H387" s="33" t="s">
        <v>28</v>
      </c>
      <c r="I387" s="33" t="s">
        <v>459</v>
      </c>
      <c r="J387" s="33" t="s">
        <v>31</v>
      </c>
      <c r="K387" s="33">
        <v>80111600</v>
      </c>
      <c r="L387" s="33" t="s">
        <v>796</v>
      </c>
      <c r="M387" s="33" t="s">
        <v>82</v>
      </c>
      <c r="N387" s="33" t="s">
        <v>83</v>
      </c>
      <c r="O387" s="33">
        <v>6</v>
      </c>
      <c r="P387" s="32">
        <v>1</v>
      </c>
      <c r="Q387" s="33" t="s">
        <v>84</v>
      </c>
      <c r="R387" s="63" t="s">
        <v>85</v>
      </c>
      <c r="S387" s="63">
        <v>4500000</v>
      </c>
      <c r="T387" s="51">
        <f t="shared" si="137"/>
        <v>27000000</v>
      </c>
      <c r="U387" s="33" t="s">
        <v>86</v>
      </c>
      <c r="V387" s="66" t="s">
        <v>79</v>
      </c>
      <c r="W387" s="32" t="s">
        <v>463</v>
      </c>
      <c r="X387" s="32" t="s">
        <v>503</v>
      </c>
      <c r="Y387" s="33" t="s">
        <v>77</v>
      </c>
      <c r="Z387" s="33" t="s">
        <v>78</v>
      </c>
      <c r="AA387" s="76">
        <f>SUMIFS('MOD PAA INVERSIÓN'!M:M,'MOD PAA INVERSIÓN'!B:B,A387,'MOD PAA INVERSIÓN'!A:A,"Modificación propuesta")</f>
        <v>0</v>
      </c>
      <c r="AB387" s="83">
        <f>AC387-T387</f>
        <v>0</v>
      </c>
      <c r="AC387" s="83">
        <f>T387</f>
        <v>27000000</v>
      </c>
      <c r="AD387" s="76">
        <f>IFERROR(VLOOKUP(A387,'MOD PAA INVERSIÓN'!$B:$U,20,0),0)</f>
        <v>0</v>
      </c>
      <c r="AE387" s="76">
        <f>SUMIFS('MOD PAA INVERSIÓN'!$M:$M,'MOD PAA INVERSIÓN'!B:B,A387,'MOD PAA INVERSIÓN'!A:A,"Información Actual")</f>
        <v>0</v>
      </c>
      <c r="AF387" s="76" t="e">
        <f>VLOOKUP(A387,'Copia de MOD PAA INVERSIÓN'!$B:$M,12,0)</f>
        <v>#N/A</v>
      </c>
      <c r="AG387" s="28" t="e">
        <f t="shared" si="113"/>
        <v>#REF!</v>
      </c>
      <c r="AH387" s="28"/>
    </row>
    <row r="388" spans="1:34" ht="76.5">
      <c r="A388" s="32" t="s">
        <v>797</v>
      </c>
      <c r="B388" s="33" t="s">
        <v>71</v>
      </c>
      <c r="C388" s="33" t="s">
        <v>72</v>
      </c>
      <c r="D388" s="33" t="s">
        <v>457</v>
      </c>
      <c r="E388" s="33" t="s">
        <v>458</v>
      </c>
      <c r="F388" s="34">
        <v>8131</v>
      </c>
      <c r="G388" s="34">
        <v>2024110010238</v>
      </c>
      <c r="H388" s="33" t="s">
        <v>28</v>
      </c>
      <c r="I388" s="33" t="s">
        <v>459</v>
      </c>
      <c r="J388" s="33" t="s">
        <v>31</v>
      </c>
      <c r="K388" s="33">
        <v>80111600</v>
      </c>
      <c r="L388" s="33" t="s">
        <v>796</v>
      </c>
      <c r="M388" s="33" t="s">
        <v>82</v>
      </c>
      <c r="N388" s="33" t="s">
        <v>83</v>
      </c>
      <c r="O388" s="33">
        <v>6</v>
      </c>
      <c r="P388" s="70">
        <v>1</v>
      </c>
      <c r="Q388" s="42" t="s">
        <v>84</v>
      </c>
      <c r="R388" s="72" t="s">
        <v>85</v>
      </c>
      <c r="S388" s="63">
        <v>5200000</v>
      </c>
      <c r="T388" s="51">
        <f t="shared" si="137"/>
        <v>31200000</v>
      </c>
      <c r="U388" s="33" t="s">
        <v>86</v>
      </c>
      <c r="V388" s="32" t="s">
        <v>79</v>
      </c>
      <c r="W388" s="70" t="s">
        <v>463</v>
      </c>
      <c r="X388" s="70" t="s">
        <v>503</v>
      </c>
      <c r="Y388" s="42" t="s">
        <v>77</v>
      </c>
      <c r="Z388" s="33" t="s">
        <v>78</v>
      </c>
      <c r="AA388" s="76">
        <f>SUMIFS('MOD PAA INVERSIÓN'!M:M,'MOD PAA INVERSIÓN'!B:B,A388,'MOD PAA INVERSIÓN'!A:A,"Modificación propuesta")</f>
        <v>26000000</v>
      </c>
      <c r="AB388" s="76">
        <f t="shared" ref="AB388:AB389" si="138">AA388-T388</f>
        <v>-5200000</v>
      </c>
      <c r="AC388" s="76">
        <f t="shared" ref="AC388:AC389" si="139">AA388</f>
        <v>26000000</v>
      </c>
      <c r="AD388" s="76">
        <f>IFERROR(VLOOKUP(A388,'MOD PAA INVERSIÓN'!$B:$U,20,0),0)</f>
        <v>7</v>
      </c>
      <c r="AE388" s="76">
        <f>SUMIFS('MOD PAA INVERSIÓN'!$M:$M,'MOD PAA INVERSIÓN'!B:B,A388,'MOD PAA INVERSIÓN'!A:A,"Información Actual")</f>
        <v>31200000</v>
      </c>
      <c r="AF388" s="76">
        <f>VLOOKUP(A388,'Copia de MOD PAA INVERSIÓN'!$B:$M,12,0)</f>
        <v>26000000</v>
      </c>
      <c r="AG388" s="86" t="e">
        <f t="shared" si="113"/>
        <v>#REF!</v>
      </c>
      <c r="AH388" s="28"/>
    </row>
    <row r="389" spans="1:34" ht="63.75">
      <c r="A389" s="32" t="s">
        <v>798</v>
      </c>
      <c r="B389" s="43" t="s">
        <v>71</v>
      </c>
      <c r="C389" s="33" t="s">
        <v>72</v>
      </c>
      <c r="D389" s="33" t="s">
        <v>478</v>
      </c>
      <c r="E389" s="33" t="s">
        <v>458</v>
      </c>
      <c r="F389" s="33">
        <v>8131</v>
      </c>
      <c r="G389" s="33">
        <v>2024110010238</v>
      </c>
      <c r="H389" s="33" t="s">
        <v>28</v>
      </c>
      <c r="I389" s="33" t="s">
        <v>459</v>
      </c>
      <c r="J389" s="33" t="s">
        <v>32</v>
      </c>
      <c r="K389" s="43">
        <v>80111600</v>
      </c>
      <c r="L389" s="43" t="s">
        <v>799</v>
      </c>
      <c r="M389" s="43" t="s">
        <v>82</v>
      </c>
      <c r="N389" s="43" t="s">
        <v>83</v>
      </c>
      <c r="O389" s="33">
        <v>6</v>
      </c>
      <c r="P389" s="64">
        <v>1</v>
      </c>
      <c r="Q389" s="43" t="s">
        <v>84</v>
      </c>
      <c r="R389" s="65" t="s">
        <v>85</v>
      </c>
      <c r="S389" s="65">
        <v>7000000</v>
      </c>
      <c r="T389" s="51">
        <f t="shared" si="137"/>
        <v>42000000</v>
      </c>
      <c r="U389" s="43" t="s">
        <v>86</v>
      </c>
      <c r="V389" s="32" t="s">
        <v>79</v>
      </c>
      <c r="W389" s="64" t="s">
        <v>481</v>
      </c>
      <c r="X389" s="64" t="s">
        <v>491</v>
      </c>
      <c r="Y389" s="43" t="s">
        <v>77</v>
      </c>
      <c r="Z389" s="33" t="s">
        <v>78</v>
      </c>
      <c r="AA389" s="76">
        <f>SUMIFS('MOD PAA INVERSIÓN'!M:M,'MOD PAA INVERSIÓN'!B:B,A389,'MOD PAA INVERSIÓN'!A:A,"Modificación propuesta")</f>
        <v>32500000</v>
      </c>
      <c r="AB389" s="76">
        <f t="shared" si="138"/>
        <v>-9500000</v>
      </c>
      <c r="AC389" s="76">
        <f t="shared" si="139"/>
        <v>32500000</v>
      </c>
      <c r="AD389" s="76">
        <f>IFERROR(VLOOKUP(A389,'MOD PAA INVERSIÓN'!$B:$U,20,0),0)</f>
        <v>7</v>
      </c>
      <c r="AE389" s="76">
        <f>SUMIFS('MOD PAA INVERSIÓN'!$M:$M,'MOD PAA INVERSIÓN'!B:B,A389,'MOD PAA INVERSIÓN'!A:A,"Información Actual")</f>
        <v>42000000</v>
      </c>
      <c r="AF389" s="76">
        <f>VLOOKUP(A389,'Copia de MOD PAA INVERSIÓN'!$B:$M,12,0)</f>
        <v>32500000</v>
      </c>
      <c r="AG389" s="86" t="e">
        <f t="shared" si="113"/>
        <v>#REF!</v>
      </c>
      <c r="AH389" s="28"/>
    </row>
    <row r="390" spans="1:34" ht="76.5">
      <c r="A390" s="32" t="s">
        <v>800</v>
      </c>
      <c r="B390" s="33" t="s">
        <v>71</v>
      </c>
      <c r="C390" s="33" t="s">
        <v>72</v>
      </c>
      <c r="D390" s="33" t="s">
        <v>457</v>
      </c>
      <c r="E390" s="33" t="s">
        <v>458</v>
      </c>
      <c r="F390" s="34">
        <v>8131</v>
      </c>
      <c r="G390" s="34">
        <v>2024110010238</v>
      </c>
      <c r="H390" s="33" t="s">
        <v>28</v>
      </c>
      <c r="I390" s="33" t="s">
        <v>459</v>
      </c>
      <c r="J390" s="33" t="s">
        <v>31</v>
      </c>
      <c r="K390" s="33">
        <v>80111600</v>
      </c>
      <c r="L390" s="33" t="s">
        <v>788</v>
      </c>
      <c r="M390" s="33" t="s">
        <v>82</v>
      </c>
      <c r="N390" s="33" t="s">
        <v>83</v>
      </c>
      <c r="O390" s="33">
        <v>6</v>
      </c>
      <c r="P390" s="32">
        <v>1</v>
      </c>
      <c r="Q390" s="33" t="s">
        <v>84</v>
      </c>
      <c r="R390" s="63" t="s">
        <v>85</v>
      </c>
      <c r="S390" s="63">
        <v>5200000</v>
      </c>
      <c r="T390" s="51">
        <f t="shared" si="137"/>
        <v>31200000</v>
      </c>
      <c r="U390" s="33" t="s">
        <v>86</v>
      </c>
      <c r="V390" s="66" t="s">
        <v>79</v>
      </c>
      <c r="W390" s="32" t="s">
        <v>463</v>
      </c>
      <c r="X390" s="32" t="s">
        <v>503</v>
      </c>
      <c r="Y390" s="33" t="s">
        <v>77</v>
      </c>
      <c r="Z390" s="33" t="s">
        <v>78</v>
      </c>
      <c r="AA390" s="76">
        <f>SUMIFS('MOD PAA INVERSIÓN'!M:M,'MOD PAA INVERSIÓN'!B:B,A390,'MOD PAA INVERSIÓN'!A:A,"Modificación propuesta")</f>
        <v>0</v>
      </c>
      <c r="AB390" s="83">
        <f t="shared" ref="AB390:AB391" si="140">AC390-T390</f>
        <v>0</v>
      </c>
      <c r="AC390" s="83">
        <f t="shared" ref="AC390:AC391" si="141">T390</f>
        <v>31200000</v>
      </c>
      <c r="AD390" s="76">
        <f>IFERROR(VLOOKUP(A390,'MOD PAA INVERSIÓN'!$B:$U,20,0),0)</f>
        <v>0</v>
      </c>
      <c r="AE390" s="76">
        <f>SUMIFS('MOD PAA INVERSIÓN'!$M:$M,'MOD PAA INVERSIÓN'!B:B,A390,'MOD PAA INVERSIÓN'!A:A,"Información Actual")</f>
        <v>0</v>
      </c>
      <c r="AF390" s="76" t="e">
        <f>VLOOKUP(A390,'Copia de MOD PAA INVERSIÓN'!$B:$M,12,0)</f>
        <v>#N/A</v>
      </c>
      <c r="AG390" s="28" t="e">
        <f t="shared" si="113"/>
        <v>#REF!</v>
      </c>
      <c r="AH390" s="28"/>
    </row>
    <row r="391" spans="1:34" ht="76.5">
      <c r="A391" s="32" t="s">
        <v>801</v>
      </c>
      <c r="B391" s="33" t="s">
        <v>71</v>
      </c>
      <c r="C391" s="33" t="s">
        <v>72</v>
      </c>
      <c r="D391" s="33" t="s">
        <v>457</v>
      </c>
      <c r="E391" s="33" t="s">
        <v>458</v>
      </c>
      <c r="F391" s="34">
        <v>8131</v>
      </c>
      <c r="G391" s="34">
        <v>2024110010238</v>
      </c>
      <c r="H391" s="33" t="s">
        <v>28</v>
      </c>
      <c r="I391" s="33" t="s">
        <v>459</v>
      </c>
      <c r="J391" s="33" t="s">
        <v>31</v>
      </c>
      <c r="K391" s="33">
        <v>80111600</v>
      </c>
      <c r="L391" s="33" t="s">
        <v>1410</v>
      </c>
      <c r="M391" s="33" t="s">
        <v>82</v>
      </c>
      <c r="N391" s="33" t="s">
        <v>83</v>
      </c>
      <c r="O391" s="33">
        <v>6</v>
      </c>
      <c r="P391" s="64">
        <v>1</v>
      </c>
      <c r="Q391" s="43" t="s">
        <v>84</v>
      </c>
      <c r="R391" s="65" t="s">
        <v>85</v>
      </c>
      <c r="S391" s="63">
        <v>3600000</v>
      </c>
      <c r="T391" s="51">
        <v>21600000</v>
      </c>
      <c r="U391" s="33" t="s">
        <v>86</v>
      </c>
      <c r="V391" s="66" t="s">
        <v>79</v>
      </c>
      <c r="W391" s="64" t="s">
        <v>463</v>
      </c>
      <c r="X391" s="64" t="s">
        <v>503</v>
      </c>
      <c r="Y391" s="43" t="s">
        <v>77</v>
      </c>
      <c r="Z391" s="33" t="s">
        <v>78</v>
      </c>
      <c r="AA391" s="76">
        <f>SUMIFS('MOD PAA INVERSIÓN'!M:M,'MOD PAA INVERSIÓN'!B:B,A391,'MOD PAA INVERSIÓN'!A:A,"Modificación propuesta")</f>
        <v>0</v>
      </c>
      <c r="AB391" s="83">
        <f t="shared" si="140"/>
        <v>0</v>
      </c>
      <c r="AC391" s="83">
        <f t="shared" si="141"/>
        <v>21600000</v>
      </c>
      <c r="AD391" s="76">
        <f>IFERROR(VLOOKUP(A391,'MOD PAA INVERSIÓN'!$B:$U,20,0),0)</f>
        <v>0</v>
      </c>
      <c r="AE391" s="76">
        <f>SUMIFS('MOD PAA INVERSIÓN'!$M:$M,'MOD PAA INVERSIÓN'!B:B,A391,'MOD PAA INVERSIÓN'!A:A,"Información Actual")</f>
        <v>0</v>
      </c>
      <c r="AF391" s="76" t="e">
        <f>VLOOKUP(A391,'Copia de MOD PAA INVERSIÓN'!$B:$M,12,0)</f>
        <v>#N/A</v>
      </c>
      <c r="AG391" s="28" t="e">
        <f t="shared" si="113"/>
        <v>#REF!</v>
      </c>
      <c r="AH391" s="28"/>
    </row>
    <row r="392" spans="1:34" ht="76.5">
      <c r="A392" s="32" t="s">
        <v>802</v>
      </c>
      <c r="B392" s="33" t="s">
        <v>71</v>
      </c>
      <c r="C392" s="33" t="s">
        <v>72</v>
      </c>
      <c r="D392" s="33" t="s">
        <v>457</v>
      </c>
      <c r="E392" s="33" t="s">
        <v>458</v>
      </c>
      <c r="F392" s="34">
        <v>8131</v>
      </c>
      <c r="G392" s="34">
        <v>2024110010238</v>
      </c>
      <c r="H392" s="33" t="s">
        <v>28</v>
      </c>
      <c r="I392" s="33" t="s">
        <v>459</v>
      </c>
      <c r="J392" s="33" t="s">
        <v>31</v>
      </c>
      <c r="K392" s="33">
        <v>80111600</v>
      </c>
      <c r="L392" s="33" t="s">
        <v>821</v>
      </c>
      <c r="M392" s="33" t="s">
        <v>82</v>
      </c>
      <c r="N392" s="33" t="s">
        <v>83</v>
      </c>
      <c r="O392" s="33">
        <v>6</v>
      </c>
      <c r="P392" s="64">
        <v>1</v>
      </c>
      <c r="Q392" s="43" t="s">
        <v>84</v>
      </c>
      <c r="R392" s="65" t="s">
        <v>85</v>
      </c>
      <c r="S392" s="63">
        <v>5200000</v>
      </c>
      <c r="T392" s="51">
        <v>31200000</v>
      </c>
      <c r="U392" s="33" t="s">
        <v>86</v>
      </c>
      <c r="V392" s="66" t="s">
        <v>79</v>
      </c>
      <c r="W392" s="64" t="s">
        <v>463</v>
      </c>
      <c r="X392" s="64" t="s">
        <v>503</v>
      </c>
      <c r="Y392" s="43" t="s">
        <v>77</v>
      </c>
      <c r="Z392" s="33" t="s">
        <v>78</v>
      </c>
      <c r="AA392" s="76">
        <f>SUMIFS('MOD PAA INVERSIÓN'!M:M,'MOD PAA INVERSIÓN'!B:B,A392,'MOD PAA INVERSIÓN'!A:A,"Modificación propuesta")</f>
        <v>60000000</v>
      </c>
      <c r="AB392" s="76">
        <f t="shared" ref="AB392:AB393" si="142">AA392-T392</f>
        <v>28800000</v>
      </c>
      <c r="AC392" s="76">
        <f t="shared" ref="AC392:AC393" si="143">AA392</f>
        <v>60000000</v>
      </c>
      <c r="AD392" s="76">
        <f>IFERROR(VLOOKUP(A392,'MOD PAA INVERSIÓN'!$B:$U,20,0),0)</f>
        <v>7</v>
      </c>
      <c r="AE392" s="76">
        <f>SUMIFS('MOD PAA INVERSIÓN'!$M:$M,'MOD PAA INVERSIÓN'!B:B,A392,'MOD PAA INVERSIÓN'!A:A,"Información Actual")</f>
        <v>31200000</v>
      </c>
      <c r="AF392" s="76">
        <f>VLOOKUP(A392,'Copia de MOD PAA INVERSIÓN'!$B:$M,12,0)</f>
        <v>60000000</v>
      </c>
      <c r="AG392" s="83" t="e">
        <f t="shared" si="113"/>
        <v>#REF!</v>
      </c>
      <c r="AH392" s="28"/>
    </row>
    <row r="393" spans="1:34" ht="76.5">
      <c r="A393" s="32" t="s">
        <v>803</v>
      </c>
      <c r="B393" s="33" t="s">
        <v>71</v>
      </c>
      <c r="C393" s="33" t="s">
        <v>72</v>
      </c>
      <c r="D393" s="33" t="s">
        <v>457</v>
      </c>
      <c r="E393" s="33" t="s">
        <v>458</v>
      </c>
      <c r="F393" s="34">
        <v>8131</v>
      </c>
      <c r="G393" s="34">
        <v>2024110010238</v>
      </c>
      <c r="H393" s="33" t="s">
        <v>28</v>
      </c>
      <c r="I393" s="33" t="s">
        <v>459</v>
      </c>
      <c r="J393" s="33" t="s">
        <v>31</v>
      </c>
      <c r="K393" s="33">
        <v>80111600</v>
      </c>
      <c r="L393" s="33" t="s">
        <v>788</v>
      </c>
      <c r="M393" s="33" t="s">
        <v>82</v>
      </c>
      <c r="N393" s="33" t="s">
        <v>83</v>
      </c>
      <c r="O393" s="33">
        <v>6</v>
      </c>
      <c r="P393" s="32">
        <v>1</v>
      </c>
      <c r="Q393" s="33" t="s">
        <v>84</v>
      </c>
      <c r="R393" s="63" t="s">
        <v>85</v>
      </c>
      <c r="S393" s="63">
        <v>4700000</v>
      </c>
      <c r="T393" s="51">
        <f t="shared" ref="T393:T430" si="144">+O393*S393</f>
        <v>28200000</v>
      </c>
      <c r="U393" s="33" t="s">
        <v>86</v>
      </c>
      <c r="V393" s="66" t="s">
        <v>79</v>
      </c>
      <c r="W393" s="32" t="s">
        <v>463</v>
      </c>
      <c r="X393" s="32" t="s">
        <v>503</v>
      </c>
      <c r="Y393" s="33" t="s">
        <v>77</v>
      </c>
      <c r="Z393" s="33" t="s">
        <v>78</v>
      </c>
      <c r="AA393" s="76">
        <f>SUMIFS('MOD PAA INVERSIÓN'!M:M,'MOD PAA INVERSIÓN'!B:B,A393,'MOD PAA INVERSIÓN'!A:A,"Modificación propuesta")</f>
        <v>8500000</v>
      </c>
      <c r="AB393" s="76">
        <f t="shared" si="142"/>
        <v>-19700000</v>
      </c>
      <c r="AC393" s="76">
        <f t="shared" si="143"/>
        <v>8500000</v>
      </c>
      <c r="AD393" s="76">
        <f>IFERROR(VLOOKUP(A393,'MOD PAA INVERSIÓN'!$B:$U,20,0),0)</f>
        <v>7</v>
      </c>
      <c r="AE393" s="76">
        <f>SUMIFS('MOD PAA INVERSIÓN'!$M:$M,'MOD PAA INVERSIÓN'!B:B,A393,'MOD PAA INVERSIÓN'!A:A,"Información Actual")</f>
        <v>28200000</v>
      </c>
      <c r="AF393" s="76">
        <f>VLOOKUP(A393,'Copia de MOD PAA INVERSIÓN'!$B:$M,12,0)</f>
        <v>8500000</v>
      </c>
      <c r="AG393" s="83" t="e">
        <f t="shared" si="113"/>
        <v>#REF!</v>
      </c>
      <c r="AH393" s="28"/>
    </row>
    <row r="394" spans="1:34" ht="76.5">
      <c r="A394" s="32" t="s">
        <v>804</v>
      </c>
      <c r="B394" s="33" t="s">
        <v>71</v>
      </c>
      <c r="C394" s="33" t="s">
        <v>72</v>
      </c>
      <c r="D394" s="33" t="s">
        <v>457</v>
      </c>
      <c r="E394" s="33" t="s">
        <v>458</v>
      </c>
      <c r="F394" s="34">
        <v>8131</v>
      </c>
      <c r="G394" s="34">
        <v>2024110010238</v>
      </c>
      <c r="H394" s="33" t="s">
        <v>28</v>
      </c>
      <c r="I394" s="33" t="s">
        <v>459</v>
      </c>
      <c r="J394" s="33" t="s">
        <v>31</v>
      </c>
      <c r="K394" s="33">
        <v>80111600</v>
      </c>
      <c r="L394" s="33" t="s">
        <v>791</v>
      </c>
      <c r="M394" s="33" t="s">
        <v>82</v>
      </c>
      <c r="N394" s="33" t="s">
        <v>83</v>
      </c>
      <c r="O394" s="33">
        <v>6</v>
      </c>
      <c r="P394" s="32">
        <v>1</v>
      </c>
      <c r="Q394" s="33" t="s">
        <v>84</v>
      </c>
      <c r="R394" s="63" t="s">
        <v>85</v>
      </c>
      <c r="S394" s="63">
        <v>3600000</v>
      </c>
      <c r="T394" s="51">
        <f t="shared" si="144"/>
        <v>21600000</v>
      </c>
      <c r="U394" s="33" t="s">
        <v>86</v>
      </c>
      <c r="V394" s="66" t="s">
        <v>79</v>
      </c>
      <c r="W394" s="32" t="s">
        <v>463</v>
      </c>
      <c r="X394" s="32" t="s">
        <v>503</v>
      </c>
      <c r="Y394" s="33" t="s">
        <v>77</v>
      </c>
      <c r="Z394" s="33" t="s">
        <v>78</v>
      </c>
      <c r="AA394" s="76">
        <f>SUMIFS('MOD PAA INVERSIÓN'!M:M,'MOD PAA INVERSIÓN'!B:B,A394,'MOD PAA INVERSIÓN'!A:A,"Modificación propuesta")</f>
        <v>0</v>
      </c>
      <c r="AB394" s="83">
        <f t="shared" ref="AB394:AB402" si="145">AC394-T394</f>
        <v>0</v>
      </c>
      <c r="AC394" s="83">
        <f t="shared" ref="AC394:AC395" si="146">T394</f>
        <v>21600000</v>
      </c>
      <c r="AD394" s="76">
        <f>IFERROR(VLOOKUP(A394,'MOD PAA INVERSIÓN'!$B:$U,20,0),0)</f>
        <v>0</v>
      </c>
      <c r="AE394" s="76">
        <f>SUMIFS('MOD PAA INVERSIÓN'!$M:$M,'MOD PAA INVERSIÓN'!B:B,A394,'MOD PAA INVERSIÓN'!A:A,"Información Actual")</f>
        <v>0</v>
      </c>
      <c r="AF394" s="76" t="e">
        <f>VLOOKUP(A394,'Copia de MOD PAA INVERSIÓN'!$B:$M,12,0)</f>
        <v>#N/A</v>
      </c>
      <c r="AG394" s="28" t="e">
        <f t="shared" si="113"/>
        <v>#REF!</v>
      </c>
      <c r="AH394" s="28"/>
    </row>
    <row r="395" spans="1:34" ht="76.5">
      <c r="A395" s="32" t="s">
        <v>805</v>
      </c>
      <c r="B395" s="33" t="s">
        <v>71</v>
      </c>
      <c r="C395" s="33" t="s">
        <v>72</v>
      </c>
      <c r="D395" s="33" t="s">
        <v>457</v>
      </c>
      <c r="E395" s="33" t="s">
        <v>458</v>
      </c>
      <c r="F395" s="34">
        <v>8131</v>
      </c>
      <c r="G395" s="34">
        <v>2024110010238</v>
      </c>
      <c r="H395" s="33" t="s">
        <v>28</v>
      </c>
      <c r="I395" s="33" t="s">
        <v>459</v>
      </c>
      <c r="J395" s="33" t="s">
        <v>31</v>
      </c>
      <c r="K395" s="33">
        <v>80111600</v>
      </c>
      <c r="L395" s="33" t="s">
        <v>791</v>
      </c>
      <c r="M395" s="33" t="s">
        <v>82</v>
      </c>
      <c r="N395" s="33" t="s">
        <v>83</v>
      </c>
      <c r="O395" s="33">
        <v>6</v>
      </c>
      <c r="P395" s="32">
        <v>1</v>
      </c>
      <c r="Q395" s="33" t="s">
        <v>84</v>
      </c>
      <c r="R395" s="63" t="s">
        <v>85</v>
      </c>
      <c r="S395" s="63">
        <v>3600000</v>
      </c>
      <c r="T395" s="51">
        <f t="shared" si="144"/>
        <v>21600000</v>
      </c>
      <c r="U395" s="33" t="s">
        <v>86</v>
      </c>
      <c r="V395" s="66" t="s">
        <v>79</v>
      </c>
      <c r="W395" s="32" t="s">
        <v>463</v>
      </c>
      <c r="X395" s="32" t="s">
        <v>503</v>
      </c>
      <c r="Y395" s="33" t="s">
        <v>77</v>
      </c>
      <c r="Z395" s="33" t="s">
        <v>78</v>
      </c>
      <c r="AA395" s="76">
        <f>SUMIFS('MOD PAA INVERSIÓN'!M:M,'MOD PAA INVERSIÓN'!B:B,A395,'MOD PAA INVERSIÓN'!A:A,"Modificación propuesta")</f>
        <v>0</v>
      </c>
      <c r="AB395" s="83">
        <f t="shared" si="145"/>
        <v>0</v>
      </c>
      <c r="AC395" s="83">
        <f t="shared" si="146"/>
        <v>21600000</v>
      </c>
      <c r="AD395" s="76">
        <f>IFERROR(VLOOKUP(A395,'MOD PAA INVERSIÓN'!$B:$U,20,0),0)</f>
        <v>0</v>
      </c>
      <c r="AE395" s="76">
        <f>SUMIFS('MOD PAA INVERSIÓN'!$M:$M,'MOD PAA INVERSIÓN'!B:B,A395,'MOD PAA INVERSIÓN'!A:A,"Información Actual")</f>
        <v>0</v>
      </c>
      <c r="AF395" s="76" t="e">
        <f>VLOOKUP(A395,'Copia de MOD PAA INVERSIÓN'!$B:$M,12,0)</f>
        <v>#N/A</v>
      </c>
      <c r="AG395" s="28" t="e">
        <f t="shared" si="113"/>
        <v>#REF!</v>
      </c>
      <c r="AH395" s="28"/>
    </row>
    <row r="396" spans="1:34" ht="76.5">
      <c r="A396" s="32" t="s">
        <v>806</v>
      </c>
      <c r="B396" s="33" t="s">
        <v>71</v>
      </c>
      <c r="C396" s="33" t="s">
        <v>72</v>
      </c>
      <c r="D396" s="33" t="s">
        <v>457</v>
      </c>
      <c r="E396" s="33" t="s">
        <v>458</v>
      </c>
      <c r="F396" s="34">
        <v>8131</v>
      </c>
      <c r="G396" s="34">
        <v>2024110010238</v>
      </c>
      <c r="H396" s="33" t="s">
        <v>28</v>
      </c>
      <c r="I396" s="33" t="s">
        <v>459</v>
      </c>
      <c r="J396" s="33" t="s">
        <v>31</v>
      </c>
      <c r="K396" s="33">
        <v>80111600</v>
      </c>
      <c r="L396" s="33" t="s">
        <v>788</v>
      </c>
      <c r="M396" s="33" t="s">
        <v>82</v>
      </c>
      <c r="N396" s="33" t="s">
        <v>83</v>
      </c>
      <c r="O396" s="33">
        <v>6</v>
      </c>
      <c r="P396" s="32">
        <v>1</v>
      </c>
      <c r="Q396" s="33" t="s">
        <v>84</v>
      </c>
      <c r="R396" s="63" t="s">
        <v>85</v>
      </c>
      <c r="S396" s="63">
        <v>3900000</v>
      </c>
      <c r="T396" s="51">
        <f t="shared" si="144"/>
        <v>23400000</v>
      </c>
      <c r="U396" s="33" t="s">
        <v>86</v>
      </c>
      <c r="V396" s="66" t="s">
        <v>79</v>
      </c>
      <c r="W396" s="32" t="s">
        <v>463</v>
      </c>
      <c r="X396" s="32" t="s">
        <v>503</v>
      </c>
      <c r="Y396" s="33" t="s">
        <v>77</v>
      </c>
      <c r="Z396" s="33" t="s">
        <v>78</v>
      </c>
      <c r="AA396" s="76">
        <f>SUMIFS('MOD PAA INVERSIÓN'!M:M,'MOD PAA INVERSIÓN'!B:B,A396,'MOD PAA INVERSIÓN'!A:A,"Modificación propuesta")</f>
        <v>0</v>
      </c>
      <c r="AB396" s="83">
        <f t="shared" si="145"/>
        <v>-23400000</v>
      </c>
      <c r="AC396" s="87">
        <v>0</v>
      </c>
      <c r="AD396" s="76">
        <f>IFERROR(VLOOKUP(A396,'MOD PAA INVERSIÓN'!$B:$U,20,0),0)</f>
        <v>7</v>
      </c>
      <c r="AE396" s="76">
        <f>SUMIFS('MOD PAA INVERSIÓN'!$M:$M,'MOD PAA INVERSIÓN'!B:B,A396,'MOD PAA INVERSIÓN'!A:A,"Información Actual")</f>
        <v>0</v>
      </c>
      <c r="AF396" s="76">
        <f>VLOOKUP(A396,'Copia de MOD PAA INVERSIÓN'!$B:$M,12,0)</f>
        <v>23400000</v>
      </c>
      <c r="AG396" s="83" t="e">
        <f t="shared" si="113"/>
        <v>#REF!</v>
      </c>
      <c r="AH396" s="28"/>
    </row>
    <row r="397" spans="1:34" ht="114.75">
      <c r="A397" s="32" t="s">
        <v>807</v>
      </c>
      <c r="B397" s="33" t="s">
        <v>71</v>
      </c>
      <c r="C397" s="33" t="s">
        <v>72</v>
      </c>
      <c r="D397" s="33" t="s">
        <v>478</v>
      </c>
      <c r="E397" s="33" t="s">
        <v>458</v>
      </c>
      <c r="F397" s="33">
        <v>8131</v>
      </c>
      <c r="G397" s="34">
        <v>2024110010238</v>
      </c>
      <c r="H397" s="33" t="s">
        <v>28</v>
      </c>
      <c r="I397" s="33" t="s">
        <v>459</v>
      </c>
      <c r="J397" s="33" t="s">
        <v>32</v>
      </c>
      <c r="K397" s="33">
        <v>80111600</v>
      </c>
      <c r="L397" s="33" t="s">
        <v>808</v>
      </c>
      <c r="M397" s="33" t="s">
        <v>82</v>
      </c>
      <c r="N397" s="33" t="s">
        <v>83</v>
      </c>
      <c r="O397" s="33">
        <v>9</v>
      </c>
      <c r="P397" s="32">
        <v>1</v>
      </c>
      <c r="Q397" s="33" t="s">
        <v>84</v>
      </c>
      <c r="R397" s="63" t="s">
        <v>85</v>
      </c>
      <c r="S397" s="63">
        <v>6000000</v>
      </c>
      <c r="T397" s="51">
        <f t="shared" si="144"/>
        <v>54000000</v>
      </c>
      <c r="U397" s="33" t="s">
        <v>86</v>
      </c>
      <c r="V397" s="66" t="s">
        <v>79</v>
      </c>
      <c r="W397" s="32" t="s">
        <v>481</v>
      </c>
      <c r="X397" s="32" t="s">
        <v>491</v>
      </c>
      <c r="Y397" s="33" t="s">
        <v>77</v>
      </c>
      <c r="Z397" s="33" t="s">
        <v>78</v>
      </c>
      <c r="AA397" s="76">
        <f>SUMIFS('MOD PAA INVERSIÓN'!M:M,'MOD PAA INVERSIÓN'!B:B,A397,'MOD PAA INVERSIÓN'!A:A,"Modificación propuesta")</f>
        <v>0</v>
      </c>
      <c r="AB397" s="83">
        <f t="shared" si="145"/>
        <v>0</v>
      </c>
      <c r="AC397" s="83">
        <f t="shared" ref="AC397:AC402" si="147">T397</f>
        <v>54000000</v>
      </c>
      <c r="AD397" s="76">
        <f>IFERROR(VLOOKUP(A397,'MOD PAA INVERSIÓN'!$B:$U,20,0),0)</f>
        <v>0</v>
      </c>
      <c r="AE397" s="76">
        <f>SUMIFS('MOD PAA INVERSIÓN'!$M:$M,'MOD PAA INVERSIÓN'!B:B,A397,'MOD PAA INVERSIÓN'!A:A,"Información Actual")</f>
        <v>0</v>
      </c>
      <c r="AF397" s="76" t="e">
        <f>VLOOKUP(A397,'Copia de MOD PAA INVERSIÓN'!$B:$M,12,0)</f>
        <v>#N/A</v>
      </c>
      <c r="AG397" s="28" t="e">
        <f t="shared" si="113"/>
        <v>#REF!</v>
      </c>
      <c r="AH397" s="28"/>
    </row>
    <row r="398" spans="1:34" ht="76.5">
      <c r="A398" s="32" t="s">
        <v>809</v>
      </c>
      <c r="B398" s="33" t="s">
        <v>71</v>
      </c>
      <c r="C398" s="33" t="s">
        <v>72</v>
      </c>
      <c r="D398" s="33" t="s">
        <v>457</v>
      </c>
      <c r="E398" s="33" t="s">
        <v>458</v>
      </c>
      <c r="F398" s="34">
        <v>8131</v>
      </c>
      <c r="G398" s="34">
        <v>2024110010238</v>
      </c>
      <c r="H398" s="33" t="s">
        <v>28</v>
      </c>
      <c r="I398" s="33" t="s">
        <v>459</v>
      </c>
      <c r="J398" s="33" t="s">
        <v>31</v>
      </c>
      <c r="K398" s="33">
        <v>80111600</v>
      </c>
      <c r="L398" s="33" t="s">
        <v>794</v>
      </c>
      <c r="M398" s="33" t="s">
        <v>83</v>
      </c>
      <c r="N398" s="33" t="s">
        <v>83</v>
      </c>
      <c r="O398" s="33">
        <v>6</v>
      </c>
      <c r="P398" s="69">
        <v>1</v>
      </c>
      <c r="Q398" s="44" t="s">
        <v>84</v>
      </c>
      <c r="R398" s="71" t="s">
        <v>85</v>
      </c>
      <c r="S398" s="63">
        <v>3156000</v>
      </c>
      <c r="T398" s="51">
        <f t="shared" si="144"/>
        <v>18936000</v>
      </c>
      <c r="U398" s="33" t="s">
        <v>86</v>
      </c>
      <c r="V398" s="32" t="s">
        <v>79</v>
      </c>
      <c r="W398" s="69" t="s">
        <v>463</v>
      </c>
      <c r="X398" s="69" t="s">
        <v>503</v>
      </c>
      <c r="Y398" s="44" t="s">
        <v>77</v>
      </c>
      <c r="Z398" s="33" t="s">
        <v>78</v>
      </c>
      <c r="AA398" s="76">
        <f>SUMIFS('MOD PAA INVERSIÓN'!M:M,'MOD PAA INVERSIÓN'!B:B,A398,'MOD PAA INVERSIÓN'!A:A,"Modificación propuesta")</f>
        <v>0</v>
      </c>
      <c r="AB398" s="83">
        <f t="shared" si="145"/>
        <v>0</v>
      </c>
      <c r="AC398" s="83">
        <f t="shared" si="147"/>
        <v>18936000</v>
      </c>
      <c r="AD398" s="76">
        <f>IFERROR(VLOOKUP(A398,'MOD PAA INVERSIÓN'!$B:$U,20,0),0)</f>
        <v>0</v>
      </c>
      <c r="AE398" s="76">
        <f>SUMIFS('MOD PAA INVERSIÓN'!$M:$M,'MOD PAA INVERSIÓN'!B:B,A398,'MOD PAA INVERSIÓN'!A:A,"Información Actual")</f>
        <v>0</v>
      </c>
      <c r="AF398" s="76" t="e">
        <f>VLOOKUP(A398,'Copia de MOD PAA INVERSIÓN'!$B:$M,12,0)</f>
        <v>#N/A</v>
      </c>
      <c r="AG398" s="28" t="e">
        <f t="shared" si="113"/>
        <v>#REF!</v>
      </c>
      <c r="AH398" s="28"/>
    </row>
    <row r="399" spans="1:34" ht="76.5">
      <c r="A399" s="32" t="s">
        <v>810</v>
      </c>
      <c r="B399" s="33" t="s">
        <v>71</v>
      </c>
      <c r="C399" s="33" t="s">
        <v>72</v>
      </c>
      <c r="D399" s="33" t="s">
        <v>457</v>
      </c>
      <c r="E399" s="33" t="s">
        <v>458</v>
      </c>
      <c r="F399" s="34">
        <v>8131</v>
      </c>
      <c r="G399" s="34">
        <v>2024110010238</v>
      </c>
      <c r="H399" s="33" t="s">
        <v>28</v>
      </c>
      <c r="I399" s="33" t="s">
        <v>459</v>
      </c>
      <c r="J399" s="33" t="s">
        <v>31</v>
      </c>
      <c r="K399" s="33">
        <v>80111600</v>
      </c>
      <c r="L399" s="33" t="s">
        <v>796</v>
      </c>
      <c r="M399" s="33" t="s">
        <v>82</v>
      </c>
      <c r="N399" s="33" t="s">
        <v>83</v>
      </c>
      <c r="O399" s="33">
        <v>6</v>
      </c>
      <c r="P399" s="32">
        <v>1</v>
      </c>
      <c r="Q399" s="33" t="s">
        <v>84</v>
      </c>
      <c r="R399" s="63" t="s">
        <v>85</v>
      </c>
      <c r="S399" s="63">
        <v>4500000</v>
      </c>
      <c r="T399" s="51">
        <f t="shared" si="144"/>
        <v>27000000</v>
      </c>
      <c r="U399" s="33" t="s">
        <v>86</v>
      </c>
      <c r="V399" s="66" t="s">
        <v>79</v>
      </c>
      <c r="W399" s="32" t="s">
        <v>463</v>
      </c>
      <c r="X399" s="32" t="s">
        <v>503</v>
      </c>
      <c r="Y399" s="33" t="s">
        <v>77</v>
      </c>
      <c r="Z399" s="33" t="s">
        <v>78</v>
      </c>
      <c r="AA399" s="76">
        <f>SUMIFS('MOD PAA INVERSIÓN'!M:M,'MOD PAA INVERSIÓN'!B:B,A399,'MOD PAA INVERSIÓN'!A:A,"Modificación propuesta")</f>
        <v>0</v>
      </c>
      <c r="AB399" s="83">
        <f t="shared" si="145"/>
        <v>0</v>
      </c>
      <c r="AC399" s="83">
        <f t="shared" si="147"/>
        <v>27000000</v>
      </c>
      <c r="AD399" s="76">
        <f>IFERROR(VLOOKUP(A399,'MOD PAA INVERSIÓN'!$B:$U,20,0),0)</f>
        <v>0</v>
      </c>
      <c r="AE399" s="76">
        <f>SUMIFS('MOD PAA INVERSIÓN'!$M:$M,'MOD PAA INVERSIÓN'!B:B,A399,'MOD PAA INVERSIÓN'!A:A,"Información Actual")</f>
        <v>0</v>
      </c>
      <c r="AF399" s="76" t="e">
        <f>VLOOKUP(A399,'Copia de MOD PAA INVERSIÓN'!$B:$M,12,0)</f>
        <v>#N/A</v>
      </c>
      <c r="AG399" s="28" t="e">
        <f t="shared" si="113"/>
        <v>#REF!</v>
      </c>
      <c r="AH399" s="28"/>
    </row>
    <row r="400" spans="1:34" ht="76.5">
      <c r="A400" s="32" t="s">
        <v>811</v>
      </c>
      <c r="B400" s="33" t="s">
        <v>71</v>
      </c>
      <c r="C400" s="33" t="s">
        <v>72</v>
      </c>
      <c r="D400" s="33" t="s">
        <v>457</v>
      </c>
      <c r="E400" s="33" t="s">
        <v>458</v>
      </c>
      <c r="F400" s="34">
        <v>8131</v>
      </c>
      <c r="G400" s="34">
        <v>2024110010238</v>
      </c>
      <c r="H400" s="33" t="s">
        <v>28</v>
      </c>
      <c r="I400" s="33" t="s">
        <v>459</v>
      </c>
      <c r="J400" s="33" t="s">
        <v>31</v>
      </c>
      <c r="K400" s="33">
        <v>80111600</v>
      </c>
      <c r="L400" s="33" t="s">
        <v>796</v>
      </c>
      <c r="M400" s="33" t="s">
        <v>82</v>
      </c>
      <c r="N400" s="33" t="s">
        <v>83</v>
      </c>
      <c r="O400" s="33">
        <v>6</v>
      </c>
      <c r="P400" s="70">
        <v>1</v>
      </c>
      <c r="Q400" s="42" t="s">
        <v>84</v>
      </c>
      <c r="R400" s="72" t="s">
        <v>85</v>
      </c>
      <c r="S400" s="63">
        <v>5200000</v>
      </c>
      <c r="T400" s="51">
        <f t="shared" si="144"/>
        <v>31200000</v>
      </c>
      <c r="U400" s="33" t="s">
        <v>86</v>
      </c>
      <c r="V400" s="32" t="s">
        <v>79</v>
      </c>
      <c r="W400" s="70" t="s">
        <v>463</v>
      </c>
      <c r="X400" s="70" t="s">
        <v>503</v>
      </c>
      <c r="Y400" s="42" t="s">
        <v>77</v>
      </c>
      <c r="Z400" s="33" t="s">
        <v>78</v>
      </c>
      <c r="AA400" s="76">
        <f>SUMIFS('MOD PAA INVERSIÓN'!M:M,'MOD PAA INVERSIÓN'!B:B,A400,'MOD PAA INVERSIÓN'!A:A,"Modificación propuesta")</f>
        <v>0</v>
      </c>
      <c r="AB400" s="83">
        <f t="shared" si="145"/>
        <v>0</v>
      </c>
      <c r="AC400" s="83">
        <f t="shared" si="147"/>
        <v>31200000</v>
      </c>
      <c r="AD400" s="76">
        <f>IFERROR(VLOOKUP(A400,'MOD PAA INVERSIÓN'!$B:$U,20,0),0)</f>
        <v>0</v>
      </c>
      <c r="AE400" s="76">
        <f>SUMIFS('MOD PAA INVERSIÓN'!$M:$M,'MOD PAA INVERSIÓN'!B:B,A400,'MOD PAA INVERSIÓN'!A:A,"Información Actual")</f>
        <v>0</v>
      </c>
      <c r="AF400" s="76" t="e">
        <f>VLOOKUP(A400,'Copia de MOD PAA INVERSIÓN'!$B:$M,12,0)</f>
        <v>#N/A</v>
      </c>
      <c r="AG400" s="28" t="e">
        <f t="shared" si="113"/>
        <v>#REF!</v>
      </c>
      <c r="AH400" s="28"/>
    </row>
    <row r="401" spans="1:34" ht="63.75">
      <c r="A401" s="32" t="s">
        <v>812</v>
      </c>
      <c r="B401" s="43" t="s">
        <v>71</v>
      </c>
      <c r="C401" s="33" t="s">
        <v>72</v>
      </c>
      <c r="D401" s="33" t="s">
        <v>478</v>
      </c>
      <c r="E401" s="33" t="s">
        <v>458</v>
      </c>
      <c r="F401" s="33">
        <v>8131</v>
      </c>
      <c r="G401" s="33">
        <v>2024110010238</v>
      </c>
      <c r="H401" s="33" t="s">
        <v>28</v>
      </c>
      <c r="I401" s="33" t="s">
        <v>459</v>
      </c>
      <c r="J401" s="33" t="s">
        <v>32</v>
      </c>
      <c r="K401" s="43">
        <v>80111600</v>
      </c>
      <c r="L401" s="43" t="s">
        <v>799</v>
      </c>
      <c r="M401" s="43" t="s">
        <v>82</v>
      </c>
      <c r="N401" s="43" t="s">
        <v>83</v>
      </c>
      <c r="O401" s="33">
        <v>8</v>
      </c>
      <c r="P401" s="64">
        <v>1</v>
      </c>
      <c r="Q401" s="43" t="s">
        <v>84</v>
      </c>
      <c r="R401" s="65" t="s">
        <v>85</v>
      </c>
      <c r="S401" s="65">
        <v>7000000</v>
      </c>
      <c r="T401" s="51">
        <f t="shared" si="144"/>
        <v>56000000</v>
      </c>
      <c r="U401" s="43" t="s">
        <v>86</v>
      </c>
      <c r="V401" s="32" t="s">
        <v>79</v>
      </c>
      <c r="W401" s="64" t="s">
        <v>481</v>
      </c>
      <c r="X401" s="64" t="s">
        <v>491</v>
      </c>
      <c r="Y401" s="43" t="s">
        <v>77</v>
      </c>
      <c r="Z401" s="33" t="s">
        <v>78</v>
      </c>
      <c r="AA401" s="76">
        <f>SUMIFS('MOD PAA INVERSIÓN'!M:M,'MOD PAA INVERSIÓN'!B:B,A401,'MOD PAA INVERSIÓN'!A:A,"Modificación propuesta")</f>
        <v>0</v>
      </c>
      <c r="AB401" s="83">
        <f t="shared" si="145"/>
        <v>0</v>
      </c>
      <c r="AC401" s="83">
        <f t="shared" si="147"/>
        <v>56000000</v>
      </c>
      <c r="AD401" s="76">
        <f>IFERROR(VLOOKUP(A401,'MOD PAA INVERSIÓN'!$B:$U,20,0),0)</f>
        <v>0</v>
      </c>
      <c r="AE401" s="76">
        <f>SUMIFS('MOD PAA INVERSIÓN'!$M:$M,'MOD PAA INVERSIÓN'!B:B,A401,'MOD PAA INVERSIÓN'!A:A,"Información Actual")</f>
        <v>0</v>
      </c>
      <c r="AF401" s="76" t="e">
        <f>VLOOKUP(A401,'Copia de MOD PAA INVERSIÓN'!$B:$M,12,0)</f>
        <v>#N/A</v>
      </c>
      <c r="AG401" s="28" t="e">
        <f t="shared" si="113"/>
        <v>#REF!</v>
      </c>
      <c r="AH401" s="28"/>
    </row>
    <row r="402" spans="1:34" ht="76.5">
      <c r="A402" s="32" t="s">
        <v>813</v>
      </c>
      <c r="B402" s="33" t="s">
        <v>71</v>
      </c>
      <c r="C402" s="33" t="s">
        <v>72</v>
      </c>
      <c r="D402" s="33" t="s">
        <v>457</v>
      </c>
      <c r="E402" s="33" t="s">
        <v>458</v>
      </c>
      <c r="F402" s="34">
        <v>8131</v>
      </c>
      <c r="G402" s="34">
        <v>2024110010238</v>
      </c>
      <c r="H402" s="33" t="s">
        <v>28</v>
      </c>
      <c r="I402" s="33" t="s">
        <v>459</v>
      </c>
      <c r="J402" s="33" t="s">
        <v>31</v>
      </c>
      <c r="K402" s="33">
        <v>80111600</v>
      </c>
      <c r="L402" s="33" t="s">
        <v>788</v>
      </c>
      <c r="M402" s="33" t="s">
        <v>82</v>
      </c>
      <c r="N402" s="33" t="s">
        <v>83</v>
      </c>
      <c r="O402" s="33">
        <v>6</v>
      </c>
      <c r="P402" s="32">
        <v>1</v>
      </c>
      <c r="Q402" s="33" t="s">
        <v>84</v>
      </c>
      <c r="R402" s="63" t="s">
        <v>85</v>
      </c>
      <c r="S402" s="63">
        <v>5200000</v>
      </c>
      <c r="T402" s="51">
        <f t="shared" si="144"/>
        <v>31200000</v>
      </c>
      <c r="U402" s="33" t="s">
        <v>86</v>
      </c>
      <c r="V402" s="66" t="s">
        <v>79</v>
      </c>
      <c r="W402" s="32" t="s">
        <v>463</v>
      </c>
      <c r="X402" s="32" t="s">
        <v>503</v>
      </c>
      <c r="Y402" s="33" t="s">
        <v>77</v>
      </c>
      <c r="Z402" s="33" t="s">
        <v>78</v>
      </c>
      <c r="AA402" s="76">
        <f>SUMIFS('MOD PAA INVERSIÓN'!M:M,'MOD PAA INVERSIÓN'!B:B,A402,'MOD PAA INVERSIÓN'!A:A,"Modificación propuesta")</f>
        <v>0</v>
      </c>
      <c r="AB402" s="83">
        <f t="shared" si="145"/>
        <v>0</v>
      </c>
      <c r="AC402" s="83">
        <f t="shared" si="147"/>
        <v>31200000</v>
      </c>
      <c r="AD402" s="76">
        <f>IFERROR(VLOOKUP(A402,'MOD PAA INVERSIÓN'!$B:$U,20,0),0)</f>
        <v>0</v>
      </c>
      <c r="AE402" s="76">
        <f>SUMIFS('MOD PAA INVERSIÓN'!$M:$M,'MOD PAA INVERSIÓN'!B:B,A402,'MOD PAA INVERSIÓN'!A:A,"Información Actual")</f>
        <v>0</v>
      </c>
      <c r="AF402" s="76" t="e">
        <f>VLOOKUP(A402,'Copia de MOD PAA INVERSIÓN'!$B:$M,12,0)</f>
        <v>#N/A</v>
      </c>
      <c r="AG402" s="28" t="e">
        <f t="shared" si="113"/>
        <v>#REF!</v>
      </c>
      <c r="AH402" s="28"/>
    </row>
    <row r="403" spans="1:34" ht="63.75">
      <c r="A403" s="32" t="s">
        <v>814</v>
      </c>
      <c r="B403" s="33" t="s">
        <v>71</v>
      </c>
      <c r="C403" s="33" t="s">
        <v>72</v>
      </c>
      <c r="D403" s="33" t="s">
        <v>478</v>
      </c>
      <c r="E403" s="33" t="s">
        <v>458</v>
      </c>
      <c r="F403" s="33">
        <v>8131</v>
      </c>
      <c r="G403" s="33">
        <v>2024110010238</v>
      </c>
      <c r="H403" s="33" t="s">
        <v>28</v>
      </c>
      <c r="I403" s="33" t="s">
        <v>459</v>
      </c>
      <c r="J403" s="33" t="s">
        <v>32</v>
      </c>
      <c r="K403" s="33">
        <v>80111600</v>
      </c>
      <c r="L403" s="33" t="s">
        <v>799</v>
      </c>
      <c r="M403" s="33" t="s">
        <v>82</v>
      </c>
      <c r="N403" s="33" t="s">
        <v>83</v>
      </c>
      <c r="O403" s="33">
        <v>6</v>
      </c>
      <c r="P403" s="32">
        <v>1</v>
      </c>
      <c r="Q403" s="33" t="s">
        <v>84</v>
      </c>
      <c r="R403" s="63" t="s">
        <v>85</v>
      </c>
      <c r="S403" s="63">
        <v>6000000</v>
      </c>
      <c r="T403" s="51">
        <f t="shared" si="144"/>
        <v>36000000</v>
      </c>
      <c r="U403" s="33" t="s">
        <v>86</v>
      </c>
      <c r="V403" s="66" t="s">
        <v>79</v>
      </c>
      <c r="W403" s="32" t="s">
        <v>481</v>
      </c>
      <c r="X403" s="32" t="s">
        <v>491</v>
      </c>
      <c r="Y403" s="33" t="s">
        <v>77</v>
      </c>
      <c r="Z403" s="33" t="s">
        <v>78</v>
      </c>
      <c r="AA403" s="76">
        <f>SUMIFS('MOD PAA INVERSIÓN'!M:M,'MOD PAA INVERSIÓN'!B:B,A403,'MOD PAA INVERSIÓN'!A:A,"Modificación propuesta")</f>
        <v>30000000</v>
      </c>
      <c r="AB403" s="76">
        <f>AA403-T403</f>
        <v>-6000000</v>
      </c>
      <c r="AC403" s="76">
        <f>AA403</f>
        <v>30000000</v>
      </c>
      <c r="AD403" s="76">
        <f>IFERROR(VLOOKUP(A403,'MOD PAA INVERSIÓN'!$B:$U,20,0),0)</f>
        <v>7</v>
      </c>
      <c r="AE403" s="76">
        <f>SUMIFS('MOD PAA INVERSIÓN'!$M:$M,'MOD PAA INVERSIÓN'!B:B,A403,'MOD PAA INVERSIÓN'!A:A,"Información Actual")</f>
        <v>36000000</v>
      </c>
      <c r="AF403" s="76">
        <f>VLOOKUP(A403,'Copia de MOD PAA INVERSIÓN'!$B:$M,12,0)</f>
        <v>30000000</v>
      </c>
      <c r="AG403" s="86" t="e">
        <f t="shared" si="113"/>
        <v>#REF!</v>
      </c>
      <c r="AH403" s="28"/>
    </row>
    <row r="404" spans="1:34" ht="76.5">
      <c r="A404" s="32" t="s">
        <v>815</v>
      </c>
      <c r="B404" s="33" t="s">
        <v>71</v>
      </c>
      <c r="C404" s="33" t="s">
        <v>72</v>
      </c>
      <c r="D404" s="33" t="s">
        <v>457</v>
      </c>
      <c r="E404" s="33" t="s">
        <v>458</v>
      </c>
      <c r="F404" s="34">
        <v>8131</v>
      </c>
      <c r="G404" s="34">
        <v>2024110010238</v>
      </c>
      <c r="H404" s="33" t="s">
        <v>28</v>
      </c>
      <c r="I404" s="33" t="s">
        <v>459</v>
      </c>
      <c r="J404" s="33" t="s">
        <v>31</v>
      </c>
      <c r="K404" s="33">
        <v>80111600</v>
      </c>
      <c r="L404" s="33" t="s">
        <v>816</v>
      </c>
      <c r="M404" s="33" t="s">
        <v>83</v>
      </c>
      <c r="N404" s="33" t="s">
        <v>83</v>
      </c>
      <c r="O404" s="33">
        <v>6</v>
      </c>
      <c r="P404" s="32">
        <v>1</v>
      </c>
      <c r="Q404" s="33" t="s">
        <v>84</v>
      </c>
      <c r="R404" s="63" t="s">
        <v>85</v>
      </c>
      <c r="S404" s="63">
        <v>4500000</v>
      </c>
      <c r="T404" s="51">
        <f t="shared" si="144"/>
        <v>27000000</v>
      </c>
      <c r="U404" s="33" t="s">
        <v>86</v>
      </c>
      <c r="V404" s="66" t="s">
        <v>79</v>
      </c>
      <c r="W404" s="32" t="s">
        <v>463</v>
      </c>
      <c r="X404" s="32" t="s">
        <v>503</v>
      </c>
      <c r="Y404" s="33" t="s">
        <v>77</v>
      </c>
      <c r="Z404" s="33" t="s">
        <v>78</v>
      </c>
      <c r="AA404" s="76">
        <f>SUMIFS('MOD PAA INVERSIÓN'!M:M,'MOD PAA INVERSIÓN'!B:B,A404,'MOD PAA INVERSIÓN'!A:A,"Modificación propuesta")</f>
        <v>0</v>
      </c>
      <c r="AB404" s="83">
        <f t="shared" ref="AB404:AB406" si="148">AC404-T404</f>
        <v>0</v>
      </c>
      <c r="AC404" s="83">
        <f t="shared" ref="AC404:AC406" si="149">T404</f>
        <v>27000000</v>
      </c>
      <c r="AD404" s="76">
        <f>IFERROR(VLOOKUP(A404,'MOD PAA INVERSIÓN'!$B:$U,20,0),0)</f>
        <v>0</v>
      </c>
      <c r="AE404" s="76">
        <f>SUMIFS('MOD PAA INVERSIÓN'!$M:$M,'MOD PAA INVERSIÓN'!B:B,A404,'MOD PAA INVERSIÓN'!A:A,"Información Actual")</f>
        <v>0</v>
      </c>
      <c r="AF404" s="76" t="e">
        <f>VLOOKUP(A404,'Copia de MOD PAA INVERSIÓN'!$B:$M,12,0)</f>
        <v>#N/A</v>
      </c>
      <c r="AG404" s="28" t="e">
        <f t="shared" si="113"/>
        <v>#REF!</v>
      </c>
      <c r="AH404" s="28"/>
    </row>
    <row r="405" spans="1:34" ht="76.5">
      <c r="A405" s="32" t="s">
        <v>817</v>
      </c>
      <c r="B405" s="33" t="s">
        <v>71</v>
      </c>
      <c r="C405" s="33" t="s">
        <v>72</v>
      </c>
      <c r="D405" s="33" t="s">
        <v>457</v>
      </c>
      <c r="E405" s="33" t="s">
        <v>458</v>
      </c>
      <c r="F405" s="34">
        <v>8131</v>
      </c>
      <c r="G405" s="34">
        <v>2024110010238</v>
      </c>
      <c r="H405" s="33" t="s">
        <v>28</v>
      </c>
      <c r="I405" s="33" t="s">
        <v>459</v>
      </c>
      <c r="J405" s="33" t="s">
        <v>31</v>
      </c>
      <c r="K405" s="33">
        <v>80111600</v>
      </c>
      <c r="L405" s="33" t="s">
        <v>1410</v>
      </c>
      <c r="M405" s="33" t="s">
        <v>82</v>
      </c>
      <c r="N405" s="33" t="s">
        <v>83</v>
      </c>
      <c r="O405" s="33">
        <v>6</v>
      </c>
      <c r="P405" s="32">
        <v>1</v>
      </c>
      <c r="Q405" s="33" t="s">
        <v>84</v>
      </c>
      <c r="R405" s="63" t="s">
        <v>85</v>
      </c>
      <c r="S405" s="63">
        <v>3600000</v>
      </c>
      <c r="T405" s="51">
        <f t="shared" si="144"/>
        <v>21600000</v>
      </c>
      <c r="U405" s="33" t="s">
        <v>86</v>
      </c>
      <c r="V405" s="66" t="s">
        <v>79</v>
      </c>
      <c r="W405" s="32" t="s">
        <v>463</v>
      </c>
      <c r="X405" s="32" t="s">
        <v>503</v>
      </c>
      <c r="Y405" s="33" t="s">
        <v>77</v>
      </c>
      <c r="Z405" s="33" t="s">
        <v>78</v>
      </c>
      <c r="AA405" s="76">
        <f>SUMIFS('MOD PAA INVERSIÓN'!M:M,'MOD PAA INVERSIÓN'!B:B,A405,'MOD PAA INVERSIÓN'!A:A,"Modificación propuesta")</f>
        <v>0</v>
      </c>
      <c r="AB405" s="83">
        <f t="shared" si="148"/>
        <v>0</v>
      </c>
      <c r="AC405" s="83">
        <f t="shared" si="149"/>
        <v>21600000</v>
      </c>
      <c r="AD405" s="76">
        <f>IFERROR(VLOOKUP(A405,'MOD PAA INVERSIÓN'!$B:$U,20,0),0)</f>
        <v>0</v>
      </c>
      <c r="AE405" s="76">
        <f>SUMIFS('MOD PAA INVERSIÓN'!$M:$M,'MOD PAA INVERSIÓN'!B:B,A405,'MOD PAA INVERSIÓN'!A:A,"Información Actual")</f>
        <v>0</v>
      </c>
      <c r="AF405" s="76" t="e">
        <f>VLOOKUP(A405,'Copia de MOD PAA INVERSIÓN'!$B:$M,12,0)</f>
        <v>#N/A</v>
      </c>
      <c r="AG405" s="28" t="e">
        <f t="shared" si="113"/>
        <v>#REF!</v>
      </c>
      <c r="AH405" s="28"/>
    </row>
    <row r="406" spans="1:34" ht="76.5">
      <c r="A406" s="32" t="s">
        <v>818</v>
      </c>
      <c r="B406" s="33" t="s">
        <v>71</v>
      </c>
      <c r="C406" s="33" t="s">
        <v>72</v>
      </c>
      <c r="D406" s="33" t="s">
        <v>457</v>
      </c>
      <c r="E406" s="33" t="s">
        <v>458</v>
      </c>
      <c r="F406" s="34">
        <v>8131</v>
      </c>
      <c r="G406" s="34">
        <v>2024110010238</v>
      </c>
      <c r="H406" s="33" t="s">
        <v>28</v>
      </c>
      <c r="I406" s="33" t="s">
        <v>459</v>
      </c>
      <c r="J406" s="33" t="s">
        <v>31</v>
      </c>
      <c r="K406" s="33">
        <v>80111600</v>
      </c>
      <c r="L406" s="33" t="s">
        <v>821</v>
      </c>
      <c r="M406" s="33" t="s">
        <v>82</v>
      </c>
      <c r="N406" s="33" t="s">
        <v>83</v>
      </c>
      <c r="O406" s="33">
        <v>6</v>
      </c>
      <c r="P406" s="32">
        <v>1</v>
      </c>
      <c r="Q406" s="33" t="s">
        <v>84</v>
      </c>
      <c r="R406" s="63" t="s">
        <v>85</v>
      </c>
      <c r="S406" s="63">
        <v>5200000</v>
      </c>
      <c r="T406" s="51">
        <f t="shared" si="144"/>
        <v>31200000</v>
      </c>
      <c r="U406" s="33" t="s">
        <v>86</v>
      </c>
      <c r="V406" s="66" t="s">
        <v>79</v>
      </c>
      <c r="W406" s="32" t="s">
        <v>463</v>
      </c>
      <c r="X406" s="32" t="s">
        <v>503</v>
      </c>
      <c r="Y406" s="33" t="s">
        <v>77</v>
      </c>
      <c r="Z406" s="33" t="s">
        <v>78</v>
      </c>
      <c r="AA406" s="76">
        <f>SUMIFS('MOD PAA INVERSIÓN'!M:M,'MOD PAA INVERSIÓN'!B:B,A406,'MOD PAA INVERSIÓN'!A:A,"Modificación propuesta")</f>
        <v>0</v>
      </c>
      <c r="AB406" s="83">
        <f t="shared" si="148"/>
        <v>0</v>
      </c>
      <c r="AC406" s="83">
        <f t="shared" si="149"/>
        <v>31200000</v>
      </c>
      <c r="AD406" s="76">
        <f>IFERROR(VLOOKUP(A406,'MOD PAA INVERSIÓN'!$B:$U,20,0),0)</f>
        <v>0</v>
      </c>
      <c r="AE406" s="76">
        <f>SUMIFS('MOD PAA INVERSIÓN'!$M:$M,'MOD PAA INVERSIÓN'!B:B,A406,'MOD PAA INVERSIÓN'!A:A,"Información Actual")</f>
        <v>0</v>
      </c>
      <c r="AF406" s="76" t="e">
        <f>VLOOKUP(A406,'Copia de MOD PAA INVERSIÓN'!$B:$M,12,0)</f>
        <v>#N/A</v>
      </c>
      <c r="AG406" s="28" t="e">
        <f t="shared" si="113"/>
        <v>#REF!</v>
      </c>
      <c r="AH406" s="28"/>
    </row>
    <row r="407" spans="1:34" ht="76.5">
      <c r="A407" s="32" t="s">
        <v>819</v>
      </c>
      <c r="B407" s="33" t="s">
        <v>71</v>
      </c>
      <c r="C407" s="33" t="s">
        <v>698</v>
      </c>
      <c r="D407" s="33" t="s">
        <v>457</v>
      </c>
      <c r="E407" s="33" t="s">
        <v>458</v>
      </c>
      <c r="F407" s="34">
        <v>8131</v>
      </c>
      <c r="G407" s="34">
        <v>2024110010238</v>
      </c>
      <c r="H407" s="33" t="s">
        <v>28</v>
      </c>
      <c r="I407" s="33" t="s">
        <v>459</v>
      </c>
      <c r="J407" s="33" t="s">
        <v>31</v>
      </c>
      <c r="K407" s="43">
        <v>80111600</v>
      </c>
      <c r="L407" s="33" t="s">
        <v>821</v>
      </c>
      <c r="M407" s="33" t="s">
        <v>82</v>
      </c>
      <c r="N407" s="33" t="s">
        <v>83</v>
      </c>
      <c r="O407" s="33">
        <v>6</v>
      </c>
      <c r="P407" s="32">
        <v>1</v>
      </c>
      <c r="Q407" s="33" t="s">
        <v>84</v>
      </c>
      <c r="R407" s="63" t="s">
        <v>85</v>
      </c>
      <c r="S407" s="63">
        <v>7500000</v>
      </c>
      <c r="T407" s="51">
        <f t="shared" si="144"/>
        <v>45000000</v>
      </c>
      <c r="U407" s="33" t="s">
        <v>86</v>
      </c>
      <c r="V407" s="66" t="s">
        <v>79</v>
      </c>
      <c r="W407" s="32" t="s">
        <v>463</v>
      </c>
      <c r="X407" s="32" t="s">
        <v>503</v>
      </c>
      <c r="Y407" s="33" t="s">
        <v>77</v>
      </c>
      <c r="Z407" s="33" t="s">
        <v>78</v>
      </c>
      <c r="AA407" s="76">
        <f>SUMIFS('MOD PAA INVERSIÓN'!M:M,'MOD PAA INVERSIÓN'!B:B,A407,'MOD PAA INVERSIÓN'!A:A,"Modificación propuesta")</f>
        <v>60000000</v>
      </c>
      <c r="AB407" s="76">
        <f t="shared" ref="AB407:AB408" si="150">AA407-T407</f>
        <v>15000000</v>
      </c>
      <c r="AC407" s="76">
        <f t="shared" ref="AC407:AC408" si="151">AA407</f>
        <v>60000000</v>
      </c>
      <c r="AD407" s="76">
        <f>IFERROR(VLOOKUP(A407,'MOD PAA INVERSIÓN'!$B:$U,20,0),0)</f>
        <v>7</v>
      </c>
      <c r="AE407" s="76">
        <f>SUMIFS('MOD PAA INVERSIÓN'!$M:$M,'MOD PAA INVERSIÓN'!B:B,A407,'MOD PAA INVERSIÓN'!A:A,"Información Actual")</f>
        <v>45000000</v>
      </c>
      <c r="AF407" s="76">
        <f>VLOOKUP(A407,'Copia de MOD PAA INVERSIÓN'!$B:$M,12,0)</f>
        <v>60000000</v>
      </c>
      <c r="AG407" s="83" t="e">
        <f t="shared" si="113"/>
        <v>#REF!</v>
      </c>
      <c r="AH407" s="28"/>
    </row>
    <row r="408" spans="1:34" ht="76.5">
      <c r="A408" s="32" t="s">
        <v>820</v>
      </c>
      <c r="B408" s="33" t="s">
        <v>71</v>
      </c>
      <c r="C408" s="33" t="s">
        <v>702</v>
      </c>
      <c r="D408" s="33" t="s">
        <v>457</v>
      </c>
      <c r="E408" s="33" t="s">
        <v>458</v>
      </c>
      <c r="F408" s="34">
        <v>8131</v>
      </c>
      <c r="G408" s="34">
        <v>2024110010238</v>
      </c>
      <c r="H408" s="33" t="s">
        <v>28</v>
      </c>
      <c r="I408" s="33" t="s">
        <v>459</v>
      </c>
      <c r="J408" s="33" t="s">
        <v>31</v>
      </c>
      <c r="K408" s="43">
        <v>80111600</v>
      </c>
      <c r="L408" s="33" t="s">
        <v>821</v>
      </c>
      <c r="M408" s="33" t="s">
        <v>82</v>
      </c>
      <c r="N408" s="33" t="s">
        <v>83</v>
      </c>
      <c r="O408" s="33">
        <v>8</v>
      </c>
      <c r="P408" s="32">
        <v>1</v>
      </c>
      <c r="Q408" s="33" t="s">
        <v>84</v>
      </c>
      <c r="R408" s="63" t="s">
        <v>85</v>
      </c>
      <c r="S408" s="63">
        <v>8000000</v>
      </c>
      <c r="T408" s="51">
        <f t="shared" si="144"/>
        <v>64000000</v>
      </c>
      <c r="U408" s="33" t="s">
        <v>86</v>
      </c>
      <c r="V408" s="66" t="s">
        <v>79</v>
      </c>
      <c r="W408" s="32" t="s">
        <v>463</v>
      </c>
      <c r="X408" s="32" t="s">
        <v>503</v>
      </c>
      <c r="Y408" s="33" t="s">
        <v>77</v>
      </c>
      <c r="Z408" s="33" t="s">
        <v>78</v>
      </c>
      <c r="AA408" s="76">
        <f>SUMIFS('MOD PAA INVERSIÓN'!M:M,'MOD PAA INVERSIÓN'!B:B,A408,'MOD PAA INVERSIÓN'!A:A,"Modificación propuesta")</f>
        <v>40000000</v>
      </c>
      <c r="AB408" s="76">
        <f t="shared" si="150"/>
        <v>-24000000</v>
      </c>
      <c r="AC408" s="76">
        <f t="shared" si="151"/>
        <v>40000000</v>
      </c>
      <c r="AD408" s="76">
        <f>IFERROR(VLOOKUP(A408,'MOD PAA INVERSIÓN'!$B:$U,20,0),0)</f>
        <v>7</v>
      </c>
      <c r="AE408" s="76">
        <f>SUMIFS('MOD PAA INVERSIÓN'!$M:$M,'MOD PAA INVERSIÓN'!B:B,A408,'MOD PAA INVERSIÓN'!A:A,"Información Actual")</f>
        <v>64000000</v>
      </c>
      <c r="AF408" s="76">
        <f>VLOOKUP(A408,'Copia de MOD PAA INVERSIÓN'!$B:$M,12,0)</f>
        <v>40000000</v>
      </c>
      <c r="AG408" s="86" t="e">
        <f t="shared" si="113"/>
        <v>#REF!</v>
      </c>
      <c r="AH408" s="28"/>
    </row>
    <row r="409" spans="1:34" ht="76.5">
      <c r="A409" s="32" t="s">
        <v>822</v>
      </c>
      <c r="B409" s="33" t="s">
        <v>71</v>
      </c>
      <c r="C409" s="33" t="s">
        <v>72</v>
      </c>
      <c r="D409" s="33" t="s">
        <v>457</v>
      </c>
      <c r="E409" s="33" t="s">
        <v>458</v>
      </c>
      <c r="F409" s="34">
        <v>8131</v>
      </c>
      <c r="G409" s="34">
        <v>2024110010238</v>
      </c>
      <c r="H409" s="33" t="s">
        <v>28</v>
      </c>
      <c r="I409" s="33" t="s">
        <v>459</v>
      </c>
      <c r="J409" s="33" t="s">
        <v>31</v>
      </c>
      <c r="K409" s="33">
        <v>80111600</v>
      </c>
      <c r="L409" s="33" t="s">
        <v>788</v>
      </c>
      <c r="M409" s="33" t="s">
        <v>82</v>
      </c>
      <c r="N409" s="33" t="s">
        <v>83</v>
      </c>
      <c r="O409" s="33">
        <v>6</v>
      </c>
      <c r="P409" s="32">
        <v>1</v>
      </c>
      <c r="Q409" s="33" t="s">
        <v>84</v>
      </c>
      <c r="R409" s="63" t="s">
        <v>85</v>
      </c>
      <c r="S409" s="63">
        <v>6000000</v>
      </c>
      <c r="T409" s="51">
        <f t="shared" si="144"/>
        <v>36000000</v>
      </c>
      <c r="U409" s="33" t="s">
        <v>86</v>
      </c>
      <c r="V409" s="66" t="s">
        <v>79</v>
      </c>
      <c r="W409" s="32" t="s">
        <v>463</v>
      </c>
      <c r="X409" s="32" t="s">
        <v>503</v>
      </c>
      <c r="Y409" s="33" t="s">
        <v>77</v>
      </c>
      <c r="Z409" s="33" t="s">
        <v>78</v>
      </c>
      <c r="AA409" s="76">
        <f>SUMIFS('MOD PAA INVERSIÓN'!M:M,'MOD PAA INVERSIÓN'!B:B,A409,'MOD PAA INVERSIÓN'!A:A,"Modificación propuesta")</f>
        <v>0</v>
      </c>
      <c r="AB409" s="83">
        <f t="shared" ref="AB409:AB411" si="152">AC409-T409</f>
        <v>0</v>
      </c>
      <c r="AC409" s="83">
        <f t="shared" ref="AC409:AC411" si="153">T409</f>
        <v>36000000</v>
      </c>
      <c r="AD409" s="76">
        <f>IFERROR(VLOOKUP(A409,'MOD PAA INVERSIÓN'!$B:$U,20,0),0)</f>
        <v>0</v>
      </c>
      <c r="AE409" s="76">
        <f>SUMIFS('MOD PAA INVERSIÓN'!$M:$M,'MOD PAA INVERSIÓN'!B:B,A409,'MOD PAA INVERSIÓN'!A:A,"Información Actual")</f>
        <v>0</v>
      </c>
      <c r="AF409" s="76" t="e">
        <f>VLOOKUP(A409,'Copia de MOD PAA INVERSIÓN'!$B:$M,12,0)</f>
        <v>#N/A</v>
      </c>
      <c r="AG409" s="28" t="e">
        <f t="shared" si="113"/>
        <v>#REF!</v>
      </c>
      <c r="AH409" s="28"/>
    </row>
    <row r="410" spans="1:34" ht="76.5">
      <c r="A410" s="32" t="s">
        <v>823</v>
      </c>
      <c r="B410" s="33" t="s">
        <v>71</v>
      </c>
      <c r="C410" s="33" t="s">
        <v>72</v>
      </c>
      <c r="D410" s="33" t="s">
        <v>457</v>
      </c>
      <c r="E410" s="33" t="s">
        <v>458</v>
      </c>
      <c r="F410" s="34">
        <v>8131</v>
      </c>
      <c r="G410" s="34">
        <v>2024110010238</v>
      </c>
      <c r="H410" s="33" t="s">
        <v>28</v>
      </c>
      <c r="I410" s="33" t="s">
        <v>459</v>
      </c>
      <c r="J410" s="33" t="s">
        <v>31</v>
      </c>
      <c r="K410" s="33">
        <v>80111600</v>
      </c>
      <c r="L410" s="33" t="s">
        <v>796</v>
      </c>
      <c r="M410" s="33" t="s">
        <v>82</v>
      </c>
      <c r="N410" s="33" t="s">
        <v>83</v>
      </c>
      <c r="O410" s="33">
        <v>6</v>
      </c>
      <c r="P410" s="32">
        <v>1</v>
      </c>
      <c r="Q410" s="33" t="s">
        <v>84</v>
      </c>
      <c r="R410" s="63" t="s">
        <v>85</v>
      </c>
      <c r="S410" s="63">
        <v>5300000</v>
      </c>
      <c r="T410" s="51">
        <f t="shared" si="144"/>
        <v>31800000</v>
      </c>
      <c r="U410" s="33" t="s">
        <v>86</v>
      </c>
      <c r="V410" s="66" t="s">
        <v>79</v>
      </c>
      <c r="W410" s="32" t="s">
        <v>463</v>
      </c>
      <c r="X410" s="32" t="s">
        <v>503</v>
      </c>
      <c r="Y410" s="33" t="s">
        <v>77</v>
      </c>
      <c r="Z410" s="33" t="s">
        <v>78</v>
      </c>
      <c r="AA410" s="76">
        <f>SUMIFS('MOD PAA INVERSIÓN'!M:M,'MOD PAA INVERSIÓN'!B:B,A410,'MOD PAA INVERSIÓN'!A:A,"Modificación propuesta")</f>
        <v>0</v>
      </c>
      <c r="AB410" s="83">
        <f t="shared" si="152"/>
        <v>0</v>
      </c>
      <c r="AC410" s="83">
        <f t="shared" si="153"/>
        <v>31800000</v>
      </c>
      <c r="AD410" s="76">
        <f>IFERROR(VLOOKUP(A410,'MOD PAA INVERSIÓN'!$B:$U,20,0),0)</f>
        <v>0</v>
      </c>
      <c r="AE410" s="76">
        <f>SUMIFS('MOD PAA INVERSIÓN'!$M:$M,'MOD PAA INVERSIÓN'!B:B,A410,'MOD PAA INVERSIÓN'!A:A,"Información Actual")</f>
        <v>0</v>
      </c>
      <c r="AF410" s="76" t="e">
        <f>VLOOKUP(A410,'Copia de MOD PAA INVERSIÓN'!$B:$M,12,0)</f>
        <v>#N/A</v>
      </c>
      <c r="AG410" s="28" t="e">
        <f t="shared" si="113"/>
        <v>#REF!</v>
      </c>
      <c r="AH410" s="28"/>
    </row>
    <row r="411" spans="1:34" ht="76.5">
      <c r="A411" s="32" t="s">
        <v>824</v>
      </c>
      <c r="B411" s="33" t="s">
        <v>71</v>
      </c>
      <c r="C411" s="33" t="s">
        <v>72</v>
      </c>
      <c r="D411" s="33" t="s">
        <v>457</v>
      </c>
      <c r="E411" s="33" t="s">
        <v>458</v>
      </c>
      <c r="F411" s="34">
        <v>8131</v>
      </c>
      <c r="G411" s="34">
        <v>2024110010238</v>
      </c>
      <c r="H411" s="33" t="s">
        <v>28</v>
      </c>
      <c r="I411" s="33" t="s">
        <v>459</v>
      </c>
      <c r="J411" s="33" t="s">
        <v>31</v>
      </c>
      <c r="K411" s="33">
        <v>80111600</v>
      </c>
      <c r="L411" s="33" t="s">
        <v>796</v>
      </c>
      <c r="M411" s="33" t="s">
        <v>83</v>
      </c>
      <c r="N411" s="33" t="s">
        <v>83</v>
      </c>
      <c r="O411" s="33">
        <v>6</v>
      </c>
      <c r="P411" s="32">
        <v>1</v>
      </c>
      <c r="Q411" s="33" t="s">
        <v>84</v>
      </c>
      <c r="R411" s="63" t="s">
        <v>85</v>
      </c>
      <c r="S411" s="63">
        <v>4500000</v>
      </c>
      <c r="T411" s="51">
        <f t="shared" si="144"/>
        <v>27000000</v>
      </c>
      <c r="U411" s="33" t="s">
        <v>86</v>
      </c>
      <c r="V411" s="66" t="s">
        <v>79</v>
      </c>
      <c r="W411" s="32" t="s">
        <v>463</v>
      </c>
      <c r="X411" s="32" t="s">
        <v>503</v>
      </c>
      <c r="Y411" s="33" t="s">
        <v>77</v>
      </c>
      <c r="Z411" s="33" t="s">
        <v>78</v>
      </c>
      <c r="AA411" s="76">
        <f>SUMIFS('MOD PAA INVERSIÓN'!M:M,'MOD PAA INVERSIÓN'!B:B,A411,'MOD PAA INVERSIÓN'!A:A,"Modificación propuesta")</f>
        <v>0</v>
      </c>
      <c r="AB411" s="83">
        <f t="shared" si="152"/>
        <v>0</v>
      </c>
      <c r="AC411" s="83">
        <f t="shared" si="153"/>
        <v>27000000</v>
      </c>
      <c r="AD411" s="76">
        <f>IFERROR(VLOOKUP(A411,'MOD PAA INVERSIÓN'!$B:$U,20,0),0)</f>
        <v>0</v>
      </c>
      <c r="AE411" s="76">
        <f>SUMIFS('MOD PAA INVERSIÓN'!$M:$M,'MOD PAA INVERSIÓN'!B:B,A411,'MOD PAA INVERSIÓN'!A:A,"Información Actual")</f>
        <v>0</v>
      </c>
      <c r="AF411" s="76" t="e">
        <f>VLOOKUP(A411,'Copia de MOD PAA INVERSIÓN'!$B:$M,12,0)</f>
        <v>#N/A</v>
      </c>
      <c r="AG411" s="28" t="e">
        <f t="shared" si="113"/>
        <v>#REF!</v>
      </c>
      <c r="AH411" s="28"/>
    </row>
    <row r="412" spans="1:34" ht="76.5">
      <c r="A412" s="32" t="s">
        <v>825</v>
      </c>
      <c r="B412" s="33" t="s">
        <v>71</v>
      </c>
      <c r="C412" s="33" t="s">
        <v>72</v>
      </c>
      <c r="D412" s="33" t="s">
        <v>457</v>
      </c>
      <c r="E412" s="33" t="s">
        <v>458</v>
      </c>
      <c r="F412" s="34">
        <v>8131</v>
      </c>
      <c r="G412" s="34">
        <v>2024110010238</v>
      </c>
      <c r="H412" s="33" t="s">
        <v>28</v>
      </c>
      <c r="I412" s="33" t="s">
        <v>459</v>
      </c>
      <c r="J412" s="33" t="s">
        <v>31</v>
      </c>
      <c r="K412" s="33">
        <v>80111600</v>
      </c>
      <c r="L412" s="33" t="s">
        <v>796</v>
      </c>
      <c r="M412" s="33" t="s">
        <v>83</v>
      </c>
      <c r="N412" s="33" t="s">
        <v>83</v>
      </c>
      <c r="O412" s="33">
        <v>6</v>
      </c>
      <c r="P412" s="32">
        <v>1</v>
      </c>
      <c r="Q412" s="33" t="s">
        <v>84</v>
      </c>
      <c r="R412" s="63" t="s">
        <v>85</v>
      </c>
      <c r="S412" s="63">
        <v>7000000</v>
      </c>
      <c r="T412" s="51">
        <f t="shared" si="144"/>
        <v>42000000</v>
      </c>
      <c r="U412" s="33" t="s">
        <v>86</v>
      </c>
      <c r="V412" s="66" t="s">
        <v>79</v>
      </c>
      <c r="W412" s="32" t="s">
        <v>463</v>
      </c>
      <c r="X412" s="32" t="s">
        <v>503</v>
      </c>
      <c r="Y412" s="33" t="s">
        <v>77</v>
      </c>
      <c r="Z412" s="33" t="s">
        <v>78</v>
      </c>
      <c r="AA412" s="76">
        <f>SUMIFS('MOD PAA INVERSIÓN'!M:M,'MOD PAA INVERSIÓN'!B:B,A412,'MOD PAA INVERSIÓN'!A:A,"Modificación propuesta")</f>
        <v>45000000</v>
      </c>
      <c r="AB412" s="76">
        <f>AA412-T412</f>
        <v>3000000</v>
      </c>
      <c r="AC412" s="76">
        <f>AA412</f>
        <v>45000000</v>
      </c>
      <c r="AD412" s="76">
        <f>IFERROR(VLOOKUP(A412,'MOD PAA INVERSIÓN'!$B:$U,20,0),0)</f>
        <v>7</v>
      </c>
      <c r="AE412" s="76">
        <f>SUMIFS('MOD PAA INVERSIÓN'!$M:$M,'MOD PAA INVERSIÓN'!B:B,A412,'MOD PAA INVERSIÓN'!A:A,"Información Actual")</f>
        <v>42000000</v>
      </c>
      <c r="AF412" s="76">
        <f>VLOOKUP(A412,'Copia de MOD PAA INVERSIÓN'!$B:$M,12,0)</f>
        <v>45000000</v>
      </c>
      <c r="AG412" s="83" t="e">
        <f t="shared" si="113"/>
        <v>#REF!</v>
      </c>
      <c r="AH412" s="28"/>
    </row>
    <row r="413" spans="1:34" ht="76.5">
      <c r="A413" s="32" t="s">
        <v>826</v>
      </c>
      <c r="B413" s="33" t="s">
        <v>71</v>
      </c>
      <c r="C413" s="33" t="s">
        <v>72</v>
      </c>
      <c r="D413" s="33" t="s">
        <v>457</v>
      </c>
      <c r="E413" s="33" t="s">
        <v>458</v>
      </c>
      <c r="F413" s="34">
        <v>8131</v>
      </c>
      <c r="G413" s="34">
        <v>2024110010238</v>
      </c>
      <c r="H413" s="33" t="s">
        <v>28</v>
      </c>
      <c r="I413" s="33" t="s">
        <v>459</v>
      </c>
      <c r="J413" s="33" t="s">
        <v>31</v>
      </c>
      <c r="K413" s="33">
        <v>80111600</v>
      </c>
      <c r="L413" s="33" t="s">
        <v>796</v>
      </c>
      <c r="M413" s="33" t="s">
        <v>82</v>
      </c>
      <c r="N413" s="33" t="s">
        <v>83</v>
      </c>
      <c r="O413" s="33">
        <v>6</v>
      </c>
      <c r="P413" s="32">
        <v>1</v>
      </c>
      <c r="Q413" s="33" t="s">
        <v>84</v>
      </c>
      <c r="R413" s="63" t="s">
        <v>85</v>
      </c>
      <c r="S413" s="63">
        <v>4500000</v>
      </c>
      <c r="T413" s="51">
        <f t="shared" si="144"/>
        <v>27000000</v>
      </c>
      <c r="U413" s="33" t="s">
        <v>86</v>
      </c>
      <c r="V413" s="66" t="s">
        <v>79</v>
      </c>
      <c r="W413" s="32" t="s">
        <v>463</v>
      </c>
      <c r="X413" s="32" t="s">
        <v>503</v>
      </c>
      <c r="Y413" s="33" t="s">
        <v>77</v>
      </c>
      <c r="Z413" s="33" t="s">
        <v>78</v>
      </c>
      <c r="AA413" s="76">
        <f>SUMIFS('MOD PAA INVERSIÓN'!M:M,'MOD PAA INVERSIÓN'!B:B,A413,'MOD PAA INVERSIÓN'!A:A,"Modificación propuesta")</f>
        <v>0</v>
      </c>
      <c r="AB413" s="83">
        <f t="shared" ref="AB413:AB419" si="154">AC413-T413</f>
        <v>0</v>
      </c>
      <c r="AC413" s="83">
        <f t="shared" ref="AC413:AC419" si="155">T413</f>
        <v>27000000</v>
      </c>
      <c r="AD413" s="76">
        <f>IFERROR(VLOOKUP(A413,'MOD PAA INVERSIÓN'!$B:$U,20,0),0)</f>
        <v>0</v>
      </c>
      <c r="AE413" s="76">
        <f>SUMIFS('MOD PAA INVERSIÓN'!$M:$M,'MOD PAA INVERSIÓN'!B:B,A413,'MOD PAA INVERSIÓN'!A:A,"Información Actual")</f>
        <v>0</v>
      </c>
      <c r="AF413" s="76" t="e">
        <f>VLOOKUP(A413,'Copia de MOD PAA INVERSIÓN'!$B:$M,12,0)</f>
        <v>#N/A</v>
      </c>
      <c r="AG413" s="28" t="e">
        <f t="shared" si="113"/>
        <v>#REF!</v>
      </c>
      <c r="AH413" s="28"/>
    </row>
    <row r="414" spans="1:34" ht="76.5">
      <c r="A414" s="32" t="s">
        <v>827</v>
      </c>
      <c r="B414" s="33" t="s">
        <v>71</v>
      </c>
      <c r="C414" s="33" t="s">
        <v>72</v>
      </c>
      <c r="D414" s="33" t="s">
        <v>457</v>
      </c>
      <c r="E414" s="33" t="s">
        <v>458</v>
      </c>
      <c r="F414" s="34">
        <v>8131</v>
      </c>
      <c r="G414" s="34">
        <v>2024110010238</v>
      </c>
      <c r="H414" s="33" t="s">
        <v>28</v>
      </c>
      <c r="I414" s="33" t="s">
        <v>459</v>
      </c>
      <c r="J414" s="33" t="s">
        <v>31</v>
      </c>
      <c r="K414" s="33">
        <v>80111600</v>
      </c>
      <c r="L414" s="33" t="s">
        <v>788</v>
      </c>
      <c r="M414" s="33" t="s">
        <v>82</v>
      </c>
      <c r="N414" s="33" t="s">
        <v>83</v>
      </c>
      <c r="O414" s="33">
        <v>6</v>
      </c>
      <c r="P414" s="70">
        <v>1</v>
      </c>
      <c r="Q414" s="42" t="s">
        <v>84</v>
      </c>
      <c r="R414" s="72" t="s">
        <v>85</v>
      </c>
      <c r="S414" s="63">
        <v>4500000</v>
      </c>
      <c r="T414" s="51">
        <f t="shared" si="144"/>
        <v>27000000</v>
      </c>
      <c r="U414" s="33" t="s">
        <v>86</v>
      </c>
      <c r="V414" s="32" t="s">
        <v>79</v>
      </c>
      <c r="W414" s="70" t="s">
        <v>463</v>
      </c>
      <c r="X414" s="70" t="s">
        <v>503</v>
      </c>
      <c r="Y414" s="42" t="s">
        <v>77</v>
      </c>
      <c r="Z414" s="33" t="s">
        <v>78</v>
      </c>
      <c r="AA414" s="76">
        <f>SUMIFS('MOD PAA INVERSIÓN'!M:M,'MOD PAA INVERSIÓN'!B:B,A414,'MOD PAA INVERSIÓN'!A:A,"Modificación propuesta")</f>
        <v>0</v>
      </c>
      <c r="AB414" s="83">
        <f t="shared" si="154"/>
        <v>0</v>
      </c>
      <c r="AC414" s="83">
        <f t="shared" si="155"/>
        <v>27000000</v>
      </c>
      <c r="AD414" s="76">
        <f>IFERROR(VLOOKUP(A414,'MOD PAA INVERSIÓN'!$B:$U,20,0),0)</f>
        <v>0</v>
      </c>
      <c r="AE414" s="76">
        <f>SUMIFS('MOD PAA INVERSIÓN'!$M:$M,'MOD PAA INVERSIÓN'!B:B,A414,'MOD PAA INVERSIÓN'!A:A,"Información Actual")</f>
        <v>0</v>
      </c>
      <c r="AF414" s="76" t="e">
        <f>VLOOKUP(A414,'Copia de MOD PAA INVERSIÓN'!$B:$M,12,0)</f>
        <v>#N/A</v>
      </c>
      <c r="AG414" s="28" t="e">
        <f t="shared" si="113"/>
        <v>#REF!</v>
      </c>
      <c r="AH414" s="28"/>
    </row>
    <row r="415" spans="1:34" ht="76.5">
      <c r="A415" s="32" t="s">
        <v>828</v>
      </c>
      <c r="B415" s="33" t="s">
        <v>71</v>
      </c>
      <c r="C415" s="33" t="s">
        <v>72</v>
      </c>
      <c r="D415" s="33" t="s">
        <v>457</v>
      </c>
      <c r="E415" s="33" t="s">
        <v>458</v>
      </c>
      <c r="F415" s="34">
        <v>8131</v>
      </c>
      <c r="G415" s="34">
        <v>2024110010238</v>
      </c>
      <c r="H415" s="33" t="s">
        <v>28</v>
      </c>
      <c r="I415" s="33" t="s">
        <v>459</v>
      </c>
      <c r="J415" s="33" t="s">
        <v>31</v>
      </c>
      <c r="K415" s="33">
        <v>80111600</v>
      </c>
      <c r="L415" s="33" t="s">
        <v>796</v>
      </c>
      <c r="M415" s="33" t="s">
        <v>83</v>
      </c>
      <c r="N415" s="33" t="s">
        <v>83</v>
      </c>
      <c r="O415" s="33">
        <v>8</v>
      </c>
      <c r="P415" s="32">
        <v>1</v>
      </c>
      <c r="Q415" s="33" t="s">
        <v>84</v>
      </c>
      <c r="R415" s="63" t="s">
        <v>85</v>
      </c>
      <c r="S415" s="63">
        <v>4200000</v>
      </c>
      <c r="T415" s="51">
        <f t="shared" si="144"/>
        <v>33600000</v>
      </c>
      <c r="U415" s="33" t="s">
        <v>86</v>
      </c>
      <c r="V415" s="32" t="s">
        <v>79</v>
      </c>
      <c r="W415" s="32" t="s">
        <v>463</v>
      </c>
      <c r="X415" s="32" t="s">
        <v>503</v>
      </c>
      <c r="Y415" s="33" t="s">
        <v>77</v>
      </c>
      <c r="Z415" s="33" t="s">
        <v>78</v>
      </c>
      <c r="AA415" s="76">
        <f>SUMIFS('MOD PAA INVERSIÓN'!M:M,'MOD PAA INVERSIÓN'!B:B,A415,'MOD PAA INVERSIÓN'!A:A,"Modificación propuesta")</f>
        <v>0</v>
      </c>
      <c r="AB415" s="83">
        <f t="shared" si="154"/>
        <v>0</v>
      </c>
      <c r="AC415" s="83">
        <f t="shared" si="155"/>
        <v>33600000</v>
      </c>
      <c r="AD415" s="76">
        <f>IFERROR(VLOOKUP(A415,'MOD PAA INVERSIÓN'!$B:$U,20,0),0)</f>
        <v>0</v>
      </c>
      <c r="AE415" s="76">
        <f>SUMIFS('MOD PAA INVERSIÓN'!$M:$M,'MOD PAA INVERSIÓN'!B:B,A415,'MOD PAA INVERSIÓN'!A:A,"Información Actual")</f>
        <v>0</v>
      </c>
      <c r="AF415" s="76" t="e">
        <f>VLOOKUP(A415,'Copia de MOD PAA INVERSIÓN'!$B:$M,12,0)</f>
        <v>#N/A</v>
      </c>
      <c r="AG415" s="28" t="e">
        <f t="shared" si="113"/>
        <v>#REF!</v>
      </c>
      <c r="AH415" s="28"/>
    </row>
    <row r="416" spans="1:34" ht="114.75">
      <c r="A416" s="32" t="s">
        <v>829</v>
      </c>
      <c r="B416" s="33" t="s">
        <v>71</v>
      </c>
      <c r="C416" s="33" t="s">
        <v>72</v>
      </c>
      <c r="D416" s="33" t="s">
        <v>478</v>
      </c>
      <c r="E416" s="33" t="s">
        <v>458</v>
      </c>
      <c r="F416" s="33">
        <v>8131</v>
      </c>
      <c r="G416" s="34">
        <v>2024110010238</v>
      </c>
      <c r="H416" s="33" t="s">
        <v>28</v>
      </c>
      <c r="I416" s="33" t="s">
        <v>459</v>
      </c>
      <c r="J416" s="33" t="s">
        <v>32</v>
      </c>
      <c r="K416" s="33">
        <v>80111600</v>
      </c>
      <c r="L416" s="33" t="s">
        <v>808</v>
      </c>
      <c r="M416" s="33" t="s">
        <v>82</v>
      </c>
      <c r="N416" s="33" t="s">
        <v>83</v>
      </c>
      <c r="O416" s="33">
        <v>9</v>
      </c>
      <c r="P416" s="32">
        <v>1</v>
      </c>
      <c r="Q416" s="33" t="s">
        <v>84</v>
      </c>
      <c r="R416" s="63" t="s">
        <v>85</v>
      </c>
      <c r="S416" s="63">
        <v>6500000</v>
      </c>
      <c r="T416" s="51">
        <f t="shared" si="144"/>
        <v>58500000</v>
      </c>
      <c r="U416" s="33" t="s">
        <v>86</v>
      </c>
      <c r="V416" s="32" t="s">
        <v>79</v>
      </c>
      <c r="W416" s="32" t="s">
        <v>481</v>
      </c>
      <c r="X416" s="32" t="s">
        <v>491</v>
      </c>
      <c r="Y416" s="33" t="s">
        <v>77</v>
      </c>
      <c r="Z416" s="33" t="s">
        <v>78</v>
      </c>
      <c r="AA416" s="76">
        <f>SUMIFS('MOD PAA INVERSIÓN'!M:M,'MOD PAA INVERSIÓN'!B:B,A416,'MOD PAA INVERSIÓN'!A:A,"Modificación propuesta")</f>
        <v>0</v>
      </c>
      <c r="AB416" s="83">
        <f t="shared" si="154"/>
        <v>0</v>
      </c>
      <c r="AC416" s="83">
        <f t="shared" si="155"/>
        <v>58500000</v>
      </c>
      <c r="AD416" s="76">
        <f>IFERROR(VLOOKUP(A416,'MOD PAA INVERSIÓN'!$B:$U,20,0),0)</f>
        <v>0</v>
      </c>
      <c r="AE416" s="76">
        <f>SUMIFS('MOD PAA INVERSIÓN'!$M:$M,'MOD PAA INVERSIÓN'!B:B,A416,'MOD PAA INVERSIÓN'!A:A,"Información Actual")</f>
        <v>0</v>
      </c>
      <c r="AF416" s="76" t="e">
        <f>VLOOKUP(A416,'Copia de MOD PAA INVERSIÓN'!$B:$M,12,0)</f>
        <v>#N/A</v>
      </c>
      <c r="AG416" s="28" t="e">
        <f t="shared" si="113"/>
        <v>#REF!</v>
      </c>
      <c r="AH416" s="28"/>
    </row>
    <row r="417" spans="1:34" ht="114.75">
      <c r="A417" s="32" t="s">
        <v>830</v>
      </c>
      <c r="B417" s="33" t="s">
        <v>71</v>
      </c>
      <c r="C417" s="33" t="s">
        <v>72</v>
      </c>
      <c r="D417" s="33" t="s">
        <v>478</v>
      </c>
      <c r="E417" s="33" t="s">
        <v>458</v>
      </c>
      <c r="F417" s="33">
        <v>8131</v>
      </c>
      <c r="G417" s="34">
        <v>2024110010238</v>
      </c>
      <c r="H417" s="33" t="s">
        <v>28</v>
      </c>
      <c r="I417" s="33" t="s">
        <v>459</v>
      </c>
      <c r="J417" s="33" t="s">
        <v>32</v>
      </c>
      <c r="K417" s="33">
        <v>80111600</v>
      </c>
      <c r="L417" s="33" t="s">
        <v>808</v>
      </c>
      <c r="M417" s="33" t="s">
        <v>82</v>
      </c>
      <c r="N417" s="33" t="s">
        <v>83</v>
      </c>
      <c r="O417" s="33">
        <v>9</v>
      </c>
      <c r="P417" s="32">
        <v>1</v>
      </c>
      <c r="Q417" s="33" t="s">
        <v>84</v>
      </c>
      <c r="R417" s="63" t="s">
        <v>85</v>
      </c>
      <c r="S417" s="63">
        <v>7200000</v>
      </c>
      <c r="T417" s="51">
        <f t="shared" si="144"/>
        <v>64800000</v>
      </c>
      <c r="U417" s="33" t="s">
        <v>86</v>
      </c>
      <c r="V417" s="32" t="s">
        <v>79</v>
      </c>
      <c r="W417" s="32" t="s">
        <v>481</v>
      </c>
      <c r="X417" s="32" t="s">
        <v>491</v>
      </c>
      <c r="Y417" s="33" t="s">
        <v>77</v>
      </c>
      <c r="Z417" s="33" t="s">
        <v>78</v>
      </c>
      <c r="AA417" s="76">
        <f>SUMIFS('MOD PAA INVERSIÓN'!M:M,'MOD PAA INVERSIÓN'!B:B,A417,'MOD PAA INVERSIÓN'!A:A,"Modificación propuesta")</f>
        <v>0</v>
      </c>
      <c r="AB417" s="83">
        <f t="shared" si="154"/>
        <v>0</v>
      </c>
      <c r="AC417" s="83">
        <f t="shared" si="155"/>
        <v>64800000</v>
      </c>
      <c r="AD417" s="76">
        <f>IFERROR(VLOOKUP(A417,'MOD PAA INVERSIÓN'!$B:$U,20,0),0)</f>
        <v>0</v>
      </c>
      <c r="AE417" s="76">
        <f>SUMIFS('MOD PAA INVERSIÓN'!$M:$M,'MOD PAA INVERSIÓN'!B:B,A417,'MOD PAA INVERSIÓN'!A:A,"Información Actual")</f>
        <v>0</v>
      </c>
      <c r="AF417" s="76" t="e">
        <f>VLOOKUP(A417,'Copia de MOD PAA INVERSIÓN'!$B:$M,12,0)</f>
        <v>#N/A</v>
      </c>
      <c r="AG417" s="28" t="e">
        <f t="shared" si="113"/>
        <v>#REF!</v>
      </c>
      <c r="AH417" s="28"/>
    </row>
    <row r="418" spans="1:34" ht="76.5">
      <c r="A418" s="32" t="s">
        <v>831</v>
      </c>
      <c r="B418" s="33" t="s">
        <v>71</v>
      </c>
      <c r="C418" s="33" t="s">
        <v>72</v>
      </c>
      <c r="D418" s="33" t="s">
        <v>457</v>
      </c>
      <c r="E418" s="33" t="s">
        <v>458</v>
      </c>
      <c r="F418" s="34">
        <v>8131</v>
      </c>
      <c r="G418" s="34">
        <v>2024110010238</v>
      </c>
      <c r="H418" s="33" t="s">
        <v>28</v>
      </c>
      <c r="I418" s="33" t="s">
        <v>459</v>
      </c>
      <c r="J418" s="33" t="s">
        <v>31</v>
      </c>
      <c r="K418" s="33">
        <v>80111600</v>
      </c>
      <c r="L418" s="33" t="s">
        <v>1411</v>
      </c>
      <c r="M418" s="33" t="s">
        <v>82</v>
      </c>
      <c r="N418" s="33" t="s">
        <v>83</v>
      </c>
      <c r="O418" s="33">
        <v>6</v>
      </c>
      <c r="P418" s="32">
        <v>1</v>
      </c>
      <c r="Q418" s="33" t="s">
        <v>84</v>
      </c>
      <c r="R418" s="63" t="s">
        <v>85</v>
      </c>
      <c r="S418" s="63">
        <v>3600000</v>
      </c>
      <c r="T418" s="51">
        <f t="shared" si="144"/>
        <v>21600000</v>
      </c>
      <c r="U418" s="33" t="s">
        <v>86</v>
      </c>
      <c r="V418" s="32" t="s">
        <v>79</v>
      </c>
      <c r="W418" s="32" t="s">
        <v>463</v>
      </c>
      <c r="X418" s="32" t="s">
        <v>503</v>
      </c>
      <c r="Y418" s="33" t="s">
        <v>77</v>
      </c>
      <c r="Z418" s="33" t="s">
        <v>78</v>
      </c>
      <c r="AA418" s="76">
        <f>SUMIFS('MOD PAA INVERSIÓN'!M:M,'MOD PAA INVERSIÓN'!B:B,A418,'MOD PAA INVERSIÓN'!A:A,"Modificación propuesta")</f>
        <v>0</v>
      </c>
      <c r="AB418" s="83">
        <f t="shared" si="154"/>
        <v>0</v>
      </c>
      <c r="AC418" s="83">
        <f t="shared" si="155"/>
        <v>21600000</v>
      </c>
      <c r="AD418" s="76">
        <f>IFERROR(VLOOKUP(A418,'MOD PAA INVERSIÓN'!$B:$U,20,0),0)</f>
        <v>0</v>
      </c>
      <c r="AE418" s="76">
        <f>SUMIFS('MOD PAA INVERSIÓN'!$M:$M,'MOD PAA INVERSIÓN'!B:B,A418,'MOD PAA INVERSIÓN'!A:A,"Información Actual")</f>
        <v>0</v>
      </c>
      <c r="AF418" s="76" t="e">
        <f>VLOOKUP(A418,'Copia de MOD PAA INVERSIÓN'!$B:$M,12,0)</f>
        <v>#N/A</v>
      </c>
      <c r="AG418" s="28" t="e">
        <f t="shared" si="113"/>
        <v>#REF!</v>
      </c>
      <c r="AH418" s="28"/>
    </row>
    <row r="419" spans="1:34" ht="76.5">
      <c r="A419" s="32" t="s">
        <v>832</v>
      </c>
      <c r="B419" s="33" t="s">
        <v>71</v>
      </c>
      <c r="C419" s="33" t="s">
        <v>72</v>
      </c>
      <c r="D419" s="33" t="s">
        <v>457</v>
      </c>
      <c r="E419" s="33" t="s">
        <v>458</v>
      </c>
      <c r="F419" s="34">
        <v>8131</v>
      </c>
      <c r="G419" s="34">
        <v>2024110010238</v>
      </c>
      <c r="H419" s="33" t="s">
        <v>28</v>
      </c>
      <c r="I419" s="33" t="s">
        <v>459</v>
      </c>
      <c r="J419" s="33" t="s">
        <v>31</v>
      </c>
      <c r="K419" s="33">
        <v>80111600</v>
      </c>
      <c r="L419" s="33" t="s">
        <v>796</v>
      </c>
      <c r="M419" s="33" t="s">
        <v>82</v>
      </c>
      <c r="N419" s="33" t="s">
        <v>83</v>
      </c>
      <c r="O419" s="33">
        <v>6</v>
      </c>
      <c r="P419" s="32">
        <v>1</v>
      </c>
      <c r="Q419" s="33" t="s">
        <v>84</v>
      </c>
      <c r="R419" s="63" t="s">
        <v>85</v>
      </c>
      <c r="S419" s="63">
        <v>4500000</v>
      </c>
      <c r="T419" s="51">
        <f t="shared" si="144"/>
        <v>27000000</v>
      </c>
      <c r="U419" s="33" t="s">
        <v>86</v>
      </c>
      <c r="V419" s="32" t="s">
        <v>79</v>
      </c>
      <c r="W419" s="32" t="s">
        <v>463</v>
      </c>
      <c r="X419" s="32" t="s">
        <v>503</v>
      </c>
      <c r="Y419" s="33" t="s">
        <v>77</v>
      </c>
      <c r="Z419" s="33" t="s">
        <v>78</v>
      </c>
      <c r="AA419" s="76">
        <f>SUMIFS('MOD PAA INVERSIÓN'!M:M,'MOD PAA INVERSIÓN'!B:B,A419,'MOD PAA INVERSIÓN'!A:A,"Modificación propuesta")</f>
        <v>0</v>
      </c>
      <c r="AB419" s="83">
        <f t="shared" si="154"/>
        <v>0</v>
      </c>
      <c r="AC419" s="83">
        <f t="shared" si="155"/>
        <v>27000000</v>
      </c>
      <c r="AD419" s="76">
        <f>IFERROR(VLOOKUP(A419,'MOD PAA INVERSIÓN'!$B:$U,20,0),0)</f>
        <v>0</v>
      </c>
      <c r="AE419" s="76">
        <f>SUMIFS('MOD PAA INVERSIÓN'!$M:$M,'MOD PAA INVERSIÓN'!B:B,A419,'MOD PAA INVERSIÓN'!A:A,"Información Actual")</f>
        <v>0</v>
      </c>
      <c r="AF419" s="76" t="e">
        <f>VLOOKUP(A419,'Copia de MOD PAA INVERSIÓN'!$B:$M,12,0)</f>
        <v>#N/A</v>
      </c>
      <c r="AG419" s="28" t="e">
        <f t="shared" si="113"/>
        <v>#REF!</v>
      </c>
      <c r="AH419" s="28"/>
    </row>
    <row r="420" spans="1:34" ht="76.5">
      <c r="A420" s="32" t="s">
        <v>833</v>
      </c>
      <c r="B420" s="33" t="s">
        <v>71</v>
      </c>
      <c r="C420" s="33" t="s">
        <v>72</v>
      </c>
      <c r="D420" s="33" t="s">
        <v>457</v>
      </c>
      <c r="E420" s="33" t="s">
        <v>458</v>
      </c>
      <c r="F420" s="34">
        <v>8131</v>
      </c>
      <c r="G420" s="34">
        <v>2024110010238</v>
      </c>
      <c r="H420" s="33" t="s">
        <v>28</v>
      </c>
      <c r="I420" s="33" t="s">
        <v>459</v>
      </c>
      <c r="J420" s="33" t="s">
        <v>31</v>
      </c>
      <c r="K420" s="33">
        <v>80111600</v>
      </c>
      <c r="L420" s="33" t="s">
        <v>788</v>
      </c>
      <c r="M420" s="33" t="s">
        <v>82</v>
      </c>
      <c r="N420" s="33" t="s">
        <v>83</v>
      </c>
      <c r="O420" s="33">
        <v>6</v>
      </c>
      <c r="P420" s="32">
        <v>1</v>
      </c>
      <c r="Q420" s="33" t="s">
        <v>84</v>
      </c>
      <c r="R420" s="63" t="s">
        <v>85</v>
      </c>
      <c r="S420" s="63">
        <v>5200000</v>
      </c>
      <c r="T420" s="51">
        <f t="shared" si="144"/>
        <v>31200000</v>
      </c>
      <c r="U420" s="33" t="s">
        <v>86</v>
      </c>
      <c r="V420" s="32" t="s">
        <v>79</v>
      </c>
      <c r="W420" s="32" t="s">
        <v>463</v>
      </c>
      <c r="X420" s="32" t="s">
        <v>503</v>
      </c>
      <c r="Y420" s="33" t="s">
        <v>77</v>
      </c>
      <c r="Z420" s="33" t="s">
        <v>78</v>
      </c>
      <c r="AA420" s="76">
        <f>SUMIFS('MOD PAA INVERSIÓN'!M:M,'MOD PAA INVERSIÓN'!B:B,A420,'MOD PAA INVERSIÓN'!A:A,"Modificación propuesta")</f>
        <v>27500000</v>
      </c>
      <c r="AB420" s="76">
        <f>AA420-T420</f>
        <v>-3700000</v>
      </c>
      <c r="AC420" s="76">
        <f>AA420</f>
        <v>27500000</v>
      </c>
      <c r="AD420" s="76">
        <f>IFERROR(VLOOKUP(A420,'MOD PAA INVERSIÓN'!$B:$U,20,0),0)</f>
        <v>7</v>
      </c>
      <c r="AE420" s="76">
        <f>SUMIFS('MOD PAA INVERSIÓN'!$M:$M,'MOD PAA INVERSIÓN'!B:B,A420,'MOD PAA INVERSIÓN'!A:A,"Información Actual")</f>
        <v>31200000</v>
      </c>
      <c r="AF420" s="76">
        <f>VLOOKUP(A420,'Copia de MOD PAA INVERSIÓN'!$B:$M,12,0)</f>
        <v>27500000</v>
      </c>
      <c r="AG420" s="83" t="e">
        <f t="shared" si="113"/>
        <v>#REF!</v>
      </c>
      <c r="AH420" s="28"/>
    </row>
    <row r="421" spans="1:34" ht="76.5">
      <c r="A421" s="32" t="s">
        <v>834</v>
      </c>
      <c r="B421" s="33" t="s">
        <v>71</v>
      </c>
      <c r="C421" s="33" t="s">
        <v>72</v>
      </c>
      <c r="D421" s="33" t="s">
        <v>457</v>
      </c>
      <c r="E421" s="33" t="s">
        <v>458</v>
      </c>
      <c r="F421" s="34">
        <v>8131</v>
      </c>
      <c r="G421" s="34">
        <v>2024110010238</v>
      </c>
      <c r="H421" s="33" t="s">
        <v>28</v>
      </c>
      <c r="I421" s="33" t="s">
        <v>459</v>
      </c>
      <c r="J421" s="33" t="s">
        <v>31</v>
      </c>
      <c r="K421" s="33">
        <v>80111600</v>
      </c>
      <c r="L421" s="33" t="s">
        <v>791</v>
      </c>
      <c r="M421" s="33" t="s">
        <v>82</v>
      </c>
      <c r="N421" s="33" t="s">
        <v>83</v>
      </c>
      <c r="O421" s="33">
        <v>6</v>
      </c>
      <c r="P421" s="32">
        <v>1</v>
      </c>
      <c r="Q421" s="33" t="s">
        <v>84</v>
      </c>
      <c r="R421" s="63" t="s">
        <v>85</v>
      </c>
      <c r="S421" s="63">
        <v>3600000</v>
      </c>
      <c r="T421" s="51">
        <f t="shared" si="144"/>
        <v>21600000</v>
      </c>
      <c r="U421" s="33" t="s">
        <v>86</v>
      </c>
      <c r="V421" s="32" t="s">
        <v>79</v>
      </c>
      <c r="W421" s="32" t="s">
        <v>463</v>
      </c>
      <c r="X421" s="32" t="s">
        <v>503</v>
      </c>
      <c r="Y421" s="33" t="s">
        <v>77</v>
      </c>
      <c r="Z421" s="33" t="s">
        <v>78</v>
      </c>
      <c r="AA421" s="76">
        <f>SUMIFS('MOD PAA INVERSIÓN'!M:M,'MOD PAA INVERSIÓN'!B:B,A421,'MOD PAA INVERSIÓN'!A:A,"Modificación propuesta")</f>
        <v>0</v>
      </c>
      <c r="AB421" s="83">
        <f t="shared" ref="AB421:AB430" si="156">AC421-T421</f>
        <v>0</v>
      </c>
      <c r="AC421" s="83">
        <f t="shared" ref="AC421:AC430" si="157">T421</f>
        <v>21600000</v>
      </c>
      <c r="AD421" s="76">
        <f>IFERROR(VLOOKUP(A421,'MOD PAA INVERSIÓN'!$B:$U,20,0),0)</f>
        <v>0</v>
      </c>
      <c r="AE421" s="76">
        <f>SUMIFS('MOD PAA INVERSIÓN'!$M:$M,'MOD PAA INVERSIÓN'!B:B,A421,'MOD PAA INVERSIÓN'!A:A,"Información Actual")</f>
        <v>0</v>
      </c>
      <c r="AF421" s="76" t="e">
        <f>VLOOKUP(A421,'Copia de MOD PAA INVERSIÓN'!$B:$M,12,0)</f>
        <v>#N/A</v>
      </c>
      <c r="AG421" s="28" t="e">
        <f t="shared" si="113"/>
        <v>#REF!</v>
      </c>
      <c r="AH421" s="28"/>
    </row>
    <row r="422" spans="1:34" ht="76.5">
      <c r="A422" s="32" t="s">
        <v>835</v>
      </c>
      <c r="B422" s="33" t="s">
        <v>71</v>
      </c>
      <c r="C422" s="33" t="s">
        <v>72</v>
      </c>
      <c r="D422" s="33" t="s">
        <v>457</v>
      </c>
      <c r="E422" s="33" t="s">
        <v>458</v>
      </c>
      <c r="F422" s="34">
        <v>8131</v>
      </c>
      <c r="G422" s="34">
        <v>2024110010238</v>
      </c>
      <c r="H422" s="33" t="s">
        <v>28</v>
      </c>
      <c r="I422" s="33" t="s">
        <v>459</v>
      </c>
      <c r="J422" s="33" t="s">
        <v>31</v>
      </c>
      <c r="K422" s="33">
        <v>80111600</v>
      </c>
      <c r="L422" s="33" t="s">
        <v>788</v>
      </c>
      <c r="M422" s="33" t="s">
        <v>82</v>
      </c>
      <c r="N422" s="33" t="s">
        <v>83</v>
      </c>
      <c r="O422" s="33">
        <v>6</v>
      </c>
      <c r="P422" s="32">
        <v>1</v>
      </c>
      <c r="Q422" s="33" t="s">
        <v>84</v>
      </c>
      <c r="R422" s="63" t="s">
        <v>85</v>
      </c>
      <c r="S422" s="63">
        <v>4100000</v>
      </c>
      <c r="T422" s="51">
        <f t="shared" si="144"/>
        <v>24600000</v>
      </c>
      <c r="U422" s="33" t="s">
        <v>86</v>
      </c>
      <c r="V422" s="32" t="s">
        <v>79</v>
      </c>
      <c r="W422" s="32" t="s">
        <v>463</v>
      </c>
      <c r="X422" s="32" t="s">
        <v>503</v>
      </c>
      <c r="Y422" s="33" t="s">
        <v>77</v>
      </c>
      <c r="Z422" s="33" t="s">
        <v>78</v>
      </c>
      <c r="AA422" s="76">
        <f>SUMIFS('MOD PAA INVERSIÓN'!M:M,'MOD PAA INVERSIÓN'!B:B,A422,'MOD PAA INVERSIÓN'!A:A,"Modificación propuesta")</f>
        <v>0</v>
      </c>
      <c r="AB422" s="83">
        <f t="shared" si="156"/>
        <v>0</v>
      </c>
      <c r="AC422" s="83">
        <f t="shared" si="157"/>
        <v>24600000</v>
      </c>
      <c r="AD422" s="76">
        <f>IFERROR(VLOOKUP(A422,'MOD PAA INVERSIÓN'!$B:$U,20,0),0)</f>
        <v>0</v>
      </c>
      <c r="AE422" s="76">
        <f>SUMIFS('MOD PAA INVERSIÓN'!$M:$M,'MOD PAA INVERSIÓN'!B:B,A422,'MOD PAA INVERSIÓN'!A:A,"Información Actual")</f>
        <v>0</v>
      </c>
      <c r="AF422" s="76" t="e">
        <f>VLOOKUP(A422,'Copia de MOD PAA INVERSIÓN'!$B:$M,12,0)</f>
        <v>#N/A</v>
      </c>
      <c r="AG422" s="28" t="e">
        <f t="shared" si="113"/>
        <v>#REF!</v>
      </c>
      <c r="AH422" s="28"/>
    </row>
    <row r="423" spans="1:34" ht="204">
      <c r="A423" s="32" t="s">
        <v>836</v>
      </c>
      <c r="B423" s="33" t="s">
        <v>71</v>
      </c>
      <c r="C423" s="33" t="s">
        <v>72</v>
      </c>
      <c r="D423" s="33" t="s">
        <v>457</v>
      </c>
      <c r="E423" s="33" t="s">
        <v>458</v>
      </c>
      <c r="F423" s="34">
        <v>8131</v>
      </c>
      <c r="G423" s="34">
        <v>2024110010238</v>
      </c>
      <c r="H423" s="33" t="s">
        <v>28</v>
      </c>
      <c r="I423" s="33" t="s">
        <v>459</v>
      </c>
      <c r="J423" s="33" t="s">
        <v>30</v>
      </c>
      <c r="K423" s="33">
        <v>80111600</v>
      </c>
      <c r="L423" s="42" t="s">
        <v>1412</v>
      </c>
      <c r="M423" s="33" t="s">
        <v>82</v>
      </c>
      <c r="N423" s="33" t="s">
        <v>83</v>
      </c>
      <c r="O423" s="33">
        <v>6</v>
      </c>
      <c r="P423" s="32">
        <v>1</v>
      </c>
      <c r="Q423" s="33" t="s">
        <v>84</v>
      </c>
      <c r="R423" s="63" t="s">
        <v>85</v>
      </c>
      <c r="S423" s="63">
        <v>4200000</v>
      </c>
      <c r="T423" s="51">
        <f t="shared" si="144"/>
        <v>25200000</v>
      </c>
      <c r="U423" s="33" t="s">
        <v>86</v>
      </c>
      <c r="V423" s="33" t="s">
        <v>79</v>
      </c>
      <c r="W423" s="32" t="s">
        <v>463</v>
      </c>
      <c r="X423" s="33" t="s">
        <v>503</v>
      </c>
      <c r="Y423" s="33" t="s">
        <v>77</v>
      </c>
      <c r="Z423" s="33" t="s">
        <v>78</v>
      </c>
      <c r="AA423" s="76">
        <f>SUMIFS('MOD PAA INVERSIÓN'!M:M,'MOD PAA INVERSIÓN'!B:B,A423,'MOD PAA INVERSIÓN'!A:A,"Modificación propuesta")</f>
        <v>0</v>
      </c>
      <c r="AB423" s="83">
        <f t="shared" si="156"/>
        <v>0</v>
      </c>
      <c r="AC423" s="83">
        <f t="shared" si="157"/>
        <v>25200000</v>
      </c>
      <c r="AD423" s="76">
        <f>IFERROR(VLOOKUP(A423,'MOD PAA INVERSIÓN'!$B:$U,20,0),0)</f>
        <v>0</v>
      </c>
      <c r="AE423" s="76">
        <f>SUMIFS('MOD PAA INVERSIÓN'!$M:$M,'MOD PAA INVERSIÓN'!B:B,A423,'MOD PAA INVERSIÓN'!A:A,"Información Actual")</f>
        <v>0</v>
      </c>
      <c r="AF423" s="76" t="e">
        <f>VLOOKUP(A423,'Copia de MOD PAA INVERSIÓN'!$B:$M,12,0)</f>
        <v>#N/A</v>
      </c>
      <c r="AG423" s="28" t="e">
        <f t="shared" si="113"/>
        <v>#REF!</v>
      </c>
      <c r="AH423" s="28"/>
    </row>
    <row r="424" spans="1:34" ht="76.5">
      <c r="A424" s="32" t="s">
        <v>837</v>
      </c>
      <c r="B424" s="33" t="s">
        <v>71</v>
      </c>
      <c r="C424" s="33" t="s">
        <v>72</v>
      </c>
      <c r="D424" s="33" t="s">
        <v>478</v>
      </c>
      <c r="E424" s="33" t="s">
        <v>458</v>
      </c>
      <c r="F424" s="33">
        <v>8131</v>
      </c>
      <c r="G424" s="33">
        <v>2024110010238</v>
      </c>
      <c r="H424" s="33" t="s">
        <v>28</v>
      </c>
      <c r="I424" s="33" t="s">
        <v>459</v>
      </c>
      <c r="J424" s="33" t="s">
        <v>32</v>
      </c>
      <c r="K424" s="33">
        <v>80111600</v>
      </c>
      <c r="L424" s="33" t="s">
        <v>1413</v>
      </c>
      <c r="M424" s="33" t="s">
        <v>82</v>
      </c>
      <c r="N424" s="33" t="s">
        <v>83</v>
      </c>
      <c r="O424" s="33">
        <v>6</v>
      </c>
      <c r="P424" s="32">
        <v>1</v>
      </c>
      <c r="Q424" s="33" t="s">
        <v>84</v>
      </c>
      <c r="R424" s="63" t="s">
        <v>85</v>
      </c>
      <c r="S424" s="63">
        <v>3600000</v>
      </c>
      <c r="T424" s="51">
        <f t="shared" si="144"/>
        <v>21600000</v>
      </c>
      <c r="U424" s="33" t="s">
        <v>86</v>
      </c>
      <c r="V424" s="32" t="s">
        <v>79</v>
      </c>
      <c r="W424" s="32" t="s">
        <v>481</v>
      </c>
      <c r="X424" s="32" t="s">
        <v>491</v>
      </c>
      <c r="Y424" s="33" t="s">
        <v>77</v>
      </c>
      <c r="Z424" s="33" t="s">
        <v>78</v>
      </c>
      <c r="AA424" s="76">
        <f>SUMIFS('MOD PAA INVERSIÓN'!M:M,'MOD PAA INVERSIÓN'!B:B,A424,'MOD PAA INVERSIÓN'!A:A,"Modificación propuesta")</f>
        <v>0</v>
      </c>
      <c r="AB424" s="83">
        <f t="shared" si="156"/>
        <v>0</v>
      </c>
      <c r="AC424" s="83">
        <f t="shared" si="157"/>
        <v>21600000</v>
      </c>
      <c r="AD424" s="76">
        <f>IFERROR(VLOOKUP(A424,'MOD PAA INVERSIÓN'!$B:$U,20,0),0)</f>
        <v>0</v>
      </c>
      <c r="AE424" s="76">
        <f>SUMIFS('MOD PAA INVERSIÓN'!$M:$M,'MOD PAA INVERSIÓN'!B:B,A424,'MOD PAA INVERSIÓN'!A:A,"Información Actual")</f>
        <v>0</v>
      </c>
      <c r="AF424" s="76" t="e">
        <f>VLOOKUP(A424,'Copia de MOD PAA INVERSIÓN'!$B:$M,12,0)</f>
        <v>#N/A</v>
      </c>
      <c r="AG424" s="28" t="e">
        <f t="shared" si="113"/>
        <v>#REF!</v>
      </c>
      <c r="AH424" s="28"/>
    </row>
    <row r="425" spans="1:34" ht="63.75">
      <c r="A425" s="32" t="s">
        <v>838</v>
      </c>
      <c r="B425" s="33" t="s">
        <v>71</v>
      </c>
      <c r="C425" s="33" t="s">
        <v>72</v>
      </c>
      <c r="D425" s="33" t="s">
        <v>478</v>
      </c>
      <c r="E425" s="33" t="s">
        <v>458</v>
      </c>
      <c r="F425" s="33">
        <v>8131</v>
      </c>
      <c r="G425" s="33">
        <v>2024110010238</v>
      </c>
      <c r="H425" s="33" t="s">
        <v>28</v>
      </c>
      <c r="I425" s="33" t="s">
        <v>459</v>
      </c>
      <c r="J425" s="33" t="s">
        <v>32</v>
      </c>
      <c r="K425" s="33">
        <v>80111600</v>
      </c>
      <c r="L425" s="33" t="s">
        <v>799</v>
      </c>
      <c r="M425" s="33" t="s">
        <v>82</v>
      </c>
      <c r="N425" s="33" t="s">
        <v>83</v>
      </c>
      <c r="O425" s="33">
        <v>6</v>
      </c>
      <c r="P425" s="32">
        <v>1</v>
      </c>
      <c r="Q425" s="33" t="s">
        <v>84</v>
      </c>
      <c r="R425" s="63" t="s">
        <v>85</v>
      </c>
      <c r="S425" s="63">
        <v>6000000</v>
      </c>
      <c r="T425" s="51">
        <f t="shared" si="144"/>
        <v>36000000</v>
      </c>
      <c r="U425" s="33" t="s">
        <v>86</v>
      </c>
      <c r="V425" s="32" t="s">
        <v>79</v>
      </c>
      <c r="W425" s="32" t="s">
        <v>481</v>
      </c>
      <c r="X425" s="32" t="s">
        <v>491</v>
      </c>
      <c r="Y425" s="33" t="s">
        <v>77</v>
      </c>
      <c r="Z425" s="33" t="s">
        <v>78</v>
      </c>
      <c r="AA425" s="76">
        <f>SUMIFS('MOD PAA INVERSIÓN'!M:M,'MOD PAA INVERSIÓN'!B:B,A425,'MOD PAA INVERSIÓN'!A:A,"Modificación propuesta")</f>
        <v>0</v>
      </c>
      <c r="AB425" s="83">
        <f t="shared" si="156"/>
        <v>0</v>
      </c>
      <c r="AC425" s="83">
        <f t="shared" si="157"/>
        <v>36000000</v>
      </c>
      <c r="AD425" s="76">
        <f>IFERROR(VLOOKUP(A425,'MOD PAA INVERSIÓN'!$B:$U,20,0),0)</f>
        <v>0</v>
      </c>
      <c r="AE425" s="76">
        <f>SUMIFS('MOD PAA INVERSIÓN'!$M:$M,'MOD PAA INVERSIÓN'!B:B,A425,'MOD PAA INVERSIÓN'!A:A,"Información Actual")</f>
        <v>0</v>
      </c>
      <c r="AF425" s="76" t="e">
        <f>VLOOKUP(A425,'Copia de MOD PAA INVERSIÓN'!$B:$M,12,0)</f>
        <v>#N/A</v>
      </c>
      <c r="AG425" s="28" t="e">
        <f t="shared" si="113"/>
        <v>#REF!</v>
      </c>
      <c r="AH425" s="28"/>
    </row>
    <row r="426" spans="1:34" ht="76.5">
      <c r="A426" s="32" t="s">
        <v>839</v>
      </c>
      <c r="B426" s="33" t="s">
        <v>71</v>
      </c>
      <c r="C426" s="33" t="s">
        <v>72</v>
      </c>
      <c r="D426" s="33" t="s">
        <v>457</v>
      </c>
      <c r="E426" s="33" t="s">
        <v>458</v>
      </c>
      <c r="F426" s="34">
        <v>8131</v>
      </c>
      <c r="G426" s="34">
        <v>2024110010238</v>
      </c>
      <c r="H426" s="33" t="s">
        <v>28</v>
      </c>
      <c r="I426" s="33" t="s">
        <v>459</v>
      </c>
      <c r="J426" s="33" t="s">
        <v>31</v>
      </c>
      <c r="K426" s="33">
        <v>80111600</v>
      </c>
      <c r="L426" s="33" t="s">
        <v>796</v>
      </c>
      <c r="M426" s="33" t="s">
        <v>83</v>
      </c>
      <c r="N426" s="33" t="s">
        <v>83</v>
      </c>
      <c r="O426" s="33">
        <v>6</v>
      </c>
      <c r="P426" s="32">
        <v>1</v>
      </c>
      <c r="Q426" s="33" t="s">
        <v>84</v>
      </c>
      <c r="R426" s="63" t="s">
        <v>85</v>
      </c>
      <c r="S426" s="63">
        <v>9000000</v>
      </c>
      <c r="T426" s="51">
        <f t="shared" si="144"/>
        <v>54000000</v>
      </c>
      <c r="U426" s="33" t="s">
        <v>86</v>
      </c>
      <c r="V426" s="32" t="s">
        <v>79</v>
      </c>
      <c r="W426" s="32" t="s">
        <v>463</v>
      </c>
      <c r="X426" s="32" t="s">
        <v>503</v>
      </c>
      <c r="Y426" s="33" t="s">
        <v>77</v>
      </c>
      <c r="Z426" s="33" t="s">
        <v>78</v>
      </c>
      <c r="AA426" s="76">
        <f>SUMIFS('MOD PAA INVERSIÓN'!M:M,'MOD PAA INVERSIÓN'!B:B,A426,'MOD PAA INVERSIÓN'!A:A,"Modificación propuesta")</f>
        <v>0</v>
      </c>
      <c r="AB426" s="83">
        <f t="shared" si="156"/>
        <v>0</v>
      </c>
      <c r="AC426" s="83">
        <f t="shared" si="157"/>
        <v>54000000</v>
      </c>
      <c r="AD426" s="76">
        <f>IFERROR(VLOOKUP(A426,'MOD PAA INVERSIÓN'!$B:$U,20,0),0)</f>
        <v>0</v>
      </c>
      <c r="AE426" s="76">
        <f>SUMIFS('MOD PAA INVERSIÓN'!$M:$M,'MOD PAA INVERSIÓN'!B:B,A426,'MOD PAA INVERSIÓN'!A:A,"Información Actual")</f>
        <v>0</v>
      </c>
      <c r="AF426" s="76" t="e">
        <f>VLOOKUP(A426,'Copia de MOD PAA INVERSIÓN'!$B:$M,12,0)</f>
        <v>#N/A</v>
      </c>
      <c r="AG426" s="28" t="e">
        <f t="shared" si="113"/>
        <v>#REF!</v>
      </c>
      <c r="AH426" s="28"/>
    </row>
    <row r="427" spans="1:34" ht="76.5">
      <c r="A427" s="32" t="s">
        <v>840</v>
      </c>
      <c r="B427" s="33" t="s">
        <v>71</v>
      </c>
      <c r="C427" s="33" t="s">
        <v>72</v>
      </c>
      <c r="D427" s="33" t="s">
        <v>457</v>
      </c>
      <c r="E427" s="33" t="s">
        <v>458</v>
      </c>
      <c r="F427" s="34">
        <v>8131</v>
      </c>
      <c r="G427" s="34">
        <v>2024110010238</v>
      </c>
      <c r="H427" s="33" t="s">
        <v>28</v>
      </c>
      <c r="I427" s="33" t="s">
        <v>459</v>
      </c>
      <c r="J427" s="33" t="s">
        <v>31</v>
      </c>
      <c r="K427" s="33">
        <v>80111600</v>
      </c>
      <c r="L427" s="33" t="s">
        <v>788</v>
      </c>
      <c r="M427" s="33" t="s">
        <v>82</v>
      </c>
      <c r="N427" s="33" t="s">
        <v>83</v>
      </c>
      <c r="O427" s="33">
        <v>6</v>
      </c>
      <c r="P427" s="32">
        <v>1</v>
      </c>
      <c r="Q427" s="33" t="s">
        <v>84</v>
      </c>
      <c r="R427" s="63" t="s">
        <v>85</v>
      </c>
      <c r="S427" s="63">
        <v>4700000</v>
      </c>
      <c r="T427" s="51">
        <f t="shared" si="144"/>
        <v>28200000</v>
      </c>
      <c r="U427" s="33" t="s">
        <v>86</v>
      </c>
      <c r="V427" s="32" t="s">
        <v>79</v>
      </c>
      <c r="W427" s="32" t="s">
        <v>463</v>
      </c>
      <c r="X427" s="32" t="s">
        <v>503</v>
      </c>
      <c r="Y427" s="33" t="s">
        <v>77</v>
      </c>
      <c r="Z427" s="33" t="s">
        <v>78</v>
      </c>
      <c r="AA427" s="76">
        <f>SUMIFS('MOD PAA INVERSIÓN'!M:M,'MOD PAA INVERSIÓN'!B:B,A427,'MOD PAA INVERSIÓN'!A:A,"Modificación propuesta")</f>
        <v>0</v>
      </c>
      <c r="AB427" s="83">
        <f t="shared" si="156"/>
        <v>0</v>
      </c>
      <c r="AC427" s="83">
        <f t="shared" si="157"/>
        <v>28200000</v>
      </c>
      <c r="AD427" s="76">
        <f>IFERROR(VLOOKUP(A427,'MOD PAA INVERSIÓN'!$B:$U,20,0),0)</f>
        <v>0</v>
      </c>
      <c r="AE427" s="76">
        <f>SUMIFS('MOD PAA INVERSIÓN'!$M:$M,'MOD PAA INVERSIÓN'!B:B,A427,'MOD PAA INVERSIÓN'!A:A,"Información Actual")</f>
        <v>0</v>
      </c>
      <c r="AF427" s="76" t="e">
        <f>VLOOKUP(A427,'Copia de MOD PAA INVERSIÓN'!$B:$M,12,0)</f>
        <v>#N/A</v>
      </c>
      <c r="AG427" s="28" t="e">
        <f t="shared" si="113"/>
        <v>#REF!</v>
      </c>
      <c r="AH427" s="28"/>
    </row>
    <row r="428" spans="1:34" ht="114.75">
      <c r="A428" s="32" t="s">
        <v>841</v>
      </c>
      <c r="B428" s="33" t="s">
        <v>71</v>
      </c>
      <c r="C428" s="33" t="s">
        <v>72</v>
      </c>
      <c r="D428" s="33" t="s">
        <v>478</v>
      </c>
      <c r="E428" s="33" t="s">
        <v>458</v>
      </c>
      <c r="F428" s="33">
        <v>8131</v>
      </c>
      <c r="G428" s="33">
        <v>2024110010238</v>
      </c>
      <c r="H428" s="33" t="s">
        <v>28</v>
      </c>
      <c r="I428" s="33" t="s">
        <v>459</v>
      </c>
      <c r="J428" s="33" t="s">
        <v>32</v>
      </c>
      <c r="K428" s="33">
        <v>80111600</v>
      </c>
      <c r="L428" s="33" t="s">
        <v>842</v>
      </c>
      <c r="M428" s="33" t="s">
        <v>82</v>
      </c>
      <c r="N428" s="33" t="s">
        <v>83</v>
      </c>
      <c r="O428" s="33">
        <v>9.5</v>
      </c>
      <c r="P428" s="32">
        <v>1</v>
      </c>
      <c r="Q428" s="33" t="s">
        <v>84</v>
      </c>
      <c r="R428" s="63" t="s">
        <v>85</v>
      </c>
      <c r="S428" s="63">
        <v>3800000</v>
      </c>
      <c r="T428" s="51">
        <f t="shared" si="144"/>
        <v>36100000</v>
      </c>
      <c r="U428" s="33" t="s">
        <v>86</v>
      </c>
      <c r="V428" s="32" t="s">
        <v>79</v>
      </c>
      <c r="W428" s="32" t="s">
        <v>481</v>
      </c>
      <c r="X428" s="32" t="s">
        <v>491</v>
      </c>
      <c r="Y428" s="33" t="s">
        <v>77</v>
      </c>
      <c r="Z428" s="33" t="s">
        <v>78</v>
      </c>
      <c r="AA428" s="76">
        <f>SUMIFS('MOD PAA INVERSIÓN'!M:M,'MOD PAA INVERSIÓN'!B:B,A428,'MOD PAA INVERSIÓN'!A:A,"Modificación propuesta")</f>
        <v>0</v>
      </c>
      <c r="AB428" s="83">
        <f t="shared" si="156"/>
        <v>0</v>
      </c>
      <c r="AC428" s="83">
        <f t="shared" si="157"/>
        <v>36100000</v>
      </c>
      <c r="AD428" s="76">
        <f>IFERROR(VLOOKUP(A428,'MOD PAA INVERSIÓN'!$B:$U,20,0),0)</f>
        <v>0</v>
      </c>
      <c r="AE428" s="76">
        <f>SUMIFS('MOD PAA INVERSIÓN'!$M:$M,'MOD PAA INVERSIÓN'!B:B,A428,'MOD PAA INVERSIÓN'!A:A,"Información Actual")</f>
        <v>0</v>
      </c>
      <c r="AF428" s="76" t="e">
        <f>VLOOKUP(A428,'Copia de MOD PAA INVERSIÓN'!$B:$M,12,0)</f>
        <v>#N/A</v>
      </c>
      <c r="AG428" s="28" t="e">
        <f t="shared" si="113"/>
        <v>#REF!</v>
      </c>
      <c r="AH428" s="28"/>
    </row>
    <row r="429" spans="1:34" ht="63.75">
      <c r="A429" s="32" t="s">
        <v>843</v>
      </c>
      <c r="B429" s="33" t="s">
        <v>71</v>
      </c>
      <c r="C429" s="33" t="s">
        <v>72</v>
      </c>
      <c r="D429" s="33" t="s">
        <v>478</v>
      </c>
      <c r="E429" s="33" t="s">
        <v>458</v>
      </c>
      <c r="F429" s="33">
        <v>8131</v>
      </c>
      <c r="G429" s="33">
        <v>2024110010238</v>
      </c>
      <c r="H429" s="33" t="s">
        <v>28</v>
      </c>
      <c r="I429" s="33" t="s">
        <v>459</v>
      </c>
      <c r="J429" s="33" t="s">
        <v>32</v>
      </c>
      <c r="K429" s="33">
        <v>80111600</v>
      </c>
      <c r="L429" s="33" t="s">
        <v>799</v>
      </c>
      <c r="M429" s="33" t="s">
        <v>82</v>
      </c>
      <c r="N429" s="33" t="s">
        <v>83</v>
      </c>
      <c r="O429" s="33">
        <v>6</v>
      </c>
      <c r="P429" s="32">
        <v>1</v>
      </c>
      <c r="Q429" s="33" t="s">
        <v>84</v>
      </c>
      <c r="R429" s="63" t="s">
        <v>85</v>
      </c>
      <c r="S429" s="63">
        <v>4500000</v>
      </c>
      <c r="T429" s="51">
        <f t="shared" si="144"/>
        <v>27000000</v>
      </c>
      <c r="U429" s="33" t="s">
        <v>86</v>
      </c>
      <c r="V429" s="32" t="s">
        <v>79</v>
      </c>
      <c r="W429" s="32" t="s">
        <v>481</v>
      </c>
      <c r="X429" s="32" t="s">
        <v>491</v>
      </c>
      <c r="Y429" s="33" t="s">
        <v>77</v>
      </c>
      <c r="Z429" s="33" t="s">
        <v>78</v>
      </c>
      <c r="AA429" s="76">
        <f>SUMIFS('MOD PAA INVERSIÓN'!M:M,'MOD PAA INVERSIÓN'!B:B,A429,'MOD PAA INVERSIÓN'!A:A,"Modificación propuesta")</f>
        <v>0</v>
      </c>
      <c r="AB429" s="83">
        <f t="shared" si="156"/>
        <v>0</v>
      </c>
      <c r="AC429" s="83">
        <f t="shared" si="157"/>
        <v>27000000</v>
      </c>
      <c r="AD429" s="76">
        <f>IFERROR(VLOOKUP(A429,'MOD PAA INVERSIÓN'!$B:$U,20,0),0)</f>
        <v>0</v>
      </c>
      <c r="AE429" s="76">
        <f>SUMIFS('MOD PAA INVERSIÓN'!$M:$M,'MOD PAA INVERSIÓN'!B:B,A429,'MOD PAA INVERSIÓN'!A:A,"Información Actual")</f>
        <v>0</v>
      </c>
      <c r="AF429" s="76" t="e">
        <f>VLOOKUP(A429,'Copia de MOD PAA INVERSIÓN'!$B:$M,12,0)</f>
        <v>#N/A</v>
      </c>
      <c r="AG429" s="28" t="e">
        <f t="shared" si="113"/>
        <v>#REF!</v>
      </c>
      <c r="AH429" s="28"/>
    </row>
    <row r="430" spans="1:34" ht="51">
      <c r="A430" s="32" t="s">
        <v>844</v>
      </c>
      <c r="B430" s="33" t="s">
        <v>71</v>
      </c>
      <c r="C430" s="33" t="s">
        <v>72</v>
      </c>
      <c r="D430" s="33" t="s">
        <v>457</v>
      </c>
      <c r="E430" s="33" t="s">
        <v>458</v>
      </c>
      <c r="F430" s="34">
        <v>8131</v>
      </c>
      <c r="G430" s="34">
        <v>2024110010238</v>
      </c>
      <c r="H430" s="33" t="s">
        <v>28</v>
      </c>
      <c r="I430" s="33" t="s">
        <v>459</v>
      </c>
      <c r="J430" s="33" t="s">
        <v>31</v>
      </c>
      <c r="K430" s="33">
        <v>80111600</v>
      </c>
      <c r="L430" s="33" t="s">
        <v>845</v>
      </c>
      <c r="M430" s="33" t="s">
        <v>82</v>
      </c>
      <c r="N430" s="33" t="s">
        <v>83</v>
      </c>
      <c r="O430" s="33">
        <v>1</v>
      </c>
      <c r="P430" s="32">
        <v>1</v>
      </c>
      <c r="Q430" s="33" t="s">
        <v>84</v>
      </c>
      <c r="R430" s="63" t="s">
        <v>85</v>
      </c>
      <c r="S430" s="65">
        <v>39000000</v>
      </c>
      <c r="T430" s="88">
        <f t="shared" si="144"/>
        <v>39000000</v>
      </c>
      <c r="U430" s="33" t="s">
        <v>86</v>
      </c>
      <c r="V430" s="32" t="s">
        <v>79</v>
      </c>
      <c r="W430" s="32" t="s">
        <v>463</v>
      </c>
      <c r="X430" s="32" t="s">
        <v>503</v>
      </c>
      <c r="Y430" s="33" t="s">
        <v>77</v>
      </c>
      <c r="Z430" s="33" t="s">
        <v>78</v>
      </c>
      <c r="AA430" s="76">
        <f>SUMIFS('MOD PAA INVERSIÓN'!M:M,'MOD PAA INVERSIÓN'!B:B,A430,'MOD PAA INVERSIÓN'!A:A,"Modificación propuesta")</f>
        <v>0</v>
      </c>
      <c r="AB430" s="83">
        <f t="shared" si="156"/>
        <v>0</v>
      </c>
      <c r="AC430" s="83">
        <f t="shared" si="157"/>
        <v>39000000</v>
      </c>
      <c r="AD430" s="76">
        <f>IFERROR(VLOOKUP(A430,'MOD PAA INVERSIÓN'!$B:$U,20,0),0)</f>
        <v>0</v>
      </c>
      <c r="AE430" s="76">
        <f>SUMIFS('MOD PAA INVERSIÓN'!$M:$M,'MOD PAA INVERSIÓN'!B:B,A430,'MOD PAA INVERSIÓN'!A:A,"Información Actual")</f>
        <v>0</v>
      </c>
      <c r="AF430" s="76" t="e">
        <f>VLOOKUP(A430,'Copia de MOD PAA INVERSIÓN'!$B:$M,12,0)</f>
        <v>#N/A</v>
      </c>
      <c r="AG430" s="28" t="e">
        <f t="shared" si="113"/>
        <v>#REF!</v>
      </c>
      <c r="AH430" s="28"/>
    </row>
    <row r="431" spans="1:34" ht="51">
      <c r="A431" s="32" t="s">
        <v>846</v>
      </c>
      <c r="B431" s="33" t="s">
        <v>71</v>
      </c>
      <c r="C431" s="33" t="s">
        <v>72</v>
      </c>
      <c r="D431" s="33" t="s">
        <v>457</v>
      </c>
      <c r="E431" s="33" t="s">
        <v>458</v>
      </c>
      <c r="F431" s="34">
        <v>8131</v>
      </c>
      <c r="G431" s="34">
        <v>2024110010238</v>
      </c>
      <c r="H431" s="33" t="s">
        <v>28</v>
      </c>
      <c r="I431" s="33" t="s">
        <v>459</v>
      </c>
      <c r="J431" s="33" t="s">
        <v>31</v>
      </c>
      <c r="K431" s="33">
        <v>80111600</v>
      </c>
      <c r="L431" s="33" t="s">
        <v>847</v>
      </c>
      <c r="M431" s="33" t="s">
        <v>651</v>
      </c>
      <c r="N431" s="33" t="s">
        <v>179</v>
      </c>
      <c r="O431" s="33">
        <v>9</v>
      </c>
      <c r="P431" s="32">
        <v>1</v>
      </c>
      <c r="Q431" s="33" t="s">
        <v>84</v>
      </c>
      <c r="R431" s="89" t="s">
        <v>85</v>
      </c>
      <c r="S431" s="73">
        <v>923528000</v>
      </c>
      <c r="T431" s="73">
        <v>923528000</v>
      </c>
      <c r="U431" s="37" t="s">
        <v>86</v>
      </c>
      <c r="V431" s="32" t="s">
        <v>79</v>
      </c>
      <c r="W431" s="32" t="s">
        <v>463</v>
      </c>
      <c r="X431" s="32" t="s">
        <v>503</v>
      </c>
      <c r="Y431" s="33" t="s">
        <v>77</v>
      </c>
      <c r="Z431" s="33" t="s">
        <v>78</v>
      </c>
      <c r="AA431" s="76">
        <f>SUMIFS('MOD PAA INVERSIÓN'!M:M,'MOD PAA INVERSIÓN'!B:B,A431,'MOD PAA INVERSIÓN'!A:A,"Modificación propuesta")</f>
        <v>900000000</v>
      </c>
      <c r="AB431" s="76">
        <f>AA431-T431</f>
        <v>-23528000</v>
      </c>
      <c r="AC431" s="76">
        <f>AA431</f>
        <v>900000000</v>
      </c>
      <c r="AD431" s="76">
        <f>IFERROR(VLOOKUP(A431,'MOD PAA INVERSIÓN'!$B:$U,20,0),0)</f>
        <v>7</v>
      </c>
      <c r="AE431" s="76">
        <f>SUMIFS('MOD PAA INVERSIÓN'!$M:$M,'MOD PAA INVERSIÓN'!B:B,A431,'MOD PAA INVERSIÓN'!A:A,"Información Actual")</f>
        <v>923528000</v>
      </c>
      <c r="AF431" s="76">
        <f>VLOOKUP(A431,'Copia de MOD PAA INVERSIÓN'!$B:$M,12,0)</f>
        <v>900000000</v>
      </c>
      <c r="AG431" s="82" t="e">
        <f t="shared" si="113"/>
        <v>#REF!</v>
      </c>
      <c r="AH431" s="28"/>
    </row>
    <row r="432" spans="1:34" ht="114.75">
      <c r="A432" s="32" t="s">
        <v>848</v>
      </c>
      <c r="B432" s="33" t="s">
        <v>71</v>
      </c>
      <c r="C432" s="33" t="s">
        <v>72</v>
      </c>
      <c r="D432" s="33" t="s">
        <v>457</v>
      </c>
      <c r="E432" s="33" t="s">
        <v>458</v>
      </c>
      <c r="F432" s="34">
        <v>8131</v>
      </c>
      <c r="G432" s="34">
        <v>2024110010238</v>
      </c>
      <c r="H432" s="33" t="s">
        <v>28</v>
      </c>
      <c r="I432" s="33" t="s">
        <v>459</v>
      </c>
      <c r="J432" s="33" t="s">
        <v>31</v>
      </c>
      <c r="K432" s="33">
        <v>80111600</v>
      </c>
      <c r="L432" s="33" t="s">
        <v>849</v>
      </c>
      <c r="M432" s="33" t="s">
        <v>82</v>
      </c>
      <c r="N432" s="33" t="s">
        <v>83</v>
      </c>
      <c r="O432" s="33">
        <v>1</v>
      </c>
      <c r="P432" s="32">
        <v>1</v>
      </c>
      <c r="Q432" s="33" t="s">
        <v>84</v>
      </c>
      <c r="R432" s="63" t="s">
        <v>85</v>
      </c>
      <c r="S432" s="72">
        <v>1000000000</v>
      </c>
      <c r="T432" s="90">
        <f t="shared" ref="T432:T457" si="158">+O432*S432</f>
        <v>1000000000</v>
      </c>
      <c r="U432" s="33" t="s">
        <v>86</v>
      </c>
      <c r="V432" s="32" t="s">
        <v>79</v>
      </c>
      <c r="W432" s="32" t="s">
        <v>463</v>
      </c>
      <c r="X432" s="32" t="s">
        <v>503</v>
      </c>
      <c r="Y432" s="33" t="s">
        <v>77</v>
      </c>
      <c r="Z432" s="33" t="s">
        <v>78</v>
      </c>
      <c r="AA432" s="76">
        <f>SUMIFS('MOD PAA INVERSIÓN'!M:M,'MOD PAA INVERSIÓN'!B:B,A432,'MOD PAA INVERSIÓN'!A:A,"Modificación propuesta")</f>
        <v>0</v>
      </c>
      <c r="AB432" s="83">
        <f t="shared" ref="AB432:AB434" si="159">AC432-T432</f>
        <v>0</v>
      </c>
      <c r="AC432" s="83">
        <f t="shared" ref="AC432:AC434" si="160">T432</f>
        <v>1000000000</v>
      </c>
      <c r="AD432" s="76">
        <f>IFERROR(VLOOKUP(A432,'MOD PAA INVERSIÓN'!$B:$U,20,0),0)</f>
        <v>0</v>
      </c>
      <c r="AE432" s="76">
        <f>SUMIFS('MOD PAA INVERSIÓN'!$M:$M,'MOD PAA INVERSIÓN'!B:B,A432,'MOD PAA INVERSIÓN'!A:A,"Información Actual")</f>
        <v>0</v>
      </c>
      <c r="AF432" s="76" t="e">
        <f>VLOOKUP(A432,'Copia de MOD PAA INVERSIÓN'!$B:$M,12,0)</f>
        <v>#N/A</v>
      </c>
      <c r="AG432" s="28" t="e">
        <f t="shared" si="113"/>
        <v>#REF!</v>
      </c>
      <c r="AH432" s="28"/>
    </row>
    <row r="433" spans="1:34" ht="63.75">
      <c r="A433" s="32" t="s">
        <v>850</v>
      </c>
      <c r="B433" s="33" t="s">
        <v>71</v>
      </c>
      <c r="C433" s="33" t="s">
        <v>72</v>
      </c>
      <c r="D433" s="33" t="s">
        <v>478</v>
      </c>
      <c r="E433" s="33" t="s">
        <v>458</v>
      </c>
      <c r="F433" s="33">
        <v>8131</v>
      </c>
      <c r="G433" s="33">
        <v>2024110010238</v>
      </c>
      <c r="H433" s="33" t="s">
        <v>28</v>
      </c>
      <c r="I433" s="33" t="s">
        <v>459</v>
      </c>
      <c r="J433" s="33" t="s">
        <v>32</v>
      </c>
      <c r="K433" s="33">
        <v>80111600</v>
      </c>
      <c r="L433" s="33" t="s">
        <v>799</v>
      </c>
      <c r="M433" s="33" t="s">
        <v>82</v>
      </c>
      <c r="N433" s="33" t="s">
        <v>83</v>
      </c>
      <c r="O433" s="33">
        <v>6</v>
      </c>
      <c r="P433" s="32">
        <v>1</v>
      </c>
      <c r="Q433" s="33" t="s">
        <v>84</v>
      </c>
      <c r="R433" s="63" t="s">
        <v>85</v>
      </c>
      <c r="S433" s="63">
        <v>4600000</v>
      </c>
      <c r="T433" s="51">
        <f t="shared" si="158"/>
        <v>27600000</v>
      </c>
      <c r="U433" s="33" t="s">
        <v>86</v>
      </c>
      <c r="V433" s="32" t="s">
        <v>79</v>
      </c>
      <c r="W433" s="32" t="s">
        <v>481</v>
      </c>
      <c r="X433" s="32" t="s">
        <v>491</v>
      </c>
      <c r="Y433" s="33" t="s">
        <v>77</v>
      </c>
      <c r="Z433" s="33" t="s">
        <v>78</v>
      </c>
      <c r="AA433" s="76">
        <f>SUMIFS('MOD PAA INVERSIÓN'!M:M,'MOD PAA INVERSIÓN'!B:B,A433,'MOD PAA INVERSIÓN'!A:A,"Modificación propuesta")</f>
        <v>0</v>
      </c>
      <c r="AB433" s="83">
        <f t="shared" si="159"/>
        <v>0</v>
      </c>
      <c r="AC433" s="83">
        <f t="shared" si="160"/>
        <v>27600000</v>
      </c>
      <c r="AD433" s="76">
        <f>IFERROR(VLOOKUP(A433,'MOD PAA INVERSIÓN'!$B:$U,20,0),0)</f>
        <v>0</v>
      </c>
      <c r="AE433" s="76">
        <f>SUMIFS('MOD PAA INVERSIÓN'!$M:$M,'MOD PAA INVERSIÓN'!B:B,A433,'MOD PAA INVERSIÓN'!A:A,"Información Actual")</f>
        <v>0</v>
      </c>
      <c r="AF433" s="76" t="e">
        <f>VLOOKUP(A433,'Copia de MOD PAA INVERSIÓN'!$B:$M,12,0)</f>
        <v>#N/A</v>
      </c>
      <c r="AG433" s="28" t="e">
        <f t="shared" si="113"/>
        <v>#REF!</v>
      </c>
      <c r="AH433" s="28"/>
    </row>
    <row r="434" spans="1:34" ht="204">
      <c r="A434" s="32" t="s">
        <v>851</v>
      </c>
      <c r="B434" s="33" t="s">
        <v>71</v>
      </c>
      <c r="C434" s="33" t="s">
        <v>72</v>
      </c>
      <c r="D434" s="33" t="s">
        <v>457</v>
      </c>
      <c r="E434" s="33" t="s">
        <v>458</v>
      </c>
      <c r="F434" s="34">
        <v>8131</v>
      </c>
      <c r="G434" s="34">
        <v>2024110010238</v>
      </c>
      <c r="H434" s="33" t="s">
        <v>28</v>
      </c>
      <c r="I434" s="33" t="s">
        <v>459</v>
      </c>
      <c r="J434" s="33" t="s">
        <v>30</v>
      </c>
      <c r="K434" s="33">
        <v>80111600</v>
      </c>
      <c r="L434" s="33" t="s">
        <v>852</v>
      </c>
      <c r="M434" s="33" t="s">
        <v>82</v>
      </c>
      <c r="N434" s="33" t="s">
        <v>83</v>
      </c>
      <c r="O434" s="33">
        <v>7</v>
      </c>
      <c r="P434" s="32">
        <v>1</v>
      </c>
      <c r="Q434" s="33" t="s">
        <v>84</v>
      </c>
      <c r="R434" s="63" t="s">
        <v>85</v>
      </c>
      <c r="S434" s="63">
        <v>5200000</v>
      </c>
      <c r="T434" s="51">
        <f t="shared" si="158"/>
        <v>36400000</v>
      </c>
      <c r="U434" s="33" t="s">
        <v>86</v>
      </c>
      <c r="V434" s="33" t="s">
        <v>79</v>
      </c>
      <c r="W434" s="32" t="s">
        <v>463</v>
      </c>
      <c r="X434" s="33" t="s">
        <v>503</v>
      </c>
      <c r="Y434" s="33" t="s">
        <v>77</v>
      </c>
      <c r="Z434" s="33" t="s">
        <v>78</v>
      </c>
      <c r="AA434" s="76">
        <f>SUMIFS('MOD PAA INVERSIÓN'!M:M,'MOD PAA INVERSIÓN'!B:B,A434,'MOD PAA INVERSIÓN'!A:A,"Modificación propuesta")</f>
        <v>0</v>
      </c>
      <c r="AB434" s="83">
        <f t="shared" si="159"/>
        <v>0</v>
      </c>
      <c r="AC434" s="83">
        <f t="shared" si="160"/>
        <v>36400000</v>
      </c>
      <c r="AD434" s="76">
        <f>IFERROR(VLOOKUP(A434,'MOD PAA INVERSIÓN'!$B:$U,20,0),0)</f>
        <v>0</v>
      </c>
      <c r="AE434" s="76">
        <f>SUMIFS('MOD PAA INVERSIÓN'!$M:$M,'MOD PAA INVERSIÓN'!B:B,A434,'MOD PAA INVERSIÓN'!A:A,"Información Actual")</f>
        <v>0</v>
      </c>
      <c r="AF434" s="76" t="e">
        <f>VLOOKUP(A434,'Copia de MOD PAA INVERSIÓN'!$B:$M,12,0)</f>
        <v>#N/A</v>
      </c>
      <c r="AG434" s="28" t="e">
        <f t="shared" si="113"/>
        <v>#REF!</v>
      </c>
      <c r="AH434" s="28"/>
    </row>
    <row r="435" spans="1:34" ht="63.75">
      <c r="A435" s="32" t="s">
        <v>853</v>
      </c>
      <c r="B435" s="33" t="s">
        <v>71</v>
      </c>
      <c r="C435" s="33" t="s">
        <v>72</v>
      </c>
      <c r="D435" s="33" t="s">
        <v>478</v>
      </c>
      <c r="E435" s="33" t="s">
        <v>458</v>
      </c>
      <c r="F435" s="33">
        <v>8131</v>
      </c>
      <c r="G435" s="33">
        <v>2024110010238</v>
      </c>
      <c r="H435" s="33" t="s">
        <v>28</v>
      </c>
      <c r="I435" s="33" t="s">
        <v>459</v>
      </c>
      <c r="J435" s="33" t="s">
        <v>32</v>
      </c>
      <c r="K435" s="33">
        <v>80111600</v>
      </c>
      <c r="L435" s="33" t="s">
        <v>799</v>
      </c>
      <c r="M435" s="33" t="s">
        <v>82</v>
      </c>
      <c r="N435" s="33" t="s">
        <v>83</v>
      </c>
      <c r="O435" s="33">
        <v>6</v>
      </c>
      <c r="P435" s="32">
        <v>1</v>
      </c>
      <c r="Q435" s="33" t="s">
        <v>84</v>
      </c>
      <c r="R435" s="63" t="s">
        <v>85</v>
      </c>
      <c r="S435" s="63">
        <v>4200000</v>
      </c>
      <c r="T435" s="51">
        <f t="shared" si="158"/>
        <v>25200000</v>
      </c>
      <c r="U435" s="33" t="s">
        <v>86</v>
      </c>
      <c r="V435" s="32" t="s">
        <v>79</v>
      </c>
      <c r="W435" s="32" t="s">
        <v>481</v>
      </c>
      <c r="X435" s="32" t="s">
        <v>491</v>
      </c>
      <c r="Y435" s="33" t="s">
        <v>77</v>
      </c>
      <c r="Z435" s="33" t="s">
        <v>78</v>
      </c>
      <c r="AA435" s="76">
        <f>SUMIFS('MOD PAA INVERSIÓN'!M:M,'MOD PAA INVERSIÓN'!B:B,A435,'MOD PAA INVERSIÓN'!A:A,"Modificación propuesta")</f>
        <v>21000000</v>
      </c>
      <c r="AB435" s="76">
        <f>AA435-T435</f>
        <v>-4200000</v>
      </c>
      <c r="AC435" s="76">
        <f>AA435</f>
        <v>21000000</v>
      </c>
      <c r="AD435" s="76">
        <f>IFERROR(VLOOKUP(A435,'MOD PAA INVERSIÓN'!$B:$U,20,0),0)</f>
        <v>7</v>
      </c>
      <c r="AE435" s="76">
        <f>SUMIFS('MOD PAA INVERSIÓN'!$M:$M,'MOD PAA INVERSIÓN'!B:B,A435,'MOD PAA INVERSIÓN'!A:A,"Información Actual")</f>
        <v>25200000</v>
      </c>
      <c r="AF435" s="76">
        <f>VLOOKUP(A435,'Copia de MOD PAA INVERSIÓN'!$B:$M,12,0)</f>
        <v>21000000</v>
      </c>
      <c r="AG435" s="86" t="e">
        <f t="shared" si="113"/>
        <v>#REF!</v>
      </c>
      <c r="AH435" s="28"/>
    </row>
    <row r="436" spans="1:34" ht="63.75">
      <c r="A436" s="32" t="s">
        <v>854</v>
      </c>
      <c r="B436" s="33" t="s">
        <v>71</v>
      </c>
      <c r="C436" s="33" t="s">
        <v>72</v>
      </c>
      <c r="D436" s="33" t="s">
        <v>457</v>
      </c>
      <c r="E436" s="33" t="s">
        <v>458</v>
      </c>
      <c r="F436" s="34">
        <v>8131</v>
      </c>
      <c r="G436" s="34">
        <v>2024110010238</v>
      </c>
      <c r="H436" s="33" t="s">
        <v>28</v>
      </c>
      <c r="I436" s="33" t="s">
        <v>459</v>
      </c>
      <c r="J436" s="33" t="s">
        <v>29</v>
      </c>
      <c r="K436" s="33">
        <v>80111600</v>
      </c>
      <c r="L436" s="33" t="s">
        <v>855</v>
      </c>
      <c r="M436" s="33" t="s">
        <v>83</v>
      </c>
      <c r="N436" s="33" t="s">
        <v>315</v>
      </c>
      <c r="O436" s="33">
        <v>6</v>
      </c>
      <c r="P436" s="32">
        <v>1</v>
      </c>
      <c r="Q436" s="33" t="s">
        <v>84</v>
      </c>
      <c r="R436" s="63" t="s">
        <v>85</v>
      </c>
      <c r="S436" s="63">
        <v>6000000</v>
      </c>
      <c r="T436" s="51">
        <f t="shared" si="158"/>
        <v>36000000</v>
      </c>
      <c r="U436" s="33" t="s">
        <v>86</v>
      </c>
      <c r="V436" s="33" t="s">
        <v>79</v>
      </c>
      <c r="W436" s="32" t="s">
        <v>463</v>
      </c>
      <c r="X436" s="33" t="s">
        <v>491</v>
      </c>
      <c r="Y436" s="33" t="s">
        <v>77</v>
      </c>
      <c r="Z436" s="33" t="s">
        <v>78</v>
      </c>
      <c r="AA436" s="76">
        <f>SUMIFS('MOD PAA INVERSIÓN'!M:M,'MOD PAA INVERSIÓN'!B:B,A436,'MOD PAA INVERSIÓN'!A:A,"Modificación propuesta")</f>
        <v>0</v>
      </c>
      <c r="AB436" s="83">
        <f t="shared" ref="AB436:AB674" si="161">AC436-T436</f>
        <v>0</v>
      </c>
      <c r="AC436" s="83">
        <f t="shared" ref="AC436:AC464" si="162">T436</f>
        <v>36000000</v>
      </c>
      <c r="AD436" s="76">
        <f>IFERROR(VLOOKUP(A436,'MOD PAA INVERSIÓN'!$B:$U,20,0),0)</f>
        <v>0</v>
      </c>
      <c r="AE436" s="76">
        <f>SUMIFS('MOD PAA INVERSIÓN'!$M:$M,'MOD PAA INVERSIÓN'!B:B,A436,'MOD PAA INVERSIÓN'!A:A,"Información Actual")</f>
        <v>0</v>
      </c>
      <c r="AF436" s="76" t="e">
        <f>VLOOKUP(A436,'Copia de MOD PAA INVERSIÓN'!$B:$M,12,0)</f>
        <v>#N/A</v>
      </c>
      <c r="AG436" s="28" t="e">
        <f t="shared" si="113"/>
        <v>#REF!</v>
      </c>
      <c r="AH436" s="28"/>
    </row>
    <row r="437" spans="1:34" ht="76.5">
      <c r="A437" s="32" t="s">
        <v>856</v>
      </c>
      <c r="B437" s="33" t="s">
        <v>71</v>
      </c>
      <c r="C437" s="33" t="s">
        <v>72</v>
      </c>
      <c r="D437" s="33" t="s">
        <v>457</v>
      </c>
      <c r="E437" s="33" t="s">
        <v>458</v>
      </c>
      <c r="F437" s="34">
        <v>8131</v>
      </c>
      <c r="G437" s="34">
        <v>2024110010238</v>
      </c>
      <c r="H437" s="33" t="s">
        <v>28</v>
      </c>
      <c r="I437" s="33" t="s">
        <v>459</v>
      </c>
      <c r="J437" s="33" t="s">
        <v>31</v>
      </c>
      <c r="K437" s="33">
        <v>80111600</v>
      </c>
      <c r="L437" s="33" t="s">
        <v>796</v>
      </c>
      <c r="M437" s="33" t="s">
        <v>83</v>
      </c>
      <c r="N437" s="33" t="s">
        <v>83</v>
      </c>
      <c r="O437" s="33">
        <v>6</v>
      </c>
      <c r="P437" s="32">
        <v>1</v>
      </c>
      <c r="Q437" s="33" t="s">
        <v>84</v>
      </c>
      <c r="R437" s="63" t="s">
        <v>85</v>
      </c>
      <c r="S437" s="63">
        <v>6000000</v>
      </c>
      <c r="T437" s="51">
        <f t="shared" si="158"/>
        <v>36000000</v>
      </c>
      <c r="U437" s="33" t="s">
        <v>86</v>
      </c>
      <c r="V437" s="32" t="s">
        <v>79</v>
      </c>
      <c r="W437" s="32" t="s">
        <v>463</v>
      </c>
      <c r="X437" s="32" t="s">
        <v>503</v>
      </c>
      <c r="Y437" s="33" t="s">
        <v>77</v>
      </c>
      <c r="Z437" s="33" t="s">
        <v>78</v>
      </c>
      <c r="AA437" s="76">
        <f>SUMIFS('MOD PAA INVERSIÓN'!M:M,'MOD PAA INVERSIÓN'!B:B,A437,'MOD PAA INVERSIÓN'!A:A,"Modificación propuesta")</f>
        <v>0</v>
      </c>
      <c r="AB437" s="83">
        <f t="shared" si="161"/>
        <v>0</v>
      </c>
      <c r="AC437" s="83">
        <f t="shared" si="162"/>
        <v>36000000</v>
      </c>
      <c r="AD437" s="76">
        <f>IFERROR(VLOOKUP(A437,'MOD PAA INVERSIÓN'!$B:$U,20,0),0)</f>
        <v>0</v>
      </c>
      <c r="AE437" s="76">
        <f>SUMIFS('MOD PAA INVERSIÓN'!$M:$M,'MOD PAA INVERSIÓN'!B:B,A437,'MOD PAA INVERSIÓN'!A:A,"Información Actual")</f>
        <v>0</v>
      </c>
      <c r="AF437" s="76" t="e">
        <f>VLOOKUP(A437,'Copia de MOD PAA INVERSIÓN'!$B:$M,12,0)</f>
        <v>#N/A</v>
      </c>
      <c r="AG437" s="28" t="e">
        <f t="shared" si="113"/>
        <v>#REF!</v>
      </c>
      <c r="AH437" s="28"/>
    </row>
    <row r="438" spans="1:34" ht="63.75">
      <c r="A438" s="32" t="s">
        <v>857</v>
      </c>
      <c r="B438" s="33" t="s">
        <v>71</v>
      </c>
      <c r="C438" s="33" t="s">
        <v>72</v>
      </c>
      <c r="D438" s="33" t="s">
        <v>457</v>
      </c>
      <c r="E438" s="33" t="s">
        <v>458</v>
      </c>
      <c r="F438" s="34">
        <v>8131</v>
      </c>
      <c r="G438" s="34">
        <v>2024110010238</v>
      </c>
      <c r="H438" s="33" t="s">
        <v>28</v>
      </c>
      <c r="I438" s="33" t="s">
        <v>459</v>
      </c>
      <c r="J438" s="33" t="s">
        <v>29</v>
      </c>
      <c r="K438" s="33">
        <v>80111600</v>
      </c>
      <c r="L438" s="33" t="s">
        <v>1414</v>
      </c>
      <c r="M438" s="33" t="s">
        <v>83</v>
      </c>
      <c r="N438" s="33" t="s">
        <v>315</v>
      </c>
      <c r="O438" s="33">
        <v>6</v>
      </c>
      <c r="P438" s="32">
        <v>1</v>
      </c>
      <c r="Q438" s="33" t="s">
        <v>84</v>
      </c>
      <c r="R438" s="63" t="s">
        <v>85</v>
      </c>
      <c r="S438" s="63">
        <v>4600000</v>
      </c>
      <c r="T438" s="51">
        <f t="shared" si="158"/>
        <v>27600000</v>
      </c>
      <c r="U438" s="33" t="s">
        <v>86</v>
      </c>
      <c r="V438" s="33" t="s">
        <v>79</v>
      </c>
      <c r="W438" s="32" t="s">
        <v>463</v>
      </c>
      <c r="X438" s="33" t="s">
        <v>491</v>
      </c>
      <c r="Y438" s="33" t="s">
        <v>77</v>
      </c>
      <c r="Z438" s="33" t="s">
        <v>78</v>
      </c>
      <c r="AA438" s="76">
        <f>SUMIFS('MOD PAA INVERSIÓN'!M:M,'MOD PAA INVERSIÓN'!B:B,A438,'MOD PAA INVERSIÓN'!A:A,"Modificación propuesta")</f>
        <v>0</v>
      </c>
      <c r="AB438" s="83">
        <f t="shared" si="161"/>
        <v>0</v>
      </c>
      <c r="AC438" s="83">
        <f t="shared" si="162"/>
        <v>27600000</v>
      </c>
      <c r="AD438" s="76">
        <f>IFERROR(VLOOKUP(A438,'MOD PAA INVERSIÓN'!$B:$U,20,0),0)</f>
        <v>0</v>
      </c>
      <c r="AE438" s="76">
        <f>SUMIFS('MOD PAA INVERSIÓN'!$M:$M,'MOD PAA INVERSIÓN'!B:B,A438,'MOD PAA INVERSIÓN'!A:A,"Información Actual")</f>
        <v>0</v>
      </c>
      <c r="AF438" s="76" t="e">
        <f>VLOOKUP(A438,'Copia de MOD PAA INVERSIÓN'!$B:$M,12,0)</f>
        <v>#N/A</v>
      </c>
      <c r="AG438" s="28" t="e">
        <f t="shared" si="113"/>
        <v>#REF!</v>
      </c>
      <c r="AH438" s="28"/>
    </row>
    <row r="439" spans="1:34" ht="63.75">
      <c r="A439" s="32" t="s">
        <v>858</v>
      </c>
      <c r="B439" s="33" t="s">
        <v>71</v>
      </c>
      <c r="C439" s="33" t="s">
        <v>72</v>
      </c>
      <c r="D439" s="33" t="s">
        <v>457</v>
      </c>
      <c r="E439" s="33" t="s">
        <v>458</v>
      </c>
      <c r="F439" s="34">
        <v>8131</v>
      </c>
      <c r="G439" s="34">
        <v>2024110010238</v>
      </c>
      <c r="H439" s="33" t="s">
        <v>28</v>
      </c>
      <c r="I439" s="33" t="s">
        <v>459</v>
      </c>
      <c r="J439" s="33" t="s">
        <v>29</v>
      </c>
      <c r="K439" s="33">
        <v>80111600</v>
      </c>
      <c r="L439" s="33" t="s">
        <v>1415</v>
      </c>
      <c r="M439" s="33" t="s">
        <v>83</v>
      </c>
      <c r="N439" s="33" t="s">
        <v>315</v>
      </c>
      <c r="O439" s="33">
        <v>6</v>
      </c>
      <c r="P439" s="32">
        <v>1</v>
      </c>
      <c r="Q439" s="33" t="s">
        <v>84</v>
      </c>
      <c r="R439" s="63" t="s">
        <v>85</v>
      </c>
      <c r="S439" s="63">
        <v>4600000</v>
      </c>
      <c r="T439" s="51">
        <f t="shared" si="158"/>
        <v>27600000</v>
      </c>
      <c r="U439" s="33" t="s">
        <v>86</v>
      </c>
      <c r="V439" s="33" t="s">
        <v>79</v>
      </c>
      <c r="W439" s="32" t="s">
        <v>463</v>
      </c>
      <c r="X439" s="33" t="s">
        <v>491</v>
      </c>
      <c r="Y439" s="33" t="s">
        <v>77</v>
      </c>
      <c r="Z439" s="33" t="s">
        <v>78</v>
      </c>
      <c r="AA439" s="76">
        <f>SUMIFS('MOD PAA INVERSIÓN'!M:M,'MOD PAA INVERSIÓN'!B:B,A439,'MOD PAA INVERSIÓN'!A:A,"Modificación propuesta")</f>
        <v>0</v>
      </c>
      <c r="AB439" s="83">
        <f t="shared" si="161"/>
        <v>0</v>
      </c>
      <c r="AC439" s="83">
        <f t="shared" si="162"/>
        <v>27600000</v>
      </c>
      <c r="AD439" s="76">
        <f>IFERROR(VLOOKUP(A439,'MOD PAA INVERSIÓN'!$B:$U,20,0),0)</f>
        <v>0</v>
      </c>
      <c r="AE439" s="76">
        <f>SUMIFS('MOD PAA INVERSIÓN'!$M:$M,'MOD PAA INVERSIÓN'!B:B,A439,'MOD PAA INVERSIÓN'!A:A,"Información Actual")</f>
        <v>0</v>
      </c>
      <c r="AF439" s="76" t="e">
        <f>VLOOKUP(A439,'Copia de MOD PAA INVERSIÓN'!$B:$M,12,0)</f>
        <v>#N/A</v>
      </c>
      <c r="AG439" s="28" t="e">
        <f t="shared" si="113"/>
        <v>#REF!</v>
      </c>
      <c r="AH439" s="28"/>
    </row>
    <row r="440" spans="1:34" ht="63.75">
      <c r="A440" s="32" t="s">
        <v>859</v>
      </c>
      <c r="B440" s="33" t="s">
        <v>71</v>
      </c>
      <c r="C440" s="33" t="s">
        <v>72</v>
      </c>
      <c r="D440" s="33" t="s">
        <v>457</v>
      </c>
      <c r="E440" s="33" t="s">
        <v>458</v>
      </c>
      <c r="F440" s="34">
        <v>8131</v>
      </c>
      <c r="G440" s="34">
        <v>2024110010238</v>
      </c>
      <c r="H440" s="33" t="s">
        <v>28</v>
      </c>
      <c r="I440" s="33" t="s">
        <v>459</v>
      </c>
      <c r="J440" s="33" t="s">
        <v>29</v>
      </c>
      <c r="K440" s="33">
        <v>80111600</v>
      </c>
      <c r="L440" s="33" t="s">
        <v>1415</v>
      </c>
      <c r="M440" s="33" t="s">
        <v>83</v>
      </c>
      <c r="N440" s="33" t="s">
        <v>315</v>
      </c>
      <c r="O440" s="33">
        <v>6</v>
      </c>
      <c r="P440" s="32">
        <v>1</v>
      </c>
      <c r="Q440" s="33" t="s">
        <v>84</v>
      </c>
      <c r="R440" s="63" t="s">
        <v>85</v>
      </c>
      <c r="S440" s="63">
        <v>4200000</v>
      </c>
      <c r="T440" s="51">
        <f t="shared" si="158"/>
        <v>25200000</v>
      </c>
      <c r="U440" s="33" t="s">
        <v>86</v>
      </c>
      <c r="V440" s="33" t="s">
        <v>79</v>
      </c>
      <c r="W440" s="32" t="s">
        <v>463</v>
      </c>
      <c r="X440" s="33" t="s">
        <v>491</v>
      </c>
      <c r="Y440" s="33" t="s">
        <v>77</v>
      </c>
      <c r="Z440" s="33" t="s">
        <v>78</v>
      </c>
      <c r="AA440" s="76">
        <f>SUMIFS('MOD PAA INVERSIÓN'!M:M,'MOD PAA INVERSIÓN'!B:B,A440,'MOD PAA INVERSIÓN'!A:A,"Modificación propuesta")</f>
        <v>0</v>
      </c>
      <c r="AB440" s="83">
        <f t="shared" si="161"/>
        <v>0</v>
      </c>
      <c r="AC440" s="83">
        <f t="shared" si="162"/>
        <v>25200000</v>
      </c>
      <c r="AD440" s="76">
        <f>IFERROR(VLOOKUP(A440,'MOD PAA INVERSIÓN'!$B:$U,20,0),0)</f>
        <v>0</v>
      </c>
      <c r="AE440" s="76">
        <f>SUMIFS('MOD PAA INVERSIÓN'!$M:$M,'MOD PAA INVERSIÓN'!B:B,A440,'MOD PAA INVERSIÓN'!A:A,"Información Actual")</f>
        <v>0</v>
      </c>
      <c r="AF440" s="76" t="e">
        <f>VLOOKUP(A440,'Copia de MOD PAA INVERSIÓN'!$B:$M,12,0)</f>
        <v>#N/A</v>
      </c>
      <c r="AG440" s="28" t="e">
        <f t="shared" si="113"/>
        <v>#REF!</v>
      </c>
      <c r="AH440" s="28"/>
    </row>
    <row r="441" spans="1:34" ht="63.75">
      <c r="A441" s="32" t="s">
        <v>860</v>
      </c>
      <c r="B441" s="33" t="s">
        <v>71</v>
      </c>
      <c r="C441" s="33" t="s">
        <v>72</v>
      </c>
      <c r="D441" s="33" t="s">
        <v>457</v>
      </c>
      <c r="E441" s="33" t="s">
        <v>458</v>
      </c>
      <c r="F441" s="34">
        <v>8131</v>
      </c>
      <c r="G441" s="34">
        <v>2024110010238</v>
      </c>
      <c r="H441" s="33" t="s">
        <v>28</v>
      </c>
      <c r="I441" s="33" t="s">
        <v>459</v>
      </c>
      <c r="J441" s="33" t="s">
        <v>29</v>
      </c>
      <c r="K441" s="33">
        <v>80111600</v>
      </c>
      <c r="L441" s="33" t="s">
        <v>1415</v>
      </c>
      <c r="M441" s="33" t="s">
        <v>83</v>
      </c>
      <c r="N441" s="33" t="s">
        <v>315</v>
      </c>
      <c r="O441" s="33">
        <v>6</v>
      </c>
      <c r="P441" s="32">
        <v>1</v>
      </c>
      <c r="Q441" s="33" t="s">
        <v>84</v>
      </c>
      <c r="R441" s="63" t="s">
        <v>85</v>
      </c>
      <c r="S441" s="63">
        <v>4200000</v>
      </c>
      <c r="T441" s="51">
        <f t="shared" si="158"/>
        <v>25200000</v>
      </c>
      <c r="U441" s="33" t="s">
        <v>86</v>
      </c>
      <c r="V441" s="33" t="s">
        <v>79</v>
      </c>
      <c r="W441" s="32" t="s">
        <v>463</v>
      </c>
      <c r="X441" s="33" t="s">
        <v>491</v>
      </c>
      <c r="Y441" s="33" t="s">
        <v>77</v>
      </c>
      <c r="Z441" s="33" t="s">
        <v>78</v>
      </c>
      <c r="AA441" s="76">
        <f>SUMIFS('MOD PAA INVERSIÓN'!M:M,'MOD PAA INVERSIÓN'!B:B,A441,'MOD PAA INVERSIÓN'!A:A,"Modificación propuesta")</f>
        <v>0</v>
      </c>
      <c r="AB441" s="83">
        <f t="shared" si="161"/>
        <v>0</v>
      </c>
      <c r="AC441" s="83">
        <f t="shared" si="162"/>
        <v>25200000</v>
      </c>
      <c r="AD441" s="76">
        <f>IFERROR(VLOOKUP(A441,'MOD PAA INVERSIÓN'!$B:$U,20,0),0)</f>
        <v>0</v>
      </c>
      <c r="AE441" s="76">
        <f>SUMIFS('MOD PAA INVERSIÓN'!$M:$M,'MOD PAA INVERSIÓN'!B:B,A441,'MOD PAA INVERSIÓN'!A:A,"Información Actual")</f>
        <v>0</v>
      </c>
      <c r="AF441" s="76" t="e">
        <f>VLOOKUP(A441,'Copia de MOD PAA INVERSIÓN'!$B:$M,12,0)</f>
        <v>#N/A</v>
      </c>
      <c r="AG441" s="28" t="e">
        <f t="shared" si="113"/>
        <v>#REF!</v>
      </c>
      <c r="AH441" s="28"/>
    </row>
    <row r="442" spans="1:34" ht="63.75">
      <c r="A442" s="32" t="s">
        <v>861</v>
      </c>
      <c r="B442" s="33" t="s">
        <v>71</v>
      </c>
      <c r="C442" s="33" t="s">
        <v>72</v>
      </c>
      <c r="D442" s="33" t="s">
        <v>457</v>
      </c>
      <c r="E442" s="33" t="s">
        <v>458</v>
      </c>
      <c r="F442" s="34">
        <v>8131</v>
      </c>
      <c r="G442" s="34">
        <v>2024110010238</v>
      </c>
      <c r="H442" s="33" t="s">
        <v>28</v>
      </c>
      <c r="I442" s="33" t="s">
        <v>459</v>
      </c>
      <c r="J442" s="33" t="s">
        <v>29</v>
      </c>
      <c r="K442" s="33">
        <v>80111600</v>
      </c>
      <c r="L442" s="33" t="s">
        <v>1416</v>
      </c>
      <c r="M442" s="33" t="s">
        <v>83</v>
      </c>
      <c r="N442" s="33" t="s">
        <v>315</v>
      </c>
      <c r="O442" s="33">
        <v>6</v>
      </c>
      <c r="P442" s="32">
        <v>1</v>
      </c>
      <c r="Q442" s="33" t="s">
        <v>84</v>
      </c>
      <c r="R442" s="63" t="s">
        <v>85</v>
      </c>
      <c r="S442" s="63">
        <v>2800000</v>
      </c>
      <c r="T442" s="51">
        <f t="shared" si="158"/>
        <v>16800000</v>
      </c>
      <c r="U442" s="33" t="s">
        <v>86</v>
      </c>
      <c r="V442" s="33" t="s">
        <v>79</v>
      </c>
      <c r="W442" s="32" t="s">
        <v>463</v>
      </c>
      <c r="X442" s="33" t="s">
        <v>491</v>
      </c>
      <c r="Y442" s="33" t="s">
        <v>77</v>
      </c>
      <c r="Z442" s="33" t="s">
        <v>78</v>
      </c>
      <c r="AA442" s="76">
        <f>SUMIFS('MOD PAA INVERSIÓN'!M:M,'MOD PAA INVERSIÓN'!B:B,A442,'MOD PAA INVERSIÓN'!A:A,"Modificación propuesta")</f>
        <v>0</v>
      </c>
      <c r="AB442" s="83">
        <f t="shared" si="161"/>
        <v>0</v>
      </c>
      <c r="AC442" s="83">
        <f t="shared" si="162"/>
        <v>16800000</v>
      </c>
      <c r="AD442" s="76">
        <f>IFERROR(VLOOKUP(A442,'MOD PAA INVERSIÓN'!$B:$U,20,0),0)</f>
        <v>0</v>
      </c>
      <c r="AE442" s="76">
        <f>SUMIFS('MOD PAA INVERSIÓN'!$M:$M,'MOD PAA INVERSIÓN'!B:B,A442,'MOD PAA INVERSIÓN'!A:A,"Información Actual")</f>
        <v>0</v>
      </c>
      <c r="AF442" s="76" t="e">
        <f>VLOOKUP(A442,'Copia de MOD PAA INVERSIÓN'!$B:$M,12,0)</f>
        <v>#N/A</v>
      </c>
      <c r="AG442" s="28" t="e">
        <f t="shared" si="113"/>
        <v>#REF!</v>
      </c>
      <c r="AH442" s="28"/>
    </row>
    <row r="443" spans="1:34" ht="63.75">
      <c r="A443" s="32" t="s">
        <v>862</v>
      </c>
      <c r="B443" s="33" t="s">
        <v>71</v>
      </c>
      <c r="C443" s="33" t="s">
        <v>72</v>
      </c>
      <c r="D443" s="33" t="s">
        <v>457</v>
      </c>
      <c r="E443" s="33" t="s">
        <v>458</v>
      </c>
      <c r="F443" s="34">
        <v>8131</v>
      </c>
      <c r="G443" s="34">
        <v>2024110010238</v>
      </c>
      <c r="H443" s="33" t="s">
        <v>28</v>
      </c>
      <c r="I443" s="33" t="s">
        <v>459</v>
      </c>
      <c r="J443" s="33" t="s">
        <v>29</v>
      </c>
      <c r="K443" s="33">
        <v>80111600</v>
      </c>
      <c r="L443" s="33" t="s">
        <v>1416</v>
      </c>
      <c r="M443" s="33" t="s">
        <v>83</v>
      </c>
      <c r="N443" s="33" t="s">
        <v>315</v>
      </c>
      <c r="O443" s="33">
        <v>6</v>
      </c>
      <c r="P443" s="32">
        <v>1</v>
      </c>
      <c r="Q443" s="33" t="s">
        <v>84</v>
      </c>
      <c r="R443" s="63" t="s">
        <v>85</v>
      </c>
      <c r="S443" s="63">
        <v>2800000</v>
      </c>
      <c r="T443" s="51">
        <f t="shared" si="158"/>
        <v>16800000</v>
      </c>
      <c r="U443" s="33" t="s">
        <v>86</v>
      </c>
      <c r="V443" s="33" t="s">
        <v>79</v>
      </c>
      <c r="W443" s="32" t="s">
        <v>463</v>
      </c>
      <c r="X443" s="33" t="s">
        <v>491</v>
      </c>
      <c r="Y443" s="33" t="s">
        <v>77</v>
      </c>
      <c r="Z443" s="33" t="s">
        <v>78</v>
      </c>
      <c r="AA443" s="76">
        <f>SUMIFS('MOD PAA INVERSIÓN'!M:M,'MOD PAA INVERSIÓN'!B:B,A443,'MOD PAA INVERSIÓN'!A:A,"Modificación propuesta")</f>
        <v>0</v>
      </c>
      <c r="AB443" s="83">
        <f t="shared" si="161"/>
        <v>0</v>
      </c>
      <c r="AC443" s="83">
        <f t="shared" si="162"/>
        <v>16800000</v>
      </c>
      <c r="AD443" s="76">
        <f>IFERROR(VLOOKUP(A443,'MOD PAA INVERSIÓN'!$B:$U,20,0),0)</f>
        <v>0</v>
      </c>
      <c r="AE443" s="76">
        <f>SUMIFS('MOD PAA INVERSIÓN'!$M:$M,'MOD PAA INVERSIÓN'!B:B,A443,'MOD PAA INVERSIÓN'!A:A,"Información Actual")</f>
        <v>0</v>
      </c>
      <c r="AF443" s="76" t="e">
        <f>VLOOKUP(A443,'Copia de MOD PAA INVERSIÓN'!$B:$M,12,0)</f>
        <v>#N/A</v>
      </c>
      <c r="AG443" s="28" t="e">
        <f t="shared" si="113"/>
        <v>#REF!</v>
      </c>
      <c r="AH443" s="28"/>
    </row>
    <row r="444" spans="1:34" ht="63.75">
      <c r="A444" s="32" t="s">
        <v>863</v>
      </c>
      <c r="B444" s="33" t="s">
        <v>71</v>
      </c>
      <c r="C444" s="33" t="s">
        <v>72</v>
      </c>
      <c r="D444" s="33" t="s">
        <v>457</v>
      </c>
      <c r="E444" s="33" t="s">
        <v>458</v>
      </c>
      <c r="F444" s="34">
        <v>8131</v>
      </c>
      <c r="G444" s="34">
        <v>2024110010238</v>
      </c>
      <c r="H444" s="33" t="s">
        <v>28</v>
      </c>
      <c r="I444" s="33" t="s">
        <v>459</v>
      </c>
      <c r="J444" s="33" t="s">
        <v>29</v>
      </c>
      <c r="K444" s="33">
        <v>80111600</v>
      </c>
      <c r="L444" s="33" t="s">
        <v>1416</v>
      </c>
      <c r="M444" s="33" t="s">
        <v>83</v>
      </c>
      <c r="N444" s="33" t="s">
        <v>315</v>
      </c>
      <c r="O444" s="33">
        <v>6</v>
      </c>
      <c r="P444" s="32">
        <v>1</v>
      </c>
      <c r="Q444" s="33" t="s">
        <v>84</v>
      </c>
      <c r="R444" s="63" t="s">
        <v>85</v>
      </c>
      <c r="S444" s="63">
        <v>3500000</v>
      </c>
      <c r="T444" s="51">
        <f t="shared" si="158"/>
        <v>21000000</v>
      </c>
      <c r="U444" s="33" t="s">
        <v>86</v>
      </c>
      <c r="V444" s="33" t="s">
        <v>79</v>
      </c>
      <c r="W444" s="32" t="s">
        <v>463</v>
      </c>
      <c r="X444" s="33" t="s">
        <v>491</v>
      </c>
      <c r="Y444" s="33" t="s">
        <v>77</v>
      </c>
      <c r="Z444" s="33" t="s">
        <v>78</v>
      </c>
      <c r="AA444" s="76">
        <f>SUMIFS('MOD PAA INVERSIÓN'!M:M,'MOD PAA INVERSIÓN'!B:B,A444,'MOD PAA INVERSIÓN'!A:A,"Modificación propuesta")</f>
        <v>0</v>
      </c>
      <c r="AB444" s="83">
        <f t="shared" si="161"/>
        <v>0</v>
      </c>
      <c r="AC444" s="83">
        <f t="shared" si="162"/>
        <v>21000000</v>
      </c>
      <c r="AD444" s="76">
        <f>IFERROR(VLOOKUP(A444,'MOD PAA INVERSIÓN'!$B:$U,20,0),0)</f>
        <v>0</v>
      </c>
      <c r="AE444" s="76">
        <f>SUMIFS('MOD PAA INVERSIÓN'!$M:$M,'MOD PAA INVERSIÓN'!B:B,A444,'MOD PAA INVERSIÓN'!A:A,"Información Actual")</f>
        <v>0</v>
      </c>
      <c r="AF444" s="76" t="e">
        <f>VLOOKUP(A444,'Copia de MOD PAA INVERSIÓN'!$B:$M,12,0)</f>
        <v>#N/A</v>
      </c>
      <c r="AG444" s="28" t="e">
        <f t="shared" si="113"/>
        <v>#REF!</v>
      </c>
      <c r="AH444" s="28"/>
    </row>
    <row r="445" spans="1:34" ht="76.5">
      <c r="A445" s="32" t="s">
        <v>864</v>
      </c>
      <c r="B445" s="33" t="s">
        <v>71</v>
      </c>
      <c r="C445" s="33" t="s">
        <v>72</v>
      </c>
      <c r="D445" s="33" t="s">
        <v>457</v>
      </c>
      <c r="E445" s="33" t="s">
        <v>458</v>
      </c>
      <c r="F445" s="34">
        <v>8131</v>
      </c>
      <c r="G445" s="34">
        <v>2024110010238</v>
      </c>
      <c r="H445" s="33" t="s">
        <v>28</v>
      </c>
      <c r="I445" s="33" t="s">
        <v>459</v>
      </c>
      <c r="J445" s="33" t="s">
        <v>31</v>
      </c>
      <c r="K445" s="33">
        <v>80111600</v>
      </c>
      <c r="L445" s="33" t="s">
        <v>796</v>
      </c>
      <c r="M445" s="33" t="s">
        <v>82</v>
      </c>
      <c r="N445" s="33" t="s">
        <v>83</v>
      </c>
      <c r="O445" s="33">
        <v>6</v>
      </c>
      <c r="P445" s="32">
        <v>1</v>
      </c>
      <c r="Q445" s="33" t="s">
        <v>84</v>
      </c>
      <c r="R445" s="63" t="s">
        <v>85</v>
      </c>
      <c r="S445" s="63">
        <v>4600000</v>
      </c>
      <c r="T445" s="51">
        <f t="shared" si="158"/>
        <v>27600000</v>
      </c>
      <c r="U445" s="33" t="s">
        <v>86</v>
      </c>
      <c r="V445" s="32" t="s">
        <v>79</v>
      </c>
      <c r="W445" s="32" t="s">
        <v>463</v>
      </c>
      <c r="X445" s="32" t="s">
        <v>503</v>
      </c>
      <c r="Y445" s="33" t="s">
        <v>77</v>
      </c>
      <c r="Z445" s="33" t="s">
        <v>78</v>
      </c>
      <c r="AA445" s="76">
        <f>SUMIFS('MOD PAA INVERSIÓN'!M:M,'MOD PAA INVERSIÓN'!B:B,A445,'MOD PAA INVERSIÓN'!A:A,"Modificación propuesta")</f>
        <v>0</v>
      </c>
      <c r="AB445" s="83">
        <f t="shared" si="161"/>
        <v>0</v>
      </c>
      <c r="AC445" s="83">
        <f t="shared" si="162"/>
        <v>27600000</v>
      </c>
      <c r="AD445" s="76">
        <f>IFERROR(VLOOKUP(A445,'MOD PAA INVERSIÓN'!$B:$U,20,0),0)</f>
        <v>0</v>
      </c>
      <c r="AE445" s="76">
        <f>SUMIFS('MOD PAA INVERSIÓN'!$M:$M,'MOD PAA INVERSIÓN'!B:B,A445,'MOD PAA INVERSIÓN'!A:A,"Información Actual")</f>
        <v>0</v>
      </c>
      <c r="AF445" s="76" t="e">
        <f>VLOOKUP(A445,'Copia de MOD PAA INVERSIÓN'!$B:$M,12,0)</f>
        <v>#N/A</v>
      </c>
      <c r="AG445" s="28" t="e">
        <f t="shared" si="113"/>
        <v>#REF!</v>
      </c>
      <c r="AH445" s="28"/>
    </row>
    <row r="446" spans="1:34" ht="76.5">
      <c r="A446" s="32" t="s">
        <v>865</v>
      </c>
      <c r="B446" s="33" t="s">
        <v>71</v>
      </c>
      <c r="C446" s="33" t="s">
        <v>72</v>
      </c>
      <c r="D446" s="33" t="s">
        <v>457</v>
      </c>
      <c r="E446" s="33" t="s">
        <v>458</v>
      </c>
      <c r="F446" s="34">
        <v>8131</v>
      </c>
      <c r="G446" s="34">
        <v>2024110010238</v>
      </c>
      <c r="H446" s="33" t="s">
        <v>28</v>
      </c>
      <c r="I446" s="33" t="s">
        <v>459</v>
      </c>
      <c r="J446" s="33" t="s">
        <v>31</v>
      </c>
      <c r="K446" s="33">
        <v>80111600</v>
      </c>
      <c r="L446" s="33" t="s">
        <v>796</v>
      </c>
      <c r="M446" s="33" t="s">
        <v>82</v>
      </c>
      <c r="N446" s="33" t="s">
        <v>83</v>
      </c>
      <c r="O446" s="33">
        <v>6</v>
      </c>
      <c r="P446" s="32">
        <v>1</v>
      </c>
      <c r="Q446" s="33" t="s">
        <v>84</v>
      </c>
      <c r="R446" s="63" t="s">
        <v>85</v>
      </c>
      <c r="S446" s="63">
        <v>4600000</v>
      </c>
      <c r="T446" s="51">
        <f t="shared" si="158"/>
        <v>27600000</v>
      </c>
      <c r="U446" s="33" t="s">
        <v>86</v>
      </c>
      <c r="V446" s="32" t="s">
        <v>79</v>
      </c>
      <c r="W446" s="32" t="s">
        <v>463</v>
      </c>
      <c r="X446" s="32" t="s">
        <v>503</v>
      </c>
      <c r="Y446" s="33" t="s">
        <v>77</v>
      </c>
      <c r="Z446" s="33" t="s">
        <v>78</v>
      </c>
      <c r="AA446" s="76">
        <f>SUMIFS('MOD PAA INVERSIÓN'!M:M,'MOD PAA INVERSIÓN'!B:B,A446,'MOD PAA INVERSIÓN'!A:A,"Modificación propuesta")</f>
        <v>0</v>
      </c>
      <c r="AB446" s="83">
        <f t="shared" si="161"/>
        <v>0</v>
      </c>
      <c r="AC446" s="83">
        <f t="shared" si="162"/>
        <v>27600000</v>
      </c>
      <c r="AD446" s="76">
        <f>IFERROR(VLOOKUP(A446,'MOD PAA INVERSIÓN'!$B:$U,20,0),0)</f>
        <v>0</v>
      </c>
      <c r="AE446" s="76">
        <f>SUMIFS('MOD PAA INVERSIÓN'!$M:$M,'MOD PAA INVERSIÓN'!B:B,A446,'MOD PAA INVERSIÓN'!A:A,"Información Actual")</f>
        <v>0</v>
      </c>
      <c r="AF446" s="76" t="e">
        <f>VLOOKUP(A446,'Copia de MOD PAA INVERSIÓN'!$B:$M,12,0)</f>
        <v>#N/A</v>
      </c>
      <c r="AG446" s="28" t="e">
        <f t="shared" si="113"/>
        <v>#REF!</v>
      </c>
      <c r="AH446" s="28"/>
    </row>
    <row r="447" spans="1:34" ht="76.5">
      <c r="A447" s="32" t="s">
        <v>866</v>
      </c>
      <c r="B447" s="33" t="s">
        <v>71</v>
      </c>
      <c r="C447" s="33" t="s">
        <v>72</v>
      </c>
      <c r="D447" s="33" t="s">
        <v>457</v>
      </c>
      <c r="E447" s="33" t="s">
        <v>458</v>
      </c>
      <c r="F447" s="34">
        <v>8131</v>
      </c>
      <c r="G447" s="34">
        <v>2024110010238</v>
      </c>
      <c r="H447" s="33" t="s">
        <v>28</v>
      </c>
      <c r="I447" s="33" t="s">
        <v>459</v>
      </c>
      <c r="J447" s="33" t="s">
        <v>31</v>
      </c>
      <c r="K447" s="33">
        <v>80111600</v>
      </c>
      <c r="L447" s="33" t="s">
        <v>796</v>
      </c>
      <c r="M447" s="33" t="s">
        <v>83</v>
      </c>
      <c r="N447" s="33" t="s">
        <v>83</v>
      </c>
      <c r="O447" s="33">
        <v>6</v>
      </c>
      <c r="P447" s="32">
        <v>1</v>
      </c>
      <c r="Q447" s="33" t="s">
        <v>84</v>
      </c>
      <c r="R447" s="63" t="s">
        <v>85</v>
      </c>
      <c r="S447" s="63">
        <v>4600000</v>
      </c>
      <c r="T447" s="51">
        <f t="shared" si="158"/>
        <v>27600000</v>
      </c>
      <c r="U447" s="33" t="s">
        <v>86</v>
      </c>
      <c r="V447" s="32" t="s">
        <v>79</v>
      </c>
      <c r="W447" s="32" t="s">
        <v>463</v>
      </c>
      <c r="X447" s="32" t="s">
        <v>503</v>
      </c>
      <c r="Y447" s="33" t="s">
        <v>77</v>
      </c>
      <c r="Z447" s="33" t="s">
        <v>78</v>
      </c>
      <c r="AA447" s="76">
        <f>SUMIFS('MOD PAA INVERSIÓN'!M:M,'MOD PAA INVERSIÓN'!B:B,A447,'MOD PAA INVERSIÓN'!A:A,"Modificación propuesta")</f>
        <v>0</v>
      </c>
      <c r="AB447" s="83">
        <f t="shared" si="161"/>
        <v>0</v>
      </c>
      <c r="AC447" s="83">
        <f t="shared" si="162"/>
        <v>27600000</v>
      </c>
      <c r="AD447" s="76">
        <f>IFERROR(VLOOKUP(A447,'MOD PAA INVERSIÓN'!$B:$U,20,0),0)</f>
        <v>0</v>
      </c>
      <c r="AE447" s="76">
        <f>SUMIFS('MOD PAA INVERSIÓN'!$M:$M,'MOD PAA INVERSIÓN'!B:B,A447,'MOD PAA INVERSIÓN'!A:A,"Información Actual")</f>
        <v>0</v>
      </c>
      <c r="AF447" s="76" t="e">
        <f>VLOOKUP(A447,'Copia de MOD PAA INVERSIÓN'!$B:$M,12,0)</f>
        <v>#N/A</v>
      </c>
      <c r="AG447" s="28" t="e">
        <f t="shared" si="113"/>
        <v>#REF!</v>
      </c>
      <c r="AH447" s="28"/>
    </row>
    <row r="448" spans="1:34" ht="76.5">
      <c r="A448" s="32" t="s">
        <v>867</v>
      </c>
      <c r="B448" s="33" t="s">
        <v>71</v>
      </c>
      <c r="C448" s="33" t="s">
        <v>72</v>
      </c>
      <c r="D448" s="33" t="s">
        <v>457</v>
      </c>
      <c r="E448" s="33" t="s">
        <v>458</v>
      </c>
      <c r="F448" s="34">
        <v>8131</v>
      </c>
      <c r="G448" s="34">
        <v>2024110010238</v>
      </c>
      <c r="H448" s="33" t="s">
        <v>28</v>
      </c>
      <c r="I448" s="33" t="s">
        <v>459</v>
      </c>
      <c r="J448" s="33" t="s">
        <v>31</v>
      </c>
      <c r="K448" s="33">
        <v>80111600</v>
      </c>
      <c r="L448" s="33" t="s">
        <v>796</v>
      </c>
      <c r="M448" s="33" t="s">
        <v>83</v>
      </c>
      <c r="N448" s="33" t="s">
        <v>83</v>
      </c>
      <c r="O448" s="33">
        <v>6</v>
      </c>
      <c r="P448" s="32">
        <v>1</v>
      </c>
      <c r="Q448" s="33" t="s">
        <v>84</v>
      </c>
      <c r="R448" s="63" t="s">
        <v>85</v>
      </c>
      <c r="S448" s="63">
        <v>4600000</v>
      </c>
      <c r="T448" s="51">
        <f t="shared" si="158"/>
        <v>27600000</v>
      </c>
      <c r="U448" s="33" t="s">
        <v>86</v>
      </c>
      <c r="V448" s="32" t="s">
        <v>79</v>
      </c>
      <c r="W448" s="32" t="s">
        <v>463</v>
      </c>
      <c r="X448" s="32" t="s">
        <v>503</v>
      </c>
      <c r="Y448" s="33" t="s">
        <v>77</v>
      </c>
      <c r="Z448" s="33" t="s">
        <v>78</v>
      </c>
      <c r="AA448" s="76">
        <f>SUMIFS('MOD PAA INVERSIÓN'!M:M,'MOD PAA INVERSIÓN'!B:B,A448,'MOD PAA INVERSIÓN'!A:A,"Modificación propuesta")</f>
        <v>0</v>
      </c>
      <c r="AB448" s="83">
        <f t="shared" si="161"/>
        <v>0</v>
      </c>
      <c r="AC448" s="83">
        <f t="shared" si="162"/>
        <v>27600000</v>
      </c>
      <c r="AD448" s="76">
        <f>IFERROR(VLOOKUP(A448,'MOD PAA INVERSIÓN'!$B:$U,20,0),0)</f>
        <v>0</v>
      </c>
      <c r="AE448" s="76">
        <f>SUMIFS('MOD PAA INVERSIÓN'!$M:$M,'MOD PAA INVERSIÓN'!B:B,A448,'MOD PAA INVERSIÓN'!A:A,"Información Actual")</f>
        <v>0</v>
      </c>
      <c r="AF448" s="76" t="e">
        <f>VLOOKUP(A448,'Copia de MOD PAA INVERSIÓN'!$B:$M,12,0)</f>
        <v>#N/A</v>
      </c>
      <c r="AG448" s="28" t="e">
        <f t="shared" si="113"/>
        <v>#REF!</v>
      </c>
      <c r="AH448" s="28"/>
    </row>
    <row r="449" spans="1:34" ht="76.5">
      <c r="A449" s="32" t="s">
        <v>868</v>
      </c>
      <c r="B449" s="33" t="s">
        <v>71</v>
      </c>
      <c r="C449" s="33" t="s">
        <v>72</v>
      </c>
      <c r="D449" s="33" t="s">
        <v>457</v>
      </c>
      <c r="E449" s="33" t="s">
        <v>458</v>
      </c>
      <c r="F449" s="34">
        <v>8131</v>
      </c>
      <c r="G449" s="34">
        <v>2024110010238</v>
      </c>
      <c r="H449" s="33" t="s">
        <v>28</v>
      </c>
      <c r="I449" s="33" t="s">
        <v>459</v>
      </c>
      <c r="J449" s="33" t="s">
        <v>31</v>
      </c>
      <c r="K449" s="33">
        <v>80111600</v>
      </c>
      <c r="L449" s="33" t="s">
        <v>788</v>
      </c>
      <c r="M449" s="33" t="s">
        <v>83</v>
      </c>
      <c r="N449" s="33" t="s">
        <v>83</v>
      </c>
      <c r="O449" s="33">
        <v>6</v>
      </c>
      <c r="P449" s="32">
        <v>1</v>
      </c>
      <c r="Q449" s="33" t="s">
        <v>84</v>
      </c>
      <c r="R449" s="63" t="s">
        <v>85</v>
      </c>
      <c r="S449" s="63">
        <v>4600000</v>
      </c>
      <c r="T449" s="51">
        <f t="shared" si="158"/>
        <v>27600000</v>
      </c>
      <c r="U449" s="33" t="s">
        <v>86</v>
      </c>
      <c r="V449" s="32" t="s">
        <v>79</v>
      </c>
      <c r="W449" s="32" t="s">
        <v>463</v>
      </c>
      <c r="X449" s="32" t="s">
        <v>503</v>
      </c>
      <c r="Y449" s="33" t="s">
        <v>77</v>
      </c>
      <c r="Z449" s="33" t="s">
        <v>78</v>
      </c>
      <c r="AA449" s="76">
        <f>SUMIFS('MOD PAA INVERSIÓN'!M:M,'MOD PAA INVERSIÓN'!B:B,A449,'MOD PAA INVERSIÓN'!A:A,"Modificación propuesta")</f>
        <v>0</v>
      </c>
      <c r="AB449" s="83">
        <f t="shared" si="161"/>
        <v>0</v>
      </c>
      <c r="AC449" s="83">
        <f t="shared" si="162"/>
        <v>27600000</v>
      </c>
      <c r="AD449" s="76">
        <f>IFERROR(VLOOKUP(A449,'MOD PAA INVERSIÓN'!$B:$U,20,0),0)</f>
        <v>0</v>
      </c>
      <c r="AE449" s="76">
        <f>SUMIFS('MOD PAA INVERSIÓN'!$M:$M,'MOD PAA INVERSIÓN'!B:B,A449,'MOD PAA INVERSIÓN'!A:A,"Información Actual")</f>
        <v>0</v>
      </c>
      <c r="AF449" s="76" t="e">
        <f>VLOOKUP(A449,'Copia de MOD PAA INVERSIÓN'!$B:$M,12,0)</f>
        <v>#N/A</v>
      </c>
      <c r="AG449" s="28" t="e">
        <f t="shared" si="113"/>
        <v>#REF!</v>
      </c>
      <c r="AH449" s="28"/>
    </row>
    <row r="450" spans="1:34" ht="76.5">
      <c r="A450" s="32" t="s">
        <v>869</v>
      </c>
      <c r="B450" s="33" t="s">
        <v>71</v>
      </c>
      <c r="C450" s="33" t="s">
        <v>72</v>
      </c>
      <c r="D450" s="33" t="s">
        <v>457</v>
      </c>
      <c r="E450" s="33" t="s">
        <v>458</v>
      </c>
      <c r="F450" s="34">
        <v>8131</v>
      </c>
      <c r="G450" s="34">
        <v>2024110010238</v>
      </c>
      <c r="H450" s="33" t="s">
        <v>28</v>
      </c>
      <c r="I450" s="33" t="s">
        <v>459</v>
      </c>
      <c r="J450" s="33" t="s">
        <v>31</v>
      </c>
      <c r="K450" s="33">
        <v>80111600</v>
      </c>
      <c r="L450" s="33" t="s">
        <v>788</v>
      </c>
      <c r="M450" s="33" t="s">
        <v>83</v>
      </c>
      <c r="N450" s="33" t="s">
        <v>83</v>
      </c>
      <c r="O450" s="33">
        <v>6</v>
      </c>
      <c r="P450" s="32">
        <v>1</v>
      </c>
      <c r="Q450" s="33" t="s">
        <v>84</v>
      </c>
      <c r="R450" s="63" t="s">
        <v>85</v>
      </c>
      <c r="S450" s="63">
        <v>4600000</v>
      </c>
      <c r="T450" s="51">
        <f t="shared" si="158"/>
        <v>27600000</v>
      </c>
      <c r="U450" s="33" t="s">
        <v>86</v>
      </c>
      <c r="V450" s="32" t="s">
        <v>79</v>
      </c>
      <c r="W450" s="32" t="s">
        <v>463</v>
      </c>
      <c r="X450" s="32" t="s">
        <v>503</v>
      </c>
      <c r="Y450" s="33" t="s">
        <v>77</v>
      </c>
      <c r="Z450" s="33" t="s">
        <v>78</v>
      </c>
      <c r="AA450" s="76">
        <f>SUMIFS('MOD PAA INVERSIÓN'!M:M,'MOD PAA INVERSIÓN'!B:B,A450,'MOD PAA INVERSIÓN'!A:A,"Modificación propuesta")</f>
        <v>0</v>
      </c>
      <c r="AB450" s="83">
        <f t="shared" si="161"/>
        <v>0</v>
      </c>
      <c r="AC450" s="83">
        <f t="shared" si="162"/>
        <v>27600000</v>
      </c>
      <c r="AD450" s="76">
        <f>IFERROR(VLOOKUP(A450,'MOD PAA INVERSIÓN'!$B:$U,20,0),0)</f>
        <v>0</v>
      </c>
      <c r="AE450" s="76">
        <f>SUMIFS('MOD PAA INVERSIÓN'!$M:$M,'MOD PAA INVERSIÓN'!B:B,A450,'MOD PAA INVERSIÓN'!A:A,"Información Actual")</f>
        <v>0</v>
      </c>
      <c r="AF450" s="76" t="e">
        <f>VLOOKUP(A450,'Copia de MOD PAA INVERSIÓN'!$B:$M,12,0)</f>
        <v>#N/A</v>
      </c>
      <c r="AG450" s="28" t="e">
        <f t="shared" si="113"/>
        <v>#REF!</v>
      </c>
      <c r="AH450" s="28"/>
    </row>
    <row r="451" spans="1:34" ht="76.5">
      <c r="A451" s="32" t="s">
        <v>870</v>
      </c>
      <c r="B451" s="33" t="s">
        <v>71</v>
      </c>
      <c r="C451" s="33" t="s">
        <v>72</v>
      </c>
      <c r="D451" s="33" t="s">
        <v>457</v>
      </c>
      <c r="E451" s="33" t="s">
        <v>458</v>
      </c>
      <c r="F451" s="34">
        <v>8131</v>
      </c>
      <c r="G451" s="34">
        <v>2024110010238</v>
      </c>
      <c r="H451" s="33" t="s">
        <v>28</v>
      </c>
      <c r="I451" s="33" t="s">
        <v>459</v>
      </c>
      <c r="J451" s="33" t="s">
        <v>31</v>
      </c>
      <c r="K451" s="33">
        <v>80111600</v>
      </c>
      <c r="L451" s="33" t="s">
        <v>796</v>
      </c>
      <c r="M451" s="33" t="s">
        <v>82</v>
      </c>
      <c r="N451" s="33" t="s">
        <v>83</v>
      </c>
      <c r="O451" s="33">
        <v>6</v>
      </c>
      <c r="P451" s="32">
        <v>1</v>
      </c>
      <c r="Q451" s="33" t="s">
        <v>84</v>
      </c>
      <c r="R451" s="63" t="s">
        <v>85</v>
      </c>
      <c r="S451" s="63">
        <v>4200000</v>
      </c>
      <c r="T451" s="51">
        <f t="shared" si="158"/>
        <v>25200000</v>
      </c>
      <c r="U451" s="33" t="s">
        <v>86</v>
      </c>
      <c r="V451" s="32" t="s">
        <v>79</v>
      </c>
      <c r="W451" s="32" t="s">
        <v>463</v>
      </c>
      <c r="X451" s="32" t="s">
        <v>503</v>
      </c>
      <c r="Y451" s="33" t="s">
        <v>77</v>
      </c>
      <c r="Z451" s="33" t="s">
        <v>78</v>
      </c>
      <c r="AA451" s="76">
        <f>SUMIFS('MOD PAA INVERSIÓN'!M:M,'MOD PAA INVERSIÓN'!B:B,A451,'MOD PAA INVERSIÓN'!A:A,"Modificación propuesta")</f>
        <v>0</v>
      </c>
      <c r="AB451" s="83">
        <f t="shared" si="161"/>
        <v>0</v>
      </c>
      <c r="AC451" s="83">
        <f t="shared" si="162"/>
        <v>25200000</v>
      </c>
      <c r="AD451" s="76">
        <f>IFERROR(VLOOKUP(A451,'MOD PAA INVERSIÓN'!$B:$U,20,0),0)</f>
        <v>0</v>
      </c>
      <c r="AE451" s="76">
        <f>SUMIFS('MOD PAA INVERSIÓN'!$M:$M,'MOD PAA INVERSIÓN'!B:B,A451,'MOD PAA INVERSIÓN'!A:A,"Información Actual")</f>
        <v>0</v>
      </c>
      <c r="AF451" s="76" t="e">
        <f>VLOOKUP(A451,'Copia de MOD PAA INVERSIÓN'!$B:$M,12,0)</f>
        <v>#N/A</v>
      </c>
      <c r="AG451" s="28" t="e">
        <f t="shared" si="113"/>
        <v>#REF!</v>
      </c>
      <c r="AH451" s="28"/>
    </row>
    <row r="452" spans="1:34" ht="76.5">
      <c r="A452" s="32" t="s">
        <v>871</v>
      </c>
      <c r="B452" s="33" t="s">
        <v>71</v>
      </c>
      <c r="C452" s="33" t="s">
        <v>72</v>
      </c>
      <c r="D452" s="33" t="s">
        <v>457</v>
      </c>
      <c r="E452" s="33" t="s">
        <v>458</v>
      </c>
      <c r="F452" s="34">
        <v>8131</v>
      </c>
      <c r="G452" s="34">
        <v>2024110010238</v>
      </c>
      <c r="H452" s="33" t="s">
        <v>28</v>
      </c>
      <c r="I452" s="33" t="s">
        <v>459</v>
      </c>
      <c r="J452" s="33" t="s">
        <v>31</v>
      </c>
      <c r="K452" s="33">
        <v>80111600</v>
      </c>
      <c r="L452" s="33" t="s">
        <v>796</v>
      </c>
      <c r="M452" s="33" t="s">
        <v>82</v>
      </c>
      <c r="N452" s="33" t="s">
        <v>83</v>
      </c>
      <c r="O452" s="33">
        <v>6</v>
      </c>
      <c r="P452" s="32">
        <v>1</v>
      </c>
      <c r="Q452" s="33" t="s">
        <v>84</v>
      </c>
      <c r="R452" s="63" t="s">
        <v>85</v>
      </c>
      <c r="S452" s="63">
        <v>4200000</v>
      </c>
      <c r="T452" s="51">
        <f t="shared" si="158"/>
        <v>25200000</v>
      </c>
      <c r="U452" s="33" t="s">
        <v>86</v>
      </c>
      <c r="V452" s="32" t="s">
        <v>79</v>
      </c>
      <c r="W452" s="32" t="s">
        <v>463</v>
      </c>
      <c r="X452" s="32" t="s">
        <v>503</v>
      </c>
      <c r="Y452" s="33" t="s">
        <v>77</v>
      </c>
      <c r="Z452" s="33" t="s">
        <v>78</v>
      </c>
      <c r="AA452" s="76">
        <f>SUMIFS('MOD PAA INVERSIÓN'!M:M,'MOD PAA INVERSIÓN'!B:B,A452,'MOD PAA INVERSIÓN'!A:A,"Modificación propuesta")</f>
        <v>0</v>
      </c>
      <c r="AB452" s="83">
        <f t="shared" si="161"/>
        <v>0</v>
      </c>
      <c r="AC452" s="83">
        <f t="shared" si="162"/>
        <v>25200000</v>
      </c>
      <c r="AD452" s="76">
        <f>IFERROR(VLOOKUP(A452,'MOD PAA INVERSIÓN'!$B:$U,20,0),0)</f>
        <v>0</v>
      </c>
      <c r="AE452" s="76">
        <f>SUMIFS('MOD PAA INVERSIÓN'!$M:$M,'MOD PAA INVERSIÓN'!B:B,A452,'MOD PAA INVERSIÓN'!A:A,"Información Actual")</f>
        <v>0</v>
      </c>
      <c r="AF452" s="76" t="e">
        <f>VLOOKUP(A452,'Copia de MOD PAA INVERSIÓN'!$B:$M,12,0)</f>
        <v>#N/A</v>
      </c>
      <c r="AG452" s="28" t="e">
        <f t="shared" si="113"/>
        <v>#REF!</v>
      </c>
      <c r="AH452" s="28"/>
    </row>
    <row r="453" spans="1:34" ht="76.5">
      <c r="A453" s="32" t="s">
        <v>872</v>
      </c>
      <c r="B453" s="33" t="s">
        <v>71</v>
      </c>
      <c r="C453" s="33" t="s">
        <v>72</v>
      </c>
      <c r="D453" s="33" t="s">
        <v>457</v>
      </c>
      <c r="E453" s="33" t="s">
        <v>458</v>
      </c>
      <c r="F453" s="34">
        <v>8131</v>
      </c>
      <c r="G453" s="34">
        <v>2024110010238</v>
      </c>
      <c r="H453" s="33" t="s">
        <v>28</v>
      </c>
      <c r="I453" s="33" t="s">
        <v>459</v>
      </c>
      <c r="J453" s="33" t="s">
        <v>31</v>
      </c>
      <c r="K453" s="33">
        <v>80111600</v>
      </c>
      <c r="L453" s="33" t="s">
        <v>796</v>
      </c>
      <c r="M453" s="33" t="s">
        <v>83</v>
      </c>
      <c r="N453" s="33" t="s">
        <v>83</v>
      </c>
      <c r="O453" s="33">
        <v>6</v>
      </c>
      <c r="P453" s="32">
        <v>1</v>
      </c>
      <c r="Q453" s="33" t="s">
        <v>84</v>
      </c>
      <c r="R453" s="63" t="s">
        <v>85</v>
      </c>
      <c r="S453" s="63">
        <v>4200000</v>
      </c>
      <c r="T453" s="51">
        <f t="shared" si="158"/>
        <v>25200000</v>
      </c>
      <c r="U453" s="33" t="s">
        <v>86</v>
      </c>
      <c r="V453" s="32" t="s">
        <v>79</v>
      </c>
      <c r="W453" s="32" t="s">
        <v>463</v>
      </c>
      <c r="X453" s="32" t="s">
        <v>503</v>
      </c>
      <c r="Y453" s="33" t="s">
        <v>77</v>
      </c>
      <c r="Z453" s="33" t="s">
        <v>78</v>
      </c>
      <c r="AA453" s="76">
        <f>SUMIFS('MOD PAA INVERSIÓN'!M:M,'MOD PAA INVERSIÓN'!B:B,A453,'MOD PAA INVERSIÓN'!A:A,"Modificación propuesta")</f>
        <v>0</v>
      </c>
      <c r="AB453" s="83">
        <f t="shared" si="161"/>
        <v>0</v>
      </c>
      <c r="AC453" s="83">
        <f t="shared" si="162"/>
        <v>25200000</v>
      </c>
      <c r="AD453" s="76">
        <f>IFERROR(VLOOKUP(A453,'MOD PAA INVERSIÓN'!$B:$U,20,0),0)</f>
        <v>0</v>
      </c>
      <c r="AE453" s="76">
        <f>SUMIFS('MOD PAA INVERSIÓN'!$M:$M,'MOD PAA INVERSIÓN'!B:B,A453,'MOD PAA INVERSIÓN'!A:A,"Información Actual")</f>
        <v>0</v>
      </c>
      <c r="AF453" s="76" t="e">
        <f>VLOOKUP(A453,'Copia de MOD PAA INVERSIÓN'!$B:$M,12,0)</f>
        <v>#N/A</v>
      </c>
      <c r="AG453" s="28" t="e">
        <f t="shared" si="113"/>
        <v>#REF!</v>
      </c>
      <c r="AH453" s="28"/>
    </row>
    <row r="454" spans="1:34" ht="76.5">
      <c r="A454" s="32" t="s">
        <v>873</v>
      </c>
      <c r="B454" s="33" t="s">
        <v>71</v>
      </c>
      <c r="C454" s="33" t="s">
        <v>72</v>
      </c>
      <c r="D454" s="33" t="s">
        <v>457</v>
      </c>
      <c r="E454" s="33" t="s">
        <v>458</v>
      </c>
      <c r="F454" s="34">
        <v>8131</v>
      </c>
      <c r="G454" s="34">
        <v>2024110010238</v>
      </c>
      <c r="H454" s="33" t="s">
        <v>28</v>
      </c>
      <c r="I454" s="33" t="s">
        <v>459</v>
      </c>
      <c r="J454" s="33" t="s">
        <v>31</v>
      </c>
      <c r="K454" s="33">
        <v>80111600</v>
      </c>
      <c r="L454" s="33" t="s">
        <v>796</v>
      </c>
      <c r="M454" s="33" t="s">
        <v>83</v>
      </c>
      <c r="N454" s="33" t="s">
        <v>83</v>
      </c>
      <c r="O454" s="33">
        <v>6</v>
      </c>
      <c r="P454" s="32">
        <v>1</v>
      </c>
      <c r="Q454" s="33" t="s">
        <v>84</v>
      </c>
      <c r="R454" s="63" t="s">
        <v>85</v>
      </c>
      <c r="S454" s="63">
        <v>4200000</v>
      </c>
      <c r="T454" s="51">
        <f t="shared" si="158"/>
        <v>25200000</v>
      </c>
      <c r="U454" s="33" t="s">
        <v>86</v>
      </c>
      <c r="V454" s="32" t="s">
        <v>79</v>
      </c>
      <c r="W454" s="32" t="s">
        <v>463</v>
      </c>
      <c r="X454" s="32" t="s">
        <v>503</v>
      </c>
      <c r="Y454" s="33" t="s">
        <v>77</v>
      </c>
      <c r="Z454" s="33" t="s">
        <v>78</v>
      </c>
      <c r="AA454" s="76">
        <f>SUMIFS('MOD PAA INVERSIÓN'!M:M,'MOD PAA INVERSIÓN'!B:B,A454,'MOD PAA INVERSIÓN'!A:A,"Modificación propuesta")</f>
        <v>0</v>
      </c>
      <c r="AB454" s="83">
        <f t="shared" si="161"/>
        <v>0</v>
      </c>
      <c r="AC454" s="83">
        <f t="shared" si="162"/>
        <v>25200000</v>
      </c>
      <c r="AD454" s="76">
        <f>IFERROR(VLOOKUP(A454,'MOD PAA INVERSIÓN'!$B:$U,20,0),0)</f>
        <v>0</v>
      </c>
      <c r="AE454" s="76">
        <f>SUMIFS('MOD PAA INVERSIÓN'!$M:$M,'MOD PAA INVERSIÓN'!B:B,A454,'MOD PAA INVERSIÓN'!A:A,"Información Actual")</f>
        <v>0</v>
      </c>
      <c r="AF454" s="76" t="e">
        <f>VLOOKUP(A454,'Copia de MOD PAA INVERSIÓN'!$B:$M,12,0)</f>
        <v>#N/A</v>
      </c>
      <c r="AG454" s="28" t="e">
        <f t="shared" si="113"/>
        <v>#REF!</v>
      </c>
      <c r="AH454" s="28"/>
    </row>
    <row r="455" spans="1:34" ht="76.5">
      <c r="A455" s="32" t="s">
        <v>874</v>
      </c>
      <c r="B455" s="33" t="s">
        <v>71</v>
      </c>
      <c r="C455" s="33" t="s">
        <v>72</v>
      </c>
      <c r="D455" s="33" t="s">
        <v>457</v>
      </c>
      <c r="E455" s="33" t="s">
        <v>458</v>
      </c>
      <c r="F455" s="34">
        <v>8131</v>
      </c>
      <c r="G455" s="34">
        <v>2024110010238</v>
      </c>
      <c r="H455" s="33" t="s">
        <v>28</v>
      </c>
      <c r="I455" s="33" t="s">
        <v>459</v>
      </c>
      <c r="J455" s="33" t="s">
        <v>31</v>
      </c>
      <c r="K455" s="33">
        <v>80111600</v>
      </c>
      <c r="L455" s="33" t="s">
        <v>1410</v>
      </c>
      <c r="M455" s="33" t="s">
        <v>83</v>
      </c>
      <c r="N455" s="33" t="s">
        <v>83</v>
      </c>
      <c r="O455" s="33">
        <v>6</v>
      </c>
      <c r="P455" s="32">
        <v>1</v>
      </c>
      <c r="Q455" s="33" t="s">
        <v>84</v>
      </c>
      <c r="R455" s="63" t="s">
        <v>85</v>
      </c>
      <c r="S455" s="63">
        <v>3500000</v>
      </c>
      <c r="T455" s="51">
        <f t="shared" si="158"/>
        <v>21000000</v>
      </c>
      <c r="U455" s="33" t="s">
        <v>86</v>
      </c>
      <c r="V455" s="32" t="s">
        <v>79</v>
      </c>
      <c r="W455" s="32" t="s">
        <v>463</v>
      </c>
      <c r="X455" s="32" t="s">
        <v>503</v>
      </c>
      <c r="Y455" s="33" t="s">
        <v>77</v>
      </c>
      <c r="Z455" s="33" t="s">
        <v>78</v>
      </c>
      <c r="AA455" s="76">
        <f>SUMIFS('MOD PAA INVERSIÓN'!M:M,'MOD PAA INVERSIÓN'!B:B,A455,'MOD PAA INVERSIÓN'!A:A,"Modificación propuesta")</f>
        <v>0</v>
      </c>
      <c r="AB455" s="83">
        <f t="shared" si="161"/>
        <v>0</v>
      </c>
      <c r="AC455" s="83">
        <f t="shared" si="162"/>
        <v>21000000</v>
      </c>
      <c r="AD455" s="76">
        <f>IFERROR(VLOOKUP(A455,'MOD PAA INVERSIÓN'!$B:$U,20,0),0)</f>
        <v>0</v>
      </c>
      <c r="AE455" s="76">
        <f>SUMIFS('MOD PAA INVERSIÓN'!$M:$M,'MOD PAA INVERSIÓN'!B:B,A455,'MOD PAA INVERSIÓN'!A:A,"Información Actual")</f>
        <v>0</v>
      </c>
      <c r="AF455" s="76" t="e">
        <f>VLOOKUP(A455,'Copia de MOD PAA INVERSIÓN'!$B:$M,12,0)</f>
        <v>#N/A</v>
      </c>
      <c r="AG455" s="28" t="e">
        <f t="shared" si="113"/>
        <v>#REF!</v>
      </c>
      <c r="AH455" s="28"/>
    </row>
    <row r="456" spans="1:34" ht="76.5">
      <c r="A456" s="32" t="s">
        <v>875</v>
      </c>
      <c r="B456" s="33" t="s">
        <v>71</v>
      </c>
      <c r="C456" s="33" t="s">
        <v>72</v>
      </c>
      <c r="D456" s="33" t="s">
        <v>457</v>
      </c>
      <c r="E456" s="33" t="s">
        <v>458</v>
      </c>
      <c r="F456" s="34">
        <v>8131</v>
      </c>
      <c r="G456" s="34">
        <v>2024110010238</v>
      </c>
      <c r="H456" s="33" t="s">
        <v>28</v>
      </c>
      <c r="I456" s="33" t="s">
        <v>459</v>
      </c>
      <c r="J456" s="33" t="s">
        <v>31</v>
      </c>
      <c r="K456" s="33">
        <v>80111600</v>
      </c>
      <c r="L456" s="33" t="s">
        <v>1417</v>
      </c>
      <c r="M456" s="33" t="s">
        <v>83</v>
      </c>
      <c r="N456" s="33" t="s">
        <v>83</v>
      </c>
      <c r="O456" s="33">
        <v>6</v>
      </c>
      <c r="P456" s="32">
        <v>1</v>
      </c>
      <c r="Q456" s="33" t="s">
        <v>84</v>
      </c>
      <c r="R456" s="63" t="s">
        <v>85</v>
      </c>
      <c r="S456" s="63">
        <v>3500000</v>
      </c>
      <c r="T456" s="51">
        <f t="shared" si="158"/>
        <v>21000000</v>
      </c>
      <c r="U456" s="33" t="s">
        <v>86</v>
      </c>
      <c r="V456" s="32" t="s">
        <v>79</v>
      </c>
      <c r="W456" s="32" t="s">
        <v>463</v>
      </c>
      <c r="X456" s="32" t="s">
        <v>503</v>
      </c>
      <c r="Y456" s="33" t="s">
        <v>77</v>
      </c>
      <c r="Z456" s="33" t="s">
        <v>78</v>
      </c>
      <c r="AA456" s="76">
        <f>SUMIFS('MOD PAA INVERSIÓN'!M:M,'MOD PAA INVERSIÓN'!B:B,A456,'MOD PAA INVERSIÓN'!A:A,"Modificación propuesta")</f>
        <v>0</v>
      </c>
      <c r="AB456" s="83">
        <f t="shared" si="161"/>
        <v>0</v>
      </c>
      <c r="AC456" s="83">
        <f t="shared" si="162"/>
        <v>21000000</v>
      </c>
      <c r="AD456" s="76">
        <f>IFERROR(VLOOKUP(A456,'MOD PAA INVERSIÓN'!$B:$U,20,0),0)</f>
        <v>0</v>
      </c>
      <c r="AE456" s="76">
        <f>SUMIFS('MOD PAA INVERSIÓN'!$M:$M,'MOD PAA INVERSIÓN'!B:B,A456,'MOD PAA INVERSIÓN'!A:A,"Información Actual")</f>
        <v>0</v>
      </c>
      <c r="AF456" s="76" t="e">
        <f>VLOOKUP(A456,'Copia de MOD PAA INVERSIÓN'!$B:$M,12,0)</f>
        <v>#N/A</v>
      </c>
      <c r="AG456" s="28" t="e">
        <f t="shared" si="113"/>
        <v>#REF!</v>
      </c>
      <c r="AH456" s="28"/>
    </row>
    <row r="457" spans="1:34" ht="76.5">
      <c r="A457" s="32" t="s">
        <v>876</v>
      </c>
      <c r="B457" s="33" t="s">
        <v>71</v>
      </c>
      <c r="C457" s="33" t="s">
        <v>72</v>
      </c>
      <c r="D457" s="33" t="s">
        <v>457</v>
      </c>
      <c r="E457" s="33" t="s">
        <v>458</v>
      </c>
      <c r="F457" s="34">
        <v>8131</v>
      </c>
      <c r="G457" s="34">
        <v>2024110010238</v>
      </c>
      <c r="H457" s="33" t="s">
        <v>28</v>
      </c>
      <c r="I457" s="33" t="s">
        <v>459</v>
      </c>
      <c r="J457" s="33" t="s">
        <v>31</v>
      </c>
      <c r="K457" s="33">
        <v>80111600</v>
      </c>
      <c r="L457" s="33" t="s">
        <v>1411</v>
      </c>
      <c r="M457" s="33" t="s">
        <v>82</v>
      </c>
      <c r="N457" s="33" t="s">
        <v>83</v>
      </c>
      <c r="O457" s="33">
        <v>7</v>
      </c>
      <c r="P457" s="32">
        <v>1</v>
      </c>
      <c r="Q457" s="33" t="s">
        <v>84</v>
      </c>
      <c r="R457" s="63" t="s">
        <v>85</v>
      </c>
      <c r="S457" s="63">
        <v>3500000</v>
      </c>
      <c r="T457" s="51">
        <f t="shared" si="158"/>
        <v>24500000</v>
      </c>
      <c r="U457" s="33" t="s">
        <v>86</v>
      </c>
      <c r="V457" s="32" t="s">
        <v>79</v>
      </c>
      <c r="W457" s="32" t="s">
        <v>463</v>
      </c>
      <c r="X457" s="32" t="s">
        <v>503</v>
      </c>
      <c r="Y457" s="33" t="s">
        <v>77</v>
      </c>
      <c r="Z457" s="33" t="s">
        <v>78</v>
      </c>
      <c r="AA457" s="76">
        <f>SUMIFS('MOD PAA INVERSIÓN'!M:M,'MOD PAA INVERSIÓN'!B:B,A457,'MOD PAA INVERSIÓN'!A:A,"Modificación propuesta")</f>
        <v>0</v>
      </c>
      <c r="AB457" s="83">
        <f t="shared" si="161"/>
        <v>0</v>
      </c>
      <c r="AC457" s="83">
        <f t="shared" si="162"/>
        <v>24500000</v>
      </c>
      <c r="AD457" s="76">
        <f>IFERROR(VLOOKUP(A457,'MOD PAA INVERSIÓN'!$B:$U,20,0),0)</f>
        <v>0</v>
      </c>
      <c r="AE457" s="76">
        <f>SUMIFS('MOD PAA INVERSIÓN'!$M:$M,'MOD PAA INVERSIÓN'!B:B,A457,'MOD PAA INVERSIÓN'!A:A,"Información Actual")</f>
        <v>0</v>
      </c>
      <c r="AF457" s="76" t="e">
        <f>VLOOKUP(A457,'Copia de MOD PAA INVERSIÓN'!$B:$M,12,0)</f>
        <v>#N/A</v>
      </c>
      <c r="AG457" s="28" t="e">
        <f t="shared" si="113"/>
        <v>#REF!</v>
      </c>
      <c r="AH457" s="28"/>
    </row>
    <row r="458" spans="1:34" ht="153">
      <c r="A458" s="32" t="s">
        <v>877</v>
      </c>
      <c r="B458" s="33" t="s">
        <v>71</v>
      </c>
      <c r="C458" s="33" t="s">
        <v>72</v>
      </c>
      <c r="D458" s="33" t="s">
        <v>878</v>
      </c>
      <c r="E458" s="33" t="s">
        <v>879</v>
      </c>
      <c r="F458" s="34">
        <v>8146</v>
      </c>
      <c r="G458" s="34">
        <v>2024110010254</v>
      </c>
      <c r="H458" s="33" t="s">
        <v>17</v>
      </c>
      <c r="I458" s="33" t="s">
        <v>880</v>
      </c>
      <c r="J458" s="33" t="s">
        <v>20</v>
      </c>
      <c r="K458" s="33">
        <v>80111601</v>
      </c>
      <c r="L458" s="33" t="s">
        <v>1418</v>
      </c>
      <c r="M458" s="33" t="s">
        <v>461</v>
      </c>
      <c r="N458" s="33" t="s">
        <v>461</v>
      </c>
      <c r="O458" s="33">
        <v>6</v>
      </c>
      <c r="P458" s="33">
        <v>1</v>
      </c>
      <c r="Q458" s="33" t="s">
        <v>885</v>
      </c>
      <c r="R458" s="63" t="s">
        <v>886</v>
      </c>
      <c r="S458" s="63">
        <v>4400000</v>
      </c>
      <c r="T458" s="54">
        <f t="shared" ref="T458:T462" si="163">+S458*O458</f>
        <v>26400000</v>
      </c>
      <c r="U458" s="33" t="s">
        <v>887</v>
      </c>
      <c r="V458" s="33" t="s">
        <v>123</v>
      </c>
      <c r="W458" s="33" t="s">
        <v>888</v>
      </c>
      <c r="X458" s="33" t="s">
        <v>535</v>
      </c>
      <c r="Y458" s="33" t="s">
        <v>77</v>
      </c>
      <c r="Z458" s="33" t="s">
        <v>78</v>
      </c>
      <c r="AA458" s="76">
        <f>SUMIFS('MOD PAA INVERSIÓN'!M:M,'MOD PAA INVERSIÓN'!B:B,A458,'MOD PAA INVERSIÓN'!A:A,"Modificación propuesta")</f>
        <v>0</v>
      </c>
      <c r="AB458" s="76">
        <f t="shared" si="161"/>
        <v>0</v>
      </c>
      <c r="AC458" s="76">
        <f t="shared" si="162"/>
        <v>26400000</v>
      </c>
      <c r="AD458" s="76">
        <f>IFERROR(VLOOKUP(A458,'MOD PAA INVERSIÓN'!$B:$U,20,0),0)</f>
        <v>0</v>
      </c>
      <c r="AE458" s="76">
        <f>SUMIFS('MOD PAA INVERSIÓN'!$M:$M,'MOD PAA INVERSIÓN'!B:B,A458,'MOD PAA INVERSIÓN'!A:A,"Información Actual")</f>
        <v>0</v>
      </c>
      <c r="AF458" s="76" t="e">
        <f>VLOOKUP(A458,'Copia de MOD PAA INVERSIÓN'!$B:$M,12,0)</f>
        <v>#N/A</v>
      </c>
      <c r="AG458" s="28" t="e">
        <f t="shared" si="113"/>
        <v>#REF!</v>
      </c>
      <c r="AH458" s="28" t="e">
        <f t="shared" ref="AH458:AH670" si="164">AG458-AC458</f>
        <v>#REF!</v>
      </c>
    </row>
    <row r="459" spans="1:34" ht="153">
      <c r="A459" s="32" t="s">
        <v>881</v>
      </c>
      <c r="B459" s="33" t="s">
        <v>71</v>
      </c>
      <c r="C459" s="33" t="s">
        <v>72</v>
      </c>
      <c r="D459" s="33" t="s">
        <v>878</v>
      </c>
      <c r="E459" s="33" t="s">
        <v>879</v>
      </c>
      <c r="F459" s="34">
        <v>8146</v>
      </c>
      <c r="G459" s="34">
        <v>2024110010254</v>
      </c>
      <c r="H459" s="33" t="s">
        <v>17</v>
      </c>
      <c r="I459" s="33" t="s">
        <v>880</v>
      </c>
      <c r="J459" s="33" t="s">
        <v>20</v>
      </c>
      <c r="K459" s="33">
        <v>80111601</v>
      </c>
      <c r="L459" s="33" t="s">
        <v>1419</v>
      </c>
      <c r="M459" s="33" t="s">
        <v>461</v>
      </c>
      <c r="N459" s="33" t="s">
        <v>461</v>
      </c>
      <c r="O459" s="33">
        <v>6</v>
      </c>
      <c r="P459" s="33">
        <v>1</v>
      </c>
      <c r="Q459" s="33" t="s">
        <v>885</v>
      </c>
      <c r="R459" s="63" t="s">
        <v>886</v>
      </c>
      <c r="S459" s="63">
        <v>4400000</v>
      </c>
      <c r="T459" s="54">
        <f t="shared" si="163"/>
        <v>26400000</v>
      </c>
      <c r="U459" s="33" t="s">
        <v>887</v>
      </c>
      <c r="V459" s="33" t="s">
        <v>123</v>
      </c>
      <c r="W459" s="33" t="s">
        <v>888</v>
      </c>
      <c r="X459" s="33" t="s">
        <v>535</v>
      </c>
      <c r="Y459" s="33" t="s">
        <v>77</v>
      </c>
      <c r="Z459" s="33" t="s">
        <v>78</v>
      </c>
      <c r="AA459" s="76">
        <f>SUMIFS('MOD PAA INVERSIÓN'!M:M,'MOD PAA INVERSIÓN'!B:B,A459,'MOD PAA INVERSIÓN'!A:A,"Modificación propuesta")</f>
        <v>0</v>
      </c>
      <c r="AB459" s="76">
        <f t="shared" si="161"/>
        <v>0</v>
      </c>
      <c r="AC459" s="76">
        <f t="shared" si="162"/>
        <v>26400000</v>
      </c>
      <c r="AD459" s="76">
        <f>IFERROR(VLOOKUP(A459,'MOD PAA INVERSIÓN'!$B:$U,20,0),0)</f>
        <v>0</v>
      </c>
      <c r="AE459" s="76">
        <f>SUMIFS('MOD PAA INVERSIÓN'!$M:$M,'MOD PAA INVERSIÓN'!B:B,A459,'MOD PAA INVERSIÓN'!A:A,"Información Actual")</f>
        <v>0</v>
      </c>
      <c r="AF459" s="76" t="e">
        <f>VLOOKUP(A459,'Copia de MOD PAA INVERSIÓN'!$B:$M,12,0)</f>
        <v>#N/A</v>
      </c>
      <c r="AG459" s="28" t="e">
        <f t="shared" si="113"/>
        <v>#REF!</v>
      </c>
      <c r="AH459" s="28" t="e">
        <f t="shared" si="164"/>
        <v>#REF!</v>
      </c>
    </row>
    <row r="460" spans="1:34" ht="153">
      <c r="A460" s="32" t="s">
        <v>882</v>
      </c>
      <c r="B460" s="33" t="s">
        <v>71</v>
      </c>
      <c r="C460" s="33" t="s">
        <v>72</v>
      </c>
      <c r="D460" s="33" t="s">
        <v>878</v>
      </c>
      <c r="E460" s="33" t="s">
        <v>879</v>
      </c>
      <c r="F460" s="34">
        <v>8146</v>
      </c>
      <c r="G460" s="34">
        <v>2024110010254</v>
      </c>
      <c r="H460" s="33" t="s">
        <v>17</v>
      </c>
      <c r="I460" s="33" t="s">
        <v>880</v>
      </c>
      <c r="J460" s="33" t="s">
        <v>20</v>
      </c>
      <c r="K460" s="33">
        <v>80111601</v>
      </c>
      <c r="L460" s="33" t="s">
        <v>1420</v>
      </c>
      <c r="M460" s="33" t="s">
        <v>461</v>
      </c>
      <c r="N460" s="33" t="s">
        <v>461</v>
      </c>
      <c r="O460" s="33">
        <v>6</v>
      </c>
      <c r="P460" s="33">
        <v>1</v>
      </c>
      <c r="Q460" s="33" t="s">
        <v>885</v>
      </c>
      <c r="R460" s="63" t="s">
        <v>886</v>
      </c>
      <c r="S460" s="63">
        <v>4277000</v>
      </c>
      <c r="T460" s="54">
        <f t="shared" si="163"/>
        <v>25662000</v>
      </c>
      <c r="U460" s="33" t="s">
        <v>887</v>
      </c>
      <c r="V460" s="33" t="s">
        <v>123</v>
      </c>
      <c r="W460" s="33" t="s">
        <v>888</v>
      </c>
      <c r="X460" s="33" t="s">
        <v>535</v>
      </c>
      <c r="Y460" s="33" t="s">
        <v>77</v>
      </c>
      <c r="Z460" s="33" t="s">
        <v>78</v>
      </c>
      <c r="AA460" s="76">
        <f>SUMIFS('MOD PAA INVERSIÓN'!M:M,'MOD PAA INVERSIÓN'!B:B,A460,'MOD PAA INVERSIÓN'!A:A,"Modificación propuesta")</f>
        <v>0</v>
      </c>
      <c r="AB460" s="76">
        <f t="shared" si="161"/>
        <v>0</v>
      </c>
      <c r="AC460" s="76">
        <f t="shared" si="162"/>
        <v>25662000</v>
      </c>
      <c r="AD460" s="76">
        <f>IFERROR(VLOOKUP(A460,'MOD PAA INVERSIÓN'!$B:$U,20,0),0)</f>
        <v>0</v>
      </c>
      <c r="AE460" s="76">
        <f>SUMIFS('MOD PAA INVERSIÓN'!$M:$M,'MOD PAA INVERSIÓN'!B:B,A460,'MOD PAA INVERSIÓN'!A:A,"Información Actual")</f>
        <v>0</v>
      </c>
      <c r="AF460" s="76" t="e">
        <f>VLOOKUP(A460,'Copia de MOD PAA INVERSIÓN'!$B:$M,12,0)</f>
        <v>#N/A</v>
      </c>
      <c r="AG460" s="28" t="e">
        <f t="shared" si="113"/>
        <v>#REF!</v>
      </c>
      <c r="AH460" s="28" t="e">
        <f t="shared" si="164"/>
        <v>#REF!</v>
      </c>
    </row>
    <row r="461" spans="1:34" ht="153">
      <c r="A461" s="32" t="s">
        <v>883</v>
      </c>
      <c r="B461" s="33" t="s">
        <v>71</v>
      </c>
      <c r="C461" s="33" t="s">
        <v>72</v>
      </c>
      <c r="D461" s="33" t="s">
        <v>878</v>
      </c>
      <c r="E461" s="33" t="s">
        <v>879</v>
      </c>
      <c r="F461" s="34">
        <v>8146</v>
      </c>
      <c r="G461" s="34">
        <v>2024110010254</v>
      </c>
      <c r="H461" s="33" t="s">
        <v>17</v>
      </c>
      <c r="I461" s="33" t="s">
        <v>880</v>
      </c>
      <c r="J461" s="33" t="s">
        <v>20</v>
      </c>
      <c r="K461" s="33">
        <v>80111601</v>
      </c>
      <c r="L461" s="33" t="s">
        <v>884</v>
      </c>
      <c r="M461" s="33" t="s">
        <v>461</v>
      </c>
      <c r="N461" s="33" t="s">
        <v>461</v>
      </c>
      <c r="O461" s="33">
        <v>6</v>
      </c>
      <c r="P461" s="33">
        <v>1</v>
      </c>
      <c r="Q461" s="33" t="s">
        <v>885</v>
      </c>
      <c r="R461" s="63" t="s">
        <v>886</v>
      </c>
      <c r="S461" s="63">
        <v>5500000</v>
      </c>
      <c r="T461" s="54">
        <f t="shared" si="163"/>
        <v>33000000</v>
      </c>
      <c r="U461" s="33" t="s">
        <v>887</v>
      </c>
      <c r="V461" s="33" t="s">
        <v>123</v>
      </c>
      <c r="W461" s="33" t="s">
        <v>888</v>
      </c>
      <c r="X461" s="33" t="s">
        <v>535</v>
      </c>
      <c r="Y461" s="33" t="s">
        <v>77</v>
      </c>
      <c r="Z461" s="33" t="s">
        <v>78</v>
      </c>
      <c r="AA461" s="76">
        <f>SUMIFS('MOD PAA INVERSIÓN'!M:M,'MOD PAA INVERSIÓN'!B:B,A461,'MOD PAA INVERSIÓN'!A:A,"Modificación propuesta")</f>
        <v>0</v>
      </c>
      <c r="AB461" s="76">
        <f t="shared" si="161"/>
        <v>0</v>
      </c>
      <c r="AC461" s="76">
        <f t="shared" si="162"/>
        <v>33000000</v>
      </c>
      <c r="AD461" s="76">
        <f>IFERROR(VLOOKUP(A461,'MOD PAA INVERSIÓN'!$B:$U,20,0),0)</f>
        <v>0</v>
      </c>
      <c r="AE461" s="76">
        <f>SUMIFS('MOD PAA INVERSIÓN'!$M:$M,'MOD PAA INVERSIÓN'!B:B,A461,'MOD PAA INVERSIÓN'!A:A,"Información Actual")</f>
        <v>0</v>
      </c>
      <c r="AF461" s="76" t="e">
        <f>VLOOKUP(A461,'Copia de MOD PAA INVERSIÓN'!$B:$M,12,0)</f>
        <v>#N/A</v>
      </c>
      <c r="AG461" s="28" t="e">
        <f t="shared" si="113"/>
        <v>#REF!</v>
      </c>
      <c r="AH461" s="28" t="e">
        <f t="shared" si="164"/>
        <v>#REF!</v>
      </c>
    </row>
    <row r="462" spans="1:34" ht="153">
      <c r="A462" s="32" t="s">
        <v>889</v>
      </c>
      <c r="B462" s="33" t="s">
        <v>71</v>
      </c>
      <c r="C462" s="33" t="s">
        <v>72</v>
      </c>
      <c r="D462" s="33" t="s">
        <v>878</v>
      </c>
      <c r="E462" s="33" t="s">
        <v>879</v>
      </c>
      <c r="F462" s="34">
        <v>8146</v>
      </c>
      <c r="G462" s="34">
        <v>2024110010254</v>
      </c>
      <c r="H462" s="33" t="s">
        <v>17</v>
      </c>
      <c r="I462" s="33" t="s">
        <v>880</v>
      </c>
      <c r="J462" s="33" t="s">
        <v>20</v>
      </c>
      <c r="K462" s="33">
        <v>80111601</v>
      </c>
      <c r="L462" s="33" t="s">
        <v>1421</v>
      </c>
      <c r="M462" s="33" t="s">
        <v>309</v>
      </c>
      <c r="N462" s="33" t="s">
        <v>309</v>
      </c>
      <c r="O462" s="33">
        <v>4</v>
      </c>
      <c r="P462" s="33">
        <v>1</v>
      </c>
      <c r="Q462" s="33" t="s">
        <v>885</v>
      </c>
      <c r="R462" s="63" t="s">
        <v>886</v>
      </c>
      <c r="S462" s="63">
        <v>6000000</v>
      </c>
      <c r="T462" s="54">
        <f t="shared" si="163"/>
        <v>24000000</v>
      </c>
      <c r="U462" s="33" t="s">
        <v>887</v>
      </c>
      <c r="V462" s="33" t="s">
        <v>123</v>
      </c>
      <c r="W462" s="33" t="s">
        <v>888</v>
      </c>
      <c r="X462" s="33" t="s">
        <v>535</v>
      </c>
      <c r="Y462" s="33" t="s">
        <v>77</v>
      </c>
      <c r="Z462" s="33" t="s">
        <v>78</v>
      </c>
      <c r="AA462" s="76">
        <f>SUMIFS('MOD PAA INVERSIÓN'!M:M,'MOD PAA INVERSIÓN'!B:B,A462,'MOD PAA INVERSIÓN'!A:A,"Modificación propuesta")</f>
        <v>0</v>
      </c>
      <c r="AB462" s="76">
        <f t="shared" si="161"/>
        <v>0</v>
      </c>
      <c r="AC462" s="76">
        <f t="shared" si="162"/>
        <v>24000000</v>
      </c>
      <c r="AD462" s="76">
        <f>IFERROR(VLOOKUP(A462,'MOD PAA INVERSIÓN'!$B:$U,20,0),0)</f>
        <v>0</v>
      </c>
      <c r="AE462" s="76">
        <f>SUMIFS('MOD PAA INVERSIÓN'!$M:$M,'MOD PAA INVERSIÓN'!B:B,A462,'MOD PAA INVERSIÓN'!A:A,"Información Actual")</f>
        <v>0</v>
      </c>
      <c r="AF462" s="76" t="e">
        <f>VLOOKUP(A462,'Copia de MOD PAA INVERSIÓN'!$B:$M,12,0)</f>
        <v>#N/A</v>
      </c>
      <c r="AG462" s="28" t="e">
        <f t="shared" si="113"/>
        <v>#REF!</v>
      </c>
      <c r="AH462" s="28" t="e">
        <f t="shared" si="164"/>
        <v>#REF!</v>
      </c>
    </row>
    <row r="463" spans="1:34" ht="153">
      <c r="A463" s="32" t="s">
        <v>890</v>
      </c>
      <c r="B463" s="33" t="s">
        <v>71</v>
      </c>
      <c r="C463" s="33" t="s">
        <v>72</v>
      </c>
      <c r="D463" s="33" t="s">
        <v>878</v>
      </c>
      <c r="E463" s="33" t="s">
        <v>879</v>
      </c>
      <c r="F463" s="34">
        <v>8146</v>
      </c>
      <c r="G463" s="34">
        <v>2024110010254</v>
      </c>
      <c r="H463" s="33" t="s">
        <v>17</v>
      </c>
      <c r="I463" s="33" t="s">
        <v>880</v>
      </c>
      <c r="J463" s="33" t="s">
        <v>20</v>
      </c>
      <c r="K463" s="33">
        <v>80111601</v>
      </c>
      <c r="L463" s="33" t="s">
        <v>1422</v>
      </c>
      <c r="M463" s="33" t="s">
        <v>1423</v>
      </c>
      <c r="N463" s="33" t="s">
        <v>1423</v>
      </c>
      <c r="O463" s="33">
        <v>1</v>
      </c>
      <c r="P463" s="33">
        <v>1</v>
      </c>
      <c r="Q463" s="33" t="s">
        <v>885</v>
      </c>
      <c r="R463" s="63" t="s">
        <v>886</v>
      </c>
      <c r="S463" s="63" t="s">
        <v>259</v>
      </c>
      <c r="T463" s="54">
        <f>130000000+50000000-T462-T461-T460-T459-T458</f>
        <v>44538000</v>
      </c>
      <c r="U463" s="33" t="s">
        <v>887</v>
      </c>
      <c r="V463" s="33" t="s">
        <v>123</v>
      </c>
      <c r="W463" s="33" t="s">
        <v>888</v>
      </c>
      <c r="X463" s="33" t="s">
        <v>535</v>
      </c>
      <c r="Y463" s="33" t="s">
        <v>77</v>
      </c>
      <c r="Z463" s="33" t="s">
        <v>78</v>
      </c>
      <c r="AA463" s="76">
        <f>SUMIFS('MOD PAA INVERSIÓN'!M:M,'MOD PAA INVERSIÓN'!B:B,A463,'MOD PAA INVERSIÓN'!A:A,"Modificación propuesta")</f>
        <v>0</v>
      </c>
      <c r="AB463" s="76">
        <f t="shared" si="161"/>
        <v>0</v>
      </c>
      <c r="AC463" s="76">
        <f t="shared" si="162"/>
        <v>44538000</v>
      </c>
      <c r="AD463" s="76">
        <f>IFERROR(VLOOKUP(A463,'MOD PAA INVERSIÓN'!$B:$U,20,0),0)</f>
        <v>0</v>
      </c>
      <c r="AE463" s="76">
        <f>SUMIFS('MOD PAA INVERSIÓN'!$M:$M,'MOD PAA INVERSIÓN'!B:B,A463,'MOD PAA INVERSIÓN'!A:A,"Información Actual")</f>
        <v>0</v>
      </c>
      <c r="AF463" s="76" t="e">
        <f>VLOOKUP(A463,'Copia de MOD PAA INVERSIÓN'!$B:$M,12,0)</f>
        <v>#N/A</v>
      </c>
      <c r="AG463" s="28" t="e">
        <f t="shared" si="113"/>
        <v>#REF!</v>
      </c>
      <c r="AH463" s="28" t="e">
        <f t="shared" si="164"/>
        <v>#REF!</v>
      </c>
    </row>
    <row r="464" spans="1:34" ht="153">
      <c r="A464" s="32" t="s">
        <v>891</v>
      </c>
      <c r="B464" s="33" t="s">
        <v>71</v>
      </c>
      <c r="C464" s="33" t="s">
        <v>72</v>
      </c>
      <c r="D464" s="33" t="s">
        <v>892</v>
      </c>
      <c r="E464" s="33" t="s">
        <v>879</v>
      </c>
      <c r="F464" s="34">
        <v>8146</v>
      </c>
      <c r="G464" s="34">
        <v>2024110010254</v>
      </c>
      <c r="H464" s="33" t="s">
        <v>17</v>
      </c>
      <c r="I464" s="33" t="s">
        <v>880</v>
      </c>
      <c r="J464" s="33" t="s">
        <v>22</v>
      </c>
      <c r="K464" s="33" t="s">
        <v>893</v>
      </c>
      <c r="L464" s="33" t="s">
        <v>894</v>
      </c>
      <c r="M464" s="33" t="s">
        <v>675</v>
      </c>
      <c r="N464" s="33" t="s">
        <v>675</v>
      </c>
      <c r="O464" s="33">
        <v>1</v>
      </c>
      <c r="P464" s="33">
        <v>1</v>
      </c>
      <c r="Q464" s="33" t="s">
        <v>895</v>
      </c>
      <c r="R464" s="63" t="s">
        <v>886</v>
      </c>
      <c r="S464" s="63" t="s">
        <v>259</v>
      </c>
      <c r="T464" s="54">
        <v>1000000000</v>
      </c>
      <c r="U464" s="33" t="s">
        <v>887</v>
      </c>
      <c r="V464" s="33" t="s">
        <v>896</v>
      </c>
      <c r="W464" s="33" t="s">
        <v>888</v>
      </c>
      <c r="X464" s="33" t="s">
        <v>535</v>
      </c>
      <c r="Y464" s="33" t="s">
        <v>77</v>
      </c>
      <c r="Z464" s="33" t="s">
        <v>78</v>
      </c>
      <c r="AA464" s="76">
        <f>SUMIFS('MOD PAA INVERSIÓN'!M:M,'MOD PAA INVERSIÓN'!B:B,A464,'MOD PAA INVERSIÓN'!A:A,"Modificación propuesta")</f>
        <v>0</v>
      </c>
      <c r="AB464" s="76">
        <f t="shared" si="161"/>
        <v>0</v>
      </c>
      <c r="AC464" s="76">
        <f t="shared" si="162"/>
        <v>1000000000</v>
      </c>
      <c r="AD464" s="76">
        <f>IFERROR(VLOOKUP(A464,'MOD PAA INVERSIÓN'!$B:$U,20,0),0)</f>
        <v>0</v>
      </c>
      <c r="AE464" s="76">
        <f>SUMIFS('MOD PAA INVERSIÓN'!$M:$M,'MOD PAA INVERSIÓN'!B:B,A464,'MOD PAA INVERSIÓN'!A:A,"Información Actual")</f>
        <v>0</v>
      </c>
      <c r="AF464" s="76" t="e">
        <f>VLOOKUP(A464,'Copia de MOD PAA INVERSIÓN'!$B:$M,12,0)</f>
        <v>#N/A</v>
      </c>
      <c r="AG464" s="28" t="e">
        <f t="shared" si="113"/>
        <v>#REF!</v>
      </c>
      <c r="AH464" s="28" t="e">
        <f t="shared" si="164"/>
        <v>#REF!</v>
      </c>
    </row>
    <row r="465" spans="1:34" ht="153">
      <c r="A465" s="46" t="s">
        <v>897</v>
      </c>
      <c r="B465" s="91" t="s">
        <v>71</v>
      </c>
      <c r="C465" s="91" t="s">
        <v>72</v>
      </c>
      <c r="D465" s="91" t="s">
        <v>892</v>
      </c>
      <c r="E465" s="91" t="s">
        <v>879</v>
      </c>
      <c r="F465" s="92">
        <v>8146</v>
      </c>
      <c r="G465" s="92">
        <v>2024110010254</v>
      </c>
      <c r="H465" s="91" t="s">
        <v>17</v>
      </c>
      <c r="I465" s="91" t="s">
        <v>880</v>
      </c>
      <c r="J465" s="91" t="s">
        <v>22</v>
      </c>
      <c r="K465" s="91">
        <v>80111601</v>
      </c>
      <c r="L465" s="91" t="s">
        <v>1424</v>
      </c>
      <c r="M465" s="91" t="s">
        <v>461</v>
      </c>
      <c r="N465" s="91" t="s">
        <v>461</v>
      </c>
      <c r="O465" s="91">
        <v>11</v>
      </c>
      <c r="P465" s="91">
        <v>1</v>
      </c>
      <c r="Q465" s="91" t="s">
        <v>885</v>
      </c>
      <c r="R465" s="93" t="s">
        <v>886</v>
      </c>
      <c r="S465" s="93">
        <v>9000000</v>
      </c>
      <c r="T465" s="94">
        <f t="shared" ref="T465:T499" si="165">+S465*O465</f>
        <v>99000000</v>
      </c>
      <c r="U465" s="91" t="s">
        <v>887</v>
      </c>
      <c r="V465" s="91" t="s">
        <v>123</v>
      </c>
      <c r="W465" s="91" t="s">
        <v>888</v>
      </c>
      <c r="X465" s="91" t="s">
        <v>535</v>
      </c>
      <c r="Y465" s="91" t="s">
        <v>77</v>
      </c>
      <c r="Z465" s="91" t="s">
        <v>78</v>
      </c>
      <c r="AA465" s="76">
        <f>SUMIFS('MOD PAA INVERSIÓN'!M:M,'MOD PAA INVERSIÓN'!B:B,A465,'MOD PAA INVERSIÓN'!A:A,"Modificación propuesta")</f>
        <v>81000000</v>
      </c>
      <c r="AB465" s="76">
        <f t="shared" si="161"/>
        <v>-18000000</v>
      </c>
      <c r="AC465" s="95">
        <v>81000000</v>
      </c>
      <c r="AD465" s="76">
        <f>IFERROR(VLOOKUP(A465,'MOD PAA INVERSIÓN'!$B:$U,20,0),0)</f>
        <v>3</v>
      </c>
      <c r="AE465" s="76">
        <f>SUMIFS('MOD PAA INVERSIÓN'!$M:$M,'MOD PAA INVERSIÓN'!B:B,A465,'MOD PAA INVERSIÓN'!A:A,"Información Actual")</f>
        <v>99000000</v>
      </c>
      <c r="AF465" s="76">
        <f>VLOOKUP(A465,'Copia de MOD PAA INVERSIÓN'!$B:$M,12,0)</f>
        <v>81000000</v>
      </c>
      <c r="AG465" s="79" t="e">
        <f t="shared" si="113"/>
        <v>#REF!</v>
      </c>
      <c r="AH465" s="79" t="e">
        <f t="shared" si="164"/>
        <v>#REF!</v>
      </c>
    </row>
    <row r="466" spans="1:34" ht="153">
      <c r="A466" s="46" t="s">
        <v>900</v>
      </c>
      <c r="B466" s="91" t="s">
        <v>71</v>
      </c>
      <c r="C466" s="91" t="s">
        <v>72</v>
      </c>
      <c r="D466" s="91" t="s">
        <v>892</v>
      </c>
      <c r="E466" s="91" t="s">
        <v>879</v>
      </c>
      <c r="F466" s="92">
        <v>8146</v>
      </c>
      <c r="G466" s="92">
        <v>2024110010254</v>
      </c>
      <c r="H466" s="91" t="s">
        <v>17</v>
      </c>
      <c r="I466" s="91" t="s">
        <v>880</v>
      </c>
      <c r="J466" s="91" t="s">
        <v>22</v>
      </c>
      <c r="K466" s="91">
        <v>80111601</v>
      </c>
      <c r="L466" s="91" t="s">
        <v>901</v>
      </c>
      <c r="M466" s="91" t="s">
        <v>461</v>
      </c>
      <c r="N466" s="91" t="s">
        <v>461</v>
      </c>
      <c r="O466" s="91">
        <v>8</v>
      </c>
      <c r="P466" s="91">
        <v>1</v>
      </c>
      <c r="Q466" s="91" t="s">
        <v>885</v>
      </c>
      <c r="R466" s="93" t="s">
        <v>886</v>
      </c>
      <c r="S466" s="93">
        <v>8000000</v>
      </c>
      <c r="T466" s="94">
        <f t="shared" si="165"/>
        <v>64000000</v>
      </c>
      <c r="U466" s="91" t="s">
        <v>887</v>
      </c>
      <c r="V466" s="91" t="s">
        <v>123</v>
      </c>
      <c r="W466" s="91" t="s">
        <v>888</v>
      </c>
      <c r="X466" s="91" t="s">
        <v>535</v>
      </c>
      <c r="Y466" s="91" t="s">
        <v>77</v>
      </c>
      <c r="Z466" s="91" t="s">
        <v>78</v>
      </c>
      <c r="AA466" s="76">
        <f>SUMIFS('MOD PAA INVERSIÓN'!M:M,'MOD PAA INVERSIÓN'!B:B,A466,'MOD PAA INVERSIÓN'!A:A,"Modificación propuesta")</f>
        <v>0</v>
      </c>
      <c r="AB466" s="76">
        <f t="shared" si="161"/>
        <v>0</v>
      </c>
      <c r="AC466" s="76">
        <f>T466</f>
        <v>64000000</v>
      </c>
      <c r="AD466" s="76">
        <f>IFERROR(VLOOKUP(A466,'MOD PAA INVERSIÓN'!$B:$U,20,0),0)</f>
        <v>0</v>
      </c>
      <c r="AE466" s="76">
        <f>SUMIFS('MOD PAA INVERSIÓN'!$M:$M,'MOD PAA INVERSIÓN'!B:B,A466,'MOD PAA INVERSIÓN'!A:A,"Información Actual")</f>
        <v>0</v>
      </c>
      <c r="AF466" s="76" t="e">
        <f>VLOOKUP(A466,'Copia de MOD PAA INVERSIÓN'!$B:$M,12,0)</f>
        <v>#N/A</v>
      </c>
      <c r="AG466" s="28" t="e">
        <f t="shared" si="113"/>
        <v>#REF!</v>
      </c>
      <c r="AH466" s="28" t="e">
        <f t="shared" si="164"/>
        <v>#REF!</v>
      </c>
    </row>
    <row r="467" spans="1:34" ht="153">
      <c r="A467" s="46" t="s">
        <v>902</v>
      </c>
      <c r="B467" s="91" t="s">
        <v>71</v>
      </c>
      <c r="C467" s="91" t="s">
        <v>72</v>
      </c>
      <c r="D467" s="91" t="s">
        <v>892</v>
      </c>
      <c r="E467" s="91" t="s">
        <v>879</v>
      </c>
      <c r="F467" s="92">
        <v>8146</v>
      </c>
      <c r="G467" s="92">
        <v>2024110010254</v>
      </c>
      <c r="H467" s="91" t="s">
        <v>17</v>
      </c>
      <c r="I467" s="91" t="s">
        <v>880</v>
      </c>
      <c r="J467" s="91" t="s">
        <v>22</v>
      </c>
      <c r="K467" s="91">
        <v>80111601</v>
      </c>
      <c r="L467" s="91" t="s">
        <v>1425</v>
      </c>
      <c r="M467" s="91" t="s">
        <v>461</v>
      </c>
      <c r="N467" s="91" t="s">
        <v>461</v>
      </c>
      <c r="O467" s="91">
        <v>9</v>
      </c>
      <c r="P467" s="91">
        <v>1</v>
      </c>
      <c r="Q467" s="91" t="s">
        <v>885</v>
      </c>
      <c r="R467" s="93" t="s">
        <v>886</v>
      </c>
      <c r="S467" s="93">
        <v>8000000</v>
      </c>
      <c r="T467" s="94">
        <f t="shared" si="165"/>
        <v>72000000</v>
      </c>
      <c r="U467" s="91" t="s">
        <v>887</v>
      </c>
      <c r="V467" s="91" t="s">
        <v>123</v>
      </c>
      <c r="W467" s="91" t="s">
        <v>888</v>
      </c>
      <c r="X467" s="91" t="s">
        <v>535</v>
      </c>
      <c r="Y467" s="91" t="s">
        <v>77</v>
      </c>
      <c r="Z467" s="91" t="s">
        <v>78</v>
      </c>
      <c r="AA467" s="76">
        <f>SUMIFS('MOD PAA INVERSIÓN'!M:M,'MOD PAA INVERSIÓN'!B:B,A467,'MOD PAA INVERSIÓN'!A:A,"Modificación propuesta")</f>
        <v>64000000</v>
      </c>
      <c r="AB467" s="76" t="e">
        <f t="shared" si="161"/>
        <v>#REF!</v>
      </c>
      <c r="AC467" s="76" t="e">
        <f t="shared" ref="AC467:AC468" si="166">AG467</f>
        <v>#REF!</v>
      </c>
      <c r="AD467" s="76">
        <f>IFERROR(VLOOKUP(A467,'MOD PAA INVERSIÓN'!$B:$U,20,0),0)</f>
        <v>3</v>
      </c>
      <c r="AE467" s="76">
        <f>SUMIFS('MOD PAA INVERSIÓN'!$M:$M,'MOD PAA INVERSIÓN'!B:B,A467,'MOD PAA INVERSIÓN'!A:A,"Información Actual")</f>
        <v>72000000</v>
      </c>
      <c r="AF467" s="76">
        <f>VLOOKUP(A467,'Copia de MOD PAA INVERSIÓN'!$B:$M,12,0)</f>
        <v>64000000</v>
      </c>
      <c r="AG467" s="79" t="e">
        <f t="shared" si="113"/>
        <v>#REF!</v>
      </c>
      <c r="AH467" s="79" t="e">
        <f t="shared" si="164"/>
        <v>#REF!</v>
      </c>
    </row>
    <row r="468" spans="1:34" ht="153">
      <c r="A468" s="32" t="s">
        <v>904</v>
      </c>
      <c r="B468" s="33" t="s">
        <v>71</v>
      </c>
      <c r="C468" s="33" t="s">
        <v>72</v>
      </c>
      <c r="D468" s="33" t="s">
        <v>892</v>
      </c>
      <c r="E468" s="33" t="s">
        <v>879</v>
      </c>
      <c r="F468" s="34">
        <v>8146</v>
      </c>
      <c r="G468" s="34">
        <v>2024110010254</v>
      </c>
      <c r="H468" s="33" t="s">
        <v>17</v>
      </c>
      <c r="I468" s="33" t="s">
        <v>880</v>
      </c>
      <c r="J468" s="33" t="s">
        <v>22</v>
      </c>
      <c r="K468" s="33">
        <v>80111601</v>
      </c>
      <c r="L468" s="33" t="s">
        <v>1426</v>
      </c>
      <c r="M468" s="33" t="s">
        <v>461</v>
      </c>
      <c r="N468" s="33" t="s">
        <v>461</v>
      </c>
      <c r="O468" s="33">
        <v>4</v>
      </c>
      <c r="P468" s="33">
        <v>1</v>
      </c>
      <c r="Q468" s="33" t="s">
        <v>885</v>
      </c>
      <c r="R468" s="63" t="s">
        <v>886</v>
      </c>
      <c r="S468" s="63">
        <v>3156000</v>
      </c>
      <c r="T468" s="54">
        <f t="shared" si="165"/>
        <v>12624000</v>
      </c>
      <c r="U468" s="33" t="s">
        <v>887</v>
      </c>
      <c r="V468" s="33" t="s">
        <v>123</v>
      </c>
      <c r="W468" s="33" t="s">
        <v>888</v>
      </c>
      <c r="X468" s="33" t="s">
        <v>535</v>
      </c>
      <c r="Y468" s="33" t="s">
        <v>77</v>
      </c>
      <c r="Z468" s="33" t="s">
        <v>78</v>
      </c>
      <c r="AA468" s="76">
        <f>SUMIFS('MOD PAA INVERSIÓN'!M:M,'MOD PAA INVERSIÓN'!B:B,A468,'MOD PAA INVERSIÓN'!A:A,"Modificación propuesta")</f>
        <v>20514000</v>
      </c>
      <c r="AB468" s="76" t="e">
        <f t="shared" si="161"/>
        <v>#REF!</v>
      </c>
      <c r="AC468" s="76" t="e">
        <f t="shared" si="166"/>
        <v>#REF!</v>
      </c>
      <c r="AD468" s="76">
        <f>IFERROR(VLOOKUP(A468,'MOD PAA INVERSIÓN'!$B:$U,20,0),0)</f>
        <v>3</v>
      </c>
      <c r="AE468" s="76">
        <f>SUMIFS('MOD PAA INVERSIÓN'!$M:$M,'MOD PAA INVERSIÓN'!B:B,A468,'MOD PAA INVERSIÓN'!A:A,"Información Actual")</f>
        <v>12624000</v>
      </c>
      <c r="AF468" s="76">
        <f>VLOOKUP(A468,'Copia de MOD PAA INVERSIÓN'!$B:$M,12,0)</f>
        <v>20514000</v>
      </c>
      <c r="AG468" s="79" t="e">
        <f t="shared" si="113"/>
        <v>#REF!</v>
      </c>
      <c r="AH468" s="79" t="e">
        <f t="shared" si="164"/>
        <v>#REF!</v>
      </c>
    </row>
    <row r="469" spans="1:34" ht="153">
      <c r="A469" s="32" t="s">
        <v>906</v>
      </c>
      <c r="B469" s="33" t="s">
        <v>71</v>
      </c>
      <c r="C469" s="33" t="s">
        <v>72</v>
      </c>
      <c r="D469" s="33" t="s">
        <v>892</v>
      </c>
      <c r="E469" s="33" t="s">
        <v>879</v>
      </c>
      <c r="F469" s="34">
        <v>8146</v>
      </c>
      <c r="G469" s="34">
        <v>2024110010254</v>
      </c>
      <c r="H469" s="33" t="s">
        <v>17</v>
      </c>
      <c r="I469" s="33" t="s">
        <v>880</v>
      </c>
      <c r="J469" s="33" t="s">
        <v>22</v>
      </c>
      <c r="K469" s="33">
        <v>80111601</v>
      </c>
      <c r="L469" s="33" t="s">
        <v>907</v>
      </c>
      <c r="M469" s="33" t="s">
        <v>461</v>
      </c>
      <c r="N469" s="33" t="s">
        <v>461</v>
      </c>
      <c r="O469" s="33">
        <v>4</v>
      </c>
      <c r="P469" s="33">
        <v>1</v>
      </c>
      <c r="Q469" s="33" t="s">
        <v>885</v>
      </c>
      <c r="R469" s="63" t="s">
        <v>886</v>
      </c>
      <c r="S469" s="63">
        <v>3600000</v>
      </c>
      <c r="T469" s="54">
        <f t="shared" si="165"/>
        <v>14400000</v>
      </c>
      <c r="U469" s="33" t="s">
        <v>887</v>
      </c>
      <c r="V469" s="33" t="s">
        <v>123</v>
      </c>
      <c r="W469" s="33" t="s">
        <v>888</v>
      </c>
      <c r="X469" s="33" t="s">
        <v>535</v>
      </c>
      <c r="Y469" s="33" t="s">
        <v>77</v>
      </c>
      <c r="Z469" s="33" t="s">
        <v>78</v>
      </c>
      <c r="AA469" s="76">
        <f>SUMIFS('MOD PAA INVERSIÓN'!M:M,'MOD PAA INVERSIÓN'!B:B,A469,'MOD PAA INVERSIÓN'!A:A,"Modificación propuesta")</f>
        <v>0</v>
      </c>
      <c r="AB469" s="76">
        <f t="shared" si="161"/>
        <v>0</v>
      </c>
      <c r="AC469" s="76">
        <f>T469</f>
        <v>14400000</v>
      </c>
      <c r="AD469" s="76">
        <f>IFERROR(VLOOKUP(A469,'MOD PAA INVERSIÓN'!$B:$U,20,0),0)</f>
        <v>0</v>
      </c>
      <c r="AE469" s="76">
        <f>SUMIFS('MOD PAA INVERSIÓN'!$M:$M,'MOD PAA INVERSIÓN'!B:B,A469,'MOD PAA INVERSIÓN'!A:A,"Información Actual")</f>
        <v>0</v>
      </c>
      <c r="AF469" s="76" t="e">
        <f>VLOOKUP(A469,'Copia de MOD PAA INVERSIÓN'!$B:$M,12,0)</f>
        <v>#N/A</v>
      </c>
      <c r="AG469" s="28" t="e">
        <f t="shared" si="113"/>
        <v>#REF!</v>
      </c>
      <c r="AH469" s="28" t="e">
        <f t="shared" si="164"/>
        <v>#REF!</v>
      </c>
    </row>
    <row r="470" spans="1:34" ht="153">
      <c r="A470" s="32" t="s">
        <v>908</v>
      </c>
      <c r="B470" s="33" t="s">
        <v>71</v>
      </c>
      <c r="C470" s="33" t="s">
        <v>72</v>
      </c>
      <c r="D470" s="33" t="s">
        <v>892</v>
      </c>
      <c r="E470" s="33" t="s">
        <v>879</v>
      </c>
      <c r="F470" s="34">
        <v>8146</v>
      </c>
      <c r="G470" s="34">
        <v>2024110010254</v>
      </c>
      <c r="H470" s="33" t="s">
        <v>17</v>
      </c>
      <c r="I470" s="33" t="s">
        <v>880</v>
      </c>
      <c r="J470" s="33" t="s">
        <v>22</v>
      </c>
      <c r="K470" s="33">
        <v>80111601</v>
      </c>
      <c r="L470" s="33" t="s">
        <v>1427</v>
      </c>
      <c r="M470" s="33" t="s">
        <v>309</v>
      </c>
      <c r="N470" s="33" t="s">
        <v>309</v>
      </c>
      <c r="O470" s="33">
        <v>6</v>
      </c>
      <c r="P470" s="33">
        <v>1</v>
      </c>
      <c r="Q470" s="33" t="s">
        <v>885</v>
      </c>
      <c r="R470" s="63" t="s">
        <v>886</v>
      </c>
      <c r="S470" s="63">
        <v>3156000</v>
      </c>
      <c r="T470" s="54">
        <f t="shared" si="165"/>
        <v>18936000</v>
      </c>
      <c r="U470" s="33" t="s">
        <v>887</v>
      </c>
      <c r="V470" s="33" t="s">
        <v>123</v>
      </c>
      <c r="W470" s="33" t="s">
        <v>888</v>
      </c>
      <c r="X470" s="33" t="s">
        <v>535</v>
      </c>
      <c r="Y470" s="33" t="s">
        <v>77</v>
      </c>
      <c r="Z470" s="33" t="s">
        <v>78</v>
      </c>
      <c r="AA470" s="76">
        <f>SUMIFS('MOD PAA INVERSIÓN'!M:M,'MOD PAA INVERSIÓN'!B:B,A470,'MOD PAA INVERSIÓN'!A:A,"Modificación propuesta")</f>
        <v>22092000</v>
      </c>
      <c r="AB470" s="76" t="e">
        <f t="shared" si="161"/>
        <v>#REF!</v>
      </c>
      <c r="AC470" s="76" t="e">
        <f>AG470</f>
        <v>#REF!</v>
      </c>
      <c r="AD470" s="76">
        <f>IFERROR(VLOOKUP(A470,'MOD PAA INVERSIÓN'!$B:$U,20,0),0)</f>
        <v>3</v>
      </c>
      <c r="AE470" s="76">
        <f>SUMIFS('MOD PAA INVERSIÓN'!$M:$M,'MOD PAA INVERSIÓN'!B:B,A470,'MOD PAA INVERSIÓN'!A:A,"Información Actual")</f>
        <v>18936000</v>
      </c>
      <c r="AF470" s="76">
        <f>VLOOKUP(A470,'Copia de MOD PAA INVERSIÓN'!$B:$M,12,0)</f>
        <v>22092000</v>
      </c>
      <c r="AG470" s="79" t="e">
        <f t="shared" si="113"/>
        <v>#REF!</v>
      </c>
      <c r="AH470" s="79" t="e">
        <f t="shared" si="164"/>
        <v>#REF!</v>
      </c>
    </row>
    <row r="471" spans="1:34" ht="153">
      <c r="A471" s="32" t="s">
        <v>910</v>
      </c>
      <c r="B471" s="33" t="s">
        <v>71</v>
      </c>
      <c r="C471" s="33" t="s">
        <v>72</v>
      </c>
      <c r="D471" s="33" t="s">
        <v>892</v>
      </c>
      <c r="E471" s="33" t="s">
        <v>879</v>
      </c>
      <c r="F471" s="34">
        <v>8146</v>
      </c>
      <c r="G471" s="34">
        <v>2024110010254</v>
      </c>
      <c r="H471" s="33" t="s">
        <v>17</v>
      </c>
      <c r="I471" s="33" t="s">
        <v>880</v>
      </c>
      <c r="J471" s="33" t="s">
        <v>22</v>
      </c>
      <c r="K471" s="33">
        <v>80111601</v>
      </c>
      <c r="L471" s="33" t="s">
        <v>1428</v>
      </c>
      <c r="M471" s="33" t="s">
        <v>309</v>
      </c>
      <c r="N471" s="33" t="s">
        <v>309</v>
      </c>
      <c r="O471" s="33">
        <v>4</v>
      </c>
      <c r="P471" s="33">
        <v>1</v>
      </c>
      <c r="Q471" s="33" t="s">
        <v>885</v>
      </c>
      <c r="R471" s="63" t="s">
        <v>886</v>
      </c>
      <c r="S471" s="63">
        <v>3156000</v>
      </c>
      <c r="T471" s="54">
        <f t="shared" si="165"/>
        <v>12624000</v>
      </c>
      <c r="U471" s="33" t="s">
        <v>887</v>
      </c>
      <c r="V471" s="33" t="s">
        <v>123</v>
      </c>
      <c r="W471" s="33" t="s">
        <v>888</v>
      </c>
      <c r="X471" s="33" t="s">
        <v>535</v>
      </c>
      <c r="Y471" s="33" t="s">
        <v>77</v>
      </c>
      <c r="Z471" s="33" t="s">
        <v>78</v>
      </c>
      <c r="AA471" s="76">
        <f>SUMIFS('MOD PAA INVERSIÓN'!M:M,'MOD PAA INVERSIÓN'!B:B,A471,'MOD PAA INVERSIÓN'!A:A,"Modificación propuesta")</f>
        <v>0</v>
      </c>
      <c r="AB471" s="76">
        <f t="shared" si="161"/>
        <v>0</v>
      </c>
      <c r="AC471" s="76">
        <f>T471</f>
        <v>12624000</v>
      </c>
      <c r="AD471" s="76">
        <f>IFERROR(VLOOKUP(A471,'MOD PAA INVERSIÓN'!$B:$U,20,0),0)</f>
        <v>0</v>
      </c>
      <c r="AE471" s="76">
        <f>SUMIFS('MOD PAA INVERSIÓN'!$M:$M,'MOD PAA INVERSIÓN'!B:B,A471,'MOD PAA INVERSIÓN'!A:A,"Información Actual")</f>
        <v>0</v>
      </c>
      <c r="AF471" s="76" t="e">
        <f>VLOOKUP(A471,'Copia de MOD PAA INVERSIÓN'!$B:$M,12,0)</f>
        <v>#N/A</v>
      </c>
      <c r="AG471" s="28" t="e">
        <f t="shared" si="113"/>
        <v>#REF!</v>
      </c>
      <c r="AH471" s="28" t="e">
        <f t="shared" si="164"/>
        <v>#REF!</v>
      </c>
    </row>
    <row r="472" spans="1:34" ht="153">
      <c r="A472" s="32" t="s">
        <v>911</v>
      </c>
      <c r="B472" s="33" t="s">
        <v>71</v>
      </c>
      <c r="C472" s="33" t="s">
        <v>72</v>
      </c>
      <c r="D472" s="33" t="s">
        <v>892</v>
      </c>
      <c r="E472" s="33" t="s">
        <v>879</v>
      </c>
      <c r="F472" s="34">
        <v>8146</v>
      </c>
      <c r="G472" s="34">
        <v>2024110010254</v>
      </c>
      <c r="H472" s="33" t="s">
        <v>17</v>
      </c>
      <c r="I472" s="33" t="s">
        <v>880</v>
      </c>
      <c r="J472" s="33" t="s">
        <v>22</v>
      </c>
      <c r="K472" s="33">
        <v>80111601</v>
      </c>
      <c r="L472" s="33" t="s">
        <v>1429</v>
      </c>
      <c r="M472" s="33" t="s">
        <v>127</v>
      </c>
      <c r="N472" s="33" t="s">
        <v>127</v>
      </c>
      <c r="O472" s="33">
        <v>11</v>
      </c>
      <c r="P472" s="33">
        <v>1</v>
      </c>
      <c r="Q472" s="33" t="s">
        <v>885</v>
      </c>
      <c r="R472" s="63" t="s">
        <v>886</v>
      </c>
      <c r="S472" s="63">
        <v>9000000</v>
      </c>
      <c r="T472" s="54">
        <f t="shared" si="165"/>
        <v>99000000</v>
      </c>
      <c r="U472" s="33" t="s">
        <v>887</v>
      </c>
      <c r="V472" s="33" t="s">
        <v>123</v>
      </c>
      <c r="W472" s="33" t="s">
        <v>888</v>
      </c>
      <c r="X472" s="33" t="s">
        <v>535</v>
      </c>
      <c r="Y472" s="33" t="s">
        <v>77</v>
      </c>
      <c r="Z472" s="33" t="s">
        <v>78</v>
      </c>
      <c r="AA472" s="76">
        <f>SUMIFS('MOD PAA INVERSIÓN'!M:M,'MOD PAA INVERSIÓN'!B:B,A472,'MOD PAA INVERSIÓN'!A:A,"Modificación propuesta")</f>
        <v>72000000</v>
      </c>
      <c r="AB472" s="76" t="e">
        <f t="shared" si="161"/>
        <v>#REF!</v>
      </c>
      <c r="AC472" s="76" t="e">
        <f t="shared" ref="AC472:AC473" si="167">AG472</f>
        <v>#REF!</v>
      </c>
      <c r="AD472" s="76">
        <f>IFERROR(VLOOKUP(A472,'MOD PAA INVERSIÓN'!$B:$U,20,0),0)</f>
        <v>3</v>
      </c>
      <c r="AE472" s="76">
        <f>SUMIFS('MOD PAA INVERSIÓN'!$M:$M,'MOD PAA INVERSIÓN'!B:B,A472,'MOD PAA INVERSIÓN'!A:A,"Información Actual")</f>
        <v>99000000</v>
      </c>
      <c r="AF472" s="76">
        <f>VLOOKUP(A472,'Copia de MOD PAA INVERSIÓN'!$B:$M,12,0)</f>
        <v>72000000</v>
      </c>
      <c r="AG472" s="79" t="e">
        <f t="shared" si="113"/>
        <v>#REF!</v>
      </c>
      <c r="AH472" s="79" t="e">
        <f t="shared" si="164"/>
        <v>#REF!</v>
      </c>
    </row>
    <row r="473" spans="1:34" ht="153">
      <c r="A473" s="32" t="s">
        <v>913</v>
      </c>
      <c r="B473" s="33" t="s">
        <v>71</v>
      </c>
      <c r="C473" s="33" t="s">
        <v>72</v>
      </c>
      <c r="D473" s="33" t="s">
        <v>892</v>
      </c>
      <c r="E473" s="33" t="s">
        <v>879</v>
      </c>
      <c r="F473" s="34">
        <v>8146</v>
      </c>
      <c r="G473" s="34">
        <v>2024110010254</v>
      </c>
      <c r="H473" s="33" t="s">
        <v>17</v>
      </c>
      <c r="I473" s="33" t="s">
        <v>880</v>
      </c>
      <c r="J473" s="33" t="s">
        <v>22</v>
      </c>
      <c r="K473" s="33">
        <v>80111601</v>
      </c>
      <c r="L473" s="33" t="s">
        <v>1430</v>
      </c>
      <c r="M473" s="33" t="s">
        <v>461</v>
      </c>
      <c r="N473" s="33" t="s">
        <v>461</v>
      </c>
      <c r="O473" s="33">
        <v>6</v>
      </c>
      <c r="P473" s="33">
        <v>1</v>
      </c>
      <c r="Q473" s="33" t="s">
        <v>885</v>
      </c>
      <c r="R473" s="63" t="s">
        <v>886</v>
      </c>
      <c r="S473" s="63">
        <v>6000000</v>
      </c>
      <c r="T473" s="54">
        <f t="shared" si="165"/>
        <v>36000000</v>
      </c>
      <c r="U473" s="33" t="s">
        <v>887</v>
      </c>
      <c r="V473" s="33" t="s">
        <v>123</v>
      </c>
      <c r="W473" s="33" t="s">
        <v>888</v>
      </c>
      <c r="X473" s="33" t="s">
        <v>535</v>
      </c>
      <c r="Y473" s="33" t="s">
        <v>77</v>
      </c>
      <c r="Z473" s="33" t="s">
        <v>78</v>
      </c>
      <c r="AA473" s="76">
        <f>SUMIFS('MOD PAA INVERSIÓN'!M:M,'MOD PAA INVERSIÓN'!B:B,A473,'MOD PAA INVERSIÓN'!A:A,"Modificación propuesta")</f>
        <v>42000000</v>
      </c>
      <c r="AB473" s="76" t="e">
        <f t="shared" si="161"/>
        <v>#REF!</v>
      </c>
      <c r="AC473" s="76" t="e">
        <f t="shared" si="167"/>
        <v>#REF!</v>
      </c>
      <c r="AD473" s="76">
        <f>IFERROR(VLOOKUP(A473,'MOD PAA INVERSIÓN'!$B:$U,20,0),0)</f>
        <v>3</v>
      </c>
      <c r="AE473" s="76">
        <f>SUMIFS('MOD PAA INVERSIÓN'!$M:$M,'MOD PAA INVERSIÓN'!B:B,A473,'MOD PAA INVERSIÓN'!A:A,"Información Actual")</f>
        <v>36000000</v>
      </c>
      <c r="AF473" s="76">
        <f>VLOOKUP(A473,'Copia de MOD PAA INVERSIÓN'!$B:$M,12,0)</f>
        <v>42000000</v>
      </c>
      <c r="AG473" s="79" t="e">
        <f t="shared" si="113"/>
        <v>#REF!</v>
      </c>
      <c r="AH473" s="79" t="e">
        <f t="shared" si="164"/>
        <v>#REF!</v>
      </c>
    </row>
    <row r="474" spans="1:34" ht="153">
      <c r="A474" s="32" t="s">
        <v>915</v>
      </c>
      <c r="B474" s="33" t="s">
        <v>71</v>
      </c>
      <c r="C474" s="33" t="s">
        <v>72</v>
      </c>
      <c r="D474" s="33" t="s">
        <v>892</v>
      </c>
      <c r="E474" s="33" t="s">
        <v>879</v>
      </c>
      <c r="F474" s="34">
        <v>8146</v>
      </c>
      <c r="G474" s="34">
        <v>2024110010254</v>
      </c>
      <c r="H474" s="33" t="s">
        <v>17</v>
      </c>
      <c r="I474" s="33" t="s">
        <v>880</v>
      </c>
      <c r="J474" s="33" t="s">
        <v>22</v>
      </c>
      <c r="K474" s="33">
        <v>80111601</v>
      </c>
      <c r="L474" s="33" t="s">
        <v>916</v>
      </c>
      <c r="M474" s="33" t="s">
        <v>461</v>
      </c>
      <c r="N474" s="33" t="s">
        <v>461</v>
      </c>
      <c r="O474" s="33">
        <v>6</v>
      </c>
      <c r="P474" s="33">
        <v>1</v>
      </c>
      <c r="Q474" s="33" t="s">
        <v>885</v>
      </c>
      <c r="R474" s="63" t="s">
        <v>886</v>
      </c>
      <c r="S474" s="63">
        <v>4600000</v>
      </c>
      <c r="T474" s="54">
        <f t="shared" si="165"/>
        <v>27600000</v>
      </c>
      <c r="U474" s="33" t="s">
        <v>887</v>
      </c>
      <c r="V474" s="33" t="s">
        <v>123</v>
      </c>
      <c r="W474" s="33" t="s">
        <v>888</v>
      </c>
      <c r="X474" s="33" t="s">
        <v>535</v>
      </c>
      <c r="Y474" s="33" t="s">
        <v>77</v>
      </c>
      <c r="Z474" s="33" t="s">
        <v>78</v>
      </c>
      <c r="AA474" s="76">
        <f>SUMIFS('MOD PAA INVERSIÓN'!M:M,'MOD PAA INVERSIÓN'!B:B,A474,'MOD PAA INVERSIÓN'!A:A,"Modificación propuesta")</f>
        <v>0</v>
      </c>
      <c r="AB474" s="76">
        <f t="shared" si="161"/>
        <v>0</v>
      </c>
      <c r="AC474" s="76">
        <f t="shared" ref="AC474:AC475" si="168">T474</f>
        <v>27600000</v>
      </c>
      <c r="AD474" s="76">
        <f>IFERROR(VLOOKUP(A474,'MOD PAA INVERSIÓN'!$B:$U,20,0),0)</f>
        <v>0</v>
      </c>
      <c r="AE474" s="76">
        <f>SUMIFS('MOD PAA INVERSIÓN'!$M:$M,'MOD PAA INVERSIÓN'!B:B,A474,'MOD PAA INVERSIÓN'!A:A,"Información Actual")</f>
        <v>0</v>
      </c>
      <c r="AF474" s="76" t="e">
        <f>VLOOKUP(A474,'Copia de MOD PAA INVERSIÓN'!$B:$M,12,0)</f>
        <v>#N/A</v>
      </c>
      <c r="AG474" s="28" t="e">
        <f t="shared" si="113"/>
        <v>#REF!</v>
      </c>
      <c r="AH474" s="28" t="e">
        <f t="shared" si="164"/>
        <v>#REF!</v>
      </c>
    </row>
    <row r="475" spans="1:34" ht="153">
      <c r="A475" s="32" t="s">
        <v>917</v>
      </c>
      <c r="B475" s="33" t="s">
        <v>71</v>
      </c>
      <c r="C475" s="33" t="s">
        <v>72</v>
      </c>
      <c r="D475" s="33" t="s">
        <v>892</v>
      </c>
      <c r="E475" s="33" t="s">
        <v>879</v>
      </c>
      <c r="F475" s="34">
        <v>8146</v>
      </c>
      <c r="G475" s="34">
        <v>2024110010254</v>
      </c>
      <c r="H475" s="33" t="s">
        <v>17</v>
      </c>
      <c r="I475" s="33" t="s">
        <v>880</v>
      </c>
      <c r="J475" s="33" t="s">
        <v>22</v>
      </c>
      <c r="K475" s="33">
        <v>80111601</v>
      </c>
      <c r="L475" s="33" t="s">
        <v>1431</v>
      </c>
      <c r="M475" s="33" t="s">
        <v>461</v>
      </c>
      <c r="N475" s="33" t="s">
        <v>461</v>
      </c>
      <c r="O475" s="33">
        <v>6</v>
      </c>
      <c r="P475" s="33">
        <v>1</v>
      </c>
      <c r="Q475" s="33" t="s">
        <v>885</v>
      </c>
      <c r="R475" s="63" t="s">
        <v>886</v>
      </c>
      <c r="S475" s="63">
        <v>3000000</v>
      </c>
      <c r="T475" s="54">
        <f t="shared" si="165"/>
        <v>18000000</v>
      </c>
      <c r="U475" s="33" t="s">
        <v>887</v>
      </c>
      <c r="V475" s="33" t="s">
        <v>123</v>
      </c>
      <c r="W475" s="33" t="s">
        <v>888</v>
      </c>
      <c r="X475" s="33" t="s">
        <v>535</v>
      </c>
      <c r="Y475" s="33" t="s">
        <v>77</v>
      </c>
      <c r="Z475" s="33" t="s">
        <v>78</v>
      </c>
      <c r="AA475" s="76">
        <f>SUMIFS('MOD PAA INVERSIÓN'!M:M,'MOD PAA INVERSIÓN'!B:B,A475,'MOD PAA INVERSIÓN'!A:A,"Modificación propuesta")</f>
        <v>0</v>
      </c>
      <c r="AB475" s="76">
        <f t="shared" si="161"/>
        <v>0</v>
      </c>
      <c r="AC475" s="76">
        <f t="shared" si="168"/>
        <v>18000000</v>
      </c>
      <c r="AD475" s="76">
        <f>IFERROR(VLOOKUP(A475,'MOD PAA INVERSIÓN'!$B:$U,20,0),0)</f>
        <v>0</v>
      </c>
      <c r="AE475" s="76">
        <f>SUMIFS('MOD PAA INVERSIÓN'!$M:$M,'MOD PAA INVERSIÓN'!B:B,A475,'MOD PAA INVERSIÓN'!A:A,"Información Actual")</f>
        <v>0</v>
      </c>
      <c r="AF475" s="76" t="e">
        <f>VLOOKUP(A475,'Copia de MOD PAA INVERSIÓN'!$B:$M,12,0)</f>
        <v>#N/A</v>
      </c>
      <c r="AG475" s="28" t="e">
        <f t="shared" si="113"/>
        <v>#REF!</v>
      </c>
      <c r="AH475" s="28" t="e">
        <f t="shared" si="164"/>
        <v>#REF!</v>
      </c>
    </row>
    <row r="476" spans="1:34" ht="153">
      <c r="A476" s="32" t="s">
        <v>918</v>
      </c>
      <c r="B476" s="33" t="s">
        <v>71</v>
      </c>
      <c r="C476" s="33" t="s">
        <v>72</v>
      </c>
      <c r="D476" s="33" t="s">
        <v>892</v>
      </c>
      <c r="E476" s="33" t="s">
        <v>879</v>
      </c>
      <c r="F476" s="34">
        <v>8146</v>
      </c>
      <c r="G476" s="34">
        <v>2024110010254</v>
      </c>
      <c r="H476" s="33" t="s">
        <v>17</v>
      </c>
      <c r="I476" s="33" t="s">
        <v>880</v>
      </c>
      <c r="J476" s="33" t="s">
        <v>22</v>
      </c>
      <c r="K476" s="33">
        <v>80111601</v>
      </c>
      <c r="L476" s="33" t="s">
        <v>1432</v>
      </c>
      <c r="M476" s="33" t="s">
        <v>461</v>
      </c>
      <c r="N476" s="33" t="s">
        <v>461</v>
      </c>
      <c r="O476" s="33">
        <v>6</v>
      </c>
      <c r="P476" s="33">
        <v>1</v>
      </c>
      <c r="Q476" s="33" t="s">
        <v>885</v>
      </c>
      <c r="R476" s="63" t="s">
        <v>886</v>
      </c>
      <c r="S476" s="63">
        <v>6000000</v>
      </c>
      <c r="T476" s="54">
        <f t="shared" si="165"/>
        <v>36000000</v>
      </c>
      <c r="U476" s="33" t="s">
        <v>887</v>
      </c>
      <c r="V476" s="33" t="s">
        <v>123</v>
      </c>
      <c r="W476" s="33" t="s">
        <v>888</v>
      </c>
      <c r="X476" s="33" t="s">
        <v>535</v>
      </c>
      <c r="Y476" s="33" t="s">
        <v>77</v>
      </c>
      <c r="Z476" s="33" t="s">
        <v>78</v>
      </c>
      <c r="AA476" s="76">
        <f>SUMIFS('MOD PAA INVERSIÓN'!M:M,'MOD PAA INVERSIÓN'!B:B,A476,'MOD PAA INVERSIÓN'!A:A,"Modificación propuesta")</f>
        <v>60000000</v>
      </c>
      <c r="AB476" s="76" t="e">
        <f t="shared" si="161"/>
        <v>#REF!</v>
      </c>
      <c r="AC476" s="76" t="e">
        <f>AG476</f>
        <v>#REF!</v>
      </c>
      <c r="AD476" s="76">
        <f>IFERROR(VLOOKUP(A476,'MOD PAA INVERSIÓN'!$B:$U,20,0),0)</f>
        <v>3</v>
      </c>
      <c r="AE476" s="76">
        <f>SUMIFS('MOD PAA INVERSIÓN'!$M:$M,'MOD PAA INVERSIÓN'!B:B,A476,'MOD PAA INVERSIÓN'!A:A,"Información Actual")</f>
        <v>36000000</v>
      </c>
      <c r="AF476" s="76">
        <f>VLOOKUP(A476,'Copia de MOD PAA INVERSIÓN'!$B:$M,12,0)</f>
        <v>60000000</v>
      </c>
      <c r="AG476" s="79" t="e">
        <f t="shared" si="113"/>
        <v>#REF!</v>
      </c>
      <c r="AH476" s="79" t="e">
        <f t="shared" si="164"/>
        <v>#REF!</v>
      </c>
    </row>
    <row r="477" spans="1:34" ht="153">
      <c r="A477" s="32" t="s">
        <v>920</v>
      </c>
      <c r="B477" s="33" t="s">
        <v>71</v>
      </c>
      <c r="C477" s="33" t="s">
        <v>72</v>
      </c>
      <c r="D477" s="33" t="s">
        <v>892</v>
      </c>
      <c r="E477" s="33" t="s">
        <v>879</v>
      </c>
      <c r="F477" s="34">
        <v>8146</v>
      </c>
      <c r="G477" s="34">
        <v>2024110010254</v>
      </c>
      <c r="H477" s="33" t="s">
        <v>17</v>
      </c>
      <c r="I477" s="33" t="s">
        <v>880</v>
      </c>
      <c r="J477" s="33" t="s">
        <v>22</v>
      </c>
      <c r="K477" s="33">
        <v>80111601</v>
      </c>
      <c r="L477" s="33" t="s">
        <v>921</v>
      </c>
      <c r="M477" s="33" t="s">
        <v>461</v>
      </c>
      <c r="N477" s="33" t="s">
        <v>461</v>
      </c>
      <c r="O477" s="33">
        <v>6</v>
      </c>
      <c r="P477" s="33">
        <v>1</v>
      </c>
      <c r="Q477" s="33" t="s">
        <v>885</v>
      </c>
      <c r="R477" s="63" t="s">
        <v>886</v>
      </c>
      <c r="S477" s="63">
        <v>3421000</v>
      </c>
      <c r="T477" s="54">
        <f t="shared" si="165"/>
        <v>20526000</v>
      </c>
      <c r="U477" s="33" t="s">
        <v>887</v>
      </c>
      <c r="V477" s="33" t="s">
        <v>123</v>
      </c>
      <c r="W477" s="33" t="s">
        <v>888</v>
      </c>
      <c r="X477" s="33" t="s">
        <v>535</v>
      </c>
      <c r="Y477" s="33" t="s">
        <v>77</v>
      </c>
      <c r="Z477" s="33" t="s">
        <v>78</v>
      </c>
      <c r="AA477" s="76">
        <f>SUMIFS('MOD PAA INVERSIÓN'!M:M,'MOD PAA INVERSIÓN'!B:B,A477,'MOD PAA INVERSIÓN'!A:A,"Modificación propuesta")</f>
        <v>0</v>
      </c>
      <c r="AB477" s="76">
        <f t="shared" si="161"/>
        <v>0</v>
      </c>
      <c r="AC477" s="76">
        <f>T477</f>
        <v>20526000</v>
      </c>
      <c r="AD477" s="76">
        <f>IFERROR(VLOOKUP(A477,'MOD PAA INVERSIÓN'!$B:$U,20,0),0)</f>
        <v>0</v>
      </c>
      <c r="AE477" s="76">
        <f>SUMIFS('MOD PAA INVERSIÓN'!$M:$M,'MOD PAA INVERSIÓN'!B:B,A477,'MOD PAA INVERSIÓN'!A:A,"Información Actual")</f>
        <v>0</v>
      </c>
      <c r="AF477" s="76" t="e">
        <f>VLOOKUP(A477,'Copia de MOD PAA INVERSIÓN'!$B:$M,12,0)</f>
        <v>#N/A</v>
      </c>
      <c r="AG477" s="28" t="e">
        <f t="shared" si="113"/>
        <v>#REF!</v>
      </c>
      <c r="AH477" s="28" t="e">
        <f t="shared" si="164"/>
        <v>#REF!</v>
      </c>
    </row>
    <row r="478" spans="1:34" ht="153">
      <c r="A478" s="32" t="s">
        <v>922</v>
      </c>
      <c r="B478" s="33" t="s">
        <v>71</v>
      </c>
      <c r="C478" s="33" t="s">
        <v>72</v>
      </c>
      <c r="D478" s="33" t="s">
        <v>892</v>
      </c>
      <c r="E478" s="33" t="s">
        <v>879</v>
      </c>
      <c r="F478" s="34">
        <v>8146</v>
      </c>
      <c r="G478" s="34">
        <v>2024110010254</v>
      </c>
      <c r="H478" s="33" t="s">
        <v>17</v>
      </c>
      <c r="I478" s="33" t="s">
        <v>880</v>
      </c>
      <c r="J478" s="33" t="s">
        <v>22</v>
      </c>
      <c r="K478" s="33">
        <v>80111601</v>
      </c>
      <c r="L478" s="33" t="s">
        <v>1433</v>
      </c>
      <c r="M478" s="33" t="s">
        <v>309</v>
      </c>
      <c r="N478" s="33" t="s">
        <v>309</v>
      </c>
      <c r="O478" s="33">
        <v>4</v>
      </c>
      <c r="P478" s="33">
        <v>1</v>
      </c>
      <c r="Q478" s="33" t="s">
        <v>885</v>
      </c>
      <c r="R478" s="63" t="s">
        <v>886</v>
      </c>
      <c r="S478" s="63">
        <v>4500000</v>
      </c>
      <c r="T478" s="54">
        <f t="shared" si="165"/>
        <v>18000000</v>
      </c>
      <c r="U478" s="33" t="s">
        <v>887</v>
      </c>
      <c r="V478" s="33" t="s">
        <v>123</v>
      </c>
      <c r="W478" s="33" t="s">
        <v>888</v>
      </c>
      <c r="X478" s="33" t="s">
        <v>535</v>
      </c>
      <c r="Y478" s="33" t="s">
        <v>77</v>
      </c>
      <c r="Z478" s="33" t="s">
        <v>78</v>
      </c>
      <c r="AA478" s="76">
        <f>SUMIFS('MOD PAA INVERSIÓN'!M:M,'MOD PAA INVERSIÓN'!B:B,A478,'MOD PAA INVERSIÓN'!A:A,"Modificación propuesta")</f>
        <v>0</v>
      </c>
      <c r="AB478" s="76">
        <f t="shared" si="161"/>
        <v>-18000000</v>
      </c>
      <c r="AC478" s="76">
        <f>AA478</f>
        <v>0</v>
      </c>
      <c r="AD478" s="76">
        <f>IFERROR(VLOOKUP(A478,'MOD PAA INVERSIÓN'!$B:$U,20,0),0)</f>
        <v>3</v>
      </c>
      <c r="AE478" s="76">
        <f>SUMIFS('MOD PAA INVERSIÓN'!$M:$M,'MOD PAA INVERSIÓN'!B:B,A478,'MOD PAA INVERSIÓN'!A:A,"Información Actual")</f>
        <v>18000000</v>
      </c>
      <c r="AF478" s="76" t="str">
        <f>VLOOKUP(A478,'Copia de MOD PAA INVERSIÓN'!$B:$M,12,0)</f>
        <v xml:space="preserve">  -</v>
      </c>
      <c r="AG478" s="79" t="e">
        <f t="shared" si="113"/>
        <v>#REF!</v>
      </c>
      <c r="AH478" s="79" t="e">
        <f t="shared" si="164"/>
        <v>#REF!</v>
      </c>
    </row>
    <row r="479" spans="1:34" ht="153">
      <c r="A479" s="32" t="s">
        <v>925</v>
      </c>
      <c r="B479" s="33" t="s">
        <v>71</v>
      </c>
      <c r="C479" s="33" t="s">
        <v>72</v>
      </c>
      <c r="D479" s="33" t="s">
        <v>892</v>
      </c>
      <c r="E479" s="33" t="s">
        <v>879</v>
      </c>
      <c r="F479" s="34">
        <v>8146</v>
      </c>
      <c r="G479" s="34">
        <v>2024110010254</v>
      </c>
      <c r="H479" s="33" t="s">
        <v>17</v>
      </c>
      <c r="I479" s="33" t="s">
        <v>880</v>
      </c>
      <c r="J479" s="33" t="s">
        <v>22</v>
      </c>
      <c r="K479" s="33">
        <v>80111601</v>
      </c>
      <c r="L479" s="33" t="s">
        <v>1434</v>
      </c>
      <c r="M479" s="33" t="s">
        <v>309</v>
      </c>
      <c r="N479" s="33" t="s">
        <v>309</v>
      </c>
      <c r="O479" s="33">
        <v>4</v>
      </c>
      <c r="P479" s="33">
        <v>1</v>
      </c>
      <c r="Q479" s="33" t="s">
        <v>885</v>
      </c>
      <c r="R479" s="63" t="s">
        <v>886</v>
      </c>
      <c r="S479" s="63">
        <v>3700000</v>
      </c>
      <c r="T479" s="54">
        <f t="shared" si="165"/>
        <v>14800000</v>
      </c>
      <c r="U479" s="33" t="s">
        <v>887</v>
      </c>
      <c r="V479" s="33" t="s">
        <v>123</v>
      </c>
      <c r="W479" s="33" t="s">
        <v>888</v>
      </c>
      <c r="X479" s="33" t="s">
        <v>535</v>
      </c>
      <c r="Y479" s="33" t="s">
        <v>77</v>
      </c>
      <c r="Z479" s="33" t="s">
        <v>78</v>
      </c>
      <c r="AA479" s="76">
        <f>SUMIFS('MOD PAA INVERSIÓN'!M:M,'MOD PAA INVERSIÓN'!B:B,A479,'MOD PAA INVERSIÓN'!A:A,"Modificación propuesta")</f>
        <v>0</v>
      </c>
      <c r="AB479" s="76">
        <f t="shared" si="161"/>
        <v>0</v>
      </c>
      <c r="AC479" s="76">
        <f t="shared" ref="AC479:AC483" si="169">T479</f>
        <v>14800000</v>
      </c>
      <c r="AD479" s="76">
        <f>IFERROR(VLOOKUP(A479,'MOD PAA INVERSIÓN'!$B:$U,20,0),0)</f>
        <v>0</v>
      </c>
      <c r="AE479" s="76">
        <f>SUMIFS('MOD PAA INVERSIÓN'!$M:$M,'MOD PAA INVERSIÓN'!B:B,A479,'MOD PAA INVERSIÓN'!A:A,"Información Actual")</f>
        <v>0</v>
      </c>
      <c r="AF479" s="76" t="e">
        <f>VLOOKUP(A479,'Copia de MOD PAA INVERSIÓN'!$B:$M,12,0)</f>
        <v>#N/A</v>
      </c>
      <c r="AG479" s="28" t="e">
        <f t="shared" si="113"/>
        <v>#REF!</v>
      </c>
      <c r="AH479" s="28" t="e">
        <f t="shared" si="164"/>
        <v>#REF!</v>
      </c>
    </row>
    <row r="480" spans="1:34" ht="153">
      <c r="A480" s="46" t="s">
        <v>926</v>
      </c>
      <c r="B480" s="91" t="s">
        <v>71</v>
      </c>
      <c r="C480" s="91" t="s">
        <v>72</v>
      </c>
      <c r="D480" s="91" t="s">
        <v>892</v>
      </c>
      <c r="E480" s="91" t="s">
        <v>879</v>
      </c>
      <c r="F480" s="92">
        <v>8146</v>
      </c>
      <c r="G480" s="92">
        <v>2024110010254</v>
      </c>
      <c r="H480" s="91" t="s">
        <v>17</v>
      </c>
      <c r="I480" s="91" t="s">
        <v>880</v>
      </c>
      <c r="J480" s="91" t="s">
        <v>22</v>
      </c>
      <c r="K480" s="91">
        <v>80111601</v>
      </c>
      <c r="L480" s="91" t="s">
        <v>927</v>
      </c>
      <c r="M480" s="91" t="s">
        <v>461</v>
      </c>
      <c r="N480" s="91" t="s">
        <v>461</v>
      </c>
      <c r="O480" s="91">
        <v>11</v>
      </c>
      <c r="P480" s="91">
        <v>1</v>
      </c>
      <c r="Q480" s="91" t="s">
        <v>885</v>
      </c>
      <c r="R480" s="93" t="s">
        <v>886</v>
      </c>
      <c r="S480" s="93">
        <v>10500000</v>
      </c>
      <c r="T480" s="94">
        <f t="shared" si="165"/>
        <v>115500000</v>
      </c>
      <c r="U480" s="91" t="s">
        <v>887</v>
      </c>
      <c r="V480" s="91" t="s">
        <v>123</v>
      </c>
      <c r="W480" s="91" t="s">
        <v>888</v>
      </c>
      <c r="X480" s="91" t="s">
        <v>535</v>
      </c>
      <c r="Y480" s="91" t="s">
        <v>77</v>
      </c>
      <c r="Z480" s="91" t="s">
        <v>78</v>
      </c>
      <c r="AA480" s="76">
        <f>SUMIFS('MOD PAA INVERSIÓN'!M:M,'MOD PAA INVERSIÓN'!B:B,A480,'MOD PAA INVERSIÓN'!A:A,"Modificación propuesta")</f>
        <v>0</v>
      </c>
      <c r="AB480" s="76">
        <f t="shared" si="161"/>
        <v>0</v>
      </c>
      <c r="AC480" s="76">
        <f t="shared" si="169"/>
        <v>115500000</v>
      </c>
      <c r="AD480" s="76">
        <f>IFERROR(VLOOKUP(A480,'MOD PAA INVERSIÓN'!$B:$U,20,0),0)</f>
        <v>0</v>
      </c>
      <c r="AE480" s="76">
        <f>SUMIFS('MOD PAA INVERSIÓN'!$M:$M,'MOD PAA INVERSIÓN'!B:B,A480,'MOD PAA INVERSIÓN'!A:A,"Información Actual")</f>
        <v>0</v>
      </c>
      <c r="AF480" s="76" t="e">
        <f>VLOOKUP(A480,'Copia de MOD PAA INVERSIÓN'!$B:$M,12,0)</f>
        <v>#N/A</v>
      </c>
      <c r="AG480" s="28" t="e">
        <f t="shared" si="113"/>
        <v>#REF!</v>
      </c>
      <c r="AH480" s="28" t="e">
        <f t="shared" si="164"/>
        <v>#REF!</v>
      </c>
    </row>
    <row r="481" spans="1:34" ht="153">
      <c r="A481" s="32" t="s">
        <v>928</v>
      </c>
      <c r="B481" s="33" t="s">
        <v>71</v>
      </c>
      <c r="C481" s="33" t="s">
        <v>72</v>
      </c>
      <c r="D481" s="33" t="s">
        <v>892</v>
      </c>
      <c r="E481" s="33" t="s">
        <v>879</v>
      </c>
      <c r="F481" s="34">
        <v>8146</v>
      </c>
      <c r="G481" s="34">
        <v>2024110010254</v>
      </c>
      <c r="H481" s="33" t="s">
        <v>17</v>
      </c>
      <c r="I481" s="33" t="s">
        <v>880</v>
      </c>
      <c r="J481" s="33" t="s">
        <v>22</v>
      </c>
      <c r="K481" s="33">
        <v>80111601</v>
      </c>
      <c r="L481" s="33" t="s">
        <v>929</v>
      </c>
      <c r="M481" s="33" t="s">
        <v>461</v>
      </c>
      <c r="N481" s="33" t="s">
        <v>461</v>
      </c>
      <c r="O481" s="33">
        <v>6</v>
      </c>
      <c r="P481" s="33">
        <v>1</v>
      </c>
      <c r="Q481" s="33" t="s">
        <v>885</v>
      </c>
      <c r="R481" s="63" t="s">
        <v>886</v>
      </c>
      <c r="S481" s="63">
        <v>3600000</v>
      </c>
      <c r="T481" s="54">
        <f t="shared" si="165"/>
        <v>21600000</v>
      </c>
      <c r="U481" s="33" t="s">
        <v>887</v>
      </c>
      <c r="V481" s="33" t="s">
        <v>123</v>
      </c>
      <c r="W481" s="33" t="s">
        <v>888</v>
      </c>
      <c r="X481" s="33" t="s">
        <v>535</v>
      </c>
      <c r="Y481" s="33" t="s">
        <v>77</v>
      </c>
      <c r="Z481" s="33" t="s">
        <v>78</v>
      </c>
      <c r="AA481" s="76">
        <f>SUMIFS('MOD PAA INVERSIÓN'!M:M,'MOD PAA INVERSIÓN'!B:B,A481,'MOD PAA INVERSIÓN'!A:A,"Modificación propuesta")</f>
        <v>0</v>
      </c>
      <c r="AB481" s="76">
        <f t="shared" si="161"/>
        <v>0</v>
      </c>
      <c r="AC481" s="76">
        <f t="shared" si="169"/>
        <v>21600000</v>
      </c>
      <c r="AD481" s="76">
        <f>IFERROR(VLOOKUP(A481,'MOD PAA INVERSIÓN'!$B:$U,20,0),0)</f>
        <v>0</v>
      </c>
      <c r="AE481" s="76">
        <f>SUMIFS('MOD PAA INVERSIÓN'!$M:$M,'MOD PAA INVERSIÓN'!B:B,A481,'MOD PAA INVERSIÓN'!A:A,"Información Actual")</f>
        <v>0</v>
      </c>
      <c r="AF481" s="76" t="e">
        <f>VLOOKUP(A481,'Copia de MOD PAA INVERSIÓN'!$B:$M,12,0)</f>
        <v>#N/A</v>
      </c>
      <c r="AG481" s="28" t="e">
        <f t="shared" si="113"/>
        <v>#REF!</v>
      </c>
      <c r="AH481" s="28" t="e">
        <f t="shared" si="164"/>
        <v>#REF!</v>
      </c>
    </row>
    <row r="482" spans="1:34" ht="153">
      <c r="A482" s="32" t="s">
        <v>930</v>
      </c>
      <c r="B482" s="33" t="s">
        <v>71</v>
      </c>
      <c r="C482" s="33" t="s">
        <v>72</v>
      </c>
      <c r="D482" s="33" t="s">
        <v>892</v>
      </c>
      <c r="E482" s="33" t="s">
        <v>879</v>
      </c>
      <c r="F482" s="34">
        <v>8146</v>
      </c>
      <c r="G482" s="34">
        <v>2024110010254</v>
      </c>
      <c r="H482" s="33" t="s">
        <v>17</v>
      </c>
      <c r="I482" s="33" t="s">
        <v>880</v>
      </c>
      <c r="J482" s="33" t="s">
        <v>22</v>
      </c>
      <c r="K482" s="33">
        <v>80111601</v>
      </c>
      <c r="L482" s="33" t="s">
        <v>1435</v>
      </c>
      <c r="M482" s="33" t="s">
        <v>461</v>
      </c>
      <c r="N482" s="33" t="s">
        <v>461</v>
      </c>
      <c r="O482" s="33">
        <v>6</v>
      </c>
      <c r="P482" s="33">
        <v>1</v>
      </c>
      <c r="Q482" s="33" t="s">
        <v>885</v>
      </c>
      <c r="R482" s="63" t="s">
        <v>886</v>
      </c>
      <c r="S482" s="63">
        <v>3156000</v>
      </c>
      <c r="T482" s="54">
        <f t="shared" si="165"/>
        <v>18936000</v>
      </c>
      <c r="U482" s="33" t="s">
        <v>887</v>
      </c>
      <c r="V482" s="33" t="s">
        <v>123</v>
      </c>
      <c r="W482" s="33" t="s">
        <v>888</v>
      </c>
      <c r="X482" s="33" t="s">
        <v>535</v>
      </c>
      <c r="Y482" s="33" t="s">
        <v>77</v>
      </c>
      <c r="Z482" s="33" t="s">
        <v>78</v>
      </c>
      <c r="AA482" s="76">
        <f>SUMIFS('MOD PAA INVERSIÓN'!M:M,'MOD PAA INVERSIÓN'!B:B,A482,'MOD PAA INVERSIÓN'!A:A,"Modificación propuesta")</f>
        <v>0</v>
      </c>
      <c r="AB482" s="76">
        <f t="shared" si="161"/>
        <v>0</v>
      </c>
      <c r="AC482" s="76">
        <f t="shared" si="169"/>
        <v>18936000</v>
      </c>
      <c r="AD482" s="76">
        <f>IFERROR(VLOOKUP(A482,'MOD PAA INVERSIÓN'!$B:$U,20,0),0)</f>
        <v>0</v>
      </c>
      <c r="AE482" s="76">
        <f>SUMIFS('MOD PAA INVERSIÓN'!$M:$M,'MOD PAA INVERSIÓN'!B:B,A482,'MOD PAA INVERSIÓN'!A:A,"Información Actual")</f>
        <v>0</v>
      </c>
      <c r="AF482" s="76" t="e">
        <f>VLOOKUP(A482,'Copia de MOD PAA INVERSIÓN'!$B:$M,12,0)</f>
        <v>#N/A</v>
      </c>
      <c r="AG482" s="28" t="e">
        <f t="shared" si="113"/>
        <v>#REF!</v>
      </c>
      <c r="AH482" s="28" t="e">
        <f t="shared" si="164"/>
        <v>#REF!</v>
      </c>
    </row>
    <row r="483" spans="1:34" ht="153">
      <c r="A483" s="32" t="s">
        <v>931</v>
      </c>
      <c r="B483" s="33" t="s">
        <v>71</v>
      </c>
      <c r="C483" s="33" t="s">
        <v>72</v>
      </c>
      <c r="D483" s="33" t="s">
        <v>892</v>
      </c>
      <c r="E483" s="33" t="s">
        <v>879</v>
      </c>
      <c r="F483" s="34">
        <v>8146</v>
      </c>
      <c r="G483" s="34">
        <v>2024110010254</v>
      </c>
      <c r="H483" s="33" t="s">
        <v>17</v>
      </c>
      <c r="I483" s="33" t="s">
        <v>880</v>
      </c>
      <c r="J483" s="33" t="s">
        <v>22</v>
      </c>
      <c r="K483" s="33">
        <v>80111601</v>
      </c>
      <c r="L483" s="33" t="s">
        <v>1436</v>
      </c>
      <c r="M483" s="33" t="s">
        <v>309</v>
      </c>
      <c r="N483" s="33" t="s">
        <v>309</v>
      </c>
      <c r="O483" s="33">
        <v>4</v>
      </c>
      <c r="P483" s="33">
        <v>1</v>
      </c>
      <c r="Q483" s="33" t="s">
        <v>885</v>
      </c>
      <c r="R483" s="63" t="s">
        <v>886</v>
      </c>
      <c r="S483" s="63">
        <v>4400000</v>
      </c>
      <c r="T483" s="54">
        <f t="shared" si="165"/>
        <v>17600000</v>
      </c>
      <c r="U483" s="33" t="s">
        <v>887</v>
      </c>
      <c r="V483" s="33" t="s">
        <v>123</v>
      </c>
      <c r="W483" s="33" t="s">
        <v>888</v>
      </c>
      <c r="X483" s="33" t="s">
        <v>535</v>
      </c>
      <c r="Y483" s="33" t="s">
        <v>77</v>
      </c>
      <c r="Z483" s="33" t="s">
        <v>78</v>
      </c>
      <c r="AA483" s="76">
        <f>SUMIFS('MOD PAA INVERSIÓN'!M:M,'MOD PAA INVERSIÓN'!B:B,A483,'MOD PAA INVERSIÓN'!A:A,"Modificación propuesta")</f>
        <v>0</v>
      </c>
      <c r="AB483" s="76">
        <f t="shared" si="161"/>
        <v>0</v>
      </c>
      <c r="AC483" s="76">
        <f t="shared" si="169"/>
        <v>17600000</v>
      </c>
      <c r="AD483" s="76">
        <f>IFERROR(VLOOKUP(A483,'MOD PAA INVERSIÓN'!$B:$U,20,0),0)</f>
        <v>0</v>
      </c>
      <c r="AE483" s="76">
        <f>SUMIFS('MOD PAA INVERSIÓN'!$M:$M,'MOD PAA INVERSIÓN'!B:B,A483,'MOD PAA INVERSIÓN'!A:A,"Información Actual")</f>
        <v>0</v>
      </c>
      <c r="AF483" s="76" t="e">
        <f>VLOOKUP(A483,'Copia de MOD PAA INVERSIÓN'!$B:$M,12,0)</f>
        <v>#N/A</v>
      </c>
      <c r="AG483" s="28" t="e">
        <f t="shared" si="113"/>
        <v>#REF!</v>
      </c>
      <c r="AH483" s="28" t="e">
        <f t="shared" si="164"/>
        <v>#REF!</v>
      </c>
    </row>
    <row r="484" spans="1:34" ht="165.75">
      <c r="A484" s="32" t="s">
        <v>932</v>
      </c>
      <c r="B484" s="33" t="s">
        <v>71</v>
      </c>
      <c r="C484" s="33" t="s">
        <v>72</v>
      </c>
      <c r="D484" s="33" t="s">
        <v>892</v>
      </c>
      <c r="E484" s="33" t="s">
        <v>879</v>
      </c>
      <c r="F484" s="34">
        <v>8146</v>
      </c>
      <c r="G484" s="34">
        <v>2024110010254</v>
      </c>
      <c r="H484" s="33" t="s">
        <v>17</v>
      </c>
      <c r="I484" s="33" t="s">
        <v>880</v>
      </c>
      <c r="J484" s="33" t="s">
        <v>22</v>
      </c>
      <c r="K484" s="33">
        <v>80111601</v>
      </c>
      <c r="L484" s="33" t="s">
        <v>945</v>
      </c>
      <c r="M484" s="33" t="s">
        <v>461</v>
      </c>
      <c r="N484" s="33" t="s">
        <v>461</v>
      </c>
      <c r="O484" s="33">
        <v>6</v>
      </c>
      <c r="P484" s="33">
        <v>1</v>
      </c>
      <c r="Q484" s="33" t="s">
        <v>885</v>
      </c>
      <c r="R484" s="63" t="s">
        <v>886</v>
      </c>
      <c r="S484" s="63">
        <v>4000000</v>
      </c>
      <c r="T484" s="54">
        <f t="shared" si="165"/>
        <v>24000000</v>
      </c>
      <c r="U484" s="33" t="s">
        <v>887</v>
      </c>
      <c r="V484" s="33" t="s">
        <v>123</v>
      </c>
      <c r="W484" s="33" t="s">
        <v>888</v>
      </c>
      <c r="X484" s="33" t="s">
        <v>535</v>
      </c>
      <c r="Y484" s="33" t="s">
        <v>77</v>
      </c>
      <c r="Z484" s="33" t="s">
        <v>78</v>
      </c>
      <c r="AA484" s="76">
        <f>SUMIFS('MOD PAA INVERSIÓN'!M:M,'MOD PAA INVERSIÓN'!B:B,A484,'MOD PAA INVERSIÓN'!A:A,"Modificación propuesta")</f>
        <v>20000000</v>
      </c>
      <c r="AB484" s="76" t="e">
        <f t="shared" si="161"/>
        <v>#REF!</v>
      </c>
      <c r="AC484" s="76" t="e">
        <f>AG484</f>
        <v>#REF!</v>
      </c>
      <c r="AD484" s="76">
        <f>IFERROR(VLOOKUP(A484,'MOD PAA INVERSIÓN'!$B:$U,20,0),0)</f>
        <v>3</v>
      </c>
      <c r="AE484" s="76">
        <f>SUMIFS('MOD PAA INVERSIÓN'!$M:$M,'MOD PAA INVERSIÓN'!B:B,A484,'MOD PAA INVERSIÓN'!A:A,"Información Actual")</f>
        <v>24000000</v>
      </c>
      <c r="AF484" s="76">
        <f>VLOOKUP(A484,'Copia de MOD PAA INVERSIÓN'!$B:$M,12,0)</f>
        <v>20000000</v>
      </c>
      <c r="AG484" s="79" t="e">
        <f t="shared" si="113"/>
        <v>#REF!</v>
      </c>
      <c r="AH484" s="79" t="e">
        <f t="shared" si="164"/>
        <v>#REF!</v>
      </c>
    </row>
    <row r="485" spans="1:34" ht="153">
      <c r="A485" s="32" t="s">
        <v>934</v>
      </c>
      <c r="B485" s="33" t="s">
        <v>71</v>
      </c>
      <c r="C485" s="33" t="s">
        <v>72</v>
      </c>
      <c r="D485" s="33" t="s">
        <v>892</v>
      </c>
      <c r="E485" s="33" t="s">
        <v>879</v>
      </c>
      <c r="F485" s="34">
        <v>8146</v>
      </c>
      <c r="G485" s="34">
        <v>2024110010254</v>
      </c>
      <c r="H485" s="33" t="s">
        <v>17</v>
      </c>
      <c r="I485" s="33" t="s">
        <v>880</v>
      </c>
      <c r="J485" s="33" t="s">
        <v>22</v>
      </c>
      <c r="K485" s="33">
        <v>80111601</v>
      </c>
      <c r="L485" s="33" t="s">
        <v>1437</v>
      </c>
      <c r="M485" s="33" t="s">
        <v>461</v>
      </c>
      <c r="N485" s="33" t="s">
        <v>461</v>
      </c>
      <c r="O485" s="33">
        <v>6</v>
      </c>
      <c r="P485" s="33">
        <v>1</v>
      </c>
      <c r="Q485" s="33" t="s">
        <v>885</v>
      </c>
      <c r="R485" s="63" t="s">
        <v>886</v>
      </c>
      <c r="S485" s="63">
        <v>5500000</v>
      </c>
      <c r="T485" s="54">
        <f t="shared" si="165"/>
        <v>33000000</v>
      </c>
      <c r="U485" s="33" t="s">
        <v>887</v>
      </c>
      <c r="V485" s="33" t="s">
        <v>123</v>
      </c>
      <c r="W485" s="33" t="s">
        <v>888</v>
      </c>
      <c r="X485" s="33" t="s">
        <v>535</v>
      </c>
      <c r="Y485" s="33" t="s">
        <v>77</v>
      </c>
      <c r="Z485" s="33" t="s">
        <v>78</v>
      </c>
      <c r="AA485" s="76">
        <f>SUMIFS('MOD PAA INVERSIÓN'!M:M,'MOD PAA INVERSIÓN'!B:B,A485,'MOD PAA INVERSIÓN'!A:A,"Modificación propuesta")</f>
        <v>0</v>
      </c>
      <c r="AB485" s="76">
        <f t="shared" si="161"/>
        <v>0</v>
      </c>
      <c r="AC485" s="76">
        <f t="shared" ref="AC485:AC487" si="170">T485</f>
        <v>33000000</v>
      </c>
      <c r="AD485" s="76">
        <f>IFERROR(VLOOKUP(A485,'MOD PAA INVERSIÓN'!$B:$U,20,0),0)</f>
        <v>0</v>
      </c>
      <c r="AE485" s="76">
        <f>SUMIFS('MOD PAA INVERSIÓN'!$M:$M,'MOD PAA INVERSIÓN'!B:B,A485,'MOD PAA INVERSIÓN'!A:A,"Información Actual")</f>
        <v>0</v>
      </c>
      <c r="AF485" s="76" t="e">
        <f>VLOOKUP(A485,'Copia de MOD PAA INVERSIÓN'!$B:$M,12,0)</f>
        <v>#N/A</v>
      </c>
      <c r="AG485" s="28" t="e">
        <f t="shared" si="113"/>
        <v>#REF!</v>
      </c>
      <c r="AH485" s="28" t="e">
        <f t="shared" si="164"/>
        <v>#REF!</v>
      </c>
    </row>
    <row r="486" spans="1:34" ht="165.75">
      <c r="A486" s="32" t="s">
        <v>935</v>
      </c>
      <c r="B486" s="33" t="s">
        <v>71</v>
      </c>
      <c r="C486" s="33" t="s">
        <v>72</v>
      </c>
      <c r="D486" s="33" t="s">
        <v>892</v>
      </c>
      <c r="E486" s="33" t="s">
        <v>879</v>
      </c>
      <c r="F486" s="34">
        <v>8146</v>
      </c>
      <c r="G486" s="34">
        <v>2024110010254</v>
      </c>
      <c r="H486" s="33" t="s">
        <v>17</v>
      </c>
      <c r="I486" s="33" t="s">
        <v>880</v>
      </c>
      <c r="J486" s="33" t="s">
        <v>22</v>
      </c>
      <c r="K486" s="33">
        <v>80111601</v>
      </c>
      <c r="L486" s="33" t="s">
        <v>936</v>
      </c>
      <c r="M486" s="33" t="s">
        <v>461</v>
      </c>
      <c r="N486" s="33" t="s">
        <v>461</v>
      </c>
      <c r="O486" s="33">
        <v>6</v>
      </c>
      <c r="P486" s="33">
        <v>1</v>
      </c>
      <c r="Q486" s="33" t="s">
        <v>885</v>
      </c>
      <c r="R486" s="63" t="s">
        <v>886</v>
      </c>
      <c r="S486" s="63">
        <v>4000000</v>
      </c>
      <c r="T486" s="54">
        <f t="shared" si="165"/>
        <v>24000000</v>
      </c>
      <c r="U486" s="33" t="s">
        <v>887</v>
      </c>
      <c r="V486" s="33" t="s">
        <v>123</v>
      </c>
      <c r="W486" s="33" t="s">
        <v>888</v>
      </c>
      <c r="X486" s="33" t="s">
        <v>535</v>
      </c>
      <c r="Y486" s="33" t="s">
        <v>77</v>
      </c>
      <c r="Z486" s="33" t="s">
        <v>78</v>
      </c>
      <c r="AA486" s="76">
        <f>SUMIFS('MOD PAA INVERSIÓN'!M:M,'MOD PAA INVERSIÓN'!B:B,A486,'MOD PAA INVERSIÓN'!A:A,"Modificación propuesta")</f>
        <v>0</v>
      </c>
      <c r="AB486" s="76">
        <f t="shared" si="161"/>
        <v>0</v>
      </c>
      <c r="AC486" s="76">
        <f t="shared" si="170"/>
        <v>24000000</v>
      </c>
      <c r="AD486" s="76">
        <f>IFERROR(VLOOKUP(A486,'MOD PAA INVERSIÓN'!$B:$U,20,0),0)</f>
        <v>0</v>
      </c>
      <c r="AE486" s="76">
        <f>SUMIFS('MOD PAA INVERSIÓN'!$M:$M,'MOD PAA INVERSIÓN'!B:B,A486,'MOD PAA INVERSIÓN'!A:A,"Información Actual")</f>
        <v>0</v>
      </c>
      <c r="AF486" s="76" t="e">
        <f>VLOOKUP(A486,'Copia de MOD PAA INVERSIÓN'!$B:$M,12,0)</f>
        <v>#N/A</v>
      </c>
      <c r="AG486" s="28" t="e">
        <f t="shared" si="113"/>
        <v>#REF!</v>
      </c>
      <c r="AH486" s="28" t="e">
        <f t="shared" si="164"/>
        <v>#REF!</v>
      </c>
    </row>
    <row r="487" spans="1:34" ht="165.75">
      <c r="A487" s="32" t="s">
        <v>937</v>
      </c>
      <c r="B487" s="33" t="s">
        <v>71</v>
      </c>
      <c r="C487" s="33" t="s">
        <v>72</v>
      </c>
      <c r="D487" s="33" t="s">
        <v>892</v>
      </c>
      <c r="E487" s="33" t="s">
        <v>879</v>
      </c>
      <c r="F487" s="34">
        <v>8146</v>
      </c>
      <c r="G487" s="34">
        <v>2024110010254</v>
      </c>
      <c r="H487" s="33" t="s">
        <v>17</v>
      </c>
      <c r="I487" s="33" t="s">
        <v>880</v>
      </c>
      <c r="J487" s="33" t="s">
        <v>22</v>
      </c>
      <c r="K487" s="33">
        <v>80111601</v>
      </c>
      <c r="L487" s="33" t="s">
        <v>945</v>
      </c>
      <c r="M487" s="33" t="s">
        <v>309</v>
      </c>
      <c r="N487" s="33" t="s">
        <v>309</v>
      </c>
      <c r="O487" s="33">
        <v>4</v>
      </c>
      <c r="P487" s="33">
        <v>1</v>
      </c>
      <c r="Q487" s="33" t="s">
        <v>885</v>
      </c>
      <c r="R487" s="63" t="s">
        <v>886</v>
      </c>
      <c r="S487" s="63">
        <v>4000000</v>
      </c>
      <c r="T487" s="54">
        <f t="shared" si="165"/>
        <v>16000000</v>
      </c>
      <c r="U487" s="33" t="s">
        <v>887</v>
      </c>
      <c r="V487" s="33" t="s">
        <v>123</v>
      </c>
      <c r="W487" s="33" t="s">
        <v>888</v>
      </c>
      <c r="X487" s="33" t="s">
        <v>535</v>
      </c>
      <c r="Y487" s="33" t="s">
        <v>77</v>
      </c>
      <c r="Z487" s="33" t="s">
        <v>78</v>
      </c>
      <c r="AA487" s="76">
        <f>SUMIFS('MOD PAA INVERSIÓN'!M:M,'MOD PAA INVERSIÓN'!B:B,A487,'MOD PAA INVERSIÓN'!A:A,"Modificación propuesta")</f>
        <v>0</v>
      </c>
      <c r="AB487" s="76">
        <f t="shared" si="161"/>
        <v>0</v>
      </c>
      <c r="AC487" s="76">
        <f t="shared" si="170"/>
        <v>16000000</v>
      </c>
      <c r="AD487" s="76">
        <f>IFERROR(VLOOKUP(A487,'MOD PAA INVERSIÓN'!$B:$U,20,0),0)</f>
        <v>0</v>
      </c>
      <c r="AE487" s="76">
        <f>SUMIFS('MOD PAA INVERSIÓN'!$M:$M,'MOD PAA INVERSIÓN'!B:B,A487,'MOD PAA INVERSIÓN'!A:A,"Información Actual")</f>
        <v>0</v>
      </c>
      <c r="AF487" s="76" t="e">
        <f>VLOOKUP(A487,'Copia de MOD PAA INVERSIÓN'!$B:$M,12,0)</f>
        <v>#N/A</v>
      </c>
      <c r="AG487" s="28" t="e">
        <f t="shared" si="113"/>
        <v>#REF!</v>
      </c>
      <c r="AH487" s="28" t="e">
        <f t="shared" si="164"/>
        <v>#REF!</v>
      </c>
    </row>
    <row r="488" spans="1:34" ht="165.75">
      <c r="A488" s="32" t="s">
        <v>938</v>
      </c>
      <c r="B488" s="33" t="s">
        <v>71</v>
      </c>
      <c r="C488" s="33" t="s">
        <v>72</v>
      </c>
      <c r="D488" s="33" t="s">
        <v>892</v>
      </c>
      <c r="E488" s="33" t="s">
        <v>879</v>
      </c>
      <c r="F488" s="34">
        <v>8146</v>
      </c>
      <c r="G488" s="34">
        <v>2024110010254</v>
      </c>
      <c r="H488" s="33" t="s">
        <v>17</v>
      </c>
      <c r="I488" s="33" t="s">
        <v>880</v>
      </c>
      <c r="J488" s="33" t="s">
        <v>22</v>
      </c>
      <c r="K488" s="33">
        <v>80111601</v>
      </c>
      <c r="L488" s="33" t="s">
        <v>1438</v>
      </c>
      <c r="M488" s="33" t="s">
        <v>461</v>
      </c>
      <c r="N488" s="33" t="s">
        <v>461</v>
      </c>
      <c r="O488" s="33">
        <v>9</v>
      </c>
      <c r="P488" s="33">
        <v>1</v>
      </c>
      <c r="Q488" s="33" t="s">
        <v>885</v>
      </c>
      <c r="R488" s="63" t="s">
        <v>886</v>
      </c>
      <c r="S488" s="63">
        <v>4500000</v>
      </c>
      <c r="T488" s="54">
        <f t="shared" si="165"/>
        <v>40500000</v>
      </c>
      <c r="U488" s="33" t="s">
        <v>887</v>
      </c>
      <c r="V488" s="33" t="s">
        <v>123</v>
      </c>
      <c r="W488" s="33" t="s">
        <v>888</v>
      </c>
      <c r="X488" s="33" t="s">
        <v>535</v>
      </c>
      <c r="Y488" s="33" t="s">
        <v>77</v>
      </c>
      <c r="Z488" s="33" t="s">
        <v>78</v>
      </c>
      <c r="AA488" s="76">
        <f>SUMIFS('MOD PAA INVERSIÓN'!M:M,'MOD PAA INVERSIÓN'!B:B,A488,'MOD PAA INVERSIÓN'!A:A,"Modificación propuesta")</f>
        <v>36000000</v>
      </c>
      <c r="AB488" s="76">
        <f t="shared" si="161"/>
        <v>-4500000</v>
      </c>
      <c r="AC488" s="95">
        <v>36000000</v>
      </c>
      <c r="AD488" s="76">
        <f>IFERROR(VLOOKUP(A488,'MOD PAA INVERSIÓN'!$B:$U,20,0),0)</f>
        <v>3</v>
      </c>
      <c r="AE488" s="76">
        <f>SUMIFS('MOD PAA INVERSIÓN'!$M:$M,'MOD PAA INVERSIÓN'!B:B,A488,'MOD PAA INVERSIÓN'!A:A,"Información Actual")</f>
        <v>40500000</v>
      </c>
      <c r="AF488" s="76">
        <f>VLOOKUP(A488,'Copia de MOD PAA INVERSIÓN'!$B:$M,12,0)</f>
        <v>36000000</v>
      </c>
      <c r="AG488" s="79" t="e">
        <f t="shared" si="113"/>
        <v>#REF!</v>
      </c>
      <c r="AH488" s="79" t="e">
        <f t="shared" si="164"/>
        <v>#REF!</v>
      </c>
    </row>
    <row r="489" spans="1:34" ht="165.75">
      <c r="A489" s="32" t="s">
        <v>940</v>
      </c>
      <c r="B489" s="33" t="s">
        <v>71</v>
      </c>
      <c r="C489" s="33" t="s">
        <v>72</v>
      </c>
      <c r="D489" s="33" t="s">
        <v>892</v>
      </c>
      <c r="E489" s="33" t="s">
        <v>879</v>
      </c>
      <c r="F489" s="34">
        <v>8146</v>
      </c>
      <c r="G489" s="34">
        <v>2024110010254</v>
      </c>
      <c r="H489" s="33" t="s">
        <v>17</v>
      </c>
      <c r="I489" s="33" t="s">
        <v>880</v>
      </c>
      <c r="J489" s="33" t="s">
        <v>22</v>
      </c>
      <c r="K489" s="33">
        <v>80111601</v>
      </c>
      <c r="L489" s="33" t="s">
        <v>936</v>
      </c>
      <c r="M489" s="33" t="s">
        <v>461</v>
      </c>
      <c r="N489" s="33" t="s">
        <v>461</v>
      </c>
      <c r="O489" s="33">
        <v>6</v>
      </c>
      <c r="P489" s="33">
        <v>1</v>
      </c>
      <c r="Q489" s="33" t="s">
        <v>885</v>
      </c>
      <c r="R489" s="63" t="s">
        <v>886</v>
      </c>
      <c r="S489" s="63">
        <v>4500000</v>
      </c>
      <c r="T489" s="54">
        <f t="shared" si="165"/>
        <v>27000000</v>
      </c>
      <c r="U489" s="33" t="s">
        <v>887</v>
      </c>
      <c r="V489" s="33" t="s">
        <v>123</v>
      </c>
      <c r="W489" s="33" t="s">
        <v>888</v>
      </c>
      <c r="X489" s="33" t="s">
        <v>535</v>
      </c>
      <c r="Y489" s="33" t="s">
        <v>77</v>
      </c>
      <c r="Z489" s="33" t="s">
        <v>78</v>
      </c>
      <c r="AA489" s="76">
        <f>SUMIFS('MOD PAA INVERSIÓN'!M:M,'MOD PAA INVERSIÓN'!B:B,A489,'MOD PAA INVERSIÓN'!A:A,"Modificación propuesta")</f>
        <v>18000000</v>
      </c>
      <c r="AB489" s="76">
        <f t="shared" si="161"/>
        <v>-9000000</v>
      </c>
      <c r="AC489" s="95">
        <v>18000000</v>
      </c>
      <c r="AD489" s="76">
        <f>IFERROR(VLOOKUP(A489,'MOD PAA INVERSIÓN'!$B:$U,20,0),0)</f>
        <v>3</v>
      </c>
      <c r="AE489" s="76">
        <f>SUMIFS('MOD PAA INVERSIÓN'!$M:$M,'MOD PAA INVERSIÓN'!B:B,A489,'MOD PAA INVERSIÓN'!A:A,"Información Actual")</f>
        <v>27000000</v>
      </c>
      <c r="AF489" s="76">
        <f>VLOOKUP(A489,'Copia de MOD PAA INVERSIÓN'!$B:$M,12,0)</f>
        <v>18000000</v>
      </c>
      <c r="AG489" s="79" t="e">
        <f t="shared" si="113"/>
        <v>#REF!</v>
      </c>
      <c r="AH489" s="79" t="e">
        <f t="shared" si="164"/>
        <v>#REF!</v>
      </c>
    </row>
    <row r="490" spans="1:34" ht="165.75">
      <c r="A490" s="32" t="s">
        <v>941</v>
      </c>
      <c r="B490" s="33" t="s">
        <v>71</v>
      </c>
      <c r="C490" s="33" t="s">
        <v>72</v>
      </c>
      <c r="D490" s="33" t="s">
        <v>892</v>
      </c>
      <c r="E490" s="33" t="s">
        <v>879</v>
      </c>
      <c r="F490" s="34">
        <v>8146</v>
      </c>
      <c r="G490" s="34">
        <v>2024110010254</v>
      </c>
      <c r="H490" s="33" t="s">
        <v>17</v>
      </c>
      <c r="I490" s="33" t="s">
        <v>880</v>
      </c>
      <c r="J490" s="33" t="s">
        <v>22</v>
      </c>
      <c r="K490" s="33">
        <v>80111601</v>
      </c>
      <c r="L490" s="33" t="s">
        <v>945</v>
      </c>
      <c r="M490" s="33" t="s">
        <v>309</v>
      </c>
      <c r="N490" s="33" t="s">
        <v>309</v>
      </c>
      <c r="O490" s="33">
        <v>4</v>
      </c>
      <c r="P490" s="33">
        <v>1</v>
      </c>
      <c r="Q490" s="33" t="s">
        <v>885</v>
      </c>
      <c r="R490" s="63" t="s">
        <v>886</v>
      </c>
      <c r="S490" s="63">
        <v>4000000</v>
      </c>
      <c r="T490" s="54">
        <f t="shared" si="165"/>
        <v>16000000</v>
      </c>
      <c r="U490" s="33" t="s">
        <v>887</v>
      </c>
      <c r="V490" s="33" t="s">
        <v>123</v>
      </c>
      <c r="W490" s="33" t="s">
        <v>888</v>
      </c>
      <c r="X490" s="33" t="s">
        <v>535</v>
      </c>
      <c r="Y490" s="33" t="s">
        <v>77</v>
      </c>
      <c r="Z490" s="33" t="s">
        <v>78</v>
      </c>
      <c r="AA490" s="76">
        <f>SUMIFS('MOD PAA INVERSIÓN'!M:M,'MOD PAA INVERSIÓN'!B:B,A490,'MOD PAA INVERSIÓN'!A:A,"Modificación propuesta")</f>
        <v>0</v>
      </c>
      <c r="AB490" s="76">
        <f t="shared" si="161"/>
        <v>0</v>
      </c>
      <c r="AC490" s="76">
        <f t="shared" ref="AC490:AC491" si="171">T490</f>
        <v>16000000</v>
      </c>
      <c r="AD490" s="76">
        <f>IFERROR(VLOOKUP(A490,'MOD PAA INVERSIÓN'!$B:$U,20,0),0)</f>
        <v>0</v>
      </c>
      <c r="AE490" s="76">
        <f>SUMIFS('MOD PAA INVERSIÓN'!$M:$M,'MOD PAA INVERSIÓN'!B:B,A490,'MOD PAA INVERSIÓN'!A:A,"Información Actual")</f>
        <v>0</v>
      </c>
      <c r="AF490" s="76" t="e">
        <f>VLOOKUP(A490,'Copia de MOD PAA INVERSIÓN'!$B:$M,12,0)</f>
        <v>#N/A</v>
      </c>
      <c r="AG490" s="28" t="e">
        <f t="shared" si="113"/>
        <v>#REF!</v>
      </c>
      <c r="AH490" s="28" t="e">
        <f t="shared" si="164"/>
        <v>#REF!</v>
      </c>
    </row>
    <row r="491" spans="1:34" ht="165.75">
      <c r="A491" s="32" t="s">
        <v>942</v>
      </c>
      <c r="B491" s="33" t="s">
        <v>71</v>
      </c>
      <c r="C491" s="33" t="s">
        <v>72</v>
      </c>
      <c r="D491" s="33" t="s">
        <v>892</v>
      </c>
      <c r="E491" s="33" t="s">
        <v>879</v>
      </c>
      <c r="F491" s="34">
        <v>8146</v>
      </c>
      <c r="G491" s="34">
        <v>2024110010254</v>
      </c>
      <c r="H491" s="33" t="s">
        <v>17</v>
      </c>
      <c r="I491" s="33" t="s">
        <v>880</v>
      </c>
      <c r="J491" s="33" t="s">
        <v>22</v>
      </c>
      <c r="K491" s="33">
        <v>80111601</v>
      </c>
      <c r="L491" s="33" t="s">
        <v>936</v>
      </c>
      <c r="M491" s="33" t="s">
        <v>309</v>
      </c>
      <c r="N491" s="33" t="s">
        <v>309</v>
      </c>
      <c r="O491" s="33">
        <v>4</v>
      </c>
      <c r="P491" s="33">
        <v>1</v>
      </c>
      <c r="Q491" s="33" t="s">
        <v>885</v>
      </c>
      <c r="R491" s="63" t="s">
        <v>886</v>
      </c>
      <c r="S491" s="63">
        <v>4000000</v>
      </c>
      <c r="T491" s="54">
        <f t="shared" si="165"/>
        <v>16000000</v>
      </c>
      <c r="U491" s="33" t="s">
        <v>887</v>
      </c>
      <c r="V491" s="33" t="s">
        <v>123</v>
      </c>
      <c r="W491" s="33" t="s">
        <v>888</v>
      </c>
      <c r="X491" s="33" t="s">
        <v>535</v>
      </c>
      <c r="Y491" s="33" t="s">
        <v>77</v>
      </c>
      <c r="Z491" s="33" t="s">
        <v>78</v>
      </c>
      <c r="AA491" s="76">
        <f>SUMIFS('MOD PAA INVERSIÓN'!M:M,'MOD PAA INVERSIÓN'!B:B,A491,'MOD PAA INVERSIÓN'!A:A,"Modificación propuesta")</f>
        <v>0</v>
      </c>
      <c r="AB491" s="76">
        <f t="shared" si="161"/>
        <v>0</v>
      </c>
      <c r="AC491" s="76">
        <f t="shared" si="171"/>
        <v>16000000</v>
      </c>
      <c r="AD491" s="76">
        <f>IFERROR(VLOOKUP(A491,'MOD PAA INVERSIÓN'!$B:$U,20,0),0)</f>
        <v>0</v>
      </c>
      <c r="AE491" s="76">
        <f>SUMIFS('MOD PAA INVERSIÓN'!$M:$M,'MOD PAA INVERSIÓN'!B:B,A491,'MOD PAA INVERSIÓN'!A:A,"Información Actual")</f>
        <v>0</v>
      </c>
      <c r="AF491" s="76" t="e">
        <f>VLOOKUP(A491,'Copia de MOD PAA INVERSIÓN'!$B:$M,12,0)</f>
        <v>#N/A</v>
      </c>
      <c r="AG491" s="28" t="e">
        <f t="shared" si="113"/>
        <v>#REF!</v>
      </c>
      <c r="AH491" s="28" t="e">
        <f t="shared" si="164"/>
        <v>#REF!</v>
      </c>
    </row>
    <row r="492" spans="1:34" ht="165.75">
      <c r="A492" s="32" t="s">
        <v>943</v>
      </c>
      <c r="B492" s="33" t="s">
        <v>71</v>
      </c>
      <c r="C492" s="33" t="s">
        <v>72</v>
      </c>
      <c r="D492" s="33" t="s">
        <v>892</v>
      </c>
      <c r="E492" s="33" t="s">
        <v>879</v>
      </c>
      <c r="F492" s="34">
        <v>8146</v>
      </c>
      <c r="G492" s="34">
        <v>2024110010254</v>
      </c>
      <c r="H492" s="33" t="s">
        <v>17</v>
      </c>
      <c r="I492" s="33" t="s">
        <v>880</v>
      </c>
      <c r="J492" s="33" t="s">
        <v>22</v>
      </c>
      <c r="K492" s="33">
        <v>80111601</v>
      </c>
      <c r="L492" s="33" t="s">
        <v>945</v>
      </c>
      <c r="M492" s="33" t="s">
        <v>461</v>
      </c>
      <c r="N492" s="33" t="s">
        <v>461</v>
      </c>
      <c r="O492" s="33">
        <v>6</v>
      </c>
      <c r="P492" s="33">
        <v>1</v>
      </c>
      <c r="Q492" s="33" t="s">
        <v>885</v>
      </c>
      <c r="R492" s="63" t="s">
        <v>886</v>
      </c>
      <c r="S492" s="63">
        <v>4000000</v>
      </c>
      <c r="T492" s="54">
        <f t="shared" si="165"/>
        <v>24000000</v>
      </c>
      <c r="U492" s="33" t="s">
        <v>887</v>
      </c>
      <c r="V492" s="33" t="s">
        <v>123</v>
      </c>
      <c r="W492" s="33" t="s">
        <v>888</v>
      </c>
      <c r="X492" s="33" t="s">
        <v>535</v>
      </c>
      <c r="Y492" s="33" t="s">
        <v>77</v>
      </c>
      <c r="Z492" s="33" t="s">
        <v>78</v>
      </c>
      <c r="AA492" s="76">
        <f>SUMIFS('MOD PAA INVERSIÓN'!M:M,'MOD PAA INVERSIÓN'!B:B,A492,'MOD PAA INVERSIÓN'!A:A,"Modificación propuesta")</f>
        <v>36000000</v>
      </c>
      <c r="AB492" s="76">
        <f t="shared" si="161"/>
        <v>12000000</v>
      </c>
      <c r="AC492" s="95">
        <v>36000000</v>
      </c>
      <c r="AD492" s="76">
        <f>IFERROR(VLOOKUP(A492,'MOD PAA INVERSIÓN'!$B:$U,20,0),0)</f>
        <v>3</v>
      </c>
      <c r="AE492" s="76">
        <f>SUMIFS('MOD PAA INVERSIÓN'!$M:$M,'MOD PAA INVERSIÓN'!B:B,A492,'MOD PAA INVERSIÓN'!A:A,"Información Actual")</f>
        <v>24000000</v>
      </c>
      <c r="AF492" s="76">
        <f>VLOOKUP(A492,'Copia de MOD PAA INVERSIÓN'!$B:$M,12,0)</f>
        <v>36000000</v>
      </c>
      <c r="AG492" s="79" t="e">
        <f t="shared" si="113"/>
        <v>#REF!</v>
      </c>
      <c r="AH492" s="79" t="e">
        <f t="shared" si="164"/>
        <v>#REF!</v>
      </c>
    </row>
    <row r="493" spans="1:34" ht="165.75">
      <c r="A493" s="32" t="s">
        <v>944</v>
      </c>
      <c r="B493" s="33" t="s">
        <v>71</v>
      </c>
      <c r="C493" s="33" t="s">
        <v>72</v>
      </c>
      <c r="D493" s="33" t="s">
        <v>892</v>
      </c>
      <c r="E493" s="33" t="s">
        <v>879</v>
      </c>
      <c r="F493" s="34">
        <v>8146</v>
      </c>
      <c r="G493" s="34">
        <v>2024110010254</v>
      </c>
      <c r="H493" s="33" t="s">
        <v>17</v>
      </c>
      <c r="I493" s="33" t="s">
        <v>880</v>
      </c>
      <c r="J493" s="33" t="s">
        <v>22</v>
      </c>
      <c r="K493" s="33">
        <v>80111601</v>
      </c>
      <c r="L493" s="33" t="s">
        <v>945</v>
      </c>
      <c r="M493" s="33" t="s">
        <v>461</v>
      </c>
      <c r="N493" s="33" t="s">
        <v>461</v>
      </c>
      <c r="O493" s="33">
        <v>6</v>
      </c>
      <c r="P493" s="33">
        <v>1</v>
      </c>
      <c r="Q493" s="33" t="s">
        <v>885</v>
      </c>
      <c r="R493" s="63" t="s">
        <v>886</v>
      </c>
      <c r="S493" s="63">
        <v>4000000</v>
      </c>
      <c r="T493" s="54">
        <f t="shared" si="165"/>
        <v>24000000</v>
      </c>
      <c r="U493" s="33" t="s">
        <v>887</v>
      </c>
      <c r="V493" s="33" t="s">
        <v>123</v>
      </c>
      <c r="W493" s="33" t="s">
        <v>888</v>
      </c>
      <c r="X493" s="33" t="s">
        <v>535</v>
      </c>
      <c r="Y493" s="33" t="s">
        <v>77</v>
      </c>
      <c r="Z493" s="33" t="s">
        <v>78</v>
      </c>
      <c r="AA493" s="76">
        <f>SUMIFS('MOD PAA INVERSIÓN'!M:M,'MOD PAA INVERSIÓN'!B:B,A493,'MOD PAA INVERSIÓN'!A:A,"Modificación propuesta")</f>
        <v>0</v>
      </c>
      <c r="AB493" s="76">
        <f t="shared" si="161"/>
        <v>0</v>
      </c>
      <c r="AC493" s="76">
        <f t="shared" ref="AC493:AC499" si="172">T493</f>
        <v>24000000</v>
      </c>
      <c r="AD493" s="76">
        <f>IFERROR(VLOOKUP(A493,'MOD PAA INVERSIÓN'!$B:$U,20,0),0)</f>
        <v>0</v>
      </c>
      <c r="AE493" s="76">
        <f>SUMIFS('MOD PAA INVERSIÓN'!$M:$M,'MOD PAA INVERSIÓN'!B:B,A493,'MOD PAA INVERSIÓN'!A:A,"Información Actual")</f>
        <v>0</v>
      </c>
      <c r="AF493" s="76" t="e">
        <f>VLOOKUP(A493,'Copia de MOD PAA INVERSIÓN'!$B:$M,12,0)</f>
        <v>#N/A</v>
      </c>
      <c r="AG493" s="28" t="e">
        <f t="shared" si="113"/>
        <v>#REF!</v>
      </c>
      <c r="AH493" s="28" t="e">
        <f t="shared" si="164"/>
        <v>#REF!</v>
      </c>
    </row>
    <row r="494" spans="1:34" ht="165.75">
      <c r="A494" s="32" t="s">
        <v>946</v>
      </c>
      <c r="B494" s="33" t="s">
        <v>71</v>
      </c>
      <c r="C494" s="33" t="s">
        <v>72</v>
      </c>
      <c r="D494" s="33" t="s">
        <v>892</v>
      </c>
      <c r="E494" s="33" t="s">
        <v>879</v>
      </c>
      <c r="F494" s="34">
        <v>8146</v>
      </c>
      <c r="G494" s="34">
        <v>2024110010254</v>
      </c>
      <c r="H494" s="33" t="s">
        <v>17</v>
      </c>
      <c r="I494" s="33" t="s">
        <v>880</v>
      </c>
      <c r="J494" s="33" t="s">
        <v>22</v>
      </c>
      <c r="K494" s="33">
        <v>80111601</v>
      </c>
      <c r="L494" s="33" t="s">
        <v>936</v>
      </c>
      <c r="M494" s="33" t="s">
        <v>461</v>
      </c>
      <c r="N494" s="33" t="s">
        <v>461</v>
      </c>
      <c r="O494" s="33">
        <v>6</v>
      </c>
      <c r="P494" s="33">
        <v>1</v>
      </c>
      <c r="Q494" s="33" t="s">
        <v>885</v>
      </c>
      <c r="R494" s="63" t="s">
        <v>886</v>
      </c>
      <c r="S494" s="63">
        <v>4000000</v>
      </c>
      <c r="T494" s="54">
        <f t="shared" si="165"/>
        <v>24000000</v>
      </c>
      <c r="U494" s="33" t="s">
        <v>887</v>
      </c>
      <c r="V494" s="33" t="s">
        <v>123</v>
      </c>
      <c r="W494" s="33" t="s">
        <v>888</v>
      </c>
      <c r="X494" s="33" t="s">
        <v>535</v>
      </c>
      <c r="Y494" s="33" t="s">
        <v>77</v>
      </c>
      <c r="Z494" s="33" t="s">
        <v>78</v>
      </c>
      <c r="AA494" s="76">
        <f>SUMIFS('MOD PAA INVERSIÓN'!M:M,'MOD PAA INVERSIÓN'!B:B,A494,'MOD PAA INVERSIÓN'!A:A,"Modificación propuesta")</f>
        <v>0</v>
      </c>
      <c r="AB494" s="76">
        <f t="shared" si="161"/>
        <v>0</v>
      </c>
      <c r="AC494" s="76">
        <f t="shared" si="172"/>
        <v>24000000</v>
      </c>
      <c r="AD494" s="76">
        <f>IFERROR(VLOOKUP(A494,'MOD PAA INVERSIÓN'!$B:$U,20,0),0)</f>
        <v>0</v>
      </c>
      <c r="AE494" s="76">
        <f>SUMIFS('MOD PAA INVERSIÓN'!$M:$M,'MOD PAA INVERSIÓN'!B:B,A494,'MOD PAA INVERSIÓN'!A:A,"Información Actual")</f>
        <v>0</v>
      </c>
      <c r="AF494" s="76" t="e">
        <f>VLOOKUP(A494,'Copia de MOD PAA INVERSIÓN'!$B:$M,12,0)</f>
        <v>#N/A</v>
      </c>
      <c r="AG494" s="28" t="e">
        <f t="shared" si="113"/>
        <v>#REF!</v>
      </c>
      <c r="AH494" s="28" t="e">
        <f t="shared" si="164"/>
        <v>#REF!</v>
      </c>
    </row>
    <row r="495" spans="1:34" ht="165.75">
      <c r="A495" s="32" t="s">
        <v>947</v>
      </c>
      <c r="B495" s="33" t="s">
        <v>71</v>
      </c>
      <c r="C495" s="33" t="s">
        <v>72</v>
      </c>
      <c r="D495" s="33" t="s">
        <v>892</v>
      </c>
      <c r="E495" s="33" t="s">
        <v>879</v>
      </c>
      <c r="F495" s="34">
        <v>8146</v>
      </c>
      <c r="G495" s="34">
        <v>2024110010254</v>
      </c>
      <c r="H495" s="33" t="s">
        <v>17</v>
      </c>
      <c r="I495" s="33" t="s">
        <v>880</v>
      </c>
      <c r="J495" s="33" t="s">
        <v>22</v>
      </c>
      <c r="K495" s="33">
        <v>80111601</v>
      </c>
      <c r="L495" s="33" t="s">
        <v>945</v>
      </c>
      <c r="M495" s="33" t="s">
        <v>309</v>
      </c>
      <c r="N495" s="33" t="s">
        <v>309</v>
      </c>
      <c r="O495" s="33">
        <v>4</v>
      </c>
      <c r="P495" s="33">
        <v>1</v>
      </c>
      <c r="Q495" s="33" t="s">
        <v>885</v>
      </c>
      <c r="R495" s="63" t="s">
        <v>886</v>
      </c>
      <c r="S495" s="63">
        <v>4000000</v>
      </c>
      <c r="T495" s="54">
        <f t="shared" si="165"/>
        <v>16000000</v>
      </c>
      <c r="U495" s="33" t="s">
        <v>887</v>
      </c>
      <c r="V495" s="33" t="s">
        <v>123</v>
      </c>
      <c r="W495" s="33" t="s">
        <v>888</v>
      </c>
      <c r="X495" s="33" t="s">
        <v>535</v>
      </c>
      <c r="Y495" s="33" t="s">
        <v>77</v>
      </c>
      <c r="Z495" s="33" t="s">
        <v>78</v>
      </c>
      <c r="AA495" s="76">
        <f>SUMIFS('MOD PAA INVERSIÓN'!M:M,'MOD PAA INVERSIÓN'!B:B,A495,'MOD PAA INVERSIÓN'!A:A,"Modificación propuesta")</f>
        <v>0</v>
      </c>
      <c r="AB495" s="76">
        <f t="shared" si="161"/>
        <v>0</v>
      </c>
      <c r="AC495" s="76">
        <f t="shared" si="172"/>
        <v>16000000</v>
      </c>
      <c r="AD495" s="76">
        <f>IFERROR(VLOOKUP(A495,'MOD PAA INVERSIÓN'!$B:$U,20,0),0)</f>
        <v>0</v>
      </c>
      <c r="AE495" s="76">
        <f>SUMIFS('MOD PAA INVERSIÓN'!$M:$M,'MOD PAA INVERSIÓN'!B:B,A495,'MOD PAA INVERSIÓN'!A:A,"Información Actual")</f>
        <v>0</v>
      </c>
      <c r="AF495" s="76" t="e">
        <f>VLOOKUP(A495,'Copia de MOD PAA INVERSIÓN'!$B:$M,12,0)</f>
        <v>#N/A</v>
      </c>
      <c r="AG495" s="28" t="e">
        <f t="shared" si="113"/>
        <v>#REF!</v>
      </c>
      <c r="AH495" s="28" t="e">
        <f t="shared" si="164"/>
        <v>#REF!</v>
      </c>
    </row>
    <row r="496" spans="1:34" ht="165.75">
      <c r="A496" s="32" t="s">
        <v>948</v>
      </c>
      <c r="B496" s="33" t="s">
        <v>71</v>
      </c>
      <c r="C496" s="33" t="s">
        <v>72</v>
      </c>
      <c r="D496" s="33" t="s">
        <v>892</v>
      </c>
      <c r="E496" s="33" t="s">
        <v>879</v>
      </c>
      <c r="F496" s="34">
        <v>8146</v>
      </c>
      <c r="G496" s="34">
        <v>2024110010254</v>
      </c>
      <c r="H496" s="33" t="s">
        <v>17</v>
      </c>
      <c r="I496" s="33" t="s">
        <v>880</v>
      </c>
      <c r="J496" s="33" t="s">
        <v>22</v>
      </c>
      <c r="K496" s="33">
        <v>80111601</v>
      </c>
      <c r="L496" s="33" t="s">
        <v>936</v>
      </c>
      <c r="M496" s="33" t="s">
        <v>309</v>
      </c>
      <c r="N496" s="33" t="s">
        <v>309</v>
      </c>
      <c r="O496" s="33">
        <v>4</v>
      </c>
      <c r="P496" s="33">
        <v>1</v>
      </c>
      <c r="Q496" s="33" t="s">
        <v>885</v>
      </c>
      <c r="R496" s="63" t="s">
        <v>886</v>
      </c>
      <c r="S496" s="63">
        <v>4000000</v>
      </c>
      <c r="T496" s="54">
        <f t="shared" si="165"/>
        <v>16000000</v>
      </c>
      <c r="U496" s="33" t="s">
        <v>887</v>
      </c>
      <c r="V496" s="33" t="s">
        <v>123</v>
      </c>
      <c r="W496" s="33" t="s">
        <v>888</v>
      </c>
      <c r="X496" s="33" t="s">
        <v>535</v>
      </c>
      <c r="Y496" s="33" t="s">
        <v>77</v>
      </c>
      <c r="Z496" s="33" t="s">
        <v>78</v>
      </c>
      <c r="AA496" s="76">
        <f>SUMIFS('MOD PAA INVERSIÓN'!M:M,'MOD PAA INVERSIÓN'!B:B,A496,'MOD PAA INVERSIÓN'!A:A,"Modificación propuesta")</f>
        <v>0</v>
      </c>
      <c r="AB496" s="76">
        <f t="shared" si="161"/>
        <v>0</v>
      </c>
      <c r="AC496" s="76">
        <f t="shared" si="172"/>
        <v>16000000</v>
      </c>
      <c r="AD496" s="76">
        <f>IFERROR(VLOOKUP(A496,'MOD PAA INVERSIÓN'!$B:$U,20,0),0)</f>
        <v>0</v>
      </c>
      <c r="AE496" s="76">
        <f>SUMIFS('MOD PAA INVERSIÓN'!$M:$M,'MOD PAA INVERSIÓN'!B:B,A496,'MOD PAA INVERSIÓN'!A:A,"Información Actual")</f>
        <v>0</v>
      </c>
      <c r="AF496" s="76" t="e">
        <f>VLOOKUP(A496,'Copia de MOD PAA INVERSIÓN'!$B:$M,12,0)</f>
        <v>#N/A</v>
      </c>
      <c r="AG496" s="28" t="e">
        <f t="shared" si="113"/>
        <v>#REF!</v>
      </c>
      <c r="AH496" s="28" t="e">
        <f t="shared" si="164"/>
        <v>#REF!</v>
      </c>
    </row>
    <row r="497" spans="1:34" ht="191.25">
      <c r="A497" s="32" t="s">
        <v>949</v>
      </c>
      <c r="B497" s="33" t="s">
        <v>71</v>
      </c>
      <c r="C497" s="33" t="s">
        <v>72</v>
      </c>
      <c r="D497" s="33" t="s">
        <v>892</v>
      </c>
      <c r="E497" s="33" t="s">
        <v>879</v>
      </c>
      <c r="F497" s="34">
        <v>8146</v>
      </c>
      <c r="G497" s="34">
        <v>2024110010254</v>
      </c>
      <c r="H497" s="33" t="s">
        <v>17</v>
      </c>
      <c r="I497" s="33" t="s">
        <v>880</v>
      </c>
      <c r="J497" s="33" t="s">
        <v>22</v>
      </c>
      <c r="K497" s="33">
        <v>80111601</v>
      </c>
      <c r="L497" s="33" t="s">
        <v>1439</v>
      </c>
      <c r="M497" s="33" t="s">
        <v>461</v>
      </c>
      <c r="N497" s="33" t="s">
        <v>461</v>
      </c>
      <c r="O497" s="33">
        <v>6</v>
      </c>
      <c r="P497" s="33">
        <v>1</v>
      </c>
      <c r="Q497" s="33" t="s">
        <v>885</v>
      </c>
      <c r="R497" s="63" t="s">
        <v>886</v>
      </c>
      <c r="S497" s="63">
        <v>3600000</v>
      </c>
      <c r="T497" s="54">
        <f t="shared" si="165"/>
        <v>21600000</v>
      </c>
      <c r="U497" s="33" t="s">
        <v>887</v>
      </c>
      <c r="V497" s="33" t="s">
        <v>123</v>
      </c>
      <c r="W497" s="33" t="s">
        <v>888</v>
      </c>
      <c r="X497" s="33" t="s">
        <v>535</v>
      </c>
      <c r="Y497" s="33" t="s">
        <v>77</v>
      </c>
      <c r="Z497" s="33" t="s">
        <v>78</v>
      </c>
      <c r="AA497" s="76">
        <f>SUMIFS('MOD PAA INVERSIÓN'!M:M,'MOD PAA INVERSIÓN'!B:B,A497,'MOD PAA INVERSIÓN'!A:A,"Modificación propuesta")</f>
        <v>0</v>
      </c>
      <c r="AB497" s="76">
        <f t="shared" si="161"/>
        <v>0</v>
      </c>
      <c r="AC497" s="76">
        <f t="shared" si="172"/>
        <v>21600000</v>
      </c>
      <c r="AD497" s="76">
        <f>IFERROR(VLOOKUP(A497,'MOD PAA INVERSIÓN'!$B:$U,20,0),0)</f>
        <v>0</v>
      </c>
      <c r="AE497" s="76">
        <f>SUMIFS('MOD PAA INVERSIÓN'!$M:$M,'MOD PAA INVERSIÓN'!B:B,A497,'MOD PAA INVERSIÓN'!A:A,"Información Actual")</f>
        <v>0</v>
      </c>
      <c r="AF497" s="76" t="e">
        <f>VLOOKUP(A497,'Copia de MOD PAA INVERSIÓN'!$B:$M,12,0)</f>
        <v>#N/A</v>
      </c>
      <c r="AG497" s="28" t="e">
        <f t="shared" si="113"/>
        <v>#REF!</v>
      </c>
      <c r="AH497" s="28" t="e">
        <f t="shared" si="164"/>
        <v>#REF!</v>
      </c>
    </row>
    <row r="498" spans="1:34" ht="153">
      <c r="A498" s="32" t="s">
        <v>950</v>
      </c>
      <c r="B498" s="33" t="s">
        <v>71</v>
      </c>
      <c r="C498" s="33" t="s">
        <v>72</v>
      </c>
      <c r="D498" s="33" t="s">
        <v>892</v>
      </c>
      <c r="E498" s="33" t="s">
        <v>879</v>
      </c>
      <c r="F498" s="34">
        <v>8146</v>
      </c>
      <c r="G498" s="34">
        <v>2024110010254</v>
      </c>
      <c r="H498" s="33" t="s">
        <v>17</v>
      </c>
      <c r="I498" s="33" t="s">
        <v>880</v>
      </c>
      <c r="J498" s="33" t="s">
        <v>22</v>
      </c>
      <c r="K498" s="33">
        <v>80111601</v>
      </c>
      <c r="L498" s="33" t="s">
        <v>951</v>
      </c>
      <c r="M498" s="33" t="s">
        <v>461</v>
      </c>
      <c r="N498" s="33" t="s">
        <v>461</v>
      </c>
      <c r="O498" s="33">
        <v>8</v>
      </c>
      <c r="P498" s="33">
        <v>1</v>
      </c>
      <c r="Q498" s="33" t="s">
        <v>885</v>
      </c>
      <c r="R498" s="63" t="s">
        <v>886</v>
      </c>
      <c r="S498" s="63">
        <v>7000000</v>
      </c>
      <c r="T498" s="54">
        <f t="shared" si="165"/>
        <v>56000000</v>
      </c>
      <c r="U498" s="33" t="s">
        <v>887</v>
      </c>
      <c r="V498" s="33" t="s">
        <v>123</v>
      </c>
      <c r="W498" s="33" t="s">
        <v>888</v>
      </c>
      <c r="X498" s="33" t="s">
        <v>535</v>
      </c>
      <c r="Y498" s="33" t="s">
        <v>77</v>
      </c>
      <c r="Z498" s="33" t="s">
        <v>78</v>
      </c>
      <c r="AA498" s="76">
        <f>SUMIFS('MOD PAA INVERSIÓN'!M:M,'MOD PAA INVERSIÓN'!B:B,A498,'MOD PAA INVERSIÓN'!A:A,"Modificación propuesta")</f>
        <v>0</v>
      </c>
      <c r="AB498" s="76">
        <f t="shared" si="161"/>
        <v>0</v>
      </c>
      <c r="AC498" s="76">
        <f t="shared" si="172"/>
        <v>56000000</v>
      </c>
      <c r="AD498" s="76">
        <f>IFERROR(VLOOKUP(A498,'MOD PAA INVERSIÓN'!$B:$U,20,0),0)</f>
        <v>0</v>
      </c>
      <c r="AE498" s="76">
        <f>SUMIFS('MOD PAA INVERSIÓN'!$M:$M,'MOD PAA INVERSIÓN'!B:B,A498,'MOD PAA INVERSIÓN'!A:A,"Información Actual")</f>
        <v>0</v>
      </c>
      <c r="AF498" s="76" t="e">
        <f>VLOOKUP(A498,'Copia de MOD PAA INVERSIÓN'!$B:$M,12,0)</f>
        <v>#N/A</v>
      </c>
      <c r="AG498" s="28" t="e">
        <f t="shared" si="113"/>
        <v>#REF!</v>
      </c>
      <c r="AH498" s="28" t="e">
        <f t="shared" si="164"/>
        <v>#REF!</v>
      </c>
    </row>
    <row r="499" spans="1:34" ht="153">
      <c r="A499" s="32" t="s">
        <v>952</v>
      </c>
      <c r="B499" s="33" t="s">
        <v>71</v>
      </c>
      <c r="C499" s="33" t="s">
        <v>72</v>
      </c>
      <c r="D499" s="33" t="s">
        <v>892</v>
      </c>
      <c r="E499" s="33" t="s">
        <v>879</v>
      </c>
      <c r="F499" s="34">
        <v>8146</v>
      </c>
      <c r="G499" s="34">
        <v>2024110010254</v>
      </c>
      <c r="H499" s="33" t="s">
        <v>17</v>
      </c>
      <c r="I499" s="33" t="s">
        <v>880</v>
      </c>
      <c r="J499" s="33" t="s">
        <v>22</v>
      </c>
      <c r="K499" s="33">
        <v>80111601</v>
      </c>
      <c r="L499" s="33" t="s">
        <v>1440</v>
      </c>
      <c r="M499" s="33" t="s">
        <v>309</v>
      </c>
      <c r="N499" s="33" t="s">
        <v>309</v>
      </c>
      <c r="O499" s="33">
        <v>4</v>
      </c>
      <c r="P499" s="33">
        <v>1</v>
      </c>
      <c r="Q499" s="33" t="s">
        <v>885</v>
      </c>
      <c r="R499" s="63" t="s">
        <v>886</v>
      </c>
      <c r="S499" s="63">
        <v>2253000</v>
      </c>
      <c r="T499" s="54">
        <f t="shared" si="165"/>
        <v>9012000</v>
      </c>
      <c r="U499" s="33" t="s">
        <v>887</v>
      </c>
      <c r="V499" s="33" t="s">
        <v>123</v>
      </c>
      <c r="W499" s="33" t="s">
        <v>888</v>
      </c>
      <c r="X499" s="33" t="s">
        <v>535</v>
      </c>
      <c r="Y499" s="33" t="s">
        <v>77</v>
      </c>
      <c r="Z499" s="33" t="s">
        <v>78</v>
      </c>
      <c r="AA499" s="76">
        <f>SUMIFS('MOD PAA INVERSIÓN'!M:M,'MOD PAA INVERSIÓN'!B:B,A499,'MOD PAA INVERSIÓN'!A:A,"Modificación propuesta")</f>
        <v>0</v>
      </c>
      <c r="AB499" s="76">
        <f t="shared" si="161"/>
        <v>0</v>
      </c>
      <c r="AC499" s="76">
        <f t="shared" si="172"/>
        <v>9012000</v>
      </c>
      <c r="AD499" s="76">
        <f>IFERROR(VLOOKUP(A499,'MOD PAA INVERSIÓN'!$B:$U,20,0),0)</f>
        <v>0</v>
      </c>
      <c r="AE499" s="76">
        <f>SUMIFS('MOD PAA INVERSIÓN'!$M:$M,'MOD PAA INVERSIÓN'!B:B,A499,'MOD PAA INVERSIÓN'!A:A,"Información Actual")</f>
        <v>0</v>
      </c>
      <c r="AF499" s="76" t="e">
        <f>VLOOKUP(A499,'Copia de MOD PAA INVERSIÓN'!$B:$M,12,0)</f>
        <v>#N/A</v>
      </c>
      <c r="AG499" s="28" t="e">
        <f t="shared" si="113"/>
        <v>#REF!</v>
      </c>
      <c r="AH499" s="28" t="e">
        <f t="shared" si="164"/>
        <v>#REF!</v>
      </c>
    </row>
    <row r="500" spans="1:34" ht="153">
      <c r="A500" s="32" t="s">
        <v>953</v>
      </c>
      <c r="B500" s="33" t="s">
        <v>71</v>
      </c>
      <c r="C500" s="33" t="s">
        <v>72</v>
      </c>
      <c r="D500" s="33" t="s">
        <v>892</v>
      </c>
      <c r="E500" s="33" t="s">
        <v>879</v>
      </c>
      <c r="F500" s="34">
        <v>8146</v>
      </c>
      <c r="G500" s="34">
        <v>2024110010254</v>
      </c>
      <c r="H500" s="33" t="s">
        <v>17</v>
      </c>
      <c r="I500" s="33" t="s">
        <v>880</v>
      </c>
      <c r="J500" s="33" t="s">
        <v>22</v>
      </c>
      <c r="K500" s="33">
        <v>80111601</v>
      </c>
      <c r="L500" s="33" t="s">
        <v>1441</v>
      </c>
      <c r="M500" s="33" t="s">
        <v>1423</v>
      </c>
      <c r="N500" s="33" t="s">
        <v>1423</v>
      </c>
      <c r="O500" s="33">
        <v>1</v>
      </c>
      <c r="P500" s="33">
        <v>1</v>
      </c>
      <c r="Q500" s="33" t="s">
        <v>885</v>
      </c>
      <c r="R500" s="63" t="s">
        <v>886</v>
      </c>
      <c r="S500" s="63" t="s">
        <v>259</v>
      </c>
      <c r="T500" s="54">
        <f>1185500000+200000000-T499-T498-T497-T496-T495-T494-T492-T491-T490-T489-T488-T487-T486-T485-T484-T483-T482-T481-T480-T479-T478-T477-T476-T475-T474-T473-T472-T471-T470-T469-T468-T467-T466-T465-T493</f>
        <v>261242000</v>
      </c>
      <c r="U500" s="33" t="s">
        <v>887</v>
      </c>
      <c r="V500" s="33" t="s">
        <v>123</v>
      </c>
      <c r="W500" s="33" t="s">
        <v>888</v>
      </c>
      <c r="X500" s="33" t="s">
        <v>535</v>
      </c>
      <c r="Y500" s="33" t="s">
        <v>77</v>
      </c>
      <c r="Z500" s="33" t="s">
        <v>78</v>
      </c>
      <c r="AA500" s="76">
        <f>SUMIFS('MOD PAA INVERSIÓN'!M:M,'MOD PAA INVERSIÓN'!B:B,A500,'MOD PAA INVERSIÓN'!A:A,"Modificación propuesta")</f>
        <v>296696000</v>
      </c>
      <c r="AB500" s="76">
        <f t="shared" si="161"/>
        <v>35454000</v>
      </c>
      <c r="AC500" s="95">
        <v>296696000</v>
      </c>
      <c r="AD500" s="76">
        <f>IFERROR(VLOOKUP(A500,'MOD PAA INVERSIÓN'!$B:$U,20,0),0)</f>
        <v>3</v>
      </c>
      <c r="AE500" s="76">
        <f>SUMIFS('MOD PAA INVERSIÓN'!$M:$M,'MOD PAA INVERSIÓN'!B:B,A500,'MOD PAA INVERSIÓN'!A:A,"Información Actual")</f>
        <v>261242000</v>
      </c>
      <c r="AF500" s="76">
        <f>VLOOKUP(A500,'Copia de MOD PAA INVERSIÓN'!$B:$M,12,0)</f>
        <v>296696000</v>
      </c>
      <c r="AG500" s="79" t="e">
        <f t="shared" si="113"/>
        <v>#REF!</v>
      </c>
      <c r="AH500" s="79" t="e">
        <f t="shared" si="164"/>
        <v>#REF!</v>
      </c>
    </row>
    <row r="501" spans="1:34" ht="191.25">
      <c r="A501" s="32" t="s">
        <v>954</v>
      </c>
      <c r="B501" s="33" t="s">
        <v>71</v>
      </c>
      <c r="C501" s="33" t="s">
        <v>72</v>
      </c>
      <c r="D501" s="33" t="s">
        <v>955</v>
      </c>
      <c r="E501" s="33" t="s">
        <v>879</v>
      </c>
      <c r="F501" s="34">
        <v>8146</v>
      </c>
      <c r="G501" s="34">
        <v>2024110010254</v>
      </c>
      <c r="H501" s="33" t="s">
        <v>17</v>
      </c>
      <c r="I501" s="33" t="s">
        <v>880</v>
      </c>
      <c r="J501" s="33" t="s">
        <v>23</v>
      </c>
      <c r="K501" s="33">
        <v>80111601</v>
      </c>
      <c r="L501" s="33" t="s">
        <v>1442</v>
      </c>
      <c r="M501" s="33" t="s">
        <v>461</v>
      </c>
      <c r="N501" s="33" t="s">
        <v>461</v>
      </c>
      <c r="O501" s="33">
        <v>6</v>
      </c>
      <c r="P501" s="33">
        <v>1</v>
      </c>
      <c r="Q501" s="33" t="s">
        <v>885</v>
      </c>
      <c r="R501" s="63" t="s">
        <v>886</v>
      </c>
      <c r="S501" s="63">
        <v>6000000</v>
      </c>
      <c r="T501" s="54">
        <f t="shared" ref="T501:T528" si="173">+S501*O501</f>
        <v>36000000</v>
      </c>
      <c r="U501" s="33" t="s">
        <v>887</v>
      </c>
      <c r="V501" s="33" t="s">
        <v>123</v>
      </c>
      <c r="W501" s="33" t="s">
        <v>888</v>
      </c>
      <c r="X501" s="33" t="s">
        <v>957</v>
      </c>
      <c r="Y501" s="33" t="s">
        <v>77</v>
      </c>
      <c r="Z501" s="33" t="s">
        <v>78</v>
      </c>
      <c r="AA501" s="76">
        <f>SUMIFS('MOD PAA INVERSIÓN'!M:M,'MOD PAA INVERSIÓN'!B:B,A501,'MOD PAA INVERSIÓN'!A:A,"Modificación propuesta")</f>
        <v>36000000</v>
      </c>
      <c r="AB501" s="76">
        <f t="shared" si="161"/>
        <v>0</v>
      </c>
      <c r="AC501" s="76">
        <f>T501</f>
        <v>36000000</v>
      </c>
      <c r="AD501" s="76">
        <f>IFERROR(VLOOKUP(A501,'MOD PAA INVERSIÓN'!$B:$U,20,0),0)</f>
        <v>3</v>
      </c>
      <c r="AE501" s="76">
        <f>SUMIFS('MOD PAA INVERSIÓN'!$M:$M,'MOD PAA INVERSIÓN'!B:B,A501,'MOD PAA INVERSIÓN'!A:A,"Información Actual")</f>
        <v>36000000</v>
      </c>
      <c r="AF501" s="76">
        <f>VLOOKUP(A501,'Copia de MOD PAA INVERSIÓN'!$B:$M,12,0)</f>
        <v>36000000</v>
      </c>
      <c r="AG501" s="79" t="e">
        <f t="shared" si="113"/>
        <v>#REF!</v>
      </c>
      <c r="AH501" s="79" t="e">
        <f t="shared" si="164"/>
        <v>#REF!</v>
      </c>
    </row>
    <row r="502" spans="1:34" ht="191.25">
      <c r="A502" s="32" t="s">
        <v>958</v>
      </c>
      <c r="B502" s="33" t="s">
        <v>71</v>
      </c>
      <c r="C502" s="33" t="s">
        <v>72</v>
      </c>
      <c r="D502" s="33" t="s">
        <v>955</v>
      </c>
      <c r="E502" s="33" t="s">
        <v>879</v>
      </c>
      <c r="F502" s="34">
        <v>8146</v>
      </c>
      <c r="G502" s="34">
        <v>2024110010254</v>
      </c>
      <c r="H502" s="33" t="s">
        <v>17</v>
      </c>
      <c r="I502" s="33" t="s">
        <v>880</v>
      </c>
      <c r="J502" s="33" t="s">
        <v>23</v>
      </c>
      <c r="K502" s="33">
        <v>80111601</v>
      </c>
      <c r="L502" s="33" t="s">
        <v>1443</v>
      </c>
      <c r="M502" s="33" t="s">
        <v>461</v>
      </c>
      <c r="N502" s="33" t="s">
        <v>461</v>
      </c>
      <c r="O502" s="33">
        <v>6</v>
      </c>
      <c r="P502" s="33">
        <v>1</v>
      </c>
      <c r="Q502" s="33" t="s">
        <v>885</v>
      </c>
      <c r="R502" s="63" t="s">
        <v>886</v>
      </c>
      <c r="S502" s="63">
        <v>4500000</v>
      </c>
      <c r="T502" s="54">
        <f t="shared" si="173"/>
        <v>27000000</v>
      </c>
      <c r="U502" s="33" t="s">
        <v>887</v>
      </c>
      <c r="V502" s="33" t="s">
        <v>123</v>
      </c>
      <c r="W502" s="33" t="s">
        <v>888</v>
      </c>
      <c r="X502" s="33" t="s">
        <v>957</v>
      </c>
      <c r="Y502" s="33" t="s">
        <v>77</v>
      </c>
      <c r="Z502" s="33" t="s">
        <v>78</v>
      </c>
      <c r="AA502" s="76">
        <f>SUMIFS('MOD PAA INVERSIÓN'!M:M,'MOD PAA INVERSIÓN'!B:B,A502,'MOD PAA INVERSIÓN'!A:A,"Modificación propuesta")</f>
        <v>27798000</v>
      </c>
      <c r="AB502" s="76" t="e">
        <f t="shared" si="161"/>
        <v>#REF!</v>
      </c>
      <c r="AC502" s="76" t="e">
        <f>AG502</f>
        <v>#REF!</v>
      </c>
      <c r="AD502" s="76">
        <f>IFERROR(VLOOKUP(A502,'MOD PAA INVERSIÓN'!$B:$U,20,0),0)</f>
        <v>3</v>
      </c>
      <c r="AE502" s="76">
        <f>SUMIFS('MOD PAA INVERSIÓN'!$M:$M,'MOD PAA INVERSIÓN'!B:B,A502,'MOD PAA INVERSIÓN'!A:A,"Información Actual")</f>
        <v>27000000</v>
      </c>
      <c r="AF502" s="76">
        <f>VLOOKUP(A502,'Copia de MOD PAA INVERSIÓN'!$B:$M,12,0)</f>
        <v>27798000</v>
      </c>
      <c r="AG502" s="79" t="e">
        <f t="shared" si="113"/>
        <v>#REF!</v>
      </c>
      <c r="AH502" s="79" t="e">
        <f t="shared" si="164"/>
        <v>#REF!</v>
      </c>
    </row>
    <row r="503" spans="1:34" ht="191.25">
      <c r="A503" s="32" t="s">
        <v>960</v>
      </c>
      <c r="B503" s="33" t="s">
        <v>71</v>
      </c>
      <c r="C503" s="33" t="s">
        <v>72</v>
      </c>
      <c r="D503" s="33" t="s">
        <v>955</v>
      </c>
      <c r="E503" s="33" t="s">
        <v>879</v>
      </c>
      <c r="F503" s="34">
        <v>8146</v>
      </c>
      <c r="G503" s="34">
        <v>2024110010254</v>
      </c>
      <c r="H503" s="33" t="s">
        <v>17</v>
      </c>
      <c r="I503" s="33" t="s">
        <v>880</v>
      </c>
      <c r="J503" s="33" t="s">
        <v>23</v>
      </c>
      <c r="K503" s="33">
        <v>80111601</v>
      </c>
      <c r="L503" s="33" t="s">
        <v>961</v>
      </c>
      <c r="M503" s="33" t="s">
        <v>127</v>
      </c>
      <c r="N503" s="33" t="s">
        <v>127</v>
      </c>
      <c r="O503" s="33">
        <v>6</v>
      </c>
      <c r="P503" s="33">
        <v>1</v>
      </c>
      <c r="Q503" s="33" t="s">
        <v>885</v>
      </c>
      <c r="R503" s="63" t="s">
        <v>886</v>
      </c>
      <c r="S503" s="63">
        <v>4277000</v>
      </c>
      <c r="T503" s="54">
        <f t="shared" si="173"/>
        <v>25662000</v>
      </c>
      <c r="U503" s="33" t="s">
        <v>887</v>
      </c>
      <c r="V503" s="33" t="s">
        <v>123</v>
      </c>
      <c r="W503" s="33" t="s">
        <v>888</v>
      </c>
      <c r="X503" s="33" t="s">
        <v>957</v>
      </c>
      <c r="Y503" s="33" t="s">
        <v>77</v>
      </c>
      <c r="Z503" s="33" t="s">
        <v>78</v>
      </c>
      <c r="AA503" s="76">
        <f>SUMIFS('MOD PAA INVERSIÓN'!M:M,'MOD PAA INVERSIÓN'!B:B,A503,'MOD PAA INVERSIÓN'!A:A,"Modificación propuesta")</f>
        <v>0</v>
      </c>
      <c r="AB503" s="76">
        <f t="shared" si="161"/>
        <v>0</v>
      </c>
      <c r="AC503" s="76">
        <f t="shared" ref="AC503:AC510" si="174">T503</f>
        <v>25662000</v>
      </c>
      <c r="AD503" s="76">
        <f>IFERROR(VLOOKUP(A503,'MOD PAA INVERSIÓN'!$B:$U,20,0),0)</f>
        <v>0</v>
      </c>
      <c r="AE503" s="76">
        <f>SUMIFS('MOD PAA INVERSIÓN'!$M:$M,'MOD PAA INVERSIÓN'!B:B,A503,'MOD PAA INVERSIÓN'!A:A,"Información Actual")</f>
        <v>0</v>
      </c>
      <c r="AF503" s="76" t="e">
        <f>VLOOKUP(A503,'Copia de MOD PAA INVERSIÓN'!$B:$M,12,0)</f>
        <v>#N/A</v>
      </c>
      <c r="AG503" s="28" t="e">
        <f t="shared" si="113"/>
        <v>#REF!</v>
      </c>
      <c r="AH503" s="28" t="e">
        <f t="shared" si="164"/>
        <v>#REF!</v>
      </c>
    </row>
    <row r="504" spans="1:34" ht="191.25">
      <c r="A504" s="32" t="s">
        <v>962</v>
      </c>
      <c r="B504" s="33" t="s">
        <v>71</v>
      </c>
      <c r="C504" s="33" t="s">
        <v>72</v>
      </c>
      <c r="D504" s="33" t="s">
        <v>955</v>
      </c>
      <c r="E504" s="33" t="s">
        <v>879</v>
      </c>
      <c r="F504" s="34">
        <v>8146</v>
      </c>
      <c r="G504" s="34">
        <v>2024110010254</v>
      </c>
      <c r="H504" s="33" t="s">
        <v>17</v>
      </c>
      <c r="I504" s="33" t="s">
        <v>880</v>
      </c>
      <c r="J504" s="33" t="s">
        <v>23</v>
      </c>
      <c r="K504" s="33">
        <v>80111601</v>
      </c>
      <c r="L504" s="33" t="s">
        <v>963</v>
      </c>
      <c r="M504" s="33" t="s">
        <v>461</v>
      </c>
      <c r="N504" s="33" t="s">
        <v>461</v>
      </c>
      <c r="O504" s="33">
        <v>6</v>
      </c>
      <c r="P504" s="33">
        <v>1</v>
      </c>
      <c r="Q504" s="33" t="s">
        <v>885</v>
      </c>
      <c r="R504" s="63" t="s">
        <v>886</v>
      </c>
      <c r="S504" s="63">
        <v>4057000</v>
      </c>
      <c r="T504" s="54">
        <f t="shared" si="173"/>
        <v>24342000</v>
      </c>
      <c r="U504" s="33" t="s">
        <v>887</v>
      </c>
      <c r="V504" s="33" t="s">
        <v>123</v>
      </c>
      <c r="W504" s="33" t="s">
        <v>888</v>
      </c>
      <c r="X504" s="33" t="s">
        <v>957</v>
      </c>
      <c r="Y504" s="33" t="s">
        <v>77</v>
      </c>
      <c r="Z504" s="33" t="s">
        <v>78</v>
      </c>
      <c r="AA504" s="76">
        <f>SUMIFS('MOD PAA INVERSIÓN'!M:M,'MOD PAA INVERSIÓN'!B:B,A504,'MOD PAA INVERSIÓN'!A:A,"Modificación propuesta")</f>
        <v>0</v>
      </c>
      <c r="AB504" s="76">
        <f t="shared" si="161"/>
        <v>0</v>
      </c>
      <c r="AC504" s="76">
        <f t="shared" si="174"/>
        <v>24342000</v>
      </c>
      <c r="AD504" s="76">
        <f>IFERROR(VLOOKUP(A504,'MOD PAA INVERSIÓN'!$B:$U,20,0),0)</f>
        <v>0</v>
      </c>
      <c r="AE504" s="76">
        <f>SUMIFS('MOD PAA INVERSIÓN'!$M:$M,'MOD PAA INVERSIÓN'!B:B,A504,'MOD PAA INVERSIÓN'!A:A,"Información Actual")</f>
        <v>0</v>
      </c>
      <c r="AF504" s="76" t="e">
        <f>VLOOKUP(A504,'Copia de MOD PAA INVERSIÓN'!$B:$M,12,0)</f>
        <v>#N/A</v>
      </c>
      <c r="AG504" s="28" t="e">
        <f t="shared" si="113"/>
        <v>#REF!</v>
      </c>
      <c r="AH504" s="28" t="e">
        <f t="shared" si="164"/>
        <v>#REF!</v>
      </c>
    </row>
    <row r="505" spans="1:34" ht="191.25">
      <c r="A505" s="32" t="s">
        <v>964</v>
      </c>
      <c r="B505" s="33" t="s">
        <v>71</v>
      </c>
      <c r="C505" s="33" t="s">
        <v>72</v>
      </c>
      <c r="D505" s="33" t="s">
        <v>955</v>
      </c>
      <c r="E505" s="33" t="s">
        <v>879</v>
      </c>
      <c r="F505" s="34">
        <v>8146</v>
      </c>
      <c r="G505" s="34">
        <v>2024110010254</v>
      </c>
      <c r="H505" s="33" t="s">
        <v>17</v>
      </c>
      <c r="I505" s="33" t="s">
        <v>880</v>
      </c>
      <c r="J505" s="33" t="s">
        <v>23</v>
      </c>
      <c r="K505" s="33">
        <v>80111601</v>
      </c>
      <c r="L505" s="33" t="s">
        <v>965</v>
      </c>
      <c r="M505" s="33" t="s">
        <v>461</v>
      </c>
      <c r="N505" s="33" t="s">
        <v>461</v>
      </c>
      <c r="O505" s="33">
        <v>8</v>
      </c>
      <c r="P505" s="33">
        <v>1</v>
      </c>
      <c r="Q505" s="33" t="s">
        <v>885</v>
      </c>
      <c r="R505" s="63" t="s">
        <v>886</v>
      </c>
      <c r="S505" s="63">
        <v>4500000</v>
      </c>
      <c r="T505" s="54">
        <f t="shared" si="173"/>
        <v>36000000</v>
      </c>
      <c r="U505" s="33" t="s">
        <v>887</v>
      </c>
      <c r="V505" s="33" t="s">
        <v>123</v>
      </c>
      <c r="W505" s="33" t="s">
        <v>888</v>
      </c>
      <c r="X505" s="33" t="s">
        <v>957</v>
      </c>
      <c r="Y505" s="33" t="s">
        <v>77</v>
      </c>
      <c r="Z505" s="33" t="s">
        <v>78</v>
      </c>
      <c r="AA505" s="76">
        <f>SUMIFS('MOD PAA INVERSIÓN'!M:M,'MOD PAA INVERSIÓN'!B:B,A505,'MOD PAA INVERSIÓN'!A:A,"Modificación propuesta")</f>
        <v>0</v>
      </c>
      <c r="AB505" s="76">
        <f t="shared" si="161"/>
        <v>0</v>
      </c>
      <c r="AC505" s="76">
        <f t="shared" si="174"/>
        <v>36000000</v>
      </c>
      <c r="AD505" s="76">
        <f>IFERROR(VLOOKUP(A505,'MOD PAA INVERSIÓN'!$B:$U,20,0),0)</f>
        <v>0</v>
      </c>
      <c r="AE505" s="76">
        <f>SUMIFS('MOD PAA INVERSIÓN'!$M:$M,'MOD PAA INVERSIÓN'!B:B,A505,'MOD PAA INVERSIÓN'!A:A,"Información Actual")</f>
        <v>0</v>
      </c>
      <c r="AF505" s="76" t="e">
        <f>VLOOKUP(A505,'Copia de MOD PAA INVERSIÓN'!$B:$M,12,0)</f>
        <v>#N/A</v>
      </c>
      <c r="AG505" s="28" t="e">
        <f t="shared" si="113"/>
        <v>#REF!</v>
      </c>
      <c r="AH505" s="28" t="e">
        <f t="shared" si="164"/>
        <v>#REF!</v>
      </c>
    </row>
    <row r="506" spans="1:34" ht="191.25">
      <c r="A506" s="32" t="s">
        <v>966</v>
      </c>
      <c r="B506" s="33" t="s">
        <v>71</v>
      </c>
      <c r="C506" s="33" t="s">
        <v>72</v>
      </c>
      <c r="D506" s="33" t="s">
        <v>955</v>
      </c>
      <c r="E506" s="33" t="s">
        <v>879</v>
      </c>
      <c r="F506" s="34">
        <v>8146</v>
      </c>
      <c r="G506" s="34">
        <v>2024110010254</v>
      </c>
      <c r="H506" s="33" t="s">
        <v>17</v>
      </c>
      <c r="I506" s="33" t="s">
        <v>880</v>
      </c>
      <c r="J506" s="33" t="s">
        <v>23</v>
      </c>
      <c r="K506" s="33">
        <v>80111601</v>
      </c>
      <c r="L506" s="33" t="s">
        <v>967</v>
      </c>
      <c r="M506" s="33" t="s">
        <v>461</v>
      </c>
      <c r="N506" s="33" t="s">
        <v>461</v>
      </c>
      <c r="O506" s="33">
        <v>9</v>
      </c>
      <c r="P506" s="33">
        <v>1</v>
      </c>
      <c r="Q506" s="33" t="s">
        <v>885</v>
      </c>
      <c r="R506" s="63" t="s">
        <v>886</v>
      </c>
      <c r="S506" s="63">
        <v>3156000</v>
      </c>
      <c r="T506" s="54">
        <f t="shared" si="173"/>
        <v>28404000</v>
      </c>
      <c r="U506" s="33" t="s">
        <v>887</v>
      </c>
      <c r="V506" s="33" t="s">
        <v>123</v>
      </c>
      <c r="W506" s="33" t="s">
        <v>888</v>
      </c>
      <c r="X506" s="33" t="s">
        <v>957</v>
      </c>
      <c r="Y506" s="33" t="s">
        <v>77</v>
      </c>
      <c r="Z506" s="33" t="s">
        <v>78</v>
      </c>
      <c r="AA506" s="76">
        <f>SUMIFS('MOD PAA INVERSIÓN'!M:M,'MOD PAA INVERSIÓN'!B:B,A506,'MOD PAA INVERSIÓN'!A:A,"Modificación propuesta")</f>
        <v>0</v>
      </c>
      <c r="AB506" s="76">
        <f t="shared" si="161"/>
        <v>0</v>
      </c>
      <c r="AC506" s="76">
        <f t="shared" si="174"/>
        <v>28404000</v>
      </c>
      <c r="AD506" s="76">
        <f>IFERROR(VLOOKUP(A506,'MOD PAA INVERSIÓN'!$B:$U,20,0),0)</f>
        <v>0</v>
      </c>
      <c r="AE506" s="76">
        <f>SUMIFS('MOD PAA INVERSIÓN'!$M:$M,'MOD PAA INVERSIÓN'!B:B,A506,'MOD PAA INVERSIÓN'!A:A,"Información Actual")</f>
        <v>0</v>
      </c>
      <c r="AF506" s="76" t="e">
        <f>VLOOKUP(A506,'Copia de MOD PAA INVERSIÓN'!$B:$M,12,0)</f>
        <v>#N/A</v>
      </c>
      <c r="AG506" s="28" t="e">
        <f t="shared" si="113"/>
        <v>#REF!</v>
      </c>
      <c r="AH506" s="28" t="e">
        <f t="shared" si="164"/>
        <v>#REF!</v>
      </c>
    </row>
    <row r="507" spans="1:34" ht="191.25">
      <c r="A507" s="32" t="s">
        <v>968</v>
      </c>
      <c r="B507" s="33" t="s">
        <v>71</v>
      </c>
      <c r="C507" s="33" t="s">
        <v>72</v>
      </c>
      <c r="D507" s="33" t="s">
        <v>955</v>
      </c>
      <c r="E507" s="33" t="s">
        <v>879</v>
      </c>
      <c r="F507" s="34">
        <v>8146</v>
      </c>
      <c r="G507" s="34">
        <v>2024110010254</v>
      </c>
      <c r="H507" s="33" t="s">
        <v>17</v>
      </c>
      <c r="I507" s="33" t="s">
        <v>880</v>
      </c>
      <c r="J507" s="33" t="s">
        <v>23</v>
      </c>
      <c r="K507" s="33">
        <v>80111601</v>
      </c>
      <c r="L507" s="33" t="s">
        <v>1444</v>
      </c>
      <c r="M507" s="33" t="s">
        <v>461</v>
      </c>
      <c r="N507" s="33" t="s">
        <v>461</v>
      </c>
      <c r="O507" s="33">
        <v>6</v>
      </c>
      <c r="P507" s="33">
        <v>1</v>
      </c>
      <c r="Q507" s="33" t="s">
        <v>885</v>
      </c>
      <c r="R507" s="63" t="s">
        <v>886</v>
      </c>
      <c r="S507" s="63">
        <v>2253000</v>
      </c>
      <c r="T507" s="54">
        <f t="shared" si="173"/>
        <v>13518000</v>
      </c>
      <c r="U507" s="33" t="s">
        <v>887</v>
      </c>
      <c r="V507" s="33" t="s">
        <v>123</v>
      </c>
      <c r="W507" s="33" t="s">
        <v>888</v>
      </c>
      <c r="X507" s="33" t="s">
        <v>957</v>
      </c>
      <c r="Y507" s="33" t="s">
        <v>77</v>
      </c>
      <c r="Z507" s="33" t="s">
        <v>78</v>
      </c>
      <c r="AA507" s="76">
        <f>SUMIFS('MOD PAA INVERSIÓN'!M:M,'MOD PAA INVERSIÓN'!B:B,A507,'MOD PAA INVERSIÓN'!A:A,"Modificación propuesta")</f>
        <v>0</v>
      </c>
      <c r="AB507" s="76">
        <f t="shared" si="161"/>
        <v>0</v>
      </c>
      <c r="AC507" s="76">
        <f t="shared" si="174"/>
        <v>13518000</v>
      </c>
      <c r="AD507" s="76">
        <f>IFERROR(VLOOKUP(A507,'MOD PAA INVERSIÓN'!$B:$U,20,0),0)</f>
        <v>0</v>
      </c>
      <c r="AE507" s="76">
        <f>SUMIFS('MOD PAA INVERSIÓN'!$M:$M,'MOD PAA INVERSIÓN'!B:B,A507,'MOD PAA INVERSIÓN'!A:A,"Información Actual")</f>
        <v>0</v>
      </c>
      <c r="AF507" s="76" t="e">
        <f>VLOOKUP(A507,'Copia de MOD PAA INVERSIÓN'!$B:$M,12,0)</f>
        <v>#N/A</v>
      </c>
      <c r="AG507" s="28" t="e">
        <f t="shared" si="113"/>
        <v>#REF!</v>
      </c>
      <c r="AH507" s="28" t="e">
        <f t="shared" si="164"/>
        <v>#REF!</v>
      </c>
    </row>
    <row r="508" spans="1:34" ht="191.25">
      <c r="A508" s="32" t="s">
        <v>969</v>
      </c>
      <c r="B508" s="33" t="s">
        <v>71</v>
      </c>
      <c r="C508" s="33" t="s">
        <v>72</v>
      </c>
      <c r="D508" s="33" t="s">
        <v>955</v>
      </c>
      <c r="E508" s="33" t="s">
        <v>879</v>
      </c>
      <c r="F508" s="34">
        <v>8146</v>
      </c>
      <c r="G508" s="34">
        <v>2024110010254</v>
      </c>
      <c r="H508" s="33" t="s">
        <v>17</v>
      </c>
      <c r="I508" s="33" t="s">
        <v>880</v>
      </c>
      <c r="J508" s="33" t="s">
        <v>23</v>
      </c>
      <c r="K508" s="33">
        <v>80111601</v>
      </c>
      <c r="L508" s="33" t="s">
        <v>1445</v>
      </c>
      <c r="M508" s="33" t="s">
        <v>309</v>
      </c>
      <c r="N508" s="33" t="s">
        <v>309</v>
      </c>
      <c r="O508" s="33">
        <v>4</v>
      </c>
      <c r="P508" s="33">
        <v>1</v>
      </c>
      <c r="Q508" s="33" t="s">
        <v>885</v>
      </c>
      <c r="R508" s="63" t="s">
        <v>886</v>
      </c>
      <c r="S508" s="63">
        <v>4277000</v>
      </c>
      <c r="T508" s="54">
        <f t="shared" si="173"/>
        <v>17108000</v>
      </c>
      <c r="U508" s="33" t="s">
        <v>887</v>
      </c>
      <c r="V508" s="33" t="s">
        <v>123</v>
      </c>
      <c r="W508" s="33" t="s">
        <v>888</v>
      </c>
      <c r="X508" s="33" t="s">
        <v>957</v>
      </c>
      <c r="Y508" s="33" t="s">
        <v>77</v>
      </c>
      <c r="Z508" s="33" t="s">
        <v>78</v>
      </c>
      <c r="AA508" s="76">
        <f>SUMIFS('MOD PAA INVERSIÓN'!M:M,'MOD PAA INVERSIÓN'!B:B,A508,'MOD PAA INVERSIÓN'!A:A,"Modificación propuesta")</f>
        <v>0</v>
      </c>
      <c r="AB508" s="76">
        <f t="shared" si="161"/>
        <v>0</v>
      </c>
      <c r="AC508" s="76">
        <f t="shared" si="174"/>
        <v>17108000</v>
      </c>
      <c r="AD508" s="76">
        <f>IFERROR(VLOOKUP(A508,'MOD PAA INVERSIÓN'!$B:$U,20,0),0)</f>
        <v>0</v>
      </c>
      <c r="AE508" s="76">
        <f>SUMIFS('MOD PAA INVERSIÓN'!$M:$M,'MOD PAA INVERSIÓN'!B:B,A508,'MOD PAA INVERSIÓN'!A:A,"Información Actual")</f>
        <v>0</v>
      </c>
      <c r="AF508" s="76" t="e">
        <f>VLOOKUP(A508,'Copia de MOD PAA INVERSIÓN'!$B:$M,12,0)</f>
        <v>#N/A</v>
      </c>
      <c r="AG508" s="28" t="e">
        <f t="shared" si="113"/>
        <v>#REF!</v>
      </c>
      <c r="AH508" s="28" t="e">
        <f t="shared" si="164"/>
        <v>#REF!</v>
      </c>
    </row>
    <row r="509" spans="1:34" ht="191.25">
      <c r="A509" s="32" t="s">
        <v>970</v>
      </c>
      <c r="B509" s="33" t="s">
        <v>71</v>
      </c>
      <c r="C509" s="33" t="s">
        <v>72</v>
      </c>
      <c r="D509" s="33" t="s">
        <v>955</v>
      </c>
      <c r="E509" s="33" t="s">
        <v>879</v>
      </c>
      <c r="F509" s="34">
        <v>8146</v>
      </c>
      <c r="G509" s="34">
        <v>2024110010254</v>
      </c>
      <c r="H509" s="33" t="s">
        <v>17</v>
      </c>
      <c r="I509" s="33" t="s">
        <v>880</v>
      </c>
      <c r="J509" s="33" t="s">
        <v>23</v>
      </c>
      <c r="K509" s="33">
        <v>80111601</v>
      </c>
      <c r="L509" s="33" t="s">
        <v>1446</v>
      </c>
      <c r="M509" s="33" t="s">
        <v>309</v>
      </c>
      <c r="N509" s="33" t="s">
        <v>309</v>
      </c>
      <c r="O509" s="33">
        <v>4</v>
      </c>
      <c r="P509" s="33">
        <v>1</v>
      </c>
      <c r="Q509" s="33" t="s">
        <v>885</v>
      </c>
      <c r="R509" s="63" t="s">
        <v>886</v>
      </c>
      <c r="S509" s="63">
        <v>4500000</v>
      </c>
      <c r="T509" s="54">
        <f t="shared" si="173"/>
        <v>18000000</v>
      </c>
      <c r="U509" s="33" t="s">
        <v>887</v>
      </c>
      <c r="V509" s="33" t="s">
        <v>123</v>
      </c>
      <c r="W509" s="33" t="s">
        <v>888</v>
      </c>
      <c r="X509" s="33" t="s">
        <v>957</v>
      </c>
      <c r="Y509" s="33" t="s">
        <v>77</v>
      </c>
      <c r="Z509" s="33" t="s">
        <v>78</v>
      </c>
      <c r="AA509" s="76">
        <f>SUMIFS('MOD PAA INVERSIÓN'!M:M,'MOD PAA INVERSIÓN'!B:B,A509,'MOD PAA INVERSIÓN'!A:A,"Modificación propuesta")</f>
        <v>0</v>
      </c>
      <c r="AB509" s="76">
        <f t="shared" si="161"/>
        <v>0</v>
      </c>
      <c r="AC509" s="76">
        <f t="shared" si="174"/>
        <v>18000000</v>
      </c>
      <c r="AD509" s="76">
        <f>IFERROR(VLOOKUP(A509,'MOD PAA INVERSIÓN'!$B:$U,20,0),0)</f>
        <v>0</v>
      </c>
      <c r="AE509" s="76">
        <f>SUMIFS('MOD PAA INVERSIÓN'!$M:$M,'MOD PAA INVERSIÓN'!B:B,A509,'MOD PAA INVERSIÓN'!A:A,"Información Actual")</f>
        <v>0</v>
      </c>
      <c r="AF509" s="76" t="e">
        <f>VLOOKUP(A509,'Copia de MOD PAA INVERSIÓN'!$B:$M,12,0)</f>
        <v>#N/A</v>
      </c>
      <c r="AG509" s="28" t="e">
        <f t="shared" si="113"/>
        <v>#REF!</v>
      </c>
      <c r="AH509" s="28" t="e">
        <f t="shared" si="164"/>
        <v>#REF!</v>
      </c>
    </row>
    <row r="510" spans="1:34" ht="191.25">
      <c r="A510" s="32" t="s">
        <v>971</v>
      </c>
      <c r="B510" s="33" t="s">
        <v>71</v>
      </c>
      <c r="C510" s="33" t="s">
        <v>72</v>
      </c>
      <c r="D510" s="33" t="s">
        <v>955</v>
      </c>
      <c r="E510" s="33" t="s">
        <v>879</v>
      </c>
      <c r="F510" s="34">
        <v>8146</v>
      </c>
      <c r="G510" s="34">
        <v>2024110010254</v>
      </c>
      <c r="H510" s="33" t="s">
        <v>17</v>
      </c>
      <c r="I510" s="33" t="s">
        <v>880</v>
      </c>
      <c r="J510" s="33" t="s">
        <v>23</v>
      </c>
      <c r="K510" s="33">
        <v>80111601</v>
      </c>
      <c r="L510" s="33" t="s">
        <v>1447</v>
      </c>
      <c r="M510" s="33" t="s">
        <v>461</v>
      </c>
      <c r="N510" s="33" t="s">
        <v>461</v>
      </c>
      <c r="O510" s="33">
        <v>6</v>
      </c>
      <c r="P510" s="33">
        <v>1</v>
      </c>
      <c r="Q510" s="33" t="s">
        <v>885</v>
      </c>
      <c r="R510" s="63" t="s">
        <v>886</v>
      </c>
      <c r="S510" s="63">
        <v>2253000</v>
      </c>
      <c r="T510" s="54">
        <f t="shared" si="173"/>
        <v>13518000</v>
      </c>
      <c r="U510" s="33" t="s">
        <v>887</v>
      </c>
      <c r="V510" s="33" t="s">
        <v>123</v>
      </c>
      <c r="W510" s="33" t="s">
        <v>888</v>
      </c>
      <c r="X510" s="33" t="s">
        <v>957</v>
      </c>
      <c r="Y510" s="33" t="s">
        <v>77</v>
      </c>
      <c r="Z510" s="33" t="s">
        <v>78</v>
      </c>
      <c r="AA510" s="76">
        <f>SUMIFS('MOD PAA INVERSIÓN'!M:M,'MOD PAA INVERSIÓN'!B:B,A510,'MOD PAA INVERSIÓN'!A:A,"Modificación propuesta")</f>
        <v>0</v>
      </c>
      <c r="AB510" s="76">
        <f t="shared" si="161"/>
        <v>0</v>
      </c>
      <c r="AC510" s="76">
        <f t="shared" si="174"/>
        <v>13518000</v>
      </c>
      <c r="AD510" s="76">
        <f>IFERROR(VLOOKUP(A510,'MOD PAA INVERSIÓN'!$B:$U,20,0),0)</f>
        <v>0</v>
      </c>
      <c r="AE510" s="76">
        <f>SUMIFS('MOD PAA INVERSIÓN'!$M:$M,'MOD PAA INVERSIÓN'!B:B,A510,'MOD PAA INVERSIÓN'!A:A,"Información Actual")</f>
        <v>0</v>
      </c>
      <c r="AF510" s="76" t="e">
        <f>VLOOKUP(A510,'Copia de MOD PAA INVERSIÓN'!$B:$M,12,0)</f>
        <v>#N/A</v>
      </c>
      <c r="AG510" s="28" t="e">
        <f t="shared" si="113"/>
        <v>#REF!</v>
      </c>
      <c r="AH510" s="28" t="e">
        <f t="shared" si="164"/>
        <v>#REF!</v>
      </c>
    </row>
    <row r="511" spans="1:34" ht="191.25">
      <c r="A511" s="32" t="s">
        <v>972</v>
      </c>
      <c r="B511" s="33" t="s">
        <v>71</v>
      </c>
      <c r="C511" s="33" t="s">
        <v>72</v>
      </c>
      <c r="D511" s="33" t="s">
        <v>955</v>
      </c>
      <c r="E511" s="33" t="s">
        <v>879</v>
      </c>
      <c r="F511" s="34">
        <v>8146</v>
      </c>
      <c r="G511" s="34">
        <v>2024110010254</v>
      </c>
      <c r="H511" s="33" t="s">
        <v>17</v>
      </c>
      <c r="I511" s="33" t="s">
        <v>880</v>
      </c>
      <c r="J511" s="33" t="s">
        <v>23</v>
      </c>
      <c r="K511" s="33">
        <v>80111601</v>
      </c>
      <c r="L511" s="33" t="s">
        <v>973</v>
      </c>
      <c r="M511" s="33" t="s">
        <v>309</v>
      </c>
      <c r="N511" s="33" t="s">
        <v>309</v>
      </c>
      <c r="O511" s="33">
        <v>4</v>
      </c>
      <c r="P511" s="33">
        <v>1</v>
      </c>
      <c r="Q511" s="33" t="s">
        <v>885</v>
      </c>
      <c r="R511" s="63" t="s">
        <v>886</v>
      </c>
      <c r="S511" s="63">
        <v>2253000</v>
      </c>
      <c r="T511" s="54">
        <f t="shared" si="173"/>
        <v>9012000</v>
      </c>
      <c r="U511" s="33" t="s">
        <v>887</v>
      </c>
      <c r="V511" s="33" t="s">
        <v>123</v>
      </c>
      <c r="W511" s="33" t="s">
        <v>888</v>
      </c>
      <c r="X511" s="33" t="s">
        <v>957</v>
      </c>
      <c r="Y511" s="33" t="s">
        <v>77</v>
      </c>
      <c r="Z511" s="33" t="s">
        <v>78</v>
      </c>
      <c r="AA511" s="76">
        <f>SUMIFS('MOD PAA INVERSIÓN'!M:M,'MOD PAA INVERSIÓN'!B:B,A511,'MOD PAA INVERSIÓN'!A:A,"Modificación propuesta")</f>
        <v>13518000</v>
      </c>
      <c r="AB511" s="76">
        <f t="shared" si="161"/>
        <v>4506000</v>
      </c>
      <c r="AC511" s="95">
        <v>13518000</v>
      </c>
      <c r="AD511" s="76">
        <f>IFERROR(VLOOKUP(A511,'MOD PAA INVERSIÓN'!$B:$U,20,0),0)</f>
        <v>3</v>
      </c>
      <c r="AE511" s="76">
        <f>SUMIFS('MOD PAA INVERSIÓN'!$M:$M,'MOD PAA INVERSIÓN'!B:B,A511,'MOD PAA INVERSIÓN'!A:A,"Información Actual")</f>
        <v>9012000</v>
      </c>
      <c r="AF511" s="76">
        <f>VLOOKUP(A511,'Copia de MOD PAA INVERSIÓN'!$B:$M,12,0)</f>
        <v>13518000</v>
      </c>
      <c r="AG511" s="79" t="e">
        <f t="shared" si="113"/>
        <v>#REF!</v>
      </c>
      <c r="AH511" s="79" t="e">
        <f t="shared" si="164"/>
        <v>#REF!</v>
      </c>
    </row>
    <row r="512" spans="1:34" ht="191.25">
      <c r="A512" s="32" t="s">
        <v>974</v>
      </c>
      <c r="B512" s="33" t="s">
        <v>71</v>
      </c>
      <c r="C512" s="33" t="s">
        <v>72</v>
      </c>
      <c r="D512" s="33" t="s">
        <v>955</v>
      </c>
      <c r="E512" s="33" t="s">
        <v>879</v>
      </c>
      <c r="F512" s="34">
        <v>8146</v>
      </c>
      <c r="G512" s="34">
        <v>2024110010254</v>
      </c>
      <c r="H512" s="33" t="s">
        <v>17</v>
      </c>
      <c r="I512" s="33" t="s">
        <v>880</v>
      </c>
      <c r="J512" s="33" t="s">
        <v>23</v>
      </c>
      <c r="K512" s="33">
        <v>80111601</v>
      </c>
      <c r="L512" s="33" t="s">
        <v>975</v>
      </c>
      <c r="M512" s="33" t="s">
        <v>309</v>
      </c>
      <c r="N512" s="33" t="s">
        <v>309</v>
      </c>
      <c r="O512" s="33">
        <v>4</v>
      </c>
      <c r="P512" s="33">
        <v>1</v>
      </c>
      <c r="Q512" s="33" t="s">
        <v>885</v>
      </c>
      <c r="R512" s="63" t="s">
        <v>886</v>
      </c>
      <c r="S512" s="63">
        <v>4400000</v>
      </c>
      <c r="T512" s="54">
        <f t="shared" si="173"/>
        <v>17600000</v>
      </c>
      <c r="U512" s="33" t="s">
        <v>887</v>
      </c>
      <c r="V512" s="33" t="s">
        <v>123</v>
      </c>
      <c r="W512" s="33" t="s">
        <v>888</v>
      </c>
      <c r="X512" s="33" t="s">
        <v>957</v>
      </c>
      <c r="Y512" s="33" t="s">
        <v>77</v>
      </c>
      <c r="Z512" s="33" t="s">
        <v>78</v>
      </c>
      <c r="AA512" s="76">
        <f>SUMIFS('MOD PAA INVERSIÓN'!M:M,'MOD PAA INVERSIÓN'!B:B,A512,'MOD PAA INVERSIÓN'!A:A,"Modificación propuesta")</f>
        <v>0</v>
      </c>
      <c r="AB512" s="76">
        <f t="shared" si="161"/>
        <v>0</v>
      </c>
      <c r="AC512" s="76">
        <f t="shared" ref="AC512:AC515" si="175">T512</f>
        <v>17600000</v>
      </c>
      <c r="AD512" s="76">
        <f>IFERROR(VLOOKUP(A512,'MOD PAA INVERSIÓN'!$B:$U,20,0),0)</f>
        <v>0</v>
      </c>
      <c r="AE512" s="76">
        <f>SUMIFS('MOD PAA INVERSIÓN'!$M:$M,'MOD PAA INVERSIÓN'!B:B,A512,'MOD PAA INVERSIÓN'!A:A,"Información Actual")</f>
        <v>0</v>
      </c>
      <c r="AF512" s="76" t="e">
        <f>VLOOKUP(A512,'Copia de MOD PAA INVERSIÓN'!$B:$M,12,0)</f>
        <v>#N/A</v>
      </c>
      <c r="AG512" s="28" t="e">
        <f t="shared" ref="AG512:AG694" si="176">VLOOKUP(A512,#REF!,12,0)</f>
        <v>#REF!</v>
      </c>
      <c r="AH512" s="28" t="e">
        <f t="shared" si="164"/>
        <v>#REF!</v>
      </c>
    </row>
    <row r="513" spans="1:34" ht="191.25">
      <c r="A513" s="32" t="s">
        <v>976</v>
      </c>
      <c r="B513" s="33" t="s">
        <v>71</v>
      </c>
      <c r="C513" s="33" t="s">
        <v>72</v>
      </c>
      <c r="D513" s="33" t="s">
        <v>955</v>
      </c>
      <c r="E513" s="33" t="s">
        <v>879</v>
      </c>
      <c r="F513" s="34">
        <v>8146</v>
      </c>
      <c r="G513" s="34">
        <v>2024110010254</v>
      </c>
      <c r="H513" s="33" t="s">
        <v>17</v>
      </c>
      <c r="I513" s="33" t="s">
        <v>880</v>
      </c>
      <c r="J513" s="33" t="s">
        <v>23</v>
      </c>
      <c r="K513" s="33">
        <v>80111601</v>
      </c>
      <c r="L513" s="33" t="s">
        <v>977</v>
      </c>
      <c r="M513" s="33" t="s">
        <v>309</v>
      </c>
      <c r="N513" s="33" t="s">
        <v>309</v>
      </c>
      <c r="O513" s="33">
        <v>4</v>
      </c>
      <c r="P513" s="33">
        <v>1</v>
      </c>
      <c r="Q513" s="33" t="s">
        <v>885</v>
      </c>
      <c r="R513" s="63" t="s">
        <v>886</v>
      </c>
      <c r="S513" s="63">
        <v>2253000</v>
      </c>
      <c r="T513" s="54">
        <f t="shared" si="173"/>
        <v>9012000</v>
      </c>
      <c r="U513" s="33" t="s">
        <v>887</v>
      </c>
      <c r="V513" s="33" t="s">
        <v>123</v>
      </c>
      <c r="W513" s="33" t="s">
        <v>888</v>
      </c>
      <c r="X513" s="33" t="s">
        <v>957</v>
      </c>
      <c r="Y513" s="33" t="s">
        <v>77</v>
      </c>
      <c r="Z513" s="33" t="s">
        <v>78</v>
      </c>
      <c r="AA513" s="76">
        <f>SUMIFS('MOD PAA INVERSIÓN'!M:M,'MOD PAA INVERSIÓN'!B:B,A513,'MOD PAA INVERSIÓN'!A:A,"Modificación propuesta")</f>
        <v>0</v>
      </c>
      <c r="AB513" s="76">
        <f t="shared" si="161"/>
        <v>0</v>
      </c>
      <c r="AC513" s="76">
        <f t="shared" si="175"/>
        <v>9012000</v>
      </c>
      <c r="AD513" s="76">
        <f>IFERROR(VLOOKUP(A513,'MOD PAA INVERSIÓN'!$B:$U,20,0),0)</f>
        <v>0</v>
      </c>
      <c r="AE513" s="76">
        <f>SUMIFS('MOD PAA INVERSIÓN'!$M:$M,'MOD PAA INVERSIÓN'!B:B,A513,'MOD PAA INVERSIÓN'!A:A,"Información Actual")</f>
        <v>0</v>
      </c>
      <c r="AF513" s="76" t="e">
        <f>VLOOKUP(A513,'Copia de MOD PAA INVERSIÓN'!$B:$M,12,0)</f>
        <v>#N/A</v>
      </c>
      <c r="AG513" s="28" t="e">
        <f t="shared" si="176"/>
        <v>#REF!</v>
      </c>
      <c r="AH513" s="28" t="e">
        <f t="shared" si="164"/>
        <v>#REF!</v>
      </c>
    </row>
    <row r="514" spans="1:34" ht="191.25">
      <c r="A514" s="32" t="s">
        <v>978</v>
      </c>
      <c r="B514" s="33" t="s">
        <v>71</v>
      </c>
      <c r="C514" s="33" t="s">
        <v>72</v>
      </c>
      <c r="D514" s="33" t="s">
        <v>955</v>
      </c>
      <c r="E514" s="33" t="s">
        <v>879</v>
      </c>
      <c r="F514" s="34">
        <v>8146</v>
      </c>
      <c r="G514" s="34">
        <v>2024110010254</v>
      </c>
      <c r="H514" s="33" t="s">
        <v>17</v>
      </c>
      <c r="I514" s="33" t="s">
        <v>880</v>
      </c>
      <c r="J514" s="33" t="s">
        <v>23</v>
      </c>
      <c r="K514" s="33">
        <v>80111601</v>
      </c>
      <c r="L514" s="33" t="s">
        <v>979</v>
      </c>
      <c r="M514" s="33" t="s">
        <v>461</v>
      </c>
      <c r="N514" s="33" t="s">
        <v>461</v>
      </c>
      <c r="O514" s="33">
        <v>6</v>
      </c>
      <c r="P514" s="33">
        <v>1</v>
      </c>
      <c r="Q514" s="33" t="s">
        <v>885</v>
      </c>
      <c r="R514" s="63" t="s">
        <v>886</v>
      </c>
      <c r="S514" s="63">
        <v>5500000</v>
      </c>
      <c r="T514" s="54">
        <f t="shared" si="173"/>
        <v>33000000</v>
      </c>
      <c r="U514" s="33" t="s">
        <v>887</v>
      </c>
      <c r="V514" s="33" t="s">
        <v>123</v>
      </c>
      <c r="W514" s="33" t="s">
        <v>888</v>
      </c>
      <c r="X514" s="33" t="s">
        <v>957</v>
      </c>
      <c r="Y514" s="33" t="s">
        <v>77</v>
      </c>
      <c r="Z514" s="33" t="s">
        <v>78</v>
      </c>
      <c r="AA514" s="76">
        <f>SUMIFS('MOD PAA INVERSIÓN'!M:M,'MOD PAA INVERSIÓN'!B:B,A514,'MOD PAA INVERSIÓN'!A:A,"Modificación propuesta")</f>
        <v>0</v>
      </c>
      <c r="AB514" s="76">
        <f t="shared" si="161"/>
        <v>0</v>
      </c>
      <c r="AC514" s="76">
        <f t="shared" si="175"/>
        <v>33000000</v>
      </c>
      <c r="AD514" s="76">
        <f>IFERROR(VLOOKUP(A514,'MOD PAA INVERSIÓN'!$B:$U,20,0),0)</f>
        <v>0</v>
      </c>
      <c r="AE514" s="76">
        <f>SUMIFS('MOD PAA INVERSIÓN'!$M:$M,'MOD PAA INVERSIÓN'!B:B,A514,'MOD PAA INVERSIÓN'!A:A,"Información Actual")</f>
        <v>0</v>
      </c>
      <c r="AF514" s="76" t="e">
        <f>VLOOKUP(A514,'Copia de MOD PAA INVERSIÓN'!$B:$M,12,0)</f>
        <v>#N/A</v>
      </c>
      <c r="AG514" s="28" t="e">
        <f t="shared" si="176"/>
        <v>#REF!</v>
      </c>
      <c r="AH514" s="28" t="e">
        <f t="shared" si="164"/>
        <v>#REF!</v>
      </c>
    </row>
    <row r="515" spans="1:34" ht="191.25">
      <c r="A515" s="32" t="s">
        <v>980</v>
      </c>
      <c r="B515" s="33" t="s">
        <v>71</v>
      </c>
      <c r="C515" s="33" t="s">
        <v>72</v>
      </c>
      <c r="D515" s="33" t="s">
        <v>955</v>
      </c>
      <c r="E515" s="33" t="s">
        <v>879</v>
      </c>
      <c r="F515" s="34">
        <v>8146</v>
      </c>
      <c r="G515" s="34">
        <v>2024110010254</v>
      </c>
      <c r="H515" s="33" t="s">
        <v>17</v>
      </c>
      <c r="I515" s="33" t="s">
        <v>880</v>
      </c>
      <c r="J515" s="33" t="s">
        <v>23</v>
      </c>
      <c r="K515" s="33">
        <v>80111601</v>
      </c>
      <c r="L515" s="33" t="s">
        <v>1448</v>
      </c>
      <c r="M515" s="33" t="s">
        <v>461</v>
      </c>
      <c r="N515" s="33" t="s">
        <v>461</v>
      </c>
      <c r="O515" s="33">
        <v>6</v>
      </c>
      <c r="P515" s="33">
        <v>1</v>
      </c>
      <c r="Q515" s="33" t="s">
        <v>885</v>
      </c>
      <c r="R515" s="63" t="s">
        <v>886</v>
      </c>
      <c r="S515" s="63">
        <v>4500000</v>
      </c>
      <c r="T515" s="54">
        <f t="shared" si="173"/>
        <v>27000000</v>
      </c>
      <c r="U515" s="33" t="s">
        <v>887</v>
      </c>
      <c r="V515" s="33" t="s">
        <v>123</v>
      </c>
      <c r="W515" s="33" t="s">
        <v>888</v>
      </c>
      <c r="X515" s="33" t="s">
        <v>957</v>
      </c>
      <c r="Y515" s="33" t="s">
        <v>77</v>
      </c>
      <c r="Z515" s="33" t="s">
        <v>78</v>
      </c>
      <c r="AA515" s="76">
        <f>SUMIFS('MOD PAA INVERSIÓN'!M:M,'MOD PAA INVERSIÓN'!B:B,A515,'MOD PAA INVERSIÓN'!A:A,"Modificación propuesta")</f>
        <v>0</v>
      </c>
      <c r="AB515" s="76">
        <f t="shared" si="161"/>
        <v>0</v>
      </c>
      <c r="AC515" s="76">
        <f t="shared" si="175"/>
        <v>27000000</v>
      </c>
      <c r="AD515" s="76">
        <f>IFERROR(VLOOKUP(A515,'MOD PAA INVERSIÓN'!$B:$U,20,0),0)</f>
        <v>0</v>
      </c>
      <c r="AE515" s="76">
        <f>SUMIFS('MOD PAA INVERSIÓN'!$M:$M,'MOD PAA INVERSIÓN'!B:B,A515,'MOD PAA INVERSIÓN'!A:A,"Información Actual")</f>
        <v>0</v>
      </c>
      <c r="AF515" s="76" t="e">
        <f>VLOOKUP(A515,'Copia de MOD PAA INVERSIÓN'!$B:$M,12,0)</f>
        <v>#N/A</v>
      </c>
      <c r="AG515" s="28" t="e">
        <f t="shared" si="176"/>
        <v>#REF!</v>
      </c>
      <c r="AH515" s="28" t="e">
        <f t="shared" si="164"/>
        <v>#REF!</v>
      </c>
    </row>
    <row r="516" spans="1:34" ht="191.25">
      <c r="A516" s="32" t="s">
        <v>981</v>
      </c>
      <c r="B516" s="33" t="s">
        <v>71</v>
      </c>
      <c r="C516" s="33" t="s">
        <v>72</v>
      </c>
      <c r="D516" s="33" t="s">
        <v>955</v>
      </c>
      <c r="E516" s="33" t="s">
        <v>879</v>
      </c>
      <c r="F516" s="34">
        <v>8146</v>
      </c>
      <c r="G516" s="34">
        <v>2024110010254</v>
      </c>
      <c r="H516" s="33" t="s">
        <v>17</v>
      </c>
      <c r="I516" s="33" t="s">
        <v>880</v>
      </c>
      <c r="J516" s="33" t="s">
        <v>23</v>
      </c>
      <c r="K516" s="33">
        <v>80111601</v>
      </c>
      <c r="L516" s="33" t="s">
        <v>1449</v>
      </c>
      <c r="M516" s="33" t="s">
        <v>461</v>
      </c>
      <c r="N516" s="33" t="s">
        <v>461</v>
      </c>
      <c r="O516" s="33">
        <v>6</v>
      </c>
      <c r="P516" s="33">
        <v>1</v>
      </c>
      <c r="Q516" s="33" t="s">
        <v>885</v>
      </c>
      <c r="R516" s="63" t="s">
        <v>886</v>
      </c>
      <c r="S516" s="63">
        <v>4500000</v>
      </c>
      <c r="T516" s="54">
        <f t="shared" si="173"/>
        <v>27000000</v>
      </c>
      <c r="U516" s="33" t="s">
        <v>887</v>
      </c>
      <c r="V516" s="33" t="s">
        <v>123</v>
      </c>
      <c r="W516" s="33" t="s">
        <v>888</v>
      </c>
      <c r="X516" s="33" t="s">
        <v>957</v>
      </c>
      <c r="Y516" s="33" t="s">
        <v>77</v>
      </c>
      <c r="Z516" s="33" t="s">
        <v>78</v>
      </c>
      <c r="AA516" s="76">
        <f>SUMIFS('MOD PAA INVERSIÓN'!M:M,'MOD PAA INVERSIÓN'!B:B,A516,'MOD PAA INVERSIÓN'!A:A,"Modificación propuesta")</f>
        <v>36000000</v>
      </c>
      <c r="AB516" s="76">
        <f t="shared" si="161"/>
        <v>9000000</v>
      </c>
      <c r="AC516" s="95">
        <v>36000000</v>
      </c>
      <c r="AD516" s="76">
        <f>IFERROR(VLOOKUP(A516,'MOD PAA INVERSIÓN'!$B:$U,20,0),0)</f>
        <v>3</v>
      </c>
      <c r="AE516" s="76">
        <f>SUMIFS('MOD PAA INVERSIÓN'!$M:$M,'MOD PAA INVERSIÓN'!B:B,A516,'MOD PAA INVERSIÓN'!A:A,"Información Actual")</f>
        <v>27000000</v>
      </c>
      <c r="AF516" s="76">
        <f>VLOOKUP(A516,'Copia de MOD PAA INVERSIÓN'!$B:$M,12,0)</f>
        <v>36000000</v>
      </c>
      <c r="AG516" s="79" t="e">
        <f t="shared" si="176"/>
        <v>#REF!</v>
      </c>
      <c r="AH516" s="79" t="e">
        <f t="shared" si="164"/>
        <v>#REF!</v>
      </c>
    </row>
    <row r="517" spans="1:34" ht="191.25">
      <c r="A517" s="32" t="s">
        <v>983</v>
      </c>
      <c r="B517" s="33" t="s">
        <v>71</v>
      </c>
      <c r="C517" s="33" t="s">
        <v>72</v>
      </c>
      <c r="D517" s="33" t="s">
        <v>955</v>
      </c>
      <c r="E517" s="33" t="s">
        <v>879</v>
      </c>
      <c r="F517" s="34">
        <v>8146</v>
      </c>
      <c r="G517" s="34">
        <v>2024110010254</v>
      </c>
      <c r="H517" s="33" t="s">
        <v>17</v>
      </c>
      <c r="I517" s="33" t="s">
        <v>880</v>
      </c>
      <c r="J517" s="33" t="s">
        <v>23</v>
      </c>
      <c r="K517" s="33">
        <v>80111601</v>
      </c>
      <c r="L517" s="33" t="s">
        <v>1450</v>
      </c>
      <c r="M517" s="33" t="s">
        <v>461</v>
      </c>
      <c r="N517" s="33" t="s">
        <v>461</v>
      </c>
      <c r="O517" s="33">
        <v>6</v>
      </c>
      <c r="P517" s="33">
        <v>1</v>
      </c>
      <c r="Q517" s="33" t="s">
        <v>885</v>
      </c>
      <c r="R517" s="63" t="s">
        <v>886</v>
      </c>
      <c r="S517" s="63">
        <v>9000000</v>
      </c>
      <c r="T517" s="54">
        <f t="shared" si="173"/>
        <v>54000000</v>
      </c>
      <c r="U517" s="33" t="s">
        <v>887</v>
      </c>
      <c r="V517" s="33" t="s">
        <v>123</v>
      </c>
      <c r="W517" s="33" t="s">
        <v>888</v>
      </c>
      <c r="X517" s="33" t="s">
        <v>957</v>
      </c>
      <c r="Y517" s="33" t="s">
        <v>77</v>
      </c>
      <c r="Z517" s="33" t="s">
        <v>78</v>
      </c>
      <c r="AA517" s="76">
        <f>SUMIFS('MOD PAA INVERSIÓN'!M:M,'MOD PAA INVERSIÓN'!B:B,A517,'MOD PAA INVERSIÓN'!A:A,"Modificación propuesta")</f>
        <v>45000000</v>
      </c>
      <c r="AB517" s="76">
        <f t="shared" si="161"/>
        <v>-9000000</v>
      </c>
      <c r="AC517" s="95">
        <v>45000000</v>
      </c>
      <c r="AD517" s="76">
        <f>IFERROR(VLOOKUP(A517,'MOD PAA INVERSIÓN'!$B:$U,20,0),0)</f>
        <v>3</v>
      </c>
      <c r="AE517" s="76">
        <f>SUMIFS('MOD PAA INVERSIÓN'!$M:$M,'MOD PAA INVERSIÓN'!B:B,A517,'MOD PAA INVERSIÓN'!A:A,"Información Actual")</f>
        <v>54000000</v>
      </c>
      <c r="AF517" s="76">
        <f>VLOOKUP(A517,'Copia de MOD PAA INVERSIÓN'!$B:$M,12,0)</f>
        <v>45000000</v>
      </c>
      <c r="AG517" s="79" t="e">
        <f t="shared" si="176"/>
        <v>#REF!</v>
      </c>
      <c r="AH517" s="79" t="e">
        <f t="shared" si="164"/>
        <v>#REF!</v>
      </c>
    </row>
    <row r="518" spans="1:34" ht="191.25">
      <c r="A518" s="32" t="s">
        <v>985</v>
      </c>
      <c r="B518" s="33" t="s">
        <v>71</v>
      </c>
      <c r="C518" s="33" t="s">
        <v>72</v>
      </c>
      <c r="D518" s="33" t="s">
        <v>955</v>
      </c>
      <c r="E518" s="33" t="s">
        <v>879</v>
      </c>
      <c r="F518" s="34">
        <v>8146</v>
      </c>
      <c r="G518" s="34">
        <v>2024110010254</v>
      </c>
      <c r="H518" s="33" t="s">
        <v>17</v>
      </c>
      <c r="I518" s="33" t="s">
        <v>880</v>
      </c>
      <c r="J518" s="33" t="s">
        <v>23</v>
      </c>
      <c r="K518" s="33">
        <v>80111601</v>
      </c>
      <c r="L518" s="33" t="s">
        <v>986</v>
      </c>
      <c r="M518" s="33" t="s">
        <v>309</v>
      </c>
      <c r="N518" s="33" t="s">
        <v>309</v>
      </c>
      <c r="O518" s="33">
        <v>4</v>
      </c>
      <c r="P518" s="33">
        <v>1</v>
      </c>
      <c r="Q518" s="33" t="s">
        <v>885</v>
      </c>
      <c r="R518" s="63" t="s">
        <v>886</v>
      </c>
      <c r="S518" s="63">
        <v>5500000</v>
      </c>
      <c r="T518" s="54">
        <f t="shared" si="173"/>
        <v>22000000</v>
      </c>
      <c r="U518" s="33" t="s">
        <v>887</v>
      </c>
      <c r="V518" s="33" t="s">
        <v>123</v>
      </c>
      <c r="W518" s="33" t="s">
        <v>888</v>
      </c>
      <c r="X518" s="33" t="s">
        <v>957</v>
      </c>
      <c r="Y518" s="33" t="s">
        <v>77</v>
      </c>
      <c r="Z518" s="33" t="s">
        <v>78</v>
      </c>
      <c r="AA518" s="76">
        <f>SUMIFS('MOD PAA INVERSIÓN'!M:M,'MOD PAA INVERSIÓN'!B:B,A518,'MOD PAA INVERSIÓN'!A:A,"Modificación propuesta")</f>
        <v>0</v>
      </c>
      <c r="AB518" s="76">
        <f t="shared" si="161"/>
        <v>0</v>
      </c>
      <c r="AC518" s="76">
        <f>T518</f>
        <v>22000000</v>
      </c>
      <c r="AD518" s="76">
        <f>IFERROR(VLOOKUP(A518,'MOD PAA INVERSIÓN'!$B:$U,20,0),0)</f>
        <v>0</v>
      </c>
      <c r="AE518" s="76">
        <f>SUMIFS('MOD PAA INVERSIÓN'!$M:$M,'MOD PAA INVERSIÓN'!B:B,A518,'MOD PAA INVERSIÓN'!A:A,"Información Actual")</f>
        <v>0</v>
      </c>
      <c r="AF518" s="76" t="e">
        <f>VLOOKUP(A518,'Copia de MOD PAA INVERSIÓN'!$B:$M,12,0)</f>
        <v>#N/A</v>
      </c>
      <c r="AG518" s="28" t="e">
        <f t="shared" si="176"/>
        <v>#REF!</v>
      </c>
      <c r="AH518" s="28" t="e">
        <f t="shared" si="164"/>
        <v>#REF!</v>
      </c>
    </row>
    <row r="519" spans="1:34" ht="191.25">
      <c r="A519" s="32" t="s">
        <v>987</v>
      </c>
      <c r="B519" s="33" t="s">
        <v>71</v>
      </c>
      <c r="C519" s="33" t="s">
        <v>72</v>
      </c>
      <c r="D519" s="33" t="s">
        <v>955</v>
      </c>
      <c r="E519" s="33" t="s">
        <v>879</v>
      </c>
      <c r="F519" s="34">
        <v>8146</v>
      </c>
      <c r="G519" s="34">
        <v>2024110010254</v>
      </c>
      <c r="H519" s="33" t="s">
        <v>17</v>
      </c>
      <c r="I519" s="33" t="s">
        <v>880</v>
      </c>
      <c r="J519" s="33" t="s">
        <v>23</v>
      </c>
      <c r="K519" s="33">
        <v>80111601</v>
      </c>
      <c r="L519" s="33" t="s">
        <v>1451</v>
      </c>
      <c r="M519" s="33" t="s">
        <v>309</v>
      </c>
      <c r="N519" s="33" t="s">
        <v>309</v>
      </c>
      <c r="O519" s="33">
        <v>4</v>
      </c>
      <c r="P519" s="33">
        <v>1</v>
      </c>
      <c r="Q519" s="33" t="s">
        <v>885</v>
      </c>
      <c r="R519" s="63" t="s">
        <v>886</v>
      </c>
      <c r="S519" s="63">
        <v>2253000</v>
      </c>
      <c r="T519" s="54">
        <f t="shared" si="173"/>
        <v>9012000</v>
      </c>
      <c r="U519" s="33" t="s">
        <v>887</v>
      </c>
      <c r="V519" s="33" t="s">
        <v>123</v>
      </c>
      <c r="W519" s="33" t="s">
        <v>888</v>
      </c>
      <c r="X519" s="33" t="s">
        <v>957</v>
      </c>
      <c r="Y519" s="33" t="s">
        <v>77</v>
      </c>
      <c r="Z519" s="33" t="s">
        <v>78</v>
      </c>
      <c r="AA519" s="76">
        <f>SUMIFS('MOD PAA INVERSIÓN'!M:M,'MOD PAA INVERSIÓN'!B:B,A519,'MOD PAA INVERSIÓN'!A:A,"Modificación propuesta")</f>
        <v>36000000</v>
      </c>
      <c r="AB519" s="76">
        <f t="shared" si="161"/>
        <v>26988000</v>
      </c>
      <c r="AC519" s="95">
        <v>36000000</v>
      </c>
      <c r="AD519" s="76">
        <f>IFERROR(VLOOKUP(A519,'MOD PAA INVERSIÓN'!$B:$U,20,0),0)</f>
        <v>3</v>
      </c>
      <c r="AE519" s="76">
        <f>SUMIFS('MOD PAA INVERSIÓN'!$M:$M,'MOD PAA INVERSIÓN'!B:B,A519,'MOD PAA INVERSIÓN'!A:A,"Información Actual")</f>
        <v>9012000</v>
      </c>
      <c r="AF519" s="76">
        <f>VLOOKUP(A519,'Copia de MOD PAA INVERSIÓN'!$B:$M,12,0)</f>
        <v>36000000</v>
      </c>
      <c r="AG519" s="79" t="e">
        <f t="shared" si="176"/>
        <v>#REF!</v>
      </c>
      <c r="AH519" s="79" t="e">
        <f t="shared" si="164"/>
        <v>#REF!</v>
      </c>
    </row>
    <row r="520" spans="1:34" ht="191.25">
      <c r="A520" s="32" t="s">
        <v>989</v>
      </c>
      <c r="B520" s="33" t="s">
        <v>71</v>
      </c>
      <c r="C520" s="33" t="s">
        <v>72</v>
      </c>
      <c r="D520" s="33" t="s">
        <v>955</v>
      </c>
      <c r="E520" s="33" t="s">
        <v>879</v>
      </c>
      <c r="F520" s="34">
        <v>8146</v>
      </c>
      <c r="G520" s="34">
        <v>2024110010254</v>
      </c>
      <c r="H520" s="33" t="s">
        <v>17</v>
      </c>
      <c r="I520" s="33" t="s">
        <v>880</v>
      </c>
      <c r="J520" s="33" t="s">
        <v>23</v>
      </c>
      <c r="K520" s="33">
        <v>80111601</v>
      </c>
      <c r="L520" s="33" t="s">
        <v>1451</v>
      </c>
      <c r="M520" s="33" t="s">
        <v>309</v>
      </c>
      <c r="N520" s="33" t="s">
        <v>309</v>
      </c>
      <c r="O520" s="33">
        <v>4</v>
      </c>
      <c r="P520" s="33">
        <v>1</v>
      </c>
      <c r="Q520" s="33" t="s">
        <v>885</v>
      </c>
      <c r="R520" s="63" t="s">
        <v>886</v>
      </c>
      <c r="S520" s="63">
        <v>2253000</v>
      </c>
      <c r="T520" s="54">
        <f t="shared" si="173"/>
        <v>9012000</v>
      </c>
      <c r="U520" s="33" t="s">
        <v>887</v>
      </c>
      <c r="V520" s="33" t="s">
        <v>123</v>
      </c>
      <c r="W520" s="33" t="s">
        <v>888</v>
      </c>
      <c r="X520" s="33" t="s">
        <v>957</v>
      </c>
      <c r="Y520" s="33" t="s">
        <v>77</v>
      </c>
      <c r="Z520" s="33" t="s">
        <v>78</v>
      </c>
      <c r="AA520" s="76">
        <f>SUMIFS('MOD PAA INVERSIÓN'!M:M,'MOD PAA INVERSIÓN'!B:B,A520,'MOD PAA INVERSIÓN'!A:A,"Modificación propuesta")</f>
        <v>0</v>
      </c>
      <c r="AB520" s="76">
        <f t="shared" si="161"/>
        <v>0</v>
      </c>
      <c r="AC520" s="76">
        <f t="shared" ref="AC520:AC521" si="177">T520</f>
        <v>9012000</v>
      </c>
      <c r="AD520" s="76">
        <f>IFERROR(VLOOKUP(A520,'MOD PAA INVERSIÓN'!$B:$U,20,0),0)</f>
        <v>0</v>
      </c>
      <c r="AE520" s="76">
        <f>SUMIFS('MOD PAA INVERSIÓN'!$M:$M,'MOD PAA INVERSIÓN'!B:B,A520,'MOD PAA INVERSIÓN'!A:A,"Información Actual")</f>
        <v>0</v>
      </c>
      <c r="AF520" s="76" t="e">
        <f>VLOOKUP(A520,'Copia de MOD PAA INVERSIÓN'!$B:$M,12,0)</f>
        <v>#N/A</v>
      </c>
      <c r="AG520" s="28" t="e">
        <f t="shared" si="176"/>
        <v>#REF!</v>
      </c>
      <c r="AH520" s="28" t="e">
        <f t="shared" si="164"/>
        <v>#REF!</v>
      </c>
    </row>
    <row r="521" spans="1:34" ht="191.25">
      <c r="A521" s="32" t="s">
        <v>990</v>
      </c>
      <c r="B521" s="33" t="s">
        <v>71</v>
      </c>
      <c r="C521" s="33" t="s">
        <v>72</v>
      </c>
      <c r="D521" s="33" t="s">
        <v>955</v>
      </c>
      <c r="E521" s="33" t="s">
        <v>879</v>
      </c>
      <c r="F521" s="34">
        <v>8146</v>
      </c>
      <c r="G521" s="34">
        <v>2024110010254</v>
      </c>
      <c r="H521" s="33" t="s">
        <v>17</v>
      </c>
      <c r="I521" s="33" t="s">
        <v>880</v>
      </c>
      <c r="J521" s="33" t="s">
        <v>23</v>
      </c>
      <c r="K521" s="33">
        <v>80111601</v>
      </c>
      <c r="L521" s="33" t="s">
        <v>991</v>
      </c>
      <c r="M521" s="33" t="s">
        <v>309</v>
      </c>
      <c r="N521" s="33" t="s">
        <v>309</v>
      </c>
      <c r="O521" s="33">
        <v>4</v>
      </c>
      <c r="P521" s="33">
        <v>1</v>
      </c>
      <c r="Q521" s="33" t="s">
        <v>885</v>
      </c>
      <c r="R521" s="63" t="s">
        <v>886</v>
      </c>
      <c r="S521" s="63">
        <v>4000000</v>
      </c>
      <c r="T521" s="54">
        <f t="shared" si="173"/>
        <v>16000000</v>
      </c>
      <c r="U521" s="33" t="s">
        <v>887</v>
      </c>
      <c r="V521" s="33" t="s">
        <v>123</v>
      </c>
      <c r="W521" s="33" t="s">
        <v>888</v>
      </c>
      <c r="X521" s="33" t="s">
        <v>957</v>
      </c>
      <c r="Y521" s="33" t="s">
        <v>77</v>
      </c>
      <c r="Z521" s="33" t="s">
        <v>78</v>
      </c>
      <c r="AA521" s="76">
        <f>SUMIFS('MOD PAA INVERSIÓN'!M:M,'MOD PAA INVERSIÓN'!B:B,A521,'MOD PAA INVERSIÓN'!A:A,"Modificación propuesta")</f>
        <v>0</v>
      </c>
      <c r="AB521" s="76">
        <f t="shared" si="161"/>
        <v>0</v>
      </c>
      <c r="AC521" s="76">
        <f t="shared" si="177"/>
        <v>16000000</v>
      </c>
      <c r="AD521" s="76">
        <f>IFERROR(VLOOKUP(A521,'MOD PAA INVERSIÓN'!$B:$U,20,0),0)</f>
        <v>0</v>
      </c>
      <c r="AE521" s="76">
        <f>SUMIFS('MOD PAA INVERSIÓN'!$M:$M,'MOD PAA INVERSIÓN'!B:B,A521,'MOD PAA INVERSIÓN'!A:A,"Información Actual")</f>
        <v>0</v>
      </c>
      <c r="AF521" s="76" t="e">
        <f>VLOOKUP(A521,'Copia de MOD PAA INVERSIÓN'!$B:$M,12,0)</f>
        <v>#N/A</v>
      </c>
      <c r="AG521" s="28" t="e">
        <f t="shared" si="176"/>
        <v>#REF!</v>
      </c>
      <c r="AH521" s="28" t="e">
        <f t="shared" si="164"/>
        <v>#REF!</v>
      </c>
    </row>
    <row r="522" spans="1:34" ht="191.25">
      <c r="A522" s="32" t="s">
        <v>992</v>
      </c>
      <c r="B522" s="33" t="s">
        <v>71</v>
      </c>
      <c r="C522" s="33" t="s">
        <v>72</v>
      </c>
      <c r="D522" s="33" t="s">
        <v>955</v>
      </c>
      <c r="E522" s="33" t="s">
        <v>879</v>
      </c>
      <c r="F522" s="34">
        <v>8146</v>
      </c>
      <c r="G522" s="34">
        <v>2024110010254</v>
      </c>
      <c r="H522" s="33" t="s">
        <v>17</v>
      </c>
      <c r="I522" s="33" t="s">
        <v>880</v>
      </c>
      <c r="J522" s="33" t="s">
        <v>23</v>
      </c>
      <c r="K522" s="33">
        <v>80111601</v>
      </c>
      <c r="L522" s="33" t="s">
        <v>993</v>
      </c>
      <c r="M522" s="33" t="s">
        <v>309</v>
      </c>
      <c r="N522" s="33" t="s">
        <v>309</v>
      </c>
      <c r="O522" s="33">
        <v>4</v>
      </c>
      <c r="P522" s="33">
        <v>1</v>
      </c>
      <c r="Q522" s="33" t="s">
        <v>885</v>
      </c>
      <c r="R522" s="63" t="s">
        <v>886</v>
      </c>
      <c r="S522" s="63">
        <v>5500000</v>
      </c>
      <c r="T522" s="54">
        <f t="shared" si="173"/>
        <v>22000000</v>
      </c>
      <c r="U522" s="33" t="s">
        <v>887</v>
      </c>
      <c r="V522" s="33" t="s">
        <v>123</v>
      </c>
      <c r="W522" s="33" t="s">
        <v>888</v>
      </c>
      <c r="X522" s="33" t="s">
        <v>957</v>
      </c>
      <c r="Y522" s="33" t="s">
        <v>77</v>
      </c>
      <c r="Z522" s="33" t="s">
        <v>78</v>
      </c>
      <c r="AA522" s="76">
        <f>SUMIFS('MOD PAA INVERSIÓN'!M:M,'MOD PAA INVERSIÓN'!B:B,A522,'MOD PAA INVERSIÓN'!A:A,"Modificación propuesta")</f>
        <v>27500000</v>
      </c>
      <c r="AB522" s="76">
        <f t="shared" si="161"/>
        <v>5500000</v>
      </c>
      <c r="AC522" s="95">
        <v>27500000</v>
      </c>
      <c r="AD522" s="76">
        <f>IFERROR(VLOOKUP(A522,'MOD PAA INVERSIÓN'!$B:$U,20,0),0)</f>
        <v>3</v>
      </c>
      <c r="AE522" s="76">
        <f>SUMIFS('MOD PAA INVERSIÓN'!$M:$M,'MOD PAA INVERSIÓN'!B:B,A522,'MOD PAA INVERSIÓN'!A:A,"Información Actual")</f>
        <v>22000000</v>
      </c>
      <c r="AF522" s="76">
        <f>VLOOKUP(A522,'Copia de MOD PAA INVERSIÓN'!$B:$M,12,0)</f>
        <v>27500000</v>
      </c>
      <c r="AG522" s="79" t="e">
        <f t="shared" si="176"/>
        <v>#REF!</v>
      </c>
      <c r="AH522" s="79" t="e">
        <f t="shared" si="164"/>
        <v>#REF!</v>
      </c>
    </row>
    <row r="523" spans="1:34" ht="191.25">
      <c r="A523" s="32" t="s">
        <v>994</v>
      </c>
      <c r="B523" s="33" t="s">
        <v>71</v>
      </c>
      <c r="C523" s="33" t="s">
        <v>72</v>
      </c>
      <c r="D523" s="33" t="s">
        <v>955</v>
      </c>
      <c r="E523" s="33" t="s">
        <v>879</v>
      </c>
      <c r="F523" s="34">
        <v>8146</v>
      </c>
      <c r="G523" s="34">
        <v>2024110010254</v>
      </c>
      <c r="H523" s="33" t="s">
        <v>17</v>
      </c>
      <c r="I523" s="33" t="s">
        <v>880</v>
      </c>
      <c r="J523" s="33" t="s">
        <v>23</v>
      </c>
      <c r="K523" s="33">
        <v>80111601</v>
      </c>
      <c r="L523" s="33" t="s">
        <v>995</v>
      </c>
      <c r="M523" s="33" t="s">
        <v>461</v>
      </c>
      <c r="N523" s="33" t="s">
        <v>461</v>
      </c>
      <c r="O523" s="33">
        <v>6</v>
      </c>
      <c r="P523" s="33">
        <v>1</v>
      </c>
      <c r="Q523" s="33" t="s">
        <v>885</v>
      </c>
      <c r="R523" s="63" t="s">
        <v>886</v>
      </c>
      <c r="S523" s="63">
        <v>5000000</v>
      </c>
      <c r="T523" s="54">
        <f t="shared" si="173"/>
        <v>30000000</v>
      </c>
      <c r="U523" s="33" t="s">
        <v>887</v>
      </c>
      <c r="V523" s="33" t="s">
        <v>123</v>
      </c>
      <c r="W523" s="33" t="s">
        <v>888</v>
      </c>
      <c r="X523" s="33" t="s">
        <v>957</v>
      </c>
      <c r="Y523" s="33" t="s">
        <v>77</v>
      </c>
      <c r="Z523" s="33" t="s">
        <v>78</v>
      </c>
      <c r="AA523" s="76">
        <f>SUMIFS('MOD PAA INVERSIÓN'!M:M,'MOD PAA INVERSIÓN'!B:B,A523,'MOD PAA INVERSIÓN'!A:A,"Modificación propuesta")</f>
        <v>0</v>
      </c>
      <c r="AB523" s="76">
        <f t="shared" si="161"/>
        <v>0</v>
      </c>
      <c r="AC523" s="76">
        <f t="shared" ref="AC523:AC526" si="178">T523</f>
        <v>30000000</v>
      </c>
      <c r="AD523" s="76">
        <f>IFERROR(VLOOKUP(A523,'MOD PAA INVERSIÓN'!$B:$U,20,0),0)</f>
        <v>0</v>
      </c>
      <c r="AE523" s="76">
        <f>SUMIFS('MOD PAA INVERSIÓN'!$M:$M,'MOD PAA INVERSIÓN'!B:B,A523,'MOD PAA INVERSIÓN'!A:A,"Información Actual")</f>
        <v>0</v>
      </c>
      <c r="AF523" s="76" t="e">
        <f>VLOOKUP(A523,'Copia de MOD PAA INVERSIÓN'!$B:$M,12,0)</f>
        <v>#N/A</v>
      </c>
      <c r="AG523" s="28" t="e">
        <f t="shared" si="176"/>
        <v>#REF!</v>
      </c>
      <c r="AH523" s="28" t="e">
        <f t="shared" si="164"/>
        <v>#REF!</v>
      </c>
    </row>
    <row r="524" spans="1:34" ht="191.25">
      <c r="A524" s="32" t="s">
        <v>996</v>
      </c>
      <c r="B524" s="33" t="s">
        <v>71</v>
      </c>
      <c r="C524" s="33" t="s">
        <v>72</v>
      </c>
      <c r="D524" s="33" t="s">
        <v>955</v>
      </c>
      <c r="E524" s="33" t="s">
        <v>879</v>
      </c>
      <c r="F524" s="34">
        <v>8146</v>
      </c>
      <c r="G524" s="34">
        <v>2024110010254</v>
      </c>
      <c r="H524" s="33" t="s">
        <v>17</v>
      </c>
      <c r="I524" s="33" t="s">
        <v>880</v>
      </c>
      <c r="J524" s="33" t="s">
        <v>23</v>
      </c>
      <c r="K524" s="33">
        <v>80111601</v>
      </c>
      <c r="L524" s="33" t="s">
        <v>1452</v>
      </c>
      <c r="M524" s="33" t="s">
        <v>309</v>
      </c>
      <c r="N524" s="33" t="s">
        <v>309</v>
      </c>
      <c r="O524" s="33">
        <v>4</v>
      </c>
      <c r="P524" s="33">
        <v>1</v>
      </c>
      <c r="Q524" s="33" t="s">
        <v>885</v>
      </c>
      <c r="R524" s="63" t="s">
        <v>886</v>
      </c>
      <c r="S524" s="63">
        <v>6000000</v>
      </c>
      <c r="T524" s="54">
        <f t="shared" si="173"/>
        <v>24000000</v>
      </c>
      <c r="U524" s="33" t="s">
        <v>887</v>
      </c>
      <c r="V524" s="33" t="s">
        <v>123</v>
      </c>
      <c r="W524" s="33" t="s">
        <v>888</v>
      </c>
      <c r="X524" s="33" t="s">
        <v>957</v>
      </c>
      <c r="Y524" s="33" t="s">
        <v>77</v>
      </c>
      <c r="Z524" s="33" t="s">
        <v>78</v>
      </c>
      <c r="AA524" s="76">
        <f>SUMIFS('MOD PAA INVERSIÓN'!M:M,'MOD PAA INVERSIÓN'!B:B,A524,'MOD PAA INVERSIÓN'!A:A,"Modificación propuesta")</f>
        <v>0</v>
      </c>
      <c r="AB524" s="76">
        <f t="shared" si="161"/>
        <v>0</v>
      </c>
      <c r="AC524" s="76">
        <f t="shared" si="178"/>
        <v>24000000</v>
      </c>
      <c r="AD524" s="76">
        <f>IFERROR(VLOOKUP(A524,'MOD PAA INVERSIÓN'!$B:$U,20,0),0)</f>
        <v>0</v>
      </c>
      <c r="AE524" s="76">
        <f>SUMIFS('MOD PAA INVERSIÓN'!$M:$M,'MOD PAA INVERSIÓN'!B:B,A524,'MOD PAA INVERSIÓN'!A:A,"Información Actual")</f>
        <v>0</v>
      </c>
      <c r="AF524" s="76" t="e">
        <f>VLOOKUP(A524,'Copia de MOD PAA INVERSIÓN'!$B:$M,12,0)</f>
        <v>#N/A</v>
      </c>
      <c r="AG524" s="28" t="e">
        <f t="shared" si="176"/>
        <v>#REF!</v>
      </c>
      <c r="AH524" s="28" t="e">
        <f t="shared" si="164"/>
        <v>#REF!</v>
      </c>
    </row>
    <row r="525" spans="1:34" ht="191.25">
      <c r="A525" s="32" t="s">
        <v>997</v>
      </c>
      <c r="B525" s="33" t="s">
        <v>71</v>
      </c>
      <c r="C525" s="33" t="s">
        <v>72</v>
      </c>
      <c r="D525" s="33" t="s">
        <v>955</v>
      </c>
      <c r="E525" s="33" t="s">
        <v>879</v>
      </c>
      <c r="F525" s="34">
        <v>8146</v>
      </c>
      <c r="G525" s="34">
        <v>2024110010254</v>
      </c>
      <c r="H525" s="33" t="s">
        <v>17</v>
      </c>
      <c r="I525" s="33" t="s">
        <v>880</v>
      </c>
      <c r="J525" s="33" t="s">
        <v>23</v>
      </c>
      <c r="K525" s="33">
        <v>80111601</v>
      </c>
      <c r="L525" s="33" t="s">
        <v>1453</v>
      </c>
      <c r="M525" s="33" t="s">
        <v>309</v>
      </c>
      <c r="N525" s="33" t="s">
        <v>309</v>
      </c>
      <c r="O525" s="33">
        <v>4</v>
      </c>
      <c r="P525" s="33">
        <v>1</v>
      </c>
      <c r="Q525" s="33" t="s">
        <v>885</v>
      </c>
      <c r="R525" s="63" t="s">
        <v>886</v>
      </c>
      <c r="S525" s="63">
        <v>3157000</v>
      </c>
      <c r="T525" s="54">
        <f t="shared" si="173"/>
        <v>12628000</v>
      </c>
      <c r="U525" s="33" t="s">
        <v>887</v>
      </c>
      <c r="V525" s="33" t="s">
        <v>123</v>
      </c>
      <c r="W525" s="33" t="s">
        <v>888</v>
      </c>
      <c r="X525" s="33" t="s">
        <v>957</v>
      </c>
      <c r="Y525" s="33" t="s">
        <v>77</v>
      </c>
      <c r="Z525" s="33" t="s">
        <v>78</v>
      </c>
      <c r="AA525" s="76">
        <f>SUMIFS('MOD PAA INVERSIÓN'!M:M,'MOD PAA INVERSIÓN'!B:B,A525,'MOD PAA INVERSIÓN'!A:A,"Modificación propuesta")</f>
        <v>0</v>
      </c>
      <c r="AB525" s="76">
        <f t="shared" si="161"/>
        <v>0</v>
      </c>
      <c r="AC525" s="76">
        <f t="shared" si="178"/>
        <v>12628000</v>
      </c>
      <c r="AD525" s="76">
        <f>IFERROR(VLOOKUP(A525,'MOD PAA INVERSIÓN'!$B:$U,20,0),0)</f>
        <v>0</v>
      </c>
      <c r="AE525" s="76">
        <f>SUMIFS('MOD PAA INVERSIÓN'!$M:$M,'MOD PAA INVERSIÓN'!B:B,A525,'MOD PAA INVERSIÓN'!A:A,"Información Actual")</f>
        <v>0</v>
      </c>
      <c r="AF525" s="76" t="e">
        <f>VLOOKUP(A525,'Copia de MOD PAA INVERSIÓN'!$B:$M,12,0)</f>
        <v>#N/A</v>
      </c>
      <c r="AG525" s="28" t="e">
        <f t="shared" si="176"/>
        <v>#REF!</v>
      </c>
      <c r="AH525" s="28" t="e">
        <f t="shared" si="164"/>
        <v>#REF!</v>
      </c>
    </row>
    <row r="526" spans="1:34" ht="191.25">
      <c r="A526" s="32" t="s">
        <v>998</v>
      </c>
      <c r="B526" s="33" t="s">
        <v>71</v>
      </c>
      <c r="C526" s="33" t="s">
        <v>72</v>
      </c>
      <c r="D526" s="33" t="s">
        <v>955</v>
      </c>
      <c r="E526" s="33" t="s">
        <v>879</v>
      </c>
      <c r="F526" s="34">
        <v>8146</v>
      </c>
      <c r="G526" s="34">
        <v>2024110010254</v>
      </c>
      <c r="H526" s="33" t="s">
        <v>17</v>
      </c>
      <c r="I526" s="33" t="s">
        <v>880</v>
      </c>
      <c r="J526" s="33" t="s">
        <v>23</v>
      </c>
      <c r="K526" s="33">
        <v>80111601</v>
      </c>
      <c r="L526" s="33" t="s">
        <v>999</v>
      </c>
      <c r="M526" s="33" t="s">
        <v>309</v>
      </c>
      <c r="N526" s="33" t="s">
        <v>309</v>
      </c>
      <c r="O526" s="33">
        <v>4</v>
      </c>
      <c r="P526" s="33">
        <v>1</v>
      </c>
      <c r="Q526" s="33" t="s">
        <v>885</v>
      </c>
      <c r="R526" s="63" t="s">
        <v>886</v>
      </c>
      <c r="S526" s="63">
        <v>4500000</v>
      </c>
      <c r="T526" s="54">
        <f t="shared" si="173"/>
        <v>18000000</v>
      </c>
      <c r="U526" s="33" t="s">
        <v>887</v>
      </c>
      <c r="V526" s="33" t="s">
        <v>123</v>
      </c>
      <c r="W526" s="33" t="s">
        <v>888</v>
      </c>
      <c r="X526" s="33" t="s">
        <v>957</v>
      </c>
      <c r="Y526" s="33" t="s">
        <v>77</v>
      </c>
      <c r="Z526" s="33" t="s">
        <v>78</v>
      </c>
      <c r="AA526" s="76">
        <f>SUMIFS('MOD PAA INVERSIÓN'!M:M,'MOD PAA INVERSIÓN'!B:B,A526,'MOD PAA INVERSIÓN'!A:A,"Modificación propuesta")</f>
        <v>0</v>
      </c>
      <c r="AB526" s="76">
        <f t="shared" si="161"/>
        <v>0</v>
      </c>
      <c r="AC526" s="76">
        <f t="shared" si="178"/>
        <v>18000000</v>
      </c>
      <c r="AD526" s="76">
        <f>IFERROR(VLOOKUP(A526,'MOD PAA INVERSIÓN'!$B:$U,20,0),0)</f>
        <v>0</v>
      </c>
      <c r="AE526" s="76">
        <f>SUMIFS('MOD PAA INVERSIÓN'!$M:$M,'MOD PAA INVERSIÓN'!B:B,A526,'MOD PAA INVERSIÓN'!A:A,"Información Actual")</f>
        <v>0</v>
      </c>
      <c r="AF526" s="76" t="e">
        <f>VLOOKUP(A526,'Copia de MOD PAA INVERSIÓN'!$B:$M,12,0)</f>
        <v>#N/A</v>
      </c>
      <c r="AG526" s="28" t="e">
        <f t="shared" si="176"/>
        <v>#REF!</v>
      </c>
      <c r="AH526" s="28" t="e">
        <f t="shared" si="164"/>
        <v>#REF!</v>
      </c>
    </row>
    <row r="527" spans="1:34" ht="191.25">
      <c r="A527" s="32" t="s">
        <v>1000</v>
      </c>
      <c r="B527" s="33" t="s">
        <v>71</v>
      </c>
      <c r="C527" s="33" t="s">
        <v>72</v>
      </c>
      <c r="D527" s="33" t="s">
        <v>955</v>
      </c>
      <c r="E527" s="33" t="s">
        <v>879</v>
      </c>
      <c r="F527" s="34">
        <v>8146</v>
      </c>
      <c r="G527" s="34">
        <v>2024110010254</v>
      </c>
      <c r="H527" s="33" t="s">
        <v>17</v>
      </c>
      <c r="I527" s="33" t="s">
        <v>880</v>
      </c>
      <c r="J527" s="33" t="s">
        <v>23</v>
      </c>
      <c r="K527" s="33">
        <v>80111601</v>
      </c>
      <c r="L527" s="33" t="s">
        <v>1454</v>
      </c>
      <c r="M527" s="33" t="s">
        <v>461</v>
      </c>
      <c r="N527" s="33" t="s">
        <v>461</v>
      </c>
      <c r="O527" s="33">
        <v>8</v>
      </c>
      <c r="P527" s="33">
        <v>1</v>
      </c>
      <c r="Q527" s="33" t="s">
        <v>885</v>
      </c>
      <c r="R527" s="63" t="s">
        <v>886</v>
      </c>
      <c r="S527" s="63">
        <v>6000000</v>
      </c>
      <c r="T527" s="54">
        <f t="shared" si="173"/>
        <v>48000000</v>
      </c>
      <c r="U527" s="33" t="s">
        <v>887</v>
      </c>
      <c r="V527" s="33" t="s">
        <v>123</v>
      </c>
      <c r="W527" s="33" t="s">
        <v>888</v>
      </c>
      <c r="X527" s="33" t="s">
        <v>957</v>
      </c>
      <c r="Y527" s="33" t="s">
        <v>77</v>
      </c>
      <c r="Z527" s="33" t="s">
        <v>78</v>
      </c>
      <c r="AA527" s="76">
        <f>SUMIFS('MOD PAA INVERSIÓN'!M:M,'MOD PAA INVERSIÓN'!B:B,A527,'MOD PAA INVERSIÓN'!A:A,"Modificación propuesta")</f>
        <v>42000000</v>
      </c>
      <c r="AB527" s="76">
        <f t="shared" si="161"/>
        <v>-6000000</v>
      </c>
      <c r="AC527" s="95">
        <v>42000000</v>
      </c>
      <c r="AD527" s="76">
        <f>IFERROR(VLOOKUP(A527,'MOD PAA INVERSIÓN'!$B:$U,20,0),0)</f>
        <v>3</v>
      </c>
      <c r="AE527" s="76">
        <f>SUMIFS('MOD PAA INVERSIÓN'!$M:$M,'MOD PAA INVERSIÓN'!B:B,A527,'MOD PAA INVERSIÓN'!A:A,"Información Actual")</f>
        <v>48000000</v>
      </c>
      <c r="AF527" s="76">
        <f>VLOOKUP(A527,'Copia de MOD PAA INVERSIÓN'!$B:$M,12,0)</f>
        <v>42000000</v>
      </c>
      <c r="AG527" s="79" t="e">
        <f t="shared" si="176"/>
        <v>#REF!</v>
      </c>
      <c r="AH527" s="79" t="e">
        <f t="shared" si="164"/>
        <v>#REF!</v>
      </c>
    </row>
    <row r="528" spans="1:34" ht="191.25">
      <c r="A528" s="32" t="s">
        <v>1002</v>
      </c>
      <c r="B528" s="33" t="s">
        <v>71</v>
      </c>
      <c r="C528" s="33" t="s">
        <v>72</v>
      </c>
      <c r="D528" s="33" t="s">
        <v>955</v>
      </c>
      <c r="E528" s="33" t="s">
        <v>879</v>
      </c>
      <c r="F528" s="34">
        <v>8146</v>
      </c>
      <c r="G528" s="34">
        <v>2024110010254</v>
      </c>
      <c r="H528" s="33" t="s">
        <v>17</v>
      </c>
      <c r="I528" s="33" t="s">
        <v>880</v>
      </c>
      <c r="J528" s="33" t="s">
        <v>23</v>
      </c>
      <c r="K528" s="33">
        <v>80111601</v>
      </c>
      <c r="L528" s="33" t="s">
        <v>1003</v>
      </c>
      <c r="M528" s="33" t="s">
        <v>309</v>
      </c>
      <c r="N528" s="33" t="s">
        <v>309</v>
      </c>
      <c r="O528" s="33">
        <v>4</v>
      </c>
      <c r="P528" s="33">
        <v>1</v>
      </c>
      <c r="Q528" s="33" t="s">
        <v>885</v>
      </c>
      <c r="R528" s="63" t="s">
        <v>886</v>
      </c>
      <c r="S528" s="63">
        <v>5000000</v>
      </c>
      <c r="T528" s="54">
        <f t="shared" si="173"/>
        <v>20000000</v>
      </c>
      <c r="U528" s="33" t="s">
        <v>887</v>
      </c>
      <c r="V528" s="33" t="s">
        <v>123</v>
      </c>
      <c r="W528" s="33" t="s">
        <v>888</v>
      </c>
      <c r="X528" s="33" t="s">
        <v>957</v>
      </c>
      <c r="Y528" s="33" t="s">
        <v>77</v>
      </c>
      <c r="Z528" s="33" t="s">
        <v>78</v>
      </c>
      <c r="AA528" s="76">
        <f>SUMIFS('MOD PAA INVERSIÓN'!M:M,'MOD PAA INVERSIÓN'!B:B,A528,'MOD PAA INVERSIÓN'!A:A,"Modificación propuesta")</f>
        <v>30000000</v>
      </c>
      <c r="AB528" s="76">
        <f t="shared" si="161"/>
        <v>10000000</v>
      </c>
      <c r="AC528" s="95">
        <v>30000000</v>
      </c>
      <c r="AD528" s="76">
        <f>IFERROR(VLOOKUP(A528,'MOD PAA INVERSIÓN'!$B:$U,20,0),0)</f>
        <v>3</v>
      </c>
      <c r="AE528" s="76">
        <f>SUMIFS('MOD PAA INVERSIÓN'!$M:$M,'MOD PAA INVERSIÓN'!B:B,A528,'MOD PAA INVERSIÓN'!A:A,"Información Actual")</f>
        <v>20000000</v>
      </c>
      <c r="AF528" s="76">
        <f>VLOOKUP(A528,'Copia de MOD PAA INVERSIÓN'!$B:$M,12,0)</f>
        <v>30000000</v>
      </c>
      <c r="AG528" s="79" t="e">
        <f t="shared" si="176"/>
        <v>#REF!</v>
      </c>
      <c r="AH528" s="79" t="e">
        <f t="shared" si="164"/>
        <v>#REF!</v>
      </c>
    </row>
    <row r="529" spans="1:34" ht="191.25">
      <c r="A529" s="32" t="s">
        <v>1004</v>
      </c>
      <c r="B529" s="33" t="s">
        <v>71</v>
      </c>
      <c r="C529" s="33" t="s">
        <v>72</v>
      </c>
      <c r="D529" s="33" t="s">
        <v>955</v>
      </c>
      <c r="E529" s="33" t="s">
        <v>879</v>
      </c>
      <c r="F529" s="34">
        <v>8146</v>
      </c>
      <c r="G529" s="34">
        <v>2024110010254</v>
      </c>
      <c r="H529" s="33" t="s">
        <v>17</v>
      </c>
      <c r="I529" s="33" t="s">
        <v>880</v>
      </c>
      <c r="J529" s="33" t="s">
        <v>23</v>
      </c>
      <c r="K529" s="33">
        <v>80111601</v>
      </c>
      <c r="L529" s="33" t="s">
        <v>1455</v>
      </c>
      <c r="M529" s="33" t="s">
        <v>1423</v>
      </c>
      <c r="N529" s="33" t="s">
        <v>1423</v>
      </c>
      <c r="O529" s="33">
        <v>1</v>
      </c>
      <c r="P529" s="33">
        <v>1</v>
      </c>
      <c r="Q529" s="33" t="s">
        <v>885</v>
      </c>
      <c r="R529" s="63" t="s">
        <v>886</v>
      </c>
      <c r="S529" s="63" t="s">
        <v>259</v>
      </c>
      <c r="T529" s="54">
        <f>430000000+200000000+100000000-T528-T527-T526-T525-T524-T523-T522-T521-T520-T519-T518-T517-T516-T515-T514-T513-T512-T511-T510-T509-T508-T507-T506-T505-T504-T503-T502-T501</f>
        <v>83172000</v>
      </c>
      <c r="U529" s="33" t="s">
        <v>887</v>
      </c>
      <c r="V529" s="33" t="s">
        <v>123</v>
      </c>
      <c r="W529" s="33" t="s">
        <v>888</v>
      </c>
      <c r="X529" s="33" t="s">
        <v>957</v>
      </c>
      <c r="Y529" s="33" t="s">
        <v>77</v>
      </c>
      <c r="Z529" s="33" t="s">
        <v>78</v>
      </c>
      <c r="AA529" s="76">
        <f>SUMIFS('MOD PAA INVERSIÓN'!M:M,'MOD PAA INVERSIÓN'!B:B,A529,'MOD PAA INVERSIÓN'!A:A,"Modificación propuesta")</f>
        <v>41380000</v>
      </c>
      <c r="AB529" s="76">
        <f t="shared" si="161"/>
        <v>-41792000</v>
      </c>
      <c r="AC529" s="95">
        <v>41380000</v>
      </c>
      <c r="AD529" s="76">
        <f>IFERROR(VLOOKUP(A529,'MOD PAA INVERSIÓN'!$B:$U,20,0),0)</f>
        <v>3</v>
      </c>
      <c r="AE529" s="76">
        <f>SUMIFS('MOD PAA INVERSIÓN'!$M:$M,'MOD PAA INVERSIÓN'!B:B,A529,'MOD PAA INVERSIÓN'!A:A,"Información Actual")</f>
        <v>83172000</v>
      </c>
      <c r="AF529" s="76">
        <f>VLOOKUP(A529,'Copia de MOD PAA INVERSIÓN'!$B:$M,12,0)</f>
        <v>41380000</v>
      </c>
      <c r="AG529" s="79" t="e">
        <f t="shared" si="176"/>
        <v>#REF!</v>
      </c>
      <c r="AH529" s="79" t="e">
        <f t="shared" si="164"/>
        <v>#REF!</v>
      </c>
    </row>
    <row r="530" spans="1:34" ht="153">
      <c r="A530" s="32" t="s">
        <v>1005</v>
      </c>
      <c r="B530" s="33" t="s">
        <v>71</v>
      </c>
      <c r="C530" s="33" t="s">
        <v>72</v>
      </c>
      <c r="D530" s="33" t="s">
        <v>1006</v>
      </c>
      <c r="E530" s="33" t="s">
        <v>879</v>
      </c>
      <c r="F530" s="34">
        <v>8146</v>
      </c>
      <c r="G530" s="34">
        <v>2024110010254</v>
      </c>
      <c r="H530" s="33" t="s">
        <v>17</v>
      </c>
      <c r="I530" s="33" t="s">
        <v>880</v>
      </c>
      <c r="J530" s="33" t="s">
        <v>24</v>
      </c>
      <c r="K530" s="33">
        <v>80111600</v>
      </c>
      <c r="L530" s="33" t="s">
        <v>1007</v>
      </c>
      <c r="M530" s="33" t="s">
        <v>461</v>
      </c>
      <c r="N530" s="33" t="s">
        <v>461</v>
      </c>
      <c r="O530" s="33">
        <v>6</v>
      </c>
      <c r="P530" s="33">
        <v>1</v>
      </c>
      <c r="Q530" s="33" t="s">
        <v>885</v>
      </c>
      <c r="R530" s="63" t="s">
        <v>886</v>
      </c>
      <c r="S530" s="63">
        <v>7000000</v>
      </c>
      <c r="T530" s="54">
        <f t="shared" ref="T530:T556" si="179">+S530*O530</f>
        <v>42000000</v>
      </c>
      <c r="U530" s="33" t="s">
        <v>1008</v>
      </c>
      <c r="V530" s="33" t="s">
        <v>123</v>
      </c>
      <c r="W530" s="33" t="s">
        <v>888</v>
      </c>
      <c r="X530" s="33" t="s">
        <v>535</v>
      </c>
      <c r="Y530" s="33" t="s">
        <v>77</v>
      </c>
      <c r="Z530" s="33" t="s">
        <v>78</v>
      </c>
      <c r="AA530" s="76">
        <f>SUMIFS('MOD PAA INVERSIÓN'!M:M,'MOD PAA INVERSIÓN'!B:B,A530,'MOD PAA INVERSIÓN'!A:A,"Modificación propuesta")</f>
        <v>0</v>
      </c>
      <c r="AB530" s="76">
        <f t="shared" si="161"/>
        <v>0</v>
      </c>
      <c r="AC530" s="76">
        <f t="shared" ref="AC530:AC536" si="180">T530</f>
        <v>42000000</v>
      </c>
      <c r="AD530" s="76">
        <f>IFERROR(VLOOKUP(A530,'MOD PAA INVERSIÓN'!$B:$U,20,0),0)</f>
        <v>0</v>
      </c>
      <c r="AE530" s="76">
        <f>SUMIFS('MOD PAA INVERSIÓN'!$M:$M,'MOD PAA INVERSIÓN'!B:B,A530,'MOD PAA INVERSIÓN'!A:A,"Información Actual")</f>
        <v>0</v>
      </c>
      <c r="AF530" s="76" t="e">
        <f>VLOOKUP(A530,'Copia de MOD PAA INVERSIÓN'!$B:$M,12,0)</f>
        <v>#N/A</v>
      </c>
      <c r="AG530" s="28" t="e">
        <f t="shared" si="176"/>
        <v>#REF!</v>
      </c>
      <c r="AH530" s="28" t="e">
        <f t="shared" si="164"/>
        <v>#REF!</v>
      </c>
    </row>
    <row r="531" spans="1:34" ht="153">
      <c r="A531" s="32" t="s">
        <v>1009</v>
      </c>
      <c r="B531" s="33" t="s">
        <v>71</v>
      </c>
      <c r="C531" s="33" t="s">
        <v>72</v>
      </c>
      <c r="D531" s="33" t="s">
        <v>1006</v>
      </c>
      <c r="E531" s="33" t="s">
        <v>879</v>
      </c>
      <c r="F531" s="34">
        <v>8146</v>
      </c>
      <c r="G531" s="34">
        <v>2024110010254</v>
      </c>
      <c r="H531" s="33" t="s">
        <v>17</v>
      </c>
      <c r="I531" s="33" t="s">
        <v>880</v>
      </c>
      <c r="J531" s="33" t="s">
        <v>24</v>
      </c>
      <c r="K531" s="33">
        <v>80111600</v>
      </c>
      <c r="L531" s="33" t="s">
        <v>1456</v>
      </c>
      <c r="M531" s="33" t="s">
        <v>411</v>
      </c>
      <c r="N531" s="33" t="s">
        <v>461</v>
      </c>
      <c r="O531" s="33">
        <v>6</v>
      </c>
      <c r="P531" s="33">
        <v>1</v>
      </c>
      <c r="Q531" s="33" t="s">
        <v>885</v>
      </c>
      <c r="R531" s="63" t="s">
        <v>886</v>
      </c>
      <c r="S531" s="63">
        <v>5300000</v>
      </c>
      <c r="T531" s="54">
        <f t="shared" si="179"/>
        <v>31800000</v>
      </c>
      <c r="U531" s="33" t="s">
        <v>1008</v>
      </c>
      <c r="V531" s="33" t="s">
        <v>123</v>
      </c>
      <c r="W531" s="33" t="s">
        <v>888</v>
      </c>
      <c r="X531" s="33" t="s">
        <v>535</v>
      </c>
      <c r="Y531" s="33" t="s">
        <v>77</v>
      </c>
      <c r="Z531" s="33" t="s">
        <v>78</v>
      </c>
      <c r="AA531" s="76">
        <f>SUMIFS('MOD PAA INVERSIÓN'!M:M,'MOD PAA INVERSIÓN'!B:B,A531,'MOD PAA INVERSIÓN'!A:A,"Modificación propuesta")</f>
        <v>31800000</v>
      </c>
      <c r="AB531" s="76">
        <f t="shared" si="161"/>
        <v>0</v>
      </c>
      <c r="AC531" s="76">
        <f t="shared" si="180"/>
        <v>31800000</v>
      </c>
      <c r="AD531" s="76">
        <f>IFERROR(VLOOKUP(A531,'MOD PAA INVERSIÓN'!$B:$U,20,0),0)</f>
        <v>3</v>
      </c>
      <c r="AE531" s="76">
        <f>SUMIFS('MOD PAA INVERSIÓN'!$M:$M,'MOD PAA INVERSIÓN'!B:B,A531,'MOD PAA INVERSIÓN'!A:A,"Información Actual")</f>
        <v>31800000</v>
      </c>
      <c r="AF531" s="76">
        <f>VLOOKUP(A531,'Copia de MOD PAA INVERSIÓN'!$B:$M,12,0)</f>
        <v>31800000</v>
      </c>
      <c r="AG531" s="79" t="e">
        <f t="shared" si="176"/>
        <v>#REF!</v>
      </c>
      <c r="AH531" s="79" t="e">
        <f t="shared" si="164"/>
        <v>#REF!</v>
      </c>
    </row>
    <row r="532" spans="1:34" ht="153">
      <c r="A532" s="32" t="s">
        <v>1012</v>
      </c>
      <c r="B532" s="33" t="s">
        <v>71</v>
      </c>
      <c r="C532" s="33" t="s">
        <v>72</v>
      </c>
      <c r="D532" s="33" t="s">
        <v>1006</v>
      </c>
      <c r="E532" s="33" t="s">
        <v>879</v>
      </c>
      <c r="F532" s="34">
        <v>8146</v>
      </c>
      <c r="G532" s="34">
        <v>2024110010254</v>
      </c>
      <c r="H532" s="33" t="s">
        <v>17</v>
      </c>
      <c r="I532" s="33" t="s">
        <v>880</v>
      </c>
      <c r="J532" s="33" t="s">
        <v>24</v>
      </c>
      <c r="K532" s="33">
        <v>80111600</v>
      </c>
      <c r="L532" s="33" t="s">
        <v>1013</v>
      </c>
      <c r="M532" s="33" t="s">
        <v>411</v>
      </c>
      <c r="N532" s="33" t="s">
        <v>461</v>
      </c>
      <c r="O532" s="33">
        <v>10</v>
      </c>
      <c r="P532" s="33">
        <v>1</v>
      </c>
      <c r="Q532" s="33" t="s">
        <v>885</v>
      </c>
      <c r="R532" s="63" t="s">
        <v>886</v>
      </c>
      <c r="S532" s="63">
        <v>5500000</v>
      </c>
      <c r="T532" s="54">
        <f t="shared" si="179"/>
        <v>55000000</v>
      </c>
      <c r="U532" s="33" t="s">
        <v>1008</v>
      </c>
      <c r="V532" s="33" t="s">
        <v>123</v>
      </c>
      <c r="W532" s="33" t="s">
        <v>888</v>
      </c>
      <c r="X532" s="33" t="s">
        <v>535</v>
      </c>
      <c r="Y532" s="33" t="s">
        <v>77</v>
      </c>
      <c r="Z532" s="33" t="s">
        <v>78</v>
      </c>
      <c r="AA532" s="76">
        <f>SUMIFS('MOD PAA INVERSIÓN'!M:M,'MOD PAA INVERSIÓN'!B:B,A532,'MOD PAA INVERSIÓN'!A:A,"Modificación propuesta")</f>
        <v>0</v>
      </c>
      <c r="AB532" s="76">
        <f t="shared" si="161"/>
        <v>0</v>
      </c>
      <c r="AC532" s="76">
        <f t="shared" si="180"/>
        <v>55000000</v>
      </c>
      <c r="AD532" s="76">
        <f>IFERROR(VLOOKUP(A532,'MOD PAA INVERSIÓN'!$B:$U,20,0),0)</f>
        <v>0</v>
      </c>
      <c r="AE532" s="76">
        <f>SUMIFS('MOD PAA INVERSIÓN'!$M:$M,'MOD PAA INVERSIÓN'!B:B,A532,'MOD PAA INVERSIÓN'!A:A,"Información Actual")</f>
        <v>0</v>
      </c>
      <c r="AF532" s="76" t="e">
        <f>VLOOKUP(A532,'Copia de MOD PAA INVERSIÓN'!$B:$M,12,0)</f>
        <v>#N/A</v>
      </c>
      <c r="AG532" s="28" t="e">
        <f t="shared" si="176"/>
        <v>#REF!</v>
      </c>
      <c r="AH532" s="28" t="e">
        <f t="shared" si="164"/>
        <v>#REF!</v>
      </c>
    </row>
    <row r="533" spans="1:34" ht="153">
      <c r="A533" s="32" t="s">
        <v>1014</v>
      </c>
      <c r="B533" s="33" t="s">
        <v>71</v>
      </c>
      <c r="C533" s="33" t="s">
        <v>72</v>
      </c>
      <c r="D533" s="33" t="s">
        <v>1006</v>
      </c>
      <c r="E533" s="33" t="s">
        <v>879</v>
      </c>
      <c r="F533" s="34">
        <v>8146</v>
      </c>
      <c r="G533" s="34">
        <v>2024110010254</v>
      </c>
      <c r="H533" s="33" t="s">
        <v>17</v>
      </c>
      <c r="I533" s="33" t="s">
        <v>880</v>
      </c>
      <c r="J533" s="33" t="s">
        <v>24</v>
      </c>
      <c r="K533" s="33">
        <v>80111600</v>
      </c>
      <c r="L533" s="33" t="s">
        <v>1457</v>
      </c>
      <c r="M533" s="33" t="s">
        <v>461</v>
      </c>
      <c r="N533" s="33" t="s">
        <v>461</v>
      </c>
      <c r="O533" s="33">
        <v>6</v>
      </c>
      <c r="P533" s="33">
        <v>1</v>
      </c>
      <c r="Q533" s="33" t="s">
        <v>885</v>
      </c>
      <c r="R533" s="63" t="s">
        <v>886</v>
      </c>
      <c r="S533" s="63">
        <v>4700000</v>
      </c>
      <c r="T533" s="54">
        <f t="shared" si="179"/>
        <v>28200000</v>
      </c>
      <c r="U533" s="33" t="s">
        <v>1008</v>
      </c>
      <c r="V533" s="33" t="s">
        <v>123</v>
      </c>
      <c r="W533" s="33" t="s">
        <v>888</v>
      </c>
      <c r="X533" s="33" t="s">
        <v>535</v>
      </c>
      <c r="Y533" s="33" t="s">
        <v>77</v>
      </c>
      <c r="Z533" s="33" t="s">
        <v>78</v>
      </c>
      <c r="AA533" s="76">
        <f>SUMIFS('MOD PAA INVERSIÓN'!M:M,'MOD PAA INVERSIÓN'!B:B,A533,'MOD PAA INVERSIÓN'!A:A,"Modificación propuesta")</f>
        <v>28200000</v>
      </c>
      <c r="AB533" s="76">
        <f t="shared" si="161"/>
        <v>0</v>
      </c>
      <c r="AC533" s="76">
        <f t="shared" si="180"/>
        <v>28200000</v>
      </c>
      <c r="AD533" s="76">
        <f>IFERROR(VLOOKUP(A533,'MOD PAA INVERSIÓN'!$B:$U,20,0),0)</f>
        <v>3</v>
      </c>
      <c r="AE533" s="76">
        <f>SUMIFS('MOD PAA INVERSIÓN'!$M:$M,'MOD PAA INVERSIÓN'!B:B,A533,'MOD PAA INVERSIÓN'!A:A,"Información Actual")</f>
        <v>28200000</v>
      </c>
      <c r="AF533" s="76">
        <f>VLOOKUP(A533,'Copia de MOD PAA INVERSIÓN'!$B:$M,12,0)</f>
        <v>28200000</v>
      </c>
      <c r="AG533" s="79" t="e">
        <f t="shared" si="176"/>
        <v>#REF!</v>
      </c>
      <c r="AH533" s="79" t="e">
        <f t="shared" si="164"/>
        <v>#REF!</v>
      </c>
    </row>
    <row r="534" spans="1:34" ht="153">
      <c r="A534" s="32" t="s">
        <v>1016</v>
      </c>
      <c r="B534" s="33" t="s">
        <v>71</v>
      </c>
      <c r="C534" s="33" t="s">
        <v>72</v>
      </c>
      <c r="D534" s="33" t="s">
        <v>1006</v>
      </c>
      <c r="E534" s="33" t="s">
        <v>879</v>
      </c>
      <c r="F534" s="34">
        <v>8146</v>
      </c>
      <c r="G534" s="34">
        <v>2024110010254</v>
      </c>
      <c r="H534" s="33" t="s">
        <v>17</v>
      </c>
      <c r="I534" s="33" t="s">
        <v>880</v>
      </c>
      <c r="J534" s="33" t="s">
        <v>24</v>
      </c>
      <c r="K534" s="33">
        <v>80111600</v>
      </c>
      <c r="L534" s="33" t="s">
        <v>1458</v>
      </c>
      <c r="M534" s="33" t="s">
        <v>461</v>
      </c>
      <c r="N534" s="33" t="s">
        <v>461</v>
      </c>
      <c r="O534" s="33">
        <v>6</v>
      </c>
      <c r="P534" s="33">
        <v>1</v>
      </c>
      <c r="Q534" s="33" t="s">
        <v>885</v>
      </c>
      <c r="R534" s="63" t="s">
        <v>886</v>
      </c>
      <c r="S534" s="63">
        <v>3000000</v>
      </c>
      <c r="T534" s="54">
        <f t="shared" si="179"/>
        <v>18000000</v>
      </c>
      <c r="U534" s="33" t="s">
        <v>1008</v>
      </c>
      <c r="V534" s="33" t="s">
        <v>123</v>
      </c>
      <c r="W534" s="33" t="s">
        <v>888</v>
      </c>
      <c r="X534" s="33" t="s">
        <v>535</v>
      </c>
      <c r="Y534" s="33" t="s">
        <v>77</v>
      </c>
      <c r="Z534" s="33" t="s">
        <v>78</v>
      </c>
      <c r="AA534" s="76">
        <f>SUMIFS('MOD PAA INVERSIÓN'!M:M,'MOD PAA INVERSIÓN'!B:B,A534,'MOD PAA INVERSIÓN'!A:A,"Modificación propuesta")</f>
        <v>18000000</v>
      </c>
      <c r="AB534" s="76">
        <f t="shared" si="161"/>
        <v>0</v>
      </c>
      <c r="AC534" s="76">
        <f t="shared" si="180"/>
        <v>18000000</v>
      </c>
      <c r="AD534" s="76">
        <f>IFERROR(VLOOKUP(A534,'MOD PAA INVERSIÓN'!$B:$U,20,0),0)</f>
        <v>3</v>
      </c>
      <c r="AE534" s="76">
        <f>SUMIFS('MOD PAA INVERSIÓN'!$M:$M,'MOD PAA INVERSIÓN'!B:B,A534,'MOD PAA INVERSIÓN'!A:A,"Información Actual")</f>
        <v>18000000</v>
      </c>
      <c r="AF534" s="76">
        <f>VLOOKUP(A534,'Copia de MOD PAA INVERSIÓN'!$B:$M,12,0)</f>
        <v>18000000</v>
      </c>
      <c r="AG534" s="79" t="e">
        <f t="shared" si="176"/>
        <v>#REF!</v>
      </c>
      <c r="AH534" s="79" t="e">
        <f t="shared" si="164"/>
        <v>#REF!</v>
      </c>
    </row>
    <row r="535" spans="1:34" ht="153">
      <c r="A535" s="32" t="s">
        <v>1018</v>
      </c>
      <c r="B535" s="33" t="s">
        <v>71</v>
      </c>
      <c r="C535" s="33" t="s">
        <v>72</v>
      </c>
      <c r="D535" s="33" t="s">
        <v>1006</v>
      </c>
      <c r="E535" s="33" t="s">
        <v>879</v>
      </c>
      <c r="F535" s="34">
        <v>8146</v>
      </c>
      <c r="G535" s="34">
        <v>2024110010254</v>
      </c>
      <c r="H535" s="33" t="s">
        <v>17</v>
      </c>
      <c r="I535" s="33" t="s">
        <v>880</v>
      </c>
      <c r="J535" s="33" t="s">
        <v>24</v>
      </c>
      <c r="K535" s="33">
        <v>80111600</v>
      </c>
      <c r="L535" s="33" t="s">
        <v>1459</v>
      </c>
      <c r="M535" s="33" t="s">
        <v>461</v>
      </c>
      <c r="N535" s="33" t="s">
        <v>461</v>
      </c>
      <c r="O535" s="33">
        <v>6</v>
      </c>
      <c r="P535" s="33">
        <v>1</v>
      </c>
      <c r="Q535" s="33" t="s">
        <v>885</v>
      </c>
      <c r="R535" s="63" t="s">
        <v>886</v>
      </c>
      <c r="S535" s="63">
        <v>3000000</v>
      </c>
      <c r="T535" s="54">
        <f t="shared" si="179"/>
        <v>18000000</v>
      </c>
      <c r="U535" s="33" t="s">
        <v>1008</v>
      </c>
      <c r="V535" s="33" t="s">
        <v>123</v>
      </c>
      <c r="W535" s="33" t="s">
        <v>888</v>
      </c>
      <c r="X535" s="33" t="s">
        <v>535</v>
      </c>
      <c r="Y535" s="33" t="s">
        <v>77</v>
      </c>
      <c r="Z535" s="33" t="s">
        <v>78</v>
      </c>
      <c r="AA535" s="76">
        <f>SUMIFS('MOD PAA INVERSIÓN'!M:M,'MOD PAA INVERSIÓN'!B:B,A535,'MOD PAA INVERSIÓN'!A:A,"Modificación propuesta")</f>
        <v>18000000</v>
      </c>
      <c r="AB535" s="76">
        <f t="shared" si="161"/>
        <v>0</v>
      </c>
      <c r="AC535" s="76">
        <f t="shared" si="180"/>
        <v>18000000</v>
      </c>
      <c r="AD535" s="76">
        <f>IFERROR(VLOOKUP(A535,'MOD PAA INVERSIÓN'!$B:$U,20,0),0)</f>
        <v>3</v>
      </c>
      <c r="AE535" s="76">
        <f>SUMIFS('MOD PAA INVERSIÓN'!$M:$M,'MOD PAA INVERSIÓN'!B:B,A535,'MOD PAA INVERSIÓN'!A:A,"Información Actual")</f>
        <v>18000000</v>
      </c>
      <c r="AF535" s="76">
        <f>VLOOKUP(A535,'Copia de MOD PAA INVERSIÓN'!$B:$M,12,0)</f>
        <v>18000000</v>
      </c>
      <c r="AG535" s="79" t="e">
        <f t="shared" si="176"/>
        <v>#REF!</v>
      </c>
      <c r="AH535" s="79" t="e">
        <f t="shared" si="164"/>
        <v>#REF!</v>
      </c>
    </row>
    <row r="536" spans="1:34" ht="153">
      <c r="A536" s="32" t="s">
        <v>1020</v>
      </c>
      <c r="B536" s="33" t="s">
        <v>71</v>
      </c>
      <c r="C536" s="33" t="s">
        <v>72</v>
      </c>
      <c r="D536" s="33" t="s">
        <v>1006</v>
      </c>
      <c r="E536" s="33" t="s">
        <v>879</v>
      </c>
      <c r="F536" s="34">
        <v>8146</v>
      </c>
      <c r="G536" s="34">
        <v>2024110010254</v>
      </c>
      <c r="H536" s="33" t="s">
        <v>17</v>
      </c>
      <c r="I536" s="33" t="s">
        <v>880</v>
      </c>
      <c r="J536" s="33" t="s">
        <v>24</v>
      </c>
      <c r="K536" s="33">
        <v>80111600</v>
      </c>
      <c r="L536" s="33" t="s">
        <v>1021</v>
      </c>
      <c r="M536" s="33" t="s">
        <v>461</v>
      </c>
      <c r="N536" s="33" t="s">
        <v>461</v>
      </c>
      <c r="O536" s="33">
        <v>10</v>
      </c>
      <c r="P536" s="33">
        <v>1</v>
      </c>
      <c r="Q536" s="33" t="s">
        <v>885</v>
      </c>
      <c r="R536" s="63" t="s">
        <v>886</v>
      </c>
      <c r="S536" s="63">
        <v>3800000</v>
      </c>
      <c r="T536" s="54">
        <f t="shared" si="179"/>
        <v>38000000</v>
      </c>
      <c r="U536" s="33" t="s">
        <v>1008</v>
      </c>
      <c r="V536" s="33" t="s">
        <v>123</v>
      </c>
      <c r="W536" s="33" t="s">
        <v>888</v>
      </c>
      <c r="X536" s="33" t="s">
        <v>535</v>
      </c>
      <c r="Y536" s="33" t="s">
        <v>77</v>
      </c>
      <c r="Z536" s="33" t="s">
        <v>78</v>
      </c>
      <c r="AA536" s="76">
        <f>SUMIFS('MOD PAA INVERSIÓN'!M:M,'MOD PAA INVERSIÓN'!B:B,A536,'MOD PAA INVERSIÓN'!A:A,"Modificación propuesta")</f>
        <v>0</v>
      </c>
      <c r="AB536" s="76">
        <f t="shared" si="161"/>
        <v>0</v>
      </c>
      <c r="AC536" s="76">
        <f t="shared" si="180"/>
        <v>38000000</v>
      </c>
      <c r="AD536" s="76">
        <f>IFERROR(VLOOKUP(A536,'MOD PAA INVERSIÓN'!$B:$U,20,0),0)</f>
        <v>0</v>
      </c>
      <c r="AE536" s="76">
        <f>SUMIFS('MOD PAA INVERSIÓN'!$M:$M,'MOD PAA INVERSIÓN'!B:B,A536,'MOD PAA INVERSIÓN'!A:A,"Información Actual")</f>
        <v>0</v>
      </c>
      <c r="AF536" s="76" t="e">
        <f>VLOOKUP(A536,'Copia de MOD PAA INVERSIÓN'!$B:$M,12,0)</f>
        <v>#N/A</v>
      </c>
      <c r="AG536" s="28" t="e">
        <f t="shared" si="176"/>
        <v>#REF!</v>
      </c>
      <c r="AH536" s="28" t="e">
        <f t="shared" si="164"/>
        <v>#REF!</v>
      </c>
    </row>
    <row r="537" spans="1:34" ht="153">
      <c r="A537" s="32" t="s">
        <v>1022</v>
      </c>
      <c r="B537" s="33" t="s">
        <v>71</v>
      </c>
      <c r="C537" s="33" t="s">
        <v>72</v>
      </c>
      <c r="D537" s="33" t="s">
        <v>1006</v>
      </c>
      <c r="E537" s="33" t="s">
        <v>879</v>
      </c>
      <c r="F537" s="34">
        <v>8146</v>
      </c>
      <c r="G537" s="34">
        <v>2024110010254</v>
      </c>
      <c r="H537" s="33" t="s">
        <v>17</v>
      </c>
      <c r="I537" s="33" t="s">
        <v>880</v>
      </c>
      <c r="J537" s="33" t="s">
        <v>24</v>
      </c>
      <c r="K537" s="33">
        <v>80111600</v>
      </c>
      <c r="L537" s="33" t="s">
        <v>1460</v>
      </c>
      <c r="M537" s="33" t="s">
        <v>461</v>
      </c>
      <c r="N537" s="33" t="s">
        <v>461</v>
      </c>
      <c r="O537" s="33">
        <v>6</v>
      </c>
      <c r="P537" s="33">
        <v>1</v>
      </c>
      <c r="Q537" s="33" t="s">
        <v>885</v>
      </c>
      <c r="R537" s="63" t="s">
        <v>886</v>
      </c>
      <c r="S537" s="63">
        <v>7000000</v>
      </c>
      <c r="T537" s="54">
        <f t="shared" si="179"/>
        <v>42000000</v>
      </c>
      <c r="U537" s="33" t="s">
        <v>1008</v>
      </c>
      <c r="V537" s="33" t="s">
        <v>896</v>
      </c>
      <c r="W537" s="33" t="s">
        <v>888</v>
      </c>
      <c r="X537" s="33" t="s">
        <v>535</v>
      </c>
      <c r="Y537" s="33" t="s">
        <v>77</v>
      </c>
      <c r="Z537" s="33" t="s">
        <v>78</v>
      </c>
      <c r="AA537" s="76">
        <f>SUMIFS('MOD PAA INVERSIÓN'!M:M,'MOD PAA INVERSIÓN'!B:B,A537,'MOD PAA INVERSIÓN'!A:A,"Modificación propuesta")</f>
        <v>70000000</v>
      </c>
      <c r="AB537" s="76">
        <f t="shared" si="161"/>
        <v>28000000</v>
      </c>
      <c r="AC537" s="95">
        <v>70000000</v>
      </c>
      <c r="AD537" s="76">
        <f>IFERROR(VLOOKUP(A537,'MOD PAA INVERSIÓN'!$B:$U,20,0),0)</f>
        <v>3</v>
      </c>
      <c r="AE537" s="76">
        <f>SUMIFS('MOD PAA INVERSIÓN'!$M:$M,'MOD PAA INVERSIÓN'!B:B,A537,'MOD PAA INVERSIÓN'!A:A,"Información Actual")</f>
        <v>42000000</v>
      </c>
      <c r="AF537" s="76">
        <f>VLOOKUP(A537,'Copia de MOD PAA INVERSIÓN'!$B:$M,12,0)</f>
        <v>70000000</v>
      </c>
      <c r="AG537" s="79" t="e">
        <f t="shared" si="176"/>
        <v>#REF!</v>
      </c>
      <c r="AH537" s="79" t="e">
        <f t="shared" si="164"/>
        <v>#REF!</v>
      </c>
    </row>
    <row r="538" spans="1:34" ht="153">
      <c r="A538" s="32" t="s">
        <v>1024</v>
      </c>
      <c r="B538" s="33" t="s">
        <v>71</v>
      </c>
      <c r="C538" s="33" t="s">
        <v>72</v>
      </c>
      <c r="D538" s="33" t="s">
        <v>1006</v>
      </c>
      <c r="E538" s="33" t="s">
        <v>879</v>
      </c>
      <c r="F538" s="34">
        <v>8146</v>
      </c>
      <c r="G538" s="34">
        <v>2024110010254</v>
      </c>
      <c r="H538" s="33" t="s">
        <v>17</v>
      </c>
      <c r="I538" s="33" t="s">
        <v>880</v>
      </c>
      <c r="J538" s="33" t="s">
        <v>24</v>
      </c>
      <c r="K538" s="33">
        <v>80111600</v>
      </c>
      <c r="L538" s="33" t="s">
        <v>1461</v>
      </c>
      <c r="M538" s="33" t="s">
        <v>411</v>
      </c>
      <c r="N538" s="33" t="s">
        <v>461</v>
      </c>
      <c r="O538" s="33">
        <v>6</v>
      </c>
      <c r="P538" s="33">
        <v>1</v>
      </c>
      <c r="Q538" s="33" t="s">
        <v>885</v>
      </c>
      <c r="R538" s="63" t="s">
        <v>886</v>
      </c>
      <c r="S538" s="63">
        <v>4000000</v>
      </c>
      <c r="T538" s="54">
        <f t="shared" si="179"/>
        <v>24000000</v>
      </c>
      <c r="U538" s="33" t="s">
        <v>1008</v>
      </c>
      <c r="V538" s="33" t="s">
        <v>896</v>
      </c>
      <c r="W538" s="33" t="s">
        <v>888</v>
      </c>
      <c r="X538" s="33" t="s">
        <v>535</v>
      </c>
      <c r="Y538" s="33" t="s">
        <v>77</v>
      </c>
      <c r="Z538" s="33" t="s">
        <v>78</v>
      </c>
      <c r="AA538" s="76">
        <f>SUMIFS('MOD PAA INVERSIÓN'!M:M,'MOD PAA INVERSIÓN'!B:B,A538,'MOD PAA INVERSIÓN'!A:A,"Modificación propuesta")</f>
        <v>24000000</v>
      </c>
      <c r="AB538" s="76">
        <f t="shared" si="161"/>
        <v>0</v>
      </c>
      <c r="AC538" s="76">
        <f t="shared" ref="AC538:AC542" si="181">T538</f>
        <v>24000000</v>
      </c>
      <c r="AD538" s="76">
        <f>IFERROR(VLOOKUP(A538,'MOD PAA INVERSIÓN'!$B:$U,20,0),0)</f>
        <v>3</v>
      </c>
      <c r="AE538" s="76">
        <f>SUMIFS('MOD PAA INVERSIÓN'!$M:$M,'MOD PAA INVERSIÓN'!B:B,A538,'MOD PAA INVERSIÓN'!A:A,"Información Actual")</f>
        <v>24000000</v>
      </c>
      <c r="AF538" s="76">
        <f>VLOOKUP(A538,'Copia de MOD PAA INVERSIÓN'!$B:$M,12,0)</f>
        <v>24000000</v>
      </c>
      <c r="AG538" s="79" t="e">
        <f t="shared" si="176"/>
        <v>#REF!</v>
      </c>
      <c r="AH538" s="79" t="e">
        <f t="shared" si="164"/>
        <v>#REF!</v>
      </c>
    </row>
    <row r="539" spans="1:34" ht="153">
      <c r="A539" s="32" t="s">
        <v>1026</v>
      </c>
      <c r="B539" s="33" t="s">
        <v>71</v>
      </c>
      <c r="C539" s="33" t="s">
        <v>72</v>
      </c>
      <c r="D539" s="33" t="s">
        <v>1006</v>
      </c>
      <c r="E539" s="33" t="s">
        <v>879</v>
      </c>
      <c r="F539" s="34">
        <v>8146</v>
      </c>
      <c r="G539" s="34">
        <v>2024110010254</v>
      </c>
      <c r="H539" s="33" t="s">
        <v>17</v>
      </c>
      <c r="I539" s="33" t="s">
        <v>880</v>
      </c>
      <c r="J539" s="33" t="s">
        <v>24</v>
      </c>
      <c r="K539" s="33">
        <v>80111600</v>
      </c>
      <c r="L539" s="33" t="s">
        <v>1462</v>
      </c>
      <c r="M539" s="33" t="s">
        <v>461</v>
      </c>
      <c r="N539" s="33" t="s">
        <v>461</v>
      </c>
      <c r="O539" s="33">
        <v>6</v>
      </c>
      <c r="P539" s="33">
        <v>1</v>
      </c>
      <c r="Q539" s="33" t="s">
        <v>885</v>
      </c>
      <c r="R539" s="63" t="s">
        <v>886</v>
      </c>
      <c r="S539" s="63">
        <v>5000000</v>
      </c>
      <c r="T539" s="54">
        <f t="shared" si="179"/>
        <v>30000000</v>
      </c>
      <c r="U539" s="33" t="s">
        <v>1008</v>
      </c>
      <c r="V539" s="33" t="s">
        <v>896</v>
      </c>
      <c r="W539" s="33" t="s">
        <v>888</v>
      </c>
      <c r="X539" s="33" t="s">
        <v>535</v>
      </c>
      <c r="Y539" s="33" t="s">
        <v>77</v>
      </c>
      <c r="Z539" s="33" t="s">
        <v>78</v>
      </c>
      <c r="AA539" s="76">
        <f>SUMIFS('MOD PAA INVERSIÓN'!M:M,'MOD PAA INVERSIÓN'!B:B,A539,'MOD PAA INVERSIÓN'!A:A,"Modificación propuesta")</f>
        <v>30000000</v>
      </c>
      <c r="AB539" s="76">
        <f t="shared" si="161"/>
        <v>0</v>
      </c>
      <c r="AC539" s="76">
        <f t="shared" si="181"/>
        <v>30000000</v>
      </c>
      <c r="AD539" s="76">
        <f>IFERROR(VLOOKUP(A539,'MOD PAA INVERSIÓN'!$B:$U,20,0),0)</f>
        <v>3</v>
      </c>
      <c r="AE539" s="76">
        <f>SUMIFS('MOD PAA INVERSIÓN'!$M:$M,'MOD PAA INVERSIÓN'!B:B,A539,'MOD PAA INVERSIÓN'!A:A,"Información Actual")</f>
        <v>30000000</v>
      </c>
      <c r="AF539" s="76">
        <f>VLOOKUP(A539,'Copia de MOD PAA INVERSIÓN'!$B:$M,12,0)</f>
        <v>30000000</v>
      </c>
      <c r="AG539" s="79" t="e">
        <f t="shared" si="176"/>
        <v>#REF!</v>
      </c>
      <c r="AH539" s="79" t="e">
        <f t="shared" si="164"/>
        <v>#REF!</v>
      </c>
    </row>
    <row r="540" spans="1:34" ht="153">
      <c r="A540" s="32" t="s">
        <v>1027</v>
      </c>
      <c r="B540" s="33" t="s">
        <v>71</v>
      </c>
      <c r="C540" s="33" t="s">
        <v>72</v>
      </c>
      <c r="D540" s="33" t="s">
        <v>1006</v>
      </c>
      <c r="E540" s="33" t="s">
        <v>879</v>
      </c>
      <c r="F540" s="34">
        <v>8146</v>
      </c>
      <c r="G540" s="34">
        <v>2024110010254</v>
      </c>
      <c r="H540" s="33" t="s">
        <v>17</v>
      </c>
      <c r="I540" s="33" t="s">
        <v>880</v>
      </c>
      <c r="J540" s="33" t="s">
        <v>24</v>
      </c>
      <c r="K540" s="33">
        <v>80111600</v>
      </c>
      <c r="L540" s="33" t="s">
        <v>1463</v>
      </c>
      <c r="M540" s="33" t="s">
        <v>461</v>
      </c>
      <c r="N540" s="33" t="s">
        <v>461</v>
      </c>
      <c r="O540" s="33">
        <v>6</v>
      </c>
      <c r="P540" s="33">
        <v>1</v>
      </c>
      <c r="Q540" s="33" t="s">
        <v>885</v>
      </c>
      <c r="R540" s="63" t="s">
        <v>886</v>
      </c>
      <c r="S540" s="63">
        <v>6300000</v>
      </c>
      <c r="T540" s="54">
        <f t="shared" si="179"/>
        <v>37800000</v>
      </c>
      <c r="U540" s="33" t="s">
        <v>1008</v>
      </c>
      <c r="V540" s="33" t="s">
        <v>896</v>
      </c>
      <c r="W540" s="33" t="s">
        <v>888</v>
      </c>
      <c r="X540" s="33" t="s">
        <v>535</v>
      </c>
      <c r="Y540" s="33" t="s">
        <v>77</v>
      </c>
      <c r="Z540" s="33" t="s">
        <v>78</v>
      </c>
      <c r="AA540" s="76">
        <f>SUMIFS('MOD PAA INVERSIÓN'!M:M,'MOD PAA INVERSIÓN'!B:B,A540,'MOD PAA INVERSIÓN'!A:A,"Modificación propuesta")</f>
        <v>37800000</v>
      </c>
      <c r="AB540" s="76">
        <f t="shared" si="161"/>
        <v>0</v>
      </c>
      <c r="AC540" s="76">
        <f t="shared" si="181"/>
        <v>37800000</v>
      </c>
      <c r="AD540" s="76">
        <f>IFERROR(VLOOKUP(A540,'MOD PAA INVERSIÓN'!$B:$U,20,0),0)</f>
        <v>3</v>
      </c>
      <c r="AE540" s="76">
        <f>SUMIFS('MOD PAA INVERSIÓN'!$M:$M,'MOD PAA INVERSIÓN'!B:B,A540,'MOD PAA INVERSIÓN'!A:A,"Información Actual")</f>
        <v>37800000</v>
      </c>
      <c r="AF540" s="76">
        <f>VLOOKUP(A540,'Copia de MOD PAA INVERSIÓN'!$B:$M,12,0)</f>
        <v>37800000</v>
      </c>
      <c r="AG540" s="79" t="e">
        <f t="shared" si="176"/>
        <v>#REF!</v>
      </c>
      <c r="AH540" s="79" t="e">
        <f t="shared" si="164"/>
        <v>#REF!</v>
      </c>
    </row>
    <row r="541" spans="1:34" ht="153">
      <c r="A541" s="32" t="s">
        <v>1029</v>
      </c>
      <c r="B541" s="33" t="s">
        <v>71</v>
      </c>
      <c r="C541" s="33" t="s">
        <v>72</v>
      </c>
      <c r="D541" s="33" t="s">
        <v>1006</v>
      </c>
      <c r="E541" s="33" t="s">
        <v>879</v>
      </c>
      <c r="F541" s="34">
        <v>8146</v>
      </c>
      <c r="G541" s="34">
        <v>2024110010254</v>
      </c>
      <c r="H541" s="33" t="s">
        <v>17</v>
      </c>
      <c r="I541" s="33" t="s">
        <v>880</v>
      </c>
      <c r="J541" s="33" t="s">
        <v>24</v>
      </c>
      <c r="K541" s="33">
        <v>80111600</v>
      </c>
      <c r="L541" s="33" t="s">
        <v>1464</v>
      </c>
      <c r="M541" s="33" t="s">
        <v>461</v>
      </c>
      <c r="N541" s="33" t="s">
        <v>461</v>
      </c>
      <c r="O541" s="33">
        <v>6</v>
      </c>
      <c r="P541" s="33">
        <v>1</v>
      </c>
      <c r="Q541" s="33" t="s">
        <v>885</v>
      </c>
      <c r="R541" s="63" t="s">
        <v>886</v>
      </c>
      <c r="S541" s="63">
        <v>6000000</v>
      </c>
      <c r="T541" s="54">
        <f t="shared" si="179"/>
        <v>36000000</v>
      </c>
      <c r="U541" s="33" t="s">
        <v>1008</v>
      </c>
      <c r="V541" s="33" t="s">
        <v>896</v>
      </c>
      <c r="W541" s="33" t="s">
        <v>888</v>
      </c>
      <c r="X541" s="33" t="s">
        <v>535</v>
      </c>
      <c r="Y541" s="33" t="s">
        <v>77</v>
      </c>
      <c r="Z541" s="33" t="s">
        <v>78</v>
      </c>
      <c r="AA541" s="76">
        <f>SUMIFS('MOD PAA INVERSIÓN'!M:M,'MOD PAA INVERSIÓN'!B:B,A541,'MOD PAA INVERSIÓN'!A:A,"Modificación propuesta")</f>
        <v>36000000</v>
      </c>
      <c r="AB541" s="76">
        <f t="shared" si="161"/>
        <v>0</v>
      </c>
      <c r="AC541" s="76">
        <f t="shared" si="181"/>
        <v>36000000</v>
      </c>
      <c r="AD541" s="76">
        <f>IFERROR(VLOOKUP(A541,'MOD PAA INVERSIÓN'!$B:$U,20,0),0)</f>
        <v>3</v>
      </c>
      <c r="AE541" s="76">
        <f>SUMIFS('MOD PAA INVERSIÓN'!$M:$M,'MOD PAA INVERSIÓN'!B:B,A541,'MOD PAA INVERSIÓN'!A:A,"Información Actual")</f>
        <v>36000000</v>
      </c>
      <c r="AF541" s="76">
        <f>VLOOKUP(A541,'Copia de MOD PAA INVERSIÓN'!$B:$M,12,0)</f>
        <v>36000000</v>
      </c>
      <c r="AG541" s="79" t="e">
        <f t="shared" si="176"/>
        <v>#REF!</v>
      </c>
      <c r="AH541" s="79" t="e">
        <f t="shared" si="164"/>
        <v>#REF!</v>
      </c>
    </row>
    <row r="542" spans="1:34" ht="153">
      <c r="A542" s="32" t="s">
        <v>1030</v>
      </c>
      <c r="B542" s="33" t="s">
        <v>71</v>
      </c>
      <c r="C542" s="33" t="s">
        <v>72</v>
      </c>
      <c r="D542" s="33" t="s">
        <v>1006</v>
      </c>
      <c r="E542" s="33" t="s">
        <v>879</v>
      </c>
      <c r="F542" s="34">
        <v>8146</v>
      </c>
      <c r="G542" s="34">
        <v>2024110010254</v>
      </c>
      <c r="H542" s="33" t="s">
        <v>17</v>
      </c>
      <c r="I542" s="33" t="s">
        <v>880</v>
      </c>
      <c r="J542" s="33" t="s">
        <v>24</v>
      </c>
      <c r="K542" s="33">
        <v>80111600</v>
      </c>
      <c r="L542" s="33" t="s">
        <v>1465</v>
      </c>
      <c r="M542" s="33" t="s">
        <v>461</v>
      </c>
      <c r="N542" s="33" t="s">
        <v>461</v>
      </c>
      <c r="O542" s="33">
        <v>10</v>
      </c>
      <c r="P542" s="33">
        <v>1</v>
      </c>
      <c r="Q542" s="33" t="s">
        <v>885</v>
      </c>
      <c r="R542" s="63" t="s">
        <v>886</v>
      </c>
      <c r="S542" s="63">
        <v>4700000</v>
      </c>
      <c r="T542" s="54">
        <f t="shared" si="179"/>
        <v>47000000</v>
      </c>
      <c r="U542" s="33" t="s">
        <v>1008</v>
      </c>
      <c r="V542" s="33" t="s">
        <v>896</v>
      </c>
      <c r="W542" s="33" t="s">
        <v>888</v>
      </c>
      <c r="X542" s="33" t="s">
        <v>535</v>
      </c>
      <c r="Y542" s="33" t="s">
        <v>77</v>
      </c>
      <c r="Z542" s="33" t="s">
        <v>78</v>
      </c>
      <c r="AA542" s="76">
        <f>SUMIFS('MOD PAA INVERSIÓN'!M:M,'MOD PAA INVERSIÓN'!B:B,A542,'MOD PAA INVERSIÓN'!A:A,"Modificación propuesta")</f>
        <v>47000000</v>
      </c>
      <c r="AB542" s="76">
        <f t="shared" si="161"/>
        <v>0</v>
      </c>
      <c r="AC542" s="76">
        <f t="shared" si="181"/>
        <v>47000000</v>
      </c>
      <c r="AD542" s="76">
        <f>IFERROR(VLOOKUP(A542,'MOD PAA INVERSIÓN'!$B:$U,20,0),0)</f>
        <v>3</v>
      </c>
      <c r="AE542" s="76">
        <f>SUMIFS('MOD PAA INVERSIÓN'!$M:$M,'MOD PAA INVERSIÓN'!B:B,A542,'MOD PAA INVERSIÓN'!A:A,"Información Actual")</f>
        <v>47000000</v>
      </c>
      <c r="AF542" s="76">
        <f>VLOOKUP(A542,'Copia de MOD PAA INVERSIÓN'!$B:$M,12,0)</f>
        <v>47000000</v>
      </c>
      <c r="AG542" s="79" t="e">
        <f t="shared" si="176"/>
        <v>#REF!</v>
      </c>
      <c r="AH542" s="79" t="e">
        <f t="shared" si="164"/>
        <v>#REF!</v>
      </c>
    </row>
    <row r="543" spans="1:34" ht="153">
      <c r="A543" s="32" t="s">
        <v>1032</v>
      </c>
      <c r="B543" s="33" t="s">
        <v>71</v>
      </c>
      <c r="C543" s="33" t="s">
        <v>72</v>
      </c>
      <c r="D543" s="33" t="s">
        <v>1006</v>
      </c>
      <c r="E543" s="33" t="s">
        <v>879</v>
      </c>
      <c r="F543" s="34">
        <v>8146</v>
      </c>
      <c r="G543" s="34">
        <v>2024110010254</v>
      </c>
      <c r="H543" s="33" t="s">
        <v>17</v>
      </c>
      <c r="I543" s="33" t="s">
        <v>880</v>
      </c>
      <c r="J543" s="33" t="s">
        <v>24</v>
      </c>
      <c r="K543" s="33">
        <v>80111600</v>
      </c>
      <c r="L543" s="33" t="s">
        <v>1465</v>
      </c>
      <c r="M543" s="33" t="s">
        <v>461</v>
      </c>
      <c r="N543" s="33" t="s">
        <v>461</v>
      </c>
      <c r="O543" s="33">
        <v>6</v>
      </c>
      <c r="P543" s="33">
        <v>1</v>
      </c>
      <c r="Q543" s="33" t="s">
        <v>885</v>
      </c>
      <c r="R543" s="63" t="s">
        <v>886</v>
      </c>
      <c r="S543" s="63">
        <v>5000000</v>
      </c>
      <c r="T543" s="54">
        <f t="shared" si="179"/>
        <v>30000000</v>
      </c>
      <c r="U543" s="33" t="s">
        <v>1008</v>
      </c>
      <c r="V543" s="33" t="s">
        <v>896</v>
      </c>
      <c r="W543" s="33" t="s">
        <v>888</v>
      </c>
      <c r="X543" s="33" t="s">
        <v>535</v>
      </c>
      <c r="Y543" s="33" t="s">
        <v>77</v>
      </c>
      <c r="Z543" s="33" t="s">
        <v>78</v>
      </c>
      <c r="AA543" s="76">
        <f>SUMIFS('MOD PAA INVERSIÓN'!M:M,'MOD PAA INVERSIÓN'!B:B,A543,'MOD PAA INVERSIÓN'!A:A,"Modificación propuesta")</f>
        <v>50000000</v>
      </c>
      <c r="AB543" s="76">
        <f t="shared" si="161"/>
        <v>20000000</v>
      </c>
      <c r="AC543" s="95">
        <v>50000000</v>
      </c>
      <c r="AD543" s="76">
        <f>IFERROR(VLOOKUP(A543,'MOD PAA INVERSIÓN'!$B:$U,20,0),0)</f>
        <v>3</v>
      </c>
      <c r="AE543" s="76">
        <f>SUMIFS('MOD PAA INVERSIÓN'!$M:$M,'MOD PAA INVERSIÓN'!B:B,A543,'MOD PAA INVERSIÓN'!A:A,"Información Actual")</f>
        <v>30000000</v>
      </c>
      <c r="AF543" s="76">
        <f>VLOOKUP(A543,'Copia de MOD PAA INVERSIÓN'!$B:$M,12,0)</f>
        <v>50000000</v>
      </c>
      <c r="AG543" s="79" t="e">
        <f t="shared" si="176"/>
        <v>#REF!</v>
      </c>
      <c r="AH543" s="79" t="e">
        <f t="shared" si="164"/>
        <v>#REF!</v>
      </c>
    </row>
    <row r="544" spans="1:34" ht="153">
      <c r="A544" s="32" t="s">
        <v>1033</v>
      </c>
      <c r="B544" s="33" t="s">
        <v>71</v>
      </c>
      <c r="C544" s="33" t="s">
        <v>72</v>
      </c>
      <c r="D544" s="33" t="s">
        <v>1006</v>
      </c>
      <c r="E544" s="33" t="s">
        <v>879</v>
      </c>
      <c r="F544" s="34">
        <v>8146</v>
      </c>
      <c r="G544" s="34">
        <v>2024110010254</v>
      </c>
      <c r="H544" s="33" t="s">
        <v>17</v>
      </c>
      <c r="I544" s="33" t="s">
        <v>880</v>
      </c>
      <c r="J544" s="33" t="s">
        <v>24</v>
      </c>
      <c r="K544" s="33">
        <v>80111600</v>
      </c>
      <c r="L544" s="33" t="s">
        <v>1465</v>
      </c>
      <c r="M544" s="33" t="s">
        <v>461</v>
      </c>
      <c r="N544" s="33" t="s">
        <v>461</v>
      </c>
      <c r="O544" s="33">
        <v>6</v>
      </c>
      <c r="P544" s="33">
        <v>1</v>
      </c>
      <c r="Q544" s="33" t="s">
        <v>885</v>
      </c>
      <c r="R544" s="63" t="s">
        <v>886</v>
      </c>
      <c r="S544" s="63">
        <v>5000000</v>
      </c>
      <c r="T544" s="54">
        <f t="shared" si="179"/>
        <v>30000000</v>
      </c>
      <c r="U544" s="33" t="s">
        <v>1008</v>
      </c>
      <c r="V544" s="33" t="s">
        <v>896</v>
      </c>
      <c r="W544" s="33" t="s">
        <v>888</v>
      </c>
      <c r="X544" s="33" t="s">
        <v>535</v>
      </c>
      <c r="Y544" s="33" t="s">
        <v>77</v>
      </c>
      <c r="Z544" s="33" t="s">
        <v>78</v>
      </c>
      <c r="AA544" s="76">
        <f>SUMIFS('MOD PAA INVERSIÓN'!M:M,'MOD PAA INVERSIÓN'!B:B,A544,'MOD PAA INVERSIÓN'!A:A,"Modificación propuesta")</f>
        <v>30000000</v>
      </c>
      <c r="AB544" s="76">
        <f t="shared" si="161"/>
        <v>0</v>
      </c>
      <c r="AC544" s="76">
        <f t="shared" ref="AC544:AC545" si="182">T544</f>
        <v>30000000</v>
      </c>
      <c r="AD544" s="76">
        <f>IFERROR(VLOOKUP(A544,'MOD PAA INVERSIÓN'!$B:$U,20,0),0)</f>
        <v>3</v>
      </c>
      <c r="AE544" s="76">
        <f>SUMIFS('MOD PAA INVERSIÓN'!$M:$M,'MOD PAA INVERSIÓN'!B:B,A544,'MOD PAA INVERSIÓN'!A:A,"Información Actual")</f>
        <v>30000000</v>
      </c>
      <c r="AF544" s="76">
        <f>VLOOKUP(A544,'Copia de MOD PAA INVERSIÓN'!$B:$M,12,0)</f>
        <v>30000000</v>
      </c>
      <c r="AG544" s="79" t="e">
        <f t="shared" si="176"/>
        <v>#REF!</v>
      </c>
      <c r="AH544" s="79" t="e">
        <f t="shared" si="164"/>
        <v>#REF!</v>
      </c>
    </row>
    <row r="545" spans="1:34" ht="153">
      <c r="A545" s="32" t="s">
        <v>1034</v>
      </c>
      <c r="B545" s="33" t="s">
        <v>71</v>
      </c>
      <c r="C545" s="33" t="s">
        <v>72</v>
      </c>
      <c r="D545" s="33" t="s">
        <v>1006</v>
      </c>
      <c r="E545" s="33" t="s">
        <v>879</v>
      </c>
      <c r="F545" s="34">
        <v>8146</v>
      </c>
      <c r="G545" s="34">
        <v>2024110010254</v>
      </c>
      <c r="H545" s="33" t="s">
        <v>17</v>
      </c>
      <c r="I545" s="33" t="s">
        <v>880</v>
      </c>
      <c r="J545" s="33" t="s">
        <v>24</v>
      </c>
      <c r="K545" s="33">
        <v>80111600</v>
      </c>
      <c r="L545" s="33" t="s">
        <v>1466</v>
      </c>
      <c r="M545" s="33" t="s">
        <v>461</v>
      </c>
      <c r="N545" s="33" t="s">
        <v>461</v>
      </c>
      <c r="O545" s="33">
        <v>6</v>
      </c>
      <c r="P545" s="33">
        <v>1</v>
      </c>
      <c r="Q545" s="33" t="s">
        <v>885</v>
      </c>
      <c r="R545" s="63" t="s">
        <v>886</v>
      </c>
      <c r="S545" s="63">
        <v>6000000</v>
      </c>
      <c r="T545" s="54">
        <f t="shared" si="179"/>
        <v>36000000</v>
      </c>
      <c r="U545" s="33" t="s">
        <v>1008</v>
      </c>
      <c r="V545" s="33" t="s">
        <v>896</v>
      </c>
      <c r="W545" s="33" t="s">
        <v>888</v>
      </c>
      <c r="X545" s="33" t="s">
        <v>535</v>
      </c>
      <c r="Y545" s="33" t="s">
        <v>77</v>
      </c>
      <c r="Z545" s="33" t="s">
        <v>78</v>
      </c>
      <c r="AA545" s="76">
        <f>SUMIFS('MOD PAA INVERSIÓN'!M:M,'MOD PAA INVERSIÓN'!B:B,A545,'MOD PAA INVERSIÓN'!A:A,"Modificación propuesta")</f>
        <v>36000000</v>
      </c>
      <c r="AB545" s="76">
        <f t="shared" si="161"/>
        <v>0</v>
      </c>
      <c r="AC545" s="76">
        <f t="shared" si="182"/>
        <v>36000000</v>
      </c>
      <c r="AD545" s="76">
        <f>IFERROR(VLOOKUP(A545,'MOD PAA INVERSIÓN'!$B:$U,20,0),0)</f>
        <v>3</v>
      </c>
      <c r="AE545" s="76">
        <f>SUMIFS('MOD PAA INVERSIÓN'!$M:$M,'MOD PAA INVERSIÓN'!B:B,A545,'MOD PAA INVERSIÓN'!A:A,"Información Actual")</f>
        <v>36000000</v>
      </c>
      <c r="AF545" s="76">
        <f>VLOOKUP(A545,'Copia de MOD PAA INVERSIÓN'!$B:$M,12,0)</f>
        <v>36000000</v>
      </c>
      <c r="AG545" s="79" t="e">
        <f t="shared" si="176"/>
        <v>#REF!</v>
      </c>
      <c r="AH545" s="79" t="e">
        <f t="shared" si="164"/>
        <v>#REF!</v>
      </c>
    </row>
    <row r="546" spans="1:34" ht="153">
      <c r="A546" s="32" t="s">
        <v>1036</v>
      </c>
      <c r="B546" s="33" t="s">
        <v>71</v>
      </c>
      <c r="C546" s="33" t="s">
        <v>72</v>
      </c>
      <c r="D546" s="33" t="s">
        <v>1006</v>
      </c>
      <c r="E546" s="33" t="s">
        <v>879</v>
      </c>
      <c r="F546" s="34">
        <v>8146</v>
      </c>
      <c r="G546" s="34">
        <v>2024110010254</v>
      </c>
      <c r="H546" s="33" t="s">
        <v>17</v>
      </c>
      <c r="I546" s="33" t="s">
        <v>880</v>
      </c>
      <c r="J546" s="33" t="s">
        <v>24</v>
      </c>
      <c r="K546" s="33">
        <v>80111600</v>
      </c>
      <c r="L546" s="33" t="s">
        <v>1467</v>
      </c>
      <c r="M546" s="33" t="s">
        <v>461</v>
      </c>
      <c r="N546" s="33" t="s">
        <v>461</v>
      </c>
      <c r="O546" s="33">
        <v>6</v>
      </c>
      <c r="P546" s="33">
        <v>1</v>
      </c>
      <c r="Q546" s="33" t="s">
        <v>885</v>
      </c>
      <c r="R546" s="63" t="s">
        <v>886</v>
      </c>
      <c r="S546" s="63">
        <v>4800000</v>
      </c>
      <c r="T546" s="54">
        <f t="shared" si="179"/>
        <v>28800000</v>
      </c>
      <c r="U546" s="33" t="s">
        <v>1008</v>
      </c>
      <c r="V546" s="33" t="s">
        <v>896</v>
      </c>
      <c r="W546" s="33" t="s">
        <v>888</v>
      </c>
      <c r="X546" s="33" t="s">
        <v>535</v>
      </c>
      <c r="Y546" s="33" t="s">
        <v>77</v>
      </c>
      <c r="Z546" s="33" t="s">
        <v>78</v>
      </c>
      <c r="AA546" s="76">
        <f>SUMIFS('MOD PAA INVERSIÓN'!M:M,'MOD PAA INVERSIÓN'!B:B,A546,'MOD PAA INVERSIÓN'!A:A,"Modificación propuesta")</f>
        <v>19200000</v>
      </c>
      <c r="AB546" s="76">
        <f t="shared" si="161"/>
        <v>-9600000</v>
      </c>
      <c r="AC546" s="95">
        <v>19200000</v>
      </c>
      <c r="AD546" s="76">
        <f>IFERROR(VLOOKUP(A546,'MOD PAA INVERSIÓN'!$B:$U,20,0),0)</f>
        <v>3</v>
      </c>
      <c r="AE546" s="76">
        <f>SUMIFS('MOD PAA INVERSIÓN'!$M:$M,'MOD PAA INVERSIÓN'!B:B,A546,'MOD PAA INVERSIÓN'!A:A,"Información Actual")</f>
        <v>28800000</v>
      </c>
      <c r="AF546" s="76">
        <f>VLOOKUP(A546,'Copia de MOD PAA INVERSIÓN'!$B:$M,12,0)</f>
        <v>19200000</v>
      </c>
      <c r="AG546" s="79" t="e">
        <f t="shared" si="176"/>
        <v>#REF!</v>
      </c>
      <c r="AH546" s="79" t="e">
        <f t="shared" si="164"/>
        <v>#REF!</v>
      </c>
    </row>
    <row r="547" spans="1:34" ht="153">
      <c r="A547" s="32" t="s">
        <v>1038</v>
      </c>
      <c r="B547" s="33" t="s">
        <v>71</v>
      </c>
      <c r="C547" s="33" t="s">
        <v>72</v>
      </c>
      <c r="D547" s="33" t="s">
        <v>1006</v>
      </c>
      <c r="E547" s="33" t="s">
        <v>879</v>
      </c>
      <c r="F547" s="34">
        <v>8146</v>
      </c>
      <c r="G547" s="34">
        <v>2024110010254</v>
      </c>
      <c r="H547" s="33" t="s">
        <v>17</v>
      </c>
      <c r="I547" s="33" t="s">
        <v>880</v>
      </c>
      <c r="J547" s="33" t="s">
        <v>24</v>
      </c>
      <c r="K547" s="33">
        <v>80111600</v>
      </c>
      <c r="L547" s="33" t="s">
        <v>1468</v>
      </c>
      <c r="M547" s="33" t="s">
        <v>461</v>
      </c>
      <c r="N547" s="33" t="s">
        <v>461</v>
      </c>
      <c r="O547" s="33">
        <v>6</v>
      </c>
      <c r="P547" s="33">
        <v>1</v>
      </c>
      <c r="Q547" s="33" t="s">
        <v>885</v>
      </c>
      <c r="R547" s="63" t="s">
        <v>886</v>
      </c>
      <c r="S547" s="63">
        <v>4000000</v>
      </c>
      <c r="T547" s="54">
        <f t="shared" si="179"/>
        <v>24000000</v>
      </c>
      <c r="U547" s="33" t="s">
        <v>1008</v>
      </c>
      <c r="V547" s="33" t="s">
        <v>896</v>
      </c>
      <c r="W547" s="33" t="s">
        <v>888</v>
      </c>
      <c r="X547" s="33" t="s">
        <v>535</v>
      </c>
      <c r="Y547" s="33" t="s">
        <v>77</v>
      </c>
      <c r="Z547" s="33" t="s">
        <v>78</v>
      </c>
      <c r="AA547" s="76">
        <f>SUMIFS('MOD PAA INVERSIÓN'!M:M,'MOD PAA INVERSIÓN'!B:B,A547,'MOD PAA INVERSIÓN'!A:A,"Modificación propuesta")</f>
        <v>40000000</v>
      </c>
      <c r="AB547" s="76">
        <f t="shared" si="161"/>
        <v>16000000</v>
      </c>
      <c r="AC547" s="95">
        <v>40000000</v>
      </c>
      <c r="AD547" s="76">
        <f>IFERROR(VLOOKUP(A547,'MOD PAA INVERSIÓN'!$B:$U,20,0),0)</f>
        <v>3</v>
      </c>
      <c r="AE547" s="76">
        <f>SUMIFS('MOD PAA INVERSIÓN'!$M:$M,'MOD PAA INVERSIÓN'!B:B,A547,'MOD PAA INVERSIÓN'!A:A,"Información Actual")</f>
        <v>24000000</v>
      </c>
      <c r="AF547" s="76">
        <f>VLOOKUP(A547,'Copia de MOD PAA INVERSIÓN'!$B:$M,12,0)</f>
        <v>40000000</v>
      </c>
      <c r="AG547" s="79" t="e">
        <f t="shared" si="176"/>
        <v>#REF!</v>
      </c>
      <c r="AH547" s="79" t="e">
        <f t="shared" si="164"/>
        <v>#REF!</v>
      </c>
    </row>
    <row r="548" spans="1:34" ht="153">
      <c r="A548" s="32" t="s">
        <v>1039</v>
      </c>
      <c r="B548" s="33" t="s">
        <v>71</v>
      </c>
      <c r="C548" s="33" t="s">
        <v>72</v>
      </c>
      <c r="D548" s="33" t="s">
        <v>1006</v>
      </c>
      <c r="E548" s="33" t="s">
        <v>879</v>
      </c>
      <c r="F548" s="34">
        <v>8146</v>
      </c>
      <c r="G548" s="34">
        <v>2024110010254</v>
      </c>
      <c r="H548" s="33" t="s">
        <v>17</v>
      </c>
      <c r="I548" s="33" t="s">
        <v>880</v>
      </c>
      <c r="J548" s="33" t="s">
        <v>24</v>
      </c>
      <c r="K548" s="33">
        <v>80111600</v>
      </c>
      <c r="L548" s="33" t="s">
        <v>1468</v>
      </c>
      <c r="M548" s="33" t="s">
        <v>461</v>
      </c>
      <c r="N548" s="33" t="s">
        <v>461</v>
      </c>
      <c r="O548" s="33">
        <v>6</v>
      </c>
      <c r="P548" s="33">
        <v>1</v>
      </c>
      <c r="Q548" s="33" t="s">
        <v>885</v>
      </c>
      <c r="R548" s="63" t="s">
        <v>886</v>
      </c>
      <c r="S548" s="63">
        <v>4000000</v>
      </c>
      <c r="T548" s="54">
        <f t="shared" si="179"/>
        <v>24000000</v>
      </c>
      <c r="U548" s="33" t="s">
        <v>1008</v>
      </c>
      <c r="V548" s="33" t="s">
        <v>896</v>
      </c>
      <c r="W548" s="33" t="s">
        <v>888</v>
      </c>
      <c r="X548" s="33" t="s">
        <v>535</v>
      </c>
      <c r="Y548" s="33" t="s">
        <v>77</v>
      </c>
      <c r="Z548" s="33" t="s">
        <v>78</v>
      </c>
      <c r="AA548" s="76">
        <f>SUMIFS('MOD PAA INVERSIÓN'!M:M,'MOD PAA INVERSIÓN'!B:B,A548,'MOD PAA INVERSIÓN'!A:A,"Modificación propuesta")</f>
        <v>24000000</v>
      </c>
      <c r="AB548" s="76">
        <f t="shared" si="161"/>
        <v>0</v>
      </c>
      <c r="AC548" s="76">
        <f t="shared" ref="AC548:AC549" si="183">T548</f>
        <v>24000000</v>
      </c>
      <c r="AD548" s="76">
        <f>IFERROR(VLOOKUP(A548,'MOD PAA INVERSIÓN'!$B:$U,20,0),0)</f>
        <v>3</v>
      </c>
      <c r="AE548" s="76">
        <f>SUMIFS('MOD PAA INVERSIÓN'!$M:$M,'MOD PAA INVERSIÓN'!B:B,A548,'MOD PAA INVERSIÓN'!A:A,"Información Actual")</f>
        <v>24000000</v>
      </c>
      <c r="AF548" s="76">
        <f>VLOOKUP(A548,'Copia de MOD PAA INVERSIÓN'!$B:$M,12,0)</f>
        <v>24000000</v>
      </c>
      <c r="AG548" s="79" t="e">
        <f t="shared" si="176"/>
        <v>#REF!</v>
      </c>
      <c r="AH548" s="79" t="e">
        <f t="shared" si="164"/>
        <v>#REF!</v>
      </c>
    </row>
    <row r="549" spans="1:34" ht="153">
      <c r="A549" s="32" t="s">
        <v>1041</v>
      </c>
      <c r="B549" s="33" t="s">
        <v>71</v>
      </c>
      <c r="C549" s="33" t="s">
        <v>72</v>
      </c>
      <c r="D549" s="33" t="s">
        <v>1006</v>
      </c>
      <c r="E549" s="33" t="s">
        <v>879</v>
      </c>
      <c r="F549" s="34">
        <v>8146</v>
      </c>
      <c r="G549" s="34">
        <v>2024110010254</v>
      </c>
      <c r="H549" s="33" t="s">
        <v>17</v>
      </c>
      <c r="I549" s="33" t="s">
        <v>880</v>
      </c>
      <c r="J549" s="33" t="s">
        <v>24</v>
      </c>
      <c r="K549" s="33">
        <v>80111600</v>
      </c>
      <c r="L549" s="33" t="s">
        <v>1468</v>
      </c>
      <c r="M549" s="33" t="s">
        <v>461</v>
      </c>
      <c r="N549" s="33" t="s">
        <v>461</v>
      </c>
      <c r="O549" s="33">
        <v>6</v>
      </c>
      <c r="P549" s="33">
        <v>1</v>
      </c>
      <c r="Q549" s="33" t="s">
        <v>885</v>
      </c>
      <c r="R549" s="63" t="s">
        <v>886</v>
      </c>
      <c r="S549" s="63">
        <v>4000000</v>
      </c>
      <c r="T549" s="54">
        <f t="shared" si="179"/>
        <v>24000000</v>
      </c>
      <c r="U549" s="33" t="s">
        <v>1008</v>
      </c>
      <c r="V549" s="33" t="s">
        <v>896</v>
      </c>
      <c r="W549" s="33" t="s">
        <v>888</v>
      </c>
      <c r="X549" s="33" t="s">
        <v>535</v>
      </c>
      <c r="Y549" s="33" t="s">
        <v>77</v>
      </c>
      <c r="Z549" s="33" t="s">
        <v>78</v>
      </c>
      <c r="AA549" s="76">
        <f>SUMIFS('MOD PAA INVERSIÓN'!M:M,'MOD PAA INVERSIÓN'!B:B,A549,'MOD PAA INVERSIÓN'!A:A,"Modificación propuesta")</f>
        <v>24000000</v>
      </c>
      <c r="AB549" s="76">
        <f t="shared" si="161"/>
        <v>0</v>
      </c>
      <c r="AC549" s="76">
        <f t="shared" si="183"/>
        <v>24000000</v>
      </c>
      <c r="AD549" s="76">
        <f>IFERROR(VLOOKUP(A549,'MOD PAA INVERSIÓN'!$B:$U,20,0),0)</f>
        <v>3</v>
      </c>
      <c r="AE549" s="76">
        <f>SUMIFS('MOD PAA INVERSIÓN'!$M:$M,'MOD PAA INVERSIÓN'!B:B,A549,'MOD PAA INVERSIÓN'!A:A,"Información Actual")</f>
        <v>24000000</v>
      </c>
      <c r="AF549" s="76">
        <f>VLOOKUP(A549,'Copia de MOD PAA INVERSIÓN'!$B:$M,12,0)</f>
        <v>24000000</v>
      </c>
      <c r="AG549" s="79" t="e">
        <f t="shared" si="176"/>
        <v>#REF!</v>
      </c>
      <c r="AH549" s="79" t="e">
        <f t="shared" si="164"/>
        <v>#REF!</v>
      </c>
    </row>
    <row r="550" spans="1:34" ht="153">
      <c r="A550" s="32" t="s">
        <v>1043</v>
      </c>
      <c r="B550" s="33" t="s">
        <v>71</v>
      </c>
      <c r="C550" s="33" t="s">
        <v>72</v>
      </c>
      <c r="D550" s="33" t="s">
        <v>1006</v>
      </c>
      <c r="E550" s="33" t="s">
        <v>879</v>
      </c>
      <c r="F550" s="34">
        <v>8146</v>
      </c>
      <c r="G550" s="34">
        <v>2024110010254</v>
      </c>
      <c r="H550" s="33" t="s">
        <v>17</v>
      </c>
      <c r="I550" s="33" t="s">
        <v>880</v>
      </c>
      <c r="J550" s="33" t="s">
        <v>24</v>
      </c>
      <c r="K550" s="33">
        <v>80111600</v>
      </c>
      <c r="L550" s="33" t="s">
        <v>1469</v>
      </c>
      <c r="M550" s="33" t="s">
        <v>461</v>
      </c>
      <c r="N550" s="33" t="s">
        <v>461</v>
      </c>
      <c r="O550" s="33">
        <v>6</v>
      </c>
      <c r="P550" s="33">
        <v>1</v>
      </c>
      <c r="Q550" s="33" t="s">
        <v>885</v>
      </c>
      <c r="R550" s="63" t="s">
        <v>886</v>
      </c>
      <c r="S550" s="63">
        <v>3600000</v>
      </c>
      <c r="T550" s="54">
        <f t="shared" si="179"/>
        <v>21600000</v>
      </c>
      <c r="U550" s="33" t="s">
        <v>1008</v>
      </c>
      <c r="V550" s="33" t="s">
        <v>896</v>
      </c>
      <c r="W550" s="33" t="s">
        <v>888</v>
      </c>
      <c r="X550" s="33" t="s">
        <v>535</v>
      </c>
      <c r="Y550" s="33" t="s">
        <v>77</v>
      </c>
      <c r="Z550" s="33" t="s">
        <v>78</v>
      </c>
      <c r="AA550" s="76">
        <f>SUMIFS('MOD PAA INVERSIÓN'!M:M,'MOD PAA INVERSIÓN'!B:B,A550,'MOD PAA INVERSIÓN'!A:A,"Modificación propuesta")</f>
        <v>18000000</v>
      </c>
      <c r="AB550" s="76">
        <f t="shared" si="161"/>
        <v>-3600000</v>
      </c>
      <c r="AC550" s="95">
        <v>18000000</v>
      </c>
      <c r="AD550" s="76">
        <f>IFERROR(VLOOKUP(A550,'MOD PAA INVERSIÓN'!$B:$U,20,0),0)</f>
        <v>3</v>
      </c>
      <c r="AE550" s="76">
        <f>SUMIFS('MOD PAA INVERSIÓN'!$M:$M,'MOD PAA INVERSIÓN'!B:B,A550,'MOD PAA INVERSIÓN'!A:A,"Información Actual")</f>
        <v>21600000</v>
      </c>
      <c r="AF550" s="76">
        <f>VLOOKUP(A550,'Copia de MOD PAA INVERSIÓN'!$B:$M,12,0)</f>
        <v>18000000</v>
      </c>
      <c r="AG550" s="79" t="e">
        <f t="shared" si="176"/>
        <v>#REF!</v>
      </c>
      <c r="AH550" s="79" t="e">
        <f t="shared" si="164"/>
        <v>#REF!</v>
      </c>
    </row>
    <row r="551" spans="1:34" ht="153">
      <c r="A551" s="32" t="s">
        <v>1045</v>
      </c>
      <c r="B551" s="33" t="s">
        <v>71</v>
      </c>
      <c r="C551" s="33" t="s">
        <v>72</v>
      </c>
      <c r="D551" s="33" t="s">
        <v>1006</v>
      </c>
      <c r="E551" s="33" t="s">
        <v>879</v>
      </c>
      <c r="F551" s="34">
        <v>8146</v>
      </c>
      <c r="G551" s="34">
        <v>2024110010254</v>
      </c>
      <c r="H551" s="33" t="s">
        <v>17</v>
      </c>
      <c r="I551" s="33" t="s">
        <v>880</v>
      </c>
      <c r="J551" s="33" t="s">
        <v>24</v>
      </c>
      <c r="K551" s="33">
        <v>80111600</v>
      </c>
      <c r="L551" s="33" t="s">
        <v>1470</v>
      </c>
      <c r="M551" s="33" t="s">
        <v>461</v>
      </c>
      <c r="N551" s="33" t="s">
        <v>461</v>
      </c>
      <c r="O551" s="33">
        <v>6</v>
      </c>
      <c r="P551" s="33">
        <v>1</v>
      </c>
      <c r="Q551" s="33" t="s">
        <v>885</v>
      </c>
      <c r="R551" s="63" t="s">
        <v>886</v>
      </c>
      <c r="S551" s="63">
        <v>3600000</v>
      </c>
      <c r="T551" s="54">
        <f t="shared" si="179"/>
        <v>21600000</v>
      </c>
      <c r="U551" s="33" t="s">
        <v>1008</v>
      </c>
      <c r="V551" s="33" t="s">
        <v>896</v>
      </c>
      <c r="W551" s="33" t="s">
        <v>888</v>
      </c>
      <c r="X551" s="33" t="s">
        <v>535</v>
      </c>
      <c r="Y551" s="33" t="s">
        <v>77</v>
      </c>
      <c r="Z551" s="33" t="s">
        <v>78</v>
      </c>
      <c r="AA551" s="76">
        <f>SUMIFS('MOD PAA INVERSIÓN'!M:M,'MOD PAA INVERSIÓN'!B:B,A551,'MOD PAA INVERSIÓN'!A:A,"Modificación propuesta")</f>
        <v>21600000</v>
      </c>
      <c r="AB551" s="76">
        <f t="shared" si="161"/>
        <v>0</v>
      </c>
      <c r="AC551" s="76">
        <f>T551</f>
        <v>21600000</v>
      </c>
      <c r="AD551" s="76">
        <f>IFERROR(VLOOKUP(A551,'MOD PAA INVERSIÓN'!$B:$U,20,0),0)</f>
        <v>3</v>
      </c>
      <c r="AE551" s="76">
        <f>SUMIFS('MOD PAA INVERSIÓN'!$M:$M,'MOD PAA INVERSIÓN'!B:B,A551,'MOD PAA INVERSIÓN'!A:A,"Información Actual")</f>
        <v>21600000</v>
      </c>
      <c r="AF551" s="76">
        <f>VLOOKUP(A551,'Copia de MOD PAA INVERSIÓN'!$B:$M,12,0)</f>
        <v>21600000</v>
      </c>
      <c r="AG551" s="79" t="e">
        <f t="shared" si="176"/>
        <v>#REF!</v>
      </c>
      <c r="AH551" s="79" t="e">
        <f t="shared" si="164"/>
        <v>#REF!</v>
      </c>
    </row>
    <row r="552" spans="1:34" ht="153">
      <c r="A552" s="32" t="s">
        <v>1047</v>
      </c>
      <c r="B552" s="33" t="s">
        <v>71</v>
      </c>
      <c r="C552" s="33" t="s">
        <v>72</v>
      </c>
      <c r="D552" s="33" t="s">
        <v>1006</v>
      </c>
      <c r="E552" s="33" t="s">
        <v>879</v>
      </c>
      <c r="F552" s="34">
        <v>8146</v>
      </c>
      <c r="G552" s="34">
        <v>2024110010254</v>
      </c>
      <c r="H552" s="33" t="s">
        <v>17</v>
      </c>
      <c r="I552" s="33" t="s">
        <v>880</v>
      </c>
      <c r="J552" s="33" t="s">
        <v>24</v>
      </c>
      <c r="K552" s="33">
        <v>80111600</v>
      </c>
      <c r="L552" s="33" t="s">
        <v>1471</v>
      </c>
      <c r="M552" s="33" t="s">
        <v>461</v>
      </c>
      <c r="N552" s="33" t="s">
        <v>461</v>
      </c>
      <c r="O552" s="33">
        <v>6</v>
      </c>
      <c r="P552" s="33">
        <v>1</v>
      </c>
      <c r="Q552" s="33" t="s">
        <v>885</v>
      </c>
      <c r="R552" s="63" t="s">
        <v>886</v>
      </c>
      <c r="S552" s="63">
        <v>3000000</v>
      </c>
      <c r="T552" s="54">
        <f t="shared" si="179"/>
        <v>18000000</v>
      </c>
      <c r="U552" s="33" t="s">
        <v>1008</v>
      </c>
      <c r="V552" s="33" t="s">
        <v>896</v>
      </c>
      <c r="W552" s="33" t="s">
        <v>888</v>
      </c>
      <c r="X552" s="33" t="s">
        <v>535</v>
      </c>
      <c r="Y552" s="33" t="s">
        <v>77</v>
      </c>
      <c r="Z552" s="33" t="s">
        <v>78</v>
      </c>
      <c r="AA552" s="76">
        <f>SUMIFS('MOD PAA INVERSIÓN'!M:M,'MOD PAA INVERSIÓN'!B:B,A552,'MOD PAA INVERSIÓN'!A:A,"Modificación propuesta")</f>
        <v>30000000</v>
      </c>
      <c r="AB552" s="76">
        <f t="shared" si="161"/>
        <v>12000000</v>
      </c>
      <c r="AC552" s="95">
        <v>30000000</v>
      </c>
      <c r="AD552" s="76">
        <f>IFERROR(VLOOKUP(A552,'MOD PAA INVERSIÓN'!$B:$U,20,0),0)</f>
        <v>3</v>
      </c>
      <c r="AE552" s="76">
        <f>SUMIFS('MOD PAA INVERSIÓN'!$M:$M,'MOD PAA INVERSIÓN'!B:B,A552,'MOD PAA INVERSIÓN'!A:A,"Información Actual")</f>
        <v>18000000</v>
      </c>
      <c r="AF552" s="76">
        <f>VLOOKUP(A552,'Copia de MOD PAA INVERSIÓN'!$B:$M,12,0)</f>
        <v>30000000</v>
      </c>
      <c r="AG552" s="79" t="e">
        <f t="shared" si="176"/>
        <v>#REF!</v>
      </c>
      <c r="AH552" s="79" t="e">
        <f t="shared" si="164"/>
        <v>#REF!</v>
      </c>
    </row>
    <row r="553" spans="1:34" ht="153">
      <c r="A553" s="32" t="s">
        <v>1049</v>
      </c>
      <c r="B553" s="33" t="s">
        <v>71</v>
      </c>
      <c r="C553" s="33" t="s">
        <v>72</v>
      </c>
      <c r="D553" s="33" t="s">
        <v>1006</v>
      </c>
      <c r="E553" s="33" t="s">
        <v>879</v>
      </c>
      <c r="F553" s="34">
        <v>8146</v>
      </c>
      <c r="G553" s="34">
        <v>2024110010254</v>
      </c>
      <c r="H553" s="33" t="s">
        <v>17</v>
      </c>
      <c r="I553" s="33" t="s">
        <v>880</v>
      </c>
      <c r="J553" s="33" t="s">
        <v>24</v>
      </c>
      <c r="K553" s="33">
        <v>80111600</v>
      </c>
      <c r="L553" s="33" t="s">
        <v>1471</v>
      </c>
      <c r="M553" s="33" t="s">
        <v>461</v>
      </c>
      <c r="N553" s="33" t="s">
        <v>461</v>
      </c>
      <c r="O553" s="33">
        <v>6</v>
      </c>
      <c r="P553" s="33">
        <v>1</v>
      </c>
      <c r="Q553" s="33" t="s">
        <v>885</v>
      </c>
      <c r="R553" s="63" t="s">
        <v>886</v>
      </c>
      <c r="S553" s="63">
        <v>3000000</v>
      </c>
      <c r="T553" s="54">
        <f t="shared" si="179"/>
        <v>18000000</v>
      </c>
      <c r="U553" s="33" t="s">
        <v>1008</v>
      </c>
      <c r="V553" s="33" t="s">
        <v>896</v>
      </c>
      <c r="W553" s="33" t="s">
        <v>888</v>
      </c>
      <c r="X553" s="33" t="s">
        <v>535</v>
      </c>
      <c r="Y553" s="33" t="s">
        <v>77</v>
      </c>
      <c r="Z553" s="33" t="s">
        <v>78</v>
      </c>
      <c r="AA553" s="76">
        <f>SUMIFS('MOD PAA INVERSIÓN'!M:M,'MOD PAA INVERSIÓN'!B:B,A553,'MOD PAA INVERSIÓN'!A:A,"Modificación propuesta")</f>
        <v>18000000</v>
      </c>
      <c r="AB553" s="76">
        <f t="shared" si="161"/>
        <v>0</v>
      </c>
      <c r="AC553" s="76">
        <f t="shared" ref="AC553:AC555" si="184">T553</f>
        <v>18000000</v>
      </c>
      <c r="AD553" s="76">
        <f>IFERROR(VLOOKUP(A553,'MOD PAA INVERSIÓN'!$B:$U,20,0),0)</f>
        <v>3</v>
      </c>
      <c r="AE553" s="76">
        <f>SUMIFS('MOD PAA INVERSIÓN'!$M:$M,'MOD PAA INVERSIÓN'!B:B,A553,'MOD PAA INVERSIÓN'!A:A,"Información Actual")</f>
        <v>18000000</v>
      </c>
      <c r="AF553" s="76">
        <f>VLOOKUP(A553,'Copia de MOD PAA INVERSIÓN'!$B:$M,12,0)</f>
        <v>18000000</v>
      </c>
      <c r="AG553" s="79" t="e">
        <f t="shared" si="176"/>
        <v>#REF!</v>
      </c>
      <c r="AH553" s="79" t="e">
        <f t="shared" si="164"/>
        <v>#REF!</v>
      </c>
    </row>
    <row r="554" spans="1:34" ht="153">
      <c r="A554" s="32" t="s">
        <v>1051</v>
      </c>
      <c r="B554" s="33" t="s">
        <v>71</v>
      </c>
      <c r="C554" s="33" t="s">
        <v>72</v>
      </c>
      <c r="D554" s="33" t="s">
        <v>1006</v>
      </c>
      <c r="E554" s="33" t="s">
        <v>879</v>
      </c>
      <c r="F554" s="34">
        <v>8146</v>
      </c>
      <c r="G554" s="34">
        <v>2024110010254</v>
      </c>
      <c r="H554" s="33" t="s">
        <v>17</v>
      </c>
      <c r="I554" s="33" t="s">
        <v>880</v>
      </c>
      <c r="J554" s="33" t="s">
        <v>24</v>
      </c>
      <c r="K554" s="33">
        <v>80111600</v>
      </c>
      <c r="L554" s="33" t="s">
        <v>1471</v>
      </c>
      <c r="M554" s="33" t="s">
        <v>461</v>
      </c>
      <c r="N554" s="33" t="s">
        <v>461</v>
      </c>
      <c r="O554" s="33">
        <v>6</v>
      </c>
      <c r="P554" s="33">
        <v>1</v>
      </c>
      <c r="Q554" s="33" t="s">
        <v>885</v>
      </c>
      <c r="R554" s="63" t="s">
        <v>886</v>
      </c>
      <c r="S554" s="63">
        <v>3000000</v>
      </c>
      <c r="T554" s="54">
        <f t="shared" si="179"/>
        <v>18000000</v>
      </c>
      <c r="U554" s="33" t="s">
        <v>1008</v>
      </c>
      <c r="V554" s="33" t="s">
        <v>896</v>
      </c>
      <c r="W554" s="33" t="s">
        <v>888</v>
      </c>
      <c r="X554" s="33" t="s">
        <v>535</v>
      </c>
      <c r="Y554" s="33" t="s">
        <v>77</v>
      </c>
      <c r="Z554" s="33" t="s">
        <v>78</v>
      </c>
      <c r="AA554" s="76">
        <f>SUMIFS('MOD PAA INVERSIÓN'!M:M,'MOD PAA INVERSIÓN'!B:B,A554,'MOD PAA INVERSIÓN'!A:A,"Modificación propuesta")</f>
        <v>18000000</v>
      </c>
      <c r="AB554" s="76">
        <f t="shared" si="161"/>
        <v>0</v>
      </c>
      <c r="AC554" s="76">
        <f t="shared" si="184"/>
        <v>18000000</v>
      </c>
      <c r="AD554" s="76">
        <f>IFERROR(VLOOKUP(A554,'MOD PAA INVERSIÓN'!$B:$U,20,0),0)</f>
        <v>3</v>
      </c>
      <c r="AE554" s="76">
        <f>SUMIFS('MOD PAA INVERSIÓN'!$M:$M,'MOD PAA INVERSIÓN'!B:B,A554,'MOD PAA INVERSIÓN'!A:A,"Información Actual")</f>
        <v>18000000</v>
      </c>
      <c r="AF554" s="76">
        <f>VLOOKUP(A554,'Copia de MOD PAA INVERSIÓN'!$B:$M,12,0)</f>
        <v>18000000</v>
      </c>
      <c r="AG554" s="79" t="e">
        <f t="shared" si="176"/>
        <v>#REF!</v>
      </c>
      <c r="AH554" s="79" t="e">
        <f t="shared" si="164"/>
        <v>#REF!</v>
      </c>
    </row>
    <row r="555" spans="1:34" ht="153">
      <c r="A555" s="32" t="s">
        <v>1053</v>
      </c>
      <c r="B555" s="33" t="s">
        <v>71</v>
      </c>
      <c r="C555" s="33" t="s">
        <v>72</v>
      </c>
      <c r="D555" s="33" t="s">
        <v>1006</v>
      </c>
      <c r="E555" s="33" t="s">
        <v>879</v>
      </c>
      <c r="F555" s="34">
        <v>8146</v>
      </c>
      <c r="G555" s="34">
        <v>2024110010254</v>
      </c>
      <c r="H555" s="33" t="s">
        <v>17</v>
      </c>
      <c r="I555" s="33" t="s">
        <v>880</v>
      </c>
      <c r="J555" s="33" t="s">
        <v>24</v>
      </c>
      <c r="K555" s="33">
        <v>80111600</v>
      </c>
      <c r="L555" s="33" t="s">
        <v>1472</v>
      </c>
      <c r="M555" s="33" t="s">
        <v>461</v>
      </c>
      <c r="N555" s="33" t="s">
        <v>461</v>
      </c>
      <c r="O555" s="33">
        <v>6</v>
      </c>
      <c r="P555" s="33">
        <v>1</v>
      </c>
      <c r="Q555" s="33" t="s">
        <v>885</v>
      </c>
      <c r="R555" s="63" t="s">
        <v>886</v>
      </c>
      <c r="S555" s="63">
        <v>2500000</v>
      </c>
      <c r="T555" s="54">
        <f t="shared" si="179"/>
        <v>15000000</v>
      </c>
      <c r="U555" s="33" t="s">
        <v>1008</v>
      </c>
      <c r="V555" s="33" t="s">
        <v>896</v>
      </c>
      <c r="W555" s="33" t="s">
        <v>888</v>
      </c>
      <c r="X555" s="33" t="s">
        <v>535</v>
      </c>
      <c r="Y555" s="33" t="s">
        <v>77</v>
      </c>
      <c r="Z555" s="33" t="s">
        <v>78</v>
      </c>
      <c r="AA555" s="76">
        <f>SUMIFS('MOD PAA INVERSIÓN'!M:M,'MOD PAA INVERSIÓN'!B:B,A555,'MOD PAA INVERSIÓN'!A:A,"Modificación propuesta")</f>
        <v>15000000</v>
      </c>
      <c r="AB555" s="76">
        <f t="shared" si="161"/>
        <v>0</v>
      </c>
      <c r="AC555" s="76">
        <f t="shared" si="184"/>
        <v>15000000</v>
      </c>
      <c r="AD555" s="76">
        <f>IFERROR(VLOOKUP(A555,'MOD PAA INVERSIÓN'!$B:$U,20,0),0)</f>
        <v>3</v>
      </c>
      <c r="AE555" s="76">
        <f>SUMIFS('MOD PAA INVERSIÓN'!$M:$M,'MOD PAA INVERSIÓN'!B:B,A555,'MOD PAA INVERSIÓN'!A:A,"Información Actual")</f>
        <v>15000000</v>
      </c>
      <c r="AF555" s="76">
        <f>VLOOKUP(A555,'Copia de MOD PAA INVERSIÓN'!$B:$M,12,0)</f>
        <v>15000000</v>
      </c>
      <c r="AG555" s="79" t="e">
        <f t="shared" si="176"/>
        <v>#REF!</v>
      </c>
      <c r="AH555" s="79" t="e">
        <f t="shared" si="164"/>
        <v>#REF!</v>
      </c>
    </row>
    <row r="556" spans="1:34" ht="153">
      <c r="A556" s="32" t="s">
        <v>1054</v>
      </c>
      <c r="B556" s="33" t="s">
        <v>71</v>
      </c>
      <c r="C556" s="33" t="s">
        <v>72</v>
      </c>
      <c r="D556" s="33" t="s">
        <v>1006</v>
      </c>
      <c r="E556" s="33" t="s">
        <v>879</v>
      </c>
      <c r="F556" s="34">
        <v>8146</v>
      </c>
      <c r="G556" s="34">
        <v>2024110010254</v>
      </c>
      <c r="H556" s="33" t="s">
        <v>17</v>
      </c>
      <c r="I556" s="33" t="s">
        <v>880</v>
      </c>
      <c r="J556" s="33" t="s">
        <v>24</v>
      </c>
      <c r="K556" s="33">
        <v>80111600</v>
      </c>
      <c r="L556" s="33" t="s">
        <v>1473</v>
      </c>
      <c r="M556" s="33" t="s">
        <v>461</v>
      </c>
      <c r="N556" s="33" t="s">
        <v>461</v>
      </c>
      <c r="O556" s="33">
        <v>6</v>
      </c>
      <c r="P556" s="33">
        <v>1</v>
      </c>
      <c r="Q556" s="33" t="s">
        <v>885</v>
      </c>
      <c r="R556" s="63" t="s">
        <v>886</v>
      </c>
      <c r="S556" s="63">
        <v>2250000</v>
      </c>
      <c r="T556" s="54">
        <f t="shared" si="179"/>
        <v>13500000</v>
      </c>
      <c r="U556" s="33" t="s">
        <v>1008</v>
      </c>
      <c r="V556" s="33" t="s">
        <v>896</v>
      </c>
      <c r="W556" s="33" t="s">
        <v>888</v>
      </c>
      <c r="X556" s="33" t="s">
        <v>535</v>
      </c>
      <c r="Y556" s="33" t="s">
        <v>77</v>
      </c>
      <c r="Z556" s="33" t="s">
        <v>78</v>
      </c>
      <c r="AA556" s="76">
        <f>SUMIFS('MOD PAA INVERSIÓN'!M:M,'MOD PAA INVERSIÓN'!B:B,A556,'MOD PAA INVERSIÓN'!A:A,"Modificación propuesta")</f>
        <v>11250000</v>
      </c>
      <c r="AB556" s="76">
        <f t="shared" si="161"/>
        <v>-2250000</v>
      </c>
      <c r="AC556" s="95">
        <v>11250000</v>
      </c>
      <c r="AD556" s="76">
        <f>IFERROR(VLOOKUP(A556,'MOD PAA INVERSIÓN'!$B:$U,20,0),0)</f>
        <v>3</v>
      </c>
      <c r="AE556" s="76">
        <f>SUMIFS('MOD PAA INVERSIÓN'!$M:$M,'MOD PAA INVERSIÓN'!B:B,A556,'MOD PAA INVERSIÓN'!A:A,"Información Actual")</f>
        <v>13500000</v>
      </c>
      <c r="AF556" s="76">
        <f>VLOOKUP(A556,'Copia de MOD PAA INVERSIÓN'!$B:$M,12,0)</f>
        <v>11250000</v>
      </c>
      <c r="AG556" s="79" t="e">
        <f t="shared" si="176"/>
        <v>#REF!</v>
      </c>
      <c r="AH556" s="79" t="e">
        <f t="shared" si="164"/>
        <v>#REF!</v>
      </c>
    </row>
    <row r="557" spans="1:34" ht="153">
      <c r="A557" s="32" t="s">
        <v>1056</v>
      </c>
      <c r="B557" s="33" t="s">
        <v>71</v>
      </c>
      <c r="C557" s="33" t="s">
        <v>72</v>
      </c>
      <c r="D557" s="33" t="s">
        <v>1006</v>
      </c>
      <c r="E557" s="33" t="s">
        <v>879</v>
      </c>
      <c r="F557" s="34">
        <v>8146</v>
      </c>
      <c r="G557" s="34">
        <v>2024110010254</v>
      </c>
      <c r="H557" s="33" t="s">
        <v>17</v>
      </c>
      <c r="I557" s="33" t="s">
        <v>880</v>
      </c>
      <c r="J557" s="33" t="s">
        <v>24</v>
      </c>
      <c r="K557" s="33" t="s">
        <v>1057</v>
      </c>
      <c r="L557" s="33" t="s">
        <v>1058</v>
      </c>
      <c r="M557" s="33" t="s">
        <v>309</v>
      </c>
      <c r="N557" s="33" t="s">
        <v>675</v>
      </c>
      <c r="O557" s="33">
        <v>4</v>
      </c>
      <c r="P557" s="33">
        <v>1</v>
      </c>
      <c r="Q557" s="33" t="s">
        <v>1059</v>
      </c>
      <c r="R557" s="63" t="s">
        <v>886</v>
      </c>
      <c r="S557" s="63" t="s">
        <v>259</v>
      </c>
      <c r="T557" s="54">
        <v>144000000</v>
      </c>
      <c r="U557" s="33" t="s">
        <v>1008</v>
      </c>
      <c r="V557" s="33" t="s">
        <v>896</v>
      </c>
      <c r="W557" s="33" t="s">
        <v>888</v>
      </c>
      <c r="X557" s="33" t="s">
        <v>535</v>
      </c>
      <c r="Y557" s="33" t="s">
        <v>77</v>
      </c>
      <c r="Z557" s="33" t="s">
        <v>78</v>
      </c>
      <c r="AA557" s="76">
        <f>SUMIFS('MOD PAA INVERSIÓN'!M:M,'MOD PAA INVERSIÓN'!B:B,A557,'MOD PAA INVERSIÓN'!A:A,"Modificación propuesta")</f>
        <v>0</v>
      </c>
      <c r="AB557" s="76">
        <f t="shared" si="161"/>
        <v>0</v>
      </c>
      <c r="AC557" s="76">
        <f t="shared" ref="AC557:AC559" si="185">T557</f>
        <v>144000000</v>
      </c>
      <c r="AD557" s="76">
        <f>IFERROR(VLOOKUP(A557,'MOD PAA INVERSIÓN'!$B:$U,20,0),0)</f>
        <v>0</v>
      </c>
      <c r="AE557" s="76">
        <f>SUMIFS('MOD PAA INVERSIÓN'!$M:$M,'MOD PAA INVERSIÓN'!B:B,A557,'MOD PAA INVERSIÓN'!A:A,"Información Actual")</f>
        <v>0</v>
      </c>
      <c r="AF557" s="76" t="e">
        <f>VLOOKUP(A557,'Copia de MOD PAA INVERSIÓN'!$B:$M,12,0)</f>
        <v>#N/A</v>
      </c>
      <c r="AG557" s="28" t="e">
        <f t="shared" si="176"/>
        <v>#REF!</v>
      </c>
      <c r="AH557" s="28" t="e">
        <f t="shared" si="164"/>
        <v>#REF!</v>
      </c>
    </row>
    <row r="558" spans="1:34" ht="153">
      <c r="A558" s="32" t="s">
        <v>1060</v>
      </c>
      <c r="B558" s="33" t="s">
        <v>71</v>
      </c>
      <c r="C558" s="33" t="s">
        <v>72</v>
      </c>
      <c r="D558" s="33" t="s">
        <v>1006</v>
      </c>
      <c r="E558" s="33" t="s">
        <v>879</v>
      </c>
      <c r="F558" s="34">
        <v>8146</v>
      </c>
      <c r="G558" s="34">
        <v>2024110010254</v>
      </c>
      <c r="H558" s="33" t="s">
        <v>17</v>
      </c>
      <c r="I558" s="33" t="s">
        <v>880</v>
      </c>
      <c r="J558" s="33" t="s">
        <v>24</v>
      </c>
      <c r="K558" s="33" t="s">
        <v>409</v>
      </c>
      <c r="L558" s="33" t="s">
        <v>1061</v>
      </c>
      <c r="M558" s="33" t="s">
        <v>779</v>
      </c>
      <c r="N558" s="33" t="s">
        <v>1062</v>
      </c>
      <c r="O558" s="33">
        <v>6</v>
      </c>
      <c r="P558" s="33">
        <v>1</v>
      </c>
      <c r="Q558" s="33" t="s">
        <v>1063</v>
      </c>
      <c r="R558" s="63" t="s">
        <v>886</v>
      </c>
      <c r="S558" s="63" t="s">
        <v>259</v>
      </c>
      <c r="T558" s="54">
        <v>21150000</v>
      </c>
      <c r="U558" s="33" t="s">
        <v>1008</v>
      </c>
      <c r="V558" s="33" t="s">
        <v>896</v>
      </c>
      <c r="W558" s="33" t="s">
        <v>888</v>
      </c>
      <c r="X558" s="33" t="s">
        <v>535</v>
      </c>
      <c r="Y558" s="33" t="s">
        <v>77</v>
      </c>
      <c r="Z558" s="33" t="s">
        <v>78</v>
      </c>
      <c r="AA558" s="76">
        <f>SUMIFS('MOD PAA INVERSIÓN'!M:M,'MOD PAA INVERSIÓN'!B:B,A558,'MOD PAA INVERSIÓN'!A:A,"Modificación propuesta")</f>
        <v>0</v>
      </c>
      <c r="AB558" s="76">
        <f t="shared" si="161"/>
        <v>0</v>
      </c>
      <c r="AC558" s="76">
        <f t="shared" si="185"/>
        <v>21150000</v>
      </c>
      <c r="AD558" s="76">
        <f>IFERROR(VLOOKUP(A558,'MOD PAA INVERSIÓN'!$B:$U,20,0),0)</f>
        <v>0</v>
      </c>
      <c r="AE558" s="76">
        <f>SUMIFS('MOD PAA INVERSIÓN'!$M:$M,'MOD PAA INVERSIÓN'!B:B,A558,'MOD PAA INVERSIÓN'!A:A,"Información Actual")</f>
        <v>0</v>
      </c>
      <c r="AF558" s="76" t="e">
        <f>VLOOKUP(A558,'Copia de MOD PAA INVERSIÓN'!$B:$M,12,0)</f>
        <v>#N/A</v>
      </c>
      <c r="AG558" s="28" t="e">
        <f t="shared" si="176"/>
        <v>#REF!</v>
      </c>
      <c r="AH558" s="28" t="e">
        <f t="shared" si="164"/>
        <v>#REF!</v>
      </c>
    </row>
    <row r="559" spans="1:34" ht="153">
      <c r="A559" s="32" t="s">
        <v>1064</v>
      </c>
      <c r="B559" s="33" t="s">
        <v>71</v>
      </c>
      <c r="C559" s="33" t="s">
        <v>72</v>
      </c>
      <c r="D559" s="33" t="s">
        <v>1006</v>
      </c>
      <c r="E559" s="33" t="s">
        <v>879</v>
      </c>
      <c r="F559" s="34">
        <v>8146</v>
      </c>
      <c r="G559" s="34">
        <v>2024110010254</v>
      </c>
      <c r="H559" s="33" t="s">
        <v>17</v>
      </c>
      <c r="I559" s="33" t="s">
        <v>880</v>
      </c>
      <c r="J559" s="33" t="s">
        <v>24</v>
      </c>
      <c r="K559" s="33">
        <v>80111600</v>
      </c>
      <c r="L559" s="33" t="s">
        <v>1065</v>
      </c>
      <c r="M559" s="33" t="s">
        <v>461</v>
      </c>
      <c r="N559" s="33" t="s">
        <v>461</v>
      </c>
      <c r="O559" s="33">
        <v>6</v>
      </c>
      <c r="P559" s="33">
        <v>1</v>
      </c>
      <c r="Q559" s="33" t="s">
        <v>885</v>
      </c>
      <c r="R559" s="63" t="s">
        <v>886</v>
      </c>
      <c r="S559" s="63">
        <v>2358333</v>
      </c>
      <c r="T559" s="54">
        <v>14150000</v>
      </c>
      <c r="U559" s="33" t="s">
        <v>1008</v>
      </c>
      <c r="V559" s="33" t="s">
        <v>896</v>
      </c>
      <c r="W559" s="33" t="s">
        <v>888</v>
      </c>
      <c r="X559" s="33" t="s">
        <v>535</v>
      </c>
      <c r="Y559" s="33" t="s">
        <v>77</v>
      </c>
      <c r="Z559" s="33" t="s">
        <v>78</v>
      </c>
      <c r="AA559" s="76">
        <f>SUMIFS('MOD PAA INVERSIÓN'!M:M,'MOD PAA INVERSIÓN'!B:B,A559,'MOD PAA INVERSIÓN'!A:A,"Modificación propuesta")</f>
        <v>0</v>
      </c>
      <c r="AB559" s="76">
        <f t="shared" si="161"/>
        <v>0</v>
      </c>
      <c r="AC559" s="76">
        <f t="shared" si="185"/>
        <v>14150000</v>
      </c>
      <c r="AD559" s="76">
        <f>IFERROR(VLOOKUP(A559,'MOD PAA INVERSIÓN'!$B:$U,20,0),0)</f>
        <v>0</v>
      </c>
      <c r="AE559" s="76">
        <f>SUMIFS('MOD PAA INVERSIÓN'!$M:$M,'MOD PAA INVERSIÓN'!B:B,A559,'MOD PAA INVERSIÓN'!A:A,"Información Actual")</f>
        <v>0</v>
      </c>
      <c r="AF559" s="76" t="e">
        <f>VLOOKUP(A559,'Copia de MOD PAA INVERSIÓN'!$B:$M,12,0)</f>
        <v>#N/A</v>
      </c>
      <c r="AG559" s="28" t="e">
        <f t="shared" si="176"/>
        <v>#REF!</v>
      </c>
      <c r="AH559" s="28" t="e">
        <f t="shared" si="164"/>
        <v>#REF!</v>
      </c>
    </row>
    <row r="560" spans="1:34" ht="153">
      <c r="A560" s="32" t="s">
        <v>1066</v>
      </c>
      <c r="B560" s="33" t="s">
        <v>71</v>
      </c>
      <c r="C560" s="33" t="s">
        <v>72</v>
      </c>
      <c r="D560" s="33" t="s">
        <v>1006</v>
      </c>
      <c r="E560" s="33" t="s">
        <v>879</v>
      </c>
      <c r="F560" s="34">
        <v>8146</v>
      </c>
      <c r="G560" s="34">
        <v>2024110010254</v>
      </c>
      <c r="H560" s="33" t="s">
        <v>17</v>
      </c>
      <c r="I560" s="33" t="s">
        <v>880</v>
      </c>
      <c r="J560" s="33" t="s">
        <v>24</v>
      </c>
      <c r="K560" s="33" t="s">
        <v>1057</v>
      </c>
      <c r="L560" s="33" t="s">
        <v>1068</v>
      </c>
      <c r="M560" s="33" t="s">
        <v>1474</v>
      </c>
      <c r="N560" s="33" t="s">
        <v>1474</v>
      </c>
      <c r="O560" s="33">
        <v>1</v>
      </c>
      <c r="P560" s="33">
        <v>1</v>
      </c>
      <c r="Q560" s="33" t="s">
        <v>885</v>
      </c>
      <c r="R560" s="63" t="s">
        <v>886</v>
      </c>
      <c r="S560" s="63" t="s">
        <v>259</v>
      </c>
      <c r="T560" s="54">
        <f>1227663000-T641-T559-T558-T557-T556-T555-T554-T553-T552-T551-T550-T549-T548-T547-T546-T545-T544-T543-T542-T541-T540-T539-T538-T537-T536-T535-T534-T533-T531-T532-T530</f>
        <v>240100000</v>
      </c>
      <c r="U560" s="33" t="s">
        <v>1008</v>
      </c>
      <c r="V560" s="33" t="s">
        <v>896</v>
      </c>
      <c r="W560" s="33" t="s">
        <v>888</v>
      </c>
      <c r="X560" s="33" t="s">
        <v>535</v>
      </c>
      <c r="Y560" s="33" t="s">
        <v>77</v>
      </c>
      <c r="Z560" s="33" t="s">
        <v>78</v>
      </c>
      <c r="AA560" s="76">
        <f>SUMIFS('MOD PAA INVERSIÓN'!M:M,'MOD PAA INVERSIÓN'!B:B,A560,'MOD PAA INVERSIÓN'!A:A,"Modificación propuesta")</f>
        <v>179550000</v>
      </c>
      <c r="AB560" s="76">
        <f t="shared" si="161"/>
        <v>-60550000</v>
      </c>
      <c r="AC560" s="95">
        <v>179550000</v>
      </c>
      <c r="AD560" s="76">
        <f>IFERROR(VLOOKUP(A560,'MOD PAA INVERSIÓN'!$B:$U,20,0),0)</f>
        <v>3</v>
      </c>
      <c r="AE560" s="76">
        <f>SUMIFS('MOD PAA INVERSIÓN'!$M:$M,'MOD PAA INVERSIÓN'!B:B,A560,'MOD PAA INVERSIÓN'!A:A,"Información Actual")</f>
        <v>240100000</v>
      </c>
      <c r="AF560" s="76">
        <f>VLOOKUP(A560,'Copia de MOD PAA INVERSIÓN'!$B:$M,12,0)</f>
        <v>179550000</v>
      </c>
      <c r="AG560" s="79" t="e">
        <f t="shared" si="176"/>
        <v>#REF!</v>
      </c>
      <c r="AH560" s="79" t="e">
        <f t="shared" si="164"/>
        <v>#REF!</v>
      </c>
    </row>
    <row r="561" spans="1:34" ht="153">
      <c r="A561" s="32" t="s">
        <v>1067</v>
      </c>
      <c r="B561" s="33" t="s">
        <v>71</v>
      </c>
      <c r="C561" s="33" t="s">
        <v>72</v>
      </c>
      <c r="D561" s="33" t="s">
        <v>1006</v>
      </c>
      <c r="E561" s="33" t="s">
        <v>879</v>
      </c>
      <c r="F561" s="34">
        <v>8146</v>
      </c>
      <c r="G561" s="34">
        <v>2024110010254</v>
      </c>
      <c r="H561" s="33" t="s">
        <v>17</v>
      </c>
      <c r="I561" s="33" t="s">
        <v>880</v>
      </c>
      <c r="J561" s="33" t="s">
        <v>24</v>
      </c>
      <c r="K561" s="33" t="s">
        <v>1057</v>
      </c>
      <c r="L561" s="33" t="s">
        <v>1068</v>
      </c>
      <c r="M561" s="33" t="s">
        <v>779</v>
      </c>
      <c r="N561" s="33" t="s">
        <v>1062</v>
      </c>
      <c r="O561" s="33">
        <v>2</v>
      </c>
      <c r="P561" s="33">
        <v>1</v>
      </c>
      <c r="Q561" s="33" t="s">
        <v>885</v>
      </c>
      <c r="R561" s="63" t="s">
        <v>886</v>
      </c>
      <c r="S561" s="63" t="s">
        <v>259</v>
      </c>
      <c r="T561" s="54">
        <v>20000000</v>
      </c>
      <c r="U561" s="33" t="s">
        <v>1008</v>
      </c>
      <c r="V561" s="33" t="s">
        <v>896</v>
      </c>
      <c r="W561" s="33" t="s">
        <v>888</v>
      </c>
      <c r="X561" s="33" t="s">
        <v>535</v>
      </c>
      <c r="Y561" s="33" t="s">
        <v>77</v>
      </c>
      <c r="Z561" s="33" t="s">
        <v>78</v>
      </c>
      <c r="AA561" s="76">
        <f>SUMIFS('MOD PAA INVERSIÓN'!M:M,'MOD PAA INVERSIÓN'!B:B,A561,'MOD PAA INVERSIÓN'!A:A,"Modificación propuesta")</f>
        <v>0</v>
      </c>
      <c r="AB561" s="76">
        <f t="shared" si="161"/>
        <v>0</v>
      </c>
      <c r="AC561" s="76">
        <f t="shared" ref="AC561:AC642" si="186">T561</f>
        <v>20000000</v>
      </c>
      <c r="AD561" s="76">
        <f>IFERROR(VLOOKUP(A561,'MOD PAA INVERSIÓN'!$B:$U,20,0),0)</f>
        <v>0</v>
      </c>
      <c r="AE561" s="76">
        <f>SUMIFS('MOD PAA INVERSIÓN'!$M:$M,'MOD PAA INVERSIÓN'!B:B,A561,'MOD PAA INVERSIÓN'!A:A,"Información Actual")</f>
        <v>0</v>
      </c>
      <c r="AF561" s="76" t="e">
        <f>VLOOKUP(A561,'Copia de MOD PAA INVERSIÓN'!$B:$M,12,0)</f>
        <v>#N/A</v>
      </c>
      <c r="AG561" s="28" t="e">
        <f t="shared" si="176"/>
        <v>#REF!</v>
      </c>
      <c r="AH561" s="28" t="e">
        <f t="shared" si="164"/>
        <v>#REF!</v>
      </c>
    </row>
    <row r="562" spans="1:34" ht="153">
      <c r="A562" s="32" t="s">
        <v>1069</v>
      </c>
      <c r="B562" s="33" t="s">
        <v>71</v>
      </c>
      <c r="C562" s="33" t="s">
        <v>72</v>
      </c>
      <c r="D562" s="33" t="s">
        <v>1006</v>
      </c>
      <c r="E562" s="33" t="s">
        <v>879</v>
      </c>
      <c r="F562" s="34">
        <v>8146</v>
      </c>
      <c r="G562" s="34">
        <v>2024110010254</v>
      </c>
      <c r="H562" s="33" t="s">
        <v>17</v>
      </c>
      <c r="I562" s="33" t="s">
        <v>880</v>
      </c>
      <c r="J562" s="33" t="s">
        <v>24</v>
      </c>
      <c r="K562" s="33" t="s">
        <v>1057</v>
      </c>
      <c r="L562" s="33" t="s">
        <v>1068</v>
      </c>
      <c r="M562" s="33" t="s">
        <v>779</v>
      </c>
      <c r="N562" s="33" t="s">
        <v>1062</v>
      </c>
      <c r="O562" s="33">
        <v>2</v>
      </c>
      <c r="P562" s="33">
        <v>1</v>
      </c>
      <c r="Q562" s="33" t="s">
        <v>885</v>
      </c>
      <c r="R562" s="63" t="s">
        <v>886</v>
      </c>
      <c r="S562" s="63" t="s">
        <v>259</v>
      </c>
      <c r="T562" s="54">
        <v>20000000</v>
      </c>
      <c r="U562" s="33" t="s">
        <v>1008</v>
      </c>
      <c r="V562" s="33" t="s">
        <v>896</v>
      </c>
      <c r="W562" s="33" t="s">
        <v>888</v>
      </c>
      <c r="X562" s="33" t="s">
        <v>535</v>
      </c>
      <c r="Y562" s="33" t="s">
        <v>77</v>
      </c>
      <c r="Z562" s="33" t="s">
        <v>78</v>
      </c>
      <c r="AA562" s="76">
        <f>SUMIFS('MOD PAA INVERSIÓN'!M:M,'MOD PAA INVERSIÓN'!B:B,A562,'MOD PAA INVERSIÓN'!A:A,"Modificación propuesta")</f>
        <v>0</v>
      </c>
      <c r="AB562" s="76">
        <f t="shared" si="161"/>
        <v>0</v>
      </c>
      <c r="AC562" s="76">
        <f t="shared" si="186"/>
        <v>20000000</v>
      </c>
      <c r="AD562" s="76">
        <f>IFERROR(VLOOKUP(A562,'MOD PAA INVERSIÓN'!$B:$U,20,0),0)</f>
        <v>0</v>
      </c>
      <c r="AE562" s="76">
        <f>SUMIFS('MOD PAA INVERSIÓN'!$M:$M,'MOD PAA INVERSIÓN'!B:B,A562,'MOD PAA INVERSIÓN'!A:A,"Información Actual")</f>
        <v>0</v>
      </c>
      <c r="AF562" s="76" t="e">
        <f>VLOOKUP(A562,'Copia de MOD PAA INVERSIÓN'!$B:$M,12,0)</f>
        <v>#N/A</v>
      </c>
      <c r="AG562" s="28" t="e">
        <f t="shared" si="176"/>
        <v>#REF!</v>
      </c>
      <c r="AH562" s="28" t="e">
        <f t="shared" si="164"/>
        <v>#REF!</v>
      </c>
    </row>
    <row r="563" spans="1:34" ht="153">
      <c r="A563" s="32" t="s">
        <v>1070</v>
      </c>
      <c r="B563" s="33" t="s">
        <v>71</v>
      </c>
      <c r="C563" s="33" t="s">
        <v>72</v>
      </c>
      <c r="D563" s="33" t="s">
        <v>1006</v>
      </c>
      <c r="E563" s="33" t="s">
        <v>879</v>
      </c>
      <c r="F563" s="34">
        <v>8146</v>
      </c>
      <c r="G563" s="34">
        <v>2024110010254</v>
      </c>
      <c r="H563" s="33" t="s">
        <v>17</v>
      </c>
      <c r="I563" s="33" t="s">
        <v>880</v>
      </c>
      <c r="J563" s="33" t="s">
        <v>24</v>
      </c>
      <c r="K563" s="33" t="s">
        <v>1057</v>
      </c>
      <c r="L563" s="33" t="s">
        <v>1068</v>
      </c>
      <c r="M563" s="33" t="s">
        <v>779</v>
      </c>
      <c r="N563" s="33" t="s">
        <v>1062</v>
      </c>
      <c r="O563" s="33">
        <v>2</v>
      </c>
      <c r="P563" s="33">
        <v>1</v>
      </c>
      <c r="Q563" s="33" t="s">
        <v>885</v>
      </c>
      <c r="R563" s="63" t="s">
        <v>886</v>
      </c>
      <c r="S563" s="63" t="s">
        <v>259</v>
      </c>
      <c r="T563" s="54">
        <v>20000000</v>
      </c>
      <c r="U563" s="33" t="s">
        <v>1008</v>
      </c>
      <c r="V563" s="33" t="s">
        <v>896</v>
      </c>
      <c r="W563" s="33" t="s">
        <v>888</v>
      </c>
      <c r="X563" s="33" t="s">
        <v>535</v>
      </c>
      <c r="Y563" s="33" t="s">
        <v>77</v>
      </c>
      <c r="Z563" s="33" t="s">
        <v>78</v>
      </c>
      <c r="AA563" s="76">
        <f>SUMIFS('MOD PAA INVERSIÓN'!M:M,'MOD PAA INVERSIÓN'!B:B,A563,'MOD PAA INVERSIÓN'!A:A,"Modificación propuesta")</f>
        <v>0</v>
      </c>
      <c r="AB563" s="76">
        <f t="shared" si="161"/>
        <v>0</v>
      </c>
      <c r="AC563" s="76">
        <f t="shared" si="186"/>
        <v>20000000</v>
      </c>
      <c r="AD563" s="76">
        <f>IFERROR(VLOOKUP(A563,'MOD PAA INVERSIÓN'!$B:$U,20,0),0)</f>
        <v>0</v>
      </c>
      <c r="AE563" s="76">
        <f>SUMIFS('MOD PAA INVERSIÓN'!$M:$M,'MOD PAA INVERSIÓN'!B:B,A563,'MOD PAA INVERSIÓN'!A:A,"Información Actual")</f>
        <v>0</v>
      </c>
      <c r="AF563" s="76" t="e">
        <f>VLOOKUP(A563,'Copia de MOD PAA INVERSIÓN'!$B:$M,12,0)</f>
        <v>#N/A</v>
      </c>
      <c r="AG563" s="28" t="e">
        <f t="shared" si="176"/>
        <v>#REF!</v>
      </c>
      <c r="AH563" s="28" t="e">
        <f t="shared" si="164"/>
        <v>#REF!</v>
      </c>
    </row>
    <row r="564" spans="1:34" ht="153">
      <c r="A564" s="32" t="s">
        <v>1071</v>
      </c>
      <c r="B564" s="33" t="s">
        <v>71</v>
      </c>
      <c r="C564" s="33" t="s">
        <v>72</v>
      </c>
      <c r="D564" s="33" t="s">
        <v>1006</v>
      </c>
      <c r="E564" s="33" t="s">
        <v>879</v>
      </c>
      <c r="F564" s="34">
        <v>8146</v>
      </c>
      <c r="G564" s="34">
        <v>2024110010254</v>
      </c>
      <c r="H564" s="33" t="s">
        <v>17</v>
      </c>
      <c r="I564" s="33" t="s">
        <v>880</v>
      </c>
      <c r="J564" s="33" t="s">
        <v>24</v>
      </c>
      <c r="K564" s="33" t="s">
        <v>1057</v>
      </c>
      <c r="L564" s="33" t="s">
        <v>1068</v>
      </c>
      <c r="M564" s="33" t="s">
        <v>779</v>
      </c>
      <c r="N564" s="33" t="s">
        <v>1062</v>
      </c>
      <c r="O564" s="33">
        <v>2</v>
      </c>
      <c r="P564" s="33">
        <v>1</v>
      </c>
      <c r="Q564" s="33" t="s">
        <v>885</v>
      </c>
      <c r="R564" s="63" t="s">
        <v>886</v>
      </c>
      <c r="S564" s="63" t="s">
        <v>259</v>
      </c>
      <c r="T564" s="54">
        <v>20000000</v>
      </c>
      <c r="U564" s="33" t="s">
        <v>1008</v>
      </c>
      <c r="V564" s="33" t="s">
        <v>896</v>
      </c>
      <c r="W564" s="33" t="s">
        <v>888</v>
      </c>
      <c r="X564" s="33" t="s">
        <v>535</v>
      </c>
      <c r="Y564" s="33" t="s">
        <v>77</v>
      </c>
      <c r="Z564" s="33" t="s">
        <v>78</v>
      </c>
      <c r="AA564" s="76">
        <f>SUMIFS('MOD PAA INVERSIÓN'!M:M,'MOD PAA INVERSIÓN'!B:B,A564,'MOD PAA INVERSIÓN'!A:A,"Modificación propuesta")</f>
        <v>0</v>
      </c>
      <c r="AB564" s="76">
        <f t="shared" si="161"/>
        <v>0</v>
      </c>
      <c r="AC564" s="76">
        <f t="shared" si="186"/>
        <v>20000000</v>
      </c>
      <c r="AD564" s="76">
        <f>IFERROR(VLOOKUP(A564,'MOD PAA INVERSIÓN'!$B:$U,20,0),0)</f>
        <v>0</v>
      </c>
      <c r="AE564" s="76">
        <f>SUMIFS('MOD PAA INVERSIÓN'!$M:$M,'MOD PAA INVERSIÓN'!B:B,A564,'MOD PAA INVERSIÓN'!A:A,"Información Actual")</f>
        <v>0</v>
      </c>
      <c r="AF564" s="76" t="e">
        <f>VLOOKUP(A564,'Copia de MOD PAA INVERSIÓN'!$B:$M,12,0)</f>
        <v>#N/A</v>
      </c>
      <c r="AG564" s="28" t="e">
        <f t="shared" si="176"/>
        <v>#REF!</v>
      </c>
      <c r="AH564" s="28" t="e">
        <f t="shared" si="164"/>
        <v>#REF!</v>
      </c>
    </row>
    <row r="565" spans="1:34" ht="153">
      <c r="A565" s="32" t="s">
        <v>1072</v>
      </c>
      <c r="B565" s="33" t="s">
        <v>71</v>
      </c>
      <c r="C565" s="33" t="s">
        <v>72</v>
      </c>
      <c r="D565" s="33" t="s">
        <v>1006</v>
      </c>
      <c r="E565" s="33" t="s">
        <v>879</v>
      </c>
      <c r="F565" s="34">
        <v>8146</v>
      </c>
      <c r="G565" s="34">
        <v>2024110010254</v>
      </c>
      <c r="H565" s="33" t="s">
        <v>17</v>
      </c>
      <c r="I565" s="33" t="s">
        <v>880</v>
      </c>
      <c r="J565" s="33" t="s">
        <v>24</v>
      </c>
      <c r="K565" s="33" t="s">
        <v>1057</v>
      </c>
      <c r="L565" s="33" t="s">
        <v>1068</v>
      </c>
      <c r="M565" s="33" t="s">
        <v>779</v>
      </c>
      <c r="N565" s="33" t="s">
        <v>1062</v>
      </c>
      <c r="O565" s="33">
        <v>2</v>
      </c>
      <c r="P565" s="33">
        <v>1</v>
      </c>
      <c r="Q565" s="33" t="s">
        <v>885</v>
      </c>
      <c r="R565" s="63" t="s">
        <v>886</v>
      </c>
      <c r="S565" s="63" t="s">
        <v>259</v>
      </c>
      <c r="T565" s="54">
        <v>20000000</v>
      </c>
      <c r="U565" s="33" t="s">
        <v>1008</v>
      </c>
      <c r="V565" s="33" t="s">
        <v>896</v>
      </c>
      <c r="W565" s="33" t="s">
        <v>888</v>
      </c>
      <c r="X565" s="33" t="s">
        <v>535</v>
      </c>
      <c r="Y565" s="33" t="s">
        <v>77</v>
      </c>
      <c r="Z565" s="33" t="s">
        <v>78</v>
      </c>
      <c r="AA565" s="76">
        <f>SUMIFS('MOD PAA INVERSIÓN'!M:M,'MOD PAA INVERSIÓN'!B:B,A565,'MOD PAA INVERSIÓN'!A:A,"Modificación propuesta")</f>
        <v>0</v>
      </c>
      <c r="AB565" s="76">
        <f t="shared" si="161"/>
        <v>0</v>
      </c>
      <c r="AC565" s="76">
        <f t="shared" si="186"/>
        <v>20000000</v>
      </c>
      <c r="AD565" s="76">
        <f>IFERROR(VLOOKUP(A565,'MOD PAA INVERSIÓN'!$B:$U,20,0),0)</f>
        <v>0</v>
      </c>
      <c r="AE565" s="76">
        <f>SUMIFS('MOD PAA INVERSIÓN'!$M:$M,'MOD PAA INVERSIÓN'!B:B,A565,'MOD PAA INVERSIÓN'!A:A,"Información Actual")</f>
        <v>0</v>
      </c>
      <c r="AF565" s="76" t="e">
        <f>VLOOKUP(A565,'Copia de MOD PAA INVERSIÓN'!$B:$M,12,0)</f>
        <v>#N/A</v>
      </c>
      <c r="AG565" s="28" t="e">
        <f t="shared" si="176"/>
        <v>#REF!</v>
      </c>
      <c r="AH565" s="28" t="e">
        <f t="shared" si="164"/>
        <v>#REF!</v>
      </c>
    </row>
    <row r="566" spans="1:34" ht="153">
      <c r="A566" s="32" t="s">
        <v>1073</v>
      </c>
      <c r="B566" s="33" t="s">
        <v>71</v>
      </c>
      <c r="C566" s="33" t="s">
        <v>72</v>
      </c>
      <c r="D566" s="33" t="s">
        <v>1006</v>
      </c>
      <c r="E566" s="33" t="s">
        <v>879</v>
      </c>
      <c r="F566" s="34">
        <v>8146</v>
      </c>
      <c r="G566" s="34">
        <v>2024110010254</v>
      </c>
      <c r="H566" s="33" t="s">
        <v>17</v>
      </c>
      <c r="I566" s="33" t="s">
        <v>880</v>
      </c>
      <c r="J566" s="33" t="s">
        <v>24</v>
      </c>
      <c r="K566" s="33" t="s">
        <v>1057</v>
      </c>
      <c r="L566" s="33" t="s">
        <v>1068</v>
      </c>
      <c r="M566" s="33" t="s">
        <v>779</v>
      </c>
      <c r="N566" s="33" t="s">
        <v>1062</v>
      </c>
      <c r="O566" s="33">
        <v>2</v>
      </c>
      <c r="P566" s="33">
        <v>1</v>
      </c>
      <c r="Q566" s="33" t="s">
        <v>885</v>
      </c>
      <c r="R566" s="63" t="s">
        <v>886</v>
      </c>
      <c r="S566" s="63" t="s">
        <v>259</v>
      </c>
      <c r="T566" s="54">
        <v>20000000</v>
      </c>
      <c r="U566" s="33" t="s">
        <v>1008</v>
      </c>
      <c r="V566" s="33" t="s">
        <v>896</v>
      </c>
      <c r="W566" s="33" t="s">
        <v>888</v>
      </c>
      <c r="X566" s="33" t="s">
        <v>535</v>
      </c>
      <c r="Y566" s="33" t="s">
        <v>77</v>
      </c>
      <c r="Z566" s="33" t="s">
        <v>78</v>
      </c>
      <c r="AA566" s="76">
        <f>SUMIFS('MOD PAA INVERSIÓN'!M:M,'MOD PAA INVERSIÓN'!B:B,A566,'MOD PAA INVERSIÓN'!A:A,"Modificación propuesta")</f>
        <v>0</v>
      </c>
      <c r="AB566" s="76">
        <f t="shared" si="161"/>
        <v>0</v>
      </c>
      <c r="AC566" s="76">
        <f t="shared" si="186"/>
        <v>20000000</v>
      </c>
      <c r="AD566" s="76">
        <f>IFERROR(VLOOKUP(A566,'MOD PAA INVERSIÓN'!$B:$U,20,0),0)</f>
        <v>0</v>
      </c>
      <c r="AE566" s="76">
        <f>SUMIFS('MOD PAA INVERSIÓN'!$M:$M,'MOD PAA INVERSIÓN'!B:B,A566,'MOD PAA INVERSIÓN'!A:A,"Información Actual")</f>
        <v>0</v>
      </c>
      <c r="AF566" s="76" t="e">
        <f>VLOOKUP(A566,'Copia de MOD PAA INVERSIÓN'!$B:$M,12,0)</f>
        <v>#N/A</v>
      </c>
      <c r="AG566" s="28" t="e">
        <f t="shared" si="176"/>
        <v>#REF!</v>
      </c>
      <c r="AH566" s="28" t="e">
        <f t="shared" si="164"/>
        <v>#REF!</v>
      </c>
    </row>
    <row r="567" spans="1:34" ht="153">
      <c r="A567" s="32" t="s">
        <v>1074</v>
      </c>
      <c r="B567" s="33" t="s">
        <v>71</v>
      </c>
      <c r="C567" s="33" t="s">
        <v>72</v>
      </c>
      <c r="D567" s="33" t="s">
        <v>1006</v>
      </c>
      <c r="E567" s="33" t="s">
        <v>879</v>
      </c>
      <c r="F567" s="34">
        <v>8146</v>
      </c>
      <c r="G567" s="34">
        <v>2024110010254</v>
      </c>
      <c r="H567" s="33" t="s">
        <v>17</v>
      </c>
      <c r="I567" s="33" t="s">
        <v>880</v>
      </c>
      <c r="J567" s="33" t="s">
        <v>24</v>
      </c>
      <c r="K567" s="33" t="s">
        <v>1057</v>
      </c>
      <c r="L567" s="33" t="s">
        <v>1068</v>
      </c>
      <c r="M567" s="33" t="s">
        <v>779</v>
      </c>
      <c r="N567" s="33" t="s">
        <v>1062</v>
      </c>
      <c r="O567" s="33">
        <v>2</v>
      </c>
      <c r="P567" s="33">
        <v>1</v>
      </c>
      <c r="Q567" s="33" t="s">
        <v>885</v>
      </c>
      <c r="R567" s="63" t="s">
        <v>886</v>
      </c>
      <c r="S567" s="63" t="s">
        <v>259</v>
      </c>
      <c r="T567" s="54">
        <v>20000000</v>
      </c>
      <c r="U567" s="33" t="s">
        <v>1008</v>
      </c>
      <c r="V567" s="33" t="s">
        <v>896</v>
      </c>
      <c r="W567" s="33" t="s">
        <v>888</v>
      </c>
      <c r="X567" s="33" t="s">
        <v>535</v>
      </c>
      <c r="Y567" s="33" t="s">
        <v>77</v>
      </c>
      <c r="Z567" s="33" t="s">
        <v>78</v>
      </c>
      <c r="AA567" s="76">
        <f>SUMIFS('MOD PAA INVERSIÓN'!M:M,'MOD PAA INVERSIÓN'!B:B,A567,'MOD PAA INVERSIÓN'!A:A,"Modificación propuesta")</f>
        <v>0</v>
      </c>
      <c r="AB567" s="76">
        <f t="shared" si="161"/>
        <v>0</v>
      </c>
      <c r="AC567" s="76">
        <f t="shared" si="186"/>
        <v>20000000</v>
      </c>
      <c r="AD567" s="76">
        <f>IFERROR(VLOOKUP(A567,'MOD PAA INVERSIÓN'!$B:$U,20,0),0)</f>
        <v>0</v>
      </c>
      <c r="AE567" s="76">
        <f>SUMIFS('MOD PAA INVERSIÓN'!$M:$M,'MOD PAA INVERSIÓN'!B:B,A567,'MOD PAA INVERSIÓN'!A:A,"Información Actual")</f>
        <v>0</v>
      </c>
      <c r="AF567" s="76" t="e">
        <f>VLOOKUP(A567,'Copia de MOD PAA INVERSIÓN'!$B:$M,12,0)</f>
        <v>#N/A</v>
      </c>
      <c r="AG567" s="28" t="e">
        <f t="shared" si="176"/>
        <v>#REF!</v>
      </c>
      <c r="AH567" s="28" t="e">
        <f t="shared" si="164"/>
        <v>#REF!</v>
      </c>
    </row>
    <row r="568" spans="1:34" ht="153">
      <c r="A568" s="32" t="s">
        <v>1075</v>
      </c>
      <c r="B568" s="33" t="s">
        <v>71</v>
      </c>
      <c r="C568" s="33" t="s">
        <v>72</v>
      </c>
      <c r="D568" s="33" t="s">
        <v>1006</v>
      </c>
      <c r="E568" s="33" t="s">
        <v>879</v>
      </c>
      <c r="F568" s="34">
        <v>8146</v>
      </c>
      <c r="G568" s="34">
        <v>2024110010254</v>
      </c>
      <c r="H568" s="33" t="s">
        <v>17</v>
      </c>
      <c r="I568" s="33" t="s">
        <v>880</v>
      </c>
      <c r="J568" s="33" t="s">
        <v>24</v>
      </c>
      <c r="K568" s="33" t="s">
        <v>1057</v>
      </c>
      <c r="L568" s="33" t="s">
        <v>1068</v>
      </c>
      <c r="M568" s="33" t="s">
        <v>779</v>
      </c>
      <c r="N568" s="33" t="s">
        <v>1062</v>
      </c>
      <c r="O568" s="33">
        <v>2</v>
      </c>
      <c r="P568" s="33">
        <v>1</v>
      </c>
      <c r="Q568" s="33" t="s">
        <v>885</v>
      </c>
      <c r="R568" s="63" t="s">
        <v>886</v>
      </c>
      <c r="S568" s="63" t="s">
        <v>259</v>
      </c>
      <c r="T568" s="54">
        <v>20000000</v>
      </c>
      <c r="U568" s="33" t="s">
        <v>1008</v>
      </c>
      <c r="V568" s="33" t="s">
        <v>896</v>
      </c>
      <c r="W568" s="33" t="s">
        <v>888</v>
      </c>
      <c r="X568" s="33" t="s">
        <v>535</v>
      </c>
      <c r="Y568" s="33" t="s">
        <v>77</v>
      </c>
      <c r="Z568" s="33" t="s">
        <v>78</v>
      </c>
      <c r="AA568" s="76">
        <f>SUMIFS('MOD PAA INVERSIÓN'!M:M,'MOD PAA INVERSIÓN'!B:B,A568,'MOD PAA INVERSIÓN'!A:A,"Modificación propuesta")</f>
        <v>0</v>
      </c>
      <c r="AB568" s="76">
        <f t="shared" si="161"/>
        <v>0</v>
      </c>
      <c r="AC568" s="76">
        <f t="shared" si="186"/>
        <v>20000000</v>
      </c>
      <c r="AD568" s="76">
        <f>IFERROR(VLOOKUP(A568,'MOD PAA INVERSIÓN'!$B:$U,20,0),0)</f>
        <v>0</v>
      </c>
      <c r="AE568" s="76">
        <f>SUMIFS('MOD PAA INVERSIÓN'!$M:$M,'MOD PAA INVERSIÓN'!B:B,A568,'MOD PAA INVERSIÓN'!A:A,"Información Actual")</f>
        <v>0</v>
      </c>
      <c r="AF568" s="76" t="e">
        <f>VLOOKUP(A568,'Copia de MOD PAA INVERSIÓN'!$B:$M,12,0)</f>
        <v>#N/A</v>
      </c>
      <c r="AG568" s="28" t="e">
        <f t="shared" si="176"/>
        <v>#REF!</v>
      </c>
      <c r="AH568" s="28" t="e">
        <f t="shared" si="164"/>
        <v>#REF!</v>
      </c>
    </row>
    <row r="569" spans="1:34" ht="153">
      <c r="A569" s="32" t="s">
        <v>1076</v>
      </c>
      <c r="B569" s="33" t="s">
        <v>71</v>
      </c>
      <c r="C569" s="33" t="s">
        <v>72</v>
      </c>
      <c r="D569" s="33" t="s">
        <v>1006</v>
      </c>
      <c r="E569" s="33" t="s">
        <v>879</v>
      </c>
      <c r="F569" s="34">
        <v>8146</v>
      </c>
      <c r="G569" s="34">
        <v>2024110010254</v>
      </c>
      <c r="H569" s="33" t="s">
        <v>17</v>
      </c>
      <c r="I569" s="33" t="s">
        <v>880</v>
      </c>
      <c r="J569" s="33" t="s">
        <v>24</v>
      </c>
      <c r="K569" s="33" t="s">
        <v>1057</v>
      </c>
      <c r="L569" s="33" t="s">
        <v>1068</v>
      </c>
      <c r="M569" s="33" t="s">
        <v>779</v>
      </c>
      <c r="N569" s="33" t="s">
        <v>1062</v>
      </c>
      <c r="O569" s="33">
        <v>2</v>
      </c>
      <c r="P569" s="33">
        <v>1</v>
      </c>
      <c r="Q569" s="33" t="s">
        <v>885</v>
      </c>
      <c r="R569" s="63" t="s">
        <v>886</v>
      </c>
      <c r="S569" s="63" t="s">
        <v>259</v>
      </c>
      <c r="T569" s="54">
        <v>20000000</v>
      </c>
      <c r="U569" s="33" t="s">
        <v>1008</v>
      </c>
      <c r="V569" s="33" t="s">
        <v>896</v>
      </c>
      <c r="W569" s="33" t="s">
        <v>888</v>
      </c>
      <c r="X569" s="33" t="s">
        <v>535</v>
      </c>
      <c r="Y569" s="33" t="s">
        <v>77</v>
      </c>
      <c r="Z569" s="33" t="s">
        <v>78</v>
      </c>
      <c r="AA569" s="76">
        <f>SUMIFS('MOD PAA INVERSIÓN'!M:M,'MOD PAA INVERSIÓN'!B:B,A569,'MOD PAA INVERSIÓN'!A:A,"Modificación propuesta")</f>
        <v>0</v>
      </c>
      <c r="AB569" s="76">
        <f t="shared" si="161"/>
        <v>0</v>
      </c>
      <c r="AC569" s="76">
        <f t="shared" si="186"/>
        <v>20000000</v>
      </c>
      <c r="AD569" s="76">
        <f>IFERROR(VLOOKUP(A569,'MOD PAA INVERSIÓN'!$B:$U,20,0),0)</f>
        <v>0</v>
      </c>
      <c r="AE569" s="76">
        <f>SUMIFS('MOD PAA INVERSIÓN'!$M:$M,'MOD PAA INVERSIÓN'!B:B,A569,'MOD PAA INVERSIÓN'!A:A,"Información Actual")</f>
        <v>0</v>
      </c>
      <c r="AF569" s="76" t="e">
        <f>VLOOKUP(A569,'Copia de MOD PAA INVERSIÓN'!$B:$M,12,0)</f>
        <v>#N/A</v>
      </c>
      <c r="AG569" s="28" t="e">
        <f t="shared" si="176"/>
        <v>#REF!</v>
      </c>
      <c r="AH569" s="28" t="e">
        <f t="shared" si="164"/>
        <v>#REF!</v>
      </c>
    </row>
    <row r="570" spans="1:34" ht="153">
      <c r="A570" s="32" t="s">
        <v>1077</v>
      </c>
      <c r="B570" s="33" t="s">
        <v>71</v>
      </c>
      <c r="C570" s="33" t="s">
        <v>72</v>
      </c>
      <c r="D570" s="33" t="s">
        <v>1006</v>
      </c>
      <c r="E570" s="33" t="s">
        <v>879</v>
      </c>
      <c r="F570" s="34">
        <v>8146</v>
      </c>
      <c r="G570" s="34">
        <v>2024110010254</v>
      </c>
      <c r="H570" s="33" t="s">
        <v>17</v>
      </c>
      <c r="I570" s="33" t="s">
        <v>880</v>
      </c>
      <c r="J570" s="33" t="s">
        <v>24</v>
      </c>
      <c r="K570" s="33" t="s">
        <v>1057</v>
      </c>
      <c r="L570" s="33" t="s">
        <v>1068</v>
      </c>
      <c r="M570" s="33" t="s">
        <v>779</v>
      </c>
      <c r="N570" s="33" t="s">
        <v>1062</v>
      </c>
      <c r="O570" s="33">
        <v>2</v>
      </c>
      <c r="P570" s="33">
        <v>1</v>
      </c>
      <c r="Q570" s="33" t="s">
        <v>885</v>
      </c>
      <c r="R570" s="63" t="s">
        <v>886</v>
      </c>
      <c r="S570" s="63" t="s">
        <v>259</v>
      </c>
      <c r="T570" s="54">
        <v>20000000</v>
      </c>
      <c r="U570" s="33" t="s">
        <v>1008</v>
      </c>
      <c r="V570" s="33" t="s">
        <v>896</v>
      </c>
      <c r="W570" s="33" t="s">
        <v>888</v>
      </c>
      <c r="X570" s="33" t="s">
        <v>535</v>
      </c>
      <c r="Y570" s="33" t="s">
        <v>77</v>
      </c>
      <c r="Z570" s="33" t="s">
        <v>78</v>
      </c>
      <c r="AA570" s="76">
        <f>SUMIFS('MOD PAA INVERSIÓN'!M:M,'MOD PAA INVERSIÓN'!B:B,A570,'MOD PAA INVERSIÓN'!A:A,"Modificación propuesta")</f>
        <v>0</v>
      </c>
      <c r="AB570" s="76">
        <f t="shared" si="161"/>
        <v>0</v>
      </c>
      <c r="AC570" s="76">
        <f t="shared" si="186"/>
        <v>20000000</v>
      </c>
      <c r="AD570" s="76">
        <f>IFERROR(VLOOKUP(A570,'MOD PAA INVERSIÓN'!$B:$U,20,0),0)</f>
        <v>0</v>
      </c>
      <c r="AE570" s="76">
        <f>SUMIFS('MOD PAA INVERSIÓN'!$M:$M,'MOD PAA INVERSIÓN'!B:B,A570,'MOD PAA INVERSIÓN'!A:A,"Información Actual")</f>
        <v>0</v>
      </c>
      <c r="AF570" s="76" t="e">
        <f>VLOOKUP(A570,'Copia de MOD PAA INVERSIÓN'!$B:$M,12,0)</f>
        <v>#N/A</v>
      </c>
      <c r="AG570" s="28" t="e">
        <f t="shared" si="176"/>
        <v>#REF!</v>
      </c>
      <c r="AH570" s="28" t="e">
        <f t="shared" si="164"/>
        <v>#REF!</v>
      </c>
    </row>
    <row r="571" spans="1:34" ht="153">
      <c r="A571" s="32" t="s">
        <v>1078</v>
      </c>
      <c r="B571" s="33" t="s">
        <v>71</v>
      </c>
      <c r="C571" s="33" t="s">
        <v>72</v>
      </c>
      <c r="D571" s="33" t="s">
        <v>1006</v>
      </c>
      <c r="E571" s="33" t="s">
        <v>879</v>
      </c>
      <c r="F571" s="34">
        <v>8146</v>
      </c>
      <c r="G571" s="34">
        <v>2024110010254</v>
      </c>
      <c r="H571" s="33" t="s">
        <v>17</v>
      </c>
      <c r="I571" s="33" t="s">
        <v>880</v>
      </c>
      <c r="J571" s="33" t="s">
        <v>24</v>
      </c>
      <c r="K571" s="33" t="s">
        <v>1057</v>
      </c>
      <c r="L571" s="33" t="s">
        <v>1068</v>
      </c>
      <c r="M571" s="33" t="s">
        <v>779</v>
      </c>
      <c r="N571" s="33" t="s">
        <v>1062</v>
      </c>
      <c r="O571" s="33">
        <v>2</v>
      </c>
      <c r="P571" s="33">
        <v>1</v>
      </c>
      <c r="Q571" s="33" t="s">
        <v>885</v>
      </c>
      <c r="R571" s="63" t="s">
        <v>886</v>
      </c>
      <c r="S571" s="63" t="s">
        <v>259</v>
      </c>
      <c r="T571" s="54">
        <v>20000000</v>
      </c>
      <c r="U571" s="33" t="s">
        <v>1008</v>
      </c>
      <c r="V571" s="33" t="s">
        <v>896</v>
      </c>
      <c r="W571" s="33" t="s">
        <v>888</v>
      </c>
      <c r="X571" s="33" t="s">
        <v>535</v>
      </c>
      <c r="Y571" s="33" t="s">
        <v>77</v>
      </c>
      <c r="Z571" s="33" t="s">
        <v>78</v>
      </c>
      <c r="AA571" s="76">
        <f>SUMIFS('MOD PAA INVERSIÓN'!M:M,'MOD PAA INVERSIÓN'!B:B,A571,'MOD PAA INVERSIÓN'!A:A,"Modificación propuesta")</f>
        <v>0</v>
      </c>
      <c r="AB571" s="76">
        <f t="shared" si="161"/>
        <v>0</v>
      </c>
      <c r="AC571" s="76">
        <f t="shared" si="186"/>
        <v>20000000</v>
      </c>
      <c r="AD571" s="76">
        <f>IFERROR(VLOOKUP(A571,'MOD PAA INVERSIÓN'!$B:$U,20,0),0)</f>
        <v>0</v>
      </c>
      <c r="AE571" s="76">
        <f>SUMIFS('MOD PAA INVERSIÓN'!$M:$M,'MOD PAA INVERSIÓN'!B:B,A571,'MOD PAA INVERSIÓN'!A:A,"Información Actual")</f>
        <v>0</v>
      </c>
      <c r="AF571" s="76" t="e">
        <f>VLOOKUP(A571,'Copia de MOD PAA INVERSIÓN'!$B:$M,12,0)</f>
        <v>#N/A</v>
      </c>
      <c r="AG571" s="28" t="e">
        <f t="shared" si="176"/>
        <v>#REF!</v>
      </c>
      <c r="AH571" s="28" t="e">
        <f t="shared" si="164"/>
        <v>#REF!</v>
      </c>
    </row>
    <row r="572" spans="1:34" ht="153">
      <c r="A572" s="32" t="s">
        <v>1079</v>
      </c>
      <c r="B572" s="33" t="s">
        <v>71</v>
      </c>
      <c r="C572" s="33" t="s">
        <v>72</v>
      </c>
      <c r="D572" s="33" t="s">
        <v>1006</v>
      </c>
      <c r="E572" s="33" t="s">
        <v>879</v>
      </c>
      <c r="F572" s="34">
        <v>8146</v>
      </c>
      <c r="G572" s="34">
        <v>2024110010254</v>
      </c>
      <c r="H572" s="33" t="s">
        <v>17</v>
      </c>
      <c r="I572" s="33" t="s">
        <v>880</v>
      </c>
      <c r="J572" s="33" t="s">
        <v>24</v>
      </c>
      <c r="K572" s="33" t="s">
        <v>1057</v>
      </c>
      <c r="L572" s="33" t="s">
        <v>1068</v>
      </c>
      <c r="M572" s="33" t="s">
        <v>779</v>
      </c>
      <c r="N572" s="33" t="s">
        <v>1062</v>
      </c>
      <c r="O572" s="33">
        <v>2</v>
      </c>
      <c r="P572" s="33">
        <v>1</v>
      </c>
      <c r="Q572" s="33" t="s">
        <v>885</v>
      </c>
      <c r="R572" s="63" t="s">
        <v>886</v>
      </c>
      <c r="S572" s="63" t="s">
        <v>259</v>
      </c>
      <c r="T572" s="54">
        <v>20000000</v>
      </c>
      <c r="U572" s="33" t="s">
        <v>1008</v>
      </c>
      <c r="V572" s="33" t="s">
        <v>896</v>
      </c>
      <c r="W572" s="33" t="s">
        <v>888</v>
      </c>
      <c r="X572" s="33" t="s">
        <v>535</v>
      </c>
      <c r="Y572" s="33" t="s">
        <v>77</v>
      </c>
      <c r="Z572" s="33" t="s">
        <v>78</v>
      </c>
      <c r="AA572" s="76">
        <f>SUMIFS('MOD PAA INVERSIÓN'!M:M,'MOD PAA INVERSIÓN'!B:B,A572,'MOD PAA INVERSIÓN'!A:A,"Modificación propuesta")</f>
        <v>0</v>
      </c>
      <c r="AB572" s="76">
        <f t="shared" si="161"/>
        <v>0</v>
      </c>
      <c r="AC572" s="76">
        <f t="shared" si="186"/>
        <v>20000000</v>
      </c>
      <c r="AD572" s="76">
        <f>IFERROR(VLOOKUP(A572,'MOD PAA INVERSIÓN'!$B:$U,20,0),0)</f>
        <v>0</v>
      </c>
      <c r="AE572" s="76">
        <f>SUMIFS('MOD PAA INVERSIÓN'!$M:$M,'MOD PAA INVERSIÓN'!B:B,A572,'MOD PAA INVERSIÓN'!A:A,"Información Actual")</f>
        <v>0</v>
      </c>
      <c r="AF572" s="76" t="e">
        <f>VLOOKUP(A572,'Copia de MOD PAA INVERSIÓN'!$B:$M,12,0)</f>
        <v>#N/A</v>
      </c>
      <c r="AG572" s="28" t="e">
        <f t="shared" si="176"/>
        <v>#REF!</v>
      </c>
      <c r="AH572" s="28" t="e">
        <f t="shared" si="164"/>
        <v>#REF!</v>
      </c>
    </row>
    <row r="573" spans="1:34" ht="153">
      <c r="A573" s="32" t="s">
        <v>1080</v>
      </c>
      <c r="B573" s="33" t="s">
        <v>71</v>
      </c>
      <c r="C573" s="33" t="s">
        <v>72</v>
      </c>
      <c r="D573" s="33" t="s">
        <v>1006</v>
      </c>
      <c r="E573" s="33" t="s">
        <v>879</v>
      </c>
      <c r="F573" s="34">
        <v>8146</v>
      </c>
      <c r="G573" s="34">
        <v>2024110010254</v>
      </c>
      <c r="H573" s="33" t="s">
        <v>17</v>
      </c>
      <c r="I573" s="33" t="s">
        <v>880</v>
      </c>
      <c r="J573" s="33" t="s">
        <v>24</v>
      </c>
      <c r="K573" s="33" t="s">
        <v>1057</v>
      </c>
      <c r="L573" s="33" t="s">
        <v>1068</v>
      </c>
      <c r="M573" s="33" t="s">
        <v>779</v>
      </c>
      <c r="N573" s="33" t="s">
        <v>1062</v>
      </c>
      <c r="O573" s="33">
        <v>2</v>
      </c>
      <c r="P573" s="33">
        <v>1</v>
      </c>
      <c r="Q573" s="33" t="s">
        <v>885</v>
      </c>
      <c r="R573" s="63" t="s">
        <v>886</v>
      </c>
      <c r="S573" s="63" t="s">
        <v>259</v>
      </c>
      <c r="T573" s="54">
        <v>20000000</v>
      </c>
      <c r="U573" s="33" t="s">
        <v>1008</v>
      </c>
      <c r="V573" s="33" t="s">
        <v>896</v>
      </c>
      <c r="W573" s="33" t="s">
        <v>888</v>
      </c>
      <c r="X573" s="33" t="s">
        <v>535</v>
      </c>
      <c r="Y573" s="33" t="s">
        <v>77</v>
      </c>
      <c r="Z573" s="33" t="s">
        <v>78</v>
      </c>
      <c r="AA573" s="76">
        <f>SUMIFS('MOD PAA INVERSIÓN'!M:M,'MOD PAA INVERSIÓN'!B:B,A573,'MOD PAA INVERSIÓN'!A:A,"Modificación propuesta")</f>
        <v>0</v>
      </c>
      <c r="AB573" s="76">
        <f t="shared" si="161"/>
        <v>0</v>
      </c>
      <c r="AC573" s="76">
        <f t="shared" si="186"/>
        <v>20000000</v>
      </c>
      <c r="AD573" s="76">
        <f>IFERROR(VLOOKUP(A573,'MOD PAA INVERSIÓN'!$B:$U,20,0),0)</f>
        <v>0</v>
      </c>
      <c r="AE573" s="76">
        <f>SUMIFS('MOD PAA INVERSIÓN'!$M:$M,'MOD PAA INVERSIÓN'!B:B,A573,'MOD PAA INVERSIÓN'!A:A,"Información Actual")</f>
        <v>0</v>
      </c>
      <c r="AF573" s="76" t="e">
        <f>VLOOKUP(A573,'Copia de MOD PAA INVERSIÓN'!$B:$M,12,0)</f>
        <v>#N/A</v>
      </c>
      <c r="AG573" s="28" t="e">
        <f t="shared" si="176"/>
        <v>#REF!</v>
      </c>
      <c r="AH573" s="28" t="e">
        <f t="shared" si="164"/>
        <v>#REF!</v>
      </c>
    </row>
    <row r="574" spans="1:34" ht="153">
      <c r="A574" s="32" t="s">
        <v>1081</v>
      </c>
      <c r="B574" s="33" t="s">
        <v>71</v>
      </c>
      <c r="C574" s="33" t="s">
        <v>72</v>
      </c>
      <c r="D574" s="33" t="s">
        <v>1006</v>
      </c>
      <c r="E574" s="33" t="s">
        <v>879</v>
      </c>
      <c r="F574" s="34">
        <v>8146</v>
      </c>
      <c r="G574" s="34">
        <v>2024110010254</v>
      </c>
      <c r="H574" s="33" t="s">
        <v>17</v>
      </c>
      <c r="I574" s="33" t="s">
        <v>880</v>
      </c>
      <c r="J574" s="33" t="s">
        <v>24</v>
      </c>
      <c r="K574" s="33" t="s">
        <v>1057</v>
      </c>
      <c r="L574" s="33" t="s">
        <v>1068</v>
      </c>
      <c r="M574" s="33" t="s">
        <v>779</v>
      </c>
      <c r="N574" s="33" t="s">
        <v>1062</v>
      </c>
      <c r="O574" s="33">
        <v>2</v>
      </c>
      <c r="P574" s="33">
        <v>1</v>
      </c>
      <c r="Q574" s="33" t="s">
        <v>885</v>
      </c>
      <c r="R574" s="63" t="s">
        <v>886</v>
      </c>
      <c r="S574" s="63" t="s">
        <v>259</v>
      </c>
      <c r="T574" s="54">
        <v>20000000</v>
      </c>
      <c r="U574" s="33" t="s">
        <v>1008</v>
      </c>
      <c r="V574" s="33" t="s">
        <v>896</v>
      </c>
      <c r="W574" s="33" t="s">
        <v>888</v>
      </c>
      <c r="X574" s="33" t="s">
        <v>535</v>
      </c>
      <c r="Y574" s="33" t="s">
        <v>77</v>
      </c>
      <c r="Z574" s="33" t="s">
        <v>78</v>
      </c>
      <c r="AA574" s="76">
        <f>SUMIFS('MOD PAA INVERSIÓN'!M:M,'MOD PAA INVERSIÓN'!B:B,A574,'MOD PAA INVERSIÓN'!A:A,"Modificación propuesta")</f>
        <v>0</v>
      </c>
      <c r="AB574" s="76">
        <f t="shared" si="161"/>
        <v>0</v>
      </c>
      <c r="AC574" s="76">
        <f t="shared" si="186"/>
        <v>20000000</v>
      </c>
      <c r="AD574" s="76">
        <f>IFERROR(VLOOKUP(A574,'MOD PAA INVERSIÓN'!$B:$U,20,0),0)</f>
        <v>0</v>
      </c>
      <c r="AE574" s="76">
        <f>SUMIFS('MOD PAA INVERSIÓN'!$M:$M,'MOD PAA INVERSIÓN'!B:B,A574,'MOD PAA INVERSIÓN'!A:A,"Información Actual")</f>
        <v>0</v>
      </c>
      <c r="AF574" s="76" t="e">
        <f>VLOOKUP(A574,'Copia de MOD PAA INVERSIÓN'!$B:$M,12,0)</f>
        <v>#N/A</v>
      </c>
      <c r="AG574" s="28" t="e">
        <f t="shared" si="176"/>
        <v>#REF!</v>
      </c>
      <c r="AH574" s="28" t="e">
        <f t="shared" si="164"/>
        <v>#REF!</v>
      </c>
    </row>
    <row r="575" spans="1:34" ht="153">
      <c r="A575" s="32" t="s">
        <v>1082</v>
      </c>
      <c r="B575" s="33" t="s">
        <v>71</v>
      </c>
      <c r="C575" s="33" t="s">
        <v>72</v>
      </c>
      <c r="D575" s="33" t="s">
        <v>1006</v>
      </c>
      <c r="E575" s="33" t="s">
        <v>879</v>
      </c>
      <c r="F575" s="34">
        <v>8146</v>
      </c>
      <c r="G575" s="34">
        <v>2024110010254</v>
      </c>
      <c r="H575" s="33" t="s">
        <v>17</v>
      </c>
      <c r="I575" s="33" t="s">
        <v>880</v>
      </c>
      <c r="J575" s="33" t="s">
        <v>24</v>
      </c>
      <c r="K575" s="33" t="s">
        <v>1057</v>
      </c>
      <c r="L575" s="33" t="s">
        <v>1068</v>
      </c>
      <c r="M575" s="33" t="s">
        <v>779</v>
      </c>
      <c r="N575" s="33" t="s">
        <v>1062</v>
      </c>
      <c r="O575" s="33">
        <v>2</v>
      </c>
      <c r="P575" s="33">
        <v>1</v>
      </c>
      <c r="Q575" s="33" t="s">
        <v>885</v>
      </c>
      <c r="R575" s="63" t="s">
        <v>886</v>
      </c>
      <c r="S575" s="63" t="s">
        <v>259</v>
      </c>
      <c r="T575" s="54">
        <v>20000000</v>
      </c>
      <c r="U575" s="33" t="s">
        <v>1008</v>
      </c>
      <c r="V575" s="33" t="s">
        <v>896</v>
      </c>
      <c r="W575" s="33" t="s">
        <v>888</v>
      </c>
      <c r="X575" s="33" t="s">
        <v>535</v>
      </c>
      <c r="Y575" s="33" t="s">
        <v>77</v>
      </c>
      <c r="Z575" s="33" t="s">
        <v>78</v>
      </c>
      <c r="AA575" s="76">
        <f>SUMIFS('MOD PAA INVERSIÓN'!M:M,'MOD PAA INVERSIÓN'!B:B,A575,'MOD PAA INVERSIÓN'!A:A,"Modificación propuesta")</f>
        <v>0</v>
      </c>
      <c r="AB575" s="76">
        <f t="shared" si="161"/>
        <v>0</v>
      </c>
      <c r="AC575" s="76">
        <f t="shared" si="186"/>
        <v>20000000</v>
      </c>
      <c r="AD575" s="76">
        <f>IFERROR(VLOOKUP(A575,'MOD PAA INVERSIÓN'!$B:$U,20,0),0)</f>
        <v>0</v>
      </c>
      <c r="AE575" s="76">
        <f>SUMIFS('MOD PAA INVERSIÓN'!$M:$M,'MOD PAA INVERSIÓN'!B:B,A575,'MOD PAA INVERSIÓN'!A:A,"Información Actual")</f>
        <v>0</v>
      </c>
      <c r="AF575" s="76" t="e">
        <f>VLOOKUP(A575,'Copia de MOD PAA INVERSIÓN'!$B:$M,12,0)</f>
        <v>#N/A</v>
      </c>
      <c r="AG575" s="28" t="e">
        <f t="shared" si="176"/>
        <v>#REF!</v>
      </c>
      <c r="AH575" s="28" t="e">
        <f t="shared" si="164"/>
        <v>#REF!</v>
      </c>
    </row>
    <row r="576" spans="1:34" ht="153">
      <c r="A576" s="32" t="s">
        <v>1083</v>
      </c>
      <c r="B576" s="33" t="s">
        <v>71</v>
      </c>
      <c r="C576" s="33" t="s">
        <v>72</v>
      </c>
      <c r="D576" s="33" t="s">
        <v>1006</v>
      </c>
      <c r="E576" s="33" t="s">
        <v>879</v>
      </c>
      <c r="F576" s="34">
        <v>8146</v>
      </c>
      <c r="G576" s="34">
        <v>2024110010254</v>
      </c>
      <c r="H576" s="33" t="s">
        <v>17</v>
      </c>
      <c r="I576" s="33" t="s">
        <v>880</v>
      </c>
      <c r="J576" s="33" t="s">
        <v>24</v>
      </c>
      <c r="K576" s="33" t="s">
        <v>1057</v>
      </c>
      <c r="L576" s="33" t="s">
        <v>1068</v>
      </c>
      <c r="M576" s="33" t="s">
        <v>779</v>
      </c>
      <c r="N576" s="33" t="s">
        <v>1062</v>
      </c>
      <c r="O576" s="33">
        <v>2</v>
      </c>
      <c r="P576" s="33">
        <v>1</v>
      </c>
      <c r="Q576" s="33" t="s">
        <v>885</v>
      </c>
      <c r="R576" s="63" t="s">
        <v>886</v>
      </c>
      <c r="S576" s="63" t="s">
        <v>259</v>
      </c>
      <c r="T576" s="54">
        <v>20000000</v>
      </c>
      <c r="U576" s="33" t="s">
        <v>1008</v>
      </c>
      <c r="V576" s="33" t="s">
        <v>896</v>
      </c>
      <c r="W576" s="33" t="s">
        <v>888</v>
      </c>
      <c r="X576" s="33" t="s">
        <v>535</v>
      </c>
      <c r="Y576" s="33" t="s">
        <v>77</v>
      </c>
      <c r="Z576" s="33" t="s">
        <v>78</v>
      </c>
      <c r="AA576" s="76">
        <f>SUMIFS('MOD PAA INVERSIÓN'!M:M,'MOD PAA INVERSIÓN'!B:B,A576,'MOD PAA INVERSIÓN'!A:A,"Modificación propuesta")</f>
        <v>0</v>
      </c>
      <c r="AB576" s="76">
        <f t="shared" si="161"/>
        <v>0</v>
      </c>
      <c r="AC576" s="76">
        <f t="shared" si="186"/>
        <v>20000000</v>
      </c>
      <c r="AD576" s="76">
        <f>IFERROR(VLOOKUP(A576,'MOD PAA INVERSIÓN'!$B:$U,20,0),0)</f>
        <v>0</v>
      </c>
      <c r="AE576" s="76">
        <f>SUMIFS('MOD PAA INVERSIÓN'!$M:$M,'MOD PAA INVERSIÓN'!B:B,A576,'MOD PAA INVERSIÓN'!A:A,"Información Actual")</f>
        <v>0</v>
      </c>
      <c r="AF576" s="76" t="e">
        <f>VLOOKUP(A576,'Copia de MOD PAA INVERSIÓN'!$B:$M,12,0)</f>
        <v>#N/A</v>
      </c>
      <c r="AG576" s="28" t="e">
        <f t="shared" si="176"/>
        <v>#REF!</v>
      </c>
      <c r="AH576" s="28" t="e">
        <f t="shared" si="164"/>
        <v>#REF!</v>
      </c>
    </row>
    <row r="577" spans="1:34" ht="153">
      <c r="A577" s="32" t="s">
        <v>1084</v>
      </c>
      <c r="B577" s="33" t="s">
        <v>71</v>
      </c>
      <c r="C577" s="33" t="s">
        <v>72</v>
      </c>
      <c r="D577" s="33" t="s">
        <v>1006</v>
      </c>
      <c r="E577" s="33" t="s">
        <v>879</v>
      </c>
      <c r="F577" s="34">
        <v>8146</v>
      </c>
      <c r="G577" s="34">
        <v>2024110010254</v>
      </c>
      <c r="H577" s="33" t="s">
        <v>17</v>
      </c>
      <c r="I577" s="33" t="s">
        <v>880</v>
      </c>
      <c r="J577" s="33" t="s">
        <v>24</v>
      </c>
      <c r="K577" s="33" t="s">
        <v>1057</v>
      </c>
      <c r="L577" s="33" t="s">
        <v>1068</v>
      </c>
      <c r="M577" s="33" t="s">
        <v>779</v>
      </c>
      <c r="N577" s="33" t="s">
        <v>1062</v>
      </c>
      <c r="O577" s="33">
        <v>2</v>
      </c>
      <c r="P577" s="33">
        <v>1</v>
      </c>
      <c r="Q577" s="33" t="s">
        <v>885</v>
      </c>
      <c r="R577" s="63" t="s">
        <v>886</v>
      </c>
      <c r="S577" s="63" t="s">
        <v>259</v>
      </c>
      <c r="T577" s="54">
        <v>20000000</v>
      </c>
      <c r="U577" s="33" t="s">
        <v>1008</v>
      </c>
      <c r="V577" s="33" t="s">
        <v>896</v>
      </c>
      <c r="W577" s="33" t="s">
        <v>888</v>
      </c>
      <c r="X577" s="33" t="s">
        <v>535</v>
      </c>
      <c r="Y577" s="33" t="s">
        <v>77</v>
      </c>
      <c r="Z577" s="33" t="s">
        <v>78</v>
      </c>
      <c r="AA577" s="76">
        <f>SUMIFS('MOD PAA INVERSIÓN'!M:M,'MOD PAA INVERSIÓN'!B:B,A577,'MOD PAA INVERSIÓN'!A:A,"Modificación propuesta")</f>
        <v>0</v>
      </c>
      <c r="AB577" s="76">
        <f t="shared" si="161"/>
        <v>0</v>
      </c>
      <c r="AC577" s="76">
        <f t="shared" si="186"/>
        <v>20000000</v>
      </c>
      <c r="AD577" s="76">
        <f>IFERROR(VLOOKUP(A577,'MOD PAA INVERSIÓN'!$B:$U,20,0),0)</f>
        <v>0</v>
      </c>
      <c r="AE577" s="76">
        <f>SUMIFS('MOD PAA INVERSIÓN'!$M:$M,'MOD PAA INVERSIÓN'!B:B,A577,'MOD PAA INVERSIÓN'!A:A,"Información Actual")</f>
        <v>0</v>
      </c>
      <c r="AF577" s="76" t="e">
        <f>VLOOKUP(A577,'Copia de MOD PAA INVERSIÓN'!$B:$M,12,0)</f>
        <v>#N/A</v>
      </c>
      <c r="AG577" s="28" t="e">
        <f t="shared" si="176"/>
        <v>#REF!</v>
      </c>
      <c r="AH577" s="28" t="e">
        <f t="shared" si="164"/>
        <v>#REF!</v>
      </c>
    </row>
    <row r="578" spans="1:34" ht="153">
      <c r="A578" s="32" t="s">
        <v>1085</v>
      </c>
      <c r="B578" s="33" t="s">
        <v>71</v>
      </c>
      <c r="C578" s="33" t="s">
        <v>72</v>
      </c>
      <c r="D578" s="33" t="s">
        <v>1006</v>
      </c>
      <c r="E578" s="33" t="s">
        <v>879</v>
      </c>
      <c r="F578" s="34">
        <v>8146</v>
      </c>
      <c r="G578" s="34">
        <v>2024110010254</v>
      </c>
      <c r="H578" s="33" t="s">
        <v>17</v>
      </c>
      <c r="I578" s="33" t="s">
        <v>880</v>
      </c>
      <c r="J578" s="33" t="s">
        <v>24</v>
      </c>
      <c r="K578" s="33" t="s">
        <v>1057</v>
      </c>
      <c r="L578" s="33" t="s">
        <v>1068</v>
      </c>
      <c r="M578" s="33" t="s">
        <v>779</v>
      </c>
      <c r="N578" s="33" t="s">
        <v>1062</v>
      </c>
      <c r="O578" s="33">
        <v>2</v>
      </c>
      <c r="P578" s="33">
        <v>1</v>
      </c>
      <c r="Q578" s="33" t="s">
        <v>885</v>
      </c>
      <c r="R578" s="63" t="s">
        <v>886</v>
      </c>
      <c r="S578" s="63" t="s">
        <v>259</v>
      </c>
      <c r="T578" s="54">
        <v>20000000</v>
      </c>
      <c r="U578" s="33" t="s">
        <v>1008</v>
      </c>
      <c r="V578" s="33" t="s">
        <v>896</v>
      </c>
      <c r="W578" s="33" t="s">
        <v>888</v>
      </c>
      <c r="X578" s="33" t="s">
        <v>535</v>
      </c>
      <c r="Y578" s="33" t="s">
        <v>77</v>
      </c>
      <c r="Z578" s="33" t="s">
        <v>78</v>
      </c>
      <c r="AA578" s="76">
        <f>SUMIFS('MOD PAA INVERSIÓN'!M:M,'MOD PAA INVERSIÓN'!B:B,A578,'MOD PAA INVERSIÓN'!A:A,"Modificación propuesta")</f>
        <v>0</v>
      </c>
      <c r="AB578" s="76">
        <f t="shared" si="161"/>
        <v>0</v>
      </c>
      <c r="AC578" s="76">
        <f t="shared" si="186"/>
        <v>20000000</v>
      </c>
      <c r="AD578" s="76">
        <f>IFERROR(VLOOKUP(A578,'MOD PAA INVERSIÓN'!$B:$U,20,0),0)</f>
        <v>0</v>
      </c>
      <c r="AE578" s="76">
        <f>SUMIFS('MOD PAA INVERSIÓN'!$M:$M,'MOD PAA INVERSIÓN'!B:B,A578,'MOD PAA INVERSIÓN'!A:A,"Información Actual")</f>
        <v>0</v>
      </c>
      <c r="AF578" s="76" t="e">
        <f>VLOOKUP(A578,'Copia de MOD PAA INVERSIÓN'!$B:$M,12,0)</f>
        <v>#N/A</v>
      </c>
      <c r="AG578" s="28" t="e">
        <f t="shared" si="176"/>
        <v>#REF!</v>
      </c>
      <c r="AH578" s="28" t="e">
        <f t="shared" si="164"/>
        <v>#REF!</v>
      </c>
    </row>
    <row r="579" spans="1:34" ht="153">
      <c r="A579" s="32" t="s">
        <v>1086</v>
      </c>
      <c r="B579" s="33" t="s">
        <v>71</v>
      </c>
      <c r="C579" s="33" t="s">
        <v>72</v>
      </c>
      <c r="D579" s="33" t="s">
        <v>1006</v>
      </c>
      <c r="E579" s="33" t="s">
        <v>879</v>
      </c>
      <c r="F579" s="34">
        <v>8146</v>
      </c>
      <c r="G579" s="34">
        <v>2024110010254</v>
      </c>
      <c r="H579" s="33" t="s">
        <v>17</v>
      </c>
      <c r="I579" s="33" t="s">
        <v>880</v>
      </c>
      <c r="J579" s="33" t="s">
        <v>24</v>
      </c>
      <c r="K579" s="33" t="s">
        <v>1057</v>
      </c>
      <c r="L579" s="33" t="s">
        <v>1068</v>
      </c>
      <c r="M579" s="33" t="s">
        <v>779</v>
      </c>
      <c r="N579" s="33" t="s">
        <v>1062</v>
      </c>
      <c r="O579" s="33">
        <v>2</v>
      </c>
      <c r="P579" s="33">
        <v>1</v>
      </c>
      <c r="Q579" s="33" t="s">
        <v>885</v>
      </c>
      <c r="R579" s="63" t="s">
        <v>886</v>
      </c>
      <c r="S579" s="63" t="s">
        <v>259</v>
      </c>
      <c r="T579" s="54">
        <v>20000000</v>
      </c>
      <c r="U579" s="33" t="s">
        <v>1008</v>
      </c>
      <c r="V579" s="33" t="s">
        <v>896</v>
      </c>
      <c r="W579" s="33" t="s">
        <v>888</v>
      </c>
      <c r="X579" s="33" t="s">
        <v>535</v>
      </c>
      <c r="Y579" s="33" t="s">
        <v>77</v>
      </c>
      <c r="Z579" s="33" t="s">
        <v>78</v>
      </c>
      <c r="AA579" s="76">
        <f>SUMIFS('MOD PAA INVERSIÓN'!M:M,'MOD PAA INVERSIÓN'!B:B,A579,'MOD PAA INVERSIÓN'!A:A,"Modificación propuesta")</f>
        <v>0</v>
      </c>
      <c r="AB579" s="76">
        <f t="shared" si="161"/>
        <v>0</v>
      </c>
      <c r="AC579" s="76">
        <f t="shared" si="186"/>
        <v>20000000</v>
      </c>
      <c r="AD579" s="76">
        <f>IFERROR(VLOOKUP(A579,'MOD PAA INVERSIÓN'!$B:$U,20,0),0)</f>
        <v>0</v>
      </c>
      <c r="AE579" s="76">
        <f>SUMIFS('MOD PAA INVERSIÓN'!$M:$M,'MOD PAA INVERSIÓN'!B:B,A579,'MOD PAA INVERSIÓN'!A:A,"Información Actual")</f>
        <v>0</v>
      </c>
      <c r="AF579" s="76" t="e">
        <f>VLOOKUP(A579,'Copia de MOD PAA INVERSIÓN'!$B:$M,12,0)</f>
        <v>#N/A</v>
      </c>
      <c r="AG579" s="28" t="e">
        <f t="shared" si="176"/>
        <v>#REF!</v>
      </c>
      <c r="AH579" s="28" t="e">
        <f t="shared" si="164"/>
        <v>#REF!</v>
      </c>
    </row>
    <row r="580" spans="1:34" ht="153">
      <c r="A580" s="32" t="s">
        <v>1087</v>
      </c>
      <c r="B580" s="33" t="s">
        <v>71</v>
      </c>
      <c r="C580" s="33" t="s">
        <v>72</v>
      </c>
      <c r="D580" s="33" t="s">
        <v>1006</v>
      </c>
      <c r="E580" s="33" t="s">
        <v>879</v>
      </c>
      <c r="F580" s="34">
        <v>8146</v>
      </c>
      <c r="G580" s="34">
        <v>2024110010254</v>
      </c>
      <c r="H580" s="33" t="s">
        <v>17</v>
      </c>
      <c r="I580" s="33" t="s">
        <v>880</v>
      </c>
      <c r="J580" s="33" t="s">
        <v>24</v>
      </c>
      <c r="K580" s="33" t="s">
        <v>1057</v>
      </c>
      <c r="L580" s="33" t="s">
        <v>1068</v>
      </c>
      <c r="M580" s="33" t="s">
        <v>779</v>
      </c>
      <c r="N580" s="33" t="s">
        <v>1062</v>
      </c>
      <c r="O580" s="33">
        <v>2</v>
      </c>
      <c r="P580" s="33">
        <v>1</v>
      </c>
      <c r="Q580" s="33" t="s">
        <v>885</v>
      </c>
      <c r="R580" s="63" t="s">
        <v>886</v>
      </c>
      <c r="S580" s="63" t="s">
        <v>259</v>
      </c>
      <c r="T580" s="54">
        <v>20000000</v>
      </c>
      <c r="U580" s="33" t="s">
        <v>1008</v>
      </c>
      <c r="V580" s="33" t="s">
        <v>896</v>
      </c>
      <c r="W580" s="33" t="s">
        <v>888</v>
      </c>
      <c r="X580" s="33" t="s">
        <v>535</v>
      </c>
      <c r="Y580" s="33" t="s">
        <v>77</v>
      </c>
      <c r="Z580" s="33" t="s">
        <v>78</v>
      </c>
      <c r="AA580" s="76">
        <f>SUMIFS('MOD PAA INVERSIÓN'!M:M,'MOD PAA INVERSIÓN'!B:B,A580,'MOD PAA INVERSIÓN'!A:A,"Modificación propuesta")</f>
        <v>0</v>
      </c>
      <c r="AB580" s="76">
        <f t="shared" si="161"/>
        <v>0</v>
      </c>
      <c r="AC580" s="76">
        <f t="shared" si="186"/>
        <v>20000000</v>
      </c>
      <c r="AD580" s="76">
        <f>IFERROR(VLOOKUP(A580,'MOD PAA INVERSIÓN'!$B:$U,20,0),0)</f>
        <v>0</v>
      </c>
      <c r="AE580" s="76">
        <f>SUMIFS('MOD PAA INVERSIÓN'!$M:$M,'MOD PAA INVERSIÓN'!B:B,A580,'MOD PAA INVERSIÓN'!A:A,"Información Actual")</f>
        <v>0</v>
      </c>
      <c r="AF580" s="76" t="e">
        <f>VLOOKUP(A580,'Copia de MOD PAA INVERSIÓN'!$B:$M,12,0)</f>
        <v>#N/A</v>
      </c>
      <c r="AG580" s="28" t="e">
        <f t="shared" si="176"/>
        <v>#REF!</v>
      </c>
      <c r="AH580" s="28" t="e">
        <f t="shared" si="164"/>
        <v>#REF!</v>
      </c>
    </row>
    <row r="581" spans="1:34" ht="153">
      <c r="A581" s="32" t="s">
        <v>1088</v>
      </c>
      <c r="B581" s="33" t="s">
        <v>71</v>
      </c>
      <c r="C581" s="33" t="s">
        <v>72</v>
      </c>
      <c r="D581" s="33" t="s">
        <v>1006</v>
      </c>
      <c r="E581" s="33" t="s">
        <v>879</v>
      </c>
      <c r="F581" s="34">
        <v>8146</v>
      </c>
      <c r="G581" s="34">
        <v>2024110010254</v>
      </c>
      <c r="H581" s="33" t="s">
        <v>17</v>
      </c>
      <c r="I581" s="33" t="s">
        <v>880</v>
      </c>
      <c r="J581" s="33" t="s">
        <v>24</v>
      </c>
      <c r="K581" s="33" t="s">
        <v>1057</v>
      </c>
      <c r="L581" s="33" t="s">
        <v>1068</v>
      </c>
      <c r="M581" s="33" t="s">
        <v>779</v>
      </c>
      <c r="N581" s="33" t="s">
        <v>1062</v>
      </c>
      <c r="O581" s="33">
        <v>2</v>
      </c>
      <c r="P581" s="33">
        <v>1</v>
      </c>
      <c r="Q581" s="33" t="s">
        <v>885</v>
      </c>
      <c r="R581" s="63" t="s">
        <v>886</v>
      </c>
      <c r="S581" s="63" t="s">
        <v>259</v>
      </c>
      <c r="T581" s="54">
        <v>20000000</v>
      </c>
      <c r="U581" s="33" t="s">
        <v>1008</v>
      </c>
      <c r="V581" s="33" t="s">
        <v>896</v>
      </c>
      <c r="W581" s="33" t="s">
        <v>888</v>
      </c>
      <c r="X581" s="33" t="s">
        <v>535</v>
      </c>
      <c r="Y581" s="33" t="s">
        <v>77</v>
      </c>
      <c r="Z581" s="33" t="s">
        <v>78</v>
      </c>
      <c r="AA581" s="76">
        <f>SUMIFS('MOD PAA INVERSIÓN'!M:M,'MOD PAA INVERSIÓN'!B:B,A581,'MOD PAA INVERSIÓN'!A:A,"Modificación propuesta")</f>
        <v>0</v>
      </c>
      <c r="AB581" s="76">
        <f t="shared" si="161"/>
        <v>0</v>
      </c>
      <c r="AC581" s="76">
        <f t="shared" si="186"/>
        <v>20000000</v>
      </c>
      <c r="AD581" s="76">
        <f>IFERROR(VLOOKUP(A581,'MOD PAA INVERSIÓN'!$B:$U,20,0),0)</f>
        <v>0</v>
      </c>
      <c r="AE581" s="76">
        <f>SUMIFS('MOD PAA INVERSIÓN'!$M:$M,'MOD PAA INVERSIÓN'!B:B,A581,'MOD PAA INVERSIÓN'!A:A,"Información Actual")</f>
        <v>0</v>
      </c>
      <c r="AF581" s="76" t="e">
        <f>VLOOKUP(A581,'Copia de MOD PAA INVERSIÓN'!$B:$M,12,0)</f>
        <v>#N/A</v>
      </c>
      <c r="AG581" s="28" t="e">
        <f t="shared" si="176"/>
        <v>#REF!</v>
      </c>
      <c r="AH581" s="28" t="e">
        <f t="shared" si="164"/>
        <v>#REF!</v>
      </c>
    </row>
    <row r="582" spans="1:34" ht="153">
      <c r="A582" s="32" t="s">
        <v>1089</v>
      </c>
      <c r="B582" s="33" t="s">
        <v>71</v>
      </c>
      <c r="C582" s="33" t="s">
        <v>72</v>
      </c>
      <c r="D582" s="33" t="s">
        <v>1006</v>
      </c>
      <c r="E582" s="33" t="s">
        <v>879</v>
      </c>
      <c r="F582" s="34">
        <v>8146</v>
      </c>
      <c r="G582" s="34">
        <v>2024110010254</v>
      </c>
      <c r="H582" s="33" t="s">
        <v>17</v>
      </c>
      <c r="I582" s="33" t="s">
        <v>880</v>
      </c>
      <c r="J582" s="33" t="s">
        <v>24</v>
      </c>
      <c r="K582" s="33" t="s">
        <v>1057</v>
      </c>
      <c r="L582" s="33" t="s">
        <v>1068</v>
      </c>
      <c r="M582" s="33" t="s">
        <v>779</v>
      </c>
      <c r="N582" s="33" t="s">
        <v>1062</v>
      </c>
      <c r="O582" s="33">
        <v>2</v>
      </c>
      <c r="P582" s="33">
        <v>1</v>
      </c>
      <c r="Q582" s="33" t="s">
        <v>885</v>
      </c>
      <c r="R582" s="63" t="s">
        <v>886</v>
      </c>
      <c r="S582" s="63" t="s">
        <v>259</v>
      </c>
      <c r="T582" s="54">
        <v>20000000</v>
      </c>
      <c r="U582" s="33" t="s">
        <v>1008</v>
      </c>
      <c r="V582" s="33" t="s">
        <v>896</v>
      </c>
      <c r="W582" s="33" t="s">
        <v>888</v>
      </c>
      <c r="X582" s="33" t="s">
        <v>535</v>
      </c>
      <c r="Y582" s="33" t="s">
        <v>77</v>
      </c>
      <c r="Z582" s="33" t="s">
        <v>78</v>
      </c>
      <c r="AA582" s="76">
        <f>SUMIFS('MOD PAA INVERSIÓN'!M:M,'MOD PAA INVERSIÓN'!B:B,A582,'MOD PAA INVERSIÓN'!A:A,"Modificación propuesta")</f>
        <v>0</v>
      </c>
      <c r="AB582" s="76">
        <f t="shared" si="161"/>
        <v>0</v>
      </c>
      <c r="AC582" s="76">
        <f t="shared" si="186"/>
        <v>20000000</v>
      </c>
      <c r="AD582" s="76">
        <f>IFERROR(VLOOKUP(A582,'MOD PAA INVERSIÓN'!$B:$U,20,0),0)</f>
        <v>0</v>
      </c>
      <c r="AE582" s="76">
        <f>SUMIFS('MOD PAA INVERSIÓN'!$M:$M,'MOD PAA INVERSIÓN'!B:B,A582,'MOD PAA INVERSIÓN'!A:A,"Información Actual")</f>
        <v>0</v>
      </c>
      <c r="AF582" s="76" t="e">
        <f>VLOOKUP(A582,'Copia de MOD PAA INVERSIÓN'!$B:$M,12,0)</f>
        <v>#N/A</v>
      </c>
      <c r="AG582" s="28" t="e">
        <f t="shared" si="176"/>
        <v>#REF!</v>
      </c>
      <c r="AH582" s="28" t="e">
        <f t="shared" si="164"/>
        <v>#REF!</v>
      </c>
    </row>
    <row r="583" spans="1:34" ht="153">
      <c r="A583" s="32" t="s">
        <v>1090</v>
      </c>
      <c r="B583" s="33" t="s">
        <v>71</v>
      </c>
      <c r="C583" s="33" t="s">
        <v>72</v>
      </c>
      <c r="D583" s="33" t="s">
        <v>1006</v>
      </c>
      <c r="E583" s="33" t="s">
        <v>879</v>
      </c>
      <c r="F583" s="34">
        <v>8146</v>
      </c>
      <c r="G583" s="34">
        <v>2024110010254</v>
      </c>
      <c r="H583" s="33" t="s">
        <v>17</v>
      </c>
      <c r="I583" s="33" t="s">
        <v>880</v>
      </c>
      <c r="J583" s="33" t="s">
        <v>24</v>
      </c>
      <c r="K583" s="33" t="s">
        <v>1057</v>
      </c>
      <c r="L583" s="33" t="s">
        <v>1068</v>
      </c>
      <c r="M583" s="33" t="s">
        <v>779</v>
      </c>
      <c r="N583" s="33" t="s">
        <v>1062</v>
      </c>
      <c r="O583" s="33">
        <v>2</v>
      </c>
      <c r="P583" s="33">
        <v>1</v>
      </c>
      <c r="Q583" s="33" t="s">
        <v>885</v>
      </c>
      <c r="R583" s="63" t="s">
        <v>886</v>
      </c>
      <c r="S583" s="63" t="s">
        <v>259</v>
      </c>
      <c r="T583" s="54">
        <v>20000000</v>
      </c>
      <c r="U583" s="33" t="s">
        <v>1008</v>
      </c>
      <c r="V583" s="33" t="s">
        <v>896</v>
      </c>
      <c r="W583" s="33" t="s">
        <v>888</v>
      </c>
      <c r="X583" s="33" t="s">
        <v>535</v>
      </c>
      <c r="Y583" s="33" t="s">
        <v>77</v>
      </c>
      <c r="Z583" s="33" t="s">
        <v>78</v>
      </c>
      <c r="AA583" s="76">
        <f>SUMIFS('MOD PAA INVERSIÓN'!M:M,'MOD PAA INVERSIÓN'!B:B,A583,'MOD PAA INVERSIÓN'!A:A,"Modificación propuesta")</f>
        <v>0</v>
      </c>
      <c r="AB583" s="76">
        <f t="shared" si="161"/>
        <v>0</v>
      </c>
      <c r="AC583" s="76">
        <f t="shared" si="186"/>
        <v>20000000</v>
      </c>
      <c r="AD583" s="76">
        <f>IFERROR(VLOOKUP(A583,'MOD PAA INVERSIÓN'!$B:$U,20,0),0)</f>
        <v>0</v>
      </c>
      <c r="AE583" s="76">
        <f>SUMIFS('MOD PAA INVERSIÓN'!$M:$M,'MOD PAA INVERSIÓN'!B:B,A583,'MOD PAA INVERSIÓN'!A:A,"Información Actual")</f>
        <v>0</v>
      </c>
      <c r="AF583" s="76" t="e">
        <f>VLOOKUP(A583,'Copia de MOD PAA INVERSIÓN'!$B:$M,12,0)</f>
        <v>#N/A</v>
      </c>
      <c r="AG583" s="28" t="e">
        <f t="shared" si="176"/>
        <v>#REF!</v>
      </c>
      <c r="AH583" s="28" t="e">
        <f t="shared" si="164"/>
        <v>#REF!</v>
      </c>
    </row>
    <row r="584" spans="1:34" ht="153">
      <c r="A584" s="32" t="s">
        <v>1091</v>
      </c>
      <c r="B584" s="33" t="s">
        <v>71</v>
      </c>
      <c r="C584" s="33" t="s">
        <v>72</v>
      </c>
      <c r="D584" s="33" t="s">
        <v>1006</v>
      </c>
      <c r="E584" s="33" t="s">
        <v>879</v>
      </c>
      <c r="F584" s="34">
        <v>8146</v>
      </c>
      <c r="G584" s="34">
        <v>2024110010254</v>
      </c>
      <c r="H584" s="33" t="s">
        <v>17</v>
      </c>
      <c r="I584" s="33" t="s">
        <v>880</v>
      </c>
      <c r="J584" s="33" t="s">
        <v>24</v>
      </c>
      <c r="K584" s="33" t="s">
        <v>1057</v>
      </c>
      <c r="L584" s="33" t="s">
        <v>1068</v>
      </c>
      <c r="M584" s="33" t="s">
        <v>779</v>
      </c>
      <c r="N584" s="33" t="s">
        <v>1062</v>
      </c>
      <c r="O584" s="33">
        <v>2</v>
      </c>
      <c r="P584" s="33">
        <v>1</v>
      </c>
      <c r="Q584" s="33" t="s">
        <v>885</v>
      </c>
      <c r="R584" s="63" t="s">
        <v>886</v>
      </c>
      <c r="S584" s="63" t="s">
        <v>259</v>
      </c>
      <c r="T584" s="54">
        <v>20000000</v>
      </c>
      <c r="U584" s="33" t="s">
        <v>1008</v>
      </c>
      <c r="V584" s="33" t="s">
        <v>896</v>
      </c>
      <c r="W584" s="33" t="s">
        <v>888</v>
      </c>
      <c r="X584" s="33" t="s">
        <v>535</v>
      </c>
      <c r="Y584" s="33" t="s">
        <v>77</v>
      </c>
      <c r="Z584" s="33" t="s">
        <v>78</v>
      </c>
      <c r="AA584" s="76">
        <f>SUMIFS('MOD PAA INVERSIÓN'!M:M,'MOD PAA INVERSIÓN'!B:B,A584,'MOD PAA INVERSIÓN'!A:A,"Modificación propuesta")</f>
        <v>0</v>
      </c>
      <c r="AB584" s="76">
        <f t="shared" si="161"/>
        <v>0</v>
      </c>
      <c r="AC584" s="76">
        <f t="shared" si="186"/>
        <v>20000000</v>
      </c>
      <c r="AD584" s="76">
        <f>IFERROR(VLOOKUP(A584,'MOD PAA INVERSIÓN'!$B:$U,20,0),0)</f>
        <v>0</v>
      </c>
      <c r="AE584" s="76">
        <f>SUMIFS('MOD PAA INVERSIÓN'!$M:$M,'MOD PAA INVERSIÓN'!B:B,A584,'MOD PAA INVERSIÓN'!A:A,"Información Actual")</f>
        <v>0</v>
      </c>
      <c r="AF584" s="76" t="e">
        <f>VLOOKUP(A584,'Copia de MOD PAA INVERSIÓN'!$B:$M,12,0)</f>
        <v>#N/A</v>
      </c>
      <c r="AG584" s="28" t="e">
        <f t="shared" si="176"/>
        <v>#REF!</v>
      </c>
      <c r="AH584" s="28" t="e">
        <f t="shared" si="164"/>
        <v>#REF!</v>
      </c>
    </row>
    <row r="585" spans="1:34" ht="153">
      <c r="A585" s="32" t="s">
        <v>1092</v>
      </c>
      <c r="B585" s="33" t="s">
        <v>71</v>
      </c>
      <c r="C585" s="33" t="s">
        <v>72</v>
      </c>
      <c r="D585" s="33" t="s">
        <v>1006</v>
      </c>
      <c r="E585" s="33" t="s">
        <v>879</v>
      </c>
      <c r="F585" s="34">
        <v>8146</v>
      </c>
      <c r="G585" s="34">
        <v>2024110010254</v>
      </c>
      <c r="H585" s="33" t="s">
        <v>17</v>
      </c>
      <c r="I585" s="33" t="s">
        <v>880</v>
      </c>
      <c r="J585" s="33" t="s">
        <v>24</v>
      </c>
      <c r="K585" s="33" t="s">
        <v>1057</v>
      </c>
      <c r="L585" s="33" t="s">
        <v>1068</v>
      </c>
      <c r="M585" s="33" t="s">
        <v>779</v>
      </c>
      <c r="N585" s="33" t="s">
        <v>1062</v>
      </c>
      <c r="O585" s="33">
        <v>2</v>
      </c>
      <c r="P585" s="33">
        <v>1</v>
      </c>
      <c r="Q585" s="33" t="s">
        <v>885</v>
      </c>
      <c r="R585" s="63" t="s">
        <v>886</v>
      </c>
      <c r="S585" s="63" t="s">
        <v>259</v>
      </c>
      <c r="T585" s="54">
        <v>20000000</v>
      </c>
      <c r="U585" s="33" t="s">
        <v>1008</v>
      </c>
      <c r="V585" s="33" t="s">
        <v>896</v>
      </c>
      <c r="W585" s="33" t="s">
        <v>888</v>
      </c>
      <c r="X585" s="33" t="s">
        <v>535</v>
      </c>
      <c r="Y585" s="33" t="s">
        <v>77</v>
      </c>
      <c r="Z585" s="33" t="s">
        <v>78</v>
      </c>
      <c r="AA585" s="76">
        <f>SUMIFS('MOD PAA INVERSIÓN'!M:M,'MOD PAA INVERSIÓN'!B:B,A585,'MOD PAA INVERSIÓN'!A:A,"Modificación propuesta")</f>
        <v>0</v>
      </c>
      <c r="AB585" s="76">
        <f t="shared" si="161"/>
        <v>0</v>
      </c>
      <c r="AC585" s="76">
        <f t="shared" si="186"/>
        <v>20000000</v>
      </c>
      <c r="AD585" s="76">
        <f>IFERROR(VLOOKUP(A585,'MOD PAA INVERSIÓN'!$B:$U,20,0),0)</f>
        <v>0</v>
      </c>
      <c r="AE585" s="76">
        <f>SUMIFS('MOD PAA INVERSIÓN'!$M:$M,'MOD PAA INVERSIÓN'!B:B,A585,'MOD PAA INVERSIÓN'!A:A,"Información Actual")</f>
        <v>0</v>
      </c>
      <c r="AF585" s="76" t="e">
        <f>VLOOKUP(A585,'Copia de MOD PAA INVERSIÓN'!$B:$M,12,0)</f>
        <v>#N/A</v>
      </c>
      <c r="AG585" s="28" t="e">
        <f t="shared" si="176"/>
        <v>#REF!</v>
      </c>
      <c r="AH585" s="28" t="e">
        <f t="shared" si="164"/>
        <v>#REF!</v>
      </c>
    </row>
    <row r="586" spans="1:34" ht="153">
      <c r="A586" s="32" t="s">
        <v>1093</v>
      </c>
      <c r="B586" s="33" t="s">
        <v>71</v>
      </c>
      <c r="C586" s="33" t="s">
        <v>72</v>
      </c>
      <c r="D586" s="33" t="s">
        <v>1006</v>
      </c>
      <c r="E586" s="33" t="s">
        <v>879</v>
      </c>
      <c r="F586" s="34">
        <v>8146</v>
      </c>
      <c r="G586" s="34">
        <v>2024110010254</v>
      </c>
      <c r="H586" s="33" t="s">
        <v>17</v>
      </c>
      <c r="I586" s="33" t="s">
        <v>880</v>
      </c>
      <c r="J586" s="33" t="s">
        <v>24</v>
      </c>
      <c r="K586" s="33" t="s">
        <v>1057</v>
      </c>
      <c r="L586" s="33" t="s">
        <v>1068</v>
      </c>
      <c r="M586" s="33" t="s">
        <v>779</v>
      </c>
      <c r="N586" s="33" t="s">
        <v>1062</v>
      </c>
      <c r="O586" s="33">
        <v>2</v>
      </c>
      <c r="P586" s="33">
        <v>1</v>
      </c>
      <c r="Q586" s="33" t="s">
        <v>885</v>
      </c>
      <c r="R586" s="63" t="s">
        <v>886</v>
      </c>
      <c r="S586" s="63" t="s">
        <v>259</v>
      </c>
      <c r="T586" s="54">
        <v>20000000</v>
      </c>
      <c r="U586" s="33" t="s">
        <v>1008</v>
      </c>
      <c r="V586" s="33" t="s">
        <v>896</v>
      </c>
      <c r="W586" s="33" t="s">
        <v>888</v>
      </c>
      <c r="X586" s="33" t="s">
        <v>535</v>
      </c>
      <c r="Y586" s="33" t="s">
        <v>77</v>
      </c>
      <c r="Z586" s="33" t="s">
        <v>78</v>
      </c>
      <c r="AA586" s="76">
        <f>SUMIFS('MOD PAA INVERSIÓN'!M:M,'MOD PAA INVERSIÓN'!B:B,A586,'MOD PAA INVERSIÓN'!A:A,"Modificación propuesta")</f>
        <v>0</v>
      </c>
      <c r="AB586" s="76">
        <f t="shared" si="161"/>
        <v>0</v>
      </c>
      <c r="AC586" s="76">
        <f t="shared" si="186"/>
        <v>20000000</v>
      </c>
      <c r="AD586" s="76">
        <f>IFERROR(VLOOKUP(A586,'MOD PAA INVERSIÓN'!$B:$U,20,0),0)</f>
        <v>0</v>
      </c>
      <c r="AE586" s="76">
        <f>SUMIFS('MOD PAA INVERSIÓN'!$M:$M,'MOD PAA INVERSIÓN'!B:B,A586,'MOD PAA INVERSIÓN'!A:A,"Información Actual")</f>
        <v>0</v>
      </c>
      <c r="AF586" s="76" t="e">
        <f>VLOOKUP(A586,'Copia de MOD PAA INVERSIÓN'!$B:$M,12,0)</f>
        <v>#N/A</v>
      </c>
      <c r="AG586" s="28" t="e">
        <f t="shared" si="176"/>
        <v>#REF!</v>
      </c>
      <c r="AH586" s="28" t="e">
        <f t="shared" si="164"/>
        <v>#REF!</v>
      </c>
    </row>
    <row r="587" spans="1:34" ht="153">
      <c r="A587" s="32" t="s">
        <v>1094</v>
      </c>
      <c r="B587" s="33" t="s">
        <v>71</v>
      </c>
      <c r="C587" s="33" t="s">
        <v>72</v>
      </c>
      <c r="D587" s="33" t="s">
        <v>1006</v>
      </c>
      <c r="E587" s="33" t="s">
        <v>879</v>
      </c>
      <c r="F587" s="34">
        <v>8146</v>
      </c>
      <c r="G587" s="34">
        <v>2024110010254</v>
      </c>
      <c r="H587" s="33" t="s">
        <v>17</v>
      </c>
      <c r="I587" s="33" t="s">
        <v>880</v>
      </c>
      <c r="J587" s="33" t="s">
        <v>24</v>
      </c>
      <c r="K587" s="33" t="s">
        <v>1057</v>
      </c>
      <c r="L587" s="33" t="s">
        <v>1068</v>
      </c>
      <c r="M587" s="33" t="s">
        <v>779</v>
      </c>
      <c r="N587" s="33" t="s">
        <v>1062</v>
      </c>
      <c r="O587" s="33">
        <v>2</v>
      </c>
      <c r="P587" s="33">
        <v>1</v>
      </c>
      <c r="Q587" s="33" t="s">
        <v>885</v>
      </c>
      <c r="R587" s="63" t="s">
        <v>886</v>
      </c>
      <c r="S587" s="63" t="s">
        <v>259</v>
      </c>
      <c r="T587" s="54">
        <v>20000000</v>
      </c>
      <c r="U587" s="33" t="s">
        <v>1008</v>
      </c>
      <c r="V587" s="33" t="s">
        <v>896</v>
      </c>
      <c r="W587" s="33" t="s">
        <v>888</v>
      </c>
      <c r="X587" s="33" t="s">
        <v>535</v>
      </c>
      <c r="Y587" s="33" t="s">
        <v>77</v>
      </c>
      <c r="Z587" s="33" t="s">
        <v>78</v>
      </c>
      <c r="AA587" s="76">
        <f>SUMIFS('MOD PAA INVERSIÓN'!M:M,'MOD PAA INVERSIÓN'!B:B,A587,'MOD PAA INVERSIÓN'!A:A,"Modificación propuesta")</f>
        <v>0</v>
      </c>
      <c r="AB587" s="76">
        <f t="shared" si="161"/>
        <v>0</v>
      </c>
      <c r="AC587" s="76">
        <f t="shared" si="186"/>
        <v>20000000</v>
      </c>
      <c r="AD587" s="76">
        <f>IFERROR(VLOOKUP(A587,'MOD PAA INVERSIÓN'!$B:$U,20,0),0)</f>
        <v>0</v>
      </c>
      <c r="AE587" s="76">
        <f>SUMIFS('MOD PAA INVERSIÓN'!$M:$M,'MOD PAA INVERSIÓN'!B:B,A587,'MOD PAA INVERSIÓN'!A:A,"Información Actual")</f>
        <v>0</v>
      </c>
      <c r="AF587" s="76" t="e">
        <f>VLOOKUP(A587,'Copia de MOD PAA INVERSIÓN'!$B:$M,12,0)</f>
        <v>#N/A</v>
      </c>
      <c r="AG587" s="28" t="e">
        <f t="shared" si="176"/>
        <v>#REF!</v>
      </c>
      <c r="AH587" s="28" t="e">
        <f t="shared" si="164"/>
        <v>#REF!</v>
      </c>
    </row>
    <row r="588" spans="1:34" ht="153">
      <c r="A588" s="32" t="s">
        <v>1095</v>
      </c>
      <c r="B588" s="33" t="s">
        <v>71</v>
      </c>
      <c r="C588" s="33" t="s">
        <v>72</v>
      </c>
      <c r="D588" s="33" t="s">
        <v>1006</v>
      </c>
      <c r="E588" s="33" t="s">
        <v>879</v>
      </c>
      <c r="F588" s="34">
        <v>8146</v>
      </c>
      <c r="G588" s="34">
        <v>2024110010254</v>
      </c>
      <c r="H588" s="33" t="s">
        <v>17</v>
      </c>
      <c r="I588" s="33" t="s">
        <v>880</v>
      </c>
      <c r="J588" s="33" t="s">
        <v>24</v>
      </c>
      <c r="K588" s="33" t="s">
        <v>1057</v>
      </c>
      <c r="L588" s="33" t="s">
        <v>1068</v>
      </c>
      <c r="M588" s="33" t="s">
        <v>779</v>
      </c>
      <c r="N588" s="33" t="s">
        <v>1062</v>
      </c>
      <c r="O588" s="33">
        <v>2</v>
      </c>
      <c r="P588" s="33">
        <v>1</v>
      </c>
      <c r="Q588" s="33" t="s">
        <v>885</v>
      </c>
      <c r="R588" s="63" t="s">
        <v>886</v>
      </c>
      <c r="S588" s="63" t="s">
        <v>259</v>
      </c>
      <c r="T588" s="54">
        <v>20000000</v>
      </c>
      <c r="U588" s="33" t="s">
        <v>1008</v>
      </c>
      <c r="V588" s="33" t="s">
        <v>896</v>
      </c>
      <c r="W588" s="33" t="s">
        <v>888</v>
      </c>
      <c r="X588" s="33" t="s">
        <v>535</v>
      </c>
      <c r="Y588" s="33" t="s">
        <v>77</v>
      </c>
      <c r="Z588" s="33" t="s">
        <v>78</v>
      </c>
      <c r="AA588" s="76">
        <f>SUMIFS('MOD PAA INVERSIÓN'!M:M,'MOD PAA INVERSIÓN'!B:B,A588,'MOD PAA INVERSIÓN'!A:A,"Modificación propuesta")</f>
        <v>0</v>
      </c>
      <c r="AB588" s="76">
        <f t="shared" si="161"/>
        <v>0</v>
      </c>
      <c r="AC588" s="76">
        <f t="shared" si="186"/>
        <v>20000000</v>
      </c>
      <c r="AD588" s="76">
        <f>IFERROR(VLOOKUP(A588,'MOD PAA INVERSIÓN'!$B:$U,20,0),0)</f>
        <v>0</v>
      </c>
      <c r="AE588" s="76">
        <f>SUMIFS('MOD PAA INVERSIÓN'!$M:$M,'MOD PAA INVERSIÓN'!B:B,A588,'MOD PAA INVERSIÓN'!A:A,"Información Actual")</f>
        <v>0</v>
      </c>
      <c r="AF588" s="76" t="e">
        <f>VLOOKUP(A588,'Copia de MOD PAA INVERSIÓN'!$B:$M,12,0)</f>
        <v>#N/A</v>
      </c>
      <c r="AG588" s="28" t="e">
        <f t="shared" si="176"/>
        <v>#REF!</v>
      </c>
      <c r="AH588" s="28" t="e">
        <f t="shared" si="164"/>
        <v>#REF!</v>
      </c>
    </row>
    <row r="589" spans="1:34" ht="153">
      <c r="A589" s="32" t="s">
        <v>1096</v>
      </c>
      <c r="B589" s="33" t="s">
        <v>71</v>
      </c>
      <c r="C589" s="33" t="s">
        <v>72</v>
      </c>
      <c r="D589" s="33" t="s">
        <v>1006</v>
      </c>
      <c r="E589" s="33" t="s">
        <v>879</v>
      </c>
      <c r="F589" s="34">
        <v>8146</v>
      </c>
      <c r="G589" s="34">
        <v>2024110010254</v>
      </c>
      <c r="H589" s="33" t="s">
        <v>17</v>
      </c>
      <c r="I589" s="33" t="s">
        <v>880</v>
      </c>
      <c r="J589" s="33" t="s">
        <v>24</v>
      </c>
      <c r="K589" s="33" t="s">
        <v>1057</v>
      </c>
      <c r="L589" s="33" t="s">
        <v>1068</v>
      </c>
      <c r="M589" s="33" t="s">
        <v>779</v>
      </c>
      <c r="N589" s="33" t="s">
        <v>1062</v>
      </c>
      <c r="O589" s="33">
        <v>2</v>
      </c>
      <c r="P589" s="33">
        <v>1</v>
      </c>
      <c r="Q589" s="33" t="s">
        <v>885</v>
      </c>
      <c r="R589" s="63" t="s">
        <v>886</v>
      </c>
      <c r="S589" s="63" t="s">
        <v>259</v>
      </c>
      <c r="T589" s="54">
        <v>20000000</v>
      </c>
      <c r="U589" s="33" t="s">
        <v>1008</v>
      </c>
      <c r="V589" s="33" t="s">
        <v>896</v>
      </c>
      <c r="W589" s="33" t="s">
        <v>888</v>
      </c>
      <c r="X589" s="33" t="s">
        <v>535</v>
      </c>
      <c r="Y589" s="33" t="s">
        <v>77</v>
      </c>
      <c r="Z589" s="33" t="s">
        <v>78</v>
      </c>
      <c r="AA589" s="76">
        <f>SUMIFS('MOD PAA INVERSIÓN'!M:M,'MOD PAA INVERSIÓN'!B:B,A589,'MOD PAA INVERSIÓN'!A:A,"Modificación propuesta")</f>
        <v>0</v>
      </c>
      <c r="AB589" s="76">
        <f t="shared" si="161"/>
        <v>0</v>
      </c>
      <c r="AC589" s="76">
        <f t="shared" si="186"/>
        <v>20000000</v>
      </c>
      <c r="AD589" s="76">
        <f>IFERROR(VLOOKUP(A589,'MOD PAA INVERSIÓN'!$B:$U,20,0),0)</f>
        <v>0</v>
      </c>
      <c r="AE589" s="76">
        <f>SUMIFS('MOD PAA INVERSIÓN'!$M:$M,'MOD PAA INVERSIÓN'!B:B,A589,'MOD PAA INVERSIÓN'!A:A,"Información Actual")</f>
        <v>0</v>
      </c>
      <c r="AF589" s="76" t="e">
        <f>VLOOKUP(A589,'Copia de MOD PAA INVERSIÓN'!$B:$M,12,0)</f>
        <v>#N/A</v>
      </c>
      <c r="AG589" s="28" t="e">
        <f t="shared" si="176"/>
        <v>#REF!</v>
      </c>
      <c r="AH589" s="28" t="e">
        <f t="shared" si="164"/>
        <v>#REF!</v>
      </c>
    </row>
    <row r="590" spans="1:34" ht="153">
      <c r="A590" s="32" t="s">
        <v>1097</v>
      </c>
      <c r="B590" s="33" t="s">
        <v>71</v>
      </c>
      <c r="C590" s="33" t="s">
        <v>72</v>
      </c>
      <c r="D590" s="33" t="s">
        <v>1006</v>
      </c>
      <c r="E590" s="33" t="s">
        <v>879</v>
      </c>
      <c r="F590" s="34">
        <v>8146</v>
      </c>
      <c r="G590" s="34">
        <v>2024110010254</v>
      </c>
      <c r="H590" s="33" t="s">
        <v>17</v>
      </c>
      <c r="I590" s="33" t="s">
        <v>880</v>
      </c>
      <c r="J590" s="33" t="s">
        <v>24</v>
      </c>
      <c r="K590" s="33" t="s">
        <v>1057</v>
      </c>
      <c r="L590" s="33" t="s">
        <v>1068</v>
      </c>
      <c r="M590" s="33" t="s">
        <v>779</v>
      </c>
      <c r="N590" s="33" t="s">
        <v>1062</v>
      </c>
      <c r="O590" s="33">
        <v>2</v>
      </c>
      <c r="P590" s="33">
        <v>1</v>
      </c>
      <c r="Q590" s="33" t="s">
        <v>885</v>
      </c>
      <c r="R590" s="63" t="s">
        <v>886</v>
      </c>
      <c r="S590" s="63" t="s">
        <v>259</v>
      </c>
      <c r="T590" s="54">
        <v>20000000</v>
      </c>
      <c r="U590" s="33" t="s">
        <v>1008</v>
      </c>
      <c r="V590" s="33" t="s">
        <v>896</v>
      </c>
      <c r="W590" s="33" t="s">
        <v>888</v>
      </c>
      <c r="X590" s="33" t="s">
        <v>535</v>
      </c>
      <c r="Y590" s="33" t="s">
        <v>77</v>
      </c>
      <c r="Z590" s="33" t="s">
        <v>78</v>
      </c>
      <c r="AA590" s="76">
        <f>SUMIFS('MOD PAA INVERSIÓN'!M:M,'MOD PAA INVERSIÓN'!B:B,A590,'MOD PAA INVERSIÓN'!A:A,"Modificación propuesta")</f>
        <v>0</v>
      </c>
      <c r="AB590" s="76">
        <f t="shared" si="161"/>
        <v>0</v>
      </c>
      <c r="AC590" s="76">
        <f t="shared" si="186"/>
        <v>20000000</v>
      </c>
      <c r="AD590" s="76">
        <f>IFERROR(VLOOKUP(A590,'MOD PAA INVERSIÓN'!$B:$U,20,0),0)</f>
        <v>0</v>
      </c>
      <c r="AE590" s="76">
        <f>SUMIFS('MOD PAA INVERSIÓN'!$M:$M,'MOD PAA INVERSIÓN'!B:B,A590,'MOD PAA INVERSIÓN'!A:A,"Información Actual")</f>
        <v>0</v>
      </c>
      <c r="AF590" s="76" t="e">
        <f>VLOOKUP(A590,'Copia de MOD PAA INVERSIÓN'!$B:$M,12,0)</f>
        <v>#N/A</v>
      </c>
      <c r="AG590" s="28" t="e">
        <f t="shared" si="176"/>
        <v>#REF!</v>
      </c>
      <c r="AH590" s="28" t="e">
        <f t="shared" si="164"/>
        <v>#REF!</v>
      </c>
    </row>
    <row r="591" spans="1:34" ht="153">
      <c r="A591" s="32" t="s">
        <v>1098</v>
      </c>
      <c r="B591" s="33" t="s">
        <v>71</v>
      </c>
      <c r="C591" s="33" t="s">
        <v>72</v>
      </c>
      <c r="D591" s="33" t="s">
        <v>1006</v>
      </c>
      <c r="E591" s="33" t="s">
        <v>879</v>
      </c>
      <c r="F591" s="34">
        <v>8146</v>
      </c>
      <c r="G591" s="34">
        <v>2024110010254</v>
      </c>
      <c r="H591" s="33" t="s">
        <v>17</v>
      </c>
      <c r="I591" s="33" t="s">
        <v>880</v>
      </c>
      <c r="J591" s="33" t="s">
        <v>24</v>
      </c>
      <c r="K591" s="33" t="s">
        <v>1057</v>
      </c>
      <c r="L591" s="33" t="s">
        <v>1068</v>
      </c>
      <c r="M591" s="33" t="s">
        <v>779</v>
      </c>
      <c r="N591" s="33" t="s">
        <v>1062</v>
      </c>
      <c r="O591" s="33">
        <v>2</v>
      </c>
      <c r="P591" s="33">
        <v>1</v>
      </c>
      <c r="Q591" s="33" t="s">
        <v>885</v>
      </c>
      <c r="R591" s="63" t="s">
        <v>886</v>
      </c>
      <c r="S591" s="63" t="s">
        <v>259</v>
      </c>
      <c r="T591" s="54">
        <v>20000000</v>
      </c>
      <c r="U591" s="33" t="s">
        <v>1008</v>
      </c>
      <c r="V591" s="33" t="s">
        <v>896</v>
      </c>
      <c r="W591" s="33" t="s">
        <v>888</v>
      </c>
      <c r="X591" s="33" t="s">
        <v>535</v>
      </c>
      <c r="Y591" s="33" t="s">
        <v>77</v>
      </c>
      <c r="Z591" s="33" t="s">
        <v>78</v>
      </c>
      <c r="AA591" s="76">
        <f>SUMIFS('MOD PAA INVERSIÓN'!M:M,'MOD PAA INVERSIÓN'!B:B,A591,'MOD PAA INVERSIÓN'!A:A,"Modificación propuesta")</f>
        <v>0</v>
      </c>
      <c r="AB591" s="76">
        <f t="shared" si="161"/>
        <v>0</v>
      </c>
      <c r="AC591" s="76">
        <f t="shared" si="186"/>
        <v>20000000</v>
      </c>
      <c r="AD591" s="76">
        <f>IFERROR(VLOOKUP(A591,'MOD PAA INVERSIÓN'!$B:$U,20,0),0)</f>
        <v>0</v>
      </c>
      <c r="AE591" s="76">
        <f>SUMIFS('MOD PAA INVERSIÓN'!$M:$M,'MOD PAA INVERSIÓN'!B:B,A591,'MOD PAA INVERSIÓN'!A:A,"Información Actual")</f>
        <v>0</v>
      </c>
      <c r="AF591" s="76" t="e">
        <f>VLOOKUP(A591,'Copia de MOD PAA INVERSIÓN'!$B:$M,12,0)</f>
        <v>#N/A</v>
      </c>
      <c r="AG591" s="28" t="e">
        <f t="shared" si="176"/>
        <v>#REF!</v>
      </c>
      <c r="AH591" s="28" t="e">
        <f t="shared" si="164"/>
        <v>#REF!</v>
      </c>
    </row>
    <row r="592" spans="1:34" ht="153">
      <c r="A592" s="32" t="s">
        <v>1099</v>
      </c>
      <c r="B592" s="33" t="s">
        <v>71</v>
      </c>
      <c r="C592" s="33" t="s">
        <v>72</v>
      </c>
      <c r="D592" s="33" t="s">
        <v>1006</v>
      </c>
      <c r="E592" s="33" t="s">
        <v>879</v>
      </c>
      <c r="F592" s="34">
        <v>8146</v>
      </c>
      <c r="G592" s="34">
        <v>2024110010254</v>
      </c>
      <c r="H592" s="33" t="s">
        <v>17</v>
      </c>
      <c r="I592" s="33" t="s">
        <v>880</v>
      </c>
      <c r="J592" s="33" t="s">
        <v>24</v>
      </c>
      <c r="K592" s="33" t="s">
        <v>1057</v>
      </c>
      <c r="L592" s="33" t="s">
        <v>1068</v>
      </c>
      <c r="M592" s="33" t="s">
        <v>779</v>
      </c>
      <c r="N592" s="33" t="s">
        <v>1062</v>
      </c>
      <c r="O592" s="33">
        <v>2</v>
      </c>
      <c r="P592" s="33">
        <v>1</v>
      </c>
      <c r="Q592" s="33" t="s">
        <v>885</v>
      </c>
      <c r="R592" s="63" t="s">
        <v>886</v>
      </c>
      <c r="S592" s="63" t="s">
        <v>259</v>
      </c>
      <c r="T592" s="54">
        <v>20000000</v>
      </c>
      <c r="U592" s="33" t="s">
        <v>1008</v>
      </c>
      <c r="V592" s="33" t="s">
        <v>896</v>
      </c>
      <c r="W592" s="33" t="s">
        <v>888</v>
      </c>
      <c r="X592" s="33" t="s">
        <v>535</v>
      </c>
      <c r="Y592" s="33" t="s">
        <v>77</v>
      </c>
      <c r="Z592" s="33" t="s">
        <v>78</v>
      </c>
      <c r="AA592" s="76">
        <f>SUMIFS('MOD PAA INVERSIÓN'!M:M,'MOD PAA INVERSIÓN'!B:B,A592,'MOD PAA INVERSIÓN'!A:A,"Modificación propuesta")</f>
        <v>0</v>
      </c>
      <c r="AB592" s="76">
        <f t="shared" si="161"/>
        <v>0</v>
      </c>
      <c r="AC592" s="76">
        <f t="shared" si="186"/>
        <v>20000000</v>
      </c>
      <c r="AD592" s="76">
        <f>IFERROR(VLOOKUP(A592,'MOD PAA INVERSIÓN'!$B:$U,20,0),0)</f>
        <v>0</v>
      </c>
      <c r="AE592" s="76">
        <f>SUMIFS('MOD PAA INVERSIÓN'!$M:$M,'MOD PAA INVERSIÓN'!B:B,A592,'MOD PAA INVERSIÓN'!A:A,"Información Actual")</f>
        <v>0</v>
      </c>
      <c r="AF592" s="76" t="e">
        <f>VLOOKUP(A592,'Copia de MOD PAA INVERSIÓN'!$B:$M,12,0)</f>
        <v>#N/A</v>
      </c>
      <c r="AG592" s="28" t="e">
        <f t="shared" si="176"/>
        <v>#REF!</v>
      </c>
      <c r="AH592" s="28" t="e">
        <f t="shared" si="164"/>
        <v>#REF!</v>
      </c>
    </row>
    <row r="593" spans="1:34" ht="153">
      <c r="A593" s="32" t="s">
        <v>1100</v>
      </c>
      <c r="B593" s="33" t="s">
        <v>71</v>
      </c>
      <c r="C593" s="33" t="s">
        <v>72</v>
      </c>
      <c r="D593" s="33" t="s">
        <v>1006</v>
      </c>
      <c r="E593" s="33" t="s">
        <v>879</v>
      </c>
      <c r="F593" s="34">
        <v>8146</v>
      </c>
      <c r="G593" s="34">
        <v>2024110010254</v>
      </c>
      <c r="H593" s="33" t="s">
        <v>17</v>
      </c>
      <c r="I593" s="33" t="s">
        <v>880</v>
      </c>
      <c r="J593" s="33" t="s">
        <v>24</v>
      </c>
      <c r="K593" s="33" t="s">
        <v>1057</v>
      </c>
      <c r="L593" s="33" t="s">
        <v>1068</v>
      </c>
      <c r="M593" s="33" t="s">
        <v>779</v>
      </c>
      <c r="N593" s="33" t="s">
        <v>1062</v>
      </c>
      <c r="O593" s="33">
        <v>2</v>
      </c>
      <c r="P593" s="33">
        <v>1</v>
      </c>
      <c r="Q593" s="33" t="s">
        <v>885</v>
      </c>
      <c r="R593" s="63" t="s">
        <v>886</v>
      </c>
      <c r="S593" s="63" t="s">
        <v>259</v>
      </c>
      <c r="T593" s="54">
        <v>20000000</v>
      </c>
      <c r="U593" s="33" t="s">
        <v>1008</v>
      </c>
      <c r="V593" s="33" t="s">
        <v>896</v>
      </c>
      <c r="W593" s="33" t="s">
        <v>888</v>
      </c>
      <c r="X593" s="33" t="s">
        <v>535</v>
      </c>
      <c r="Y593" s="33" t="s">
        <v>77</v>
      </c>
      <c r="Z593" s="33" t="s">
        <v>78</v>
      </c>
      <c r="AA593" s="76">
        <f>SUMIFS('MOD PAA INVERSIÓN'!M:M,'MOD PAA INVERSIÓN'!B:B,A593,'MOD PAA INVERSIÓN'!A:A,"Modificación propuesta")</f>
        <v>0</v>
      </c>
      <c r="AB593" s="76">
        <f t="shared" si="161"/>
        <v>0</v>
      </c>
      <c r="AC593" s="76">
        <f t="shared" si="186"/>
        <v>20000000</v>
      </c>
      <c r="AD593" s="76">
        <f>IFERROR(VLOOKUP(A593,'MOD PAA INVERSIÓN'!$B:$U,20,0),0)</f>
        <v>0</v>
      </c>
      <c r="AE593" s="76">
        <f>SUMIFS('MOD PAA INVERSIÓN'!$M:$M,'MOD PAA INVERSIÓN'!B:B,A593,'MOD PAA INVERSIÓN'!A:A,"Información Actual")</f>
        <v>0</v>
      </c>
      <c r="AF593" s="76" t="e">
        <f>VLOOKUP(A593,'Copia de MOD PAA INVERSIÓN'!$B:$M,12,0)</f>
        <v>#N/A</v>
      </c>
      <c r="AG593" s="28" t="e">
        <f t="shared" si="176"/>
        <v>#REF!</v>
      </c>
      <c r="AH593" s="28" t="e">
        <f t="shared" si="164"/>
        <v>#REF!</v>
      </c>
    </row>
    <row r="594" spans="1:34" ht="153">
      <c r="A594" s="32" t="s">
        <v>1101</v>
      </c>
      <c r="B594" s="33" t="s">
        <v>71</v>
      </c>
      <c r="C594" s="33" t="s">
        <v>72</v>
      </c>
      <c r="D594" s="33" t="s">
        <v>1006</v>
      </c>
      <c r="E594" s="33" t="s">
        <v>879</v>
      </c>
      <c r="F594" s="34">
        <v>8146</v>
      </c>
      <c r="G594" s="34">
        <v>2024110010254</v>
      </c>
      <c r="H594" s="33" t="s">
        <v>17</v>
      </c>
      <c r="I594" s="33" t="s">
        <v>880</v>
      </c>
      <c r="J594" s="33" t="s">
        <v>24</v>
      </c>
      <c r="K594" s="33" t="s">
        <v>1057</v>
      </c>
      <c r="L594" s="33" t="s">
        <v>1068</v>
      </c>
      <c r="M594" s="33" t="s">
        <v>779</v>
      </c>
      <c r="N594" s="33" t="s">
        <v>1062</v>
      </c>
      <c r="O594" s="33">
        <v>2</v>
      </c>
      <c r="P594" s="33">
        <v>1</v>
      </c>
      <c r="Q594" s="33" t="s">
        <v>885</v>
      </c>
      <c r="R594" s="63" t="s">
        <v>886</v>
      </c>
      <c r="S594" s="63" t="s">
        <v>259</v>
      </c>
      <c r="T594" s="54">
        <v>20000000</v>
      </c>
      <c r="U594" s="33" t="s">
        <v>1008</v>
      </c>
      <c r="V594" s="33" t="s">
        <v>896</v>
      </c>
      <c r="W594" s="33" t="s">
        <v>888</v>
      </c>
      <c r="X594" s="33" t="s">
        <v>535</v>
      </c>
      <c r="Y594" s="33" t="s">
        <v>77</v>
      </c>
      <c r="Z594" s="33" t="s">
        <v>78</v>
      </c>
      <c r="AA594" s="76">
        <f>SUMIFS('MOD PAA INVERSIÓN'!M:M,'MOD PAA INVERSIÓN'!B:B,A594,'MOD PAA INVERSIÓN'!A:A,"Modificación propuesta")</f>
        <v>0</v>
      </c>
      <c r="AB594" s="76">
        <f t="shared" si="161"/>
        <v>0</v>
      </c>
      <c r="AC594" s="76">
        <f t="shared" si="186"/>
        <v>20000000</v>
      </c>
      <c r="AD594" s="76">
        <f>IFERROR(VLOOKUP(A594,'MOD PAA INVERSIÓN'!$B:$U,20,0),0)</f>
        <v>0</v>
      </c>
      <c r="AE594" s="76">
        <f>SUMIFS('MOD PAA INVERSIÓN'!$M:$M,'MOD PAA INVERSIÓN'!B:B,A594,'MOD PAA INVERSIÓN'!A:A,"Información Actual")</f>
        <v>0</v>
      </c>
      <c r="AF594" s="76" t="e">
        <f>VLOOKUP(A594,'Copia de MOD PAA INVERSIÓN'!$B:$M,12,0)</f>
        <v>#N/A</v>
      </c>
      <c r="AG594" s="28" t="e">
        <f t="shared" si="176"/>
        <v>#REF!</v>
      </c>
      <c r="AH594" s="28" t="e">
        <f t="shared" si="164"/>
        <v>#REF!</v>
      </c>
    </row>
    <row r="595" spans="1:34" ht="153">
      <c r="A595" s="32" t="s">
        <v>1102</v>
      </c>
      <c r="B595" s="33" t="s">
        <v>71</v>
      </c>
      <c r="C595" s="33" t="s">
        <v>72</v>
      </c>
      <c r="D595" s="33" t="s">
        <v>1006</v>
      </c>
      <c r="E595" s="33" t="s">
        <v>879</v>
      </c>
      <c r="F595" s="34">
        <v>8146</v>
      </c>
      <c r="G595" s="34">
        <v>2024110010254</v>
      </c>
      <c r="H595" s="33" t="s">
        <v>17</v>
      </c>
      <c r="I595" s="33" t="s">
        <v>880</v>
      </c>
      <c r="J595" s="33" t="s">
        <v>24</v>
      </c>
      <c r="K595" s="33" t="s">
        <v>1057</v>
      </c>
      <c r="L595" s="33" t="s">
        <v>1068</v>
      </c>
      <c r="M595" s="33" t="s">
        <v>779</v>
      </c>
      <c r="N595" s="33" t="s">
        <v>1062</v>
      </c>
      <c r="O595" s="33">
        <v>2</v>
      </c>
      <c r="P595" s="33">
        <v>1</v>
      </c>
      <c r="Q595" s="33" t="s">
        <v>885</v>
      </c>
      <c r="R595" s="63" t="s">
        <v>886</v>
      </c>
      <c r="S595" s="63" t="s">
        <v>259</v>
      </c>
      <c r="T595" s="54">
        <v>20000000</v>
      </c>
      <c r="U595" s="33" t="s">
        <v>1008</v>
      </c>
      <c r="V595" s="33" t="s">
        <v>896</v>
      </c>
      <c r="W595" s="33" t="s">
        <v>888</v>
      </c>
      <c r="X595" s="33" t="s">
        <v>535</v>
      </c>
      <c r="Y595" s="33" t="s">
        <v>77</v>
      </c>
      <c r="Z595" s="33" t="s">
        <v>78</v>
      </c>
      <c r="AA595" s="76">
        <f>SUMIFS('MOD PAA INVERSIÓN'!M:M,'MOD PAA INVERSIÓN'!B:B,A595,'MOD PAA INVERSIÓN'!A:A,"Modificación propuesta")</f>
        <v>0</v>
      </c>
      <c r="AB595" s="76">
        <f t="shared" si="161"/>
        <v>0</v>
      </c>
      <c r="AC595" s="76">
        <f t="shared" si="186"/>
        <v>20000000</v>
      </c>
      <c r="AD595" s="76">
        <f>IFERROR(VLOOKUP(A595,'MOD PAA INVERSIÓN'!$B:$U,20,0),0)</f>
        <v>0</v>
      </c>
      <c r="AE595" s="76">
        <f>SUMIFS('MOD PAA INVERSIÓN'!$M:$M,'MOD PAA INVERSIÓN'!B:B,A595,'MOD PAA INVERSIÓN'!A:A,"Información Actual")</f>
        <v>0</v>
      </c>
      <c r="AF595" s="76" t="e">
        <f>VLOOKUP(A595,'Copia de MOD PAA INVERSIÓN'!$B:$M,12,0)</f>
        <v>#N/A</v>
      </c>
      <c r="AG595" s="28" t="e">
        <f t="shared" si="176"/>
        <v>#REF!</v>
      </c>
      <c r="AH595" s="28" t="e">
        <f t="shared" si="164"/>
        <v>#REF!</v>
      </c>
    </row>
    <row r="596" spans="1:34" ht="153">
      <c r="A596" s="32" t="s">
        <v>1103</v>
      </c>
      <c r="B596" s="33" t="s">
        <v>71</v>
      </c>
      <c r="C596" s="33" t="s">
        <v>72</v>
      </c>
      <c r="D596" s="33" t="s">
        <v>1006</v>
      </c>
      <c r="E596" s="33" t="s">
        <v>879</v>
      </c>
      <c r="F596" s="34">
        <v>8146</v>
      </c>
      <c r="G596" s="34">
        <v>2024110010254</v>
      </c>
      <c r="H596" s="33" t="s">
        <v>17</v>
      </c>
      <c r="I596" s="33" t="s">
        <v>880</v>
      </c>
      <c r="J596" s="33" t="s">
        <v>24</v>
      </c>
      <c r="K596" s="33" t="s">
        <v>1057</v>
      </c>
      <c r="L596" s="33" t="s">
        <v>1068</v>
      </c>
      <c r="M596" s="33" t="s">
        <v>779</v>
      </c>
      <c r="N596" s="33" t="s">
        <v>1062</v>
      </c>
      <c r="O596" s="33">
        <v>2</v>
      </c>
      <c r="P596" s="33">
        <v>1</v>
      </c>
      <c r="Q596" s="33" t="s">
        <v>885</v>
      </c>
      <c r="R596" s="63" t="s">
        <v>886</v>
      </c>
      <c r="S596" s="63" t="s">
        <v>259</v>
      </c>
      <c r="T596" s="54">
        <v>20000000</v>
      </c>
      <c r="U596" s="33" t="s">
        <v>1008</v>
      </c>
      <c r="V596" s="33" t="s">
        <v>896</v>
      </c>
      <c r="W596" s="33" t="s">
        <v>888</v>
      </c>
      <c r="X596" s="33" t="s">
        <v>535</v>
      </c>
      <c r="Y596" s="33" t="s">
        <v>77</v>
      </c>
      <c r="Z596" s="33" t="s">
        <v>78</v>
      </c>
      <c r="AA596" s="76">
        <f>SUMIFS('MOD PAA INVERSIÓN'!M:M,'MOD PAA INVERSIÓN'!B:B,A596,'MOD PAA INVERSIÓN'!A:A,"Modificación propuesta")</f>
        <v>0</v>
      </c>
      <c r="AB596" s="76">
        <f t="shared" si="161"/>
        <v>0</v>
      </c>
      <c r="AC596" s="76">
        <f t="shared" si="186"/>
        <v>20000000</v>
      </c>
      <c r="AD596" s="76">
        <f>IFERROR(VLOOKUP(A596,'MOD PAA INVERSIÓN'!$B:$U,20,0),0)</f>
        <v>0</v>
      </c>
      <c r="AE596" s="76">
        <f>SUMIFS('MOD PAA INVERSIÓN'!$M:$M,'MOD PAA INVERSIÓN'!B:B,A596,'MOD PAA INVERSIÓN'!A:A,"Información Actual")</f>
        <v>0</v>
      </c>
      <c r="AF596" s="76" t="e">
        <f>VLOOKUP(A596,'Copia de MOD PAA INVERSIÓN'!$B:$M,12,0)</f>
        <v>#N/A</v>
      </c>
      <c r="AG596" s="28" t="e">
        <f t="shared" si="176"/>
        <v>#REF!</v>
      </c>
      <c r="AH596" s="28" t="e">
        <f t="shared" si="164"/>
        <v>#REF!</v>
      </c>
    </row>
    <row r="597" spans="1:34" ht="153">
      <c r="A597" s="32" t="s">
        <v>1104</v>
      </c>
      <c r="B597" s="33" t="s">
        <v>71</v>
      </c>
      <c r="C597" s="33" t="s">
        <v>72</v>
      </c>
      <c r="D597" s="33" t="s">
        <v>1006</v>
      </c>
      <c r="E597" s="33" t="s">
        <v>879</v>
      </c>
      <c r="F597" s="34">
        <v>8146</v>
      </c>
      <c r="G597" s="34">
        <v>2024110010254</v>
      </c>
      <c r="H597" s="33" t="s">
        <v>17</v>
      </c>
      <c r="I597" s="33" t="s">
        <v>880</v>
      </c>
      <c r="J597" s="33" t="s">
        <v>24</v>
      </c>
      <c r="K597" s="33" t="s">
        <v>1057</v>
      </c>
      <c r="L597" s="33" t="s">
        <v>1068</v>
      </c>
      <c r="M597" s="33" t="s">
        <v>779</v>
      </c>
      <c r="N597" s="33" t="s">
        <v>1062</v>
      </c>
      <c r="O597" s="33">
        <v>2</v>
      </c>
      <c r="P597" s="33">
        <v>1</v>
      </c>
      <c r="Q597" s="33" t="s">
        <v>885</v>
      </c>
      <c r="R597" s="63" t="s">
        <v>886</v>
      </c>
      <c r="S597" s="63" t="s">
        <v>259</v>
      </c>
      <c r="T597" s="54">
        <v>20000000</v>
      </c>
      <c r="U597" s="33" t="s">
        <v>1008</v>
      </c>
      <c r="V597" s="33" t="s">
        <v>896</v>
      </c>
      <c r="W597" s="33" t="s">
        <v>888</v>
      </c>
      <c r="X597" s="33" t="s">
        <v>535</v>
      </c>
      <c r="Y597" s="33" t="s">
        <v>77</v>
      </c>
      <c r="Z597" s="33" t="s">
        <v>78</v>
      </c>
      <c r="AA597" s="76">
        <f>SUMIFS('MOD PAA INVERSIÓN'!M:M,'MOD PAA INVERSIÓN'!B:B,A597,'MOD PAA INVERSIÓN'!A:A,"Modificación propuesta")</f>
        <v>0</v>
      </c>
      <c r="AB597" s="76">
        <f t="shared" si="161"/>
        <v>0</v>
      </c>
      <c r="AC597" s="76">
        <f t="shared" si="186"/>
        <v>20000000</v>
      </c>
      <c r="AD597" s="76">
        <f>IFERROR(VLOOKUP(A597,'MOD PAA INVERSIÓN'!$B:$U,20,0),0)</f>
        <v>0</v>
      </c>
      <c r="AE597" s="76">
        <f>SUMIFS('MOD PAA INVERSIÓN'!$M:$M,'MOD PAA INVERSIÓN'!B:B,A597,'MOD PAA INVERSIÓN'!A:A,"Información Actual")</f>
        <v>0</v>
      </c>
      <c r="AF597" s="76" t="e">
        <f>VLOOKUP(A597,'Copia de MOD PAA INVERSIÓN'!$B:$M,12,0)</f>
        <v>#N/A</v>
      </c>
      <c r="AG597" s="28" t="e">
        <f t="shared" si="176"/>
        <v>#REF!</v>
      </c>
      <c r="AH597" s="28" t="e">
        <f t="shared" si="164"/>
        <v>#REF!</v>
      </c>
    </row>
    <row r="598" spans="1:34" ht="153">
      <c r="A598" s="32" t="s">
        <v>1105</v>
      </c>
      <c r="B598" s="33" t="s">
        <v>71</v>
      </c>
      <c r="C598" s="33" t="s">
        <v>72</v>
      </c>
      <c r="D598" s="33" t="s">
        <v>1006</v>
      </c>
      <c r="E598" s="33" t="s">
        <v>879</v>
      </c>
      <c r="F598" s="34">
        <v>8146</v>
      </c>
      <c r="G598" s="34">
        <v>2024110010254</v>
      </c>
      <c r="H598" s="33" t="s">
        <v>17</v>
      </c>
      <c r="I598" s="33" t="s">
        <v>880</v>
      </c>
      <c r="J598" s="33" t="s">
        <v>24</v>
      </c>
      <c r="K598" s="33" t="s">
        <v>1057</v>
      </c>
      <c r="L598" s="33" t="s">
        <v>1068</v>
      </c>
      <c r="M598" s="33" t="s">
        <v>779</v>
      </c>
      <c r="N598" s="33" t="s">
        <v>1062</v>
      </c>
      <c r="O598" s="33">
        <v>2</v>
      </c>
      <c r="P598" s="33">
        <v>1</v>
      </c>
      <c r="Q598" s="33" t="s">
        <v>885</v>
      </c>
      <c r="R598" s="63" t="s">
        <v>886</v>
      </c>
      <c r="S598" s="63" t="s">
        <v>259</v>
      </c>
      <c r="T598" s="54">
        <v>20000000</v>
      </c>
      <c r="U598" s="33" t="s">
        <v>1008</v>
      </c>
      <c r="V598" s="33" t="s">
        <v>896</v>
      </c>
      <c r="W598" s="33" t="s">
        <v>888</v>
      </c>
      <c r="X598" s="33" t="s">
        <v>535</v>
      </c>
      <c r="Y598" s="33" t="s">
        <v>77</v>
      </c>
      <c r="Z598" s="33" t="s">
        <v>78</v>
      </c>
      <c r="AA598" s="76">
        <f>SUMIFS('MOD PAA INVERSIÓN'!M:M,'MOD PAA INVERSIÓN'!B:B,A598,'MOD PAA INVERSIÓN'!A:A,"Modificación propuesta")</f>
        <v>0</v>
      </c>
      <c r="AB598" s="76">
        <f t="shared" si="161"/>
        <v>0</v>
      </c>
      <c r="AC598" s="76">
        <f t="shared" si="186"/>
        <v>20000000</v>
      </c>
      <c r="AD598" s="76">
        <f>IFERROR(VLOOKUP(A598,'MOD PAA INVERSIÓN'!$B:$U,20,0),0)</f>
        <v>0</v>
      </c>
      <c r="AE598" s="76">
        <f>SUMIFS('MOD PAA INVERSIÓN'!$M:$M,'MOD PAA INVERSIÓN'!B:B,A598,'MOD PAA INVERSIÓN'!A:A,"Información Actual")</f>
        <v>0</v>
      </c>
      <c r="AF598" s="76" t="e">
        <f>VLOOKUP(A598,'Copia de MOD PAA INVERSIÓN'!$B:$M,12,0)</f>
        <v>#N/A</v>
      </c>
      <c r="AG598" s="28" t="e">
        <f t="shared" si="176"/>
        <v>#REF!</v>
      </c>
      <c r="AH598" s="28" t="e">
        <f t="shared" si="164"/>
        <v>#REF!</v>
      </c>
    </row>
    <row r="599" spans="1:34" ht="153">
      <c r="A599" s="32" t="s">
        <v>1106</v>
      </c>
      <c r="B599" s="33" t="s">
        <v>71</v>
      </c>
      <c r="C599" s="33" t="s">
        <v>72</v>
      </c>
      <c r="D599" s="33" t="s">
        <v>1006</v>
      </c>
      <c r="E599" s="33" t="s">
        <v>879</v>
      </c>
      <c r="F599" s="34">
        <v>8146</v>
      </c>
      <c r="G599" s="34">
        <v>2024110010254</v>
      </c>
      <c r="H599" s="33" t="s">
        <v>17</v>
      </c>
      <c r="I599" s="33" t="s">
        <v>880</v>
      </c>
      <c r="J599" s="33" t="s">
        <v>24</v>
      </c>
      <c r="K599" s="33" t="s">
        <v>1057</v>
      </c>
      <c r="L599" s="33" t="s">
        <v>1068</v>
      </c>
      <c r="M599" s="33" t="s">
        <v>779</v>
      </c>
      <c r="N599" s="33" t="s">
        <v>1062</v>
      </c>
      <c r="O599" s="33">
        <v>2</v>
      </c>
      <c r="P599" s="33">
        <v>1</v>
      </c>
      <c r="Q599" s="33" t="s">
        <v>885</v>
      </c>
      <c r="R599" s="63" t="s">
        <v>886</v>
      </c>
      <c r="S599" s="63" t="s">
        <v>259</v>
      </c>
      <c r="T599" s="54">
        <v>20000000</v>
      </c>
      <c r="U599" s="33" t="s">
        <v>1008</v>
      </c>
      <c r="V599" s="33" t="s">
        <v>896</v>
      </c>
      <c r="W599" s="33" t="s">
        <v>888</v>
      </c>
      <c r="X599" s="33" t="s">
        <v>535</v>
      </c>
      <c r="Y599" s="33" t="s">
        <v>77</v>
      </c>
      <c r="Z599" s="33" t="s">
        <v>78</v>
      </c>
      <c r="AA599" s="76">
        <f>SUMIFS('MOD PAA INVERSIÓN'!M:M,'MOD PAA INVERSIÓN'!B:B,A599,'MOD PAA INVERSIÓN'!A:A,"Modificación propuesta")</f>
        <v>0</v>
      </c>
      <c r="AB599" s="76">
        <f t="shared" si="161"/>
        <v>0</v>
      </c>
      <c r="AC599" s="76">
        <f t="shared" si="186"/>
        <v>20000000</v>
      </c>
      <c r="AD599" s="76">
        <f>IFERROR(VLOOKUP(A599,'MOD PAA INVERSIÓN'!$B:$U,20,0),0)</f>
        <v>0</v>
      </c>
      <c r="AE599" s="76">
        <f>SUMIFS('MOD PAA INVERSIÓN'!$M:$M,'MOD PAA INVERSIÓN'!B:B,A599,'MOD PAA INVERSIÓN'!A:A,"Información Actual")</f>
        <v>0</v>
      </c>
      <c r="AF599" s="76" t="e">
        <f>VLOOKUP(A599,'Copia de MOD PAA INVERSIÓN'!$B:$M,12,0)</f>
        <v>#N/A</v>
      </c>
      <c r="AG599" s="28" t="e">
        <f t="shared" si="176"/>
        <v>#REF!</v>
      </c>
      <c r="AH599" s="28" t="e">
        <f t="shared" si="164"/>
        <v>#REF!</v>
      </c>
    </row>
    <row r="600" spans="1:34" ht="153">
      <c r="A600" s="32" t="s">
        <v>1107</v>
      </c>
      <c r="B600" s="33" t="s">
        <v>71</v>
      </c>
      <c r="C600" s="33" t="s">
        <v>72</v>
      </c>
      <c r="D600" s="33" t="s">
        <v>1006</v>
      </c>
      <c r="E600" s="33" t="s">
        <v>879</v>
      </c>
      <c r="F600" s="34">
        <v>8146</v>
      </c>
      <c r="G600" s="34">
        <v>2024110010254</v>
      </c>
      <c r="H600" s="33" t="s">
        <v>17</v>
      </c>
      <c r="I600" s="33" t="s">
        <v>880</v>
      </c>
      <c r="J600" s="33" t="s">
        <v>24</v>
      </c>
      <c r="K600" s="33" t="s">
        <v>1057</v>
      </c>
      <c r="L600" s="33" t="s">
        <v>1068</v>
      </c>
      <c r="M600" s="33" t="s">
        <v>779</v>
      </c>
      <c r="N600" s="33" t="s">
        <v>1062</v>
      </c>
      <c r="O600" s="33">
        <v>2</v>
      </c>
      <c r="P600" s="33">
        <v>1</v>
      </c>
      <c r="Q600" s="33" t="s">
        <v>885</v>
      </c>
      <c r="R600" s="63" t="s">
        <v>886</v>
      </c>
      <c r="S600" s="63" t="s">
        <v>259</v>
      </c>
      <c r="T600" s="54">
        <v>20000000</v>
      </c>
      <c r="U600" s="33" t="s">
        <v>1008</v>
      </c>
      <c r="V600" s="33" t="s">
        <v>896</v>
      </c>
      <c r="W600" s="33" t="s">
        <v>888</v>
      </c>
      <c r="X600" s="33" t="s">
        <v>535</v>
      </c>
      <c r="Y600" s="33" t="s">
        <v>77</v>
      </c>
      <c r="Z600" s="33" t="s">
        <v>78</v>
      </c>
      <c r="AA600" s="76">
        <f>SUMIFS('MOD PAA INVERSIÓN'!M:M,'MOD PAA INVERSIÓN'!B:B,A600,'MOD PAA INVERSIÓN'!A:A,"Modificación propuesta")</f>
        <v>0</v>
      </c>
      <c r="AB600" s="76">
        <f t="shared" si="161"/>
        <v>0</v>
      </c>
      <c r="AC600" s="76">
        <f t="shared" si="186"/>
        <v>20000000</v>
      </c>
      <c r="AD600" s="76">
        <f>IFERROR(VLOOKUP(A600,'MOD PAA INVERSIÓN'!$B:$U,20,0),0)</f>
        <v>0</v>
      </c>
      <c r="AE600" s="76">
        <f>SUMIFS('MOD PAA INVERSIÓN'!$M:$M,'MOD PAA INVERSIÓN'!B:B,A600,'MOD PAA INVERSIÓN'!A:A,"Información Actual")</f>
        <v>0</v>
      </c>
      <c r="AF600" s="76" t="e">
        <f>VLOOKUP(A600,'Copia de MOD PAA INVERSIÓN'!$B:$M,12,0)</f>
        <v>#N/A</v>
      </c>
      <c r="AG600" s="28" t="e">
        <f t="shared" si="176"/>
        <v>#REF!</v>
      </c>
      <c r="AH600" s="28" t="e">
        <f t="shared" si="164"/>
        <v>#REF!</v>
      </c>
    </row>
    <row r="601" spans="1:34" ht="153">
      <c r="A601" s="32" t="s">
        <v>1108</v>
      </c>
      <c r="B601" s="33" t="s">
        <v>71</v>
      </c>
      <c r="C601" s="33" t="s">
        <v>72</v>
      </c>
      <c r="D601" s="33" t="s">
        <v>1006</v>
      </c>
      <c r="E601" s="33" t="s">
        <v>879</v>
      </c>
      <c r="F601" s="34">
        <v>8146</v>
      </c>
      <c r="G601" s="34">
        <v>2024110010254</v>
      </c>
      <c r="H601" s="33" t="s">
        <v>17</v>
      </c>
      <c r="I601" s="33" t="s">
        <v>880</v>
      </c>
      <c r="J601" s="33" t="s">
        <v>24</v>
      </c>
      <c r="K601" s="33" t="s">
        <v>1057</v>
      </c>
      <c r="L601" s="33" t="s">
        <v>1068</v>
      </c>
      <c r="M601" s="33" t="s">
        <v>779</v>
      </c>
      <c r="N601" s="33" t="s">
        <v>1062</v>
      </c>
      <c r="O601" s="33">
        <v>2</v>
      </c>
      <c r="P601" s="33">
        <v>1</v>
      </c>
      <c r="Q601" s="33" t="s">
        <v>885</v>
      </c>
      <c r="R601" s="63" t="s">
        <v>886</v>
      </c>
      <c r="S601" s="63" t="s">
        <v>259</v>
      </c>
      <c r="T601" s="54">
        <v>20000000</v>
      </c>
      <c r="U601" s="33" t="s">
        <v>1008</v>
      </c>
      <c r="V601" s="33" t="s">
        <v>896</v>
      </c>
      <c r="W601" s="33" t="s">
        <v>888</v>
      </c>
      <c r="X601" s="33" t="s">
        <v>535</v>
      </c>
      <c r="Y601" s="33" t="s">
        <v>77</v>
      </c>
      <c r="Z601" s="33" t="s">
        <v>78</v>
      </c>
      <c r="AA601" s="76">
        <f>SUMIFS('MOD PAA INVERSIÓN'!M:M,'MOD PAA INVERSIÓN'!B:B,A601,'MOD PAA INVERSIÓN'!A:A,"Modificación propuesta")</f>
        <v>0</v>
      </c>
      <c r="AB601" s="76">
        <f t="shared" si="161"/>
        <v>0</v>
      </c>
      <c r="AC601" s="76">
        <f t="shared" si="186"/>
        <v>20000000</v>
      </c>
      <c r="AD601" s="76">
        <f>IFERROR(VLOOKUP(A601,'MOD PAA INVERSIÓN'!$B:$U,20,0),0)</f>
        <v>0</v>
      </c>
      <c r="AE601" s="76">
        <f>SUMIFS('MOD PAA INVERSIÓN'!$M:$M,'MOD PAA INVERSIÓN'!B:B,A601,'MOD PAA INVERSIÓN'!A:A,"Información Actual")</f>
        <v>0</v>
      </c>
      <c r="AF601" s="76" t="e">
        <f>VLOOKUP(A601,'Copia de MOD PAA INVERSIÓN'!$B:$M,12,0)</f>
        <v>#N/A</v>
      </c>
      <c r="AG601" s="28" t="e">
        <f t="shared" si="176"/>
        <v>#REF!</v>
      </c>
      <c r="AH601" s="28" t="e">
        <f t="shared" si="164"/>
        <v>#REF!</v>
      </c>
    </row>
    <row r="602" spans="1:34" ht="153">
      <c r="A602" s="32" t="s">
        <v>1109</v>
      </c>
      <c r="B602" s="33" t="s">
        <v>71</v>
      </c>
      <c r="C602" s="33" t="s">
        <v>72</v>
      </c>
      <c r="D602" s="33" t="s">
        <v>1006</v>
      </c>
      <c r="E602" s="33" t="s">
        <v>879</v>
      </c>
      <c r="F602" s="34">
        <v>8146</v>
      </c>
      <c r="G602" s="34">
        <v>2024110010254</v>
      </c>
      <c r="H602" s="33" t="s">
        <v>17</v>
      </c>
      <c r="I602" s="33" t="s">
        <v>880</v>
      </c>
      <c r="J602" s="33" t="s">
        <v>24</v>
      </c>
      <c r="K602" s="33" t="s">
        <v>1057</v>
      </c>
      <c r="L602" s="33" t="s">
        <v>1068</v>
      </c>
      <c r="M602" s="33" t="s">
        <v>779</v>
      </c>
      <c r="N602" s="33" t="s">
        <v>1062</v>
      </c>
      <c r="O602" s="33">
        <v>2</v>
      </c>
      <c r="P602" s="33">
        <v>1</v>
      </c>
      <c r="Q602" s="33" t="s">
        <v>885</v>
      </c>
      <c r="R602" s="63" t="s">
        <v>886</v>
      </c>
      <c r="S602" s="63" t="s">
        <v>259</v>
      </c>
      <c r="T602" s="54">
        <v>20000000</v>
      </c>
      <c r="U602" s="33" t="s">
        <v>1008</v>
      </c>
      <c r="V602" s="33" t="s">
        <v>896</v>
      </c>
      <c r="W602" s="33" t="s">
        <v>888</v>
      </c>
      <c r="X602" s="33" t="s">
        <v>535</v>
      </c>
      <c r="Y602" s="33" t="s">
        <v>77</v>
      </c>
      <c r="Z602" s="33" t="s">
        <v>78</v>
      </c>
      <c r="AA602" s="76">
        <f>SUMIFS('MOD PAA INVERSIÓN'!M:M,'MOD PAA INVERSIÓN'!B:B,A602,'MOD PAA INVERSIÓN'!A:A,"Modificación propuesta")</f>
        <v>0</v>
      </c>
      <c r="AB602" s="76">
        <f t="shared" si="161"/>
        <v>0</v>
      </c>
      <c r="AC602" s="76">
        <f t="shared" si="186"/>
        <v>20000000</v>
      </c>
      <c r="AD602" s="76">
        <f>IFERROR(VLOOKUP(A602,'MOD PAA INVERSIÓN'!$B:$U,20,0),0)</f>
        <v>0</v>
      </c>
      <c r="AE602" s="76">
        <f>SUMIFS('MOD PAA INVERSIÓN'!$M:$M,'MOD PAA INVERSIÓN'!B:B,A602,'MOD PAA INVERSIÓN'!A:A,"Información Actual")</f>
        <v>0</v>
      </c>
      <c r="AF602" s="76" t="e">
        <f>VLOOKUP(A602,'Copia de MOD PAA INVERSIÓN'!$B:$M,12,0)</f>
        <v>#N/A</v>
      </c>
      <c r="AG602" s="28" t="e">
        <f t="shared" si="176"/>
        <v>#REF!</v>
      </c>
      <c r="AH602" s="28" t="e">
        <f t="shared" si="164"/>
        <v>#REF!</v>
      </c>
    </row>
    <row r="603" spans="1:34" ht="153">
      <c r="A603" s="32" t="s">
        <v>1110</v>
      </c>
      <c r="B603" s="33" t="s">
        <v>71</v>
      </c>
      <c r="C603" s="33" t="s">
        <v>72</v>
      </c>
      <c r="D603" s="33" t="s">
        <v>1006</v>
      </c>
      <c r="E603" s="33" t="s">
        <v>879</v>
      </c>
      <c r="F603" s="34">
        <v>8146</v>
      </c>
      <c r="G603" s="34">
        <v>2024110010254</v>
      </c>
      <c r="H603" s="33" t="s">
        <v>17</v>
      </c>
      <c r="I603" s="33" t="s">
        <v>880</v>
      </c>
      <c r="J603" s="33" t="s">
        <v>24</v>
      </c>
      <c r="K603" s="33" t="s">
        <v>1057</v>
      </c>
      <c r="L603" s="33" t="s">
        <v>1068</v>
      </c>
      <c r="M603" s="33" t="s">
        <v>779</v>
      </c>
      <c r="N603" s="33" t="s">
        <v>1062</v>
      </c>
      <c r="O603" s="33">
        <v>2</v>
      </c>
      <c r="P603" s="33">
        <v>1</v>
      </c>
      <c r="Q603" s="33" t="s">
        <v>885</v>
      </c>
      <c r="R603" s="63" t="s">
        <v>886</v>
      </c>
      <c r="S603" s="63" t="s">
        <v>259</v>
      </c>
      <c r="T603" s="54">
        <v>20000000</v>
      </c>
      <c r="U603" s="33" t="s">
        <v>1008</v>
      </c>
      <c r="V603" s="33" t="s">
        <v>896</v>
      </c>
      <c r="W603" s="33" t="s">
        <v>888</v>
      </c>
      <c r="X603" s="33" t="s">
        <v>535</v>
      </c>
      <c r="Y603" s="33" t="s">
        <v>77</v>
      </c>
      <c r="Z603" s="33" t="s">
        <v>78</v>
      </c>
      <c r="AA603" s="76">
        <f>SUMIFS('MOD PAA INVERSIÓN'!M:M,'MOD PAA INVERSIÓN'!B:B,A603,'MOD PAA INVERSIÓN'!A:A,"Modificación propuesta")</f>
        <v>0</v>
      </c>
      <c r="AB603" s="76">
        <f t="shared" si="161"/>
        <v>0</v>
      </c>
      <c r="AC603" s="76">
        <f t="shared" si="186"/>
        <v>20000000</v>
      </c>
      <c r="AD603" s="76">
        <f>IFERROR(VLOOKUP(A603,'MOD PAA INVERSIÓN'!$B:$U,20,0),0)</f>
        <v>0</v>
      </c>
      <c r="AE603" s="76">
        <f>SUMIFS('MOD PAA INVERSIÓN'!$M:$M,'MOD PAA INVERSIÓN'!B:B,A603,'MOD PAA INVERSIÓN'!A:A,"Información Actual")</f>
        <v>0</v>
      </c>
      <c r="AF603" s="76" t="e">
        <f>VLOOKUP(A603,'Copia de MOD PAA INVERSIÓN'!$B:$M,12,0)</f>
        <v>#N/A</v>
      </c>
      <c r="AG603" s="28" t="e">
        <f t="shared" si="176"/>
        <v>#REF!</v>
      </c>
      <c r="AH603" s="28" t="e">
        <f t="shared" si="164"/>
        <v>#REF!</v>
      </c>
    </row>
    <row r="604" spans="1:34" ht="153">
      <c r="A604" s="32" t="s">
        <v>1111</v>
      </c>
      <c r="B604" s="33" t="s">
        <v>71</v>
      </c>
      <c r="C604" s="33" t="s">
        <v>72</v>
      </c>
      <c r="D604" s="33" t="s">
        <v>1006</v>
      </c>
      <c r="E604" s="33" t="s">
        <v>879</v>
      </c>
      <c r="F604" s="34">
        <v>8146</v>
      </c>
      <c r="G604" s="34">
        <v>2024110010254</v>
      </c>
      <c r="H604" s="33" t="s">
        <v>17</v>
      </c>
      <c r="I604" s="33" t="s">
        <v>880</v>
      </c>
      <c r="J604" s="33" t="s">
        <v>24</v>
      </c>
      <c r="K604" s="33" t="s">
        <v>1057</v>
      </c>
      <c r="L604" s="33" t="s">
        <v>1068</v>
      </c>
      <c r="M604" s="33" t="s">
        <v>779</v>
      </c>
      <c r="N604" s="33" t="s">
        <v>1062</v>
      </c>
      <c r="O604" s="33">
        <v>2</v>
      </c>
      <c r="P604" s="33">
        <v>1</v>
      </c>
      <c r="Q604" s="33" t="s">
        <v>885</v>
      </c>
      <c r="R604" s="63" t="s">
        <v>886</v>
      </c>
      <c r="S604" s="63" t="s">
        <v>259</v>
      </c>
      <c r="T604" s="54">
        <v>20000000</v>
      </c>
      <c r="U604" s="33" t="s">
        <v>1008</v>
      </c>
      <c r="V604" s="33" t="s">
        <v>896</v>
      </c>
      <c r="W604" s="33" t="s">
        <v>888</v>
      </c>
      <c r="X604" s="33" t="s">
        <v>535</v>
      </c>
      <c r="Y604" s="33" t="s">
        <v>77</v>
      </c>
      <c r="Z604" s="33" t="s">
        <v>78</v>
      </c>
      <c r="AA604" s="76">
        <f>SUMIFS('MOD PAA INVERSIÓN'!M:M,'MOD PAA INVERSIÓN'!B:B,A604,'MOD PAA INVERSIÓN'!A:A,"Modificación propuesta")</f>
        <v>0</v>
      </c>
      <c r="AB604" s="76">
        <f t="shared" si="161"/>
        <v>0</v>
      </c>
      <c r="AC604" s="76">
        <f t="shared" si="186"/>
        <v>20000000</v>
      </c>
      <c r="AD604" s="76">
        <f>IFERROR(VLOOKUP(A604,'MOD PAA INVERSIÓN'!$B:$U,20,0),0)</f>
        <v>0</v>
      </c>
      <c r="AE604" s="76">
        <f>SUMIFS('MOD PAA INVERSIÓN'!$M:$M,'MOD PAA INVERSIÓN'!B:B,A604,'MOD PAA INVERSIÓN'!A:A,"Información Actual")</f>
        <v>0</v>
      </c>
      <c r="AF604" s="76" t="e">
        <f>VLOOKUP(A604,'Copia de MOD PAA INVERSIÓN'!$B:$M,12,0)</f>
        <v>#N/A</v>
      </c>
      <c r="AG604" s="28" t="e">
        <f t="shared" si="176"/>
        <v>#REF!</v>
      </c>
      <c r="AH604" s="28" t="e">
        <f t="shared" si="164"/>
        <v>#REF!</v>
      </c>
    </row>
    <row r="605" spans="1:34" ht="153">
      <c r="A605" s="32" t="s">
        <v>1112</v>
      </c>
      <c r="B605" s="33" t="s">
        <v>71</v>
      </c>
      <c r="C605" s="33" t="s">
        <v>72</v>
      </c>
      <c r="D605" s="33" t="s">
        <v>1006</v>
      </c>
      <c r="E605" s="33" t="s">
        <v>879</v>
      </c>
      <c r="F605" s="34">
        <v>8146</v>
      </c>
      <c r="G605" s="34">
        <v>2024110010254</v>
      </c>
      <c r="H605" s="33" t="s">
        <v>17</v>
      </c>
      <c r="I605" s="33" t="s">
        <v>880</v>
      </c>
      <c r="J605" s="33" t="s">
        <v>24</v>
      </c>
      <c r="K605" s="33" t="s">
        <v>1057</v>
      </c>
      <c r="L605" s="33" t="s">
        <v>1068</v>
      </c>
      <c r="M605" s="33" t="s">
        <v>779</v>
      </c>
      <c r="N605" s="33" t="s">
        <v>1062</v>
      </c>
      <c r="O605" s="33">
        <v>2</v>
      </c>
      <c r="P605" s="33">
        <v>1</v>
      </c>
      <c r="Q605" s="33" t="s">
        <v>885</v>
      </c>
      <c r="R605" s="63" t="s">
        <v>886</v>
      </c>
      <c r="S605" s="63" t="s">
        <v>259</v>
      </c>
      <c r="T605" s="54">
        <v>20000000</v>
      </c>
      <c r="U605" s="33" t="s">
        <v>1008</v>
      </c>
      <c r="V605" s="33" t="s">
        <v>896</v>
      </c>
      <c r="W605" s="33" t="s">
        <v>888</v>
      </c>
      <c r="X605" s="33" t="s">
        <v>535</v>
      </c>
      <c r="Y605" s="33" t="s">
        <v>77</v>
      </c>
      <c r="Z605" s="33" t="s">
        <v>78</v>
      </c>
      <c r="AA605" s="76">
        <f>SUMIFS('MOD PAA INVERSIÓN'!M:M,'MOD PAA INVERSIÓN'!B:B,A605,'MOD PAA INVERSIÓN'!A:A,"Modificación propuesta")</f>
        <v>0</v>
      </c>
      <c r="AB605" s="76">
        <f t="shared" si="161"/>
        <v>0</v>
      </c>
      <c r="AC605" s="76">
        <f t="shared" si="186"/>
        <v>20000000</v>
      </c>
      <c r="AD605" s="76">
        <f>IFERROR(VLOOKUP(A605,'MOD PAA INVERSIÓN'!$B:$U,20,0),0)</f>
        <v>0</v>
      </c>
      <c r="AE605" s="76">
        <f>SUMIFS('MOD PAA INVERSIÓN'!$M:$M,'MOD PAA INVERSIÓN'!B:B,A605,'MOD PAA INVERSIÓN'!A:A,"Información Actual")</f>
        <v>0</v>
      </c>
      <c r="AF605" s="76" t="e">
        <f>VLOOKUP(A605,'Copia de MOD PAA INVERSIÓN'!$B:$M,12,0)</f>
        <v>#N/A</v>
      </c>
      <c r="AG605" s="28" t="e">
        <f t="shared" si="176"/>
        <v>#REF!</v>
      </c>
      <c r="AH605" s="28" t="e">
        <f t="shared" si="164"/>
        <v>#REF!</v>
      </c>
    </row>
    <row r="606" spans="1:34" ht="153">
      <c r="A606" s="32" t="s">
        <v>1113</v>
      </c>
      <c r="B606" s="33" t="s">
        <v>71</v>
      </c>
      <c r="C606" s="33" t="s">
        <v>72</v>
      </c>
      <c r="D606" s="33" t="s">
        <v>1006</v>
      </c>
      <c r="E606" s="33" t="s">
        <v>879</v>
      </c>
      <c r="F606" s="34">
        <v>8146</v>
      </c>
      <c r="G606" s="34">
        <v>2024110010254</v>
      </c>
      <c r="H606" s="33" t="s">
        <v>17</v>
      </c>
      <c r="I606" s="33" t="s">
        <v>880</v>
      </c>
      <c r="J606" s="33" t="s">
        <v>24</v>
      </c>
      <c r="K606" s="33" t="s">
        <v>1057</v>
      </c>
      <c r="L606" s="33" t="s">
        <v>1068</v>
      </c>
      <c r="M606" s="33" t="s">
        <v>779</v>
      </c>
      <c r="N606" s="33" t="s">
        <v>1062</v>
      </c>
      <c r="O606" s="33">
        <v>2</v>
      </c>
      <c r="P606" s="33">
        <v>1</v>
      </c>
      <c r="Q606" s="33" t="s">
        <v>885</v>
      </c>
      <c r="R606" s="63" t="s">
        <v>886</v>
      </c>
      <c r="S606" s="63" t="s">
        <v>259</v>
      </c>
      <c r="T606" s="54">
        <v>20000000</v>
      </c>
      <c r="U606" s="33" t="s">
        <v>1008</v>
      </c>
      <c r="V606" s="33" t="s">
        <v>896</v>
      </c>
      <c r="W606" s="33" t="s">
        <v>888</v>
      </c>
      <c r="X606" s="33" t="s">
        <v>535</v>
      </c>
      <c r="Y606" s="33" t="s">
        <v>77</v>
      </c>
      <c r="Z606" s="33" t="s">
        <v>78</v>
      </c>
      <c r="AA606" s="76">
        <f>SUMIFS('MOD PAA INVERSIÓN'!M:M,'MOD PAA INVERSIÓN'!B:B,A606,'MOD PAA INVERSIÓN'!A:A,"Modificación propuesta")</f>
        <v>0</v>
      </c>
      <c r="AB606" s="76">
        <f t="shared" si="161"/>
        <v>0</v>
      </c>
      <c r="AC606" s="76">
        <f t="shared" si="186"/>
        <v>20000000</v>
      </c>
      <c r="AD606" s="76">
        <f>IFERROR(VLOOKUP(A606,'MOD PAA INVERSIÓN'!$B:$U,20,0),0)</f>
        <v>0</v>
      </c>
      <c r="AE606" s="76">
        <f>SUMIFS('MOD PAA INVERSIÓN'!$M:$M,'MOD PAA INVERSIÓN'!B:B,A606,'MOD PAA INVERSIÓN'!A:A,"Información Actual")</f>
        <v>0</v>
      </c>
      <c r="AF606" s="76" t="e">
        <f>VLOOKUP(A606,'Copia de MOD PAA INVERSIÓN'!$B:$M,12,0)</f>
        <v>#N/A</v>
      </c>
      <c r="AG606" s="28" t="e">
        <f t="shared" si="176"/>
        <v>#REF!</v>
      </c>
      <c r="AH606" s="28" t="e">
        <f t="shared" si="164"/>
        <v>#REF!</v>
      </c>
    </row>
    <row r="607" spans="1:34" ht="153">
      <c r="A607" s="32" t="s">
        <v>1114</v>
      </c>
      <c r="B607" s="33" t="s">
        <v>71</v>
      </c>
      <c r="C607" s="33" t="s">
        <v>72</v>
      </c>
      <c r="D607" s="33" t="s">
        <v>1006</v>
      </c>
      <c r="E607" s="33" t="s">
        <v>879</v>
      </c>
      <c r="F607" s="34">
        <v>8146</v>
      </c>
      <c r="G607" s="34">
        <v>2024110010254</v>
      </c>
      <c r="H607" s="33" t="s">
        <v>17</v>
      </c>
      <c r="I607" s="33" t="s">
        <v>880</v>
      </c>
      <c r="J607" s="33" t="s">
        <v>24</v>
      </c>
      <c r="K607" s="33" t="s">
        <v>1057</v>
      </c>
      <c r="L607" s="33" t="s">
        <v>1068</v>
      </c>
      <c r="M607" s="33" t="s">
        <v>779</v>
      </c>
      <c r="N607" s="33" t="s">
        <v>1062</v>
      </c>
      <c r="O607" s="33">
        <v>2</v>
      </c>
      <c r="P607" s="33">
        <v>1</v>
      </c>
      <c r="Q607" s="33" t="s">
        <v>885</v>
      </c>
      <c r="R607" s="63" t="s">
        <v>886</v>
      </c>
      <c r="S607" s="63" t="s">
        <v>259</v>
      </c>
      <c r="T607" s="54">
        <v>20000000</v>
      </c>
      <c r="U607" s="33" t="s">
        <v>1008</v>
      </c>
      <c r="V607" s="33" t="s">
        <v>896</v>
      </c>
      <c r="W607" s="33" t="s">
        <v>888</v>
      </c>
      <c r="X607" s="33" t="s">
        <v>535</v>
      </c>
      <c r="Y607" s="33" t="s">
        <v>77</v>
      </c>
      <c r="Z607" s="33" t="s">
        <v>78</v>
      </c>
      <c r="AA607" s="76">
        <f>SUMIFS('MOD PAA INVERSIÓN'!M:M,'MOD PAA INVERSIÓN'!B:B,A607,'MOD PAA INVERSIÓN'!A:A,"Modificación propuesta")</f>
        <v>0</v>
      </c>
      <c r="AB607" s="76">
        <f t="shared" si="161"/>
        <v>0</v>
      </c>
      <c r="AC607" s="76">
        <f t="shared" si="186"/>
        <v>20000000</v>
      </c>
      <c r="AD607" s="76">
        <f>IFERROR(VLOOKUP(A607,'MOD PAA INVERSIÓN'!$B:$U,20,0),0)</f>
        <v>0</v>
      </c>
      <c r="AE607" s="76">
        <f>SUMIFS('MOD PAA INVERSIÓN'!$M:$M,'MOD PAA INVERSIÓN'!B:B,A607,'MOD PAA INVERSIÓN'!A:A,"Información Actual")</f>
        <v>0</v>
      </c>
      <c r="AF607" s="76" t="e">
        <f>VLOOKUP(A607,'Copia de MOD PAA INVERSIÓN'!$B:$M,12,0)</f>
        <v>#N/A</v>
      </c>
      <c r="AG607" s="28" t="e">
        <f t="shared" si="176"/>
        <v>#REF!</v>
      </c>
      <c r="AH607" s="28" t="e">
        <f t="shared" si="164"/>
        <v>#REF!</v>
      </c>
    </row>
    <row r="608" spans="1:34" ht="153">
      <c r="A608" s="32" t="s">
        <v>1115</v>
      </c>
      <c r="B608" s="33" t="s">
        <v>71</v>
      </c>
      <c r="C608" s="33" t="s">
        <v>72</v>
      </c>
      <c r="D608" s="33" t="s">
        <v>1006</v>
      </c>
      <c r="E608" s="33" t="s">
        <v>879</v>
      </c>
      <c r="F608" s="34">
        <v>8146</v>
      </c>
      <c r="G608" s="34">
        <v>2024110010254</v>
      </c>
      <c r="H608" s="33" t="s">
        <v>17</v>
      </c>
      <c r="I608" s="33" t="s">
        <v>880</v>
      </c>
      <c r="J608" s="33" t="s">
        <v>24</v>
      </c>
      <c r="K608" s="33" t="s">
        <v>1057</v>
      </c>
      <c r="L608" s="33" t="s">
        <v>1068</v>
      </c>
      <c r="M608" s="33" t="s">
        <v>779</v>
      </c>
      <c r="N608" s="33" t="s">
        <v>1062</v>
      </c>
      <c r="O608" s="33">
        <v>2</v>
      </c>
      <c r="P608" s="33">
        <v>1</v>
      </c>
      <c r="Q608" s="33" t="s">
        <v>885</v>
      </c>
      <c r="R608" s="63" t="s">
        <v>886</v>
      </c>
      <c r="S608" s="63" t="s">
        <v>259</v>
      </c>
      <c r="T608" s="54">
        <v>20000000</v>
      </c>
      <c r="U608" s="33" t="s">
        <v>1008</v>
      </c>
      <c r="V608" s="33" t="s">
        <v>896</v>
      </c>
      <c r="W608" s="33" t="s">
        <v>888</v>
      </c>
      <c r="X608" s="33" t="s">
        <v>535</v>
      </c>
      <c r="Y608" s="33" t="s">
        <v>77</v>
      </c>
      <c r="Z608" s="33" t="s">
        <v>78</v>
      </c>
      <c r="AA608" s="76">
        <f>SUMIFS('MOD PAA INVERSIÓN'!M:M,'MOD PAA INVERSIÓN'!B:B,A608,'MOD PAA INVERSIÓN'!A:A,"Modificación propuesta")</f>
        <v>0</v>
      </c>
      <c r="AB608" s="76">
        <f t="shared" si="161"/>
        <v>0</v>
      </c>
      <c r="AC608" s="76">
        <f t="shared" si="186"/>
        <v>20000000</v>
      </c>
      <c r="AD608" s="76">
        <f>IFERROR(VLOOKUP(A608,'MOD PAA INVERSIÓN'!$B:$U,20,0),0)</f>
        <v>0</v>
      </c>
      <c r="AE608" s="76">
        <f>SUMIFS('MOD PAA INVERSIÓN'!$M:$M,'MOD PAA INVERSIÓN'!B:B,A608,'MOD PAA INVERSIÓN'!A:A,"Información Actual")</f>
        <v>0</v>
      </c>
      <c r="AF608" s="76" t="e">
        <f>VLOOKUP(A608,'Copia de MOD PAA INVERSIÓN'!$B:$M,12,0)</f>
        <v>#N/A</v>
      </c>
      <c r="AG608" s="28" t="e">
        <f t="shared" si="176"/>
        <v>#REF!</v>
      </c>
      <c r="AH608" s="28" t="e">
        <f t="shared" si="164"/>
        <v>#REF!</v>
      </c>
    </row>
    <row r="609" spans="1:34" ht="153">
      <c r="A609" s="32" t="s">
        <v>1116</v>
      </c>
      <c r="B609" s="33" t="s">
        <v>71</v>
      </c>
      <c r="C609" s="33" t="s">
        <v>72</v>
      </c>
      <c r="D609" s="33" t="s">
        <v>1006</v>
      </c>
      <c r="E609" s="33" t="s">
        <v>879</v>
      </c>
      <c r="F609" s="34">
        <v>8146</v>
      </c>
      <c r="G609" s="34">
        <v>2024110010254</v>
      </c>
      <c r="H609" s="33" t="s">
        <v>17</v>
      </c>
      <c r="I609" s="33" t="s">
        <v>880</v>
      </c>
      <c r="J609" s="33" t="s">
        <v>24</v>
      </c>
      <c r="K609" s="33" t="s">
        <v>1057</v>
      </c>
      <c r="L609" s="33" t="s">
        <v>1068</v>
      </c>
      <c r="M609" s="33" t="s">
        <v>779</v>
      </c>
      <c r="N609" s="33" t="s">
        <v>1062</v>
      </c>
      <c r="O609" s="33">
        <v>2</v>
      </c>
      <c r="P609" s="33">
        <v>1</v>
      </c>
      <c r="Q609" s="33" t="s">
        <v>885</v>
      </c>
      <c r="R609" s="63" t="s">
        <v>886</v>
      </c>
      <c r="S609" s="63" t="s">
        <v>259</v>
      </c>
      <c r="T609" s="54">
        <v>20000000</v>
      </c>
      <c r="U609" s="33" t="s">
        <v>1008</v>
      </c>
      <c r="V609" s="33" t="s">
        <v>896</v>
      </c>
      <c r="W609" s="33" t="s">
        <v>888</v>
      </c>
      <c r="X609" s="33" t="s">
        <v>535</v>
      </c>
      <c r="Y609" s="33" t="s">
        <v>77</v>
      </c>
      <c r="Z609" s="33" t="s">
        <v>78</v>
      </c>
      <c r="AA609" s="76">
        <f>SUMIFS('MOD PAA INVERSIÓN'!M:M,'MOD PAA INVERSIÓN'!B:B,A609,'MOD PAA INVERSIÓN'!A:A,"Modificación propuesta")</f>
        <v>0</v>
      </c>
      <c r="AB609" s="76">
        <f t="shared" si="161"/>
        <v>0</v>
      </c>
      <c r="AC609" s="76">
        <f t="shared" si="186"/>
        <v>20000000</v>
      </c>
      <c r="AD609" s="76">
        <f>IFERROR(VLOOKUP(A609,'MOD PAA INVERSIÓN'!$B:$U,20,0),0)</f>
        <v>0</v>
      </c>
      <c r="AE609" s="76">
        <f>SUMIFS('MOD PAA INVERSIÓN'!$M:$M,'MOD PAA INVERSIÓN'!B:B,A609,'MOD PAA INVERSIÓN'!A:A,"Información Actual")</f>
        <v>0</v>
      </c>
      <c r="AF609" s="76" t="e">
        <f>VLOOKUP(A609,'Copia de MOD PAA INVERSIÓN'!$B:$M,12,0)</f>
        <v>#N/A</v>
      </c>
      <c r="AG609" s="28" t="e">
        <f t="shared" si="176"/>
        <v>#REF!</v>
      </c>
      <c r="AH609" s="28" t="e">
        <f t="shared" si="164"/>
        <v>#REF!</v>
      </c>
    </row>
    <row r="610" spans="1:34" ht="153">
      <c r="A610" s="32" t="s">
        <v>1117</v>
      </c>
      <c r="B610" s="33" t="s">
        <v>71</v>
      </c>
      <c r="C610" s="33" t="s">
        <v>72</v>
      </c>
      <c r="D610" s="33" t="s">
        <v>1006</v>
      </c>
      <c r="E610" s="33" t="s">
        <v>879</v>
      </c>
      <c r="F610" s="34">
        <v>8146</v>
      </c>
      <c r="G610" s="34">
        <v>2024110010254</v>
      </c>
      <c r="H610" s="33" t="s">
        <v>17</v>
      </c>
      <c r="I610" s="33" t="s">
        <v>880</v>
      </c>
      <c r="J610" s="33" t="s">
        <v>24</v>
      </c>
      <c r="K610" s="33" t="s">
        <v>1057</v>
      </c>
      <c r="L610" s="33" t="s">
        <v>1068</v>
      </c>
      <c r="M610" s="33" t="s">
        <v>779</v>
      </c>
      <c r="N610" s="33" t="s">
        <v>1062</v>
      </c>
      <c r="O610" s="33">
        <v>2</v>
      </c>
      <c r="P610" s="33">
        <v>1</v>
      </c>
      <c r="Q610" s="33" t="s">
        <v>885</v>
      </c>
      <c r="R610" s="63" t="s">
        <v>886</v>
      </c>
      <c r="S610" s="63" t="s">
        <v>259</v>
      </c>
      <c r="T610" s="54">
        <v>20000000</v>
      </c>
      <c r="U610" s="33" t="s">
        <v>1008</v>
      </c>
      <c r="V610" s="33" t="s">
        <v>896</v>
      </c>
      <c r="W610" s="33" t="s">
        <v>888</v>
      </c>
      <c r="X610" s="33" t="s">
        <v>535</v>
      </c>
      <c r="Y610" s="33" t="s">
        <v>77</v>
      </c>
      <c r="Z610" s="33" t="s">
        <v>78</v>
      </c>
      <c r="AA610" s="76">
        <f>SUMIFS('MOD PAA INVERSIÓN'!M:M,'MOD PAA INVERSIÓN'!B:B,A610,'MOD PAA INVERSIÓN'!A:A,"Modificación propuesta")</f>
        <v>0</v>
      </c>
      <c r="AB610" s="76">
        <f t="shared" si="161"/>
        <v>0</v>
      </c>
      <c r="AC610" s="76">
        <f t="shared" si="186"/>
        <v>20000000</v>
      </c>
      <c r="AD610" s="76">
        <f>IFERROR(VLOOKUP(A610,'MOD PAA INVERSIÓN'!$B:$U,20,0),0)</f>
        <v>0</v>
      </c>
      <c r="AE610" s="76">
        <f>SUMIFS('MOD PAA INVERSIÓN'!$M:$M,'MOD PAA INVERSIÓN'!B:B,A610,'MOD PAA INVERSIÓN'!A:A,"Información Actual")</f>
        <v>0</v>
      </c>
      <c r="AF610" s="76" t="e">
        <f>VLOOKUP(A610,'Copia de MOD PAA INVERSIÓN'!$B:$M,12,0)</f>
        <v>#N/A</v>
      </c>
      <c r="AG610" s="28" t="e">
        <f t="shared" si="176"/>
        <v>#REF!</v>
      </c>
      <c r="AH610" s="28" t="e">
        <f t="shared" si="164"/>
        <v>#REF!</v>
      </c>
    </row>
    <row r="611" spans="1:34" ht="153">
      <c r="A611" s="32" t="s">
        <v>1118</v>
      </c>
      <c r="B611" s="33" t="s">
        <v>71</v>
      </c>
      <c r="C611" s="33" t="s">
        <v>72</v>
      </c>
      <c r="D611" s="33" t="s">
        <v>1006</v>
      </c>
      <c r="E611" s="33" t="s">
        <v>879</v>
      </c>
      <c r="F611" s="34">
        <v>8146</v>
      </c>
      <c r="G611" s="34">
        <v>2024110010254</v>
      </c>
      <c r="H611" s="33" t="s">
        <v>17</v>
      </c>
      <c r="I611" s="33" t="s">
        <v>880</v>
      </c>
      <c r="J611" s="33" t="s">
        <v>24</v>
      </c>
      <c r="K611" s="33" t="s">
        <v>1057</v>
      </c>
      <c r="L611" s="33" t="s">
        <v>1068</v>
      </c>
      <c r="M611" s="33" t="s">
        <v>779</v>
      </c>
      <c r="N611" s="33" t="s">
        <v>1062</v>
      </c>
      <c r="O611" s="33">
        <v>2</v>
      </c>
      <c r="P611" s="33">
        <v>1</v>
      </c>
      <c r="Q611" s="33" t="s">
        <v>885</v>
      </c>
      <c r="R611" s="63" t="s">
        <v>886</v>
      </c>
      <c r="S611" s="63" t="s">
        <v>259</v>
      </c>
      <c r="T611" s="54">
        <v>20000000</v>
      </c>
      <c r="U611" s="33" t="s">
        <v>1008</v>
      </c>
      <c r="V611" s="33" t="s">
        <v>896</v>
      </c>
      <c r="W611" s="33" t="s">
        <v>888</v>
      </c>
      <c r="X611" s="33" t="s">
        <v>535</v>
      </c>
      <c r="Y611" s="33" t="s">
        <v>77</v>
      </c>
      <c r="Z611" s="33" t="s">
        <v>78</v>
      </c>
      <c r="AA611" s="76">
        <f>SUMIFS('MOD PAA INVERSIÓN'!M:M,'MOD PAA INVERSIÓN'!B:B,A611,'MOD PAA INVERSIÓN'!A:A,"Modificación propuesta")</f>
        <v>0</v>
      </c>
      <c r="AB611" s="76">
        <f t="shared" si="161"/>
        <v>0</v>
      </c>
      <c r="AC611" s="76">
        <f t="shared" si="186"/>
        <v>20000000</v>
      </c>
      <c r="AD611" s="76">
        <f>IFERROR(VLOOKUP(A611,'MOD PAA INVERSIÓN'!$B:$U,20,0),0)</f>
        <v>0</v>
      </c>
      <c r="AE611" s="76">
        <f>SUMIFS('MOD PAA INVERSIÓN'!$M:$M,'MOD PAA INVERSIÓN'!B:B,A611,'MOD PAA INVERSIÓN'!A:A,"Información Actual")</f>
        <v>0</v>
      </c>
      <c r="AF611" s="76" t="e">
        <f>VLOOKUP(A611,'Copia de MOD PAA INVERSIÓN'!$B:$M,12,0)</f>
        <v>#N/A</v>
      </c>
      <c r="AG611" s="28" t="e">
        <f t="shared" si="176"/>
        <v>#REF!</v>
      </c>
      <c r="AH611" s="28" t="e">
        <f t="shared" si="164"/>
        <v>#REF!</v>
      </c>
    </row>
    <row r="612" spans="1:34" ht="153">
      <c r="A612" s="32" t="s">
        <v>1119</v>
      </c>
      <c r="B612" s="33" t="s">
        <v>71</v>
      </c>
      <c r="C612" s="33" t="s">
        <v>72</v>
      </c>
      <c r="D612" s="33" t="s">
        <v>1006</v>
      </c>
      <c r="E612" s="33" t="s">
        <v>879</v>
      </c>
      <c r="F612" s="34">
        <v>8146</v>
      </c>
      <c r="G612" s="34">
        <v>2024110010254</v>
      </c>
      <c r="H612" s="33" t="s">
        <v>17</v>
      </c>
      <c r="I612" s="33" t="s">
        <v>880</v>
      </c>
      <c r="J612" s="33" t="s">
        <v>24</v>
      </c>
      <c r="K612" s="33" t="s">
        <v>1057</v>
      </c>
      <c r="L612" s="33" t="s">
        <v>1068</v>
      </c>
      <c r="M612" s="33" t="s">
        <v>779</v>
      </c>
      <c r="N612" s="33" t="s">
        <v>1062</v>
      </c>
      <c r="O612" s="33">
        <v>2</v>
      </c>
      <c r="P612" s="33">
        <v>1</v>
      </c>
      <c r="Q612" s="33" t="s">
        <v>885</v>
      </c>
      <c r="R612" s="63" t="s">
        <v>886</v>
      </c>
      <c r="S612" s="63" t="s">
        <v>259</v>
      </c>
      <c r="T612" s="54">
        <v>20000000</v>
      </c>
      <c r="U612" s="33" t="s">
        <v>1008</v>
      </c>
      <c r="V612" s="33" t="s">
        <v>896</v>
      </c>
      <c r="W612" s="33" t="s">
        <v>888</v>
      </c>
      <c r="X612" s="33" t="s">
        <v>535</v>
      </c>
      <c r="Y612" s="33" t="s">
        <v>77</v>
      </c>
      <c r="Z612" s="33" t="s">
        <v>78</v>
      </c>
      <c r="AA612" s="76">
        <f>SUMIFS('MOD PAA INVERSIÓN'!M:M,'MOD PAA INVERSIÓN'!B:B,A612,'MOD PAA INVERSIÓN'!A:A,"Modificación propuesta")</f>
        <v>0</v>
      </c>
      <c r="AB612" s="76">
        <f t="shared" si="161"/>
        <v>0</v>
      </c>
      <c r="AC612" s="76">
        <f t="shared" si="186"/>
        <v>20000000</v>
      </c>
      <c r="AD612" s="76">
        <f>IFERROR(VLOOKUP(A612,'MOD PAA INVERSIÓN'!$B:$U,20,0),0)</f>
        <v>0</v>
      </c>
      <c r="AE612" s="76">
        <f>SUMIFS('MOD PAA INVERSIÓN'!$M:$M,'MOD PAA INVERSIÓN'!B:B,A612,'MOD PAA INVERSIÓN'!A:A,"Información Actual")</f>
        <v>0</v>
      </c>
      <c r="AF612" s="76" t="e">
        <f>VLOOKUP(A612,'Copia de MOD PAA INVERSIÓN'!$B:$M,12,0)</f>
        <v>#N/A</v>
      </c>
      <c r="AG612" s="28" t="e">
        <f t="shared" si="176"/>
        <v>#REF!</v>
      </c>
      <c r="AH612" s="28" t="e">
        <f t="shared" si="164"/>
        <v>#REF!</v>
      </c>
    </row>
    <row r="613" spans="1:34" ht="153">
      <c r="A613" s="32" t="s">
        <v>1120</v>
      </c>
      <c r="B613" s="33" t="s">
        <v>71</v>
      </c>
      <c r="C613" s="33" t="s">
        <v>72</v>
      </c>
      <c r="D613" s="33" t="s">
        <v>1006</v>
      </c>
      <c r="E613" s="33" t="s">
        <v>879</v>
      </c>
      <c r="F613" s="34">
        <v>8146</v>
      </c>
      <c r="G613" s="34">
        <v>2024110010254</v>
      </c>
      <c r="H613" s="33" t="s">
        <v>17</v>
      </c>
      <c r="I613" s="33" t="s">
        <v>880</v>
      </c>
      <c r="J613" s="33" t="s">
        <v>24</v>
      </c>
      <c r="K613" s="33" t="s">
        <v>1057</v>
      </c>
      <c r="L613" s="33" t="s">
        <v>1068</v>
      </c>
      <c r="M613" s="33" t="s">
        <v>779</v>
      </c>
      <c r="N613" s="33" t="s">
        <v>1062</v>
      </c>
      <c r="O613" s="33">
        <v>2</v>
      </c>
      <c r="P613" s="33">
        <v>1</v>
      </c>
      <c r="Q613" s="33" t="s">
        <v>885</v>
      </c>
      <c r="R613" s="63" t="s">
        <v>886</v>
      </c>
      <c r="S613" s="63" t="s">
        <v>259</v>
      </c>
      <c r="T613" s="54">
        <v>20000000</v>
      </c>
      <c r="U613" s="33" t="s">
        <v>1008</v>
      </c>
      <c r="V613" s="33" t="s">
        <v>896</v>
      </c>
      <c r="W613" s="33" t="s">
        <v>888</v>
      </c>
      <c r="X613" s="33" t="s">
        <v>535</v>
      </c>
      <c r="Y613" s="33" t="s">
        <v>77</v>
      </c>
      <c r="Z613" s="33" t="s">
        <v>78</v>
      </c>
      <c r="AA613" s="76">
        <f>SUMIFS('MOD PAA INVERSIÓN'!M:M,'MOD PAA INVERSIÓN'!B:B,A613,'MOD PAA INVERSIÓN'!A:A,"Modificación propuesta")</f>
        <v>0</v>
      </c>
      <c r="AB613" s="76">
        <f t="shared" si="161"/>
        <v>0</v>
      </c>
      <c r="AC613" s="76">
        <f t="shared" si="186"/>
        <v>20000000</v>
      </c>
      <c r="AD613" s="76">
        <f>IFERROR(VLOOKUP(A613,'MOD PAA INVERSIÓN'!$B:$U,20,0),0)</f>
        <v>0</v>
      </c>
      <c r="AE613" s="76">
        <f>SUMIFS('MOD PAA INVERSIÓN'!$M:$M,'MOD PAA INVERSIÓN'!B:B,A613,'MOD PAA INVERSIÓN'!A:A,"Información Actual")</f>
        <v>0</v>
      </c>
      <c r="AF613" s="76" t="e">
        <f>VLOOKUP(A613,'Copia de MOD PAA INVERSIÓN'!$B:$M,12,0)</f>
        <v>#N/A</v>
      </c>
      <c r="AG613" s="28" t="e">
        <f t="shared" si="176"/>
        <v>#REF!</v>
      </c>
      <c r="AH613" s="28" t="e">
        <f t="shared" si="164"/>
        <v>#REF!</v>
      </c>
    </row>
    <row r="614" spans="1:34" ht="153">
      <c r="A614" s="32" t="s">
        <v>1121</v>
      </c>
      <c r="B614" s="33" t="s">
        <v>71</v>
      </c>
      <c r="C614" s="33" t="s">
        <v>72</v>
      </c>
      <c r="D614" s="33" t="s">
        <v>1006</v>
      </c>
      <c r="E614" s="33" t="s">
        <v>879</v>
      </c>
      <c r="F614" s="34">
        <v>8146</v>
      </c>
      <c r="G614" s="34">
        <v>2024110010254</v>
      </c>
      <c r="H614" s="33" t="s">
        <v>17</v>
      </c>
      <c r="I614" s="33" t="s">
        <v>880</v>
      </c>
      <c r="J614" s="33" t="s">
        <v>24</v>
      </c>
      <c r="K614" s="33" t="s">
        <v>1057</v>
      </c>
      <c r="L614" s="33" t="s">
        <v>1068</v>
      </c>
      <c r="M614" s="33" t="s">
        <v>779</v>
      </c>
      <c r="N614" s="33" t="s">
        <v>1062</v>
      </c>
      <c r="O614" s="33">
        <v>2</v>
      </c>
      <c r="P614" s="33">
        <v>1</v>
      </c>
      <c r="Q614" s="33" t="s">
        <v>885</v>
      </c>
      <c r="R614" s="63" t="s">
        <v>886</v>
      </c>
      <c r="S614" s="63" t="s">
        <v>259</v>
      </c>
      <c r="T614" s="54">
        <v>20000000</v>
      </c>
      <c r="U614" s="33" t="s">
        <v>1008</v>
      </c>
      <c r="V614" s="33" t="s">
        <v>896</v>
      </c>
      <c r="W614" s="33" t="s">
        <v>888</v>
      </c>
      <c r="X614" s="33" t="s">
        <v>535</v>
      </c>
      <c r="Y614" s="33" t="s">
        <v>77</v>
      </c>
      <c r="Z614" s="33" t="s">
        <v>78</v>
      </c>
      <c r="AA614" s="76">
        <f>SUMIFS('MOD PAA INVERSIÓN'!M:M,'MOD PAA INVERSIÓN'!B:B,A614,'MOD PAA INVERSIÓN'!A:A,"Modificación propuesta")</f>
        <v>0</v>
      </c>
      <c r="AB614" s="76">
        <f t="shared" si="161"/>
        <v>0</v>
      </c>
      <c r="AC614" s="76">
        <f t="shared" si="186"/>
        <v>20000000</v>
      </c>
      <c r="AD614" s="76">
        <f>IFERROR(VLOOKUP(A614,'MOD PAA INVERSIÓN'!$B:$U,20,0),0)</f>
        <v>0</v>
      </c>
      <c r="AE614" s="76">
        <f>SUMIFS('MOD PAA INVERSIÓN'!$M:$M,'MOD PAA INVERSIÓN'!B:B,A614,'MOD PAA INVERSIÓN'!A:A,"Información Actual")</f>
        <v>0</v>
      </c>
      <c r="AF614" s="76" t="e">
        <f>VLOOKUP(A614,'Copia de MOD PAA INVERSIÓN'!$B:$M,12,0)</f>
        <v>#N/A</v>
      </c>
      <c r="AG614" s="28" t="e">
        <f t="shared" si="176"/>
        <v>#REF!</v>
      </c>
      <c r="AH614" s="28" t="e">
        <f t="shared" si="164"/>
        <v>#REF!</v>
      </c>
    </row>
    <row r="615" spans="1:34" ht="153">
      <c r="A615" s="32" t="s">
        <v>1122</v>
      </c>
      <c r="B615" s="33" t="s">
        <v>71</v>
      </c>
      <c r="C615" s="33" t="s">
        <v>72</v>
      </c>
      <c r="D615" s="33" t="s">
        <v>1006</v>
      </c>
      <c r="E615" s="33" t="s">
        <v>879</v>
      </c>
      <c r="F615" s="34">
        <v>8146</v>
      </c>
      <c r="G615" s="34">
        <v>2024110010254</v>
      </c>
      <c r="H615" s="33" t="s">
        <v>17</v>
      </c>
      <c r="I615" s="33" t="s">
        <v>880</v>
      </c>
      <c r="J615" s="33" t="s">
        <v>24</v>
      </c>
      <c r="K615" s="33" t="s">
        <v>1057</v>
      </c>
      <c r="L615" s="33" t="s">
        <v>1068</v>
      </c>
      <c r="M615" s="33" t="s">
        <v>779</v>
      </c>
      <c r="N615" s="33" t="s">
        <v>1062</v>
      </c>
      <c r="O615" s="33">
        <v>2</v>
      </c>
      <c r="P615" s="33">
        <v>1</v>
      </c>
      <c r="Q615" s="33" t="s">
        <v>885</v>
      </c>
      <c r="R615" s="63" t="s">
        <v>886</v>
      </c>
      <c r="S615" s="63" t="s">
        <v>259</v>
      </c>
      <c r="T615" s="54">
        <v>20000000</v>
      </c>
      <c r="U615" s="33" t="s">
        <v>1008</v>
      </c>
      <c r="V615" s="33" t="s">
        <v>896</v>
      </c>
      <c r="W615" s="33" t="s">
        <v>888</v>
      </c>
      <c r="X615" s="33" t="s">
        <v>535</v>
      </c>
      <c r="Y615" s="33" t="s">
        <v>77</v>
      </c>
      <c r="Z615" s="33" t="s">
        <v>78</v>
      </c>
      <c r="AA615" s="76">
        <f>SUMIFS('MOD PAA INVERSIÓN'!M:M,'MOD PAA INVERSIÓN'!B:B,A615,'MOD PAA INVERSIÓN'!A:A,"Modificación propuesta")</f>
        <v>0</v>
      </c>
      <c r="AB615" s="76">
        <f t="shared" si="161"/>
        <v>0</v>
      </c>
      <c r="AC615" s="76">
        <f t="shared" si="186"/>
        <v>20000000</v>
      </c>
      <c r="AD615" s="76">
        <f>IFERROR(VLOOKUP(A615,'MOD PAA INVERSIÓN'!$B:$U,20,0),0)</f>
        <v>0</v>
      </c>
      <c r="AE615" s="76">
        <f>SUMIFS('MOD PAA INVERSIÓN'!$M:$M,'MOD PAA INVERSIÓN'!B:B,A615,'MOD PAA INVERSIÓN'!A:A,"Información Actual")</f>
        <v>0</v>
      </c>
      <c r="AF615" s="76" t="e">
        <f>VLOOKUP(A615,'Copia de MOD PAA INVERSIÓN'!$B:$M,12,0)</f>
        <v>#N/A</v>
      </c>
      <c r="AG615" s="28" t="e">
        <f t="shared" si="176"/>
        <v>#REF!</v>
      </c>
      <c r="AH615" s="28" t="e">
        <f t="shared" si="164"/>
        <v>#REF!</v>
      </c>
    </row>
    <row r="616" spans="1:34" ht="153">
      <c r="A616" s="32" t="s">
        <v>1123</v>
      </c>
      <c r="B616" s="33" t="s">
        <v>71</v>
      </c>
      <c r="C616" s="33" t="s">
        <v>72</v>
      </c>
      <c r="D616" s="33" t="s">
        <v>1006</v>
      </c>
      <c r="E616" s="33" t="s">
        <v>879</v>
      </c>
      <c r="F616" s="34">
        <v>8146</v>
      </c>
      <c r="G616" s="34">
        <v>2024110010254</v>
      </c>
      <c r="H616" s="33" t="s">
        <v>17</v>
      </c>
      <c r="I616" s="33" t="s">
        <v>880</v>
      </c>
      <c r="J616" s="33" t="s">
        <v>24</v>
      </c>
      <c r="K616" s="33" t="s">
        <v>1057</v>
      </c>
      <c r="L616" s="33" t="s">
        <v>1068</v>
      </c>
      <c r="M616" s="33" t="s">
        <v>779</v>
      </c>
      <c r="N616" s="33" t="s">
        <v>1062</v>
      </c>
      <c r="O616" s="33">
        <v>2</v>
      </c>
      <c r="P616" s="33">
        <v>1</v>
      </c>
      <c r="Q616" s="33" t="s">
        <v>885</v>
      </c>
      <c r="R616" s="63" t="s">
        <v>886</v>
      </c>
      <c r="S616" s="63" t="s">
        <v>259</v>
      </c>
      <c r="T616" s="54">
        <v>20000000</v>
      </c>
      <c r="U616" s="33" t="s">
        <v>1008</v>
      </c>
      <c r="V616" s="33" t="s">
        <v>896</v>
      </c>
      <c r="W616" s="33" t="s">
        <v>888</v>
      </c>
      <c r="X616" s="33" t="s">
        <v>535</v>
      </c>
      <c r="Y616" s="33" t="s">
        <v>77</v>
      </c>
      <c r="Z616" s="33" t="s">
        <v>78</v>
      </c>
      <c r="AA616" s="76">
        <f>SUMIFS('MOD PAA INVERSIÓN'!M:M,'MOD PAA INVERSIÓN'!B:B,A616,'MOD PAA INVERSIÓN'!A:A,"Modificación propuesta")</f>
        <v>0</v>
      </c>
      <c r="AB616" s="76">
        <f t="shared" si="161"/>
        <v>0</v>
      </c>
      <c r="AC616" s="76">
        <f t="shared" si="186"/>
        <v>20000000</v>
      </c>
      <c r="AD616" s="76">
        <f>IFERROR(VLOOKUP(A616,'MOD PAA INVERSIÓN'!$B:$U,20,0),0)</f>
        <v>0</v>
      </c>
      <c r="AE616" s="76">
        <f>SUMIFS('MOD PAA INVERSIÓN'!$M:$M,'MOD PAA INVERSIÓN'!B:B,A616,'MOD PAA INVERSIÓN'!A:A,"Información Actual")</f>
        <v>0</v>
      </c>
      <c r="AF616" s="76" t="e">
        <f>VLOOKUP(A616,'Copia de MOD PAA INVERSIÓN'!$B:$M,12,0)</f>
        <v>#N/A</v>
      </c>
      <c r="AG616" s="28" t="e">
        <f t="shared" si="176"/>
        <v>#REF!</v>
      </c>
      <c r="AH616" s="28" t="e">
        <f t="shared" si="164"/>
        <v>#REF!</v>
      </c>
    </row>
    <row r="617" spans="1:34" ht="153">
      <c r="A617" s="32" t="s">
        <v>1124</v>
      </c>
      <c r="B617" s="33" t="s">
        <v>71</v>
      </c>
      <c r="C617" s="33" t="s">
        <v>72</v>
      </c>
      <c r="D617" s="33" t="s">
        <v>1006</v>
      </c>
      <c r="E617" s="33" t="s">
        <v>879</v>
      </c>
      <c r="F617" s="34">
        <v>8146</v>
      </c>
      <c r="G617" s="34">
        <v>2024110010254</v>
      </c>
      <c r="H617" s="33" t="s">
        <v>17</v>
      </c>
      <c r="I617" s="33" t="s">
        <v>880</v>
      </c>
      <c r="J617" s="33" t="s">
        <v>24</v>
      </c>
      <c r="K617" s="33" t="s">
        <v>1057</v>
      </c>
      <c r="L617" s="33" t="s">
        <v>1068</v>
      </c>
      <c r="M617" s="33" t="s">
        <v>779</v>
      </c>
      <c r="N617" s="33" t="s">
        <v>1062</v>
      </c>
      <c r="O617" s="33">
        <v>2</v>
      </c>
      <c r="P617" s="33">
        <v>1</v>
      </c>
      <c r="Q617" s="33" t="s">
        <v>885</v>
      </c>
      <c r="R617" s="63" t="s">
        <v>886</v>
      </c>
      <c r="S617" s="63" t="s">
        <v>259</v>
      </c>
      <c r="T617" s="54">
        <v>20000000</v>
      </c>
      <c r="U617" s="33" t="s">
        <v>1008</v>
      </c>
      <c r="V617" s="33" t="s">
        <v>896</v>
      </c>
      <c r="W617" s="33" t="s">
        <v>888</v>
      </c>
      <c r="X617" s="33" t="s">
        <v>535</v>
      </c>
      <c r="Y617" s="33" t="s">
        <v>77</v>
      </c>
      <c r="Z617" s="33" t="s">
        <v>78</v>
      </c>
      <c r="AA617" s="76">
        <f>SUMIFS('MOD PAA INVERSIÓN'!M:M,'MOD PAA INVERSIÓN'!B:B,A617,'MOD PAA INVERSIÓN'!A:A,"Modificación propuesta")</f>
        <v>0</v>
      </c>
      <c r="AB617" s="76">
        <f t="shared" si="161"/>
        <v>0</v>
      </c>
      <c r="AC617" s="76">
        <f t="shared" si="186"/>
        <v>20000000</v>
      </c>
      <c r="AD617" s="76">
        <f>IFERROR(VLOOKUP(A617,'MOD PAA INVERSIÓN'!$B:$U,20,0),0)</f>
        <v>0</v>
      </c>
      <c r="AE617" s="76">
        <f>SUMIFS('MOD PAA INVERSIÓN'!$M:$M,'MOD PAA INVERSIÓN'!B:B,A617,'MOD PAA INVERSIÓN'!A:A,"Información Actual")</f>
        <v>0</v>
      </c>
      <c r="AF617" s="76" t="e">
        <f>VLOOKUP(A617,'Copia de MOD PAA INVERSIÓN'!$B:$M,12,0)</f>
        <v>#N/A</v>
      </c>
      <c r="AG617" s="28" t="e">
        <f t="shared" si="176"/>
        <v>#REF!</v>
      </c>
      <c r="AH617" s="28" t="e">
        <f t="shared" si="164"/>
        <v>#REF!</v>
      </c>
    </row>
    <row r="618" spans="1:34" ht="153">
      <c r="A618" s="32" t="s">
        <v>1125</v>
      </c>
      <c r="B618" s="33" t="s">
        <v>71</v>
      </c>
      <c r="C618" s="33" t="s">
        <v>72</v>
      </c>
      <c r="D618" s="33" t="s">
        <v>1006</v>
      </c>
      <c r="E618" s="33" t="s">
        <v>879</v>
      </c>
      <c r="F618" s="34">
        <v>8146</v>
      </c>
      <c r="G618" s="34">
        <v>2024110010254</v>
      </c>
      <c r="H618" s="33" t="s">
        <v>17</v>
      </c>
      <c r="I618" s="33" t="s">
        <v>880</v>
      </c>
      <c r="J618" s="33" t="s">
        <v>24</v>
      </c>
      <c r="K618" s="33" t="s">
        <v>1057</v>
      </c>
      <c r="L618" s="33" t="s">
        <v>1068</v>
      </c>
      <c r="M618" s="33" t="s">
        <v>779</v>
      </c>
      <c r="N618" s="33" t="s">
        <v>1062</v>
      </c>
      <c r="O618" s="33">
        <v>2</v>
      </c>
      <c r="P618" s="33">
        <v>1</v>
      </c>
      <c r="Q618" s="33" t="s">
        <v>885</v>
      </c>
      <c r="R618" s="63" t="s">
        <v>886</v>
      </c>
      <c r="S618" s="63" t="s">
        <v>259</v>
      </c>
      <c r="T618" s="54">
        <v>20000000</v>
      </c>
      <c r="U618" s="33" t="s">
        <v>1008</v>
      </c>
      <c r="V618" s="33" t="s">
        <v>896</v>
      </c>
      <c r="W618" s="33" t="s">
        <v>888</v>
      </c>
      <c r="X618" s="33" t="s">
        <v>535</v>
      </c>
      <c r="Y618" s="33" t="s">
        <v>77</v>
      </c>
      <c r="Z618" s="33" t="s">
        <v>78</v>
      </c>
      <c r="AA618" s="76">
        <f>SUMIFS('MOD PAA INVERSIÓN'!M:M,'MOD PAA INVERSIÓN'!B:B,A618,'MOD PAA INVERSIÓN'!A:A,"Modificación propuesta")</f>
        <v>0</v>
      </c>
      <c r="AB618" s="76">
        <f t="shared" si="161"/>
        <v>0</v>
      </c>
      <c r="AC618" s="76">
        <f t="shared" si="186"/>
        <v>20000000</v>
      </c>
      <c r="AD618" s="76">
        <f>IFERROR(VLOOKUP(A618,'MOD PAA INVERSIÓN'!$B:$U,20,0),0)</f>
        <v>0</v>
      </c>
      <c r="AE618" s="76">
        <f>SUMIFS('MOD PAA INVERSIÓN'!$M:$M,'MOD PAA INVERSIÓN'!B:B,A618,'MOD PAA INVERSIÓN'!A:A,"Información Actual")</f>
        <v>0</v>
      </c>
      <c r="AF618" s="76" t="e">
        <f>VLOOKUP(A618,'Copia de MOD PAA INVERSIÓN'!$B:$M,12,0)</f>
        <v>#N/A</v>
      </c>
      <c r="AG618" s="28" t="e">
        <f t="shared" si="176"/>
        <v>#REF!</v>
      </c>
      <c r="AH618" s="28" t="e">
        <f t="shared" si="164"/>
        <v>#REF!</v>
      </c>
    </row>
    <row r="619" spans="1:34" ht="153">
      <c r="A619" s="32" t="s">
        <v>1126</v>
      </c>
      <c r="B619" s="33" t="s">
        <v>71</v>
      </c>
      <c r="C619" s="33" t="s">
        <v>72</v>
      </c>
      <c r="D619" s="33" t="s">
        <v>1006</v>
      </c>
      <c r="E619" s="33" t="s">
        <v>879</v>
      </c>
      <c r="F619" s="34">
        <v>8146</v>
      </c>
      <c r="G619" s="34">
        <v>2024110010254</v>
      </c>
      <c r="H619" s="33" t="s">
        <v>17</v>
      </c>
      <c r="I619" s="33" t="s">
        <v>880</v>
      </c>
      <c r="J619" s="33" t="s">
        <v>24</v>
      </c>
      <c r="K619" s="33" t="s">
        <v>1057</v>
      </c>
      <c r="L619" s="33" t="s">
        <v>1068</v>
      </c>
      <c r="M619" s="33" t="s">
        <v>779</v>
      </c>
      <c r="N619" s="33" t="s">
        <v>1062</v>
      </c>
      <c r="O619" s="33">
        <v>2</v>
      </c>
      <c r="P619" s="33">
        <v>1</v>
      </c>
      <c r="Q619" s="33" t="s">
        <v>885</v>
      </c>
      <c r="R619" s="63" t="s">
        <v>886</v>
      </c>
      <c r="S619" s="63" t="s">
        <v>259</v>
      </c>
      <c r="T619" s="54">
        <v>20000000</v>
      </c>
      <c r="U619" s="33" t="s">
        <v>1008</v>
      </c>
      <c r="V619" s="33" t="s">
        <v>896</v>
      </c>
      <c r="W619" s="33" t="s">
        <v>888</v>
      </c>
      <c r="X619" s="33" t="s">
        <v>535</v>
      </c>
      <c r="Y619" s="33" t="s">
        <v>77</v>
      </c>
      <c r="Z619" s="33" t="s">
        <v>78</v>
      </c>
      <c r="AA619" s="76">
        <f>SUMIFS('MOD PAA INVERSIÓN'!M:M,'MOD PAA INVERSIÓN'!B:B,A619,'MOD PAA INVERSIÓN'!A:A,"Modificación propuesta")</f>
        <v>0</v>
      </c>
      <c r="AB619" s="76">
        <f t="shared" si="161"/>
        <v>0</v>
      </c>
      <c r="AC619" s="76">
        <f t="shared" si="186"/>
        <v>20000000</v>
      </c>
      <c r="AD619" s="76">
        <f>IFERROR(VLOOKUP(A619,'MOD PAA INVERSIÓN'!$B:$U,20,0),0)</f>
        <v>0</v>
      </c>
      <c r="AE619" s="76">
        <f>SUMIFS('MOD PAA INVERSIÓN'!$M:$M,'MOD PAA INVERSIÓN'!B:B,A619,'MOD PAA INVERSIÓN'!A:A,"Información Actual")</f>
        <v>0</v>
      </c>
      <c r="AF619" s="76" t="e">
        <f>VLOOKUP(A619,'Copia de MOD PAA INVERSIÓN'!$B:$M,12,0)</f>
        <v>#N/A</v>
      </c>
      <c r="AG619" s="28" t="e">
        <f t="shared" si="176"/>
        <v>#REF!</v>
      </c>
      <c r="AH619" s="28" t="e">
        <f t="shared" si="164"/>
        <v>#REF!</v>
      </c>
    </row>
    <row r="620" spans="1:34" ht="153">
      <c r="A620" s="32" t="s">
        <v>1127</v>
      </c>
      <c r="B620" s="33" t="s">
        <v>71</v>
      </c>
      <c r="C620" s="33" t="s">
        <v>72</v>
      </c>
      <c r="D620" s="33" t="s">
        <v>1006</v>
      </c>
      <c r="E620" s="33" t="s">
        <v>879</v>
      </c>
      <c r="F620" s="34">
        <v>8146</v>
      </c>
      <c r="G620" s="34">
        <v>2024110010254</v>
      </c>
      <c r="H620" s="33" t="s">
        <v>17</v>
      </c>
      <c r="I620" s="33" t="s">
        <v>880</v>
      </c>
      <c r="J620" s="33" t="s">
        <v>24</v>
      </c>
      <c r="K620" s="33" t="s">
        <v>1057</v>
      </c>
      <c r="L620" s="33" t="s">
        <v>1068</v>
      </c>
      <c r="M620" s="33" t="s">
        <v>779</v>
      </c>
      <c r="N620" s="33" t="s">
        <v>1062</v>
      </c>
      <c r="O620" s="33">
        <v>2</v>
      </c>
      <c r="P620" s="33">
        <v>1</v>
      </c>
      <c r="Q620" s="33" t="s">
        <v>885</v>
      </c>
      <c r="R620" s="63" t="s">
        <v>886</v>
      </c>
      <c r="S620" s="63" t="s">
        <v>259</v>
      </c>
      <c r="T620" s="54">
        <v>20000000</v>
      </c>
      <c r="U620" s="33" t="s">
        <v>1008</v>
      </c>
      <c r="V620" s="33" t="s">
        <v>896</v>
      </c>
      <c r="W620" s="33" t="s">
        <v>888</v>
      </c>
      <c r="X620" s="33" t="s">
        <v>535</v>
      </c>
      <c r="Y620" s="33" t="s">
        <v>77</v>
      </c>
      <c r="Z620" s="33" t="s">
        <v>78</v>
      </c>
      <c r="AA620" s="76">
        <f>SUMIFS('MOD PAA INVERSIÓN'!M:M,'MOD PAA INVERSIÓN'!B:B,A620,'MOD PAA INVERSIÓN'!A:A,"Modificación propuesta")</f>
        <v>0</v>
      </c>
      <c r="AB620" s="76">
        <f t="shared" si="161"/>
        <v>0</v>
      </c>
      <c r="AC620" s="76">
        <f t="shared" si="186"/>
        <v>20000000</v>
      </c>
      <c r="AD620" s="76">
        <f>IFERROR(VLOOKUP(A620,'MOD PAA INVERSIÓN'!$B:$U,20,0),0)</f>
        <v>0</v>
      </c>
      <c r="AE620" s="76">
        <f>SUMIFS('MOD PAA INVERSIÓN'!$M:$M,'MOD PAA INVERSIÓN'!B:B,A620,'MOD PAA INVERSIÓN'!A:A,"Información Actual")</f>
        <v>0</v>
      </c>
      <c r="AF620" s="76" t="e">
        <f>VLOOKUP(A620,'Copia de MOD PAA INVERSIÓN'!$B:$M,12,0)</f>
        <v>#N/A</v>
      </c>
      <c r="AG620" s="28" t="e">
        <f t="shared" si="176"/>
        <v>#REF!</v>
      </c>
      <c r="AH620" s="28" t="e">
        <f t="shared" si="164"/>
        <v>#REF!</v>
      </c>
    </row>
    <row r="621" spans="1:34" ht="153">
      <c r="A621" s="32" t="s">
        <v>1128</v>
      </c>
      <c r="B621" s="33" t="s">
        <v>71</v>
      </c>
      <c r="C621" s="33" t="s">
        <v>72</v>
      </c>
      <c r="D621" s="33" t="s">
        <v>1006</v>
      </c>
      <c r="E621" s="33" t="s">
        <v>879</v>
      </c>
      <c r="F621" s="34">
        <v>8146</v>
      </c>
      <c r="G621" s="34">
        <v>2024110010254</v>
      </c>
      <c r="H621" s="33" t="s">
        <v>17</v>
      </c>
      <c r="I621" s="33" t="s">
        <v>880</v>
      </c>
      <c r="J621" s="33" t="s">
        <v>24</v>
      </c>
      <c r="K621" s="33" t="s">
        <v>1057</v>
      </c>
      <c r="L621" s="33" t="s">
        <v>1068</v>
      </c>
      <c r="M621" s="33" t="s">
        <v>779</v>
      </c>
      <c r="N621" s="33" t="s">
        <v>1062</v>
      </c>
      <c r="O621" s="33">
        <v>2</v>
      </c>
      <c r="P621" s="33">
        <v>1</v>
      </c>
      <c r="Q621" s="33" t="s">
        <v>885</v>
      </c>
      <c r="R621" s="63" t="s">
        <v>886</v>
      </c>
      <c r="S621" s="63" t="s">
        <v>259</v>
      </c>
      <c r="T621" s="54">
        <v>20000000</v>
      </c>
      <c r="U621" s="33" t="s">
        <v>1008</v>
      </c>
      <c r="V621" s="33" t="s">
        <v>896</v>
      </c>
      <c r="W621" s="33" t="s">
        <v>888</v>
      </c>
      <c r="X621" s="33" t="s">
        <v>535</v>
      </c>
      <c r="Y621" s="33" t="s">
        <v>77</v>
      </c>
      <c r="Z621" s="33" t="s">
        <v>78</v>
      </c>
      <c r="AA621" s="76">
        <f>SUMIFS('MOD PAA INVERSIÓN'!M:M,'MOD PAA INVERSIÓN'!B:B,A621,'MOD PAA INVERSIÓN'!A:A,"Modificación propuesta")</f>
        <v>0</v>
      </c>
      <c r="AB621" s="76">
        <f t="shared" si="161"/>
        <v>0</v>
      </c>
      <c r="AC621" s="76">
        <f t="shared" si="186"/>
        <v>20000000</v>
      </c>
      <c r="AD621" s="76">
        <f>IFERROR(VLOOKUP(A621,'MOD PAA INVERSIÓN'!$B:$U,20,0),0)</f>
        <v>0</v>
      </c>
      <c r="AE621" s="76">
        <f>SUMIFS('MOD PAA INVERSIÓN'!$M:$M,'MOD PAA INVERSIÓN'!B:B,A621,'MOD PAA INVERSIÓN'!A:A,"Información Actual")</f>
        <v>0</v>
      </c>
      <c r="AF621" s="76" t="e">
        <f>VLOOKUP(A621,'Copia de MOD PAA INVERSIÓN'!$B:$M,12,0)</f>
        <v>#N/A</v>
      </c>
      <c r="AG621" s="28" t="e">
        <f t="shared" si="176"/>
        <v>#REF!</v>
      </c>
      <c r="AH621" s="28" t="e">
        <f t="shared" si="164"/>
        <v>#REF!</v>
      </c>
    </row>
    <row r="622" spans="1:34" ht="153">
      <c r="A622" s="32" t="s">
        <v>1129</v>
      </c>
      <c r="B622" s="33" t="s">
        <v>71</v>
      </c>
      <c r="C622" s="33" t="s">
        <v>72</v>
      </c>
      <c r="D622" s="33" t="s">
        <v>1006</v>
      </c>
      <c r="E622" s="33" t="s">
        <v>879</v>
      </c>
      <c r="F622" s="34">
        <v>8146</v>
      </c>
      <c r="G622" s="34">
        <v>2024110010254</v>
      </c>
      <c r="H622" s="33" t="s">
        <v>17</v>
      </c>
      <c r="I622" s="33" t="s">
        <v>880</v>
      </c>
      <c r="J622" s="33" t="s">
        <v>24</v>
      </c>
      <c r="K622" s="33" t="s">
        <v>1057</v>
      </c>
      <c r="L622" s="33" t="s">
        <v>1068</v>
      </c>
      <c r="M622" s="33" t="s">
        <v>779</v>
      </c>
      <c r="N622" s="33" t="s">
        <v>1062</v>
      </c>
      <c r="O622" s="33">
        <v>2</v>
      </c>
      <c r="P622" s="33">
        <v>1</v>
      </c>
      <c r="Q622" s="33" t="s">
        <v>885</v>
      </c>
      <c r="R622" s="63" t="s">
        <v>886</v>
      </c>
      <c r="S622" s="63" t="s">
        <v>259</v>
      </c>
      <c r="T622" s="54">
        <v>20000000</v>
      </c>
      <c r="U622" s="33" t="s">
        <v>1008</v>
      </c>
      <c r="V622" s="33" t="s">
        <v>896</v>
      </c>
      <c r="W622" s="33" t="s">
        <v>888</v>
      </c>
      <c r="X622" s="33" t="s">
        <v>535</v>
      </c>
      <c r="Y622" s="33" t="s">
        <v>77</v>
      </c>
      <c r="Z622" s="33" t="s">
        <v>78</v>
      </c>
      <c r="AA622" s="76">
        <f>SUMIFS('MOD PAA INVERSIÓN'!M:M,'MOD PAA INVERSIÓN'!B:B,A622,'MOD PAA INVERSIÓN'!A:A,"Modificación propuesta")</f>
        <v>0</v>
      </c>
      <c r="AB622" s="76">
        <f t="shared" si="161"/>
        <v>0</v>
      </c>
      <c r="AC622" s="76">
        <f t="shared" si="186"/>
        <v>20000000</v>
      </c>
      <c r="AD622" s="76">
        <f>IFERROR(VLOOKUP(A622,'MOD PAA INVERSIÓN'!$B:$U,20,0),0)</f>
        <v>0</v>
      </c>
      <c r="AE622" s="76">
        <f>SUMIFS('MOD PAA INVERSIÓN'!$M:$M,'MOD PAA INVERSIÓN'!B:B,A622,'MOD PAA INVERSIÓN'!A:A,"Información Actual")</f>
        <v>0</v>
      </c>
      <c r="AF622" s="76" t="e">
        <f>VLOOKUP(A622,'Copia de MOD PAA INVERSIÓN'!$B:$M,12,0)</f>
        <v>#N/A</v>
      </c>
      <c r="AG622" s="28" t="e">
        <f t="shared" si="176"/>
        <v>#REF!</v>
      </c>
      <c r="AH622" s="28" t="e">
        <f t="shared" si="164"/>
        <v>#REF!</v>
      </c>
    </row>
    <row r="623" spans="1:34" ht="153">
      <c r="A623" s="32" t="s">
        <v>1130</v>
      </c>
      <c r="B623" s="33" t="s">
        <v>71</v>
      </c>
      <c r="C623" s="33" t="s">
        <v>72</v>
      </c>
      <c r="D623" s="33" t="s">
        <v>1006</v>
      </c>
      <c r="E623" s="33" t="s">
        <v>879</v>
      </c>
      <c r="F623" s="34">
        <v>8146</v>
      </c>
      <c r="G623" s="34">
        <v>2024110010254</v>
      </c>
      <c r="H623" s="33" t="s">
        <v>17</v>
      </c>
      <c r="I623" s="33" t="s">
        <v>880</v>
      </c>
      <c r="J623" s="33" t="s">
        <v>24</v>
      </c>
      <c r="K623" s="33" t="s">
        <v>1057</v>
      </c>
      <c r="L623" s="33" t="s">
        <v>1068</v>
      </c>
      <c r="M623" s="33" t="s">
        <v>779</v>
      </c>
      <c r="N623" s="33" t="s">
        <v>1062</v>
      </c>
      <c r="O623" s="33">
        <v>2</v>
      </c>
      <c r="P623" s="33">
        <v>1</v>
      </c>
      <c r="Q623" s="33" t="s">
        <v>885</v>
      </c>
      <c r="R623" s="63" t="s">
        <v>886</v>
      </c>
      <c r="S623" s="63" t="s">
        <v>259</v>
      </c>
      <c r="T623" s="54">
        <v>20000000</v>
      </c>
      <c r="U623" s="33" t="s">
        <v>1008</v>
      </c>
      <c r="V623" s="33" t="s">
        <v>896</v>
      </c>
      <c r="W623" s="33" t="s">
        <v>888</v>
      </c>
      <c r="X623" s="33" t="s">
        <v>535</v>
      </c>
      <c r="Y623" s="33" t="s">
        <v>77</v>
      </c>
      <c r="Z623" s="33" t="s">
        <v>78</v>
      </c>
      <c r="AA623" s="76">
        <f>SUMIFS('MOD PAA INVERSIÓN'!M:M,'MOD PAA INVERSIÓN'!B:B,A623,'MOD PAA INVERSIÓN'!A:A,"Modificación propuesta")</f>
        <v>0</v>
      </c>
      <c r="AB623" s="76">
        <f t="shared" si="161"/>
        <v>0</v>
      </c>
      <c r="AC623" s="76">
        <f t="shared" si="186"/>
        <v>20000000</v>
      </c>
      <c r="AD623" s="76">
        <f>IFERROR(VLOOKUP(A623,'MOD PAA INVERSIÓN'!$B:$U,20,0),0)</f>
        <v>0</v>
      </c>
      <c r="AE623" s="76">
        <f>SUMIFS('MOD PAA INVERSIÓN'!$M:$M,'MOD PAA INVERSIÓN'!B:B,A623,'MOD PAA INVERSIÓN'!A:A,"Información Actual")</f>
        <v>0</v>
      </c>
      <c r="AF623" s="76" t="e">
        <f>VLOOKUP(A623,'Copia de MOD PAA INVERSIÓN'!$B:$M,12,0)</f>
        <v>#N/A</v>
      </c>
      <c r="AG623" s="28" t="e">
        <f t="shared" si="176"/>
        <v>#REF!</v>
      </c>
      <c r="AH623" s="28" t="e">
        <f t="shared" si="164"/>
        <v>#REF!</v>
      </c>
    </row>
    <row r="624" spans="1:34" ht="153">
      <c r="A624" s="32" t="s">
        <v>1131</v>
      </c>
      <c r="B624" s="33" t="s">
        <v>71</v>
      </c>
      <c r="C624" s="33" t="s">
        <v>72</v>
      </c>
      <c r="D624" s="33" t="s">
        <v>1006</v>
      </c>
      <c r="E624" s="33" t="s">
        <v>879</v>
      </c>
      <c r="F624" s="34">
        <v>8146</v>
      </c>
      <c r="G624" s="34">
        <v>2024110010254</v>
      </c>
      <c r="H624" s="33" t="s">
        <v>17</v>
      </c>
      <c r="I624" s="33" t="s">
        <v>880</v>
      </c>
      <c r="J624" s="33" t="s">
        <v>24</v>
      </c>
      <c r="K624" s="33" t="s">
        <v>1057</v>
      </c>
      <c r="L624" s="33" t="s">
        <v>1068</v>
      </c>
      <c r="M624" s="33" t="s">
        <v>779</v>
      </c>
      <c r="N624" s="33" t="s">
        <v>1062</v>
      </c>
      <c r="O624" s="33">
        <v>2</v>
      </c>
      <c r="P624" s="33">
        <v>1</v>
      </c>
      <c r="Q624" s="33" t="s">
        <v>885</v>
      </c>
      <c r="R624" s="63" t="s">
        <v>886</v>
      </c>
      <c r="S624" s="63" t="s">
        <v>259</v>
      </c>
      <c r="T624" s="54">
        <v>20000000</v>
      </c>
      <c r="U624" s="33" t="s">
        <v>1008</v>
      </c>
      <c r="V624" s="33" t="s">
        <v>896</v>
      </c>
      <c r="W624" s="33" t="s">
        <v>888</v>
      </c>
      <c r="X624" s="33" t="s">
        <v>535</v>
      </c>
      <c r="Y624" s="33" t="s">
        <v>77</v>
      </c>
      <c r="Z624" s="33" t="s">
        <v>78</v>
      </c>
      <c r="AA624" s="76">
        <f>SUMIFS('MOD PAA INVERSIÓN'!M:M,'MOD PAA INVERSIÓN'!B:B,A624,'MOD PAA INVERSIÓN'!A:A,"Modificación propuesta")</f>
        <v>0</v>
      </c>
      <c r="AB624" s="76">
        <f t="shared" si="161"/>
        <v>0</v>
      </c>
      <c r="AC624" s="76">
        <f t="shared" si="186"/>
        <v>20000000</v>
      </c>
      <c r="AD624" s="76">
        <f>IFERROR(VLOOKUP(A624,'MOD PAA INVERSIÓN'!$B:$U,20,0),0)</f>
        <v>0</v>
      </c>
      <c r="AE624" s="76">
        <f>SUMIFS('MOD PAA INVERSIÓN'!$M:$M,'MOD PAA INVERSIÓN'!B:B,A624,'MOD PAA INVERSIÓN'!A:A,"Información Actual")</f>
        <v>0</v>
      </c>
      <c r="AF624" s="76" t="e">
        <f>VLOOKUP(A624,'Copia de MOD PAA INVERSIÓN'!$B:$M,12,0)</f>
        <v>#N/A</v>
      </c>
      <c r="AG624" s="28" t="e">
        <f t="shared" si="176"/>
        <v>#REF!</v>
      </c>
      <c r="AH624" s="28" t="e">
        <f t="shared" si="164"/>
        <v>#REF!</v>
      </c>
    </row>
    <row r="625" spans="1:34" ht="153">
      <c r="A625" s="32" t="s">
        <v>1132</v>
      </c>
      <c r="B625" s="33" t="s">
        <v>71</v>
      </c>
      <c r="C625" s="33" t="s">
        <v>72</v>
      </c>
      <c r="D625" s="33" t="s">
        <v>1006</v>
      </c>
      <c r="E625" s="33" t="s">
        <v>879</v>
      </c>
      <c r="F625" s="34">
        <v>8146</v>
      </c>
      <c r="G625" s="34">
        <v>2024110010254</v>
      </c>
      <c r="H625" s="33" t="s">
        <v>17</v>
      </c>
      <c r="I625" s="33" t="s">
        <v>880</v>
      </c>
      <c r="J625" s="33" t="s">
        <v>24</v>
      </c>
      <c r="K625" s="33" t="s">
        <v>1057</v>
      </c>
      <c r="L625" s="33" t="s">
        <v>1068</v>
      </c>
      <c r="M625" s="33" t="s">
        <v>779</v>
      </c>
      <c r="N625" s="33" t="s">
        <v>1062</v>
      </c>
      <c r="O625" s="33">
        <v>2</v>
      </c>
      <c r="P625" s="33">
        <v>1</v>
      </c>
      <c r="Q625" s="33" t="s">
        <v>885</v>
      </c>
      <c r="R625" s="63" t="s">
        <v>886</v>
      </c>
      <c r="S625" s="63" t="s">
        <v>259</v>
      </c>
      <c r="T625" s="54">
        <v>20000000</v>
      </c>
      <c r="U625" s="33" t="s">
        <v>1008</v>
      </c>
      <c r="V625" s="33" t="s">
        <v>896</v>
      </c>
      <c r="W625" s="33" t="s">
        <v>888</v>
      </c>
      <c r="X625" s="33" t="s">
        <v>535</v>
      </c>
      <c r="Y625" s="33" t="s">
        <v>77</v>
      </c>
      <c r="Z625" s="33" t="s">
        <v>78</v>
      </c>
      <c r="AA625" s="76">
        <f>SUMIFS('MOD PAA INVERSIÓN'!M:M,'MOD PAA INVERSIÓN'!B:B,A625,'MOD PAA INVERSIÓN'!A:A,"Modificación propuesta")</f>
        <v>0</v>
      </c>
      <c r="AB625" s="76">
        <f t="shared" si="161"/>
        <v>0</v>
      </c>
      <c r="AC625" s="76">
        <f t="shared" si="186"/>
        <v>20000000</v>
      </c>
      <c r="AD625" s="76">
        <f>IFERROR(VLOOKUP(A625,'MOD PAA INVERSIÓN'!$B:$U,20,0),0)</f>
        <v>0</v>
      </c>
      <c r="AE625" s="76">
        <f>SUMIFS('MOD PAA INVERSIÓN'!$M:$M,'MOD PAA INVERSIÓN'!B:B,A625,'MOD PAA INVERSIÓN'!A:A,"Información Actual")</f>
        <v>0</v>
      </c>
      <c r="AF625" s="76" t="e">
        <f>VLOOKUP(A625,'Copia de MOD PAA INVERSIÓN'!$B:$M,12,0)</f>
        <v>#N/A</v>
      </c>
      <c r="AG625" s="28" t="e">
        <f t="shared" si="176"/>
        <v>#REF!</v>
      </c>
      <c r="AH625" s="28" t="e">
        <f t="shared" si="164"/>
        <v>#REF!</v>
      </c>
    </row>
    <row r="626" spans="1:34" ht="153">
      <c r="A626" s="32" t="s">
        <v>1133</v>
      </c>
      <c r="B626" s="33" t="s">
        <v>71</v>
      </c>
      <c r="C626" s="33" t="s">
        <v>72</v>
      </c>
      <c r="D626" s="33" t="s">
        <v>1006</v>
      </c>
      <c r="E626" s="33" t="s">
        <v>879</v>
      </c>
      <c r="F626" s="34">
        <v>8146</v>
      </c>
      <c r="G626" s="34">
        <v>2024110010254</v>
      </c>
      <c r="H626" s="33" t="s">
        <v>17</v>
      </c>
      <c r="I626" s="33" t="s">
        <v>880</v>
      </c>
      <c r="J626" s="33" t="s">
        <v>24</v>
      </c>
      <c r="K626" s="33" t="s">
        <v>1057</v>
      </c>
      <c r="L626" s="33" t="s">
        <v>1068</v>
      </c>
      <c r="M626" s="33" t="s">
        <v>779</v>
      </c>
      <c r="N626" s="33" t="s">
        <v>1062</v>
      </c>
      <c r="O626" s="33">
        <v>2</v>
      </c>
      <c r="P626" s="33">
        <v>1</v>
      </c>
      <c r="Q626" s="33" t="s">
        <v>885</v>
      </c>
      <c r="R626" s="63" t="s">
        <v>886</v>
      </c>
      <c r="S626" s="63" t="s">
        <v>259</v>
      </c>
      <c r="T626" s="54">
        <v>20000000</v>
      </c>
      <c r="U626" s="33" t="s">
        <v>1008</v>
      </c>
      <c r="V626" s="33" t="s">
        <v>896</v>
      </c>
      <c r="W626" s="33" t="s">
        <v>888</v>
      </c>
      <c r="X626" s="33" t="s">
        <v>535</v>
      </c>
      <c r="Y626" s="33" t="s">
        <v>77</v>
      </c>
      <c r="Z626" s="33" t="s">
        <v>78</v>
      </c>
      <c r="AA626" s="76">
        <f>SUMIFS('MOD PAA INVERSIÓN'!M:M,'MOD PAA INVERSIÓN'!B:B,A626,'MOD PAA INVERSIÓN'!A:A,"Modificación propuesta")</f>
        <v>0</v>
      </c>
      <c r="AB626" s="76">
        <f t="shared" si="161"/>
        <v>0</v>
      </c>
      <c r="AC626" s="76">
        <f t="shared" si="186"/>
        <v>20000000</v>
      </c>
      <c r="AD626" s="76">
        <f>IFERROR(VLOOKUP(A626,'MOD PAA INVERSIÓN'!$B:$U,20,0),0)</f>
        <v>0</v>
      </c>
      <c r="AE626" s="76">
        <f>SUMIFS('MOD PAA INVERSIÓN'!$M:$M,'MOD PAA INVERSIÓN'!B:B,A626,'MOD PAA INVERSIÓN'!A:A,"Información Actual")</f>
        <v>0</v>
      </c>
      <c r="AF626" s="76" t="e">
        <f>VLOOKUP(A626,'Copia de MOD PAA INVERSIÓN'!$B:$M,12,0)</f>
        <v>#N/A</v>
      </c>
      <c r="AG626" s="28" t="e">
        <f t="shared" si="176"/>
        <v>#REF!</v>
      </c>
      <c r="AH626" s="28" t="e">
        <f t="shared" si="164"/>
        <v>#REF!</v>
      </c>
    </row>
    <row r="627" spans="1:34" ht="153">
      <c r="A627" s="32" t="s">
        <v>1134</v>
      </c>
      <c r="B627" s="33" t="s">
        <v>71</v>
      </c>
      <c r="C627" s="33" t="s">
        <v>72</v>
      </c>
      <c r="D627" s="33" t="s">
        <v>1006</v>
      </c>
      <c r="E627" s="33" t="s">
        <v>879</v>
      </c>
      <c r="F627" s="34">
        <v>8146</v>
      </c>
      <c r="G627" s="34">
        <v>2024110010254</v>
      </c>
      <c r="H627" s="33" t="s">
        <v>17</v>
      </c>
      <c r="I627" s="33" t="s">
        <v>880</v>
      </c>
      <c r="J627" s="33" t="s">
        <v>24</v>
      </c>
      <c r="K627" s="33" t="s">
        <v>1057</v>
      </c>
      <c r="L627" s="33" t="s">
        <v>1068</v>
      </c>
      <c r="M627" s="33" t="s">
        <v>779</v>
      </c>
      <c r="N627" s="33" t="s">
        <v>1062</v>
      </c>
      <c r="O627" s="33">
        <v>2</v>
      </c>
      <c r="P627" s="33">
        <v>1</v>
      </c>
      <c r="Q627" s="33" t="s">
        <v>885</v>
      </c>
      <c r="R627" s="63" t="s">
        <v>886</v>
      </c>
      <c r="S627" s="63" t="s">
        <v>259</v>
      </c>
      <c r="T627" s="54">
        <v>20000000</v>
      </c>
      <c r="U627" s="33" t="s">
        <v>1008</v>
      </c>
      <c r="V627" s="33" t="s">
        <v>896</v>
      </c>
      <c r="W627" s="33" t="s">
        <v>888</v>
      </c>
      <c r="X627" s="33" t="s">
        <v>535</v>
      </c>
      <c r="Y627" s="33" t="s">
        <v>77</v>
      </c>
      <c r="Z627" s="33" t="s">
        <v>78</v>
      </c>
      <c r="AA627" s="76">
        <f>SUMIFS('MOD PAA INVERSIÓN'!M:M,'MOD PAA INVERSIÓN'!B:B,A627,'MOD PAA INVERSIÓN'!A:A,"Modificación propuesta")</f>
        <v>0</v>
      </c>
      <c r="AB627" s="76">
        <f t="shared" si="161"/>
        <v>0</v>
      </c>
      <c r="AC627" s="76">
        <f t="shared" si="186"/>
        <v>20000000</v>
      </c>
      <c r="AD627" s="76">
        <f>IFERROR(VLOOKUP(A627,'MOD PAA INVERSIÓN'!$B:$U,20,0),0)</f>
        <v>0</v>
      </c>
      <c r="AE627" s="76">
        <f>SUMIFS('MOD PAA INVERSIÓN'!$M:$M,'MOD PAA INVERSIÓN'!B:B,A627,'MOD PAA INVERSIÓN'!A:A,"Información Actual")</f>
        <v>0</v>
      </c>
      <c r="AF627" s="76" t="e">
        <f>VLOOKUP(A627,'Copia de MOD PAA INVERSIÓN'!$B:$M,12,0)</f>
        <v>#N/A</v>
      </c>
      <c r="AG627" s="28" t="e">
        <f t="shared" si="176"/>
        <v>#REF!</v>
      </c>
      <c r="AH627" s="28" t="e">
        <f t="shared" si="164"/>
        <v>#REF!</v>
      </c>
    </row>
    <row r="628" spans="1:34" ht="153">
      <c r="A628" s="32" t="s">
        <v>1135</v>
      </c>
      <c r="B628" s="33" t="s">
        <v>71</v>
      </c>
      <c r="C628" s="33" t="s">
        <v>72</v>
      </c>
      <c r="D628" s="33" t="s">
        <v>1006</v>
      </c>
      <c r="E628" s="33" t="s">
        <v>879</v>
      </c>
      <c r="F628" s="34">
        <v>8146</v>
      </c>
      <c r="G628" s="34">
        <v>2024110010254</v>
      </c>
      <c r="H628" s="33" t="s">
        <v>17</v>
      </c>
      <c r="I628" s="33" t="s">
        <v>880</v>
      </c>
      <c r="J628" s="33" t="s">
        <v>24</v>
      </c>
      <c r="K628" s="33" t="s">
        <v>1057</v>
      </c>
      <c r="L628" s="33" t="s">
        <v>1068</v>
      </c>
      <c r="M628" s="33" t="s">
        <v>779</v>
      </c>
      <c r="N628" s="33" t="s">
        <v>1062</v>
      </c>
      <c r="O628" s="33">
        <v>2</v>
      </c>
      <c r="P628" s="33">
        <v>1</v>
      </c>
      <c r="Q628" s="33" t="s">
        <v>885</v>
      </c>
      <c r="R628" s="63" t="s">
        <v>886</v>
      </c>
      <c r="S628" s="63" t="s">
        <v>259</v>
      </c>
      <c r="T628" s="54">
        <v>20000000</v>
      </c>
      <c r="U628" s="33" t="s">
        <v>1008</v>
      </c>
      <c r="V628" s="33" t="s">
        <v>896</v>
      </c>
      <c r="W628" s="33" t="s">
        <v>888</v>
      </c>
      <c r="X628" s="33" t="s">
        <v>535</v>
      </c>
      <c r="Y628" s="33" t="s">
        <v>77</v>
      </c>
      <c r="Z628" s="33" t="s">
        <v>78</v>
      </c>
      <c r="AA628" s="76">
        <f>SUMIFS('MOD PAA INVERSIÓN'!M:M,'MOD PAA INVERSIÓN'!B:B,A628,'MOD PAA INVERSIÓN'!A:A,"Modificación propuesta")</f>
        <v>0</v>
      </c>
      <c r="AB628" s="76">
        <f t="shared" si="161"/>
        <v>0</v>
      </c>
      <c r="AC628" s="76">
        <f t="shared" si="186"/>
        <v>20000000</v>
      </c>
      <c r="AD628" s="76">
        <f>IFERROR(VLOOKUP(A628,'MOD PAA INVERSIÓN'!$B:$U,20,0),0)</f>
        <v>0</v>
      </c>
      <c r="AE628" s="76">
        <f>SUMIFS('MOD PAA INVERSIÓN'!$M:$M,'MOD PAA INVERSIÓN'!B:B,A628,'MOD PAA INVERSIÓN'!A:A,"Información Actual")</f>
        <v>0</v>
      </c>
      <c r="AF628" s="76" t="e">
        <f>VLOOKUP(A628,'Copia de MOD PAA INVERSIÓN'!$B:$M,12,0)</f>
        <v>#N/A</v>
      </c>
      <c r="AG628" s="28" t="e">
        <f t="shared" si="176"/>
        <v>#REF!</v>
      </c>
      <c r="AH628" s="28" t="e">
        <f t="shared" si="164"/>
        <v>#REF!</v>
      </c>
    </row>
    <row r="629" spans="1:34" ht="153">
      <c r="A629" s="32" t="s">
        <v>1136</v>
      </c>
      <c r="B629" s="33" t="s">
        <v>71</v>
      </c>
      <c r="C629" s="33" t="s">
        <v>72</v>
      </c>
      <c r="D629" s="33" t="s">
        <v>1006</v>
      </c>
      <c r="E629" s="33" t="s">
        <v>879</v>
      </c>
      <c r="F629" s="34">
        <v>8146</v>
      </c>
      <c r="G629" s="34">
        <v>2024110010254</v>
      </c>
      <c r="H629" s="33" t="s">
        <v>17</v>
      </c>
      <c r="I629" s="33" t="s">
        <v>880</v>
      </c>
      <c r="J629" s="33" t="s">
        <v>24</v>
      </c>
      <c r="K629" s="33" t="s">
        <v>1057</v>
      </c>
      <c r="L629" s="33" t="s">
        <v>1068</v>
      </c>
      <c r="M629" s="33" t="s">
        <v>779</v>
      </c>
      <c r="N629" s="33" t="s">
        <v>1062</v>
      </c>
      <c r="O629" s="33">
        <v>2</v>
      </c>
      <c r="P629" s="33">
        <v>1</v>
      </c>
      <c r="Q629" s="33" t="s">
        <v>885</v>
      </c>
      <c r="R629" s="63" t="s">
        <v>886</v>
      </c>
      <c r="S629" s="63" t="s">
        <v>259</v>
      </c>
      <c r="T629" s="54">
        <v>20000000</v>
      </c>
      <c r="U629" s="33" t="s">
        <v>1008</v>
      </c>
      <c r="V629" s="33" t="s">
        <v>896</v>
      </c>
      <c r="W629" s="33" t="s">
        <v>888</v>
      </c>
      <c r="X629" s="33" t="s">
        <v>535</v>
      </c>
      <c r="Y629" s="33" t="s">
        <v>77</v>
      </c>
      <c r="Z629" s="33" t="s">
        <v>78</v>
      </c>
      <c r="AA629" s="76">
        <f>SUMIFS('MOD PAA INVERSIÓN'!M:M,'MOD PAA INVERSIÓN'!B:B,A629,'MOD PAA INVERSIÓN'!A:A,"Modificación propuesta")</f>
        <v>0</v>
      </c>
      <c r="AB629" s="76">
        <f t="shared" si="161"/>
        <v>0</v>
      </c>
      <c r="AC629" s="76">
        <f t="shared" si="186"/>
        <v>20000000</v>
      </c>
      <c r="AD629" s="76">
        <f>IFERROR(VLOOKUP(A629,'MOD PAA INVERSIÓN'!$B:$U,20,0),0)</f>
        <v>0</v>
      </c>
      <c r="AE629" s="76">
        <f>SUMIFS('MOD PAA INVERSIÓN'!$M:$M,'MOD PAA INVERSIÓN'!B:B,A629,'MOD PAA INVERSIÓN'!A:A,"Información Actual")</f>
        <v>0</v>
      </c>
      <c r="AF629" s="76" t="e">
        <f>VLOOKUP(A629,'Copia de MOD PAA INVERSIÓN'!$B:$M,12,0)</f>
        <v>#N/A</v>
      </c>
      <c r="AG629" s="28" t="e">
        <f t="shared" si="176"/>
        <v>#REF!</v>
      </c>
      <c r="AH629" s="28" t="e">
        <f t="shared" si="164"/>
        <v>#REF!</v>
      </c>
    </row>
    <row r="630" spans="1:34" ht="153">
      <c r="A630" s="32" t="s">
        <v>1137</v>
      </c>
      <c r="B630" s="33" t="s">
        <v>71</v>
      </c>
      <c r="C630" s="33" t="s">
        <v>72</v>
      </c>
      <c r="D630" s="33" t="s">
        <v>1006</v>
      </c>
      <c r="E630" s="33" t="s">
        <v>879</v>
      </c>
      <c r="F630" s="34">
        <v>8146</v>
      </c>
      <c r="G630" s="34">
        <v>2024110010254</v>
      </c>
      <c r="H630" s="33" t="s">
        <v>17</v>
      </c>
      <c r="I630" s="33" t="s">
        <v>880</v>
      </c>
      <c r="J630" s="33" t="s">
        <v>24</v>
      </c>
      <c r="K630" s="33" t="s">
        <v>1057</v>
      </c>
      <c r="L630" s="33" t="s">
        <v>1068</v>
      </c>
      <c r="M630" s="33" t="s">
        <v>779</v>
      </c>
      <c r="N630" s="33" t="s">
        <v>1062</v>
      </c>
      <c r="O630" s="33">
        <v>2</v>
      </c>
      <c r="P630" s="33">
        <v>1</v>
      </c>
      <c r="Q630" s="33" t="s">
        <v>885</v>
      </c>
      <c r="R630" s="63" t="s">
        <v>886</v>
      </c>
      <c r="S630" s="63" t="s">
        <v>259</v>
      </c>
      <c r="T630" s="54">
        <v>20000000</v>
      </c>
      <c r="U630" s="33" t="s">
        <v>1008</v>
      </c>
      <c r="V630" s="33" t="s">
        <v>896</v>
      </c>
      <c r="W630" s="33" t="s">
        <v>888</v>
      </c>
      <c r="X630" s="33" t="s">
        <v>535</v>
      </c>
      <c r="Y630" s="33" t="s">
        <v>77</v>
      </c>
      <c r="Z630" s="33" t="s">
        <v>78</v>
      </c>
      <c r="AA630" s="76">
        <f>SUMIFS('MOD PAA INVERSIÓN'!M:M,'MOD PAA INVERSIÓN'!B:B,A630,'MOD PAA INVERSIÓN'!A:A,"Modificación propuesta")</f>
        <v>0</v>
      </c>
      <c r="AB630" s="76">
        <f t="shared" si="161"/>
        <v>0</v>
      </c>
      <c r="AC630" s="76">
        <f t="shared" si="186"/>
        <v>20000000</v>
      </c>
      <c r="AD630" s="76">
        <f>IFERROR(VLOOKUP(A630,'MOD PAA INVERSIÓN'!$B:$U,20,0),0)</f>
        <v>0</v>
      </c>
      <c r="AE630" s="76">
        <f>SUMIFS('MOD PAA INVERSIÓN'!$M:$M,'MOD PAA INVERSIÓN'!B:B,A630,'MOD PAA INVERSIÓN'!A:A,"Información Actual")</f>
        <v>0</v>
      </c>
      <c r="AF630" s="76" t="e">
        <f>VLOOKUP(A630,'Copia de MOD PAA INVERSIÓN'!$B:$M,12,0)</f>
        <v>#N/A</v>
      </c>
      <c r="AG630" s="28" t="e">
        <f t="shared" si="176"/>
        <v>#REF!</v>
      </c>
      <c r="AH630" s="28" t="e">
        <f t="shared" si="164"/>
        <v>#REF!</v>
      </c>
    </row>
    <row r="631" spans="1:34" ht="153">
      <c r="A631" s="32" t="s">
        <v>1138</v>
      </c>
      <c r="B631" s="33" t="s">
        <v>71</v>
      </c>
      <c r="C631" s="33" t="s">
        <v>72</v>
      </c>
      <c r="D631" s="33" t="s">
        <v>1006</v>
      </c>
      <c r="E631" s="33" t="s">
        <v>879</v>
      </c>
      <c r="F631" s="34">
        <v>8146</v>
      </c>
      <c r="G631" s="34">
        <v>2024110010254</v>
      </c>
      <c r="H631" s="33" t="s">
        <v>17</v>
      </c>
      <c r="I631" s="33" t="s">
        <v>880</v>
      </c>
      <c r="J631" s="33" t="s">
        <v>24</v>
      </c>
      <c r="K631" s="33" t="s">
        <v>1057</v>
      </c>
      <c r="L631" s="33" t="s">
        <v>1068</v>
      </c>
      <c r="M631" s="33" t="s">
        <v>779</v>
      </c>
      <c r="N631" s="33" t="s">
        <v>1062</v>
      </c>
      <c r="O631" s="33">
        <v>2</v>
      </c>
      <c r="P631" s="33">
        <v>1</v>
      </c>
      <c r="Q631" s="33" t="s">
        <v>885</v>
      </c>
      <c r="R631" s="63" t="s">
        <v>886</v>
      </c>
      <c r="S631" s="63" t="s">
        <v>259</v>
      </c>
      <c r="T631" s="54">
        <v>20000000</v>
      </c>
      <c r="U631" s="33" t="s">
        <v>1008</v>
      </c>
      <c r="V631" s="33" t="s">
        <v>896</v>
      </c>
      <c r="W631" s="33" t="s">
        <v>888</v>
      </c>
      <c r="X631" s="33" t="s">
        <v>535</v>
      </c>
      <c r="Y631" s="33" t="s">
        <v>77</v>
      </c>
      <c r="Z631" s="33" t="s">
        <v>78</v>
      </c>
      <c r="AA631" s="76">
        <f>SUMIFS('MOD PAA INVERSIÓN'!M:M,'MOD PAA INVERSIÓN'!B:B,A631,'MOD PAA INVERSIÓN'!A:A,"Modificación propuesta")</f>
        <v>0</v>
      </c>
      <c r="AB631" s="76">
        <f t="shared" si="161"/>
        <v>0</v>
      </c>
      <c r="AC631" s="76">
        <f t="shared" si="186"/>
        <v>20000000</v>
      </c>
      <c r="AD631" s="76">
        <f>IFERROR(VLOOKUP(A631,'MOD PAA INVERSIÓN'!$B:$U,20,0),0)</f>
        <v>0</v>
      </c>
      <c r="AE631" s="76">
        <f>SUMIFS('MOD PAA INVERSIÓN'!$M:$M,'MOD PAA INVERSIÓN'!B:B,A631,'MOD PAA INVERSIÓN'!A:A,"Información Actual")</f>
        <v>0</v>
      </c>
      <c r="AF631" s="76" t="e">
        <f>VLOOKUP(A631,'Copia de MOD PAA INVERSIÓN'!$B:$M,12,0)</f>
        <v>#N/A</v>
      </c>
      <c r="AG631" s="28" t="e">
        <f t="shared" si="176"/>
        <v>#REF!</v>
      </c>
      <c r="AH631" s="28" t="e">
        <f t="shared" si="164"/>
        <v>#REF!</v>
      </c>
    </row>
    <row r="632" spans="1:34" ht="153">
      <c r="A632" s="32" t="s">
        <v>1139</v>
      </c>
      <c r="B632" s="33" t="s">
        <v>71</v>
      </c>
      <c r="C632" s="33" t="s">
        <v>72</v>
      </c>
      <c r="D632" s="33" t="s">
        <v>1006</v>
      </c>
      <c r="E632" s="33" t="s">
        <v>879</v>
      </c>
      <c r="F632" s="34">
        <v>8146</v>
      </c>
      <c r="G632" s="34">
        <v>2024110010254</v>
      </c>
      <c r="H632" s="33" t="s">
        <v>17</v>
      </c>
      <c r="I632" s="33" t="s">
        <v>880</v>
      </c>
      <c r="J632" s="33" t="s">
        <v>24</v>
      </c>
      <c r="K632" s="33" t="s">
        <v>1057</v>
      </c>
      <c r="L632" s="33" t="s">
        <v>1068</v>
      </c>
      <c r="M632" s="33" t="s">
        <v>779</v>
      </c>
      <c r="N632" s="33" t="s">
        <v>1062</v>
      </c>
      <c r="O632" s="33">
        <v>2</v>
      </c>
      <c r="P632" s="33">
        <v>1</v>
      </c>
      <c r="Q632" s="33" t="s">
        <v>885</v>
      </c>
      <c r="R632" s="63" t="s">
        <v>886</v>
      </c>
      <c r="S632" s="63" t="s">
        <v>259</v>
      </c>
      <c r="T632" s="54">
        <v>20000000</v>
      </c>
      <c r="U632" s="33" t="s">
        <v>1008</v>
      </c>
      <c r="V632" s="33" t="s">
        <v>896</v>
      </c>
      <c r="W632" s="33" t="s">
        <v>888</v>
      </c>
      <c r="X632" s="33" t="s">
        <v>535</v>
      </c>
      <c r="Y632" s="33" t="s">
        <v>77</v>
      </c>
      <c r="Z632" s="33" t="s">
        <v>78</v>
      </c>
      <c r="AA632" s="76">
        <f>SUMIFS('MOD PAA INVERSIÓN'!M:M,'MOD PAA INVERSIÓN'!B:B,A632,'MOD PAA INVERSIÓN'!A:A,"Modificación propuesta")</f>
        <v>0</v>
      </c>
      <c r="AB632" s="76">
        <f t="shared" si="161"/>
        <v>0</v>
      </c>
      <c r="AC632" s="76">
        <f t="shared" si="186"/>
        <v>20000000</v>
      </c>
      <c r="AD632" s="76">
        <f>IFERROR(VLOOKUP(A632,'MOD PAA INVERSIÓN'!$B:$U,20,0),0)</f>
        <v>0</v>
      </c>
      <c r="AE632" s="76">
        <f>SUMIFS('MOD PAA INVERSIÓN'!$M:$M,'MOD PAA INVERSIÓN'!B:B,A632,'MOD PAA INVERSIÓN'!A:A,"Información Actual")</f>
        <v>0</v>
      </c>
      <c r="AF632" s="76" t="e">
        <f>VLOOKUP(A632,'Copia de MOD PAA INVERSIÓN'!$B:$M,12,0)</f>
        <v>#N/A</v>
      </c>
      <c r="AG632" s="28" t="e">
        <f t="shared" si="176"/>
        <v>#REF!</v>
      </c>
      <c r="AH632" s="28" t="e">
        <f t="shared" si="164"/>
        <v>#REF!</v>
      </c>
    </row>
    <row r="633" spans="1:34" ht="153">
      <c r="A633" s="32" t="s">
        <v>1140</v>
      </c>
      <c r="B633" s="33" t="s">
        <v>71</v>
      </c>
      <c r="C633" s="33" t="s">
        <v>72</v>
      </c>
      <c r="D633" s="33" t="s">
        <v>1006</v>
      </c>
      <c r="E633" s="33" t="s">
        <v>879</v>
      </c>
      <c r="F633" s="34">
        <v>8146</v>
      </c>
      <c r="G633" s="34">
        <v>2024110010254</v>
      </c>
      <c r="H633" s="33" t="s">
        <v>17</v>
      </c>
      <c r="I633" s="33" t="s">
        <v>880</v>
      </c>
      <c r="J633" s="33" t="s">
        <v>24</v>
      </c>
      <c r="K633" s="33" t="s">
        <v>1057</v>
      </c>
      <c r="L633" s="33" t="s">
        <v>1068</v>
      </c>
      <c r="M633" s="33" t="s">
        <v>779</v>
      </c>
      <c r="N633" s="33" t="s">
        <v>1062</v>
      </c>
      <c r="O633" s="33">
        <v>2</v>
      </c>
      <c r="P633" s="33">
        <v>1</v>
      </c>
      <c r="Q633" s="33" t="s">
        <v>885</v>
      </c>
      <c r="R633" s="63" t="s">
        <v>886</v>
      </c>
      <c r="S633" s="63" t="s">
        <v>259</v>
      </c>
      <c r="T633" s="54">
        <v>20000000</v>
      </c>
      <c r="U633" s="33" t="s">
        <v>1008</v>
      </c>
      <c r="V633" s="33" t="s">
        <v>896</v>
      </c>
      <c r="W633" s="33" t="s">
        <v>888</v>
      </c>
      <c r="X633" s="33" t="s">
        <v>535</v>
      </c>
      <c r="Y633" s="33" t="s">
        <v>77</v>
      </c>
      <c r="Z633" s="33" t="s">
        <v>78</v>
      </c>
      <c r="AA633" s="76">
        <f>SUMIFS('MOD PAA INVERSIÓN'!M:M,'MOD PAA INVERSIÓN'!B:B,A633,'MOD PAA INVERSIÓN'!A:A,"Modificación propuesta")</f>
        <v>0</v>
      </c>
      <c r="AB633" s="76">
        <f t="shared" si="161"/>
        <v>0</v>
      </c>
      <c r="AC633" s="76">
        <f t="shared" si="186"/>
        <v>20000000</v>
      </c>
      <c r="AD633" s="76">
        <f>IFERROR(VLOOKUP(A633,'MOD PAA INVERSIÓN'!$B:$U,20,0),0)</f>
        <v>0</v>
      </c>
      <c r="AE633" s="76">
        <f>SUMIFS('MOD PAA INVERSIÓN'!$M:$M,'MOD PAA INVERSIÓN'!B:B,A633,'MOD PAA INVERSIÓN'!A:A,"Información Actual")</f>
        <v>0</v>
      </c>
      <c r="AF633" s="76" t="e">
        <f>VLOOKUP(A633,'Copia de MOD PAA INVERSIÓN'!$B:$M,12,0)</f>
        <v>#N/A</v>
      </c>
      <c r="AG633" s="28" t="e">
        <f t="shared" si="176"/>
        <v>#REF!</v>
      </c>
      <c r="AH633" s="28" t="e">
        <f t="shared" si="164"/>
        <v>#REF!</v>
      </c>
    </row>
    <row r="634" spans="1:34" ht="153">
      <c r="A634" s="32" t="s">
        <v>1141</v>
      </c>
      <c r="B634" s="33" t="s">
        <v>71</v>
      </c>
      <c r="C634" s="33" t="s">
        <v>72</v>
      </c>
      <c r="D634" s="33" t="s">
        <v>1006</v>
      </c>
      <c r="E634" s="33" t="s">
        <v>879</v>
      </c>
      <c r="F634" s="34">
        <v>8146</v>
      </c>
      <c r="G634" s="34">
        <v>2024110010254</v>
      </c>
      <c r="H634" s="33" t="s">
        <v>17</v>
      </c>
      <c r="I634" s="33" t="s">
        <v>880</v>
      </c>
      <c r="J634" s="33" t="s">
        <v>24</v>
      </c>
      <c r="K634" s="33" t="s">
        <v>1057</v>
      </c>
      <c r="L634" s="33" t="s">
        <v>1068</v>
      </c>
      <c r="M634" s="33" t="s">
        <v>779</v>
      </c>
      <c r="N634" s="33" t="s">
        <v>1062</v>
      </c>
      <c r="O634" s="33">
        <v>2</v>
      </c>
      <c r="P634" s="33">
        <v>1</v>
      </c>
      <c r="Q634" s="33" t="s">
        <v>885</v>
      </c>
      <c r="R634" s="63" t="s">
        <v>886</v>
      </c>
      <c r="S634" s="63" t="s">
        <v>259</v>
      </c>
      <c r="T634" s="54">
        <v>20000000</v>
      </c>
      <c r="U634" s="33" t="s">
        <v>1008</v>
      </c>
      <c r="V634" s="33" t="s">
        <v>896</v>
      </c>
      <c r="W634" s="33" t="s">
        <v>888</v>
      </c>
      <c r="X634" s="33" t="s">
        <v>535</v>
      </c>
      <c r="Y634" s="33" t="s">
        <v>77</v>
      </c>
      <c r="Z634" s="33" t="s">
        <v>78</v>
      </c>
      <c r="AA634" s="76">
        <f>SUMIFS('MOD PAA INVERSIÓN'!M:M,'MOD PAA INVERSIÓN'!B:B,A634,'MOD PAA INVERSIÓN'!A:A,"Modificación propuesta")</f>
        <v>0</v>
      </c>
      <c r="AB634" s="76">
        <f t="shared" si="161"/>
        <v>0</v>
      </c>
      <c r="AC634" s="76">
        <f t="shared" si="186"/>
        <v>20000000</v>
      </c>
      <c r="AD634" s="76">
        <f>IFERROR(VLOOKUP(A634,'MOD PAA INVERSIÓN'!$B:$U,20,0),0)</f>
        <v>0</v>
      </c>
      <c r="AE634" s="76">
        <f>SUMIFS('MOD PAA INVERSIÓN'!$M:$M,'MOD PAA INVERSIÓN'!B:B,A634,'MOD PAA INVERSIÓN'!A:A,"Información Actual")</f>
        <v>0</v>
      </c>
      <c r="AF634" s="76" t="e">
        <f>VLOOKUP(A634,'Copia de MOD PAA INVERSIÓN'!$B:$M,12,0)</f>
        <v>#N/A</v>
      </c>
      <c r="AG634" s="28" t="e">
        <f t="shared" si="176"/>
        <v>#REF!</v>
      </c>
      <c r="AH634" s="28" t="e">
        <f t="shared" si="164"/>
        <v>#REF!</v>
      </c>
    </row>
    <row r="635" spans="1:34" ht="153">
      <c r="A635" s="32" t="s">
        <v>1142</v>
      </c>
      <c r="B635" s="33" t="s">
        <v>71</v>
      </c>
      <c r="C635" s="33" t="s">
        <v>72</v>
      </c>
      <c r="D635" s="33" t="s">
        <v>1006</v>
      </c>
      <c r="E635" s="33" t="s">
        <v>879</v>
      </c>
      <c r="F635" s="34">
        <v>8146</v>
      </c>
      <c r="G635" s="34">
        <v>2024110010254</v>
      </c>
      <c r="H635" s="33" t="s">
        <v>17</v>
      </c>
      <c r="I635" s="33" t="s">
        <v>880</v>
      </c>
      <c r="J635" s="33" t="s">
        <v>24</v>
      </c>
      <c r="K635" s="33" t="s">
        <v>1057</v>
      </c>
      <c r="L635" s="33" t="s">
        <v>1068</v>
      </c>
      <c r="M635" s="33" t="s">
        <v>779</v>
      </c>
      <c r="N635" s="33" t="s">
        <v>1062</v>
      </c>
      <c r="O635" s="33">
        <v>2</v>
      </c>
      <c r="P635" s="33">
        <v>1</v>
      </c>
      <c r="Q635" s="33" t="s">
        <v>885</v>
      </c>
      <c r="R635" s="63" t="s">
        <v>886</v>
      </c>
      <c r="S635" s="63" t="s">
        <v>259</v>
      </c>
      <c r="T635" s="54">
        <v>20000000</v>
      </c>
      <c r="U635" s="33" t="s">
        <v>1008</v>
      </c>
      <c r="V635" s="33" t="s">
        <v>896</v>
      </c>
      <c r="W635" s="33" t="s">
        <v>888</v>
      </c>
      <c r="X635" s="33" t="s">
        <v>535</v>
      </c>
      <c r="Y635" s="33" t="s">
        <v>77</v>
      </c>
      <c r="Z635" s="33" t="s">
        <v>78</v>
      </c>
      <c r="AA635" s="76">
        <f>SUMIFS('MOD PAA INVERSIÓN'!M:M,'MOD PAA INVERSIÓN'!B:B,A635,'MOD PAA INVERSIÓN'!A:A,"Modificación propuesta")</f>
        <v>0</v>
      </c>
      <c r="AB635" s="76">
        <f t="shared" si="161"/>
        <v>0</v>
      </c>
      <c r="AC635" s="76">
        <f t="shared" si="186"/>
        <v>20000000</v>
      </c>
      <c r="AD635" s="76">
        <f>IFERROR(VLOOKUP(A635,'MOD PAA INVERSIÓN'!$B:$U,20,0),0)</f>
        <v>0</v>
      </c>
      <c r="AE635" s="76">
        <f>SUMIFS('MOD PAA INVERSIÓN'!$M:$M,'MOD PAA INVERSIÓN'!B:B,A635,'MOD PAA INVERSIÓN'!A:A,"Información Actual")</f>
        <v>0</v>
      </c>
      <c r="AF635" s="76" t="e">
        <f>VLOOKUP(A635,'Copia de MOD PAA INVERSIÓN'!$B:$M,12,0)</f>
        <v>#N/A</v>
      </c>
      <c r="AG635" s="28" t="e">
        <f t="shared" si="176"/>
        <v>#REF!</v>
      </c>
      <c r="AH635" s="28" t="e">
        <f t="shared" si="164"/>
        <v>#REF!</v>
      </c>
    </row>
    <row r="636" spans="1:34" ht="153">
      <c r="A636" s="32" t="s">
        <v>1143</v>
      </c>
      <c r="B636" s="33" t="s">
        <v>71</v>
      </c>
      <c r="C636" s="33" t="s">
        <v>72</v>
      </c>
      <c r="D636" s="33" t="s">
        <v>1006</v>
      </c>
      <c r="E636" s="33" t="s">
        <v>879</v>
      </c>
      <c r="F636" s="34">
        <v>8146</v>
      </c>
      <c r="G636" s="34">
        <v>2024110010254</v>
      </c>
      <c r="H636" s="33" t="s">
        <v>17</v>
      </c>
      <c r="I636" s="33" t="s">
        <v>880</v>
      </c>
      <c r="J636" s="33" t="s">
        <v>24</v>
      </c>
      <c r="K636" s="33" t="s">
        <v>1057</v>
      </c>
      <c r="L636" s="33" t="s">
        <v>1068</v>
      </c>
      <c r="M636" s="33" t="s">
        <v>779</v>
      </c>
      <c r="N636" s="33" t="s">
        <v>1062</v>
      </c>
      <c r="O636" s="33">
        <v>2</v>
      </c>
      <c r="P636" s="33">
        <v>1</v>
      </c>
      <c r="Q636" s="33" t="s">
        <v>885</v>
      </c>
      <c r="R636" s="63" t="s">
        <v>886</v>
      </c>
      <c r="S636" s="63" t="s">
        <v>259</v>
      </c>
      <c r="T636" s="54">
        <v>20000000</v>
      </c>
      <c r="U636" s="33" t="s">
        <v>1008</v>
      </c>
      <c r="V636" s="33" t="s">
        <v>896</v>
      </c>
      <c r="W636" s="33" t="s">
        <v>888</v>
      </c>
      <c r="X636" s="33" t="s">
        <v>535</v>
      </c>
      <c r="Y636" s="33" t="s">
        <v>77</v>
      </c>
      <c r="Z636" s="33" t="s">
        <v>78</v>
      </c>
      <c r="AA636" s="76">
        <f>SUMIFS('MOD PAA INVERSIÓN'!M:M,'MOD PAA INVERSIÓN'!B:B,A636,'MOD PAA INVERSIÓN'!A:A,"Modificación propuesta")</f>
        <v>0</v>
      </c>
      <c r="AB636" s="76">
        <f t="shared" si="161"/>
        <v>0</v>
      </c>
      <c r="AC636" s="76">
        <f t="shared" si="186"/>
        <v>20000000</v>
      </c>
      <c r="AD636" s="76">
        <f>IFERROR(VLOOKUP(A636,'MOD PAA INVERSIÓN'!$B:$U,20,0),0)</f>
        <v>0</v>
      </c>
      <c r="AE636" s="76">
        <f>SUMIFS('MOD PAA INVERSIÓN'!$M:$M,'MOD PAA INVERSIÓN'!B:B,A636,'MOD PAA INVERSIÓN'!A:A,"Información Actual")</f>
        <v>0</v>
      </c>
      <c r="AF636" s="76" t="e">
        <f>VLOOKUP(A636,'Copia de MOD PAA INVERSIÓN'!$B:$M,12,0)</f>
        <v>#N/A</v>
      </c>
      <c r="AG636" s="28" t="e">
        <f t="shared" si="176"/>
        <v>#REF!</v>
      </c>
      <c r="AH636" s="28" t="e">
        <f t="shared" si="164"/>
        <v>#REF!</v>
      </c>
    </row>
    <row r="637" spans="1:34" ht="153">
      <c r="A637" s="32" t="s">
        <v>1144</v>
      </c>
      <c r="B637" s="33" t="s">
        <v>71</v>
      </c>
      <c r="C637" s="33" t="s">
        <v>72</v>
      </c>
      <c r="D637" s="33" t="s">
        <v>1006</v>
      </c>
      <c r="E637" s="33" t="s">
        <v>879</v>
      </c>
      <c r="F637" s="34">
        <v>8146</v>
      </c>
      <c r="G637" s="34">
        <v>2024110010254</v>
      </c>
      <c r="H637" s="33" t="s">
        <v>17</v>
      </c>
      <c r="I637" s="33" t="s">
        <v>880</v>
      </c>
      <c r="J637" s="33" t="s">
        <v>24</v>
      </c>
      <c r="K637" s="33" t="s">
        <v>1057</v>
      </c>
      <c r="L637" s="33" t="s">
        <v>1068</v>
      </c>
      <c r="M637" s="33" t="s">
        <v>779</v>
      </c>
      <c r="N637" s="33" t="s">
        <v>1062</v>
      </c>
      <c r="O637" s="33">
        <v>2</v>
      </c>
      <c r="P637" s="33">
        <v>1</v>
      </c>
      <c r="Q637" s="33" t="s">
        <v>885</v>
      </c>
      <c r="R637" s="63" t="s">
        <v>886</v>
      </c>
      <c r="S637" s="63" t="s">
        <v>259</v>
      </c>
      <c r="T637" s="54">
        <v>20000000</v>
      </c>
      <c r="U637" s="33" t="s">
        <v>1008</v>
      </c>
      <c r="V637" s="33" t="s">
        <v>896</v>
      </c>
      <c r="W637" s="33" t="s">
        <v>888</v>
      </c>
      <c r="X637" s="33" t="s">
        <v>535</v>
      </c>
      <c r="Y637" s="33" t="s">
        <v>77</v>
      </c>
      <c r="Z637" s="33" t="s">
        <v>78</v>
      </c>
      <c r="AA637" s="76">
        <f>SUMIFS('MOD PAA INVERSIÓN'!M:M,'MOD PAA INVERSIÓN'!B:B,A637,'MOD PAA INVERSIÓN'!A:A,"Modificación propuesta")</f>
        <v>0</v>
      </c>
      <c r="AB637" s="76">
        <f t="shared" si="161"/>
        <v>0</v>
      </c>
      <c r="AC637" s="76">
        <f t="shared" si="186"/>
        <v>20000000</v>
      </c>
      <c r="AD637" s="76">
        <f>IFERROR(VLOOKUP(A637,'MOD PAA INVERSIÓN'!$B:$U,20,0),0)</f>
        <v>0</v>
      </c>
      <c r="AE637" s="76">
        <f>SUMIFS('MOD PAA INVERSIÓN'!$M:$M,'MOD PAA INVERSIÓN'!B:B,A637,'MOD PAA INVERSIÓN'!A:A,"Información Actual")</f>
        <v>0</v>
      </c>
      <c r="AF637" s="76" t="e">
        <f>VLOOKUP(A637,'Copia de MOD PAA INVERSIÓN'!$B:$M,12,0)</f>
        <v>#N/A</v>
      </c>
      <c r="AG637" s="28" t="e">
        <f t="shared" si="176"/>
        <v>#REF!</v>
      </c>
      <c r="AH637" s="28" t="e">
        <f t="shared" si="164"/>
        <v>#REF!</v>
      </c>
    </row>
    <row r="638" spans="1:34" ht="153">
      <c r="A638" s="32" t="s">
        <v>1145</v>
      </c>
      <c r="B638" s="33" t="s">
        <v>71</v>
      </c>
      <c r="C638" s="33" t="s">
        <v>72</v>
      </c>
      <c r="D638" s="33" t="s">
        <v>1006</v>
      </c>
      <c r="E638" s="33" t="s">
        <v>879</v>
      </c>
      <c r="F638" s="34">
        <v>8146</v>
      </c>
      <c r="G638" s="34">
        <v>2024110010254</v>
      </c>
      <c r="H638" s="33" t="s">
        <v>17</v>
      </c>
      <c r="I638" s="33" t="s">
        <v>880</v>
      </c>
      <c r="J638" s="33" t="s">
        <v>24</v>
      </c>
      <c r="K638" s="33" t="s">
        <v>1057</v>
      </c>
      <c r="L638" s="33" t="s">
        <v>1068</v>
      </c>
      <c r="M638" s="33" t="s">
        <v>779</v>
      </c>
      <c r="N638" s="33" t="s">
        <v>1062</v>
      </c>
      <c r="O638" s="33">
        <v>2</v>
      </c>
      <c r="P638" s="33">
        <v>1</v>
      </c>
      <c r="Q638" s="33" t="s">
        <v>885</v>
      </c>
      <c r="R638" s="63" t="s">
        <v>886</v>
      </c>
      <c r="S638" s="63" t="s">
        <v>259</v>
      </c>
      <c r="T638" s="54">
        <v>20000000</v>
      </c>
      <c r="U638" s="33" t="s">
        <v>1008</v>
      </c>
      <c r="V638" s="33" t="s">
        <v>896</v>
      </c>
      <c r="W638" s="33" t="s">
        <v>888</v>
      </c>
      <c r="X638" s="33" t="s">
        <v>535</v>
      </c>
      <c r="Y638" s="33" t="s">
        <v>77</v>
      </c>
      <c r="Z638" s="33" t="s">
        <v>78</v>
      </c>
      <c r="AA638" s="76">
        <f>SUMIFS('MOD PAA INVERSIÓN'!M:M,'MOD PAA INVERSIÓN'!B:B,A638,'MOD PAA INVERSIÓN'!A:A,"Modificación propuesta")</f>
        <v>0</v>
      </c>
      <c r="AB638" s="76">
        <f t="shared" si="161"/>
        <v>0</v>
      </c>
      <c r="AC638" s="76">
        <f t="shared" si="186"/>
        <v>20000000</v>
      </c>
      <c r="AD638" s="76">
        <f>IFERROR(VLOOKUP(A638,'MOD PAA INVERSIÓN'!$B:$U,20,0),0)</f>
        <v>0</v>
      </c>
      <c r="AE638" s="76">
        <f>SUMIFS('MOD PAA INVERSIÓN'!$M:$M,'MOD PAA INVERSIÓN'!B:B,A638,'MOD PAA INVERSIÓN'!A:A,"Información Actual")</f>
        <v>0</v>
      </c>
      <c r="AF638" s="76" t="e">
        <f>VLOOKUP(A638,'Copia de MOD PAA INVERSIÓN'!$B:$M,12,0)</f>
        <v>#N/A</v>
      </c>
      <c r="AG638" s="28" t="e">
        <f t="shared" si="176"/>
        <v>#REF!</v>
      </c>
      <c r="AH638" s="28" t="e">
        <f t="shared" si="164"/>
        <v>#REF!</v>
      </c>
    </row>
    <row r="639" spans="1:34" ht="153">
      <c r="A639" s="32" t="s">
        <v>1146</v>
      </c>
      <c r="B639" s="33" t="s">
        <v>71</v>
      </c>
      <c r="C639" s="33" t="s">
        <v>72</v>
      </c>
      <c r="D639" s="33" t="s">
        <v>1006</v>
      </c>
      <c r="E639" s="33" t="s">
        <v>879</v>
      </c>
      <c r="F639" s="34">
        <v>8146</v>
      </c>
      <c r="G639" s="34">
        <v>2024110010254</v>
      </c>
      <c r="H639" s="33" t="s">
        <v>17</v>
      </c>
      <c r="I639" s="33" t="s">
        <v>880</v>
      </c>
      <c r="J639" s="33" t="s">
        <v>24</v>
      </c>
      <c r="K639" s="33" t="s">
        <v>1057</v>
      </c>
      <c r="L639" s="33" t="s">
        <v>1068</v>
      </c>
      <c r="M639" s="33" t="s">
        <v>779</v>
      </c>
      <c r="N639" s="33" t="s">
        <v>1062</v>
      </c>
      <c r="O639" s="33">
        <v>2</v>
      </c>
      <c r="P639" s="33">
        <v>1</v>
      </c>
      <c r="Q639" s="33" t="s">
        <v>885</v>
      </c>
      <c r="R639" s="63" t="s">
        <v>886</v>
      </c>
      <c r="S639" s="63" t="s">
        <v>259</v>
      </c>
      <c r="T639" s="54">
        <v>20000000</v>
      </c>
      <c r="U639" s="33" t="s">
        <v>1008</v>
      </c>
      <c r="V639" s="33" t="s">
        <v>896</v>
      </c>
      <c r="W639" s="33" t="s">
        <v>888</v>
      </c>
      <c r="X639" s="33" t="s">
        <v>535</v>
      </c>
      <c r="Y639" s="33" t="s">
        <v>77</v>
      </c>
      <c r="Z639" s="33" t="s">
        <v>78</v>
      </c>
      <c r="AA639" s="76">
        <f>SUMIFS('MOD PAA INVERSIÓN'!M:M,'MOD PAA INVERSIÓN'!B:B,A639,'MOD PAA INVERSIÓN'!A:A,"Modificación propuesta")</f>
        <v>0</v>
      </c>
      <c r="AB639" s="76">
        <f t="shared" si="161"/>
        <v>0</v>
      </c>
      <c r="AC639" s="76">
        <f t="shared" si="186"/>
        <v>20000000</v>
      </c>
      <c r="AD639" s="76">
        <f>IFERROR(VLOOKUP(A639,'MOD PAA INVERSIÓN'!$B:$U,20,0),0)</f>
        <v>0</v>
      </c>
      <c r="AE639" s="76">
        <f>SUMIFS('MOD PAA INVERSIÓN'!$M:$M,'MOD PAA INVERSIÓN'!B:B,A639,'MOD PAA INVERSIÓN'!A:A,"Información Actual")</f>
        <v>0</v>
      </c>
      <c r="AF639" s="76" t="e">
        <f>VLOOKUP(A639,'Copia de MOD PAA INVERSIÓN'!$B:$M,12,0)</f>
        <v>#N/A</v>
      </c>
      <c r="AG639" s="28" t="e">
        <f t="shared" si="176"/>
        <v>#REF!</v>
      </c>
      <c r="AH639" s="28" t="e">
        <f t="shared" si="164"/>
        <v>#REF!</v>
      </c>
    </row>
    <row r="640" spans="1:34" ht="153">
      <c r="A640" s="32" t="s">
        <v>1147</v>
      </c>
      <c r="B640" s="33" t="s">
        <v>71</v>
      </c>
      <c r="C640" s="33" t="s">
        <v>72</v>
      </c>
      <c r="D640" s="33" t="s">
        <v>1006</v>
      </c>
      <c r="E640" s="33" t="s">
        <v>879</v>
      </c>
      <c r="F640" s="34">
        <v>8146</v>
      </c>
      <c r="G640" s="34">
        <v>2024110010254</v>
      </c>
      <c r="H640" s="33" t="s">
        <v>17</v>
      </c>
      <c r="I640" s="33" t="s">
        <v>880</v>
      </c>
      <c r="J640" s="33" t="s">
        <v>24</v>
      </c>
      <c r="K640" s="33" t="s">
        <v>1057</v>
      </c>
      <c r="L640" s="33" t="s">
        <v>1068</v>
      </c>
      <c r="M640" s="33" t="s">
        <v>779</v>
      </c>
      <c r="N640" s="33" t="s">
        <v>1062</v>
      </c>
      <c r="O640" s="33">
        <v>2</v>
      </c>
      <c r="P640" s="33">
        <v>1</v>
      </c>
      <c r="Q640" s="33" t="s">
        <v>885</v>
      </c>
      <c r="R640" s="63" t="s">
        <v>886</v>
      </c>
      <c r="S640" s="63" t="s">
        <v>259</v>
      </c>
      <c r="T640" s="54">
        <v>20000000</v>
      </c>
      <c r="U640" s="33" t="s">
        <v>1008</v>
      </c>
      <c r="V640" s="33" t="s">
        <v>896</v>
      </c>
      <c r="W640" s="33" t="s">
        <v>888</v>
      </c>
      <c r="X640" s="33" t="s">
        <v>535</v>
      </c>
      <c r="Y640" s="33" t="s">
        <v>77</v>
      </c>
      <c r="Z640" s="33" t="s">
        <v>78</v>
      </c>
      <c r="AA640" s="76">
        <f>SUMIFS('MOD PAA INVERSIÓN'!M:M,'MOD PAA INVERSIÓN'!B:B,A640,'MOD PAA INVERSIÓN'!A:A,"Modificación propuesta")</f>
        <v>0</v>
      </c>
      <c r="AB640" s="76">
        <f t="shared" si="161"/>
        <v>0</v>
      </c>
      <c r="AC640" s="76">
        <f t="shared" si="186"/>
        <v>20000000</v>
      </c>
      <c r="AD640" s="76">
        <f>IFERROR(VLOOKUP(A640,'MOD PAA INVERSIÓN'!$B:$U,20,0),0)</f>
        <v>0</v>
      </c>
      <c r="AE640" s="76">
        <f>SUMIFS('MOD PAA INVERSIÓN'!$M:$M,'MOD PAA INVERSIÓN'!B:B,A640,'MOD PAA INVERSIÓN'!A:A,"Información Actual")</f>
        <v>0</v>
      </c>
      <c r="AF640" s="76" t="e">
        <f>VLOOKUP(A640,'Copia de MOD PAA INVERSIÓN'!$B:$M,12,0)</f>
        <v>#N/A</v>
      </c>
      <c r="AG640" s="28" t="e">
        <f t="shared" si="176"/>
        <v>#REF!</v>
      </c>
      <c r="AH640" s="28" t="e">
        <f t="shared" si="164"/>
        <v>#REF!</v>
      </c>
    </row>
    <row r="641" spans="1:34" ht="153">
      <c r="A641" s="32" t="s">
        <v>1148</v>
      </c>
      <c r="B641" s="33" t="s">
        <v>71</v>
      </c>
      <c r="C641" s="33" t="s">
        <v>72</v>
      </c>
      <c r="D641" s="33" t="s">
        <v>1006</v>
      </c>
      <c r="E641" s="33" t="s">
        <v>879</v>
      </c>
      <c r="F641" s="34">
        <v>8146</v>
      </c>
      <c r="G641" s="34">
        <v>2024110010254</v>
      </c>
      <c r="H641" s="33" t="s">
        <v>17</v>
      </c>
      <c r="I641" s="33" t="s">
        <v>880</v>
      </c>
      <c r="J641" s="33" t="s">
        <v>24</v>
      </c>
      <c r="K641" s="33">
        <v>80111600</v>
      </c>
      <c r="L641" s="33" t="s">
        <v>1149</v>
      </c>
      <c r="M641" s="33" t="s">
        <v>83</v>
      </c>
      <c r="N641" s="33" t="s">
        <v>315</v>
      </c>
      <c r="O641" s="33">
        <v>8</v>
      </c>
      <c r="P641" s="33">
        <v>1</v>
      </c>
      <c r="Q641" s="33" t="s">
        <v>557</v>
      </c>
      <c r="R641" s="63" t="s">
        <v>85</v>
      </c>
      <c r="S641" s="63" t="s">
        <v>259</v>
      </c>
      <c r="T641" s="54">
        <v>37963000</v>
      </c>
      <c r="U641" s="33" t="s">
        <v>1008</v>
      </c>
      <c r="V641" s="33" t="s">
        <v>1150</v>
      </c>
      <c r="W641" s="33" t="s">
        <v>888</v>
      </c>
      <c r="X641" s="33" t="s">
        <v>535</v>
      </c>
      <c r="Y641" s="33" t="s">
        <v>77</v>
      </c>
      <c r="Z641" s="33" t="s">
        <v>78</v>
      </c>
      <c r="AA641" s="76">
        <f>SUMIFS('MOD PAA INVERSIÓN'!M:M,'MOD PAA INVERSIÓN'!B:B,A641,'MOD PAA INVERSIÓN'!A:A,"Modificación propuesta")</f>
        <v>0</v>
      </c>
      <c r="AB641" s="76">
        <f t="shared" si="161"/>
        <v>0</v>
      </c>
      <c r="AC641" s="76">
        <f t="shared" si="186"/>
        <v>37963000</v>
      </c>
      <c r="AD641" s="76">
        <f>IFERROR(VLOOKUP(A641,'MOD PAA INVERSIÓN'!$B:$U,20,0),0)</f>
        <v>0</v>
      </c>
      <c r="AE641" s="76">
        <f>SUMIFS('MOD PAA INVERSIÓN'!$M:$M,'MOD PAA INVERSIÓN'!B:B,A641,'MOD PAA INVERSIÓN'!A:A,"Información Actual")</f>
        <v>0</v>
      </c>
      <c r="AF641" s="76" t="e">
        <f>VLOOKUP(A641,'Copia de MOD PAA INVERSIÓN'!$B:$M,12,0)</f>
        <v>#N/A</v>
      </c>
      <c r="AG641" s="28" t="e">
        <f t="shared" si="176"/>
        <v>#REF!</v>
      </c>
      <c r="AH641" s="28" t="e">
        <f t="shared" si="164"/>
        <v>#REF!</v>
      </c>
    </row>
    <row r="642" spans="1:34" ht="153">
      <c r="A642" s="32" t="s">
        <v>1151</v>
      </c>
      <c r="B642" s="33" t="s">
        <v>71</v>
      </c>
      <c r="C642" s="33" t="s">
        <v>72</v>
      </c>
      <c r="D642" s="33" t="s">
        <v>1152</v>
      </c>
      <c r="E642" s="33" t="s">
        <v>879</v>
      </c>
      <c r="F642" s="34">
        <v>8146</v>
      </c>
      <c r="G642" s="34">
        <v>2024110010254</v>
      </c>
      <c r="H642" s="33" t="s">
        <v>17</v>
      </c>
      <c r="I642" s="33" t="s">
        <v>880</v>
      </c>
      <c r="J642" s="33" t="s">
        <v>21</v>
      </c>
      <c r="K642" s="33">
        <v>80111600</v>
      </c>
      <c r="L642" s="33" t="s">
        <v>1153</v>
      </c>
      <c r="M642" s="33" t="s">
        <v>461</v>
      </c>
      <c r="N642" s="33" t="s">
        <v>461</v>
      </c>
      <c r="O642" s="33">
        <v>5</v>
      </c>
      <c r="P642" s="33">
        <v>1</v>
      </c>
      <c r="Q642" s="33" t="s">
        <v>885</v>
      </c>
      <c r="R642" s="63" t="s">
        <v>85</v>
      </c>
      <c r="S642" s="63">
        <v>4800000</v>
      </c>
      <c r="T642" s="54">
        <f t="shared" ref="T642:T662" si="187">+S642*O642</f>
        <v>24000000</v>
      </c>
      <c r="U642" s="33" t="s">
        <v>1154</v>
      </c>
      <c r="V642" s="33" t="s">
        <v>79</v>
      </c>
      <c r="W642" s="33" t="s">
        <v>1155</v>
      </c>
      <c r="X642" s="33" t="s">
        <v>535</v>
      </c>
      <c r="Y642" s="33" t="s">
        <v>77</v>
      </c>
      <c r="Z642" s="33" t="s">
        <v>78</v>
      </c>
      <c r="AA642" s="76">
        <f>SUMIFS('MOD PAA INVERSIÓN'!M:M,'MOD PAA INVERSIÓN'!B:B,A642,'MOD PAA INVERSIÓN'!A:A,"Modificación propuesta")</f>
        <v>0</v>
      </c>
      <c r="AB642" s="76">
        <f t="shared" si="161"/>
        <v>0</v>
      </c>
      <c r="AC642" s="76">
        <f t="shared" si="186"/>
        <v>24000000</v>
      </c>
      <c r="AD642" s="76">
        <f>IFERROR(VLOOKUP(A642,'MOD PAA INVERSIÓN'!$B:$U,20,0),0)</f>
        <v>0</v>
      </c>
      <c r="AE642" s="76">
        <f>SUMIFS('MOD PAA INVERSIÓN'!$M:$M,'MOD PAA INVERSIÓN'!B:B,A642,'MOD PAA INVERSIÓN'!A:A,"Información Actual")</f>
        <v>0</v>
      </c>
      <c r="AF642" s="76" t="e">
        <f>VLOOKUP(A642,'Copia de MOD PAA INVERSIÓN'!$B:$M,12,0)</f>
        <v>#N/A</v>
      </c>
      <c r="AG642" s="28" t="e">
        <f t="shared" si="176"/>
        <v>#REF!</v>
      </c>
      <c r="AH642" s="28" t="e">
        <f t="shared" si="164"/>
        <v>#REF!</v>
      </c>
    </row>
    <row r="643" spans="1:34" ht="153">
      <c r="A643" s="32" t="s">
        <v>1156</v>
      </c>
      <c r="B643" s="33" t="s">
        <v>71</v>
      </c>
      <c r="C643" s="33" t="s">
        <v>72</v>
      </c>
      <c r="D643" s="33" t="s">
        <v>1152</v>
      </c>
      <c r="E643" s="33" t="s">
        <v>879</v>
      </c>
      <c r="F643" s="34">
        <v>8146</v>
      </c>
      <c r="G643" s="34">
        <v>2024110010254</v>
      </c>
      <c r="H643" s="33" t="s">
        <v>17</v>
      </c>
      <c r="I643" s="33" t="s">
        <v>880</v>
      </c>
      <c r="J643" s="33" t="s">
        <v>21</v>
      </c>
      <c r="K643" s="33">
        <v>80111600</v>
      </c>
      <c r="L643" s="33" t="s">
        <v>1475</v>
      </c>
      <c r="M643" s="33" t="s">
        <v>461</v>
      </c>
      <c r="N643" s="33" t="s">
        <v>461</v>
      </c>
      <c r="O643" s="33">
        <v>5</v>
      </c>
      <c r="P643" s="33">
        <v>1</v>
      </c>
      <c r="Q643" s="33" t="s">
        <v>885</v>
      </c>
      <c r="R643" s="63" t="s">
        <v>85</v>
      </c>
      <c r="S643" s="63">
        <v>5500000</v>
      </c>
      <c r="T643" s="54">
        <f t="shared" si="187"/>
        <v>27500000</v>
      </c>
      <c r="U643" s="33" t="s">
        <v>1154</v>
      </c>
      <c r="V643" s="33" t="s">
        <v>79</v>
      </c>
      <c r="W643" s="33" t="s">
        <v>1155</v>
      </c>
      <c r="X643" s="33" t="s">
        <v>535</v>
      </c>
      <c r="Y643" s="33" t="s">
        <v>77</v>
      </c>
      <c r="Z643" s="33" t="s">
        <v>78</v>
      </c>
      <c r="AA643" s="76">
        <f>SUMIFS('MOD PAA INVERSIÓN'!M:M,'MOD PAA INVERSIÓN'!B:B,A643,'MOD PAA INVERSIÓN'!A:A,"Modificación propuesta")</f>
        <v>32500000</v>
      </c>
      <c r="AB643" s="76">
        <f t="shared" si="161"/>
        <v>5000000</v>
      </c>
      <c r="AC643" s="95">
        <v>32500000</v>
      </c>
      <c r="AD643" s="76">
        <f>IFERROR(VLOOKUP(A643,'MOD PAA INVERSIÓN'!$B:$U,20,0),0)</f>
        <v>3</v>
      </c>
      <c r="AE643" s="76">
        <f>SUMIFS('MOD PAA INVERSIÓN'!$M:$M,'MOD PAA INVERSIÓN'!B:B,A643,'MOD PAA INVERSIÓN'!A:A,"Información Actual")</f>
        <v>27500000</v>
      </c>
      <c r="AF643" s="76">
        <f>VLOOKUP(A643,'Copia de MOD PAA INVERSIÓN'!$B:$M,12,0)</f>
        <v>32500000</v>
      </c>
      <c r="AG643" s="79" t="e">
        <f t="shared" si="176"/>
        <v>#REF!</v>
      </c>
      <c r="AH643" s="79" t="e">
        <f t="shared" si="164"/>
        <v>#REF!</v>
      </c>
    </row>
    <row r="644" spans="1:34" ht="153">
      <c r="A644" s="32" t="s">
        <v>1158</v>
      </c>
      <c r="B644" s="33" t="s">
        <v>71</v>
      </c>
      <c r="C644" s="33" t="s">
        <v>72</v>
      </c>
      <c r="D644" s="33" t="s">
        <v>1152</v>
      </c>
      <c r="E644" s="33" t="s">
        <v>879</v>
      </c>
      <c r="F644" s="34">
        <v>8146</v>
      </c>
      <c r="G644" s="34">
        <v>2024110010254</v>
      </c>
      <c r="H644" s="33" t="s">
        <v>17</v>
      </c>
      <c r="I644" s="33" t="s">
        <v>880</v>
      </c>
      <c r="J644" s="33" t="s">
        <v>21</v>
      </c>
      <c r="K644" s="33">
        <v>80111600</v>
      </c>
      <c r="L644" s="33" t="s">
        <v>1159</v>
      </c>
      <c r="M644" s="33" t="s">
        <v>461</v>
      </c>
      <c r="N644" s="33" t="s">
        <v>461</v>
      </c>
      <c r="O644" s="33">
        <v>5</v>
      </c>
      <c r="P644" s="33">
        <v>1</v>
      </c>
      <c r="Q644" s="33" t="s">
        <v>885</v>
      </c>
      <c r="R644" s="63" t="s">
        <v>85</v>
      </c>
      <c r="S644" s="63">
        <v>2440007</v>
      </c>
      <c r="T644" s="54">
        <f t="shared" si="187"/>
        <v>12200035</v>
      </c>
      <c r="U644" s="33" t="s">
        <v>1154</v>
      </c>
      <c r="V644" s="33" t="s">
        <v>79</v>
      </c>
      <c r="W644" s="33" t="s">
        <v>1155</v>
      </c>
      <c r="X644" s="33" t="s">
        <v>535</v>
      </c>
      <c r="Y644" s="33" t="s">
        <v>77</v>
      </c>
      <c r="Z644" s="33" t="s">
        <v>78</v>
      </c>
      <c r="AA644" s="76">
        <f>SUMIFS('MOD PAA INVERSIÓN'!M:M,'MOD PAA INVERSIÓN'!B:B,A644,'MOD PAA INVERSIÓN'!A:A,"Modificación propuesta")</f>
        <v>0</v>
      </c>
      <c r="AB644" s="76">
        <f t="shared" si="161"/>
        <v>0</v>
      </c>
      <c r="AC644" s="76">
        <f>T644</f>
        <v>12200035</v>
      </c>
      <c r="AD644" s="76">
        <f>IFERROR(VLOOKUP(A644,'MOD PAA INVERSIÓN'!$B:$U,20,0),0)</f>
        <v>0</v>
      </c>
      <c r="AE644" s="76">
        <f>SUMIFS('MOD PAA INVERSIÓN'!$M:$M,'MOD PAA INVERSIÓN'!B:B,A644,'MOD PAA INVERSIÓN'!A:A,"Información Actual")</f>
        <v>0</v>
      </c>
      <c r="AF644" s="76" t="e">
        <f>VLOOKUP(A644,'Copia de MOD PAA INVERSIÓN'!$B:$M,12,0)</f>
        <v>#N/A</v>
      </c>
      <c r="AG644" s="28" t="e">
        <f t="shared" si="176"/>
        <v>#REF!</v>
      </c>
      <c r="AH644" s="28" t="e">
        <f t="shared" si="164"/>
        <v>#REF!</v>
      </c>
    </row>
    <row r="645" spans="1:34" ht="153">
      <c r="A645" s="32" t="s">
        <v>1160</v>
      </c>
      <c r="B645" s="33" t="s">
        <v>71</v>
      </c>
      <c r="C645" s="33" t="s">
        <v>72</v>
      </c>
      <c r="D645" s="33" t="s">
        <v>1152</v>
      </c>
      <c r="E645" s="33" t="s">
        <v>879</v>
      </c>
      <c r="F645" s="34">
        <v>8146</v>
      </c>
      <c r="G645" s="34">
        <v>2024110010254</v>
      </c>
      <c r="H645" s="33" t="s">
        <v>17</v>
      </c>
      <c r="I645" s="33" t="s">
        <v>880</v>
      </c>
      <c r="J645" s="33" t="s">
        <v>21</v>
      </c>
      <c r="K645" s="33">
        <v>80111600</v>
      </c>
      <c r="L645" s="33" t="s">
        <v>1476</v>
      </c>
      <c r="M645" s="33" t="s">
        <v>461</v>
      </c>
      <c r="N645" s="33" t="s">
        <v>461</v>
      </c>
      <c r="O645" s="33">
        <v>5</v>
      </c>
      <c r="P645" s="33">
        <v>1</v>
      </c>
      <c r="Q645" s="33" t="s">
        <v>885</v>
      </c>
      <c r="R645" s="63" t="s">
        <v>85</v>
      </c>
      <c r="S645" s="63">
        <v>4508000</v>
      </c>
      <c r="T645" s="54">
        <f t="shared" si="187"/>
        <v>22540000</v>
      </c>
      <c r="U645" s="33" t="s">
        <v>1154</v>
      </c>
      <c r="V645" s="33" t="s">
        <v>79</v>
      </c>
      <c r="W645" s="33" t="s">
        <v>1155</v>
      </c>
      <c r="X645" s="33" t="s">
        <v>535</v>
      </c>
      <c r="Y645" s="33" t="s">
        <v>77</v>
      </c>
      <c r="Z645" s="33" t="s">
        <v>78</v>
      </c>
      <c r="AA645" s="76">
        <f>SUMIFS('MOD PAA INVERSIÓN'!M:M,'MOD PAA INVERSIÓN'!B:B,A645,'MOD PAA INVERSIÓN'!A:A,"Modificación propuesta")</f>
        <v>9016000</v>
      </c>
      <c r="AB645" s="96">
        <f t="shared" si="161"/>
        <v>-13524000</v>
      </c>
      <c r="AC645" s="97">
        <v>9016000</v>
      </c>
      <c r="AD645" s="96">
        <f>IFERROR(VLOOKUP(A645,'MOD PAA INVERSIÓN'!$B:$U,20,0),0)</f>
        <v>3</v>
      </c>
      <c r="AE645" s="96">
        <f>SUMIFS('MOD PAA INVERSIÓN'!$M:$M,'MOD PAA INVERSIÓN'!B:B,A645,'MOD PAA INVERSIÓN'!A:A,"Información Actual")</f>
        <v>22540000</v>
      </c>
      <c r="AF645" s="96">
        <f>VLOOKUP(A645,'Copia de MOD PAA INVERSIÓN'!$B:$M,12,0)</f>
        <v>9016000</v>
      </c>
      <c r="AG645" s="98" t="e">
        <f t="shared" si="176"/>
        <v>#REF!</v>
      </c>
      <c r="AH645" s="79" t="e">
        <f t="shared" si="164"/>
        <v>#REF!</v>
      </c>
    </row>
    <row r="646" spans="1:34" ht="153">
      <c r="A646" s="32" t="s">
        <v>1161</v>
      </c>
      <c r="B646" s="33" t="s">
        <v>71</v>
      </c>
      <c r="C646" s="33" t="s">
        <v>72</v>
      </c>
      <c r="D646" s="33" t="s">
        <v>1152</v>
      </c>
      <c r="E646" s="33" t="s">
        <v>879</v>
      </c>
      <c r="F646" s="34">
        <v>8146</v>
      </c>
      <c r="G646" s="34">
        <v>2024110010254</v>
      </c>
      <c r="H646" s="33" t="s">
        <v>17</v>
      </c>
      <c r="I646" s="33" t="s">
        <v>880</v>
      </c>
      <c r="J646" s="33" t="s">
        <v>21</v>
      </c>
      <c r="K646" s="33">
        <v>80111600</v>
      </c>
      <c r="L646" s="33" t="s">
        <v>1477</v>
      </c>
      <c r="M646" s="33" t="s">
        <v>461</v>
      </c>
      <c r="N646" s="33" t="s">
        <v>461</v>
      </c>
      <c r="O646" s="33">
        <v>5</v>
      </c>
      <c r="P646" s="33">
        <v>1</v>
      </c>
      <c r="Q646" s="33" t="s">
        <v>885</v>
      </c>
      <c r="R646" s="63" t="s">
        <v>85</v>
      </c>
      <c r="S646" s="63">
        <v>4350000</v>
      </c>
      <c r="T646" s="54">
        <f t="shared" si="187"/>
        <v>21750000</v>
      </c>
      <c r="U646" s="33" t="s">
        <v>1154</v>
      </c>
      <c r="V646" s="33" t="s">
        <v>79</v>
      </c>
      <c r="W646" s="33" t="s">
        <v>1155</v>
      </c>
      <c r="X646" s="33" t="s">
        <v>535</v>
      </c>
      <c r="Y646" s="33" t="s">
        <v>77</v>
      </c>
      <c r="Z646" s="33" t="s">
        <v>78</v>
      </c>
      <c r="AA646" s="76">
        <f>SUMIFS('MOD PAA INVERSIÓN'!M:M,'MOD PAA INVERSIÓN'!B:B,A646,'MOD PAA INVERSIÓN'!A:A,"Modificación propuesta")</f>
        <v>0</v>
      </c>
      <c r="AB646" s="76">
        <f t="shared" si="161"/>
        <v>0</v>
      </c>
      <c r="AC646" s="76">
        <f t="shared" ref="AC646:AC653" si="188">T646</f>
        <v>21750000</v>
      </c>
      <c r="AD646" s="76">
        <f>IFERROR(VLOOKUP(A646,'MOD PAA INVERSIÓN'!$B:$U,20,0),0)</f>
        <v>0</v>
      </c>
      <c r="AE646" s="76">
        <f>SUMIFS('MOD PAA INVERSIÓN'!$M:$M,'MOD PAA INVERSIÓN'!B:B,A646,'MOD PAA INVERSIÓN'!A:A,"Información Actual")</f>
        <v>0</v>
      </c>
      <c r="AF646" s="76" t="e">
        <f>VLOOKUP(A646,'Copia de MOD PAA INVERSIÓN'!$B:$M,12,0)</f>
        <v>#N/A</v>
      </c>
      <c r="AG646" s="28" t="e">
        <f t="shared" si="176"/>
        <v>#REF!</v>
      </c>
      <c r="AH646" s="28" t="e">
        <f t="shared" si="164"/>
        <v>#REF!</v>
      </c>
    </row>
    <row r="647" spans="1:34" ht="153">
      <c r="A647" s="32" t="s">
        <v>1162</v>
      </c>
      <c r="B647" s="33" t="s">
        <v>71</v>
      </c>
      <c r="C647" s="33" t="s">
        <v>72</v>
      </c>
      <c r="D647" s="33" t="s">
        <v>1152</v>
      </c>
      <c r="E647" s="33" t="s">
        <v>879</v>
      </c>
      <c r="F647" s="34">
        <v>8146</v>
      </c>
      <c r="G647" s="34">
        <v>2024110010254</v>
      </c>
      <c r="H647" s="33" t="s">
        <v>17</v>
      </c>
      <c r="I647" s="33" t="s">
        <v>880</v>
      </c>
      <c r="J647" s="33" t="s">
        <v>21</v>
      </c>
      <c r="K647" s="33">
        <v>80111600</v>
      </c>
      <c r="L647" s="33" t="s">
        <v>1163</v>
      </c>
      <c r="M647" s="33" t="s">
        <v>461</v>
      </c>
      <c r="N647" s="33" t="s">
        <v>461</v>
      </c>
      <c r="O647" s="33">
        <v>5</v>
      </c>
      <c r="P647" s="33">
        <v>1</v>
      </c>
      <c r="Q647" s="33" t="s">
        <v>885</v>
      </c>
      <c r="R647" s="63" t="s">
        <v>85</v>
      </c>
      <c r="S647" s="63">
        <v>4350000</v>
      </c>
      <c r="T647" s="54">
        <f t="shared" si="187"/>
        <v>21750000</v>
      </c>
      <c r="U647" s="33" t="s">
        <v>1154</v>
      </c>
      <c r="V647" s="33" t="s">
        <v>79</v>
      </c>
      <c r="W647" s="33" t="s">
        <v>1155</v>
      </c>
      <c r="X647" s="33" t="s">
        <v>535</v>
      </c>
      <c r="Y647" s="33" t="s">
        <v>77</v>
      </c>
      <c r="Z647" s="33" t="s">
        <v>78</v>
      </c>
      <c r="AA647" s="76">
        <f>SUMIFS('MOD PAA INVERSIÓN'!M:M,'MOD PAA INVERSIÓN'!B:B,A647,'MOD PAA INVERSIÓN'!A:A,"Modificación propuesta")</f>
        <v>0</v>
      </c>
      <c r="AB647" s="76">
        <f t="shared" si="161"/>
        <v>0</v>
      </c>
      <c r="AC647" s="76">
        <f t="shared" si="188"/>
        <v>21750000</v>
      </c>
      <c r="AD647" s="76">
        <f>IFERROR(VLOOKUP(A647,'MOD PAA INVERSIÓN'!$B:$U,20,0),0)</f>
        <v>0</v>
      </c>
      <c r="AE647" s="76">
        <f>SUMIFS('MOD PAA INVERSIÓN'!$M:$M,'MOD PAA INVERSIÓN'!B:B,A647,'MOD PAA INVERSIÓN'!A:A,"Información Actual")</f>
        <v>0</v>
      </c>
      <c r="AF647" s="76" t="e">
        <f>VLOOKUP(A647,'Copia de MOD PAA INVERSIÓN'!$B:$M,12,0)</f>
        <v>#N/A</v>
      </c>
      <c r="AG647" s="28" t="e">
        <f t="shared" si="176"/>
        <v>#REF!</v>
      </c>
      <c r="AH647" s="28" t="e">
        <f t="shared" si="164"/>
        <v>#REF!</v>
      </c>
    </row>
    <row r="648" spans="1:34" ht="153">
      <c r="A648" s="32" t="s">
        <v>1164</v>
      </c>
      <c r="B648" s="33" t="s">
        <v>71</v>
      </c>
      <c r="C648" s="33" t="s">
        <v>72</v>
      </c>
      <c r="D648" s="33" t="s">
        <v>1152</v>
      </c>
      <c r="E648" s="33" t="s">
        <v>879</v>
      </c>
      <c r="F648" s="34">
        <v>8146</v>
      </c>
      <c r="G648" s="34">
        <v>2024110010254</v>
      </c>
      <c r="H648" s="33" t="s">
        <v>17</v>
      </c>
      <c r="I648" s="33" t="s">
        <v>880</v>
      </c>
      <c r="J648" s="33" t="s">
        <v>21</v>
      </c>
      <c r="K648" s="33">
        <v>80111600</v>
      </c>
      <c r="L648" s="33" t="s">
        <v>1478</v>
      </c>
      <c r="M648" s="33" t="s">
        <v>675</v>
      </c>
      <c r="N648" s="33" t="s">
        <v>675</v>
      </c>
      <c r="O648" s="33">
        <v>5</v>
      </c>
      <c r="P648" s="33">
        <v>1</v>
      </c>
      <c r="Q648" s="33" t="s">
        <v>885</v>
      </c>
      <c r="R648" s="63" t="s">
        <v>85</v>
      </c>
      <c r="S648" s="63">
        <v>4700000</v>
      </c>
      <c r="T648" s="54">
        <f t="shared" si="187"/>
        <v>23500000</v>
      </c>
      <c r="U648" s="33" t="s">
        <v>1154</v>
      </c>
      <c r="V648" s="33" t="s">
        <v>79</v>
      </c>
      <c r="W648" s="33" t="s">
        <v>1155</v>
      </c>
      <c r="X648" s="33" t="s">
        <v>535</v>
      </c>
      <c r="Y648" s="33" t="s">
        <v>77</v>
      </c>
      <c r="Z648" s="33" t="s">
        <v>78</v>
      </c>
      <c r="AA648" s="76">
        <f>SUMIFS('MOD PAA INVERSIÓN'!M:M,'MOD PAA INVERSIÓN'!B:B,A648,'MOD PAA INVERSIÓN'!A:A,"Modificación propuesta")</f>
        <v>23500000</v>
      </c>
      <c r="AB648" s="76">
        <f t="shared" si="161"/>
        <v>0</v>
      </c>
      <c r="AC648" s="76">
        <f t="shared" si="188"/>
        <v>23500000</v>
      </c>
      <c r="AD648" s="76">
        <f>IFERROR(VLOOKUP(A648,'MOD PAA INVERSIÓN'!$B:$U,20,0),0)</f>
        <v>3</v>
      </c>
      <c r="AE648" s="76">
        <f>SUMIFS('MOD PAA INVERSIÓN'!$M:$M,'MOD PAA INVERSIÓN'!B:B,A648,'MOD PAA INVERSIÓN'!A:A,"Información Actual")</f>
        <v>23500000</v>
      </c>
      <c r="AF648" s="76">
        <f>VLOOKUP(A648,'Copia de MOD PAA INVERSIÓN'!$B:$M,12,0)</f>
        <v>23500000</v>
      </c>
      <c r="AG648" s="79" t="e">
        <f t="shared" si="176"/>
        <v>#REF!</v>
      </c>
      <c r="AH648" s="79" t="e">
        <f t="shared" si="164"/>
        <v>#REF!</v>
      </c>
    </row>
    <row r="649" spans="1:34" ht="153">
      <c r="A649" s="32" t="s">
        <v>1166</v>
      </c>
      <c r="B649" s="33" t="s">
        <v>71</v>
      </c>
      <c r="C649" s="33" t="s">
        <v>72</v>
      </c>
      <c r="D649" s="33" t="s">
        <v>1152</v>
      </c>
      <c r="E649" s="33" t="s">
        <v>879</v>
      </c>
      <c r="F649" s="34">
        <v>8146</v>
      </c>
      <c r="G649" s="34">
        <v>2024110010254</v>
      </c>
      <c r="H649" s="33" t="s">
        <v>17</v>
      </c>
      <c r="I649" s="33" t="s">
        <v>880</v>
      </c>
      <c r="J649" s="33" t="s">
        <v>21</v>
      </c>
      <c r="K649" s="33">
        <v>80111600</v>
      </c>
      <c r="L649" s="33" t="s">
        <v>1167</v>
      </c>
      <c r="M649" s="33" t="s">
        <v>461</v>
      </c>
      <c r="N649" s="33" t="s">
        <v>461</v>
      </c>
      <c r="O649" s="33">
        <v>5</v>
      </c>
      <c r="P649" s="33">
        <v>1</v>
      </c>
      <c r="Q649" s="33" t="s">
        <v>885</v>
      </c>
      <c r="R649" s="63" t="s">
        <v>85</v>
      </c>
      <c r="S649" s="63">
        <v>3600000</v>
      </c>
      <c r="T649" s="54">
        <f t="shared" si="187"/>
        <v>18000000</v>
      </c>
      <c r="U649" s="33" t="s">
        <v>1154</v>
      </c>
      <c r="V649" s="33" t="s">
        <v>79</v>
      </c>
      <c r="W649" s="33" t="s">
        <v>1155</v>
      </c>
      <c r="X649" s="33" t="s">
        <v>535</v>
      </c>
      <c r="Y649" s="33" t="s">
        <v>77</v>
      </c>
      <c r="Z649" s="33" t="s">
        <v>78</v>
      </c>
      <c r="AA649" s="76">
        <f>SUMIFS('MOD PAA INVERSIÓN'!M:M,'MOD PAA INVERSIÓN'!B:B,A649,'MOD PAA INVERSIÓN'!A:A,"Modificación propuesta")</f>
        <v>0</v>
      </c>
      <c r="AB649" s="76">
        <f t="shared" si="161"/>
        <v>0</v>
      </c>
      <c r="AC649" s="76">
        <f t="shared" si="188"/>
        <v>18000000</v>
      </c>
      <c r="AD649" s="76">
        <f>IFERROR(VLOOKUP(A649,'MOD PAA INVERSIÓN'!$B:$U,20,0),0)</f>
        <v>0</v>
      </c>
      <c r="AE649" s="76">
        <f>SUMIFS('MOD PAA INVERSIÓN'!$M:$M,'MOD PAA INVERSIÓN'!B:B,A649,'MOD PAA INVERSIÓN'!A:A,"Información Actual")</f>
        <v>0</v>
      </c>
      <c r="AF649" s="76" t="e">
        <f>VLOOKUP(A649,'Copia de MOD PAA INVERSIÓN'!$B:$M,12,0)</f>
        <v>#N/A</v>
      </c>
      <c r="AG649" s="28" t="e">
        <f t="shared" si="176"/>
        <v>#REF!</v>
      </c>
      <c r="AH649" s="28" t="e">
        <f t="shared" si="164"/>
        <v>#REF!</v>
      </c>
    </row>
    <row r="650" spans="1:34" ht="153">
      <c r="A650" s="32" t="s">
        <v>1168</v>
      </c>
      <c r="B650" s="33" t="s">
        <v>71</v>
      </c>
      <c r="C650" s="33" t="s">
        <v>72</v>
      </c>
      <c r="D650" s="33" t="s">
        <v>1152</v>
      </c>
      <c r="E650" s="33" t="s">
        <v>879</v>
      </c>
      <c r="F650" s="34">
        <v>8146</v>
      </c>
      <c r="G650" s="34">
        <v>2024110010254</v>
      </c>
      <c r="H650" s="33" t="s">
        <v>17</v>
      </c>
      <c r="I650" s="33" t="s">
        <v>880</v>
      </c>
      <c r="J650" s="33" t="s">
        <v>21</v>
      </c>
      <c r="K650" s="33">
        <v>80111600</v>
      </c>
      <c r="L650" s="33" t="s">
        <v>1169</v>
      </c>
      <c r="M650" s="33" t="s">
        <v>461</v>
      </c>
      <c r="N650" s="33" t="s">
        <v>461</v>
      </c>
      <c r="O650" s="33">
        <v>5</v>
      </c>
      <c r="P650" s="33">
        <v>1</v>
      </c>
      <c r="Q650" s="33" t="s">
        <v>885</v>
      </c>
      <c r="R650" s="63" t="s">
        <v>85</v>
      </c>
      <c r="S650" s="63">
        <v>4350000</v>
      </c>
      <c r="T650" s="54">
        <f t="shared" si="187"/>
        <v>21750000</v>
      </c>
      <c r="U650" s="33" t="s">
        <v>1154</v>
      </c>
      <c r="V650" s="33" t="s">
        <v>79</v>
      </c>
      <c r="W650" s="33" t="s">
        <v>1155</v>
      </c>
      <c r="X650" s="33" t="s">
        <v>535</v>
      </c>
      <c r="Y650" s="33" t="s">
        <v>77</v>
      </c>
      <c r="Z650" s="33" t="s">
        <v>78</v>
      </c>
      <c r="AA650" s="76">
        <f>SUMIFS('MOD PAA INVERSIÓN'!M:M,'MOD PAA INVERSIÓN'!B:B,A650,'MOD PAA INVERSIÓN'!A:A,"Modificación propuesta")</f>
        <v>0</v>
      </c>
      <c r="AB650" s="76">
        <f t="shared" si="161"/>
        <v>0</v>
      </c>
      <c r="AC650" s="76">
        <f t="shared" si="188"/>
        <v>21750000</v>
      </c>
      <c r="AD650" s="76">
        <f>IFERROR(VLOOKUP(A650,'MOD PAA INVERSIÓN'!$B:$U,20,0),0)</f>
        <v>0</v>
      </c>
      <c r="AE650" s="76">
        <f>SUMIFS('MOD PAA INVERSIÓN'!$M:$M,'MOD PAA INVERSIÓN'!B:B,A650,'MOD PAA INVERSIÓN'!A:A,"Información Actual")</f>
        <v>0</v>
      </c>
      <c r="AF650" s="76" t="e">
        <f>VLOOKUP(A650,'Copia de MOD PAA INVERSIÓN'!$B:$M,12,0)</f>
        <v>#N/A</v>
      </c>
      <c r="AG650" s="28" t="e">
        <f t="shared" si="176"/>
        <v>#REF!</v>
      </c>
      <c r="AH650" s="28" t="e">
        <f t="shared" si="164"/>
        <v>#REF!</v>
      </c>
    </row>
    <row r="651" spans="1:34" ht="153">
      <c r="A651" s="32" t="s">
        <v>1170</v>
      </c>
      <c r="B651" s="33" t="s">
        <v>71</v>
      </c>
      <c r="C651" s="33" t="s">
        <v>72</v>
      </c>
      <c r="D651" s="33" t="s">
        <v>1152</v>
      </c>
      <c r="E651" s="33" t="s">
        <v>879</v>
      </c>
      <c r="F651" s="34">
        <v>8146</v>
      </c>
      <c r="G651" s="34">
        <v>2024110010254</v>
      </c>
      <c r="H651" s="33" t="s">
        <v>17</v>
      </c>
      <c r="I651" s="33" t="s">
        <v>880</v>
      </c>
      <c r="J651" s="33" t="s">
        <v>21</v>
      </c>
      <c r="K651" s="33">
        <v>80111600</v>
      </c>
      <c r="L651" s="33" t="s">
        <v>1171</v>
      </c>
      <c r="M651" s="33" t="s">
        <v>461</v>
      </c>
      <c r="N651" s="33" t="s">
        <v>461</v>
      </c>
      <c r="O651" s="33">
        <v>5</v>
      </c>
      <c r="P651" s="33">
        <v>1</v>
      </c>
      <c r="Q651" s="33" t="s">
        <v>885</v>
      </c>
      <c r="R651" s="63" t="s">
        <v>85</v>
      </c>
      <c r="S651" s="63">
        <v>4508000</v>
      </c>
      <c r="T651" s="54">
        <f t="shared" si="187"/>
        <v>22540000</v>
      </c>
      <c r="U651" s="33" t="s">
        <v>1154</v>
      </c>
      <c r="V651" s="33" t="s">
        <v>79</v>
      </c>
      <c r="W651" s="33" t="s">
        <v>1155</v>
      </c>
      <c r="X651" s="33" t="s">
        <v>535</v>
      </c>
      <c r="Y651" s="33" t="s">
        <v>77</v>
      </c>
      <c r="Z651" s="33" t="s">
        <v>78</v>
      </c>
      <c r="AA651" s="76">
        <f>SUMIFS('MOD PAA INVERSIÓN'!M:M,'MOD PAA INVERSIÓN'!B:B,A651,'MOD PAA INVERSIÓN'!A:A,"Modificación propuesta")</f>
        <v>0</v>
      </c>
      <c r="AB651" s="76">
        <f t="shared" si="161"/>
        <v>0</v>
      </c>
      <c r="AC651" s="76">
        <f t="shared" si="188"/>
        <v>22540000</v>
      </c>
      <c r="AD651" s="76">
        <f>IFERROR(VLOOKUP(A651,'MOD PAA INVERSIÓN'!$B:$U,20,0),0)</f>
        <v>0</v>
      </c>
      <c r="AE651" s="76">
        <f>SUMIFS('MOD PAA INVERSIÓN'!$M:$M,'MOD PAA INVERSIÓN'!B:B,A651,'MOD PAA INVERSIÓN'!A:A,"Información Actual")</f>
        <v>0</v>
      </c>
      <c r="AF651" s="76" t="e">
        <f>VLOOKUP(A651,'Copia de MOD PAA INVERSIÓN'!$B:$M,12,0)</f>
        <v>#N/A</v>
      </c>
      <c r="AG651" s="28" t="e">
        <f t="shared" si="176"/>
        <v>#REF!</v>
      </c>
      <c r="AH651" s="28" t="e">
        <f t="shared" si="164"/>
        <v>#REF!</v>
      </c>
    </row>
    <row r="652" spans="1:34" ht="153">
      <c r="A652" s="32" t="s">
        <v>1172</v>
      </c>
      <c r="B652" s="33" t="s">
        <v>71</v>
      </c>
      <c r="C652" s="33" t="s">
        <v>72</v>
      </c>
      <c r="D652" s="33" t="s">
        <v>1152</v>
      </c>
      <c r="E652" s="33" t="s">
        <v>879</v>
      </c>
      <c r="F652" s="34">
        <v>8146</v>
      </c>
      <c r="G652" s="34">
        <v>2024110010254</v>
      </c>
      <c r="H652" s="33" t="s">
        <v>17</v>
      </c>
      <c r="I652" s="33" t="s">
        <v>880</v>
      </c>
      <c r="J652" s="33" t="s">
        <v>21</v>
      </c>
      <c r="K652" s="33">
        <v>80111600</v>
      </c>
      <c r="L652" s="33" t="s">
        <v>1479</v>
      </c>
      <c r="M652" s="33" t="s">
        <v>675</v>
      </c>
      <c r="N652" s="33" t="s">
        <v>309</v>
      </c>
      <c r="O652" s="33">
        <v>3</v>
      </c>
      <c r="P652" s="33">
        <v>1</v>
      </c>
      <c r="Q652" s="33" t="s">
        <v>885</v>
      </c>
      <c r="R652" s="63" t="s">
        <v>85</v>
      </c>
      <c r="S652" s="63">
        <v>4500000</v>
      </c>
      <c r="T652" s="54">
        <f t="shared" si="187"/>
        <v>13500000</v>
      </c>
      <c r="U652" s="33" t="s">
        <v>1154</v>
      </c>
      <c r="V652" s="33" t="s">
        <v>79</v>
      </c>
      <c r="W652" s="33" t="s">
        <v>1155</v>
      </c>
      <c r="X652" s="33" t="s">
        <v>535</v>
      </c>
      <c r="Y652" s="33" t="s">
        <v>77</v>
      </c>
      <c r="Z652" s="33" t="s">
        <v>78</v>
      </c>
      <c r="AA652" s="76">
        <f>SUMIFS('MOD PAA INVERSIÓN'!M:M,'MOD PAA INVERSIÓN'!B:B,A652,'MOD PAA INVERSIÓN'!A:A,"Modificación propuesta")</f>
        <v>0</v>
      </c>
      <c r="AB652" s="76">
        <f t="shared" si="161"/>
        <v>0</v>
      </c>
      <c r="AC652" s="76">
        <f t="shared" si="188"/>
        <v>13500000</v>
      </c>
      <c r="AD652" s="76">
        <f>IFERROR(VLOOKUP(A652,'MOD PAA INVERSIÓN'!$B:$U,20,0),0)</f>
        <v>0</v>
      </c>
      <c r="AE652" s="76">
        <f>SUMIFS('MOD PAA INVERSIÓN'!$M:$M,'MOD PAA INVERSIÓN'!B:B,A652,'MOD PAA INVERSIÓN'!A:A,"Información Actual")</f>
        <v>0</v>
      </c>
      <c r="AF652" s="76" t="e">
        <f>VLOOKUP(A652,'Copia de MOD PAA INVERSIÓN'!$B:$M,12,0)</f>
        <v>#N/A</v>
      </c>
      <c r="AG652" s="28" t="e">
        <f t="shared" si="176"/>
        <v>#REF!</v>
      </c>
      <c r="AH652" s="28" t="e">
        <f t="shared" si="164"/>
        <v>#REF!</v>
      </c>
    </row>
    <row r="653" spans="1:34" ht="153">
      <c r="A653" s="32" t="s">
        <v>1173</v>
      </c>
      <c r="B653" s="33" t="s">
        <v>71</v>
      </c>
      <c r="C653" s="33" t="s">
        <v>72</v>
      </c>
      <c r="D653" s="33" t="s">
        <v>1152</v>
      </c>
      <c r="E653" s="33" t="s">
        <v>879</v>
      </c>
      <c r="F653" s="34">
        <v>8146</v>
      </c>
      <c r="G653" s="34">
        <v>2024110010254</v>
      </c>
      <c r="H653" s="33" t="s">
        <v>17</v>
      </c>
      <c r="I653" s="33" t="s">
        <v>880</v>
      </c>
      <c r="J653" s="33" t="s">
        <v>21</v>
      </c>
      <c r="K653" s="33">
        <v>80111600</v>
      </c>
      <c r="L653" s="33" t="s">
        <v>1480</v>
      </c>
      <c r="M653" s="33" t="s">
        <v>461</v>
      </c>
      <c r="N653" s="33" t="s">
        <v>461</v>
      </c>
      <c r="O653" s="33">
        <v>5</v>
      </c>
      <c r="P653" s="33">
        <v>1</v>
      </c>
      <c r="Q653" s="33" t="s">
        <v>885</v>
      </c>
      <c r="R653" s="63" t="s">
        <v>85</v>
      </c>
      <c r="S653" s="63">
        <v>4350000</v>
      </c>
      <c r="T653" s="54">
        <f t="shared" si="187"/>
        <v>21750000</v>
      </c>
      <c r="U653" s="33" t="s">
        <v>1154</v>
      </c>
      <c r="V653" s="33" t="s">
        <v>79</v>
      </c>
      <c r="W653" s="33" t="s">
        <v>1155</v>
      </c>
      <c r="X653" s="33" t="s">
        <v>535</v>
      </c>
      <c r="Y653" s="33" t="s">
        <v>77</v>
      </c>
      <c r="Z653" s="33" t="s">
        <v>78</v>
      </c>
      <c r="AA653" s="76">
        <f>SUMIFS('MOD PAA INVERSIÓN'!M:M,'MOD PAA INVERSIÓN'!B:B,A653,'MOD PAA INVERSIÓN'!A:A,"Modificación propuesta")</f>
        <v>0</v>
      </c>
      <c r="AB653" s="76">
        <f t="shared" si="161"/>
        <v>0</v>
      </c>
      <c r="AC653" s="76">
        <f t="shared" si="188"/>
        <v>21750000</v>
      </c>
      <c r="AD653" s="76">
        <f>IFERROR(VLOOKUP(A653,'MOD PAA INVERSIÓN'!$B:$U,20,0),0)</f>
        <v>0</v>
      </c>
      <c r="AE653" s="76">
        <f>SUMIFS('MOD PAA INVERSIÓN'!$M:$M,'MOD PAA INVERSIÓN'!B:B,A653,'MOD PAA INVERSIÓN'!A:A,"Información Actual")</f>
        <v>0</v>
      </c>
      <c r="AF653" s="76" t="e">
        <f>VLOOKUP(A653,'Copia de MOD PAA INVERSIÓN'!$B:$M,12,0)</f>
        <v>#N/A</v>
      </c>
      <c r="AG653" s="28" t="e">
        <f t="shared" si="176"/>
        <v>#REF!</v>
      </c>
      <c r="AH653" s="28" t="e">
        <f t="shared" si="164"/>
        <v>#REF!</v>
      </c>
    </row>
    <row r="654" spans="1:34" ht="153">
      <c r="A654" s="32" t="s">
        <v>1174</v>
      </c>
      <c r="B654" s="33" t="s">
        <v>71</v>
      </c>
      <c r="C654" s="33" t="s">
        <v>72</v>
      </c>
      <c r="D654" s="33" t="s">
        <v>1152</v>
      </c>
      <c r="E654" s="33" t="s">
        <v>879</v>
      </c>
      <c r="F654" s="34">
        <v>8146</v>
      </c>
      <c r="G654" s="34">
        <v>2024110010254</v>
      </c>
      <c r="H654" s="33" t="s">
        <v>17</v>
      </c>
      <c r="I654" s="33" t="s">
        <v>880</v>
      </c>
      <c r="J654" s="33" t="s">
        <v>21</v>
      </c>
      <c r="K654" s="33">
        <v>80111600</v>
      </c>
      <c r="L654" s="33" t="s">
        <v>1481</v>
      </c>
      <c r="M654" s="33" t="s">
        <v>461</v>
      </c>
      <c r="N654" s="33" t="s">
        <v>461</v>
      </c>
      <c r="O654" s="33">
        <v>5</v>
      </c>
      <c r="P654" s="33">
        <v>1</v>
      </c>
      <c r="Q654" s="33" t="s">
        <v>885</v>
      </c>
      <c r="R654" s="63" t="s">
        <v>85</v>
      </c>
      <c r="S654" s="63">
        <v>6500000</v>
      </c>
      <c r="T654" s="54">
        <f t="shared" si="187"/>
        <v>32500000</v>
      </c>
      <c r="U654" s="33" t="s">
        <v>1154</v>
      </c>
      <c r="V654" s="33" t="s">
        <v>79</v>
      </c>
      <c r="W654" s="33" t="s">
        <v>1155</v>
      </c>
      <c r="X654" s="33" t="s">
        <v>535</v>
      </c>
      <c r="Y654" s="33" t="s">
        <v>77</v>
      </c>
      <c r="Z654" s="33" t="s">
        <v>78</v>
      </c>
      <c r="AA654" s="76">
        <f>SUMIFS('MOD PAA INVERSIÓN'!M:M,'MOD PAA INVERSIÓN'!B:B,A654,'MOD PAA INVERSIÓN'!A:A,"Modificación propuesta")</f>
        <v>19500000</v>
      </c>
      <c r="AB654" s="76">
        <f t="shared" si="161"/>
        <v>-13000000</v>
      </c>
      <c r="AC654" s="95">
        <v>19500000</v>
      </c>
      <c r="AD654" s="76">
        <f>IFERROR(VLOOKUP(A654,'MOD PAA INVERSIÓN'!$B:$U,20,0),0)</f>
        <v>3</v>
      </c>
      <c r="AE654" s="76">
        <f>SUMIFS('MOD PAA INVERSIÓN'!$M:$M,'MOD PAA INVERSIÓN'!B:B,A654,'MOD PAA INVERSIÓN'!A:A,"Información Actual")</f>
        <v>32500000</v>
      </c>
      <c r="AF654" s="76">
        <f>VLOOKUP(A654,'Copia de MOD PAA INVERSIÓN'!$B:$M,12,0)</f>
        <v>19500000</v>
      </c>
      <c r="AG654" s="79" t="e">
        <f t="shared" si="176"/>
        <v>#REF!</v>
      </c>
      <c r="AH654" s="79" t="e">
        <f t="shared" si="164"/>
        <v>#REF!</v>
      </c>
    </row>
    <row r="655" spans="1:34" ht="153">
      <c r="A655" s="32" t="s">
        <v>1176</v>
      </c>
      <c r="B655" s="33" t="s">
        <v>71</v>
      </c>
      <c r="C655" s="33" t="s">
        <v>72</v>
      </c>
      <c r="D655" s="33" t="s">
        <v>1152</v>
      </c>
      <c r="E655" s="33" t="s">
        <v>879</v>
      </c>
      <c r="F655" s="34">
        <v>8146</v>
      </c>
      <c r="G655" s="34">
        <v>2024110010254</v>
      </c>
      <c r="H655" s="33" t="s">
        <v>17</v>
      </c>
      <c r="I655" s="33" t="s">
        <v>880</v>
      </c>
      <c r="J655" s="33" t="s">
        <v>21</v>
      </c>
      <c r="K655" s="33">
        <v>80111600</v>
      </c>
      <c r="L655" s="33" t="s">
        <v>1482</v>
      </c>
      <c r="M655" s="33" t="s">
        <v>461</v>
      </c>
      <c r="N655" s="33" t="s">
        <v>461</v>
      </c>
      <c r="O655" s="33">
        <v>5</v>
      </c>
      <c r="P655" s="33">
        <v>1</v>
      </c>
      <c r="Q655" s="33" t="s">
        <v>885</v>
      </c>
      <c r="R655" s="63" t="s">
        <v>85</v>
      </c>
      <c r="S655" s="63">
        <v>4500000</v>
      </c>
      <c r="T655" s="54">
        <f t="shared" si="187"/>
        <v>22500000</v>
      </c>
      <c r="U655" s="33" t="s">
        <v>1154</v>
      </c>
      <c r="V655" s="33" t="s">
        <v>79</v>
      </c>
      <c r="W655" s="33" t="s">
        <v>1155</v>
      </c>
      <c r="X655" s="33" t="s">
        <v>535</v>
      </c>
      <c r="Y655" s="33" t="s">
        <v>77</v>
      </c>
      <c r="Z655" s="33" t="s">
        <v>78</v>
      </c>
      <c r="AA655" s="76">
        <f>SUMIFS('MOD PAA INVERSIÓN'!M:M,'MOD PAA INVERSIÓN'!B:B,A655,'MOD PAA INVERSIÓN'!A:A,"Modificación propuesta")</f>
        <v>24000000</v>
      </c>
      <c r="AB655" s="76">
        <f t="shared" si="161"/>
        <v>1500000</v>
      </c>
      <c r="AC655" s="95">
        <v>24000000</v>
      </c>
      <c r="AD655" s="76">
        <f>IFERROR(VLOOKUP(A655,'MOD PAA INVERSIÓN'!$B:$U,20,0),0)</f>
        <v>3</v>
      </c>
      <c r="AE655" s="76">
        <f>SUMIFS('MOD PAA INVERSIÓN'!$M:$M,'MOD PAA INVERSIÓN'!B:B,A655,'MOD PAA INVERSIÓN'!A:A,"Información Actual")</f>
        <v>22500000</v>
      </c>
      <c r="AF655" s="76">
        <f>VLOOKUP(A655,'Copia de MOD PAA INVERSIÓN'!$B:$M,12,0)</f>
        <v>24000000</v>
      </c>
      <c r="AG655" s="79" t="e">
        <f t="shared" si="176"/>
        <v>#REF!</v>
      </c>
      <c r="AH655" s="79" t="e">
        <f t="shared" si="164"/>
        <v>#REF!</v>
      </c>
    </row>
    <row r="656" spans="1:34" ht="153">
      <c r="A656" s="32" t="s">
        <v>1178</v>
      </c>
      <c r="B656" s="33" t="s">
        <v>71</v>
      </c>
      <c r="C656" s="33" t="s">
        <v>72</v>
      </c>
      <c r="D656" s="33" t="s">
        <v>1152</v>
      </c>
      <c r="E656" s="33" t="s">
        <v>879</v>
      </c>
      <c r="F656" s="34">
        <v>8146</v>
      </c>
      <c r="G656" s="34">
        <v>2024110010254</v>
      </c>
      <c r="H656" s="33" t="s">
        <v>17</v>
      </c>
      <c r="I656" s="33" t="s">
        <v>880</v>
      </c>
      <c r="J656" s="33" t="s">
        <v>21</v>
      </c>
      <c r="K656" s="33">
        <v>80111600</v>
      </c>
      <c r="L656" s="33" t="s">
        <v>1179</v>
      </c>
      <c r="M656" s="33" t="s">
        <v>461</v>
      </c>
      <c r="N656" s="33" t="s">
        <v>461</v>
      </c>
      <c r="O656" s="33">
        <v>5</v>
      </c>
      <c r="P656" s="33">
        <v>1</v>
      </c>
      <c r="Q656" s="33" t="s">
        <v>885</v>
      </c>
      <c r="R656" s="63" t="s">
        <v>85</v>
      </c>
      <c r="S656" s="63">
        <v>4700000</v>
      </c>
      <c r="T656" s="54">
        <f t="shared" si="187"/>
        <v>23500000</v>
      </c>
      <c r="U656" s="33" t="s">
        <v>1154</v>
      </c>
      <c r="V656" s="33" t="s">
        <v>79</v>
      </c>
      <c r="W656" s="33" t="s">
        <v>1155</v>
      </c>
      <c r="X656" s="33" t="s">
        <v>535</v>
      </c>
      <c r="Y656" s="33" t="s">
        <v>77</v>
      </c>
      <c r="Z656" s="33" t="s">
        <v>78</v>
      </c>
      <c r="AA656" s="76">
        <f>SUMIFS('MOD PAA INVERSIÓN'!M:M,'MOD PAA INVERSIÓN'!B:B,A656,'MOD PAA INVERSIÓN'!A:A,"Modificación propuesta")</f>
        <v>0</v>
      </c>
      <c r="AB656" s="76">
        <f t="shared" si="161"/>
        <v>0</v>
      </c>
      <c r="AC656" s="76">
        <f t="shared" ref="AC656:AC669" si="189">T656</f>
        <v>23500000</v>
      </c>
      <c r="AD656" s="76">
        <f>IFERROR(VLOOKUP(A656,'MOD PAA INVERSIÓN'!$B:$U,20,0),0)</f>
        <v>0</v>
      </c>
      <c r="AE656" s="76">
        <f>SUMIFS('MOD PAA INVERSIÓN'!$M:$M,'MOD PAA INVERSIÓN'!B:B,A656,'MOD PAA INVERSIÓN'!A:A,"Información Actual")</f>
        <v>0</v>
      </c>
      <c r="AF656" s="76" t="e">
        <f>VLOOKUP(A656,'Copia de MOD PAA INVERSIÓN'!$B:$M,12,0)</f>
        <v>#N/A</v>
      </c>
      <c r="AG656" s="28" t="e">
        <f t="shared" si="176"/>
        <v>#REF!</v>
      </c>
      <c r="AH656" s="28" t="e">
        <f t="shared" si="164"/>
        <v>#REF!</v>
      </c>
    </row>
    <row r="657" spans="1:34" ht="153">
      <c r="A657" s="32" t="s">
        <v>1180</v>
      </c>
      <c r="B657" s="33" t="s">
        <v>71</v>
      </c>
      <c r="C657" s="33" t="s">
        <v>72</v>
      </c>
      <c r="D657" s="33" t="s">
        <v>1152</v>
      </c>
      <c r="E657" s="33" t="s">
        <v>879</v>
      </c>
      <c r="F657" s="34">
        <v>8146</v>
      </c>
      <c r="G657" s="34">
        <v>2024110010254</v>
      </c>
      <c r="H657" s="33" t="s">
        <v>17</v>
      </c>
      <c r="I657" s="33" t="s">
        <v>880</v>
      </c>
      <c r="J657" s="33" t="s">
        <v>21</v>
      </c>
      <c r="K657" s="33">
        <v>80111600</v>
      </c>
      <c r="L657" s="33" t="s">
        <v>1181</v>
      </c>
      <c r="M657" s="33" t="s">
        <v>461</v>
      </c>
      <c r="N657" s="33" t="s">
        <v>461</v>
      </c>
      <c r="O657" s="33">
        <v>5</v>
      </c>
      <c r="P657" s="33">
        <v>1</v>
      </c>
      <c r="Q657" s="33" t="s">
        <v>885</v>
      </c>
      <c r="R657" s="63" t="s">
        <v>85</v>
      </c>
      <c r="S657" s="63">
        <v>3000000</v>
      </c>
      <c r="T657" s="54">
        <f t="shared" si="187"/>
        <v>15000000</v>
      </c>
      <c r="U657" s="33" t="s">
        <v>1154</v>
      </c>
      <c r="V657" s="33" t="s">
        <v>79</v>
      </c>
      <c r="W657" s="33" t="s">
        <v>1155</v>
      </c>
      <c r="X657" s="33" t="s">
        <v>535</v>
      </c>
      <c r="Y657" s="33" t="s">
        <v>77</v>
      </c>
      <c r="Z657" s="33" t="s">
        <v>78</v>
      </c>
      <c r="AA657" s="76">
        <f>SUMIFS('MOD PAA INVERSIÓN'!M:M,'MOD PAA INVERSIÓN'!B:B,A657,'MOD PAA INVERSIÓN'!A:A,"Modificación propuesta")</f>
        <v>0</v>
      </c>
      <c r="AB657" s="76">
        <f t="shared" si="161"/>
        <v>0</v>
      </c>
      <c r="AC657" s="76">
        <f t="shared" si="189"/>
        <v>15000000</v>
      </c>
      <c r="AD657" s="76">
        <f>IFERROR(VLOOKUP(A657,'MOD PAA INVERSIÓN'!$B:$U,20,0),0)</f>
        <v>0</v>
      </c>
      <c r="AE657" s="76">
        <f>SUMIFS('MOD PAA INVERSIÓN'!$M:$M,'MOD PAA INVERSIÓN'!B:B,A657,'MOD PAA INVERSIÓN'!A:A,"Información Actual")</f>
        <v>0</v>
      </c>
      <c r="AF657" s="76" t="e">
        <f>VLOOKUP(A657,'Copia de MOD PAA INVERSIÓN'!$B:$M,12,0)</f>
        <v>#N/A</v>
      </c>
      <c r="AG657" s="28" t="e">
        <f t="shared" si="176"/>
        <v>#REF!</v>
      </c>
      <c r="AH657" s="28" t="e">
        <f t="shared" si="164"/>
        <v>#REF!</v>
      </c>
    </row>
    <row r="658" spans="1:34" ht="153">
      <c r="A658" s="32" t="s">
        <v>1182</v>
      </c>
      <c r="B658" s="33" t="s">
        <v>71</v>
      </c>
      <c r="C658" s="33" t="s">
        <v>72</v>
      </c>
      <c r="D658" s="33" t="s">
        <v>1152</v>
      </c>
      <c r="E658" s="33" t="s">
        <v>879</v>
      </c>
      <c r="F658" s="34">
        <v>8146</v>
      </c>
      <c r="G658" s="34">
        <v>2024110010254</v>
      </c>
      <c r="H658" s="33" t="s">
        <v>17</v>
      </c>
      <c r="I658" s="33" t="s">
        <v>880</v>
      </c>
      <c r="J658" s="33" t="s">
        <v>21</v>
      </c>
      <c r="K658" s="33">
        <v>80111600</v>
      </c>
      <c r="L658" s="33" t="s">
        <v>1183</v>
      </c>
      <c r="M658" s="33" t="s">
        <v>461</v>
      </c>
      <c r="N658" s="33" t="s">
        <v>461</v>
      </c>
      <c r="O658" s="33">
        <v>5</v>
      </c>
      <c r="P658" s="33">
        <v>1</v>
      </c>
      <c r="Q658" s="33" t="s">
        <v>885</v>
      </c>
      <c r="R658" s="63" t="s">
        <v>85</v>
      </c>
      <c r="S658" s="63">
        <v>4350000</v>
      </c>
      <c r="T658" s="54">
        <f t="shared" si="187"/>
        <v>21750000</v>
      </c>
      <c r="U658" s="33" t="s">
        <v>1154</v>
      </c>
      <c r="V658" s="33" t="s">
        <v>79</v>
      </c>
      <c r="W658" s="33" t="s">
        <v>1155</v>
      </c>
      <c r="X658" s="33" t="s">
        <v>535</v>
      </c>
      <c r="Y658" s="33" t="s">
        <v>77</v>
      </c>
      <c r="Z658" s="33" t="s">
        <v>78</v>
      </c>
      <c r="AA658" s="76">
        <f>SUMIFS('MOD PAA INVERSIÓN'!M:M,'MOD PAA INVERSIÓN'!B:B,A658,'MOD PAA INVERSIÓN'!A:A,"Modificación propuesta")</f>
        <v>0</v>
      </c>
      <c r="AB658" s="76">
        <f t="shared" si="161"/>
        <v>0</v>
      </c>
      <c r="AC658" s="76">
        <f t="shared" si="189"/>
        <v>21750000</v>
      </c>
      <c r="AD658" s="76">
        <f>IFERROR(VLOOKUP(A658,'MOD PAA INVERSIÓN'!$B:$U,20,0),0)</f>
        <v>0</v>
      </c>
      <c r="AE658" s="76">
        <f>SUMIFS('MOD PAA INVERSIÓN'!$M:$M,'MOD PAA INVERSIÓN'!B:B,A658,'MOD PAA INVERSIÓN'!A:A,"Información Actual")</f>
        <v>0</v>
      </c>
      <c r="AF658" s="76" t="e">
        <f>VLOOKUP(A658,'Copia de MOD PAA INVERSIÓN'!$B:$M,12,0)</f>
        <v>#N/A</v>
      </c>
      <c r="AG658" s="28" t="e">
        <f t="shared" si="176"/>
        <v>#REF!</v>
      </c>
      <c r="AH658" s="28" t="e">
        <f t="shared" si="164"/>
        <v>#REF!</v>
      </c>
    </row>
    <row r="659" spans="1:34" ht="153">
      <c r="A659" s="32" t="s">
        <v>1184</v>
      </c>
      <c r="B659" s="33" t="s">
        <v>71</v>
      </c>
      <c r="C659" s="33" t="s">
        <v>72</v>
      </c>
      <c r="D659" s="33" t="s">
        <v>1152</v>
      </c>
      <c r="E659" s="33" t="s">
        <v>879</v>
      </c>
      <c r="F659" s="34">
        <v>8146</v>
      </c>
      <c r="G659" s="34">
        <v>2024110010254</v>
      </c>
      <c r="H659" s="33" t="s">
        <v>17</v>
      </c>
      <c r="I659" s="33" t="s">
        <v>880</v>
      </c>
      <c r="J659" s="33" t="s">
        <v>21</v>
      </c>
      <c r="K659" s="33">
        <v>80111600</v>
      </c>
      <c r="L659" s="33" t="s">
        <v>1185</v>
      </c>
      <c r="M659" s="33" t="s">
        <v>461</v>
      </c>
      <c r="N659" s="33" t="s">
        <v>461</v>
      </c>
      <c r="O659" s="33">
        <v>5</v>
      </c>
      <c r="P659" s="33">
        <v>1</v>
      </c>
      <c r="Q659" s="33" t="s">
        <v>885</v>
      </c>
      <c r="R659" s="63" t="s">
        <v>85</v>
      </c>
      <c r="S659" s="63">
        <v>3600000</v>
      </c>
      <c r="T659" s="54">
        <f t="shared" si="187"/>
        <v>18000000</v>
      </c>
      <c r="U659" s="33" t="s">
        <v>1154</v>
      </c>
      <c r="V659" s="33" t="s">
        <v>79</v>
      </c>
      <c r="W659" s="33" t="s">
        <v>1155</v>
      </c>
      <c r="X659" s="33" t="s">
        <v>535</v>
      </c>
      <c r="Y659" s="33" t="s">
        <v>77</v>
      </c>
      <c r="Z659" s="33" t="s">
        <v>78</v>
      </c>
      <c r="AA659" s="76">
        <f>SUMIFS('MOD PAA INVERSIÓN'!M:M,'MOD PAA INVERSIÓN'!B:B,A659,'MOD PAA INVERSIÓN'!A:A,"Modificación propuesta")</f>
        <v>0</v>
      </c>
      <c r="AB659" s="76">
        <f t="shared" si="161"/>
        <v>0</v>
      </c>
      <c r="AC659" s="76">
        <f t="shared" si="189"/>
        <v>18000000</v>
      </c>
      <c r="AD659" s="76">
        <f>IFERROR(VLOOKUP(A659,'MOD PAA INVERSIÓN'!$B:$U,20,0),0)</f>
        <v>0</v>
      </c>
      <c r="AE659" s="76">
        <f>SUMIFS('MOD PAA INVERSIÓN'!$M:$M,'MOD PAA INVERSIÓN'!B:B,A659,'MOD PAA INVERSIÓN'!A:A,"Información Actual")</f>
        <v>0</v>
      </c>
      <c r="AF659" s="76" t="e">
        <f>VLOOKUP(A659,'Copia de MOD PAA INVERSIÓN'!$B:$M,12,0)</f>
        <v>#N/A</v>
      </c>
      <c r="AG659" s="28" t="e">
        <f t="shared" si="176"/>
        <v>#REF!</v>
      </c>
      <c r="AH659" s="28" t="e">
        <f t="shared" si="164"/>
        <v>#REF!</v>
      </c>
    </row>
    <row r="660" spans="1:34" ht="153">
      <c r="A660" s="32" t="s">
        <v>1186</v>
      </c>
      <c r="B660" s="33" t="s">
        <v>71</v>
      </c>
      <c r="C660" s="33" t="s">
        <v>72</v>
      </c>
      <c r="D660" s="33" t="s">
        <v>1152</v>
      </c>
      <c r="E660" s="33" t="s">
        <v>879</v>
      </c>
      <c r="F660" s="34">
        <v>8146</v>
      </c>
      <c r="G660" s="34">
        <v>2024110010254</v>
      </c>
      <c r="H660" s="33" t="s">
        <v>17</v>
      </c>
      <c r="I660" s="33" t="s">
        <v>880</v>
      </c>
      <c r="J660" s="33" t="s">
        <v>21</v>
      </c>
      <c r="K660" s="33">
        <v>80111600</v>
      </c>
      <c r="L660" s="33" t="s">
        <v>1187</v>
      </c>
      <c r="M660" s="33" t="s">
        <v>461</v>
      </c>
      <c r="N660" s="33" t="s">
        <v>461</v>
      </c>
      <c r="O660" s="33">
        <v>5</v>
      </c>
      <c r="P660" s="33">
        <v>1</v>
      </c>
      <c r="Q660" s="33" t="s">
        <v>885</v>
      </c>
      <c r="R660" s="63" t="s">
        <v>85</v>
      </c>
      <c r="S660" s="63">
        <v>5500000</v>
      </c>
      <c r="T660" s="54">
        <f t="shared" si="187"/>
        <v>27500000</v>
      </c>
      <c r="U660" s="33" t="s">
        <v>1154</v>
      </c>
      <c r="V660" s="33" t="s">
        <v>79</v>
      </c>
      <c r="W660" s="33" t="s">
        <v>1155</v>
      </c>
      <c r="X660" s="33" t="s">
        <v>535</v>
      </c>
      <c r="Y660" s="33" t="s">
        <v>77</v>
      </c>
      <c r="Z660" s="33" t="s">
        <v>78</v>
      </c>
      <c r="AA660" s="76">
        <f>SUMIFS('MOD PAA INVERSIÓN'!M:M,'MOD PAA INVERSIÓN'!B:B,A660,'MOD PAA INVERSIÓN'!A:A,"Modificación propuesta")</f>
        <v>0</v>
      </c>
      <c r="AB660" s="76">
        <f t="shared" si="161"/>
        <v>0</v>
      </c>
      <c r="AC660" s="76">
        <f t="shared" si="189"/>
        <v>27500000</v>
      </c>
      <c r="AD660" s="76">
        <f>IFERROR(VLOOKUP(A660,'MOD PAA INVERSIÓN'!$B:$U,20,0),0)</f>
        <v>0</v>
      </c>
      <c r="AE660" s="76">
        <f>SUMIFS('MOD PAA INVERSIÓN'!$M:$M,'MOD PAA INVERSIÓN'!B:B,A660,'MOD PAA INVERSIÓN'!A:A,"Información Actual")</f>
        <v>0</v>
      </c>
      <c r="AF660" s="76" t="e">
        <f>VLOOKUP(A660,'Copia de MOD PAA INVERSIÓN'!$B:$M,12,0)</f>
        <v>#N/A</v>
      </c>
      <c r="AG660" s="28" t="e">
        <f t="shared" si="176"/>
        <v>#REF!</v>
      </c>
      <c r="AH660" s="28" t="e">
        <f t="shared" si="164"/>
        <v>#REF!</v>
      </c>
    </row>
    <row r="661" spans="1:34" ht="153">
      <c r="A661" s="32" t="s">
        <v>1188</v>
      </c>
      <c r="B661" s="33" t="s">
        <v>71</v>
      </c>
      <c r="C661" s="33" t="s">
        <v>72</v>
      </c>
      <c r="D661" s="33" t="s">
        <v>1152</v>
      </c>
      <c r="E661" s="33" t="s">
        <v>879</v>
      </c>
      <c r="F661" s="34">
        <v>8146</v>
      </c>
      <c r="G661" s="34">
        <v>2024110010254</v>
      </c>
      <c r="H661" s="33" t="s">
        <v>17</v>
      </c>
      <c r="I661" s="33" t="s">
        <v>880</v>
      </c>
      <c r="J661" s="33" t="s">
        <v>21</v>
      </c>
      <c r="K661" s="33">
        <v>80111600</v>
      </c>
      <c r="L661" s="33" t="s">
        <v>1189</v>
      </c>
      <c r="M661" s="33" t="s">
        <v>461</v>
      </c>
      <c r="N661" s="33" t="s">
        <v>461</v>
      </c>
      <c r="O661" s="33">
        <v>5</v>
      </c>
      <c r="P661" s="33">
        <v>1</v>
      </c>
      <c r="Q661" s="33" t="s">
        <v>885</v>
      </c>
      <c r="R661" s="63" t="s">
        <v>85</v>
      </c>
      <c r="S661" s="63">
        <v>4350000</v>
      </c>
      <c r="T661" s="54">
        <f t="shared" si="187"/>
        <v>21750000</v>
      </c>
      <c r="U661" s="33" t="s">
        <v>1154</v>
      </c>
      <c r="V661" s="33" t="s">
        <v>79</v>
      </c>
      <c r="W661" s="33" t="s">
        <v>1155</v>
      </c>
      <c r="X661" s="33" t="s">
        <v>535</v>
      </c>
      <c r="Y661" s="33" t="s">
        <v>77</v>
      </c>
      <c r="Z661" s="33" t="s">
        <v>78</v>
      </c>
      <c r="AA661" s="76">
        <f>SUMIFS('MOD PAA INVERSIÓN'!M:M,'MOD PAA INVERSIÓN'!B:B,A661,'MOD PAA INVERSIÓN'!A:A,"Modificación propuesta")</f>
        <v>0</v>
      </c>
      <c r="AB661" s="76">
        <f t="shared" si="161"/>
        <v>0</v>
      </c>
      <c r="AC661" s="76">
        <f t="shared" si="189"/>
        <v>21750000</v>
      </c>
      <c r="AD661" s="76">
        <f>IFERROR(VLOOKUP(A661,'MOD PAA INVERSIÓN'!$B:$U,20,0),0)</f>
        <v>0</v>
      </c>
      <c r="AE661" s="76">
        <f>SUMIFS('MOD PAA INVERSIÓN'!$M:$M,'MOD PAA INVERSIÓN'!B:B,A661,'MOD PAA INVERSIÓN'!A:A,"Información Actual")</f>
        <v>0</v>
      </c>
      <c r="AF661" s="76" t="e">
        <f>VLOOKUP(A661,'Copia de MOD PAA INVERSIÓN'!$B:$M,12,0)</f>
        <v>#N/A</v>
      </c>
      <c r="AG661" s="28" t="e">
        <f t="shared" si="176"/>
        <v>#REF!</v>
      </c>
      <c r="AH661" s="28" t="e">
        <f t="shared" si="164"/>
        <v>#REF!</v>
      </c>
    </row>
    <row r="662" spans="1:34" ht="153">
      <c r="A662" s="32" t="s">
        <v>1190</v>
      </c>
      <c r="B662" s="33" t="s">
        <v>71</v>
      </c>
      <c r="C662" s="33" t="s">
        <v>72</v>
      </c>
      <c r="D662" s="33" t="s">
        <v>1152</v>
      </c>
      <c r="E662" s="33" t="s">
        <v>879</v>
      </c>
      <c r="F662" s="34">
        <v>8146</v>
      </c>
      <c r="G662" s="34">
        <v>2024110010254</v>
      </c>
      <c r="H662" s="33" t="s">
        <v>17</v>
      </c>
      <c r="I662" s="33" t="s">
        <v>880</v>
      </c>
      <c r="J662" s="33" t="s">
        <v>21</v>
      </c>
      <c r="K662" s="33">
        <v>80111600</v>
      </c>
      <c r="L662" s="33" t="s">
        <v>1191</v>
      </c>
      <c r="M662" s="33" t="s">
        <v>309</v>
      </c>
      <c r="N662" s="33" t="s">
        <v>309</v>
      </c>
      <c r="O662" s="33">
        <v>5</v>
      </c>
      <c r="P662" s="33">
        <v>1</v>
      </c>
      <c r="Q662" s="33" t="s">
        <v>885</v>
      </c>
      <c r="R662" s="63" t="s">
        <v>85</v>
      </c>
      <c r="S662" s="63">
        <v>4500000</v>
      </c>
      <c r="T662" s="54">
        <f t="shared" si="187"/>
        <v>22500000</v>
      </c>
      <c r="U662" s="33" t="s">
        <v>1154</v>
      </c>
      <c r="V662" s="33" t="s">
        <v>79</v>
      </c>
      <c r="W662" s="33" t="s">
        <v>1155</v>
      </c>
      <c r="X662" s="33" t="s">
        <v>535</v>
      </c>
      <c r="Y662" s="33" t="s">
        <v>77</v>
      </c>
      <c r="Z662" s="33" t="s">
        <v>78</v>
      </c>
      <c r="AA662" s="76">
        <f>SUMIFS('MOD PAA INVERSIÓN'!M:M,'MOD PAA INVERSIÓN'!B:B,A662,'MOD PAA INVERSIÓN'!A:A,"Modificación propuesta")</f>
        <v>0</v>
      </c>
      <c r="AB662" s="76">
        <f t="shared" si="161"/>
        <v>0</v>
      </c>
      <c r="AC662" s="76">
        <f t="shared" si="189"/>
        <v>22500000</v>
      </c>
      <c r="AD662" s="76">
        <f>IFERROR(VLOOKUP(A662,'MOD PAA INVERSIÓN'!$B:$U,20,0),0)</f>
        <v>0</v>
      </c>
      <c r="AE662" s="76">
        <f>SUMIFS('MOD PAA INVERSIÓN'!$M:$M,'MOD PAA INVERSIÓN'!B:B,A662,'MOD PAA INVERSIÓN'!A:A,"Información Actual")</f>
        <v>0</v>
      </c>
      <c r="AF662" s="76" t="e">
        <f>VLOOKUP(A662,'Copia de MOD PAA INVERSIÓN'!$B:$M,12,0)</f>
        <v>#N/A</v>
      </c>
      <c r="AG662" s="28" t="e">
        <f t="shared" si="176"/>
        <v>#REF!</v>
      </c>
      <c r="AH662" s="28" t="e">
        <f t="shared" si="164"/>
        <v>#REF!</v>
      </c>
    </row>
    <row r="663" spans="1:34" ht="153">
      <c r="A663" s="32" t="s">
        <v>1192</v>
      </c>
      <c r="B663" s="33" t="s">
        <v>71</v>
      </c>
      <c r="C663" s="33" t="s">
        <v>72</v>
      </c>
      <c r="D663" s="33" t="s">
        <v>1152</v>
      </c>
      <c r="E663" s="33" t="s">
        <v>879</v>
      </c>
      <c r="F663" s="34">
        <v>8146</v>
      </c>
      <c r="G663" s="34">
        <v>2024110010254</v>
      </c>
      <c r="H663" s="33" t="s">
        <v>17</v>
      </c>
      <c r="I663" s="33" t="s">
        <v>880</v>
      </c>
      <c r="J663" s="33" t="s">
        <v>21</v>
      </c>
      <c r="K663" s="33" t="s">
        <v>1193</v>
      </c>
      <c r="L663" s="33" t="s">
        <v>1194</v>
      </c>
      <c r="M663" s="33" t="s">
        <v>309</v>
      </c>
      <c r="N663" s="33" t="s">
        <v>309</v>
      </c>
      <c r="O663" s="33">
        <v>1</v>
      </c>
      <c r="P663" s="33">
        <v>1</v>
      </c>
      <c r="Q663" s="33" t="s">
        <v>1063</v>
      </c>
      <c r="R663" s="63" t="s">
        <v>85</v>
      </c>
      <c r="S663" s="63" t="s">
        <v>259</v>
      </c>
      <c r="T663" s="54">
        <v>18000000</v>
      </c>
      <c r="U663" s="33" t="s">
        <v>1154</v>
      </c>
      <c r="V663" s="33" t="s">
        <v>79</v>
      </c>
      <c r="W663" s="33" t="s">
        <v>1155</v>
      </c>
      <c r="X663" s="33" t="s">
        <v>535</v>
      </c>
      <c r="Y663" s="33" t="s">
        <v>77</v>
      </c>
      <c r="Z663" s="33" t="s">
        <v>78</v>
      </c>
      <c r="AA663" s="76">
        <f>SUMIFS('MOD PAA INVERSIÓN'!M:M,'MOD PAA INVERSIÓN'!B:B,A663,'MOD PAA INVERSIÓN'!A:A,"Modificación propuesta")</f>
        <v>0</v>
      </c>
      <c r="AB663" s="76">
        <f t="shared" si="161"/>
        <v>0</v>
      </c>
      <c r="AC663" s="76">
        <f t="shared" si="189"/>
        <v>18000000</v>
      </c>
      <c r="AD663" s="76">
        <f>IFERROR(VLOOKUP(A663,'MOD PAA INVERSIÓN'!$B:$U,20,0),0)</f>
        <v>0</v>
      </c>
      <c r="AE663" s="76">
        <f>SUMIFS('MOD PAA INVERSIÓN'!$M:$M,'MOD PAA INVERSIÓN'!B:B,A663,'MOD PAA INVERSIÓN'!A:A,"Información Actual")</f>
        <v>0</v>
      </c>
      <c r="AF663" s="76" t="e">
        <f>VLOOKUP(A663,'Copia de MOD PAA INVERSIÓN'!$B:$M,12,0)</f>
        <v>#N/A</v>
      </c>
      <c r="AG663" s="28" t="e">
        <f t="shared" si="176"/>
        <v>#REF!</v>
      </c>
      <c r="AH663" s="28" t="e">
        <f t="shared" si="164"/>
        <v>#REF!</v>
      </c>
    </row>
    <row r="664" spans="1:34" ht="153">
      <c r="A664" s="32" t="s">
        <v>1195</v>
      </c>
      <c r="B664" s="33" t="s">
        <v>71</v>
      </c>
      <c r="C664" s="33" t="s">
        <v>72</v>
      </c>
      <c r="D664" s="33" t="s">
        <v>1152</v>
      </c>
      <c r="E664" s="33" t="s">
        <v>879</v>
      </c>
      <c r="F664" s="34">
        <v>8146</v>
      </c>
      <c r="G664" s="34">
        <v>2024110010254</v>
      </c>
      <c r="H664" s="33" t="s">
        <v>17</v>
      </c>
      <c r="I664" s="33" t="s">
        <v>880</v>
      </c>
      <c r="J664" s="33" t="s">
        <v>21</v>
      </c>
      <c r="K664" s="33">
        <v>83121703</v>
      </c>
      <c r="L664" s="33" t="s">
        <v>1196</v>
      </c>
      <c r="M664" s="33" t="s">
        <v>309</v>
      </c>
      <c r="N664" s="33" t="s">
        <v>309</v>
      </c>
      <c r="O664" s="33">
        <v>5</v>
      </c>
      <c r="P664" s="33">
        <v>1</v>
      </c>
      <c r="Q664" s="33" t="s">
        <v>1063</v>
      </c>
      <c r="R664" s="63" t="s">
        <v>85</v>
      </c>
      <c r="S664" s="63" t="s">
        <v>1197</v>
      </c>
      <c r="T664" s="54">
        <f>28000000-1665495</f>
        <v>26334505</v>
      </c>
      <c r="U664" s="33" t="s">
        <v>1154</v>
      </c>
      <c r="V664" s="33" t="s">
        <v>79</v>
      </c>
      <c r="W664" s="33" t="s">
        <v>1155</v>
      </c>
      <c r="X664" s="33" t="s">
        <v>535</v>
      </c>
      <c r="Y664" s="33" t="s">
        <v>77</v>
      </c>
      <c r="Z664" s="33" t="s">
        <v>78</v>
      </c>
      <c r="AA664" s="76">
        <f>SUMIFS('MOD PAA INVERSIÓN'!M:M,'MOD PAA INVERSIÓN'!B:B,A664,'MOD PAA INVERSIÓN'!A:A,"Modificación propuesta")</f>
        <v>0</v>
      </c>
      <c r="AB664" s="76">
        <f t="shared" si="161"/>
        <v>0</v>
      </c>
      <c r="AC664" s="76">
        <f t="shared" si="189"/>
        <v>26334505</v>
      </c>
      <c r="AD664" s="76">
        <f>IFERROR(VLOOKUP(A664,'MOD PAA INVERSIÓN'!$B:$U,20,0),0)</f>
        <v>0</v>
      </c>
      <c r="AE664" s="76">
        <f>SUMIFS('MOD PAA INVERSIÓN'!$M:$M,'MOD PAA INVERSIÓN'!B:B,A664,'MOD PAA INVERSIÓN'!A:A,"Información Actual")</f>
        <v>0</v>
      </c>
      <c r="AF664" s="76" t="e">
        <f>VLOOKUP(A664,'Copia de MOD PAA INVERSIÓN'!$B:$M,12,0)</f>
        <v>#N/A</v>
      </c>
      <c r="AG664" s="28" t="e">
        <f t="shared" si="176"/>
        <v>#REF!</v>
      </c>
      <c r="AH664" s="28" t="e">
        <f t="shared" si="164"/>
        <v>#REF!</v>
      </c>
    </row>
    <row r="665" spans="1:34" ht="153">
      <c r="A665" s="32" t="s">
        <v>1198</v>
      </c>
      <c r="B665" s="33" t="s">
        <v>71</v>
      </c>
      <c r="C665" s="33" t="s">
        <v>72</v>
      </c>
      <c r="D665" s="33" t="s">
        <v>1152</v>
      </c>
      <c r="E665" s="33" t="s">
        <v>879</v>
      </c>
      <c r="F665" s="34">
        <v>8146</v>
      </c>
      <c r="G665" s="34">
        <v>2024110010254</v>
      </c>
      <c r="H665" s="33" t="s">
        <v>17</v>
      </c>
      <c r="I665" s="33" t="s">
        <v>880</v>
      </c>
      <c r="J665" s="33" t="s">
        <v>21</v>
      </c>
      <c r="K665" s="33" t="s">
        <v>409</v>
      </c>
      <c r="L665" s="33" t="s">
        <v>1199</v>
      </c>
      <c r="M665" s="33" t="s">
        <v>309</v>
      </c>
      <c r="N665" s="33" t="s">
        <v>309</v>
      </c>
      <c r="O665" s="33">
        <v>1</v>
      </c>
      <c r="P665" s="33">
        <v>1</v>
      </c>
      <c r="Q665" s="33" t="s">
        <v>1200</v>
      </c>
      <c r="R665" s="63" t="s">
        <v>85</v>
      </c>
      <c r="S665" s="63" t="s">
        <v>1197</v>
      </c>
      <c r="T665" s="54">
        <v>22000000</v>
      </c>
      <c r="U665" s="33" t="s">
        <v>1154</v>
      </c>
      <c r="V665" s="33" t="s">
        <v>79</v>
      </c>
      <c r="W665" s="33" t="s">
        <v>1155</v>
      </c>
      <c r="X665" s="33" t="s">
        <v>535</v>
      </c>
      <c r="Y665" s="33" t="s">
        <v>77</v>
      </c>
      <c r="Z665" s="33" t="s">
        <v>78</v>
      </c>
      <c r="AA665" s="76">
        <f>SUMIFS('MOD PAA INVERSIÓN'!M:M,'MOD PAA INVERSIÓN'!B:B,A665,'MOD PAA INVERSIÓN'!A:A,"Modificación propuesta")</f>
        <v>0</v>
      </c>
      <c r="AB665" s="76">
        <f t="shared" si="161"/>
        <v>0</v>
      </c>
      <c r="AC665" s="76">
        <f t="shared" si="189"/>
        <v>22000000</v>
      </c>
      <c r="AD665" s="76">
        <f>IFERROR(VLOOKUP(A665,'MOD PAA INVERSIÓN'!$B:$U,20,0),0)</f>
        <v>0</v>
      </c>
      <c r="AE665" s="76">
        <f>SUMIFS('MOD PAA INVERSIÓN'!$M:$M,'MOD PAA INVERSIÓN'!B:B,A665,'MOD PAA INVERSIÓN'!A:A,"Información Actual")</f>
        <v>0</v>
      </c>
      <c r="AF665" s="76" t="e">
        <f>VLOOKUP(A665,'Copia de MOD PAA INVERSIÓN'!$B:$M,12,0)</f>
        <v>#N/A</v>
      </c>
      <c r="AG665" s="28" t="e">
        <f t="shared" si="176"/>
        <v>#REF!</v>
      </c>
      <c r="AH665" s="28" t="e">
        <f t="shared" si="164"/>
        <v>#REF!</v>
      </c>
    </row>
    <row r="666" spans="1:34" ht="153">
      <c r="A666" s="32" t="s">
        <v>1201</v>
      </c>
      <c r="B666" s="33" t="s">
        <v>71</v>
      </c>
      <c r="C666" s="33" t="s">
        <v>72</v>
      </c>
      <c r="D666" s="33" t="s">
        <v>1152</v>
      </c>
      <c r="E666" s="33" t="s">
        <v>879</v>
      </c>
      <c r="F666" s="34">
        <v>8146</v>
      </c>
      <c r="G666" s="34">
        <v>2024110010254</v>
      </c>
      <c r="H666" s="33" t="s">
        <v>17</v>
      </c>
      <c r="I666" s="33" t="s">
        <v>880</v>
      </c>
      <c r="J666" s="33" t="s">
        <v>21</v>
      </c>
      <c r="K666" s="33" t="s">
        <v>1202</v>
      </c>
      <c r="L666" s="33" t="s">
        <v>1203</v>
      </c>
      <c r="M666" s="33" t="s">
        <v>309</v>
      </c>
      <c r="N666" s="33" t="s">
        <v>309</v>
      </c>
      <c r="O666" s="33">
        <v>1</v>
      </c>
      <c r="P666" s="33">
        <v>1</v>
      </c>
      <c r="Q666" s="33" t="s">
        <v>1063</v>
      </c>
      <c r="R666" s="63" t="s">
        <v>85</v>
      </c>
      <c r="S666" s="63" t="s">
        <v>1197</v>
      </c>
      <c r="T666" s="54">
        <v>100000000</v>
      </c>
      <c r="U666" s="33" t="s">
        <v>1154</v>
      </c>
      <c r="V666" s="33" t="s">
        <v>79</v>
      </c>
      <c r="W666" s="33" t="s">
        <v>1155</v>
      </c>
      <c r="X666" s="33" t="s">
        <v>535</v>
      </c>
      <c r="Y666" s="33" t="s">
        <v>77</v>
      </c>
      <c r="Z666" s="33" t="s">
        <v>78</v>
      </c>
      <c r="AA666" s="76">
        <f>SUMIFS('MOD PAA INVERSIÓN'!M:M,'MOD PAA INVERSIÓN'!B:B,A666,'MOD PAA INVERSIÓN'!A:A,"Modificación propuesta")</f>
        <v>0</v>
      </c>
      <c r="AB666" s="76">
        <f t="shared" si="161"/>
        <v>0</v>
      </c>
      <c r="AC666" s="76">
        <f t="shared" si="189"/>
        <v>100000000</v>
      </c>
      <c r="AD666" s="76">
        <f>IFERROR(VLOOKUP(A666,'MOD PAA INVERSIÓN'!$B:$U,20,0),0)</f>
        <v>0</v>
      </c>
      <c r="AE666" s="76">
        <f>SUMIFS('MOD PAA INVERSIÓN'!$M:$M,'MOD PAA INVERSIÓN'!B:B,A666,'MOD PAA INVERSIÓN'!A:A,"Información Actual")</f>
        <v>0</v>
      </c>
      <c r="AF666" s="76" t="e">
        <f>VLOOKUP(A666,'Copia de MOD PAA INVERSIÓN'!$B:$M,12,0)</f>
        <v>#N/A</v>
      </c>
      <c r="AG666" s="28" t="e">
        <f t="shared" si="176"/>
        <v>#REF!</v>
      </c>
      <c r="AH666" s="28" t="e">
        <f t="shared" si="164"/>
        <v>#REF!</v>
      </c>
    </row>
    <row r="667" spans="1:34" ht="153">
      <c r="A667" s="32" t="s">
        <v>1204</v>
      </c>
      <c r="B667" s="33" t="s">
        <v>71</v>
      </c>
      <c r="C667" s="33" t="s">
        <v>72</v>
      </c>
      <c r="D667" s="33" t="s">
        <v>1152</v>
      </c>
      <c r="E667" s="33" t="s">
        <v>879</v>
      </c>
      <c r="F667" s="34">
        <v>8146</v>
      </c>
      <c r="G667" s="34">
        <v>2024110010254</v>
      </c>
      <c r="H667" s="33" t="s">
        <v>17</v>
      </c>
      <c r="I667" s="33" t="s">
        <v>880</v>
      </c>
      <c r="J667" s="33" t="s">
        <v>21</v>
      </c>
      <c r="K667" s="33">
        <v>81112101</v>
      </c>
      <c r="L667" s="33" t="s">
        <v>1205</v>
      </c>
      <c r="M667" s="33" t="s">
        <v>309</v>
      </c>
      <c r="N667" s="33" t="s">
        <v>309</v>
      </c>
      <c r="O667" s="33">
        <v>5</v>
      </c>
      <c r="P667" s="33">
        <v>1</v>
      </c>
      <c r="Q667" s="33" t="s">
        <v>1063</v>
      </c>
      <c r="R667" s="63" t="s">
        <v>85</v>
      </c>
      <c r="S667" s="63" t="s">
        <v>1197</v>
      </c>
      <c r="T667" s="54">
        <v>15000000</v>
      </c>
      <c r="U667" s="33" t="s">
        <v>1154</v>
      </c>
      <c r="V667" s="33" t="s">
        <v>79</v>
      </c>
      <c r="W667" s="33" t="s">
        <v>1155</v>
      </c>
      <c r="X667" s="33" t="s">
        <v>535</v>
      </c>
      <c r="Y667" s="33" t="s">
        <v>77</v>
      </c>
      <c r="Z667" s="33" t="s">
        <v>78</v>
      </c>
      <c r="AA667" s="76">
        <f>SUMIFS('MOD PAA INVERSIÓN'!M:M,'MOD PAA INVERSIÓN'!B:B,A667,'MOD PAA INVERSIÓN'!A:A,"Modificación propuesta")</f>
        <v>0</v>
      </c>
      <c r="AB667" s="76">
        <f t="shared" si="161"/>
        <v>0</v>
      </c>
      <c r="AC667" s="76">
        <f t="shared" si="189"/>
        <v>15000000</v>
      </c>
      <c r="AD667" s="76">
        <f>IFERROR(VLOOKUP(A667,'MOD PAA INVERSIÓN'!$B:$U,20,0),0)</f>
        <v>0</v>
      </c>
      <c r="AE667" s="76">
        <f>SUMIFS('MOD PAA INVERSIÓN'!$M:$M,'MOD PAA INVERSIÓN'!B:B,A667,'MOD PAA INVERSIÓN'!A:A,"Información Actual")</f>
        <v>0</v>
      </c>
      <c r="AF667" s="76" t="e">
        <f>VLOOKUP(A667,'Copia de MOD PAA INVERSIÓN'!$B:$M,12,0)</f>
        <v>#N/A</v>
      </c>
      <c r="AG667" s="28" t="e">
        <f t="shared" si="176"/>
        <v>#REF!</v>
      </c>
      <c r="AH667" s="28" t="e">
        <f t="shared" si="164"/>
        <v>#REF!</v>
      </c>
    </row>
    <row r="668" spans="1:34" ht="267.75">
      <c r="A668" s="32" t="s">
        <v>1206</v>
      </c>
      <c r="B668" s="33" t="s">
        <v>71</v>
      </c>
      <c r="C668" s="33" t="s">
        <v>72</v>
      </c>
      <c r="D668" s="33" t="s">
        <v>1152</v>
      </c>
      <c r="E668" s="33" t="s">
        <v>879</v>
      </c>
      <c r="F668" s="34">
        <v>8146</v>
      </c>
      <c r="G668" s="34">
        <v>2024110010254</v>
      </c>
      <c r="H668" s="33" t="s">
        <v>17</v>
      </c>
      <c r="I668" s="33" t="s">
        <v>880</v>
      </c>
      <c r="J668" s="33" t="s">
        <v>21</v>
      </c>
      <c r="K668" s="33">
        <v>43222610</v>
      </c>
      <c r="L668" s="33" t="s">
        <v>1483</v>
      </c>
      <c r="M668" s="33" t="s">
        <v>309</v>
      </c>
      <c r="N668" s="33" t="s">
        <v>309</v>
      </c>
      <c r="O668" s="33">
        <v>5</v>
      </c>
      <c r="P668" s="33">
        <v>1</v>
      </c>
      <c r="Q668" s="33" t="s">
        <v>1063</v>
      </c>
      <c r="R668" s="63" t="s">
        <v>85</v>
      </c>
      <c r="S668" s="63" t="s">
        <v>1197</v>
      </c>
      <c r="T668" s="54">
        <v>5500000</v>
      </c>
      <c r="U668" s="33" t="s">
        <v>1154</v>
      </c>
      <c r="V668" s="33" t="s">
        <v>79</v>
      </c>
      <c r="W668" s="33" t="s">
        <v>1155</v>
      </c>
      <c r="X668" s="33" t="s">
        <v>535</v>
      </c>
      <c r="Y668" s="33" t="s">
        <v>77</v>
      </c>
      <c r="Z668" s="33" t="s">
        <v>78</v>
      </c>
      <c r="AA668" s="76">
        <f>SUMIFS('MOD PAA INVERSIÓN'!M:M,'MOD PAA INVERSIÓN'!B:B,A668,'MOD PAA INVERSIÓN'!A:A,"Modificación propuesta")</f>
        <v>5500000</v>
      </c>
      <c r="AB668" s="76">
        <f t="shared" si="161"/>
        <v>0</v>
      </c>
      <c r="AC668" s="76">
        <f t="shared" si="189"/>
        <v>5500000</v>
      </c>
      <c r="AD668" s="76">
        <f>IFERROR(VLOOKUP(A668,'MOD PAA INVERSIÓN'!$B:$U,20,0),0)</f>
        <v>3</v>
      </c>
      <c r="AE668" s="76">
        <f>SUMIFS('MOD PAA INVERSIÓN'!$M:$M,'MOD PAA INVERSIÓN'!B:B,A668,'MOD PAA INVERSIÓN'!A:A,"Información Actual")</f>
        <v>5500000</v>
      </c>
      <c r="AF668" s="76">
        <f>VLOOKUP(A668,'Copia de MOD PAA INVERSIÓN'!$B:$M,12,0)</f>
        <v>5500000</v>
      </c>
      <c r="AG668" s="79" t="e">
        <f t="shared" si="176"/>
        <v>#REF!</v>
      </c>
      <c r="AH668" s="79" t="e">
        <f t="shared" si="164"/>
        <v>#REF!</v>
      </c>
    </row>
    <row r="669" spans="1:34" ht="153">
      <c r="A669" s="32" t="s">
        <v>1208</v>
      </c>
      <c r="B669" s="33" t="s">
        <v>71</v>
      </c>
      <c r="C669" s="33" t="s">
        <v>72</v>
      </c>
      <c r="D669" s="33" t="s">
        <v>1152</v>
      </c>
      <c r="E669" s="33" t="s">
        <v>879</v>
      </c>
      <c r="F669" s="34">
        <v>8146</v>
      </c>
      <c r="G669" s="34">
        <v>2024110010254</v>
      </c>
      <c r="H669" s="33" t="s">
        <v>17</v>
      </c>
      <c r="I669" s="33" t="s">
        <v>880</v>
      </c>
      <c r="J669" s="33" t="s">
        <v>21</v>
      </c>
      <c r="K669" s="33">
        <v>43222610</v>
      </c>
      <c r="L669" s="33" t="s">
        <v>1209</v>
      </c>
      <c r="M669" s="33" t="s">
        <v>309</v>
      </c>
      <c r="N669" s="33" t="s">
        <v>309</v>
      </c>
      <c r="O669" s="33">
        <v>5</v>
      </c>
      <c r="P669" s="33">
        <v>1</v>
      </c>
      <c r="Q669" s="33" t="s">
        <v>1063</v>
      </c>
      <c r="R669" s="63" t="s">
        <v>85</v>
      </c>
      <c r="S669" s="63" t="s">
        <v>1197</v>
      </c>
      <c r="T669" s="54">
        <v>16500000</v>
      </c>
      <c r="U669" s="33" t="s">
        <v>1154</v>
      </c>
      <c r="V669" s="33" t="s">
        <v>79</v>
      </c>
      <c r="W669" s="33" t="s">
        <v>1155</v>
      </c>
      <c r="X669" s="33" t="s">
        <v>535</v>
      </c>
      <c r="Y669" s="33" t="s">
        <v>77</v>
      </c>
      <c r="Z669" s="33" t="s">
        <v>78</v>
      </c>
      <c r="AA669" s="76">
        <f>SUMIFS('MOD PAA INVERSIÓN'!M:M,'MOD PAA INVERSIÓN'!B:B,A669,'MOD PAA INVERSIÓN'!A:A,"Modificación propuesta")</f>
        <v>0</v>
      </c>
      <c r="AB669" s="76">
        <f t="shared" si="161"/>
        <v>0</v>
      </c>
      <c r="AC669" s="76">
        <f t="shared" si="189"/>
        <v>16500000</v>
      </c>
      <c r="AD669" s="76">
        <f>IFERROR(VLOOKUP(A669,'MOD PAA INVERSIÓN'!$B:$U,20,0),0)</f>
        <v>0</v>
      </c>
      <c r="AE669" s="76">
        <f>SUMIFS('MOD PAA INVERSIÓN'!$M:$M,'MOD PAA INVERSIÓN'!B:B,A669,'MOD PAA INVERSIÓN'!A:A,"Información Actual")</f>
        <v>0</v>
      </c>
      <c r="AF669" s="76" t="e">
        <f>VLOOKUP(A669,'Copia de MOD PAA INVERSIÓN'!$B:$M,12,0)</f>
        <v>#N/A</v>
      </c>
      <c r="AG669" s="28" t="e">
        <f t="shared" si="176"/>
        <v>#REF!</v>
      </c>
      <c r="AH669" s="28" t="e">
        <f t="shared" si="164"/>
        <v>#REF!</v>
      </c>
    </row>
    <row r="670" spans="1:34" ht="153">
      <c r="A670" s="32" t="s">
        <v>1210</v>
      </c>
      <c r="B670" s="33" t="s">
        <v>71</v>
      </c>
      <c r="C670" s="33" t="s">
        <v>72</v>
      </c>
      <c r="D670" s="33" t="s">
        <v>1152</v>
      </c>
      <c r="E670" s="33" t="s">
        <v>879</v>
      </c>
      <c r="F670" s="34">
        <v>8146</v>
      </c>
      <c r="G670" s="34">
        <v>2024110010254</v>
      </c>
      <c r="H670" s="33" t="s">
        <v>17</v>
      </c>
      <c r="I670" s="33" t="s">
        <v>880</v>
      </c>
      <c r="J670" s="33" t="s">
        <v>21</v>
      </c>
      <c r="K670" s="33">
        <v>80111600</v>
      </c>
      <c r="L670" s="33" t="s">
        <v>1484</v>
      </c>
      <c r="M670" s="33" t="s">
        <v>675</v>
      </c>
      <c r="N670" s="33" t="s">
        <v>675</v>
      </c>
      <c r="O670" s="33">
        <v>1</v>
      </c>
      <c r="P670" s="33">
        <v>1</v>
      </c>
      <c r="Q670" s="33" t="s">
        <v>885</v>
      </c>
      <c r="R670" s="63" t="s">
        <v>85</v>
      </c>
      <c r="S670" s="63" t="s">
        <v>259</v>
      </c>
      <c r="T670" s="54">
        <v>17885460</v>
      </c>
      <c r="U670" s="33" t="s">
        <v>1154</v>
      </c>
      <c r="V670" s="33" t="s">
        <v>79</v>
      </c>
      <c r="W670" s="33" t="s">
        <v>1155</v>
      </c>
      <c r="X670" s="33" t="s">
        <v>535</v>
      </c>
      <c r="Y670" s="33" t="s">
        <v>77</v>
      </c>
      <c r="Z670" s="33" t="s">
        <v>78</v>
      </c>
      <c r="AA670" s="76">
        <f>SUMIFS('MOD PAA INVERSIÓN'!M:M,'MOD PAA INVERSIÓN'!B:B,A670,'MOD PAA INVERSIÓN'!A:A,"Modificación propuesta")</f>
        <v>19909460</v>
      </c>
      <c r="AB670" s="76">
        <f t="shared" si="161"/>
        <v>2024000</v>
      </c>
      <c r="AC670" s="95">
        <v>19909460</v>
      </c>
      <c r="AD670" s="76">
        <f>IFERROR(VLOOKUP(A670,'MOD PAA INVERSIÓN'!$B:$U,20,0),0)</f>
        <v>3</v>
      </c>
      <c r="AE670" s="76">
        <f>SUMIFS('MOD PAA INVERSIÓN'!$M:$M,'MOD PAA INVERSIÓN'!B:B,A670,'MOD PAA INVERSIÓN'!A:A,"Información Actual")</f>
        <v>17885460</v>
      </c>
      <c r="AF670" s="76">
        <f>VLOOKUP(A670,'Copia de MOD PAA INVERSIÓN'!$B:$M,12,0)</f>
        <v>19909460</v>
      </c>
      <c r="AG670" s="79" t="e">
        <f t="shared" si="176"/>
        <v>#REF!</v>
      </c>
      <c r="AH670" s="79" t="e">
        <f t="shared" si="164"/>
        <v>#REF!</v>
      </c>
    </row>
    <row r="671" spans="1:34" ht="89.25">
      <c r="A671" s="32" t="s">
        <v>1211</v>
      </c>
      <c r="B671" s="33" t="s">
        <v>71</v>
      </c>
      <c r="C671" s="33" t="s">
        <v>1212</v>
      </c>
      <c r="D671" s="33" t="s">
        <v>1213</v>
      </c>
      <c r="E671" s="33" t="s">
        <v>1214</v>
      </c>
      <c r="F671" s="34">
        <v>8238</v>
      </c>
      <c r="G671" s="34">
        <v>2024110010322</v>
      </c>
      <c r="H671" s="33" t="s">
        <v>25</v>
      </c>
      <c r="I671" s="33" t="s">
        <v>1215</v>
      </c>
      <c r="J671" s="33" t="s">
        <v>26</v>
      </c>
      <c r="K671" s="33">
        <v>80111600</v>
      </c>
      <c r="L671" s="33" t="s">
        <v>1485</v>
      </c>
      <c r="M671" s="33" t="s">
        <v>461</v>
      </c>
      <c r="N671" s="33" t="s">
        <v>461</v>
      </c>
      <c r="O671" s="33">
        <v>6</v>
      </c>
      <c r="P671" s="32">
        <v>1</v>
      </c>
      <c r="Q671" s="33" t="s">
        <v>84</v>
      </c>
      <c r="R671" s="47" t="s">
        <v>85</v>
      </c>
      <c r="S671" s="47">
        <v>9000000</v>
      </c>
      <c r="T671" s="47">
        <f t="shared" ref="T671:T680" si="190">+S671*O671</f>
        <v>54000000</v>
      </c>
      <c r="U671" s="47" t="s">
        <v>288</v>
      </c>
      <c r="V671" s="33" t="s">
        <v>79</v>
      </c>
      <c r="W671" s="32" t="s">
        <v>1217</v>
      </c>
      <c r="X671" s="33" t="s">
        <v>317</v>
      </c>
      <c r="Y671" s="33" t="s">
        <v>77</v>
      </c>
      <c r="Z671" s="33" t="s">
        <v>78</v>
      </c>
      <c r="AA671" s="76">
        <f>SUMIFS('MOD PAA INVERSIÓN'!M:M,'MOD PAA INVERSIÓN'!B:B,A671,'MOD PAA INVERSIÓN'!A:A,"Modificación propuesta")</f>
        <v>54000000</v>
      </c>
      <c r="AB671" s="99">
        <f t="shared" si="161"/>
        <v>0</v>
      </c>
      <c r="AC671" s="99">
        <f t="shared" ref="AC671:AC674" si="191">T671</f>
        <v>54000000</v>
      </c>
      <c r="AD671" s="76">
        <f>IFERROR(VLOOKUP(A671,'MOD PAA INVERSIÓN'!$B:$U,20,0),0)</f>
        <v>2</v>
      </c>
      <c r="AE671" s="76">
        <f>SUMIFS('MOD PAA INVERSIÓN'!$M:$M,'MOD PAA INVERSIÓN'!B:B,A671,'MOD PAA INVERSIÓN'!A:A,"Información Actual")</f>
        <v>-54000000</v>
      </c>
      <c r="AF671" s="76">
        <f>VLOOKUP(A671,'Copia de MOD PAA INVERSIÓN'!$B:$M,12,0)</f>
        <v>54000000</v>
      </c>
      <c r="AG671" s="99" t="e">
        <f t="shared" si="176"/>
        <v>#REF!</v>
      </c>
      <c r="AH671" s="28"/>
    </row>
    <row r="672" spans="1:34" ht="89.25">
      <c r="A672" s="32" t="s">
        <v>1218</v>
      </c>
      <c r="B672" s="33" t="s">
        <v>71</v>
      </c>
      <c r="C672" s="33" t="s">
        <v>1212</v>
      </c>
      <c r="D672" s="33" t="s">
        <v>1213</v>
      </c>
      <c r="E672" s="33" t="s">
        <v>1214</v>
      </c>
      <c r="F672" s="34">
        <v>8238</v>
      </c>
      <c r="G672" s="34">
        <v>2024110010322</v>
      </c>
      <c r="H672" s="33" t="s">
        <v>25</v>
      </c>
      <c r="I672" s="33" t="s">
        <v>1215</v>
      </c>
      <c r="J672" s="33" t="s">
        <v>26</v>
      </c>
      <c r="K672" s="33">
        <v>80111601</v>
      </c>
      <c r="L672" s="33" t="s">
        <v>1486</v>
      </c>
      <c r="M672" s="33" t="s">
        <v>82</v>
      </c>
      <c r="N672" s="33" t="s">
        <v>82</v>
      </c>
      <c r="O672" s="33">
        <v>6</v>
      </c>
      <c r="P672" s="32">
        <v>1</v>
      </c>
      <c r="Q672" s="33" t="s">
        <v>84</v>
      </c>
      <c r="R672" s="47" t="s">
        <v>85</v>
      </c>
      <c r="S672" s="47">
        <v>5500000</v>
      </c>
      <c r="T672" s="47">
        <f t="shared" si="190"/>
        <v>33000000</v>
      </c>
      <c r="U672" s="47" t="s">
        <v>288</v>
      </c>
      <c r="V672" s="33" t="s">
        <v>79</v>
      </c>
      <c r="W672" s="32" t="s">
        <v>1217</v>
      </c>
      <c r="X672" s="33" t="s">
        <v>317</v>
      </c>
      <c r="Y672" s="33" t="s">
        <v>77</v>
      </c>
      <c r="Z672" s="33" t="s">
        <v>78</v>
      </c>
      <c r="AA672" s="76">
        <f>SUMIFS('MOD PAA INVERSIÓN'!M:M,'MOD PAA INVERSIÓN'!B:B,A672,'MOD PAA INVERSIÓN'!A:A,"Modificación propuesta")</f>
        <v>0</v>
      </c>
      <c r="AB672" s="99">
        <f t="shared" si="161"/>
        <v>0</v>
      </c>
      <c r="AC672" s="99">
        <f t="shared" si="191"/>
        <v>33000000</v>
      </c>
      <c r="AD672" s="76">
        <f>IFERROR(VLOOKUP(A672,'MOD PAA INVERSIÓN'!$B:$U,20,0),0)</f>
        <v>0</v>
      </c>
      <c r="AE672" s="76">
        <f>SUMIFS('MOD PAA INVERSIÓN'!$M:$M,'MOD PAA INVERSIÓN'!B:B,A672,'MOD PAA INVERSIÓN'!A:A,"Información Actual")</f>
        <v>0</v>
      </c>
      <c r="AF672" s="76" t="e">
        <f>VLOOKUP(A672,'Copia de MOD PAA INVERSIÓN'!$B:$M,12,0)</f>
        <v>#N/A</v>
      </c>
      <c r="AG672" s="28" t="e">
        <f t="shared" si="176"/>
        <v>#REF!</v>
      </c>
      <c r="AH672" s="28"/>
    </row>
    <row r="673" spans="1:34" ht="89.25">
      <c r="A673" s="32" t="s">
        <v>1219</v>
      </c>
      <c r="B673" s="33" t="s">
        <v>71</v>
      </c>
      <c r="C673" s="33" t="s">
        <v>1212</v>
      </c>
      <c r="D673" s="33" t="s">
        <v>1213</v>
      </c>
      <c r="E673" s="33" t="s">
        <v>1214</v>
      </c>
      <c r="F673" s="34">
        <v>8238</v>
      </c>
      <c r="G673" s="34">
        <v>2024110010322</v>
      </c>
      <c r="H673" s="33" t="s">
        <v>25</v>
      </c>
      <c r="I673" s="33" t="s">
        <v>1215</v>
      </c>
      <c r="J673" s="33" t="s">
        <v>26</v>
      </c>
      <c r="K673" s="33">
        <v>80111602</v>
      </c>
      <c r="L673" s="33" t="s">
        <v>1487</v>
      </c>
      <c r="M673" s="33" t="s">
        <v>461</v>
      </c>
      <c r="N673" s="33" t="s">
        <v>461</v>
      </c>
      <c r="O673" s="33">
        <v>5</v>
      </c>
      <c r="P673" s="32">
        <v>1</v>
      </c>
      <c r="Q673" s="33" t="s">
        <v>84</v>
      </c>
      <c r="R673" s="47" t="s">
        <v>85</v>
      </c>
      <c r="S673" s="47">
        <v>3600000</v>
      </c>
      <c r="T673" s="47">
        <f t="shared" si="190"/>
        <v>18000000</v>
      </c>
      <c r="U673" s="47" t="s">
        <v>288</v>
      </c>
      <c r="V673" s="33" t="s">
        <v>79</v>
      </c>
      <c r="W673" s="32" t="s">
        <v>1217</v>
      </c>
      <c r="X673" s="33" t="s">
        <v>317</v>
      </c>
      <c r="Y673" s="33" t="s">
        <v>77</v>
      </c>
      <c r="Z673" s="33" t="s">
        <v>78</v>
      </c>
      <c r="AA673" s="76">
        <f>SUMIFS('MOD PAA INVERSIÓN'!M:M,'MOD PAA INVERSIÓN'!B:B,A673,'MOD PAA INVERSIÓN'!A:A,"Modificación propuesta")</f>
        <v>18000000</v>
      </c>
      <c r="AB673" s="99">
        <f t="shared" si="161"/>
        <v>0</v>
      </c>
      <c r="AC673" s="99">
        <f t="shared" si="191"/>
        <v>18000000</v>
      </c>
      <c r="AD673" s="76">
        <f>IFERROR(VLOOKUP(A673,'MOD PAA INVERSIÓN'!$B:$U,20,0),0)</f>
        <v>2</v>
      </c>
      <c r="AE673" s="76">
        <f>SUMIFS('MOD PAA INVERSIÓN'!$M:$M,'MOD PAA INVERSIÓN'!B:B,A673,'MOD PAA INVERSIÓN'!A:A,"Información Actual")</f>
        <v>-18000000</v>
      </c>
      <c r="AF673" s="76">
        <f>VLOOKUP(A673,'Copia de MOD PAA INVERSIÓN'!$B:$M,12,0)</f>
        <v>18000000</v>
      </c>
      <c r="AG673" s="99" t="e">
        <f t="shared" si="176"/>
        <v>#REF!</v>
      </c>
      <c r="AH673" s="28"/>
    </row>
    <row r="674" spans="1:34" ht="89.25">
      <c r="A674" s="32" t="s">
        <v>1220</v>
      </c>
      <c r="B674" s="33" t="s">
        <v>71</v>
      </c>
      <c r="C674" s="33" t="s">
        <v>1212</v>
      </c>
      <c r="D674" s="33" t="s">
        <v>1213</v>
      </c>
      <c r="E674" s="33" t="s">
        <v>1214</v>
      </c>
      <c r="F674" s="34">
        <v>8238</v>
      </c>
      <c r="G674" s="34">
        <v>2024110010322</v>
      </c>
      <c r="H674" s="33" t="s">
        <v>25</v>
      </c>
      <c r="I674" s="33" t="s">
        <v>1215</v>
      </c>
      <c r="J674" s="33" t="s">
        <v>26</v>
      </c>
      <c r="K674" s="33">
        <v>80111603</v>
      </c>
      <c r="L674" s="33" t="s">
        <v>1488</v>
      </c>
      <c r="M674" s="33" t="s">
        <v>461</v>
      </c>
      <c r="N674" s="33" t="s">
        <v>461</v>
      </c>
      <c r="O674" s="33">
        <v>5</v>
      </c>
      <c r="P674" s="32">
        <v>1</v>
      </c>
      <c r="Q674" s="33" t="s">
        <v>84</v>
      </c>
      <c r="R674" s="47" t="s">
        <v>85</v>
      </c>
      <c r="S674" s="47">
        <v>5500000</v>
      </c>
      <c r="T674" s="47">
        <f t="shared" si="190"/>
        <v>27500000</v>
      </c>
      <c r="U674" s="47" t="s">
        <v>288</v>
      </c>
      <c r="V674" s="33" t="s">
        <v>79</v>
      </c>
      <c r="W674" s="32" t="s">
        <v>1217</v>
      </c>
      <c r="X674" s="33" t="s">
        <v>317</v>
      </c>
      <c r="Y674" s="33" t="s">
        <v>77</v>
      </c>
      <c r="Z674" s="33" t="s">
        <v>78</v>
      </c>
      <c r="AA674" s="76">
        <f>SUMIFS('MOD PAA INVERSIÓN'!M:M,'MOD PAA INVERSIÓN'!B:B,A674,'MOD PAA INVERSIÓN'!A:A,"Modificación propuesta")</f>
        <v>27500000</v>
      </c>
      <c r="AB674" s="99">
        <f t="shared" si="161"/>
        <v>0</v>
      </c>
      <c r="AC674" s="99">
        <f t="shared" si="191"/>
        <v>27500000</v>
      </c>
      <c r="AD674" s="76">
        <f>IFERROR(VLOOKUP(A674,'MOD PAA INVERSIÓN'!$B:$U,20,0),0)</f>
        <v>2</v>
      </c>
      <c r="AE674" s="76">
        <f>SUMIFS('MOD PAA INVERSIÓN'!$M:$M,'MOD PAA INVERSIÓN'!B:B,A674,'MOD PAA INVERSIÓN'!A:A,"Información Actual")</f>
        <v>-27500000</v>
      </c>
      <c r="AF674" s="76">
        <f>VLOOKUP(A674,'Copia de MOD PAA INVERSIÓN'!$B:$M,12,0)</f>
        <v>27500000</v>
      </c>
      <c r="AG674" s="99" t="e">
        <f t="shared" si="176"/>
        <v>#REF!</v>
      </c>
      <c r="AH674" s="28"/>
    </row>
    <row r="675" spans="1:34" ht="89.25">
      <c r="A675" s="32" t="s">
        <v>1221</v>
      </c>
      <c r="B675" s="33" t="s">
        <v>71</v>
      </c>
      <c r="C675" s="33" t="s">
        <v>1212</v>
      </c>
      <c r="D675" s="33" t="s">
        <v>1213</v>
      </c>
      <c r="E675" s="33" t="s">
        <v>1214</v>
      </c>
      <c r="F675" s="34">
        <v>8238</v>
      </c>
      <c r="G675" s="34">
        <v>2024110010322</v>
      </c>
      <c r="H675" s="33" t="s">
        <v>25</v>
      </c>
      <c r="I675" s="33" t="s">
        <v>1215</v>
      </c>
      <c r="J675" s="33" t="s">
        <v>26</v>
      </c>
      <c r="K675" s="33">
        <v>80111604</v>
      </c>
      <c r="L675" s="33" t="s">
        <v>1489</v>
      </c>
      <c r="M675" s="33" t="s">
        <v>315</v>
      </c>
      <c r="N675" s="33" t="s">
        <v>315</v>
      </c>
      <c r="O675" s="33">
        <v>5</v>
      </c>
      <c r="P675" s="32">
        <v>1</v>
      </c>
      <c r="Q675" s="33" t="s">
        <v>84</v>
      </c>
      <c r="R675" s="47" t="s">
        <v>85</v>
      </c>
      <c r="S675" s="47">
        <v>5500000</v>
      </c>
      <c r="T675" s="47">
        <f t="shared" si="190"/>
        <v>27500000</v>
      </c>
      <c r="U675" s="47" t="s">
        <v>288</v>
      </c>
      <c r="V675" s="33" t="s">
        <v>79</v>
      </c>
      <c r="W675" s="32" t="s">
        <v>1217</v>
      </c>
      <c r="X675" s="33" t="s">
        <v>317</v>
      </c>
      <c r="Y675" s="33" t="s">
        <v>77</v>
      </c>
      <c r="Z675" s="33" t="s">
        <v>78</v>
      </c>
      <c r="AA675" s="76">
        <f>SUMIFS('MOD PAA INVERSIÓN'!M:M,'MOD PAA INVERSIÓN'!B:B,A675,'MOD PAA INVERSIÓN'!A:A,"Modificación propuesta")</f>
        <v>33000000</v>
      </c>
      <c r="AB675" s="76">
        <f>AA675-T675</f>
        <v>5500000</v>
      </c>
      <c r="AC675" s="76">
        <f>AA675</f>
        <v>33000000</v>
      </c>
      <c r="AD675" s="76">
        <f>IFERROR(VLOOKUP(A675,'MOD PAA INVERSIÓN'!$B:$U,20,0),0)</f>
        <v>5</v>
      </c>
      <c r="AE675" s="76">
        <f>SUMIFS('MOD PAA INVERSIÓN'!$M:$M,'MOD PAA INVERSIÓN'!B:B,A675,'MOD PAA INVERSIÓN'!A:A,"Información Actual")</f>
        <v>-27500000</v>
      </c>
      <c r="AF675" s="76">
        <f>VLOOKUP(A675,'Copia de MOD PAA INVERSIÓN'!$B:$M,12,0)</f>
        <v>33000000</v>
      </c>
      <c r="AG675" s="99" t="e">
        <f t="shared" si="176"/>
        <v>#REF!</v>
      </c>
      <c r="AH675" s="28"/>
    </row>
    <row r="676" spans="1:34" ht="89.25">
      <c r="A676" s="32" t="s">
        <v>1223</v>
      </c>
      <c r="B676" s="33" t="s">
        <v>71</v>
      </c>
      <c r="C676" s="33" t="s">
        <v>1212</v>
      </c>
      <c r="D676" s="33" t="s">
        <v>1213</v>
      </c>
      <c r="E676" s="33" t="s">
        <v>1214</v>
      </c>
      <c r="F676" s="34">
        <v>8238</v>
      </c>
      <c r="G676" s="34">
        <v>2024110010322</v>
      </c>
      <c r="H676" s="33" t="s">
        <v>25</v>
      </c>
      <c r="I676" s="33" t="s">
        <v>1215</v>
      </c>
      <c r="J676" s="33" t="s">
        <v>26</v>
      </c>
      <c r="K676" s="33">
        <v>80111605</v>
      </c>
      <c r="L676" s="33" t="s">
        <v>1490</v>
      </c>
      <c r="M676" s="33" t="s">
        <v>315</v>
      </c>
      <c r="N676" s="33" t="s">
        <v>315</v>
      </c>
      <c r="O676" s="33">
        <v>4</v>
      </c>
      <c r="P676" s="32">
        <v>1</v>
      </c>
      <c r="Q676" s="33" t="s">
        <v>84</v>
      </c>
      <c r="R676" s="47" t="s">
        <v>85</v>
      </c>
      <c r="S676" s="47">
        <v>5500000</v>
      </c>
      <c r="T676" s="47">
        <f t="shared" si="190"/>
        <v>22000000</v>
      </c>
      <c r="U676" s="47" t="s">
        <v>288</v>
      </c>
      <c r="V676" s="33" t="s">
        <v>79</v>
      </c>
      <c r="W676" s="32" t="s">
        <v>1217</v>
      </c>
      <c r="X676" s="33" t="s">
        <v>317</v>
      </c>
      <c r="Y676" s="33" t="s">
        <v>77</v>
      </c>
      <c r="Z676" s="33" t="s">
        <v>78</v>
      </c>
      <c r="AA676" s="76">
        <f>SUMIFS('MOD PAA INVERSIÓN'!M:M,'MOD PAA INVERSIÓN'!B:B,A676,'MOD PAA INVERSIÓN'!A:A,"Modificación propuesta")</f>
        <v>22000000</v>
      </c>
      <c r="AB676" s="99">
        <f t="shared" ref="AB676:AB680" si="192">AC676-T676</f>
        <v>0</v>
      </c>
      <c r="AC676" s="99">
        <f t="shared" ref="AC676:AC680" si="193">T676</f>
        <v>22000000</v>
      </c>
      <c r="AD676" s="76">
        <f>IFERROR(VLOOKUP(A676,'MOD PAA INVERSIÓN'!$B:$U,20,0),0)</f>
        <v>2</v>
      </c>
      <c r="AE676" s="76">
        <f>SUMIFS('MOD PAA INVERSIÓN'!$M:$M,'MOD PAA INVERSIÓN'!B:B,A676,'MOD PAA INVERSIÓN'!A:A,"Información Actual")</f>
        <v>-22000000</v>
      </c>
      <c r="AF676" s="76">
        <f>VLOOKUP(A676,'Copia de MOD PAA INVERSIÓN'!$B:$M,12,0)</f>
        <v>22000000</v>
      </c>
      <c r="AG676" s="99" t="e">
        <f t="shared" si="176"/>
        <v>#REF!</v>
      </c>
      <c r="AH676" s="28"/>
    </row>
    <row r="677" spans="1:34" ht="89.25">
      <c r="A677" s="32" t="s">
        <v>1224</v>
      </c>
      <c r="B677" s="33" t="s">
        <v>71</v>
      </c>
      <c r="C677" s="33" t="s">
        <v>1212</v>
      </c>
      <c r="D677" s="33" t="s">
        <v>1213</v>
      </c>
      <c r="E677" s="33" t="s">
        <v>1214</v>
      </c>
      <c r="F677" s="34">
        <v>8238</v>
      </c>
      <c r="G677" s="34">
        <v>2024110010322</v>
      </c>
      <c r="H677" s="33" t="s">
        <v>25</v>
      </c>
      <c r="I677" s="33" t="s">
        <v>1215</v>
      </c>
      <c r="J677" s="33" t="s">
        <v>26</v>
      </c>
      <c r="K677" s="33">
        <v>80111606</v>
      </c>
      <c r="L677" s="33" t="s">
        <v>1491</v>
      </c>
      <c r="M677" s="33" t="s">
        <v>461</v>
      </c>
      <c r="N677" s="33" t="s">
        <v>461</v>
      </c>
      <c r="O677" s="33">
        <v>4</v>
      </c>
      <c r="P677" s="32">
        <v>1</v>
      </c>
      <c r="Q677" s="33" t="s">
        <v>84</v>
      </c>
      <c r="R677" s="47" t="s">
        <v>85</v>
      </c>
      <c r="S677" s="47">
        <v>3600000</v>
      </c>
      <c r="T677" s="47">
        <f t="shared" si="190"/>
        <v>14400000</v>
      </c>
      <c r="U677" s="47" t="s">
        <v>288</v>
      </c>
      <c r="V677" s="33" t="s">
        <v>79</v>
      </c>
      <c r="W677" s="32" t="s">
        <v>1217</v>
      </c>
      <c r="X677" s="33" t="s">
        <v>317</v>
      </c>
      <c r="Y677" s="33" t="s">
        <v>77</v>
      </c>
      <c r="Z677" s="33" t="s">
        <v>78</v>
      </c>
      <c r="AA677" s="76">
        <f>SUMIFS('MOD PAA INVERSIÓN'!M:M,'MOD PAA INVERSIÓN'!B:B,A677,'MOD PAA INVERSIÓN'!A:A,"Modificación propuesta")</f>
        <v>14400000</v>
      </c>
      <c r="AB677" s="99">
        <f t="shared" si="192"/>
        <v>0</v>
      </c>
      <c r="AC677" s="99">
        <f t="shared" si="193"/>
        <v>14400000</v>
      </c>
      <c r="AD677" s="76">
        <f>IFERROR(VLOOKUP(A677,'MOD PAA INVERSIÓN'!$B:$U,20,0),0)</f>
        <v>2</v>
      </c>
      <c r="AE677" s="76">
        <f>SUMIFS('MOD PAA INVERSIÓN'!$M:$M,'MOD PAA INVERSIÓN'!B:B,A677,'MOD PAA INVERSIÓN'!A:A,"Información Actual")</f>
        <v>-14400000</v>
      </c>
      <c r="AF677" s="76">
        <f>VLOOKUP(A677,'Copia de MOD PAA INVERSIÓN'!$B:$M,12,0)</f>
        <v>14400000</v>
      </c>
      <c r="AG677" s="99" t="e">
        <f t="shared" si="176"/>
        <v>#REF!</v>
      </c>
      <c r="AH677" s="28"/>
    </row>
    <row r="678" spans="1:34" ht="89.25">
      <c r="A678" s="32" t="s">
        <v>1225</v>
      </c>
      <c r="B678" s="33" t="s">
        <v>71</v>
      </c>
      <c r="C678" s="33" t="s">
        <v>1212</v>
      </c>
      <c r="D678" s="33" t="s">
        <v>1213</v>
      </c>
      <c r="E678" s="33" t="s">
        <v>1214</v>
      </c>
      <c r="F678" s="34">
        <v>8238</v>
      </c>
      <c r="G678" s="34">
        <v>2024110010322</v>
      </c>
      <c r="H678" s="33" t="s">
        <v>25</v>
      </c>
      <c r="I678" s="33" t="s">
        <v>1215</v>
      </c>
      <c r="J678" s="33" t="s">
        <v>26</v>
      </c>
      <c r="K678" s="33">
        <v>80111607</v>
      </c>
      <c r="L678" s="33" t="s">
        <v>1492</v>
      </c>
      <c r="M678" s="33" t="s">
        <v>461</v>
      </c>
      <c r="N678" s="33" t="s">
        <v>461</v>
      </c>
      <c r="O678" s="33">
        <v>4</v>
      </c>
      <c r="P678" s="32">
        <v>1</v>
      </c>
      <c r="Q678" s="33" t="s">
        <v>84</v>
      </c>
      <c r="R678" s="47" t="s">
        <v>85</v>
      </c>
      <c r="S678" s="47">
        <v>3150000</v>
      </c>
      <c r="T678" s="47">
        <f t="shared" si="190"/>
        <v>12600000</v>
      </c>
      <c r="U678" s="47" t="s">
        <v>288</v>
      </c>
      <c r="V678" s="33" t="s">
        <v>79</v>
      </c>
      <c r="W678" s="32" t="s">
        <v>1217</v>
      </c>
      <c r="X678" s="33" t="s">
        <v>317</v>
      </c>
      <c r="Y678" s="33" t="s">
        <v>77</v>
      </c>
      <c r="Z678" s="33" t="s">
        <v>78</v>
      </c>
      <c r="AA678" s="76">
        <f>SUMIFS('MOD PAA INVERSIÓN'!M:M,'MOD PAA INVERSIÓN'!B:B,A678,'MOD PAA INVERSIÓN'!A:A,"Modificación propuesta")</f>
        <v>12600000</v>
      </c>
      <c r="AB678" s="99">
        <f t="shared" si="192"/>
        <v>0</v>
      </c>
      <c r="AC678" s="99">
        <f t="shared" si="193"/>
        <v>12600000</v>
      </c>
      <c r="AD678" s="76">
        <f>IFERROR(VLOOKUP(A678,'MOD PAA INVERSIÓN'!$B:$U,20,0),0)</f>
        <v>2</v>
      </c>
      <c r="AE678" s="76">
        <f>SUMIFS('MOD PAA INVERSIÓN'!$M:$M,'MOD PAA INVERSIÓN'!B:B,A678,'MOD PAA INVERSIÓN'!A:A,"Información Actual")</f>
        <v>-12600000</v>
      </c>
      <c r="AF678" s="76">
        <f>VLOOKUP(A678,'Copia de MOD PAA INVERSIÓN'!$B:$M,12,0)</f>
        <v>12600000</v>
      </c>
      <c r="AG678" s="99" t="e">
        <f t="shared" si="176"/>
        <v>#REF!</v>
      </c>
      <c r="AH678" s="28"/>
    </row>
    <row r="679" spans="1:34" ht="89.25">
      <c r="A679" s="32" t="s">
        <v>1227</v>
      </c>
      <c r="B679" s="33" t="s">
        <v>71</v>
      </c>
      <c r="C679" s="33" t="s">
        <v>1212</v>
      </c>
      <c r="D679" s="33" t="s">
        <v>1213</v>
      </c>
      <c r="E679" s="33" t="s">
        <v>1214</v>
      </c>
      <c r="F679" s="34">
        <v>8238</v>
      </c>
      <c r="G679" s="34">
        <v>2024110010322</v>
      </c>
      <c r="H679" s="33" t="s">
        <v>25</v>
      </c>
      <c r="I679" s="33" t="s">
        <v>1215</v>
      </c>
      <c r="J679" s="33" t="s">
        <v>26</v>
      </c>
      <c r="K679" s="33">
        <v>80111608</v>
      </c>
      <c r="L679" s="33" t="s">
        <v>1493</v>
      </c>
      <c r="M679" s="33" t="s">
        <v>461</v>
      </c>
      <c r="N679" s="33" t="s">
        <v>461</v>
      </c>
      <c r="O679" s="33">
        <v>5</v>
      </c>
      <c r="P679" s="33">
        <v>1</v>
      </c>
      <c r="Q679" s="33" t="s">
        <v>84</v>
      </c>
      <c r="R679" s="41" t="s">
        <v>85</v>
      </c>
      <c r="S679" s="41">
        <v>3500000</v>
      </c>
      <c r="T679" s="47">
        <f t="shared" si="190"/>
        <v>17500000</v>
      </c>
      <c r="U679" s="47" t="s">
        <v>288</v>
      </c>
      <c r="V679" s="33" t="s">
        <v>79</v>
      </c>
      <c r="W679" s="32" t="s">
        <v>1217</v>
      </c>
      <c r="X679" s="33" t="s">
        <v>317</v>
      </c>
      <c r="Y679" s="33" t="s">
        <v>77</v>
      </c>
      <c r="Z679" s="33" t="s">
        <v>78</v>
      </c>
      <c r="AA679" s="76">
        <f>SUMIFS('MOD PAA INVERSIÓN'!M:M,'MOD PAA INVERSIÓN'!B:B,A679,'MOD PAA INVERSIÓN'!A:A,"Modificación propuesta")</f>
        <v>17500000</v>
      </c>
      <c r="AB679" s="99">
        <f t="shared" si="192"/>
        <v>0</v>
      </c>
      <c r="AC679" s="99">
        <f t="shared" si="193"/>
        <v>17500000</v>
      </c>
      <c r="AD679" s="76">
        <f>IFERROR(VLOOKUP(A679,'MOD PAA INVERSIÓN'!$B:$U,20,0),0)</f>
        <v>2</v>
      </c>
      <c r="AE679" s="76">
        <f>SUMIFS('MOD PAA INVERSIÓN'!$M:$M,'MOD PAA INVERSIÓN'!B:B,A679,'MOD PAA INVERSIÓN'!A:A,"Información Actual")</f>
        <v>-17500000</v>
      </c>
      <c r="AF679" s="76">
        <f>VLOOKUP(A679,'Copia de MOD PAA INVERSIÓN'!$B:$M,12,0)</f>
        <v>17500000</v>
      </c>
      <c r="AG679" s="99" t="e">
        <f t="shared" si="176"/>
        <v>#REF!</v>
      </c>
      <c r="AH679" s="28"/>
    </row>
    <row r="680" spans="1:34" ht="89.25">
      <c r="A680" s="32" t="s">
        <v>1228</v>
      </c>
      <c r="B680" s="33" t="s">
        <v>71</v>
      </c>
      <c r="C680" s="33" t="s">
        <v>1212</v>
      </c>
      <c r="D680" s="33" t="s">
        <v>1213</v>
      </c>
      <c r="E680" s="33" t="s">
        <v>1214</v>
      </c>
      <c r="F680" s="34">
        <v>8238</v>
      </c>
      <c r="G680" s="34">
        <v>2024110010322</v>
      </c>
      <c r="H680" s="33" t="s">
        <v>25</v>
      </c>
      <c r="I680" s="33" t="s">
        <v>1215</v>
      </c>
      <c r="J680" s="33" t="s">
        <v>26</v>
      </c>
      <c r="K680" s="33">
        <v>80111609</v>
      </c>
      <c r="L680" s="33" t="s">
        <v>1494</v>
      </c>
      <c r="M680" s="33" t="s">
        <v>315</v>
      </c>
      <c r="N680" s="33" t="s">
        <v>315</v>
      </c>
      <c r="O680" s="33">
        <v>4</v>
      </c>
      <c r="P680" s="33">
        <v>1</v>
      </c>
      <c r="Q680" s="33" t="s">
        <v>84</v>
      </c>
      <c r="R680" s="41" t="s">
        <v>85</v>
      </c>
      <c r="S680" s="41">
        <v>3000000</v>
      </c>
      <c r="T680" s="47">
        <f t="shared" si="190"/>
        <v>12000000</v>
      </c>
      <c r="U680" s="47" t="s">
        <v>288</v>
      </c>
      <c r="V680" s="33" t="s">
        <v>79</v>
      </c>
      <c r="W680" s="32" t="s">
        <v>1217</v>
      </c>
      <c r="X680" s="33" t="s">
        <v>317</v>
      </c>
      <c r="Y680" s="33" t="s">
        <v>77</v>
      </c>
      <c r="Z680" s="33" t="s">
        <v>78</v>
      </c>
      <c r="AA680" s="76">
        <f>SUMIFS('MOD PAA INVERSIÓN'!M:M,'MOD PAA INVERSIÓN'!B:B,A680,'MOD PAA INVERSIÓN'!A:A,"Modificación propuesta")</f>
        <v>12000000</v>
      </c>
      <c r="AB680" s="99">
        <f t="shared" si="192"/>
        <v>0</v>
      </c>
      <c r="AC680" s="99">
        <f t="shared" si="193"/>
        <v>12000000</v>
      </c>
      <c r="AD680" s="76">
        <f>IFERROR(VLOOKUP(A680,'MOD PAA INVERSIÓN'!$B:$U,20,0),0)</f>
        <v>2</v>
      </c>
      <c r="AE680" s="76">
        <f>SUMIFS('MOD PAA INVERSIÓN'!$M:$M,'MOD PAA INVERSIÓN'!B:B,A680,'MOD PAA INVERSIÓN'!A:A,"Información Actual")</f>
        <v>-12000000</v>
      </c>
      <c r="AF680" s="76">
        <f>VLOOKUP(A680,'Copia de MOD PAA INVERSIÓN'!$B:$M,12,0)</f>
        <v>12000000</v>
      </c>
      <c r="AG680" s="99" t="e">
        <f t="shared" si="176"/>
        <v>#REF!</v>
      </c>
      <c r="AH680" s="28"/>
    </row>
    <row r="681" spans="1:34" ht="89.25">
      <c r="A681" s="32" t="s">
        <v>1230</v>
      </c>
      <c r="B681" s="33" t="s">
        <v>71</v>
      </c>
      <c r="C681" s="33" t="s">
        <v>1212</v>
      </c>
      <c r="D681" s="33" t="s">
        <v>1213</v>
      </c>
      <c r="E681" s="33" t="s">
        <v>1214</v>
      </c>
      <c r="F681" s="34">
        <v>8238</v>
      </c>
      <c r="G681" s="34">
        <v>2024110010322</v>
      </c>
      <c r="H681" s="33" t="s">
        <v>25</v>
      </c>
      <c r="I681" s="33" t="s">
        <v>1215</v>
      </c>
      <c r="J681" s="33" t="s">
        <v>26</v>
      </c>
      <c r="K681" s="33">
        <v>80111610</v>
      </c>
      <c r="L681" s="33" t="s">
        <v>1495</v>
      </c>
      <c r="M681" s="33" t="s">
        <v>461</v>
      </c>
      <c r="N681" s="33" t="s">
        <v>461</v>
      </c>
      <c r="O681" s="33">
        <v>6</v>
      </c>
      <c r="P681" s="33">
        <v>1</v>
      </c>
      <c r="Q681" s="33" t="s">
        <v>84</v>
      </c>
      <c r="R681" s="49" t="s">
        <v>85</v>
      </c>
      <c r="S681" s="49">
        <v>61590000</v>
      </c>
      <c r="T681" s="47">
        <f>+S681</f>
        <v>61590000</v>
      </c>
      <c r="U681" s="47" t="s">
        <v>288</v>
      </c>
      <c r="V681" s="33" t="s">
        <v>79</v>
      </c>
      <c r="W681" s="32" t="s">
        <v>1217</v>
      </c>
      <c r="X681" s="33" t="s">
        <v>317</v>
      </c>
      <c r="Y681" s="33" t="s">
        <v>77</v>
      </c>
      <c r="Z681" s="33" t="s">
        <v>78</v>
      </c>
      <c r="AA681" s="76">
        <f>SUMIFS('MOD PAA INVERSIÓN'!M:M,'MOD PAA INVERSIÓN'!B:B,A681,'MOD PAA INVERSIÓN'!A:A,"Modificación propuesta")</f>
        <v>33590000</v>
      </c>
      <c r="AB681" s="76">
        <f>AA681-T681</f>
        <v>-28000000</v>
      </c>
      <c r="AC681" s="76">
        <f>AA681</f>
        <v>33590000</v>
      </c>
      <c r="AD681" s="76">
        <f>IFERROR(VLOOKUP(A681,'MOD PAA INVERSIÓN'!$B:$U,20,0),0)</f>
        <v>5</v>
      </c>
      <c r="AE681" s="76">
        <f>SUMIFS('MOD PAA INVERSIÓN'!$M:$M,'MOD PAA INVERSIÓN'!B:B,A681,'MOD PAA INVERSIÓN'!A:A,"Información Actual")</f>
        <v>-39090000</v>
      </c>
      <c r="AF681" s="76">
        <f>VLOOKUP(A681,'Copia de MOD PAA INVERSIÓN'!$B:$M,12,0)</f>
        <v>33590000</v>
      </c>
      <c r="AG681" s="99" t="e">
        <f t="shared" si="176"/>
        <v>#REF!</v>
      </c>
      <c r="AH681" s="28"/>
    </row>
    <row r="682" spans="1:34" ht="89.25">
      <c r="A682" s="32" t="s">
        <v>1231</v>
      </c>
      <c r="B682" s="33" t="s">
        <v>71</v>
      </c>
      <c r="C682" s="33" t="s">
        <v>1212</v>
      </c>
      <c r="D682" s="33" t="s">
        <v>1213</v>
      </c>
      <c r="E682" s="33" t="s">
        <v>1214</v>
      </c>
      <c r="F682" s="34">
        <v>8238</v>
      </c>
      <c r="G682" s="34">
        <v>2024110010322</v>
      </c>
      <c r="H682" s="33" t="s">
        <v>25</v>
      </c>
      <c r="I682" s="33" t="s">
        <v>1215</v>
      </c>
      <c r="J682" s="33" t="s">
        <v>27</v>
      </c>
      <c r="K682" s="33">
        <v>80111600</v>
      </c>
      <c r="L682" s="33" t="s">
        <v>1496</v>
      </c>
      <c r="M682" s="33" t="s">
        <v>461</v>
      </c>
      <c r="N682" s="33" t="s">
        <v>461</v>
      </c>
      <c r="O682" s="33">
        <v>6</v>
      </c>
      <c r="P682" s="32">
        <v>1</v>
      </c>
      <c r="Q682" s="33" t="s">
        <v>84</v>
      </c>
      <c r="R682" s="74" t="s">
        <v>85</v>
      </c>
      <c r="S682" s="74">
        <v>3310000</v>
      </c>
      <c r="T682" s="47">
        <f t="shared" ref="T682:T683" si="194">+S682*O682</f>
        <v>19860000</v>
      </c>
      <c r="U682" s="47" t="s">
        <v>288</v>
      </c>
      <c r="V682" s="33" t="s">
        <v>79</v>
      </c>
      <c r="W682" s="32" t="s">
        <v>1217</v>
      </c>
      <c r="X682" s="33" t="s">
        <v>317</v>
      </c>
      <c r="Y682" s="33" t="s">
        <v>77</v>
      </c>
      <c r="Z682" s="33" t="s">
        <v>78</v>
      </c>
      <c r="AA682" s="76">
        <f>SUMIFS('MOD PAA INVERSIÓN'!M:M,'MOD PAA INVERSIÓN'!B:B,A682,'MOD PAA INVERSIÓN'!A:A,"Modificación propuesta")</f>
        <v>19860000</v>
      </c>
      <c r="AB682" s="99">
        <f t="shared" ref="AB682:AB683" si="195">AC682-T682</f>
        <v>0</v>
      </c>
      <c r="AC682" s="99">
        <f t="shared" ref="AC682:AC683" si="196">T682</f>
        <v>19860000</v>
      </c>
      <c r="AD682" s="76">
        <f>IFERROR(VLOOKUP(A682,'MOD PAA INVERSIÓN'!$B:$U,20,0),0)</f>
        <v>2</v>
      </c>
      <c r="AE682" s="76">
        <f>SUMIFS('MOD PAA INVERSIÓN'!$M:$M,'MOD PAA INVERSIÓN'!B:B,A682,'MOD PAA INVERSIÓN'!A:A,"Información Actual")</f>
        <v>-19860000</v>
      </c>
      <c r="AF682" s="76">
        <f>VLOOKUP(A682,'Copia de MOD PAA INVERSIÓN'!$B:$M,12,0)</f>
        <v>19860000</v>
      </c>
      <c r="AG682" s="99" t="e">
        <f t="shared" si="176"/>
        <v>#REF!</v>
      </c>
      <c r="AH682" s="28"/>
    </row>
    <row r="683" spans="1:34" ht="89.25">
      <c r="A683" s="32" t="s">
        <v>1233</v>
      </c>
      <c r="B683" s="33" t="s">
        <v>71</v>
      </c>
      <c r="C683" s="33" t="s">
        <v>1212</v>
      </c>
      <c r="D683" s="33" t="s">
        <v>1213</v>
      </c>
      <c r="E683" s="33" t="s">
        <v>1214</v>
      </c>
      <c r="F683" s="34">
        <v>8238</v>
      </c>
      <c r="G683" s="34">
        <v>2024110010322</v>
      </c>
      <c r="H683" s="33" t="s">
        <v>25</v>
      </c>
      <c r="I683" s="33" t="s">
        <v>1215</v>
      </c>
      <c r="J683" s="33" t="s">
        <v>27</v>
      </c>
      <c r="K683" s="33" t="s">
        <v>1234</v>
      </c>
      <c r="L683" s="33" t="s">
        <v>1235</v>
      </c>
      <c r="M683" s="33" t="s">
        <v>461</v>
      </c>
      <c r="N683" s="33" t="s">
        <v>461</v>
      </c>
      <c r="O683" s="33">
        <v>1</v>
      </c>
      <c r="P683" s="32">
        <v>1</v>
      </c>
      <c r="Q683" s="33" t="s">
        <v>557</v>
      </c>
      <c r="R683" s="47" t="s">
        <v>85</v>
      </c>
      <c r="S683" s="47">
        <v>30050000</v>
      </c>
      <c r="T683" s="47">
        <f t="shared" si="194"/>
        <v>30050000</v>
      </c>
      <c r="U683" s="47" t="s">
        <v>288</v>
      </c>
      <c r="V683" s="33" t="s">
        <v>79</v>
      </c>
      <c r="W683" s="32" t="s">
        <v>1217</v>
      </c>
      <c r="X683" s="33" t="s">
        <v>317</v>
      </c>
      <c r="Y683" s="33" t="s">
        <v>77</v>
      </c>
      <c r="Z683" s="33" t="s">
        <v>78</v>
      </c>
      <c r="AA683" s="76">
        <f>SUMIFS('MOD PAA INVERSIÓN'!M:M,'MOD PAA INVERSIÓN'!B:B,A683,'MOD PAA INVERSIÓN'!A:A,"Modificación propuesta")</f>
        <v>0</v>
      </c>
      <c r="AB683" s="99">
        <f t="shared" si="195"/>
        <v>0</v>
      </c>
      <c r="AC683" s="99">
        <f t="shared" si="196"/>
        <v>30050000</v>
      </c>
      <c r="AD683" s="76">
        <f>IFERROR(VLOOKUP(A683,'MOD PAA INVERSIÓN'!$B:$U,20,0),0)</f>
        <v>0</v>
      </c>
      <c r="AE683" s="76">
        <f>SUMIFS('MOD PAA INVERSIÓN'!$M:$M,'MOD PAA INVERSIÓN'!B:B,A683,'MOD PAA INVERSIÓN'!A:A,"Información Actual")</f>
        <v>0</v>
      </c>
      <c r="AF683" s="76" t="e">
        <f>VLOOKUP(A683,'Copia de MOD PAA INVERSIÓN'!$B:$M,12,0)</f>
        <v>#N/A</v>
      </c>
      <c r="AG683" s="28" t="e">
        <f t="shared" si="176"/>
        <v>#REF!</v>
      </c>
      <c r="AH683" s="28"/>
    </row>
    <row r="684" spans="1:34" ht="60">
      <c r="A684" s="100">
        <v>1</v>
      </c>
      <c r="B684" s="101" t="s">
        <v>71</v>
      </c>
      <c r="C684" s="101" t="s">
        <v>116</v>
      </c>
      <c r="D684" s="101"/>
      <c r="E684" s="101"/>
      <c r="F684" s="102">
        <v>8066</v>
      </c>
      <c r="G684" s="102">
        <v>2024110010194</v>
      </c>
      <c r="H684" s="103" t="s">
        <v>13</v>
      </c>
      <c r="I684" s="101" t="s">
        <v>119</v>
      </c>
      <c r="J684" s="101" t="s">
        <v>16</v>
      </c>
      <c r="K684" s="101">
        <v>80111600</v>
      </c>
      <c r="L684" s="104" t="s">
        <v>1237</v>
      </c>
      <c r="M684" s="101" t="s">
        <v>121</v>
      </c>
      <c r="N684" s="101" t="s">
        <v>121</v>
      </c>
      <c r="O684" s="101">
        <v>6</v>
      </c>
      <c r="P684" s="100">
        <v>1</v>
      </c>
      <c r="Q684" s="101" t="s">
        <v>84</v>
      </c>
      <c r="R684" s="101" t="s">
        <v>85</v>
      </c>
      <c r="S684" s="105">
        <v>6000000</v>
      </c>
      <c r="T684" s="105">
        <v>0</v>
      </c>
      <c r="U684" s="101" t="s">
        <v>172</v>
      </c>
      <c r="V684" s="101" t="s">
        <v>169</v>
      </c>
      <c r="W684" s="101" t="s">
        <v>124</v>
      </c>
      <c r="X684" s="101"/>
      <c r="Y684" s="101"/>
      <c r="Z684" s="101"/>
      <c r="AA684" s="95">
        <v>36000000</v>
      </c>
      <c r="AB684" s="76">
        <f t="shared" ref="AB684:AB694" si="197">AA684-T684</f>
        <v>36000000</v>
      </c>
      <c r="AC684" s="76">
        <f t="shared" ref="AC684:AC685" si="198">AA684</f>
        <v>36000000</v>
      </c>
      <c r="AD684" s="76">
        <f>IFERROR(VLOOKUP(A684,'MOD PAA INVERSIÓN'!$B:$U,20,0),0)</f>
        <v>6</v>
      </c>
      <c r="AE684" s="76">
        <f>SUMIFS('MOD PAA INVERSIÓN'!$M:$M,'MOD PAA INVERSIÓN'!B:B,A684,'MOD PAA INVERSIÓN'!A:A,"Información Actual")</f>
        <v>0</v>
      </c>
      <c r="AF684" s="76">
        <f>VLOOKUP(A684,'Copia de MOD PAA INVERSIÓN'!$B:$M,12,0)</f>
        <v>36000000</v>
      </c>
      <c r="AG684" s="80" t="e">
        <f t="shared" si="176"/>
        <v>#REF!</v>
      </c>
      <c r="AH684" s="28"/>
    </row>
    <row r="685" spans="1:34" ht="43.5" customHeight="1">
      <c r="A685" s="100">
        <v>2</v>
      </c>
      <c r="B685" s="101"/>
      <c r="C685" s="101"/>
      <c r="D685" s="101"/>
      <c r="E685" s="101"/>
      <c r="F685" s="101">
        <v>8238</v>
      </c>
      <c r="G685" s="101">
        <v>2024110010322</v>
      </c>
      <c r="H685" s="101" t="s">
        <v>25</v>
      </c>
      <c r="I685" s="101"/>
      <c r="J685" s="101" t="s">
        <v>26</v>
      </c>
      <c r="K685" s="101"/>
      <c r="L685" s="104" t="s">
        <v>1239</v>
      </c>
      <c r="M685" s="101"/>
      <c r="N685" s="101"/>
      <c r="O685" s="101"/>
      <c r="P685" s="100"/>
      <c r="Q685" s="101"/>
      <c r="R685" s="101"/>
      <c r="S685" s="105"/>
      <c r="T685" s="105"/>
      <c r="U685" s="106" t="s">
        <v>288</v>
      </c>
      <c r="V685" s="101"/>
      <c r="W685" s="101"/>
      <c r="X685" s="101"/>
      <c r="Y685" s="101"/>
      <c r="Z685" s="101"/>
      <c r="AA685" s="107">
        <v>22500000</v>
      </c>
      <c r="AB685" s="99">
        <f t="shared" si="197"/>
        <v>22500000</v>
      </c>
      <c r="AC685" s="99">
        <f t="shared" si="198"/>
        <v>22500000</v>
      </c>
      <c r="AD685" s="76">
        <f>IFERROR(VLOOKUP(A685,'MOD PAA INVERSIÓN'!$B:$U,20,0),0)</f>
        <v>2</v>
      </c>
      <c r="AE685" s="76">
        <f>SUMIFS('MOD PAA INVERSIÓN'!$M:$M,'MOD PAA INVERSIÓN'!B:B,A685,'MOD PAA INVERSIÓN'!A:A,"Información Actual")</f>
        <v>0</v>
      </c>
      <c r="AF685" s="76">
        <f>VLOOKUP(A685,'Copia de MOD PAA INVERSIÓN'!$B:$M,12,0)</f>
        <v>22500000</v>
      </c>
      <c r="AG685" s="99" t="e">
        <f t="shared" si="176"/>
        <v>#REF!</v>
      </c>
      <c r="AH685" s="28"/>
    </row>
    <row r="686" spans="1:34" ht="43.5" customHeight="1">
      <c r="A686" s="100">
        <v>3</v>
      </c>
      <c r="B686" s="101"/>
      <c r="C686" s="101"/>
      <c r="D686" s="101"/>
      <c r="E686" s="101"/>
      <c r="F686" s="101">
        <v>8131</v>
      </c>
      <c r="G686" s="101">
        <v>2024110010238</v>
      </c>
      <c r="H686" s="101" t="s">
        <v>28</v>
      </c>
      <c r="I686" s="101"/>
      <c r="J686" s="101" t="s">
        <v>32</v>
      </c>
      <c r="K686" s="101">
        <v>80111600</v>
      </c>
      <c r="L686" s="104" t="s">
        <v>799</v>
      </c>
      <c r="M686" s="101"/>
      <c r="N686" s="101"/>
      <c r="O686" s="101"/>
      <c r="P686" s="100"/>
      <c r="Q686" s="101"/>
      <c r="R686" s="101"/>
      <c r="S686" s="105"/>
      <c r="T686" s="105"/>
      <c r="U686" s="101" t="s">
        <v>86</v>
      </c>
      <c r="V686" s="101"/>
      <c r="W686" s="101"/>
      <c r="X686" s="101"/>
      <c r="Y686" s="101"/>
      <c r="Z686" s="101"/>
      <c r="AA686" s="108">
        <v>21500000</v>
      </c>
      <c r="AB686" s="82">
        <f t="shared" si="197"/>
        <v>21500000</v>
      </c>
      <c r="AC686" s="82">
        <v>21500000</v>
      </c>
      <c r="AD686" s="76">
        <f>IFERROR(VLOOKUP(A686,'MOD PAA INVERSIÓN'!$B:$U,20,0),0)</f>
        <v>7</v>
      </c>
      <c r="AE686" s="76"/>
      <c r="AF686" s="76">
        <f>VLOOKUP(A686,'Copia de MOD PAA INVERSIÓN'!$B:$M,12,0)</f>
        <v>21500000</v>
      </c>
      <c r="AG686" s="82" t="e">
        <f t="shared" si="176"/>
        <v>#REF!</v>
      </c>
      <c r="AH686" s="28"/>
    </row>
    <row r="687" spans="1:34" ht="43.5" customHeight="1">
      <c r="A687" s="100">
        <v>4</v>
      </c>
      <c r="B687" s="101"/>
      <c r="C687" s="101"/>
      <c r="D687" s="101"/>
      <c r="E687" s="101"/>
      <c r="F687" s="101">
        <v>8131</v>
      </c>
      <c r="G687" s="101">
        <v>2024110010238</v>
      </c>
      <c r="H687" s="101" t="s">
        <v>28</v>
      </c>
      <c r="I687" s="101"/>
      <c r="J687" s="101" t="s">
        <v>31</v>
      </c>
      <c r="K687" s="101">
        <v>80111600</v>
      </c>
      <c r="L687" s="104" t="s">
        <v>791</v>
      </c>
      <c r="M687" s="101"/>
      <c r="N687" s="101"/>
      <c r="O687" s="101"/>
      <c r="P687" s="100"/>
      <c r="Q687" s="101"/>
      <c r="R687" s="101"/>
      <c r="S687" s="105"/>
      <c r="T687" s="105"/>
      <c r="U687" s="101" t="s">
        <v>86</v>
      </c>
      <c r="V687" s="101"/>
      <c r="W687" s="101"/>
      <c r="X687" s="101"/>
      <c r="Y687" s="101"/>
      <c r="Z687" s="101"/>
      <c r="AA687" s="108">
        <v>17400000</v>
      </c>
      <c r="AB687" s="82">
        <f t="shared" si="197"/>
        <v>17400000</v>
      </c>
      <c r="AC687" s="82">
        <v>17400000</v>
      </c>
      <c r="AD687" s="76">
        <f>IFERROR(VLOOKUP(A687,'MOD PAA INVERSIÓN'!$B:$U,20,0),0)</f>
        <v>7</v>
      </c>
      <c r="AE687" s="76"/>
      <c r="AF687" s="76">
        <f>VLOOKUP(A687,'Copia de MOD PAA INVERSIÓN'!$B:$M,12,0)</f>
        <v>17400000</v>
      </c>
      <c r="AG687" s="82" t="e">
        <f t="shared" si="176"/>
        <v>#REF!</v>
      </c>
      <c r="AH687" s="28"/>
    </row>
    <row r="688" spans="1:34" ht="43.5" customHeight="1">
      <c r="A688" s="100">
        <v>5</v>
      </c>
      <c r="B688" s="101"/>
      <c r="C688" s="101"/>
      <c r="D688" s="101"/>
      <c r="E688" s="101"/>
      <c r="F688" s="101">
        <v>8131</v>
      </c>
      <c r="G688" s="101">
        <v>2024110010238</v>
      </c>
      <c r="H688" s="101" t="s">
        <v>28</v>
      </c>
      <c r="I688" s="101"/>
      <c r="J688" s="101" t="s">
        <v>31</v>
      </c>
      <c r="K688" s="101">
        <v>80111600</v>
      </c>
      <c r="L688" s="104" t="s">
        <v>791</v>
      </c>
      <c r="M688" s="101"/>
      <c r="N688" s="101"/>
      <c r="O688" s="101"/>
      <c r="P688" s="100"/>
      <c r="Q688" s="101"/>
      <c r="R688" s="101"/>
      <c r="S688" s="105"/>
      <c r="T688" s="105"/>
      <c r="U688" s="101" t="s">
        <v>86</v>
      </c>
      <c r="V688" s="101"/>
      <c r="W688" s="101"/>
      <c r="X688" s="101"/>
      <c r="Y688" s="101"/>
      <c r="Z688" s="101"/>
      <c r="AA688" s="108">
        <v>17784000</v>
      </c>
      <c r="AB688" s="82">
        <f t="shared" si="197"/>
        <v>17784000</v>
      </c>
      <c r="AC688" s="82">
        <v>17784000</v>
      </c>
      <c r="AD688" s="76">
        <f>IFERROR(VLOOKUP(A688,'MOD PAA INVERSIÓN'!$B:$U,20,0),0)</f>
        <v>7</v>
      </c>
      <c r="AE688" s="76"/>
      <c r="AF688" s="76">
        <f>VLOOKUP(A688,'Copia de MOD PAA INVERSIÓN'!$B:$M,12,0)</f>
        <v>17784000</v>
      </c>
      <c r="AG688" s="82" t="e">
        <f t="shared" si="176"/>
        <v>#REF!</v>
      </c>
      <c r="AH688" s="28"/>
    </row>
    <row r="689" spans="1:34" ht="43.5" customHeight="1">
      <c r="A689" s="100">
        <v>6</v>
      </c>
      <c r="B689" s="101"/>
      <c r="C689" s="101"/>
      <c r="D689" s="101"/>
      <c r="E689" s="101"/>
      <c r="F689" s="101">
        <v>8131</v>
      </c>
      <c r="G689" s="101">
        <v>2024110010238</v>
      </c>
      <c r="H689" s="101" t="s">
        <v>28</v>
      </c>
      <c r="I689" s="101"/>
      <c r="J689" s="101" t="s">
        <v>32</v>
      </c>
      <c r="K689" s="101">
        <v>80111600</v>
      </c>
      <c r="L689" s="104" t="s">
        <v>799</v>
      </c>
      <c r="M689" s="101"/>
      <c r="N689" s="101"/>
      <c r="O689" s="101"/>
      <c r="P689" s="100"/>
      <c r="Q689" s="101"/>
      <c r="R689" s="101"/>
      <c r="S689" s="105"/>
      <c r="T689" s="105"/>
      <c r="U689" s="101" t="s">
        <v>86</v>
      </c>
      <c r="V689" s="101"/>
      <c r="W689" s="101"/>
      <c r="X689" s="101"/>
      <c r="Y689" s="101"/>
      <c r="Z689" s="101"/>
      <c r="AA689" s="108">
        <v>22500000</v>
      </c>
      <c r="AB689" s="82">
        <f t="shared" si="197"/>
        <v>22500000</v>
      </c>
      <c r="AC689" s="82">
        <v>22500000</v>
      </c>
      <c r="AD689" s="76">
        <f>IFERROR(VLOOKUP(A689,'MOD PAA INVERSIÓN'!$B:$U,20,0),0)</f>
        <v>7</v>
      </c>
      <c r="AE689" s="76"/>
      <c r="AF689" s="76">
        <f>VLOOKUP(A689,'Copia de MOD PAA INVERSIÓN'!$B:$M,12,0)</f>
        <v>22500000</v>
      </c>
      <c r="AG689" s="82" t="e">
        <f t="shared" si="176"/>
        <v>#REF!</v>
      </c>
      <c r="AH689" s="28"/>
    </row>
    <row r="690" spans="1:34" ht="43.5" customHeight="1">
      <c r="A690" s="100">
        <v>7</v>
      </c>
      <c r="B690" s="101"/>
      <c r="C690" s="101"/>
      <c r="D690" s="101"/>
      <c r="E690" s="101"/>
      <c r="F690" s="101">
        <v>8131</v>
      </c>
      <c r="G690" s="101">
        <v>2024110010238</v>
      </c>
      <c r="H690" s="101" t="s">
        <v>28</v>
      </c>
      <c r="I690" s="101"/>
      <c r="J690" s="101" t="s">
        <v>30</v>
      </c>
      <c r="K690" s="101">
        <v>80111600</v>
      </c>
      <c r="L690" s="104" t="s">
        <v>1497</v>
      </c>
      <c r="M690" s="101"/>
      <c r="N690" s="101"/>
      <c r="O690" s="101"/>
      <c r="P690" s="100"/>
      <c r="Q690" s="101"/>
      <c r="R690" s="101"/>
      <c r="S690" s="105"/>
      <c r="T690" s="105"/>
      <c r="U690" s="101" t="s">
        <v>700</v>
      </c>
      <c r="V690" s="101"/>
      <c r="W690" s="101"/>
      <c r="X690" s="101"/>
      <c r="Y690" s="101"/>
      <c r="Z690" s="101"/>
      <c r="AA690" s="108">
        <v>44382256</v>
      </c>
      <c r="AB690" s="82">
        <f t="shared" si="197"/>
        <v>44382256</v>
      </c>
      <c r="AC690" s="82">
        <v>44382256</v>
      </c>
      <c r="AD690" s="76">
        <f>IFERROR(VLOOKUP(A690,'MOD PAA INVERSIÓN'!$B:$U,20,0),0)</f>
        <v>7</v>
      </c>
      <c r="AE690" s="76"/>
      <c r="AF690" s="76">
        <f>VLOOKUP(A690,'Copia de MOD PAA INVERSIÓN'!$B:$M,12,0)</f>
        <v>44382256</v>
      </c>
      <c r="AG690" s="82" t="e">
        <f t="shared" si="176"/>
        <v>#REF!</v>
      </c>
      <c r="AH690" s="28"/>
    </row>
    <row r="691" spans="1:34" ht="43.5" customHeight="1">
      <c r="A691" s="100">
        <v>8</v>
      </c>
      <c r="B691" s="101"/>
      <c r="C691" s="101"/>
      <c r="D691" s="101"/>
      <c r="E691" s="101"/>
      <c r="F691" s="101">
        <v>8080</v>
      </c>
      <c r="G691" s="101">
        <v>2024110010212</v>
      </c>
      <c r="H691" s="101" t="s">
        <v>10</v>
      </c>
      <c r="I691" s="101"/>
      <c r="J691" s="101" t="s">
        <v>12</v>
      </c>
      <c r="K691" s="101"/>
      <c r="L691" s="104" t="s">
        <v>1246</v>
      </c>
      <c r="M691" s="101"/>
      <c r="N691" s="101"/>
      <c r="O691" s="101"/>
      <c r="P691" s="100"/>
      <c r="Q691" s="101"/>
      <c r="R691" s="101"/>
      <c r="S691" s="105"/>
      <c r="T691" s="105"/>
      <c r="U691" s="101" t="s">
        <v>288</v>
      </c>
      <c r="V691" s="101"/>
      <c r="W691" s="101"/>
      <c r="X691" s="101"/>
      <c r="Y691" s="101"/>
      <c r="Z691" s="101"/>
      <c r="AA691" s="109">
        <v>24000000</v>
      </c>
      <c r="AB691" s="79">
        <f t="shared" si="197"/>
        <v>24000000</v>
      </c>
      <c r="AC691" s="79">
        <f t="shared" ref="AC691:AC694" si="199">AA691</f>
        <v>24000000</v>
      </c>
      <c r="AD691" s="76">
        <f>IFERROR(VLOOKUP(A691,'MOD PAA INVERSIÓN'!$B:$U,20,0),0)</f>
        <v>1</v>
      </c>
      <c r="AE691" s="76"/>
      <c r="AF691" s="76">
        <f>VLOOKUP(A691,'Copia de MOD PAA INVERSIÓN'!$B:$M,12,0)</f>
        <v>24000000</v>
      </c>
      <c r="AG691" s="79" t="e">
        <f t="shared" si="176"/>
        <v>#REF!</v>
      </c>
      <c r="AH691" s="80">
        <f>T691+AE691</f>
        <v>0</v>
      </c>
    </row>
    <row r="692" spans="1:34" ht="43.5" customHeight="1">
      <c r="A692" s="100">
        <v>9</v>
      </c>
      <c r="B692" s="101"/>
      <c r="C692" s="101"/>
      <c r="D692" s="101"/>
      <c r="E692" s="101"/>
      <c r="F692" s="101">
        <v>8146</v>
      </c>
      <c r="G692" s="110" t="s">
        <v>18</v>
      </c>
      <c r="H692" s="101" t="s">
        <v>17</v>
      </c>
      <c r="I692" s="101"/>
      <c r="J692" s="101" t="s">
        <v>21</v>
      </c>
      <c r="K692" s="101"/>
      <c r="L692" s="104" t="s">
        <v>1498</v>
      </c>
      <c r="M692" s="101"/>
      <c r="N692" s="101"/>
      <c r="O692" s="101"/>
      <c r="P692" s="100"/>
      <c r="Q692" s="101"/>
      <c r="R692" s="101"/>
      <c r="S692" s="105"/>
      <c r="T692" s="105"/>
      <c r="U692" s="101" t="s">
        <v>1154</v>
      </c>
      <c r="V692" s="101"/>
      <c r="W692" s="101"/>
      <c r="X692" s="101"/>
      <c r="Y692" s="101"/>
      <c r="Z692" s="101"/>
      <c r="AA692" s="109">
        <v>18000000</v>
      </c>
      <c r="AB692" s="79">
        <f t="shared" si="197"/>
        <v>18000000</v>
      </c>
      <c r="AC692" s="76">
        <f t="shared" si="199"/>
        <v>18000000</v>
      </c>
      <c r="AD692" s="76">
        <f>IFERROR(VLOOKUP(A692,'MOD PAA INVERSIÓN'!$B:$U,20,0),0)</f>
        <v>3</v>
      </c>
      <c r="AE692" s="76"/>
      <c r="AF692" s="76">
        <f>VLOOKUP(A692,'Copia de MOD PAA INVERSIÓN'!$B:$M,12,0)</f>
        <v>18000000</v>
      </c>
      <c r="AG692" s="79" t="e">
        <f t="shared" si="176"/>
        <v>#REF!</v>
      </c>
      <c r="AH692" s="79" t="e">
        <f>AG692-AC692</f>
        <v>#REF!</v>
      </c>
    </row>
    <row r="693" spans="1:34" ht="43.5" customHeight="1">
      <c r="A693" s="100">
        <v>10</v>
      </c>
      <c r="B693" s="101"/>
      <c r="C693" s="101"/>
      <c r="D693" s="101"/>
      <c r="E693" s="101"/>
      <c r="F693" s="101">
        <v>8080</v>
      </c>
      <c r="G693" s="102">
        <v>2024110010212</v>
      </c>
      <c r="H693" s="101" t="s">
        <v>10</v>
      </c>
      <c r="I693" s="101"/>
      <c r="J693" s="101" t="s">
        <v>11</v>
      </c>
      <c r="K693" s="101"/>
      <c r="L693" s="104" t="s">
        <v>1249</v>
      </c>
      <c r="M693" s="101"/>
      <c r="N693" s="101"/>
      <c r="O693" s="101"/>
      <c r="P693" s="100"/>
      <c r="Q693" s="101"/>
      <c r="R693" s="101"/>
      <c r="S693" s="105"/>
      <c r="T693" s="105"/>
      <c r="U693" s="101" t="s">
        <v>288</v>
      </c>
      <c r="V693" s="101"/>
      <c r="W693" s="101"/>
      <c r="X693" s="101"/>
      <c r="Y693" s="101"/>
      <c r="Z693" s="101"/>
      <c r="AA693" s="109">
        <v>42000000</v>
      </c>
      <c r="AB693" s="79">
        <f t="shared" si="197"/>
        <v>42000000</v>
      </c>
      <c r="AC693" s="79">
        <f t="shared" si="199"/>
        <v>42000000</v>
      </c>
      <c r="AD693" s="76">
        <f>IFERROR(VLOOKUP(A693,'MOD PAA INVERSIÓN'!$B:$U,20,0),0)</f>
        <v>4</v>
      </c>
      <c r="AE693" s="76"/>
      <c r="AF693" s="76">
        <f>VLOOKUP(A693,'Copia de MOD PAA INVERSIÓN'!$B:$M,12,0)</f>
        <v>42000000</v>
      </c>
      <c r="AG693" s="79" t="e">
        <f t="shared" si="176"/>
        <v>#REF!</v>
      </c>
      <c r="AH693" s="80">
        <f t="shared" ref="AH693:AH694" si="200">T693+AE693</f>
        <v>0</v>
      </c>
    </row>
    <row r="694" spans="1:34" ht="43.5" customHeight="1">
      <c r="A694" s="100">
        <v>11</v>
      </c>
      <c r="B694" s="101"/>
      <c r="C694" s="101"/>
      <c r="D694" s="101"/>
      <c r="E694" s="101"/>
      <c r="F694" s="101">
        <v>8080</v>
      </c>
      <c r="G694" s="102">
        <v>2024110010212</v>
      </c>
      <c r="H694" s="101" t="s">
        <v>10</v>
      </c>
      <c r="I694" s="101"/>
      <c r="J694" s="101" t="s">
        <v>11</v>
      </c>
      <c r="K694" s="101"/>
      <c r="L694" s="104" t="s">
        <v>1251</v>
      </c>
      <c r="M694" s="101"/>
      <c r="N694" s="101"/>
      <c r="O694" s="101"/>
      <c r="P694" s="100"/>
      <c r="Q694" s="101"/>
      <c r="R694" s="101"/>
      <c r="S694" s="105"/>
      <c r="T694" s="105"/>
      <c r="U694" s="101" t="s">
        <v>288</v>
      </c>
      <c r="V694" s="101"/>
      <c r="W694" s="101"/>
      <c r="X694" s="101"/>
      <c r="Y694" s="101"/>
      <c r="Z694" s="101"/>
      <c r="AA694" s="109">
        <v>25000000</v>
      </c>
      <c r="AB694" s="79">
        <f t="shared" si="197"/>
        <v>25000000</v>
      </c>
      <c r="AC694" s="79">
        <f t="shared" si="199"/>
        <v>25000000</v>
      </c>
      <c r="AD694" s="76">
        <f>IFERROR(VLOOKUP(A694,'MOD PAA INVERSIÓN'!$B:$U,20,0),0)</f>
        <v>4</v>
      </c>
      <c r="AE694" s="76"/>
      <c r="AF694" s="76">
        <f>VLOOKUP(A694,'Copia de MOD PAA INVERSIÓN'!$B:$M,12,0)</f>
        <v>25000000</v>
      </c>
      <c r="AG694" s="79" t="e">
        <f t="shared" si="176"/>
        <v>#REF!</v>
      </c>
      <c r="AH694" s="80">
        <f t="shared" si="200"/>
        <v>0</v>
      </c>
    </row>
  </sheetData>
  <conditionalFormatting sqref="AA1:AA694">
    <cfRule type="notContainsBlanks" dxfId="3" priority="1">
      <formula>LEN(TRIM(AA1))&gt;0</formula>
    </cfRule>
  </conditionalFormatting>
  <pageMargins left="0" right="0" top="0" bottom="0"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X876"/>
  <sheetViews>
    <sheetView workbookViewId="0">
      <pane ySplit="3" topLeftCell="A4" activePane="bottomLeft" state="frozen"/>
      <selection pane="bottomLeft" activeCell="B5" sqref="B5"/>
    </sheetView>
  </sheetViews>
  <sheetFormatPr baseColWidth="10" defaultColWidth="12.7109375" defaultRowHeight="15" customHeight="1"/>
  <cols>
    <col min="1" max="1" width="28.140625" customWidth="1"/>
    <col min="2" max="2" width="20" customWidth="1"/>
    <col min="3" max="3" width="31.28515625" customWidth="1"/>
    <col min="4" max="4" width="14" customWidth="1"/>
    <col min="5" max="5" width="70.140625" customWidth="1"/>
    <col min="6" max="6" width="22.28515625" customWidth="1"/>
    <col min="7" max="7" width="25.28515625" customWidth="1"/>
    <col min="8" max="8" width="33" customWidth="1"/>
    <col min="9" max="9" width="24.28515625" customWidth="1"/>
    <col min="10" max="10" width="26.28515625" customWidth="1"/>
    <col min="11" max="11" width="21.140625" customWidth="1"/>
    <col min="12" max="12" width="26" customWidth="1"/>
    <col min="13" max="13" width="22.28515625" customWidth="1"/>
    <col min="14" max="14" width="20.28515625" customWidth="1"/>
    <col min="15" max="15" width="19.28515625" customWidth="1"/>
    <col min="16" max="16" width="32.140625" customWidth="1"/>
    <col min="17" max="17" width="73.140625" customWidth="1"/>
    <col min="18" max="18" width="28.140625" customWidth="1"/>
    <col min="19" max="19" width="16.28515625" customWidth="1"/>
    <col min="20" max="20" width="17" customWidth="1"/>
    <col min="21" max="23" width="16.28515625" customWidth="1"/>
    <col min="24" max="24" width="28.140625" customWidth="1"/>
    <col min="25" max="37" width="11.28515625" customWidth="1"/>
  </cols>
  <sheetData>
    <row r="1" spans="1:24" ht="54" customHeight="1">
      <c r="A1" s="518"/>
      <c r="B1" s="519"/>
      <c r="C1" s="520"/>
      <c r="D1" s="524" t="s">
        <v>1499</v>
      </c>
      <c r="E1" s="511"/>
      <c r="F1" s="511"/>
      <c r="G1" s="511"/>
      <c r="H1" s="511"/>
      <c r="I1" s="511"/>
      <c r="J1" s="511"/>
      <c r="K1" s="511"/>
      <c r="L1" s="511"/>
      <c r="M1" s="511"/>
      <c r="N1" s="511"/>
      <c r="O1" s="511"/>
      <c r="P1" s="512"/>
      <c r="Q1" s="525" t="s">
        <v>1500</v>
      </c>
      <c r="R1" s="111"/>
      <c r="S1" s="112"/>
      <c r="T1" s="112"/>
      <c r="U1" s="112"/>
      <c r="V1" s="113"/>
      <c r="W1" s="113"/>
      <c r="X1" s="114"/>
    </row>
    <row r="2" spans="1:24" ht="54" customHeight="1">
      <c r="A2" s="521"/>
      <c r="B2" s="522"/>
      <c r="C2" s="523"/>
      <c r="D2" s="524" t="s">
        <v>1501</v>
      </c>
      <c r="E2" s="511"/>
      <c r="F2" s="511"/>
      <c r="G2" s="511"/>
      <c r="H2" s="511"/>
      <c r="I2" s="511"/>
      <c r="J2" s="511"/>
      <c r="K2" s="511"/>
      <c r="L2" s="511"/>
      <c r="M2" s="511"/>
      <c r="N2" s="511"/>
      <c r="O2" s="511"/>
      <c r="P2" s="512"/>
      <c r="Q2" s="494"/>
      <c r="R2" s="111"/>
      <c r="S2" s="112"/>
      <c r="T2" s="112"/>
      <c r="U2" s="112"/>
      <c r="V2" s="113"/>
      <c r="W2" s="113"/>
    </row>
    <row r="3" spans="1:24" ht="12.75" customHeight="1">
      <c r="A3" s="115" t="s">
        <v>1502</v>
      </c>
      <c r="B3" s="116" t="s">
        <v>1503</v>
      </c>
      <c r="C3" s="116" t="s">
        <v>46</v>
      </c>
      <c r="D3" s="116" t="s">
        <v>47</v>
      </c>
      <c r="E3" s="116" t="s">
        <v>1504</v>
      </c>
      <c r="F3" s="116" t="s">
        <v>49</v>
      </c>
      <c r="G3" s="116" t="s">
        <v>50</v>
      </c>
      <c r="H3" s="116" t="s">
        <v>1505</v>
      </c>
      <c r="I3" s="116" t="s">
        <v>1506</v>
      </c>
      <c r="J3" s="116" t="s">
        <v>1507</v>
      </c>
      <c r="K3" s="116" t="s">
        <v>1508</v>
      </c>
      <c r="L3" s="116" t="s">
        <v>1509</v>
      </c>
      <c r="M3" s="116" t="s">
        <v>1510</v>
      </c>
      <c r="N3" s="116" t="s">
        <v>57</v>
      </c>
      <c r="O3" s="116" t="s">
        <v>1511</v>
      </c>
      <c r="P3" s="116" t="s">
        <v>1512</v>
      </c>
      <c r="Q3" s="116" t="s">
        <v>1513</v>
      </c>
      <c r="R3" s="117" t="s">
        <v>1514</v>
      </c>
      <c r="S3" s="118" t="s">
        <v>1515</v>
      </c>
      <c r="T3" s="118" t="s">
        <v>1</v>
      </c>
      <c r="U3" s="118" t="s">
        <v>1516</v>
      </c>
      <c r="V3" s="119" t="s">
        <v>1517</v>
      </c>
      <c r="W3" s="120"/>
      <c r="X3" s="115" t="s">
        <v>1502</v>
      </c>
    </row>
    <row r="4" spans="1:24" ht="12.75" hidden="1" customHeight="1">
      <c r="A4" s="121" t="s">
        <v>1518</v>
      </c>
      <c r="B4" s="122" t="s">
        <v>291</v>
      </c>
      <c r="C4" s="121" t="s">
        <v>11</v>
      </c>
      <c r="D4" s="121">
        <v>80111600</v>
      </c>
      <c r="E4" s="121" t="s">
        <v>1519</v>
      </c>
      <c r="F4" s="121" t="s">
        <v>83</v>
      </c>
      <c r="G4" s="121" t="str">
        <f t="shared" ref="G4:G55" si="0">+F4</f>
        <v>FEBRERO</v>
      </c>
      <c r="H4" s="121">
        <v>6</v>
      </c>
      <c r="I4" s="121">
        <v>1</v>
      </c>
      <c r="J4" s="121" t="s">
        <v>84</v>
      </c>
      <c r="K4" s="121" t="s">
        <v>85</v>
      </c>
      <c r="L4" s="123">
        <v>5000000</v>
      </c>
      <c r="M4" s="123">
        <f t="shared" ref="M4:M5" si="1">+L4*H4</f>
        <v>30000000</v>
      </c>
      <c r="N4" s="121" t="s">
        <v>288</v>
      </c>
      <c r="O4" s="121" t="s">
        <v>310</v>
      </c>
      <c r="P4" s="121" t="s">
        <v>289</v>
      </c>
      <c r="Q4" s="121"/>
      <c r="R4" s="121" t="s">
        <v>1520</v>
      </c>
      <c r="S4" s="121">
        <v>8080</v>
      </c>
      <c r="T4" s="121">
        <v>2024110010212</v>
      </c>
      <c r="U4" s="121">
        <v>1</v>
      </c>
      <c r="V4" s="124"/>
      <c r="W4" s="124">
        <f t="shared" ref="W4:W235" si="2">COUNTIF($B$4:$B$235,B4)</f>
        <v>1</v>
      </c>
      <c r="X4" s="121" t="s">
        <v>1518</v>
      </c>
    </row>
    <row r="5" spans="1:24" ht="12.75" hidden="1" customHeight="1">
      <c r="A5" s="121" t="s">
        <v>1518</v>
      </c>
      <c r="B5" s="122" t="s">
        <v>296</v>
      </c>
      <c r="C5" s="121" t="s">
        <v>11</v>
      </c>
      <c r="D5" s="121">
        <v>80111600</v>
      </c>
      <c r="E5" s="121" t="s">
        <v>1521</v>
      </c>
      <c r="F5" s="121" t="s">
        <v>315</v>
      </c>
      <c r="G5" s="121" t="str">
        <f t="shared" si="0"/>
        <v>MARZO</v>
      </c>
      <c r="H5" s="121">
        <v>4</v>
      </c>
      <c r="I5" s="121">
        <v>1</v>
      </c>
      <c r="J5" s="121" t="s">
        <v>84</v>
      </c>
      <c r="K5" s="121" t="s">
        <v>85</v>
      </c>
      <c r="L5" s="123">
        <v>4000000</v>
      </c>
      <c r="M5" s="123">
        <f t="shared" si="1"/>
        <v>16000000</v>
      </c>
      <c r="N5" s="121" t="s">
        <v>288</v>
      </c>
      <c r="O5" s="121" t="s">
        <v>310</v>
      </c>
      <c r="P5" s="121" t="s">
        <v>289</v>
      </c>
      <c r="Q5" s="121"/>
      <c r="R5" s="121" t="s">
        <v>1520</v>
      </c>
      <c r="S5" s="121">
        <v>8080</v>
      </c>
      <c r="T5" s="121">
        <v>2024110010212</v>
      </c>
      <c r="U5" s="121">
        <v>1</v>
      </c>
      <c r="V5" s="124"/>
      <c r="W5" s="124">
        <f t="shared" si="2"/>
        <v>1</v>
      </c>
      <c r="X5" s="121" t="s">
        <v>1518</v>
      </c>
    </row>
    <row r="6" spans="1:24" ht="12.75" hidden="1" customHeight="1">
      <c r="A6" s="121" t="s">
        <v>1518</v>
      </c>
      <c r="B6" s="122" t="s">
        <v>299</v>
      </c>
      <c r="C6" s="121" t="s">
        <v>11</v>
      </c>
      <c r="D6" s="121">
        <v>80111600</v>
      </c>
      <c r="E6" s="121" t="s">
        <v>1522</v>
      </c>
      <c r="F6" s="121" t="s">
        <v>83</v>
      </c>
      <c r="G6" s="121" t="str">
        <f t="shared" si="0"/>
        <v>FEBRERO</v>
      </c>
      <c r="H6" s="121">
        <v>5</v>
      </c>
      <c r="I6" s="121">
        <v>1</v>
      </c>
      <c r="J6" s="121" t="s">
        <v>84</v>
      </c>
      <c r="K6" s="121" t="s">
        <v>85</v>
      </c>
      <c r="L6" s="123">
        <v>5000000</v>
      </c>
      <c r="M6" s="123">
        <f>L6*H6</f>
        <v>25000000</v>
      </c>
      <c r="N6" s="121" t="s">
        <v>288</v>
      </c>
      <c r="O6" s="121" t="s">
        <v>316</v>
      </c>
      <c r="P6" s="121" t="s">
        <v>289</v>
      </c>
      <c r="Q6" s="121"/>
      <c r="R6" s="121" t="s">
        <v>1520</v>
      </c>
      <c r="S6" s="121">
        <v>8080</v>
      </c>
      <c r="T6" s="121">
        <v>2024110010212</v>
      </c>
      <c r="U6" s="121">
        <v>1</v>
      </c>
      <c r="V6" s="124"/>
      <c r="W6" s="124">
        <f t="shared" si="2"/>
        <v>1</v>
      </c>
      <c r="X6" s="121" t="s">
        <v>1518</v>
      </c>
    </row>
    <row r="7" spans="1:24" ht="12.75" hidden="1" customHeight="1">
      <c r="A7" s="121" t="s">
        <v>1518</v>
      </c>
      <c r="B7" s="122" t="s">
        <v>302</v>
      </c>
      <c r="C7" s="121" t="s">
        <v>11</v>
      </c>
      <c r="D7" s="121">
        <v>80111600</v>
      </c>
      <c r="E7" s="121" t="s">
        <v>1523</v>
      </c>
      <c r="F7" s="121" t="s">
        <v>315</v>
      </c>
      <c r="G7" s="121" t="str">
        <f t="shared" si="0"/>
        <v>MARZO</v>
      </c>
      <c r="H7" s="121">
        <v>4</v>
      </c>
      <c r="I7" s="121">
        <v>1</v>
      </c>
      <c r="J7" s="121" t="s">
        <v>84</v>
      </c>
      <c r="K7" s="121" t="s">
        <v>85</v>
      </c>
      <c r="L7" s="123">
        <v>4000000</v>
      </c>
      <c r="M7" s="123">
        <f t="shared" ref="M7:M9" si="3">+L7*H7</f>
        <v>16000000</v>
      </c>
      <c r="N7" s="121" t="s">
        <v>288</v>
      </c>
      <c r="O7" s="121" t="s">
        <v>310</v>
      </c>
      <c r="P7" s="121" t="s">
        <v>289</v>
      </c>
      <c r="Q7" s="121"/>
      <c r="R7" s="121" t="s">
        <v>1520</v>
      </c>
      <c r="S7" s="121">
        <v>8080</v>
      </c>
      <c r="T7" s="121">
        <v>2024110010212</v>
      </c>
      <c r="U7" s="121">
        <v>1</v>
      </c>
      <c r="V7" s="124"/>
      <c r="W7" s="124">
        <f t="shared" si="2"/>
        <v>1</v>
      </c>
      <c r="X7" s="121" t="s">
        <v>1518</v>
      </c>
    </row>
    <row r="8" spans="1:24" ht="12.75" hidden="1" customHeight="1">
      <c r="A8" s="121" t="s">
        <v>1518</v>
      </c>
      <c r="B8" s="122" t="s">
        <v>307</v>
      </c>
      <c r="C8" s="121" t="s">
        <v>11</v>
      </c>
      <c r="D8" s="121">
        <v>80111600</v>
      </c>
      <c r="E8" s="121" t="s">
        <v>308</v>
      </c>
      <c r="F8" s="121" t="s">
        <v>309</v>
      </c>
      <c r="G8" s="121" t="str">
        <f t="shared" si="0"/>
        <v>Marzo</v>
      </c>
      <c r="H8" s="121">
        <v>4</v>
      </c>
      <c r="I8" s="121">
        <v>1</v>
      </c>
      <c r="J8" s="121" t="s">
        <v>84</v>
      </c>
      <c r="K8" s="121" t="s">
        <v>85</v>
      </c>
      <c r="L8" s="123">
        <v>4000000</v>
      </c>
      <c r="M8" s="123">
        <f t="shared" si="3"/>
        <v>16000000</v>
      </c>
      <c r="N8" s="121" t="s">
        <v>288</v>
      </c>
      <c r="O8" s="121" t="s">
        <v>310</v>
      </c>
      <c r="P8" s="121" t="s">
        <v>289</v>
      </c>
      <c r="Q8" s="121"/>
      <c r="R8" s="121" t="s">
        <v>1520</v>
      </c>
      <c r="S8" s="121">
        <v>8080</v>
      </c>
      <c r="T8" s="121">
        <v>2024110010212</v>
      </c>
      <c r="U8" s="121">
        <v>1</v>
      </c>
      <c r="V8" s="124"/>
      <c r="W8" s="124">
        <f t="shared" si="2"/>
        <v>1</v>
      </c>
      <c r="X8" s="121" t="s">
        <v>1518</v>
      </c>
    </row>
    <row r="9" spans="1:24" ht="12.75" hidden="1" customHeight="1">
      <c r="A9" s="121" t="s">
        <v>1518</v>
      </c>
      <c r="B9" s="122" t="s">
        <v>311</v>
      </c>
      <c r="C9" s="121" t="s">
        <v>11</v>
      </c>
      <c r="D9" s="121">
        <v>80111600</v>
      </c>
      <c r="E9" s="121" t="s">
        <v>312</v>
      </c>
      <c r="F9" s="121" t="s">
        <v>83</v>
      </c>
      <c r="G9" s="121" t="str">
        <f t="shared" si="0"/>
        <v>FEBRERO</v>
      </c>
      <c r="H9" s="121">
        <v>5</v>
      </c>
      <c r="I9" s="121">
        <v>1</v>
      </c>
      <c r="J9" s="121" t="s">
        <v>84</v>
      </c>
      <c r="K9" s="121" t="s">
        <v>85</v>
      </c>
      <c r="L9" s="123">
        <v>6000000</v>
      </c>
      <c r="M9" s="123">
        <f t="shared" si="3"/>
        <v>30000000</v>
      </c>
      <c r="N9" s="121" t="s">
        <v>288</v>
      </c>
      <c r="O9" s="121" t="s">
        <v>310</v>
      </c>
      <c r="P9" s="121" t="s">
        <v>289</v>
      </c>
      <c r="Q9" s="121"/>
      <c r="R9" s="121" t="s">
        <v>1520</v>
      </c>
      <c r="S9" s="121">
        <v>8080</v>
      </c>
      <c r="T9" s="121">
        <v>2024110010212</v>
      </c>
      <c r="U9" s="121">
        <v>1</v>
      </c>
      <c r="V9" s="124"/>
      <c r="W9" s="124">
        <f t="shared" si="2"/>
        <v>1</v>
      </c>
      <c r="X9" s="121" t="s">
        <v>1518</v>
      </c>
    </row>
    <row r="10" spans="1:24" ht="12.75" hidden="1" customHeight="1">
      <c r="A10" s="121" t="s">
        <v>1518</v>
      </c>
      <c r="B10" s="122" t="s">
        <v>313</v>
      </c>
      <c r="C10" s="121" t="s">
        <v>11</v>
      </c>
      <c r="D10" s="121">
        <v>80111600</v>
      </c>
      <c r="E10" s="121" t="s">
        <v>314</v>
      </c>
      <c r="F10" s="121" t="s">
        <v>315</v>
      </c>
      <c r="G10" s="121" t="str">
        <f t="shared" si="0"/>
        <v>MARZO</v>
      </c>
      <c r="H10" s="121">
        <v>10</v>
      </c>
      <c r="I10" s="121">
        <v>1</v>
      </c>
      <c r="J10" s="121" t="s">
        <v>84</v>
      </c>
      <c r="K10" s="121" t="s">
        <v>85</v>
      </c>
      <c r="L10" s="123">
        <v>6000000</v>
      </c>
      <c r="M10" s="123">
        <f>L10*H10</f>
        <v>60000000</v>
      </c>
      <c r="N10" s="121" t="s">
        <v>288</v>
      </c>
      <c r="O10" s="121" t="s">
        <v>316</v>
      </c>
      <c r="P10" s="121" t="s">
        <v>289</v>
      </c>
      <c r="Q10" s="121"/>
      <c r="R10" s="121" t="s">
        <v>1520</v>
      </c>
      <c r="S10" s="121">
        <v>8080</v>
      </c>
      <c r="T10" s="121">
        <v>2024110010212</v>
      </c>
      <c r="U10" s="121">
        <v>1</v>
      </c>
      <c r="V10" s="124"/>
      <c r="W10" s="124">
        <f t="shared" si="2"/>
        <v>1</v>
      </c>
      <c r="X10" s="121" t="s">
        <v>1518</v>
      </c>
    </row>
    <row r="11" spans="1:24" ht="12.75" hidden="1" customHeight="1">
      <c r="A11" s="121" t="s">
        <v>1518</v>
      </c>
      <c r="B11" s="122" t="s">
        <v>318</v>
      </c>
      <c r="C11" s="121" t="s">
        <v>11</v>
      </c>
      <c r="D11" s="121">
        <v>80111600</v>
      </c>
      <c r="E11" s="121" t="s">
        <v>319</v>
      </c>
      <c r="F11" s="121" t="s">
        <v>83</v>
      </c>
      <c r="G11" s="121" t="str">
        <f t="shared" si="0"/>
        <v>FEBRERO</v>
      </c>
      <c r="H11" s="121">
        <v>10</v>
      </c>
      <c r="I11" s="121">
        <v>1</v>
      </c>
      <c r="J11" s="121" t="s">
        <v>84</v>
      </c>
      <c r="K11" s="121" t="s">
        <v>85</v>
      </c>
      <c r="L11" s="123">
        <v>6000000</v>
      </c>
      <c r="M11" s="123">
        <f t="shared" ref="M11:M22" si="4">+L11*H11</f>
        <v>60000000</v>
      </c>
      <c r="N11" s="121" t="s">
        <v>288</v>
      </c>
      <c r="O11" s="121" t="s">
        <v>310</v>
      </c>
      <c r="P11" s="121" t="s">
        <v>289</v>
      </c>
      <c r="Q11" s="121"/>
      <c r="R11" s="121" t="s">
        <v>1520</v>
      </c>
      <c r="S11" s="121">
        <v>8080</v>
      </c>
      <c r="T11" s="121">
        <v>2024110010212</v>
      </c>
      <c r="U11" s="121">
        <v>1</v>
      </c>
      <c r="V11" s="124"/>
      <c r="W11" s="124">
        <f t="shared" si="2"/>
        <v>1</v>
      </c>
      <c r="X11" s="121" t="s">
        <v>1518</v>
      </c>
    </row>
    <row r="12" spans="1:24" ht="12.75" hidden="1" customHeight="1">
      <c r="A12" s="121" t="s">
        <v>1518</v>
      </c>
      <c r="B12" s="122" t="s">
        <v>322</v>
      </c>
      <c r="C12" s="121" t="s">
        <v>11</v>
      </c>
      <c r="D12" s="121">
        <v>80111600</v>
      </c>
      <c r="E12" s="121" t="s">
        <v>323</v>
      </c>
      <c r="F12" s="121" t="s">
        <v>82</v>
      </c>
      <c r="G12" s="121" t="str">
        <f t="shared" si="0"/>
        <v>ENERO</v>
      </c>
      <c r="H12" s="121">
        <v>6</v>
      </c>
      <c r="I12" s="121">
        <v>1</v>
      </c>
      <c r="J12" s="121" t="s">
        <v>84</v>
      </c>
      <c r="K12" s="121" t="s">
        <v>85</v>
      </c>
      <c r="L12" s="123">
        <v>7300000</v>
      </c>
      <c r="M12" s="123">
        <f t="shared" si="4"/>
        <v>43800000</v>
      </c>
      <c r="N12" s="121" t="s">
        <v>288</v>
      </c>
      <c r="O12" s="121" t="s">
        <v>316</v>
      </c>
      <c r="P12" s="121" t="s">
        <v>289</v>
      </c>
      <c r="Q12" s="121"/>
      <c r="R12" s="121" t="s">
        <v>1520</v>
      </c>
      <c r="S12" s="121">
        <v>8080</v>
      </c>
      <c r="T12" s="121">
        <v>2024110010212</v>
      </c>
      <c r="U12" s="121">
        <v>1</v>
      </c>
      <c r="V12" s="124"/>
      <c r="W12" s="124">
        <f t="shared" si="2"/>
        <v>1</v>
      </c>
      <c r="X12" s="121" t="s">
        <v>1518</v>
      </c>
    </row>
    <row r="13" spans="1:24" ht="12.75" hidden="1" customHeight="1">
      <c r="A13" s="121" t="s">
        <v>1518</v>
      </c>
      <c r="B13" s="122" t="s">
        <v>324</v>
      </c>
      <c r="C13" s="121" t="s">
        <v>11</v>
      </c>
      <c r="D13" s="121">
        <v>80111600</v>
      </c>
      <c r="E13" s="121" t="s">
        <v>325</v>
      </c>
      <c r="F13" s="121" t="s">
        <v>83</v>
      </c>
      <c r="G13" s="121" t="str">
        <f t="shared" si="0"/>
        <v>FEBRERO</v>
      </c>
      <c r="H13" s="121">
        <v>5</v>
      </c>
      <c r="I13" s="121">
        <v>1</v>
      </c>
      <c r="J13" s="121" t="s">
        <v>84</v>
      </c>
      <c r="K13" s="121" t="s">
        <v>85</v>
      </c>
      <c r="L13" s="123">
        <v>5000000</v>
      </c>
      <c r="M13" s="123">
        <f t="shared" si="4"/>
        <v>25000000</v>
      </c>
      <c r="N13" s="121" t="s">
        <v>288</v>
      </c>
      <c r="O13" s="121" t="s">
        <v>310</v>
      </c>
      <c r="P13" s="121" t="s">
        <v>289</v>
      </c>
      <c r="Q13" s="121"/>
      <c r="R13" s="121" t="s">
        <v>1520</v>
      </c>
      <c r="S13" s="121">
        <v>8080</v>
      </c>
      <c r="T13" s="121">
        <v>2024110010212</v>
      </c>
      <c r="U13" s="121">
        <v>1</v>
      </c>
      <c r="V13" s="124"/>
      <c r="W13" s="124">
        <f t="shared" si="2"/>
        <v>1</v>
      </c>
      <c r="X13" s="121" t="s">
        <v>1518</v>
      </c>
    </row>
    <row r="14" spans="1:24" ht="12.75" hidden="1" customHeight="1">
      <c r="A14" s="121" t="s">
        <v>1518</v>
      </c>
      <c r="B14" s="122" t="s">
        <v>326</v>
      </c>
      <c r="C14" s="121" t="s">
        <v>11</v>
      </c>
      <c r="D14" s="121">
        <v>80111600</v>
      </c>
      <c r="E14" s="121" t="s">
        <v>1524</v>
      </c>
      <c r="F14" s="121" t="s">
        <v>309</v>
      </c>
      <c r="G14" s="121" t="str">
        <f t="shared" si="0"/>
        <v>Marzo</v>
      </c>
      <c r="H14" s="121">
        <v>5</v>
      </c>
      <c r="I14" s="121">
        <v>1</v>
      </c>
      <c r="J14" s="121" t="s">
        <v>84</v>
      </c>
      <c r="K14" s="121" t="s">
        <v>85</v>
      </c>
      <c r="L14" s="123">
        <v>7000000</v>
      </c>
      <c r="M14" s="123">
        <f t="shared" si="4"/>
        <v>35000000</v>
      </c>
      <c r="N14" s="121" t="s">
        <v>288</v>
      </c>
      <c r="O14" s="121" t="s">
        <v>310</v>
      </c>
      <c r="P14" s="121" t="s">
        <v>289</v>
      </c>
      <c r="Q14" s="121"/>
      <c r="R14" s="121" t="s">
        <v>1520</v>
      </c>
      <c r="S14" s="121">
        <v>8080</v>
      </c>
      <c r="T14" s="121">
        <v>2024110010212</v>
      </c>
      <c r="U14" s="121">
        <v>1</v>
      </c>
      <c r="V14" s="124"/>
      <c r="W14" s="124">
        <f t="shared" si="2"/>
        <v>1</v>
      </c>
      <c r="X14" s="121" t="s">
        <v>1518</v>
      </c>
    </row>
    <row r="15" spans="1:24" ht="12.75" hidden="1" customHeight="1">
      <c r="A15" s="121" t="s">
        <v>1518</v>
      </c>
      <c r="B15" s="122" t="s">
        <v>333</v>
      </c>
      <c r="C15" s="121" t="s">
        <v>11</v>
      </c>
      <c r="D15" s="121">
        <v>80111600</v>
      </c>
      <c r="E15" s="121" t="s">
        <v>334</v>
      </c>
      <c r="F15" s="121" t="s">
        <v>315</v>
      </c>
      <c r="G15" s="121" t="str">
        <f t="shared" si="0"/>
        <v>MARZO</v>
      </c>
      <c r="H15" s="121">
        <v>4</v>
      </c>
      <c r="I15" s="121">
        <v>1</v>
      </c>
      <c r="J15" s="121" t="s">
        <v>84</v>
      </c>
      <c r="K15" s="121" t="s">
        <v>85</v>
      </c>
      <c r="L15" s="123">
        <v>4000000</v>
      </c>
      <c r="M15" s="123">
        <f t="shared" si="4"/>
        <v>16000000</v>
      </c>
      <c r="N15" s="121" t="s">
        <v>288</v>
      </c>
      <c r="O15" s="121" t="s">
        <v>310</v>
      </c>
      <c r="P15" s="121" t="s">
        <v>289</v>
      </c>
      <c r="Q15" s="121"/>
      <c r="R15" s="121" t="s">
        <v>1520</v>
      </c>
      <c r="S15" s="121">
        <v>8080</v>
      </c>
      <c r="T15" s="121">
        <v>2024110010212</v>
      </c>
      <c r="U15" s="121">
        <v>1</v>
      </c>
      <c r="V15" s="124"/>
      <c r="W15" s="124">
        <f t="shared" si="2"/>
        <v>1</v>
      </c>
      <c r="X15" s="121" t="s">
        <v>1518</v>
      </c>
    </row>
    <row r="16" spans="1:24" ht="12.75" hidden="1" customHeight="1">
      <c r="A16" s="121" t="s">
        <v>1518</v>
      </c>
      <c r="B16" s="122" t="s">
        <v>342</v>
      </c>
      <c r="C16" s="121" t="s">
        <v>11</v>
      </c>
      <c r="D16" s="121">
        <v>80111600</v>
      </c>
      <c r="E16" s="121" t="s">
        <v>1525</v>
      </c>
      <c r="F16" s="121" t="s">
        <v>83</v>
      </c>
      <c r="G16" s="121" t="str">
        <f t="shared" si="0"/>
        <v>FEBRERO</v>
      </c>
      <c r="H16" s="121">
        <v>5</v>
      </c>
      <c r="I16" s="121">
        <v>1</v>
      </c>
      <c r="J16" s="121" t="s">
        <v>84</v>
      </c>
      <c r="K16" s="121" t="s">
        <v>85</v>
      </c>
      <c r="L16" s="123">
        <v>3600000</v>
      </c>
      <c r="M16" s="123">
        <f t="shared" si="4"/>
        <v>18000000</v>
      </c>
      <c r="N16" s="121" t="s">
        <v>288</v>
      </c>
      <c r="O16" s="121" t="s">
        <v>310</v>
      </c>
      <c r="P16" s="121" t="s">
        <v>289</v>
      </c>
      <c r="Q16" s="121"/>
      <c r="R16" s="121" t="s">
        <v>1520</v>
      </c>
      <c r="S16" s="121">
        <v>8080</v>
      </c>
      <c r="T16" s="121">
        <v>2024110010212</v>
      </c>
      <c r="U16" s="121">
        <v>1</v>
      </c>
      <c r="V16" s="124"/>
      <c r="W16" s="124">
        <f t="shared" si="2"/>
        <v>1</v>
      </c>
      <c r="X16" s="121" t="s">
        <v>1518</v>
      </c>
    </row>
    <row r="17" spans="1:24" ht="12.75" hidden="1" customHeight="1">
      <c r="A17" s="121" t="s">
        <v>1518</v>
      </c>
      <c r="B17" s="122" t="s">
        <v>343</v>
      </c>
      <c r="C17" s="121" t="s">
        <v>11</v>
      </c>
      <c r="D17" s="121">
        <v>80111600</v>
      </c>
      <c r="E17" s="121" t="s">
        <v>1526</v>
      </c>
      <c r="F17" s="121" t="s">
        <v>83</v>
      </c>
      <c r="G17" s="121" t="str">
        <f t="shared" si="0"/>
        <v>FEBRERO</v>
      </c>
      <c r="H17" s="121">
        <v>5</v>
      </c>
      <c r="I17" s="121">
        <v>1</v>
      </c>
      <c r="J17" s="121" t="s">
        <v>84</v>
      </c>
      <c r="K17" s="121" t="s">
        <v>85</v>
      </c>
      <c r="L17" s="123">
        <v>5500000</v>
      </c>
      <c r="M17" s="123">
        <f t="shared" si="4"/>
        <v>27500000</v>
      </c>
      <c r="N17" s="121" t="s">
        <v>288</v>
      </c>
      <c r="O17" s="121" t="s">
        <v>79</v>
      </c>
      <c r="P17" s="121" t="s">
        <v>289</v>
      </c>
      <c r="Q17" s="121"/>
      <c r="R17" s="121" t="s">
        <v>1520</v>
      </c>
      <c r="S17" s="121">
        <v>8080</v>
      </c>
      <c r="T17" s="121">
        <v>2024110010212</v>
      </c>
      <c r="U17" s="121">
        <v>1</v>
      </c>
      <c r="V17" s="124"/>
      <c r="W17" s="124">
        <f t="shared" si="2"/>
        <v>1</v>
      </c>
      <c r="X17" s="121" t="s">
        <v>1518</v>
      </c>
    </row>
    <row r="18" spans="1:24" ht="12.75" hidden="1" customHeight="1">
      <c r="A18" s="121" t="s">
        <v>1518</v>
      </c>
      <c r="B18" s="122" t="s">
        <v>346</v>
      </c>
      <c r="C18" s="121" t="s">
        <v>11</v>
      </c>
      <c r="D18" s="121">
        <v>80111600</v>
      </c>
      <c r="E18" s="121" t="s">
        <v>1527</v>
      </c>
      <c r="F18" s="121" t="s">
        <v>83</v>
      </c>
      <c r="G18" s="121" t="str">
        <f t="shared" si="0"/>
        <v>FEBRERO</v>
      </c>
      <c r="H18" s="121">
        <v>4</v>
      </c>
      <c r="I18" s="121">
        <v>1</v>
      </c>
      <c r="J18" s="121" t="s">
        <v>84</v>
      </c>
      <c r="K18" s="121" t="s">
        <v>85</v>
      </c>
      <c r="L18" s="123">
        <v>4500000</v>
      </c>
      <c r="M18" s="123">
        <f t="shared" si="4"/>
        <v>18000000</v>
      </c>
      <c r="N18" s="121" t="s">
        <v>288</v>
      </c>
      <c r="O18" s="121" t="s">
        <v>310</v>
      </c>
      <c r="P18" s="121" t="s">
        <v>289</v>
      </c>
      <c r="Q18" s="121"/>
      <c r="R18" s="121" t="s">
        <v>1520</v>
      </c>
      <c r="S18" s="121">
        <v>8080</v>
      </c>
      <c r="T18" s="121">
        <v>2024110010212</v>
      </c>
      <c r="U18" s="121">
        <v>1</v>
      </c>
      <c r="V18" s="124"/>
      <c r="W18" s="124">
        <f t="shared" si="2"/>
        <v>1</v>
      </c>
      <c r="X18" s="121" t="s">
        <v>1518</v>
      </c>
    </row>
    <row r="19" spans="1:24" ht="12.75" hidden="1" customHeight="1">
      <c r="A19" s="121" t="s">
        <v>1518</v>
      </c>
      <c r="B19" s="122" t="s">
        <v>347</v>
      </c>
      <c r="C19" s="121" t="s">
        <v>11</v>
      </c>
      <c r="D19" s="121">
        <v>80111600</v>
      </c>
      <c r="E19" s="121" t="s">
        <v>348</v>
      </c>
      <c r="F19" s="121" t="s">
        <v>83</v>
      </c>
      <c r="G19" s="121" t="str">
        <f t="shared" si="0"/>
        <v>FEBRERO</v>
      </c>
      <c r="H19" s="121">
        <v>10</v>
      </c>
      <c r="I19" s="121">
        <v>1</v>
      </c>
      <c r="J19" s="121" t="s">
        <v>84</v>
      </c>
      <c r="K19" s="121" t="s">
        <v>85</v>
      </c>
      <c r="L19" s="123">
        <v>6000000</v>
      </c>
      <c r="M19" s="123">
        <f t="shared" si="4"/>
        <v>60000000</v>
      </c>
      <c r="N19" s="121" t="s">
        <v>288</v>
      </c>
      <c r="O19" s="121" t="s">
        <v>316</v>
      </c>
      <c r="P19" s="121" t="s">
        <v>289</v>
      </c>
      <c r="Q19" s="121"/>
      <c r="R19" s="121" t="s">
        <v>1520</v>
      </c>
      <c r="S19" s="121">
        <v>8080</v>
      </c>
      <c r="T19" s="121">
        <v>2024110010212</v>
      </c>
      <c r="U19" s="121">
        <v>1</v>
      </c>
      <c r="V19" s="124"/>
      <c r="W19" s="124">
        <f t="shared" si="2"/>
        <v>1</v>
      </c>
      <c r="X19" s="121" t="s">
        <v>1518</v>
      </c>
    </row>
    <row r="20" spans="1:24" ht="12.75" hidden="1" customHeight="1">
      <c r="A20" s="121" t="s">
        <v>1518</v>
      </c>
      <c r="B20" s="122" t="s">
        <v>351</v>
      </c>
      <c r="C20" s="121" t="s">
        <v>11</v>
      </c>
      <c r="D20" s="121">
        <v>80111600</v>
      </c>
      <c r="E20" s="121" t="s">
        <v>352</v>
      </c>
      <c r="F20" s="121" t="s">
        <v>83</v>
      </c>
      <c r="G20" s="121" t="str">
        <f t="shared" si="0"/>
        <v>FEBRERO</v>
      </c>
      <c r="H20" s="121">
        <v>5</v>
      </c>
      <c r="I20" s="121">
        <v>1</v>
      </c>
      <c r="J20" s="121" t="s">
        <v>84</v>
      </c>
      <c r="K20" s="121" t="s">
        <v>85</v>
      </c>
      <c r="L20" s="123">
        <v>3600000</v>
      </c>
      <c r="M20" s="123">
        <f t="shared" si="4"/>
        <v>18000000</v>
      </c>
      <c r="N20" s="121" t="s">
        <v>288</v>
      </c>
      <c r="O20" s="121" t="s">
        <v>310</v>
      </c>
      <c r="P20" s="121" t="s">
        <v>289</v>
      </c>
      <c r="Q20" s="121"/>
      <c r="R20" s="121" t="s">
        <v>1520</v>
      </c>
      <c r="S20" s="121">
        <v>8080</v>
      </c>
      <c r="T20" s="121">
        <v>2024110010212</v>
      </c>
      <c r="U20" s="121">
        <v>1</v>
      </c>
      <c r="V20" s="124"/>
      <c r="W20" s="124">
        <f t="shared" si="2"/>
        <v>1</v>
      </c>
      <c r="X20" s="121" t="s">
        <v>1518</v>
      </c>
    </row>
    <row r="21" spans="1:24" ht="12.75" hidden="1" customHeight="1">
      <c r="A21" s="121" t="s">
        <v>1518</v>
      </c>
      <c r="B21" s="122" t="s">
        <v>355</v>
      </c>
      <c r="C21" s="121" t="s">
        <v>11</v>
      </c>
      <c r="D21" s="121">
        <v>80111600</v>
      </c>
      <c r="E21" s="121" t="s">
        <v>356</v>
      </c>
      <c r="F21" s="121" t="s">
        <v>315</v>
      </c>
      <c r="G21" s="121" t="str">
        <f t="shared" si="0"/>
        <v>MARZO</v>
      </c>
      <c r="H21" s="121">
        <v>4</v>
      </c>
      <c r="I21" s="121">
        <v>1</v>
      </c>
      <c r="J21" s="121" t="s">
        <v>84</v>
      </c>
      <c r="K21" s="121" t="s">
        <v>85</v>
      </c>
      <c r="L21" s="123">
        <v>5000000</v>
      </c>
      <c r="M21" s="123">
        <f t="shared" si="4"/>
        <v>20000000</v>
      </c>
      <c r="N21" s="121" t="s">
        <v>288</v>
      </c>
      <c r="O21" s="121" t="s">
        <v>310</v>
      </c>
      <c r="P21" s="121" t="s">
        <v>289</v>
      </c>
      <c r="Q21" s="121"/>
      <c r="R21" s="121" t="s">
        <v>1520</v>
      </c>
      <c r="S21" s="121">
        <v>8080</v>
      </c>
      <c r="T21" s="121">
        <v>2024110010212</v>
      </c>
      <c r="U21" s="121">
        <v>1</v>
      </c>
      <c r="V21" s="124"/>
      <c r="W21" s="124">
        <f t="shared" si="2"/>
        <v>1</v>
      </c>
      <c r="X21" s="121" t="s">
        <v>1518</v>
      </c>
    </row>
    <row r="22" spans="1:24" ht="12.75" hidden="1" customHeight="1">
      <c r="A22" s="121" t="s">
        <v>1518</v>
      </c>
      <c r="B22" s="122" t="s">
        <v>362</v>
      </c>
      <c r="C22" s="121" t="s">
        <v>11</v>
      </c>
      <c r="D22" s="121">
        <v>80111600</v>
      </c>
      <c r="E22" s="121" t="s">
        <v>363</v>
      </c>
      <c r="F22" s="121" t="s">
        <v>83</v>
      </c>
      <c r="G22" s="121" t="str">
        <f t="shared" si="0"/>
        <v>FEBRERO</v>
      </c>
      <c r="H22" s="121">
        <v>8</v>
      </c>
      <c r="I22" s="121">
        <v>1</v>
      </c>
      <c r="J22" s="121" t="s">
        <v>84</v>
      </c>
      <c r="K22" s="121" t="s">
        <v>85</v>
      </c>
      <c r="L22" s="123">
        <v>7000000</v>
      </c>
      <c r="M22" s="123">
        <f t="shared" si="4"/>
        <v>56000000</v>
      </c>
      <c r="N22" s="121" t="s">
        <v>288</v>
      </c>
      <c r="O22" s="121" t="s">
        <v>310</v>
      </c>
      <c r="P22" s="121" t="s">
        <v>289</v>
      </c>
      <c r="Q22" s="121"/>
      <c r="R22" s="121" t="s">
        <v>1520</v>
      </c>
      <c r="S22" s="121">
        <v>8080</v>
      </c>
      <c r="T22" s="121">
        <v>2024110010212</v>
      </c>
      <c r="U22" s="121">
        <v>1</v>
      </c>
      <c r="V22" s="124"/>
      <c r="W22" s="124">
        <f t="shared" si="2"/>
        <v>1</v>
      </c>
      <c r="X22" s="121" t="s">
        <v>1518</v>
      </c>
    </row>
    <row r="23" spans="1:24" ht="12.75" hidden="1" customHeight="1">
      <c r="A23" s="121" t="s">
        <v>1518</v>
      </c>
      <c r="B23" s="122" t="s">
        <v>364</v>
      </c>
      <c r="C23" s="121" t="s">
        <v>11</v>
      </c>
      <c r="D23" s="121">
        <v>80111600</v>
      </c>
      <c r="E23" s="121" t="s">
        <v>1528</v>
      </c>
      <c r="F23" s="121" t="s">
        <v>315</v>
      </c>
      <c r="G23" s="121" t="str">
        <f t="shared" si="0"/>
        <v>MARZO</v>
      </c>
      <c r="H23" s="121">
        <v>4</v>
      </c>
      <c r="I23" s="121">
        <v>1</v>
      </c>
      <c r="J23" s="121" t="s">
        <v>84</v>
      </c>
      <c r="K23" s="121" t="s">
        <v>85</v>
      </c>
      <c r="L23" s="123">
        <v>2253000</v>
      </c>
      <c r="M23" s="123">
        <f>L23*H23</f>
        <v>9012000</v>
      </c>
      <c r="N23" s="121" t="s">
        <v>288</v>
      </c>
      <c r="O23" s="121" t="s">
        <v>310</v>
      </c>
      <c r="P23" s="121" t="s">
        <v>289</v>
      </c>
      <c r="Q23" s="121"/>
      <c r="R23" s="121" t="s">
        <v>1520</v>
      </c>
      <c r="S23" s="121">
        <v>8080</v>
      </c>
      <c r="T23" s="121">
        <v>2024110010212</v>
      </c>
      <c r="U23" s="121">
        <v>1</v>
      </c>
      <c r="V23" s="124"/>
      <c r="W23" s="124">
        <f t="shared" si="2"/>
        <v>1</v>
      </c>
      <c r="X23" s="121" t="s">
        <v>1518</v>
      </c>
    </row>
    <row r="24" spans="1:24" ht="12.75" hidden="1" customHeight="1">
      <c r="A24" s="121" t="s">
        <v>1518</v>
      </c>
      <c r="B24" s="122" t="s">
        <v>365</v>
      </c>
      <c r="C24" s="121" t="s">
        <v>11</v>
      </c>
      <c r="D24" s="121">
        <v>80111600</v>
      </c>
      <c r="E24" s="121" t="s">
        <v>1529</v>
      </c>
      <c r="F24" s="121" t="s">
        <v>315</v>
      </c>
      <c r="G24" s="121" t="str">
        <f t="shared" si="0"/>
        <v>MARZO</v>
      </c>
      <c r="H24" s="121">
        <v>4</v>
      </c>
      <c r="I24" s="121">
        <v>1</v>
      </c>
      <c r="J24" s="121" t="s">
        <v>84</v>
      </c>
      <c r="K24" s="121" t="s">
        <v>85</v>
      </c>
      <c r="L24" s="123">
        <v>2253000</v>
      </c>
      <c r="M24" s="123">
        <f t="shared" ref="M24:M41" si="5">+L24*H24</f>
        <v>9012000</v>
      </c>
      <c r="N24" s="121" t="s">
        <v>288</v>
      </c>
      <c r="O24" s="121" t="s">
        <v>316</v>
      </c>
      <c r="P24" s="121" t="s">
        <v>289</v>
      </c>
      <c r="Q24" s="121"/>
      <c r="R24" s="121" t="s">
        <v>1520</v>
      </c>
      <c r="S24" s="121">
        <v>8080</v>
      </c>
      <c r="T24" s="121">
        <v>2024110010212</v>
      </c>
      <c r="U24" s="121">
        <v>1</v>
      </c>
      <c r="V24" s="124"/>
      <c r="W24" s="124">
        <f t="shared" si="2"/>
        <v>1</v>
      </c>
      <c r="X24" s="121" t="s">
        <v>1518</v>
      </c>
    </row>
    <row r="25" spans="1:24" ht="12.75" hidden="1" customHeight="1">
      <c r="A25" s="121" t="s">
        <v>1518</v>
      </c>
      <c r="B25" s="122" t="s">
        <v>369</v>
      </c>
      <c r="C25" s="121" t="s">
        <v>11</v>
      </c>
      <c r="D25" s="121">
        <v>80111600</v>
      </c>
      <c r="E25" s="121" t="s">
        <v>370</v>
      </c>
      <c r="F25" s="121" t="s">
        <v>83</v>
      </c>
      <c r="G25" s="121" t="str">
        <f t="shared" si="0"/>
        <v>FEBRERO</v>
      </c>
      <c r="H25" s="121">
        <v>5</v>
      </c>
      <c r="I25" s="121">
        <v>1</v>
      </c>
      <c r="J25" s="121" t="s">
        <v>84</v>
      </c>
      <c r="K25" s="121" t="s">
        <v>85</v>
      </c>
      <c r="L25" s="123">
        <v>7000000</v>
      </c>
      <c r="M25" s="123">
        <f t="shared" si="5"/>
        <v>35000000</v>
      </c>
      <c r="N25" s="121" t="s">
        <v>288</v>
      </c>
      <c r="O25" s="121" t="s">
        <v>310</v>
      </c>
      <c r="P25" s="121" t="s">
        <v>289</v>
      </c>
      <c r="Q25" s="121"/>
      <c r="R25" s="121" t="s">
        <v>1520</v>
      </c>
      <c r="S25" s="121">
        <v>8080</v>
      </c>
      <c r="T25" s="121">
        <v>2024110010212</v>
      </c>
      <c r="U25" s="121">
        <v>1</v>
      </c>
      <c r="V25" s="124"/>
      <c r="W25" s="124">
        <f t="shared" si="2"/>
        <v>1</v>
      </c>
      <c r="X25" s="121" t="s">
        <v>1518</v>
      </c>
    </row>
    <row r="26" spans="1:24" ht="12.75" hidden="1" customHeight="1">
      <c r="A26" s="121" t="s">
        <v>1518</v>
      </c>
      <c r="B26" s="122" t="s">
        <v>371</v>
      </c>
      <c r="C26" s="121" t="s">
        <v>11</v>
      </c>
      <c r="D26" s="121">
        <v>80111600</v>
      </c>
      <c r="E26" s="121" t="s">
        <v>372</v>
      </c>
      <c r="F26" s="121" t="s">
        <v>83</v>
      </c>
      <c r="G26" s="121" t="str">
        <f t="shared" si="0"/>
        <v>FEBRERO</v>
      </c>
      <c r="H26" s="121">
        <v>5</v>
      </c>
      <c r="I26" s="121">
        <v>1</v>
      </c>
      <c r="J26" s="121" t="s">
        <v>84</v>
      </c>
      <c r="K26" s="121" t="s">
        <v>85</v>
      </c>
      <c r="L26" s="123">
        <v>5000000</v>
      </c>
      <c r="M26" s="123">
        <f t="shared" si="5"/>
        <v>25000000</v>
      </c>
      <c r="N26" s="121" t="s">
        <v>288</v>
      </c>
      <c r="O26" s="121" t="s">
        <v>316</v>
      </c>
      <c r="P26" s="121" t="s">
        <v>289</v>
      </c>
      <c r="Q26" s="121"/>
      <c r="R26" s="121" t="s">
        <v>1520</v>
      </c>
      <c r="S26" s="121">
        <v>8080</v>
      </c>
      <c r="T26" s="121">
        <v>2024110010212</v>
      </c>
      <c r="U26" s="121">
        <v>1</v>
      </c>
      <c r="V26" s="124"/>
      <c r="W26" s="124">
        <f t="shared" si="2"/>
        <v>1</v>
      </c>
      <c r="X26" s="121" t="s">
        <v>1518</v>
      </c>
    </row>
    <row r="27" spans="1:24" ht="12.75" hidden="1" customHeight="1">
      <c r="A27" s="121" t="s">
        <v>1518</v>
      </c>
      <c r="B27" s="122" t="s">
        <v>373</v>
      </c>
      <c r="C27" s="121" t="s">
        <v>11</v>
      </c>
      <c r="D27" s="121">
        <v>80111600</v>
      </c>
      <c r="E27" s="121" t="s">
        <v>1530</v>
      </c>
      <c r="F27" s="121" t="s">
        <v>83</v>
      </c>
      <c r="G27" s="121" t="str">
        <f t="shared" si="0"/>
        <v>FEBRERO</v>
      </c>
      <c r="H27" s="121">
        <v>5</v>
      </c>
      <c r="I27" s="121">
        <v>1</v>
      </c>
      <c r="J27" s="121" t="s">
        <v>84</v>
      </c>
      <c r="K27" s="121" t="s">
        <v>85</v>
      </c>
      <c r="L27" s="123">
        <v>3600000</v>
      </c>
      <c r="M27" s="123">
        <f t="shared" si="5"/>
        <v>18000000</v>
      </c>
      <c r="N27" s="121" t="s">
        <v>288</v>
      </c>
      <c r="O27" s="121" t="s">
        <v>79</v>
      </c>
      <c r="P27" s="121" t="s">
        <v>289</v>
      </c>
      <c r="Q27" s="121"/>
      <c r="R27" s="121" t="s">
        <v>1520</v>
      </c>
      <c r="S27" s="121">
        <v>8080</v>
      </c>
      <c r="T27" s="121">
        <v>2024110010212</v>
      </c>
      <c r="U27" s="121">
        <v>1</v>
      </c>
      <c r="V27" s="124"/>
      <c r="W27" s="124">
        <f t="shared" si="2"/>
        <v>1</v>
      </c>
      <c r="X27" s="121" t="s">
        <v>1518</v>
      </c>
    </row>
    <row r="28" spans="1:24" ht="12.75" hidden="1" customHeight="1">
      <c r="A28" s="121" t="s">
        <v>1518</v>
      </c>
      <c r="B28" s="122" t="s">
        <v>374</v>
      </c>
      <c r="C28" s="121" t="s">
        <v>11</v>
      </c>
      <c r="D28" s="121">
        <v>80111600</v>
      </c>
      <c r="E28" s="121" t="s">
        <v>375</v>
      </c>
      <c r="F28" s="121" t="s">
        <v>82</v>
      </c>
      <c r="G28" s="121" t="str">
        <f t="shared" si="0"/>
        <v>ENERO</v>
      </c>
      <c r="H28" s="121">
        <v>6</v>
      </c>
      <c r="I28" s="121">
        <v>1</v>
      </c>
      <c r="J28" s="121" t="s">
        <v>84</v>
      </c>
      <c r="K28" s="121" t="s">
        <v>85</v>
      </c>
      <c r="L28" s="123">
        <v>5860000</v>
      </c>
      <c r="M28" s="123">
        <f t="shared" si="5"/>
        <v>35160000</v>
      </c>
      <c r="N28" s="121" t="s">
        <v>288</v>
      </c>
      <c r="O28" s="121" t="s">
        <v>310</v>
      </c>
      <c r="P28" s="121" t="s">
        <v>289</v>
      </c>
      <c r="Q28" s="121"/>
      <c r="R28" s="121" t="s">
        <v>1520</v>
      </c>
      <c r="S28" s="121">
        <v>8080</v>
      </c>
      <c r="T28" s="121">
        <v>2024110010212</v>
      </c>
      <c r="U28" s="121">
        <v>1</v>
      </c>
      <c r="V28" s="124"/>
      <c r="W28" s="124">
        <f t="shared" si="2"/>
        <v>1</v>
      </c>
      <c r="X28" s="121" t="s">
        <v>1518</v>
      </c>
    </row>
    <row r="29" spans="1:24" ht="12.75" hidden="1" customHeight="1">
      <c r="A29" s="121" t="s">
        <v>1518</v>
      </c>
      <c r="B29" s="122" t="s">
        <v>377</v>
      </c>
      <c r="C29" s="121" t="s">
        <v>11</v>
      </c>
      <c r="D29" s="121">
        <v>80111600</v>
      </c>
      <c r="E29" s="121" t="s">
        <v>378</v>
      </c>
      <c r="F29" s="121" t="s">
        <v>83</v>
      </c>
      <c r="G29" s="121" t="str">
        <f t="shared" si="0"/>
        <v>FEBRERO</v>
      </c>
      <c r="H29" s="121">
        <v>5</v>
      </c>
      <c r="I29" s="121">
        <v>1</v>
      </c>
      <c r="J29" s="121" t="s">
        <v>84</v>
      </c>
      <c r="K29" s="121" t="s">
        <v>85</v>
      </c>
      <c r="L29" s="123">
        <v>7000000</v>
      </c>
      <c r="M29" s="123">
        <f t="shared" si="5"/>
        <v>35000000</v>
      </c>
      <c r="N29" s="121" t="s">
        <v>288</v>
      </c>
      <c r="O29" s="121" t="s">
        <v>79</v>
      </c>
      <c r="P29" s="121" t="s">
        <v>289</v>
      </c>
      <c r="Q29" s="121"/>
      <c r="R29" s="121" t="s">
        <v>1520</v>
      </c>
      <c r="S29" s="121">
        <v>8080</v>
      </c>
      <c r="T29" s="121">
        <v>2024110010212</v>
      </c>
      <c r="U29" s="121">
        <v>1</v>
      </c>
      <c r="V29" s="124"/>
      <c r="W29" s="124">
        <f t="shared" si="2"/>
        <v>1</v>
      </c>
      <c r="X29" s="121" t="s">
        <v>1518</v>
      </c>
    </row>
    <row r="30" spans="1:24" ht="12.75" hidden="1" customHeight="1">
      <c r="A30" s="121" t="s">
        <v>1518</v>
      </c>
      <c r="B30" s="122" t="s">
        <v>380</v>
      </c>
      <c r="C30" s="121" t="s">
        <v>11</v>
      </c>
      <c r="D30" s="121">
        <v>80111600</v>
      </c>
      <c r="E30" s="121" t="s">
        <v>381</v>
      </c>
      <c r="F30" s="121" t="s">
        <v>83</v>
      </c>
      <c r="G30" s="121" t="str">
        <f t="shared" si="0"/>
        <v>FEBRERO</v>
      </c>
      <c r="H30" s="121">
        <v>5</v>
      </c>
      <c r="I30" s="121">
        <v>1</v>
      </c>
      <c r="J30" s="121" t="s">
        <v>84</v>
      </c>
      <c r="K30" s="121" t="s">
        <v>85</v>
      </c>
      <c r="L30" s="123">
        <v>3600000</v>
      </c>
      <c r="M30" s="123">
        <f t="shared" si="5"/>
        <v>18000000</v>
      </c>
      <c r="N30" s="121" t="s">
        <v>288</v>
      </c>
      <c r="O30" s="121" t="s">
        <v>79</v>
      </c>
      <c r="P30" s="121" t="s">
        <v>289</v>
      </c>
      <c r="Q30" s="121"/>
      <c r="R30" s="121" t="s">
        <v>1520</v>
      </c>
      <c r="S30" s="121">
        <v>8080</v>
      </c>
      <c r="T30" s="121">
        <v>2024110010212</v>
      </c>
      <c r="U30" s="121">
        <v>1</v>
      </c>
      <c r="V30" s="124"/>
      <c r="W30" s="124">
        <f t="shared" si="2"/>
        <v>1</v>
      </c>
      <c r="X30" s="121" t="s">
        <v>1518</v>
      </c>
    </row>
    <row r="31" spans="1:24" ht="12.75" hidden="1" customHeight="1">
      <c r="A31" s="121" t="s">
        <v>1518</v>
      </c>
      <c r="B31" s="122" t="s">
        <v>382</v>
      </c>
      <c r="C31" s="121" t="s">
        <v>11</v>
      </c>
      <c r="D31" s="121">
        <v>80111600</v>
      </c>
      <c r="E31" s="121" t="s">
        <v>1531</v>
      </c>
      <c r="F31" s="121" t="s">
        <v>83</v>
      </c>
      <c r="G31" s="121" t="str">
        <f t="shared" si="0"/>
        <v>FEBRERO</v>
      </c>
      <c r="H31" s="121">
        <v>5</v>
      </c>
      <c r="I31" s="121">
        <v>1</v>
      </c>
      <c r="J31" s="121" t="s">
        <v>84</v>
      </c>
      <c r="K31" s="121" t="s">
        <v>85</v>
      </c>
      <c r="L31" s="123">
        <v>2253000</v>
      </c>
      <c r="M31" s="123">
        <f t="shared" si="5"/>
        <v>11265000</v>
      </c>
      <c r="N31" s="121" t="s">
        <v>288</v>
      </c>
      <c r="O31" s="121" t="s">
        <v>79</v>
      </c>
      <c r="P31" s="121" t="s">
        <v>289</v>
      </c>
      <c r="Q31" s="121"/>
      <c r="R31" s="121" t="s">
        <v>1520</v>
      </c>
      <c r="S31" s="121">
        <v>8080</v>
      </c>
      <c r="T31" s="121">
        <v>2024110010212</v>
      </c>
      <c r="U31" s="121">
        <v>1</v>
      </c>
      <c r="V31" s="124"/>
      <c r="W31" s="124">
        <f t="shared" si="2"/>
        <v>1</v>
      </c>
      <c r="X31" s="121" t="s">
        <v>1518</v>
      </c>
    </row>
    <row r="32" spans="1:24" ht="12.75" hidden="1" customHeight="1">
      <c r="A32" s="121" t="s">
        <v>1518</v>
      </c>
      <c r="B32" s="122" t="s">
        <v>383</v>
      </c>
      <c r="C32" s="121" t="s">
        <v>11</v>
      </c>
      <c r="D32" s="121">
        <v>80111600</v>
      </c>
      <c r="E32" s="121" t="s">
        <v>384</v>
      </c>
      <c r="F32" s="121" t="s">
        <v>83</v>
      </c>
      <c r="G32" s="121" t="str">
        <f t="shared" si="0"/>
        <v>FEBRERO</v>
      </c>
      <c r="H32" s="121">
        <v>5</v>
      </c>
      <c r="I32" s="121">
        <v>1</v>
      </c>
      <c r="J32" s="121" t="s">
        <v>84</v>
      </c>
      <c r="K32" s="121" t="s">
        <v>85</v>
      </c>
      <c r="L32" s="123">
        <v>4000000</v>
      </c>
      <c r="M32" s="123">
        <f t="shared" si="5"/>
        <v>20000000</v>
      </c>
      <c r="N32" s="121" t="s">
        <v>288</v>
      </c>
      <c r="O32" s="121" t="s">
        <v>310</v>
      </c>
      <c r="P32" s="121" t="s">
        <v>289</v>
      </c>
      <c r="Q32" s="121"/>
      <c r="R32" s="121" t="s">
        <v>1520</v>
      </c>
      <c r="S32" s="121">
        <v>8080</v>
      </c>
      <c r="T32" s="121">
        <v>2024110010212</v>
      </c>
      <c r="U32" s="121">
        <v>1</v>
      </c>
      <c r="V32" s="124"/>
      <c r="W32" s="124">
        <f t="shared" si="2"/>
        <v>1</v>
      </c>
      <c r="X32" s="121" t="s">
        <v>1518</v>
      </c>
    </row>
    <row r="33" spans="1:24" ht="12.75" hidden="1" customHeight="1">
      <c r="A33" s="121" t="s">
        <v>1518</v>
      </c>
      <c r="B33" s="122" t="s">
        <v>386</v>
      </c>
      <c r="C33" s="121" t="s">
        <v>11</v>
      </c>
      <c r="D33" s="121">
        <v>80111600</v>
      </c>
      <c r="E33" s="121" t="s">
        <v>1532</v>
      </c>
      <c r="F33" s="121" t="s">
        <v>83</v>
      </c>
      <c r="G33" s="121" t="str">
        <f t="shared" si="0"/>
        <v>FEBRERO</v>
      </c>
      <c r="H33" s="121">
        <v>4</v>
      </c>
      <c r="I33" s="121">
        <v>1</v>
      </c>
      <c r="J33" s="121" t="s">
        <v>84</v>
      </c>
      <c r="K33" s="121" t="s">
        <v>85</v>
      </c>
      <c r="L33" s="123">
        <v>3500000</v>
      </c>
      <c r="M33" s="123">
        <f t="shared" si="5"/>
        <v>14000000</v>
      </c>
      <c r="N33" s="121" t="s">
        <v>288</v>
      </c>
      <c r="O33" s="121" t="s">
        <v>310</v>
      </c>
      <c r="P33" s="121" t="s">
        <v>289</v>
      </c>
      <c r="Q33" s="121"/>
      <c r="R33" s="121" t="s">
        <v>1520</v>
      </c>
      <c r="S33" s="121">
        <v>8080</v>
      </c>
      <c r="T33" s="121">
        <v>2024110010212</v>
      </c>
      <c r="U33" s="121">
        <v>1</v>
      </c>
      <c r="V33" s="124"/>
      <c r="W33" s="124">
        <f t="shared" si="2"/>
        <v>1</v>
      </c>
      <c r="X33" s="121" t="s">
        <v>1518</v>
      </c>
    </row>
    <row r="34" spans="1:24" ht="12.75" hidden="1" customHeight="1">
      <c r="A34" s="121" t="s">
        <v>1518</v>
      </c>
      <c r="B34" s="122" t="s">
        <v>388</v>
      </c>
      <c r="C34" s="121" t="s">
        <v>11</v>
      </c>
      <c r="D34" s="121">
        <v>80111600</v>
      </c>
      <c r="E34" s="121" t="s">
        <v>1533</v>
      </c>
      <c r="F34" s="121" t="s">
        <v>83</v>
      </c>
      <c r="G34" s="121" t="str">
        <f t="shared" si="0"/>
        <v>FEBRERO</v>
      </c>
      <c r="H34" s="121">
        <v>5</v>
      </c>
      <c r="I34" s="121">
        <v>1</v>
      </c>
      <c r="J34" s="121" t="s">
        <v>84</v>
      </c>
      <c r="K34" s="121" t="s">
        <v>85</v>
      </c>
      <c r="L34" s="123">
        <v>2800000</v>
      </c>
      <c r="M34" s="123">
        <f t="shared" si="5"/>
        <v>14000000</v>
      </c>
      <c r="N34" s="121" t="s">
        <v>288</v>
      </c>
      <c r="O34" s="121" t="s">
        <v>310</v>
      </c>
      <c r="P34" s="121" t="s">
        <v>289</v>
      </c>
      <c r="Q34" s="121"/>
      <c r="R34" s="121" t="s">
        <v>1520</v>
      </c>
      <c r="S34" s="121">
        <v>8080</v>
      </c>
      <c r="T34" s="121">
        <v>2024110010212</v>
      </c>
      <c r="U34" s="121">
        <v>1</v>
      </c>
      <c r="V34" s="124"/>
      <c r="W34" s="124">
        <f t="shared" si="2"/>
        <v>1</v>
      </c>
      <c r="X34" s="121" t="s">
        <v>1518</v>
      </c>
    </row>
    <row r="35" spans="1:24" ht="12.75" hidden="1" customHeight="1">
      <c r="A35" s="121" t="s">
        <v>1518</v>
      </c>
      <c r="B35" s="122" t="s">
        <v>389</v>
      </c>
      <c r="C35" s="121" t="s">
        <v>11</v>
      </c>
      <c r="D35" s="121">
        <v>80111600</v>
      </c>
      <c r="E35" s="121" t="s">
        <v>390</v>
      </c>
      <c r="F35" s="121" t="s">
        <v>83</v>
      </c>
      <c r="G35" s="121" t="str">
        <f t="shared" si="0"/>
        <v>FEBRERO</v>
      </c>
      <c r="H35" s="121">
        <v>5</v>
      </c>
      <c r="I35" s="121">
        <v>1</v>
      </c>
      <c r="J35" s="121" t="s">
        <v>84</v>
      </c>
      <c r="K35" s="121" t="s">
        <v>85</v>
      </c>
      <c r="L35" s="123">
        <v>2253000</v>
      </c>
      <c r="M35" s="123">
        <f t="shared" si="5"/>
        <v>11265000</v>
      </c>
      <c r="N35" s="121" t="s">
        <v>288</v>
      </c>
      <c r="O35" s="121" t="s">
        <v>310</v>
      </c>
      <c r="P35" s="121" t="s">
        <v>289</v>
      </c>
      <c r="Q35" s="121"/>
      <c r="R35" s="121" t="s">
        <v>1520</v>
      </c>
      <c r="S35" s="121">
        <v>8080</v>
      </c>
      <c r="T35" s="121">
        <v>2024110010212</v>
      </c>
      <c r="U35" s="121">
        <v>1</v>
      </c>
      <c r="V35" s="124"/>
      <c r="W35" s="124">
        <f t="shared" si="2"/>
        <v>1</v>
      </c>
      <c r="X35" s="121" t="s">
        <v>1518</v>
      </c>
    </row>
    <row r="36" spans="1:24" ht="12.75" hidden="1" customHeight="1">
      <c r="A36" s="121" t="s">
        <v>1518</v>
      </c>
      <c r="B36" s="122" t="s">
        <v>392</v>
      </c>
      <c r="C36" s="121" t="s">
        <v>11</v>
      </c>
      <c r="D36" s="121">
        <v>80111600</v>
      </c>
      <c r="E36" s="121" t="s">
        <v>1534</v>
      </c>
      <c r="F36" s="121" t="s">
        <v>315</v>
      </c>
      <c r="G36" s="121" t="str">
        <f t="shared" si="0"/>
        <v>MARZO</v>
      </c>
      <c r="H36" s="121">
        <v>4</v>
      </c>
      <c r="I36" s="121">
        <v>1</v>
      </c>
      <c r="J36" s="121" t="s">
        <v>84</v>
      </c>
      <c r="K36" s="121" t="s">
        <v>85</v>
      </c>
      <c r="L36" s="123">
        <v>3000000</v>
      </c>
      <c r="M36" s="123">
        <f t="shared" si="5"/>
        <v>12000000</v>
      </c>
      <c r="N36" s="121" t="s">
        <v>288</v>
      </c>
      <c r="O36" s="121" t="s">
        <v>310</v>
      </c>
      <c r="P36" s="121" t="s">
        <v>289</v>
      </c>
      <c r="Q36" s="121"/>
      <c r="R36" s="121" t="s">
        <v>1520</v>
      </c>
      <c r="S36" s="121">
        <v>8080</v>
      </c>
      <c r="T36" s="121">
        <v>2024110010212</v>
      </c>
      <c r="U36" s="121">
        <v>1</v>
      </c>
      <c r="V36" s="124"/>
      <c r="W36" s="124">
        <f t="shared" si="2"/>
        <v>1</v>
      </c>
      <c r="X36" s="121" t="s">
        <v>1518</v>
      </c>
    </row>
    <row r="37" spans="1:24" ht="12.75" hidden="1" customHeight="1">
      <c r="A37" s="121" t="s">
        <v>1518</v>
      </c>
      <c r="B37" s="122" t="s">
        <v>393</v>
      </c>
      <c r="C37" s="121" t="s">
        <v>11</v>
      </c>
      <c r="D37" s="121">
        <v>80111600</v>
      </c>
      <c r="E37" s="121" t="s">
        <v>1535</v>
      </c>
      <c r="F37" s="121" t="s">
        <v>83</v>
      </c>
      <c r="G37" s="121" t="str">
        <f t="shared" si="0"/>
        <v>FEBRERO</v>
      </c>
      <c r="H37" s="121">
        <v>8</v>
      </c>
      <c r="I37" s="121">
        <v>1</v>
      </c>
      <c r="J37" s="121" t="s">
        <v>84</v>
      </c>
      <c r="K37" s="121" t="s">
        <v>85</v>
      </c>
      <c r="L37" s="123">
        <v>5500000</v>
      </c>
      <c r="M37" s="123">
        <f t="shared" si="5"/>
        <v>44000000</v>
      </c>
      <c r="N37" s="121" t="s">
        <v>288</v>
      </c>
      <c r="O37" s="121" t="s">
        <v>310</v>
      </c>
      <c r="P37" s="121" t="s">
        <v>289</v>
      </c>
      <c r="Q37" s="121"/>
      <c r="R37" s="121" t="s">
        <v>1520</v>
      </c>
      <c r="S37" s="121">
        <v>8080</v>
      </c>
      <c r="T37" s="121">
        <v>2024110010212</v>
      </c>
      <c r="U37" s="121">
        <v>1</v>
      </c>
      <c r="V37" s="124"/>
      <c r="W37" s="124">
        <f t="shared" si="2"/>
        <v>1</v>
      </c>
      <c r="X37" s="121" t="s">
        <v>1518</v>
      </c>
    </row>
    <row r="38" spans="1:24" ht="12.75" hidden="1" customHeight="1">
      <c r="A38" s="121" t="s">
        <v>1518</v>
      </c>
      <c r="B38" s="122" t="s">
        <v>397</v>
      </c>
      <c r="C38" s="121" t="s">
        <v>11</v>
      </c>
      <c r="D38" s="121">
        <v>80111600</v>
      </c>
      <c r="E38" s="121" t="s">
        <v>1536</v>
      </c>
      <c r="F38" s="121" t="s">
        <v>315</v>
      </c>
      <c r="G38" s="121" t="str">
        <f t="shared" si="0"/>
        <v>MARZO</v>
      </c>
      <c r="H38" s="121">
        <v>4</v>
      </c>
      <c r="I38" s="121">
        <v>1</v>
      </c>
      <c r="J38" s="121" t="s">
        <v>84</v>
      </c>
      <c r="K38" s="121" t="s">
        <v>85</v>
      </c>
      <c r="L38" s="123">
        <v>7000000</v>
      </c>
      <c r="M38" s="123">
        <f t="shared" si="5"/>
        <v>28000000</v>
      </c>
      <c r="N38" s="121" t="s">
        <v>288</v>
      </c>
      <c r="O38" s="121" t="s">
        <v>310</v>
      </c>
      <c r="P38" s="121" t="s">
        <v>289</v>
      </c>
      <c r="Q38" s="121"/>
      <c r="R38" s="121" t="s">
        <v>1520</v>
      </c>
      <c r="S38" s="121">
        <v>8080</v>
      </c>
      <c r="T38" s="121">
        <v>2024110010212</v>
      </c>
      <c r="U38" s="121">
        <v>1</v>
      </c>
      <c r="V38" s="124"/>
      <c r="W38" s="124">
        <f t="shared" si="2"/>
        <v>1</v>
      </c>
      <c r="X38" s="121" t="s">
        <v>1518</v>
      </c>
    </row>
    <row r="39" spans="1:24" ht="12.75" hidden="1" customHeight="1">
      <c r="A39" s="121" t="s">
        <v>1518</v>
      </c>
      <c r="B39" s="122" t="s">
        <v>398</v>
      </c>
      <c r="C39" s="121" t="s">
        <v>11</v>
      </c>
      <c r="D39" s="121">
        <v>80111600</v>
      </c>
      <c r="E39" s="121" t="s">
        <v>1537</v>
      </c>
      <c r="F39" s="121" t="s">
        <v>315</v>
      </c>
      <c r="G39" s="121" t="str">
        <f t="shared" si="0"/>
        <v>MARZO</v>
      </c>
      <c r="H39" s="121">
        <v>4</v>
      </c>
      <c r="I39" s="121">
        <v>1</v>
      </c>
      <c r="J39" s="121" t="s">
        <v>84</v>
      </c>
      <c r="K39" s="121" t="s">
        <v>85</v>
      </c>
      <c r="L39" s="123">
        <v>5000000</v>
      </c>
      <c r="M39" s="123">
        <f t="shared" si="5"/>
        <v>20000000</v>
      </c>
      <c r="N39" s="121" t="s">
        <v>288</v>
      </c>
      <c r="O39" s="121" t="s">
        <v>310</v>
      </c>
      <c r="P39" s="121" t="s">
        <v>289</v>
      </c>
      <c r="Q39" s="121"/>
      <c r="R39" s="121" t="s">
        <v>1520</v>
      </c>
      <c r="S39" s="121">
        <v>8080</v>
      </c>
      <c r="T39" s="121">
        <v>2024110010212</v>
      </c>
      <c r="U39" s="121">
        <v>1</v>
      </c>
      <c r="V39" s="124"/>
      <c r="W39" s="124">
        <f t="shared" si="2"/>
        <v>1</v>
      </c>
      <c r="X39" s="121" t="s">
        <v>1518</v>
      </c>
    </row>
    <row r="40" spans="1:24" ht="12.75" hidden="1" customHeight="1">
      <c r="A40" s="121" t="s">
        <v>1518</v>
      </c>
      <c r="B40" s="122" t="s">
        <v>401</v>
      </c>
      <c r="C40" s="121" t="s">
        <v>11</v>
      </c>
      <c r="D40" s="121">
        <v>80111600</v>
      </c>
      <c r="E40" s="121" t="s">
        <v>402</v>
      </c>
      <c r="F40" s="121" t="s">
        <v>82</v>
      </c>
      <c r="G40" s="121" t="str">
        <f t="shared" si="0"/>
        <v>ENERO</v>
      </c>
      <c r="H40" s="121">
        <v>6</v>
      </c>
      <c r="I40" s="121">
        <v>1</v>
      </c>
      <c r="J40" s="121" t="s">
        <v>84</v>
      </c>
      <c r="K40" s="121" t="s">
        <v>85</v>
      </c>
      <c r="L40" s="123">
        <v>7000000</v>
      </c>
      <c r="M40" s="123">
        <f t="shared" si="5"/>
        <v>42000000</v>
      </c>
      <c r="N40" s="121" t="s">
        <v>288</v>
      </c>
      <c r="O40" s="121" t="s">
        <v>310</v>
      </c>
      <c r="P40" s="121" t="s">
        <v>289</v>
      </c>
      <c r="Q40" s="121"/>
      <c r="R40" s="121" t="s">
        <v>1520</v>
      </c>
      <c r="S40" s="121">
        <v>8080</v>
      </c>
      <c r="T40" s="121">
        <v>2024110010212</v>
      </c>
      <c r="U40" s="121">
        <v>1</v>
      </c>
      <c r="V40" s="124"/>
      <c r="W40" s="124">
        <f t="shared" si="2"/>
        <v>1</v>
      </c>
      <c r="X40" s="121" t="s">
        <v>1518</v>
      </c>
    </row>
    <row r="41" spans="1:24" ht="12.75" hidden="1" customHeight="1">
      <c r="A41" s="121" t="s">
        <v>1518</v>
      </c>
      <c r="B41" s="122" t="s">
        <v>403</v>
      </c>
      <c r="C41" s="121" t="s">
        <v>11</v>
      </c>
      <c r="D41" s="121">
        <v>80111600</v>
      </c>
      <c r="E41" s="121" t="s">
        <v>404</v>
      </c>
      <c r="F41" s="121" t="s">
        <v>83</v>
      </c>
      <c r="G41" s="121" t="str">
        <f t="shared" si="0"/>
        <v>FEBRERO</v>
      </c>
      <c r="H41" s="121">
        <v>6</v>
      </c>
      <c r="I41" s="121">
        <v>1</v>
      </c>
      <c r="J41" s="121" t="s">
        <v>84</v>
      </c>
      <c r="K41" s="121" t="s">
        <v>85</v>
      </c>
      <c r="L41" s="123">
        <v>9000000</v>
      </c>
      <c r="M41" s="123">
        <f t="shared" si="5"/>
        <v>54000000</v>
      </c>
      <c r="N41" s="121" t="s">
        <v>288</v>
      </c>
      <c r="O41" s="121" t="s">
        <v>310</v>
      </c>
      <c r="P41" s="121" t="s">
        <v>289</v>
      </c>
      <c r="Q41" s="121"/>
      <c r="R41" s="121" t="s">
        <v>1520</v>
      </c>
      <c r="S41" s="121">
        <v>8080</v>
      </c>
      <c r="T41" s="121">
        <v>2024110010212</v>
      </c>
      <c r="U41" s="121">
        <v>1</v>
      </c>
      <c r="V41" s="124"/>
      <c r="W41" s="124">
        <f t="shared" si="2"/>
        <v>1</v>
      </c>
      <c r="X41" s="121" t="s">
        <v>1518</v>
      </c>
    </row>
    <row r="42" spans="1:24" ht="12.75" hidden="1" customHeight="1">
      <c r="A42" s="121" t="s">
        <v>1518</v>
      </c>
      <c r="B42" s="122" t="s">
        <v>413</v>
      </c>
      <c r="C42" s="121" t="s">
        <v>11</v>
      </c>
      <c r="D42" s="121">
        <v>80111671</v>
      </c>
      <c r="E42" s="121" t="s">
        <v>1344</v>
      </c>
      <c r="F42" s="121" t="s">
        <v>411</v>
      </c>
      <c r="G42" s="121" t="str">
        <f t="shared" si="0"/>
        <v>Enero</v>
      </c>
      <c r="H42" s="121">
        <v>1</v>
      </c>
      <c r="I42" s="121">
        <v>1</v>
      </c>
      <c r="J42" s="121" t="s">
        <v>84</v>
      </c>
      <c r="K42" s="121" t="s">
        <v>85</v>
      </c>
      <c r="L42" s="125">
        <v>210486000</v>
      </c>
      <c r="M42" s="126">
        <f>+L42</f>
        <v>210486000</v>
      </c>
      <c r="N42" s="121" t="s">
        <v>288</v>
      </c>
      <c r="O42" s="121" t="s">
        <v>79</v>
      </c>
      <c r="P42" s="121" t="s">
        <v>289</v>
      </c>
      <c r="Q42" s="121"/>
      <c r="R42" s="121" t="s">
        <v>1520</v>
      </c>
      <c r="S42" s="121">
        <v>8080</v>
      </c>
      <c r="T42" s="127">
        <v>2024110010212</v>
      </c>
      <c r="U42" s="128">
        <v>4</v>
      </c>
      <c r="V42" s="129"/>
      <c r="W42" s="124">
        <f t="shared" si="2"/>
        <v>1</v>
      </c>
      <c r="X42" s="121" t="s">
        <v>1518</v>
      </c>
    </row>
    <row r="43" spans="1:24" ht="12.75" hidden="1" customHeight="1">
      <c r="A43" s="121" t="s">
        <v>1518</v>
      </c>
      <c r="B43" s="122" t="s">
        <v>417</v>
      </c>
      <c r="C43" s="121" t="s">
        <v>12</v>
      </c>
      <c r="D43" s="121">
        <v>80111600</v>
      </c>
      <c r="E43" s="121" t="s">
        <v>418</v>
      </c>
      <c r="F43" s="121" t="s">
        <v>83</v>
      </c>
      <c r="G43" s="121" t="str">
        <f t="shared" si="0"/>
        <v>FEBRERO</v>
      </c>
      <c r="H43" s="121">
        <v>5</v>
      </c>
      <c r="I43" s="121">
        <v>1</v>
      </c>
      <c r="J43" s="121" t="s">
        <v>84</v>
      </c>
      <c r="K43" s="121" t="s">
        <v>85</v>
      </c>
      <c r="L43" s="123">
        <v>8000000</v>
      </c>
      <c r="M43" s="123">
        <f t="shared" ref="M43:M54" si="6">+L43*H43</f>
        <v>40000000</v>
      </c>
      <c r="N43" s="121" t="s">
        <v>288</v>
      </c>
      <c r="O43" s="121" t="s">
        <v>79</v>
      </c>
      <c r="P43" s="121" t="s">
        <v>289</v>
      </c>
      <c r="Q43" s="121"/>
      <c r="R43" s="121" t="s">
        <v>1520</v>
      </c>
      <c r="S43" s="121">
        <v>8080</v>
      </c>
      <c r="T43" s="121">
        <v>2024110010212</v>
      </c>
      <c r="U43" s="121">
        <v>1</v>
      </c>
      <c r="V43" s="124"/>
      <c r="W43" s="124">
        <f t="shared" si="2"/>
        <v>1</v>
      </c>
      <c r="X43" s="121" t="s">
        <v>1518</v>
      </c>
    </row>
    <row r="44" spans="1:24" ht="12.75" hidden="1" customHeight="1">
      <c r="A44" s="121" t="s">
        <v>1518</v>
      </c>
      <c r="B44" s="122" t="s">
        <v>419</v>
      </c>
      <c r="C44" s="121" t="s">
        <v>12</v>
      </c>
      <c r="D44" s="121">
        <v>80111600</v>
      </c>
      <c r="E44" s="121" t="s">
        <v>420</v>
      </c>
      <c r="F44" s="121" t="s">
        <v>315</v>
      </c>
      <c r="G44" s="121" t="str">
        <f t="shared" si="0"/>
        <v>MARZO</v>
      </c>
      <c r="H44" s="121">
        <v>4</v>
      </c>
      <c r="I44" s="121">
        <v>1</v>
      </c>
      <c r="J44" s="121" t="s">
        <v>84</v>
      </c>
      <c r="K44" s="121" t="s">
        <v>85</v>
      </c>
      <c r="L44" s="123">
        <v>6400000</v>
      </c>
      <c r="M44" s="123">
        <f t="shared" si="6"/>
        <v>25600000</v>
      </c>
      <c r="N44" s="121" t="s">
        <v>288</v>
      </c>
      <c r="O44" s="121" t="s">
        <v>316</v>
      </c>
      <c r="P44" s="121" t="s">
        <v>289</v>
      </c>
      <c r="Q44" s="121"/>
      <c r="R44" s="121" t="s">
        <v>1520</v>
      </c>
      <c r="S44" s="121">
        <v>8080</v>
      </c>
      <c r="T44" s="121">
        <v>2024110010212</v>
      </c>
      <c r="U44" s="121">
        <v>1</v>
      </c>
      <c r="V44" s="124"/>
      <c r="W44" s="124">
        <f t="shared" si="2"/>
        <v>1</v>
      </c>
      <c r="X44" s="121" t="s">
        <v>1518</v>
      </c>
    </row>
    <row r="45" spans="1:24" ht="12.75" hidden="1" customHeight="1">
      <c r="A45" s="121" t="s">
        <v>1518</v>
      </c>
      <c r="B45" s="122" t="s">
        <v>424</v>
      </c>
      <c r="C45" s="121" t="s">
        <v>12</v>
      </c>
      <c r="D45" s="121">
        <v>80111600</v>
      </c>
      <c r="E45" s="121" t="s">
        <v>425</v>
      </c>
      <c r="F45" s="121" t="s">
        <v>83</v>
      </c>
      <c r="G45" s="121" t="str">
        <f t="shared" si="0"/>
        <v>FEBRERO</v>
      </c>
      <c r="H45" s="121">
        <v>5</v>
      </c>
      <c r="I45" s="121">
        <v>1</v>
      </c>
      <c r="J45" s="121" t="s">
        <v>84</v>
      </c>
      <c r="K45" s="121" t="s">
        <v>85</v>
      </c>
      <c r="L45" s="123">
        <v>6400000</v>
      </c>
      <c r="M45" s="123">
        <f t="shared" si="6"/>
        <v>32000000</v>
      </c>
      <c r="N45" s="121" t="s">
        <v>288</v>
      </c>
      <c r="O45" s="121" t="s">
        <v>79</v>
      </c>
      <c r="P45" s="121" t="s">
        <v>289</v>
      </c>
      <c r="Q45" s="121"/>
      <c r="R45" s="121" t="s">
        <v>1520</v>
      </c>
      <c r="S45" s="121">
        <v>8080</v>
      </c>
      <c r="T45" s="121">
        <v>2024110010212</v>
      </c>
      <c r="U45" s="121">
        <v>1</v>
      </c>
      <c r="V45" s="124"/>
      <c r="W45" s="124">
        <f t="shared" si="2"/>
        <v>1</v>
      </c>
      <c r="X45" s="121" t="s">
        <v>1518</v>
      </c>
    </row>
    <row r="46" spans="1:24" ht="12.75" hidden="1" customHeight="1">
      <c r="A46" s="121" t="s">
        <v>1518</v>
      </c>
      <c r="B46" s="122" t="s">
        <v>426</v>
      </c>
      <c r="C46" s="121" t="s">
        <v>12</v>
      </c>
      <c r="D46" s="121">
        <v>80111600</v>
      </c>
      <c r="E46" s="121" t="s">
        <v>427</v>
      </c>
      <c r="F46" s="121" t="s">
        <v>83</v>
      </c>
      <c r="G46" s="121" t="str">
        <f t="shared" si="0"/>
        <v>FEBRERO</v>
      </c>
      <c r="H46" s="121">
        <v>5</v>
      </c>
      <c r="I46" s="121">
        <v>1</v>
      </c>
      <c r="J46" s="121" t="s">
        <v>84</v>
      </c>
      <c r="K46" s="121" t="s">
        <v>85</v>
      </c>
      <c r="L46" s="123">
        <v>8000000</v>
      </c>
      <c r="M46" s="123">
        <f t="shared" si="6"/>
        <v>40000000</v>
      </c>
      <c r="N46" s="121" t="s">
        <v>288</v>
      </c>
      <c r="O46" s="121" t="s">
        <v>79</v>
      </c>
      <c r="P46" s="121" t="s">
        <v>289</v>
      </c>
      <c r="Q46" s="121"/>
      <c r="R46" s="121" t="s">
        <v>1520</v>
      </c>
      <c r="S46" s="121">
        <v>8080</v>
      </c>
      <c r="T46" s="121">
        <v>2024110010212</v>
      </c>
      <c r="U46" s="121">
        <v>1</v>
      </c>
      <c r="V46" s="124"/>
      <c r="W46" s="124">
        <f t="shared" si="2"/>
        <v>1</v>
      </c>
      <c r="X46" s="121" t="s">
        <v>1518</v>
      </c>
    </row>
    <row r="47" spans="1:24" ht="12.75" hidden="1" customHeight="1">
      <c r="A47" s="121" t="s">
        <v>1518</v>
      </c>
      <c r="B47" s="122" t="s">
        <v>430</v>
      </c>
      <c r="C47" s="121" t="s">
        <v>12</v>
      </c>
      <c r="D47" s="121">
        <v>80111600</v>
      </c>
      <c r="E47" s="121" t="s">
        <v>431</v>
      </c>
      <c r="F47" s="121" t="s">
        <v>315</v>
      </c>
      <c r="G47" s="121" t="str">
        <f t="shared" si="0"/>
        <v>MARZO</v>
      </c>
      <c r="H47" s="121">
        <v>4</v>
      </c>
      <c r="I47" s="121">
        <v>1</v>
      </c>
      <c r="J47" s="121" t="s">
        <v>84</v>
      </c>
      <c r="K47" s="121" t="s">
        <v>85</v>
      </c>
      <c r="L47" s="123">
        <v>4500000</v>
      </c>
      <c r="M47" s="123">
        <f t="shared" si="6"/>
        <v>18000000</v>
      </c>
      <c r="N47" s="121" t="s">
        <v>288</v>
      </c>
      <c r="O47" s="121" t="s">
        <v>316</v>
      </c>
      <c r="P47" s="121" t="s">
        <v>289</v>
      </c>
      <c r="Q47" s="121"/>
      <c r="R47" s="121" t="s">
        <v>1520</v>
      </c>
      <c r="S47" s="121">
        <v>8080</v>
      </c>
      <c r="T47" s="121">
        <v>2024110010212</v>
      </c>
      <c r="U47" s="121">
        <v>1</v>
      </c>
      <c r="V47" s="124"/>
      <c r="W47" s="124">
        <f t="shared" si="2"/>
        <v>1</v>
      </c>
      <c r="X47" s="121" t="s">
        <v>1518</v>
      </c>
    </row>
    <row r="48" spans="1:24" ht="12.75" hidden="1" customHeight="1">
      <c r="A48" s="121" t="s">
        <v>1518</v>
      </c>
      <c r="B48" s="122" t="s">
        <v>432</v>
      </c>
      <c r="C48" s="121" t="s">
        <v>12</v>
      </c>
      <c r="D48" s="121">
        <v>80111600</v>
      </c>
      <c r="E48" s="121" t="s">
        <v>433</v>
      </c>
      <c r="F48" s="121" t="s">
        <v>315</v>
      </c>
      <c r="G48" s="121" t="str">
        <f t="shared" si="0"/>
        <v>MARZO</v>
      </c>
      <c r="H48" s="121">
        <v>4</v>
      </c>
      <c r="I48" s="121">
        <v>1</v>
      </c>
      <c r="J48" s="121" t="s">
        <v>84</v>
      </c>
      <c r="K48" s="121" t="s">
        <v>85</v>
      </c>
      <c r="L48" s="123">
        <v>6500000</v>
      </c>
      <c r="M48" s="123">
        <f t="shared" si="6"/>
        <v>26000000</v>
      </c>
      <c r="N48" s="121" t="s">
        <v>288</v>
      </c>
      <c r="O48" s="121" t="s">
        <v>316</v>
      </c>
      <c r="P48" s="121" t="s">
        <v>289</v>
      </c>
      <c r="Q48" s="121"/>
      <c r="R48" s="121" t="s">
        <v>1520</v>
      </c>
      <c r="S48" s="121">
        <v>8080</v>
      </c>
      <c r="T48" s="121">
        <v>2024110010212</v>
      </c>
      <c r="U48" s="121">
        <v>1</v>
      </c>
      <c r="V48" s="124"/>
      <c r="W48" s="124">
        <f t="shared" si="2"/>
        <v>1</v>
      </c>
      <c r="X48" s="121" t="s">
        <v>1518</v>
      </c>
    </row>
    <row r="49" spans="1:24" ht="12.75" hidden="1" customHeight="1">
      <c r="A49" s="121" t="s">
        <v>1518</v>
      </c>
      <c r="B49" s="122" t="s">
        <v>438</v>
      </c>
      <c r="C49" s="121" t="s">
        <v>12</v>
      </c>
      <c r="D49" s="121">
        <v>80111600</v>
      </c>
      <c r="E49" s="121" t="s">
        <v>439</v>
      </c>
      <c r="F49" s="121" t="s">
        <v>315</v>
      </c>
      <c r="G49" s="121" t="str">
        <f t="shared" si="0"/>
        <v>MARZO</v>
      </c>
      <c r="H49" s="121">
        <v>4</v>
      </c>
      <c r="I49" s="121">
        <v>1</v>
      </c>
      <c r="J49" s="121" t="s">
        <v>84</v>
      </c>
      <c r="K49" s="121" t="s">
        <v>85</v>
      </c>
      <c r="L49" s="123">
        <v>4500000</v>
      </c>
      <c r="M49" s="123">
        <f t="shared" si="6"/>
        <v>18000000</v>
      </c>
      <c r="N49" s="121" t="s">
        <v>288</v>
      </c>
      <c r="O49" s="121" t="s">
        <v>79</v>
      </c>
      <c r="P49" s="121" t="s">
        <v>289</v>
      </c>
      <c r="Q49" s="121"/>
      <c r="R49" s="121" t="s">
        <v>1520</v>
      </c>
      <c r="S49" s="121">
        <v>8080</v>
      </c>
      <c r="T49" s="121">
        <v>2024110010212</v>
      </c>
      <c r="U49" s="121">
        <v>1</v>
      </c>
      <c r="V49" s="124"/>
      <c r="W49" s="124">
        <f t="shared" si="2"/>
        <v>1</v>
      </c>
      <c r="X49" s="121" t="s">
        <v>1518</v>
      </c>
    </row>
    <row r="50" spans="1:24" ht="12.75" hidden="1" customHeight="1">
      <c r="A50" s="121" t="s">
        <v>1518</v>
      </c>
      <c r="B50" s="122" t="s">
        <v>440</v>
      </c>
      <c r="C50" s="121" t="s">
        <v>12</v>
      </c>
      <c r="D50" s="121">
        <v>80111600</v>
      </c>
      <c r="E50" s="121" t="s">
        <v>441</v>
      </c>
      <c r="F50" s="121" t="s">
        <v>82</v>
      </c>
      <c r="G50" s="121" t="str">
        <f t="shared" si="0"/>
        <v>ENERO</v>
      </c>
      <c r="H50" s="121">
        <v>4</v>
      </c>
      <c r="I50" s="121">
        <v>1</v>
      </c>
      <c r="J50" s="121" t="s">
        <v>84</v>
      </c>
      <c r="K50" s="121" t="s">
        <v>85</v>
      </c>
      <c r="L50" s="123">
        <v>5000000</v>
      </c>
      <c r="M50" s="123">
        <f t="shared" si="6"/>
        <v>20000000</v>
      </c>
      <c r="N50" s="121" t="s">
        <v>288</v>
      </c>
      <c r="O50" s="121" t="s">
        <v>79</v>
      </c>
      <c r="P50" s="121" t="s">
        <v>289</v>
      </c>
      <c r="Q50" s="121"/>
      <c r="R50" s="121" t="s">
        <v>1520</v>
      </c>
      <c r="S50" s="121">
        <v>8080</v>
      </c>
      <c r="T50" s="121">
        <v>2024110010212</v>
      </c>
      <c r="U50" s="121">
        <v>1</v>
      </c>
      <c r="V50" s="124"/>
      <c r="W50" s="124">
        <f t="shared" si="2"/>
        <v>1</v>
      </c>
      <c r="X50" s="121" t="s">
        <v>1518</v>
      </c>
    </row>
    <row r="51" spans="1:24" ht="12.75" hidden="1" customHeight="1">
      <c r="A51" s="121" t="s">
        <v>1518</v>
      </c>
      <c r="B51" s="122" t="s">
        <v>444</v>
      </c>
      <c r="C51" s="121" t="s">
        <v>12</v>
      </c>
      <c r="D51" s="121">
        <v>80111600</v>
      </c>
      <c r="E51" s="121" t="s">
        <v>445</v>
      </c>
      <c r="F51" s="121" t="s">
        <v>315</v>
      </c>
      <c r="G51" s="121" t="str">
        <f t="shared" si="0"/>
        <v>MARZO</v>
      </c>
      <c r="H51" s="121">
        <v>5</v>
      </c>
      <c r="I51" s="121">
        <v>1</v>
      </c>
      <c r="J51" s="121" t="s">
        <v>84</v>
      </c>
      <c r="K51" s="121" t="s">
        <v>85</v>
      </c>
      <c r="L51" s="123">
        <v>4500000</v>
      </c>
      <c r="M51" s="123">
        <f t="shared" si="6"/>
        <v>22500000</v>
      </c>
      <c r="N51" s="121" t="s">
        <v>288</v>
      </c>
      <c r="O51" s="121" t="s">
        <v>79</v>
      </c>
      <c r="P51" s="121" t="s">
        <v>289</v>
      </c>
      <c r="Q51" s="121"/>
      <c r="R51" s="121" t="s">
        <v>1520</v>
      </c>
      <c r="S51" s="121">
        <v>8080</v>
      </c>
      <c r="T51" s="121">
        <v>2024110010212</v>
      </c>
      <c r="U51" s="121">
        <v>1</v>
      </c>
      <c r="V51" s="124"/>
      <c r="W51" s="124">
        <f t="shared" si="2"/>
        <v>1</v>
      </c>
      <c r="X51" s="121" t="s">
        <v>1518</v>
      </c>
    </row>
    <row r="52" spans="1:24" ht="12.75" hidden="1" customHeight="1">
      <c r="A52" s="121" t="s">
        <v>1518</v>
      </c>
      <c r="B52" s="122" t="s">
        <v>447</v>
      </c>
      <c r="C52" s="121" t="s">
        <v>12</v>
      </c>
      <c r="D52" s="121">
        <v>80111600</v>
      </c>
      <c r="E52" s="121" t="s">
        <v>1538</v>
      </c>
      <c r="F52" s="121" t="s">
        <v>83</v>
      </c>
      <c r="G52" s="121" t="str">
        <f t="shared" si="0"/>
        <v>FEBRERO</v>
      </c>
      <c r="H52" s="121">
        <v>4</v>
      </c>
      <c r="I52" s="121">
        <v>1</v>
      </c>
      <c r="J52" s="121" t="s">
        <v>84</v>
      </c>
      <c r="K52" s="121" t="s">
        <v>85</v>
      </c>
      <c r="L52" s="123">
        <v>7000000</v>
      </c>
      <c r="M52" s="123">
        <f t="shared" si="6"/>
        <v>28000000</v>
      </c>
      <c r="N52" s="121" t="s">
        <v>288</v>
      </c>
      <c r="O52" s="121" t="s">
        <v>79</v>
      </c>
      <c r="P52" s="121" t="s">
        <v>289</v>
      </c>
      <c r="Q52" s="121"/>
      <c r="R52" s="121" t="s">
        <v>1520</v>
      </c>
      <c r="S52" s="121">
        <v>8080</v>
      </c>
      <c r="T52" s="121">
        <v>2024110010212</v>
      </c>
      <c r="U52" s="121">
        <v>1</v>
      </c>
      <c r="V52" s="124"/>
      <c r="W52" s="124">
        <f t="shared" si="2"/>
        <v>1</v>
      </c>
      <c r="X52" s="121" t="s">
        <v>1518</v>
      </c>
    </row>
    <row r="53" spans="1:24" ht="12.75" hidden="1" customHeight="1">
      <c r="A53" s="121" t="s">
        <v>1518</v>
      </c>
      <c r="B53" s="122" t="s">
        <v>448</v>
      </c>
      <c r="C53" s="121" t="s">
        <v>12</v>
      </c>
      <c r="D53" s="121">
        <v>80111600</v>
      </c>
      <c r="E53" s="121" t="s">
        <v>449</v>
      </c>
      <c r="F53" s="121" t="s">
        <v>83</v>
      </c>
      <c r="G53" s="121" t="str">
        <f t="shared" si="0"/>
        <v>FEBRERO</v>
      </c>
      <c r="H53" s="121">
        <v>5</v>
      </c>
      <c r="I53" s="121">
        <v>1</v>
      </c>
      <c r="J53" s="121" t="s">
        <v>84</v>
      </c>
      <c r="K53" s="121" t="s">
        <v>85</v>
      </c>
      <c r="L53" s="123">
        <v>5000000</v>
      </c>
      <c r="M53" s="123">
        <f t="shared" si="6"/>
        <v>25000000</v>
      </c>
      <c r="N53" s="121" t="s">
        <v>288</v>
      </c>
      <c r="O53" s="121" t="s">
        <v>316</v>
      </c>
      <c r="P53" s="121" t="s">
        <v>289</v>
      </c>
      <c r="Q53" s="121"/>
      <c r="R53" s="121" t="s">
        <v>1520</v>
      </c>
      <c r="S53" s="121">
        <v>8080</v>
      </c>
      <c r="T53" s="121">
        <v>2024110010212</v>
      </c>
      <c r="U53" s="121">
        <v>1</v>
      </c>
      <c r="V53" s="124"/>
      <c r="W53" s="124">
        <f t="shared" si="2"/>
        <v>1</v>
      </c>
      <c r="X53" s="121" t="s">
        <v>1518</v>
      </c>
    </row>
    <row r="54" spans="1:24" ht="12.75" hidden="1" customHeight="1">
      <c r="A54" s="121" t="s">
        <v>1539</v>
      </c>
      <c r="B54" s="122" t="s">
        <v>1245</v>
      </c>
      <c r="C54" s="121" t="s">
        <v>12</v>
      </c>
      <c r="D54" s="121">
        <v>80111600</v>
      </c>
      <c r="E54" s="121" t="s">
        <v>1246</v>
      </c>
      <c r="F54" s="121" t="s">
        <v>83</v>
      </c>
      <c r="G54" s="121" t="str">
        <f t="shared" si="0"/>
        <v>FEBRERO</v>
      </c>
      <c r="H54" s="121">
        <v>6</v>
      </c>
      <c r="I54" s="121">
        <v>1</v>
      </c>
      <c r="J54" s="121" t="s">
        <v>84</v>
      </c>
      <c r="K54" s="121" t="s">
        <v>85</v>
      </c>
      <c r="L54" s="123">
        <v>4000000</v>
      </c>
      <c r="M54" s="123">
        <f t="shared" si="6"/>
        <v>24000000</v>
      </c>
      <c r="N54" s="121" t="s">
        <v>288</v>
      </c>
      <c r="O54" s="121" t="s">
        <v>316</v>
      </c>
      <c r="P54" s="121" t="s">
        <v>289</v>
      </c>
      <c r="Q54" s="130" t="s">
        <v>1540</v>
      </c>
      <c r="R54" s="121" t="s">
        <v>1520</v>
      </c>
      <c r="S54" s="121">
        <v>8080</v>
      </c>
      <c r="T54" s="121">
        <v>2024110010212</v>
      </c>
      <c r="U54" s="121">
        <v>1</v>
      </c>
      <c r="V54" s="124"/>
      <c r="W54" s="124">
        <f t="shared" si="2"/>
        <v>1</v>
      </c>
      <c r="X54" s="121" t="s">
        <v>1539</v>
      </c>
    </row>
    <row r="55" spans="1:24" ht="12.75" hidden="1" customHeight="1">
      <c r="A55" s="121" t="s">
        <v>1518</v>
      </c>
      <c r="B55" s="122" t="s">
        <v>455</v>
      </c>
      <c r="C55" s="121" t="s">
        <v>12</v>
      </c>
      <c r="D55" s="121">
        <v>80111600</v>
      </c>
      <c r="E55" s="121" t="s">
        <v>1361</v>
      </c>
      <c r="F55" s="121" t="s">
        <v>411</v>
      </c>
      <c r="G55" s="121" t="str">
        <f t="shared" si="0"/>
        <v>Enero</v>
      </c>
      <c r="H55" s="121">
        <v>1</v>
      </c>
      <c r="I55" s="121">
        <v>1</v>
      </c>
      <c r="J55" s="121" t="s">
        <v>84</v>
      </c>
      <c r="K55" s="121" t="s">
        <v>85</v>
      </c>
      <c r="L55" s="123">
        <v>41900000</v>
      </c>
      <c r="M55" s="123">
        <v>41900000</v>
      </c>
      <c r="N55" s="121" t="s">
        <v>288</v>
      </c>
      <c r="O55" s="121" t="s">
        <v>79</v>
      </c>
      <c r="P55" s="121" t="s">
        <v>289</v>
      </c>
      <c r="Q55" s="121"/>
      <c r="R55" s="121" t="s">
        <v>1520</v>
      </c>
      <c r="S55" s="121">
        <v>8080</v>
      </c>
      <c r="T55" s="127">
        <v>2024110010212</v>
      </c>
      <c r="U55" s="128">
        <v>4</v>
      </c>
      <c r="V55" s="129"/>
      <c r="W55" s="124">
        <f t="shared" si="2"/>
        <v>1</v>
      </c>
      <c r="X55" s="121" t="s">
        <v>1518</v>
      </c>
    </row>
    <row r="56" spans="1:24" ht="12.75" hidden="1" customHeight="1">
      <c r="A56" s="121" t="s">
        <v>1518</v>
      </c>
      <c r="B56" s="122" t="s">
        <v>1211</v>
      </c>
      <c r="C56" s="121" t="s">
        <v>26</v>
      </c>
      <c r="D56" s="121">
        <v>80111600</v>
      </c>
      <c r="E56" s="118" t="s">
        <v>1216</v>
      </c>
      <c r="F56" s="121" t="s">
        <v>461</v>
      </c>
      <c r="G56" s="121" t="s">
        <v>461</v>
      </c>
      <c r="H56" s="121">
        <v>6</v>
      </c>
      <c r="I56" s="122">
        <v>1</v>
      </c>
      <c r="J56" s="121" t="s">
        <v>84</v>
      </c>
      <c r="K56" s="121" t="s">
        <v>85</v>
      </c>
      <c r="L56" s="131">
        <v>9000000</v>
      </c>
      <c r="M56" s="131">
        <f t="shared" ref="M56:M65" si="7">+L56*H56</f>
        <v>54000000</v>
      </c>
      <c r="N56" s="131" t="s">
        <v>288</v>
      </c>
      <c r="O56" s="121" t="s">
        <v>79</v>
      </c>
      <c r="P56" s="122" t="s">
        <v>1217</v>
      </c>
      <c r="Q56" s="121"/>
      <c r="R56" s="121" t="s">
        <v>25</v>
      </c>
      <c r="S56" s="132">
        <v>8238</v>
      </c>
      <c r="T56" s="132">
        <v>2024110010322</v>
      </c>
      <c r="U56" s="128">
        <v>2</v>
      </c>
      <c r="V56" s="129"/>
      <c r="W56" s="124">
        <f t="shared" si="2"/>
        <v>1</v>
      </c>
      <c r="X56" s="121" t="s">
        <v>1518</v>
      </c>
    </row>
    <row r="57" spans="1:24" ht="12.75" hidden="1" customHeight="1">
      <c r="A57" s="121" t="s">
        <v>1518</v>
      </c>
      <c r="B57" s="122" t="s">
        <v>1219</v>
      </c>
      <c r="C57" s="121" t="s">
        <v>26</v>
      </c>
      <c r="D57" s="121">
        <v>80111602</v>
      </c>
      <c r="E57" s="118" t="s">
        <v>1541</v>
      </c>
      <c r="F57" s="121" t="s">
        <v>461</v>
      </c>
      <c r="G57" s="121" t="s">
        <v>461</v>
      </c>
      <c r="H57" s="121">
        <v>5</v>
      </c>
      <c r="I57" s="122">
        <v>1</v>
      </c>
      <c r="J57" s="121" t="s">
        <v>84</v>
      </c>
      <c r="K57" s="121" t="s">
        <v>85</v>
      </c>
      <c r="L57" s="131">
        <v>3600000</v>
      </c>
      <c r="M57" s="131">
        <f t="shared" si="7"/>
        <v>18000000</v>
      </c>
      <c r="N57" s="131" t="s">
        <v>288</v>
      </c>
      <c r="O57" s="121" t="s">
        <v>79</v>
      </c>
      <c r="P57" s="122" t="s">
        <v>1217</v>
      </c>
      <c r="Q57" s="121"/>
      <c r="R57" s="121" t="s">
        <v>25</v>
      </c>
      <c r="S57" s="132">
        <v>8238</v>
      </c>
      <c r="T57" s="132">
        <v>2024110010322</v>
      </c>
      <c r="U57" s="128">
        <v>2</v>
      </c>
      <c r="V57" s="129"/>
      <c r="W57" s="124">
        <f t="shared" si="2"/>
        <v>1</v>
      </c>
      <c r="X57" s="121" t="s">
        <v>1518</v>
      </c>
    </row>
    <row r="58" spans="1:24" ht="12.75" hidden="1" customHeight="1">
      <c r="A58" s="121" t="s">
        <v>1518</v>
      </c>
      <c r="B58" s="122" t="s">
        <v>1220</v>
      </c>
      <c r="C58" s="121" t="s">
        <v>26</v>
      </c>
      <c r="D58" s="121">
        <v>80111603</v>
      </c>
      <c r="E58" s="118" t="s">
        <v>1542</v>
      </c>
      <c r="F58" s="121" t="s">
        <v>461</v>
      </c>
      <c r="G58" s="121" t="s">
        <v>461</v>
      </c>
      <c r="H58" s="121">
        <v>5</v>
      </c>
      <c r="I58" s="122">
        <v>1</v>
      </c>
      <c r="J58" s="121" t="s">
        <v>84</v>
      </c>
      <c r="K58" s="121" t="s">
        <v>85</v>
      </c>
      <c r="L58" s="131">
        <v>5500000</v>
      </c>
      <c r="M58" s="131">
        <f t="shared" si="7"/>
        <v>27500000</v>
      </c>
      <c r="N58" s="131" t="s">
        <v>288</v>
      </c>
      <c r="O58" s="121" t="s">
        <v>79</v>
      </c>
      <c r="P58" s="122" t="s">
        <v>1217</v>
      </c>
      <c r="Q58" s="121"/>
      <c r="R58" s="121" t="s">
        <v>25</v>
      </c>
      <c r="S58" s="132">
        <v>8238</v>
      </c>
      <c r="T58" s="132">
        <v>2024110010322</v>
      </c>
      <c r="U58" s="128">
        <v>2</v>
      </c>
      <c r="V58" s="129"/>
      <c r="W58" s="124">
        <f t="shared" si="2"/>
        <v>1</v>
      </c>
      <c r="X58" s="121" t="s">
        <v>1518</v>
      </c>
    </row>
    <row r="59" spans="1:24" ht="12.75" hidden="1" customHeight="1">
      <c r="A59" s="121" t="s">
        <v>1518</v>
      </c>
      <c r="B59" s="122" t="s">
        <v>1223</v>
      </c>
      <c r="C59" s="121" t="s">
        <v>26</v>
      </c>
      <c r="D59" s="121">
        <v>80111605</v>
      </c>
      <c r="E59" s="118" t="s">
        <v>1543</v>
      </c>
      <c r="F59" s="121" t="s">
        <v>315</v>
      </c>
      <c r="G59" s="121" t="s">
        <v>315</v>
      </c>
      <c r="H59" s="121">
        <v>4</v>
      </c>
      <c r="I59" s="122">
        <v>1</v>
      </c>
      <c r="J59" s="121" t="s">
        <v>84</v>
      </c>
      <c r="K59" s="121" t="s">
        <v>85</v>
      </c>
      <c r="L59" s="131">
        <v>5500000</v>
      </c>
      <c r="M59" s="131">
        <f t="shared" si="7"/>
        <v>22000000</v>
      </c>
      <c r="N59" s="131" t="s">
        <v>288</v>
      </c>
      <c r="O59" s="121" t="s">
        <v>79</v>
      </c>
      <c r="P59" s="122" t="s">
        <v>1217</v>
      </c>
      <c r="Q59" s="121"/>
      <c r="R59" s="121" t="s">
        <v>25</v>
      </c>
      <c r="S59" s="132">
        <v>8238</v>
      </c>
      <c r="T59" s="132">
        <v>2024110010322</v>
      </c>
      <c r="U59" s="128">
        <v>2</v>
      </c>
      <c r="V59" s="129"/>
      <c r="W59" s="124">
        <f t="shared" si="2"/>
        <v>1</v>
      </c>
      <c r="X59" s="121" t="s">
        <v>1518</v>
      </c>
    </row>
    <row r="60" spans="1:24" ht="12.75" hidden="1" customHeight="1">
      <c r="A60" s="121" t="s">
        <v>1518</v>
      </c>
      <c r="B60" s="122" t="s">
        <v>1224</v>
      </c>
      <c r="C60" s="121" t="s">
        <v>26</v>
      </c>
      <c r="D60" s="121">
        <v>80111606</v>
      </c>
      <c r="E60" s="118" t="s">
        <v>1544</v>
      </c>
      <c r="F60" s="121" t="s">
        <v>461</v>
      </c>
      <c r="G60" s="121" t="s">
        <v>461</v>
      </c>
      <c r="H60" s="121">
        <v>4</v>
      </c>
      <c r="I60" s="122">
        <v>1</v>
      </c>
      <c r="J60" s="121" t="s">
        <v>84</v>
      </c>
      <c r="K60" s="121" t="s">
        <v>85</v>
      </c>
      <c r="L60" s="131">
        <v>3600000</v>
      </c>
      <c r="M60" s="131">
        <f t="shared" si="7"/>
        <v>14400000</v>
      </c>
      <c r="N60" s="131" t="s">
        <v>288</v>
      </c>
      <c r="O60" s="121" t="s">
        <v>79</v>
      </c>
      <c r="P60" s="122" t="s">
        <v>1217</v>
      </c>
      <c r="Q60" s="121"/>
      <c r="R60" s="121" t="s">
        <v>25</v>
      </c>
      <c r="S60" s="132">
        <v>8238</v>
      </c>
      <c r="T60" s="132">
        <v>2024110010322</v>
      </c>
      <c r="U60" s="128">
        <v>2</v>
      </c>
      <c r="V60" s="129"/>
      <c r="W60" s="124">
        <f t="shared" si="2"/>
        <v>1</v>
      </c>
      <c r="X60" s="121" t="s">
        <v>1518</v>
      </c>
    </row>
    <row r="61" spans="1:24" ht="12.75" hidden="1" customHeight="1">
      <c r="A61" s="121" t="s">
        <v>1518</v>
      </c>
      <c r="B61" s="122" t="s">
        <v>1225</v>
      </c>
      <c r="C61" s="121" t="s">
        <v>26</v>
      </c>
      <c r="D61" s="121">
        <v>80111607</v>
      </c>
      <c r="E61" s="118" t="s">
        <v>1226</v>
      </c>
      <c r="F61" s="121" t="s">
        <v>461</v>
      </c>
      <c r="G61" s="121" t="s">
        <v>461</v>
      </c>
      <c r="H61" s="121">
        <v>4</v>
      </c>
      <c r="I61" s="122">
        <v>1</v>
      </c>
      <c r="J61" s="121" t="s">
        <v>84</v>
      </c>
      <c r="K61" s="121" t="s">
        <v>85</v>
      </c>
      <c r="L61" s="131">
        <v>3150000</v>
      </c>
      <c r="M61" s="131">
        <f t="shared" si="7"/>
        <v>12600000</v>
      </c>
      <c r="N61" s="131" t="s">
        <v>288</v>
      </c>
      <c r="O61" s="121" t="s">
        <v>79</v>
      </c>
      <c r="P61" s="122" t="s">
        <v>1217</v>
      </c>
      <c r="Q61" s="121"/>
      <c r="R61" s="121" t="s">
        <v>25</v>
      </c>
      <c r="S61" s="132">
        <v>8238</v>
      </c>
      <c r="T61" s="132">
        <v>2024110010322</v>
      </c>
      <c r="U61" s="128">
        <v>2</v>
      </c>
      <c r="V61" s="129"/>
      <c r="W61" s="124">
        <f t="shared" si="2"/>
        <v>1</v>
      </c>
      <c r="X61" s="121" t="s">
        <v>1518</v>
      </c>
    </row>
    <row r="62" spans="1:24" ht="12.75" hidden="1" customHeight="1">
      <c r="A62" s="121" t="s">
        <v>1518</v>
      </c>
      <c r="B62" s="122" t="s">
        <v>1227</v>
      </c>
      <c r="C62" s="121" t="s">
        <v>26</v>
      </c>
      <c r="D62" s="121">
        <v>80111608</v>
      </c>
      <c r="E62" s="118" t="s">
        <v>1545</v>
      </c>
      <c r="F62" s="121" t="s">
        <v>461</v>
      </c>
      <c r="G62" s="121" t="s">
        <v>461</v>
      </c>
      <c r="H62" s="121">
        <v>5</v>
      </c>
      <c r="I62" s="122">
        <v>1</v>
      </c>
      <c r="J62" s="121" t="s">
        <v>84</v>
      </c>
      <c r="K62" s="121" t="s">
        <v>85</v>
      </c>
      <c r="L62" s="131">
        <v>3500000</v>
      </c>
      <c r="M62" s="131">
        <f t="shared" si="7"/>
        <v>17500000</v>
      </c>
      <c r="N62" s="131" t="s">
        <v>288</v>
      </c>
      <c r="O62" s="121" t="s">
        <v>79</v>
      </c>
      <c r="P62" s="122" t="s">
        <v>1217</v>
      </c>
      <c r="Q62" s="121"/>
      <c r="R62" s="121" t="s">
        <v>25</v>
      </c>
      <c r="S62" s="132">
        <v>8238</v>
      </c>
      <c r="T62" s="132">
        <v>2024110010322</v>
      </c>
      <c r="U62" s="128">
        <v>2</v>
      </c>
      <c r="V62" s="129"/>
      <c r="W62" s="124">
        <f t="shared" si="2"/>
        <v>1</v>
      </c>
      <c r="X62" s="121" t="s">
        <v>1518</v>
      </c>
    </row>
    <row r="63" spans="1:24" ht="12.75" hidden="1" customHeight="1">
      <c r="A63" s="121" t="s">
        <v>1518</v>
      </c>
      <c r="B63" s="122" t="s">
        <v>1228</v>
      </c>
      <c r="C63" s="121" t="s">
        <v>26</v>
      </c>
      <c r="D63" s="121">
        <v>80111609</v>
      </c>
      <c r="E63" s="118" t="s">
        <v>1229</v>
      </c>
      <c r="F63" s="121" t="s">
        <v>315</v>
      </c>
      <c r="G63" s="121" t="s">
        <v>315</v>
      </c>
      <c r="H63" s="121">
        <v>4</v>
      </c>
      <c r="I63" s="122">
        <v>1</v>
      </c>
      <c r="J63" s="121" t="s">
        <v>84</v>
      </c>
      <c r="K63" s="121" t="s">
        <v>85</v>
      </c>
      <c r="L63" s="131">
        <v>3000000</v>
      </c>
      <c r="M63" s="131">
        <f t="shared" si="7"/>
        <v>12000000</v>
      </c>
      <c r="N63" s="131" t="s">
        <v>288</v>
      </c>
      <c r="O63" s="121" t="s">
        <v>79</v>
      </c>
      <c r="P63" s="122" t="s">
        <v>1217</v>
      </c>
      <c r="Q63" s="121"/>
      <c r="R63" s="121" t="s">
        <v>25</v>
      </c>
      <c r="S63" s="132">
        <v>8238</v>
      </c>
      <c r="T63" s="132">
        <v>2024110010322</v>
      </c>
      <c r="U63" s="128">
        <v>2</v>
      </c>
      <c r="V63" s="129"/>
      <c r="W63" s="124">
        <f t="shared" si="2"/>
        <v>1</v>
      </c>
      <c r="X63" s="121" t="s">
        <v>1518</v>
      </c>
    </row>
    <row r="64" spans="1:24" ht="12.75" hidden="1" customHeight="1">
      <c r="A64" s="121" t="s">
        <v>1546</v>
      </c>
      <c r="B64" s="122" t="s">
        <v>1238</v>
      </c>
      <c r="C64" s="121" t="s">
        <v>26</v>
      </c>
      <c r="D64" s="121">
        <v>80111609</v>
      </c>
      <c r="E64" s="118" t="s">
        <v>1239</v>
      </c>
      <c r="F64" s="121" t="s">
        <v>315</v>
      </c>
      <c r="G64" s="121" t="s">
        <v>315</v>
      </c>
      <c r="H64" s="121">
        <v>5</v>
      </c>
      <c r="I64" s="122">
        <v>1</v>
      </c>
      <c r="J64" s="121" t="s">
        <v>84</v>
      </c>
      <c r="K64" s="121" t="s">
        <v>85</v>
      </c>
      <c r="L64" s="131">
        <v>4500000</v>
      </c>
      <c r="M64" s="131">
        <f t="shared" si="7"/>
        <v>22500000</v>
      </c>
      <c r="N64" s="131" t="s">
        <v>288</v>
      </c>
      <c r="O64" s="121" t="s">
        <v>79</v>
      </c>
      <c r="P64" s="122" t="s">
        <v>1217</v>
      </c>
      <c r="Q64" s="133" t="s">
        <v>1547</v>
      </c>
      <c r="R64" s="121" t="s">
        <v>25</v>
      </c>
      <c r="S64" s="132">
        <v>8238</v>
      </c>
      <c r="T64" s="132">
        <v>2024110010322</v>
      </c>
      <c r="U64" s="128">
        <v>2</v>
      </c>
      <c r="V64" s="129"/>
      <c r="W64" s="124">
        <f t="shared" si="2"/>
        <v>1</v>
      </c>
      <c r="X64" s="121" t="s">
        <v>1546</v>
      </c>
    </row>
    <row r="65" spans="1:24" ht="12.75" hidden="1" customHeight="1">
      <c r="A65" s="121" t="s">
        <v>1518</v>
      </c>
      <c r="B65" s="122" t="s">
        <v>1231</v>
      </c>
      <c r="C65" s="121" t="s">
        <v>27</v>
      </c>
      <c r="D65" s="121">
        <v>80111600</v>
      </c>
      <c r="E65" s="118" t="s">
        <v>1232</v>
      </c>
      <c r="F65" s="121" t="s">
        <v>461</v>
      </c>
      <c r="G65" s="121" t="s">
        <v>461</v>
      </c>
      <c r="H65" s="121">
        <v>6</v>
      </c>
      <c r="I65" s="122">
        <v>1</v>
      </c>
      <c r="J65" s="121" t="s">
        <v>84</v>
      </c>
      <c r="K65" s="121" t="s">
        <v>85</v>
      </c>
      <c r="L65" s="131">
        <v>3310000</v>
      </c>
      <c r="M65" s="131">
        <f t="shared" si="7"/>
        <v>19860000</v>
      </c>
      <c r="N65" s="131" t="s">
        <v>288</v>
      </c>
      <c r="O65" s="121" t="s">
        <v>79</v>
      </c>
      <c r="P65" s="122" t="s">
        <v>1217</v>
      </c>
      <c r="Q65" s="121"/>
      <c r="R65" s="121" t="s">
        <v>25</v>
      </c>
      <c r="S65" s="132">
        <v>8238</v>
      </c>
      <c r="T65" s="132">
        <v>2024110010322</v>
      </c>
      <c r="U65" s="128">
        <v>2</v>
      </c>
      <c r="V65" s="129"/>
      <c r="W65" s="124">
        <f t="shared" si="2"/>
        <v>1</v>
      </c>
      <c r="X65" s="121" t="s">
        <v>1518</v>
      </c>
    </row>
    <row r="66" spans="1:24" ht="12.75" hidden="1" customHeight="1">
      <c r="A66" s="134" t="s">
        <v>1518</v>
      </c>
      <c r="B66" s="135" t="s">
        <v>911</v>
      </c>
      <c r="C66" s="136" t="s">
        <v>22</v>
      </c>
      <c r="D66" s="135">
        <v>80111601</v>
      </c>
      <c r="E66" s="136" t="s">
        <v>912</v>
      </c>
      <c r="F66" s="135" t="s">
        <v>461</v>
      </c>
      <c r="G66" s="136" t="s">
        <v>461</v>
      </c>
      <c r="H66" s="136">
        <v>8</v>
      </c>
      <c r="I66" s="136">
        <v>1</v>
      </c>
      <c r="J66" s="135" t="s">
        <v>885</v>
      </c>
      <c r="K66" s="136" t="s">
        <v>886</v>
      </c>
      <c r="L66" s="137">
        <v>9000000</v>
      </c>
      <c r="M66" s="138">
        <v>72000000</v>
      </c>
      <c r="N66" s="135" t="s">
        <v>887</v>
      </c>
      <c r="O66" s="136" t="s">
        <v>899</v>
      </c>
      <c r="P66" s="136" t="s">
        <v>888</v>
      </c>
      <c r="Q66" s="139" t="s">
        <v>1548</v>
      </c>
      <c r="R66" s="121" t="s">
        <v>17</v>
      </c>
      <c r="S66" s="121">
        <v>8146</v>
      </c>
      <c r="T66" s="140" t="s">
        <v>18</v>
      </c>
      <c r="U66" s="128">
        <v>3</v>
      </c>
      <c r="V66" s="141">
        <v>45712</v>
      </c>
      <c r="W66" s="124">
        <f t="shared" si="2"/>
        <v>1</v>
      </c>
      <c r="X66" s="134" t="s">
        <v>1518</v>
      </c>
    </row>
    <row r="67" spans="1:24" ht="12.75" hidden="1" customHeight="1">
      <c r="A67" s="134" t="s">
        <v>1518</v>
      </c>
      <c r="B67" s="135" t="s">
        <v>940</v>
      </c>
      <c r="C67" s="136" t="s">
        <v>22</v>
      </c>
      <c r="D67" s="135">
        <v>80111601</v>
      </c>
      <c r="E67" s="136" t="s">
        <v>933</v>
      </c>
      <c r="F67" s="135" t="s">
        <v>461</v>
      </c>
      <c r="G67" s="136" t="s">
        <v>461</v>
      </c>
      <c r="H67" s="136">
        <v>4</v>
      </c>
      <c r="I67" s="136">
        <v>1</v>
      </c>
      <c r="J67" s="135" t="s">
        <v>885</v>
      </c>
      <c r="K67" s="136" t="s">
        <v>886</v>
      </c>
      <c r="L67" s="137">
        <v>4500000</v>
      </c>
      <c r="M67" s="138">
        <v>18000000</v>
      </c>
      <c r="N67" s="135" t="s">
        <v>887</v>
      </c>
      <c r="O67" s="136" t="s">
        <v>899</v>
      </c>
      <c r="P67" s="136" t="s">
        <v>888</v>
      </c>
      <c r="Q67" s="139" t="s">
        <v>1549</v>
      </c>
      <c r="R67" s="121" t="s">
        <v>17</v>
      </c>
      <c r="S67" s="121">
        <v>8146</v>
      </c>
      <c r="T67" s="140" t="s">
        <v>18</v>
      </c>
      <c r="U67" s="128">
        <v>3</v>
      </c>
      <c r="V67" s="141">
        <v>45712</v>
      </c>
      <c r="W67" s="124">
        <f t="shared" si="2"/>
        <v>1</v>
      </c>
      <c r="X67" s="134" t="s">
        <v>1518</v>
      </c>
    </row>
    <row r="68" spans="1:24" ht="12.75" hidden="1" customHeight="1">
      <c r="A68" s="134" t="s">
        <v>1518</v>
      </c>
      <c r="B68" s="135" t="s">
        <v>897</v>
      </c>
      <c r="C68" s="136" t="s">
        <v>22</v>
      </c>
      <c r="D68" s="135">
        <v>80111601</v>
      </c>
      <c r="E68" s="136" t="s">
        <v>898</v>
      </c>
      <c r="F68" s="135" t="s">
        <v>461</v>
      </c>
      <c r="G68" s="136" t="s">
        <v>461</v>
      </c>
      <c r="H68" s="136">
        <v>9</v>
      </c>
      <c r="I68" s="136">
        <v>1</v>
      </c>
      <c r="J68" s="135" t="s">
        <v>885</v>
      </c>
      <c r="K68" s="136" t="s">
        <v>886</v>
      </c>
      <c r="L68" s="137">
        <v>9000000</v>
      </c>
      <c r="M68" s="138">
        <v>81000000</v>
      </c>
      <c r="N68" s="135" t="s">
        <v>887</v>
      </c>
      <c r="O68" s="136" t="s">
        <v>899</v>
      </c>
      <c r="P68" s="136" t="s">
        <v>888</v>
      </c>
      <c r="Q68" s="139" t="s">
        <v>1549</v>
      </c>
      <c r="R68" s="121" t="s">
        <v>17</v>
      </c>
      <c r="S68" s="121">
        <v>8146</v>
      </c>
      <c r="T68" s="140" t="s">
        <v>18</v>
      </c>
      <c r="U68" s="128">
        <v>3</v>
      </c>
      <c r="V68" s="141">
        <v>45712</v>
      </c>
      <c r="W68" s="124">
        <f t="shared" si="2"/>
        <v>1</v>
      </c>
      <c r="X68" s="134" t="s">
        <v>1518</v>
      </c>
    </row>
    <row r="69" spans="1:24" ht="12.75" hidden="1" customHeight="1">
      <c r="A69" s="134" t="s">
        <v>1518</v>
      </c>
      <c r="B69" s="135" t="s">
        <v>932</v>
      </c>
      <c r="C69" s="136" t="s">
        <v>22</v>
      </c>
      <c r="D69" s="135">
        <v>80111601</v>
      </c>
      <c r="E69" s="136" t="s">
        <v>933</v>
      </c>
      <c r="F69" s="135" t="s">
        <v>461</v>
      </c>
      <c r="G69" s="136" t="s">
        <v>461</v>
      </c>
      <c r="H69" s="136">
        <v>5</v>
      </c>
      <c r="I69" s="136">
        <v>1</v>
      </c>
      <c r="J69" s="135" t="s">
        <v>885</v>
      </c>
      <c r="K69" s="136" t="s">
        <v>886</v>
      </c>
      <c r="L69" s="137">
        <v>4000000</v>
      </c>
      <c r="M69" s="138">
        <v>20000000</v>
      </c>
      <c r="N69" s="135" t="s">
        <v>887</v>
      </c>
      <c r="O69" s="136" t="s">
        <v>899</v>
      </c>
      <c r="P69" s="136" t="s">
        <v>888</v>
      </c>
      <c r="Q69" s="139" t="s">
        <v>1549</v>
      </c>
      <c r="R69" s="121" t="s">
        <v>17</v>
      </c>
      <c r="S69" s="121">
        <v>8146</v>
      </c>
      <c r="T69" s="140" t="s">
        <v>18</v>
      </c>
      <c r="U69" s="128">
        <v>3</v>
      </c>
      <c r="V69" s="141">
        <v>45712</v>
      </c>
      <c r="W69" s="124">
        <f t="shared" si="2"/>
        <v>1</v>
      </c>
      <c r="X69" s="134" t="s">
        <v>1518</v>
      </c>
    </row>
    <row r="70" spans="1:24" ht="12.75" hidden="1" customHeight="1">
      <c r="A70" s="134" t="s">
        <v>1518</v>
      </c>
      <c r="B70" s="135" t="s">
        <v>908</v>
      </c>
      <c r="C70" s="136" t="s">
        <v>22</v>
      </c>
      <c r="D70" s="135">
        <v>80111601</v>
      </c>
      <c r="E70" s="136" t="s">
        <v>909</v>
      </c>
      <c r="F70" s="135" t="s">
        <v>461</v>
      </c>
      <c r="G70" s="136" t="s">
        <v>461</v>
      </c>
      <c r="H70" s="136">
        <v>7</v>
      </c>
      <c r="I70" s="136">
        <v>1</v>
      </c>
      <c r="J70" s="135" t="s">
        <v>885</v>
      </c>
      <c r="K70" s="136" t="s">
        <v>886</v>
      </c>
      <c r="L70" s="137">
        <v>3156000</v>
      </c>
      <c r="M70" s="138">
        <v>22092000</v>
      </c>
      <c r="N70" s="135" t="s">
        <v>887</v>
      </c>
      <c r="O70" s="136" t="s">
        <v>899</v>
      </c>
      <c r="P70" s="136" t="s">
        <v>888</v>
      </c>
      <c r="Q70" s="139" t="s">
        <v>1548</v>
      </c>
      <c r="R70" s="121" t="s">
        <v>17</v>
      </c>
      <c r="S70" s="121">
        <v>8146</v>
      </c>
      <c r="T70" s="140" t="s">
        <v>18</v>
      </c>
      <c r="U70" s="128">
        <v>3</v>
      </c>
      <c r="V70" s="141">
        <v>45712</v>
      </c>
      <c r="W70" s="124">
        <f t="shared" si="2"/>
        <v>1</v>
      </c>
      <c r="X70" s="134" t="s">
        <v>1518</v>
      </c>
    </row>
    <row r="71" spans="1:24" ht="12.75" hidden="1" customHeight="1">
      <c r="A71" s="134" t="s">
        <v>1518</v>
      </c>
      <c r="B71" s="135" t="s">
        <v>938</v>
      </c>
      <c r="C71" s="136" t="s">
        <v>22</v>
      </c>
      <c r="D71" s="135">
        <v>80111601</v>
      </c>
      <c r="E71" s="136" t="s">
        <v>939</v>
      </c>
      <c r="F71" s="135" t="s">
        <v>461</v>
      </c>
      <c r="G71" s="136" t="s">
        <v>461</v>
      </c>
      <c r="H71" s="136">
        <v>8</v>
      </c>
      <c r="I71" s="136">
        <v>1</v>
      </c>
      <c r="J71" s="135" t="s">
        <v>885</v>
      </c>
      <c r="K71" s="136" t="s">
        <v>886</v>
      </c>
      <c r="L71" s="137">
        <v>4500000</v>
      </c>
      <c r="M71" s="138">
        <v>36000000</v>
      </c>
      <c r="N71" s="135" t="s">
        <v>887</v>
      </c>
      <c r="O71" s="136" t="s">
        <v>899</v>
      </c>
      <c r="P71" s="136" t="s">
        <v>888</v>
      </c>
      <c r="Q71" s="139" t="s">
        <v>1549</v>
      </c>
      <c r="R71" s="121" t="s">
        <v>17</v>
      </c>
      <c r="S71" s="121">
        <v>8146</v>
      </c>
      <c r="T71" s="140" t="s">
        <v>18</v>
      </c>
      <c r="U71" s="128">
        <v>3</v>
      </c>
      <c r="V71" s="141">
        <v>45712</v>
      </c>
      <c r="W71" s="124">
        <f t="shared" si="2"/>
        <v>1</v>
      </c>
      <c r="X71" s="134" t="s">
        <v>1518</v>
      </c>
    </row>
    <row r="72" spans="1:24" ht="12.75" hidden="1" customHeight="1">
      <c r="A72" s="134" t="s">
        <v>1518</v>
      </c>
      <c r="B72" s="135" t="s">
        <v>904</v>
      </c>
      <c r="C72" s="136" t="s">
        <v>22</v>
      </c>
      <c r="D72" s="135">
        <v>80111601</v>
      </c>
      <c r="E72" s="136" t="s">
        <v>905</v>
      </c>
      <c r="F72" s="135" t="s">
        <v>461</v>
      </c>
      <c r="G72" s="136" t="s">
        <v>461</v>
      </c>
      <c r="H72" s="136">
        <v>6.5</v>
      </c>
      <c r="I72" s="136">
        <v>1</v>
      </c>
      <c r="J72" s="135" t="s">
        <v>885</v>
      </c>
      <c r="K72" s="136" t="s">
        <v>886</v>
      </c>
      <c r="L72" s="137">
        <v>3156000</v>
      </c>
      <c r="M72" s="138">
        <v>20514000</v>
      </c>
      <c r="N72" s="135" t="s">
        <v>887</v>
      </c>
      <c r="O72" s="136" t="s">
        <v>899</v>
      </c>
      <c r="P72" s="136" t="s">
        <v>888</v>
      </c>
      <c r="Q72" s="139" t="s">
        <v>1549</v>
      </c>
      <c r="R72" s="121" t="s">
        <v>17</v>
      </c>
      <c r="S72" s="121">
        <v>8146</v>
      </c>
      <c r="T72" s="140" t="s">
        <v>18</v>
      </c>
      <c r="U72" s="128">
        <v>3</v>
      </c>
      <c r="V72" s="141">
        <v>45712</v>
      </c>
      <c r="W72" s="124">
        <f t="shared" si="2"/>
        <v>1</v>
      </c>
      <c r="X72" s="134" t="s">
        <v>1518</v>
      </c>
    </row>
    <row r="73" spans="1:24" ht="12.75" hidden="1" customHeight="1">
      <c r="A73" s="134" t="s">
        <v>1518</v>
      </c>
      <c r="B73" s="135" t="s">
        <v>902</v>
      </c>
      <c r="C73" s="136" t="s">
        <v>22</v>
      </c>
      <c r="D73" s="135">
        <v>80111601</v>
      </c>
      <c r="E73" s="136" t="s">
        <v>903</v>
      </c>
      <c r="F73" s="135" t="s">
        <v>461</v>
      </c>
      <c r="G73" s="136" t="s">
        <v>461</v>
      </c>
      <c r="H73" s="136">
        <v>8</v>
      </c>
      <c r="I73" s="136">
        <v>1</v>
      </c>
      <c r="J73" s="135" t="s">
        <v>885</v>
      </c>
      <c r="K73" s="136" t="s">
        <v>886</v>
      </c>
      <c r="L73" s="137">
        <v>8000000</v>
      </c>
      <c r="M73" s="138">
        <v>64000000</v>
      </c>
      <c r="N73" s="135" t="s">
        <v>887</v>
      </c>
      <c r="O73" s="136" t="s">
        <v>899</v>
      </c>
      <c r="P73" s="136" t="s">
        <v>888</v>
      </c>
      <c r="Q73" s="139" t="s">
        <v>1549</v>
      </c>
      <c r="R73" s="121" t="s">
        <v>17</v>
      </c>
      <c r="S73" s="121">
        <v>8146</v>
      </c>
      <c r="T73" s="140" t="s">
        <v>18</v>
      </c>
      <c r="U73" s="128">
        <v>3</v>
      </c>
      <c r="V73" s="141">
        <v>45712</v>
      </c>
      <c r="W73" s="124">
        <f t="shared" si="2"/>
        <v>1</v>
      </c>
      <c r="X73" s="134" t="s">
        <v>1518</v>
      </c>
    </row>
    <row r="74" spans="1:24" ht="12.75" hidden="1" customHeight="1">
      <c r="A74" s="134" t="s">
        <v>1518</v>
      </c>
      <c r="B74" s="135" t="s">
        <v>913</v>
      </c>
      <c r="C74" s="136" t="s">
        <v>22</v>
      </c>
      <c r="D74" s="135">
        <v>80111601</v>
      </c>
      <c r="E74" s="136" t="s">
        <v>914</v>
      </c>
      <c r="F74" s="135" t="s">
        <v>461</v>
      </c>
      <c r="G74" s="136" t="s">
        <v>461</v>
      </c>
      <c r="H74" s="136">
        <v>7</v>
      </c>
      <c r="I74" s="136">
        <v>1</v>
      </c>
      <c r="J74" s="135" t="s">
        <v>885</v>
      </c>
      <c r="K74" s="136" t="s">
        <v>886</v>
      </c>
      <c r="L74" s="137">
        <v>6000000</v>
      </c>
      <c r="M74" s="138">
        <v>42000000</v>
      </c>
      <c r="N74" s="135" t="s">
        <v>887</v>
      </c>
      <c r="O74" s="136" t="s">
        <v>899</v>
      </c>
      <c r="P74" s="136" t="s">
        <v>888</v>
      </c>
      <c r="Q74" s="139" t="s">
        <v>1550</v>
      </c>
      <c r="R74" s="121" t="s">
        <v>17</v>
      </c>
      <c r="S74" s="121">
        <v>8146</v>
      </c>
      <c r="T74" s="140" t="s">
        <v>18</v>
      </c>
      <c r="U74" s="128">
        <v>3</v>
      </c>
      <c r="V74" s="141">
        <v>45712</v>
      </c>
      <c r="W74" s="124">
        <f t="shared" si="2"/>
        <v>1</v>
      </c>
      <c r="X74" s="134" t="s">
        <v>1518</v>
      </c>
    </row>
    <row r="75" spans="1:24" ht="12.75" hidden="1" customHeight="1">
      <c r="A75" s="134" t="s">
        <v>1518</v>
      </c>
      <c r="B75" s="135" t="s">
        <v>918</v>
      </c>
      <c r="C75" s="136" t="s">
        <v>22</v>
      </c>
      <c r="D75" s="135">
        <v>80111601</v>
      </c>
      <c r="E75" s="136" t="s">
        <v>919</v>
      </c>
      <c r="F75" s="135" t="s">
        <v>461</v>
      </c>
      <c r="G75" s="136" t="s">
        <v>461</v>
      </c>
      <c r="H75" s="136">
        <v>6</v>
      </c>
      <c r="I75" s="136">
        <v>1</v>
      </c>
      <c r="J75" s="135" t="s">
        <v>885</v>
      </c>
      <c r="K75" s="136" t="s">
        <v>886</v>
      </c>
      <c r="L75" s="137">
        <v>10000000</v>
      </c>
      <c r="M75" s="138">
        <v>60000000</v>
      </c>
      <c r="N75" s="135" t="s">
        <v>887</v>
      </c>
      <c r="O75" s="136" t="s">
        <v>899</v>
      </c>
      <c r="P75" s="136" t="s">
        <v>888</v>
      </c>
      <c r="Q75" s="139" t="s">
        <v>1550</v>
      </c>
      <c r="R75" s="121" t="s">
        <v>17</v>
      </c>
      <c r="S75" s="121">
        <v>8146</v>
      </c>
      <c r="T75" s="140" t="s">
        <v>18</v>
      </c>
      <c r="U75" s="128">
        <v>3</v>
      </c>
      <c r="V75" s="141">
        <v>45712</v>
      </c>
      <c r="W75" s="124">
        <f t="shared" si="2"/>
        <v>1</v>
      </c>
      <c r="X75" s="134" t="s">
        <v>1518</v>
      </c>
    </row>
    <row r="76" spans="1:24" ht="12.75" hidden="1" customHeight="1">
      <c r="A76" s="134" t="s">
        <v>1551</v>
      </c>
      <c r="B76" s="135" t="s">
        <v>922</v>
      </c>
      <c r="C76" s="136" t="s">
        <v>22</v>
      </c>
      <c r="D76" s="135">
        <v>80111601</v>
      </c>
      <c r="E76" s="136" t="s">
        <v>923</v>
      </c>
      <c r="F76" s="135" t="s">
        <v>309</v>
      </c>
      <c r="G76" s="136" t="s">
        <v>309</v>
      </c>
      <c r="H76" s="136">
        <v>4</v>
      </c>
      <c r="I76" s="136">
        <v>1</v>
      </c>
      <c r="J76" s="135" t="s">
        <v>885</v>
      </c>
      <c r="K76" s="136" t="s">
        <v>886</v>
      </c>
      <c r="L76" s="137" t="s">
        <v>924</v>
      </c>
      <c r="M76" s="138" t="s">
        <v>924</v>
      </c>
      <c r="N76" s="135" t="s">
        <v>887</v>
      </c>
      <c r="O76" s="136" t="s">
        <v>899</v>
      </c>
      <c r="P76" s="136" t="s">
        <v>888</v>
      </c>
      <c r="Q76" s="139" t="s">
        <v>1552</v>
      </c>
      <c r="R76" s="121" t="s">
        <v>17</v>
      </c>
      <c r="S76" s="121">
        <v>8146</v>
      </c>
      <c r="T76" s="140" t="s">
        <v>18</v>
      </c>
      <c r="U76" s="128">
        <v>3</v>
      </c>
      <c r="V76" s="141">
        <v>45712</v>
      </c>
      <c r="W76" s="124">
        <f t="shared" si="2"/>
        <v>1</v>
      </c>
      <c r="X76" s="134" t="s">
        <v>1551</v>
      </c>
    </row>
    <row r="77" spans="1:24" ht="12.75" hidden="1" customHeight="1">
      <c r="A77" s="134" t="s">
        <v>1518</v>
      </c>
      <c r="B77" s="135" t="s">
        <v>943</v>
      </c>
      <c r="C77" s="136" t="s">
        <v>22</v>
      </c>
      <c r="D77" s="135">
        <v>80111601</v>
      </c>
      <c r="E77" s="136" t="s">
        <v>933</v>
      </c>
      <c r="F77" s="135" t="s">
        <v>461</v>
      </c>
      <c r="G77" s="136" t="s">
        <v>461</v>
      </c>
      <c r="H77" s="136">
        <v>9</v>
      </c>
      <c r="I77" s="136">
        <v>1</v>
      </c>
      <c r="J77" s="135" t="s">
        <v>885</v>
      </c>
      <c r="K77" s="136" t="s">
        <v>886</v>
      </c>
      <c r="L77" s="137">
        <v>4000000</v>
      </c>
      <c r="M77" s="138">
        <v>36000000</v>
      </c>
      <c r="N77" s="135" t="s">
        <v>887</v>
      </c>
      <c r="O77" s="136" t="s">
        <v>899</v>
      </c>
      <c r="P77" s="136" t="s">
        <v>888</v>
      </c>
      <c r="Q77" s="139" t="s">
        <v>1549</v>
      </c>
      <c r="R77" s="121" t="s">
        <v>17</v>
      </c>
      <c r="S77" s="121">
        <v>8146</v>
      </c>
      <c r="T77" s="140" t="s">
        <v>18</v>
      </c>
      <c r="U77" s="128">
        <v>3</v>
      </c>
      <c r="V77" s="141">
        <v>45712</v>
      </c>
      <c r="W77" s="124">
        <f t="shared" si="2"/>
        <v>1</v>
      </c>
      <c r="X77" s="134" t="s">
        <v>1518</v>
      </c>
    </row>
    <row r="78" spans="1:24" ht="12.75" hidden="1" customHeight="1">
      <c r="A78" s="134" t="s">
        <v>1518</v>
      </c>
      <c r="B78" s="135" t="s">
        <v>953</v>
      </c>
      <c r="C78" s="136" t="s">
        <v>22</v>
      </c>
      <c r="D78" s="135">
        <v>80111601</v>
      </c>
      <c r="E78" s="136" t="s">
        <v>1441</v>
      </c>
      <c r="F78" s="135" t="s">
        <v>1423</v>
      </c>
      <c r="G78" s="136" t="s">
        <v>1423</v>
      </c>
      <c r="H78" s="136">
        <v>1</v>
      </c>
      <c r="I78" s="136">
        <v>1</v>
      </c>
      <c r="J78" s="135" t="s">
        <v>885</v>
      </c>
      <c r="K78" s="136" t="s">
        <v>886</v>
      </c>
      <c r="L78" s="137" t="s">
        <v>924</v>
      </c>
      <c r="M78" s="138">
        <v>296696000</v>
      </c>
      <c r="N78" s="135" t="s">
        <v>887</v>
      </c>
      <c r="O78" s="136" t="s">
        <v>899</v>
      </c>
      <c r="P78" s="136" t="s">
        <v>888</v>
      </c>
      <c r="Q78" s="139" t="s">
        <v>1553</v>
      </c>
      <c r="R78" s="121" t="s">
        <v>17</v>
      </c>
      <c r="S78" s="121">
        <v>8146</v>
      </c>
      <c r="T78" s="140" t="s">
        <v>18</v>
      </c>
      <c r="U78" s="128">
        <v>3</v>
      </c>
      <c r="V78" s="141">
        <v>45712</v>
      </c>
      <c r="W78" s="124">
        <f t="shared" si="2"/>
        <v>1</v>
      </c>
      <c r="X78" s="134" t="s">
        <v>1518</v>
      </c>
    </row>
    <row r="79" spans="1:24" ht="12.75" hidden="1" customHeight="1">
      <c r="A79" s="134" t="s">
        <v>1518</v>
      </c>
      <c r="B79" s="135" t="s">
        <v>1002</v>
      </c>
      <c r="C79" s="136" t="s">
        <v>23</v>
      </c>
      <c r="D79" s="135">
        <v>80111601</v>
      </c>
      <c r="E79" s="136" t="s">
        <v>1003</v>
      </c>
      <c r="F79" s="135" t="s">
        <v>461</v>
      </c>
      <c r="G79" s="136" t="s">
        <v>461</v>
      </c>
      <c r="H79" s="136">
        <v>6</v>
      </c>
      <c r="I79" s="136">
        <v>1</v>
      </c>
      <c r="J79" s="135" t="s">
        <v>885</v>
      </c>
      <c r="K79" s="136" t="s">
        <v>886</v>
      </c>
      <c r="L79" s="137">
        <v>5000000</v>
      </c>
      <c r="M79" s="138">
        <v>30000000</v>
      </c>
      <c r="N79" s="135" t="s">
        <v>887</v>
      </c>
      <c r="O79" s="136" t="s">
        <v>899</v>
      </c>
      <c r="P79" s="136" t="s">
        <v>888</v>
      </c>
      <c r="Q79" s="139" t="s">
        <v>1554</v>
      </c>
      <c r="R79" s="121" t="s">
        <v>17</v>
      </c>
      <c r="S79" s="121">
        <v>8146</v>
      </c>
      <c r="T79" s="140" t="s">
        <v>18</v>
      </c>
      <c r="U79" s="128">
        <v>3</v>
      </c>
      <c r="V79" s="141">
        <v>45712</v>
      </c>
      <c r="W79" s="124">
        <f t="shared" si="2"/>
        <v>1</v>
      </c>
      <c r="X79" s="134" t="s">
        <v>1518</v>
      </c>
    </row>
    <row r="80" spans="1:24" ht="12.75" hidden="1" customHeight="1">
      <c r="A80" s="134" t="s">
        <v>1518</v>
      </c>
      <c r="B80" s="135" t="s">
        <v>983</v>
      </c>
      <c r="C80" s="136" t="s">
        <v>23</v>
      </c>
      <c r="D80" s="135">
        <v>80111601</v>
      </c>
      <c r="E80" s="136" t="s">
        <v>984</v>
      </c>
      <c r="F80" s="135" t="s">
        <v>461</v>
      </c>
      <c r="G80" s="136" t="s">
        <v>461</v>
      </c>
      <c r="H80" s="136">
        <v>5</v>
      </c>
      <c r="I80" s="136">
        <v>1</v>
      </c>
      <c r="J80" s="135" t="s">
        <v>885</v>
      </c>
      <c r="K80" s="136" t="s">
        <v>886</v>
      </c>
      <c r="L80" s="137">
        <v>9000000</v>
      </c>
      <c r="M80" s="138">
        <v>45000000</v>
      </c>
      <c r="N80" s="135" t="s">
        <v>887</v>
      </c>
      <c r="O80" s="136" t="s">
        <v>899</v>
      </c>
      <c r="P80" s="136" t="s">
        <v>888</v>
      </c>
      <c r="Q80" s="139" t="s">
        <v>1549</v>
      </c>
      <c r="R80" s="121" t="s">
        <v>17</v>
      </c>
      <c r="S80" s="121">
        <v>8146</v>
      </c>
      <c r="T80" s="140" t="s">
        <v>18</v>
      </c>
      <c r="U80" s="128">
        <v>3</v>
      </c>
      <c r="V80" s="141">
        <v>45712</v>
      </c>
      <c r="W80" s="124">
        <f t="shared" si="2"/>
        <v>1</v>
      </c>
      <c r="X80" s="134" t="s">
        <v>1518</v>
      </c>
    </row>
    <row r="81" spans="1:24" ht="12.75" hidden="1" customHeight="1">
      <c r="A81" s="134" t="s">
        <v>1518</v>
      </c>
      <c r="B81" s="135" t="s">
        <v>1000</v>
      </c>
      <c r="C81" s="136" t="s">
        <v>23</v>
      </c>
      <c r="D81" s="135">
        <v>80111601</v>
      </c>
      <c r="E81" s="136" t="s">
        <v>1001</v>
      </c>
      <c r="F81" s="135" t="s">
        <v>461</v>
      </c>
      <c r="G81" s="136" t="s">
        <v>461</v>
      </c>
      <c r="H81" s="136">
        <v>7</v>
      </c>
      <c r="I81" s="136">
        <v>1</v>
      </c>
      <c r="J81" s="135" t="s">
        <v>885</v>
      </c>
      <c r="K81" s="136" t="s">
        <v>886</v>
      </c>
      <c r="L81" s="137">
        <v>6000000</v>
      </c>
      <c r="M81" s="138">
        <v>42000000</v>
      </c>
      <c r="N81" s="135" t="s">
        <v>887</v>
      </c>
      <c r="O81" s="136" t="s">
        <v>899</v>
      </c>
      <c r="P81" s="136" t="s">
        <v>888</v>
      </c>
      <c r="Q81" s="139" t="s">
        <v>1549</v>
      </c>
      <c r="R81" s="121" t="s">
        <v>17</v>
      </c>
      <c r="S81" s="121">
        <v>8146</v>
      </c>
      <c r="T81" s="140" t="s">
        <v>18</v>
      </c>
      <c r="U81" s="128">
        <v>3</v>
      </c>
      <c r="V81" s="141">
        <v>45712</v>
      </c>
      <c r="W81" s="124">
        <f t="shared" si="2"/>
        <v>1</v>
      </c>
      <c r="X81" s="134" t="s">
        <v>1518</v>
      </c>
    </row>
    <row r="82" spans="1:24" ht="12.75" hidden="1" customHeight="1">
      <c r="A82" s="134" t="s">
        <v>1518</v>
      </c>
      <c r="B82" s="135" t="s">
        <v>972</v>
      </c>
      <c r="C82" s="136" t="s">
        <v>23</v>
      </c>
      <c r="D82" s="135">
        <v>80111601</v>
      </c>
      <c r="E82" s="136" t="s">
        <v>973</v>
      </c>
      <c r="F82" s="135" t="s">
        <v>461</v>
      </c>
      <c r="G82" s="136" t="s">
        <v>461</v>
      </c>
      <c r="H82" s="136">
        <v>6</v>
      </c>
      <c r="I82" s="136">
        <v>1</v>
      </c>
      <c r="J82" s="135" t="s">
        <v>885</v>
      </c>
      <c r="K82" s="136" t="s">
        <v>886</v>
      </c>
      <c r="L82" s="137">
        <v>2253000</v>
      </c>
      <c r="M82" s="138">
        <v>13518000</v>
      </c>
      <c r="N82" s="135" t="s">
        <v>887</v>
      </c>
      <c r="O82" s="136" t="s">
        <v>899</v>
      </c>
      <c r="P82" s="136" t="s">
        <v>888</v>
      </c>
      <c r="Q82" s="139" t="s">
        <v>1554</v>
      </c>
      <c r="R82" s="121" t="s">
        <v>17</v>
      </c>
      <c r="S82" s="121">
        <v>8146</v>
      </c>
      <c r="T82" s="140" t="s">
        <v>18</v>
      </c>
      <c r="U82" s="128">
        <v>3</v>
      </c>
      <c r="V82" s="141">
        <v>45712</v>
      </c>
      <c r="W82" s="124">
        <f t="shared" si="2"/>
        <v>1</v>
      </c>
      <c r="X82" s="134" t="s">
        <v>1518</v>
      </c>
    </row>
    <row r="83" spans="1:24" ht="12.75" hidden="1" customHeight="1">
      <c r="A83" s="134" t="s">
        <v>1518</v>
      </c>
      <c r="B83" s="135" t="s">
        <v>992</v>
      </c>
      <c r="C83" s="136" t="s">
        <v>23</v>
      </c>
      <c r="D83" s="135">
        <v>80111601</v>
      </c>
      <c r="E83" s="136" t="s">
        <v>993</v>
      </c>
      <c r="F83" s="135" t="s">
        <v>461</v>
      </c>
      <c r="G83" s="136" t="s">
        <v>461</v>
      </c>
      <c r="H83" s="136">
        <v>5</v>
      </c>
      <c r="I83" s="136">
        <v>1</v>
      </c>
      <c r="J83" s="135" t="s">
        <v>885</v>
      </c>
      <c r="K83" s="136" t="s">
        <v>886</v>
      </c>
      <c r="L83" s="137">
        <v>5500000</v>
      </c>
      <c r="M83" s="138">
        <v>27500000</v>
      </c>
      <c r="N83" s="135" t="s">
        <v>887</v>
      </c>
      <c r="O83" s="136" t="s">
        <v>899</v>
      </c>
      <c r="P83" s="136" t="s">
        <v>888</v>
      </c>
      <c r="Q83" s="139" t="s">
        <v>1554</v>
      </c>
      <c r="R83" s="121" t="s">
        <v>17</v>
      </c>
      <c r="S83" s="121">
        <v>8146</v>
      </c>
      <c r="T83" s="140" t="s">
        <v>18</v>
      </c>
      <c r="U83" s="128">
        <v>3</v>
      </c>
      <c r="V83" s="141">
        <v>45712</v>
      </c>
      <c r="W83" s="124">
        <f t="shared" si="2"/>
        <v>1</v>
      </c>
      <c r="X83" s="134" t="s">
        <v>1518</v>
      </c>
    </row>
    <row r="84" spans="1:24" ht="12.75" hidden="1" customHeight="1">
      <c r="A84" s="134" t="s">
        <v>1518</v>
      </c>
      <c r="B84" s="135" t="s">
        <v>981</v>
      </c>
      <c r="C84" s="136" t="s">
        <v>23</v>
      </c>
      <c r="D84" s="135">
        <v>80111601</v>
      </c>
      <c r="E84" s="136" t="s">
        <v>982</v>
      </c>
      <c r="F84" s="135" t="s">
        <v>309</v>
      </c>
      <c r="G84" s="136" t="s">
        <v>309</v>
      </c>
      <c r="H84" s="136">
        <v>8</v>
      </c>
      <c r="I84" s="136">
        <v>1</v>
      </c>
      <c r="J84" s="135" t="s">
        <v>885</v>
      </c>
      <c r="K84" s="136" t="s">
        <v>886</v>
      </c>
      <c r="L84" s="137">
        <v>4500000</v>
      </c>
      <c r="M84" s="138">
        <v>36000000</v>
      </c>
      <c r="N84" s="135" t="s">
        <v>887</v>
      </c>
      <c r="O84" s="136" t="s">
        <v>899</v>
      </c>
      <c r="P84" s="136" t="s">
        <v>888</v>
      </c>
      <c r="Q84" s="139" t="s">
        <v>1555</v>
      </c>
      <c r="R84" s="121" t="s">
        <v>17</v>
      </c>
      <c r="S84" s="121">
        <v>8146</v>
      </c>
      <c r="T84" s="140" t="s">
        <v>18</v>
      </c>
      <c r="U84" s="128">
        <v>3</v>
      </c>
      <c r="V84" s="141">
        <v>45712</v>
      </c>
      <c r="W84" s="124">
        <f t="shared" si="2"/>
        <v>1</v>
      </c>
      <c r="X84" s="134" t="s">
        <v>1518</v>
      </c>
    </row>
    <row r="85" spans="1:24" ht="12.75" hidden="1" customHeight="1">
      <c r="A85" s="134" t="s">
        <v>1518</v>
      </c>
      <c r="B85" s="135" t="s">
        <v>987</v>
      </c>
      <c r="C85" s="136" t="s">
        <v>23</v>
      </c>
      <c r="D85" s="135">
        <v>80111601</v>
      </c>
      <c r="E85" s="136" t="s">
        <v>988</v>
      </c>
      <c r="F85" s="135" t="s">
        <v>309</v>
      </c>
      <c r="G85" s="136" t="s">
        <v>309</v>
      </c>
      <c r="H85" s="136">
        <v>8</v>
      </c>
      <c r="I85" s="136">
        <v>1</v>
      </c>
      <c r="J85" s="135" t="s">
        <v>885</v>
      </c>
      <c r="K85" s="136" t="s">
        <v>886</v>
      </c>
      <c r="L85" s="137">
        <v>4500000</v>
      </c>
      <c r="M85" s="138">
        <v>36000000</v>
      </c>
      <c r="N85" s="135" t="s">
        <v>887</v>
      </c>
      <c r="O85" s="136" t="s">
        <v>899</v>
      </c>
      <c r="P85" s="136" t="s">
        <v>888</v>
      </c>
      <c r="Q85" s="139" t="s">
        <v>1550</v>
      </c>
      <c r="R85" s="121" t="s">
        <v>17</v>
      </c>
      <c r="S85" s="121">
        <v>8146</v>
      </c>
      <c r="T85" s="140" t="s">
        <v>18</v>
      </c>
      <c r="U85" s="128">
        <v>3</v>
      </c>
      <c r="V85" s="141">
        <v>45712</v>
      </c>
      <c r="W85" s="124">
        <f t="shared" si="2"/>
        <v>1</v>
      </c>
      <c r="X85" s="134" t="s">
        <v>1518</v>
      </c>
    </row>
    <row r="86" spans="1:24" ht="12.75" hidden="1" customHeight="1">
      <c r="A86" s="134" t="s">
        <v>1518</v>
      </c>
      <c r="B86" s="135" t="s">
        <v>958</v>
      </c>
      <c r="C86" s="136" t="s">
        <v>23</v>
      </c>
      <c r="D86" s="135">
        <v>80111601</v>
      </c>
      <c r="E86" s="136" t="s">
        <v>959</v>
      </c>
      <c r="F86" s="135" t="s">
        <v>461</v>
      </c>
      <c r="G86" s="136" t="s">
        <v>461</v>
      </c>
      <c r="H86" s="136">
        <v>6</v>
      </c>
      <c r="I86" s="136">
        <v>1</v>
      </c>
      <c r="J86" s="135" t="s">
        <v>885</v>
      </c>
      <c r="K86" s="136" t="s">
        <v>886</v>
      </c>
      <c r="L86" s="137">
        <v>4633000</v>
      </c>
      <c r="M86" s="138">
        <v>27798000</v>
      </c>
      <c r="N86" s="135" t="s">
        <v>887</v>
      </c>
      <c r="O86" s="136" t="s">
        <v>899</v>
      </c>
      <c r="P86" s="136" t="s">
        <v>888</v>
      </c>
      <c r="Q86" s="139" t="s">
        <v>1549</v>
      </c>
      <c r="R86" s="121" t="s">
        <v>17</v>
      </c>
      <c r="S86" s="121">
        <v>8146</v>
      </c>
      <c r="T86" s="140" t="s">
        <v>18</v>
      </c>
      <c r="U86" s="128">
        <v>3</v>
      </c>
      <c r="V86" s="141">
        <v>45712</v>
      </c>
      <c r="W86" s="124">
        <f t="shared" si="2"/>
        <v>1</v>
      </c>
      <c r="X86" s="134" t="s">
        <v>1518</v>
      </c>
    </row>
    <row r="87" spans="1:24" ht="12.75" hidden="1" customHeight="1">
      <c r="A87" s="134" t="s">
        <v>1518</v>
      </c>
      <c r="B87" s="135" t="s">
        <v>954</v>
      </c>
      <c r="C87" s="136" t="s">
        <v>23</v>
      </c>
      <c r="D87" s="135">
        <v>80111601</v>
      </c>
      <c r="E87" s="136" t="s">
        <v>956</v>
      </c>
      <c r="F87" s="135" t="s">
        <v>461</v>
      </c>
      <c r="G87" s="136" t="s">
        <v>461</v>
      </c>
      <c r="H87" s="136">
        <v>6</v>
      </c>
      <c r="I87" s="136">
        <v>1</v>
      </c>
      <c r="J87" s="135" t="s">
        <v>885</v>
      </c>
      <c r="K87" s="136" t="s">
        <v>886</v>
      </c>
      <c r="L87" s="137">
        <v>6000000</v>
      </c>
      <c r="M87" s="138">
        <v>36000000</v>
      </c>
      <c r="N87" s="135" t="s">
        <v>887</v>
      </c>
      <c r="O87" s="136" t="s">
        <v>899</v>
      </c>
      <c r="P87" s="136" t="s">
        <v>888</v>
      </c>
      <c r="Q87" s="139" t="s">
        <v>1556</v>
      </c>
      <c r="R87" s="121" t="s">
        <v>17</v>
      </c>
      <c r="S87" s="121">
        <v>8146</v>
      </c>
      <c r="T87" s="140" t="s">
        <v>18</v>
      </c>
      <c r="U87" s="128">
        <v>3</v>
      </c>
      <c r="V87" s="141">
        <v>45712</v>
      </c>
      <c r="W87" s="124">
        <f t="shared" si="2"/>
        <v>1</v>
      </c>
      <c r="X87" s="134" t="s">
        <v>1518</v>
      </c>
    </row>
    <row r="88" spans="1:24" ht="12.75" hidden="1" customHeight="1">
      <c r="A88" s="134" t="s">
        <v>1518</v>
      </c>
      <c r="B88" s="135" t="s">
        <v>1004</v>
      </c>
      <c r="C88" s="136" t="s">
        <v>23</v>
      </c>
      <c r="D88" s="135">
        <v>80111601</v>
      </c>
      <c r="E88" s="136" t="s">
        <v>1557</v>
      </c>
      <c r="F88" s="135" t="s">
        <v>1423</v>
      </c>
      <c r="G88" s="136" t="s">
        <v>1423</v>
      </c>
      <c r="H88" s="136">
        <v>1</v>
      </c>
      <c r="I88" s="136">
        <v>1</v>
      </c>
      <c r="J88" s="135" t="s">
        <v>885</v>
      </c>
      <c r="K88" s="136" t="s">
        <v>886</v>
      </c>
      <c r="L88" s="137" t="s">
        <v>924</v>
      </c>
      <c r="M88" s="138">
        <v>41380000</v>
      </c>
      <c r="N88" s="135" t="s">
        <v>887</v>
      </c>
      <c r="O88" s="136" t="s">
        <v>899</v>
      </c>
      <c r="P88" s="136" t="s">
        <v>888</v>
      </c>
      <c r="Q88" s="139" t="s">
        <v>1553</v>
      </c>
      <c r="R88" s="121" t="s">
        <v>17</v>
      </c>
      <c r="S88" s="121">
        <v>8146</v>
      </c>
      <c r="T88" s="140" t="s">
        <v>18</v>
      </c>
      <c r="U88" s="128">
        <v>3</v>
      </c>
      <c r="V88" s="141">
        <v>45712</v>
      </c>
      <c r="W88" s="124">
        <f t="shared" si="2"/>
        <v>1</v>
      </c>
      <c r="X88" s="134" t="s">
        <v>1518</v>
      </c>
    </row>
    <row r="89" spans="1:24" ht="12.75" hidden="1" customHeight="1">
      <c r="A89" s="134" t="s">
        <v>1518</v>
      </c>
      <c r="B89" s="142" t="s">
        <v>1009</v>
      </c>
      <c r="C89" s="136" t="s">
        <v>24</v>
      </c>
      <c r="D89" s="135">
        <v>80111600</v>
      </c>
      <c r="E89" s="136" t="s">
        <v>1010</v>
      </c>
      <c r="F89" s="135" t="s">
        <v>461</v>
      </c>
      <c r="G89" s="136" t="s">
        <v>461</v>
      </c>
      <c r="H89" s="136">
        <v>6</v>
      </c>
      <c r="I89" s="136">
        <v>1</v>
      </c>
      <c r="J89" s="135" t="s">
        <v>885</v>
      </c>
      <c r="K89" s="136" t="s">
        <v>886</v>
      </c>
      <c r="L89" s="137">
        <v>5300000</v>
      </c>
      <c r="M89" s="138">
        <v>31800000</v>
      </c>
      <c r="N89" s="135" t="s">
        <v>1011</v>
      </c>
      <c r="O89" s="136" t="s">
        <v>899</v>
      </c>
      <c r="P89" s="136" t="s">
        <v>888</v>
      </c>
      <c r="Q89" s="143" t="s">
        <v>1558</v>
      </c>
      <c r="R89" s="121" t="s">
        <v>17</v>
      </c>
      <c r="S89" s="121">
        <v>8146</v>
      </c>
      <c r="T89" s="140" t="s">
        <v>18</v>
      </c>
      <c r="U89" s="128">
        <v>3</v>
      </c>
      <c r="V89" s="141">
        <v>45712</v>
      </c>
      <c r="W89" s="124">
        <f t="shared" si="2"/>
        <v>1</v>
      </c>
      <c r="X89" s="134" t="s">
        <v>1518</v>
      </c>
    </row>
    <row r="90" spans="1:24" ht="12.75" hidden="1" customHeight="1">
      <c r="A90" s="134" t="s">
        <v>1518</v>
      </c>
      <c r="B90" s="142" t="s">
        <v>1014</v>
      </c>
      <c r="C90" s="136" t="s">
        <v>24</v>
      </c>
      <c r="D90" s="135">
        <v>80111600</v>
      </c>
      <c r="E90" s="136" t="s">
        <v>1015</v>
      </c>
      <c r="F90" s="135" t="s">
        <v>461</v>
      </c>
      <c r="G90" s="136" t="s">
        <v>461</v>
      </c>
      <c r="H90" s="136">
        <v>6</v>
      </c>
      <c r="I90" s="136">
        <v>1</v>
      </c>
      <c r="J90" s="135" t="s">
        <v>885</v>
      </c>
      <c r="K90" s="136" t="s">
        <v>886</v>
      </c>
      <c r="L90" s="137">
        <v>4700000</v>
      </c>
      <c r="M90" s="138">
        <v>28200000</v>
      </c>
      <c r="N90" s="135" t="s">
        <v>1011</v>
      </c>
      <c r="O90" s="136" t="s">
        <v>899</v>
      </c>
      <c r="P90" s="136" t="s">
        <v>888</v>
      </c>
      <c r="Q90" s="143" t="s">
        <v>1559</v>
      </c>
      <c r="R90" s="121" t="s">
        <v>17</v>
      </c>
      <c r="S90" s="121">
        <v>8146</v>
      </c>
      <c r="T90" s="140" t="s">
        <v>18</v>
      </c>
      <c r="U90" s="128">
        <v>3</v>
      </c>
      <c r="V90" s="141">
        <v>45712</v>
      </c>
      <c r="W90" s="124">
        <f t="shared" si="2"/>
        <v>1</v>
      </c>
      <c r="X90" s="134" t="s">
        <v>1518</v>
      </c>
    </row>
    <row r="91" spans="1:24" ht="12.75" hidden="1" customHeight="1">
      <c r="A91" s="134" t="s">
        <v>1518</v>
      </c>
      <c r="B91" s="142" t="s">
        <v>1016</v>
      </c>
      <c r="C91" s="136" t="s">
        <v>24</v>
      </c>
      <c r="D91" s="135">
        <v>80111600</v>
      </c>
      <c r="E91" s="136" t="s">
        <v>1017</v>
      </c>
      <c r="F91" s="135" t="s">
        <v>461</v>
      </c>
      <c r="G91" s="136" t="s">
        <v>461</v>
      </c>
      <c r="H91" s="136">
        <v>6</v>
      </c>
      <c r="I91" s="136">
        <v>1</v>
      </c>
      <c r="J91" s="135" t="s">
        <v>885</v>
      </c>
      <c r="K91" s="136" t="s">
        <v>886</v>
      </c>
      <c r="L91" s="137">
        <v>3000000</v>
      </c>
      <c r="M91" s="138">
        <v>18000000</v>
      </c>
      <c r="N91" s="135" t="s">
        <v>1011</v>
      </c>
      <c r="O91" s="136" t="s">
        <v>899</v>
      </c>
      <c r="P91" s="136" t="s">
        <v>888</v>
      </c>
      <c r="Q91" s="143" t="s">
        <v>1559</v>
      </c>
      <c r="R91" s="121" t="s">
        <v>17</v>
      </c>
      <c r="S91" s="121">
        <v>8146</v>
      </c>
      <c r="T91" s="140" t="s">
        <v>18</v>
      </c>
      <c r="U91" s="128">
        <v>3</v>
      </c>
      <c r="V91" s="141">
        <v>45712</v>
      </c>
      <c r="W91" s="124">
        <f t="shared" si="2"/>
        <v>1</v>
      </c>
      <c r="X91" s="134" t="s">
        <v>1518</v>
      </c>
    </row>
    <row r="92" spans="1:24" ht="12.75" hidden="1" customHeight="1">
      <c r="A92" s="134" t="s">
        <v>1518</v>
      </c>
      <c r="B92" s="142" t="s">
        <v>1018</v>
      </c>
      <c r="C92" s="136" t="s">
        <v>24</v>
      </c>
      <c r="D92" s="135">
        <v>80111600</v>
      </c>
      <c r="E92" s="136" t="s">
        <v>1019</v>
      </c>
      <c r="F92" s="135" t="s">
        <v>461</v>
      </c>
      <c r="G92" s="136" t="s">
        <v>461</v>
      </c>
      <c r="H92" s="136">
        <v>6</v>
      </c>
      <c r="I92" s="136">
        <v>1</v>
      </c>
      <c r="J92" s="135" t="s">
        <v>885</v>
      </c>
      <c r="K92" s="136" t="s">
        <v>886</v>
      </c>
      <c r="L92" s="137">
        <v>3000000</v>
      </c>
      <c r="M92" s="138">
        <v>18000000</v>
      </c>
      <c r="N92" s="135" t="s">
        <v>1011</v>
      </c>
      <c r="O92" s="136" t="s">
        <v>899</v>
      </c>
      <c r="P92" s="136" t="s">
        <v>888</v>
      </c>
      <c r="Q92" s="143" t="s">
        <v>1559</v>
      </c>
      <c r="R92" s="121" t="s">
        <v>17</v>
      </c>
      <c r="S92" s="121">
        <v>8146</v>
      </c>
      <c r="T92" s="140" t="s">
        <v>18</v>
      </c>
      <c r="U92" s="128">
        <v>3</v>
      </c>
      <c r="V92" s="141">
        <v>45712</v>
      </c>
      <c r="W92" s="124">
        <f t="shared" si="2"/>
        <v>1</v>
      </c>
      <c r="X92" s="134" t="s">
        <v>1518</v>
      </c>
    </row>
    <row r="93" spans="1:24" ht="12.75" hidden="1" customHeight="1">
      <c r="A93" s="134" t="s">
        <v>1518</v>
      </c>
      <c r="B93" s="142" t="s">
        <v>1022</v>
      </c>
      <c r="C93" s="136" t="s">
        <v>24</v>
      </c>
      <c r="D93" s="135">
        <v>80111600</v>
      </c>
      <c r="E93" s="136" t="s">
        <v>1023</v>
      </c>
      <c r="F93" s="135" t="s">
        <v>461</v>
      </c>
      <c r="G93" s="136" t="s">
        <v>461</v>
      </c>
      <c r="H93" s="136">
        <v>10</v>
      </c>
      <c r="I93" s="136">
        <v>1</v>
      </c>
      <c r="J93" s="135" t="s">
        <v>885</v>
      </c>
      <c r="K93" s="136" t="s">
        <v>886</v>
      </c>
      <c r="L93" s="137">
        <v>7000000</v>
      </c>
      <c r="M93" s="138">
        <v>70000000</v>
      </c>
      <c r="N93" s="135" t="s">
        <v>1011</v>
      </c>
      <c r="O93" s="136" t="s">
        <v>896</v>
      </c>
      <c r="P93" s="136" t="s">
        <v>888</v>
      </c>
      <c r="Q93" s="143" t="s">
        <v>1560</v>
      </c>
      <c r="R93" s="121" t="s">
        <v>17</v>
      </c>
      <c r="S93" s="121">
        <v>8146</v>
      </c>
      <c r="T93" s="140" t="s">
        <v>18</v>
      </c>
      <c r="U93" s="128">
        <v>3</v>
      </c>
      <c r="V93" s="141">
        <v>45712</v>
      </c>
      <c r="W93" s="124">
        <f t="shared" si="2"/>
        <v>1</v>
      </c>
      <c r="X93" s="134" t="s">
        <v>1518</v>
      </c>
    </row>
    <row r="94" spans="1:24" ht="12.75" hidden="1" customHeight="1">
      <c r="A94" s="134" t="s">
        <v>1518</v>
      </c>
      <c r="B94" s="142" t="s">
        <v>1024</v>
      </c>
      <c r="C94" s="136" t="s">
        <v>24</v>
      </c>
      <c r="D94" s="135">
        <v>80111600</v>
      </c>
      <c r="E94" s="136" t="s">
        <v>1025</v>
      </c>
      <c r="F94" s="135" t="s">
        <v>461</v>
      </c>
      <c r="G94" s="136" t="s">
        <v>461</v>
      </c>
      <c r="H94" s="136">
        <v>6</v>
      </c>
      <c r="I94" s="136">
        <v>1</v>
      </c>
      <c r="J94" s="135" t="s">
        <v>885</v>
      </c>
      <c r="K94" s="136" t="s">
        <v>886</v>
      </c>
      <c r="L94" s="137">
        <v>4000000</v>
      </c>
      <c r="M94" s="138">
        <v>24000000</v>
      </c>
      <c r="N94" s="135" t="s">
        <v>1011</v>
      </c>
      <c r="O94" s="136" t="s">
        <v>896</v>
      </c>
      <c r="P94" s="136" t="s">
        <v>888</v>
      </c>
      <c r="Q94" s="143" t="s">
        <v>1558</v>
      </c>
      <c r="R94" s="121" t="s">
        <v>17</v>
      </c>
      <c r="S94" s="121">
        <v>8146</v>
      </c>
      <c r="T94" s="140" t="s">
        <v>18</v>
      </c>
      <c r="U94" s="128">
        <v>3</v>
      </c>
      <c r="V94" s="141">
        <v>45712</v>
      </c>
      <c r="W94" s="124">
        <f t="shared" si="2"/>
        <v>1</v>
      </c>
      <c r="X94" s="134" t="s">
        <v>1518</v>
      </c>
    </row>
    <row r="95" spans="1:24" ht="12.75" hidden="1" customHeight="1">
      <c r="A95" s="134" t="s">
        <v>1518</v>
      </c>
      <c r="B95" s="142" t="s">
        <v>1026</v>
      </c>
      <c r="C95" s="136" t="s">
        <v>24</v>
      </c>
      <c r="D95" s="135">
        <v>80111600</v>
      </c>
      <c r="E95" s="136" t="s">
        <v>1561</v>
      </c>
      <c r="F95" s="135" t="s">
        <v>461</v>
      </c>
      <c r="G95" s="136" t="s">
        <v>461</v>
      </c>
      <c r="H95" s="136">
        <v>6</v>
      </c>
      <c r="I95" s="136">
        <v>1</v>
      </c>
      <c r="J95" s="135" t="s">
        <v>885</v>
      </c>
      <c r="K95" s="136" t="s">
        <v>886</v>
      </c>
      <c r="L95" s="137">
        <v>5000000</v>
      </c>
      <c r="M95" s="138">
        <v>30000000</v>
      </c>
      <c r="N95" s="135" t="s">
        <v>1011</v>
      </c>
      <c r="O95" s="136" t="s">
        <v>896</v>
      </c>
      <c r="P95" s="136" t="s">
        <v>888</v>
      </c>
      <c r="Q95" s="143" t="s">
        <v>1559</v>
      </c>
      <c r="R95" s="121" t="s">
        <v>17</v>
      </c>
      <c r="S95" s="121">
        <v>8146</v>
      </c>
      <c r="T95" s="140" t="s">
        <v>18</v>
      </c>
      <c r="U95" s="128">
        <v>3</v>
      </c>
      <c r="V95" s="141">
        <v>45712</v>
      </c>
      <c r="W95" s="124">
        <f t="shared" si="2"/>
        <v>1</v>
      </c>
      <c r="X95" s="134" t="s">
        <v>1518</v>
      </c>
    </row>
    <row r="96" spans="1:24" ht="12.75" hidden="1" customHeight="1">
      <c r="A96" s="134" t="s">
        <v>1518</v>
      </c>
      <c r="B96" s="142" t="s">
        <v>1027</v>
      </c>
      <c r="C96" s="136" t="s">
        <v>24</v>
      </c>
      <c r="D96" s="135">
        <v>80111600</v>
      </c>
      <c r="E96" s="136" t="s">
        <v>1028</v>
      </c>
      <c r="F96" s="135" t="s">
        <v>461</v>
      </c>
      <c r="G96" s="136" t="s">
        <v>461</v>
      </c>
      <c r="H96" s="136">
        <v>6</v>
      </c>
      <c r="I96" s="136">
        <v>1</v>
      </c>
      <c r="J96" s="135" t="s">
        <v>885</v>
      </c>
      <c r="K96" s="136" t="s">
        <v>886</v>
      </c>
      <c r="L96" s="137">
        <v>6300000</v>
      </c>
      <c r="M96" s="138">
        <v>37800000</v>
      </c>
      <c r="N96" s="135" t="s">
        <v>1011</v>
      </c>
      <c r="O96" s="136" t="s">
        <v>896</v>
      </c>
      <c r="P96" s="136" t="s">
        <v>888</v>
      </c>
      <c r="Q96" s="143" t="s">
        <v>1559</v>
      </c>
      <c r="R96" s="121" t="s">
        <v>17</v>
      </c>
      <c r="S96" s="121">
        <v>8146</v>
      </c>
      <c r="T96" s="140" t="s">
        <v>18</v>
      </c>
      <c r="U96" s="128">
        <v>3</v>
      </c>
      <c r="V96" s="141">
        <v>45712</v>
      </c>
      <c r="W96" s="124">
        <f t="shared" si="2"/>
        <v>1</v>
      </c>
      <c r="X96" s="134" t="s">
        <v>1518</v>
      </c>
    </row>
    <row r="97" spans="1:24" ht="12.75" hidden="1" customHeight="1">
      <c r="A97" s="134" t="s">
        <v>1518</v>
      </c>
      <c r="B97" s="142" t="s">
        <v>1029</v>
      </c>
      <c r="C97" s="136" t="s">
        <v>24</v>
      </c>
      <c r="D97" s="135">
        <v>80111600</v>
      </c>
      <c r="E97" s="136" t="s">
        <v>1562</v>
      </c>
      <c r="F97" s="135" t="s">
        <v>461</v>
      </c>
      <c r="G97" s="136" t="s">
        <v>461</v>
      </c>
      <c r="H97" s="136">
        <v>6</v>
      </c>
      <c r="I97" s="136">
        <v>1</v>
      </c>
      <c r="J97" s="135" t="s">
        <v>885</v>
      </c>
      <c r="K97" s="136" t="s">
        <v>886</v>
      </c>
      <c r="L97" s="137">
        <v>6000000</v>
      </c>
      <c r="M97" s="138">
        <v>36000000</v>
      </c>
      <c r="N97" s="135" t="s">
        <v>1011</v>
      </c>
      <c r="O97" s="136" t="s">
        <v>896</v>
      </c>
      <c r="P97" s="136" t="s">
        <v>888</v>
      </c>
      <c r="Q97" s="143" t="s">
        <v>1559</v>
      </c>
      <c r="R97" s="121" t="s">
        <v>17</v>
      </c>
      <c r="S97" s="121">
        <v>8146</v>
      </c>
      <c r="T97" s="140" t="s">
        <v>18</v>
      </c>
      <c r="U97" s="128">
        <v>3</v>
      </c>
      <c r="V97" s="141">
        <v>45712</v>
      </c>
      <c r="W97" s="124">
        <f t="shared" si="2"/>
        <v>1</v>
      </c>
      <c r="X97" s="134" t="s">
        <v>1518</v>
      </c>
    </row>
    <row r="98" spans="1:24" ht="12.75" hidden="1" customHeight="1">
      <c r="A98" s="134" t="s">
        <v>1518</v>
      </c>
      <c r="B98" s="142" t="s">
        <v>1030</v>
      </c>
      <c r="C98" s="136" t="s">
        <v>24</v>
      </c>
      <c r="D98" s="135">
        <v>80111600</v>
      </c>
      <c r="E98" s="136" t="s">
        <v>1031</v>
      </c>
      <c r="F98" s="135" t="s">
        <v>461</v>
      </c>
      <c r="G98" s="136" t="s">
        <v>461</v>
      </c>
      <c r="H98" s="136">
        <v>10</v>
      </c>
      <c r="I98" s="136">
        <v>1</v>
      </c>
      <c r="J98" s="135" t="s">
        <v>885</v>
      </c>
      <c r="K98" s="136" t="s">
        <v>886</v>
      </c>
      <c r="L98" s="137">
        <v>4700000</v>
      </c>
      <c r="M98" s="138">
        <v>47000000</v>
      </c>
      <c r="N98" s="135" t="s">
        <v>1011</v>
      </c>
      <c r="O98" s="136" t="s">
        <v>896</v>
      </c>
      <c r="P98" s="136" t="s">
        <v>888</v>
      </c>
      <c r="Q98" s="143" t="s">
        <v>1559</v>
      </c>
      <c r="R98" s="121" t="s">
        <v>17</v>
      </c>
      <c r="S98" s="121">
        <v>8146</v>
      </c>
      <c r="T98" s="140" t="s">
        <v>18</v>
      </c>
      <c r="U98" s="128">
        <v>3</v>
      </c>
      <c r="V98" s="141">
        <v>45712</v>
      </c>
      <c r="W98" s="124">
        <f t="shared" si="2"/>
        <v>1</v>
      </c>
      <c r="X98" s="134" t="s">
        <v>1518</v>
      </c>
    </row>
    <row r="99" spans="1:24" ht="12.75" hidden="1" customHeight="1">
      <c r="A99" s="134" t="s">
        <v>1518</v>
      </c>
      <c r="B99" s="142" t="s">
        <v>1032</v>
      </c>
      <c r="C99" s="136" t="s">
        <v>24</v>
      </c>
      <c r="D99" s="135">
        <v>80111600</v>
      </c>
      <c r="E99" s="136" t="s">
        <v>1031</v>
      </c>
      <c r="F99" s="135" t="s">
        <v>461</v>
      </c>
      <c r="G99" s="136" t="s">
        <v>461</v>
      </c>
      <c r="H99" s="136">
        <v>10</v>
      </c>
      <c r="I99" s="136">
        <v>1</v>
      </c>
      <c r="J99" s="135" t="s">
        <v>885</v>
      </c>
      <c r="K99" s="136" t="s">
        <v>886</v>
      </c>
      <c r="L99" s="137">
        <v>5000000</v>
      </c>
      <c r="M99" s="138">
        <v>50000000</v>
      </c>
      <c r="N99" s="135" t="s">
        <v>1011</v>
      </c>
      <c r="O99" s="136" t="s">
        <v>896</v>
      </c>
      <c r="P99" s="136" t="s">
        <v>888</v>
      </c>
      <c r="Q99" s="143" t="s">
        <v>1560</v>
      </c>
      <c r="R99" s="121" t="s">
        <v>17</v>
      </c>
      <c r="S99" s="121">
        <v>8146</v>
      </c>
      <c r="T99" s="140" t="s">
        <v>18</v>
      </c>
      <c r="U99" s="128">
        <v>3</v>
      </c>
      <c r="V99" s="141">
        <v>45712</v>
      </c>
      <c r="W99" s="124">
        <f t="shared" si="2"/>
        <v>1</v>
      </c>
      <c r="X99" s="134" t="s">
        <v>1518</v>
      </c>
    </row>
    <row r="100" spans="1:24" ht="12.75" hidden="1" customHeight="1">
      <c r="A100" s="134" t="s">
        <v>1518</v>
      </c>
      <c r="B100" s="142" t="s">
        <v>1033</v>
      </c>
      <c r="C100" s="136" t="s">
        <v>24</v>
      </c>
      <c r="D100" s="135">
        <v>80111600</v>
      </c>
      <c r="E100" s="136" t="s">
        <v>1031</v>
      </c>
      <c r="F100" s="135" t="s">
        <v>461</v>
      </c>
      <c r="G100" s="136" t="s">
        <v>461</v>
      </c>
      <c r="H100" s="136">
        <v>6</v>
      </c>
      <c r="I100" s="136">
        <v>1</v>
      </c>
      <c r="J100" s="135" t="s">
        <v>885</v>
      </c>
      <c r="K100" s="136" t="s">
        <v>886</v>
      </c>
      <c r="L100" s="137">
        <v>5000000</v>
      </c>
      <c r="M100" s="138">
        <v>30000000</v>
      </c>
      <c r="N100" s="135" t="s">
        <v>1011</v>
      </c>
      <c r="O100" s="136" t="s">
        <v>896</v>
      </c>
      <c r="P100" s="136" t="s">
        <v>888</v>
      </c>
      <c r="Q100" s="143" t="s">
        <v>1559</v>
      </c>
      <c r="R100" s="121" t="s">
        <v>17</v>
      </c>
      <c r="S100" s="121">
        <v>8146</v>
      </c>
      <c r="T100" s="140" t="s">
        <v>18</v>
      </c>
      <c r="U100" s="128">
        <v>3</v>
      </c>
      <c r="V100" s="141">
        <v>45712</v>
      </c>
      <c r="W100" s="124">
        <f t="shared" si="2"/>
        <v>1</v>
      </c>
      <c r="X100" s="134" t="s">
        <v>1518</v>
      </c>
    </row>
    <row r="101" spans="1:24" ht="12.75" hidden="1" customHeight="1">
      <c r="A101" s="134" t="s">
        <v>1518</v>
      </c>
      <c r="B101" s="142" t="s">
        <v>1034</v>
      </c>
      <c r="C101" s="136" t="s">
        <v>24</v>
      </c>
      <c r="D101" s="135">
        <v>80111600</v>
      </c>
      <c r="E101" s="136" t="s">
        <v>1035</v>
      </c>
      <c r="F101" s="135" t="s">
        <v>461</v>
      </c>
      <c r="G101" s="136" t="s">
        <v>461</v>
      </c>
      <c r="H101" s="136">
        <v>6</v>
      </c>
      <c r="I101" s="136">
        <v>1</v>
      </c>
      <c r="J101" s="135" t="s">
        <v>885</v>
      </c>
      <c r="K101" s="136" t="s">
        <v>886</v>
      </c>
      <c r="L101" s="137">
        <v>6000000</v>
      </c>
      <c r="M101" s="138">
        <v>36000000</v>
      </c>
      <c r="N101" s="135" t="s">
        <v>1011</v>
      </c>
      <c r="O101" s="136" t="s">
        <v>896</v>
      </c>
      <c r="P101" s="136" t="s">
        <v>888</v>
      </c>
      <c r="Q101" s="143" t="s">
        <v>1559</v>
      </c>
      <c r="R101" s="121" t="s">
        <v>17</v>
      </c>
      <c r="S101" s="121">
        <v>8146</v>
      </c>
      <c r="T101" s="140" t="s">
        <v>18</v>
      </c>
      <c r="U101" s="128">
        <v>3</v>
      </c>
      <c r="V101" s="141">
        <v>45712</v>
      </c>
      <c r="W101" s="124">
        <f t="shared" si="2"/>
        <v>1</v>
      </c>
      <c r="X101" s="134" t="s">
        <v>1518</v>
      </c>
    </row>
    <row r="102" spans="1:24" ht="12.75" hidden="1" customHeight="1">
      <c r="A102" s="134" t="s">
        <v>1518</v>
      </c>
      <c r="B102" s="142" t="s">
        <v>1036</v>
      </c>
      <c r="C102" s="136" t="s">
        <v>24</v>
      </c>
      <c r="D102" s="135">
        <v>80111600</v>
      </c>
      <c r="E102" s="136" t="s">
        <v>1037</v>
      </c>
      <c r="F102" s="135" t="s">
        <v>461</v>
      </c>
      <c r="G102" s="136" t="s">
        <v>461</v>
      </c>
      <c r="H102" s="136">
        <v>4</v>
      </c>
      <c r="I102" s="136">
        <v>1</v>
      </c>
      <c r="J102" s="135" t="s">
        <v>885</v>
      </c>
      <c r="K102" s="136" t="s">
        <v>886</v>
      </c>
      <c r="L102" s="137">
        <v>4800000</v>
      </c>
      <c r="M102" s="138">
        <v>19200000</v>
      </c>
      <c r="N102" s="135" t="s">
        <v>1011</v>
      </c>
      <c r="O102" s="136" t="s">
        <v>896</v>
      </c>
      <c r="P102" s="136" t="s">
        <v>888</v>
      </c>
      <c r="Q102" s="143" t="s">
        <v>1560</v>
      </c>
      <c r="R102" s="121" t="s">
        <v>17</v>
      </c>
      <c r="S102" s="121">
        <v>8146</v>
      </c>
      <c r="T102" s="140" t="s">
        <v>18</v>
      </c>
      <c r="U102" s="128">
        <v>3</v>
      </c>
      <c r="V102" s="141">
        <v>45712</v>
      </c>
      <c r="W102" s="124">
        <f t="shared" si="2"/>
        <v>1</v>
      </c>
      <c r="X102" s="134" t="s">
        <v>1518</v>
      </c>
    </row>
    <row r="103" spans="1:24" ht="12.75" hidden="1" customHeight="1">
      <c r="A103" s="134" t="s">
        <v>1518</v>
      </c>
      <c r="B103" s="142" t="s">
        <v>1038</v>
      </c>
      <c r="C103" s="136" t="s">
        <v>24</v>
      </c>
      <c r="D103" s="135">
        <v>80111600</v>
      </c>
      <c r="E103" s="136" t="s">
        <v>1025</v>
      </c>
      <c r="F103" s="135" t="s">
        <v>461</v>
      </c>
      <c r="G103" s="136" t="s">
        <v>461</v>
      </c>
      <c r="H103" s="136">
        <v>10</v>
      </c>
      <c r="I103" s="136">
        <v>1</v>
      </c>
      <c r="J103" s="135" t="s">
        <v>885</v>
      </c>
      <c r="K103" s="136" t="s">
        <v>886</v>
      </c>
      <c r="L103" s="137">
        <v>4000000</v>
      </c>
      <c r="M103" s="138">
        <v>40000000</v>
      </c>
      <c r="N103" s="135" t="s">
        <v>1011</v>
      </c>
      <c r="O103" s="136" t="s">
        <v>896</v>
      </c>
      <c r="P103" s="136" t="s">
        <v>888</v>
      </c>
      <c r="Q103" s="143" t="s">
        <v>1560</v>
      </c>
      <c r="R103" s="121" t="s">
        <v>17</v>
      </c>
      <c r="S103" s="121">
        <v>8146</v>
      </c>
      <c r="T103" s="140" t="s">
        <v>18</v>
      </c>
      <c r="U103" s="128">
        <v>3</v>
      </c>
      <c r="V103" s="141">
        <v>45712</v>
      </c>
      <c r="W103" s="124">
        <f t="shared" si="2"/>
        <v>1</v>
      </c>
      <c r="X103" s="134" t="s">
        <v>1518</v>
      </c>
    </row>
    <row r="104" spans="1:24" ht="12.75" hidden="1" customHeight="1">
      <c r="A104" s="134" t="s">
        <v>1518</v>
      </c>
      <c r="B104" s="142" t="s">
        <v>1039</v>
      </c>
      <c r="C104" s="136" t="s">
        <v>24</v>
      </c>
      <c r="D104" s="135">
        <v>80111600</v>
      </c>
      <c r="E104" s="136" t="s">
        <v>1040</v>
      </c>
      <c r="F104" s="135" t="s">
        <v>461</v>
      </c>
      <c r="G104" s="136" t="s">
        <v>461</v>
      </c>
      <c r="H104" s="136">
        <v>6</v>
      </c>
      <c r="I104" s="136">
        <v>1</v>
      </c>
      <c r="J104" s="135" t="s">
        <v>885</v>
      </c>
      <c r="K104" s="136" t="s">
        <v>886</v>
      </c>
      <c r="L104" s="137">
        <v>4000000</v>
      </c>
      <c r="M104" s="138">
        <v>24000000</v>
      </c>
      <c r="N104" s="135" t="s">
        <v>1011</v>
      </c>
      <c r="O104" s="136" t="s">
        <v>896</v>
      </c>
      <c r="P104" s="136" t="s">
        <v>888</v>
      </c>
      <c r="Q104" s="143" t="s">
        <v>1559</v>
      </c>
      <c r="R104" s="121" t="s">
        <v>17</v>
      </c>
      <c r="S104" s="121">
        <v>8146</v>
      </c>
      <c r="T104" s="140" t="s">
        <v>18</v>
      </c>
      <c r="U104" s="128">
        <v>3</v>
      </c>
      <c r="V104" s="141">
        <v>45712</v>
      </c>
      <c r="W104" s="124">
        <f t="shared" si="2"/>
        <v>1</v>
      </c>
      <c r="X104" s="134" t="s">
        <v>1518</v>
      </c>
    </row>
    <row r="105" spans="1:24" ht="12.75" hidden="1" customHeight="1">
      <c r="A105" s="134" t="s">
        <v>1518</v>
      </c>
      <c r="B105" s="142" t="s">
        <v>1041</v>
      </c>
      <c r="C105" s="136" t="s">
        <v>24</v>
      </c>
      <c r="D105" s="135">
        <v>80111600</v>
      </c>
      <c r="E105" s="136" t="s">
        <v>1042</v>
      </c>
      <c r="F105" s="135" t="s">
        <v>461</v>
      </c>
      <c r="G105" s="136" t="s">
        <v>461</v>
      </c>
      <c r="H105" s="136">
        <v>6</v>
      </c>
      <c r="I105" s="136">
        <v>1</v>
      </c>
      <c r="J105" s="135" t="s">
        <v>885</v>
      </c>
      <c r="K105" s="136" t="s">
        <v>886</v>
      </c>
      <c r="L105" s="137">
        <v>4000000</v>
      </c>
      <c r="M105" s="138">
        <v>24000000</v>
      </c>
      <c r="N105" s="135" t="s">
        <v>1011</v>
      </c>
      <c r="O105" s="136" t="s">
        <v>896</v>
      </c>
      <c r="P105" s="136" t="s">
        <v>888</v>
      </c>
      <c r="Q105" s="143" t="s">
        <v>1559</v>
      </c>
      <c r="R105" s="121" t="s">
        <v>17</v>
      </c>
      <c r="S105" s="121">
        <v>8146</v>
      </c>
      <c r="T105" s="140" t="s">
        <v>18</v>
      </c>
      <c r="U105" s="128">
        <v>3</v>
      </c>
      <c r="V105" s="141">
        <v>45712</v>
      </c>
      <c r="W105" s="124">
        <f t="shared" si="2"/>
        <v>1</v>
      </c>
      <c r="X105" s="134" t="s">
        <v>1518</v>
      </c>
    </row>
    <row r="106" spans="1:24" ht="12.75" hidden="1" customHeight="1">
      <c r="A106" s="134" t="s">
        <v>1518</v>
      </c>
      <c r="B106" s="142" t="s">
        <v>1043</v>
      </c>
      <c r="C106" s="136" t="s">
        <v>24</v>
      </c>
      <c r="D106" s="135">
        <v>80111600</v>
      </c>
      <c r="E106" s="136" t="s">
        <v>1044</v>
      </c>
      <c r="F106" s="135" t="s">
        <v>461</v>
      </c>
      <c r="G106" s="136" t="s">
        <v>461</v>
      </c>
      <c r="H106" s="136">
        <v>5</v>
      </c>
      <c r="I106" s="136">
        <v>1</v>
      </c>
      <c r="J106" s="135" t="s">
        <v>885</v>
      </c>
      <c r="K106" s="136" t="s">
        <v>886</v>
      </c>
      <c r="L106" s="137">
        <v>3600000</v>
      </c>
      <c r="M106" s="138">
        <v>18000000</v>
      </c>
      <c r="N106" s="135" t="s">
        <v>1011</v>
      </c>
      <c r="O106" s="136" t="s">
        <v>896</v>
      </c>
      <c r="P106" s="136" t="s">
        <v>888</v>
      </c>
      <c r="Q106" s="143" t="s">
        <v>1559</v>
      </c>
      <c r="R106" s="121" t="s">
        <v>17</v>
      </c>
      <c r="S106" s="121">
        <v>8146</v>
      </c>
      <c r="T106" s="140" t="s">
        <v>18</v>
      </c>
      <c r="U106" s="128">
        <v>3</v>
      </c>
      <c r="V106" s="141">
        <v>45712</v>
      </c>
      <c r="W106" s="124">
        <f t="shared" si="2"/>
        <v>1</v>
      </c>
      <c r="X106" s="134" t="s">
        <v>1518</v>
      </c>
    </row>
    <row r="107" spans="1:24" ht="12.75" hidden="1" customHeight="1">
      <c r="A107" s="134" t="s">
        <v>1518</v>
      </c>
      <c r="B107" s="142" t="s">
        <v>1045</v>
      </c>
      <c r="C107" s="136" t="s">
        <v>24</v>
      </c>
      <c r="D107" s="135">
        <v>80111600</v>
      </c>
      <c r="E107" s="136" t="s">
        <v>1046</v>
      </c>
      <c r="F107" s="135" t="s">
        <v>461</v>
      </c>
      <c r="G107" s="136" t="s">
        <v>461</v>
      </c>
      <c r="H107" s="136">
        <v>6</v>
      </c>
      <c r="I107" s="136">
        <v>1</v>
      </c>
      <c r="J107" s="135" t="s">
        <v>885</v>
      </c>
      <c r="K107" s="136" t="s">
        <v>886</v>
      </c>
      <c r="L107" s="137">
        <v>3600000</v>
      </c>
      <c r="M107" s="138">
        <v>21600000</v>
      </c>
      <c r="N107" s="135" t="s">
        <v>1011</v>
      </c>
      <c r="O107" s="136" t="s">
        <v>896</v>
      </c>
      <c r="P107" s="136" t="s">
        <v>888</v>
      </c>
      <c r="Q107" s="143" t="s">
        <v>1559</v>
      </c>
      <c r="R107" s="121" t="s">
        <v>17</v>
      </c>
      <c r="S107" s="121">
        <v>8146</v>
      </c>
      <c r="T107" s="140" t="s">
        <v>18</v>
      </c>
      <c r="U107" s="128">
        <v>3</v>
      </c>
      <c r="V107" s="141">
        <v>45712</v>
      </c>
      <c r="W107" s="124">
        <f t="shared" si="2"/>
        <v>1</v>
      </c>
      <c r="X107" s="134" t="s">
        <v>1518</v>
      </c>
    </row>
    <row r="108" spans="1:24" ht="12.75" hidden="1" customHeight="1">
      <c r="A108" s="134" t="s">
        <v>1518</v>
      </c>
      <c r="B108" s="142" t="s">
        <v>1047</v>
      </c>
      <c r="C108" s="136" t="s">
        <v>24</v>
      </c>
      <c r="D108" s="135">
        <v>80111600</v>
      </c>
      <c r="E108" s="136" t="s">
        <v>1048</v>
      </c>
      <c r="F108" s="135" t="s">
        <v>461</v>
      </c>
      <c r="G108" s="136" t="s">
        <v>461</v>
      </c>
      <c r="H108" s="136">
        <v>10</v>
      </c>
      <c r="I108" s="136">
        <v>1</v>
      </c>
      <c r="J108" s="135" t="s">
        <v>885</v>
      </c>
      <c r="K108" s="136" t="s">
        <v>886</v>
      </c>
      <c r="L108" s="137">
        <v>3000000</v>
      </c>
      <c r="M108" s="138">
        <v>30000000</v>
      </c>
      <c r="N108" s="135" t="s">
        <v>1011</v>
      </c>
      <c r="O108" s="136" t="s">
        <v>896</v>
      </c>
      <c r="P108" s="136" t="s">
        <v>888</v>
      </c>
      <c r="Q108" s="143" t="s">
        <v>1560</v>
      </c>
      <c r="R108" s="121" t="s">
        <v>17</v>
      </c>
      <c r="S108" s="121">
        <v>8146</v>
      </c>
      <c r="T108" s="140" t="s">
        <v>18</v>
      </c>
      <c r="U108" s="128">
        <v>3</v>
      </c>
      <c r="V108" s="141">
        <v>45712</v>
      </c>
      <c r="W108" s="124">
        <f t="shared" si="2"/>
        <v>1</v>
      </c>
      <c r="X108" s="134" t="s">
        <v>1518</v>
      </c>
    </row>
    <row r="109" spans="1:24" ht="12.75" hidden="1" customHeight="1">
      <c r="A109" s="134" t="s">
        <v>1518</v>
      </c>
      <c r="B109" s="142" t="s">
        <v>1049</v>
      </c>
      <c r="C109" s="136" t="s">
        <v>24</v>
      </c>
      <c r="D109" s="135">
        <v>80111600</v>
      </c>
      <c r="E109" s="136" t="s">
        <v>1050</v>
      </c>
      <c r="F109" s="135" t="s">
        <v>461</v>
      </c>
      <c r="G109" s="136" t="s">
        <v>461</v>
      </c>
      <c r="H109" s="136">
        <v>6</v>
      </c>
      <c r="I109" s="136">
        <v>1</v>
      </c>
      <c r="J109" s="135" t="s">
        <v>885</v>
      </c>
      <c r="K109" s="136" t="s">
        <v>886</v>
      </c>
      <c r="L109" s="137">
        <v>3000000</v>
      </c>
      <c r="M109" s="138">
        <v>18000000</v>
      </c>
      <c r="N109" s="135" t="s">
        <v>1011</v>
      </c>
      <c r="O109" s="136" t="s">
        <v>896</v>
      </c>
      <c r="P109" s="136" t="s">
        <v>888</v>
      </c>
      <c r="Q109" s="143" t="s">
        <v>1559</v>
      </c>
      <c r="R109" s="121" t="s">
        <v>17</v>
      </c>
      <c r="S109" s="121">
        <v>8146</v>
      </c>
      <c r="T109" s="140" t="s">
        <v>18</v>
      </c>
      <c r="U109" s="128">
        <v>3</v>
      </c>
      <c r="V109" s="141">
        <v>45712</v>
      </c>
      <c r="W109" s="124">
        <f t="shared" si="2"/>
        <v>1</v>
      </c>
      <c r="X109" s="134" t="s">
        <v>1518</v>
      </c>
    </row>
    <row r="110" spans="1:24" ht="12.75" hidden="1" customHeight="1">
      <c r="A110" s="134" t="s">
        <v>1518</v>
      </c>
      <c r="B110" s="142" t="s">
        <v>1051</v>
      </c>
      <c r="C110" s="136" t="s">
        <v>24</v>
      </c>
      <c r="D110" s="135">
        <v>80111600</v>
      </c>
      <c r="E110" s="136" t="s">
        <v>1052</v>
      </c>
      <c r="F110" s="135" t="s">
        <v>461</v>
      </c>
      <c r="G110" s="136" t="s">
        <v>461</v>
      </c>
      <c r="H110" s="136">
        <v>6</v>
      </c>
      <c r="I110" s="136">
        <v>1</v>
      </c>
      <c r="J110" s="135" t="s">
        <v>885</v>
      </c>
      <c r="K110" s="136" t="s">
        <v>886</v>
      </c>
      <c r="L110" s="137">
        <v>3000000</v>
      </c>
      <c r="M110" s="138">
        <v>18000000</v>
      </c>
      <c r="N110" s="135" t="s">
        <v>1011</v>
      </c>
      <c r="O110" s="136" t="s">
        <v>896</v>
      </c>
      <c r="P110" s="136" t="s">
        <v>888</v>
      </c>
      <c r="Q110" s="143" t="s">
        <v>1559</v>
      </c>
      <c r="R110" s="121" t="s">
        <v>17</v>
      </c>
      <c r="S110" s="121">
        <v>8146</v>
      </c>
      <c r="T110" s="140" t="s">
        <v>18</v>
      </c>
      <c r="U110" s="128">
        <v>3</v>
      </c>
      <c r="V110" s="141">
        <v>45712</v>
      </c>
      <c r="W110" s="124">
        <f t="shared" si="2"/>
        <v>1</v>
      </c>
      <c r="X110" s="134" t="s">
        <v>1518</v>
      </c>
    </row>
    <row r="111" spans="1:24" ht="12.75" hidden="1" customHeight="1">
      <c r="A111" s="134" t="s">
        <v>1518</v>
      </c>
      <c r="B111" s="142" t="s">
        <v>1053</v>
      </c>
      <c r="C111" s="136" t="s">
        <v>24</v>
      </c>
      <c r="D111" s="135">
        <v>80111600</v>
      </c>
      <c r="E111" s="136" t="s">
        <v>1563</v>
      </c>
      <c r="F111" s="135" t="s">
        <v>461</v>
      </c>
      <c r="G111" s="136" t="s">
        <v>461</v>
      </c>
      <c r="H111" s="136">
        <v>6</v>
      </c>
      <c r="I111" s="136">
        <v>1</v>
      </c>
      <c r="J111" s="135" t="s">
        <v>885</v>
      </c>
      <c r="K111" s="136" t="s">
        <v>886</v>
      </c>
      <c r="L111" s="137">
        <v>2500000</v>
      </c>
      <c r="M111" s="138">
        <v>15000000</v>
      </c>
      <c r="N111" s="135" t="s">
        <v>1011</v>
      </c>
      <c r="O111" s="136" t="s">
        <v>896</v>
      </c>
      <c r="P111" s="136" t="s">
        <v>888</v>
      </c>
      <c r="Q111" s="143" t="s">
        <v>1559</v>
      </c>
      <c r="R111" s="121" t="s">
        <v>17</v>
      </c>
      <c r="S111" s="121">
        <v>8146</v>
      </c>
      <c r="T111" s="140" t="s">
        <v>18</v>
      </c>
      <c r="U111" s="128">
        <v>3</v>
      </c>
      <c r="V111" s="141">
        <v>45712</v>
      </c>
      <c r="W111" s="124">
        <f t="shared" si="2"/>
        <v>1</v>
      </c>
      <c r="X111" s="134" t="s">
        <v>1518</v>
      </c>
    </row>
    <row r="112" spans="1:24" ht="12.75" hidden="1" customHeight="1">
      <c r="A112" s="134" t="s">
        <v>1518</v>
      </c>
      <c r="B112" s="142" t="s">
        <v>1054</v>
      </c>
      <c r="C112" s="136" t="s">
        <v>24</v>
      </c>
      <c r="D112" s="135">
        <v>80111600</v>
      </c>
      <c r="E112" s="136" t="s">
        <v>1055</v>
      </c>
      <c r="F112" s="135" t="s">
        <v>461</v>
      </c>
      <c r="G112" s="136" t="s">
        <v>461</v>
      </c>
      <c r="H112" s="136">
        <v>5</v>
      </c>
      <c r="I112" s="136">
        <v>1</v>
      </c>
      <c r="J112" s="135" t="s">
        <v>885</v>
      </c>
      <c r="K112" s="136" t="s">
        <v>886</v>
      </c>
      <c r="L112" s="137">
        <v>2250000</v>
      </c>
      <c r="M112" s="138">
        <v>11250000</v>
      </c>
      <c r="N112" s="135" t="s">
        <v>1011</v>
      </c>
      <c r="O112" s="136" t="s">
        <v>896</v>
      </c>
      <c r="P112" s="136" t="s">
        <v>888</v>
      </c>
      <c r="Q112" s="143" t="s">
        <v>1560</v>
      </c>
      <c r="R112" s="121" t="s">
        <v>17</v>
      </c>
      <c r="S112" s="121">
        <v>8146</v>
      </c>
      <c r="T112" s="140" t="s">
        <v>18</v>
      </c>
      <c r="U112" s="128">
        <v>3</v>
      </c>
      <c r="V112" s="141">
        <v>45712</v>
      </c>
      <c r="W112" s="124">
        <f t="shared" si="2"/>
        <v>1</v>
      </c>
      <c r="X112" s="134" t="s">
        <v>1518</v>
      </c>
    </row>
    <row r="113" spans="1:24" ht="12.75" hidden="1" customHeight="1">
      <c r="A113" s="134" t="s">
        <v>1518</v>
      </c>
      <c r="B113" s="142" t="s">
        <v>1066</v>
      </c>
      <c r="C113" s="136" t="s">
        <v>24</v>
      </c>
      <c r="D113" s="135" t="s">
        <v>1057</v>
      </c>
      <c r="E113" s="136" t="s">
        <v>1564</v>
      </c>
      <c r="F113" s="135" t="s">
        <v>1474</v>
      </c>
      <c r="G113" s="136" t="s">
        <v>1474</v>
      </c>
      <c r="H113" s="136">
        <v>1</v>
      </c>
      <c r="I113" s="136">
        <v>1</v>
      </c>
      <c r="J113" s="135" t="s">
        <v>885</v>
      </c>
      <c r="K113" s="136" t="s">
        <v>886</v>
      </c>
      <c r="L113" s="137" t="s">
        <v>924</v>
      </c>
      <c r="M113" s="138">
        <v>179550000</v>
      </c>
      <c r="N113" s="135" t="s">
        <v>1011</v>
      </c>
      <c r="O113" s="136" t="s">
        <v>896</v>
      </c>
      <c r="P113" s="136" t="s">
        <v>888</v>
      </c>
      <c r="Q113" s="143" t="s">
        <v>1510</v>
      </c>
      <c r="R113" s="121" t="s">
        <v>17</v>
      </c>
      <c r="S113" s="121">
        <v>8146</v>
      </c>
      <c r="T113" s="140" t="s">
        <v>18</v>
      </c>
      <c r="U113" s="128">
        <v>3</v>
      </c>
      <c r="V113" s="141">
        <v>45712</v>
      </c>
      <c r="W113" s="124">
        <f t="shared" si="2"/>
        <v>1</v>
      </c>
      <c r="X113" s="134" t="s">
        <v>1518</v>
      </c>
    </row>
    <row r="114" spans="1:24" ht="12.75" hidden="1" customHeight="1">
      <c r="A114" s="134" t="s">
        <v>1518</v>
      </c>
      <c r="B114" s="135" t="s">
        <v>1176</v>
      </c>
      <c r="C114" s="136" t="s">
        <v>21</v>
      </c>
      <c r="D114" s="135">
        <v>80111600</v>
      </c>
      <c r="E114" s="136" t="s">
        <v>1177</v>
      </c>
      <c r="F114" s="135" t="s">
        <v>461</v>
      </c>
      <c r="G114" s="136" t="s">
        <v>461</v>
      </c>
      <c r="H114" s="136">
        <v>5</v>
      </c>
      <c r="I114" s="136">
        <v>1</v>
      </c>
      <c r="J114" s="135" t="s">
        <v>885</v>
      </c>
      <c r="K114" s="136" t="s">
        <v>85</v>
      </c>
      <c r="L114" s="137">
        <v>4800000</v>
      </c>
      <c r="M114" s="138">
        <v>24000000</v>
      </c>
      <c r="N114" s="135" t="s">
        <v>1154</v>
      </c>
      <c r="O114" s="136" t="s">
        <v>79</v>
      </c>
      <c r="P114" s="136" t="s">
        <v>1155</v>
      </c>
      <c r="Q114" s="144" t="s">
        <v>1565</v>
      </c>
      <c r="R114" s="121" t="s">
        <v>17</v>
      </c>
      <c r="S114" s="121">
        <v>8146</v>
      </c>
      <c r="T114" s="140" t="s">
        <v>18</v>
      </c>
      <c r="U114" s="128">
        <v>3</v>
      </c>
      <c r="V114" s="141">
        <v>45712</v>
      </c>
      <c r="W114" s="124">
        <f t="shared" si="2"/>
        <v>1</v>
      </c>
      <c r="X114" s="134" t="s">
        <v>1518</v>
      </c>
    </row>
    <row r="115" spans="1:24" ht="12.75" hidden="1" customHeight="1">
      <c r="A115" s="134" t="s">
        <v>1518</v>
      </c>
      <c r="B115" s="135" t="s">
        <v>1156</v>
      </c>
      <c r="C115" s="136" t="s">
        <v>21</v>
      </c>
      <c r="D115" s="135">
        <v>80111600</v>
      </c>
      <c r="E115" s="136" t="s">
        <v>1157</v>
      </c>
      <c r="F115" s="135" t="s">
        <v>461</v>
      </c>
      <c r="G115" s="136" t="s">
        <v>461</v>
      </c>
      <c r="H115" s="136">
        <v>5</v>
      </c>
      <c r="I115" s="136">
        <v>1</v>
      </c>
      <c r="J115" s="135" t="s">
        <v>885</v>
      </c>
      <c r="K115" s="136" t="s">
        <v>85</v>
      </c>
      <c r="L115" s="137">
        <v>6500000</v>
      </c>
      <c r="M115" s="138">
        <v>32500000</v>
      </c>
      <c r="N115" s="135" t="s">
        <v>1154</v>
      </c>
      <c r="O115" s="136" t="s">
        <v>79</v>
      </c>
      <c r="P115" s="136" t="s">
        <v>1155</v>
      </c>
      <c r="Q115" s="139" t="s">
        <v>1566</v>
      </c>
      <c r="R115" s="121" t="s">
        <v>17</v>
      </c>
      <c r="S115" s="121">
        <v>8146</v>
      </c>
      <c r="T115" s="140" t="s">
        <v>18</v>
      </c>
      <c r="U115" s="128">
        <v>3</v>
      </c>
      <c r="V115" s="141">
        <v>45712</v>
      </c>
      <c r="W115" s="124">
        <f t="shared" si="2"/>
        <v>1</v>
      </c>
      <c r="X115" s="134" t="s">
        <v>1518</v>
      </c>
    </row>
    <row r="116" spans="1:24" ht="12.75" hidden="1" customHeight="1">
      <c r="A116" s="134" t="s">
        <v>1518</v>
      </c>
      <c r="B116" s="135" t="s">
        <v>1160</v>
      </c>
      <c r="C116" s="136" t="s">
        <v>21</v>
      </c>
      <c r="D116" s="135">
        <v>80111600</v>
      </c>
      <c r="E116" s="136" t="s">
        <v>1567</v>
      </c>
      <c r="F116" s="135" t="s">
        <v>461</v>
      </c>
      <c r="G116" s="136" t="s">
        <v>461</v>
      </c>
      <c r="H116" s="136">
        <v>2</v>
      </c>
      <c r="I116" s="136">
        <v>1</v>
      </c>
      <c r="J116" s="135" t="s">
        <v>885</v>
      </c>
      <c r="K116" s="136" t="s">
        <v>85</v>
      </c>
      <c r="L116" s="137">
        <v>4508000</v>
      </c>
      <c r="M116" s="138">
        <v>9016000</v>
      </c>
      <c r="N116" s="135" t="s">
        <v>1154</v>
      </c>
      <c r="O116" s="136" t="s">
        <v>79</v>
      </c>
      <c r="P116" s="136" t="s">
        <v>1155</v>
      </c>
      <c r="Q116" s="139" t="s">
        <v>1568</v>
      </c>
      <c r="R116" s="121" t="s">
        <v>17</v>
      </c>
      <c r="S116" s="121">
        <v>8146</v>
      </c>
      <c r="T116" s="140" t="s">
        <v>18</v>
      </c>
      <c r="U116" s="128">
        <v>3</v>
      </c>
      <c r="V116" s="141">
        <v>45712</v>
      </c>
      <c r="W116" s="124">
        <f t="shared" si="2"/>
        <v>1</v>
      </c>
      <c r="X116" s="134" t="s">
        <v>1518</v>
      </c>
    </row>
    <row r="117" spans="1:24" ht="12.75" hidden="1" customHeight="1">
      <c r="A117" s="134" t="s">
        <v>1518</v>
      </c>
      <c r="B117" s="135" t="s">
        <v>1174</v>
      </c>
      <c r="C117" s="136" t="s">
        <v>21</v>
      </c>
      <c r="D117" s="135">
        <v>80111600</v>
      </c>
      <c r="E117" s="136" t="s">
        <v>1175</v>
      </c>
      <c r="F117" s="135" t="s">
        <v>461</v>
      </c>
      <c r="G117" s="136" t="s">
        <v>461</v>
      </c>
      <c r="H117" s="136">
        <v>3</v>
      </c>
      <c r="I117" s="136">
        <v>1</v>
      </c>
      <c r="J117" s="135" t="s">
        <v>885</v>
      </c>
      <c r="K117" s="136" t="s">
        <v>85</v>
      </c>
      <c r="L117" s="137">
        <v>6500000</v>
      </c>
      <c r="M117" s="138">
        <v>19500000</v>
      </c>
      <c r="N117" s="135" t="s">
        <v>1154</v>
      </c>
      <c r="O117" s="136" t="s">
        <v>79</v>
      </c>
      <c r="P117" s="136" t="s">
        <v>1155</v>
      </c>
      <c r="Q117" s="139" t="s">
        <v>1568</v>
      </c>
      <c r="R117" s="121" t="s">
        <v>17</v>
      </c>
      <c r="S117" s="121">
        <v>8146</v>
      </c>
      <c r="T117" s="140" t="s">
        <v>18</v>
      </c>
      <c r="U117" s="128">
        <v>3</v>
      </c>
      <c r="V117" s="141">
        <v>45712</v>
      </c>
      <c r="W117" s="124">
        <f t="shared" si="2"/>
        <v>1</v>
      </c>
      <c r="X117" s="134" t="s">
        <v>1518</v>
      </c>
    </row>
    <row r="118" spans="1:24" ht="12.75" hidden="1" customHeight="1">
      <c r="A118" s="145" t="s">
        <v>1569</v>
      </c>
      <c r="B118" s="146" t="s">
        <v>1247</v>
      </c>
      <c r="C118" s="147" t="s">
        <v>21</v>
      </c>
      <c r="D118" s="146">
        <v>80111600</v>
      </c>
      <c r="E118" s="148" t="s">
        <v>1498</v>
      </c>
      <c r="F118" s="146" t="s">
        <v>461</v>
      </c>
      <c r="G118" s="147" t="s">
        <v>461</v>
      </c>
      <c r="H118" s="149">
        <v>5</v>
      </c>
      <c r="I118" s="149">
        <v>1</v>
      </c>
      <c r="J118" s="146" t="s">
        <v>84</v>
      </c>
      <c r="K118" s="149" t="s">
        <v>85</v>
      </c>
      <c r="L118" s="150">
        <v>3600000</v>
      </c>
      <c r="M118" s="151">
        <v>18000000</v>
      </c>
      <c r="N118" s="146" t="s">
        <v>1154</v>
      </c>
      <c r="O118" s="147" t="s">
        <v>123</v>
      </c>
      <c r="P118" s="147" t="s">
        <v>888</v>
      </c>
      <c r="Q118" s="149"/>
      <c r="R118" s="121" t="s">
        <v>17</v>
      </c>
      <c r="S118" s="121">
        <v>8146</v>
      </c>
      <c r="T118" s="140" t="s">
        <v>18</v>
      </c>
      <c r="U118" s="118">
        <v>3</v>
      </c>
      <c r="V118" s="152">
        <v>45712</v>
      </c>
      <c r="W118" s="124">
        <f t="shared" si="2"/>
        <v>1</v>
      </c>
      <c r="X118" s="145" t="s">
        <v>1569</v>
      </c>
    </row>
    <row r="119" spans="1:24" ht="12.75" hidden="1" customHeight="1">
      <c r="A119" s="134" t="s">
        <v>1518</v>
      </c>
      <c r="B119" s="135" t="s">
        <v>1206</v>
      </c>
      <c r="C119" s="136" t="s">
        <v>21</v>
      </c>
      <c r="D119" s="135">
        <v>43222610</v>
      </c>
      <c r="E119" s="136" t="s">
        <v>1207</v>
      </c>
      <c r="F119" s="135" t="s">
        <v>309</v>
      </c>
      <c r="G119" s="136" t="s">
        <v>309</v>
      </c>
      <c r="H119" s="136">
        <v>5</v>
      </c>
      <c r="I119" s="136">
        <v>1</v>
      </c>
      <c r="J119" s="135" t="s">
        <v>1063</v>
      </c>
      <c r="K119" s="136" t="s">
        <v>85</v>
      </c>
      <c r="L119" s="137" t="s">
        <v>1197</v>
      </c>
      <c r="M119" s="138">
        <v>5500000</v>
      </c>
      <c r="N119" s="135" t="s">
        <v>1154</v>
      </c>
      <c r="O119" s="136" t="s">
        <v>79</v>
      </c>
      <c r="P119" s="136" t="s">
        <v>1155</v>
      </c>
      <c r="Q119" s="139" t="s">
        <v>1570</v>
      </c>
      <c r="R119" s="121" t="s">
        <v>17</v>
      </c>
      <c r="S119" s="121">
        <v>8146</v>
      </c>
      <c r="T119" s="140" t="s">
        <v>18</v>
      </c>
      <c r="U119" s="128">
        <v>3</v>
      </c>
      <c r="V119" s="141">
        <v>45712</v>
      </c>
      <c r="W119" s="124">
        <f t="shared" si="2"/>
        <v>1</v>
      </c>
      <c r="X119" s="134" t="s">
        <v>1518</v>
      </c>
    </row>
    <row r="120" spans="1:24" ht="12.75" hidden="1" customHeight="1">
      <c r="A120" s="134" t="s">
        <v>1518</v>
      </c>
      <c r="B120" s="135" t="s">
        <v>1164</v>
      </c>
      <c r="C120" s="136" t="s">
        <v>21</v>
      </c>
      <c r="D120" s="135">
        <v>80111600</v>
      </c>
      <c r="E120" s="144" t="s">
        <v>1165</v>
      </c>
      <c r="F120" s="135" t="s">
        <v>675</v>
      </c>
      <c r="G120" s="136" t="s">
        <v>675</v>
      </c>
      <c r="H120" s="136">
        <v>5</v>
      </c>
      <c r="I120" s="136">
        <v>1</v>
      </c>
      <c r="J120" s="135" t="s">
        <v>885</v>
      </c>
      <c r="K120" s="136" t="s">
        <v>85</v>
      </c>
      <c r="L120" s="137">
        <v>4700000</v>
      </c>
      <c r="M120" s="138">
        <v>23500000</v>
      </c>
      <c r="N120" s="135" t="s">
        <v>1154</v>
      </c>
      <c r="O120" s="136" t="s">
        <v>79</v>
      </c>
      <c r="P120" s="136" t="s">
        <v>1155</v>
      </c>
      <c r="Q120" s="139" t="s">
        <v>1570</v>
      </c>
      <c r="R120" s="121" t="s">
        <v>17</v>
      </c>
      <c r="S120" s="121">
        <v>8146</v>
      </c>
      <c r="T120" s="140" t="s">
        <v>18</v>
      </c>
      <c r="U120" s="128">
        <v>3</v>
      </c>
      <c r="V120" s="141">
        <v>45712</v>
      </c>
      <c r="W120" s="124">
        <f t="shared" si="2"/>
        <v>1</v>
      </c>
      <c r="X120" s="134" t="s">
        <v>1518</v>
      </c>
    </row>
    <row r="121" spans="1:24" ht="12.75" hidden="1" customHeight="1">
      <c r="A121" s="134" t="s">
        <v>1518</v>
      </c>
      <c r="B121" s="135" t="s">
        <v>1210</v>
      </c>
      <c r="C121" s="136" t="s">
        <v>21</v>
      </c>
      <c r="D121" s="135">
        <v>80111600</v>
      </c>
      <c r="E121" s="136" t="s">
        <v>1484</v>
      </c>
      <c r="F121" s="135" t="s">
        <v>675</v>
      </c>
      <c r="G121" s="136" t="s">
        <v>675</v>
      </c>
      <c r="H121" s="136">
        <v>1</v>
      </c>
      <c r="I121" s="136">
        <v>1</v>
      </c>
      <c r="J121" s="135" t="s">
        <v>885</v>
      </c>
      <c r="K121" s="136" t="s">
        <v>85</v>
      </c>
      <c r="L121" s="137">
        <v>19909460</v>
      </c>
      <c r="M121" s="138">
        <v>19909460</v>
      </c>
      <c r="N121" s="135" t="s">
        <v>1154</v>
      </c>
      <c r="O121" s="136" t="s">
        <v>79</v>
      </c>
      <c r="P121" s="136" t="s">
        <v>1155</v>
      </c>
      <c r="Q121" s="139" t="s">
        <v>1571</v>
      </c>
      <c r="R121" s="121" t="s">
        <v>17</v>
      </c>
      <c r="S121" s="121">
        <v>8146</v>
      </c>
      <c r="T121" s="140" t="s">
        <v>18</v>
      </c>
      <c r="U121" s="128">
        <v>3</v>
      </c>
      <c r="V121" s="141">
        <v>45712</v>
      </c>
      <c r="W121" s="124">
        <f t="shared" si="2"/>
        <v>1</v>
      </c>
      <c r="X121" s="134" t="s">
        <v>1518</v>
      </c>
    </row>
    <row r="122" spans="1:24" ht="12.75" hidden="1" customHeight="1">
      <c r="A122" s="121" t="s">
        <v>1518</v>
      </c>
      <c r="B122" s="122" t="s">
        <v>335</v>
      </c>
      <c r="C122" s="121" t="s">
        <v>11</v>
      </c>
      <c r="D122" s="121">
        <v>80111600</v>
      </c>
      <c r="E122" s="121" t="s">
        <v>336</v>
      </c>
      <c r="F122" s="121" t="s">
        <v>315</v>
      </c>
      <c r="G122" s="121" t="str">
        <f t="shared" ref="G122:G128" si="8">+F122</f>
        <v>MARZO</v>
      </c>
      <c r="H122" s="121">
        <v>8</v>
      </c>
      <c r="I122" s="121">
        <v>1</v>
      </c>
      <c r="J122" s="121" t="s">
        <v>84</v>
      </c>
      <c r="K122" s="121" t="s">
        <v>85</v>
      </c>
      <c r="L122" s="123">
        <v>7000000</v>
      </c>
      <c r="M122" s="123">
        <f t="shared" ref="M122:M123" si="9">+L122*H122</f>
        <v>56000000</v>
      </c>
      <c r="N122" s="121" t="s">
        <v>288</v>
      </c>
      <c r="O122" s="121" t="s">
        <v>316</v>
      </c>
      <c r="P122" s="121" t="s">
        <v>289</v>
      </c>
      <c r="Q122" s="121"/>
      <c r="R122" s="121" t="s">
        <v>1520</v>
      </c>
      <c r="S122" s="121">
        <v>8080</v>
      </c>
      <c r="T122" s="127">
        <v>2024110010212</v>
      </c>
      <c r="U122" s="128">
        <v>4</v>
      </c>
      <c r="V122" s="129"/>
      <c r="W122" s="124">
        <f t="shared" si="2"/>
        <v>1</v>
      </c>
      <c r="X122" s="121" t="s">
        <v>1518</v>
      </c>
    </row>
    <row r="123" spans="1:24" ht="12.75" hidden="1" customHeight="1">
      <c r="A123" s="121" t="s">
        <v>1518</v>
      </c>
      <c r="B123" s="122" t="s">
        <v>385</v>
      </c>
      <c r="C123" s="121" t="s">
        <v>11</v>
      </c>
      <c r="D123" s="121">
        <v>80111600</v>
      </c>
      <c r="E123" s="121" t="s">
        <v>1572</v>
      </c>
      <c r="F123" s="121" t="s">
        <v>309</v>
      </c>
      <c r="G123" s="121" t="str">
        <f t="shared" si="8"/>
        <v>Marzo</v>
      </c>
      <c r="H123" s="121">
        <v>7</v>
      </c>
      <c r="I123" s="121">
        <v>1</v>
      </c>
      <c r="J123" s="121" t="s">
        <v>84</v>
      </c>
      <c r="K123" s="121" t="s">
        <v>85</v>
      </c>
      <c r="L123" s="123">
        <v>2500000</v>
      </c>
      <c r="M123" s="123">
        <f t="shared" si="9"/>
        <v>17500000</v>
      </c>
      <c r="N123" s="121" t="s">
        <v>288</v>
      </c>
      <c r="O123" s="121" t="s">
        <v>310</v>
      </c>
      <c r="P123" s="121" t="s">
        <v>289</v>
      </c>
      <c r="Q123" s="121"/>
      <c r="R123" s="121" t="s">
        <v>1520</v>
      </c>
      <c r="S123" s="121">
        <v>8080</v>
      </c>
      <c r="T123" s="127">
        <v>2024110010212</v>
      </c>
      <c r="U123" s="128">
        <v>4</v>
      </c>
      <c r="V123" s="129"/>
      <c r="W123" s="124">
        <f t="shared" si="2"/>
        <v>1</v>
      </c>
      <c r="X123" s="121" t="s">
        <v>1518</v>
      </c>
    </row>
    <row r="124" spans="1:24" ht="12.75" hidden="1" customHeight="1">
      <c r="A124" s="121" t="s">
        <v>1539</v>
      </c>
      <c r="B124" s="128" t="s">
        <v>1248</v>
      </c>
      <c r="C124" s="121" t="s">
        <v>11</v>
      </c>
      <c r="D124" s="121">
        <v>80111600</v>
      </c>
      <c r="E124" s="121" t="s">
        <v>1249</v>
      </c>
      <c r="F124" s="121" t="s">
        <v>83</v>
      </c>
      <c r="G124" s="121" t="str">
        <f t="shared" si="8"/>
        <v>FEBRERO</v>
      </c>
      <c r="H124" s="121">
        <v>6</v>
      </c>
      <c r="I124" s="121">
        <v>1</v>
      </c>
      <c r="J124" s="121" t="s">
        <v>84</v>
      </c>
      <c r="K124" s="121" t="s">
        <v>85</v>
      </c>
      <c r="L124" s="123">
        <v>7000000</v>
      </c>
      <c r="M124" s="123">
        <f>+H124*L124</f>
        <v>42000000</v>
      </c>
      <c r="N124" s="121" t="s">
        <v>288</v>
      </c>
      <c r="O124" s="121" t="s">
        <v>79</v>
      </c>
      <c r="P124" s="121" t="s">
        <v>289</v>
      </c>
      <c r="Q124" s="153" t="s">
        <v>1573</v>
      </c>
      <c r="R124" s="121" t="s">
        <v>1520</v>
      </c>
      <c r="S124" s="121">
        <v>8080</v>
      </c>
      <c r="T124" s="127">
        <v>2024110010212</v>
      </c>
      <c r="U124" s="128">
        <v>4</v>
      </c>
      <c r="V124" s="129"/>
      <c r="W124" s="124">
        <f t="shared" si="2"/>
        <v>1</v>
      </c>
      <c r="X124" s="121" t="s">
        <v>1539</v>
      </c>
    </row>
    <row r="125" spans="1:24" ht="12.75" hidden="1" customHeight="1">
      <c r="A125" s="121" t="s">
        <v>1539</v>
      </c>
      <c r="B125" s="128" t="s">
        <v>1250</v>
      </c>
      <c r="C125" s="121" t="s">
        <v>11</v>
      </c>
      <c r="D125" s="121">
        <v>80111600</v>
      </c>
      <c r="E125" s="121" t="s">
        <v>1251</v>
      </c>
      <c r="F125" s="121" t="s">
        <v>83</v>
      </c>
      <c r="G125" s="121" t="str">
        <f t="shared" si="8"/>
        <v>FEBRERO</v>
      </c>
      <c r="H125" s="121">
        <v>5</v>
      </c>
      <c r="I125" s="121">
        <v>1</v>
      </c>
      <c r="J125" s="121" t="s">
        <v>84</v>
      </c>
      <c r="K125" s="121" t="s">
        <v>85</v>
      </c>
      <c r="L125" s="123">
        <v>5000000</v>
      </c>
      <c r="M125" s="123">
        <f t="shared" ref="M125:M129" si="10">+L125*H125</f>
        <v>25000000</v>
      </c>
      <c r="N125" s="121" t="s">
        <v>288</v>
      </c>
      <c r="O125" s="121" t="s">
        <v>316</v>
      </c>
      <c r="P125" s="121" t="s">
        <v>289</v>
      </c>
      <c r="Q125" s="154"/>
      <c r="R125" s="121" t="s">
        <v>1520</v>
      </c>
      <c r="S125" s="121">
        <v>8080</v>
      </c>
      <c r="T125" s="127">
        <v>2024110010212</v>
      </c>
      <c r="U125" s="128">
        <v>4</v>
      </c>
      <c r="V125" s="129"/>
      <c r="W125" s="124">
        <f t="shared" si="2"/>
        <v>1</v>
      </c>
      <c r="X125" s="121" t="s">
        <v>1539</v>
      </c>
    </row>
    <row r="126" spans="1:24" ht="12.75" hidden="1" customHeight="1">
      <c r="A126" s="121" t="s">
        <v>1518</v>
      </c>
      <c r="B126" s="122" t="s">
        <v>414</v>
      </c>
      <c r="C126" s="121" t="s">
        <v>12</v>
      </c>
      <c r="D126" s="121">
        <v>80111600</v>
      </c>
      <c r="E126" s="121" t="s">
        <v>416</v>
      </c>
      <c r="F126" s="121" t="s">
        <v>315</v>
      </c>
      <c r="G126" s="121" t="str">
        <f t="shared" si="8"/>
        <v>MARZO</v>
      </c>
      <c r="H126" s="121">
        <v>6</v>
      </c>
      <c r="I126" s="121">
        <v>1</v>
      </c>
      <c r="J126" s="121" t="s">
        <v>84</v>
      </c>
      <c r="K126" s="121" t="s">
        <v>85</v>
      </c>
      <c r="L126" s="123">
        <v>5000000</v>
      </c>
      <c r="M126" s="123">
        <f t="shared" si="10"/>
        <v>30000000</v>
      </c>
      <c r="N126" s="121" t="s">
        <v>288</v>
      </c>
      <c r="O126" s="121" t="s">
        <v>316</v>
      </c>
      <c r="P126" s="121" t="s">
        <v>289</v>
      </c>
      <c r="Q126" s="121"/>
      <c r="R126" s="121" t="s">
        <v>1520</v>
      </c>
      <c r="S126" s="121">
        <v>8080</v>
      </c>
      <c r="T126" s="127">
        <v>2024110010212</v>
      </c>
      <c r="U126" s="128">
        <v>4</v>
      </c>
      <c r="V126" s="129"/>
      <c r="W126" s="124">
        <f t="shared" si="2"/>
        <v>1</v>
      </c>
      <c r="X126" s="121" t="s">
        <v>1518</v>
      </c>
    </row>
    <row r="127" spans="1:24" ht="12.75" hidden="1" customHeight="1">
      <c r="A127" s="121" t="s">
        <v>1518</v>
      </c>
      <c r="B127" s="122" t="s">
        <v>422</v>
      </c>
      <c r="C127" s="121" t="s">
        <v>12</v>
      </c>
      <c r="D127" s="121">
        <v>80111600</v>
      </c>
      <c r="E127" s="121" t="s">
        <v>423</v>
      </c>
      <c r="F127" s="121" t="s">
        <v>315</v>
      </c>
      <c r="G127" s="121" t="str">
        <f t="shared" si="8"/>
        <v>MARZO</v>
      </c>
      <c r="H127" s="121">
        <v>5</v>
      </c>
      <c r="I127" s="121">
        <v>1</v>
      </c>
      <c r="J127" s="121" t="s">
        <v>84</v>
      </c>
      <c r="K127" s="121" t="s">
        <v>85</v>
      </c>
      <c r="L127" s="123">
        <v>4000000</v>
      </c>
      <c r="M127" s="123">
        <f t="shared" si="10"/>
        <v>20000000</v>
      </c>
      <c r="N127" s="121" t="s">
        <v>288</v>
      </c>
      <c r="O127" s="121" t="s">
        <v>316</v>
      </c>
      <c r="P127" s="121" t="s">
        <v>289</v>
      </c>
      <c r="Q127" s="121"/>
      <c r="R127" s="121" t="s">
        <v>1520</v>
      </c>
      <c r="S127" s="121">
        <v>8080</v>
      </c>
      <c r="T127" s="127">
        <v>2024110010212</v>
      </c>
      <c r="U127" s="128">
        <v>4</v>
      </c>
      <c r="V127" s="129"/>
      <c r="W127" s="124">
        <f t="shared" si="2"/>
        <v>1</v>
      </c>
      <c r="X127" s="121" t="s">
        <v>1518</v>
      </c>
    </row>
    <row r="128" spans="1:24" ht="12.75" hidden="1" customHeight="1">
      <c r="A128" s="121" t="s">
        <v>1518</v>
      </c>
      <c r="B128" s="122" t="s">
        <v>436</v>
      </c>
      <c r="C128" s="121" t="s">
        <v>12</v>
      </c>
      <c r="D128" s="121">
        <v>80111600</v>
      </c>
      <c r="E128" s="121" t="s">
        <v>437</v>
      </c>
      <c r="F128" s="121" t="s">
        <v>315</v>
      </c>
      <c r="G128" s="121" t="str">
        <f t="shared" si="8"/>
        <v>MARZO</v>
      </c>
      <c r="H128" s="121">
        <v>6</v>
      </c>
      <c r="I128" s="121">
        <v>1</v>
      </c>
      <c r="J128" s="121" t="s">
        <v>84</v>
      </c>
      <c r="K128" s="121" t="s">
        <v>85</v>
      </c>
      <c r="L128" s="123">
        <v>6000000</v>
      </c>
      <c r="M128" s="123">
        <f t="shared" si="10"/>
        <v>36000000</v>
      </c>
      <c r="N128" s="121" t="s">
        <v>288</v>
      </c>
      <c r="O128" s="121" t="s">
        <v>316</v>
      </c>
      <c r="P128" s="121" t="s">
        <v>289</v>
      </c>
      <c r="Q128" s="121"/>
      <c r="R128" s="121" t="s">
        <v>1520</v>
      </c>
      <c r="S128" s="121">
        <v>8080</v>
      </c>
      <c r="T128" s="127">
        <v>2024110010212</v>
      </c>
      <c r="U128" s="128">
        <v>4</v>
      </c>
      <c r="V128" s="129"/>
      <c r="W128" s="124">
        <f t="shared" si="2"/>
        <v>1</v>
      </c>
      <c r="X128" s="121" t="s">
        <v>1518</v>
      </c>
    </row>
    <row r="129" spans="1:24" ht="12.75" hidden="1" customHeight="1">
      <c r="A129" s="121" t="s">
        <v>1518</v>
      </c>
      <c r="B129" s="122" t="s">
        <v>1221</v>
      </c>
      <c r="C129" s="121" t="s">
        <v>26</v>
      </c>
      <c r="D129" s="121">
        <v>80111604</v>
      </c>
      <c r="E129" s="118" t="s">
        <v>1222</v>
      </c>
      <c r="F129" s="121" t="s">
        <v>315</v>
      </c>
      <c r="G129" s="121" t="s">
        <v>315</v>
      </c>
      <c r="H129" s="121">
        <v>6</v>
      </c>
      <c r="I129" s="122">
        <v>1</v>
      </c>
      <c r="J129" s="121" t="s">
        <v>84</v>
      </c>
      <c r="K129" s="121" t="s">
        <v>85</v>
      </c>
      <c r="L129" s="131">
        <v>5500000</v>
      </c>
      <c r="M129" s="131">
        <f t="shared" si="10"/>
        <v>33000000</v>
      </c>
      <c r="N129" s="131" t="s">
        <v>288</v>
      </c>
      <c r="O129" s="121" t="s">
        <v>79</v>
      </c>
      <c r="P129" s="122" t="s">
        <v>1217</v>
      </c>
      <c r="Q129" s="121"/>
      <c r="R129" s="121" t="s">
        <v>25</v>
      </c>
      <c r="S129" s="121">
        <v>8238</v>
      </c>
      <c r="T129" s="127">
        <v>2024110010322</v>
      </c>
      <c r="U129" s="128">
        <v>5</v>
      </c>
      <c r="V129" s="129"/>
      <c r="W129" s="124">
        <f t="shared" si="2"/>
        <v>1</v>
      </c>
      <c r="X129" s="121" t="s">
        <v>1518</v>
      </c>
    </row>
    <row r="130" spans="1:24" ht="12.75" hidden="1" customHeight="1">
      <c r="A130" s="121" t="s">
        <v>1518</v>
      </c>
      <c r="B130" s="122" t="s">
        <v>1230</v>
      </c>
      <c r="C130" s="121" t="s">
        <v>26</v>
      </c>
      <c r="D130" s="121">
        <v>80111610</v>
      </c>
      <c r="E130" s="121" t="s">
        <v>1495</v>
      </c>
      <c r="F130" s="121" t="s">
        <v>461</v>
      </c>
      <c r="G130" s="121" t="s">
        <v>461</v>
      </c>
      <c r="H130" s="121">
        <v>6</v>
      </c>
      <c r="I130" s="121">
        <v>1</v>
      </c>
      <c r="J130" s="121" t="s">
        <v>84</v>
      </c>
      <c r="K130" s="121" t="s">
        <v>85</v>
      </c>
      <c r="L130" s="155">
        <f>+M130</f>
        <v>33590000</v>
      </c>
      <c r="M130" s="131">
        <f>39090000-5500000</f>
        <v>33590000</v>
      </c>
      <c r="N130" s="131" t="s">
        <v>288</v>
      </c>
      <c r="O130" s="121" t="s">
        <v>79</v>
      </c>
      <c r="P130" s="122" t="s">
        <v>1217</v>
      </c>
      <c r="Q130" s="121"/>
      <c r="R130" s="121" t="s">
        <v>25</v>
      </c>
      <c r="S130" s="121">
        <v>8238</v>
      </c>
      <c r="T130" s="127">
        <v>2024110010322</v>
      </c>
      <c r="U130" s="128">
        <v>5</v>
      </c>
      <c r="V130" s="129"/>
      <c r="W130" s="124">
        <f t="shared" si="2"/>
        <v>1</v>
      </c>
      <c r="X130" s="121" t="s">
        <v>1518</v>
      </c>
    </row>
    <row r="131" spans="1:24" ht="12.75" hidden="1" customHeight="1">
      <c r="A131" s="121" t="s">
        <v>1518</v>
      </c>
      <c r="B131" s="121" t="s">
        <v>167</v>
      </c>
      <c r="C131" s="121" t="s">
        <v>16</v>
      </c>
      <c r="D131" s="121">
        <v>80111600</v>
      </c>
      <c r="E131" s="121" t="s">
        <v>168</v>
      </c>
      <c r="F131" s="121" t="s">
        <v>121</v>
      </c>
      <c r="G131" s="121" t="s">
        <v>121</v>
      </c>
      <c r="H131" s="121">
        <v>10</v>
      </c>
      <c r="I131" s="121">
        <v>1</v>
      </c>
      <c r="J131" s="121" t="s">
        <v>84</v>
      </c>
      <c r="K131" s="121" t="s">
        <v>85</v>
      </c>
      <c r="L131" s="156">
        <v>7000000</v>
      </c>
      <c r="M131" s="156">
        <v>70000000</v>
      </c>
      <c r="N131" s="121" t="s">
        <v>157</v>
      </c>
      <c r="O131" s="121" t="s">
        <v>169</v>
      </c>
      <c r="P131" s="121" t="s">
        <v>124</v>
      </c>
      <c r="Q131" s="121" t="s">
        <v>1574</v>
      </c>
      <c r="R131" s="124" t="s">
        <v>13</v>
      </c>
      <c r="S131" s="157">
        <v>8066</v>
      </c>
      <c r="T131" s="157">
        <v>2024110010194</v>
      </c>
      <c r="U131" s="158">
        <v>6</v>
      </c>
      <c r="V131" s="129"/>
      <c r="W131" s="124">
        <f t="shared" si="2"/>
        <v>1</v>
      </c>
      <c r="X131" s="121" t="s">
        <v>1518</v>
      </c>
    </row>
    <row r="132" spans="1:24" ht="12.75" hidden="1" customHeight="1">
      <c r="A132" s="121" t="s">
        <v>1518</v>
      </c>
      <c r="B132" s="121" t="s">
        <v>173</v>
      </c>
      <c r="C132" s="121" t="s">
        <v>16</v>
      </c>
      <c r="D132" s="121">
        <v>80111600</v>
      </c>
      <c r="E132" s="121" t="s">
        <v>174</v>
      </c>
      <c r="F132" s="121" t="s">
        <v>121</v>
      </c>
      <c r="G132" s="121" t="s">
        <v>121</v>
      </c>
      <c r="H132" s="121">
        <v>9</v>
      </c>
      <c r="I132" s="121">
        <v>1</v>
      </c>
      <c r="J132" s="121" t="s">
        <v>84</v>
      </c>
      <c r="K132" s="121" t="s">
        <v>85</v>
      </c>
      <c r="L132" s="156">
        <v>8000000</v>
      </c>
      <c r="M132" s="156">
        <f>+L132*H132</f>
        <v>72000000</v>
      </c>
      <c r="N132" s="121" t="s">
        <v>172</v>
      </c>
      <c r="O132" s="121" t="s">
        <v>169</v>
      </c>
      <c r="P132" s="121" t="s">
        <v>124</v>
      </c>
      <c r="Q132" s="121" t="s">
        <v>1575</v>
      </c>
      <c r="R132" s="124" t="s">
        <v>13</v>
      </c>
      <c r="S132" s="157">
        <v>8066</v>
      </c>
      <c r="T132" s="157">
        <v>2024110010194</v>
      </c>
      <c r="U132" s="158">
        <v>6</v>
      </c>
      <c r="V132" s="129"/>
      <c r="W132" s="124">
        <f t="shared" si="2"/>
        <v>1</v>
      </c>
      <c r="X132" s="121" t="s">
        <v>1518</v>
      </c>
    </row>
    <row r="133" spans="1:24" ht="12.75" hidden="1" customHeight="1">
      <c r="A133" s="121" t="s">
        <v>1518</v>
      </c>
      <c r="B133" s="121" t="s">
        <v>177</v>
      </c>
      <c r="C133" s="121" t="s">
        <v>16</v>
      </c>
      <c r="D133" s="121">
        <v>80111600</v>
      </c>
      <c r="E133" s="121" t="s">
        <v>178</v>
      </c>
      <c r="F133" s="121" t="s">
        <v>179</v>
      </c>
      <c r="G133" s="121" t="s">
        <v>179</v>
      </c>
      <c r="H133" s="121">
        <v>10</v>
      </c>
      <c r="I133" s="121">
        <v>1</v>
      </c>
      <c r="J133" s="121" t="s">
        <v>84</v>
      </c>
      <c r="K133" s="121" t="s">
        <v>85</v>
      </c>
      <c r="L133" s="156">
        <v>3000000</v>
      </c>
      <c r="M133" s="156">
        <v>30000000</v>
      </c>
      <c r="N133" s="121" t="s">
        <v>157</v>
      </c>
      <c r="O133" s="121" t="s">
        <v>169</v>
      </c>
      <c r="P133" s="121" t="s">
        <v>124</v>
      </c>
      <c r="Q133" s="121" t="s">
        <v>1576</v>
      </c>
      <c r="R133" s="124" t="s">
        <v>13</v>
      </c>
      <c r="S133" s="157">
        <v>8066</v>
      </c>
      <c r="T133" s="157">
        <v>2024110010194</v>
      </c>
      <c r="U133" s="158">
        <v>6</v>
      </c>
      <c r="V133" s="129"/>
      <c r="W133" s="124">
        <f t="shared" si="2"/>
        <v>1</v>
      </c>
      <c r="X133" s="121" t="s">
        <v>1518</v>
      </c>
    </row>
    <row r="134" spans="1:24" ht="12.75" hidden="1" customHeight="1">
      <c r="A134" s="121" t="s">
        <v>1518</v>
      </c>
      <c r="B134" s="121" t="s">
        <v>180</v>
      </c>
      <c r="C134" s="121" t="s">
        <v>16</v>
      </c>
      <c r="D134" s="121">
        <v>80111600</v>
      </c>
      <c r="E134" s="121" t="s">
        <v>181</v>
      </c>
      <c r="F134" s="121" t="s">
        <v>121</v>
      </c>
      <c r="G134" s="121" t="s">
        <v>121</v>
      </c>
      <c r="H134" s="121">
        <v>2</v>
      </c>
      <c r="I134" s="121">
        <v>1</v>
      </c>
      <c r="J134" s="121" t="s">
        <v>84</v>
      </c>
      <c r="K134" s="121" t="s">
        <v>85</v>
      </c>
      <c r="L134" s="156">
        <v>5000000</v>
      </c>
      <c r="M134" s="156">
        <f>+L134*H134</f>
        <v>10000000</v>
      </c>
      <c r="N134" s="121" t="s">
        <v>182</v>
      </c>
      <c r="O134" s="121" t="s">
        <v>169</v>
      </c>
      <c r="P134" s="121" t="s">
        <v>124</v>
      </c>
      <c r="Q134" s="121" t="s">
        <v>1577</v>
      </c>
      <c r="R134" s="124" t="s">
        <v>13</v>
      </c>
      <c r="S134" s="157">
        <v>8066</v>
      </c>
      <c r="T134" s="157">
        <v>2024110010194</v>
      </c>
      <c r="U134" s="158">
        <v>6</v>
      </c>
      <c r="V134" s="129"/>
      <c r="W134" s="124">
        <f t="shared" si="2"/>
        <v>1</v>
      </c>
      <c r="X134" s="121" t="s">
        <v>1518</v>
      </c>
    </row>
    <row r="135" spans="1:24" ht="12.75" hidden="1" customHeight="1">
      <c r="A135" s="121" t="s">
        <v>1518</v>
      </c>
      <c r="B135" s="122" t="s">
        <v>183</v>
      </c>
      <c r="C135" s="121" t="s">
        <v>16</v>
      </c>
      <c r="D135" s="121">
        <v>80111600</v>
      </c>
      <c r="E135" s="121" t="s">
        <v>184</v>
      </c>
      <c r="F135" s="121" t="s">
        <v>121</v>
      </c>
      <c r="G135" s="121" t="s">
        <v>121</v>
      </c>
      <c r="H135" s="156">
        <v>6</v>
      </c>
      <c r="I135" s="121">
        <v>1</v>
      </c>
      <c r="J135" s="121" t="s">
        <v>84</v>
      </c>
      <c r="K135" s="121" t="s">
        <v>85</v>
      </c>
      <c r="L135" s="156">
        <v>7600000</v>
      </c>
      <c r="M135" s="156">
        <v>45600000</v>
      </c>
      <c r="N135" s="121" t="s">
        <v>182</v>
      </c>
      <c r="O135" s="121" t="s">
        <v>169</v>
      </c>
      <c r="P135" s="121" t="s">
        <v>124</v>
      </c>
      <c r="Q135" s="121" t="s">
        <v>1578</v>
      </c>
      <c r="R135" s="124" t="s">
        <v>13</v>
      </c>
      <c r="S135" s="157">
        <v>8066</v>
      </c>
      <c r="T135" s="157">
        <v>2024110010194</v>
      </c>
      <c r="U135" s="158">
        <v>6</v>
      </c>
      <c r="V135" s="129"/>
      <c r="W135" s="124">
        <f t="shared" si="2"/>
        <v>1</v>
      </c>
      <c r="X135" s="121" t="s">
        <v>1518</v>
      </c>
    </row>
    <row r="136" spans="1:24" ht="12.75" hidden="1" customHeight="1">
      <c r="A136" s="121" t="s">
        <v>1518</v>
      </c>
      <c r="B136" s="122" t="s">
        <v>188</v>
      </c>
      <c r="C136" s="121" t="s">
        <v>16</v>
      </c>
      <c r="D136" s="121">
        <v>80111600</v>
      </c>
      <c r="E136" s="121" t="s">
        <v>189</v>
      </c>
      <c r="F136" s="121" t="s">
        <v>121</v>
      </c>
      <c r="G136" s="121" t="s">
        <v>121</v>
      </c>
      <c r="H136" s="156">
        <v>7</v>
      </c>
      <c r="I136" s="121">
        <v>1</v>
      </c>
      <c r="J136" s="121" t="s">
        <v>84</v>
      </c>
      <c r="K136" s="121" t="s">
        <v>85</v>
      </c>
      <c r="L136" s="156">
        <v>5000000</v>
      </c>
      <c r="M136" s="156">
        <v>35000000</v>
      </c>
      <c r="N136" s="121" t="s">
        <v>182</v>
      </c>
      <c r="O136" s="121" t="s">
        <v>169</v>
      </c>
      <c r="P136" s="121" t="s">
        <v>124</v>
      </c>
      <c r="Q136" s="121" t="s">
        <v>1578</v>
      </c>
      <c r="R136" s="124" t="s">
        <v>13</v>
      </c>
      <c r="S136" s="157">
        <v>8066</v>
      </c>
      <c r="T136" s="157">
        <v>2024110010194</v>
      </c>
      <c r="U136" s="158">
        <v>6</v>
      </c>
      <c r="V136" s="129"/>
      <c r="W136" s="124">
        <f t="shared" si="2"/>
        <v>1</v>
      </c>
      <c r="X136" s="121" t="s">
        <v>1518</v>
      </c>
    </row>
    <row r="137" spans="1:24" ht="12.75" hidden="1" customHeight="1">
      <c r="A137" s="121" t="s">
        <v>1518</v>
      </c>
      <c r="B137" s="122" t="s">
        <v>225</v>
      </c>
      <c r="C137" s="121" t="s">
        <v>16</v>
      </c>
      <c r="D137" s="121">
        <v>80111600</v>
      </c>
      <c r="E137" s="121" t="s">
        <v>226</v>
      </c>
      <c r="F137" s="121" t="s">
        <v>121</v>
      </c>
      <c r="G137" s="121" t="s">
        <v>121</v>
      </c>
      <c r="H137" s="156">
        <v>6</v>
      </c>
      <c r="I137" s="121">
        <v>1</v>
      </c>
      <c r="J137" s="121" t="s">
        <v>84</v>
      </c>
      <c r="K137" s="121" t="s">
        <v>85</v>
      </c>
      <c r="L137" s="156">
        <v>4508000</v>
      </c>
      <c r="M137" s="156">
        <v>27048000</v>
      </c>
      <c r="N137" s="121" t="s">
        <v>227</v>
      </c>
      <c r="O137" s="121" t="s">
        <v>169</v>
      </c>
      <c r="P137" s="121" t="s">
        <v>124</v>
      </c>
      <c r="Q137" s="121" t="s">
        <v>1578</v>
      </c>
      <c r="R137" s="124" t="s">
        <v>13</v>
      </c>
      <c r="S137" s="157">
        <v>8066</v>
      </c>
      <c r="T137" s="157">
        <v>2024110010194</v>
      </c>
      <c r="U137" s="158">
        <v>6</v>
      </c>
      <c r="V137" s="129"/>
      <c r="W137" s="124">
        <f t="shared" si="2"/>
        <v>1</v>
      </c>
      <c r="X137" s="121" t="s">
        <v>1518</v>
      </c>
    </row>
    <row r="138" spans="1:24" ht="12.75" hidden="1" customHeight="1">
      <c r="A138" s="121" t="s">
        <v>1518</v>
      </c>
      <c r="B138" s="122" t="s">
        <v>234</v>
      </c>
      <c r="C138" s="121" t="s">
        <v>16</v>
      </c>
      <c r="D138" s="121">
        <v>80111600</v>
      </c>
      <c r="E138" s="121" t="s">
        <v>235</v>
      </c>
      <c r="F138" s="121" t="s">
        <v>121</v>
      </c>
      <c r="G138" s="121" t="s">
        <v>121</v>
      </c>
      <c r="H138" s="156">
        <v>6</v>
      </c>
      <c r="I138" s="121">
        <v>1</v>
      </c>
      <c r="J138" s="121" t="s">
        <v>84</v>
      </c>
      <c r="K138" s="121" t="s">
        <v>85</v>
      </c>
      <c r="L138" s="156">
        <v>6000000</v>
      </c>
      <c r="M138" s="156">
        <v>36000000</v>
      </c>
      <c r="N138" s="121" t="s">
        <v>172</v>
      </c>
      <c r="O138" s="121" t="s">
        <v>169</v>
      </c>
      <c r="P138" s="121" t="s">
        <v>124</v>
      </c>
      <c r="Q138" s="121" t="s">
        <v>1579</v>
      </c>
      <c r="R138" s="124" t="s">
        <v>13</v>
      </c>
      <c r="S138" s="157">
        <v>8066</v>
      </c>
      <c r="T138" s="157">
        <v>2024110010194</v>
      </c>
      <c r="U138" s="158">
        <v>6</v>
      </c>
      <c r="V138" s="129"/>
      <c r="W138" s="124">
        <f t="shared" si="2"/>
        <v>1</v>
      </c>
      <c r="X138" s="121" t="s">
        <v>1518</v>
      </c>
    </row>
    <row r="139" spans="1:24" ht="12.75" hidden="1" customHeight="1">
      <c r="A139" s="121" t="s">
        <v>1518</v>
      </c>
      <c r="B139" s="122" t="s">
        <v>236</v>
      </c>
      <c r="C139" s="121" t="s">
        <v>16</v>
      </c>
      <c r="D139" s="121">
        <v>80111600</v>
      </c>
      <c r="E139" s="121" t="s">
        <v>231</v>
      </c>
      <c r="F139" s="121" t="s">
        <v>121</v>
      </c>
      <c r="G139" s="121" t="s">
        <v>121</v>
      </c>
      <c r="H139" s="156">
        <v>7</v>
      </c>
      <c r="I139" s="121">
        <v>1</v>
      </c>
      <c r="J139" s="121" t="s">
        <v>84</v>
      </c>
      <c r="K139" s="121" t="s">
        <v>85</v>
      </c>
      <c r="L139" s="156">
        <v>8000000</v>
      </c>
      <c r="M139" s="156">
        <f>+L139*H139</f>
        <v>56000000</v>
      </c>
      <c r="N139" s="121" t="s">
        <v>122</v>
      </c>
      <c r="O139" s="121" t="s">
        <v>169</v>
      </c>
      <c r="P139" s="121" t="s">
        <v>124</v>
      </c>
      <c r="Q139" s="121" t="s">
        <v>1579</v>
      </c>
      <c r="R139" s="124" t="s">
        <v>13</v>
      </c>
      <c r="S139" s="157">
        <v>8066</v>
      </c>
      <c r="T139" s="157">
        <v>2024110010194</v>
      </c>
      <c r="U139" s="158">
        <v>6</v>
      </c>
      <c r="V139" s="129"/>
      <c r="W139" s="124">
        <f t="shared" si="2"/>
        <v>1</v>
      </c>
      <c r="X139" s="121" t="s">
        <v>1518</v>
      </c>
    </row>
    <row r="140" spans="1:24" ht="12.75" hidden="1" customHeight="1">
      <c r="A140" s="121" t="s">
        <v>1518</v>
      </c>
      <c r="B140" s="122" t="s">
        <v>244</v>
      </c>
      <c r="C140" s="121" t="s">
        <v>16</v>
      </c>
      <c r="D140" s="121">
        <v>80111600</v>
      </c>
      <c r="E140" s="121" t="s">
        <v>245</v>
      </c>
      <c r="F140" s="121" t="s">
        <v>121</v>
      </c>
      <c r="G140" s="121" t="s">
        <v>121</v>
      </c>
      <c r="H140" s="156">
        <v>9</v>
      </c>
      <c r="I140" s="121">
        <v>1</v>
      </c>
      <c r="J140" s="121" t="s">
        <v>84</v>
      </c>
      <c r="K140" s="121" t="s">
        <v>85</v>
      </c>
      <c r="L140" s="156">
        <v>7000000</v>
      </c>
      <c r="M140" s="156">
        <v>63000000</v>
      </c>
      <c r="N140" s="121" t="s">
        <v>172</v>
      </c>
      <c r="O140" s="121" t="s">
        <v>169</v>
      </c>
      <c r="P140" s="121" t="s">
        <v>124</v>
      </c>
      <c r="Q140" s="121" t="s">
        <v>1576</v>
      </c>
      <c r="R140" s="124" t="s">
        <v>13</v>
      </c>
      <c r="S140" s="157">
        <v>8066</v>
      </c>
      <c r="T140" s="157">
        <v>2024110010194</v>
      </c>
      <c r="U140" s="158">
        <v>6</v>
      </c>
      <c r="V140" s="129"/>
      <c r="W140" s="124">
        <f t="shared" si="2"/>
        <v>1</v>
      </c>
      <c r="X140" s="121" t="s">
        <v>1518</v>
      </c>
    </row>
    <row r="141" spans="1:24" ht="12.75" hidden="1" customHeight="1">
      <c r="A141" s="121" t="s">
        <v>1518</v>
      </c>
      <c r="B141" s="122" t="s">
        <v>248</v>
      </c>
      <c r="C141" s="121" t="s">
        <v>16</v>
      </c>
      <c r="D141" s="121">
        <v>80111600</v>
      </c>
      <c r="E141" s="121" t="s">
        <v>249</v>
      </c>
      <c r="F141" s="121" t="s">
        <v>121</v>
      </c>
      <c r="G141" s="121" t="s">
        <v>121</v>
      </c>
      <c r="H141" s="156">
        <v>9</v>
      </c>
      <c r="I141" s="121">
        <v>1</v>
      </c>
      <c r="J141" s="121" t="s">
        <v>84</v>
      </c>
      <c r="K141" s="121" t="s">
        <v>85</v>
      </c>
      <c r="L141" s="156">
        <v>8000000</v>
      </c>
      <c r="M141" s="156">
        <v>72000000</v>
      </c>
      <c r="N141" s="121" t="s">
        <v>172</v>
      </c>
      <c r="O141" s="121" t="s">
        <v>169</v>
      </c>
      <c r="P141" s="121" t="s">
        <v>124</v>
      </c>
      <c r="Q141" s="121" t="s">
        <v>1580</v>
      </c>
      <c r="R141" s="124" t="s">
        <v>13</v>
      </c>
      <c r="S141" s="157">
        <v>8066</v>
      </c>
      <c r="T141" s="157">
        <v>2024110010194</v>
      </c>
      <c r="U141" s="158">
        <v>6</v>
      </c>
      <c r="V141" s="129"/>
      <c r="W141" s="124">
        <f t="shared" si="2"/>
        <v>1</v>
      </c>
      <c r="X141" s="121" t="s">
        <v>1518</v>
      </c>
    </row>
    <row r="142" spans="1:24" ht="12.75" hidden="1" customHeight="1">
      <c r="A142" s="121" t="s">
        <v>1518</v>
      </c>
      <c r="B142" s="122" t="s">
        <v>264</v>
      </c>
      <c r="C142" s="121" t="s">
        <v>16</v>
      </c>
      <c r="D142" s="121">
        <v>80111600</v>
      </c>
      <c r="E142" s="121" t="s">
        <v>265</v>
      </c>
      <c r="F142" s="121" t="s">
        <v>121</v>
      </c>
      <c r="G142" s="121" t="s">
        <v>121</v>
      </c>
      <c r="H142" s="156">
        <v>7</v>
      </c>
      <c r="I142" s="121">
        <v>1</v>
      </c>
      <c r="J142" s="121" t="s">
        <v>84</v>
      </c>
      <c r="K142" s="121" t="s">
        <v>85</v>
      </c>
      <c r="L142" s="156">
        <v>7500000</v>
      </c>
      <c r="M142" s="156">
        <v>52500000</v>
      </c>
      <c r="N142" s="121" t="s">
        <v>172</v>
      </c>
      <c r="O142" s="121" t="s">
        <v>169</v>
      </c>
      <c r="P142" s="121" t="s">
        <v>124</v>
      </c>
      <c r="Q142" s="121" t="s">
        <v>1575</v>
      </c>
      <c r="R142" s="124" t="s">
        <v>13</v>
      </c>
      <c r="S142" s="157">
        <v>8066</v>
      </c>
      <c r="T142" s="157">
        <v>2024110010194</v>
      </c>
      <c r="U142" s="158">
        <v>6</v>
      </c>
      <c r="V142" s="129"/>
      <c r="W142" s="124">
        <f t="shared" si="2"/>
        <v>1</v>
      </c>
      <c r="X142" s="121" t="s">
        <v>1518</v>
      </c>
    </row>
    <row r="143" spans="1:24" ht="12.75" hidden="1" customHeight="1">
      <c r="A143" s="121" t="s">
        <v>1518</v>
      </c>
      <c r="B143" s="122" t="s">
        <v>266</v>
      </c>
      <c r="C143" s="121" t="s">
        <v>16</v>
      </c>
      <c r="D143" s="121">
        <v>80111600</v>
      </c>
      <c r="E143" s="121" t="s">
        <v>267</v>
      </c>
      <c r="F143" s="121" t="s">
        <v>121</v>
      </c>
      <c r="G143" s="121" t="s">
        <v>121</v>
      </c>
      <c r="H143" s="156">
        <v>6</v>
      </c>
      <c r="I143" s="121">
        <v>1</v>
      </c>
      <c r="J143" s="121" t="s">
        <v>84</v>
      </c>
      <c r="K143" s="121" t="s">
        <v>85</v>
      </c>
      <c r="L143" s="156">
        <v>9000000</v>
      </c>
      <c r="M143" s="156">
        <v>54000000</v>
      </c>
      <c r="N143" s="121" t="s">
        <v>172</v>
      </c>
      <c r="O143" s="121" t="s">
        <v>169</v>
      </c>
      <c r="P143" s="121" t="s">
        <v>124</v>
      </c>
      <c r="Q143" s="121" t="s">
        <v>1577</v>
      </c>
      <c r="R143" s="124" t="s">
        <v>13</v>
      </c>
      <c r="S143" s="157">
        <v>8066</v>
      </c>
      <c r="T143" s="157">
        <v>2024110010194</v>
      </c>
      <c r="U143" s="158">
        <v>6</v>
      </c>
      <c r="V143" s="129"/>
      <c r="W143" s="124">
        <f t="shared" si="2"/>
        <v>1</v>
      </c>
      <c r="X143" s="121" t="s">
        <v>1518</v>
      </c>
    </row>
    <row r="144" spans="1:24" ht="12.75" hidden="1" customHeight="1">
      <c r="A144" s="121" t="s">
        <v>1518</v>
      </c>
      <c r="B144" s="122" t="s">
        <v>230</v>
      </c>
      <c r="C144" s="121" t="s">
        <v>16</v>
      </c>
      <c r="D144" s="121">
        <v>80111600</v>
      </c>
      <c r="E144" s="121" t="s">
        <v>231</v>
      </c>
      <c r="F144" s="121" t="s">
        <v>121</v>
      </c>
      <c r="G144" s="121" t="s">
        <v>121</v>
      </c>
      <c r="H144" s="156">
        <v>6</v>
      </c>
      <c r="I144" s="121">
        <v>1</v>
      </c>
      <c r="J144" s="121" t="s">
        <v>84</v>
      </c>
      <c r="K144" s="121" t="s">
        <v>85</v>
      </c>
      <c r="L144" s="156">
        <v>8300000</v>
      </c>
      <c r="M144" s="156">
        <v>49800000</v>
      </c>
      <c r="N144" s="121" t="s">
        <v>227</v>
      </c>
      <c r="O144" s="121" t="s">
        <v>169</v>
      </c>
      <c r="P144" s="121" t="s">
        <v>124</v>
      </c>
      <c r="Q144" s="121" t="s">
        <v>1581</v>
      </c>
      <c r="R144" s="124" t="s">
        <v>13</v>
      </c>
      <c r="S144" s="157">
        <v>8066</v>
      </c>
      <c r="T144" s="157">
        <v>2024110010194</v>
      </c>
      <c r="U144" s="158">
        <v>6</v>
      </c>
      <c r="V144" s="129"/>
      <c r="W144" s="124">
        <f t="shared" si="2"/>
        <v>1</v>
      </c>
      <c r="X144" s="121" t="s">
        <v>1518</v>
      </c>
    </row>
    <row r="145" spans="1:24" ht="12.75" hidden="1" customHeight="1">
      <c r="A145" s="121" t="s">
        <v>1518</v>
      </c>
      <c r="B145" s="122" t="s">
        <v>217</v>
      </c>
      <c r="C145" s="121" t="s">
        <v>16</v>
      </c>
      <c r="D145" s="121">
        <v>80111600</v>
      </c>
      <c r="E145" s="121" t="s">
        <v>218</v>
      </c>
      <c r="F145" s="121" t="s">
        <v>121</v>
      </c>
      <c r="G145" s="121" t="s">
        <v>121</v>
      </c>
      <c r="H145" s="156">
        <v>6</v>
      </c>
      <c r="I145" s="121">
        <v>1</v>
      </c>
      <c r="J145" s="121" t="s">
        <v>84</v>
      </c>
      <c r="K145" s="121" t="s">
        <v>85</v>
      </c>
      <c r="L145" s="156">
        <v>4300000</v>
      </c>
      <c r="M145" s="156">
        <v>25800000</v>
      </c>
      <c r="N145" s="121" t="s">
        <v>216</v>
      </c>
      <c r="O145" s="121" t="s">
        <v>123</v>
      </c>
      <c r="P145" s="121" t="s">
        <v>124</v>
      </c>
      <c r="Q145" s="121" t="s">
        <v>1582</v>
      </c>
      <c r="R145" s="124" t="s">
        <v>13</v>
      </c>
      <c r="S145" s="157">
        <v>8066</v>
      </c>
      <c r="T145" s="157">
        <v>2024110010194</v>
      </c>
      <c r="U145" s="158">
        <v>6</v>
      </c>
      <c r="V145" s="129"/>
      <c r="W145" s="124">
        <f t="shared" si="2"/>
        <v>1</v>
      </c>
      <c r="X145" s="121" t="s">
        <v>1518</v>
      </c>
    </row>
    <row r="146" spans="1:24" ht="12.75" hidden="1" customHeight="1">
      <c r="A146" s="121" t="s">
        <v>1518</v>
      </c>
      <c r="B146" s="122" t="s">
        <v>252</v>
      </c>
      <c r="C146" s="121" t="s">
        <v>16</v>
      </c>
      <c r="D146" s="121">
        <v>80111600</v>
      </c>
      <c r="E146" s="121" t="s">
        <v>253</v>
      </c>
      <c r="F146" s="121" t="s">
        <v>121</v>
      </c>
      <c r="G146" s="121" t="s">
        <v>121</v>
      </c>
      <c r="H146" s="156">
        <v>7</v>
      </c>
      <c r="I146" s="121">
        <v>1</v>
      </c>
      <c r="J146" s="121" t="s">
        <v>84</v>
      </c>
      <c r="K146" s="121" t="s">
        <v>85</v>
      </c>
      <c r="L146" s="156">
        <v>9000000</v>
      </c>
      <c r="M146" s="156">
        <v>63000000</v>
      </c>
      <c r="N146" s="121" t="s">
        <v>216</v>
      </c>
      <c r="O146" s="121" t="s">
        <v>123</v>
      </c>
      <c r="P146" s="121" t="s">
        <v>124</v>
      </c>
      <c r="Q146" s="121" t="s">
        <v>1578</v>
      </c>
      <c r="R146" s="124" t="s">
        <v>13</v>
      </c>
      <c r="S146" s="157">
        <v>8066</v>
      </c>
      <c r="T146" s="157">
        <v>2024110010194</v>
      </c>
      <c r="U146" s="158">
        <v>6</v>
      </c>
      <c r="V146" s="129"/>
      <c r="W146" s="124">
        <f t="shared" si="2"/>
        <v>1</v>
      </c>
      <c r="X146" s="121" t="s">
        <v>1518</v>
      </c>
    </row>
    <row r="147" spans="1:24" ht="12.75" hidden="1" customHeight="1">
      <c r="A147" s="121" t="s">
        <v>1518</v>
      </c>
      <c r="B147" s="122" t="s">
        <v>219</v>
      </c>
      <c r="C147" s="121" t="s">
        <v>16</v>
      </c>
      <c r="D147" s="121">
        <v>80111600</v>
      </c>
      <c r="E147" s="121" t="s">
        <v>220</v>
      </c>
      <c r="F147" s="121" t="s">
        <v>121</v>
      </c>
      <c r="G147" s="121" t="s">
        <v>121</v>
      </c>
      <c r="H147" s="159">
        <v>5.7</v>
      </c>
      <c r="I147" s="121">
        <v>1</v>
      </c>
      <c r="J147" s="121" t="s">
        <v>84</v>
      </c>
      <c r="K147" s="121" t="s">
        <v>85</v>
      </c>
      <c r="L147" s="156">
        <v>3330000</v>
      </c>
      <c r="M147" s="156">
        <v>18981000</v>
      </c>
      <c r="N147" s="121" t="s">
        <v>216</v>
      </c>
      <c r="O147" s="121" t="s">
        <v>123</v>
      </c>
      <c r="P147" s="121" t="s">
        <v>124</v>
      </c>
      <c r="Q147" s="121" t="s">
        <v>1577</v>
      </c>
      <c r="R147" s="124" t="s">
        <v>13</v>
      </c>
      <c r="S147" s="157">
        <v>8066</v>
      </c>
      <c r="T147" s="157">
        <v>2024110010194</v>
      </c>
      <c r="U147" s="158">
        <v>6</v>
      </c>
      <c r="V147" s="129"/>
      <c r="W147" s="124">
        <f t="shared" si="2"/>
        <v>1</v>
      </c>
      <c r="X147" s="121" t="s">
        <v>1518</v>
      </c>
    </row>
    <row r="148" spans="1:24" ht="12.75" hidden="1" customHeight="1">
      <c r="A148" s="121" t="s">
        <v>1518</v>
      </c>
      <c r="B148" s="122" t="s">
        <v>221</v>
      </c>
      <c r="C148" s="121" t="s">
        <v>16</v>
      </c>
      <c r="D148" s="121">
        <v>80111600</v>
      </c>
      <c r="E148" s="121" t="s">
        <v>222</v>
      </c>
      <c r="F148" s="121" t="s">
        <v>121</v>
      </c>
      <c r="G148" s="121" t="s">
        <v>121</v>
      </c>
      <c r="H148" s="159">
        <v>6</v>
      </c>
      <c r="I148" s="121">
        <v>1</v>
      </c>
      <c r="J148" s="121" t="s">
        <v>84</v>
      </c>
      <c r="K148" s="121" t="s">
        <v>85</v>
      </c>
      <c r="L148" s="156">
        <v>5000000</v>
      </c>
      <c r="M148" s="156">
        <v>30000000</v>
      </c>
      <c r="N148" s="121" t="s">
        <v>216</v>
      </c>
      <c r="O148" s="121" t="s">
        <v>123</v>
      </c>
      <c r="P148" s="121" t="s">
        <v>124</v>
      </c>
      <c r="Q148" s="121" t="s">
        <v>1582</v>
      </c>
      <c r="R148" s="124" t="s">
        <v>13</v>
      </c>
      <c r="S148" s="157">
        <v>8066</v>
      </c>
      <c r="T148" s="157">
        <v>2024110010194</v>
      </c>
      <c r="U148" s="158">
        <v>6</v>
      </c>
      <c r="V148" s="129"/>
      <c r="W148" s="124">
        <f t="shared" si="2"/>
        <v>1</v>
      </c>
      <c r="X148" s="121" t="s">
        <v>1518</v>
      </c>
    </row>
    <row r="149" spans="1:24" ht="12.75" hidden="1" customHeight="1">
      <c r="A149" s="121" t="s">
        <v>1518</v>
      </c>
      <c r="B149" s="122" t="s">
        <v>214</v>
      </c>
      <c r="C149" s="121" t="s">
        <v>16</v>
      </c>
      <c r="D149" s="121">
        <v>80111600</v>
      </c>
      <c r="E149" s="121" t="s">
        <v>215</v>
      </c>
      <c r="F149" s="121" t="s">
        <v>121</v>
      </c>
      <c r="G149" s="121" t="s">
        <v>121</v>
      </c>
      <c r="H149" s="121">
        <v>6</v>
      </c>
      <c r="I149" s="121">
        <v>1</v>
      </c>
      <c r="J149" s="121" t="s">
        <v>84</v>
      </c>
      <c r="K149" s="121" t="s">
        <v>85</v>
      </c>
      <c r="L149" s="156">
        <v>2900000</v>
      </c>
      <c r="M149" s="156">
        <f>+L149*H149</f>
        <v>17400000</v>
      </c>
      <c r="N149" s="121" t="s">
        <v>216</v>
      </c>
      <c r="O149" s="121" t="s">
        <v>123</v>
      </c>
      <c r="P149" s="121" t="s">
        <v>124</v>
      </c>
      <c r="Q149" s="121" t="s">
        <v>1577</v>
      </c>
      <c r="R149" s="124" t="s">
        <v>13</v>
      </c>
      <c r="S149" s="157">
        <v>8066</v>
      </c>
      <c r="T149" s="157">
        <v>2024110010194</v>
      </c>
      <c r="U149" s="158">
        <v>6</v>
      </c>
      <c r="V149" s="129"/>
      <c r="W149" s="124">
        <f t="shared" si="2"/>
        <v>1</v>
      </c>
      <c r="X149" s="121" t="s">
        <v>1518</v>
      </c>
    </row>
    <row r="150" spans="1:24" ht="12.75" hidden="1" customHeight="1">
      <c r="A150" s="121" t="s">
        <v>1518</v>
      </c>
      <c r="B150" s="122" t="s">
        <v>223</v>
      </c>
      <c r="C150" s="121" t="s">
        <v>16</v>
      </c>
      <c r="D150" s="121">
        <v>80111600</v>
      </c>
      <c r="E150" s="121" t="s">
        <v>224</v>
      </c>
      <c r="F150" s="121" t="s">
        <v>121</v>
      </c>
      <c r="G150" s="121" t="s">
        <v>121</v>
      </c>
      <c r="H150" s="121">
        <v>6</v>
      </c>
      <c r="I150" s="121">
        <v>1</v>
      </c>
      <c r="J150" s="121" t="s">
        <v>84</v>
      </c>
      <c r="K150" s="121" t="s">
        <v>85</v>
      </c>
      <c r="L150" s="156">
        <v>8000000</v>
      </c>
      <c r="M150" s="156">
        <v>48000000</v>
      </c>
      <c r="N150" s="121" t="s">
        <v>216</v>
      </c>
      <c r="O150" s="121" t="s">
        <v>123</v>
      </c>
      <c r="P150" s="121" t="s">
        <v>124</v>
      </c>
      <c r="Q150" s="121" t="s">
        <v>1577</v>
      </c>
      <c r="R150" s="124" t="s">
        <v>13</v>
      </c>
      <c r="S150" s="157">
        <v>8066</v>
      </c>
      <c r="T150" s="157">
        <v>2024110010194</v>
      </c>
      <c r="U150" s="158">
        <v>6</v>
      </c>
      <c r="V150" s="129"/>
      <c r="W150" s="124">
        <f t="shared" si="2"/>
        <v>1</v>
      </c>
      <c r="X150" s="121" t="s">
        <v>1518</v>
      </c>
    </row>
    <row r="151" spans="1:24" ht="12.75" hidden="1" customHeight="1">
      <c r="A151" s="121" t="s">
        <v>1569</v>
      </c>
      <c r="B151" s="122" t="s">
        <v>1236</v>
      </c>
      <c r="C151" s="121" t="s">
        <v>16</v>
      </c>
      <c r="D151" s="121">
        <v>80111600</v>
      </c>
      <c r="E151" s="121" t="s">
        <v>1237</v>
      </c>
      <c r="F151" s="121" t="s">
        <v>121</v>
      </c>
      <c r="G151" s="121" t="s">
        <v>121</v>
      </c>
      <c r="H151" s="121">
        <v>6</v>
      </c>
      <c r="I151" s="121">
        <v>1</v>
      </c>
      <c r="J151" s="121" t="s">
        <v>84</v>
      </c>
      <c r="K151" s="121" t="s">
        <v>85</v>
      </c>
      <c r="L151" s="156">
        <v>6000000</v>
      </c>
      <c r="M151" s="156">
        <v>36000000</v>
      </c>
      <c r="N151" s="121" t="s">
        <v>172</v>
      </c>
      <c r="O151" s="121" t="s">
        <v>169</v>
      </c>
      <c r="P151" s="121" t="s">
        <v>124</v>
      </c>
      <c r="Q151" s="121" t="s">
        <v>1583</v>
      </c>
      <c r="R151" s="124" t="s">
        <v>13</v>
      </c>
      <c r="S151" s="157">
        <v>8066</v>
      </c>
      <c r="T151" s="157">
        <v>2024110010194</v>
      </c>
      <c r="U151" s="158">
        <v>6</v>
      </c>
      <c r="V151" s="129"/>
      <c r="W151" s="124">
        <f t="shared" si="2"/>
        <v>1</v>
      </c>
      <c r="X151" s="121" t="s">
        <v>1569</v>
      </c>
    </row>
    <row r="152" spans="1:24" ht="12.75" hidden="1" customHeight="1">
      <c r="A152" s="121" t="s">
        <v>1518</v>
      </c>
      <c r="B152" s="122" t="s">
        <v>196</v>
      </c>
      <c r="C152" s="121" t="s">
        <v>16</v>
      </c>
      <c r="D152" s="121">
        <v>80111600</v>
      </c>
      <c r="E152" s="121" t="s">
        <v>197</v>
      </c>
      <c r="F152" s="121" t="s">
        <v>121</v>
      </c>
      <c r="G152" s="121" t="s">
        <v>121</v>
      </c>
      <c r="H152" s="121">
        <v>6</v>
      </c>
      <c r="I152" s="121">
        <v>1</v>
      </c>
      <c r="J152" s="121" t="s">
        <v>84</v>
      </c>
      <c r="K152" s="121" t="s">
        <v>85</v>
      </c>
      <c r="L152" s="156">
        <v>8000000</v>
      </c>
      <c r="M152" s="156">
        <v>48000000</v>
      </c>
      <c r="N152" s="121" t="s">
        <v>198</v>
      </c>
      <c r="O152" s="121" t="s">
        <v>169</v>
      </c>
      <c r="P152" s="121" t="s">
        <v>124</v>
      </c>
      <c r="Q152" s="121" t="s">
        <v>1584</v>
      </c>
      <c r="R152" s="124" t="s">
        <v>13</v>
      </c>
      <c r="S152" s="157">
        <v>8066</v>
      </c>
      <c r="T152" s="157">
        <v>2024110010194</v>
      </c>
      <c r="U152" s="158">
        <v>6</v>
      </c>
      <c r="V152" s="129"/>
      <c r="W152" s="124">
        <f t="shared" si="2"/>
        <v>1</v>
      </c>
      <c r="X152" s="121" t="s">
        <v>1518</v>
      </c>
    </row>
    <row r="153" spans="1:24" ht="12.75" hidden="1" customHeight="1">
      <c r="A153" s="121" t="s">
        <v>1518</v>
      </c>
      <c r="B153" s="122" t="s">
        <v>199</v>
      </c>
      <c r="C153" s="121" t="s">
        <v>16</v>
      </c>
      <c r="D153" s="121">
        <v>80111600</v>
      </c>
      <c r="E153" s="121" t="s">
        <v>200</v>
      </c>
      <c r="F153" s="121" t="s">
        <v>121</v>
      </c>
      <c r="G153" s="121" t="s">
        <v>121</v>
      </c>
      <c r="H153" s="121">
        <v>5</v>
      </c>
      <c r="I153" s="121">
        <v>1</v>
      </c>
      <c r="J153" s="121" t="s">
        <v>84</v>
      </c>
      <c r="K153" s="121" t="s">
        <v>85</v>
      </c>
      <c r="L153" s="156">
        <v>6000000</v>
      </c>
      <c r="M153" s="156">
        <v>30000000</v>
      </c>
      <c r="N153" s="121" t="s">
        <v>198</v>
      </c>
      <c r="O153" s="121" t="s">
        <v>169</v>
      </c>
      <c r="P153" s="121" t="s">
        <v>124</v>
      </c>
      <c r="Q153" s="121" t="s">
        <v>1585</v>
      </c>
      <c r="R153" s="124" t="s">
        <v>13</v>
      </c>
      <c r="S153" s="157">
        <v>8066</v>
      </c>
      <c r="T153" s="157">
        <v>2024110010194</v>
      </c>
      <c r="U153" s="158">
        <v>6</v>
      </c>
      <c r="V153" s="129"/>
      <c r="W153" s="124">
        <f t="shared" si="2"/>
        <v>1</v>
      </c>
      <c r="X153" s="121" t="s">
        <v>1518</v>
      </c>
    </row>
    <row r="154" spans="1:24" ht="12.75" hidden="1" customHeight="1">
      <c r="A154" s="121" t="s">
        <v>1518</v>
      </c>
      <c r="B154" s="122" t="s">
        <v>203</v>
      </c>
      <c r="C154" s="121" t="s">
        <v>16</v>
      </c>
      <c r="D154" s="121">
        <v>80111600</v>
      </c>
      <c r="E154" s="121" t="s">
        <v>204</v>
      </c>
      <c r="F154" s="121" t="s">
        <v>121</v>
      </c>
      <c r="G154" s="121" t="s">
        <v>121</v>
      </c>
      <c r="H154" s="121">
        <v>5</v>
      </c>
      <c r="I154" s="121">
        <v>1</v>
      </c>
      <c r="J154" s="121" t="s">
        <v>84</v>
      </c>
      <c r="K154" s="121" t="s">
        <v>85</v>
      </c>
      <c r="L154" s="156">
        <v>3800000</v>
      </c>
      <c r="M154" s="156">
        <v>19000000</v>
      </c>
      <c r="N154" s="121" t="s">
        <v>198</v>
      </c>
      <c r="O154" s="121" t="s">
        <v>169</v>
      </c>
      <c r="P154" s="121" t="s">
        <v>124</v>
      </c>
      <c r="Q154" s="121" t="s">
        <v>1586</v>
      </c>
      <c r="R154" s="124" t="s">
        <v>13</v>
      </c>
      <c r="S154" s="157">
        <v>8066</v>
      </c>
      <c r="T154" s="157">
        <v>2024110010194</v>
      </c>
      <c r="U154" s="158">
        <v>6</v>
      </c>
      <c r="V154" s="129"/>
      <c r="W154" s="124">
        <f t="shared" si="2"/>
        <v>1</v>
      </c>
      <c r="X154" s="121" t="s">
        <v>1518</v>
      </c>
    </row>
    <row r="155" spans="1:24" ht="12.75" hidden="1" customHeight="1">
      <c r="A155" s="121" t="s">
        <v>1518</v>
      </c>
      <c r="B155" s="122" t="s">
        <v>205</v>
      </c>
      <c r="C155" s="121" t="s">
        <v>16</v>
      </c>
      <c r="D155" s="121">
        <v>80111600</v>
      </c>
      <c r="E155" s="121" t="s">
        <v>1587</v>
      </c>
      <c r="F155" s="121" t="s">
        <v>179</v>
      </c>
      <c r="G155" s="121" t="s">
        <v>179</v>
      </c>
      <c r="H155" s="121">
        <v>6</v>
      </c>
      <c r="I155" s="121">
        <v>1</v>
      </c>
      <c r="J155" s="121" t="s">
        <v>84</v>
      </c>
      <c r="K155" s="121" t="s">
        <v>85</v>
      </c>
      <c r="L155" s="156">
        <v>6000000</v>
      </c>
      <c r="M155" s="156">
        <v>36000000</v>
      </c>
      <c r="N155" s="121" t="s">
        <v>198</v>
      </c>
      <c r="O155" s="121" t="s">
        <v>169</v>
      </c>
      <c r="P155" s="121" t="s">
        <v>124</v>
      </c>
      <c r="Q155" s="121" t="s">
        <v>1588</v>
      </c>
      <c r="R155" s="124" t="s">
        <v>13</v>
      </c>
      <c r="S155" s="157">
        <v>8066</v>
      </c>
      <c r="T155" s="157">
        <v>2024110010194</v>
      </c>
      <c r="U155" s="158">
        <v>6</v>
      </c>
      <c r="V155" s="129"/>
      <c r="W155" s="124">
        <f t="shared" si="2"/>
        <v>1</v>
      </c>
      <c r="X155" s="121" t="s">
        <v>1518</v>
      </c>
    </row>
    <row r="156" spans="1:24" ht="12.75" hidden="1" customHeight="1">
      <c r="A156" s="121" t="s">
        <v>1589</v>
      </c>
      <c r="B156" s="122" t="s">
        <v>206</v>
      </c>
      <c r="C156" s="121" t="s">
        <v>16</v>
      </c>
      <c r="D156" s="121">
        <v>80111600</v>
      </c>
      <c r="E156" s="121" t="s">
        <v>207</v>
      </c>
      <c r="F156" s="121" t="s">
        <v>179</v>
      </c>
      <c r="G156" s="121" t="s">
        <v>179</v>
      </c>
      <c r="H156" s="121">
        <v>2</v>
      </c>
      <c r="I156" s="121">
        <v>1</v>
      </c>
      <c r="J156" s="121" t="s">
        <v>84</v>
      </c>
      <c r="K156" s="121" t="s">
        <v>85</v>
      </c>
      <c r="L156" s="156">
        <v>0</v>
      </c>
      <c r="M156" s="156">
        <v>0</v>
      </c>
      <c r="N156" s="121" t="s">
        <v>198</v>
      </c>
      <c r="O156" s="121" t="s">
        <v>169</v>
      </c>
      <c r="P156" s="121" t="s">
        <v>124</v>
      </c>
      <c r="Q156" s="121" t="s">
        <v>1590</v>
      </c>
      <c r="R156" s="124" t="s">
        <v>13</v>
      </c>
      <c r="S156" s="157">
        <v>8066</v>
      </c>
      <c r="T156" s="157">
        <v>2024110010194</v>
      </c>
      <c r="U156" s="158">
        <v>6</v>
      </c>
      <c r="V156" s="129"/>
      <c r="W156" s="124">
        <f t="shared" si="2"/>
        <v>1</v>
      </c>
      <c r="X156" s="121" t="s">
        <v>1589</v>
      </c>
    </row>
    <row r="157" spans="1:24" ht="12.75" hidden="1" customHeight="1">
      <c r="A157" s="121" t="s">
        <v>1518</v>
      </c>
      <c r="B157" s="122" t="s">
        <v>209</v>
      </c>
      <c r="C157" s="121" t="s">
        <v>16</v>
      </c>
      <c r="D157" s="121">
        <v>80111600</v>
      </c>
      <c r="E157" s="121" t="s">
        <v>210</v>
      </c>
      <c r="F157" s="121" t="s">
        <v>179</v>
      </c>
      <c r="G157" s="121" t="s">
        <v>179</v>
      </c>
      <c r="H157" s="121">
        <v>7</v>
      </c>
      <c r="I157" s="121">
        <v>1</v>
      </c>
      <c r="J157" s="121" t="s">
        <v>84</v>
      </c>
      <c r="K157" s="121" t="s">
        <v>85</v>
      </c>
      <c r="L157" s="156">
        <v>7300000</v>
      </c>
      <c r="M157" s="156">
        <v>51100000</v>
      </c>
      <c r="N157" s="121" t="s">
        <v>198</v>
      </c>
      <c r="O157" s="121" t="s">
        <v>169</v>
      </c>
      <c r="P157" s="121" t="s">
        <v>124</v>
      </c>
      <c r="Q157" s="121" t="s">
        <v>1588</v>
      </c>
      <c r="R157" s="124" t="s">
        <v>13</v>
      </c>
      <c r="S157" s="157">
        <v>8066</v>
      </c>
      <c r="T157" s="157">
        <v>2024110010194</v>
      </c>
      <c r="U157" s="158">
        <v>6</v>
      </c>
      <c r="V157" s="129"/>
      <c r="W157" s="124">
        <f t="shared" si="2"/>
        <v>1</v>
      </c>
      <c r="X157" s="121" t="s">
        <v>1518</v>
      </c>
    </row>
    <row r="158" spans="1:24" ht="12.75" hidden="1" customHeight="1">
      <c r="A158" s="121" t="s">
        <v>1518</v>
      </c>
      <c r="B158" s="122" t="s">
        <v>268</v>
      </c>
      <c r="C158" s="121" t="s">
        <v>16</v>
      </c>
      <c r="D158" s="121">
        <v>80111600</v>
      </c>
      <c r="E158" s="121" t="s">
        <v>1292</v>
      </c>
      <c r="F158" s="121" t="s">
        <v>258</v>
      </c>
      <c r="G158" s="121" t="s">
        <v>258</v>
      </c>
      <c r="H158" s="121">
        <v>1</v>
      </c>
      <c r="I158" s="121">
        <v>1</v>
      </c>
      <c r="J158" s="121" t="s">
        <v>84</v>
      </c>
      <c r="K158" s="121" t="s">
        <v>85</v>
      </c>
      <c r="L158" s="156">
        <v>0</v>
      </c>
      <c r="M158" s="156">
        <v>71897000</v>
      </c>
      <c r="N158" s="121" t="s">
        <v>172</v>
      </c>
      <c r="O158" s="121" t="s">
        <v>169</v>
      </c>
      <c r="P158" s="121" t="s">
        <v>124</v>
      </c>
      <c r="Q158" s="121" t="s">
        <v>1591</v>
      </c>
      <c r="R158" s="124" t="s">
        <v>13</v>
      </c>
      <c r="S158" s="157">
        <v>8066</v>
      </c>
      <c r="T158" s="157">
        <v>2024110010194</v>
      </c>
      <c r="U158" s="158">
        <v>6</v>
      </c>
      <c r="V158" s="129"/>
      <c r="W158" s="124">
        <f t="shared" si="2"/>
        <v>1</v>
      </c>
      <c r="X158" s="121" t="s">
        <v>1518</v>
      </c>
    </row>
    <row r="159" spans="1:24" ht="12.75" hidden="1" customHeight="1">
      <c r="A159" s="160" t="s">
        <v>1518</v>
      </c>
      <c r="B159" s="161" t="s">
        <v>790</v>
      </c>
      <c r="C159" s="160" t="s">
        <v>31</v>
      </c>
      <c r="D159" s="160">
        <v>80111600</v>
      </c>
      <c r="E159" s="160" t="s">
        <v>791</v>
      </c>
      <c r="F159" s="160" t="s">
        <v>83</v>
      </c>
      <c r="G159" s="160" t="s">
        <v>83</v>
      </c>
      <c r="H159" s="160">
        <v>5</v>
      </c>
      <c r="I159" s="160">
        <v>1</v>
      </c>
      <c r="J159" s="160" t="s">
        <v>84</v>
      </c>
      <c r="K159" s="160" t="s">
        <v>85</v>
      </c>
      <c r="L159" s="162">
        <v>3600000</v>
      </c>
      <c r="M159" s="162">
        <f t="shared" ref="M159:M165" si="11">+L159*H159</f>
        <v>18000000</v>
      </c>
      <c r="N159" s="160" t="s">
        <v>86</v>
      </c>
      <c r="O159" s="160" t="s">
        <v>79</v>
      </c>
      <c r="P159" s="160" t="s">
        <v>463</v>
      </c>
      <c r="Q159" s="163" t="s">
        <v>1592</v>
      </c>
      <c r="R159" s="164" t="s">
        <v>28</v>
      </c>
      <c r="S159" s="165">
        <v>8131</v>
      </c>
      <c r="T159" s="165">
        <v>2024110010238</v>
      </c>
      <c r="U159" s="165">
        <v>7</v>
      </c>
      <c r="V159" s="166">
        <v>45712</v>
      </c>
      <c r="W159" s="124">
        <f t="shared" si="2"/>
        <v>1</v>
      </c>
      <c r="X159" s="160" t="s">
        <v>1518</v>
      </c>
    </row>
    <row r="160" spans="1:24" ht="12.75" hidden="1" customHeight="1">
      <c r="A160" s="160" t="s">
        <v>1518</v>
      </c>
      <c r="B160" s="160" t="s">
        <v>793</v>
      </c>
      <c r="C160" s="160" t="s">
        <v>31</v>
      </c>
      <c r="D160" s="160">
        <v>80111600</v>
      </c>
      <c r="E160" s="160" t="s">
        <v>794</v>
      </c>
      <c r="F160" s="160" t="s">
        <v>83</v>
      </c>
      <c r="G160" s="160" t="s">
        <v>83</v>
      </c>
      <c r="H160" s="160">
        <v>5</v>
      </c>
      <c r="I160" s="160">
        <v>1</v>
      </c>
      <c r="J160" s="160" t="s">
        <v>84</v>
      </c>
      <c r="K160" s="160" t="s">
        <v>85</v>
      </c>
      <c r="L160" s="162">
        <v>3156000</v>
      </c>
      <c r="M160" s="162">
        <f t="shared" si="11"/>
        <v>15780000</v>
      </c>
      <c r="N160" s="160" t="s">
        <v>86</v>
      </c>
      <c r="O160" s="160" t="s">
        <v>79</v>
      </c>
      <c r="P160" s="160" t="s">
        <v>463</v>
      </c>
      <c r="Q160" s="163" t="s">
        <v>1592</v>
      </c>
      <c r="R160" s="164" t="s">
        <v>28</v>
      </c>
      <c r="S160" s="165">
        <v>8131</v>
      </c>
      <c r="T160" s="165">
        <v>2024110010238</v>
      </c>
      <c r="U160" s="165">
        <v>7</v>
      </c>
      <c r="V160" s="166">
        <v>45712</v>
      </c>
      <c r="W160" s="124">
        <f t="shared" si="2"/>
        <v>1</v>
      </c>
      <c r="X160" s="160" t="s">
        <v>1518</v>
      </c>
    </row>
    <row r="161" spans="1:24" ht="12.75" hidden="1" customHeight="1">
      <c r="A161" s="160" t="s">
        <v>1518</v>
      </c>
      <c r="B161" s="160" t="s">
        <v>797</v>
      </c>
      <c r="C161" s="160" t="s">
        <v>31</v>
      </c>
      <c r="D161" s="160">
        <v>80111600</v>
      </c>
      <c r="E161" s="160" t="s">
        <v>796</v>
      </c>
      <c r="F161" s="160" t="s">
        <v>83</v>
      </c>
      <c r="G161" s="160" t="s">
        <v>83</v>
      </c>
      <c r="H161" s="160">
        <v>5</v>
      </c>
      <c r="I161" s="160">
        <v>1</v>
      </c>
      <c r="J161" s="160" t="s">
        <v>84</v>
      </c>
      <c r="K161" s="160" t="s">
        <v>85</v>
      </c>
      <c r="L161" s="162">
        <v>5200000</v>
      </c>
      <c r="M161" s="162">
        <f t="shared" si="11"/>
        <v>26000000</v>
      </c>
      <c r="N161" s="160" t="s">
        <v>86</v>
      </c>
      <c r="O161" s="160" t="s">
        <v>79</v>
      </c>
      <c r="P161" s="160" t="s">
        <v>463</v>
      </c>
      <c r="Q161" s="163" t="s">
        <v>1592</v>
      </c>
      <c r="R161" s="164" t="s">
        <v>28</v>
      </c>
      <c r="S161" s="165">
        <v>8131</v>
      </c>
      <c r="T161" s="165">
        <v>2024110010238</v>
      </c>
      <c r="U161" s="165">
        <v>7</v>
      </c>
      <c r="V161" s="166">
        <v>45712</v>
      </c>
      <c r="W161" s="124">
        <f t="shared" si="2"/>
        <v>1</v>
      </c>
      <c r="X161" s="160" t="s">
        <v>1518</v>
      </c>
    </row>
    <row r="162" spans="1:24" ht="12.75" hidden="1" customHeight="1">
      <c r="A162" s="160" t="s">
        <v>1518</v>
      </c>
      <c r="B162" s="160" t="s">
        <v>798</v>
      </c>
      <c r="C162" s="160" t="s">
        <v>32</v>
      </c>
      <c r="D162" s="160">
        <v>80111600</v>
      </c>
      <c r="E162" s="160" t="s">
        <v>799</v>
      </c>
      <c r="F162" s="160" t="s">
        <v>83</v>
      </c>
      <c r="G162" s="160" t="s">
        <v>83</v>
      </c>
      <c r="H162" s="160">
        <v>5</v>
      </c>
      <c r="I162" s="160">
        <v>1</v>
      </c>
      <c r="J162" s="160" t="s">
        <v>84</v>
      </c>
      <c r="K162" s="160" t="s">
        <v>85</v>
      </c>
      <c r="L162" s="162">
        <v>6500000</v>
      </c>
      <c r="M162" s="162">
        <f t="shared" si="11"/>
        <v>32500000</v>
      </c>
      <c r="N162" s="160" t="s">
        <v>86</v>
      </c>
      <c r="O162" s="160" t="s">
        <v>79</v>
      </c>
      <c r="P162" s="160" t="s">
        <v>481</v>
      </c>
      <c r="Q162" s="163" t="s">
        <v>1592</v>
      </c>
      <c r="R162" s="164" t="s">
        <v>28</v>
      </c>
      <c r="S162" s="165">
        <v>8131</v>
      </c>
      <c r="T162" s="165">
        <v>2024110010238</v>
      </c>
      <c r="U162" s="165">
        <v>7</v>
      </c>
      <c r="V162" s="166">
        <v>45712</v>
      </c>
      <c r="W162" s="124">
        <f t="shared" si="2"/>
        <v>1</v>
      </c>
      <c r="X162" s="160" t="s">
        <v>1518</v>
      </c>
    </row>
    <row r="163" spans="1:24" ht="12.75" hidden="1" customHeight="1">
      <c r="A163" s="160" t="s">
        <v>1518</v>
      </c>
      <c r="B163" s="160" t="s">
        <v>814</v>
      </c>
      <c r="C163" s="160" t="s">
        <v>32</v>
      </c>
      <c r="D163" s="160">
        <v>80111600</v>
      </c>
      <c r="E163" s="160" t="s">
        <v>799</v>
      </c>
      <c r="F163" s="160" t="s">
        <v>83</v>
      </c>
      <c r="G163" s="160" t="s">
        <v>83</v>
      </c>
      <c r="H163" s="160">
        <v>5</v>
      </c>
      <c r="I163" s="160">
        <v>1</v>
      </c>
      <c r="J163" s="160" t="s">
        <v>84</v>
      </c>
      <c r="K163" s="160" t="s">
        <v>85</v>
      </c>
      <c r="L163" s="162">
        <v>6000000</v>
      </c>
      <c r="M163" s="162">
        <f t="shared" si="11"/>
        <v>30000000</v>
      </c>
      <c r="N163" s="160" t="s">
        <v>86</v>
      </c>
      <c r="O163" s="160" t="s">
        <v>79</v>
      </c>
      <c r="P163" s="160" t="s">
        <v>481</v>
      </c>
      <c r="Q163" s="163" t="s">
        <v>1592</v>
      </c>
      <c r="R163" s="164" t="s">
        <v>28</v>
      </c>
      <c r="S163" s="165">
        <v>8131</v>
      </c>
      <c r="T163" s="165">
        <v>2024110010238</v>
      </c>
      <c r="U163" s="165">
        <v>7</v>
      </c>
      <c r="V163" s="166">
        <v>45712</v>
      </c>
      <c r="W163" s="124">
        <f t="shared" si="2"/>
        <v>1</v>
      </c>
      <c r="X163" s="160" t="s">
        <v>1518</v>
      </c>
    </row>
    <row r="164" spans="1:24" ht="12.75" hidden="1" customHeight="1">
      <c r="A164" s="160" t="s">
        <v>1518</v>
      </c>
      <c r="B164" s="160" t="s">
        <v>820</v>
      </c>
      <c r="C164" s="160" t="s">
        <v>31</v>
      </c>
      <c r="D164" s="160">
        <v>80111600</v>
      </c>
      <c r="E164" s="160" t="s">
        <v>821</v>
      </c>
      <c r="F164" s="160" t="s">
        <v>83</v>
      </c>
      <c r="G164" s="160" t="s">
        <v>83</v>
      </c>
      <c r="H164" s="160">
        <v>5</v>
      </c>
      <c r="I164" s="160">
        <v>1</v>
      </c>
      <c r="J164" s="160" t="s">
        <v>84</v>
      </c>
      <c r="K164" s="160" t="s">
        <v>85</v>
      </c>
      <c r="L164" s="162">
        <v>8000000</v>
      </c>
      <c r="M164" s="162">
        <f t="shared" si="11"/>
        <v>40000000</v>
      </c>
      <c r="N164" s="160" t="s">
        <v>86</v>
      </c>
      <c r="O164" s="160" t="s">
        <v>79</v>
      </c>
      <c r="P164" s="160" t="s">
        <v>463</v>
      </c>
      <c r="Q164" s="163" t="s">
        <v>1592</v>
      </c>
      <c r="R164" s="164" t="s">
        <v>28</v>
      </c>
      <c r="S164" s="165">
        <v>8131</v>
      </c>
      <c r="T164" s="165">
        <v>2024110010238</v>
      </c>
      <c r="U164" s="165">
        <v>7</v>
      </c>
      <c r="V164" s="166">
        <v>45712</v>
      </c>
      <c r="W164" s="124">
        <f t="shared" si="2"/>
        <v>1</v>
      </c>
      <c r="X164" s="160" t="s">
        <v>1518</v>
      </c>
    </row>
    <row r="165" spans="1:24" ht="12.75" hidden="1" customHeight="1">
      <c r="A165" s="160" t="s">
        <v>1518</v>
      </c>
      <c r="B165" s="160" t="s">
        <v>853</v>
      </c>
      <c r="C165" s="160" t="s">
        <v>32</v>
      </c>
      <c r="D165" s="160">
        <v>80111600</v>
      </c>
      <c r="E165" s="160" t="s">
        <v>799</v>
      </c>
      <c r="F165" s="160" t="s">
        <v>83</v>
      </c>
      <c r="G165" s="160" t="s">
        <v>83</v>
      </c>
      <c r="H165" s="160">
        <v>5</v>
      </c>
      <c r="I165" s="160">
        <v>1</v>
      </c>
      <c r="J165" s="160" t="s">
        <v>84</v>
      </c>
      <c r="K165" s="160" t="s">
        <v>85</v>
      </c>
      <c r="L165" s="162">
        <v>4200000</v>
      </c>
      <c r="M165" s="162">
        <f t="shared" si="11"/>
        <v>21000000</v>
      </c>
      <c r="N165" s="160" t="s">
        <v>86</v>
      </c>
      <c r="O165" s="160" t="s">
        <v>79</v>
      </c>
      <c r="P165" s="160" t="s">
        <v>481</v>
      </c>
      <c r="Q165" s="163" t="s">
        <v>1592</v>
      </c>
      <c r="R165" s="164" t="s">
        <v>28</v>
      </c>
      <c r="S165" s="165">
        <v>8131</v>
      </c>
      <c r="T165" s="165">
        <v>2024110010238</v>
      </c>
      <c r="U165" s="165">
        <v>7</v>
      </c>
      <c r="V165" s="166">
        <v>45712</v>
      </c>
      <c r="W165" s="124">
        <f t="shared" si="2"/>
        <v>1</v>
      </c>
      <c r="X165" s="160" t="s">
        <v>1518</v>
      </c>
    </row>
    <row r="166" spans="1:24" ht="12.75" hidden="1" customHeight="1">
      <c r="A166" s="160" t="s">
        <v>1518</v>
      </c>
      <c r="B166" s="160" t="s">
        <v>846</v>
      </c>
      <c r="C166" s="121" t="s">
        <v>31</v>
      </c>
      <c r="D166" s="121">
        <v>80111600</v>
      </c>
      <c r="E166" s="121" t="s">
        <v>847</v>
      </c>
      <c r="F166" s="160" t="s">
        <v>83</v>
      </c>
      <c r="G166" s="160" t="s">
        <v>83</v>
      </c>
      <c r="H166" s="121">
        <v>9</v>
      </c>
      <c r="I166" s="122">
        <v>1</v>
      </c>
      <c r="J166" s="121" t="s">
        <v>84</v>
      </c>
      <c r="K166" s="121" t="s">
        <v>85</v>
      </c>
      <c r="L166" s="167">
        <v>900000000</v>
      </c>
      <c r="M166" s="167">
        <f>+L166*I166</f>
        <v>900000000</v>
      </c>
      <c r="N166" s="121" t="s">
        <v>86</v>
      </c>
      <c r="O166" s="122" t="s">
        <v>79</v>
      </c>
      <c r="P166" s="122" t="s">
        <v>463</v>
      </c>
      <c r="Q166" s="163" t="s">
        <v>1593</v>
      </c>
      <c r="R166" s="164" t="s">
        <v>28</v>
      </c>
      <c r="S166" s="165">
        <v>8131</v>
      </c>
      <c r="T166" s="165">
        <v>2024110010238</v>
      </c>
      <c r="U166" s="165">
        <v>7</v>
      </c>
      <c r="V166" s="166">
        <v>45712</v>
      </c>
      <c r="W166" s="124">
        <f t="shared" si="2"/>
        <v>1</v>
      </c>
      <c r="X166" s="160" t="s">
        <v>1518</v>
      </c>
    </row>
    <row r="167" spans="1:24" ht="12.75" hidden="1" customHeight="1">
      <c r="A167" s="160" t="s">
        <v>1569</v>
      </c>
      <c r="B167" s="168" t="s">
        <v>1240</v>
      </c>
      <c r="C167" s="160" t="s">
        <v>32</v>
      </c>
      <c r="D167" s="160">
        <v>80111600</v>
      </c>
      <c r="E167" s="160" t="s">
        <v>799</v>
      </c>
      <c r="F167" s="160" t="s">
        <v>83</v>
      </c>
      <c r="G167" s="160" t="s">
        <v>83</v>
      </c>
      <c r="H167" s="160">
        <v>5</v>
      </c>
      <c r="I167" s="160">
        <v>1</v>
      </c>
      <c r="J167" s="160" t="s">
        <v>84</v>
      </c>
      <c r="K167" s="160" t="s">
        <v>85</v>
      </c>
      <c r="L167" s="167">
        <v>4300000</v>
      </c>
      <c r="M167" s="167">
        <f>+L167*H167</f>
        <v>21500000</v>
      </c>
      <c r="N167" s="160" t="s">
        <v>86</v>
      </c>
      <c r="O167" s="160" t="s">
        <v>79</v>
      </c>
      <c r="P167" s="160" t="s">
        <v>481</v>
      </c>
      <c r="Q167" s="163" t="s">
        <v>1594</v>
      </c>
      <c r="R167" s="164" t="s">
        <v>28</v>
      </c>
      <c r="S167" s="165">
        <v>8131</v>
      </c>
      <c r="T167" s="165">
        <v>2024110010238</v>
      </c>
      <c r="U167" s="165">
        <v>7</v>
      </c>
      <c r="V167" s="166">
        <v>45712</v>
      </c>
      <c r="W167" s="124">
        <f t="shared" si="2"/>
        <v>1</v>
      </c>
      <c r="X167" s="160" t="s">
        <v>1569</v>
      </c>
    </row>
    <row r="168" spans="1:24" ht="12.75" hidden="1" customHeight="1">
      <c r="A168" s="160" t="s">
        <v>1569</v>
      </c>
      <c r="B168" s="168" t="s">
        <v>1241</v>
      </c>
      <c r="C168" s="121" t="s">
        <v>31</v>
      </c>
      <c r="D168" s="121">
        <v>80111600</v>
      </c>
      <c r="E168" s="121" t="s">
        <v>791</v>
      </c>
      <c r="F168" s="160" t="s">
        <v>83</v>
      </c>
      <c r="G168" s="160" t="s">
        <v>83</v>
      </c>
      <c r="H168" s="121">
        <v>6</v>
      </c>
      <c r="I168" s="122">
        <v>1</v>
      </c>
      <c r="J168" s="121" t="s">
        <v>84</v>
      </c>
      <c r="K168" s="121" t="s">
        <v>85</v>
      </c>
      <c r="L168" s="167">
        <v>2900000</v>
      </c>
      <c r="M168" s="167">
        <f t="shared" ref="M168:M169" si="12">+H168*L168</f>
        <v>17400000</v>
      </c>
      <c r="N168" s="121" t="s">
        <v>86</v>
      </c>
      <c r="O168" s="169" t="s">
        <v>79</v>
      </c>
      <c r="P168" s="122" t="s">
        <v>463</v>
      </c>
      <c r="Q168" s="163" t="s">
        <v>1594</v>
      </c>
      <c r="R168" s="164" t="s">
        <v>28</v>
      </c>
      <c r="S168" s="165">
        <v>8131</v>
      </c>
      <c r="T168" s="165">
        <v>2024110010238</v>
      </c>
      <c r="U168" s="165">
        <v>7</v>
      </c>
      <c r="V168" s="166">
        <v>45712</v>
      </c>
      <c r="W168" s="124">
        <f t="shared" si="2"/>
        <v>1</v>
      </c>
      <c r="X168" s="160" t="s">
        <v>1569</v>
      </c>
    </row>
    <row r="169" spans="1:24" ht="12.75" hidden="1" customHeight="1">
      <c r="A169" s="160" t="s">
        <v>1569</v>
      </c>
      <c r="B169" s="168" t="s">
        <v>1242</v>
      </c>
      <c r="C169" s="121" t="s">
        <v>31</v>
      </c>
      <c r="D169" s="121">
        <v>80111600</v>
      </c>
      <c r="E169" s="121" t="s">
        <v>791</v>
      </c>
      <c r="F169" s="160" t="s">
        <v>83</v>
      </c>
      <c r="G169" s="160" t="s">
        <v>83</v>
      </c>
      <c r="H169" s="121">
        <v>6</v>
      </c>
      <c r="I169" s="122">
        <v>1</v>
      </c>
      <c r="J169" s="121" t="s">
        <v>84</v>
      </c>
      <c r="K169" s="121" t="s">
        <v>85</v>
      </c>
      <c r="L169" s="167">
        <v>2964000</v>
      </c>
      <c r="M169" s="167">
        <f t="shared" si="12"/>
        <v>17784000</v>
      </c>
      <c r="N169" s="121" t="s">
        <v>86</v>
      </c>
      <c r="O169" s="169" t="s">
        <v>79</v>
      </c>
      <c r="P169" s="122" t="s">
        <v>463</v>
      </c>
      <c r="Q169" s="163" t="s">
        <v>1594</v>
      </c>
      <c r="R169" s="164" t="s">
        <v>28</v>
      </c>
      <c r="S169" s="165">
        <v>8131</v>
      </c>
      <c r="T169" s="165">
        <v>2024110010238</v>
      </c>
      <c r="U169" s="165">
        <v>7</v>
      </c>
      <c r="V169" s="166">
        <v>45712</v>
      </c>
      <c r="W169" s="124">
        <f t="shared" si="2"/>
        <v>1</v>
      </c>
      <c r="X169" s="160" t="s">
        <v>1569</v>
      </c>
    </row>
    <row r="170" spans="1:24" ht="12.75" hidden="1" customHeight="1">
      <c r="A170" s="160" t="s">
        <v>1569</v>
      </c>
      <c r="B170" s="168" t="s">
        <v>1243</v>
      </c>
      <c r="C170" s="160" t="s">
        <v>32</v>
      </c>
      <c r="D170" s="160">
        <v>80111600</v>
      </c>
      <c r="E170" s="160" t="s">
        <v>799</v>
      </c>
      <c r="F170" s="160" t="s">
        <v>83</v>
      </c>
      <c r="G170" s="160" t="s">
        <v>83</v>
      </c>
      <c r="H170" s="160">
        <v>5</v>
      </c>
      <c r="I170" s="160">
        <v>1</v>
      </c>
      <c r="J170" s="160" t="s">
        <v>84</v>
      </c>
      <c r="K170" s="160" t="s">
        <v>85</v>
      </c>
      <c r="L170" s="167">
        <v>4500000</v>
      </c>
      <c r="M170" s="167">
        <f>+L170*H170</f>
        <v>22500000</v>
      </c>
      <c r="N170" s="160" t="s">
        <v>86</v>
      </c>
      <c r="O170" s="160" t="s">
        <v>79</v>
      </c>
      <c r="P170" s="160" t="s">
        <v>481</v>
      </c>
      <c r="Q170" s="163" t="s">
        <v>1594</v>
      </c>
      <c r="R170" s="164" t="s">
        <v>28</v>
      </c>
      <c r="S170" s="165">
        <v>8131</v>
      </c>
      <c r="T170" s="165">
        <v>2024110010238</v>
      </c>
      <c r="U170" s="165">
        <v>7</v>
      </c>
      <c r="V170" s="166">
        <v>45712</v>
      </c>
      <c r="W170" s="124">
        <f t="shared" si="2"/>
        <v>1</v>
      </c>
      <c r="X170" s="160" t="s">
        <v>1569</v>
      </c>
    </row>
    <row r="171" spans="1:24" ht="12.75" hidden="1" customHeight="1">
      <c r="A171" s="160" t="s">
        <v>1518</v>
      </c>
      <c r="B171" s="161" t="s">
        <v>819</v>
      </c>
      <c r="C171" s="121" t="s">
        <v>31</v>
      </c>
      <c r="D171" s="153">
        <v>80111600</v>
      </c>
      <c r="E171" s="121" t="s">
        <v>821</v>
      </c>
      <c r="F171" s="121" t="s">
        <v>82</v>
      </c>
      <c r="G171" s="121" t="s">
        <v>83</v>
      </c>
      <c r="H171" s="121">
        <v>10</v>
      </c>
      <c r="I171" s="122">
        <v>1</v>
      </c>
      <c r="J171" s="121" t="s">
        <v>84</v>
      </c>
      <c r="K171" s="121" t="s">
        <v>85</v>
      </c>
      <c r="L171" s="170">
        <v>6000000</v>
      </c>
      <c r="M171" s="171">
        <f t="shared" ref="M171:M174" si="13">+H171*L171</f>
        <v>60000000</v>
      </c>
      <c r="N171" s="121" t="s">
        <v>86</v>
      </c>
      <c r="O171" s="169" t="s">
        <v>79</v>
      </c>
      <c r="P171" s="122" t="s">
        <v>463</v>
      </c>
      <c r="Q171" s="163" t="s">
        <v>1595</v>
      </c>
      <c r="R171" s="164" t="s">
        <v>28</v>
      </c>
      <c r="S171" s="165">
        <v>8131</v>
      </c>
      <c r="T171" s="165">
        <v>2024110010238</v>
      </c>
      <c r="U171" s="165">
        <v>7</v>
      </c>
      <c r="V171" s="166">
        <v>45712</v>
      </c>
      <c r="W171" s="124">
        <f t="shared" si="2"/>
        <v>1</v>
      </c>
      <c r="X171" s="160" t="s">
        <v>1518</v>
      </c>
    </row>
    <row r="172" spans="1:24" ht="12.75" hidden="1" customHeight="1">
      <c r="A172" s="160" t="s">
        <v>1518</v>
      </c>
      <c r="B172" s="161" t="s">
        <v>825</v>
      </c>
      <c r="C172" s="121" t="s">
        <v>31</v>
      </c>
      <c r="D172" s="121">
        <v>80111600</v>
      </c>
      <c r="E172" s="121" t="s">
        <v>796</v>
      </c>
      <c r="F172" s="121" t="s">
        <v>83</v>
      </c>
      <c r="G172" s="121" t="s">
        <v>83</v>
      </c>
      <c r="H172" s="121">
        <v>10</v>
      </c>
      <c r="I172" s="122">
        <v>1</v>
      </c>
      <c r="J172" s="121" t="s">
        <v>84</v>
      </c>
      <c r="K172" s="121" t="s">
        <v>85</v>
      </c>
      <c r="L172" s="170">
        <v>4500000</v>
      </c>
      <c r="M172" s="171">
        <f t="shared" si="13"/>
        <v>45000000</v>
      </c>
      <c r="N172" s="121" t="s">
        <v>86</v>
      </c>
      <c r="O172" s="169" t="s">
        <v>79</v>
      </c>
      <c r="P172" s="122" t="s">
        <v>463</v>
      </c>
      <c r="Q172" s="163" t="s">
        <v>1595</v>
      </c>
      <c r="R172" s="164" t="s">
        <v>28</v>
      </c>
      <c r="S172" s="165">
        <v>8131</v>
      </c>
      <c r="T172" s="165">
        <v>2024110010238</v>
      </c>
      <c r="U172" s="165">
        <v>7</v>
      </c>
      <c r="V172" s="166">
        <v>45712</v>
      </c>
      <c r="W172" s="124">
        <f t="shared" si="2"/>
        <v>1</v>
      </c>
      <c r="X172" s="160" t="s">
        <v>1518</v>
      </c>
    </row>
    <row r="173" spans="1:24" ht="12.75" hidden="1" customHeight="1">
      <c r="A173" s="160" t="s">
        <v>1518</v>
      </c>
      <c r="B173" s="161" t="s">
        <v>802</v>
      </c>
      <c r="C173" s="121" t="s">
        <v>31</v>
      </c>
      <c r="D173" s="121">
        <v>80111600</v>
      </c>
      <c r="E173" s="121" t="s">
        <v>821</v>
      </c>
      <c r="F173" s="121" t="s">
        <v>82</v>
      </c>
      <c r="G173" s="121" t="s">
        <v>83</v>
      </c>
      <c r="H173" s="121">
        <v>10</v>
      </c>
      <c r="I173" s="172">
        <v>1</v>
      </c>
      <c r="J173" s="153" t="s">
        <v>84</v>
      </c>
      <c r="K173" s="153" t="s">
        <v>85</v>
      </c>
      <c r="L173" s="170">
        <v>6000000</v>
      </c>
      <c r="M173" s="171">
        <f t="shared" si="13"/>
        <v>60000000</v>
      </c>
      <c r="N173" s="121" t="s">
        <v>86</v>
      </c>
      <c r="O173" s="169" t="s">
        <v>79</v>
      </c>
      <c r="P173" s="172" t="s">
        <v>463</v>
      </c>
      <c r="Q173" s="163" t="s">
        <v>1595</v>
      </c>
      <c r="R173" s="164" t="s">
        <v>28</v>
      </c>
      <c r="S173" s="165">
        <v>8131</v>
      </c>
      <c r="T173" s="165">
        <v>2024110010238</v>
      </c>
      <c r="U173" s="165">
        <v>7</v>
      </c>
      <c r="V173" s="166">
        <v>45712</v>
      </c>
      <c r="W173" s="124">
        <f t="shared" si="2"/>
        <v>1</v>
      </c>
      <c r="X173" s="160" t="s">
        <v>1518</v>
      </c>
    </row>
    <row r="174" spans="1:24" ht="12.75" hidden="1" customHeight="1">
      <c r="A174" s="160" t="s">
        <v>1518</v>
      </c>
      <c r="B174" s="161" t="s">
        <v>833</v>
      </c>
      <c r="C174" s="121" t="s">
        <v>31</v>
      </c>
      <c r="D174" s="121">
        <v>80111600</v>
      </c>
      <c r="E174" s="121" t="s">
        <v>788</v>
      </c>
      <c r="F174" s="121" t="s">
        <v>83</v>
      </c>
      <c r="G174" s="121" t="s">
        <v>315</v>
      </c>
      <c r="H174" s="121">
        <v>5</v>
      </c>
      <c r="I174" s="172">
        <v>1</v>
      </c>
      <c r="J174" s="153" t="s">
        <v>84</v>
      </c>
      <c r="K174" s="153" t="s">
        <v>85</v>
      </c>
      <c r="L174" s="170">
        <v>5500000</v>
      </c>
      <c r="M174" s="171">
        <f t="shared" si="13"/>
        <v>27500000</v>
      </c>
      <c r="N174" s="121" t="s">
        <v>86</v>
      </c>
      <c r="O174" s="169" t="s">
        <v>79</v>
      </c>
      <c r="P174" s="122" t="s">
        <v>463</v>
      </c>
      <c r="Q174" s="163" t="s">
        <v>1596</v>
      </c>
      <c r="R174" s="164" t="s">
        <v>28</v>
      </c>
      <c r="S174" s="165">
        <v>8131</v>
      </c>
      <c r="T174" s="165">
        <v>2024110010238</v>
      </c>
      <c r="U174" s="165">
        <v>7</v>
      </c>
      <c r="V174" s="166">
        <v>45712</v>
      </c>
      <c r="W174" s="124">
        <f t="shared" si="2"/>
        <v>1</v>
      </c>
      <c r="X174" s="160" t="s">
        <v>1518</v>
      </c>
    </row>
    <row r="175" spans="1:24" ht="12.75" hidden="1" customHeight="1">
      <c r="A175" s="160" t="s">
        <v>1518</v>
      </c>
      <c r="B175" s="161" t="s">
        <v>803</v>
      </c>
      <c r="C175" s="121" t="s">
        <v>31</v>
      </c>
      <c r="D175" s="121">
        <v>80111600</v>
      </c>
      <c r="E175" s="121" t="s">
        <v>1597</v>
      </c>
      <c r="F175" s="121" t="s">
        <v>83</v>
      </c>
      <c r="G175" s="121" t="s">
        <v>315</v>
      </c>
      <c r="H175" s="121">
        <v>1</v>
      </c>
      <c r="I175" s="122">
        <v>1</v>
      </c>
      <c r="J175" s="121" t="s">
        <v>84</v>
      </c>
      <c r="K175" s="121" t="s">
        <v>85</v>
      </c>
      <c r="L175" s="170">
        <v>4800000</v>
      </c>
      <c r="M175" s="171">
        <v>8500000</v>
      </c>
      <c r="N175" s="121" t="s">
        <v>86</v>
      </c>
      <c r="O175" s="169" t="s">
        <v>79</v>
      </c>
      <c r="P175" s="122" t="s">
        <v>463</v>
      </c>
      <c r="Q175" s="163" t="s">
        <v>1598</v>
      </c>
      <c r="R175" s="164" t="s">
        <v>28</v>
      </c>
      <c r="S175" s="165">
        <v>8131</v>
      </c>
      <c r="T175" s="165">
        <v>2024110010238</v>
      </c>
      <c r="U175" s="165">
        <v>7</v>
      </c>
      <c r="V175" s="166">
        <v>45712</v>
      </c>
      <c r="W175" s="124">
        <f t="shared" si="2"/>
        <v>1</v>
      </c>
      <c r="X175" s="160" t="s">
        <v>1518</v>
      </c>
    </row>
    <row r="176" spans="1:24" ht="12.75" customHeight="1">
      <c r="A176" s="160" t="s">
        <v>1589</v>
      </c>
      <c r="B176" s="161" t="s">
        <v>806</v>
      </c>
      <c r="C176" s="121" t="s">
        <v>31</v>
      </c>
      <c r="D176" s="121">
        <v>80111600</v>
      </c>
      <c r="E176" s="121" t="s">
        <v>788</v>
      </c>
      <c r="F176" s="121" t="s">
        <v>82</v>
      </c>
      <c r="G176" s="121" t="s">
        <v>83</v>
      </c>
      <c r="H176" s="121">
        <v>6</v>
      </c>
      <c r="I176" s="122">
        <v>1</v>
      </c>
      <c r="J176" s="121" t="s">
        <v>84</v>
      </c>
      <c r="K176" s="121" t="s">
        <v>85</v>
      </c>
      <c r="L176" s="170">
        <v>3900000</v>
      </c>
      <c r="M176" s="171">
        <v>23400000</v>
      </c>
      <c r="N176" s="121" t="s">
        <v>86</v>
      </c>
      <c r="O176" s="169" t="s">
        <v>79</v>
      </c>
      <c r="P176" s="122" t="s">
        <v>463</v>
      </c>
      <c r="Q176" s="163" t="s">
        <v>1599</v>
      </c>
      <c r="R176" s="164" t="s">
        <v>28</v>
      </c>
      <c r="S176" s="165">
        <v>8131</v>
      </c>
      <c r="T176" s="165">
        <v>2024110010238</v>
      </c>
      <c r="U176" s="165">
        <v>7</v>
      </c>
      <c r="V176" s="166">
        <v>45712</v>
      </c>
      <c r="W176" s="124">
        <f t="shared" si="2"/>
        <v>1</v>
      </c>
      <c r="X176" s="160" t="s">
        <v>1589</v>
      </c>
    </row>
    <row r="177" spans="1:24" ht="12.75" hidden="1" customHeight="1">
      <c r="A177" s="160" t="s">
        <v>1518</v>
      </c>
      <c r="B177" s="161" t="s">
        <v>456</v>
      </c>
      <c r="C177" s="121" t="s">
        <v>31</v>
      </c>
      <c r="D177" s="173">
        <v>80111600</v>
      </c>
      <c r="E177" s="160" t="s">
        <v>460</v>
      </c>
      <c r="F177" s="160" t="s">
        <v>461</v>
      </c>
      <c r="G177" s="160" t="s">
        <v>461</v>
      </c>
      <c r="H177" s="160">
        <v>6</v>
      </c>
      <c r="I177" s="160">
        <v>1</v>
      </c>
      <c r="J177" s="160" t="s">
        <v>84</v>
      </c>
      <c r="K177" s="160" t="s">
        <v>85</v>
      </c>
      <c r="L177" s="174">
        <v>4766308</v>
      </c>
      <c r="M177" s="175">
        <f t="shared" ref="M177:M180" si="14">+L177*H177</f>
        <v>28597848</v>
      </c>
      <c r="N177" s="160" t="s">
        <v>462</v>
      </c>
      <c r="O177" s="160" t="s">
        <v>123</v>
      </c>
      <c r="P177" s="161" t="s">
        <v>463</v>
      </c>
      <c r="Q177" s="163" t="s">
        <v>1600</v>
      </c>
      <c r="R177" s="164" t="s">
        <v>28</v>
      </c>
      <c r="S177" s="165">
        <v>8131</v>
      </c>
      <c r="T177" s="165">
        <v>2024110010238</v>
      </c>
      <c r="U177" s="165">
        <v>7</v>
      </c>
      <c r="V177" s="166">
        <v>45712</v>
      </c>
      <c r="W177" s="124">
        <f t="shared" si="2"/>
        <v>1</v>
      </c>
      <c r="X177" s="160" t="s">
        <v>1518</v>
      </c>
    </row>
    <row r="178" spans="1:24" ht="12.75" hidden="1" customHeight="1">
      <c r="A178" s="160" t="s">
        <v>1518</v>
      </c>
      <c r="B178" s="161" t="s">
        <v>516</v>
      </c>
      <c r="C178" s="121" t="s">
        <v>31</v>
      </c>
      <c r="D178" s="173">
        <v>80111600</v>
      </c>
      <c r="E178" s="160" t="s">
        <v>517</v>
      </c>
      <c r="F178" s="176" t="s">
        <v>83</v>
      </c>
      <c r="G178" s="176" t="s">
        <v>83</v>
      </c>
      <c r="H178" s="160">
        <v>5</v>
      </c>
      <c r="I178" s="160">
        <v>1</v>
      </c>
      <c r="J178" s="160" t="s">
        <v>84</v>
      </c>
      <c r="K178" s="160" t="s">
        <v>85</v>
      </c>
      <c r="L178" s="174">
        <v>7000000</v>
      </c>
      <c r="M178" s="175">
        <f t="shared" si="14"/>
        <v>35000000</v>
      </c>
      <c r="N178" s="160" t="s">
        <v>462</v>
      </c>
      <c r="O178" s="160" t="s">
        <v>79</v>
      </c>
      <c r="P178" s="161" t="s">
        <v>463</v>
      </c>
      <c r="Q178" s="163" t="s">
        <v>1601</v>
      </c>
      <c r="R178" s="164" t="s">
        <v>28</v>
      </c>
      <c r="S178" s="165">
        <v>8131</v>
      </c>
      <c r="T178" s="165">
        <v>2024110010238</v>
      </c>
      <c r="U178" s="165">
        <v>7</v>
      </c>
      <c r="V178" s="166">
        <v>45712</v>
      </c>
      <c r="W178" s="124">
        <f t="shared" si="2"/>
        <v>1</v>
      </c>
      <c r="X178" s="160" t="s">
        <v>1518</v>
      </c>
    </row>
    <row r="179" spans="1:24" ht="12.75" hidden="1" customHeight="1">
      <c r="A179" s="160" t="s">
        <v>1518</v>
      </c>
      <c r="B179" s="161" t="s">
        <v>519</v>
      </c>
      <c r="C179" s="160" t="s">
        <v>31</v>
      </c>
      <c r="D179" s="173">
        <v>80111600</v>
      </c>
      <c r="E179" s="160" t="s">
        <v>520</v>
      </c>
      <c r="F179" s="160" t="s">
        <v>83</v>
      </c>
      <c r="G179" s="160" t="s">
        <v>83</v>
      </c>
      <c r="H179" s="160">
        <v>10</v>
      </c>
      <c r="I179" s="177">
        <v>1</v>
      </c>
      <c r="J179" s="160" t="s">
        <v>84</v>
      </c>
      <c r="K179" s="160" t="s">
        <v>85</v>
      </c>
      <c r="L179" s="178">
        <v>5000000</v>
      </c>
      <c r="M179" s="179">
        <f t="shared" si="14"/>
        <v>50000000</v>
      </c>
      <c r="N179" s="160" t="s">
        <v>462</v>
      </c>
      <c r="O179" s="160" t="s">
        <v>79</v>
      </c>
      <c r="P179" s="161" t="s">
        <v>463</v>
      </c>
      <c r="Q179" s="163" t="s">
        <v>1602</v>
      </c>
      <c r="R179" s="164" t="s">
        <v>28</v>
      </c>
      <c r="S179" s="165">
        <v>8131</v>
      </c>
      <c r="T179" s="165">
        <v>2024110010238</v>
      </c>
      <c r="U179" s="165">
        <v>7</v>
      </c>
      <c r="V179" s="166">
        <v>45712</v>
      </c>
      <c r="W179" s="124">
        <f t="shared" si="2"/>
        <v>1</v>
      </c>
      <c r="X179" s="160" t="s">
        <v>1518</v>
      </c>
    </row>
    <row r="180" spans="1:24" ht="12.75" hidden="1" customHeight="1">
      <c r="A180" s="160" t="s">
        <v>1518</v>
      </c>
      <c r="B180" s="161" t="s">
        <v>536</v>
      </c>
      <c r="C180" s="160" t="s">
        <v>31</v>
      </c>
      <c r="D180" s="160">
        <v>80111600</v>
      </c>
      <c r="E180" s="160" t="s">
        <v>537</v>
      </c>
      <c r="F180" s="160" t="s">
        <v>83</v>
      </c>
      <c r="G180" s="160" t="s">
        <v>83</v>
      </c>
      <c r="H180" s="160">
        <v>6</v>
      </c>
      <c r="I180" s="160">
        <v>1</v>
      </c>
      <c r="J180" s="160" t="s">
        <v>84</v>
      </c>
      <c r="K180" s="160" t="s">
        <v>85</v>
      </c>
      <c r="L180" s="178">
        <v>4400000</v>
      </c>
      <c r="M180" s="178">
        <f t="shared" si="14"/>
        <v>26400000</v>
      </c>
      <c r="N180" s="160" t="s">
        <v>462</v>
      </c>
      <c r="O180" s="160" t="s">
        <v>79</v>
      </c>
      <c r="P180" s="161" t="s">
        <v>463</v>
      </c>
      <c r="Q180" s="163" t="s">
        <v>1603</v>
      </c>
      <c r="R180" s="164" t="s">
        <v>28</v>
      </c>
      <c r="S180" s="165">
        <v>8131</v>
      </c>
      <c r="T180" s="165">
        <v>2024110010238</v>
      </c>
      <c r="U180" s="165">
        <v>7</v>
      </c>
      <c r="V180" s="166">
        <v>45712</v>
      </c>
      <c r="W180" s="124">
        <f t="shared" si="2"/>
        <v>1</v>
      </c>
      <c r="X180" s="160" t="s">
        <v>1518</v>
      </c>
    </row>
    <row r="181" spans="1:24" ht="12.75" hidden="1" customHeight="1">
      <c r="A181" s="160" t="s">
        <v>1518</v>
      </c>
      <c r="B181" s="161" t="s">
        <v>547</v>
      </c>
      <c r="C181" s="160" t="s">
        <v>31</v>
      </c>
      <c r="D181" s="160" t="s">
        <v>409</v>
      </c>
      <c r="E181" s="160" t="s">
        <v>548</v>
      </c>
      <c r="F181" s="160" t="s">
        <v>549</v>
      </c>
      <c r="G181" s="160" t="s">
        <v>549</v>
      </c>
      <c r="H181" s="160">
        <v>9</v>
      </c>
      <c r="I181" s="160">
        <v>1</v>
      </c>
      <c r="J181" s="160" t="s">
        <v>412</v>
      </c>
      <c r="K181" s="160" t="s">
        <v>85</v>
      </c>
      <c r="L181" s="180"/>
      <c r="M181" s="181">
        <v>316377036</v>
      </c>
      <c r="N181" s="160" t="s">
        <v>462</v>
      </c>
      <c r="O181" s="160" t="s">
        <v>79</v>
      </c>
      <c r="P181" s="161" t="s">
        <v>463</v>
      </c>
      <c r="Q181" s="163" t="s">
        <v>1604</v>
      </c>
      <c r="R181" s="164" t="s">
        <v>28</v>
      </c>
      <c r="S181" s="165">
        <v>8131</v>
      </c>
      <c r="T181" s="165">
        <v>2024110010238</v>
      </c>
      <c r="U181" s="165">
        <v>7</v>
      </c>
      <c r="V181" s="166">
        <v>45712</v>
      </c>
      <c r="W181" s="124">
        <f t="shared" si="2"/>
        <v>1</v>
      </c>
      <c r="X181" s="160" t="s">
        <v>1518</v>
      </c>
    </row>
    <row r="182" spans="1:24" ht="12.75" hidden="1" customHeight="1">
      <c r="A182" s="160" t="s">
        <v>1518</v>
      </c>
      <c r="B182" s="161" t="s">
        <v>515</v>
      </c>
      <c r="C182" s="160" t="s">
        <v>31</v>
      </c>
      <c r="D182" s="160">
        <v>80111600</v>
      </c>
      <c r="E182" s="160" t="s">
        <v>494</v>
      </c>
      <c r="F182" s="160" t="s">
        <v>121</v>
      </c>
      <c r="G182" s="160" t="s">
        <v>179</v>
      </c>
      <c r="H182" s="160">
        <v>8</v>
      </c>
      <c r="I182" s="160">
        <v>1</v>
      </c>
      <c r="J182" s="160" t="s">
        <v>84</v>
      </c>
      <c r="K182" s="160" t="s">
        <v>85</v>
      </c>
      <c r="L182" s="174">
        <v>4766308</v>
      </c>
      <c r="M182" s="175">
        <f>+L182*H182</f>
        <v>38130464</v>
      </c>
      <c r="N182" s="160" t="s">
        <v>462</v>
      </c>
      <c r="O182" s="160" t="s">
        <v>79</v>
      </c>
      <c r="P182" s="160" t="s">
        <v>463</v>
      </c>
      <c r="Q182" s="163" t="s">
        <v>1605</v>
      </c>
      <c r="R182" s="164" t="s">
        <v>28</v>
      </c>
      <c r="S182" s="165">
        <v>8131</v>
      </c>
      <c r="T182" s="165">
        <v>2024110010238</v>
      </c>
      <c r="U182" s="165">
        <v>7</v>
      </c>
      <c r="V182" s="166">
        <v>45712</v>
      </c>
      <c r="W182" s="124">
        <f t="shared" si="2"/>
        <v>1</v>
      </c>
      <c r="X182" s="160" t="s">
        <v>1518</v>
      </c>
    </row>
    <row r="183" spans="1:24" ht="12.75" hidden="1" customHeight="1">
      <c r="A183" s="160" t="s">
        <v>1518</v>
      </c>
      <c r="B183" s="182" t="s">
        <v>694</v>
      </c>
      <c r="C183" s="160" t="s">
        <v>30</v>
      </c>
      <c r="D183" s="160">
        <v>80111600</v>
      </c>
      <c r="E183" s="160" t="s">
        <v>1606</v>
      </c>
      <c r="F183" s="160" t="s">
        <v>411</v>
      </c>
      <c r="G183" s="160" t="s">
        <v>461</v>
      </c>
      <c r="H183" s="160">
        <v>6</v>
      </c>
      <c r="I183" s="161">
        <v>1</v>
      </c>
      <c r="J183" s="160" t="s">
        <v>84</v>
      </c>
      <c r="K183" s="160" t="s">
        <v>85</v>
      </c>
      <c r="L183" s="175">
        <v>5500000</v>
      </c>
      <c r="M183" s="183">
        <v>33000000</v>
      </c>
      <c r="N183" s="160" t="s">
        <v>700</v>
      </c>
      <c r="O183" s="160" t="s">
        <v>123</v>
      </c>
      <c r="P183" s="161" t="s">
        <v>463</v>
      </c>
      <c r="Q183" s="163" t="s">
        <v>1607</v>
      </c>
      <c r="R183" s="164" t="s">
        <v>28</v>
      </c>
      <c r="S183" s="165">
        <v>8131</v>
      </c>
      <c r="T183" s="165">
        <v>2024110010238</v>
      </c>
      <c r="U183" s="165">
        <v>7</v>
      </c>
      <c r="V183" s="166">
        <v>45712</v>
      </c>
      <c r="W183" s="124">
        <f t="shared" si="2"/>
        <v>1</v>
      </c>
      <c r="X183" s="160" t="s">
        <v>1518</v>
      </c>
    </row>
    <row r="184" spans="1:24" ht="12.75" hidden="1" customHeight="1">
      <c r="A184" s="160" t="s">
        <v>1518</v>
      </c>
      <c r="B184" s="182" t="s">
        <v>696</v>
      </c>
      <c r="C184" s="160" t="s">
        <v>30</v>
      </c>
      <c r="D184" s="160">
        <v>80111601</v>
      </c>
      <c r="E184" s="160" t="s">
        <v>699</v>
      </c>
      <c r="F184" s="160" t="s">
        <v>411</v>
      </c>
      <c r="G184" s="160" t="s">
        <v>461</v>
      </c>
      <c r="H184" s="160">
        <v>6</v>
      </c>
      <c r="I184" s="161">
        <v>1</v>
      </c>
      <c r="J184" s="160" t="s">
        <v>84</v>
      </c>
      <c r="K184" s="160" t="s">
        <v>85</v>
      </c>
      <c r="L184" s="175">
        <v>3400000</v>
      </c>
      <c r="M184" s="175">
        <f t="shared" ref="M184:M203" si="15">+L184/30*180</f>
        <v>20400000</v>
      </c>
      <c r="N184" s="160" t="s">
        <v>700</v>
      </c>
      <c r="O184" s="160" t="s">
        <v>79</v>
      </c>
      <c r="P184" s="161" t="s">
        <v>463</v>
      </c>
      <c r="Q184" s="163" t="s">
        <v>1608</v>
      </c>
      <c r="R184" s="164" t="s">
        <v>28</v>
      </c>
      <c r="S184" s="165">
        <v>8131</v>
      </c>
      <c r="T184" s="165">
        <v>2024110010238</v>
      </c>
      <c r="U184" s="165">
        <v>7</v>
      </c>
      <c r="V184" s="166">
        <v>45712</v>
      </c>
      <c r="W184" s="124">
        <f t="shared" si="2"/>
        <v>1</v>
      </c>
      <c r="X184" s="160" t="s">
        <v>1518</v>
      </c>
    </row>
    <row r="185" spans="1:24" ht="12.75" hidden="1" customHeight="1">
      <c r="A185" s="160" t="s">
        <v>1518</v>
      </c>
      <c r="B185" s="182" t="s">
        <v>697</v>
      </c>
      <c r="C185" s="160" t="s">
        <v>30</v>
      </c>
      <c r="D185" s="160">
        <v>80111601</v>
      </c>
      <c r="E185" s="160" t="s">
        <v>699</v>
      </c>
      <c r="F185" s="160" t="s">
        <v>411</v>
      </c>
      <c r="G185" s="160" t="s">
        <v>461</v>
      </c>
      <c r="H185" s="160">
        <v>6</v>
      </c>
      <c r="I185" s="161">
        <v>1</v>
      </c>
      <c r="J185" s="160" t="s">
        <v>84</v>
      </c>
      <c r="K185" s="160" t="s">
        <v>85</v>
      </c>
      <c r="L185" s="175">
        <v>3400000</v>
      </c>
      <c r="M185" s="175">
        <f t="shared" si="15"/>
        <v>20400000</v>
      </c>
      <c r="N185" s="160" t="s">
        <v>700</v>
      </c>
      <c r="O185" s="160" t="s">
        <v>79</v>
      </c>
      <c r="P185" s="161" t="s">
        <v>463</v>
      </c>
      <c r="Q185" s="163" t="s">
        <v>1608</v>
      </c>
      <c r="R185" s="164" t="s">
        <v>28</v>
      </c>
      <c r="S185" s="165">
        <v>8131</v>
      </c>
      <c r="T185" s="165">
        <v>2024110010238</v>
      </c>
      <c r="U185" s="165">
        <v>7</v>
      </c>
      <c r="V185" s="166">
        <v>45712</v>
      </c>
      <c r="W185" s="124">
        <f t="shared" si="2"/>
        <v>1</v>
      </c>
      <c r="X185" s="160" t="s">
        <v>1518</v>
      </c>
    </row>
    <row r="186" spans="1:24" ht="12.75" hidden="1" customHeight="1">
      <c r="A186" s="160" t="s">
        <v>1518</v>
      </c>
      <c r="B186" s="182" t="s">
        <v>701</v>
      </c>
      <c r="C186" s="160" t="s">
        <v>30</v>
      </c>
      <c r="D186" s="160">
        <v>80111601</v>
      </c>
      <c r="E186" s="160" t="s">
        <v>699</v>
      </c>
      <c r="F186" s="160" t="s">
        <v>411</v>
      </c>
      <c r="G186" s="160" t="s">
        <v>461</v>
      </c>
      <c r="H186" s="160">
        <v>6</v>
      </c>
      <c r="I186" s="161">
        <v>1</v>
      </c>
      <c r="J186" s="160" t="s">
        <v>84</v>
      </c>
      <c r="K186" s="160" t="s">
        <v>85</v>
      </c>
      <c r="L186" s="175">
        <v>3400000</v>
      </c>
      <c r="M186" s="175">
        <f t="shared" si="15"/>
        <v>20400000</v>
      </c>
      <c r="N186" s="160" t="s">
        <v>700</v>
      </c>
      <c r="O186" s="160" t="s">
        <v>79</v>
      </c>
      <c r="P186" s="161" t="s">
        <v>463</v>
      </c>
      <c r="Q186" s="163" t="s">
        <v>1608</v>
      </c>
      <c r="R186" s="164" t="s">
        <v>28</v>
      </c>
      <c r="S186" s="165">
        <v>8131</v>
      </c>
      <c r="T186" s="165">
        <v>2024110010238</v>
      </c>
      <c r="U186" s="165">
        <v>7</v>
      </c>
      <c r="V186" s="166">
        <v>45712</v>
      </c>
      <c r="W186" s="124">
        <f t="shared" si="2"/>
        <v>1</v>
      </c>
      <c r="X186" s="160" t="s">
        <v>1518</v>
      </c>
    </row>
    <row r="187" spans="1:24" ht="12.75" hidden="1" customHeight="1">
      <c r="A187" s="160" t="s">
        <v>1518</v>
      </c>
      <c r="B187" s="182" t="s">
        <v>703</v>
      </c>
      <c r="C187" s="160" t="s">
        <v>30</v>
      </c>
      <c r="D187" s="160">
        <v>80111601</v>
      </c>
      <c r="E187" s="160" t="s">
        <v>699</v>
      </c>
      <c r="F187" s="160" t="s">
        <v>411</v>
      </c>
      <c r="G187" s="160" t="s">
        <v>461</v>
      </c>
      <c r="H187" s="160">
        <v>6</v>
      </c>
      <c r="I187" s="161">
        <v>1</v>
      </c>
      <c r="J187" s="160" t="s">
        <v>84</v>
      </c>
      <c r="K187" s="160" t="s">
        <v>85</v>
      </c>
      <c r="L187" s="175">
        <v>3400000</v>
      </c>
      <c r="M187" s="175">
        <f t="shared" si="15"/>
        <v>20400000</v>
      </c>
      <c r="N187" s="160" t="s">
        <v>700</v>
      </c>
      <c r="O187" s="160" t="s">
        <v>79</v>
      </c>
      <c r="P187" s="161" t="s">
        <v>463</v>
      </c>
      <c r="Q187" s="163" t="s">
        <v>1608</v>
      </c>
      <c r="R187" s="164" t="s">
        <v>28</v>
      </c>
      <c r="S187" s="165">
        <v>8131</v>
      </c>
      <c r="T187" s="165">
        <v>2024110010238</v>
      </c>
      <c r="U187" s="165">
        <v>7</v>
      </c>
      <c r="V187" s="166">
        <v>45712</v>
      </c>
      <c r="W187" s="124">
        <f t="shared" si="2"/>
        <v>1</v>
      </c>
      <c r="X187" s="160" t="s">
        <v>1518</v>
      </c>
    </row>
    <row r="188" spans="1:24" ht="12.75" hidden="1" customHeight="1">
      <c r="A188" s="160" t="s">
        <v>1518</v>
      </c>
      <c r="B188" s="182" t="s">
        <v>705</v>
      </c>
      <c r="C188" s="160" t="s">
        <v>30</v>
      </c>
      <c r="D188" s="160">
        <v>80111601</v>
      </c>
      <c r="E188" s="160" t="s">
        <v>699</v>
      </c>
      <c r="F188" s="160" t="s">
        <v>411</v>
      </c>
      <c r="G188" s="160" t="s">
        <v>461</v>
      </c>
      <c r="H188" s="160">
        <v>6</v>
      </c>
      <c r="I188" s="161">
        <v>1</v>
      </c>
      <c r="J188" s="160" t="s">
        <v>84</v>
      </c>
      <c r="K188" s="160" t="s">
        <v>85</v>
      </c>
      <c r="L188" s="175">
        <v>3400000</v>
      </c>
      <c r="M188" s="175">
        <f t="shared" si="15"/>
        <v>20400000</v>
      </c>
      <c r="N188" s="160" t="s">
        <v>700</v>
      </c>
      <c r="O188" s="160" t="s">
        <v>79</v>
      </c>
      <c r="P188" s="161" t="s">
        <v>463</v>
      </c>
      <c r="Q188" s="163" t="s">
        <v>1608</v>
      </c>
      <c r="R188" s="164" t="s">
        <v>28</v>
      </c>
      <c r="S188" s="165">
        <v>8131</v>
      </c>
      <c r="T188" s="165">
        <v>2024110010238</v>
      </c>
      <c r="U188" s="165">
        <v>7</v>
      </c>
      <c r="V188" s="166">
        <v>45712</v>
      </c>
      <c r="W188" s="124">
        <f t="shared" si="2"/>
        <v>1</v>
      </c>
      <c r="X188" s="160" t="s">
        <v>1518</v>
      </c>
    </row>
    <row r="189" spans="1:24" ht="12.75" hidden="1" customHeight="1">
      <c r="A189" s="160" t="s">
        <v>1518</v>
      </c>
      <c r="B189" s="182" t="s">
        <v>707</v>
      </c>
      <c r="C189" s="160" t="s">
        <v>30</v>
      </c>
      <c r="D189" s="160">
        <v>80111601</v>
      </c>
      <c r="E189" s="160" t="s">
        <v>699</v>
      </c>
      <c r="F189" s="160" t="s">
        <v>411</v>
      </c>
      <c r="G189" s="160" t="s">
        <v>461</v>
      </c>
      <c r="H189" s="160">
        <v>6</v>
      </c>
      <c r="I189" s="161">
        <v>1</v>
      </c>
      <c r="J189" s="160" t="s">
        <v>84</v>
      </c>
      <c r="K189" s="160" t="s">
        <v>85</v>
      </c>
      <c r="L189" s="175">
        <v>3400000</v>
      </c>
      <c r="M189" s="175">
        <f t="shared" si="15"/>
        <v>20400000</v>
      </c>
      <c r="N189" s="160" t="s">
        <v>700</v>
      </c>
      <c r="O189" s="160" t="s">
        <v>79</v>
      </c>
      <c r="P189" s="161" t="s">
        <v>463</v>
      </c>
      <c r="Q189" s="163" t="s">
        <v>1608</v>
      </c>
      <c r="R189" s="164" t="s">
        <v>28</v>
      </c>
      <c r="S189" s="165">
        <v>8131</v>
      </c>
      <c r="T189" s="165">
        <v>2024110010238</v>
      </c>
      <c r="U189" s="165">
        <v>7</v>
      </c>
      <c r="V189" s="166">
        <v>45712</v>
      </c>
      <c r="W189" s="124">
        <f t="shared" si="2"/>
        <v>1</v>
      </c>
      <c r="X189" s="160" t="s">
        <v>1518</v>
      </c>
    </row>
    <row r="190" spans="1:24" ht="12.75" hidden="1" customHeight="1">
      <c r="A190" s="160" t="s">
        <v>1518</v>
      </c>
      <c r="B190" s="182" t="s">
        <v>709</v>
      </c>
      <c r="C190" s="160" t="s">
        <v>30</v>
      </c>
      <c r="D190" s="160">
        <v>80111601</v>
      </c>
      <c r="E190" s="160" t="s">
        <v>699</v>
      </c>
      <c r="F190" s="160" t="s">
        <v>411</v>
      </c>
      <c r="G190" s="160" t="s">
        <v>461</v>
      </c>
      <c r="H190" s="160">
        <v>6</v>
      </c>
      <c r="I190" s="161">
        <v>1</v>
      </c>
      <c r="J190" s="160" t="s">
        <v>84</v>
      </c>
      <c r="K190" s="160" t="s">
        <v>85</v>
      </c>
      <c r="L190" s="175">
        <v>3400000</v>
      </c>
      <c r="M190" s="175">
        <f t="shared" si="15"/>
        <v>20400000</v>
      </c>
      <c r="N190" s="160" t="s">
        <v>700</v>
      </c>
      <c r="O190" s="160" t="s">
        <v>79</v>
      </c>
      <c r="P190" s="161" t="s">
        <v>463</v>
      </c>
      <c r="Q190" s="163" t="s">
        <v>1608</v>
      </c>
      <c r="R190" s="164" t="s">
        <v>28</v>
      </c>
      <c r="S190" s="165">
        <v>8131</v>
      </c>
      <c r="T190" s="165">
        <v>2024110010238</v>
      </c>
      <c r="U190" s="165">
        <v>7</v>
      </c>
      <c r="V190" s="166">
        <v>45712</v>
      </c>
      <c r="W190" s="124">
        <f t="shared" si="2"/>
        <v>1</v>
      </c>
      <c r="X190" s="160" t="s">
        <v>1518</v>
      </c>
    </row>
    <row r="191" spans="1:24" ht="12.75" hidden="1" customHeight="1">
      <c r="A191" s="160" t="s">
        <v>1518</v>
      </c>
      <c r="B191" s="182" t="s">
        <v>711</v>
      </c>
      <c r="C191" s="160" t="s">
        <v>30</v>
      </c>
      <c r="D191" s="160">
        <v>80111601</v>
      </c>
      <c r="E191" s="160" t="s">
        <v>699</v>
      </c>
      <c r="F191" s="160" t="s">
        <v>411</v>
      </c>
      <c r="G191" s="160" t="s">
        <v>461</v>
      </c>
      <c r="H191" s="160">
        <v>6</v>
      </c>
      <c r="I191" s="161">
        <v>1</v>
      </c>
      <c r="J191" s="160" t="s">
        <v>84</v>
      </c>
      <c r="K191" s="160" t="s">
        <v>85</v>
      </c>
      <c r="L191" s="175">
        <v>3400000</v>
      </c>
      <c r="M191" s="175">
        <f t="shared" si="15"/>
        <v>20400000</v>
      </c>
      <c r="N191" s="160" t="s">
        <v>700</v>
      </c>
      <c r="O191" s="160" t="s">
        <v>79</v>
      </c>
      <c r="P191" s="161" t="s">
        <v>463</v>
      </c>
      <c r="Q191" s="163" t="s">
        <v>1608</v>
      </c>
      <c r="R191" s="164" t="s">
        <v>28</v>
      </c>
      <c r="S191" s="165">
        <v>8131</v>
      </c>
      <c r="T191" s="165">
        <v>2024110010238</v>
      </c>
      <c r="U191" s="165">
        <v>7</v>
      </c>
      <c r="V191" s="166">
        <v>45712</v>
      </c>
      <c r="W191" s="124">
        <f t="shared" si="2"/>
        <v>1</v>
      </c>
      <c r="X191" s="160" t="s">
        <v>1518</v>
      </c>
    </row>
    <row r="192" spans="1:24" ht="12.75" hidden="1" customHeight="1">
      <c r="A192" s="160" t="s">
        <v>1518</v>
      </c>
      <c r="B192" s="182" t="s">
        <v>713</v>
      </c>
      <c r="C192" s="160" t="s">
        <v>30</v>
      </c>
      <c r="D192" s="160">
        <v>80111601</v>
      </c>
      <c r="E192" s="160" t="s">
        <v>699</v>
      </c>
      <c r="F192" s="160" t="s">
        <v>411</v>
      </c>
      <c r="G192" s="160" t="s">
        <v>461</v>
      </c>
      <c r="H192" s="160">
        <v>6</v>
      </c>
      <c r="I192" s="161">
        <v>1</v>
      </c>
      <c r="J192" s="160" t="s">
        <v>84</v>
      </c>
      <c r="K192" s="160" t="s">
        <v>85</v>
      </c>
      <c r="L192" s="175">
        <v>3400000</v>
      </c>
      <c r="M192" s="175">
        <f t="shared" si="15"/>
        <v>20400000</v>
      </c>
      <c r="N192" s="160" t="s">
        <v>700</v>
      </c>
      <c r="O192" s="160" t="s">
        <v>79</v>
      </c>
      <c r="P192" s="161" t="s">
        <v>463</v>
      </c>
      <c r="Q192" s="163" t="s">
        <v>1608</v>
      </c>
      <c r="R192" s="164" t="s">
        <v>28</v>
      </c>
      <c r="S192" s="165">
        <v>8131</v>
      </c>
      <c r="T192" s="165">
        <v>2024110010238</v>
      </c>
      <c r="U192" s="165">
        <v>7</v>
      </c>
      <c r="V192" s="166">
        <v>45712</v>
      </c>
      <c r="W192" s="124">
        <f t="shared" si="2"/>
        <v>1</v>
      </c>
      <c r="X192" s="160" t="s">
        <v>1518</v>
      </c>
    </row>
    <row r="193" spans="1:24" ht="12.75" hidden="1" customHeight="1">
      <c r="A193" s="160" t="s">
        <v>1518</v>
      </c>
      <c r="B193" s="182" t="s">
        <v>715</v>
      </c>
      <c r="C193" s="160" t="s">
        <v>30</v>
      </c>
      <c r="D193" s="160">
        <v>80111601</v>
      </c>
      <c r="E193" s="160" t="s">
        <v>699</v>
      </c>
      <c r="F193" s="160" t="s">
        <v>411</v>
      </c>
      <c r="G193" s="160" t="s">
        <v>461</v>
      </c>
      <c r="H193" s="160">
        <v>6</v>
      </c>
      <c r="I193" s="161">
        <v>1</v>
      </c>
      <c r="J193" s="160" t="s">
        <v>84</v>
      </c>
      <c r="K193" s="160" t="s">
        <v>85</v>
      </c>
      <c r="L193" s="175">
        <v>3400000</v>
      </c>
      <c r="M193" s="175">
        <f t="shared" si="15"/>
        <v>20400000</v>
      </c>
      <c r="N193" s="160" t="s">
        <v>700</v>
      </c>
      <c r="O193" s="160" t="s">
        <v>79</v>
      </c>
      <c r="P193" s="161" t="s">
        <v>463</v>
      </c>
      <c r="Q193" s="163" t="s">
        <v>1608</v>
      </c>
      <c r="R193" s="164" t="s">
        <v>28</v>
      </c>
      <c r="S193" s="165">
        <v>8131</v>
      </c>
      <c r="T193" s="165">
        <v>2024110010238</v>
      </c>
      <c r="U193" s="165">
        <v>7</v>
      </c>
      <c r="V193" s="166">
        <v>45712</v>
      </c>
      <c r="W193" s="124">
        <f t="shared" si="2"/>
        <v>1</v>
      </c>
      <c r="X193" s="160" t="s">
        <v>1518</v>
      </c>
    </row>
    <row r="194" spans="1:24" ht="12.75" hidden="1" customHeight="1">
      <c r="A194" s="160" t="s">
        <v>1518</v>
      </c>
      <c r="B194" s="182" t="s">
        <v>717</v>
      </c>
      <c r="C194" s="160" t="s">
        <v>30</v>
      </c>
      <c r="D194" s="160">
        <v>80111601</v>
      </c>
      <c r="E194" s="160" t="s">
        <v>699</v>
      </c>
      <c r="F194" s="160" t="s">
        <v>411</v>
      </c>
      <c r="G194" s="160" t="s">
        <v>461</v>
      </c>
      <c r="H194" s="160">
        <v>6</v>
      </c>
      <c r="I194" s="161">
        <v>1</v>
      </c>
      <c r="J194" s="160" t="s">
        <v>84</v>
      </c>
      <c r="K194" s="160" t="s">
        <v>85</v>
      </c>
      <c r="L194" s="175">
        <v>3400000</v>
      </c>
      <c r="M194" s="175">
        <f t="shared" si="15"/>
        <v>20400000</v>
      </c>
      <c r="N194" s="160" t="s">
        <v>700</v>
      </c>
      <c r="O194" s="160" t="s">
        <v>79</v>
      </c>
      <c r="P194" s="161" t="s">
        <v>463</v>
      </c>
      <c r="Q194" s="163" t="s">
        <v>1608</v>
      </c>
      <c r="R194" s="164" t="s">
        <v>28</v>
      </c>
      <c r="S194" s="165">
        <v>8131</v>
      </c>
      <c r="T194" s="165">
        <v>2024110010238</v>
      </c>
      <c r="U194" s="165">
        <v>7</v>
      </c>
      <c r="V194" s="166">
        <v>45712</v>
      </c>
      <c r="W194" s="124">
        <f t="shared" si="2"/>
        <v>1</v>
      </c>
      <c r="X194" s="160" t="s">
        <v>1518</v>
      </c>
    </row>
    <row r="195" spans="1:24" ht="12.75" hidden="1" customHeight="1">
      <c r="A195" s="160" t="s">
        <v>1518</v>
      </c>
      <c r="B195" s="182" t="s">
        <v>719</v>
      </c>
      <c r="C195" s="160" t="s">
        <v>30</v>
      </c>
      <c r="D195" s="160">
        <v>80111601</v>
      </c>
      <c r="E195" s="160" t="s">
        <v>699</v>
      </c>
      <c r="F195" s="160" t="s">
        <v>411</v>
      </c>
      <c r="G195" s="160" t="s">
        <v>461</v>
      </c>
      <c r="H195" s="160">
        <v>6</v>
      </c>
      <c r="I195" s="161">
        <v>1</v>
      </c>
      <c r="J195" s="160" t="s">
        <v>84</v>
      </c>
      <c r="K195" s="160" t="s">
        <v>85</v>
      </c>
      <c r="L195" s="175">
        <v>3400000</v>
      </c>
      <c r="M195" s="175">
        <f t="shared" si="15"/>
        <v>20400000</v>
      </c>
      <c r="N195" s="160" t="s">
        <v>700</v>
      </c>
      <c r="O195" s="160" t="s">
        <v>79</v>
      </c>
      <c r="P195" s="161" t="s">
        <v>463</v>
      </c>
      <c r="Q195" s="163" t="s">
        <v>1608</v>
      </c>
      <c r="R195" s="164" t="s">
        <v>28</v>
      </c>
      <c r="S195" s="165">
        <v>8131</v>
      </c>
      <c r="T195" s="165">
        <v>2024110010238</v>
      </c>
      <c r="U195" s="165">
        <v>7</v>
      </c>
      <c r="V195" s="166">
        <v>45712</v>
      </c>
      <c r="W195" s="124">
        <f t="shared" si="2"/>
        <v>1</v>
      </c>
      <c r="X195" s="160" t="s">
        <v>1518</v>
      </c>
    </row>
    <row r="196" spans="1:24" ht="12.75" hidden="1" customHeight="1">
      <c r="A196" s="160" t="s">
        <v>1518</v>
      </c>
      <c r="B196" s="182" t="s">
        <v>721</v>
      </c>
      <c r="C196" s="160" t="s">
        <v>30</v>
      </c>
      <c r="D196" s="160">
        <v>80111600</v>
      </c>
      <c r="E196" s="160" t="s">
        <v>699</v>
      </c>
      <c r="F196" s="160" t="s">
        <v>461</v>
      </c>
      <c r="G196" s="160" t="s">
        <v>309</v>
      </c>
      <c r="H196" s="160">
        <v>6</v>
      </c>
      <c r="I196" s="161">
        <v>6</v>
      </c>
      <c r="J196" s="160" t="s">
        <v>84</v>
      </c>
      <c r="K196" s="160" t="s">
        <v>85</v>
      </c>
      <c r="L196" s="175">
        <v>3200000</v>
      </c>
      <c r="M196" s="175">
        <f t="shared" si="15"/>
        <v>19200000</v>
      </c>
      <c r="N196" s="160" t="s">
        <v>700</v>
      </c>
      <c r="O196" s="161" t="s">
        <v>79</v>
      </c>
      <c r="P196" s="161" t="s">
        <v>463</v>
      </c>
      <c r="Q196" s="163" t="s">
        <v>1609</v>
      </c>
      <c r="R196" s="164" t="s">
        <v>28</v>
      </c>
      <c r="S196" s="165">
        <v>8131</v>
      </c>
      <c r="T196" s="165">
        <v>2024110010238</v>
      </c>
      <c r="U196" s="165">
        <v>7</v>
      </c>
      <c r="V196" s="166">
        <v>45712</v>
      </c>
      <c r="W196" s="124">
        <f t="shared" si="2"/>
        <v>1</v>
      </c>
      <c r="X196" s="160" t="s">
        <v>1518</v>
      </c>
    </row>
    <row r="197" spans="1:24" ht="12.75" hidden="1" customHeight="1">
      <c r="A197" s="160" t="s">
        <v>1518</v>
      </c>
      <c r="B197" s="182" t="s">
        <v>723</v>
      </c>
      <c r="C197" s="160" t="s">
        <v>30</v>
      </c>
      <c r="D197" s="160">
        <v>80111601</v>
      </c>
      <c r="E197" s="160" t="s">
        <v>699</v>
      </c>
      <c r="F197" s="160" t="s">
        <v>411</v>
      </c>
      <c r="G197" s="160" t="s">
        <v>461</v>
      </c>
      <c r="H197" s="160">
        <v>6</v>
      </c>
      <c r="I197" s="161">
        <v>1</v>
      </c>
      <c r="J197" s="160" t="s">
        <v>84</v>
      </c>
      <c r="K197" s="160" t="s">
        <v>85</v>
      </c>
      <c r="L197" s="175">
        <v>3400000</v>
      </c>
      <c r="M197" s="175">
        <f t="shared" si="15"/>
        <v>20400000</v>
      </c>
      <c r="N197" s="160" t="s">
        <v>700</v>
      </c>
      <c r="O197" s="160" t="s">
        <v>79</v>
      </c>
      <c r="P197" s="161" t="s">
        <v>463</v>
      </c>
      <c r="Q197" s="163" t="s">
        <v>1608</v>
      </c>
      <c r="R197" s="164" t="s">
        <v>28</v>
      </c>
      <c r="S197" s="165">
        <v>8131</v>
      </c>
      <c r="T197" s="165">
        <v>2024110010238</v>
      </c>
      <c r="U197" s="165">
        <v>7</v>
      </c>
      <c r="V197" s="166">
        <v>45712</v>
      </c>
      <c r="W197" s="124">
        <f t="shared" si="2"/>
        <v>1</v>
      </c>
      <c r="X197" s="160" t="s">
        <v>1518</v>
      </c>
    </row>
    <row r="198" spans="1:24" ht="12.75" hidden="1" customHeight="1">
      <c r="A198" s="160" t="s">
        <v>1518</v>
      </c>
      <c r="B198" s="182" t="s">
        <v>725</v>
      </c>
      <c r="C198" s="160" t="s">
        <v>30</v>
      </c>
      <c r="D198" s="160">
        <v>80111601</v>
      </c>
      <c r="E198" s="160" t="s">
        <v>699</v>
      </c>
      <c r="F198" s="160" t="s">
        <v>411</v>
      </c>
      <c r="G198" s="160" t="s">
        <v>461</v>
      </c>
      <c r="H198" s="160">
        <v>6</v>
      </c>
      <c r="I198" s="161">
        <v>1</v>
      </c>
      <c r="J198" s="160" t="s">
        <v>84</v>
      </c>
      <c r="K198" s="160" t="s">
        <v>85</v>
      </c>
      <c r="L198" s="175">
        <v>3400000</v>
      </c>
      <c r="M198" s="175">
        <f t="shared" si="15"/>
        <v>20400000</v>
      </c>
      <c r="N198" s="160" t="s">
        <v>700</v>
      </c>
      <c r="O198" s="160" t="s">
        <v>79</v>
      </c>
      <c r="P198" s="161" t="s">
        <v>463</v>
      </c>
      <c r="Q198" s="163" t="s">
        <v>1608</v>
      </c>
      <c r="R198" s="164" t="s">
        <v>28</v>
      </c>
      <c r="S198" s="165">
        <v>8131</v>
      </c>
      <c r="T198" s="165">
        <v>2024110010238</v>
      </c>
      <c r="U198" s="165">
        <v>7</v>
      </c>
      <c r="V198" s="166">
        <v>45712</v>
      </c>
      <c r="W198" s="124">
        <f t="shared" si="2"/>
        <v>1</v>
      </c>
      <c r="X198" s="160" t="s">
        <v>1518</v>
      </c>
    </row>
    <row r="199" spans="1:24" ht="12.75" hidden="1" customHeight="1">
      <c r="A199" s="160" t="s">
        <v>1518</v>
      </c>
      <c r="B199" s="182" t="s">
        <v>727</v>
      </c>
      <c r="C199" s="160" t="s">
        <v>30</v>
      </c>
      <c r="D199" s="160">
        <v>80111601</v>
      </c>
      <c r="E199" s="160" t="s">
        <v>699</v>
      </c>
      <c r="F199" s="160" t="s">
        <v>411</v>
      </c>
      <c r="G199" s="160" t="s">
        <v>461</v>
      </c>
      <c r="H199" s="160">
        <v>6</v>
      </c>
      <c r="I199" s="161">
        <v>1</v>
      </c>
      <c r="J199" s="160" t="s">
        <v>84</v>
      </c>
      <c r="K199" s="160" t="s">
        <v>85</v>
      </c>
      <c r="L199" s="175">
        <v>3400000</v>
      </c>
      <c r="M199" s="175">
        <f t="shared" si="15"/>
        <v>20400000</v>
      </c>
      <c r="N199" s="160" t="s">
        <v>700</v>
      </c>
      <c r="O199" s="160" t="s">
        <v>79</v>
      </c>
      <c r="P199" s="161" t="s">
        <v>463</v>
      </c>
      <c r="Q199" s="163" t="s">
        <v>1608</v>
      </c>
      <c r="R199" s="164" t="s">
        <v>28</v>
      </c>
      <c r="S199" s="165">
        <v>8131</v>
      </c>
      <c r="T199" s="165">
        <v>2024110010238</v>
      </c>
      <c r="U199" s="165">
        <v>7</v>
      </c>
      <c r="V199" s="166">
        <v>45712</v>
      </c>
      <c r="W199" s="124">
        <f t="shared" si="2"/>
        <v>1</v>
      </c>
      <c r="X199" s="160" t="s">
        <v>1518</v>
      </c>
    </row>
    <row r="200" spans="1:24" ht="12.75" hidden="1" customHeight="1">
      <c r="A200" s="160" t="s">
        <v>1518</v>
      </c>
      <c r="B200" s="182" t="s">
        <v>729</v>
      </c>
      <c r="C200" s="160" t="s">
        <v>30</v>
      </c>
      <c r="D200" s="160">
        <v>80111601</v>
      </c>
      <c r="E200" s="160" t="s">
        <v>699</v>
      </c>
      <c r="F200" s="160" t="s">
        <v>411</v>
      </c>
      <c r="G200" s="160" t="s">
        <v>461</v>
      </c>
      <c r="H200" s="160">
        <v>6</v>
      </c>
      <c r="I200" s="161">
        <v>1</v>
      </c>
      <c r="J200" s="160" t="s">
        <v>84</v>
      </c>
      <c r="K200" s="160" t="s">
        <v>85</v>
      </c>
      <c r="L200" s="175">
        <v>3400000</v>
      </c>
      <c r="M200" s="175">
        <f t="shared" si="15"/>
        <v>20400000</v>
      </c>
      <c r="N200" s="160" t="s">
        <v>700</v>
      </c>
      <c r="O200" s="160" t="s">
        <v>79</v>
      </c>
      <c r="P200" s="161" t="s">
        <v>463</v>
      </c>
      <c r="Q200" s="163" t="s">
        <v>1608</v>
      </c>
      <c r="R200" s="164" t="s">
        <v>28</v>
      </c>
      <c r="S200" s="165">
        <v>8131</v>
      </c>
      <c r="T200" s="165">
        <v>2024110010238</v>
      </c>
      <c r="U200" s="165">
        <v>7</v>
      </c>
      <c r="V200" s="166">
        <v>45712</v>
      </c>
      <c r="W200" s="124">
        <f t="shared" si="2"/>
        <v>1</v>
      </c>
      <c r="X200" s="160" t="s">
        <v>1518</v>
      </c>
    </row>
    <row r="201" spans="1:24" ht="12.75" hidden="1" customHeight="1">
      <c r="A201" s="160" t="s">
        <v>1518</v>
      </c>
      <c r="B201" s="182" t="s">
        <v>731</v>
      </c>
      <c r="C201" s="160" t="s">
        <v>30</v>
      </c>
      <c r="D201" s="160">
        <v>80111601</v>
      </c>
      <c r="E201" s="160" t="s">
        <v>699</v>
      </c>
      <c r="F201" s="160" t="s">
        <v>411</v>
      </c>
      <c r="G201" s="160" t="s">
        <v>461</v>
      </c>
      <c r="H201" s="160">
        <v>6</v>
      </c>
      <c r="I201" s="161">
        <v>1</v>
      </c>
      <c r="J201" s="160" t="s">
        <v>84</v>
      </c>
      <c r="K201" s="160" t="s">
        <v>85</v>
      </c>
      <c r="L201" s="175">
        <v>3400000</v>
      </c>
      <c r="M201" s="175">
        <f t="shared" si="15"/>
        <v>20400000</v>
      </c>
      <c r="N201" s="160" t="s">
        <v>700</v>
      </c>
      <c r="O201" s="160" t="s">
        <v>79</v>
      </c>
      <c r="P201" s="161" t="s">
        <v>463</v>
      </c>
      <c r="Q201" s="163" t="s">
        <v>1608</v>
      </c>
      <c r="R201" s="164" t="s">
        <v>28</v>
      </c>
      <c r="S201" s="165">
        <v>8131</v>
      </c>
      <c r="T201" s="165">
        <v>2024110010238</v>
      </c>
      <c r="U201" s="165">
        <v>7</v>
      </c>
      <c r="V201" s="166">
        <v>45712</v>
      </c>
      <c r="W201" s="124">
        <f t="shared" si="2"/>
        <v>1</v>
      </c>
      <c r="X201" s="160" t="s">
        <v>1518</v>
      </c>
    </row>
    <row r="202" spans="1:24" ht="12.75" hidden="1" customHeight="1">
      <c r="A202" s="160" t="s">
        <v>1518</v>
      </c>
      <c r="B202" s="182" t="s">
        <v>733</v>
      </c>
      <c r="C202" s="160" t="s">
        <v>30</v>
      </c>
      <c r="D202" s="160">
        <v>80111601</v>
      </c>
      <c r="E202" s="160" t="s">
        <v>699</v>
      </c>
      <c r="F202" s="160" t="s">
        <v>411</v>
      </c>
      <c r="G202" s="160" t="s">
        <v>461</v>
      </c>
      <c r="H202" s="160">
        <v>6</v>
      </c>
      <c r="I202" s="161">
        <v>1</v>
      </c>
      <c r="J202" s="160" t="s">
        <v>84</v>
      </c>
      <c r="K202" s="160" t="s">
        <v>85</v>
      </c>
      <c r="L202" s="175">
        <v>3400000</v>
      </c>
      <c r="M202" s="175">
        <f t="shared" si="15"/>
        <v>20400000</v>
      </c>
      <c r="N202" s="160" t="s">
        <v>700</v>
      </c>
      <c r="O202" s="160" t="s">
        <v>79</v>
      </c>
      <c r="P202" s="161" t="s">
        <v>463</v>
      </c>
      <c r="Q202" s="163" t="s">
        <v>1608</v>
      </c>
      <c r="R202" s="164" t="s">
        <v>28</v>
      </c>
      <c r="S202" s="165">
        <v>8131</v>
      </c>
      <c r="T202" s="165">
        <v>2024110010238</v>
      </c>
      <c r="U202" s="165">
        <v>7</v>
      </c>
      <c r="V202" s="166">
        <v>45712</v>
      </c>
      <c r="W202" s="124">
        <f t="shared" si="2"/>
        <v>1</v>
      </c>
      <c r="X202" s="160" t="s">
        <v>1518</v>
      </c>
    </row>
    <row r="203" spans="1:24" ht="12.75" hidden="1" customHeight="1">
      <c r="A203" s="160" t="s">
        <v>1518</v>
      </c>
      <c r="B203" s="182" t="s">
        <v>735</v>
      </c>
      <c r="C203" s="160" t="s">
        <v>30</v>
      </c>
      <c r="D203" s="160">
        <v>80111601</v>
      </c>
      <c r="E203" s="160" t="s">
        <v>699</v>
      </c>
      <c r="F203" s="160" t="s">
        <v>411</v>
      </c>
      <c r="G203" s="160" t="s">
        <v>461</v>
      </c>
      <c r="H203" s="160">
        <v>6</v>
      </c>
      <c r="I203" s="161">
        <v>1</v>
      </c>
      <c r="J203" s="160" t="s">
        <v>84</v>
      </c>
      <c r="K203" s="160" t="s">
        <v>85</v>
      </c>
      <c r="L203" s="175">
        <v>3400000</v>
      </c>
      <c r="M203" s="175">
        <f t="shared" si="15"/>
        <v>20400000</v>
      </c>
      <c r="N203" s="160" t="s">
        <v>700</v>
      </c>
      <c r="O203" s="160" t="s">
        <v>79</v>
      </c>
      <c r="P203" s="161" t="s">
        <v>463</v>
      </c>
      <c r="Q203" s="163" t="s">
        <v>1608</v>
      </c>
      <c r="R203" s="164" t="s">
        <v>28</v>
      </c>
      <c r="S203" s="165">
        <v>8131</v>
      </c>
      <c r="T203" s="165">
        <v>2024110010238</v>
      </c>
      <c r="U203" s="165">
        <v>7</v>
      </c>
      <c r="V203" s="166">
        <v>45712</v>
      </c>
      <c r="W203" s="124">
        <f t="shared" si="2"/>
        <v>1</v>
      </c>
      <c r="X203" s="160" t="s">
        <v>1518</v>
      </c>
    </row>
    <row r="204" spans="1:24" ht="12.75" hidden="1" customHeight="1">
      <c r="A204" s="160" t="s">
        <v>1518</v>
      </c>
      <c r="B204" s="182" t="s">
        <v>737</v>
      </c>
      <c r="C204" s="160" t="s">
        <v>29</v>
      </c>
      <c r="D204" s="160">
        <v>80111600</v>
      </c>
      <c r="E204" s="160" t="s">
        <v>739</v>
      </c>
      <c r="F204" s="160" t="s">
        <v>411</v>
      </c>
      <c r="G204" s="160" t="s">
        <v>461</v>
      </c>
      <c r="H204" s="184">
        <v>7</v>
      </c>
      <c r="I204" s="184">
        <v>7</v>
      </c>
      <c r="J204" s="160" t="s">
        <v>84</v>
      </c>
      <c r="K204" s="160" t="s">
        <v>85</v>
      </c>
      <c r="L204" s="185">
        <v>2200000</v>
      </c>
      <c r="M204" s="183">
        <f>+L204*I204</f>
        <v>15400000</v>
      </c>
      <c r="N204" s="160" t="s">
        <v>700</v>
      </c>
      <c r="O204" s="160" t="s">
        <v>79</v>
      </c>
      <c r="P204" s="161" t="s">
        <v>463</v>
      </c>
      <c r="Q204" s="163" t="s">
        <v>1610</v>
      </c>
      <c r="R204" s="164" t="s">
        <v>28</v>
      </c>
      <c r="S204" s="165">
        <v>8131</v>
      </c>
      <c r="T204" s="165">
        <v>2024110010238</v>
      </c>
      <c r="U204" s="165">
        <v>7</v>
      </c>
      <c r="V204" s="166">
        <v>45712</v>
      </c>
      <c r="W204" s="124">
        <f t="shared" si="2"/>
        <v>1</v>
      </c>
      <c r="X204" s="160" t="s">
        <v>1518</v>
      </c>
    </row>
    <row r="205" spans="1:24" ht="12.75" hidden="1" customHeight="1">
      <c r="A205" s="160" t="s">
        <v>1518</v>
      </c>
      <c r="B205" s="182" t="s">
        <v>740</v>
      </c>
      <c r="C205" s="160" t="s">
        <v>29</v>
      </c>
      <c r="D205" s="160">
        <v>80111600</v>
      </c>
      <c r="E205" s="160" t="s">
        <v>739</v>
      </c>
      <c r="F205" s="160" t="s">
        <v>411</v>
      </c>
      <c r="G205" s="160" t="s">
        <v>461</v>
      </c>
      <c r="H205" s="184">
        <v>6</v>
      </c>
      <c r="I205" s="184">
        <v>1</v>
      </c>
      <c r="J205" s="160" t="s">
        <v>84</v>
      </c>
      <c r="K205" s="160" t="s">
        <v>85</v>
      </c>
      <c r="L205" s="185">
        <v>2000000</v>
      </c>
      <c r="M205" s="183">
        <v>12000000</v>
      </c>
      <c r="N205" s="160" t="s">
        <v>700</v>
      </c>
      <c r="O205" s="160" t="s">
        <v>79</v>
      </c>
      <c r="P205" s="161" t="s">
        <v>463</v>
      </c>
      <c r="Q205" s="163" t="s">
        <v>1608</v>
      </c>
      <c r="R205" s="164" t="s">
        <v>28</v>
      </c>
      <c r="S205" s="165">
        <v>8131</v>
      </c>
      <c r="T205" s="165">
        <v>2024110010238</v>
      </c>
      <c r="U205" s="165">
        <v>7</v>
      </c>
      <c r="V205" s="166">
        <v>45712</v>
      </c>
      <c r="W205" s="124">
        <f t="shared" si="2"/>
        <v>1</v>
      </c>
      <c r="X205" s="160" t="s">
        <v>1518</v>
      </c>
    </row>
    <row r="206" spans="1:24" ht="12.75" hidden="1" customHeight="1">
      <c r="A206" s="160" t="s">
        <v>1518</v>
      </c>
      <c r="B206" s="186" t="s">
        <v>742</v>
      </c>
      <c r="C206" s="160" t="s">
        <v>30</v>
      </c>
      <c r="D206" s="160">
        <v>80111600</v>
      </c>
      <c r="E206" s="160" t="s">
        <v>744</v>
      </c>
      <c r="F206" s="160" t="s">
        <v>461</v>
      </c>
      <c r="G206" s="160" t="s">
        <v>461</v>
      </c>
      <c r="H206" s="160">
        <v>7</v>
      </c>
      <c r="I206" s="161">
        <v>7</v>
      </c>
      <c r="J206" s="160" t="s">
        <v>84</v>
      </c>
      <c r="K206" s="160" t="s">
        <v>85</v>
      </c>
      <c r="L206" s="175">
        <v>4500000</v>
      </c>
      <c r="M206" s="183">
        <f>+L206*7</f>
        <v>31500000</v>
      </c>
      <c r="N206" s="160" t="s">
        <v>700</v>
      </c>
      <c r="O206" s="160" t="s">
        <v>123</v>
      </c>
      <c r="P206" s="161" t="s">
        <v>463</v>
      </c>
      <c r="Q206" s="163" t="s">
        <v>1611</v>
      </c>
      <c r="R206" s="164" t="s">
        <v>28</v>
      </c>
      <c r="S206" s="165">
        <v>8131</v>
      </c>
      <c r="T206" s="165">
        <v>2024110010238</v>
      </c>
      <c r="U206" s="165">
        <v>7</v>
      </c>
      <c r="V206" s="166">
        <v>45712</v>
      </c>
      <c r="W206" s="124">
        <f t="shared" si="2"/>
        <v>1</v>
      </c>
      <c r="X206" s="160" t="s">
        <v>1518</v>
      </c>
    </row>
    <row r="207" spans="1:24" ht="12.75" hidden="1" customHeight="1">
      <c r="A207" s="160" t="s">
        <v>1518</v>
      </c>
      <c r="B207" s="182" t="s">
        <v>745</v>
      </c>
      <c r="C207" s="160" t="s">
        <v>30</v>
      </c>
      <c r="D207" s="160">
        <v>80111600</v>
      </c>
      <c r="E207" s="160" t="s">
        <v>744</v>
      </c>
      <c r="F207" s="160" t="s">
        <v>461</v>
      </c>
      <c r="G207" s="160" t="s">
        <v>309</v>
      </c>
      <c r="H207" s="160">
        <v>6</v>
      </c>
      <c r="I207" s="161">
        <v>1</v>
      </c>
      <c r="J207" s="160" t="s">
        <v>84</v>
      </c>
      <c r="K207" s="160" t="s">
        <v>85</v>
      </c>
      <c r="L207" s="175">
        <v>4200000</v>
      </c>
      <c r="M207" s="183">
        <f t="shared" ref="M207:M210" si="16">+L207/30*180</f>
        <v>25200000</v>
      </c>
      <c r="N207" s="160" t="s">
        <v>700</v>
      </c>
      <c r="O207" s="160" t="s">
        <v>123</v>
      </c>
      <c r="P207" s="161" t="s">
        <v>463</v>
      </c>
      <c r="Q207" s="160" t="s">
        <v>1608</v>
      </c>
      <c r="R207" s="164" t="s">
        <v>28</v>
      </c>
      <c r="S207" s="165">
        <v>8131</v>
      </c>
      <c r="T207" s="165">
        <v>2024110010238</v>
      </c>
      <c r="U207" s="165">
        <v>7</v>
      </c>
      <c r="V207" s="166">
        <v>45712</v>
      </c>
      <c r="W207" s="124">
        <f t="shared" si="2"/>
        <v>1</v>
      </c>
      <c r="X207" s="160" t="s">
        <v>1518</v>
      </c>
    </row>
    <row r="208" spans="1:24" ht="12.75" hidden="1" customHeight="1">
      <c r="A208" s="160" t="s">
        <v>1518</v>
      </c>
      <c r="B208" s="182" t="s">
        <v>747</v>
      </c>
      <c r="C208" s="160" t="s">
        <v>30</v>
      </c>
      <c r="D208" s="160">
        <v>80111600</v>
      </c>
      <c r="E208" s="160" t="s">
        <v>744</v>
      </c>
      <c r="F208" s="160" t="s">
        <v>461</v>
      </c>
      <c r="G208" s="160" t="s">
        <v>309</v>
      </c>
      <c r="H208" s="160">
        <v>6</v>
      </c>
      <c r="I208" s="161">
        <v>1</v>
      </c>
      <c r="J208" s="160" t="s">
        <v>84</v>
      </c>
      <c r="K208" s="160" t="s">
        <v>85</v>
      </c>
      <c r="L208" s="175">
        <v>4200000</v>
      </c>
      <c r="M208" s="183">
        <f t="shared" si="16"/>
        <v>25200000</v>
      </c>
      <c r="N208" s="160" t="s">
        <v>700</v>
      </c>
      <c r="O208" s="160" t="s">
        <v>123</v>
      </c>
      <c r="P208" s="161" t="s">
        <v>463</v>
      </c>
      <c r="Q208" s="160" t="s">
        <v>1608</v>
      </c>
      <c r="R208" s="164" t="s">
        <v>28</v>
      </c>
      <c r="S208" s="165">
        <v>8131</v>
      </c>
      <c r="T208" s="165">
        <v>2024110010238</v>
      </c>
      <c r="U208" s="165">
        <v>7</v>
      </c>
      <c r="V208" s="166">
        <v>45712</v>
      </c>
      <c r="W208" s="124">
        <f t="shared" si="2"/>
        <v>1</v>
      </c>
      <c r="X208" s="160" t="s">
        <v>1518</v>
      </c>
    </row>
    <row r="209" spans="1:24" ht="12.75" hidden="1" customHeight="1">
      <c r="A209" s="160" t="s">
        <v>1518</v>
      </c>
      <c r="B209" s="182" t="s">
        <v>749</v>
      </c>
      <c r="C209" s="160" t="s">
        <v>30</v>
      </c>
      <c r="D209" s="160">
        <v>80111600</v>
      </c>
      <c r="E209" s="160" t="s">
        <v>744</v>
      </c>
      <c r="F209" s="160" t="s">
        <v>461</v>
      </c>
      <c r="G209" s="160" t="s">
        <v>309</v>
      </c>
      <c r="H209" s="160">
        <v>6</v>
      </c>
      <c r="I209" s="161">
        <v>1</v>
      </c>
      <c r="J209" s="160" t="s">
        <v>84</v>
      </c>
      <c r="K209" s="160" t="s">
        <v>85</v>
      </c>
      <c r="L209" s="175">
        <v>4200000</v>
      </c>
      <c r="M209" s="183">
        <f t="shared" si="16"/>
        <v>25200000</v>
      </c>
      <c r="N209" s="160" t="s">
        <v>700</v>
      </c>
      <c r="O209" s="160" t="s">
        <v>123</v>
      </c>
      <c r="P209" s="161" t="s">
        <v>463</v>
      </c>
      <c r="Q209" s="160" t="s">
        <v>1608</v>
      </c>
      <c r="R209" s="164" t="s">
        <v>28</v>
      </c>
      <c r="S209" s="165">
        <v>8131</v>
      </c>
      <c r="T209" s="165">
        <v>2024110010238</v>
      </c>
      <c r="U209" s="165">
        <v>7</v>
      </c>
      <c r="V209" s="166">
        <v>45712</v>
      </c>
      <c r="W209" s="124">
        <f t="shared" si="2"/>
        <v>1</v>
      </c>
      <c r="X209" s="160" t="s">
        <v>1518</v>
      </c>
    </row>
    <row r="210" spans="1:24" ht="12.75" hidden="1" customHeight="1">
      <c r="A210" s="160" t="s">
        <v>1518</v>
      </c>
      <c r="B210" s="184" t="s">
        <v>751</v>
      </c>
      <c r="C210" s="160" t="s">
        <v>29</v>
      </c>
      <c r="D210" s="160">
        <v>80111600</v>
      </c>
      <c r="E210" s="160" t="s">
        <v>753</v>
      </c>
      <c r="F210" s="160" t="s">
        <v>461</v>
      </c>
      <c r="G210" s="160" t="s">
        <v>309</v>
      </c>
      <c r="H210" s="160">
        <v>6</v>
      </c>
      <c r="I210" s="161">
        <v>1</v>
      </c>
      <c r="J210" s="160" t="s">
        <v>84</v>
      </c>
      <c r="K210" s="160" t="s">
        <v>85</v>
      </c>
      <c r="L210" s="175">
        <v>4057001</v>
      </c>
      <c r="M210" s="183">
        <f t="shared" si="16"/>
        <v>24342006</v>
      </c>
      <c r="N210" s="160" t="s">
        <v>700</v>
      </c>
      <c r="O210" s="160" t="s">
        <v>123</v>
      </c>
      <c r="P210" s="161" t="s">
        <v>463</v>
      </c>
      <c r="Q210" s="160" t="s">
        <v>1612</v>
      </c>
      <c r="R210" s="164" t="s">
        <v>28</v>
      </c>
      <c r="S210" s="165">
        <v>8131</v>
      </c>
      <c r="T210" s="165">
        <v>2024110010238</v>
      </c>
      <c r="U210" s="165">
        <v>7</v>
      </c>
      <c r="V210" s="166">
        <v>45712</v>
      </c>
      <c r="W210" s="124">
        <f t="shared" si="2"/>
        <v>1</v>
      </c>
      <c r="X210" s="160" t="s">
        <v>1518</v>
      </c>
    </row>
    <row r="211" spans="1:24" ht="12.75" hidden="1" customHeight="1">
      <c r="A211" s="160" t="s">
        <v>1518</v>
      </c>
      <c r="B211" s="182" t="s">
        <v>754</v>
      </c>
      <c r="C211" s="160" t="s">
        <v>29</v>
      </c>
      <c r="D211" s="160">
        <v>80111600</v>
      </c>
      <c r="E211" s="160" t="s">
        <v>756</v>
      </c>
      <c r="F211" s="160" t="s">
        <v>651</v>
      </c>
      <c r="G211" s="160" t="s">
        <v>675</v>
      </c>
      <c r="H211" s="161">
        <v>6</v>
      </c>
      <c r="I211" s="161">
        <v>1</v>
      </c>
      <c r="J211" s="160" t="s">
        <v>84</v>
      </c>
      <c r="K211" s="160" t="s">
        <v>85</v>
      </c>
      <c r="L211" s="175">
        <v>4200000</v>
      </c>
      <c r="M211" s="183">
        <v>25200000</v>
      </c>
      <c r="N211" s="160" t="s">
        <v>700</v>
      </c>
      <c r="O211" s="160" t="s">
        <v>123</v>
      </c>
      <c r="P211" s="161" t="s">
        <v>463</v>
      </c>
      <c r="Q211" s="160" t="s">
        <v>1608</v>
      </c>
      <c r="R211" s="164" t="s">
        <v>28</v>
      </c>
      <c r="S211" s="165">
        <v>8131</v>
      </c>
      <c r="T211" s="165">
        <v>2024110010238</v>
      </c>
      <c r="U211" s="165">
        <v>7</v>
      </c>
      <c r="V211" s="166">
        <v>45712</v>
      </c>
      <c r="W211" s="124">
        <f t="shared" si="2"/>
        <v>1</v>
      </c>
      <c r="X211" s="160" t="s">
        <v>1518</v>
      </c>
    </row>
    <row r="212" spans="1:24" ht="12.75" hidden="1" customHeight="1">
      <c r="A212" s="160" t="s">
        <v>1518</v>
      </c>
      <c r="B212" s="182" t="s">
        <v>757</v>
      </c>
      <c r="C212" s="160" t="s">
        <v>29</v>
      </c>
      <c r="D212" s="160">
        <v>80111600</v>
      </c>
      <c r="E212" s="160" t="s">
        <v>759</v>
      </c>
      <c r="F212" s="160" t="s">
        <v>461</v>
      </c>
      <c r="G212" s="160" t="s">
        <v>309</v>
      </c>
      <c r="H212" s="161">
        <v>6</v>
      </c>
      <c r="I212" s="161">
        <v>1</v>
      </c>
      <c r="J212" s="160" t="s">
        <v>84</v>
      </c>
      <c r="K212" s="160" t="s">
        <v>85</v>
      </c>
      <c r="L212" s="175">
        <v>4200000</v>
      </c>
      <c r="M212" s="183">
        <v>25200000</v>
      </c>
      <c r="N212" s="160" t="s">
        <v>700</v>
      </c>
      <c r="O212" s="160" t="s">
        <v>123</v>
      </c>
      <c r="P212" s="161" t="s">
        <v>463</v>
      </c>
      <c r="Q212" s="160" t="s">
        <v>1608</v>
      </c>
      <c r="R212" s="164" t="s">
        <v>28</v>
      </c>
      <c r="S212" s="165">
        <v>8131</v>
      </c>
      <c r="T212" s="165">
        <v>2024110010238</v>
      </c>
      <c r="U212" s="165">
        <v>7</v>
      </c>
      <c r="V212" s="166">
        <v>45712</v>
      </c>
      <c r="W212" s="124">
        <f t="shared" si="2"/>
        <v>1</v>
      </c>
      <c r="X212" s="160" t="s">
        <v>1518</v>
      </c>
    </row>
    <row r="213" spans="1:24" ht="12.75" hidden="1" customHeight="1">
      <c r="A213" s="160" t="s">
        <v>1518</v>
      </c>
      <c r="B213" s="182" t="s">
        <v>760</v>
      </c>
      <c r="C213" s="160" t="s">
        <v>29</v>
      </c>
      <c r="D213" s="160">
        <v>80111600</v>
      </c>
      <c r="E213" s="160" t="s">
        <v>1613</v>
      </c>
      <c r="F213" s="160" t="s">
        <v>461</v>
      </c>
      <c r="G213" s="160" t="s">
        <v>309</v>
      </c>
      <c r="H213" s="161">
        <v>6</v>
      </c>
      <c r="I213" s="161">
        <v>1</v>
      </c>
      <c r="J213" s="160" t="s">
        <v>84</v>
      </c>
      <c r="K213" s="160" t="s">
        <v>85</v>
      </c>
      <c r="L213" s="175">
        <v>4200000</v>
      </c>
      <c r="M213" s="183">
        <v>25200000</v>
      </c>
      <c r="N213" s="160" t="s">
        <v>700</v>
      </c>
      <c r="O213" s="160" t="s">
        <v>123</v>
      </c>
      <c r="P213" s="161" t="s">
        <v>463</v>
      </c>
      <c r="Q213" s="160" t="s">
        <v>1608</v>
      </c>
      <c r="R213" s="164" t="s">
        <v>28</v>
      </c>
      <c r="S213" s="165">
        <v>8131</v>
      </c>
      <c r="T213" s="165">
        <v>2024110010238</v>
      </c>
      <c r="U213" s="165">
        <v>7</v>
      </c>
      <c r="V213" s="166">
        <v>45712</v>
      </c>
      <c r="W213" s="124">
        <f t="shared" si="2"/>
        <v>1</v>
      </c>
      <c r="X213" s="160" t="s">
        <v>1518</v>
      </c>
    </row>
    <row r="214" spans="1:24" ht="12.75" hidden="1" customHeight="1">
      <c r="A214" s="160" t="s">
        <v>1518</v>
      </c>
      <c r="B214" s="182" t="s">
        <v>762</v>
      </c>
      <c r="C214" s="160" t="s">
        <v>29</v>
      </c>
      <c r="D214" s="160">
        <v>80111600</v>
      </c>
      <c r="E214" s="160" t="s">
        <v>764</v>
      </c>
      <c r="F214" s="160" t="s">
        <v>461</v>
      </c>
      <c r="G214" s="160" t="s">
        <v>309</v>
      </c>
      <c r="H214" s="161">
        <v>6</v>
      </c>
      <c r="I214" s="161">
        <v>1</v>
      </c>
      <c r="J214" s="160" t="s">
        <v>84</v>
      </c>
      <c r="K214" s="160" t="s">
        <v>85</v>
      </c>
      <c r="L214" s="175">
        <v>4200000</v>
      </c>
      <c r="M214" s="183">
        <v>25200000</v>
      </c>
      <c r="N214" s="160" t="s">
        <v>700</v>
      </c>
      <c r="O214" s="160" t="s">
        <v>123</v>
      </c>
      <c r="P214" s="161" t="s">
        <v>463</v>
      </c>
      <c r="Q214" s="160" t="s">
        <v>1608</v>
      </c>
      <c r="R214" s="164" t="s">
        <v>28</v>
      </c>
      <c r="S214" s="165">
        <v>8131</v>
      </c>
      <c r="T214" s="165">
        <v>2024110010238</v>
      </c>
      <c r="U214" s="165">
        <v>7</v>
      </c>
      <c r="V214" s="166">
        <v>45712</v>
      </c>
      <c r="W214" s="124">
        <f t="shared" si="2"/>
        <v>1</v>
      </c>
      <c r="X214" s="160" t="s">
        <v>1518</v>
      </c>
    </row>
    <row r="215" spans="1:24" ht="12.75" hidden="1" customHeight="1">
      <c r="A215" s="160" t="s">
        <v>1518</v>
      </c>
      <c r="B215" s="182" t="s">
        <v>765</v>
      </c>
      <c r="C215" s="160" t="s">
        <v>29</v>
      </c>
      <c r="D215" s="160">
        <v>80111600</v>
      </c>
      <c r="E215" s="160" t="s">
        <v>1614</v>
      </c>
      <c r="F215" s="160" t="s">
        <v>461</v>
      </c>
      <c r="G215" s="160" t="s">
        <v>309</v>
      </c>
      <c r="H215" s="161">
        <v>6</v>
      </c>
      <c r="I215" s="161">
        <v>1</v>
      </c>
      <c r="J215" s="160" t="s">
        <v>84</v>
      </c>
      <c r="K215" s="160" t="s">
        <v>85</v>
      </c>
      <c r="L215" s="175">
        <v>4200000</v>
      </c>
      <c r="M215" s="183">
        <v>25200000</v>
      </c>
      <c r="N215" s="160" t="s">
        <v>700</v>
      </c>
      <c r="O215" s="160" t="s">
        <v>123</v>
      </c>
      <c r="P215" s="161" t="s">
        <v>463</v>
      </c>
      <c r="Q215" s="160" t="s">
        <v>1608</v>
      </c>
      <c r="R215" s="164" t="s">
        <v>28</v>
      </c>
      <c r="S215" s="165">
        <v>8131</v>
      </c>
      <c r="T215" s="165">
        <v>2024110010238</v>
      </c>
      <c r="U215" s="165">
        <v>7</v>
      </c>
      <c r="V215" s="166">
        <v>45712</v>
      </c>
      <c r="W215" s="124">
        <f t="shared" si="2"/>
        <v>1</v>
      </c>
      <c r="X215" s="160" t="s">
        <v>1518</v>
      </c>
    </row>
    <row r="216" spans="1:24" ht="12.75" hidden="1" customHeight="1">
      <c r="A216" s="160" t="s">
        <v>1518</v>
      </c>
      <c r="B216" s="182" t="s">
        <v>767</v>
      </c>
      <c r="C216" s="160" t="s">
        <v>29</v>
      </c>
      <c r="D216" s="160">
        <v>80111600</v>
      </c>
      <c r="E216" s="160" t="s">
        <v>769</v>
      </c>
      <c r="F216" s="160" t="s">
        <v>461</v>
      </c>
      <c r="G216" s="160" t="s">
        <v>309</v>
      </c>
      <c r="H216" s="160">
        <v>6</v>
      </c>
      <c r="I216" s="160">
        <v>1</v>
      </c>
      <c r="J216" s="160" t="s">
        <v>84</v>
      </c>
      <c r="K216" s="160" t="s">
        <v>85</v>
      </c>
      <c r="L216" s="175">
        <v>3812623</v>
      </c>
      <c r="M216" s="175">
        <f>+L216/30*180</f>
        <v>22875738</v>
      </c>
      <c r="N216" s="160" t="s">
        <v>700</v>
      </c>
      <c r="O216" s="160" t="s">
        <v>79</v>
      </c>
      <c r="P216" s="161" t="s">
        <v>463</v>
      </c>
      <c r="Q216" s="160" t="s">
        <v>1615</v>
      </c>
      <c r="R216" s="164" t="s">
        <v>28</v>
      </c>
      <c r="S216" s="165">
        <v>8131</v>
      </c>
      <c r="T216" s="165">
        <v>2024110010238</v>
      </c>
      <c r="U216" s="165">
        <v>7</v>
      </c>
      <c r="V216" s="166">
        <v>45712</v>
      </c>
      <c r="W216" s="124">
        <f t="shared" si="2"/>
        <v>1</v>
      </c>
      <c r="X216" s="160" t="s">
        <v>1518</v>
      </c>
    </row>
    <row r="217" spans="1:24" ht="12.75" hidden="1" customHeight="1">
      <c r="A217" s="160" t="s">
        <v>1518</v>
      </c>
      <c r="B217" s="182" t="s">
        <v>770</v>
      </c>
      <c r="C217" s="160" t="s">
        <v>30</v>
      </c>
      <c r="D217" s="160">
        <v>80111600</v>
      </c>
      <c r="E217" s="160" t="s">
        <v>772</v>
      </c>
      <c r="F217" s="160" t="s">
        <v>461</v>
      </c>
      <c r="G217" s="160" t="s">
        <v>309</v>
      </c>
      <c r="H217" s="161">
        <v>5</v>
      </c>
      <c r="I217" s="161">
        <v>1</v>
      </c>
      <c r="J217" s="160" t="s">
        <v>84</v>
      </c>
      <c r="K217" s="160" t="s">
        <v>85</v>
      </c>
      <c r="L217" s="175">
        <v>10000000</v>
      </c>
      <c r="M217" s="183">
        <f>+L217*H217</f>
        <v>50000000</v>
      </c>
      <c r="N217" s="160" t="s">
        <v>700</v>
      </c>
      <c r="O217" s="160" t="s">
        <v>123</v>
      </c>
      <c r="P217" s="161" t="s">
        <v>463</v>
      </c>
      <c r="Q217" s="160" t="s">
        <v>1616</v>
      </c>
      <c r="R217" s="164" t="s">
        <v>28</v>
      </c>
      <c r="S217" s="165">
        <v>8131</v>
      </c>
      <c r="T217" s="165">
        <v>2024110010238</v>
      </c>
      <c r="U217" s="165">
        <v>7</v>
      </c>
      <c r="V217" s="166">
        <v>45712</v>
      </c>
      <c r="W217" s="124">
        <f t="shared" si="2"/>
        <v>1</v>
      </c>
      <c r="X217" s="160" t="s">
        <v>1518</v>
      </c>
    </row>
    <row r="218" spans="1:24" ht="12.75" hidden="1" customHeight="1">
      <c r="A218" s="160" t="s">
        <v>1518</v>
      </c>
      <c r="B218" s="182" t="s">
        <v>773</v>
      </c>
      <c r="C218" s="160" t="s">
        <v>30</v>
      </c>
      <c r="D218" s="160">
        <v>80111600</v>
      </c>
      <c r="E218" s="160" t="s">
        <v>775</v>
      </c>
      <c r="F218" s="160" t="s">
        <v>651</v>
      </c>
      <c r="G218" s="160" t="s">
        <v>179</v>
      </c>
      <c r="H218" s="161">
        <v>9</v>
      </c>
      <c r="I218" s="161">
        <v>1</v>
      </c>
      <c r="J218" s="161" t="s">
        <v>412</v>
      </c>
      <c r="K218" s="160" t="s">
        <v>85</v>
      </c>
      <c r="L218" s="175">
        <v>33769045</v>
      </c>
      <c r="M218" s="175">
        <f>+L218</f>
        <v>33769045</v>
      </c>
      <c r="N218" s="160" t="s">
        <v>700</v>
      </c>
      <c r="O218" s="160" t="s">
        <v>79</v>
      </c>
      <c r="P218" s="161" t="s">
        <v>463</v>
      </c>
      <c r="Q218" s="160" t="s">
        <v>1617</v>
      </c>
      <c r="R218" s="164" t="s">
        <v>28</v>
      </c>
      <c r="S218" s="165">
        <v>8131</v>
      </c>
      <c r="T218" s="165">
        <v>2024110010238</v>
      </c>
      <c r="U218" s="165">
        <v>7</v>
      </c>
      <c r="V218" s="166">
        <v>45712</v>
      </c>
      <c r="W218" s="124">
        <f t="shared" si="2"/>
        <v>1</v>
      </c>
      <c r="X218" s="160" t="s">
        <v>1518</v>
      </c>
    </row>
    <row r="219" spans="1:24" ht="12.75" hidden="1" customHeight="1">
      <c r="A219" s="173" t="s">
        <v>1569</v>
      </c>
      <c r="B219" s="187" t="s">
        <v>1244</v>
      </c>
      <c r="C219" s="173" t="s">
        <v>30</v>
      </c>
      <c r="D219" s="173">
        <v>80111600</v>
      </c>
      <c r="E219" s="173" t="s">
        <v>1497</v>
      </c>
      <c r="F219" s="173" t="s">
        <v>309</v>
      </c>
      <c r="G219" s="173" t="s">
        <v>675</v>
      </c>
      <c r="H219" s="173">
        <v>1</v>
      </c>
      <c r="I219" s="173">
        <v>1</v>
      </c>
      <c r="J219" s="173" t="s">
        <v>84</v>
      </c>
      <c r="K219" s="173" t="s">
        <v>85</v>
      </c>
      <c r="L219" s="185">
        <f>224262+10100000+10000000+1200000+857994+22000000</f>
        <v>44382256</v>
      </c>
      <c r="M219" s="185">
        <f>+I219*L219</f>
        <v>44382256</v>
      </c>
      <c r="N219" s="173" t="s">
        <v>700</v>
      </c>
      <c r="O219" s="173" t="s">
        <v>79</v>
      </c>
      <c r="P219" s="184" t="s">
        <v>463</v>
      </c>
      <c r="Q219" s="173" t="s">
        <v>1618</v>
      </c>
      <c r="R219" s="164" t="s">
        <v>28</v>
      </c>
      <c r="S219" s="165">
        <v>8131</v>
      </c>
      <c r="T219" s="165">
        <v>2024110010238</v>
      </c>
      <c r="U219" s="165">
        <v>7</v>
      </c>
      <c r="V219" s="166">
        <v>45712</v>
      </c>
      <c r="W219" s="124">
        <f t="shared" si="2"/>
        <v>1</v>
      </c>
      <c r="X219" s="173" t="s">
        <v>1569</v>
      </c>
    </row>
    <row r="220" spans="1:24" ht="12.75" hidden="1" customHeight="1">
      <c r="A220" s="160" t="s">
        <v>1518</v>
      </c>
      <c r="B220" s="182" t="s">
        <v>563</v>
      </c>
      <c r="C220" s="160" t="s">
        <v>30</v>
      </c>
      <c r="D220" s="160">
        <v>80111600</v>
      </c>
      <c r="E220" s="160" t="s">
        <v>1619</v>
      </c>
      <c r="F220" s="160" t="s">
        <v>461</v>
      </c>
      <c r="G220" s="160" t="s">
        <v>83</v>
      </c>
      <c r="H220" s="160">
        <v>5</v>
      </c>
      <c r="I220" s="160">
        <v>1</v>
      </c>
      <c r="J220" s="160" t="s">
        <v>84</v>
      </c>
      <c r="K220" s="160" t="s">
        <v>85</v>
      </c>
      <c r="L220" s="175">
        <v>2300000</v>
      </c>
      <c r="M220" s="175">
        <f t="shared" ref="M220:M225" si="17">+L220*H220</f>
        <v>11500000</v>
      </c>
      <c r="N220" s="160" t="s">
        <v>590</v>
      </c>
      <c r="O220" s="160" t="s">
        <v>79</v>
      </c>
      <c r="P220" s="161" t="s">
        <v>463</v>
      </c>
      <c r="Q220" s="160" t="s">
        <v>1620</v>
      </c>
      <c r="R220" s="164" t="s">
        <v>28</v>
      </c>
      <c r="S220" s="165">
        <v>8131</v>
      </c>
      <c r="T220" s="165">
        <v>2024110010238</v>
      </c>
      <c r="U220" s="165">
        <v>7</v>
      </c>
      <c r="V220" s="166">
        <v>45712</v>
      </c>
      <c r="W220" s="124">
        <f t="shared" si="2"/>
        <v>1</v>
      </c>
      <c r="X220" s="160" t="s">
        <v>1518</v>
      </c>
    </row>
    <row r="221" spans="1:24" ht="12.75" hidden="1" customHeight="1">
      <c r="A221" s="160" t="s">
        <v>1518</v>
      </c>
      <c r="B221" s="182" t="s">
        <v>564</v>
      </c>
      <c r="C221" s="160" t="s">
        <v>30</v>
      </c>
      <c r="D221" s="160">
        <v>80111600</v>
      </c>
      <c r="E221" s="160" t="s">
        <v>1619</v>
      </c>
      <c r="F221" s="160" t="s">
        <v>461</v>
      </c>
      <c r="G221" s="160" t="s">
        <v>83</v>
      </c>
      <c r="H221" s="160">
        <v>5</v>
      </c>
      <c r="I221" s="160">
        <v>1</v>
      </c>
      <c r="J221" s="160" t="s">
        <v>84</v>
      </c>
      <c r="K221" s="160" t="s">
        <v>85</v>
      </c>
      <c r="L221" s="175">
        <v>2650000</v>
      </c>
      <c r="M221" s="175">
        <f t="shared" si="17"/>
        <v>13250000</v>
      </c>
      <c r="N221" s="160" t="s">
        <v>590</v>
      </c>
      <c r="O221" s="160" t="s">
        <v>79</v>
      </c>
      <c r="P221" s="161" t="s">
        <v>463</v>
      </c>
      <c r="Q221" s="160" t="s">
        <v>1620</v>
      </c>
      <c r="R221" s="164" t="s">
        <v>28</v>
      </c>
      <c r="S221" s="165">
        <v>8131</v>
      </c>
      <c r="T221" s="165">
        <v>2024110010238</v>
      </c>
      <c r="U221" s="165">
        <v>7</v>
      </c>
      <c r="V221" s="166">
        <v>45712</v>
      </c>
      <c r="W221" s="124">
        <f t="shared" si="2"/>
        <v>1</v>
      </c>
      <c r="X221" s="160" t="s">
        <v>1518</v>
      </c>
    </row>
    <row r="222" spans="1:24" ht="12.75" hidden="1" customHeight="1">
      <c r="A222" s="160" t="s">
        <v>1518</v>
      </c>
      <c r="B222" s="182" t="s">
        <v>566</v>
      </c>
      <c r="C222" s="160" t="s">
        <v>30</v>
      </c>
      <c r="D222" s="160">
        <v>80111600</v>
      </c>
      <c r="E222" s="160" t="s">
        <v>1619</v>
      </c>
      <c r="F222" s="160" t="s">
        <v>461</v>
      </c>
      <c r="G222" s="160" t="s">
        <v>83</v>
      </c>
      <c r="H222" s="160">
        <v>7</v>
      </c>
      <c r="I222" s="160">
        <v>1</v>
      </c>
      <c r="J222" s="160" t="s">
        <v>84</v>
      </c>
      <c r="K222" s="160" t="s">
        <v>85</v>
      </c>
      <c r="L222" s="175">
        <v>2500000</v>
      </c>
      <c r="M222" s="175">
        <f t="shared" si="17"/>
        <v>17500000</v>
      </c>
      <c r="N222" s="160" t="s">
        <v>590</v>
      </c>
      <c r="O222" s="160" t="s">
        <v>79</v>
      </c>
      <c r="P222" s="161" t="s">
        <v>463</v>
      </c>
      <c r="Q222" s="160" t="s">
        <v>1620</v>
      </c>
      <c r="R222" s="164" t="s">
        <v>28</v>
      </c>
      <c r="S222" s="165">
        <v>8131</v>
      </c>
      <c r="T222" s="165">
        <v>2024110010238</v>
      </c>
      <c r="U222" s="165">
        <v>7</v>
      </c>
      <c r="V222" s="166">
        <v>45712</v>
      </c>
      <c r="W222" s="124">
        <f t="shared" si="2"/>
        <v>1</v>
      </c>
      <c r="X222" s="160" t="s">
        <v>1518</v>
      </c>
    </row>
    <row r="223" spans="1:24" ht="12.75" hidden="1" customHeight="1">
      <c r="A223" s="160" t="s">
        <v>1518</v>
      </c>
      <c r="B223" s="182" t="s">
        <v>567</v>
      </c>
      <c r="C223" s="160" t="s">
        <v>30</v>
      </c>
      <c r="D223" s="160">
        <v>80111600</v>
      </c>
      <c r="E223" s="160" t="s">
        <v>1619</v>
      </c>
      <c r="F223" s="160" t="s">
        <v>461</v>
      </c>
      <c r="G223" s="160" t="s">
        <v>83</v>
      </c>
      <c r="H223" s="160">
        <v>5</v>
      </c>
      <c r="I223" s="160">
        <v>1</v>
      </c>
      <c r="J223" s="160" t="s">
        <v>84</v>
      </c>
      <c r="K223" s="160" t="s">
        <v>85</v>
      </c>
      <c r="L223" s="175">
        <v>3100000</v>
      </c>
      <c r="M223" s="175">
        <f t="shared" si="17"/>
        <v>15500000</v>
      </c>
      <c r="N223" s="160" t="s">
        <v>590</v>
      </c>
      <c r="O223" s="160" t="s">
        <v>79</v>
      </c>
      <c r="P223" s="161" t="s">
        <v>463</v>
      </c>
      <c r="Q223" s="160" t="s">
        <v>1620</v>
      </c>
      <c r="R223" s="164" t="s">
        <v>28</v>
      </c>
      <c r="S223" s="165">
        <v>8131</v>
      </c>
      <c r="T223" s="165">
        <v>2024110010238</v>
      </c>
      <c r="U223" s="165">
        <v>7</v>
      </c>
      <c r="V223" s="166">
        <v>45712</v>
      </c>
      <c r="W223" s="124">
        <f t="shared" si="2"/>
        <v>1</v>
      </c>
      <c r="X223" s="160" t="s">
        <v>1518</v>
      </c>
    </row>
    <row r="224" spans="1:24" ht="12.75" hidden="1" customHeight="1">
      <c r="A224" s="160" t="s">
        <v>1518</v>
      </c>
      <c r="B224" s="182" t="s">
        <v>587</v>
      </c>
      <c r="C224" s="160" t="s">
        <v>30</v>
      </c>
      <c r="D224" s="160">
        <v>80111600</v>
      </c>
      <c r="E224" s="160" t="s">
        <v>1621</v>
      </c>
      <c r="F224" s="160" t="s">
        <v>461</v>
      </c>
      <c r="G224" s="160" t="s">
        <v>83</v>
      </c>
      <c r="H224" s="160">
        <v>5</v>
      </c>
      <c r="I224" s="160">
        <v>1</v>
      </c>
      <c r="J224" s="160" t="s">
        <v>84</v>
      </c>
      <c r="K224" s="160" t="s">
        <v>85</v>
      </c>
      <c r="L224" s="175">
        <v>4700000</v>
      </c>
      <c r="M224" s="175">
        <f t="shared" si="17"/>
        <v>23500000</v>
      </c>
      <c r="N224" s="160" t="s">
        <v>590</v>
      </c>
      <c r="O224" s="160" t="s">
        <v>79</v>
      </c>
      <c r="P224" s="161" t="s">
        <v>463</v>
      </c>
      <c r="Q224" s="160" t="s">
        <v>1622</v>
      </c>
      <c r="R224" s="164" t="s">
        <v>28</v>
      </c>
      <c r="S224" s="165">
        <v>8131</v>
      </c>
      <c r="T224" s="165">
        <v>2024110010238</v>
      </c>
      <c r="U224" s="165">
        <v>7</v>
      </c>
      <c r="V224" s="166">
        <v>45712</v>
      </c>
      <c r="W224" s="124">
        <f t="shared" si="2"/>
        <v>1</v>
      </c>
      <c r="X224" s="160" t="s">
        <v>1518</v>
      </c>
    </row>
    <row r="225" spans="1:24" ht="12.75" hidden="1" customHeight="1">
      <c r="A225" s="160" t="s">
        <v>1518</v>
      </c>
      <c r="B225" s="182" t="s">
        <v>588</v>
      </c>
      <c r="C225" s="160" t="s">
        <v>30</v>
      </c>
      <c r="D225" s="160">
        <v>80111600</v>
      </c>
      <c r="E225" s="160" t="s">
        <v>589</v>
      </c>
      <c r="F225" s="160" t="s">
        <v>461</v>
      </c>
      <c r="G225" s="160" t="s">
        <v>83</v>
      </c>
      <c r="H225" s="160">
        <v>5</v>
      </c>
      <c r="I225" s="160">
        <v>1</v>
      </c>
      <c r="J225" s="160" t="s">
        <v>84</v>
      </c>
      <c r="K225" s="160" t="s">
        <v>85</v>
      </c>
      <c r="L225" s="175">
        <v>4700000</v>
      </c>
      <c r="M225" s="175">
        <f t="shared" si="17"/>
        <v>23500000</v>
      </c>
      <c r="N225" s="160" t="s">
        <v>590</v>
      </c>
      <c r="O225" s="160" t="s">
        <v>79</v>
      </c>
      <c r="P225" s="161" t="s">
        <v>463</v>
      </c>
      <c r="Q225" s="168"/>
      <c r="R225" s="164" t="s">
        <v>28</v>
      </c>
      <c r="S225" s="165">
        <v>8131</v>
      </c>
      <c r="T225" s="165">
        <v>2024110010238</v>
      </c>
      <c r="U225" s="165">
        <v>7</v>
      </c>
      <c r="V225" s="166">
        <v>45712</v>
      </c>
      <c r="W225" s="124">
        <f t="shared" si="2"/>
        <v>1</v>
      </c>
      <c r="X225" s="160" t="s">
        <v>1518</v>
      </c>
    </row>
    <row r="226" spans="1:24" ht="12.75" hidden="1" customHeight="1">
      <c r="A226" s="160" t="s">
        <v>1589</v>
      </c>
      <c r="B226" s="182" t="s">
        <v>570</v>
      </c>
      <c r="C226" s="160" t="s">
        <v>30</v>
      </c>
      <c r="D226" s="160">
        <v>80111600</v>
      </c>
      <c r="E226" s="160" t="s">
        <v>1378</v>
      </c>
      <c r="F226" s="160" t="s">
        <v>461</v>
      </c>
      <c r="G226" s="160" t="s">
        <v>83</v>
      </c>
      <c r="H226" s="160">
        <v>6</v>
      </c>
      <c r="I226" s="160">
        <v>1</v>
      </c>
      <c r="J226" s="160" t="s">
        <v>84</v>
      </c>
      <c r="K226" s="160" t="s">
        <v>85</v>
      </c>
      <c r="L226" s="175">
        <v>3710000</v>
      </c>
      <c r="M226" s="175">
        <v>29680000</v>
      </c>
      <c r="N226" s="160" t="s">
        <v>590</v>
      </c>
      <c r="O226" s="160" t="s">
        <v>79</v>
      </c>
      <c r="P226" s="161" t="s">
        <v>463</v>
      </c>
      <c r="Q226" s="160" t="s">
        <v>1623</v>
      </c>
      <c r="R226" s="164" t="s">
        <v>28</v>
      </c>
      <c r="S226" s="165">
        <v>8131</v>
      </c>
      <c r="T226" s="165">
        <v>2024110010238</v>
      </c>
      <c r="U226" s="165">
        <v>7</v>
      </c>
      <c r="V226" s="166">
        <v>45712</v>
      </c>
      <c r="W226" s="124">
        <f t="shared" si="2"/>
        <v>1</v>
      </c>
      <c r="X226" s="160" t="s">
        <v>1589</v>
      </c>
    </row>
    <row r="227" spans="1:24" ht="63" hidden="1" customHeight="1">
      <c r="A227" s="160" t="s">
        <v>1518</v>
      </c>
      <c r="B227" s="182" t="s">
        <v>585</v>
      </c>
      <c r="C227" s="160" t="s">
        <v>30</v>
      </c>
      <c r="D227" s="160">
        <v>80111600</v>
      </c>
      <c r="E227" s="160" t="s">
        <v>1624</v>
      </c>
      <c r="F227" s="168"/>
      <c r="G227" s="168"/>
      <c r="H227" s="168"/>
      <c r="I227" s="168"/>
      <c r="J227" s="160" t="s">
        <v>84</v>
      </c>
      <c r="K227" s="160" t="s">
        <v>85</v>
      </c>
      <c r="L227" s="188"/>
      <c r="M227" s="175">
        <v>12130000</v>
      </c>
      <c r="N227" s="160" t="s">
        <v>590</v>
      </c>
      <c r="O227" s="160" t="s">
        <v>79</v>
      </c>
      <c r="P227" s="161" t="s">
        <v>463</v>
      </c>
      <c r="Q227" s="160" t="s">
        <v>1625</v>
      </c>
      <c r="R227" s="164" t="s">
        <v>28</v>
      </c>
      <c r="S227" s="165">
        <v>8131</v>
      </c>
      <c r="T227" s="165">
        <v>2024110010238</v>
      </c>
      <c r="U227" s="165">
        <v>7</v>
      </c>
      <c r="V227" s="166">
        <v>45712</v>
      </c>
      <c r="W227" s="124">
        <f t="shared" si="2"/>
        <v>1</v>
      </c>
      <c r="X227" s="160" t="s">
        <v>1518</v>
      </c>
    </row>
    <row r="228" spans="1:24" ht="12.75" hidden="1" customHeight="1">
      <c r="A228" s="189" t="s">
        <v>1518</v>
      </c>
      <c r="B228" s="182" t="s">
        <v>110</v>
      </c>
      <c r="C228" s="190" t="s">
        <v>34</v>
      </c>
      <c r="D228" s="190">
        <v>80111600</v>
      </c>
      <c r="E228" s="190" t="s">
        <v>81</v>
      </c>
      <c r="F228" s="136" t="s">
        <v>82</v>
      </c>
      <c r="G228" s="190" t="s">
        <v>83</v>
      </c>
      <c r="H228" s="190">
        <v>3</v>
      </c>
      <c r="I228" s="190">
        <v>1</v>
      </c>
      <c r="J228" s="190" t="s">
        <v>84</v>
      </c>
      <c r="K228" s="190" t="s">
        <v>85</v>
      </c>
      <c r="L228" s="191">
        <v>3719000</v>
      </c>
      <c r="M228" s="192">
        <v>11157000</v>
      </c>
      <c r="N228" s="190" t="s">
        <v>86</v>
      </c>
      <c r="O228" s="190" t="s">
        <v>79</v>
      </c>
      <c r="P228" s="193" t="s">
        <v>87</v>
      </c>
      <c r="Q228" s="190" t="s">
        <v>1626</v>
      </c>
      <c r="R228" s="111" t="s">
        <v>33</v>
      </c>
      <c r="S228" s="58">
        <v>8025</v>
      </c>
      <c r="T228" s="194">
        <v>2024110010079</v>
      </c>
      <c r="U228" s="194">
        <v>8</v>
      </c>
      <c r="V228" s="195">
        <v>45713</v>
      </c>
      <c r="W228" s="124">
        <f t="shared" si="2"/>
        <v>1</v>
      </c>
      <c r="X228" s="189" t="s">
        <v>1518</v>
      </c>
    </row>
    <row r="229" spans="1:24" ht="12.75" hidden="1" customHeight="1">
      <c r="A229" s="189" t="s">
        <v>1518</v>
      </c>
      <c r="B229" s="182" t="s">
        <v>111</v>
      </c>
      <c r="C229" s="190" t="s">
        <v>34</v>
      </c>
      <c r="D229" s="190">
        <v>80111600</v>
      </c>
      <c r="E229" s="190" t="s">
        <v>81</v>
      </c>
      <c r="F229" s="136" t="s">
        <v>82</v>
      </c>
      <c r="G229" s="190" t="s">
        <v>83</v>
      </c>
      <c r="H229" s="190">
        <v>5</v>
      </c>
      <c r="I229" s="190">
        <v>1</v>
      </c>
      <c r="J229" s="190" t="s">
        <v>84</v>
      </c>
      <c r="K229" s="190" t="s">
        <v>85</v>
      </c>
      <c r="L229" s="191">
        <v>8000000</v>
      </c>
      <c r="M229" s="192">
        <v>40000000</v>
      </c>
      <c r="N229" s="190" t="s">
        <v>86</v>
      </c>
      <c r="O229" s="190" t="s">
        <v>79</v>
      </c>
      <c r="P229" s="193" t="s">
        <v>87</v>
      </c>
      <c r="Q229" s="190" t="s">
        <v>1626</v>
      </c>
      <c r="R229" s="111" t="s">
        <v>33</v>
      </c>
      <c r="S229" s="58">
        <v>8025</v>
      </c>
      <c r="T229" s="194">
        <v>2024110010079</v>
      </c>
      <c r="U229" s="194">
        <v>8</v>
      </c>
      <c r="V229" s="195">
        <v>45713</v>
      </c>
      <c r="W229" s="124">
        <f t="shared" si="2"/>
        <v>1</v>
      </c>
      <c r="X229" s="189" t="s">
        <v>1518</v>
      </c>
    </row>
    <row r="230" spans="1:24" ht="12.75" hidden="1" customHeight="1">
      <c r="A230" s="196" t="s">
        <v>1518</v>
      </c>
      <c r="B230" s="182" t="s">
        <v>112</v>
      </c>
      <c r="C230" s="190" t="s">
        <v>34</v>
      </c>
      <c r="D230" s="190">
        <v>80111600</v>
      </c>
      <c r="E230" s="190" t="s">
        <v>81</v>
      </c>
      <c r="F230" s="136" t="s">
        <v>82</v>
      </c>
      <c r="G230" s="190" t="s">
        <v>83</v>
      </c>
      <c r="H230" s="190">
        <v>10</v>
      </c>
      <c r="I230" s="190">
        <v>1</v>
      </c>
      <c r="J230" s="190" t="s">
        <v>84</v>
      </c>
      <c r="K230" s="190" t="s">
        <v>85</v>
      </c>
      <c r="L230" s="191">
        <v>6000000</v>
      </c>
      <c r="M230" s="192">
        <v>60000000</v>
      </c>
      <c r="N230" s="190" t="s">
        <v>86</v>
      </c>
      <c r="O230" s="190" t="s">
        <v>79</v>
      </c>
      <c r="P230" s="193" t="s">
        <v>87</v>
      </c>
      <c r="Q230" s="190" t="s">
        <v>1626</v>
      </c>
      <c r="R230" s="111" t="s">
        <v>33</v>
      </c>
      <c r="S230" s="58">
        <v>8025</v>
      </c>
      <c r="T230" s="194">
        <v>2024110010079</v>
      </c>
      <c r="U230" s="194">
        <v>8</v>
      </c>
      <c r="V230" s="195">
        <v>45713</v>
      </c>
      <c r="W230" s="124">
        <f t="shared" si="2"/>
        <v>1</v>
      </c>
      <c r="X230" s="196" t="s">
        <v>1518</v>
      </c>
    </row>
    <row r="231" spans="1:24" ht="12.75" hidden="1" customHeight="1">
      <c r="A231" s="196" t="s">
        <v>1518</v>
      </c>
      <c r="B231" s="182" t="s">
        <v>107</v>
      </c>
      <c r="C231" s="190" t="s">
        <v>34</v>
      </c>
      <c r="D231" s="190">
        <v>80111600</v>
      </c>
      <c r="E231" s="190" t="s">
        <v>1267</v>
      </c>
      <c r="F231" s="136" t="s">
        <v>82</v>
      </c>
      <c r="G231" s="190" t="s">
        <v>83</v>
      </c>
      <c r="H231" s="190">
        <v>4</v>
      </c>
      <c r="I231" s="190">
        <v>1</v>
      </c>
      <c r="J231" s="190" t="s">
        <v>84</v>
      </c>
      <c r="K231" s="190" t="s">
        <v>85</v>
      </c>
      <c r="L231" s="191">
        <v>3575000</v>
      </c>
      <c r="M231" s="192">
        <v>14300000</v>
      </c>
      <c r="N231" s="190" t="s">
        <v>86</v>
      </c>
      <c r="O231" s="190" t="s">
        <v>79</v>
      </c>
      <c r="P231" s="193" t="s">
        <v>87</v>
      </c>
      <c r="Q231" s="190" t="s">
        <v>1626</v>
      </c>
      <c r="R231" s="111" t="s">
        <v>33</v>
      </c>
      <c r="S231" s="58">
        <v>8025</v>
      </c>
      <c r="T231" s="194">
        <v>2024110010079</v>
      </c>
      <c r="U231" s="194">
        <v>8</v>
      </c>
      <c r="V231" s="195">
        <v>45713</v>
      </c>
      <c r="W231" s="124">
        <f t="shared" si="2"/>
        <v>1</v>
      </c>
      <c r="X231" s="196" t="s">
        <v>1518</v>
      </c>
    </row>
    <row r="232" spans="1:24" ht="12.75" hidden="1" customHeight="1">
      <c r="A232" s="196" t="s">
        <v>1518</v>
      </c>
      <c r="B232" s="182" t="s">
        <v>95</v>
      </c>
      <c r="C232" s="190" t="s">
        <v>34</v>
      </c>
      <c r="D232" s="190">
        <v>80111600</v>
      </c>
      <c r="E232" s="190" t="s">
        <v>81</v>
      </c>
      <c r="F232" s="136" t="s">
        <v>82</v>
      </c>
      <c r="G232" s="190" t="s">
        <v>83</v>
      </c>
      <c r="H232" s="190">
        <v>5</v>
      </c>
      <c r="I232" s="190">
        <v>1</v>
      </c>
      <c r="J232" s="190" t="s">
        <v>84</v>
      </c>
      <c r="K232" s="190" t="s">
        <v>85</v>
      </c>
      <c r="L232" s="191">
        <v>4500000</v>
      </c>
      <c r="M232" s="192">
        <v>22500000</v>
      </c>
      <c r="N232" s="190" t="s">
        <v>86</v>
      </c>
      <c r="O232" s="190" t="s">
        <v>79</v>
      </c>
      <c r="P232" s="193" t="s">
        <v>87</v>
      </c>
      <c r="Q232" s="190" t="s">
        <v>1626</v>
      </c>
      <c r="R232" s="111" t="s">
        <v>33</v>
      </c>
      <c r="S232" s="58">
        <v>8025</v>
      </c>
      <c r="T232" s="194">
        <v>2024110010079</v>
      </c>
      <c r="U232" s="194">
        <v>8</v>
      </c>
      <c r="V232" s="195">
        <v>45713</v>
      </c>
      <c r="W232" s="124">
        <f t="shared" si="2"/>
        <v>1</v>
      </c>
      <c r="X232" s="196" t="s">
        <v>1518</v>
      </c>
    </row>
    <row r="233" spans="1:24" ht="12.75" hidden="1" customHeight="1">
      <c r="A233" s="196" t="s">
        <v>1518</v>
      </c>
      <c r="B233" s="182" t="s">
        <v>80</v>
      </c>
      <c r="C233" s="197" t="s">
        <v>34</v>
      </c>
      <c r="D233" s="198">
        <v>80111600</v>
      </c>
      <c r="E233" s="198" t="s">
        <v>81</v>
      </c>
      <c r="F233" s="198" t="s">
        <v>82</v>
      </c>
      <c r="G233" s="198" t="s">
        <v>83</v>
      </c>
      <c r="H233" s="198">
        <v>5</v>
      </c>
      <c r="I233" s="198">
        <v>1</v>
      </c>
      <c r="J233" s="198" t="s">
        <v>84</v>
      </c>
      <c r="K233" s="198" t="s">
        <v>85</v>
      </c>
      <c r="L233" s="199">
        <v>5000000</v>
      </c>
      <c r="M233" s="199">
        <v>25000000</v>
      </c>
      <c r="N233" s="139" t="s">
        <v>86</v>
      </c>
      <c r="O233" s="139" t="s">
        <v>79</v>
      </c>
      <c r="P233" s="139" t="s">
        <v>87</v>
      </c>
      <c r="Q233" s="198" t="s">
        <v>1626</v>
      </c>
      <c r="R233" s="111" t="s">
        <v>33</v>
      </c>
      <c r="S233" s="58">
        <v>8025</v>
      </c>
      <c r="T233" s="194">
        <v>2024110010079</v>
      </c>
      <c r="U233" s="194">
        <v>8</v>
      </c>
      <c r="V233" s="195">
        <v>45713</v>
      </c>
      <c r="W233" s="124">
        <f t="shared" si="2"/>
        <v>1</v>
      </c>
      <c r="X233" s="196" t="s">
        <v>1518</v>
      </c>
    </row>
    <row r="234" spans="1:24" ht="12.75" hidden="1" customHeight="1">
      <c r="A234" s="196" t="s">
        <v>1518</v>
      </c>
      <c r="B234" s="182" t="s">
        <v>91</v>
      </c>
      <c r="C234" s="197" t="s">
        <v>34</v>
      </c>
      <c r="D234" s="198">
        <v>80111600</v>
      </c>
      <c r="E234" s="198" t="s">
        <v>81</v>
      </c>
      <c r="F234" s="198" t="s">
        <v>82</v>
      </c>
      <c r="G234" s="198" t="s">
        <v>83</v>
      </c>
      <c r="H234" s="198">
        <v>5</v>
      </c>
      <c r="I234" s="198">
        <v>1</v>
      </c>
      <c r="J234" s="198" t="s">
        <v>84</v>
      </c>
      <c r="K234" s="198" t="s">
        <v>85</v>
      </c>
      <c r="L234" s="199">
        <v>6000000</v>
      </c>
      <c r="M234" s="199">
        <v>30000000</v>
      </c>
      <c r="N234" s="139" t="s">
        <v>86</v>
      </c>
      <c r="O234" s="139" t="s">
        <v>79</v>
      </c>
      <c r="P234" s="139" t="s">
        <v>87</v>
      </c>
      <c r="Q234" s="190" t="s">
        <v>1626</v>
      </c>
      <c r="R234" s="111" t="s">
        <v>33</v>
      </c>
      <c r="S234" s="58">
        <v>8025</v>
      </c>
      <c r="T234" s="194">
        <v>2024110010079</v>
      </c>
      <c r="U234" s="194">
        <v>8</v>
      </c>
      <c r="V234" s="195">
        <v>45713</v>
      </c>
      <c r="W234" s="124">
        <f t="shared" si="2"/>
        <v>1</v>
      </c>
      <c r="X234" s="196" t="s">
        <v>1518</v>
      </c>
    </row>
    <row r="235" spans="1:24" ht="12.75" hidden="1" customHeight="1">
      <c r="A235" s="189" t="s">
        <v>1518</v>
      </c>
      <c r="B235" s="182" t="s">
        <v>70</v>
      </c>
      <c r="C235" s="190" t="s">
        <v>34</v>
      </c>
      <c r="D235" s="190">
        <v>80111600</v>
      </c>
      <c r="E235" s="190" t="s">
        <v>81</v>
      </c>
      <c r="F235" s="136" t="s">
        <v>82</v>
      </c>
      <c r="G235" s="190" t="s">
        <v>83</v>
      </c>
      <c r="H235" s="190">
        <v>5</v>
      </c>
      <c r="I235" s="190">
        <v>1</v>
      </c>
      <c r="J235" s="190" t="s">
        <v>84</v>
      </c>
      <c r="K235" s="190" t="s">
        <v>85</v>
      </c>
      <c r="L235" s="191">
        <v>4700000</v>
      </c>
      <c r="M235" s="192">
        <v>23500000</v>
      </c>
      <c r="N235" s="190" t="s">
        <v>86</v>
      </c>
      <c r="O235" s="190" t="s">
        <v>79</v>
      </c>
      <c r="P235" s="193" t="s">
        <v>87</v>
      </c>
      <c r="Q235" s="190" t="s">
        <v>1626</v>
      </c>
      <c r="R235" s="111" t="s">
        <v>33</v>
      </c>
      <c r="S235" s="58">
        <v>8025</v>
      </c>
      <c r="T235" s="194">
        <v>2024110010079</v>
      </c>
      <c r="U235" s="194">
        <v>8</v>
      </c>
      <c r="V235" s="195">
        <v>45713</v>
      </c>
      <c r="W235" s="124">
        <f t="shared" si="2"/>
        <v>1</v>
      </c>
      <c r="X235" s="189" t="s">
        <v>1518</v>
      </c>
    </row>
    <row r="236" spans="1:24" ht="12.75" customHeight="1">
      <c r="A236" s="200"/>
      <c r="B236" s="182"/>
      <c r="C236" s="201"/>
      <c r="D236" s="200"/>
      <c r="E236" s="200"/>
      <c r="F236" s="200"/>
      <c r="G236" s="200"/>
      <c r="H236" s="200"/>
      <c r="I236" s="200"/>
      <c r="J236" s="200"/>
      <c r="K236" s="200"/>
      <c r="L236" s="202"/>
      <c r="M236" s="203"/>
      <c r="N236" s="200"/>
      <c r="O236" s="200"/>
      <c r="P236" s="200"/>
      <c r="Q236" s="204"/>
      <c r="R236" s="111"/>
      <c r="S236" s="112"/>
      <c r="T236" s="194"/>
      <c r="U236" s="194"/>
      <c r="V236" s="205"/>
      <c r="W236" s="124"/>
      <c r="X236" s="200"/>
    </row>
    <row r="237" spans="1:24" ht="12.75" customHeight="1">
      <c r="A237" s="200"/>
      <c r="B237" s="206"/>
      <c r="C237" s="201"/>
      <c r="D237" s="200"/>
      <c r="E237" s="200"/>
      <c r="F237" s="200"/>
      <c r="G237" s="200"/>
      <c r="H237" s="200"/>
      <c r="I237" s="200"/>
      <c r="J237" s="200"/>
      <c r="K237" s="200"/>
      <c r="L237" s="207"/>
      <c r="M237" s="208"/>
      <c r="N237" s="200"/>
      <c r="O237" s="200"/>
      <c r="P237" s="209"/>
      <c r="Q237" s="200"/>
      <c r="R237" s="111"/>
      <c r="S237" s="112"/>
      <c r="T237" s="194"/>
      <c r="U237" s="194"/>
      <c r="V237" s="205"/>
      <c r="W237" s="124">
        <f t="shared" ref="W237:W491" si="18">COUNTIF($B$4:$B$128,B237)</f>
        <v>0</v>
      </c>
      <c r="X237" s="200"/>
    </row>
    <row r="238" spans="1:24" ht="12.75" customHeight="1">
      <c r="A238" s="210" t="s">
        <v>1627</v>
      </c>
      <c r="B238" s="211"/>
      <c r="C238" s="212"/>
      <c r="D238" s="212"/>
      <c r="E238" s="212"/>
      <c r="F238" s="212"/>
      <c r="G238" s="212"/>
      <c r="H238" s="212"/>
      <c r="I238" s="212"/>
      <c r="J238" s="212"/>
      <c r="K238" s="212"/>
      <c r="L238" s="212"/>
      <c r="M238" s="213"/>
      <c r="N238" s="212"/>
      <c r="O238" s="510"/>
      <c r="P238" s="511"/>
      <c r="Q238" s="512"/>
      <c r="R238" s="111"/>
      <c r="S238" s="112"/>
      <c r="T238" s="112"/>
      <c r="U238" s="112"/>
      <c r="V238" s="113"/>
      <c r="W238" s="124">
        <f t="shared" si="18"/>
        <v>0</v>
      </c>
      <c r="X238" s="210" t="s">
        <v>1627</v>
      </c>
    </row>
    <row r="239" spans="1:24" ht="12.75" customHeight="1">
      <c r="A239" s="526" t="s">
        <v>1628</v>
      </c>
      <c r="B239" s="527"/>
      <c r="C239" s="527"/>
      <c r="D239" s="527"/>
      <c r="E239" s="527"/>
      <c r="F239" s="527"/>
      <c r="G239" s="527"/>
      <c r="H239" s="527"/>
      <c r="I239" s="527"/>
      <c r="J239" s="527"/>
      <c r="K239" s="527"/>
      <c r="L239" s="527"/>
      <c r="M239" s="527"/>
      <c r="N239" s="527"/>
      <c r="O239" s="527"/>
      <c r="P239" s="527"/>
      <c r="Q239" s="528"/>
      <c r="R239" s="214"/>
      <c r="S239" s="112"/>
      <c r="T239" s="112"/>
      <c r="U239" s="112"/>
      <c r="V239" s="113"/>
      <c r="W239" s="124">
        <f t="shared" si="18"/>
        <v>0</v>
      </c>
      <c r="X239" s="215" t="s">
        <v>1628</v>
      </c>
    </row>
    <row r="240" spans="1:24" ht="75" customHeight="1">
      <c r="A240" s="529" t="s">
        <v>1629</v>
      </c>
      <c r="B240" s="512"/>
      <c r="C240" s="510"/>
      <c r="D240" s="511"/>
      <c r="E240" s="512"/>
      <c r="F240" s="513" t="s">
        <v>1630</v>
      </c>
      <c r="G240" s="514"/>
      <c r="H240" s="514"/>
      <c r="I240" s="515"/>
      <c r="J240" s="516">
        <v>2</v>
      </c>
      <c r="K240" s="511"/>
      <c r="L240" s="511"/>
      <c r="M240" s="511"/>
      <c r="N240" s="512"/>
      <c r="O240" s="216" t="s">
        <v>1631</v>
      </c>
      <c r="P240" s="517">
        <v>45706</v>
      </c>
      <c r="Q240" s="512"/>
      <c r="R240" s="217"/>
      <c r="S240" s="112"/>
      <c r="T240" s="112"/>
      <c r="U240" s="112"/>
      <c r="V240" s="113"/>
      <c r="W240" s="124">
        <f t="shared" si="18"/>
        <v>0</v>
      </c>
      <c r="X240" s="216" t="s">
        <v>1629</v>
      </c>
    </row>
    <row r="241" spans="23:24" ht="12.75" customHeight="1">
      <c r="W241" s="124">
        <f t="shared" si="18"/>
        <v>0</v>
      </c>
      <c r="X241" s="113"/>
    </row>
    <row r="242" spans="23:24" ht="12.75" customHeight="1">
      <c r="W242" s="124">
        <f t="shared" si="18"/>
        <v>0</v>
      </c>
      <c r="X242" s="113"/>
    </row>
    <row r="243" spans="23:24" ht="12.75" customHeight="1">
      <c r="W243" s="124">
        <f t="shared" si="18"/>
        <v>0</v>
      </c>
      <c r="X243" s="113"/>
    </row>
    <row r="244" spans="23:24" ht="12.75" customHeight="1">
      <c r="W244" s="124">
        <f t="shared" si="18"/>
        <v>0</v>
      </c>
      <c r="X244" s="113"/>
    </row>
    <row r="245" spans="23:24" ht="12.75" customHeight="1">
      <c r="W245" s="124">
        <f t="shared" si="18"/>
        <v>0</v>
      </c>
      <c r="X245" s="113"/>
    </row>
    <row r="246" spans="23:24" ht="12.75" customHeight="1">
      <c r="W246" s="124">
        <f t="shared" si="18"/>
        <v>0</v>
      </c>
      <c r="X246" s="113"/>
    </row>
    <row r="247" spans="23:24" ht="12.75" customHeight="1">
      <c r="W247" s="124">
        <f t="shared" si="18"/>
        <v>0</v>
      </c>
      <c r="X247" s="113"/>
    </row>
    <row r="248" spans="23:24" ht="12.75" customHeight="1">
      <c r="W248" s="124">
        <f t="shared" si="18"/>
        <v>0</v>
      </c>
      <c r="X248" s="113"/>
    </row>
    <row r="249" spans="23:24" ht="12.75" customHeight="1">
      <c r="W249" s="124">
        <f t="shared" si="18"/>
        <v>0</v>
      </c>
      <c r="X249" s="113"/>
    </row>
    <row r="250" spans="23:24" ht="12.75" customHeight="1">
      <c r="W250" s="124">
        <f t="shared" si="18"/>
        <v>0</v>
      </c>
      <c r="X250" s="113"/>
    </row>
    <row r="251" spans="23:24" ht="12.75" customHeight="1">
      <c r="W251" s="124">
        <f t="shared" si="18"/>
        <v>0</v>
      </c>
      <c r="X251" s="113"/>
    </row>
    <row r="252" spans="23:24" ht="12.75" customHeight="1">
      <c r="W252" s="124">
        <f t="shared" si="18"/>
        <v>0</v>
      </c>
      <c r="X252" s="113"/>
    </row>
    <row r="253" spans="23:24" ht="12.75" customHeight="1">
      <c r="W253" s="124">
        <f t="shared" si="18"/>
        <v>0</v>
      </c>
      <c r="X253" s="113"/>
    </row>
    <row r="254" spans="23:24" ht="12.75" customHeight="1">
      <c r="W254" s="124">
        <f t="shared" si="18"/>
        <v>0</v>
      </c>
      <c r="X254" s="113"/>
    </row>
    <row r="255" spans="23:24" ht="12.75" customHeight="1">
      <c r="W255" s="124">
        <f t="shared" si="18"/>
        <v>0</v>
      </c>
      <c r="X255" s="113"/>
    </row>
    <row r="256" spans="23:24" ht="12.75" customHeight="1">
      <c r="W256" s="124">
        <f t="shared" si="18"/>
        <v>0</v>
      </c>
      <c r="X256" s="113"/>
    </row>
    <row r="257" spans="23:24" ht="12.75" customHeight="1">
      <c r="W257" s="124">
        <f t="shared" si="18"/>
        <v>0</v>
      </c>
      <c r="X257" s="113"/>
    </row>
    <row r="258" spans="23:24" ht="12.75" customHeight="1">
      <c r="W258" s="124">
        <f t="shared" si="18"/>
        <v>0</v>
      </c>
      <c r="X258" s="113"/>
    </row>
    <row r="259" spans="23:24" ht="12.75" customHeight="1">
      <c r="W259" s="124">
        <f t="shared" si="18"/>
        <v>0</v>
      </c>
      <c r="X259" s="113"/>
    </row>
    <row r="260" spans="23:24" ht="12.75" customHeight="1">
      <c r="W260" s="124">
        <f t="shared" si="18"/>
        <v>0</v>
      </c>
      <c r="X260" s="113"/>
    </row>
    <row r="261" spans="23:24" ht="12.75" customHeight="1">
      <c r="W261" s="124">
        <f t="shared" si="18"/>
        <v>0</v>
      </c>
      <c r="X261" s="113"/>
    </row>
    <row r="262" spans="23:24" ht="12.75" customHeight="1">
      <c r="W262" s="124">
        <f t="shared" si="18"/>
        <v>0</v>
      </c>
      <c r="X262" s="113"/>
    </row>
    <row r="263" spans="23:24" ht="12.75" customHeight="1">
      <c r="W263" s="124">
        <f t="shared" si="18"/>
        <v>0</v>
      </c>
      <c r="X263" s="113"/>
    </row>
    <row r="264" spans="23:24" ht="12.75" customHeight="1">
      <c r="W264" s="124">
        <f t="shared" si="18"/>
        <v>0</v>
      </c>
      <c r="X264" s="113"/>
    </row>
    <row r="265" spans="23:24" ht="12.75" customHeight="1">
      <c r="W265" s="124">
        <f t="shared" si="18"/>
        <v>0</v>
      </c>
      <c r="X265" s="113"/>
    </row>
    <row r="266" spans="23:24" ht="12.75" customHeight="1">
      <c r="W266" s="124">
        <f t="shared" si="18"/>
        <v>0</v>
      </c>
      <c r="X266" s="113"/>
    </row>
    <row r="267" spans="23:24" ht="12.75" customHeight="1">
      <c r="W267" s="124">
        <f t="shared" si="18"/>
        <v>0</v>
      </c>
      <c r="X267" s="113"/>
    </row>
    <row r="268" spans="23:24" ht="12.75" customHeight="1">
      <c r="W268" s="124">
        <f t="shared" si="18"/>
        <v>0</v>
      </c>
      <c r="X268" s="113"/>
    </row>
    <row r="269" spans="23:24" ht="12.75" customHeight="1">
      <c r="W269" s="124">
        <f t="shared" si="18"/>
        <v>0</v>
      </c>
      <c r="X269" s="113"/>
    </row>
    <row r="270" spans="23:24" ht="12.75" customHeight="1">
      <c r="W270" s="124">
        <f t="shared" si="18"/>
        <v>0</v>
      </c>
      <c r="X270" s="113"/>
    </row>
    <row r="271" spans="23:24" ht="12.75" customHeight="1">
      <c r="W271" s="124">
        <f t="shared" si="18"/>
        <v>0</v>
      </c>
      <c r="X271" s="113"/>
    </row>
    <row r="272" spans="23:24" ht="12.75" customHeight="1">
      <c r="W272" s="124">
        <f t="shared" si="18"/>
        <v>0</v>
      </c>
      <c r="X272" s="113"/>
    </row>
    <row r="273" spans="23:24" ht="12.75" customHeight="1">
      <c r="W273" s="124">
        <f t="shared" si="18"/>
        <v>0</v>
      </c>
      <c r="X273" s="113"/>
    </row>
    <row r="274" spans="23:24" ht="12.75" customHeight="1">
      <c r="W274" s="124">
        <f t="shared" si="18"/>
        <v>0</v>
      </c>
      <c r="X274" s="113"/>
    </row>
    <row r="275" spans="23:24" ht="12.75" customHeight="1">
      <c r="W275" s="124">
        <f t="shared" si="18"/>
        <v>0</v>
      </c>
      <c r="X275" s="113"/>
    </row>
    <row r="276" spans="23:24" ht="12.75" customHeight="1">
      <c r="W276" s="124">
        <f t="shared" si="18"/>
        <v>0</v>
      </c>
      <c r="X276" s="113"/>
    </row>
    <row r="277" spans="23:24" ht="12.75" customHeight="1">
      <c r="W277" s="124">
        <f t="shared" si="18"/>
        <v>0</v>
      </c>
      <c r="X277" s="113"/>
    </row>
    <row r="278" spans="23:24" ht="12.75" customHeight="1">
      <c r="W278" s="124">
        <f t="shared" si="18"/>
        <v>0</v>
      </c>
      <c r="X278" s="113"/>
    </row>
    <row r="279" spans="23:24" ht="12.75" customHeight="1">
      <c r="W279" s="124">
        <f t="shared" si="18"/>
        <v>0</v>
      </c>
      <c r="X279" s="113"/>
    </row>
    <row r="280" spans="23:24" ht="12.75" customHeight="1">
      <c r="W280" s="124">
        <f t="shared" si="18"/>
        <v>0</v>
      </c>
      <c r="X280" s="113"/>
    </row>
    <row r="281" spans="23:24" ht="12.75" customHeight="1">
      <c r="W281" s="124">
        <f t="shared" si="18"/>
        <v>0</v>
      </c>
      <c r="X281" s="113"/>
    </row>
    <row r="282" spans="23:24" ht="12.75" customHeight="1">
      <c r="W282" s="124">
        <f t="shared" si="18"/>
        <v>0</v>
      </c>
      <c r="X282" s="113"/>
    </row>
    <row r="283" spans="23:24" ht="12.75" customHeight="1">
      <c r="W283" s="124">
        <f t="shared" si="18"/>
        <v>0</v>
      </c>
      <c r="X283" s="113"/>
    </row>
    <row r="284" spans="23:24" ht="12.75" customHeight="1">
      <c r="W284" s="124">
        <f t="shared" si="18"/>
        <v>0</v>
      </c>
      <c r="X284" s="113"/>
    </row>
    <row r="285" spans="23:24" ht="12.75" customHeight="1">
      <c r="W285" s="124">
        <f t="shared" si="18"/>
        <v>0</v>
      </c>
      <c r="X285" s="113"/>
    </row>
    <row r="286" spans="23:24" ht="12.75" customHeight="1">
      <c r="W286" s="124">
        <f t="shared" si="18"/>
        <v>0</v>
      </c>
      <c r="X286" s="113"/>
    </row>
    <row r="287" spans="23:24" ht="12.75" customHeight="1">
      <c r="W287" s="124">
        <f t="shared" si="18"/>
        <v>0</v>
      </c>
      <c r="X287" s="113"/>
    </row>
    <row r="288" spans="23:24" ht="12.75" customHeight="1">
      <c r="W288" s="124">
        <f t="shared" si="18"/>
        <v>0</v>
      </c>
      <c r="X288" s="113"/>
    </row>
    <row r="289" spans="23:24" ht="12.75" customHeight="1">
      <c r="W289" s="124">
        <f t="shared" si="18"/>
        <v>0</v>
      </c>
      <c r="X289" s="113"/>
    </row>
    <row r="290" spans="23:24" ht="12.75" customHeight="1">
      <c r="W290" s="124">
        <f t="shared" si="18"/>
        <v>0</v>
      </c>
      <c r="X290" s="113"/>
    </row>
    <row r="291" spans="23:24" ht="12.75" customHeight="1">
      <c r="W291" s="124">
        <f t="shared" si="18"/>
        <v>0</v>
      </c>
      <c r="X291" s="113"/>
    </row>
    <row r="292" spans="23:24" ht="12.75" customHeight="1">
      <c r="W292" s="124">
        <f t="shared" si="18"/>
        <v>0</v>
      </c>
      <c r="X292" s="113"/>
    </row>
    <row r="293" spans="23:24" ht="12.75" customHeight="1">
      <c r="W293" s="124">
        <f t="shared" si="18"/>
        <v>0</v>
      </c>
      <c r="X293" s="113"/>
    </row>
    <row r="294" spans="23:24" ht="12.75" customHeight="1">
      <c r="W294" s="124">
        <f t="shared" si="18"/>
        <v>0</v>
      </c>
      <c r="X294" s="113"/>
    </row>
    <row r="295" spans="23:24" ht="12.75" customHeight="1">
      <c r="W295" s="124">
        <f t="shared" si="18"/>
        <v>0</v>
      </c>
      <c r="X295" s="113"/>
    </row>
    <row r="296" spans="23:24" ht="12.75" customHeight="1">
      <c r="W296" s="124">
        <f t="shared" si="18"/>
        <v>0</v>
      </c>
      <c r="X296" s="113"/>
    </row>
    <row r="297" spans="23:24" ht="12.75" customHeight="1">
      <c r="W297" s="124">
        <f t="shared" si="18"/>
        <v>0</v>
      </c>
      <c r="X297" s="113"/>
    </row>
    <row r="298" spans="23:24" ht="12.75" customHeight="1">
      <c r="W298" s="124">
        <f t="shared" si="18"/>
        <v>0</v>
      </c>
      <c r="X298" s="113"/>
    </row>
    <row r="299" spans="23:24" ht="12.75" customHeight="1">
      <c r="W299" s="124">
        <f t="shared" si="18"/>
        <v>0</v>
      </c>
      <c r="X299" s="113"/>
    </row>
    <row r="300" spans="23:24" ht="12.75" customHeight="1">
      <c r="W300" s="124">
        <f t="shared" si="18"/>
        <v>0</v>
      </c>
      <c r="X300" s="113"/>
    </row>
    <row r="301" spans="23:24" ht="12.75" customHeight="1">
      <c r="W301" s="124">
        <f t="shared" si="18"/>
        <v>0</v>
      </c>
      <c r="X301" s="113"/>
    </row>
    <row r="302" spans="23:24" ht="12.75" customHeight="1">
      <c r="W302" s="124">
        <f t="shared" si="18"/>
        <v>0</v>
      </c>
      <c r="X302" s="113"/>
    </row>
    <row r="303" spans="23:24" ht="12.75" customHeight="1">
      <c r="W303" s="124">
        <f t="shared" si="18"/>
        <v>0</v>
      </c>
      <c r="X303" s="113"/>
    </row>
    <row r="304" spans="23:24" ht="12.75" customHeight="1">
      <c r="W304" s="124">
        <f t="shared" si="18"/>
        <v>0</v>
      </c>
      <c r="X304" s="113"/>
    </row>
    <row r="305" spans="23:24" ht="12.75" customHeight="1">
      <c r="W305" s="124">
        <f t="shared" si="18"/>
        <v>0</v>
      </c>
      <c r="X305" s="113"/>
    </row>
    <row r="306" spans="23:24" ht="12.75" customHeight="1">
      <c r="W306" s="124">
        <f t="shared" si="18"/>
        <v>0</v>
      </c>
      <c r="X306" s="113"/>
    </row>
    <row r="307" spans="23:24" ht="12.75" customHeight="1">
      <c r="W307" s="124">
        <f t="shared" si="18"/>
        <v>0</v>
      </c>
      <c r="X307" s="113"/>
    </row>
    <row r="308" spans="23:24" ht="12.75" customHeight="1">
      <c r="W308" s="124">
        <f t="shared" si="18"/>
        <v>0</v>
      </c>
      <c r="X308" s="113"/>
    </row>
    <row r="309" spans="23:24" ht="12.75" customHeight="1">
      <c r="W309" s="124">
        <f t="shared" si="18"/>
        <v>0</v>
      </c>
      <c r="X309" s="113"/>
    </row>
    <row r="310" spans="23:24" ht="12.75" customHeight="1">
      <c r="W310" s="124">
        <f t="shared" si="18"/>
        <v>0</v>
      </c>
      <c r="X310" s="113"/>
    </row>
    <row r="311" spans="23:24" ht="12.75" customHeight="1">
      <c r="W311" s="124">
        <f t="shared" si="18"/>
        <v>0</v>
      </c>
      <c r="X311" s="113"/>
    </row>
    <row r="312" spans="23:24" ht="12.75" customHeight="1">
      <c r="W312" s="124">
        <f t="shared" si="18"/>
        <v>0</v>
      </c>
      <c r="X312" s="113"/>
    </row>
    <row r="313" spans="23:24" ht="12.75" customHeight="1">
      <c r="W313" s="124">
        <f t="shared" si="18"/>
        <v>0</v>
      </c>
      <c r="X313" s="113"/>
    </row>
    <row r="314" spans="23:24" ht="12.75" customHeight="1">
      <c r="W314" s="124">
        <f t="shared" si="18"/>
        <v>0</v>
      </c>
      <c r="X314" s="113"/>
    </row>
    <row r="315" spans="23:24" ht="12.75" customHeight="1">
      <c r="W315" s="124">
        <f t="shared" si="18"/>
        <v>0</v>
      </c>
      <c r="X315" s="113"/>
    </row>
    <row r="316" spans="23:24" ht="12.75" customHeight="1">
      <c r="W316" s="124">
        <f t="shared" si="18"/>
        <v>0</v>
      </c>
      <c r="X316" s="113"/>
    </row>
    <row r="317" spans="23:24" ht="12.75" customHeight="1">
      <c r="W317" s="124">
        <f t="shared" si="18"/>
        <v>0</v>
      </c>
      <c r="X317" s="113"/>
    </row>
    <row r="318" spans="23:24" ht="12.75" customHeight="1">
      <c r="W318" s="124">
        <f t="shared" si="18"/>
        <v>0</v>
      </c>
      <c r="X318" s="113"/>
    </row>
    <row r="319" spans="23:24" ht="12.75" customHeight="1">
      <c r="W319" s="124">
        <f t="shared" si="18"/>
        <v>0</v>
      </c>
      <c r="X319" s="113"/>
    </row>
    <row r="320" spans="23:24" ht="12.75" customHeight="1">
      <c r="W320" s="124">
        <f t="shared" si="18"/>
        <v>0</v>
      </c>
      <c r="X320" s="113"/>
    </row>
    <row r="321" spans="23:24" ht="12.75" customHeight="1">
      <c r="W321" s="124">
        <f t="shared" si="18"/>
        <v>0</v>
      </c>
      <c r="X321" s="113"/>
    </row>
    <row r="322" spans="23:24" ht="12.75" customHeight="1">
      <c r="W322" s="124">
        <f t="shared" si="18"/>
        <v>0</v>
      </c>
      <c r="X322" s="113"/>
    </row>
    <row r="323" spans="23:24" ht="12.75" customHeight="1">
      <c r="W323" s="124">
        <f t="shared" si="18"/>
        <v>0</v>
      </c>
      <c r="X323" s="113"/>
    </row>
    <row r="324" spans="23:24" ht="12.75" customHeight="1">
      <c r="W324" s="124">
        <f t="shared" si="18"/>
        <v>0</v>
      </c>
      <c r="X324" s="113"/>
    </row>
    <row r="325" spans="23:24" ht="12.75" customHeight="1">
      <c r="W325" s="124">
        <f t="shared" si="18"/>
        <v>0</v>
      </c>
      <c r="X325" s="113"/>
    </row>
    <row r="326" spans="23:24" ht="12.75" customHeight="1">
      <c r="W326" s="124">
        <f t="shared" si="18"/>
        <v>0</v>
      </c>
      <c r="X326" s="113"/>
    </row>
    <row r="327" spans="23:24" ht="12.75" customHeight="1">
      <c r="W327" s="124">
        <f t="shared" si="18"/>
        <v>0</v>
      </c>
      <c r="X327" s="113"/>
    </row>
    <row r="328" spans="23:24" ht="12.75" customHeight="1">
      <c r="W328" s="124">
        <f t="shared" si="18"/>
        <v>0</v>
      </c>
      <c r="X328" s="113"/>
    </row>
    <row r="329" spans="23:24" ht="12.75" customHeight="1">
      <c r="W329" s="124">
        <f t="shared" si="18"/>
        <v>0</v>
      </c>
      <c r="X329" s="113"/>
    </row>
    <row r="330" spans="23:24" ht="12.75" customHeight="1">
      <c r="W330" s="124">
        <f t="shared" si="18"/>
        <v>0</v>
      </c>
      <c r="X330" s="113"/>
    </row>
    <row r="331" spans="23:24" ht="12.75" customHeight="1">
      <c r="W331" s="124">
        <f t="shared" si="18"/>
        <v>0</v>
      </c>
      <c r="X331" s="113"/>
    </row>
    <row r="332" spans="23:24" ht="12.75" customHeight="1">
      <c r="W332" s="124">
        <f t="shared" si="18"/>
        <v>0</v>
      </c>
      <c r="X332" s="113"/>
    </row>
    <row r="333" spans="23:24" ht="12.75" customHeight="1">
      <c r="W333" s="124">
        <f t="shared" si="18"/>
        <v>0</v>
      </c>
      <c r="X333" s="113"/>
    </row>
    <row r="334" spans="23:24" ht="12.75" customHeight="1">
      <c r="W334" s="124">
        <f t="shared" si="18"/>
        <v>0</v>
      </c>
      <c r="X334" s="113"/>
    </row>
    <row r="335" spans="23:24" ht="12.75" customHeight="1">
      <c r="W335" s="124">
        <f t="shared" si="18"/>
        <v>0</v>
      </c>
      <c r="X335" s="113"/>
    </row>
    <row r="336" spans="23:24" ht="12.75" customHeight="1">
      <c r="W336" s="124">
        <f t="shared" si="18"/>
        <v>0</v>
      </c>
      <c r="X336" s="113"/>
    </row>
    <row r="337" spans="23:24" ht="12.75" customHeight="1">
      <c r="W337" s="124">
        <f t="shared" si="18"/>
        <v>0</v>
      </c>
      <c r="X337" s="113"/>
    </row>
    <row r="338" spans="23:24" ht="12.75" customHeight="1">
      <c r="W338" s="124">
        <f t="shared" si="18"/>
        <v>0</v>
      </c>
      <c r="X338" s="113"/>
    </row>
    <row r="339" spans="23:24" ht="12.75" customHeight="1">
      <c r="W339" s="124">
        <f t="shared" si="18"/>
        <v>0</v>
      </c>
      <c r="X339" s="113"/>
    </row>
    <row r="340" spans="23:24" ht="12.75" customHeight="1">
      <c r="W340" s="124">
        <f t="shared" si="18"/>
        <v>0</v>
      </c>
      <c r="X340" s="113"/>
    </row>
    <row r="341" spans="23:24" ht="12.75" customHeight="1">
      <c r="W341" s="124">
        <f t="shared" si="18"/>
        <v>0</v>
      </c>
      <c r="X341" s="113"/>
    </row>
    <row r="342" spans="23:24" ht="12.75" customHeight="1">
      <c r="W342" s="124">
        <f t="shared" si="18"/>
        <v>0</v>
      </c>
      <c r="X342" s="113"/>
    </row>
    <row r="343" spans="23:24" ht="12.75" customHeight="1">
      <c r="W343" s="124">
        <f t="shared" si="18"/>
        <v>0</v>
      </c>
      <c r="X343" s="113"/>
    </row>
    <row r="344" spans="23:24" ht="12.75" customHeight="1">
      <c r="W344" s="124">
        <f t="shared" si="18"/>
        <v>0</v>
      </c>
      <c r="X344" s="113"/>
    </row>
    <row r="345" spans="23:24" ht="12.75" customHeight="1">
      <c r="W345" s="124">
        <f t="shared" si="18"/>
        <v>0</v>
      </c>
      <c r="X345" s="113"/>
    </row>
    <row r="346" spans="23:24" ht="12.75" customHeight="1">
      <c r="W346" s="124">
        <f t="shared" si="18"/>
        <v>0</v>
      </c>
      <c r="X346" s="113"/>
    </row>
    <row r="347" spans="23:24" ht="12.75" customHeight="1">
      <c r="W347" s="124">
        <f t="shared" si="18"/>
        <v>0</v>
      </c>
      <c r="X347" s="113"/>
    </row>
    <row r="348" spans="23:24" ht="12.75" customHeight="1">
      <c r="W348" s="124">
        <f t="shared" si="18"/>
        <v>0</v>
      </c>
      <c r="X348" s="113"/>
    </row>
    <row r="349" spans="23:24" ht="12.75" customHeight="1">
      <c r="W349" s="124">
        <f t="shared" si="18"/>
        <v>0</v>
      </c>
      <c r="X349" s="113"/>
    </row>
    <row r="350" spans="23:24" ht="12.75" customHeight="1">
      <c r="W350" s="124">
        <f t="shared" si="18"/>
        <v>0</v>
      </c>
      <c r="X350" s="113"/>
    </row>
    <row r="351" spans="23:24" ht="12.75" customHeight="1">
      <c r="W351" s="124">
        <f t="shared" si="18"/>
        <v>0</v>
      </c>
      <c r="X351" s="113"/>
    </row>
    <row r="352" spans="23:24" ht="12.75" customHeight="1">
      <c r="W352" s="124">
        <f t="shared" si="18"/>
        <v>0</v>
      </c>
      <c r="X352" s="113"/>
    </row>
    <row r="353" spans="23:24" ht="12.75" customHeight="1">
      <c r="W353" s="124">
        <f t="shared" si="18"/>
        <v>0</v>
      </c>
      <c r="X353" s="113"/>
    </row>
    <row r="354" spans="23:24" ht="12.75" customHeight="1">
      <c r="W354" s="124">
        <f t="shared" si="18"/>
        <v>0</v>
      </c>
      <c r="X354" s="113"/>
    </row>
    <row r="355" spans="23:24" ht="12.75" customHeight="1">
      <c r="W355" s="124">
        <f t="shared" si="18"/>
        <v>0</v>
      </c>
      <c r="X355" s="113"/>
    </row>
    <row r="356" spans="23:24" ht="12.75" customHeight="1">
      <c r="W356" s="124">
        <f t="shared" si="18"/>
        <v>0</v>
      </c>
      <c r="X356" s="113"/>
    </row>
    <row r="357" spans="23:24" ht="12.75" customHeight="1">
      <c r="W357" s="124">
        <f t="shared" si="18"/>
        <v>0</v>
      </c>
      <c r="X357" s="113"/>
    </row>
    <row r="358" spans="23:24" ht="12.75" customHeight="1">
      <c r="W358" s="124">
        <f t="shared" si="18"/>
        <v>0</v>
      </c>
      <c r="X358" s="113"/>
    </row>
    <row r="359" spans="23:24" ht="12.75" customHeight="1">
      <c r="W359" s="124">
        <f t="shared" si="18"/>
        <v>0</v>
      </c>
      <c r="X359" s="113"/>
    </row>
    <row r="360" spans="23:24" ht="12.75" customHeight="1">
      <c r="W360" s="124">
        <f t="shared" si="18"/>
        <v>0</v>
      </c>
      <c r="X360" s="113"/>
    </row>
    <row r="361" spans="23:24" ht="12.75" customHeight="1">
      <c r="W361" s="124">
        <f t="shared" si="18"/>
        <v>0</v>
      </c>
      <c r="X361" s="113"/>
    </row>
    <row r="362" spans="23:24" ht="12.75" customHeight="1">
      <c r="W362" s="124">
        <f t="shared" si="18"/>
        <v>0</v>
      </c>
      <c r="X362" s="113"/>
    </row>
    <row r="363" spans="23:24" ht="12.75" customHeight="1">
      <c r="W363" s="124">
        <f t="shared" si="18"/>
        <v>0</v>
      </c>
      <c r="X363" s="113"/>
    </row>
    <row r="364" spans="23:24" ht="12.75" customHeight="1">
      <c r="W364" s="124">
        <f t="shared" si="18"/>
        <v>0</v>
      </c>
      <c r="X364" s="113"/>
    </row>
    <row r="365" spans="23:24" ht="12.75" customHeight="1">
      <c r="W365" s="124">
        <f t="shared" si="18"/>
        <v>0</v>
      </c>
      <c r="X365" s="113"/>
    </row>
    <row r="366" spans="23:24" ht="12.75" customHeight="1">
      <c r="W366" s="124">
        <f t="shared" si="18"/>
        <v>0</v>
      </c>
      <c r="X366" s="113"/>
    </row>
    <row r="367" spans="23:24" ht="12.75" customHeight="1">
      <c r="W367" s="124">
        <f t="shared" si="18"/>
        <v>0</v>
      </c>
      <c r="X367" s="113"/>
    </row>
    <row r="368" spans="23:24" ht="12.75" customHeight="1">
      <c r="W368" s="124">
        <f t="shared" si="18"/>
        <v>0</v>
      </c>
      <c r="X368" s="113"/>
    </row>
    <row r="369" spans="23:24" ht="12.75" customHeight="1">
      <c r="W369" s="124">
        <f t="shared" si="18"/>
        <v>0</v>
      </c>
      <c r="X369" s="113"/>
    </row>
    <row r="370" spans="23:24" ht="12.75" customHeight="1">
      <c r="W370" s="124">
        <f t="shared" si="18"/>
        <v>0</v>
      </c>
      <c r="X370" s="113"/>
    </row>
    <row r="371" spans="23:24" ht="12.75" customHeight="1">
      <c r="W371" s="124">
        <f t="shared" si="18"/>
        <v>0</v>
      </c>
      <c r="X371" s="113"/>
    </row>
    <row r="372" spans="23:24" ht="12.75" customHeight="1">
      <c r="W372" s="124">
        <f t="shared" si="18"/>
        <v>0</v>
      </c>
      <c r="X372" s="113"/>
    </row>
    <row r="373" spans="23:24" ht="12.75" customHeight="1">
      <c r="W373" s="124">
        <f t="shared" si="18"/>
        <v>0</v>
      </c>
      <c r="X373" s="113"/>
    </row>
    <row r="374" spans="23:24" ht="12.75" customHeight="1">
      <c r="W374" s="124">
        <f t="shared" si="18"/>
        <v>0</v>
      </c>
      <c r="X374" s="113"/>
    </row>
    <row r="375" spans="23:24" ht="12.75" customHeight="1">
      <c r="W375" s="124">
        <f t="shared" si="18"/>
        <v>0</v>
      </c>
      <c r="X375" s="113"/>
    </row>
    <row r="376" spans="23:24" ht="12.75" customHeight="1">
      <c r="W376" s="124">
        <f t="shared" si="18"/>
        <v>0</v>
      </c>
      <c r="X376" s="113"/>
    </row>
    <row r="377" spans="23:24" ht="12.75" customHeight="1">
      <c r="W377" s="124">
        <f t="shared" si="18"/>
        <v>0</v>
      </c>
      <c r="X377" s="113"/>
    </row>
    <row r="378" spans="23:24" ht="12.75" customHeight="1">
      <c r="W378" s="124">
        <f t="shared" si="18"/>
        <v>0</v>
      </c>
      <c r="X378" s="113"/>
    </row>
    <row r="379" spans="23:24" ht="12.75" customHeight="1">
      <c r="W379" s="124">
        <f t="shared" si="18"/>
        <v>0</v>
      </c>
      <c r="X379" s="113"/>
    </row>
    <row r="380" spans="23:24" ht="12.75" customHeight="1">
      <c r="W380" s="124">
        <f t="shared" si="18"/>
        <v>0</v>
      </c>
      <c r="X380" s="113"/>
    </row>
    <row r="381" spans="23:24" ht="12.75" customHeight="1">
      <c r="W381" s="124">
        <f t="shared" si="18"/>
        <v>0</v>
      </c>
      <c r="X381" s="113"/>
    </row>
    <row r="382" spans="23:24" ht="12.75" customHeight="1">
      <c r="W382" s="124">
        <f t="shared" si="18"/>
        <v>0</v>
      </c>
      <c r="X382" s="113"/>
    </row>
    <row r="383" spans="23:24" ht="12.75" customHeight="1">
      <c r="W383" s="124">
        <f t="shared" si="18"/>
        <v>0</v>
      </c>
      <c r="X383" s="113"/>
    </row>
    <row r="384" spans="23:24" ht="12.75" customHeight="1">
      <c r="W384" s="124">
        <f t="shared" si="18"/>
        <v>0</v>
      </c>
      <c r="X384" s="113"/>
    </row>
    <row r="385" spans="23:24" ht="12.75" customHeight="1">
      <c r="W385" s="124">
        <f t="shared" si="18"/>
        <v>0</v>
      </c>
      <c r="X385" s="113"/>
    </row>
    <row r="386" spans="23:24" ht="12.75" customHeight="1">
      <c r="W386" s="124">
        <f t="shared" si="18"/>
        <v>0</v>
      </c>
      <c r="X386" s="113"/>
    </row>
    <row r="387" spans="23:24" ht="12.75" customHeight="1">
      <c r="W387" s="124">
        <f t="shared" si="18"/>
        <v>0</v>
      </c>
      <c r="X387" s="113"/>
    </row>
    <row r="388" spans="23:24" ht="12.75" customHeight="1">
      <c r="W388" s="124">
        <f t="shared" si="18"/>
        <v>0</v>
      </c>
      <c r="X388" s="113"/>
    </row>
    <row r="389" spans="23:24" ht="12.75" customHeight="1">
      <c r="W389" s="124">
        <f t="shared" si="18"/>
        <v>0</v>
      </c>
      <c r="X389" s="113"/>
    </row>
    <row r="390" spans="23:24" ht="12.75" customHeight="1">
      <c r="W390" s="124">
        <f t="shared" si="18"/>
        <v>0</v>
      </c>
      <c r="X390" s="113"/>
    </row>
    <row r="391" spans="23:24" ht="12.75" customHeight="1">
      <c r="W391" s="124">
        <f t="shared" si="18"/>
        <v>0</v>
      </c>
      <c r="X391" s="113"/>
    </row>
    <row r="392" spans="23:24" ht="12.75" customHeight="1">
      <c r="W392" s="124">
        <f t="shared" si="18"/>
        <v>0</v>
      </c>
      <c r="X392" s="113"/>
    </row>
    <row r="393" spans="23:24" ht="12.75" customHeight="1">
      <c r="W393" s="124">
        <f t="shared" si="18"/>
        <v>0</v>
      </c>
      <c r="X393" s="113"/>
    </row>
    <row r="394" spans="23:24" ht="12.75" customHeight="1">
      <c r="W394" s="124">
        <f t="shared" si="18"/>
        <v>0</v>
      </c>
      <c r="X394" s="113"/>
    </row>
    <row r="395" spans="23:24" ht="12.75" customHeight="1">
      <c r="W395" s="124">
        <f t="shared" si="18"/>
        <v>0</v>
      </c>
      <c r="X395" s="113"/>
    </row>
    <row r="396" spans="23:24" ht="12.75" customHeight="1">
      <c r="W396" s="124">
        <f t="shared" si="18"/>
        <v>0</v>
      </c>
      <c r="X396" s="113"/>
    </row>
    <row r="397" spans="23:24" ht="12.75" customHeight="1">
      <c r="W397" s="124">
        <f t="shared" si="18"/>
        <v>0</v>
      </c>
      <c r="X397" s="113"/>
    </row>
    <row r="398" spans="23:24" ht="12.75" customHeight="1">
      <c r="W398" s="124">
        <f t="shared" si="18"/>
        <v>0</v>
      </c>
      <c r="X398" s="113"/>
    </row>
    <row r="399" spans="23:24" ht="12.75" customHeight="1">
      <c r="W399" s="124">
        <f t="shared" si="18"/>
        <v>0</v>
      </c>
      <c r="X399" s="113"/>
    </row>
    <row r="400" spans="23:24" ht="12.75" customHeight="1">
      <c r="W400" s="124">
        <f t="shared" si="18"/>
        <v>0</v>
      </c>
      <c r="X400" s="113"/>
    </row>
    <row r="401" spans="23:24" ht="12.75" customHeight="1">
      <c r="W401" s="124">
        <f t="shared" si="18"/>
        <v>0</v>
      </c>
      <c r="X401" s="113"/>
    </row>
    <row r="402" spans="23:24" ht="12.75" customHeight="1">
      <c r="W402" s="124">
        <f t="shared" si="18"/>
        <v>0</v>
      </c>
      <c r="X402" s="113"/>
    </row>
    <row r="403" spans="23:24" ht="12.75" customHeight="1">
      <c r="W403" s="124">
        <f t="shared" si="18"/>
        <v>0</v>
      </c>
      <c r="X403" s="113"/>
    </row>
    <row r="404" spans="23:24" ht="12.75" customHeight="1">
      <c r="W404" s="124">
        <f t="shared" si="18"/>
        <v>0</v>
      </c>
      <c r="X404" s="113"/>
    </row>
    <row r="405" spans="23:24" ht="12.75" customHeight="1">
      <c r="W405" s="124">
        <f t="shared" si="18"/>
        <v>0</v>
      </c>
      <c r="X405" s="113"/>
    </row>
    <row r="406" spans="23:24" ht="12.75" customHeight="1">
      <c r="W406" s="124">
        <f t="shared" si="18"/>
        <v>0</v>
      </c>
      <c r="X406" s="113"/>
    </row>
    <row r="407" spans="23:24" ht="12.75" customHeight="1">
      <c r="W407" s="124">
        <f t="shared" si="18"/>
        <v>0</v>
      </c>
      <c r="X407" s="113"/>
    </row>
    <row r="408" spans="23:24" ht="12.75" customHeight="1">
      <c r="W408" s="124">
        <f t="shared" si="18"/>
        <v>0</v>
      </c>
      <c r="X408" s="113"/>
    </row>
    <row r="409" spans="23:24" ht="12.75" customHeight="1">
      <c r="W409" s="124">
        <f t="shared" si="18"/>
        <v>0</v>
      </c>
      <c r="X409" s="113"/>
    </row>
    <row r="410" spans="23:24" ht="12.75" customHeight="1">
      <c r="W410" s="124">
        <f t="shared" si="18"/>
        <v>0</v>
      </c>
      <c r="X410" s="113"/>
    </row>
    <row r="411" spans="23:24" ht="12.75" customHeight="1">
      <c r="W411" s="124">
        <f t="shared" si="18"/>
        <v>0</v>
      </c>
      <c r="X411" s="113"/>
    </row>
    <row r="412" spans="23:24" ht="12.75" customHeight="1">
      <c r="W412" s="124">
        <f t="shared" si="18"/>
        <v>0</v>
      </c>
      <c r="X412" s="113"/>
    </row>
    <row r="413" spans="23:24" ht="12.75" customHeight="1">
      <c r="W413" s="124">
        <f t="shared" si="18"/>
        <v>0</v>
      </c>
      <c r="X413" s="113"/>
    </row>
    <row r="414" spans="23:24" ht="12.75" customHeight="1">
      <c r="W414" s="124">
        <f t="shared" si="18"/>
        <v>0</v>
      </c>
      <c r="X414" s="113"/>
    </row>
    <row r="415" spans="23:24" ht="12.75" customHeight="1">
      <c r="W415" s="124">
        <f t="shared" si="18"/>
        <v>0</v>
      </c>
      <c r="X415" s="113"/>
    </row>
    <row r="416" spans="23:24" ht="12.75" customHeight="1">
      <c r="W416" s="124">
        <f t="shared" si="18"/>
        <v>0</v>
      </c>
      <c r="X416" s="113"/>
    </row>
    <row r="417" spans="23:24" ht="12.75" customHeight="1">
      <c r="W417" s="124">
        <f t="shared" si="18"/>
        <v>0</v>
      </c>
      <c r="X417" s="113"/>
    </row>
    <row r="418" spans="23:24" ht="12.75" customHeight="1">
      <c r="W418" s="124">
        <f t="shared" si="18"/>
        <v>0</v>
      </c>
      <c r="X418" s="113"/>
    </row>
    <row r="419" spans="23:24" ht="12.75" customHeight="1">
      <c r="W419" s="124">
        <f t="shared" si="18"/>
        <v>0</v>
      </c>
      <c r="X419" s="113"/>
    </row>
    <row r="420" spans="23:24" ht="12.75" customHeight="1">
      <c r="W420" s="124">
        <f t="shared" si="18"/>
        <v>0</v>
      </c>
      <c r="X420" s="113"/>
    </row>
    <row r="421" spans="23:24" ht="12.75" customHeight="1">
      <c r="W421" s="124">
        <f t="shared" si="18"/>
        <v>0</v>
      </c>
      <c r="X421" s="113"/>
    </row>
    <row r="422" spans="23:24" ht="12.75" customHeight="1">
      <c r="W422" s="124">
        <f t="shared" si="18"/>
        <v>0</v>
      </c>
      <c r="X422" s="113"/>
    </row>
    <row r="423" spans="23:24" ht="12.75" customHeight="1">
      <c r="W423" s="124">
        <f t="shared" si="18"/>
        <v>0</v>
      </c>
      <c r="X423" s="113"/>
    </row>
    <row r="424" spans="23:24" ht="12.75" customHeight="1">
      <c r="W424" s="124">
        <f t="shared" si="18"/>
        <v>0</v>
      </c>
      <c r="X424" s="113"/>
    </row>
    <row r="425" spans="23:24" ht="12.75" customHeight="1">
      <c r="W425" s="124">
        <f t="shared" si="18"/>
        <v>0</v>
      </c>
      <c r="X425" s="113"/>
    </row>
    <row r="426" spans="23:24" ht="12.75" customHeight="1">
      <c r="W426" s="124">
        <f t="shared" si="18"/>
        <v>0</v>
      </c>
      <c r="X426" s="113"/>
    </row>
    <row r="427" spans="23:24" ht="12.75" customHeight="1">
      <c r="W427" s="124">
        <f t="shared" si="18"/>
        <v>0</v>
      </c>
      <c r="X427" s="113"/>
    </row>
    <row r="428" spans="23:24" ht="12.75" customHeight="1">
      <c r="W428" s="124">
        <f t="shared" si="18"/>
        <v>0</v>
      </c>
      <c r="X428" s="113"/>
    </row>
    <row r="429" spans="23:24" ht="12.75" customHeight="1">
      <c r="W429" s="124">
        <f t="shared" si="18"/>
        <v>0</v>
      </c>
      <c r="X429" s="113"/>
    </row>
    <row r="430" spans="23:24" ht="12.75" customHeight="1">
      <c r="W430" s="124">
        <f t="shared" si="18"/>
        <v>0</v>
      </c>
      <c r="X430" s="113"/>
    </row>
    <row r="431" spans="23:24" ht="12.75" customHeight="1">
      <c r="W431" s="124">
        <f t="shared" si="18"/>
        <v>0</v>
      </c>
      <c r="X431" s="113"/>
    </row>
    <row r="432" spans="23:24" ht="12.75" customHeight="1">
      <c r="W432" s="124">
        <f t="shared" si="18"/>
        <v>0</v>
      </c>
      <c r="X432" s="113"/>
    </row>
    <row r="433" spans="23:24" ht="12.75" customHeight="1">
      <c r="W433" s="124">
        <f t="shared" si="18"/>
        <v>0</v>
      </c>
      <c r="X433" s="113"/>
    </row>
    <row r="434" spans="23:24" ht="12.75" customHeight="1">
      <c r="W434" s="124">
        <f t="shared" si="18"/>
        <v>0</v>
      </c>
      <c r="X434" s="113"/>
    </row>
    <row r="435" spans="23:24" ht="12.75" customHeight="1">
      <c r="W435" s="124">
        <f t="shared" si="18"/>
        <v>0</v>
      </c>
      <c r="X435" s="113"/>
    </row>
    <row r="436" spans="23:24" ht="12.75" customHeight="1">
      <c r="W436" s="124">
        <f t="shared" si="18"/>
        <v>0</v>
      </c>
      <c r="X436" s="113"/>
    </row>
    <row r="437" spans="23:24" ht="12.75" customHeight="1">
      <c r="W437" s="124">
        <f t="shared" si="18"/>
        <v>0</v>
      </c>
      <c r="X437" s="113"/>
    </row>
    <row r="438" spans="23:24" ht="12.75" customHeight="1">
      <c r="W438" s="124">
        <f t="shared" si="18"/>
        <v>0</v>
      </c>
      <c r="X438" s="113"/>
    </row>
    <row r="439" spans="23:24" ht="12.75" customHeight="1">
      <c r="W439" s="124">
        <f t="shared" si="18"/>
        <v>0</v>
      </c>
      <c r="X439" s="113"/>
    </row>
    <row r="440" spans="23:24" ht="12.75" customHeight="1">
      <c r="W440" s="124">
        <f t="shared" si="18"/>
        <v>0</v>
      </c>
      <c r="X440" s="113"/>
    </row>
    <row r="441" spans="23:24" ht="12.75" customHeight="1">
      <c r="W441" s="124">
        <f t="shared" si="18"/>
        <v>0</v>
      </c>
      <c r="X441" s="113"/>
    </row>
    <row r="442" spans="23:24" ht="12.75" customHeight="1">
      <c r="W442" s="124">
        <f t="shared" si="18"/>
        <v>0</v>
      </c>
      <c r="X442" s="113"/>
    </row>
    <row r="443" spans="23:24" ht="12.75" customHeight="1">
      <c r="W443" s="124">
        <f t="shared" si="18"/>
        <v>0</v>
      </c>
      <c r="X443" s="113"/>
    </row>
    <row r="444" spans="23:24" ht="12.75" customHeight="1">
      <c r="W444" s="124">
        <f t="shared" si="18"/>
        <v>0</v>
      </c>
      <c r="X444" s="113"/>
    </row>
    <row r="445" spans="23:24" ht="12.75" customHeight="1">
      <c r="W445" s="124">
        <f t="shared" si="18"/>
        <v>0</v>
      </c>
      <c r="X445" s="113"/>
    </row>
    <row r="446" spans="23:24" ht="12.75" customHeight="1">
      <c r="W446" s="124">
        <f t="shared" si="18"/>
        <v>0</v>
      </c>
      <c r="X446" s="113"/>
    </row>
    <row r="447" spans="23:24" ht="12.75" customHeight="1">
      <c r="W447" s="124">
        <f t="shared" si="18"/>
        <v>0</v>
      </c>
      <c r="X447" s="113"/>
    </row>
    <row r="448" spans="23:24" ht="12.75" customHeight="1">
      <c r="W448" s="124">
        <f t="shared" si="18"/>
        <v>0</v>
      </c>
      <c r="X448" s="113"/>
    </row>
    <row r="449" spans="23:24" ht="12.75" customHeight="1">
      <c r="W449" s="124">
        <f t="shared" si="18"/>
        <v>0</v>
      </c>
      <c r="X449" s="113"/>
    </row>
    <row r="450" spans="23:24" ht="12.75" customHeight="1">
      <c r="W450" s="124">
        <f t="shared" si="18"/>
        <v>0</v>
      </c>
      <c r="X450" s="113"/>
    </row>
    <row r="451" spans="23:24" ht="12.75" customHeight="1">
      <c r="W451" s="124">
        <f t="shared" si="18"/>
        <v>0</v>
      </c>
      <c r="X451" s="113"/>
    </row>
    <row r="452" spans="23:24" ht="12.75" customHeight="1">
      <c r="W452" s="124">
        <f t="shared" si="18"/>
        <v>0</v>
      </c>
      <c r="X452" s="113"/>
    </row>
    <row r="453" spans="23:24" ht="12.75" customHeight="1">
      <c r="W453" s="124">
        <f t="shared" si="18"/>
        <v>0</v>
      </c>
      <c r="X453" s="113"/>
    </row>
    <row r="454" spans="23:24" ht="12.75" customHeight="1">
      <c r="W454" s="124">
        <f t="shared" si="18"/>
        <v>0</v>
      </c>
      <c r="X454" s="113"/>
    </row>
    <row r="455" spans="23:24" ht="12.75" customHeight="1">
      <c r="W455" s="124">
        <f t="shared" si="18"/>
        <v>0</v>
      </c>
      <c r="X455" s="113"/>
    </row>
    <row r="456" spans="23:24" ht="12.75" customHeight="1">
      <c r="W456" s="124">
        <f t="shared" si="18"/>
        <v>0</v>
      </c>
      <c r="X456" s="113"/>
    </row>
    <row r="457" spans="23:24" ht="12.75" customHeight="1">
      <c r="W457" s="124">
        <f t="shared" si="18"/>
        <v>0</v>
      </c>
      <c r="X457" s="113"/>
    </row>
    <row r="458" spans="23:24" ht="12.75" customHeight="1">
      <c r="W458" s="124">
        <f t="shared" si="18"/>
        <v>0</v>
      </c>
      <c r="X458" s="113"/>
    </row>
    <row r="459" spans="23:24" ht="12.75" customHeight="1">
      <c r="W459" s="124">
        <f t="shared" si="18"/>
        <v>0</v>
      </c>
      <c r="X459" s="113"/>
    </row>
    <row r="460" spans="23:24" ht="12.75" customHeight="1">
      <c r="W460" s="124">
        <f t="shared" si="18"/>
        <v>0</v>
      </c>
      <c r="X460" s="113"/>
    </row>
    <row r="461" spans="23:24" ht="12.75" customHeight="1">
      <c r="W461" s="124">
        <f t="shared" si="18"/>
        <v>0</v>
      </c>
      <c r="X461" s="113"/>
    </row>
    <row r="462" spans="23:24" ht="12.75" customHeight="1">
      <c r="W462" s="124">
        <f t="shared" si="18"/>
        <v>0</v>
      </c>
      <c r="X462" s="113"/>
    </row>
    <row r="463" spans="23:24" ht="12.75" customHeight="1">
      <c r="W463" s="124">
        <f t="shared" si="18"/>
        <v>0</v>
      </c>
      <c r="X463" s="113"/>
    </row>
    <row r="464" spans="23:24" ht="12.75" customHeight="1">
      <c r="W464" s="124">
        <f t="shared" si="18"/>
        <v>0</v>
      </c>
      <c r="X464" s="113"/>
    </row>
    <row r="465" spans="23:24" ht="12.75" customHeight="1">
      <c r="W465" s="124">
        <f t="shared" si="18"/>
        <v>0</v>
      </c>
      <c r="X465" s="113"/>
    </row>
    <row r="466" spans="23:24" ht="12.75" customHeight="1">
      <c r="W466" s="124">
        <f t="shared" si="18"/>
        <v>0</v>
      </c>
      <c r="X466" s="113"/>
    </row>
    <row r="467" spans="23:24" ht="12.75" customHeight="1">
      <c r="W467" s="124">
        <f t="shared" si="18"/>
        <v>0</v>
      </c>
      <c r="X467" s="113"/>
    </row>
    <row r="468" spans="23:24" ht="12.75" customHeight="1">
      <c r="W468" s="124">
        <f t="shared" si="18"/>
        <v>0</v>
      </c>
      <c r="X468" s="113"/>
    </row>
    <row r="469" spans="23:24" ht="12.75" customHeight="1">
      <c r="W469" s="124">
        <f t="shared" si="18"/>
        <v>0</v>
      </c>
      <c r="X469" s="113"/>
    </row>
    <row r="470" spans="23:24" ht="12.75" customHeight="1">
      <c r="W470" s="124">
        <f t="shared" si="18"/>
        <v>0</v>
      </c>
      <c r="X470" s="113"/>
    </row>
    <row r="471" spans="23:24" ht="12.75" customHeight="1">
      <c r="W471" s="124">
        <f t="shared" si="18"/>
        <v>0</v>
      </c>
      <c r="X471" s="113"/>
    </row>
    <row r="472" spans="23:24" ht="12.75" customHeight="1">
      <c r="W472" s="124">
        <f t="shared" si="18"/>
        <v>0</v>
      </c>
      <c r="X472" s="113"/>
    </row>
    <row r="473" spans="23:24" ht="12.75" customHeight="1">
      <c r="W473" s="124">
        <f t="shared" si="18"/>
        <v>0</v>
      </c>
      <c r="X473" s="113"/>
    </row>
    <row r="474" spans="23:24" ht="12.75" customHeight="1">
      <c r="W474" s="124">
        <f t="shared" si="18"/>
        <v>0</v>
      </c>
      <c r="X474" s="113"/>
    </row>
    <row r="475" spans="23:24" ht="12.75" customHeight="1">
      <c r="W475" s="124">
        <f t="shared" si="18"/>
        <v>0</v>
      </c>
      <c r="X475" s="113"/>
    </row>
    <row r="476" spans="23:24" ht="12.75" customHeight="1">
      <c r="W476" s="124">
        <f t="shared" si="18"/>
        <v>0</v>
      </c>
      <c r="X476" s="113"/>
    </row>
    <row r="477" spans="23:24" ht="12.75" customHeight="1">
      <c r="W477" s="124">
        <f t="shared" si="18"/>
        <v>0</v>
      </c>
      <c r="X477" s="113"/>
    </row>
    <row r="478" spans="23:24" ht="12.75" customHeight="1">
      <c r="W478" s="124">
        <f t="shared" si="18"/>
        <v>0</v>
      </c>
      <c r="X478" s="113"/>
    </row>
    <row r="479" spans="23:24" ht="12.75" customHeight="1">
      <c r="W479" s="124">
        <f t="shared" si="18"/>
        <v>0</v>
      </c>
      <c r="X479" s="113"/>
    </row>
    <row r="480" spans="23:24" ht="12.75" customHeight="1">
      <c r="W480" s="124">
        <f t="shared" si="18"/>
        <v>0</v>
      </c>
      <c r="X480" s="113"/>
    </row>
    <row r="481" spans="23:24" ht="12.75" customHeight="1">
      <c r="W481" s="124">
        <f t="shared" si="18"/>
        <v>0</v>
      </c>
      <c r="X481" s="113"/>
    </row>
    <row r="482" spans="23:24" ht="12.75" customHeight="1">
      <c r="W482" s="124">
        <f t="shared" si="18"/>
        <v>0</v>
      </c>
      <c r="X482" s="113"/>
    </row>
    <row r="483" spans="23:24" ht="12.75" customHeight="1">
      <c r="W483" s="124">
        <f t="shared" si="18"/>
        <v>0</v>
      </c>
      <c r="X483" s="113"/>
    </row>
    <row r="484" spans="23:24" ht="12.75" customHeight="1">
      <c r="W484" s="124">
        <f t="shared" si="18"/>
        <v>0</v>
      </c>
      <c r="X484" s="113"/>
    </row>
    <row r="485" spans="23:24" ht="12.75" customHeight="1">
      <c r="W485" s="124">
        <f t="shared" si="18"/>
        <v>0</v>
      </c>
      <c r="X485" s="113"/>
    </row>
    <row r="486" spans="23:24" ht="12.75" customHeight="1">
      <c r="W486" s="124">
        <f t="shared" si="18"/>
        <v>0</v>
      </c>
      <c r="X486" s="113"/>
    </row>
    <row r="487" spans="23:24" ht="12.75" customHeight="1">
      <c r="W487" s="124">
        <f t="shared" si="18"/>
        <v>0</v>
      </c>
      <c r="X487" s="113"/>
    </row>
    <row r="488" spans="23:24" ht="12.75" customHeight="1">
      <c r="W488" s="124">
        <f t="shared" si="18"/>
        <v>0</v>
      </c>
      <c r="X488" s="113"/>
    </row>
    <row r="489" spans="23:24" ht="12.75" customHeight="1">
      <c r="W489" s="124">
        <f t="shared" si="18"/>
        <v>0</v>
      </c>
      <c r="X489" s="113"/>
    </row>
    <row r="490" spans="23:24" ht="12.75" customHeight="1">
      <c r="W490" s="124">
        <f t="shared" si="18"/>
        <v>0</v>
      </c>
      <c r="X490" s="113"/>
    </row>
    <row r="491" spans="23:24" ht="12.75" customHeight="1">
      <c r="W491" s="124">
        <f t="shared" si="18"/>
        <v>0</v>
      </c>
      <c r="X491" s="113"/>
    </row>
    <row r="492" spans="23:24" ht="12.75" customHeight="1">
      <c r="W492" s="124">
        <f t="shared" ref="W492:W746" si="19">COUNTIF($B$4:$B$128,B492)</f>
        <v>0</v>
      </c>
      <c r="X492" s="113"/>
    </row>
    <row r="493" spans="23:24" ht="12.75" customHeight="1">
      <c r="W493" s="124">
        <f t="shared" si="19"/>
        <v>0</v>
      </c>
      <c r="X493" s="113"/>
    </row>
    <row r="494" spans="23:24" ht="12.75" customHeight="1">
      <c r="W494" s="124">
        <f t="shared" si="19"/>
        <v>0</v>
      </c>
      <c r="X494" s="113"/>
    </row>
    <row r="495" spans="23:24" ht="12.75" customHeight="1">
      <c r="W495" s="124">
        <f t="shared" si="19"/>
        <v>0</v>
      </c>
      <c r="X495" s="113"/>
    </row>
    <row r="496" spans="23:24" ht="12.75" customHeight="1">
      <c r="W496" s="124">
        <f t="shared" si="19"/>
        <v>0</v>
      </c>
      <c r="X496" s="113"/>
    </row>
    <row r="497" spans="23:24" ht="12.75" customHeight="1">
      <c r="W497" s="124">
        <f t="shared" si="19"/>
        <v>0</v>
      </c>
      <c r="X497" s="113"/>
    </row>
    <row r="498" spans="23:24" ht="12.75" customHeight="1">
      <c r="W498" s="124">
        <f t="shared" si="19"/>
        <v>0</v>
      </c>
      <c r="X498" s="113"/>
    </row>
    <row r="499" spans="23:24" ht="12.75" customHeight="1">
      <c r="W499" s="124">
        <f t="shared" si="19"/>
        <v>0</v>
      </c>
      <c r="X499" s="113"/>
    </row>
    <row r="500" spans="23:24" ht="12.75" customHeight="1">
      <c r="W500" s="124">
        <f t="shared" si="19"/>
        <v>0</v>
      </c>
      <c r="X500" s="113"/>
    </row>
    <row r="501" spans="23:24" ht="12.75" customHeight="1">
      <c r="W501" s="124">
        <f t="shared" si="19"/>
        <v>0</v>
      </c>
      <c r="X501" s="113"/>
    </row>
    <row r="502" spans="23:24" ht="12.75" customHeight="1">
      <c r="W502" s="124">
        <f t="shared" si="19"/>
        <v>0</v>
      </c>
      <c r="X502" s="113"/>
    </row>
    <row r="503" spans="23:24" ht="12.75" customHeight="1">
      <c r="W503" s="124">
        <f t="shared" si="19"/>
        <v>0</v>
      </c>
      <c r="X503" s="113"/>
    </row>
    <row r="504" spans="23:24" ht="12.75" customHeight="1">
      <c r="W504" s="124">
        <f t="shared" si="19"/>
        <v>0</v>
      </c>
      <c r="X504" s="113"/>
    </row>
    <row r="505" spans="23:24" ht="12.75" customHeight="1">
      <c r="W505" s="124">
        <f t="shared" si="19"/>
        <v>0</v>
      </c>
      <c r="X505" s="113"/>
    </row>
    <row r="506" spans="23:24" ht="12.75" customHeight="1">
      <c r="W506" s="124">
        <f t="shared" si="19"/>
        <v>0</v>
      </c>
      <c r="X506" s="113"/>
    </row>
    <row r="507" spans="23:24" ht="12.75" customHeight="1">
      <c r="W507" s="124">
        <f t="shared" si="19"/>
        <v>0</v>
      </c>
      <c r="X507" s="113"/>
    </row>
    <row r="508" spans="23:24" ht="12.75" customHeight="1">
      <c r="W508" s="124">
        <f t="shared" si="19"/>
        <v>0</v>
      </c>
      <c r="X508" s="113"/>
    </row>
    <row r="509" spans="23:24" ht="12.75" customHeight="1">
      <c r="W509" s="124">
        <f t="shared" si="19"/>
        <v>0</v>
      </c>
      <c r="X509" s="113"/>
    </row>
    <row r="510" spans="23:24" ht="12.75" customHeight="1">
      <c r="W510" s="124">
        <f t="shared" si="19"/>
        <v>0</v>
      </c>
      <c r="X510" s="113"/>
    </row>
    <row r="511" spans="23:24" ht="12.75" customHeight="1">
      <c r="W511" s="124">
        <f t="shared" si="19"/>
        <v>0</v>
      </c>
      <c r="X511" s="113"/>
    </row>
    <row r="512" spans="23:24" ht="12.75" customHeight="1">
      <c r="W512" s="124">
        <f t="shared" si="19"/>
        <v>0</v>
      </c>
      <c r="X512" s="113"/>
    </row>
    <row r="513" spans="23:24" ht="12.75" customHeight="1">
      <c r="W513" s="124">
        <f t="shared" si="19"/>
        <v>0</v>
      </c>
      <c r="X513" s="113"/>
    </row>
    <row r="514" spans="23:24" ht="12.75" customHeight="1">
      <c r="W514" s="124">
        <f t="shared" si="19"/>
        <v>0</v>
      </c>
      <c r="X514" s="113"/>
    </row>
    <row r="515" spans="23:24" ht="12.75" customHeight="1">
      <c r="W515" s="124">
        <f t="shared" si="19"/>
        <v>0</v>
      </c>
      <c r="X515" s="113"/>
    </row>
    <row r="516" spans="23:24" ht="12.75" customHeight="1">
      <c r="W516" s="124">
        <f t="shared" si="19"/>
        <v>0</v>
      </c>
      <c r="X516" s="113"/>
    </row>
    <row r="517" spans="23:24" ht="12.75" customHeight="1">
      <c r="W517" s="124">
        <f t="shared" si="19"/>
        <v>0</v>
      </c>
      <c r="X517" s="113"/>
    </row>
    <row r="518" spans="23:24" ht="12.75" customHeight="1">
      <c r="W518" s="124">
        <f t="shared" si="19"/>
        <v>0</v>
      </c>
      <c r="X518" s="113"/>
    </row>
    <row r="519" spans="23:24" ht="12.75" customHeight="1">
      <c r="W519" s="124">
        <f t="shared" si="19"/>
        <v>0</v>
      </c>
      <c r="X519" s="113"/>
    </row>
    <row r="520" spans="23:24" ht="12.75" customHeight="1">
      <c r="W520" s="124">
        <f t="shared" si="19"/>
        <v>0</v>
      </c>
      <c r="X520" s="113"/>
    </row>
    <row r="521" spans="23:24" ht="12.75" customHeight="1">
      <c r="W521" s="124">
        <f t="shared" si="19"/>
        <v>0</v>
      </c>
      <c r="X521" s="113"/>
    </row>
    <row r="522" spans="23:24" ht="12.75" customHeight="1">
      <c r="W522" s="124">
        <f t="shared" si="19"/>
        <v>0</v>
      </c>
      <c r="X522" s="113"/>
    </row>
    <row r="523" spans="23:24" ht="12.75" customHeight="1">
      <c r="W523" s="124">
        <f t="shared" si="19"/>
        <v>0</v>
      </c>
      <c r="X523" s="113"/>
    </row>
    <row r="524" spans="23:24" ht="12.75" customHeight="1">
      <c r="W524" s="124">
        <f t="shared" si="19"/>
        <v>0</v>
      </c>
      <c r="X524" s="113"/>
    </row>
    <row r="525" spans="23:24" ht="12.75" customHeight="1">
      <c r="W525" s="124">
        <f t="shared" si="19"/>
        <v>0</v>
      </c>
      <c r="X525" s="113"/>
    </row>
    <row r="526" spans="23:24" ht="12.75" customHeight="1">
      <c r="W526" s="124">
        <f t="shared" si="19"/>
        <v>0</v>
      </c>
      <c r="X526" s="113"/>
    </row>
    <row r="527" spans="23:24" ht="12.75" customHeight="1">
      <c r="W527" s="124">
        <f t="shared" si="19"/>
        <v>0</v>
      </c>
      <c r="X527" s="113"/>
    </row>
    <row r="528" spans="23:24" ht="12.75" customHeight="1">
      <c r="W528" s="124">
        <f t="shared" si="19"/>
        <v>0</v>
      </c>
      <c r="X528" s="113"/>
    </row>
    <row r="529" spans="23:24" ht="12.75" customHeight="1">
      <c r="W529" s="124">
        <f t="shared" si="19"/>
        <v>0</v>
      </c>
      <c r="X529" s="113"/>
    </row>
    <row r="530" spans="23:24" ht="12.75" customHeight="1">
      <c r="W530" s="124">
        <f t="shared" si="19"/>
        <v>0</v>
      </c>
      <c r="X530" s="113"/>
    </row>
    <row r="531" spans="23:24" ht="12.75" customHeight="1">
      <c r="W531" s="124">
        <f t="shared" si="19"/>
        <v>0</v>
      </c>
      <c r="X531" s="113"/>
    </row>
    <row r="532" spans="23:24" ht="12.75" customHeight="1">
      <c r="W532" s="124">
        <f t="shared" si="19"/>
        <v>0</v>
      </c>
      <c r="X532" s="113"/>
    </row>
    <row r="533" spans="23:24" ht="12.75" customHeight="1">
      <c r="W533" s="124">
        <f t="shared" si="19"/>
        <v>0</v>
      </c>
      <c r="X533" s="113"/>
    </row>
    <row r="534" spans="23:24" ht="12.75" customHeight="1">
      <c r="W534" s="124">
        <f t="shared" si="19"/>
        <v>0</v>
      </c>
      <c r="X534" s="113"/>
    </row>
    <row r="535" spans="23:24" ht="12.75" customHeight="1">
      <c r="W535" s="124">
        <f t="shared" si="19"/>
        <v>0</v>
      </c>
      <c r="X535" s="113"/>
    </row>
    <row r="536" spans="23:24" ht="12.75" customHeight="1">
      <c r="W536" s="124">
        <f t="shared" si="19"/>
        <v>0</v>
      </c>
      <c r="X536" s="113"/>
    </row>
    <row r="537" spans="23:24" ht="12.75" customHeight="1">
      <c r="W537" s="124">
        <f t="shared" si="19"/>
        <v>0</v>
      </c>
      <c r="X537" s="113"/>
    </row>
    <row r="538" spans="23:24" ht="12.75" customHeight="1">
      <c r="W538" s="124">
        <f t="shared" si="19"/>
        <v>0</v>
      </c>
      <c r="X538" s="113"/>
    </row>
    <row r="539" spans="23:24" ht="12.75" customHeight="1">
      <c r="W539" s="124">
        <f t="shared" si="19"/>
        <v>0</v>
      </c>
      <c r="X539" s="113"/>
    </row>
    <row r="540" spans="23:24" ht="12.75" customHeight="1">
      <c r="W540" s="124">
        <f t="shared" si="19"/>
        <v>0</v>
      </c>
      <c r="X540" s="113"/>
    </row>
    <row r="541" spans="23:24" ht="12.75" customHeight="1">
      <c r="W541" s="124">
        <f t="shared" si="19"/>
        <v>0</v>
      </c>
      <c r="X541" s="113"/>
    </row>
    <row r="542" spans="23:24" ht="12.75" customHeight="1">
      <c r="W542" s="124">
        <f t="shared" si="19"/>
        <v>0</v>
      </c>
      <c r="X542" s="113"/>
    </row>
    <row r="543" spans="23:24" ht="12.75" customHeight="1">
      <c r="W543" s="124">
        <f t="shared" si="19"/>
        <v>0</v>
      </c>
      <c r="X543" s="113"/>
    </row>
    <row r="544" spans="23:24" ht="12.75" customHeight="1">
      <c r="W544" s="124">
        <f t="shared" si="19"/>
        <v>0</v>
      </c>
      <c r="X544" s="113"/>
    </row>
    <row r="545" spans="23:24" ht="12.75" customHeight="1">
      <c r="W545" s="124">
        <f t="shared" si="19"/>
        <v>0</v>
      </c>
      <c r="X545" s="113"/>
    </row>
    <row r="546" spans="23:24" ht="12.75" customHeight="1">
      <c r="W546" s="124">
        <f t="shared" si="19"/>
        <v>0</v>
      </c>
      <c r="X546" s="113"/>
    </row>
    <row r="547" spans="23:24" ht="12.75" customHeight="1">
      <c r="W547" s="124">
        <f t="shared" si="19"/>
        <v>0</v>
      </c>
      <c r="X547" s="113"/>
    </row>
    <row r="548" spans="23:24" ht="12.75" customHeight="1">
      <c r="W548" s="124">
        <f t="shared" si="19"/>
        <v>0</v>
      </c>
      <c r="X548" s="113"/>
    </row>
    <row r="549" spans="23:24" ht="12.75" customHeight="1">
      <c r="W549" s="124">
        <f t="shared" si="19"/>
        <v>0</v>
      </c>
      <c r="X549" s="113"/>
    </row>
    <row r="550" spans="23:24" ht="12.75" customHeight="1">
      <c r="W550" s="124">
        <f t="shared" si="19"/>
        <v>0</v>
      </c>
      <c r="X550" s="113"/>
    </row>
    <row r="551" spans="23:24" ht="12.75" customHeight="1">
      <c r="W551" s="124">
        <f t="shared" si="19"/>
        <v>0</v>
      </c>
      <c r="X551" s="113"/>
    </row>
    <row r="552" spans="23:24" ht="12.75" customHeight="1">
      <c r="W552" s="124">
        <f t="shared" si="19"/>
        <v>0</v>
      </c>
      <c r="X552" s="113"/>
    </row>
    <row r="553" spans="23:24" ht="12.75" customHeight="1">
      <c r="W553" s="124">
        <f t="shared" si="19"/>
        <v>0</v>
      </c>
      <c r="X553" s="113"/>
    </row>
    <row r="554" spans="23:24" ht="12.75" customHeight="1">
      <c r="W554" s="124">
        <f t="shared" si="19"/>
        <v>0</v>
      </c>
      <c r="X554" s="113"/>
    </row>
    <row r="555" spans="23:24" ht="12.75" customHeight="1">
      <c r="W555" s="124">
        <f t="shared" si="19"/>
        <v>0</v>
      </c>
      <c r="X555" s="113"/>
    </row>
    <row r="556" spans="23:24" ht="12.75" customHeight="1">
      <c r="W556" s="124">
        <f t="shared" si="19"/>
        <v>0</v>
      </c>
      <c r="X556" s="113"/>
    </row>
    <row r="557" spans="23:24" ht="12.75" customHeight="1">
      <c r="W557" s="124">
        <f t="shared" si="19"/>
        <v>0</v>
      </c>
      <c r="X557" s="113"/>
    </row>
    <row r="558" spans="23:24" ht="12.75" customHeight="1">
      <c r="W558" s="124">
        <f t="shared" si="19"/>
        <v>0</v>
      </c>
      <c r="X558" s="113"/>
    </row>
    <row r="559" spans="23:24" ht="12.75" customHeight="1">
      <c r="W559" s="124">
        <f t="shared" si="19"/>
        <v>0</v>
      </c>
      <c r="X559" s="113"/>
    </row>
    <row r="560" spans="23:24" ht="12.75" customHeight="1">
      <c r="W560" s="124">
        <f t="shared" si="19"/>
        <v>0</v>
      </c>
      <c r="X560" s="113"/>
    </row>
    <row r="561" spans="23:24" ht="12.75" customHeight="1">
      <c r="W561" s="124">
        <f t="shared" si="19"/>
        <v>0</v>
      </c>
      <c r="X561" s="113"/>
    </row>
    <row r="562" spans="23:24" ht="12.75" customHeight="1">
      <c r="W562" s="124">
        <f t="shared" si="19"/>
        <v>0</v>
      </c>
      <c r="X562" s="113"/>
    </row>
    <row r="563" spans="23:24" ht="12.75" customHeight="1">
      <c r="W563" s="124">
        <f t="shared" si="19"/>
        <v>0</v>
      </c>
      <c r="X563" s="113"/>
    </row>
    <row r="564" spans="23:24" ht="12.75" customHeight="1">
      <c r="W564" s="124">
        <f t="shared" si="19"/>
        <v>0</v>
      </c>
      <c r="X564" s="113"/>
    </row>
    <row r="565" spans="23:24" ht="12.75" customHeight="1">
      <c r="W565" s="124">
        <f t="shared" si="19"/>
        <v>0</v>
      </c>
      <c r="X565" s="113"/>
    </row>
    <row r="566" spans="23:24" ht="12.75" customHeight="1">
      <c r="W566" s="124">
        <f t="shared" si="19"/>
        <v>0</v>
      </c>
      <c r="X566" s="113"/>
    </row>
    <row r="567" spans="23:24" ht="12.75" customHeight="1">
      <c r="W567" s="124">
        <f t="shared" si="19"/>
        <v>0</v>
      </c>
      <c r="X567" s="113"/>
    </row>
    <row r="568" spans="23:24" ht="12.75" customHeight="1">
      <c r="W568" s="124">
        <f t="shared" si="19"/>
        <v>0</v>
      </c>
      <c r="X568" s="113"/>
    </row>
    <row r="569" spans="23:24" ht="12.75" customHeight="1">
      <c r="W569" s="124">
        <f t="shared" si="19"/>
        <v>0</v>
      </c>
      <c r="X569" s="113"/>
    </row>
    <row r="570" spans="23:24" ht="12.75" customHeight="1">
      <c r="W570" s="124">
        <f t="shared" si="19"/>
        <v>0</v>
      </c>
      <c r="X570" s="113"/>
    </row>
    <row r="571" spans="23:24" ht="12.75" customHeight="1">
      <c r="W571" s="124">
        <f t="shared" si="19"/>
        <v>0</v>
      </c>
      <c r="X571" s="113"/>
    </row>
    <row r="572" spans="23:24" ht="12.75" customHeight="1">
      <c r="W572" s="124">
        <f t="shared" si="19"/>
        <v>0</v>
      </c>
      <c r="X572" s="113"/>
    </row>
    <row r="573" spans="23:24" ht="12.75" customHeight="1">
      <c r="W573" s="124">
        <f t="shared" si="19"/>
        <v>0</v>
      </c>
      <c r="X573" s="113"/>
    </row>
    <row r="574" spans="23:24" ht="12.75" customHeight="1">
      <c r="W574" s="124">
        <f t="shared" si="19"/>
        <v>0</v>
      </c>
      <c r="X574" s="113"/>
    </row>
    <row r="575" spans="23:24" ht="12.75" customHeight="1">
      <c r="W575" s="124">
        <f t="shared" si="19"/>
        <v>0</v>
      </c>
      <c r="X575" s="113"/>
    </row>
    <row r="576" spans="23:24" ht="12.75" customHeight="1">
      <c r="W576" s="124">
        <f t="shared" si="19"/>
        <v>0</v>
      </c>
      <c r="X576" s="113"/>
    </row>
    <row r="577" spans="23:24" ht="12.75" customHeight="1">
      <c r="W577" s="124">
        <f t="shared" si="19"/>
        <v>0</v>
      </c>
      <c r="X577" s="113"/>
    </row>
    <row r="578" spans="23:24" ht="12.75" customHeight="1">
      <c r="W578" s="124">
        <f t="shared" si="19"/>
        <v>0</v>
      </c>
      <c r="X578" s="113"/>
    </row>
    <row r="579" spans="23:24" ht="12.75" customHeight="1">
      <c r="W579" s="124">
        <f t="shared" si="19"/>
        <v>0</v>
      </c>
      <c r="X579" s="113"/>
    </row>
    <row r="580" spans="23:24" ht="12.75" customHeight="1">
      <c r="W580" s="124">
        <f t="shared" si="19"/>
        <v>0</v>
      </c>
      <c r="X580" s="113"/>
    </row>
    <row r="581" spans="23:24" ht="12.75" customHeight="1">
      <c r="W581" s="124">
        <f t="shared" si="19"/>
        <v>0</v>
      </c>
      <c r="X581" s="113"/>
    </row>
    <row r="582" spans="23:24" ht="12.75" customHeight="1">
      <c r="W582" s="124">
        <f t="shared" si="19"/>
        <v>0</v>
      </c>
      <c r="X582" s="113"/>
    </row>
    <row r="583" spans="23:24" ht="12.75" customHeight="1">
      <c r="W583" s="124">
        <f t="shared" si="19"/>
        <v>0</v>
      </c>
      <c r="X583" s="113"/>
    </row>
    <row r="584" spans="23:24" ht="12.75" customHeight="1">
      <c r="W584" s="124">
        <f t="shared" si="19"/>
        <v>0</v>
      </c>
      <c r="X584" s="113"/>
    </row>
    <row r="585" spans="23:24" ht="12.75" customHeight="1">
      <c r="W585" s="124">
        <f t="shared" si="19"/>
        <v>0</v>
      </c>
      <c r="X585" s="113"/>
    </row>
    <row r="586" spans="23:24" ht="12.75" customHeight="1">
      <c r="W586" s="124">
        <f t="shared" si="19"/>
        <v>0</v>
      </c>
      <c r="X586" s="113"/>
    </row>
    <row r="587" spans="23:24" ht="12.75" customHeight="1">
      <c r="W587" s="124">
        <f t="shared" si="19"/>
        <v>0</v>
      </c>
      <c r="X587" s="113"/>
    </row>
    <row r="588" spans="23:24" ht="12.75" customHeight="1">
      <c r="W588" s="124">
        <f t="shared" si="19"/>
        <v>0</v>
      </c>
      <c r="X588" s="113"/>
    </row>
    <row r="589" spans="23:24" ht="12.75" customHeight="1">
      <c r="W589" s="124">
        <f t="shared" si="19"/>
        <v>0</v>
      </c>
      <c r="X589" s="113"/>
    </row>
    <row r="590" spans="23:24" ht="12.75" customHeight="1">
      <c r="W590" s="124">
        <f t="shared" si="19"/>
        <v>0</v>
      </c>
      <c r="X590" s="113"/>
    </row>
    <row r="591" spans="23:24" ht="12.75" customHeight="1">
      <c r="W591" s="124">
        <f t="shared" si="19"/>
        <v>0</v>
      </c>
      <c r="X591" s="113"/>
    </row>
    <row r="592" spans="23:24" ht="12.75" customHeight="1">
      <c r="W592" s="124">
        <f t="shared" si="19"/>
        <v>0</v>
      </c>
      <c r="X592" s="113"/>
    </row>
    <row r="593" spans="23:24" ht="12.75" customHeight="1">
      <c r="W593" s="124">
        <f t="shared" si="19"/>
        <v>0</v>
      </c>
      <c r="X593" s="113"/>
    </row>
    <row r="594" spans="23:24" ht="12.75" customHeight="1">
      <c r="W594" s="124">
        <f t="shared" si="19"/>
        <v>0</v>
      </c>
      <c r="X594" s="113"/>
    </row>
    <row r="595" spans="23:24" ht="12.75" customHeight="1">
      <c r="W595" s="124">
        <f t="shared" si="19"/>
        <v>0</v>
      </c>
      <c r="X595" s="113"/>
    </row>
    <row r="596" spans="23:24" ht="12.75" customHeight="1">
      <c r="W596" s="124">
        <f t="shared" si="19"/>
        <v>0</v>
      </c>
      <c r="X596" s="113"/>
    </row>
    <row r="597" spans="23:24" ht="12.75" customHeight="1">
      <c r="W597" s="124">
        <f t="shared" si="19"/>
        <v>0</v>
      </c>
      <c r="X597" s="113"/>
    </row>
    <row r="598" spans="23:24" ht="12.75" customHeight="1">
      <c r="W598" s="124">
        <f t="shared" si="19"/>
        <v>0</v>
      </c>
      <c r="X598" s="113"/>
    </row>
    <row r="599" spans="23:24" ht="12.75" customHeight="1">
      <c r="W599" s="124">
        <f t="shared" si="19"/>
        <v>0</v>
      </c>
      <c r="X599" s="113"/>
    </row>
    <row r="600" spans="23:24" ht="12.75" customHeight="1">
      <c r="W600" s="124">
        <f t="shared" si="19"/>
        <v>0</v>
      </c>
      <c r="X600" s="113"/>
    </row>
    <row r="601" spans="23:24" ht="12.75" customHeight="1">
      <c r="W601" s="124">
        <f t="shared" si="19"/>
        <v>0</v>
      </c>
      <c r="X601" s="113"/>
    </row>
    <row r="602" spans="23:24" ht="12.75" customHeight="1">
      <c r="W602" s="124">
        <f t="shared" si="19"/>
        <v>0</v>
      </c>
      <c r="X602" s="113"/>
    </row>
    <row r="603" spans="23:24" ht="12.75" customHeight="1">
      <c r="W603" s="124">
        <f t="shared" si="19"/>
        <v>0</v>
      </c>
      <c r="X603" s="113"/>
    </row>
    <row r="604" spans="23:24" ht="12.75" customHeight="1">
      <c r="W604" s="124">
        <f t="shared" si="19"/>
        <v>0</v>
      </c>
      <c r="X604" s="113"/>
    </row>
    <row r="605" spans="23:24" ht="12.75" customHeight="1">
      <c r="W605" s="124">
        <f t="shared" si="19"/>
        <v>0</v>
      </c>
      <c r="X605" s="113"/>
    </row>
    <row r="606" spans="23:24" ht="12.75" customHeight="1">
      <c r="W606" s="124">
        <f t="shared" si="19"/>
        <v>0</v>
      </c>
      <c r="X606" s="113"/>
    </row>
    <row r="607" spans="23:24" ht="12.75" customHeight="1">
      <c r="W607" s="124">
        <f t="shared" si="19"/>
        <v>0</v>
      </c>
      <c r="X607" s="113"/>
    </row>
    <row r="608" spans="23:24" ht="12.75" customHeight="1">
      <c r="W608" s="124">
        <f t="shared" si="19"/>
        <v>0</v>
      </c>
      <c r="X608" s="113"/>
    </row>
    <row r="609" spans="23:24" ht="12.75" customHeight="1">
      <c r="W609" s="124">
        <f t="shared" si="19"/>
        <v>0</v>
      </c>
      <c r="X609" s="113"/>
    </row>
    <row r="610" spans="23:24" ht="12.75" customHeight="1">
      <c r="W610" s="124">
        <f t="shared" si="19"/>
        <v>0</v>
      </c>
      <c r="X610" s="113"/>
    </row>
    <row r="611" spans="23:24" ht="12.75" customHeight="1">
      <c r="W611" s="124">
        <f t="shared" si="19"/>
        <v>0</v>
      </c>
      <c r="X611" s="113"/>
    </row>
    <row r="612" spans="23:24" ht="12.75" customHeight="1">
      <c r="W612" s="124">
        <f t="shared" si="19"/>
        <v>0</v>
      </c>
      <c r="X612" s="113"/>
    </row>
    <row r="613" spans="23:24" ht="12.75" customHeight="1">
      <c r="W613" s="124">
        <f t="shared" si="19"/>
        <v>0</v>
      </c>
      <c r="X613" s="113"/>
    </row>
    <row r="614" spans="23:24" ht="12.75" customHeight="1">
      <c r="W614" s="124">
        <f t="shared" si="19"/>
        <v>0</v>
      </c>
      <c r="X614" s="113"/>
    </row>
    <row r="615" spans="23:24" ht="12.75" customHeight="1">
      <c r="W615" s="124">
        <f t="shared" si="19"/>
        <v>0</v>
      </c>
      <c r="X615" s="113"/>
    </row>
    <row r="616" spans="23:24" ht="12.75" customHeight="1">
      <c r="W616" s="124">
        <f t="shared" si="19"/>
        <v>0</v>
      </c>
      <c r="X616" s="113"/>
    </row>
    <row r="617" spans="23:24" ht="12.75" customHeight="1">
      <c r="W617" s="124">
        <f t="shared" si="19"/>
        <v>0</v>
      </c>
      <c r="X617" s="113"/>
    </row>
    <row r="618" spans="23:24" ht="12.75" customHeight="1">
      <c r="W618" s="124">
        <f t="shared" si="19"/>
        <v>0</v>
      </c>
      <c r="X618" s="113"/>
    </row>
    <row r="619" spans="23:24" ht="12.75" customHeight="1">
      <c r="W619" s="124">
        <f t="shared" si="19"/>
        <v>0</v>
      </c>
      <c r="X619" s="113"/>
    </row>
    <row r="620" spans="23:24" ht="12.75" customHeight="1">
      <c r="W620" s="124">
        <f t="shared" si="19"/>
        <v>0</v>
      </c>
      <c r="X620" s="113"/>
    </row>
    <row r="621" spans="23:24" ht="12.75" customHeight="1">
      <c r="W621" s="124">
        <f t="shared" si="19"/>
        <v>0</v>
      </c>
      <c r="X621" s="113"/>
    </row>
    <row r="622" spans="23:24" ht="12.75" customHeight="1">
      <c r="W622" s="124">
        <f t="shared" si="19"/>
        <v>0</v>
      </c>
      <c r="X622" s="113"/>
    </row>
    <row r="623" spans="23:24" ht="12.75" customHeight="1">
      <c r="W623" s="124">
        <f t="shared" si="19"/>
        <v>0</v>
      </c>
      <c r="X623" s="113"/>
    </row>
    <row r="624" spans="23:24" ht="12.75" customHeight="1">
      <c r="W624" s="124">
        <f t="shared" si="19"/>
        <v>0</v>
      </c>
      <c r="X624" s="113"/>
    </row>
    <row r="625" spans="23:24" ht="12.75" customHeight="1">
      <c r="W625" s="124">
        <f t="shared" si="19"/>
        <v>0</v>
      </c>
      <c r="X625" s="113"/>
    </row>
    <row r="626" spans="23:24" ht="12.75" customHeight="1">
      <c r="W626" s="124">
        <f t="shared" si="19"/>
        <v>0</v>
      </c>
      <c r="X626" s="113"/>
    </row>
    <row r="627" spans="23:24" ht="12.75" customHeight="1">
      <c r="W627" s="124">
        <f t="shared" si="19"/>
        <v>0</v>
      </c>
      <c r="X627" s="113"/>
    </row>
    <row r="628" spans="23:24" ht="12.75" customHeight="1">
      <c r="W628" s="124">
        <f t="shared" si="19"/>
        <v>0</v>
      </c>
      <c r="X628" s="113"/>
    </row>
    <row r="629" spans="23:24" ht="12.75" customHeight="1">
      <c r="W629" s="124">
        <f t="shared" si="19"/>
        <v>0</v>
      </c>
      <c r="X629" s="113"/>
    </row>
    <row r="630" spans="23:24" ht="12.75" customHeight="1">
      <c r="W630" s="124">
        <f t="shared" si="19"/>
        <v>0</v>
      </c>
      <c r="X630" s="113"/>
    </row>
    <row r="631" spans="23:24" ht="12.75" customHeight="1">
      <c r="W631" s="124">
        <f t="shared" si="19"/>
        <v>0</v>
      </c>
      <c r="X631" s="113"/>
    </row>
    <row r="632" spans="23:24" ht="12.75" customHeight="1">
      <c r="W632" s="124">
        <f t="shared" si="19"/>
        <v>0</v>
      </c>
      <c r="X632" s="113"/>
    </row>
    <row r="633" spans="23:24" ht="12.75" customHeight="1">
      <c r="W633" s="124">
        <f t="shared" si="19"/>
        <v>0</v>
      </c>
      <c r="X633" s="113"/>
    </row>
    <row r="634" spans="23:24" ht="12.75" customHeight="1">
      <c r="W634" s="124">
        <f t="shared" si="19"/>
        <v>0</v>
      </c>
      <c r="X634" s="113"/>
    </row>
    <row r="635" spans="23:24" ht="12.75" customHeight="1">
      <c r="W635" s="124">
        <f t="shared" si="19"/>
        <v>0</v>
      </c>
      <c r="X635" s="113"/>
    </row>
    <row r="636" spans="23:24" ht="12.75" customHeight="1">
      <c r="W636" s="124">
        <f t="shared" si="19"/>
        <v>0</v>
      </c>
      <c r="X636" s="113"/>
    </row>
    <row r="637" spans="23:24" ht="12.75" customHeight="1">
      <c r="W637" s="124">
        <f t="shared" si="19"/>
        <v>0</v>
      </c>
      <c r="X637" s="113"/>
    </row>
    <row r="638" spans="23:24" ht="12.75" customHeight="1">
      <c r="W638" s="124">
        <f t="shared" si="19"/>
        <v>0</v>
      </c>
      <c r="X638" s="113"/>
    </row>
    <row r="639" spans="23:24" ht="12.75" customHeight="1">
      <c r="W639" s="124">
        <f t="shared" si="19"/>
        <v>0</v>
      </c>
      <c r="X639" s="113"/>
    </row>
    <row r="640" spans="23:24" ht="12.75" customHeight="1">
      <c r="W640" s="124">
        <f t="shared" si="19"/>
        <v>0</v>
      </c>
      <c r="X640" s="113"/>
    </row>
    <row r="641" spans="23:24" ht="12.75" customHeight="1">
      <c r="W641" s="124">
        <f t="shared" si="19"/>
        <v>0</v>
      </c>
      <c r="X641" s="113"/>
    </row>
    <row r="642" spans="23:24" ht="12.75" customHeight="1">
      <c r="W642" s="124">
        <f t="shared" si="19"/>
        <v>0</v>
      </c>
      <c r="X642" s="113"/>
    </row>
    <row r="643" spans="23:24" ht="12.75" customHeight="1">
      <c r="W643" s="124">
        <f t="shared" si="19"/>
        <v>0</v>
      </c>
      <c r="X643" s="113"/>
    </row>
    <row r="644" spans="23:24" ht="12.75" customHeight="1">
      <c r="W644" s="124">
        <f t="shared" si="19"/>
        <v>0</v>
      </c>
      <c r="X644" s="113"/>
    </row>
    <row r="645" spans="23:24" ht="12.75" customHeight="1">
      <c r="W645" s="124">
        <f t="shared" si="19"/>
        <v>0</v>
      </c>
      <c r="X645" s="113"/>
    </row>
    <row r="646" spans="23:24" ht="12.75" customHeight="1">
      <c r="W646" s="124">
        <f t="shared" si="19"/>
        <v>0</v>
      </c>
      <c r="X646" s="113"/>
    </row>
    <row r="647" spans="23:24" ht="12.75" customHeight="1">
      <c r="W647" s="124">
        <f t="shared" si="19"/>
        <v>0</v>
      </c>
      <c r="X647" s="113"/>
    </row>
    <row r="648" spans="23:24" ht="12.75" customHeight="1">
      <c r="W648" s="124">
        <f t="shared" si="19"/>
        <v>0</v>
      </c>
      <c r="X648" s="113"/>
    </row>
    <row r="649" spans="23:24" ht="12.75" customHeight="1">
      <c r="W649" s="124">
        <f t="shared" si="19"/>
        <v>0</v>
      </c>
      <c r="X649" s="113"/>
    </row>
    <row r="650" spans="23:24" ht="12.75" customHeight="1">
      <c r="W650" s="124">
        <f t="shared" si="19"/>
        <v>0</v>
      </c>
      <c r="X650" s="113"/>
    </row>
    <row r="651" spans="23:24" ht="12.75" customHeight="1">
      <c r="W651" s="124">
        <f t="shared" si="19"/>
        <v>0</v>
      </c>
      <c r="X651" s="113"/>
    </row>
    <row r="652" spans="23:24" ht="12.75" customHeight="1">
      <c r="W652" s="124">
        <f t="shared" si="19"/>
        <v>0</v>
      </c>
      <c r="X652" s="113"/>
    </row>
    <row r="653" spans="23:24" ht="12.75" customHeight="1">
      <c r="W653" s="124">
        <f t="shared" si="19"/>
        <v>0</v>
      </c>
      <c r="X653" s="113"/>
    </row>
    <row r="654" spans="23:24" ht="12.75" customHeight="1">
      <c r="W654" s="124">
        <f t="shared" si="19"/>
        <v>0</v>
      </c>
      <c r="X654" s="113"/>
    </row>
    <row r="655" spans="23:24" ht="12.75" customHeight="1">
      <c r="W655" s="124">
        <f t="shared" si="19"/>
        <v>0</v>
      </c>
      <c r="X655" s="113"/>
    </row>
    <row r="656" spans="23:24" ht="12.75" customHeight="1">
      <c r="W656" s="124">
        <f t="shared" si="19"/>
        <v>0</v>
      </c>
      <c r="X656" s="113"/>
    </row>
    <row r="657" spans="23:24" ht="12.75" customHeight="1">
      <c r="W657" s="124">
        <f t="shared" si="19"/>
        <v>0</v>
      </c>
      <c r="X657" s="113"/>
    </row>
    <row r="658" spans="23:24" ht="12.75" customHeight="1">
      <c r="W658" s="124">
        <f t="shared" si="19"/>
        <v>0</v>
      </c>
      <c r="X658" s="113"/>
    </row>
    <row r="659" spans="23:24" ht="12.75" customHeight="1">
      <c r="W659" s="124">
        <f t="shared" si="19"/>
        <v>0</v>
      </c>
      <c r="X659" s="113"/>
    </row>
    <row r="660" spans="23:24" ht="12.75" customHeight="1">
      <c r="W660" s="124">
        <f t="shared" si="19"/>
        <v>0</v>
      </c>
      <c r="X660" s="113"/>
    </row>
    <row r="661" spans="23:24" ht="12.75" customHeight="1">
      <c r="W661" s="124">
        <f t="shared" si="19"/>
        <v>0</v>
      </c>
      <c r="X661" s="113"/>
    </row>
    <row r="662" spans="23:24" ht="12.75" customHeight="1">
      <c r="W662" s="124">
        <f t="shared" si="19"/>
        <v>0</v>
      </c>
      <c r="X662" s="113"/>
    </row>
    <row r="663" spans="23:24" ht="12.75" customHeight="1">
      <c r="W663" s="124">
        <f t="shared" si="19"/>
        <v>0</v>
      </c>
      <c r="X663" s="113"/>
    </row>
    <row r="664" spans="23:24" ht="12.75" customHeight="1">
      <c r="W664" s="124">
        <f t="shared" si="19"/>
        <v>0</v>
      </c>
      <c r="X664" s="113"/>
    </row>
    <row r="665" spans="23:24" ht="12.75" customHeight="1">
      <c r="W665" s="124">
        <f t="shared" si="19"/>
        <v>0</v>
      </c>
      <c r="X665" s="113"/>
    </row>
    <row r="666" spans="23:24" ht="12.75" customHeight="1">
      <c r="W666" s="124">
        <f t="shared" si="19"/>
        <v>0</v>
      </c>
      <c r="X666" s="113"/>
    </row>
    <row r="667" spans="23:24" ht="12.75" customHeight="1">
      <c r="W667" s="124">
        <f t="shared" si="19"/>
        <v>0</v>
      </c>
      <c r="X667" s="113"/>
    </row>
    <row r="668" spans="23:24" ht="12.75" customHeight="1">
      <c r="W668" s="124">
        <f t="shared" si="19"/>
        <v>0</v>
      </c>
      <c r="X668" s="113"/>
    </row>
    <row r="669" spans="23:24" ht="12.75" customHeight="1">
      <c r="W669" s="124">
        <f t="shared" si="19"/>
        <v>0</v>
      </c>
      <c r="X669" s="113"/>
    </row>
    <row r="670" spans="23:24" ht="12.75" customHeight="1">
      <c r="W670" s="124">
        <f t="shared" si="19"/>
        <v>0</v>
      </c>
      <c r="X670" s="113"/>
    </row>
    <row r="671" spans="23:24" ht="12.75" customHeight="1">
      <c r="W671" s="124">
        <f t="shared" si="19"/>
        <v>0</v>
      </c>
      <c r="X671" s="113"/>
    </row>
    <row r="672" spans="23:24" ht="12.75" customHeight="1">
      <c r="W672" s="124">
        <f t="shared" si="19"/>
        <v>0</v>
      </c>
      <c r="X672" s="113"/>
    </row>
    <row r="673" spans="23:24" ht="12.75" customHeight="1">
      <c r="W673" s="124">
        <f t="shared" si="19"/>
        <v>0</v>
      </c>
      <c r="X673" s="113"/>
    </row>
    <row r="674" spans="23:24" ht="12.75" customHeight="1">
      <c r="W674" s="124">
        <f t="shared" si="19"/>
        <v>0</v>
      </c>
      <c r="X674" s="113"/>
    </row>
    <row r="675" spans="23:24" ht="12.75" customHeight="1">
      <c r="W675" s="124">
        <f t="shared" si="19"/>
        <v>0</v>
      </c>
      <c r="X675" s="113"/>
    </row>
    <row r="676" spans="23:24" ht="12.75" customHeight="1">
      <c r="W676" s="124">
        <f t="shared" si="19"/>
        <v>0</v>
      </c>
      <c r="X676" s="113"/>
    </row>
    <row r="677" spans="23:24" ht="12.75" customHeight="1">
      <c r="W677" s="124">
        <f t="shared" si="19"/>
        <v>0</v>
      </c>
      <c r="X677" s="113"/>
    </row>
    <row r="678" spans="23:24" ht="12.75" customHeight="1">
      <c r="W678" s="124">
        <f t="shared" si="19"/>
        <v>0</v>
      </c>
      <c r="X678" s="113"/>
    </row>
    <row r="679" spans="23:24" ht="12.75" customHeight="1">
      <c r="W679" s="124">
        <f t="shared" si="19"/>
        <v>0</v>
      </c>
      <c r="X679" s="113"/>
    </row>
    <row r="680" spans="23:24" ht="12.75" customHeight="1">
      <c r="W680" s="124">
        <f t="shared" si="19"/>
        <v>0</v>
      </c>
      <c r="X680" s="113"/>
    </row>
    <row r="681" spans="23:24" ht="12.75" customHeight="1">
      <c r="W681" s="124">
        <f t="shared" si="19"/>
        <v>0</v>
      </c>
      <c r="X681" s="113"/>
    </row>
    <row r="682" spans="23:24" ht="12.75" customHeight="1">
      <c r="W682" s="124">
        <f t="shared" si="19"/>
        <v>0</v>
      </c>
      <c r="X682" s="113"/>
    </row>
    <row r="683" spans="23:24" ht="12.75" customHeight="1">
      <c r="W683" s="124">
        <f t="shared" si="19"/>
        <v>0</v>
      </c>
      <c r="X683" s="113"/>
    </row>
    <row r="684" spans="23:24" ht="12.75" customHeight="1">
      <c r="W684" s="124">
        <f t="shared" si="19"/>
        <v>0</v>
      </c>
      <c r="X684" s="113"/>
    </row>
    <row r="685" spans="23:24" ht="12.75" customHeight="1">
      <c r="W685" s="124">
        <f t="shared" si="19"/>
        <v>0</v>
      </c>
      <c r="X685" s="113"/>
    </row>
    <row r="686" spans="23:24" ht="12.75" customHeight="1">
      <c r="W686" s="124">
        <f t="shared" si="19"/>
        <v>0</v>
      </c>
      <c r="X686" s="113"/>
    </row>
    <row r="687" spans="23:24" ht="12.75" customHeight="1">
      <c r="W687" s="124">
        <f t="shared" si="19"/>
        <v>0</v>
      </c>
      <c r="X687" s="113"/>
    </row>
    <row r="688" spans="23:24" ht="12.75" customHeight="1">
      <c r="W688" s="124">
        <f t="shared" si="19"/>
        <v>0</v>
      </c>
      <c r="X688" s="113"/>
    </row>
    <row r="689" spans="23:24" ht="12.75" customHeight="1">
      <c r="W689" s="124">
        <f t="shared" si="19"/>
        <v>0</v>
      </c>
      <c r="X689" s="113"/>
    </row>
    <row r="690" spans="23:24" ht="12.75" customHeight="1">
      <c r="W690" s="124">
        <f t="shared" si="19"/>
        <v>0</v>
      </c>
      <c r="X690" s="113"/>
    </row>
    <row r="691" spans="23:24" ht="12.75" customHeight="1">
      <c r="W691" s="124">
        <f t="shared" si="19"/>
        <v>0</v>
      </c>
      <c r="X691" s="113"/>
    </row>
    <row r="692" spans="23:24" ht="12.75" customHeight="1">
      <c r="W692" s="124">
        <f t="shared" si="19"/>
        <v>0</v>
      </c>
      <c r="X692" s="113"/>
    </row>
    <row r="693" spans="23:24" ht="12.75" customHeight="1">
      <c r="W693" s="124">
        <f t="shared" si="19"/>
        <v>0</v>
      </c>
      <c r="X693" s="113"/>
    </row>
    <row r="694" spans="23:24" ht="12.75" customHeight="1">
      <c r="W694" s="124">
        <f t="shared" si="19"/>
        <v>0</v>
      </c>
      <c r="X694" s="113"/>
    </row>
    <row r="695" spans="23:24" ht="12.75" customHeight="1">
      <c r="W695" s="124">
        <f t="shared" si="19"/>
        <v>0</v>
      </c>
      <c r="X695" s="113"/>
    </row>
    <row r="696" spans="23:24" ht="12.75" customHeight="1">
      <c r="W696" s="124">
        <f t="shared" si="19"/>
        <v>0</v>
      </c>
      <c r="X696" s="113"/>
    </row>
    <row r="697" spans="23:24" ht="12.75" customHeight="1">
      <c r="W697" s="124">
        <f t="shared" si="19"/>
        <v>0</v>
      </c>
      <c r="X697" s="113"/>
    </row>
    <row r="698" spans="23:24" ht="12.75" customHeight="1">
      <c r="W698" s="124">
        <f t="shared" si="19"/>
        <v>0</v>
      </c>
      <c r="X698" s="113"/>
    </row>
    <row r="699" spans="23:24" ht="12.75" customHeight="1">
      <c r="W699" s="124">
        <f t="shared" si="19"/>
        <v>0</v>
      </c>
      <c r="X699" s="113"/>
    </row>
    <row r="700" spans="23:24" ht="12.75" customHeight="1">
      <c r="W700" s="124">
        <f t="shared" si="19"/>
        <v>0</v>
      </c>
      <c r="X700" s="113"/>
    </row>
    <row r="701" spans="23:24" ht="12.75" customHeight="1">
      <c r="W701" s="124">
        <f t="shared" si="19"/>
        <v>0</v>
      </c>
      <c r="X701" s="113"/>
    </row>
    <row r="702" spans="23:24" ht="12.75" customHeight="1">
      <c r="W702" s="124">
        <f t="shared" si="19"/>
        <v>0</v>
      </c>
      <c r="X702" s="113"/>
    </row>
    <row r="703" spans="23:24" ht="12.75" customHeight="1">
      <c r="W703" s="124">
        <f t="shared" si="19"/>
        <v>0</v>
      </c>
      <c r="X703" s="113"/>
    </row>
    <row r="704" spans="23:24" ht="12.75" customHeight="1">
      <c r="W704" s="124">
        <f t="shared" si="19"/>
        <v>0</v>
      </c>
      <c r="X704" s="113"/>
    </row>
    <row r="705" spans="23:24" ht="12.75" customHeight="1">
      <c r="W705" s="124">
        <f t="shared" si="19"/>
        <v>0</v>
      </c>
      <c r="X705" s="113"/>
    </row>
    <row r="706" spans="23:24" ht="12.75" customHeight="1">
      <c r="W706" s="124">
        <f t="shared" si="19"/>
        <v>0</v>
      </c>
      <c r="X706" s="113"/>
    </row>
    <row r="707" spans="23:24" ht="12.75" customHeight="1">
      <c r="W707" s="124">
        <f t="shared" si="19"/>
        <v>0</v>
      </c>
      <c r="X707" s="113"/>
    </row>
    <row r="708" spans="23:24" ht="12.75" customHeight="1">
      <c r="W708" s="124">
        <f t="shared" si="19"/>
        <v>0</v>
      </c>
      <c r="X708" s="113"/>
    </row>
    <row r="709" spans="23:24" ht="12.75" customHeight="1">
      <c r="W709" s="124">
        <f t="shared" si="19"/>
        <v>0</v>
      </c>
      <c r="X709" s="113"/>
    </row>
    <row r="710" spans="23:24" ht="12.75" customHeight="1">
      <c r="W710" s="124">
        <f t="shared" si="19"/>
        <v>0</v>
      </c>
      <c r="X710" s="113"/>
    </row>
    <row r="711" spans="23:24" ht="12.75" customHeight="1">
      <c r="W711" s="124">
        <f t="shared" si="19"/>
        <v>0</v>
      </c>
      <c r="X711" s="113"/>
    </row>
    <row r="712" spans="23:24" ht="12.75" customHeight="1">
      <c r="W712" s="124">
        <f t="shared" si="19"/>
        <v>0</v>
      </c>
      <c r="X712" s="113"/>
    </row>
    <row r="713" spans="23:24" ht="12.75" customHeight="1">
      <c r="W713" s="124">
        <f t="shared" si="19"/>
        <v>0</v>
      </c>
      <c r="X713" s="113"/>
    </row>
    <row r="714" spans="23:24" ht="12.75" customHeight="1">
      <c r="W714" s="124">
        <f t="shared" si="19"/>
        <v>0</v>
      </c>
      <c r="X714" s="113"/>
    </row>
    <row r="715" spans="23:24" ht="12.75" customHeight="1">
      <c r="W715" s="124">
        <f t="shared" si="19"/>
        <v>0</v>
      </c>
      <c r="X715" s="113"/>
    </row>
    <row r="716" spans="23:24" ht="12.75" customHeight="1">
      <c r="W716" s="124">
        <f t="shared" si="19"/>
        <v>0</v>
      </c>
      <c r="X716" s="113"/>
    </row>
    <row r="717" spans="23:24" ht="12.75" customHeight="1">
      <c r="W717" s="124">
        <f t="shared" si="19"/>
        <v>0</v>
      </c>
      <c r="X717" s="113"/>
    </row>
    <row r="718" spans="23:24" ht="12.75" customHeight="1">
      <c r="W718" s="124">
        <f t="shared" si="19"/>
        <v>0</v>
      </c>
      <c r="X718" s="113"/>
    </row>
    <row r="719" spans="23:24" ht="12.75" customHeight="1">
      <c r="W719" s="124">
        <f t="shared" si="19"/>
        <v>0</v>
      </c>
      <c r="X719" s="113"/>
    </row>
    <row r="720" spans="23:24" ht="12.75" customHeight="1">
      <c r="W720" s="124">
        <f t="shared" si="19"/>
        <v>0</v>
      </c>
      <c r="X720" s="113"/>
    </row>
    <row r="721" spans="23:24" ht="12.75" customHeight="1">
      <c r="W721" s="124">
        <f t="shared" si="19"/>
        <v>0</v>
      </c>
      <c r="X721" s="113"/>
    </row>
    <row r="722" spans="23:24" ht="12.75" customHeight="1">
      <c r="W722" s="124">
        <f t="shared" si="19"/>
        <v>0</v>
      </c>
      <c r="X722" s="113"/>
    </row>
    <row r="723" spans="23:24" ht="12.75" customHeight="1">
      <c r="W723" s="124">
        <f t="shared" si="19"/>
        <v>0</v>
      </c>
      <c r="X723" s="113"/>
    </row>
    <row r="724" spans="23:24" ht="12.75" customHeight="1">
      <c r="W724" s="124">
        <f t="shared" si="19"/>
        <v>0</v>
      </c>
      <c r="X724" s="113"/>
    </row>
    <row r="725" spans="23:24" ht="12.75" customHeight="1">
      <c r="W725" s="124">
        <f t="shared" si="19"/>
        <v>0</v>
      </c>
      <c r="X725" s="113"/>
    </row>
    <row r="726" spans="23:24" ht="12.75" customHeight="1">
      <c r="W726" s="124">
        <f t="shared" si="19"/>
        <v>0</v>
      </c>
      <c r="X726" s="113"/>
    </row>
    <row r="727" spans="23:24" ht="12.75" customHeight="1">
      <c r="W727" s="124">
        <f t="shared" si="19"/>
        <v>0</v>
      </c>
      <c r="X727" s="113"/>
    </row>
    <row r="728" spans="23:24" ht="12.75" customHeight="1">
      <c r="W728" s="124">
        <f t="shared" si="19"/>
        <v>0</v>
      </c>
      <c r="X728" s="113"/>
    </row>
    <row r="729" spans="23:24" ht="12.75" customHeight="1">
      <c r="W729" s="124">
        <f t="shared" si="19"/>
        <v>0</v>
      </c>
      <c r="X729" s="113"/>
    </row>
    <row r="730" spans="23:24" ht="12.75" customHeight="1">
      <c r="W730" s="124">
        <f t="shared" si="19"/>
        <v>0</v>
      </c>
      <c r="X730" s="113"/>
    </row>
    <row r="731" spans="23:24" ht="12.75" customHeight="1">
      <c r="W731" s="124">
        <f t="shared" si="19"/>
        <v>0</v>
      </c>
      <c r="X731" s="113"/>
    </row>
    <row r="732" spans="23:24" ht="12.75" customHeight="1">
      <c r="W732" s="124">
        <f t="shared" si="19"/>
        <v>0</v>
      </c>
      <c r="X732" s="113"/>
    </row>
    <row r="733" spans="23:24" ht="12.75" customHeight="1">
      <c r="W733" s="124">
        <f t="shared" si="19"/>
        <v>0</v>
      </c>
      <c r="X733" s="113"/>
    </row>
    <row r="734" spans="23:24" ht="12.75" customHeight="1">
      <c r="W734" s="124">
        <f t="shared" si="19"/>
        <v>0</v>
      </c>
      <c r="X734" s="113"/>
    </row>
    <row r="735" spans="23:24" ht="12.75" customHeight="1">
      <c r="W735" s="124">
        <f t="shared" si="19"/>
        <v>0</v>
      </c>
      <c r="X735" s="113"/>
    </row>
    <row r="736" spans="23:24" ht="12.75" customHeight="1">
      <c r="W736" s="124">
        <f t="shared" si="19"/>
        <v>0</v>
      </c>
      <c r="X736" s="113"/>
    </row>
    <row r="737" spans="23:24" ht="12.75" customHeight="1">
      <c r="W737" s="124">
        <f t="shared" si="19"/>
        <v>0</v>
      </c>
      <c r="X737" s="113"/>
    </row>
    <row r="738" spans="23:24" ht="12.75" customHeight="1">
      <c r="W738" s="124">
        <f t="shared" si="19"/>
        <v>0</v>
      </c>
      <c r="X738" s="113"/>
    </row>
    <row r="739" spans="23:24" ht="12.75" customHeight="1">
      <c r="W739" s="124">
        <f t="shared" si="19"/>
        <v>0</v>
      </c>
      <c r="X739" s="113"/>
    </row>
    <row r="740" spans="23:24" ht="12.75" customHeight="1">
      <c r="W740" s="124">
        <f t="shared" si="19"/>
        <v>0</v>
      </c>
      <c r="X740" s="113"/>
    </row>
    <row r="741" spans="23:24" ht="12.75" customHeight="1">
      <c r="W741" s="124">
        <f t="shared" si="19"/>
        <v>0</v>
      </c>
      <c r="X741" s="113"/>
    </row>
    <row r="742" spans="23:24" ht="12.75" customHeight="1">
      <c r="W742" s="124">
        <f t="shared" si="19"/>
        <v>0</v>
      </c>
      <c r="X742" s="113"/>
    </row>
    <row r="743" spans="23:24" ht="12.75" customHeight="1">
      <c r="W743" s="124">
        <f t="shared" si="19"/>
        <v>0</v>
      </c>
      <c r="X743" s="113"/>
    </row>
    <row r="744" spans="23:24" ht="12.75" customHeight="1">
      <c r="W744" s="124">
        <f t="shared" si="19"/>
        <v>0</v>
      </c>
      <c r="X744" s="113"/>
    </row>
    <row r="745" spans="23:24" ht="12.75" customHeight="1">
      <c r="W745" s="124">
        <f t="shared" si="19"/>
        <v>0</v>
      </c>
      <c r="X745" s="113"/>
    </row>
    <row r="746" spans="23:24" ht="12.75" customHeight="1">
      <c r="W746" s="124">
        <f t="shared" si="19"/>
        <v>0</v>
      </c>
      <c r="X746" s="113"/>
    </row>
    <row r="747" spans="23:24" ht="12.75" customHeight="1">
      <c r="W747" s="124">
        <f t="shared" ref="W747:W876" si="20">COUNTIF($B$4:$B$128,B747)</f>
        <v>0</v>
      </c>
      <c r="X747" s="113"/>
    </row>
    <row r="748" spans="23:24" ht="12.75" customHeight="1">
      <c r="W748" s="124">
        <f t="shared" si="20"/>
        <v>0</v>
      </c>
      <c r="X748" s="113"/>
    </row>
    <row r="749" spans="23:24" ht="12.75" customHeight="1">
      <c r="W749" s="124">
        <f t="shared" si="20"/>
        <v>0</v>
      </c>
      <c r="X749" s="113"/>
    </row>
    <row r="750" spans="23:24" ht="12.75" customHeight="1">
      <c r="W750" s="124">
        <f t="shared" si="20"/>
        <v>0</v>
      </c>
      <c r="X750" s="113"/>
    </row>
    <row r="751" spans="23:24" ht="12.75" customHeight="1">
      <c r="W751" s="124">
        <f t="shared" si="20"/>
        <v>0</v>
      </c>
      <c r="X751" s="113"/>
    </row>
    <row r="752" spans="23:24" ht="12.75" customHeight="1">
      <c r="W752" s="124">
        <f t="shared" si="20"/>
        <v>0</v>
      </c>
      <c r="X752" s="113"/>
    </row>
    <row r="753" spans="23:24" ht="12.75" customHeight="1">
      <c r="W753" s="124">
        <f t="shared" si="20"/>
        <v>0</v>
      </c>
      <c r="X753" s="113"/>
    </row>
    <row r="754" spans="23:24" ht="12.75" customHeight="1">
      <c r="W754" s="124">
        <f t="shared" si="20"/>
        <v>0</v>
      </c>
      <c r="X754" s="113"/>
    </row>
    <row r="755" spans="23:24" ht="12.75" customHeight="1">
      <c r="W755" s="124">
        <f t="shared" si="20"/>
        <v>0</v>
      </c>
      <c r="X755" s="113"/>
    </row>
    <row r="756" spans="23:24" ht="12.75" customHeight="1">
      <c r="W756" s="124">
        <f t="shared" si="20"/>
        <v>0</v>
      </c>
      <c r="X756" s="113"/>
    </row>
    <row r="757" spans="23:24" ht="12.75" customHeight="1">
      <c r="W757" s="124">
        <f t="shared" si="20"/>
        <v>0</v>
      </c>
      <c r="X757" s="113"/>
    </row>
    <row r="758" spans="23:24" ht="12.75" customHeight="1">
      <c r="W758" s="124">
        <f t="shared" si="20"/>
        <v>0</v>
      </c>
      <c r="X758" s="113"/>
    </row>
    <row r="759" spans="23:24" ht="12.75" customHeight="1">
      <c r="W759" s="124">
        <f t="shared" si="20"/>
        <v>0</v>
      </c>
      <c r="X759" s="113"/>
    </row>
    <row r="760" spans="23:24" ht="12.75" customHeight="1">
      <c r="W760" s="124">
        <f t="shared" si="20"/>
        <v>0</v>
      </c>
      <c r="X760" s="113"/>
    </row>
    <row r="761" spans="23:24" ht="12.75" customHeight="1">
      <c r="W761" s="124">
        <f t="shared" si="20"/>
        <v>0</v>
      </c>
      <c r="X761" s="113"/>
    </row>
    <row r="762" spans="23:24" ht="12.75" customHeight="1">
      <c r="W762" s="124">
        <f t="shared" si="20"/>
        <v>0</v>
      </c>
      <c r="X762" s="113"/>
    </row>
    <row r="763" spans="23:24" ht="12.75" customHeight="1">
      <c r="W763" s="124">
        <f t="shared" si="20"/>
        <v>0</v>
      </c>
      <c r="X763" s="113"/>
    </row>
    <row r="764" spans="23:24" ht="12.75" customHeight="1">
      <c r="W764" s="124">
        <f t="shared" si="20"/>
        <v>0</v>
      </c>
      <c r="X764" s="113"/>
    </row>
    <row r="765" spans="23:24" ht="12.75" customHeight="1">
      <c r="W765" s="124">
        <f t="shared" si="20"/>
        <v>0</v>
      </c>
      <c r="X765" s="113"/>
    </row>
    <row r="766" spans="23:24" ht="12.75" customHeight="1">
      <c r="W766" s="124">
        <f t="shared" si="20"/>
        <v>0</v>
      </c>
      <c r="X766" s="113"/>
    </row>
    <row r="767" spans="23:24" ht="12.75" customHeight="1">
      <c r="W767" s="124">
        <f t="shared" si="20"/>
        <v>0</v>
      </c>
      <c r="X767" s="113"/>
    </row>
    <row r="768" spans="23:24" ht="12.75" customHeight="1">
      <c r="W768" s="124">
        <f t="shared" si="20"/>
        <v>0</v>
      </c>
      <c r="X768" s="113"/>
    </row>
    <row r="769" spans="23:24" ht="12.75" customHeight="1">
      <c r="W769" s="124">
        <f t="shared" si="20"/>
        <v>0</v>
      </c>
      <c r="X769" s="113"/>
    </row>
    <row r="770" spans="23:24" ht="12.75" customHeight="1">
      <c r="W770" s="124">
        <f t="shared" si="20"/>
        <v>0</v>
      </c>
      <c r="X770" s="113"/>
    </row>
    <row r="771" spans="23:24" ht="12.75" customHeight="1">
      <c r="W771" s="124">
        <f t="shared" si="20"/>
        <v>0</v>
      </c>
      <c r="X771" s="113"/>
    </row>
    <row r="772" spans="23:24" ht="12.75" customHeight="1">
      <c r="W772" s="124">
        <f t="shared" si="20"/>
        <v>0</v>
      </c>
      <c r="X772" s="113"/>
    </row>
    <row r="773" spans="23:24" ht="12.75" customHeight="1">
      <c r="W773" s="124">
        <f t="shared" si="20"/>
        <v>0</v>
      </c>
      <c r="X773" s="113"/>
    </row>
    <row r="774" spans="23:24" ht="12.75" customHeight="1">
      <c r="W774" s="124">
        <f t="shared" si="20"/>
        <v>0</v>
      </c>
      <c r="X774" s="113"/>
    </row>
    <row r="775" spans="23:24" ht="12.75" customHeight="1">
      <c r="W775" s="124">
        <f t="shared" si="20"/>
        <v>0</v>
      </c>
      <c r="X775" s="113"/>
    </row>
    <row r="776" spans="23:24" ht="12.75" customHeight="1">
      <c r="W776" s="124">
        <f t="shared" si="20"/>
        <v>0</v>
      </c>
      <c r="X776" s="113"/>
    </row>
    <row r="777" spans="23:24" ht="12.75" customHeight="1">
      <c r="W777" s="124">
        <f t="shared" si="20"/>
        <v>0</v>
      </c>
      <c r="X777" s="113"/>
    </row>
    <row r="778" spans="23:24" ht="12.75" customHeight="1">
      <c r="W778" s="124">
        <f t="shared" si="20"/>
        <v>0</v>
      </c>
      <c r="X778" s="113"/>
    </row>
    <row r="779" spans="23:24" ht="12.75" customHeight="1">
      <c r="W779" s="124">
        <f t="shared" si="20"/>
        <v>0</v>
      </c>
      <c r="X779" s="113"/>
    </row>
    <row r="780" spans="23:24" ht="12.75" customHeight="1">
      <c r="W780" s="124">
        <f t="shared" si="20"/>
        <v>0</v>
      </c>
      <c r="X780" s="113"/>
    </row>
    <row r="781" spans="23:24" ht="12.75" customHeight="1">
      <c r="W781" s="124">
        <f t="shared" si="20"/>
        <v>0</v>
      </c>
      <c r="X781" s="113"/>
    </row>
    <row r="782" spans="23:24" ht="12.75" customHeight="1">
      <c r="W782" s="124">
        <f t="shared" si="20"/>
        <v>0</v>
      </c>
      <c r="X782" s="113"/>
    </row>
    <row r="783" spans="23:24" ht="12.75" customHeight="1">
      <c r="W783" s="124">
        <f t="shared" si="20"/>
        <v>0</v>
      </c>
      <c r="X783" s="113"/>
    </row>
    <row r="784" spans="23:24" ht="12.75" customHeight="1">
      <c r="W784" s="124">
        <f t="shared" si="20"/>
        <v>0</v>
      </c>
      <c r="X784" s="113"/>
    </row>
    <row r="785" spans="23:24" ht="12.75" customHeight="1">
      <c r="W785" s="124">
        <f t="shared" si="20"/>
        <v>0</v>
      </c>
      <c r="X785" s="113"/>
    </row>
    <row r="786" spans="23:24" ht="12.75" customHeight="1">
      <c r="W786" s="124">
        <f t="shared" si="20"/>
        <v>0</v>
      </c>
      <c r="X786" s="113"/>
    </row>
    <row r="787" spans="23:24" ht="12.75" customHeight="1">
      <c r="W787" s="124">
        <f t="shared" si="20"/>
        <v>0</v>
      </c>
      <c r="X787" s="113"/>
    </row>
    <row r="788" spans="23:24" ht="12.75" customHeight="1">
      <c r="W788" s="124">
        <f t="shared" si="20"/>
        <v>0</v>
      </c>
      <c r="X788" s="113"/>
    </row>
    <row r="789" spans="23:24" ht="12.75" customHeight="1">
      <c r="W789" s="124">
        <f t="shared" si="20"/>
        <v>0</v>
      </c>
      <c r="X789" s="113"/>
    </row>
    <row r="790" spans="23:24" ht="12.75" customHeight="1">
      <c r="W790" s="124">
        <f t="shared" si="20"/>
        <v>0</v>
      </c>
      <c r="X790" s="113"/>
    </row>
    <row r="791" spans="23:24" ht="12.75" customHeight="1">
      <c r="W791" s="124">
        <f t="shared" si="20"/>
        <v>0</v>
      </c>
      <c r="X791" s="113"/>
    </row>
    <row r="792" spans="23:24" ht="12.75" customHeight="1">
      <c r="W792" s="124">
        <f t="shared" si="20"/>
        <v>0</v>
      </c>
      <c r="X792" s="113"/>
    </row>
    <row r="793" spans="23:24" ht="12.75" customHeight="1">
      <c r="W793" s="124">
        <f t="shared" si="20"/>
        <v>0</v>
      </c>
      <c r="X793" s="113"/>
    </row>
    <row r="794" spans="23:24" ht="12.75" customHeight="1">
      <c r="W794" s="124">
        <f t="shared" si="20"/>
        <v>0</v>
      </c>
      <c r="X794" s="113"/>
    </row>
    <row r="795" spans="23:24" ht="12.75" customHeight="1">
      <c r="W795" s="124">
        <f t="shared" si="20"/>
        <v>0</v>
      </c>
      <c r="X795" s="113"/>
    </row>
    <row r="796" spans="23:24" ht="12.75" customHeight="1">
      <c r="W796" s="124">
        <f t="shared" si="20"/>
        <v>0</v>
      </c>
      <c r="X796" s="113"/>
    </row>
    <row r="797" spans="23:24" ht="12.75" customHeight="1">
      <c r="W797" s="124">
        <f t="shared" si="20"/>
        <v>0</v>
      </c>
      <c r="X797" s="113"/>
    </row>
    <row r="798" spans="23:24" ht="12.75" customHeight="1">
      <c r="W798" s="124">
        <f t="shared" si="20"/>
        <v>0</v>
      </c>
      <c r="X798" s="113"/>
    </row>
    <row r="799" spans="23:24" ht="12.75" customHeight="1">
      <c r="W799" s="124">
        <f t="shared" si="20"/>
        <v>0</v>
      </c>
      <c r="X799" s="113"/>
    </row>
    <row r="800" spans="23:24" ht="12.75" customHeight="1">
      <c r="W800" s="124">
        <f t="shared" si="20"/>
        <v>0</v>
      </c>
      <c r="X800" s="113"/>
    </row>
    <row r="801" spans="23:24" ht="12.75" customHeight="1">
      <c r="W801" s="124">
        <f t="shared" si="20"/>
        <v>0</v>
      </c>
      <c r="X801" s="113"/>
    </row>
    <row r="802" spans="23:24" ht="12.75" customHeight="1">
      <c r="W802" s="124">
        <f t="shared" si="20"/>
        <v>0</v>
      </c>
      <c r="X802" s="113"/>
    </row>
    <row r="803" spans="23:24" ht="12.75" customHeight="1">
      <c r="W803" s="124">
        <f t="shared" si="20"/>
        <v>0</v>
      </c>
      <c r="X803" s="113"/>
    </row>
    <row r="804" spans="23:24" ht="12.75" customHeight="1">
      <c r="W804" s="124">
        <f t="shared" si="20"/>
        <v>0</v>
      </c>
      <c r="X804" s="113"/>
    </row>
    <row r="805" spans="23:24" ht="12.75" customHeight="1">
      <c r="W805" s="124">
        <f t="shared" si="20"/>
        <v>0</v>
      </c>
      <c r="X805" s="113"/>
    </row>
    <row r="806" spans="23:24" ht="12.75" customHeight="1">
      <c r="W806" s="124">
        <f t="shared" si="20"/>
        <v>0</v>
      </c>
      <c r="X806" s="113"/>
    </row>
    <row r="807" spans="23:24" ht="12.75" customHeight="1">
      <c r="W807" s="124">
        <f t="shared" si="20"/>
        <v>0</v>
      </c>
      <c r="X807" s="113"/>
    </row>
    <row r="808" spans="23:24" ht="12.75" customHeight="1">
      <c r="W808" s="124">
        <f t="shared" si="20"/>
        <v>0</v>
      </c>
      <c r="X808" s="113"/>
    </row>
    <row r="809" spans="23:24" ht="12.75" customHeight="1">
      <c r="W809" s="124">
        <f t="shared" si="20"/>
        <v>0</v>
      </c>
      <c r="X809" s="113"/>
    </row>
    <row r="810" spans="23:24" ht="12.75" customHeight="1">
      <c r="W810" s="124">
        <f t="shared" si="20"/>
        <v>0</v>
      </c>
      <c r="X810" s="113"/>
    </row>
    <row r="811" spans="23:24" ht="12.75" customHeight="1">
      <c r="W811" s="124">
        <f t="shared" si="20"/>
        <v>0</v>
      </c>
      <c r="X811" s="113"/>
    </row>
    <row r="812" spans="23:24" ht="12.75" customHeight="1">
      <c r="W812" s="124">
        <f t="shared" si="20"/>
        <v>0</v>
      </c>
      <c r="X812" s="113"/>
    </row>
    <row r="813" spans="23:24" ht="12.75" customHeight="1">
      <c r="W813" s="124">
        <f t="shared" si="20"/>
        <v>0</v>
      </c>
      <c r="X813" s="113"/>
    </row>
    <row r="814" spans="23:24" ht="12.75" customHeight="1">
      <c r="W814" s="124">
        <f t="shared" si="20"/>
        <v>0</v>
      </c>
      <c r="X814" s="113"/>
    </row>
    <row r="815" spans="23:24" ht="12.75" customHeight="1">
      <c r="W815" s="124">
        <f t="shared" si="20"/>
        <v>0</v>
      </c>
      <c r="X815" s="113"/>
    </row>
    <row r="816" spans="23:24" ht="12.75" customHeight="1">
      <c r="W816" s="124">
        <f t="shared" si="20"/>
        <v>0</v>
      </c>
      <c r="X816" s="113"/>
    </row>
    <row r="817" spans="23:24" ht="12.75" customHeight="1">
      <c r="W817" s="124">
        <f t="shared" si="20"/>
        <v>0</v>
      </c>
      <c r="X817" s="113"/>
    </row>
    <row r="818" spans="23:24" ht="12.75" customHeight="1">
      <c r="W818" s="124">
        <f t="shared" si="20"/>
        <v>0</v>
      </c>
      <c r="X818" s="113"/>
    </row>
    <row r="819" spans="23:24" ht="12.75" customHeight="1">
      <c r="W819" s="124">
        <f t="shared" si="20"/>
        <v>0</v>
      </c>
      <c r="X819" s="113"/>
    </row>
    <row r="820" spans="23:24" ht="12.75" customHeight="1">
      <c r="W820" s="124">
        <f t="shared" si="20"/>
        <v>0</v>
      </c>
      <c r="X820" s="113"/>
    </row>
    <row r="821" spans="23:24" ht="12.75" customHeight="1">
      <c r="W821" s="124">
        <f t="shared" si="20"/>
        <v>0</v>
      </c>
      <c r="X821" s="113"/>
    </row>
    <row r="822" spans="23:24" ht="12.75" customHeight="1">
      <c r="W822" s="124">
        <f t="shared" si="20"/>
        <v>0</v>
      </c>
      <c r="X822" s="113"/>
    </row>
    <row r="823" spans="23:24" ht="12.75" customHeight="1">
      <c r="W823" s="124">
        <f t="shared" si="20"/>
        <v>0</v>
      </c>
      <c r="X823" s="113"/>
    </row>
    <row r="824" spans="23:24" ht="12.75" customHeight="1">
      <c r="W824" s="124">
        <f t="shared" si="20"/>
        <v>0</v>
      </c>
      <c r="X824" s="113"/>
    </row>
    <row r="825" spans="23:24" ht="12.75" customHeight="1">
      <c r="W825" s="124">
        <f t="shared" si="20"/>
        <v>0</v>
      </c>
      <c r="X825" s="113"/>
    </row>
    <row r="826" spans="23:24" ht="12.75" customHeight="1">
      <c r="W826" s="124">
        <f t="shared" si="20"/>
        <v>0</v>
      </c>
      <c r="X826" s="113"/>
    </row>
    <row r="827" spans="23:24" ht="12.75" customHeight="1">
      <c r="W827" s="124">
        <f t="shared" si="20"/>
        <v>0</v>
      </c>
      <c r="X827" s="113"/>
    </row>
    <row r="828" spans="23:24" ht="12.75" customHeight="1">
      <c r="W828" s="124">
        <f t="shared" si="20"/>
        <v>0</v>
      </c>
      <c r="X828" s="113"/>
    </row>
    <row r="829" spans="23:24" ht="12.75" customHeight="1">
      <c r="W829" s="124">
        <f t="shared" si="20"/>
        <v>0</v>
      </c>
      <c r="X829" s="113"/>
    </row>
    <row r="830" spans="23:24" ht="12.75" customHeight="1">
      <c r="W830" s="124">
        <f t="shared" si="20"/>
        <v>0</v>
      </c>
      <c r="X830" s="113"/>
    </row>
    <row r="831" spans="23:24" ht="12.75" customHeight="1">
      <c r="W831" s="124">
        <f t="shared" si="20"/>
        <v>0</v>
      </c>
      <c r="X831" s="113"/>
    </row>
    <row r="832" spans="23:24" ht="12.75" customHeight="1">
      <c r="W832" s="124">
        <f t="shared" si="20"/>
        <v>0</v>
      </c>
      <c r="X832" s="113"/>
    </row>
    <row r="833" spans="23:24" ht="12.75" customHeight="1">
      <c r="W833" s="124">
        <f t="shared" si="20"/>
        <v>0</v>
      </c>
      <c r="X833" s="113"/>
    </row>
    <row r="834" spans="23:24" ht="12.75" customHeight="1">
      <c r="W834" s="124">
        <f t="shared" si="20"/>
        <v>0</v>
      </c>
      <c r="X834" s="113"/>
    </row>
    <row r="835" spans="23:24" ht="12.75" customHeight="1">
      <c r="W835" s="124">
        <f t="shared" si="20"/>
        <v>0</v>
      </c>
      <c r="X835" s="113"/>
    </row>
    <row r="836" spans="23:24" ht="12.75" customHeight="1">
      <c r="W836" s="124">
        <f t="shared" si="20"/>
        <v>0</v>
      </c>
      <c r="X836" s="113"/>
    </row>
    <row r="837" spans="23:24" ht="12.75" customHeight="1">
      <c r="W837" s="124">
        <f t="shared" si="20"/>
        <v>0</v>
      </c>
      <c r="X837" s="113"/>
    </row>
    <row r="838" spans="23:24" ht="12.75" customHeight="1">
      <c r="W838" s="124">
        <f t="shared" si="20"/>
        <v>0</v>
      </c>
      <c r="X838" s="113"/>
    </row>
    <row r="839" spans="23:24" ht="12.75" customHeight="1">
      <c r="W839" s="124">
        <f t="shared" si="20"/>
        <v>0</v>
      </c>
      <c r="X839" s="113"/>
    </row>
    <row r="840" spans="23:24" ht="12.75" customHeight="1">
      <c r="W840" s="124">
        <f t="shared" si="20"/>
        <v>0</v>
      </c>
      <c r="X840" s="113"/>
    </row>
    <row r="841" spans="23:24" ht="12.75" customHeight="1">
      <c r="W841" s="124">
        <f t="shared" si="20"/>
        <v>0</v>
      </c>
      <c r="X841" s="113"/>
    </row>
    <row r="842" spans="23:24" ht="12.75" customHeight="1">
      <c r="W842" s="124">
        <f t="shared" si="20"/>
        <v>0</v>
      </c>
      <c r="X842" s="113"/>
    </row>
    <row r="843" spans="23:24" ht="12.75" customHeight="1">
      <c r="W843" s="124">
        <f t="shared" si="20"/>
        <v>0</v>
      </c>
      <c r="X843" s="113"/>
    </row>
    <row r="844" spans="23:24" ht="12.75" customHeight="1">
      <c r="W844" s="124">
        <f t="shared" si="20"/>
        <v>0</v>
      </c>
      <c r="X844" s="113"/>
    </row>
    <row r="845" spans="23:24" ht="12.75" customHeight="1">
      <c r="W845" s="124">
        <f t="shared" si="20"/>
        <v>0</v>
      </c>
      <c r="X845" s="113"/>
    </row>
    <row r="846" spans="23:24" ht="12.75" customHeight="1">
      <c r="W846" s="124">
        <f t="shared" si="20"/>
        <v>0</v>
      </c>
      <c r="X846" s="113"/>
    </row>
    <row r="847" spans="23:24" ht="12.75" customHeight="1">
      <c r="W847" s="124">
        <f t="shared" si="20"/>
        <v>0</v>
      </c>
      <c r="X847" s="113"/>
    </row>
    <row r="848" spans="23:24" ht="12.75" customHeight="1">
      <c r="W848" s="124">
        <f t="shared" si="20"/>
        <v>0</v>
      </c>
      <c r="X848" s="113"/>
    </row>
    <row r="849" spans="23:24" ht="12.75" customHeight="1">
      <c r="W849" s="124">
        <f t="shared" si="20"/>
        <v>0</v>
      </c>
      <c r="X849" s="113"/>
    </row>
    <row r="850" spans="23:24" ht="12.75" customHeight="1">
      <c r="W850" s="124">
        <f t="shared" si="20"/>
        <v>0</v>
      </c>
      <c r="X850" s="113"/>
    </row>
    <row r="851" spans="23:24" ht="12.75" customHeight="1">
      <c r="W851" s="124">
        <f t="shared" si="20"/>
        <v>0</v>
      </c>
      <c r="X851" s="113"/>
    </row>
    <row r="852" spans="23:24" ht="12.75" customHeight="1">
      <c r="W852" s="124">
        <f t="shared" si="20"/>
        <v>0</v>
      </c>
      <c r="X852" s="113"/>
    </row>
    <row r="853" spans="23:24" ht="12.75" customHeight="1">
      <c r="W853" s="124">
        <f t="shared" si="20"/>
        <v>0</v>
      </c>
      <c r="X853" s="113"/>
    </row>
    <row r="854" spans="23:24" ht="12.75" customHeight="1">
      <c r="W854" s="124">
        <f t="shared" si="20"/>
        <v>0</v>
      </c>
      <c r="X854" s="113"/>
    </row>
    <row r="855" spans="23:24" ht="12.75" customHeight="1">
      <c r="W855" s="124">
        <f t="shared" si="20"/>
        <v>0</v>
      </c>
      <c r="X855" s="113"/>
    </row>
    <row r="856" spans="23:24" ht="12.75" customHeight="1">
      <c r="W856" s="124">
        <f t="shared" si="20"/>
        <v>0</v>
      </c>
      <c r="X856" s="113"/>
    </row>
    <row r="857" spans="23:24" ht="12.75" customHeight="1">
      <c r="W857" s="124">
        <f t="shared" si="20"/>
        <v>0</v>
      </c>
      <c r="X857" s="113"/>
    </row>
    <row r="858" spans="23:24" ht="12.75" customHeight="1">
      <c r="W858" s="124">
        <f t="shared" si="20"/>
        <v>0</v>
      </c>
      <c r="X858" s="113"/>
    </row>
    <row r="859" spans="23:24" ht="12.75" customHeight="1">
      <c r="W859" s="124">
        <f t="shared" si="20"/>
        <v>0</v>
      </c>
      <c r="X859" s="113"/>
    </row>
    <row r="860" spans="23:24" ht="12.75" customHeight="1">
      <c r="W860" s="124">
        <f t="shared" si="20"/>
        <v>0</v>
      </c>
      <c r="X860" s="113"/>
    </row>
    <row r="861" spans="23:24" ht="12.75" customHeight="1">
      <c r="W861" s="124">
        <f t="shared" si="20"/>
        <v>0</v>
      </c>
      <c r="X861" s="113"/>
    </row>
    <row r="862" spans="23:24" ht="12.75" customHeight="1">
      <c r="W862" s="124">
        <f t="shared" si="20"/>
        <v>0</v>
      </c>
      <c r="X862" s="113"/>
    </row>
    <row r="863" spans="23:24" ht="12.75" customHeight="1">
      <c r="W863" s="124">
        <f t="shared" si="20"/>
        <v>0</v>
      </c>
      <c r="X863" s="113"/>
    </row>
    <row r="864" spans="23:24" ht="12.75" customHeight="1">
      <c r="W864" s="124">
        <f t="shared" si="20"/>
        <v>0</v>
      </c>
      <c r="X864" s="113"/>
    </row>
    <row r="865" spans="23:24" ht="12.75" customHeight="1">
      <c r="W865" s="124">
        <f t="shared" si="20"/>
        <v>0</v>
      </c>
      <c r="X865" s="113"/>
    </row>
    <row r="866" spans="23:24" ht="12.75" customHeight="1">
      <c r="W866" s="124">
        <f t="shared" si="20"/>
        <v>0</v>
      </c>
      <c r="X866" s="113"/>
    </row>
    <row r="867" spans="23:24" ht="12.75" customHeight="1">
      <c r="W867" s="124">
        <f t="shared" si="20"/>
        <v>0</v>
      </c>
      <c r="X867" s="113"/>
    </row>
    <row r="868" spans="23:24" ht="12.75" customHeight="1">
      <c r="W868" s="124">
        <f t="shared" si="20"/>
        <v>0</v>
      </c>
      <c r="X868" s="113"/>
    </row>
    <row r="869" spans="23:24" ht="12.75" customHeight="1">
      <c r="W869" s="124">
        <f t="shared" si="20"/>
        <v>0</v>
      </c>
      <c r="X869" s="113"/>
    </row>
    <row r="870" spans="23:24" ht="12.75" customHeight="1">
      <c r="W870" s="124">
        <f t="shared" si="20"/>
        <v>0</v>
      </c>
      <c r="X870" s="113"/>
    </row>
    <row r="871" spans="23:24" ht="12.75" customHeight="1">
      <c r="W871" s="124">
        <f t="shared" si="20"/>
        <v>0</v>
      </c>
      <c r="X871" s="113"/>
    </row>
    <row r="872" spans="23:24" ht="12.75" customHeight="1">
      <c r="W872" s="124">
        <f t="shared" si="20"/>
        <v>0</v>
      </c>
      <c r="X872" s="113"/>
    </row>
    <row r="873" spans="23:24" ht="12.75" customHeight="1">
      <c r="W873" s="124">
        <f t="shared" si="20"/>
        <v>0</v>
      </c>
      <c r="X873" s="113"/>
    </row>
    <row r="874" spans="23:24" ht="12.75" customHeight="1">
      <c r="W874" s="124">
        <f t="shared" si="20"/>
        <v>0</v>
      </c>
      <c r="X874" s="113"/>
    </row>
    <row r="875" spans="23:24" ht="12.75" customHeight="1">
      <c r="W875" s="124">
        <f t="shared" si="20"/>
        <v>0</v>
      </c>
      <c r="X875" s="113"/>
    </row>
    <row r="876" spans="23:24" ht="12.75" customHeight="1">
      <c r="W876" s="124">
        <f t="shared" si="20"/>
        <v>0</v>
      </c>
      <c r="X876" s="113"/>
    </row>
  </sheetData>
  <autoFilter ref="A3:X235" xr:uid="{00000000-0009-0000-0000-000003000000}">
    <filterColumn colId="1">
      <filters>
        <filter val="C395"/>
      </filters>
    </filterColumn>
  </autoFilter>
  <mergeCells count="11">
    <mergeCell ref="C240:E240"/>
    <mergeCell ref="F240:I240"/>
    <mergeCell ref="J240:N240"/>
    <mergeCell ref="P240:Q240"/>
    <mergeCell ref="A1:C2"/>
    <mergeCell ref="D1:P1"/>
    <mergeCell ref="Q1:Q2"/>
    <mergeCell ref="D2:P2"/>
    <mergeCell ref="O238:Q238"/>
    <mergeCell ref="A239:Q239"/>
    <mergeCell ref="A240:B240"/>
  </mergeCells>
  <conditionalFormatting sqref="A4:V237 X4:AK237 W4:W876">
    <cfRule type="containsText" dxfId="2" priority="1" operator="containsText" text="Modificación propuesta">
      <formula>NOT(ISERROR(SEARCH(("Modificación propuesta"),(A4))))</formula>
    </cfRule>
  </conditionalFormatting>
  <dataValidations count="1">
    <dataValidation type="list" allowBlank="1" showErrorMessage="1" sqref="A151 X151 A159:A182 X159:X182 A220:A227 X220:X227" xr:uid="{00000000-0002-0000-0300-000000000000}">
      <formula1>#REF!</formula1>
    </dataValidation>
  </dataValidations>
  <pageMargins left="0.7" right="0.7" top="0.75" bottom="0.75" header="0" footer="0"/>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251E7-D8AE-4D5A-9623-64636F76328E}">
  <sheetPr>
    <tabColor rgb="FF00FFFF"/>
    <outlinePr summaryBelow="0" summaryRight="0"/>
  </sheetPr>
  <dimension ref="A1:R974"/>
  <sheetViews>
    <sheetView workbookViewId="0">
      <selection activeCell="D4" sqref="D4"/>
    </sheetView>
  </sheetViews>
  <sheetFormatPr baseColWidth="10" defaultColWidth="12.7109375" defaultRowHeight="15" customHeight="1"/>
  <cols>
    <col min="1" max="1" width="14" style="476" customWidth="1"/>
    <col min="2" max="2" width="14" style="461" hidden="1" customWidth="1"/>
    <col min="3" max="3" width="12.7109375" style="461"/>
    <col min="4" max="4" width="27.140625" style="461" customWidth="1"/>
    <col min="5" max="7" width="12.7109375" style="461"/>
    <col min="8" max="8" width="23.7109375" style="461" customWidth="1"/>
    <col min="9" max="9" width="12.7109375" style="461"/>
    <col min="10" max="10" width="20.140625" style="461" customWidth="1"/>
    <col min="11" max="11" width="19.7109375" style="461" customWidth="1"/>
    <col min="12" max="12" width="69.7109375" style="461" customWidth="1"/>
    <col min="13" max="14" width="12.7109375" style="461"/>
    <col min="15" max="15" width="16.7109375" style="461" customWidth="1"/>
    <col min="16" max="16" width="32" style="461" customWidth="1"/>
    <col min="17" max="17" width="43.7109375" style="461" customWidth="1"/>
    <col min="18" max="18" width="15.140625" style="461" customWidth="1"/>
    <col min="19" max="16384" width="12.7109375" style="461"/>
  </cols>
  <sheetData>
    <row r="1" spans="1:18" ht="75.75" customHeight="1">
      <c r="A1" s="620" t="s">
        <v>1632</v>
      </c>
      <c r="B1" s="620" t="s">
        <v>2432</v>
      </c>
      <c r="C1" s="620" t="s">
        <v>47</v>
      </c>
      <c r="D1" s="620" t="s">
        <v>1504</v>
      </c>
      <c r="E1" s="620" t="s">
        <v>1633</v>
      </c>
      <c r="F1" s="620" t="s">
        <v>1634</v>
      </c>
      <c r="G1" s="620" t="s">
        <v>1635</v>
      </c>
      <c r="H1" s="620" t="s">
        <v>1507</v>
      </c>
      <c r="I1" s="620" t="s">
        <v>1636</v>
      </c>
      <c r="J1" s="621" t="s">
        <v>1637</v>
      </c>
      <c r="K1" s="621" t="s">
        <v>1638</v>
      </c>
      <c r="L1" s="620" t="s">
        <v>1639</v>
      </c>
      <c r="M1" s="620" t="s">
        <v>1640</v>
      </c>
      <c r="N1" s="620" t="s">
        <v>1641</v>
      </c>
      <c r="O1" s="620" t="s">
        <v>1642</v>
      </c>
      <c r="P1" s="620" t="s">
        <v>1643</v>
      </c>
      <c r="Q1" s="620" t="s">
        <v>1644</v>
      </c>
      <c r="R1" s="87" t="s">
        <v>2433</v>
      </c>
    </row>
    <row r="2" spans="1:18" s="456" customFormat="1" ht="14.25">
      <c r="A2" s="467" t="s">
        <v>1645</v>
      </c>
      <c r="B2" s="467" t="e">
        <v>#N/A</v>
      </c>
      <c r="C2" s="466">
        <v>80111707</v>
      </c>
      <c r="D2" s="469" t="s">
        <v>1646</v>
      </c>
      <c r="E2" s="466" t="s">
        <v>258</v>
      </c>
      <c r="F2" s="466" t="s">
        <v>258</v>
      </c>
      <c r="G2" s="466">
        <v>12</v>
      </c>
      <c r="H2" s="465" t="s">
        <v>1647</v>
      </c>
      <c r="I2" s="464" t="s">
        <v>2375</v>
      </c>
      <c r="J2" s="463">
        <v>445000</v>
      </c>
      <c r="K2" s="463">
        <v>445000</v>
      </c>
      <c r="L2" s="469" t="s">
        <v>1649</v>
      </c>
      <c r="M2" s="466">
        <v>0</v>
      </c>
      <c r="N2" s="466">
        <v>0</v>
      </c>
      <c r="O2" s="465" t="s">
        <v>2374</v>
      </c>
      <c r="P2" s="466"/>
      <c r="Q2" s="465" t="s">
        <v>1650</v>
      </c>
    </row>
    <row r="3" spans="1:18" s="456" customFormat="1" ht="14.25">
      <c r="A3" s="467" t="s">
        <v>1651</v>
      </c>
      <c r="B3" s="467" t="e">
        <v>#N/A</v>
      </c>
      <c r="C3" s="466">
        <v>43223204</v>
      </c>
      <c r="D3" s="469" t="s">
        <v>1652</v>
      </c>
      <c r="E3" s="466" t="s">
        <v>121</v>
      </c>
      <c r="F3" s="466" t="s">
        <v>121</v>
      </c>
      <c r="G3" s="466">
        <v>10</v>
      </c>
      <c r="H3" s="465" t="s">
        <v>2410</v>
      </c>
      <c r="I3" s="464" t="s">
        <v>2375</v>
      </c>
      <c r="J3" s="463">
        <v>42728323.366060019</v>
      </c>
      <c r="K3" s="463">
        <v>42728323</v>
      </c>
      <c r="L3" s="469" t="s">
        <v>1654</v>
      </c>
      <c r="M3" s="466">
        <v>0</v>
      </c>
      <c r="N3" s="466">
        <v>0</v>
      </c>
      <c r="O3" s="465" t="s">
        <v>2374</v>
      </c>
      <c r="P3" s="466"/>
      <c r="Q3" s="465" t="s">
        <v>1655</v>
      </c>
    </row>
    <row r="4" spans="1:18" s="456" customFormat="1" ht="14.25">
      <c r="A4" s="467" t="s">
        <v>1656</v>
      </c>
      <c r="B4" s="467" t="e">
        <v>#N/A</v>
      </c>
      <c r="C4" s="466">
        <v>81161800</v>
      </c>
      <c r="D4" s="469" t="s">
        <v>1657</v>
      </c>
      <c r="E4" s="466" t="s">
        <v>121</v>
      </c>
      <c r="F4" s="466" t="s">
        <v>179</v>
      </c>
      <c r="G4" s="466">
        <v>10</v>
      </c>
      <c r="H4" s="465" t="s">
        <v>2381</v>
      </c>
      <c r="I4" s="464" t="s">
        <v>2375</v>
      </c>
      <c r="J4" s="463">
        <v>0</v>
      </c>
      <c r="K4" s="463">
        <v>4384178</v>
      </c>
      <c r="L4" s="469" t="s">
        <v>1659</v>
      </c>
      <c r="M4" s="466">
        <v>0</v>
      </c>
      <c r="N4" s="466">
        <v>0</v>
      </c>
      <c r="O4" s="465" t="s">
        <v>2374</v>
      </c>
      <c r="P4" s="466"/>
      <c r="Q4" s="465" t="s">
        <v>1660</v>
      </c>
    </row>
    <row r="5" spans="1:18" s="456" customFormat="1" ht="14.25">
      <c r="A5" s="467" t="s">
        <v>1661</v>
      </c>
      <c r="B5" s="467" t="e">
        <v>#N/A</v>
      </c>
      <c r="C5" s="466">
        <v>92101501</v>
      </c>
      <c r="D5" s="469" t="s">
        <v>2229</v>
      </c>
      <c r="E5" s="466" t="s">
        <v>121</v>
      </c>
      <c r="F5" s="466" t="s">
        <v>179</v>
      </c>
      <c r="G5" s="466">
        <v>1</v>
      </c>
      <c r="H5" s="465" t="s">
        <v>2386</v>
      </c>
      <c r="I5" s="464" t="s">
        <v>2375</v>
      </c>
      <c r="J5" s="463">
        <v>27489131</v>
      </c>
      <c r="K5" s="463">
        <v>27489131</v>
      </c>
      <c r="L5" s="469" t="s">
        <v>1659</v>
      </c>
      <c r="M5" s="466">
        <v>0</v>
      </c>
      <c r="N5" s="466">
        <v>0</v>
      </c>
      <c r="O5" s="465" t="s">
        <v>2374</v>
      </c>
      <c r="P5" s="466"/>
      <c r="Q5" s="465" t="s">
        <v>1660</v>
      </c>
    </row>
    <row r="6" spans="1:18" s="456" customFormat="1" ht="14.25">
      <c r="A6" s="467" t="s">
        <v>1662</v>
      </c>
      <c r="B6" s="467" t="e">
        <v>#N/A</v>
      </c>
      <c r="C6" s="466">
        <v>76111501</v>
      </c>
      <c r="D6" s="469" t="s">
        <v>1663</v>
      </c>
      <c r="E6" s="466" t="s">
        <v>127</v>
      </c>
      <c r="F6" s="466" t="s">
        <v>121</v>
      </c>
      <c r="G6" s="466">
        <v>12</v>
      </c>
      <c r="H6" s="465" t="s">
        <v>2398</v>
      </c>
      <c r="I6" s="464" t="s">
        <v>2375</v>
      </c>
      <c r="J6" s="463">
        <v>47904636.363636367</v>
      </c>
      <c r="K6" s="463">
        <v>526951000</v>
      </c>
      <c r="L6" s="469" t="s">
        <v>1665</v>
      </c>
      <c r="M6" s="466">
        <v>0</v>
      </c>
      <c r="N6" s="466">
        <v>0</v>
      </c>
      <c r="O6" s="465" t="s">
        <v>2374</v>
      </c>
      <c r="P6" s="466"/>
      <c r="Q6" s="465" t="s">
        <v>1660</v>
      </c>
    </row>
    <row r="7" spans="1:18" s="456" customFormat="1" ht="14.25">
      <c r="A7" s="467" t="s">
        <v>1666</v>
      </c>
      <c r="B7" s="467">
        <v>23</v>
      </c>
      <c r="C7" s="466" t="s">
        <v>1667</v>
      </c>
      <c r="D7" s="469" t="s">
        <v>1668</v>
      </c>
      <c r="E7" s="466" t="s">
        <v>1714</v>
      </c>
      <c r="F7" s="466" t="s">
        <v>1714</v>
      </c>
      <c r="G7" s="466">
        <v>10</v>
      </c>
      <c r="H7" s="466" t="s">
        <v>1669</v>
      </c>
      <c r="I7" s="466" t="s">
        <v>2375</v>
      </c>
      <c r="J7" s="470">
        <v>0</v>
      </c>
      <c r="K7" s="470">
        <v>57879000</v>
      </c>
      <c r="L7" s="469" t="s">
        <v>1670</v>
      </c>
      <c r="M7" s="466">
        <v>0</v>
      </c>
      <c r="N7" s="466">
        <v>0</v>
      </c>
      <c r="O7" s="465" t="s">
        <v>2374</v>
      </c>
      <c r="P7" s="466"/>
      <c r="Q7" s="465" t="s">
        <v>1660</v>
      </c>
    </row>
    <row r="8" spans="1:18" s="456" customFormat="1" ht="14.25">
      <c r="A8" s="467" t="s">
        <v>1671</v>
      </c>
      <c r="B8" s="467" t="e">
        <v>#N/A</v>
      </c>
      <c r="C8" s="466">
        <v>53102700</v>
      </c>
      <c r="D8" s="469" t="s">
        <v>1646</v>
      </c>
      <c r="E8" s="466" t="s">
        <v>258</v>
      </c>
      <c r="F8" s="466" t="s">
        <v>258</v>
      </c>
      <c r="G8" s="466">
        <v>12</v>
      </c>
      <c r="H8" s="465" t="s">
        <v>1647</v>
      </c>
      <c r="I8" s="464" t="s">
        <v>2375</v>
      </c>
      <c r="J8" s="463">
        <v>295000</v>
      </c>
      <c r="K8" s="463">
        <v>295000</v>
      </c>
      <c r="L8" s="469" t="s">
        <v>1672</v>
      </c>
      <c r="M8" s="466">
        <v>0</v>
      </c>
      <c r="N8" s="466">
        <v>0</v>
      </c>
      <c r="O8" s="465" t="s">
        <v>2374</v>
      </c>
      <c r="P8" s="466"/>
      <c r="Q8" s="465" t="s">
        <v>1650</v>
      </c>
    </row>
    <row r="9" spans="1:18" s="456" customFormat="1" ht="14.25">
      <c r="A9" s="467" t="s">
        <v>1673</v>
      </c>
      <c r="B9" s="467" t="e">
        <v>#N/A</v>
      </c>
      <c r="C9" s="466">
        <v>80111600</v>
      </c>
      <c r="D9" s="469" t="s">
        <v>1674</v>
      </c>
      <c r="E9" s="466" t="s">
        <v>179</v>
      </c>
      <c r="F9" s="466" t="s">
        <v>179</v>
      </c>
      <c r="G9" s="466">
        <v>6</v>
      </c>
      <c r="H9" s="465" t="s">
        <v>1675</v>
      </c>
      <c r="I9" s="464" t="s">
        <v>2375</v>
      </c>
      <c r="J9" s="463">
        <v>2300000</v>
      </c>
      <c r="K9" s="463">
        <v>13800000</v>
      </c>
      <c r="L9" s="469" t="s">
        <v>1676</v>
      </c>
      <c r="M9" s="466">
        <v>0</v>
      </c>
      <c r="N9" s="466">
        <v>0</v>
      </c>
      <c r="O9" s="465" t="s">
        <v>2374</v>
      </c>
      <c r="P9" s="466"/>
      <c r="Q9" s="465" t="s">
        <v>1696</v>
      </c>
    </row>
    <row r="10" spans="1:18" s="456" customFormat="1" ht="14.25">
      <c r="A10" s="467" t="s">
        <v>1677</v>
      </c>
      <c r="B10" s="467" t="e">
        <v>#N/A</v>
      </c>
      <c r="C10" s="466">
        <v>80111600</v>
      </c>
      <c r="D10" s="469" t="s">
        <v>1678</v>
      </c>
      <c r="E10" s="466" t="s">
        <v>121</v>
      </c>
      <c r="F10" s="466" t="s">
        <v>1885</v>
      </c>
      <c r="G10" s="466">
        <v>6</v>
      </c>
      <c r="H10" s="465" t="s">
        <v>1675</v>
      </c>
      <c r="I10" s="464" t="s">
        <v>2375</v>
      </c>
      <c r="J10" s="463">
        <v>4620000</v>
      </c>
      <c r="K10" s="463">
        <v>27720000</v>
      </c>
      <c r="L10" s="469" t="s">
        <v>1676</v>
      </c>
      <c r="M10" s="466">
        <v>0</v>
      </c>
      <c r="N10" s="466">
        <v>0</v>
      </c>
      <c r="O10" s="465" t="s">
        <v>2374</v>
      </c>
      <c r="P10" s="466"/>
      <c r="Q10" s="465" t="s">
        <v>2431</v>
      </c>
    </row>
    <row r="11" spans="1:18" s="456" customFormat="1" ht="14.25">
      <c r="A11" s="467" t="s">
        <v>1679</v>
      </c>
      <c r="B11" s="467" t="e">
        <v>#N/A</v>
      </c>
      <c r="C11" s="466">
        <v>53102700</v>
      </c>
      <c r="D11" s="469" t="s">
        <v>1646</v>
      </c>
      <c r="E11" s="466" t="s">
        <v>258</v>
      </c>
      <c r="F11" s="466" t="s">
        <v>258</v>
      </c>
      <c r="G11" s="466">
        <v>12</v>
      </c>
      <c r="H11" s="465" t="s">
        <v>1647</v>
      </c>
      <c r="I11" s="464" t="s">
        <v>2375</v>
      </c>
      <c r="J11" s="463">
        <v>464000</v>
      </c>
      <c r="K11" s="463">
        <v>464000</v>
      </c>
      <c r="L11" s="469" t="s">
        <v>1680</v>
      </c>
      <c r="M11" s="466">
        <v>0</v>
      </c>
      <c r="N11" s="466">
        <v>0</v>
      </c>
      <c r="O11" s="465" t="s">
        <v>2374</v>
      </c>
      <c r="P11" s="466"/>
      <c r="Q11" s="465" t="s">
        <v>1650</v>
      </c>
    </row>
    <row r="12" spans="1:18" s="456" customFormat="1" ht="14.25">
      <c r="A12" s="467" t="s">
        <v>1681</v>
      </c>
      <c r="B12" s="467" t="e">
        <v>#N/A</v>
      </c>
      <c r="C12" s="466">
        <v>80111600</v>
      </c>
      <c r="D12" s="469" t="s">
        <v>1682</v>
      </c>
      <c r="E12" s="466" t="s">
        <v>121</v>
      </c>
      <c r="F12" s="466" t="s">
        <v>1885</v>
      </c>
      <c r="G12" s="466">
        <v>5</v>
      </c>
      <c r="H12" s="465" t="s">
        <v>1675</v>
      </c>
      <c r="I12" s="464" t="s">
        <v>2375</v>
      </c>
      <c r="J12" s="463">
        <v>3800000</v>
      </c>
      <c r="K12" s="463">
        <v>19000000</v>
      </c>
      <c r="L12" s="469" t="s">
        <v>1676</v>
      </c>
      <c r="M12" s="466">
        <v>0</v>
      </c>
      <c r="N12" s="466">
        <v>0</v>
      </c>
      <c r="O12" s="465" t="s">
        <v>2374</v>
      </c>
      <c r="P12" s="466"/>
      <c r="Q12" s="465" t="s">
        <v>1683</v>
      </c>
    </row>
    <row r="13" spans="1:18" s="456" customFormat="1" ht="14.25">
      <c r="A13" s="467" t="s">
        <v>1684</v>
      </c>
      <c r="B13" s="467" t="e">
        <v>#N/A</v>
      </c>
      <c r="C13" s="466">
        <v>53102700</v>
      </c>
      <c r="D13" s="469" t="s">
        <v>1646</v>
      </c>
      <c r="E13" s="466" t="s">
        <v>258</v>
      </c>
      <c r="F13" s="466" t="s">
        <v>258</v>
      </c>
      <c r="G13" s="466">
        <v>12</v>
      </c>
      <c r="H13" s="465" t="s">
        <v>1647</v>
      </c>
      <c r="I13" s="464" t="s">
        <v>2375</v>
      </c>
      <c r="J13" s="463">
        <v>379000</v>
      </c>
      <c r="K13" s="463">
        <v>379000</v>
      </c>
      <c r="L13" s="469" t="s">
        <v>1685</v>
      </c>
      <c r="M13" s="466">
        <v>0</v>
      </c>
      <c r="N13" s="466">
        <v>0</v>
      </c>
      <c r="O13" s="465" t="s">
        <v>2374</v>
      </c>
      <c r="P13" s="466"/>
      <c r="Q13" s="465" t="s">
        <v>1650</v>
      </c>
    </row>
    <row r="14" spans="1:18" s="456" customFormat="1" ht="14.25">
      <c r="A14" s="467" t="s">
        <v>1686</v>
      </c>
      <c r="B14" s="467" t="e">
        <v>#N/A</v>
      </c>
      <c r="C14" s="466" t="s">
        <v>78</v>
      </c>
      <c r="D14" s="469" t="s">
        <v>2430</v>
      </c>
      <c r="E14" s="466" t="s">
        <v>127</v>
      </c>
      <c r="F14" s="466" t="s">
        <v>2392</v>
      </c>
      <c r="G14" s="466">
        <v>12</v>
      </c>
      <c r="H14" s="465" t="s">
        <v>78</v>
      </c>
      <c r="I14" s="464" t="s">
        <v>2375</v>
      </c>
      <c r="J14" s="463">
        <v>123030000</v>
      </c>
      <c r="K14" s="463">
        <v>123030000</v>
      </c>
      <c r="L14" s="469" t="s">
        <v>2429</v>
      </c>
      <c r="M14" s="466">
        <v>0</v>
      </c>
      <c r="N14" s="466">
        <v>0</v>
      </c>
      <c r="O14" s="465" t="s">
        <v>2374</v>
      </c>
      <c r="P14" s="466"/>
      <c r="Q14" s="465" t="s">
        <v>1660</v>
      </c>
    </row>
    <row r="15" spans="1:18" s="456" customFormat="1" ht="14.25">
      <c r="A15" s="467" t="s">
        <v>1687</v>
      </c>
      <c r="B15" s="467">
        <v>9</v>
      </c>
      <c r="C15" s="466" t="s">
        <v>78</v>
      </c>
      <c r="D15" s="469" t="s">
        <v>2428</v>
      </c>
      <c r="E15" s="466" t="s">
        <v>127</v>
      </c>
      <c r="F15" s="466" t="s">
        <v>2392</v>
      </c>
      <c r="G15" s="466">
        <v>12</v>
      </c>
      <c r="H15" s="466" t="s">
        <v>78</v>
      </c>
      <c r="I15" s="466" t="s">
        <v>2375</v>
      </c>
      <c r="J15" s="470">
        <v>0</v>
      </c>
      <c r="K15" s="470">
        <v>9639000</v>
      </c>
      <c r="L15" s="469" t="s">
        <v>2427</v>
      </c>
      <c r="M15" s="466">
        <v>0</v>
      </c>
      <c r="N15" s="466">
        <v>0</v>
      </c>
      <c r="O15" s="465" t="s">
        <v>2374</v>
      </c>
      <c r="P15" s="466"/>
      <c r="Q15" s="465" t="s">
        <v>1660</v>
      </c>
    </row>
    <row r="16" spans="1:18" s="456" customFormat="1" ht="14.25">
      <c r="A16" s="467" t="s">
        <v>1688</v>
      </c>
      <c r="B16" s="467" t="e">
        <v>#N/A</v>
      </c>
      <c r="C16" s="466">
        <v>81112208</v>
      </c>
      <c r="D16" s="469" t="s">
        <v>1689</v>
      </c>
      <c r="E16" s="466" t="s">
        <v>121</v>
      </c>
      <c r="F16" s="466" t="s">
        <v>121</v>
      </c>
      <c r="G16" s="466">
        <v>10</v>
      </c>
      <c r="H16" s="465" t="s">
        <v>1690</v>
      </c>
      <c r="I16" s="464" t="s">
        <v>2375</v>
      </c>
      <c r="J16" s="463">
        <v>124908300</v>
      </c>
      <c r="K16" s="463">
        <v>124908300</v>
      </c>
      <c r="L16" s="469" t="s">
        <v>1691</v>
      </c>
      <c r="M16" s="466">
        <v>0</v>
      </c>
      <c r="N16" s="466">
        <v>0</v>
      </c>
      <c r="O16" s="465" t="s">
        <v>2374</v>
      </c>
      <c r="P16" s="466"/>
      <c r="Q16" s="465" t="s">
        <v>1655</v>
      </c>
    </row>
    <row r="17" spans="1:17" s="456" customFormat="1" ht="14.25">
      <c r="A17" s="467" t="s">
        <v>1692</v>
      </c>
      <c r="B17" s="467" t="e">
        <v>#N/A</v>
      </c>
      <c r="C17" s="466">
        <v>43222600</v>
      </c>
      <c r="D17" s="469" t="s">
        <v>2236</v>
      </c>
      <c r="E17" s="466" t="s">
        <v>258</v>
      </c>
      <c r="F17" s="466" t="s">
        <v>258</v>
      </c>
      <c r="G17" s="466">
        <v>12</v>
      </c>
      <c r="H17" s="465" t="s">
        <v>1658</v>
      </c>
      <c r="I17" s="464" t="s">
        <v>2375</v>
      </c>
      <c r="J17" s="463">
        <v>0</v>
      </c>
      <c r="K17" s="463">
        <v>44285670</v>
      </c>
      <c r="L17" s="469" t="s">
        <v>1691</v>
      </c>
      <c r="M17" s="466">
        <v>0</v>
      </c>
      <c r="N17" s="466">
        <v>0</v>
      </c>
      <c r="O17" s="465" t="s">
        <v>2374</v>
      </c>
      <c r="P17" s="466"/>
      <c r="Q17" s="465" t="s">
        <v>1655</v>
      </c>
    </row>
    <row r="18" spans="1:17" s="456" customFormat="1" ht="14.25">
      <c r="A18" s="467" t="s">
        <v>1693</v>
      </c>
      <c r="B18" s="467" t="e">
        <v>#N/A</v>
      </c>
      <c r="C18" s="466">
        <v>43222610</v>
      </c>
      <c r="D18" s="469" t="s">
        <v>2426</v>
      </c>
      <c r="E18" s="466" t="s">
        <v>682</v>
      </c>
      <c r="F18" s="466" t="s">
        <v>785</v>
      </c>
      <c r="G18" s="466">
        <v>10</v>
      </c>
      <c r="H18" s="465" t="s">
        <v>1658</v>
      </c>
      <c r="I18" s="464" t="s">
        <v>2375</v>
      </c>
      <c r="J18" s="463">
        <v>23194130.399999999</v>
      </c>
      <c r="K18" s="463">
        <v>23194130</v>
      </c>
      <c r="L18" s="469" t="s">
        <v>1691</v>
      </c>
      <c r="M18" s="466">
        <v>0</v>
      </c>
      <c r="N18" s="466">
        <v>0</v>
      </c>
      <c r="O18" s="465" t="s">
        <v>2374</v>
      </c>
      <c r="P18" s="466"/>
      <c r="Q18" s="465" t="s">
        <v>1655</v>
      </c>
    </row>
    <row r="19" spans="1:17" s="456" customFormat="1" ht="14.25">
      <c r="A19" s="467" t="s">
        <v>1694</v>
      </c>
      <c r="B19" s="467" t="e">
        <v>#N/A</v>
      </c>
      <c r="C19" s="466" t="s">
        <v>2253</v>
      </c>
      <c r="D19" s="474" t="s">
        <v>2254</v>
      </c>
      <c r="E19" s="466" t="s">
        <v>121</v>
      </c>
      <c r="F19" s="466" t="s">
        <v>121</v>
      </c>
      <c r="G19" s="466">
        <v>10</v>
      </c>
      <c r="H19" s="465" t="s">
        <v>1658</v>
      </c>
      <c r="I19" s="464" t="s">
        <v>2375</v>
      </c>
      <c r="J19" s="463">
        <v>40000000</v>
      </c>
      <c r="K19" s="463">
        <v>40000000</v>
      </c>
      <c r="L19" s="469" t="s">
        <v>2425</v>
      </c>
      <c r="M19" s="466">
        <v>0</v>
      </c>
      <c r="N19" s="466">
        <v>0</v>
      </c>
      <c r="O19" s="465" t="s">
        <v>2374</v>
      </c>
      <c r="P19" s="466"/>
      <c r="Q19" s="465" t="s">
        <v>1696</v>
      </c>
    </row>
    <row r="20" spans="1:17" s="456" customFormat="1" ht="14.25">
      <c r="A20" s="467" t="s">
        <v>1697</v>
      </c>
      <c r="B20" s="467" t="e">
        <v>#N/A</v>
      </c>
      <c r="C20" s="466" t="s">
        <v>2418</v>
      </c>
      <c r="D20" s="469" t="s">
        <v>2238</v>
      </c>
      <c r="E20" s="466" t="s">
        <v>258</v>
      </c>
      <c r="F20" s="466" t="s">
        <v>258</v>
      </c>
      <c r="G20" s="466">
        <v>10</v>
      </c>
      <c r="H20" s="465" t="s">
        <v>2398</v>
      </c>
      <c r="I20" s="464" t="s">
        <v>2375</v>
      </c>
      <c r="J20" s="463" t="s">
        <v>279</v>
      </c>
      <c r="K20" s="463">
        <v>29664000</v>
      </c>
      <c r="L20" s="469" t="s">
        <v>1724</v>
      </c>
      <c r="M20" s="466">
        <v>0</v>
      </c>
      <c r="N20" s="466">
        <v>0</v>
      </c>
      <c r="O20" s="465" t="s">
        <v>2374</v>
      </c>
      <c r="P20" s="466"/>
      <c r="Q20" s="465" t="s">
        <v>1660</v>
      </c>
    </row>
    <row r="21" spans="1:17" s="456" customFormat="1" ht="14.25">
      <c r="A21" s="467" t="s">
        <v>1698</v>
      </c>
      <c r="B21" s="467" t="e">
        <v>#N/A</v>
      </c>
      <c r="C21" s="466">
        <v>80111504</v>
      </c>
      <c r="D21" s="469" t="s">
        <v>1699</v>
      </c>
      <c r="E21" s="466" t="s">
        <v>121</v>
      </c>
      <c r="F21" s="466" t="s">
        <v>121</v>
      </c>
      <c r="G21" s="466">
        <v>10</v>
      </c>
      <c r="H21" s="465" t="s">
        <v>1675</v>
      </c>
      <c r="I21" s="464" t="s">
        <v>2375</v>
      </c>
      <c r="J21" s="463">
        <v>77639000</v>
      </c>
      <c r="K21" s="463">
        <v>77639000</v>
      </c>
      <c r="L21" s="469" t="s">
        <v>1700</v>
      </c>
      <c r="M21" s="466">
        <v>0</v>
      </c>
      <c r="N21" s="466">
        <v>0</v>
      </c>
      <c r="O21" s="465" t="s">
        <v>2374</v>
      </c>
      <c r="P21" s="466"/>
      <c r="Q21" s="465" t="s">
        <v>1650</v>
      </c>
    </row>
    <row r="22" spans="1:17" s="456" customFormat="1" ht="14.25">
      <c r="A22" s="467" t="s">
        <v>1701</v>
      </c>
      <c r="B22" s="467" t="e">
        <v>#N/A</v>
      </c>
      <c r="C22" s="466">
        <v>46181503</v>
      </c>
      <c r="D22" s="469" t="s">
        <v>2424</v>
      </c>
      <c r="E22" s="466" t="s">
        <v>121</v>
      </c>
      <c r="F22" s="466" t="s">
        <v>121</v>
      </c>
      <c r="G22" s="466">
        <v>10</v>
      </c>
      <c r="H22" s="465" t="s">
        <v>1702</v>
      </c>
      <c r="I22" s="464" t="s">
        <v>2375</v>
      </c>
      <c r="J22" s="463">
        <v>17313735.600000001</v>
      </c>
      <c r="K22" s="463">
        <v>17313736</v>
      </c>
      <c r="L22" s="469" t="s">
        <v>1703</v>
      </c>
      <c r="M22" s="466">
        <v>0</v>
      </c>
      <c r="N22" s="466">
        <v>0</v>
      </c>
      <c r="O22" s="465" t="s">
        <v>2374</v>
      </c>
      <c r="P22" s="466"/>
      <c r="Q22" s="465" t="s">
        <v>1650</v>
      </c>
    </row>
    <row r="23" spans="1:17" s="456" customFormat="1" ht="14.25">
      <c r="A23" s="467" t="s">
        <v>1704</v>
      </c>
      <c r="B23" s="467" t="e">
        <v>#N/A</v>
      </c>
      <c r="C23" s="466">
        <v>46191601</v>
      </c>
      <c r="D23" s="469" t="s">
        <v>1705</v>
      </c>
      <c r="E23" s="466" t="s">
        <v>121</v>
      </c>
      <c r="F23" s="466" t="s">
        <v>121</v>
      </c>
      <c r="G23" s="466">
        <v>10</v>
      </c>
      <c r="H23" s="465" t="s">
        <v>1706</v>
      </c>
      <c r="I23" s="464" t="s">
        <v>2375</v>
      </c>
      <c r="J23" s="463">
        <v>1598464.9350000001</v>
      </c>
      <c r="K23" s="463">
        <v>1548450</v>
      </c>
      <c r="L23" s="469" t="s">
        <v>1703</v>
      </c>
      <c r="M23" s="466">
        <v>0</v>
      </c>
      <c r="N23" s="466">
        <v>0</v>
      </c>
      <c r="O23" s="465" t="s">
        <v>2374</v>
      </c>
      <c r="P23" s="466"/>
      <c r="Q23" s="465" t="s">
        <v>1650</v>
      </c>
    </row>
    <row r="24" spans="1:17" s="456" customFormat="1" ht="14.25">
      <c r="A24" s="467" t="s">
        <v>1707</v>
      </c>
      <c r="B24" s="467">
        <v>1</v>
      </c>
      <c r="C24" s="466" t="s">
        <v>78</v>
      </c>
      <c r="D24" s="469" t="s">
        <v>2423</v>
      </c>
      <c r="E24" s="466" t="s">
        <v>121</v>
      </c>
      <c r="F24" s="466" t="s">
        <v>121</v>
      </c>
      <c r="G24" s="466">
        <v>10</v>
      </c>
      <c r="H24" s="466" t="s">
        <v>78</v>
      </c>
      <c r="I24" s="466" t="s">
        <v>2375</v>
      </c>
      <c r="J24" s="470">
        <v>0</v>
      </c>
      <c r="K24" s="470">
        <v>9639000</v>
      </c>
      <c r="L24" s="469" t="s">
        <v>2422</v>
      </c>
      <c r="M24" s="466">
        <v>0</v>
      </c>
      <c r="N24" s="466">
        <v>0</v>
      </c>
      <c r="O24" s="465" t="s">
        <v>2374</v>
      </c>
      <c r="P24" s="466"/>
      <c r="Q24" s="465" t="s">
        <v>1660</v>
      </c>
    </row>
    <row r="25" spans="1:17" s="456" customFormat="1" ht="14.25">
      <c r="A25" s="467" t="s">
        <v>1708</v>
      </c>
      <c r="B25" s="467" t="e">
        <v>#N/A</v>
      </c>
      <c r="C25" s="466" t="s">
        <v>78</v>
      </c>
      <c r="D25" s="469" t="s">
        <v>2421</v>
      </c>
      <c r="E25" s="466" t="s">
        <v>121</v>
      </c>
      <c r="F25" s="466" t="s">
        <v>121</v>
      </c>
      <c r="G25" s="466">
        <v>10</v>
      </c>
      <c r="H25" s="465" t="s">
        <v>78</v>
      </c>
      <c r="I25" s="464" t="s">
        <v>2375</v>
      </c>
      <c r="J25" s="463">
        <v>0</v>
      </c>
      <c r="K25" s="463">
        <v>16215000</v>
      </c>
      <c r="L25" s="469" t="s">
        <v>2420</v>
      </c>
      <c r="M25" s="466">
        <v>0</v>
      </c>
      <c r="N25" s="466">
        <v>0</v>
      </c>
      <c r="O25" s="465" t="s">
        <v>2374</v>
      </c>
      <c r="P25" s="466"/>
      <c r="Q25" s="465" t="s">
        <v>1660</v>
      </c>
    </row>
    <row r="26" spans="1:17" s="456" customFormat="1" ht="14.25">
      <c r="A26" s="467" t="s">
        <v>1709</v>
      </c>
      <c r="B26" s="467">
        <v>17</v>
      </c>
      <c r="C26" s="466">
        <v>85101600</v>
      </c>
      <c r="D26" s="469" t="s">
        <v>1710</v>
      </c>
      <c r="E26" s="466" t="s">
        <v>121</v>
      </c>
      <c r="F26" s="466" t="s">
        <v>121</v>
      </c>
      <c r="G26" s="466">
        <v>10</v>
      </c>
      <c r="H26" s="466" t="s">
        <v>1675</v>
      </c>
      <c r="I26" s="466" t="s">
        <v>2375</v>
      </c>
      <c r="J26" s="470">
        <v>184542000</v>
      </c>
      <c r="K26" s="470">
        <v>184542000</v>
      </c>
      <c r="L26" s="469" t="s">
        <v>1711</v>
      </c>
      <c r="M26" s="466">
        <v>0</v>
      </c>
      <c r="N26" s="466">
        <v>0</v>
      </c>
      <c r="O26" s="465" t="s">
        <v>2374</v>
      </c>
      <c r="P26" s="466"/>
      <c r="Q26" s="465" t="s">
        <v>1650</v>
      </c>
    </row>
    <row r="27" spans="1:17" s="456" customFormat="1" ht="14.25">
      <c r="A27" s="467" t="s">
        <v>1712</v>
      </c>
      <c r="B27" s="467" t="e">
        <v>#N/A</v>
      </c>
      <c r="C27" s="466">
        <v>84131501</v>
      </c>
      <c r="D27" s="469" t="s">
        <v>1713</v>
      </c>
      <c r="E27" s="466" t="s">
        <v>1714</v>
      </c>
      <c r="F27" s="466" t="s">
        <v>258</v>
      </c>
      <c r="G27" s="466">
        <v>12</v>
      </c>
      <c r="H27" s="465" t="s">
        <v>1715</v>
      </c>
      <c r="I27" s="464" t="s">
        <v>2375</v>
      </c>
      <c r="J27" s="463">
        <v>9982500</v>
      </c>
      <c r="K27" s="463">
        <v>9982500</v>
      </c>
      <c r="L27" s="469" t="s">
        <v>1716</v>
      </c>
      <c r="M27" s="466">
        <v>0</v>
      </c>
      <c r="N27" s="466">
        <v>0</v>
      </c>
      <c r="O27" s="465" t="s">
        <v>2374</v>
      </c>
      <c r="P27" s="466"/>
      <c r="Q27" s="465" t="s">
        <v>1696</v>
      </c>
    </row>
    <row r="28" spans="1:17" s="456" customFormat="1" ht="14.25">
      <c r="A28" s="467" t="s">
        <v>1717</v>
      </c>
      <c r="B28" s="467" t="e">
        <v>#N/A</v>
      </c>
      <c r="C28" s="466">
        <v>85101600</v>
      </c>
      <c r="D28" s="469" t="s">
        <v>1710</v>
      </c>
      <c r="E28" s="466" t="s">
        <v>1885</v>
      </c>
      <c r="F28" s="466" t="s">
        <v>179</v>
      </c>
      <c r="G28" s="466">
        <v>10</v>
      </c>
      <c r="H28" s="465" t="s">
        <v>1675</v>
      </c>
      <c r="I28" s="464" t="s">
        <v>2375</v>
      </c>
      <c r="J28" s="463">
        <v>25349814</v>
      </c>
      <c r="K28" s="463">
        <v>25349814</v>
      </c>
      <c r="L28" s="469" t="s">
        <v>1703</v>
      </c>
      <c r="M28" s="466">
        <v>0</v>
      </c>
      <c r="N28" s="466">
        <v>0</v>
      </c>
      <c r="O28" s="465" t="s">
        <v>2374</v>
      </c>
      <c r="P28" s="466"/>
      <c r="Q28" s="465" t="s">
        <v>1650</v>
      </c>
    </row>
    <row r="29" spans="1:17" s="456" customFormat="1" ht="14.25">
      <c r="A29" s="467" t="s">
        <v>1718</v>
      </c>
      <c r="B29" s="467" t="e">
        <v>#N/A</v>
      </c>
      <c r="C29" s="466" t="s">
        <v>2384</v>
      </c>
      <c r="D29" s="469" t="s">
        <v>2419</v>
      </c>
      <c r="E29" s="466" t="s">
        <v>552</v>
      </c>
      <c r="F29" s="466" t="s">
        <v>1714</v>
      </c>
      <c r="G29" s="466">
        <v>3</v>
      </c>
      <c r="H29" s="465" t="s">
        <v>2381</v>
      </c>
      <c r="I29" s="464" t="s">
        <v>2375</v>
      </c>
      <c r="J29" s="463">
        <v>0</v>
      </c>
      <c r="K29" s="463">
        <v>14781500</v>
      </c>
      <c r="L29" s="469" t="s">
        <v>1719</v>
      </c>
      <c r="M29" s="466">
        <v>0</v>
      </c>
      <c r="N29" s="466">
        <v>0</v>
      </c>
      <c r="O29" s="465" t="s">
        <v>2374</v>
      </c>
      <c r="P29" s="466"/>
      <c r="Q29" s="465" t="s">
        <v>1655</v>
      </c>
    </row>
    <row r="30" spans="1:17" s="456" customFormat="1" ht="14.25">
      <c r="A30" s="467" t="s">
        <v>1720</v>
      </c>
      <c r="B30" s="467" t="e">
        <v>#N/A</v>
      </c>
      <c r="C30" s="466">
        <v>72101511</v>
      </c>
      <c r="D30" s="469" t="s">
        <v>1721</v>
      </c>
      <c r="E30" s="466" t="s">
        <v>121</v>
      </c>
      <c r="F30" s="466" t="s">
        <v>121</v>
      </c>
      <c r="G30" s="466">
        <v>10</v>
      </c>
      <c r="H30" s="465" t="s">
        <v>1690</v>
      </c>
      <c r="I30" s="464" t="s">
        <v>2375</v>
      </c>
      <c r="J30" s="463">
        <v>56045000</v>
      </c>
      <c r="K30" s="463">
        <v>56045000</v>
      </c>
      <c r="L30" s="469" t="s">
        <v>1722</v>
      </c>
      <c r="M30" s="466">
        <v>0</v>
      </c>
      <c r="N30" s="466">
        <v>0</v>
      </c>
      <c r="O30" s="465" t="s">
        <v>2374</v>
      </c>
      <c r="P30" s="466"/>
      <c r="Q30" s="465" t="s">
        <v>1655</v>
      </c>
    </row>
    <row r="31" spans="1:17" s="456" customFormat="1" ht="14.25">
      <c r="A31" s="467" t="s">
        <v>1723</v>
      </c>
      <c r="B31" s="467">
        <v>10</v>
      </c>
      <c r="C31" s="466" t="s">
        <v>2418</v>
      </c>
      <c r="D31" s="469" t="s">
        <v>2247</v>
      </c>
      <c r="E31" s="466" t="s">
        <v>179</v>
      </c>
      <c r="F31" s="466" t="s">
        <v>2317</v>
      </c>
      <c r="G31" s="466">
        <v>2</v>
      </c>
      <c r="H31" s="466" t="s">
        <v>2398</v>
      </c>
      <c r="I31" s="466" t="s">
        <v>2375</v>
      </c>
      <c r="J31" s="470">
        <v>3750000</v>
      </c>
      <c r="K31" s="470">
        <v>7500000</v>
      </c>
      <c r="L31" s="469" t="s">
        <v>1724</v>
      </c>
      <c r="M31" s="466">
        <v>0</v>
      </c>
      <c r="N31" s="466">
        <v>0</v>
      </c>
      <c r="O31" s="465" t="s">
        <v>2374</v>
      </c>
      <c r="P31" s="466"/>
      <c r="Q31" s="465" t="s">
        <v>1660</v>
      </c>
    </row>
    <row r="32" spans="1:17" s="456" customFormat="1" ht="14.25">
      <c r="A32" s="467" t="s">
        <v>1725</v>
      </c>
      <c r="B32" s="467">
        <v>11</v>
      </c>
      <c r="C32" s="466">
        <v>81112306</v>
      </c>
      <c r="D32" s="469" t="s">
        <v>2417</v>
      </c>
      <c r="E32" s="466" t="s">
        <v>121</v>
      </c>
      <c r="F32" s="466" t="s">
        <v>121</v>
      </c>
      <c r="G32" s="466">
        <v>10</v>
      </c>
      <c r="H32" s="466" t="s">
        <v>1658</v>
      </c>
      <c r="I32" s="466" t="s">
        <v>2375</v>
      </c>
      <c r="J32" s="470">
        <v>17261000</v>
      </c>
      <c r="K32" s="470">
        <v>17261000</v>
      </c>
      <c r="L32" s="469" t="s">
        <v>1722</v>
      </c>
      <c r="M32" s="466">
        <v>0</v>
      </c>
      <c r="N32" s="466">
        <v>0</v>
      </c>
      <c r="O32" s="465" t="s">
        <v>2374</v>
      </c>
      <c r="P32" s="466"/>
      <c r="Q32" s="465" t="s">
        <v>1655</v>
      </c>
    </row>
    <row r="33" spans="1:17" s="456" customFormat="1" ht="14.25">
      <c r="A33" s="467" t="s">
        <v>1726</v>
      </c>
      <c r="B33" s="467" t="e">
        <v>#N/A</v>
      </c>
      <c r="C33" s="466" t="s">
        <v>2240</v>
      </c>
      <c r="D33" s="469" t="s">
        <v>2241</v>
      </c>
      <c r="E33" s="466" t="s">
        <v>556</v>
      </c>
      <c r="F33" s="466" t="s">
        <v>2416</v>
      </c>
      <c r="G33" s="466">
        <v>4</v>
      </c>
      <c r="H33" s="465" t="s">
        <v>2242</v>
      </c>
      <c r="I33" s="464" t="s">
        <v>2375</v>
      </c>
      <c r="J33" s="463">
        <v>0</v>
      </c>
      <c r="K33" s="463">
        <v>29783500</v>
      </c>
      <c r="L33" s="469" t="s">
        <v>2415</v>
      </c>
      <c r="M33" s="466">
        <v>0</v>
      </c>
      <c r="N33" s="466">
        <v>0</v>
      </c>
      <c r="O33" s="465" t="s">
        <v>2374</v>
      </c>
      <c r="P33" s="466"/>
      <c r="Q33" s="465" t="s">
        <v>1728</v>
      </c>
    </row>
    <row r="34" spans="1:17" s="456" customFormat="1" ht="14.25">
      <c r="A34" s="467" t="s">
        <v>1729</v>
      </c>
      <c r="B34" s="467" t="e">
        <v>#N/A</v>
      </c>
      <c r="C34" s="466">
        <v>43232801</v>
      </c>
      <c r="D34" s="469" t="s">
        <v>1730</v>
      </c>
      <c r="E34" s="466" t="s">
        <v>2382</v>
      </c>
      <c r="F34" s="466" t="s">
        <v>556</v>
      </c>
      <c r="G34" s="466">
        <v>12</v>
      </c>
      <c r="H34" s="465" t="s">
        <v>1675</v>
      </c>
      <c r="I34" s="464" t="s">
        <v>2375</v>
      </c>
      <c r="J34" s="463">
        <v>56777000</v>
      </c>
      <c r="K34" s="463">
        <v>56777000</v>
      </c>
      <c r="L34" s="469" t="s">
        <v>1731</v>
      </c>
      <c r="M34" s="466">
        <v>0</v>
      </c>
      <c r="N34" s="466">
        <v>0</v>
      </c>
      <c r="O34" s="465" t="s">
        <v>2374</v>
      </c>
      <c r="P34" s="466"/>
      <c r="Q34" s="465" t="s">
        <v>1655</v>
      </c>
    </row>
    <row r="35" spans="1:17" s="456" customFormat="1" ht="14.25">
      <c r="A35" s="467" t="s">
        <v>1732</v>
      </c>
      <c r="B35" s="467" t="e">
        <v>#N/A</v>
      </c>
      <c r="C35" s="466">
        <v>81112208</v>
      </c>
      <c r="D35" s="469" t="s">
        <v>2414</v>
      </c>
      <c r="E35" s="466" t="s">
        <v>2399</v>
      </c>
      <c r="F35" s="466" t="s">
        <v>683</v>
      </c>
      <c r="G35" s="466">
        <v>12</v>
      </c>
      <c r="H35" s="465" t="s">
        <v>1690</v>
      </c>
      <c r="I35" s="464" t="s">
        <v>2375</v>
      </c>
      <c r="J35" s="463">
        <v>45421000</v>
      </c>
      <c r="K35" s="463">
        <v>45421000</v>
      </c>
      <c r="L35" s="469" t="s">
        <v>1733</v>
      </c>
      <c r="M35" s="466">
        <v>0</v>
      </c>
      <c r="N35" s="466">
        <v>0</v>
      </c>
      <c r="O35" s="465" t="s">
        <v>2374</v>
      </c>
      <c r="P35" s="466"/>
      <c r="Q35" s="465" t="s">
        <v>1655</v>
      </c>
    </row>
    <row r="36" spans="1:17" s="456" customFormat="1" ht="14.25">
      <c r="A36" s="467" t="s">
        <v>1734</v>
      </c>
      <c r="B36" s="467" t="e">
        <v>#N/A</v>
      </c>
      <c r="C36" s="460">
        <v>81161601</v>
      </c>
      <c r="D36" s="469" t="s">
        <v>2257</v>
      </c>
      <c r="E36" s="466" t="s">
        <v>179</v>
      </c>
      <c r="F36" s="466" t="s">
        <v>552</v>
      </c>
      <c r="G36" s="473">
        <v>1</v>
      </c>
      <c r="H36" s="465" t="s">
        <v>2410</v>
      </c>
      <c r="I36" s="464" t="s">
        <v>2375</v>
      </c>
      <c r="J36" s="463" t="s">
        <v>279</v>
      </c>
      <c r="K36" s="463">
        <v>3200000</v>
      </c>
      <c r="L36" s="469" t="s">
        <v>1735</v>
      </c>
      <c r="M36" s="466">
        <v>0</v>
      </c>
      <c r="N36" s="466">
        <v>0</v>
      </c>
      <c r="O36" s="465" t="s">
        <v>2374</v>
      </c>
      <c r="P36" s="466"/>
      <c r="Q36" s="465" t="s">
        <v>1736</v>
      </c>
    </row>
    <row r="37" spans="1:17" s="456" customFormat="1" ht="14.25">
      <c r="A37" s="467" t="s">
        <v>1737</v>
      </c>
      <c r="B37" s="467">
        <v>2</v>
      </c>
      <c r="C37" s="466">
        <v>81161601</v>
      </c>
      <c r="D37" s="469" t="s">
        <v>1738</v>
      </c>
      <c r="E37" s="466" t="s">
        <v>127</v>
      </c>
      <c r="F37" s="466" t="s">
        <v>2392</v>
      </c>
      <c r="G37" s="466">
        <v>1</v>
      </c>
      <c r="H37" s="466" t="s">
        <v>279</v>
      </c>
      <c r="I37" s="466" t="s">
        <v>2375</v>
      </c>
      <c r="J37" s="470">
        <v>49258640</v>
      </c>
      <c r="K37" s="470">
        <v>49258640</v>
      </c>
      <c r="L37" s="469" t="s">
        <v>1735</v>
      </c>
      <c r="M37" s="466">
        <v>0</v>
      </c>
      <c r="N37" s="466">
        <v>0</v>
      </c>
      <c r="O37" s="465" t="s">
        <v>2374</v>
      </c>
      <c r="P37" s="466"/>
      <c r="Q37" s="465" t="s">
        <v>1736</v>
      </c>
    </row>
    <row r="38" spans="1:17" s="456" customFormat="1" ht="14.25">
      <c r="A38" s="467" t="s">
        <v>1740</v>
      </c>
      <c r="B38" s="467">
        <v>3</v>
      </c>
      <c r="C38" s="466" t="s">
        <v>2413</v>
      </c>
      <c r="D38" s="469" t="s">
        <v>1741</v>
      </c>
      <c r="E38" s="466" t="s">
        <v>121</v>
      </c>
      <c r="F38" s="466" t="s">
        <v>121</v>
      </c>
      <c r="G38" s="466">
        <v>10</v>
      </c>
      <c r="H38" s="466" t="s">
        <v>2407</v>
      </c>
      <c r="I38" s="466" t="s">
        <v>2375</v>
      </c>
      <c r="J38" s="470">
        <v>453000</v>
      </c>
      <c r="K38" s="470">
        <v>453000</v>
      </c>
      <c r="L38" s="469" t="s">
        <v>2412</v>
      </c>
      <c r="M38" s="466">
        <v>0</v>
      </c>
      <c r="N38" s="466">
        <v>0</v>
      </c>
      <c r="O38" s="465" t="s">
        <v>2374</v>
      </c>
      <c r="P38" s="466"/>
      <c r="Q38" s="465" t="s">
        <v>1650</v>
      </c>
    </row>
    <row r="39" spans="1:17" s="456" customFormat="1" ht="14.25">
      <c r="A39" s="467" t="s">
        <v>1742</v>
      </c>
      <c r="B39" s="467" t="e">
        <v>#N/A</v>
      </c>
      <c r="C39" s="466">
        <v>84131501</v>
      </c>
      <c r="D39" s="469" t="s">
        <v>1877</v>
      </c>
      <c r="E39" s="466" t="s">
        <v>121</v>
      </c>
      <c r="F39" s="466" t="s">
        <v>121</v>
      </c>
      <c r="G39" s="466">
        <v>0</v>
      </c>
      <c r="H39" s="465" t="s">
        <v>1715</v>
      </c>
      <c r="I39" s="464" t="s">
        <v>2375</v>
      </c>
      <c r="J39" s="463">
        <v>5017047</v>
      </c>
      <c r="K39" s="463">
        <v>5017047</v>
      </c>
      <c r="L39" s="469" t="s">
        <v>1743</v>
      </c>
      <c r="M39" s="466">
        <v>0</v>
      </c>
      <c r="N39" s="466">
        <v>0</v>
      </c>
      <c r="O39" s="465" t="s">
        <v>2374</v>
      </c>
      <c r="P39" s="466"/>
      <c r="Q39" s="465" t="s">
        <v>1696</v>
      </c>
    </row>
    <row r="40" spans="1:17" s="456" customFormat="1" ht="14.25">
      <c r="A40" s="467" t="s">
        <v>1744</v>
      </c>
      <c r="B40" s="467">
        <v>4</v>
      </c>
      <c r="C40" s="466">
        <v>84131501</v>
      </c>
      <c r="D40" s="469" t="s">
        <v>1713</v>
      </c>
      <c r="E40" s="466" t="s">
        <v>1714</v>
      </c>
      <c r="F40" s="466" t="s">
        <v>258</v>
      </c>
      <c r="G40" s="466">
        <v>12</v>
      </c>
      <c r="H40" s="466" t="s">
        <v>1715</v>
      </c>
      <c r="I40" s="466" t="s">
        <v>2375</v>
      </c>
      <c r="J40" s="470">
        <v>31805400</v>
      </c>
      <c r="K40" s="470">
        <v>31805400</v>
      </c>
      <c r="L40" s="469" t="s">
        <v>1745</v>
      </c>
      <c r="M40" s="466">
        <v>0</v>
      </c>
      <c r="N40" s="466">
        <v>0</v>
      </c>
      <c r="O40" s="465" t="s">
        <v>2374</v>
      </c>
      <c r="P40" s="466"/>
      <c r="Q40" s="465" t="s">
        <v>1696</v>
      </c>
    </row>
    <row r="41" spans="1:17" s="456" customFormat="1" ht="14.25">
      <c r="A41" s="467" t="s">
        <v>1746</v>
      </c>
      <c r="B41" s="467" t="e">
        <v>#N/A</v>
      </c>
      <c r="C41" s="466">
        <v>84131501</v>
      </c>
      <c r="D41" s="469" t="s">
        <v>1713</v>
      </c>
      <c r="E41" s="466" t="s">
        <v>1714</v>
      </c>
      <c r="F41" s="466" t="s">
        <v>258</v>
      </c>
      <c r="G41" s="466">
        <v>12</v>
      </c>
      <c r="H41" s="465" t="s">
        <v>1715</v>
      </c>
      <c r="I41" s="464" t="s">
        <v>2375</v>
      </c>
      <c r="J41" s="463">
        <v>49631235</v>
      </c>
      <c r="K41" s="463">
        <v>49631235</v>
      </c>
      <c r="L41" s="469" t="s">
        <v>1747</v>
      </c>
      <c r="M41" s="466">
        <v>0</v>
      </c>
      <c r="N41" s="466">
        <v>0</v>
      </c>
      <c r="O41" s="465" t="s">
        <v>2374</v>
      </c>
      <c r="P41" s="466"/>
      <c r="Q41" s="465" t="s">
        <v>1696</v>
      </c>
    </row>
    <row r="42" spans="1:17" s="456" customFormat="1" ht="14.25">
      <c r="A42" s="467" t="s">
        <v>1748</v>
      </c>
      <c r="B42" s="467" t="e">
        <v>#N/A</v>
      </c>
      <c r="C42" s="460">
        <v>53102700</v>
      </c>
      <c r="D42" s="469" t="s">
        <v>1646</v>
      </c>
      <c r="E42" s="466" t="s">
        <v>258</v>
      </c>
      <c r="F42" s="466" t="s">
        <v>258</v>
      </c>
      <c r="G42" s="473">
        <v>12</v>
      </c>
      <c r="H42" s="465" t="s">
        <v>1647</v>
      </c>
      <c r="I42" s="464" t="s">
        <v>2375</v>
      </c>
      <c r="J42" s="463">
        <v>613000</v>
      </c>
      <c r="K42" s="463">
        <v>613000</v>
      </c>
      <c r="L42" s="469" t="s">
        <v>1749</v>
      </c>
      <c r="M42" s="466">
        <v>0</v>
      </c>
      <c r="N42" s="466">
        <v>0</v>
      </c>
      <c r="O42" s="465" t="s">
        <v>2374</v>
      </c>
      <c r="P42" s="466"/>
      <c r="Q42" s="465" t="s">
        <v>1650</v>
      </c>
    </row>
    <row r="43" spans="1:17" s="456" customFormat="1" ht="14.25">
      <c r="A43" s="467" t="s">
        <v>1750</v>
      </c>
      <c r="B43" s="467" t="e">
        <v>#N/A</v>
      </c>
      <c r="C43" s="466">
        <v>84131501</v>
      </c>
      <c r="D43" s="469" t="s">
        <v>1713</v>
      </c>
      <c r="E43" s="466" t="s">
        <v>1714</v>
      </c>
      <c r="F43" s="466" t="s">
        <v>258</v>
      </c>
      <c r="G43" s="466">
        <v>12</v>
      </c>
      <c r="H43" s="465" t="s">
        <v>1715</v>
      </c>
      <c r="I43" s="464" t="s">
        <v>2375</v>
      </c>
      <c r="J43" s="463">
        <v>6487690</v>
      </c>
      <c r="K43" s="463">
        <v>6487690</v>
      </c>
      <c r="L43" s="469" t="s">
        <v>1751</v>
      </c>
      <c r="M43" s="466">
        <v>0</v>
      </c>
      <c r="N43" s="466">
        <v>0</v>
      </c>
      <c r="O43" s="465" t="s">
        <v>2374</v>
      </c>
      <c r="P43" s="466"/>
      <c r="Q43" s="465" t="s">
        <v>1696</v>
      </c>
    </row>
    <row r="44" spans="1:17" s="456" customFormat="1" ht="14.25">
      <c r="A44" s="467" t="s">
        <v>1752</v>
      </c>
      <c r="B44" s="467" t="e">
        <v>#N/A</v>
      </c>
      <c r="C44" s="466" t="s">
        <v>78</v>
      </c>
      <c r="D44" s="469" t="s">
        <v>1753</v>
      </c>
      <c r="E44" s="466" t="s">
        <v>127</v>
      </c>
      <c r="F44" s="466" t="s">
        <v>2392</v>
      </c>
      <c r="G44" s="466">
        <v>12</v>
      </c>
      <c r="H44" s="465" t="s">
        <v>78</v>
      </c>
      <c r="I44" s="464" t="s">
        <v>2375</v>
      </c>
      <c r="J44" s="463">
        <v>954000</v>
      </c>
      <c r="K44" s="463">
        <v>954000</v>
      </c>
      <c r="L44" s="469" t="s">
        <v>2411</v>
      </c>
      <c r="M44" s="466">
        <v>0</v>
      </c>
      <c r="N44" s="466">
        <v>0</v>
      </c>
      <c r="O44" s="465" t="s">
        <v>2374</v>
      </c>
      <c r="P44" s="466"/>
      <c r="Q44" s="465" t="s">
        <v>1650</v>
      </c>
    </row>
    <row r="45" spans="1:17" s="456" customFormat="1" ht="14.25">
      <c r="A45" s="467" t="s">
        <v>1754</v>
      </c>
      <c r="B45" s="467">
        <v>12</v>
      </c>
      <c r="C45" s="466">
        <v>80131500</v>
      </c>
      <c r="D45" s="469" t="s">
        <v>1880</v>
      </c>
      <c r="E45" s="466" t="s">
        <v>121</v>
      </c>
      <c r="F45" s="466" t="s">
        <v>1885</v>
      </c>
      <c r="G45" s="466">
        <v>1</v>
      </c>
      <c r="H45" s="466" t="s">
        <v>1675</v>
      </c>
      <c r="I45" s="466" t="s">
        <v>2375</v>
      </c>
      <c r="J45" s="470">
        <v>20076133</v>
      </c>
      <c r="K45" s="470">
        <v>20076133</v>
      </c>
      <c r="L45" s="469" t="s">
        <v>1755</v>
      </c>
      <c r="M45" s="466">
        <v>0</v>
      </c>
      <c r="N45" s="466">
        <v>0</v>
      </c>
      <c r="O45" s="465" t="s">
        <v>2374</v>
      </c>
      <c r="P45" s="466"/>
      <c r="Q45" s="465" t="s">
        <v>1736</v>
      </c>
    </row>
    <row r="46" spans="1:17" s="456" customFormat="1" ht="14.25">
      <c r="A46" s="467" t="s">
        <v>1756</v>
      </c>
      <c r="B46" s="467" t="e">
        <v>#N/A</v>
      </c>
      <c r="C46" s="466">
        <v>43222610</v>
      </c>
      <c r="D46" s="469" t="s">
        <v>2256</v>
      </c>
      <c r="E46" s="466" t="s">
        <v>552</v>
      </c>
      <c r="F46" s="466" t="s">
        <v>552</v>
      </c>
      <c r="G46" s="466">
        <v>9</v>
      </c>
      <c r="H46" s="465" t="s">
        <v>2410</v>
      </c>
      <c r="I46" s="464" t="s">
        <v>2375</v>
      </c>
      <c r="J46" s="463">
        <v>0</v>
      </c>
      <c r="K46" s="463">
        <v>37411360</v>
      </c>
      <c r="L46" s="469" t="s">
        <v>1735</v>
      </c>
      <c r="M46" s="466">
        <v>0</v>
      </c>
      <c r="N46" s="466">
        <v>0</v>
      </c>
      <c r="O46" s="465" t="s">
        <v>2374</v>
      </c>
      <c r="P46" s="466"/>
      <c r="Q46" s="465" t="s">
        <v>1736</v>
      </c>
    </row>
    <row r="47" spans="1:17" s="456" customFormat="1" ht="14.25">
      <c r="A47" s="467" t="s">
        <v>1758</v>
      </c>
      <c r="B47" s="467" t="e">
        <v>#N/A</v>
      </c>
      <c r="C47" s="466">
        <v>43222610</v>
      </c>
      <c r="D47" s="469" t="s">
        <v>2263</v>
      </c>
      <c r="E47" s="466" t="s">
        <v>121</v>
      </c>
      <c r="F47" s="466" t="s">
        <v>121</v>
      </c>
      <c r="G47" s="466">
        <v>10</v>
      </c>
      <c r="H47" s="465" t="s">
        <v>1675</v>
      </c>
      <c r="I47" s="464" t="s">
        <v>2375</v>
      </c>
      <c r="J47" s="463">
        <v>1093900</v>
      </c>
      <c r="K47" s="463">
        <v>1093900</v>
      </c>
      <c r="L47" s="469" t="s">
        <v>1757</v>
      </c>
      <c r="M47" s="466">
        <v>0</v>
      </c>
      <c r="N47" s="466">
        <v>0</v>
      </c>
      <c r="O47" s="465" t="s">
        <v>2374</v>
      </c>
      <c r="P47" s="466"/>
      <c r="Q47" s="465" t="s">
        <v>1655</v>
      </c>
    </row>
    <row r="48" spans="1:17" s="456" customFormat="1" ht="14.25">
      <c r="A48" s="467" t="s">
        <v>1759</v>
      </c>
      <c r="B48" s="467" t="e">
        <v>#N/A</v>
      </c>
      <c r="C48" s="466">
        <v>43233200</v>
      </c>
      <c r="D48" s="469" t="s">
        <v>1760</v>
      </c>
      <c r="E48" s="466" t="s">
        <v>2382</v>
      </c>
      <c r="F48" s="466" t="s">
        <v>556</v>
      </c>
      <c r="G48" s="466">
        <v>12</v>
      </c>
      <c r="H48" s="465" t="s">
        <v>2409</v>
      </c>
      <c r="I48" s="464" t="s">
        <v>2375</v>
      </c>
      <c r="J48" s="463">
        <v>7226100</v>
      </c>
      <c r="K48" s="463">
        <v>7226100</v>
      </c>
      <c r="L48" s="469" t="s">
        <v>1757</v>
      </c>
      <c r="M48" s="466">
        <v>0</v>
      </c>
      <c r="N48" s="466">
        <v>0</v>
      </c>
      <c r="O48" s="465" t="s">
        <v>2374</v>
      </c>
      <c r="P48" s="466"/>
      <c r="Q48" s="465" t="s">
        <v>1655</v>
      </c>
    </row>
    <row r="49" spans="1:17" s="456" customFormat="1" ht="14.25">
      <c r="A49" s="467" t="s">
        <v>1761</v>
      </c>
      <c r="B49" s="467" t="e">
        <v>#N/A</v>
      </c>
      <c r="C49" s="466">
        <v>81112213</v>
      </c>
      <c r="D49" s="469" t="s">
        <v>1762</v>
      </c>
      <c r="E49" s="466" t="s">
        <v>179</v>
      </c>
      <c r="F49" s="466" t="s">
        <v>179</v>
      </c>
      <c r="G49" s="466">
        <v>10</v>
      </c>
      <c r="H49" s="465" t="s">
        <v>1675</v>
      </c>
      <c r="I49" s="464" t="s">
        <v>2375</v>
      </c>
      <c r="J49" s="463">
        <v>38888000</v>
      </c>
      <c r="K49" s="463">
        <v>38888000</v>
      </c>
      <c r="L49" s="469" t="s">
        <v>1763</v>
      </c>
      <c r="M49" s="466">
        <v>0</v>
      </c>
      <c r="N49" s="466">
        <v>0</v>
      </c>
      <c r="O49" s="465" t="s">
        <v>2374</v>
      </c>
      <c r="P49" s="466"/>
      <c r="Q49" s="465" t="s">
        <v>1764</v>
      </c>
    </row>
    <row r="50" spans="1:17" s="456" customFormat="1" ht="14.25">
      <c r="A50" s="467" t="s">
        <v>1765</v>
      </c>
      <c r="B50" s="467" t="e">
        <v>#N/A</v>
      </c>
      <c r="C50" s="466">
        <v>53102700</v>
      </c>
      <c r="D50" s="469" t="s">
        <v>1646</v>
      </c>
      <c r="E50" s="466" t="s">
        <v>258</v>
      </c>
      <c r="F50" s="466" t="s">
        <v>258</v>
      </c>
      <c r="G50" s="466">
        <v>12</v>
      </c>
      <c r="H50" s="465" t="s">
        <v>1647</v>
      </c>
      <c r="I50" s="464" t="s">
        <v>2375</v>
      </c>
      <c r="J50" s="463">
        <v>477000</v>
      </c>
      <c r="K50" s="463">
        <v>477000</v>
      </c>
      <c r="L50" s="469" t="s">
        <v>1766</v>
      </c>
      <c r="M50" s="466">
        <v>0</v>
      </c>
      <c r="N50" s="466">
        <v>0</v>
      </c>
      <c r="O50" s="465" t="s">
        <v>2374</v>
      </c>
      <c r="P50" s="466"/>
      <c r="Q50" s="465" t="s">
        <v>1650</v>
      </c>
    </row>
    <row r="51" spans="1:17" s="456" customFormat="1" ht="14.25">
      <c r="A51" s="467" t="s">
        <v>1767</v>
      </c>
      <c r="B51" s="467" t="e">
        <v>#N/A</v>
      </c>
      <c r="C51" s="466">
        <v>80111600</v>
      </c>
      <c r="D51" s="469" t="s">
        <v>1768</v>
      </c>
      <c r="E51" s="466" t="s">
        <v>121</v>
      </c>
      <c r="F51" s="466" t="s">
        <v>179</v>
      </c>
      <c r="G51" s="466">
        <v>6</v>
      </c>
      <c r="H51" s="465" t="s">
        <v>1675</v>
      </c>
      <c r="I51" s="464" t="s">
        <v>2375</v>
      </c>
      <c r="J51" s="463">
        <v>5600000</v>
      </c>
      <c r="K51" s="463">
        <v>33600000</v>
      </c>
      <c r="L51" s="469" t="s">
        <v>1769</v>
      </c>
      <c r="M51" s="466">
        <v>0</v>
      </c>
      <c r="N51" s="466">
        <v>0</v>
      </c>
      <c r="O51" s="465" t="s">
        <v>2374</v>
      </c>
      <c r="P51" s="466"/>
      <c r="Q51" s="465" t="s">
        <v>1770</v>
      </c>
    </row>
    <row r="52" spans="1:17" s="456" customFormat="1" ht="14.25">
      <c r="A52" s="467" t="s">
        <v>1771</v>
      </c>
      <c r="B52" s="467">
        <v>13</v>
      </c>
      <c r="C52" s="466">
        <v>80111600</v>
      </c>
      <c r="D52" s="469" t="s">
        <v>1772</v>
      </c>
      <c r="E52" s="466" t="s">
        <v>121</v>
      </c>
      <c r="F52" s="466" t="s">
        <v>121</v>
      </c>
      <c r="G52" s="466">
        <v>9</v>
      </c>
      <c r="H52" s="466" t="s">
        <v>1675</v>
      </c>
      <c r="I52" s="466" t="s">
        <v>2375</v>
      </c>
      <c r="J52" s="470">
        <v>8000000</v>
      </c>
      <c r="K52" s="470">
        <v>72000000</v>
      </c>
      <c r="L52" s="469" t="s">
        <v>1769</v>
      </c>
      <c r="M52" s="466">
        <v>0</v>
      </c>
      <c r="N52" s="466">
        <v>0</v>
      </c>
      <c r="O52" s="465" t="s">
        <v>2374</v>
      </c>
      <c r="P52" s="466"/>
      <c r="Q52" s="465" t="s">
        <v>172</v>
      </c>
    </row>
    <row r="53" spans="1:17" s="456" customFormat="1" ht="14.25">
      <c r="A53" s="467" t="s">
        <v>1773</v>
      </c>
      <c r="B53" s="467">
        <v>14</v>
      </c>
      <c r="C53" s="466">
        <v>80111707</v>
      </c>
      <c r="D53" s="469" t="s">
        <v>1646</v>
      </c>
      <c r="E53" s="466" t="s">
        <v>258</v>
      </c>
      <c r="F53" s="466" t="s">
        <v>258</v>
      </c>
      <c r="G53" s="466">
        <v>12</v>
      </c>
      <c r="H53" s="466" t="s">
        <v>1647</v>
      </c>
      <c r="I53" s="466" t="s">
        <v>2375</v>
      </c>
      <c r="J53" s="470">
        <v>818000</v>
      </c>
      <c r="K53" s="470">
        <v>818000</v>
      </c>
      <c r="L53" s="469" t="s">
        <v>1774</v>
      </c>
      <c r="M53" s="466">
        <v>0</v>
      </c>
      <c r="N53" s="466">
        <v>0</v>
      </c>
      <c r="O53" s="465" t="s">
        <v>2374</v>
      </c>
      <c r="P53" s="466"/>
      <c r="Q53" s="465" t="s">
        <v>1650</v>
      </c>
    </row>
    <row r="54" spans="1:17" s="456" customFormat="1" ht="14.25">
      <c r="A54" s="467" t="s">
        <v>1775</v>
      </c>
      <c r="B54" s="467">
        <v>25</v>
      </c>
      <c r="C54" s="466">
        <v>80111600</v>
      </c>
      <c r="D54" s="469" t="s">
        <v>1776</v>
      </c>
      <c r="E54" s="466" t="s">
        <v>121</v>
      </c>
      <c r="F54" s="466" t="s">
        <v>1885</v>
      </c>
      <c r="G54" s="466">
        <v>6</v>
      </c>
      <c r="H54" s="466" t="s">
        <v>1675</v>
      </c>
      <c r="I54" s="466" t="s">
        <v>2375</v>
      </c>
      <c r="J54" s="470">
        <v>4060000</v>
      </c>
      <c r="K54" s="470">
        <v>24360000</v>
      </c>
      <c r="L54" s="469" t="s">
        <v>1769</v>
      </c>
      <c r="M54" s="466">
        <v>0</v>
      </c>
      <c r="N54" s="466">
        <v>0</v>
      </c>
      <c r="O54" s="465" t="s">
        <v>2374</v>
      </c>
      <c r="P54" s="466"/>
      <c r="Q54" s="465" t="s">
        <v>1764</v>
      </c>
    </row>
    <row r="55" spans="1:17" s="456" customFormat="1" ht="14.25">
      <c r="A55" s="467" t="s">
        <v>1777</v>
      </c>
      <c r="B55" s="467">
        <v>15</v>
      </c>
      <c r="C55" s="466">
        <v>53102700</v>
      </c>
      <c r="D55" s="469" t="s">
        <v>1646</v>
      </c>
      <c r="E55" s="466" t="s">
        <v>258</v>
      </c>
      <c r="F55" s="466" t="s">
        <v>258</v>
      </c>
      <c r="G55" s="466">
        <v>12</v>
      </c>
      <c r="H55" s="466" t="s">
        <v>1647</v>
      </c>
      <c r="I55" s="466" t="s">
        <v>2375</v>
      </c>
      <c r="J55" s="470">
        <v>511000</v>
      </c>
      <c r="K55" s="470">
        <v>511000</v>
      </c>
      <c r="L55" s="469" t="s">
        <v>1778</v>
      </c>
      <c r="M55" s="466">
        <v>0</v>
      </c>
      <c r="N55" s="466">
        <v>0</v>
      </c>
      <c r="O55" s="465" t="s">
        <v>2374</v>
      </c>
      <c r="P55" s="466"/>
      <c r="Q55" s="465" t="s">
        <v>1650</v>
      </c>
    </row>
    <row r="56" spans="1:17" s="456" customFormat="1" ht="14.25">
      <c r="A56" s="467" t="s">
        <v>1779</v>
      </c>
      <c r="B56" s="467">
        <v>16</v>
      </c>
      <c r="C56" s="466">
        <v>83111603</v>
      </c>
      <c r="D56" s="469" t="s">
        <v>2408</v>
      </c>
      <c r="E56" s="466" t="s">
        <v>127</v>
      </c>
      <c r="F56" s="466" t="s">
        <v>2392</v>
      </c>
      <c r="G56" s="466">
        <v>12</v>
      </c>
      <c r="H56" s="466" t="s">
        <v>2407</v>
      </c>
      <c r="I56" s="466" t="s">
        <v>2375</v>
      </c>
      <c r="J56" s="470">
        <v>0</v>
      </c>
      <c r="K56" s="470">
        <v>18860000</v>
      </c>
      <c r="L56" s="469" t="s">
        <v>1780</v>
      </c>
      <c r="M56" s="466">
        <v>0</v>
      </c>
      <c r="N56" s="466">
        <v>0</v>
      </c>
      <c r="O56" s="465" t="s">
        <v>2374</v>
      </c>
      <c r="P56" s="466"/>
      <c r="Q56" s="465" t="s">
        <v>1660</v>
      </c>
    </row>
    <row r="57" spans="1:17" s="456" customFormat="1" ht="14.25">
      <c r="A57" s="467" t="s">
        <v>1781</v>
      </c>
      <c r="B57" s="467">
        <v>6</v>
      </c>
      <c r="C57" s="466" t="s">
        <v>78</v>
      </c>
      <c r="D57" s="469" t="s">
        <v>1782</v>
      </c>
      <c r="E57" s="466" t="s">
        <v>127</v>
      </c>
      <c r="F57" s="466" t="s">
        <v>2392</v>
      </c>
      <c r="G57" s="466">
        <v>12</v>
      </c>
      <c r="H57" s="466" t="s">
        <v>78</v>
      </c>
      <c r="I57" s="466" t="s">
        <v>2375</v>
      </c>
      <c r="J57" s="470">
        <v>0</v>
      </c>
      <c r="K57" s="470">
        <v>3838000</v>
      </c>
      <c r="L57" s="469" t="s">
        <v>2406</v>
      </c>
      <c r="M57" s="466">
        <v>0</v>
      </c>
      <c r="N57" s="466">
        <v>0</v>
      </c>
      <c r="O57" s="465" t="s">
        <v>2374</v>
      </c>
      <c r="P57" s="466"/>
      <c r="Q57" s="465" t="s">
        <v>1660</v>
      </c>
    </row>
    <row r="58" spans="1:17" s="456" customFormat="1" ht="14.25">
      <c r="A58" s="467" t="s">
        <v>1783</v>
      </c>
      <c r="B58" s="467" t="e">
        <v>#N/A</v>
      </c>
      <c r="C58" s="466">
        <v>83121703</v>
      </c>
      <c r="D58" s="469" t="s">
        <v>2405</v>
      </c>
      <c r="E58" s="466" t="s">
        <v>1885</v>
      </c>
      <c r="F58" s="466" t="s">
        <v>121</v>
      </c>
      <c r="G58" s="466">
        <v>12</v>
      </c>
      <c r="H58" s="465" t="s">
        <v>2404</v>
      </c>
      <c r="I58" s="464" t="s">
        <v>2375</v>
      </c>
      <c r="J58" s="463">
        <v>0</v>
      </c>
      <c r="K58" s="463">
        <v>0</v>
      </c>
      <c r="L58" s="469" t="s">
        <v>2401</v>
      </c>
      <c r="M58" s="466">
        <v>0</v>
      </c>
      <c r="N58" s="466">
        <v>0</v>
      </c>
      <c r="O58" s="465" t="s">
        <v>2374</v>
      </c>
      <c r="P58" s="466"/>
      <c r="Q58" s="465" t="s">
        <v>1650</v>
      </c>
    </row>
    <row r="59" spans="1:17" s="456" customFormat="1" ht="14.25">
      <c r="A59" s="467" t="s">
        <v>1784</v>
      </c>
      <c r="B59" s="467" t="e">
        <v>#N/A</v>
      </c>
      <c r="C59" s="466">
        <v>83121703</v>
      </c>
      <c r="D59" s="469" t="s">
        <v>2403</v>
      </c>
      <c r="E59" s="466" t="s">
        <v>2382</v>
      </c>
      <c r="F59" s="466" t="s">
        <v>1795</v>
      </c>
      <c r="G59" s="466">
        <v>6</v>
      </c>
      <c r="H59" s="465" t="s">
        <v>1675</v>
      </c>
      <c r="I59" s="466" t="s">
        <v>2375</v>
      </c>
      <c r="J59" s="463">
        <v>0</v>
      </c>
      <c r="K59" s="463">
        <v>140000000</v>
      </c>
      <c r="L59" s="469" t="s">
        <v>2401</v>
      </c>
      <c r="M59" s="466">
        <v>0</v>
      </c>
      <c r="N59" s="466">
        <v>0</v>
      </c>
      <c r="O59" s="465" t="s">
        <v>2374</v>
      </c>
      <c r="P59" s="466"/>
      <c r="Q59" s="465" t="s">
        <v>1655</v>
      </c>
    </row>
    <row r="60" spans="1:17" s="456" customFormat="1" ht="14.25">
      <c r="A60" s="467" t="s">
        <v>1785</v>
      </c>
      <c r="B60" s="467" t="e">
        <v>#N/A</v>
      </c>
      <c r="C60" s="466">
        <v>43232805</v>
      </c>
      <c r="D60" s="469" t="s">
        <v>2402</v>
      </c>
      <c r="E60" s="466" t="s">
        <v>2387</v>
      </c>
      <c r="F60" s="466" t="s">
        <v>1795</v>
      </c>
      <c r="G60" s="466">
        <v>12</v>
      </c>
      <c r="H60" s="465" t="s">
        <v>2381</v>
      </c>
      <c r="I60" s="464" t="s">
        <v>2375</v>
      </c>
      <c r="J60" s="463">
        <v>19298848.5</v>
      </c>
      <c r="K60" s="463">
        <v>19298848</v>
      </c>
      <c r="L60" s="469" t="s">
        <v>2401</v>
      </c>
      <c r="M60" s="466">
        <v>0</v>
      </c>
      <c r="N60" s="466">
        <v>0</v>
      </c>
      <c r="O60" s="465" t="s">
        <v>2374</v>
      </c>
      <c r="P60" s="466"/>
      <c r="Q60" s="465" t="s">
        <v>1655</v>
      </c>
    </row>
    <row r="61" spans="1:17" s="456" customFormat="1" ht="14.25">
      <c r="A61" s="467" t="s">
        <v>1786</v>
      </c>
      <c r="B61" s="467">
        <v>24</v>
      </c>
      <c r="C61" s="466">
        <v>43233200</v>
      </c>
      <c r="D61" s="469" t="s">
        <v>2400</v>
      </c>
      <c r="E61" s="466" t="s">
        <v>258</v>
      </c>
      <c r="F61" s="466" t="s">
        <v>1787</v>
      </c>
      <c r="G61" s="466">
        <v>12</v>
      </c>
      <c r="H61" s="466" t="s">
        <v>1690</v>
      </c>
      <c r="I61" s="466" t="s">
        <v>2375</v>
      </c>
      <c r="J61" s="470">
        <v>0</v>
      </c>
      <c r="K61" s="470">
        <v>286192359</v>
      </c>
      <c r="L61" s="469" t="s">
        <v>1654</v>
      </c>
      <c r="M61" s="466">
        <v>0</v>
      </c>
      <c r="N61" s="466">
        <v>0</v>
      </c>
      <c r="O61" s="465" t="s">
        <v>2374</v>
      </c>
      <c r="P61" s="466"/>
      <c r="Q61" s="472" t="s">
        <v>1655</v>
      </c>
    </row>
    <row r="62" spans="1:17" s="456" customFormat="1" ht="14.25">
      <c r="A62" s="467" t="s">
        <v>1788</v>
      </c>
      <c r="B62" s="467" t="e">
        <v>#N/A</v>
      </c>
      <c r="C62" s="466">
        <v>43232102</v>
      </c>
      <c r="D62" s="469" t="s">
        <v>1789</v>
      </c>
      <c r="E62" s="466" t="s">
        <v>2399</v>
      </c>
      <c r="F62" s="466" t="s">
        <v>683</v>
      </c>
      <c r="G62" s="466">
        <v>12</v>
      </c>
      <c r="H62" s="465" t="s">
        <v>2381</v>
      </c>
      <c r="I62" s="464" t="s">
        <v>2375</v>
      </c>
      <c r="J62" s="463">
        <v>15121478.2851</v>
      </c>
      <c r="K62" s="463">
        <v>15121478</v>
      </c>
      <c r="L62" s="469" t="s">
        <v>1654</v>
      </c>
      <c r="M62" s="466">
        <v>0</v>
      </c>
      <c r="N62" s="466">
        <v>0</v>
      </c>
      <c r="O62" s="465" t="s">
        <v>2374</v>
      </c>
      <c r="P62" s="466"/>
      <c r="Q62" s="465" t="s">
        <v>1655</v>
      </c>
    </row>
    <row r="63" spans="1:17" s="456" customFormat="1" ht="14.25">
      <c r="A63" s="467" t="s">
        <v>1790</v>
      </c>
      <c r="B63" s="467" t="e">
        <v>#N/A</v>
      </c>
      <c r="C63" s="466">
        <v>81161601</v>
      </c>
      <c r="D63" s="469" t="s">
        <v>1791</v>
      </c>
      <c r="E63" s="466" t="s">
        <v>2382</v>
      </c>
      <c r="F63" s="466" t="s">
        <v>556</v>
      </c>
      <c r="G63" s="466">
        <v>12</v>
      </c>
      <c r="H63" s="465" t="s">
        <v>2398</v>
      </c>
      <c r="I63" s="464" t="s">
        <v>2375</v>
      </c>
      <c r="J63" s="463">
        <v>362034191.84156996</v>
      </c>
      <c r="K63" s="463">
        <v>362034192</v>
      </c>
      <c r="L63" s="469" t="s">
        <v>1654</v>
      </c>
      <c r="M63" s="466">
        <v>0</v>
      </c>
      <c r="N63" s="466">
        <v>0</v>
      </c>
      <c r="O63" s="465" t="s">
        <v>2374</v>
      </c>
      <c r="P63" s="466"/>
      <c r="Q63" s="465" t="s">
        <v>1655</v>
      </c>
    </row>
    <row r="64" spans="1:17" s="456" customFormat="1" ht="14.25">
      <c r="A64" s="467" t="s">
        <v>1792</v>
      </c>
      <c r="B64" s="467" t="e">
        <v>#N/A</v>
      </c>
      <c r="C64" s="466">
        <v>43231512</v>
      </c>
      <c r="D64" s="469" t="s">
        <v>1793</v>
      </c>
      <c r="E64" s="466" t="s">
        <v>258</v>
      </c>
      <c r="F64" s="466" t="s">
        <v>2387</v>
      </c>
      <c r="G64" s="466">
        <v>12</v>
      </c>
      <c r="H64" s="465" t="s">
        <v>1675</v>
      </c>
      <c r="I64" s="464" t="s">
        <v>2375</v>
      </c>
      <c r="J64" s="471">
        <v>0</v>
      </c>
      <c r="K64" s="471">
        <v>0</v>
      </c>
      <c r="L64" s="469" t="s">
        <v>1654</v>
      </c>
      <c r="M64" s="466">
        <v>0</v>
      </c>
      <c r="N64" s="466">
        <v>0</v>
      </c>
      <c r="O64" s="465" t="s">
        <v>2374</v>
      </c>
      <c r="P64" s="466"/>
      <c r="Q64" s="465" t="s">
        <v>1655</v>
      </c>
    </row>
    <row r="65" spans="1:17" s="456" customFormat="1" ht="14.25">
      <c r="A65" s="467" t="s">
        <v>1794</v>
      </c>
      <c r="B65" s="467" t="e">
        <v>#N/A</v>
      </c>
      <c r="C65" s="466">
        <v>81111900</v>
      </c>
      <c r="D65" s="469" t="s">
        <v>2397</v>
      </c>
      <c r="E65" s="466" t="s">
        <v>2382</v>
      </c>
      <c r="F65" s="466" t="s">
        <v>556</v>
      </c>
      <c r="G65" s="466">
        <v>12</v>
      </c>
      <c r="H65" s="465" t="s">
        <v>1690</v>
      </c>
      <c r="I65" s="464" t="s">
        <v>2375</v>
      </c>
      <c r="J65" s="471">
        <v>82054533.329999998</v>
      </c>
      <c r="K65" s="471">
        <v>82054533</v>
      </c>
      <c r="L65" s="469" t="s">
        <v>1654</v>
      </c>
      <c r="M65" s="466">
        <v>0</v>
      </c>
      <c r="N65" s="466">
        <v>0</v>
      </c>
      <c r="O65" s="465" t="s">
        <v>2374</v>
      </c>
      <c r="P65" s="466"/>
      <c r="Q65" s="465" t="s">
        <v>1655</v>
      </c>
    </row>
    <row r="66" spans="1:17" s="456" customFormat="1" ht="14.25">
      <c r="A66" s="467" t="s">
        <v>1796</v>
      </c>
      <c r="B66" s="467" t="e">
        <v>#N/A</v>
      </c>
      <c r="C66" s="466" t="s">
        <v>1797</v>
      </c>
      <c r="D66" s="469" t="s">
        <v>2396</v>
      </c>
      <c r="E66" s="466" t="s">
        <v>2317</v>
      </c>
      <c r="F66" s="466" t="s">
        <v>2317</v>
      </c>
      <c r="G66" s="466">
        <v>1</v>
      </c>
      <c r="H66" s="465" t="s">
        <v>1797</v>
      </c>
      <c r="I66" s="464" t="s">
        <v>1797</v>
      </c>
      <c r="J66" s="463">
        <v>0</v>
      </c>
      <c r="K66" s="463">
        <v>0</v>
      </c>
      <c r="L66" s="469" t="s">
        <v>2395</v>
      </c>
      <c r="M66" s="466">
        <v>0</v>
      </c>
      <c r="N66" s="466">
        <v>0</v>
      </c>
      <c r="O66" s="465" t="s">
        <v>2374</v>
      </c>
      <c r="P66" s="466"/>
      <c r="Q66" s="465" t="s">
        <v>1650</v>
      </c>
    </row>
    <row r="67" spans="1:17" s="456" customFormat="1" ht="14.25">
      <c r="A67" s="467" t="s">
        <v>1798</v>
      </c>
      <c r="B67" s="467">
        <v>22</v>
      </c>
      <c r="C67" s="466">
        <v>78181507</v>
      </c>
      <c r="D67" s="469" t="s">
        <v>1799</v>
      </c>
      <c r="E67" s="466" t="s">
        <v>2317</v>
      </c>
      <c r="F67" s="466" t="s">
        <v>2317</v>
      </c>
      <c r="G67" s="466">
        <v>10</v>
      </c>
      <c r="H67" s="466" t="s">
        <v>1800</v>
      </c>
      <c r="I67" s="466" t="s">
        <v>2375</v>
      </c>
      <c r="J67" s="470">
        <v>0</v>
      </c>
      <c r="K67" s="470">
        <v>27392000</v>
      </c>
      <c r="L67" s="469" t="s">
        <v>1801</v>
      </c>
      <c r="M67" s="466">
        <v>0</v>
      </c>
      <c r="N67" s="466">
        <v>0</v>
      </c>
      <c r="O67" s="465" t="s">
        <v>2374</v>
      </c>
      <c r="P67" s="466"/>
      <c r="Q67" s="465" t="s">
        <v>1660</v>
      </c>
    </row>
    <row r="68" spans="1:17" s="456" customFormat="1" ht="14.25">
      <c r="A68" s="467" t="s">
        <v>1802</v>
      </c>
      <c r="B68" s="467">
        <v>8</v>
      </c>
      <c r="C68" s="466">
        <v>80111600</v>
      </c>
      <c r="D68" s="469" t="s">
        <v>1803</v>
      </c>
      <c r="E68" s="466" t="s">
        <v>121</v>
      </c>
      <c r="F68" s="466" t="s">
        <v>1885</v>
      </c>
      <c r="G68" s="466">
        <v>8</v>
      </c>
      <c r="H68" s="466" t="s">
        <v>1675</v>
      </c>
      <c r="I68" s="466" t="s">
        <v>2375</v>
      </c>
      <c r="J68" s="470">
        <v>8000000</v>
      </c>
      <c r="K68" s="470">
        <v>64000000</v>
      </c>
      <c r="L68" s="469" t="s">
        <v>1769</v>
      </c>
      <c r="M68" s="466">
        <v>0</v>
      </c>
      <c r="N68" s="466">
        <v>0</v>
      </c>
      <c r="O68" s="465" t="s">
        <v>2374</v>
      </c>
      <c r="P68" s="466"/>
      <c r="Q68" s="465" t="s">
        <v>2394</v>
      </c>
    </row>
    <row r="69" spans="1:17" s="456" customFormat="1" ht="14.25">
      <c r="A69" s="467" t="s">
        <v>1804</v>
      </c>
      <c r="B69" s="467" t="e">
        <v>#N/A</v>
      </c>
      <c r="C69" s="466">
        <v>80111600</v>
      </c>
      <c r="D69" s="469" t="s">
        <v>1805</v>
      </c>
      <c r="E69" s="466" t="s">
        <v>121</v>
      </c>
      <c r="F69" s="466" t="s">
        <v>1885</v>
      </c>
      <c r="G69" s="466">
        <v>6</v>
      </c>
      <c r="H69" s="465" t="s">
        <v>1675</v>
      </c>
      <c r="I69" s="464" t="s">
        <v>2375</v>
      </c>
      <c r="J69" s="463">
        <v>3800000</v>
      </c>
      <c r="K69" s="463">
        <v>22800000</v>
      </c>
      <c r="L69" s="469" t="s">
        <v>1769</v>
      </c>
      <c r="M69" s="466">
        <v>0</v>
      </c>
      <c r="N69" s="466">
        <v>0</v>
      </c>
      <c r="O69" s="465" t="s">
        <v>2374</v>
      </c>
      <c r="P69" s="466"/>
      <c r="Q69" s="465" t="s">
        <v>1770</v>
      </c>
    </row>
    <row r="70" spans="1:17" s="456" customFormat="1" ht="14.25">
      <c r="A70" s="467" t="s">
        <v>1806</v>
      </c>
      <c r="B70" s="467">
        <v>5</v>
      </c>
      <c r="C70" s="466">
        <v>80111600</v>
      </c>
      <c r="D70" s="469" t="s">
        <v>2250</v>
      </c>
      <c r="E70" s="466" t="s">
        <v>179</v>
      </c>
      <c r="F70" s="466" t="s">
        <v>179</v>
      </c>
      <c r="G70" s="466">
        <v>5</v>
      </c>
      <c r="H70" s="466" t="s">
        <v>1675</v>
      </c>
      <c r="I70" s="466" t="s">
        <v>2375</v>
      </c>
      <c r="J70" s="470">
        <v>5000000</v>
      </c>
      <c r="K70" s="470">
        <v>25000000</v>
      </c>
      <c r="L70" s="469" t="s">
        <v>1769</v>
      </c>
      <c r="M70" s="460">
        <v>0</v>
      </c>
      <c r="N70" s="460">
        <v>0</v>
      </c>
      <c r="O70" s="458" t="s">
        <v>2374</v>
      </c>
      <c r="P70" s="460"/>
      <c r="Q70" s="458" t="s">
        <v>172</v>
      </c>
    </row>
    <row r="71" spans="1:17" s="456" customFormat="1" ht="14.25">
      <c r="A71" s="468" t="s">
        <v>1807</v>
      </c>
      <c r="B71" s="467" t="e">
        <v>#N/A</v>
      </c>
      <c r="C71" s="466">
        <v>80111600</v>
      </c>
      <c r="D71" s="469" t="s">
        <v>2393</v>
      </c>
      <c r="E71" s="466" t="s">
        <v>552</v>
      </c>
      <c r="F71" s="466" t="s">
        <v>1714</v>
      </c>
      <c r="G71" s="466">
        <v>6</v>
      </c>
      <c r="H71" s="465" t="s">
        <v>1675</v>
      </c>
      <c r="I71" s="464" t="s">
        <v>1648</v>
      </c>
      <c r="J71" s="463">
        <v>3200000</v>
      </c>
      <c r="K71" s="463">
        <v>19200000</v>
      </c>
      <c r="L71" s="460" t="s">
        <v>1676</v>
      </c>
      <c r="M71" s="466">
        <v>0</v>
      </c>
      <c r="N71" s="466">
        <v>0</v>
      </c>
      <c r="O71" s="465" t="s">
        <v>2374</v>
      </c>
      <c r="P71" s="460"/>
      <c r="Q71" s="458" t="s">
        <v>1683</v>
      </c>
    </row>
    <row r="72" spans="1:17" s="456" customFormat="1" ht="14.25">
      <c r="A72" s="468" t="s">
        <v>1808</v>
      </c>
      <c r="B72" s="467" t="e">
        <v>#N/A</v>
      </c>
      <c r="C72" s="466">
        <v>80111600</v>
      </c>
      <c r="D72" s="469" t="s">
        <v>1809</v>
      </c>
      <c r="E72" s="466" t="s">
        <v>121</v>
      </c>
      <c r="F72" s="466" t="s">
        <v>1885</v>
      </c>
      <c r="G72" s="466">
        <v>7</v>
      </c>
      <c r="H72" s="465" t="s">
        <v>1675</v>
      </c>
      <c r="I72" s="464" t="s">
        <v>2375</v>
      </c>
      <c r="J72" s="463">
        <v>4200000</v>
      </c>
      <c r="K72" s="463">
        <v>29400000</v>
      </c>
      <c r="L72" s="469" t="s">
        <v>1769</v>
      </c>
      <c r="M72" s="466">
        <v>0</v>
      </c>
      <c r="N72" s="466">
        <v>0</v>
      </c>
      <c r="O72" s="465" t="s">
        <v>2374</v>
      </c>
      <c r="P72" s="460"/>
      <c r="Q72" s="458" t="s">
        <v>172</v>
      </c>
    </row>
    <row r="73" spans="1:17" s="456" customFormat="1" ht="14.25">
      <c r="A73" s="468" t="s">
        <v>1810</v>
      </c>
      <c r="B73" s="467"/>
      <c r="C73" s="466">
        <v>80111600</v>
      </c>
      <c r="D73" s="469" t="s">
        <v>1811</v>
      </c>
      <c r="E73" s="466" t="s">
        <v>121</v>
      </c>
      <c r="F73" s="466" t="s">
        <v>1885</v>
      </c>
      <c r="G73" s="466">
        <v>6</v>
      </c>
      <c r="H73" s="465" t="s">
        <v>1675</v>
      </c>
      <c r="I73" s="464" t="s">
        <v>2375</v>
      </c>
      <c r="J73" s="463">
        <v>3600000</v>
      </c>
      <c r="K73" s="463">
        <v>21600000</v>
      </c>
      <c r="L73" s="469" t="s">
        <v>1676</v>
      </c>
      <c r="M73" s="466">
        <v>0</v>
      </c>
      <c r="N73" s="466">
        <v>0</v>
      </c>
      <c r="O73" s="465" t="s">
        <v>2374</v>
      </c>
      <c r="P73" s="466"/>
      <c r="Q73" s="465" t="s">
        <v>172</v>
      </c>
    </row>
    <row r="74" spans="1:17" s="456" customFormat="1" ht="14.25">
      <c r="A74" s="468" t="s">
        <v>1812</v>
      </c>
      <c r="B74" s="467"/>
      <c r="C74" s="466">
        <v>80111600</v>
      </c>
      <c r="D74" s="469" t="s">
        <v>1823</v>
      </c>
      <c r="E74" s="466" t="s">
        <v>552</v>
      </c>
      <c r="F74" s="466" t="s">
        <v>552</v>
      </c>
      <c r="G74" s="466">
        <v>6</v>
      </c>
      <c r="H74" s="465" t="s">
        <v>1675</v>
      </c>
      <c r="I74" s="464" t="s">
        <v>2375</v>
      </c>
      <c r="J74" s="463">
        <v>4000000</v>
      </c>
      <c r="K74" s="463">
        <v>24000000</v>
      </c>
      <c r="L74" s="460" t="s">
        <v>1676</v>
      </c>
      <c r="M74" s="460">
        <v>0</v>
      </c>
      <c r="N74" s="460">
        <v>0</v>
      </c>
      <c r="O74" s="458" t="s">
        <v>2374</v>
      </c>
      <c r="P74" s="460"/>
      <c r="Q74" s="458" t="s">
        <v>1736</v>
      </c>
    </row>
    <row r="75" spans="1:17" s="456" customFormat="1" ht="14.25">
      <c r="A75" s="475" t="s">
        <v>1813</v>
      </c>
      <c r="B75" s="460"/>
      <c r="C75" s="460">
        <v>80111600</v>
      </c>
      <c r="D75" s="460" t="s">
        <v>1814</v>
      </c>
      <c r="E75" s="460" t="s">
        <v>121</v>
      </c>
      <c r="F75" s="460" t="s">
        <v>1885</v>
      </c>
      <c r="G75" s="460">
        <v>9</v>
      </c>
      <c r="H75" s="458" t="s">
        <v>1675</v>
      </c>
      <c r="I75" s="460" t="s">
        <v>2375</v>
      </c>
      <c r="J75" s="462">
        <v>6000000</v>
      </c>
      <c r="K75" s="462">
        <v>54000000</v>
      </c>
      <c r="L75" s="460" t="s">
        <v>1769</v>
      </c>
      <c r="M75" s="460">
        <v>0</v>
      </c>
      <c r="N75" s="460">
        <v>0</v>
      </c>
      <c r="O75" s="458" t="s">
        <v>2374</v>
      </c>
      <c r="P75" s="460"/>
      <c r="Q75" s="458" t="s">
        <v>243</v>
      </c>
    </row>
    <row r="76" spans="1:17" s="456" customFormat="1" ht="14.25">
      <c r="A76" s="475" t="s">
        <v>1815</v>
      </c>
      <c r="B76" s="460"/>
      <c r="C76" s="460">
        <v>80111600</v>
      </c>
      <c r="D76" s="460" t="s">
        <v>1816</v>
      </c>
      <c r="E76" s="460" t="s">
        <v>127</v>
      </c>
      <c r="F76" s="460" t="s">
        <v>2392</v>
      </c>
      <c r="G76" s="460">
        <v>7</v>
      </c>
      <c r="H76" s="458" t="s">
        <v>1675</v>
      </c>
      <c r="I76" s="460" t="s">
        <v>2375</v>
      </c>
      <c r="J76" s="462">
        <v>5200000</v>
      </c>
      <c r="K76" s="462">
        <v>36400000</v>
      </c>
      <c r="L76" s="460" t="s">
        <v>1769</v>
      </c>
      <c r="M76" s="460">
        <v>0</v>
      </c>
      <c r="N76" s="460">
        <v>0</v>
      </c>
      <c r="O76" s="458" t="s">
        <v>2374</v>
      </c>
      <c r="P76" s="460"/>
      <c r="Q76" s="458" t="s">
        <v>2391</v>
      </c>
    </row>
    <row r="77" spans="1:17" s="456" customFormat="1" ht="14.25">
      <c r="A77" s="475" t="s">
        <v>1817</v>
      </c>
      <c r="B77" s="460"/>
      <c r="C77" s="460">
        <v>80111600</v>
      </c>
      <c r="D77" s="460" t="s">
        <v>2390</v>
      </c>
      <c r="E77" s="460" t="s">
        <v>121</v>
      </c>
      <c r="F77" s="460" t="s">
        <v>1885</v>
      </c>
      <c r="G77" s="460">
        <v>6</v>
      </c>
      <c r="H77" s="458" t="s">
        <v>1675</v>
      </c>
      <c r="I77" s="460" t="s">
        <v>2375</v>
      </c>
      <c r="J77" s="462">
        <v>3500000</v>
      </c>
      <c r="K77" s="462">
        <v>21000000</v>
      </c>
      <c r="L77" s="460" t="s">
        <v>1676</v>
      </c>
      <c r="M77" s="460">
        <v>0</v>
      </c>
      <c r="N77" s="460">
        <v>0</v>
      </c>
      <c r="O77" s="458" t="s">
        <v>2374</v>
      </c>
      <c r="P77" s="460"/>
      <c r="Q77" s="458" t="s">
        <v>1770</v>
      </c>
    </row>
    <row r="78" spans="1:17" s="456" customFormat="1" ht="14.25">
      <c r="A78" s="475" t="s">
        <v>1818</v>
      </c>
      <c r="B78" s="460"/>
      <c r="C78" s="460">
        <v>80111600</v>
      </c>
      <c r="D78" s="460" t="s">
        <v>1819</v>
      </c>
      <c r="E78" s="460" t="s">
        <v>121</v>
      </c>
      <c r="F78" s="460" t="s">
        <v>1885</v>
      </c>
      <c r="G78" s="460">
        <v>6</v>
      </c>
      <c r="H78" s="458" t="s">
        <v>1675</v>
      </c>
      <c r="I78" s="460" t="s">
        <v>2375</v>
      </c>
      <c r="J78" s="462">
        <v>2800000</v>
      </c>
      <c r="K78" s="462">
        <v>16800000</v>
      </c>
      <c r="L78" s="460" t="s">
        <v>1676</v>
      </c>
      <c r="M78" s="460">
        <v>0</v>
      </c>
      <c r="N78" s="460">
        <v>0</v>
      </c>
      <c r="O78" s="458" t="s">
        <v>2374</v>
      </c>
      <c r="P78" s="460"/>
      <c r="Q78" s="458" t="s">
        <v>243</v>
      </c>
    </row>
    <row r="79" spans="1:17" s="456" customFormat="1" ht="14.25">
      <c r="A79" s="475" t="s">
        <v>1820</v>
      </c>
      <c r="B79" s="460"/>
      <c r="C79" s="460">
        <v>80111600</v>
      </c>
      <c r="D79" s="460" t="s">
        <v>1821</v>
      </c>
      <c r="E79" s="460" t="s">
        <v>121</v>
      </c>
      <c r="F79" s="460" t="s">
        <v>1885</v>
      </c>
      <c r="G79" s="460">
        <v>6</v>
      </c>
      <c r="H79" s="458" t="s">
        <v>1675</v>
      </c>
      <c r="I79" s="460" t="s">
        <v>2375</v>
      </c>
      <c r="J79" s="462">
        <v>3286000</v>
      </c>
      <c r="K79" s="462">
        <v>19716000</v>
      </c>
      <c r="L79" s="460" t="s">
        <v>1676</v>
      </c>
      <c r="M79" s="460">
        <v>0</v>
      </c>
      <c r="N79" s="460">
        <v>0</v>
      </c>
      <c r="O79" s="458" t="s">
        <v>2374</v>
      </c>
      <c r="P79" s="460"/>
      <c r="Q79" s="458" t="s">
        <v>243</v>
      </c>
    </row>
    <row r="80" spans="1:17" s="456" customFormat="1" ht="14.25">
      <c r="A80" s="475" t="s">
        <v>1822</v>
      </c>
      <c r="B80" s="460"/>
      <c r="C80" s="460">
        <v>80111600</v>
      </c>
      <c r="D80" s="460" t="s">
        <v>1823</v>
      </c>
      <c r="E80" s="460" t="s">
        <v>121</v>
      </c>
      <c r="F80" s="460" t="s">
        <v>1885</v>
      </c>
      <c r="G80" s="460">
        <v>5</v>
      </c>
      <c r="H80" s="458" t="s">
        <v>1675</v>
      </c>
      <c r="I80" s="460" t="s">
        <v>2375</v>
      </c>
      <c r="J80" s="462">
        <v>4000000</v>
      </c>
      <c r="K80" s="462">
        <v>20000000</v>
      </c>
      <c r="L80" s="460" t="s">
        <v>1676</v>
      </c>
      <c r="M80" s="460">
        <v>0</v>
      </c>
      <c r="N80" s="460">
        <v>0</v>
      </c>
      <c r="O80" s="458" t="s">
        <v>2374</v>
      </c>
      <c r="P80" s="460"/>
      <c r="Q80" s="458" t="s">
        <v>1736</v>
      </c>
    </row>
    <row r="81" spans="1:18" s="456" customFormat="1" ht="14.25">
      <c r="A81" s="475" t="s">
        <v>1824</v>
      </c>
      <c r="B81" s="460"/>
      <c r="C81" s="460">
        <v>80111600</v>
      </c>
      <c r="D81" s="460" t="s">
        <v>1825</v>
      </c>
      <c r="E81" s="460" t="s">
        <v>179</v>
      </c>
      <c r="F81" s="460" t="s">
        <v>179</v>
      </c>
      <c r="G81" s="460">
        <v>4</v>
      </c>
      <c r="H81" s="458" t="s">
        <v>1675</v>
      </c>
      <c r="I81" s="460" t="s">
        <v>2375</v>
      </c>
      <c r="J81" s="462">
        <v>2600000</v>
      </c>
      <c r="K81" s="462">
        <v>10400000</v>
      </c>
      <c r="L81" s="460" t="s">
        <v>1676</v>
      </c>
      <c r="M81" s="460">
        <v>0</v>
      </c>
      <c r="N81" s="460">
        <v>0</v>
      </c>
      <c r="O81" s="458" t="s">
        <v>2374</v>
      </c>
      <c r="P81" s="460"/>
      <c r="Q81" s="458" t="s">
        <v>1736</v>
      </c>
    </row>
    <row r="82" spans="1:18" s="456" customFormat="1" ht="14.25">
      <c r="A82" s="475" t="s">
        <v>1826</v>
      </c>
      <c r="B82" s="460"/>
      <c r="C82" s="460">
        <v>80111600</v>
      </c>
      <c r="D82" s="460" t="s">
        <v>1827</v>
      </c>
      <c r="E82" s="460" t="s">
        <v>121</v>
      </c>
      <c r="F82" s="460" t="s">
        <v>1885</v>
      </c>
      <c r="G82" s="460">
        <v>6</v>
      </c>
      <c r="H82" s="458" t="s">
        <v>1675</v>
      </c>
      <c r="I82" s="460" t="s">
        <v>2375</v>
      </c>
      <c r="J82" s="462">
        <v>4200000</v>
      </c>
      <c r="K82" s="462">
        <v>25200000</v>
      </c>
      <c r="L82" s="460" t="s">
        <v>1676</v>
      </c>
      <c r="M82" s="460">
        <v>0</v>
      </c>
      <c r="N82" s="460">
        <v>0</v>
      </c>
      <c r="O82" s="458" t="s">
        <v>2374</v>
      </c>
      <c r="P82" s="460"/>
      <c r="Q82" s="458" t="s">
        <v>1736</v>
      </c>
    </row>
    <row r="83" spans="1:18" s="456" customFormat="1" ht="14.25">
      <c r="A83" s="475" t="s">
        <v>1828</v>
      </c>
      <c r="B83" s="460"/>
      <c r="C83" s="460">
        <v>80111600</v>
      </c>
      <c r="D83" s="460" t="s">
        <v>1829</v>
      </c>
      <c r="E83" s="460" t="s">
        <v>121</v>
      </c>
      <c r="F83" s="460" t="s">
        <v>1885</v>
      </c>
      <c r="G83" s="460">
        <v>10</v>
      </c>
      <c r="H83" s="458" t="s">
        <v>1675</v>
      </c>
      <c r="I83" s="460" t="s">
        <v>2375</v>
      </c>
      <c r="J83" s="462">
        <v>3600000</v>
      </c>
      <c r="K83" s="462">
        <v>36000000</v>
      </c>
      <c r="L83" s="460" t="s">
        <v>1676</v>
      </c>
      <c r="M83" s="460">
        <v>0</v>
      </c>
      <c r="N83" s="460">
        <v>0</v>
      </c>
      <c r="O83" s="458" t="s">
        <v>2374</v>
      </c>
      <c r="P83" s="460"/>
      <c r="Q83" s="458" t="s">
        <v>172</v>
      </c>
    </row>
    <row r="84" spans="1:18" s="456" customFormat="1" ht="14.25">
      <c r="A84" s="475" t="s">
        <v>1830</v>
      </c>
      <c r="B84" s="460"/>
      <c r="C84" s="460">
        <v>80111600</v>
      </c>
      <c r="D84" s="460" t="s">
        <v>1831</v>
      </c>
      <c r="E84" s="460" t="s">
        <v>121</v>
      </c>
      <c r="F84" s="460" t="s">
        <v>1885</v>
      </c>
      <c r="G84" s="460">
        <v>9</v>
      </c>
      <c r="H84" s="458" t="s">
        <v>1675</v>
      </c>
      <c r="I84" s="460" t="s">
        <v>2375</v>
      </c>
      <c r="J84" s="462">
        <v>6500000</v>
      </c>
      <c r="K84" s="462">
        <v>58500000</v>
      </c>
      <c r="L84" s="460" t="s">
        <v>1769</v>
      </c>
      <c r="M84" s="460">
        <v>0</v>
      </c>
      <c r="N84" s="460">
        <v>0</v>
      </c>
      <c r="O84" s="458" t="s">
        <v>2374</v>
      </c>
      <c r="P84" s="460"/>
      <c r="Q84" s="458" t="s">
        <v>1683</v>
      </c>
    </row>
    <row r="85" spans="1:18" s="456" customFormat="1" ht="14.25">
      <c r="A85" s="475" t="s">
        <v>1832</v>
      </c>
      <c r="B85" s="460"/>
      <c r="C85" s="460">
        <v>80111600</v>
      </c>
      <c r="D85" s="460" t="s">
        <v>1833</v>
      </c>
      <c r="E85" s="460" t="s">
        <v>121</v>
      </c>
      <c r="F85" s="460" t="s">
        <v>1885</v>
      </c>
      <c r="G85" s="460">
        <v>9</v>
      </c>
      <c r="H85" s="458" t="s">
        <v>1675</v>
      </c>
      <c r="I85" s="460" t="s">
        <v>2375</v>
      </c>
      <c r="J85" s="462">
        <v>8000000</v>
      </c>
      <c r="K85" s="462">
        <v>72000000</v>
      </c>
      <c r="L85" s="460" t="s">
        <v>1769</v>
      </c>
      <c r="M85" s="460">
        <v>0</v>
      </c>
      <c r="N85" s="460">
        <v>0</v>
      </c>
      <c r="O85" s="458" t="s">
        <v>2374</v>
      </c>
      <c r="P85" s="460"/>
      <c r="Q85" s="458" t="s">
        <v>1834</v>
      </c>
    </row>
    <row r="86" spans="1:18" s="456" customFormat="1" ht="14.25">
      <c r="A86" s="475" t="s">
        <v>1835</v>
      </c>
      <c r="B86" s="460"/>
      <c r="C86" s="460">
        <v>80111600</v>
      </c>
      <c r="D86" s="460" t="s">
        <v>1836</v>
      </c>
      <c r="E86" s="460" t="s">
        <v>121</v>
      </c>
      <c r="F86" s="460" t="s">
        <v>121</v>
      </c>
      <c r="G86" s="460">
        <v>6</v>
      </c>
      <c r="H86" s="458" t="s">
        <v>1675</v>
      </c>
      <c r="I86" s="460" t="s">
        <v>2375</v>
      </c>
      <c r="J86" s="462">
        <v>5500000</v>
      </c>
      <c r="K86" s="462">
        <v>33000000</v>
      </c>
      <c r="L86" s="460" t="s">
        <v>1769</v>
      </c>
      <c r="M86" s="460">
        <v>0</v>
      </c>
      <c r="N86" s="460">
        <v>0</v>
      </c>
      <c r="O86" s="458" t="s">
        <v>2374</v>
      </c>
      <c r="P86" s="460"/>
      <c r="Q86" s="458" t="s">
        <v>1683</v>
      </c>
    </row>
    <row r="87" spans="1:18" s="456" customFormat="1" ht="14.25">
      <c r="A87" s="475" t="s">
        <v>1837</v>
      </c>
      <c r="B87" s="460"/>
      <c r="C87" s="460">
        <v>80111600</v>
      </c>
      <c r="D87" s="460" t="s">
        <v>1838</v>
      </c>
      <c r="E87" s="460" t="s">
        <v>121</v>
      </c>
      <c r="F87" s="460" t="s">
        <v>1885</v>
      </c>
      <c r="G87" s="460">
        <v>9</v>
      </c>
      <c r="H87" s="458" t="s">
        <v>1675</v>
      </c>
      <c r="I87" s="460" t="s">
        <v>2375</v>
      </c>
      <c r="J87" s="462">
        <v>7500000</v>
      </c>
      <c r="K87" s="462">
        <v>67500000</v>
      </c>
      <c r="L87" s="460" t="s">
        <v>1769</v>
      </c>
      <c r="M87" s="460">
        <v>0</v>
      </c>
      <c r="N87" s="460">
        <v>0</v>
      </c>
      <c r="O87" s="458" t="s">
        <v>2374</v>
      </c>
      <c r="P87" s="460"/>
      <c r="Q87" s="458" t="s">
        <v>1650</v>
      </c>
    </row>
    <row r="88" spans="1:18" s="456" customFormat="1" ht="14.25">
      <c r="A88" s="475" t="s">
        <v>1839</v>
      </c>
      <c r="B88" s="460"/>
      <c r="C88" s="460">
        <v>78181507</v>
      </c>
      <c r="D88" s="460" t="s">
        <v>1799</v>
      </c>
      <c r="E88" s="460" t="s">
        <v>121</v>
      </c>
      <c r="F88" s="460" t="s">
        <v>121</v>
      </c>
      <c r="G88" s="460">
        <v>10</v>
      </c>
      <c r="H88" s="458" t="s">
        <v>2389</v>
      </c>
      <c r="I88" s="460" t="s">
        <v>2375</v>
      </c>
      <c r="J88" s="462">
        <v>0</v>
      </c>
      <c r="K88" s="462">
        <v>15000000</v>
      </c>
      <c r="L88" s="460" t="s">
        <v>1801</v>
      </c>
      <c r="M88" s="460">
        <v>0</v>
      </c>
      <c r="N88" s="460">
        <v>0</v>
      </c>
      <c r="O88" s="458" t="s">
        <v>2374</v>
      </c>
      <c r="P88" s="460"/>
      <c r="Q88" s="458" t="s">
        <v>1660</v>
      </c>
    </row>
    <row r="89" spans="1:18" s="456" customFormat="1" ht="14.25">
      <c r="A89" s="475" t="s">
        <v>1840</v>
      </c>
      <c r="B89" s="460"/>
      <c r="C89" s="460">
        <v>78181507</v>
      </c>
      <c r="D89" s="460" t="s">
        <v>1799</v>
      </c>
      <c r="E89" s="460" t="s">
        <v>121</v>
      </c>
      <c r="F89" s="460" t="s">
        <v>121</v>
      </c>
      <c r="G89" s="460">
        <v>10</v>
      </c>
      <c r="H89" s="458" t="s">
        <v>2389</v>
      </c>
      <c r="I89" s="460" t="s">
        <v>2375</v>
      </c>
      <c r="J89" s="462">
        <v>0</v>
      </c>
      <c r="K89" s="462">
        <v>12000000</v>
      </c>
      <c r="L89" s="460" t="s">
        <v>1801</v>
      </c>
      <c r="M89" s="460">
        <v>0</v>
      </c>
      <c r="N89" s="460">
        <v>0</v>
      </c>
      <c r="O89" s="458" t="s">
        <v>2374</v>
      </c>
      <c r="P89" s="460"/>
      <c r="Q89" s="458" t="s">
        <v>1660</v>
      </c>
    </row>
    <row r="90" spans="1:18" s="456" customFormat="1" ht="14.25">
      <c r="A90" s="475" t="s">
        <v>1841</v>
      </c>
      <c r="B90" s="460"/>
      <c r="C90" s="460">
        <v>80111600</v>
      </c>
      <c r="D90" s="460" t="s">
        <v>1842</v>
      </c>
      <c r="E90" s="460" t="s">
        <v>121</v>
      </c>
      <c r="F90" s="460" t="s">
        <v>1885</v>
      </c>
      <c r="G90" s="460">
        <v>6</v>
      </c>
      <c r="H90" s="458" t="s">
        <v>1675</v>
      </c>
      <c r="I90" s="460" t="s">
        <v>2375</v>
      </c>
      <c r="J90" s="462">
        <v>3900000</v>
      </c>
      <c r="K90" s="462">
        <v>23400000</v>
      </c>
      <c r="L90" s="460" t="s">
        <v>1769</v>
      </c>
      <c r="M90" s="460">
        <v>0</v>
      </c>
      <c r="N90" s="460">
        <v>0</v>
      </c>
      <c r="O90" s="458" t="s">
        <v>2374</v>
      </c>
      <c r="P90" s="460"/>
      <c r="Q90" s="458" t="s">
        <v>1770</v>
      </c>
    </row>
    <row r="91" spans="1:18" s="456" customFormat="1" ht="14.25">
      <c r="A91" s="475" t="s">
        <v>1843</v>
      </c>
      <c r="B91" s="460"/>
      <c r="C91" s="460">
        <v>80111600</v>
      </c>
      <c r="D91" s="460" t="s">
        <v>2388</v>
      </c>
      <c r="E91" s="460" t="s">
        <v>2387</v>
      </c>
      <c r="F91" s="460" t="s">
        <v>1787</v>
      </c>
      <c r="G91" s="460">
        <v>1</v>
      </c>
      <c r="H91" s="458" t="s">
        <v>279</v>
      </c>
      <c r="I91" s="460" t="s">
        <v>2375</v>
      </c>
      <c r="J91" s="462">
        <v>0</v>
      </c>
      <c r="K91" s="462">
        <v>874000</v>
      </c>
      <c r="L91" s="460" t="s">
        <v>1844</v>
      </c>
      <c r="M91" s="460">
        <v>0</v>
      </c>
      <c r="N91" s="460">
        <v>0</v>
      </c>
      <c r="O91" s="458" t="s">
        <v>2374</v>
      </c>
      <c r="P91" s="460"/>
      <c r="Q91" s="458" t="s">
        <v>1660</v>
      </c>
    </row>
    <row r="92" spans="1:18" s="456" customFormat="1" ht="14.25">
      <c r="A92" s="475" t="s">
        <v>1845</v>
      </c>
      <c r="B92" s="460"/>
      <c r="C92" s="460">
        <v>80111600</v>
      </c>
      <c r="D92" s="460" t="s">
        <v>1846</v>
      </c>
      <c r="E92" s="460" t="s">
        <v>121</v>
      </c>
      <c r="F92" s="460" t="s">
        <v>121</v>
      </c>
      <c r="G92" s="460">
        <v>8</v>
      </c>
      <c r="H92" s="458" t="s">
        <v>1675</v>
      </c>
      <c r="I92" s="460" t="s">
        <v>2375</v>
      </c>
      <c r="J92" s="462">
        <v>6000000</v>
      </c>
      <c r="K92" s="462">
        <v>48000000</v>
      </c>
      <c r="L92" s="460" t="s">
        <v>1769</v>
      </c>
      <c r="M92" s="460">
        <v>0</v>
      </c>
      <c r="N92" s="460">
        <v>0</v>
      </c>
      <c r="O92" s="458" t="s">
        <v>2374</v>
      </c>
      <c r="P92" s="460"/>
      <c r="Q92" s="458" t="s">
        <v>172</v>
      </c>
    </row>
    <row r="93" spans="1:18" s="456" customFormat="1" ht="14.25">
      <c r="A93" s="475" t="s">
        <v>1847</v>
      </c>
      <c r="B93" s="460"/>
      <c r="C93" s="460">
        <v>80111600</v>
      </c>
      <c r="D93" s="460" t="s">
        <v>2252</v>
      </c>
      <c r="E93" s="460" t="s">
        <v>683</v>
      </c>
      <c r="F93" s="460" t="s">
        <v>683</v>
      </c>
      <c r="G93" s="460"/>
      <c r="H93" s="458" t="s">
        <v>279</v>
      </c>
      <c r="I93" s="460" t="s">
        <v>2375</v>
      </c>
      <c r="J93" s="462">
        <v>0</v>
      </c>
      <c r="K93" s="462">
        <v>104403667</v>
      </c>
      <c r="L93" s="460" t="s">
        <v>1769</v>
      </c>
      <c r="M93" s="460">
        <v>0</v>
      </c>
      <c r="N93" s="460">
        <v>0</v>
      </c>
      <c r="O93" s="458" t="s">
        <v>2374</v>
      </c>
      <c r="P93" s="460"/>
      <c r="Q93" s="458" t="s">
        <v>172</v>
      </c>
      <c r="R93" s="456" t="s">
        <v>2329</v>
      </c>
    </row>
    <row r="94" spans="1:18" s="456" customFormat="1" ht="14.25">
      <c r="A94" s="475" t="s">
        <v>1848</v>
      </c>
      <c r="B94" s="460"/>
      <c r="C94" s="460">
        <v>80111600</v>
      </c>
      <c r="D94" s="460" t="s">
        <v>1849</v>
      </c>
      <c r="E94" s="460" t="s">
        <v>683</v>
      </c>
      <c r="F94" s="460" t="s">
        <v>683</v>
      </c>
      <c r="G94" s="460"/>
      <c r="H94" s="458" t="s">
        <v>279</v>
      </c>
      <c r="I94" s="460" t="s">
        <v>2375</v>
      </c>
      <c r="J94" s="462">
        <v>0</v>
      </c>
      <c r="K94" s="462">
        <v>113061141</v>
      </c>
      <c r="L94" s="460" t="s">
        <v>1676</v>
      </c>
      <c r="M94" s="460">
        <v>0</v>
      </c>
      <c r="N94" s="460">
        <v>0</v>
      </c>
      <c r="O94" s="458" t="s">
        <v>2374</v>
      </c>
      <c r="P94" s="460"/>
      <c r="Q94" s="458" t="s">
        <v>172</v>
      </c>
    </row>
    <row r="95" spans="1:18" s="456" customFormat="1" ht="14.25">
      <c r="A95" s="475" t="s">
        <v>1850</v>
      </c>
      <c r="B95" s="460"/>
      <c r="C95" s="460">
        <v>85101600</v>
      </c>
      <c r="D95" s="460" t="s">
        <v>1851</v>
      </c>
      <c r="E95" s="460" t="s">
        <v>127</v>
      </c>
      <c r="F95" s="460" t="s">
        <v>121</v>
      </c>
      <c r="G95" s="460">
        <v>0</v>
      </c>
      <c r="H95" s="458" t="s">
        <v>1675</v>
      </c>
      <c r="I95" s="460" t="s">
        <v>2375</v>
      </c>
      <c r="J95" s="462">
        <v>5000000</v>
      </c>
      <c r="K95" s="462">
        <v>5000000</v>
      </c>
      <c r="L95" s="460" t="s">
        <v>1703</v>
      </c>
      <c r="M95" s="460">
        <v>0</v>
      </c>
      <c r="N95" s="460">
        <v>0</v>
      </c>
      <c r="O95" s="458" t="s">
        <v>2374</v>
      </c>
      <c r="P95" s="460"/>
      <c r="Q95" s="458" t="s">
        <v>1650</v>
      </c>
    </row>
    <row r="96" spans="1:18" s="456" customFormat="1" ht="14.25">
      <c r="A96" s="475" t="s">
        <v>1852</v>
      </c>
      <c r="B96" s="460"/>
      <c r="C96" s="460">
        <v>84131501</v>
      </c>
      <c r="D96" s="460" t="s">
        <v>1713</v>
      </c>
      <c r="E96" s="460" t="s">
        <v>1714</v>
      </c>
      <c r="F96" s="460" t="s">
        <v>258</v>
      </c>
      <c r="G96" s="460">
        <v>12</v>
      </c>
      <c r="H96" s="458" t="s">
        <v>1715</v>
      </c>
      <c r="I96" s="460" t="s">
        <v>2375</v>
      </c>
      <c r="J96" s="462">
        <v>48508964</v>
      </c>
      <c r="K96" s="462">
        <v>48508964</v>
      </c>
      <c r="L96" s="460" t="s">
        <v>1743</v>
      </c>
      <c r="M96" s="460">
        <v>0</v>
      </c>
      <c r="N96" s="460">
        <v>0</v>
      </c>
      <c r="O96" s="458" t="s">
        <v>2374</v>
      </c>
      <c r="P96" s="460"/>
      <c r="Q96" s="458" t="s">
        <v>1696</v>
      </c>
    </row>
    <row r="97" spans="1:18" s="456" customFormat="1" ht="14.25">
      <c r="A97" s="475" t="s">
        <v>1853</v>
      </c>
      <c r="B97" s="460"/>
      <c r="C97" s="460">
        <v>80131500</v>
      </c>
      <c r="D97" s="460" t="s">
        <v>1881</v>
      </c>
      <c r="E97" s="460" t="s">
        <v>121</v>
      </c>
      <c r="F97" s="460" t="s">
        <v>179</v>
      </c>
      <c r="G97" s="460">
        <v>11</v>
      </c>
      <c r="H97" s="458" t="s">
        <v>1675</v>
      </c>
      <c r="I97" s="460" t="s">
        <v>2375</v>
      </c>
      <c r="J97" s="462">
        <v>0</v>
      </c>
      <c r="K97" s="462">
        <v>221741663</v>
      </c>
      <c r="L97" s="460" t="s">
        <v>1755</v>
      </c>
      <c r="M97" s="460">
        <v>0</v>
      </c>
      <c r="N97" s="460">
        <v>0</v>
      </c>
      <c r="O97" s="458" t="s">
        <v>2374</v>
      </c>
      <c r="P97" s="460"/>
      <c r="Q97" s="458" t="s">
        <v>1736</v>
      </c>
    </row>
    <row r="98" spans="1:18" s="456" customFormat="1" ht="14.25">
      <c r="A98" s="475" t="s">
        <v>1854</v>
      </c>
      <c r="B98" s="460"/>
      <c r="C98" s="460">
        <v>92101501</v>
      </c>
      <c r="D98" s="460" t="s">
        <v>2227</v>
      </c>
      <c r="E98" s="460" t="s">
        <v>179</v>
      </c>
      <c r="F98" s="460" t="s">
        <v>2317</v>
      </c>
      <c r="G98" s="460">
        <v>10</v>
      </c>
      <c r="H98" s="458" t="s">
        <v>2386</v>
      </c>
      <c r="I98" s="460" t="s">
        <v>2375</v>
      </c>
      <c r="J98" s="462" t="s">
        <v>279</v>
      </c>
      <c r="K98" s="462">
        <v>498079018</v>
      </c>
      <c r="L98" s="460" t="s">
        <v>1659</v>
      </c>
      <c r="M98" s="460">
        <v>0</v>
      </c>
      <c r="N98" s="460">
        <v>0</v>
      </c>
      <c r="O98" s="458" t="s">
        <v>2374</v>
      </c>
      <c r="P98" s="460"/>
      <c r="Q98" s="458" t="s">
        <v>1660</v>
      </c>
    </row>
    <row r="99" spans="1:18" s="456" customFormat="1" ht="14.25">
      <c r="A99" s="475" t="s">
        <v>1855</v>
      </c>
      <c r="B99" s="460"/>
      <c r="C99" s="460" t="s">
        <v>279</v>
      </c>
      <c r="D99" s="460" t="s">
        <v>2244</v>
      </c>
      <c r="E99" s="460" t="s">
        <v>179</v>
      </c>
      <c r="F99" s="460" t="s">
        <v>179</v>
      </c>
      <c r="G99" s="460">
        <v>1</v>
      </c>
      <c r="H99" s="458" t="s">
        <v>279</v>
      </c>
      <c r="I99" s="460" t="s">
        <v>2375</v>
      </c>
      <c r="J99" s="462">
        <v>624000</v>
      </c>
      <c r="K99" s="462">
        <v>624000</v>
      </c>
      <c r="L99" s="460" t="s">
        <v>2246</v>
      </c>
      <c r="M99" s="460">
        <v>0</v>
      </c>
      <c r="N99" s="460">
        <v>0</v>
      </c>
      <c r="O99" s="458" t="s">
        <v>2374</v>
      </c>
      <c r="P99" s="460"/>
      <c r="Q99" s="458" t="s">
        <v>1650</v>
      </c>
    </row>
    <row r="100" spans="1:18" s="456" customFormat="1" ht="14.25">
      <c r="A100" s="475" t="s">
        <v>2385</v>
      </c>
      <c r="B100" s="460"/>
      <c r="C100" s="460" t="s">
        <v>2384</v>
      </c>
      <c r="D100" s="460" t="s">
        <v>2383</v>
      </c>
      <c r="E100" s="460" t="s">
        <v>2382</v>
      </c>
      <c r="F100" s="460" t="s">
        <v>1795</v>
      </c>
      <c r="G100" s="460">
        <v>6</v>
      </c>
      <c r="H100" s="458" t="s">
        <v>2381</v>
      </c>
      <c r="I100" s="460" t="s">
        <v>2375</v>
      </c>
      <c r="J100" s="462">
        <v>0</v>
      </c>
      <c r="K100" s="462">
        <v>15736500</v>
      </c>
      <c r="L100" s="460" t="s">
        <v>1719</v>
      </c>
      <c r="M100" s="460">
        <v>0</v>
      </c>
      <c r="N100" s="460">
        <v>0</v>
      </c>
      <c r="O100" s="458" t="s">
        <v>2374</v>
      </c>
      <c r="P100" s="460"/>
      <c r="Q100" s="458" t="s">
        <v>1655</v>
      </c>
    </row>
    <row r="101" spans="1:18" s="456" customFormat="1" ht="14.25">
      <c r="A101" s="475" t="s">
        <v>2380</v>
      </c>
      <c r="B101" s="460"/>
      <c r="C101" s="460">
        <v>43222600</v>
      </c>
      <c r="D101" s="460" t="s">
        <v>2232</v>
      </c>
      <c r="E101" s="460" t="s">
        <v>258</v>
      </c>
      <c r="F101" s="460" t="s">
        <v>258</v>
      </c>
      <c r="G101" s="460">
        <v>12</v>
      </c>
      <c r="H101" s="458" t="s">
        <v>1658</v>
      </c>
      <c r="I101" s="460" t="s">
        <v>2375</v>
      </c>
      <c r="J101" s="462">
        <v>0</v>
      </c>
      <c r="K101" s="462">
        <v>34065900</v>
      </c>
      <c r="L101" s="460" t="s">
        <v>1691</v>
      </c>
      <c r="M101" s="460">
        <v>0</v>
      </c>
      <c r="N101" s="460">
        <v>0</v>
      </c>
      <c r="O101" s="458" t="s">
        <v>2374</v>
      </c>
      <c r="P101" s="460"/>
      <c r="Q101" s="458" t="s">
        <v>1655</v>
      </c>
      <c r="R101" s="456" t="s">
        <v>2329</v>
      </c>
    </row>
    <row r="102" spans="1:18" s="456" customFormat="1" ht="14.25">
      <c r="A102" s="475" t="s">
        <v>2379</v>
      </c>
      <c r="B102" s="460"/>
      <c r="C102" s="460">
        <v>80111600</v>
      </c>
      <c r="D102" s="460" t="s">
        <v>2378</v>
      </c>
      <c r="E102" s="460" t="s">
        <v>258</v>
      </c>
      <c r="F102" s="460" t="s">
        <v>258</v>
      </c>
      <c r="G102" s="460">
        <v>5</v>
      </c>
      <c r="H102" s="458" t="s">
        <v>84</v>
      </c>
      <c r="I102" s="460" t="s">
        <v>2375</v>
      </c>
      <c r="J102" s="462">
        <v>5000000</v>
      </c>
      <c r="K102" s="462">
        <v>25000000</v>
      </c>
      <c r="L102" s="460" t="s">
        <v>1769</v>
      </c>
      <c r="M102" s="460">
        <v>0</v>
      </c>
      <c r="N102" s="460">
        <v>0</v>
      </c>
      <c r="O102" s="458" t="s">
        <v>2374</v>
      </c>
      <c r="P102" s="460"/>
      <c r="Q102" s="458" t="s">
        <v>1650</v>
      </c>
    </row>
    <row r="103" spans="1:18" s="456" customFormat="1" ht="14.25">
      <c r="A103" s="475" t="s">
        <v>2377</v>
      </c>
      <c r="B103" s="460"/>
      <c r="C103" s="460">
        <v>80111600</v>
      </c>
      <c r="D103" s="460" t="s">
        <v>2376</v>
      </c>
      <c r="E103" s="460" t="s">
        <v>258</v>
      </c>
      <c r="F103" s="460" t="s">
        <v>258</v>
      </c>
      <c r="G103" s="460">
        <v>5</v>
      </c>
      <c r="H103" s="458" t="s">
        <v>84</v>
      </c>
      <c r="I103" s="460" t="s">
        <v>2375</v>
      </c>
      <c r="J103" s="462">
        <v>7000000</v>
      </c>
      <c r="K103" s="462">
        <v>35000000</v>
      </c>
      <c r="L103" s="460" t="s">
        <v>1769</v>
      </c>
      <c r="M103" s="460">
        <v>0</v>
      </c>
      <c r="N103" s="460">
        <v>0</v>
      </c>
      <c r="O103" s="458" t="s">
        <v>2374</v>
      </c>
      <c r="P103" s="460"/>
      <c r="Q103" s="458" t="s">
        <v>172</v>
      </c>
    </row>
    <row r="104" spans="1:18" s="456" customFormat="1" ht="14.25">
      <c r="A104" s="475" t="s">
        <v>2569</v>
      </c>
      <c r="B104" s="460"/>
      <c r="C104" s="460">
        <v>80111600</v>
      </c>
      <c r="D104" s="460" t="s">
        <v>2568</v>
      </c>
      <c r="E104" s="460" t="s">
        <v>2387</v>
      </c>
      <c r="F104" s="460" t="s">
        <v>1787</v>
      </c>
      <c r="G104" s="460">
        <v>5</v>
      </c>
      <c r="H104" s="458" t="s">
        <v>84</v>
      </c>
      <c r="I104" s="460" t="s">
        <v>2375</v>
      </c>
      <c r="J104" s="462">
        <v>5000000</v>
      </c>
      <c r="K104" s="462">
        <v>25000000</v>
      </c>
      <c r="L104" s="460" t="s">
        <v>1769</v>
      </c>
      <c r="M104" s="460">
        <v>0</v>
      </c>
      <c r="N104" s="460">
        <v>0</v>
      </c>
      <c r="O104" s="458" t="s">
        <v>2374</v>
      </c>
      <c r="P104" s="460"/>
      <c r="Q104" s="458" t="s">
        <v>172</v>
      </c>
      <c r="R104" s="456" t="s">
        <v>2334</v>
      </c>
    </row>
    <row r="105" spans="1:18">
      <c r="D105" s="459"/>
      <c r="H105" s="459"/>
      <c r="J105" s="457"/>
      <c r="K105" s="457">
        <f>SUM(K2:K104)</f>
        <v>4926738000</v>
      </c>
      <c r="L105" s="459"/>
      <c r="O105" s="459"/>
    </row>
    <row r="106" spans="1:18">
      <c r="D106" s="459"/>
      <c r="H106" s="459"/>
      <c r="J106" s="457"/>
      <c r="K106" s="457"/>
      <c r="L106" s="459"/>
      <c r="O106" s="459"/>
    </row>
    <row r="107" spans="1:18">
      <c r="D107" s="459"/>
      <c r="H107" s="459"/>
      <c r="J107" s="457"/>
      <c r="K107" s="457"/>
      <c r="L107" s="459"/>
      <c r="O107" s="459"/>
    </row>
    <row r="108" spans="1:18">
      <c r="D108" s="459"/>
      <c r="H108" s="459"/>
      <c r="J108" s="457"/>
      <c r="K108" s="457"/>
      <c r="L108" s="459"/>
      <c r="O108" s="459"/>
    </row>
    <row r="109" spans="1:18">
      <c r="D109" s="459"/>
      <c r="H109" s="459"/>
      <c r="J109" s="457"/>
      <c r="K109" s="457"/>
      <c r="L109" s="459"/>
      <c r="O109" s="459"/>
    </row>
    <row r="110" spans="1:18">
      <c r="D110" s="459"/>
      <c r="H110" s="459"/>
      <c r="J110" s="457"/>
      <c r="K110" s="457"/>
      <c r="L110" s="459"/>
      <c r="O110" s="459"/>
    </row>
    <row r="111" spans="1:18">
      <c r="D111" s="459"/>
      <c r="H111" s="459"/>
      <c r="J111" s="457"/>
      <c r="K111" s="457"/>
      <c r="L111" s="459"/>
      <c r="O111" s="459"/>
    </row>
    <row r="112" spans="1:18">
      <c r="D112" s="459"/>
      <c r="H112" s="459"/>
      <c r="J112" s="457"/>
      <c r="K112" s="457"/>
      <c r="L112" s="459"/>
      <c r="O112" s="459"/>
    </row>
    <row r="113" spans="4:15">
      <c r="D113" s="459"/>
      <c r="H113" s="459"/>
      <c r="J113" s="457"/>
      <c r="K113" s="457"/>
      <c r="L113" s="459"/>
      <c r="O113" s="459"/>
    </row>
    <row r="114" spans="4:15">
      <c r="D114" s="459"/>
      <c r="H114" s="459"/>
      <c r="J114" s="457"/>
      <c r="K114" s="457"/>
      <c r="L114" s="459"/>
      <c r="O114" s="459"/>
    </row>
    <row r="115" spans="4:15">
      <c r="D115" s="459"/>
      <c r="H115" s="459"/>
      <c r="J115" s="457"/>
      <c r="K115" s="457"/>
      <c r="L115" s="459"/>
      <c r="O115" s="459"/>
    </row>
    <row r="116" spans="4:15">
      <c r="D116" s="459"/>
      <c r="H116" s="459"/>
      <c r="J116" s="457"/>
      <c r="K116" s="457"/>
      <c r="L116" s="459"/>
      <c r="O116" s="459"/>
    </row>
    <row r="117" spans="4:15">
      <c r="D117" s="459"/>
      <c r="H117" s="459"/>
      <c r="J117" s="457"/>
      <c r="K117" s="457"/>
      <c r="L117" s="459"/>
      <c r="O117" s="459"/>
    </row>
    <row r="118" spans="4:15">
      <c r="D118" s="459"/>
      <c r="H118" s="459"/>
      <c r="J118" s="457"/>
      <c r="K118" s="457"/>
      <c r="L118" s="459"/>
      <c r="O118" s="459"/>
    </row>
    <row r="119" spans="4:15">
      <c r="D119" s="459"/>
      <c r="H119" s="459"/>
      <c r="J119" s="457"/>
      <c r="K119" s="457"/>
      <c r="L119" s="459"/>
      <c r="O119" s="459"/>
    </row>
    <row r="120" spans="4:15">
      <c r="D120" s="459"/>
      <c r="H120" s="459"/>
      <c r="J120" s="457"/>
      <c r="K120" s="457"/>
      <c r="L120" s="459"/>
      <c r="O120" s="459"/>
    </row>
    <row r="121" spans="4:15">
      <c r="D121" s="459"/>
      <c r="H121" s="459"/>
      <c r="J121" s="457"/>
      <c r="K121" s="457"/>
      <c r="L121" s="459"/>
      <c r="O121" s="459"/>
    </row>
    <row r="122" spans="4:15">
      <c r="D122" s="459"/>
      <c r="H122" s="459"/>
      <c r="J122" s="457"/>
      <c r="K122" s="457"/>
      <c r="L122" s="459"/>
      <c r="O122" s="459"/>
    </row>
    <row r="123" spans="4:15">
      <c r="D123" s="459"/>
      <c r="H123" s="459"/>
      <c r="J123" s="457"/>
      <c r="K123" s="457"/>
      <c r="L123" s="459"/>
      <c r="O123" s="459"/>
    </row>
    <row r="124" spans="4:15">
      <c r="D124" s="459"/>
      <c r="H124" s="459"/>
      <c r="J124" s="457"/>
      <c r="K124" s="457"/>
      <c r="L124" s="459"/>
      <c r="O124" s="459"/>
    </row>
    <row r="125" spans="4:15">
      <c r="D125" s="459"/>
      <c r="H125" s="459"/>
      <c r="J125" s="457"/>
      <c r="K125" s="457"/>
      <c r="L125" s="459"/>
      <c r="O125" s="459"/>
    </row>
    <row r="126" spans="4:15">
      <c r="D126" s="459"/>
      <c r="H126" s="459"/>
      <c r="J126" s="457"/>
      <c r="K126" s="457"/>
      <c r="L126" s="459"/>
      <c r="O126" s="459"/>
    </row>
    <row r="127" spans="4:15">
      <c r="D127" s="459"/>
      <c r="H127" s="459"/>
      <c r="J127" s="457"/>
      <c r="K127" s="457"/>
      <c r="L127" s="459"/>
      <c r="O127" s="459"/>
    </row>
    <row r="128" spans="4:15">
      <c r="D128" s="459"/>
      <c r="H128" s="459"/>
      <c r="J128" s="457"/>
      <c r="K128" s="457"/>
      <c r="L128" s="459"/>
      <c r="O128" s="459"/>
    </row>
    <row r="129" spans="4:15">
      <c r="D129" s="459"/>
      <c r="H129" s="459"/>
      <c r="J129" s="457"/>
      <c r="K129" s="457"/>
      <c r="L129" s="459"/>
      <c r="O129" s="459"/>
    </row>
    <row r="130" spans="4:15">
      <c r="D130" s="459"/>
      <c r="H130" s="459"/>
      <c r="J130" s="457"/>
      <c r="K130" s="457"/>
      <c r="L130" s="459"/>
      <c r="O130" s="459"/>
    </row>
    <row r="131" spans="4:15">
      <c r="D131" s="459"/>
      <c r="H131" s="459"/>
      <c r="J131" s="457"/>
      <c r="K131" s="457"/>
      <c r="L131" s="459"/>
      <c r="O131" s="459"/>
    </row>
    <row r="132" spans="4:15">
      <c r="D132" s="459"/>
      <c r="H132" s="459"/>
      <c r="J132" s="457"/>
      <c r="K132" s="457"/>
      <c r="L132" s="459"/>
      <c r="O132" s="459"/>
    </row>
    <row r="133" spans="4:15">
      <c r="D133" s="459"/>
      <c r="H133" s="459"/>
      <c r="J133" s="457"/>
      <c r="K133" s="457"/>
      <c r="L133" s="459"/>
      <c r="O133" s="459"/>
    </row>
    <row r="134" spans="4:15">
      <c r="D134" s="459"/>
      <c r="H134" s="459"/>
      <c r="J134" s="457"/>
      <c r="K134" s="457"/>
      <c r="L134" s="459"/>
      <c r="O134" s="459"/>
    </row>
    <row r="135" spans="4:15">
      <c r="D135" s="459"/>
      <c r="H135" s="459"/>
      <c r="J135" s="457"/>
      <c r="K135" s="457"/>
      <c r="L135" s="459"/>
      <c r="O135" s="459"/>
    </row>
    <row r="136" spans="4:15">
      <c r="D136" s="459"/>
      <c r="H136" s="459"/>
      <c r="J136" s="457"/>
      <c r="K136" s="457"/>
      <c r="L136" s="459"/>
      <c r="O136" s="459"/>
    </row>
    <row r="137" spans="4:15">
      <c r="D137" s="459"/>
      <c r="H137" s="459"/>
      <c r="J137" s="457"/>
      <c r="K137" s="457"/>
      <c r="L137" s="459"/>
      <c r="O137" s="459"/>
    </row>
    <row r="138" spans="4:15">
      <c r="D138" s="459"/>
      <c r="H138" s="459"/>
      <c r="J138" s="457"/>
      <c r="K138" s="457"/>
      <c r="L138" s="459"/>
      <c r="O138" s="459"/>
    </row>
    <row r="139" spans="4:15">
      <c r="D139" s="459"/>
      <c r="H139" s="459"/>
      <c r="J139" s="457"/>
      <c r="K139" s="457"/>
      <c r="L139" s="459"/>
      <c r="O139" s="459"/>
    </row>
    <row r="140" spans="4:15">
      <c r="D140" s="459"/>
      <c r="H140" s="459"/>
      <c r="J140" s="457"/>
      <c r="K140" s="457"/>
      <c r="L140" s="459"/>
      <c r="O140" s="459"/>
    </row>
    <row r="141" spans="4:15">
      <c r="D141" s="459"/>
      <c r="H141" s="459"/>
      <c r="J141" s="457"/>
      <c r="K141" s="457"/>
      <c r="L141" s="459"/>
      <c r="O141" s="459"/>
    </row>
    <row r="142" spans="4:15">
      <c r="D142" s="459"/>
      <c r="H142" s="459"/>
      <c r="J142" s="457"/>
      <c r="K142" s="457"/>
      <c r="L142" s="459"/>
      <c r="O142" s="459"/>
    </row>
    <row r="143" spans="4:15">
      <c r="D143" s="459"/>
      <c r="H143" s="459"/>
      <c r="J143" s="457"/>
      <c r="K143" s="457"/>
      <c r="L143" s="459"/>
      <c r="O143" s="459"/>
    </row>
    <row r="144" spans="4:15">
      <c r="D144" s="459"/>
      <c r="H144" s="459"/>
      <c r="J144" s="457"/>
      <c r="K144" s="457"/>
      <c r="L144" s="459"/>
      <c r="O144" s="459"/>
    </row>
    <row r="145" spans="4:15">
      <c r="D145" s="459"/>
      <c r="H145" s="459"/>
      <c r="J145" s="457"/>
      <c r="K145" s="457"/>
      <c r="L145" s="459"/>
      <c r="O145" s="459"/>
    </row>
    <row r="146" spans="4:15">
      <c r="D146" s="459"/>
      <c r="H146" s="459"/>
      <c r="J146" s="457"/>
      <c r="K146" s="457"/>
      <c r="L146" s="459"/>
      <c r="O146" s="459"/>
    </row>
    <row r="147" spans="4:15">
      <c r="D147" s="459"/>
      <c r="H147" s="459"/>
      <c r="J147" s="457"/>
      <c r="K147" s="457"/>
      <c r="L147" s="459"/>
      <c r="O147" s="459"/>
    </row>
    <row r="148" spans="4:15">
      <c r="D148" s="459"/>
      <c r="H148" s="459"/>
      <c r="J148" s="457"/>
      <c r="K148" s="457"/>
      <c r="L148" s="459"/>
      <c r="O148" s="459"/>
    </row>
    <row r="149" spans="4:15">
      <c r="D149" s="459"/>
      <c r="H149" s="459"/>
      <c r="J149" s="457"/>
      <c r="K149" s="457"/>
      <c r="L149" s="459"/>
      <c r="O149" s="459"/>
    </row>
    <row r="150" spans="4:15">
      <c r="D150" s="459"/>
      <c r="H150" s="459"/>
      <c r="J150" s="457"/>
      <c r="K150" s="457"/>
      <c r="L150" s="459"/>
      <c r="O150" s="459"/>
    </row>
    <row r="151" spans="4:15">
      <c r="D151" s="459"/>
      <c r="H151" s="459"/>
      <c r="J151" s="457"/>
      <c r="K151" s="457"/>
      <c r="L151" s="459"/>
      <c r="O151" s="459"/>
    </row>
    <row r="152" spans="4:15">
      <c r="D152" s="459"/>
      <c r="H152" s="459"/>
      <c r="J152" s="457"/>
      <c r="K152" s="457"/>
      <c r="L152" s="459"/>
      <c r="O152" s="459"/>
    </row>
    <row r="153" spans="4:15">
      <c r="D153" s="459"/>
      <c r="H153" s="459"/>
      <c r="J153" s="457"/>
      <c r="K153" s="457"/>
      <c r="L153" s="459"/>
      <c r="O153" s="459"/>
    </row>
    <row r="154" spans="4:15">
      <c r="D154" s="459"/>
      <c r="H154" s="459"/>
      <c r="J154" s="457"/>
      <c r="K154" s="457"/>
      <c r="L154" s="459"/>
      <c r="O154" s="459"/>
    </row>
    <row r="155" spans="4:15">
      <c r="D155" s="459"/>
      <c r="H155" s="459"/>
      <c r="J155" s="457"/>
      <c r="K155" s="457"/>
      <c r="L155" s="459"/>
      <c r="O155" s="459"/>
    </row>
    <row r="156" spans="4:15">
      <c r="D156" s="459"/>
      <c r="H156" s="459"/>
      <c r="J156" s="457"/>
      <c r="K156" s="457"/>
      <c r="L156" s="459"/>
      <c r="O156" s="459"/>
    </row>
    <row r="157" spans="4:15">
      <c r="D157" s="459"/>
      <c r="H157" s="459"/>
      <c r="J157" s="457"/>
      <c r="K157" s="457"/>
      <c r="L157" s="459"/>
      <c r="O157" s="459"/>
    </row>
    <row r="158" spans="4:15">
      <c r="D158" s="459"/>
      <c r="H158" s="459"/>
      <c r="J158" s="457"/>
      <c r="K158" s="457"/>
      <c r="L158" s="459"/>
      <c r="O158" s="459"/>
    </row>
    <row r="159" spans="4:15">
      <c r="D159" s="459"/>
      <c r="H159" s="459"/>
      <c r="J159" s="457"/>
      <c r="K159" s="457"/>
      <c r="L159" s="459"/>
      <c r="O159" s="459"/>
    </row>
    <row r="160" spans="4:15">
      <c r="D160" s="459"/>
      <c r="H160" s="459"/>
      <c r="J160" s="457"/>
      <c r="K160" s="457"/>
      <c r="L160" s="459"/>
      <c r="O160" s="459"/>
    </row>
    <row r="161" spans="4:15">
      <c r="D161" s="459"/>
      <c r="H161" s="459"/>
      <c r="J161" s="457"/>
      <c r="K161" s="457"/>
      <c r="L161" s="459"/>
      <c r="O161" s="459"/>
    </row>
    <row r="162" spans="4:15">
      <c r="D162" s="459"/>
      <c r="H162" s="459"/>
      <c r="J162" s="457"/>
      <c r="K162" s="457"/>
      <c r="L162" s="459"/>
      <c r="O162" s="459"/>
    </row>
    <row r="163" spans="4:15">
      <c r="D163" s="459"/>
      <c r="H163" s="459"/>
      <c r="J163" s="457"/>
      <c r="K163" s="457"/>
      <c r="L163" s="459"/>
      <c r="O163" s="459"/>
    </row>
    <row r="164" spans="4:15">
      <c r="D164" s="459"/>
      <c r="H164" s="459"/>
      <c r="J164" s="457"/>
      <c r="K164" s="457"/>
      <c r="L164" s="459"/>
      <c r="O164" s="459"/>
    </row>
    <row r="165" spans="4:15">
      <c r="D165" s="459"/>
      <c r="H165" s="459"/>
      <c r="J165" s="457"/>
      <c r="K165" s="457"/>
      <c r="L165" s="459"/>
      <c r="O165" s="459"/>
    </row>
    <row r="166" spans="4:15">
      <c r="D166" s="459"/>
      <c r="H166" s="459"/>
      <c r="J166" s="457"/>
      <c r="K166" s="457"/>
      <c r="L166" s="459"/>
      <c r="O166" s="459"/>
    </row>
    <row r="167" spans="4:15">
      <c r="D167" s="459"/>
      <c r="H167" s="459"/>
      <c r="J167" s="457"/>
      <c r="K167" s="457"/>
      <c r="L167" s="459"/>
      <c r="O167" s="459"/>
    </row>
    <row r="168" spans="4:15">
      <c r="D168" s="459"/>
      <c r="H168" s="459"/>
      <c r="J168" s="457"/>
      <c r="K168" s="457"/>
      <c r="L168" s="459"/>
      <c r="O168" s="459"/>
    </row>
    <row r="169" spans="4:15">
      <c r="D169" s="459"/>
      <c r="H169" s="459"/>
      <c r="J169" s="457"/>
      <c r="K169" s="457"/>
      <c r="L169" s="459"/>
      <c r="O169" s="459"/>
    </row>
    <row r="170" spans="4:15">
      <c r="D170" s="459"/>
      <c r="H170" s="459"/>
      <c r="J170" s="457"/>
      <c r="K170" s="457"/>
      <c r="L170" s="459"/>
      <c r="O170" s="459"/>
    </row>
    <row r="171" spans="4:15">
      <c r="D171" s="459"/>
      <c r="H171" s="459"/>
      <c r="J171" s="457"/>
      <c r="K171" s="457"/>
      <c r="L171" s="459"/>
      <c r="O171" s="459"/>
    </row>
    <row r="172" spans="4:15">
      <c r="D172" s="459"/>
      <c r="H172" s="459"/>
      <c r="J172" s="457"/>
      <c r="K172" s="457"/>
      <c r="L172" s="459"/>
      <c r="O172" s="459"/>
    </row>
    <row r="173" spans="4:15">
      <c r="D173" s="459"/>
      <c r="H173" s="459"/>
      <c r="J173" s="457"/>
      <c r="K173" s="457"/>
      <c r="L173" s="459"/>
      <c r="O173" s="459"/>
    </row>
    <row r="174" spans="4:15">
      <c r="D174" s="459"/>
      <c r="H174" s="459"/>
      <c r="J174" s="457"/>
      <c r="K174" s="457"/>
      <c r="L174" s="459"/>
      <c r="O174" s="459"/>
    </row>
    <row r="175" spans="4:15">
      <c r="D175" s="459"/>
      <c r="H175" s="459"/>
      <c r="J175" s="457"/>
      <c r="K175" s="457"/>
      <c r="L175" s="459"/>
      <c r="O175" s="459"/>
    </row>
    <row r="176" spans="4:15">
      <c r="D176" s="459"/>
      <c r="H176" s="459"/>
      <c r="J176" s="457"/>
      <c r="K176" s="457"/>
      <c r="L176" s="459"/>
      <c r="O176" s="459"/>
    </row>
    <row r="177" spans="4:15">
      <c r="D177" s="459"/>
      <c r="H177" s="459"/>
      <c r="J177" s="457"/>
      <c r="K177" s="457"/>
      <c r="L177" s="459"/>
      <c r="O177" s="459"/>
    </row>
    <row r="178" spans="4:15">
      <c r="D178" s="459"/>
      <c r="H178" s="459"/>
      <c r="J178" s="457"/>
      <c r="K178" s="457"/>
      <c r="L178" s="459"/>
      <c r="O178" s="459"/>
    </row>
    <row r="179" spans="4:15">
      <c r="D179" s="459"/>
      <c r="H179" s="459"/>
      <c r="J179" s="457"/>
      <c r="K179" s="457"/>
      <c r="L179" s="459"/>
      <c r="O179" s="459"/>
    </row>
    <row r="180" spans="4:15">
      <c r="D180" s="459"/>
      <c r="H180" s="459"/>
      <c r="J180" s="457"/>
      <c r="K180" s="457"/>
      <c r="L180" s="459"/>
      <c r="O180" s="459"/>
    </row>
    <row r="181" spans="4:15">
      <c r="D181" s="459"/>
      <c r="H181" s="459"/>
      <c r="J181" s="457"/>
      <c r="K181" s="457"/>
      <c r="L181" s="459"/>
      <c r="O181" s="459"/>
    </row>
    <row r="182" spans="4:15">
      <c r="D182" s="459"/>
      <c r="H182" s="459"/>
      <c r="J182" s="457"/>
      <c r="K182" s="457"/>
      <c r="L182" s="459"/>
      <c r="O182" s="459"/>
    </row>
    <row r="183" spans="4:15">
      <c r="D183" s="459"/>
      <c r="H183" s="459"/>
      <c r="J183" s="457"/>
      <c r="K183" s="457"/>
      <c r="L183" s="459"/>
      <c r="O183" s="459"/>
    </row>
    <row r="184" spans="4:15">
      <c r="D184" s="459"/>
      <c r="H184" s="459"/>
      <c r="J184" s="457"/>
      <c r="K184" s="457"/>
      <c r="L184" s="459"/>
      <c r="O184" s="459"/>
    </row>
    <row r="185" spans="4:15">
      <c r="D185" s="459"/>
      <c r="H185" s="459"/>
      <c r="J185" s="457"/>
      <c r="K185" s="457"/>
      <c r="L185" s="459"/>
      <c r="O185" s="459"/>
    </row>
    <row r="186" spans="4:15">
      <c r="D186" s="459"/>
      <c r="H186" s="459"/>
      <c r="J186" s="457"/>
      <c r="K186" s="457"/>
      <c r="L186" s="459"/>
      <c r="O186" s="459"/>
    </row>
    <row r="187" spans="4:15">
      <c r="D187" s="459"/>
      <c r="H187" s="459"/>
      <c r="J187" s="457"/>
      <c r="K187" s="457"/>
      <c r="L187" s="459"/>
      <c r="O187" s="459"/>
    </row>
    <row r="188" spans="4:15">
      <c r="D188" s="459"/>
      <c r="H188" s="459"/>
      <c r="J188" s="457"/>
      <c r="K188" s="457"/>
      <c r="L188" s="459"/>
      <c r="O188" s="459"/>
    </row>
    <row r="189" spans="4:15">
      <c r="D189" s="459"/>
      <c r="H189" s="459"/>
      <c r="J189" s="457"/>
      <c r="K189" s="457"/>
      <c r="L189" s="459"/>
      <c r="O189" s="459"/>
    </row>
    <row r="190" spans="4:15">
      <c r="D190" s="459"/>
      <c r="H190" s="459"/>
      <c r="J190" s="457"/>
      <c r="K190" s="457"/>
      <c r="L190" s="459"/>
      <c r="O190" s="459"/>
    </row>
    <row r="191" spans="4:15">
      <c r="D191" s="459"/>
      <c r="H191" s="459"/>
      <c r="J191" s="457"/>
      <c r="K191" s="457"/>
      <c r="L191" s="459"/>
      <c r="O191" s="459"/>
    </row>
    <row r="192" spans="4:15">
      <c r="D192" s="459"/>
      <c r="H192" s="459"/>
      <c r="J192" s="457"/>
      <c r="K192" s="457"/>
      <c r="L192" s="459"/>
      <c r="O192" s="459"/>
    </row>
    <row r="193" spans="4:15">
      <c r="D193" s="459"/>
      <c r="H193" s="459"/>
      <c r="J193" s="457"/>
      <c r="K193" s="457"/>
      <c r="L193" s="459"/>
      <c r="O193" s="459"/>
    </row>
    <row r="194" spans="4:15">
      <c r="D194" s="459"/>
      <c r="H194" s="459"/>
      <c r="J194" s="457"/>
      <c r="K194" s="457"/>
      <c r="L194" s="459"/>
      <c r="O194" s="459"/>
    </row>
    <row r="195" spans="4:15">
      <c r="D195" s="459"/>
      <c r="H195" s="459"/>
      <c r="J195" s="457"/>
      <c r="K195" s="457"/>
      <c r="L195" s="459"/>
      <c r="O195" s="459"/>
    </row>
    <row r="196" spans="4:15">
      <c r="D196" s="459"/>
      <c r="H196" s="459"/>
      <c r="J196" s="457"/>
      <c r="K196" s="457"/>
      <c r="L196" s="459"/>
      <c r="O196" s="459"/>
    </row>
    <row r="197" spans="4:15">
      <c r="D197" s="459"/>
      <c r="H197" s="459"/>
      <c r="J197" s="457"/>
      <c r="K197" s="457"/>
      <c r="L197" s="459"/>
      <c r="O197" s="459"/>
    </row>
    <row r="198" spans="4:15">
      <c r="D198" s="459"/>
      <c r="H198" s="459"/>
      <c r="J198" s="457"/>
      <c r="K198" s="457"/>
      <c r="L198" s="459"/>
      <c r="O198" s="459"/>
    </row>
    <row r="199" spans="4:15">
      <c r="D199" s="459"/>
      <c r="H199" s="459"/>
      <c r="J199" s="457"/>
      <c r="K199" s="457"/>
      <c r="L199" s="459"/>
      <c r="O199" s="459"/>
    </row>
    <row r="200" spans="4:15">
      <c r="D200" s="459"/>
      <c r="H200" s="459"/>
      <c r="J200" s="457"/>
      <c r="K200" s="457"/>
      <c r="L200" s="459"/>
      <c r="O200" s="459"/>
    </row>
    <row r="201" spans="4:15">
      <c r="D201" s="459"/>
      <c r="H201" s="459"/>
      <c r="J201" s="457"/>
      <c r="K201" s="457"/>
      <c r="L201" s="459"/>
      <c r="O201" s="459"/>
    </row>
    <row r="202" spans="4:15">
      <c r="D202" s="459"/>
      <c r="H202" s="459"/>
      <c r="J202" s="457"/>
      <c r="K202" s="457"/>
      <c r="L202" s="459"/>
      <c r="O202" s="459"/>
    </row>
    <row r="203" spans="4:15">
      <c r="D203" s="459"/>
      <c r="H203" s="459"/>
      <c r="J203" s="457"/>
      <c r="K203" s="457"/>
      <c r="L203" s="459"/>
      <c r="O203" s="459"/>
    </row>
    <row r="204" spans="4:15">
      <c r="D204" s="459"/>
      <c r="H204" s="459"/>
      <c r="J204" s="457"/>
      <c r="K204" s="457"/>
      <c r="L204" s="459"/>
      <c r="O204" s="459"/>
    </row>
    <row r="205" spans="4:15">
      <c r="D205" s="459"/>
      <c r="H205" s="459"/>
      <c r="J205" s="457"/>
      <c r="K205" s="457"/>
      <c r="L205" s="459"/>
      <c r="O205" s="459"/>
    </row>
    <row r="206" spans="4:15">
      <c r="D206" s="459"/>
      <c r="H206" s="459"/>
      <c r="J206" s="457"/>
      <c r="K206" s="457"/>
      <c r="L206" s="459"/>
      <c r="O206" s="459"/>
    </row>
    <row r="207" spans="4:15">
      <c r="D207" s="459"/>
      <c r="H207" s="459"/>
      <c r="J207" s="457"/>
      <c r="K207" s="457"/>
      <c r="L207" s="459"/>
      <c r="O207" s="459"/>
    </row>
    <row r="208" spans="4:15">
      <c r="D208" s="459"/>
      <c r="H208" s="459"/>
      <c r="J208" s="457"/>
      <c r="K208" s="457"/>
      <c r="L208" s="459"/>
      <c r="O208" s="459"/>
    </row>
    <row r="209" spans="4:15">
      <c r="D209" s="459"/>
      <c r="H209" s="459"/>
      <c r="J209" s="457"/>
      <c r="K209" s="457"/>
      <c r="L209" s="459"/>
      <c r="O209" s="459"/>
    </row>
    <row r="210" spans="4:15">
      <c r="D210" s="459"/>
      <c r="H210" s="459"/>
      <c r="J210" s="457"/>
      <c r="K210" s="457"/>
      <c r="L210" s="459"/>
      <c r="O210" s="459"/>
    </row>
    <row r="211" spans="4:15">
      <c r="D211" s="459"/>
      <c r="H211" s="459"/>
      <c r="J211" s="457"/>
      <c r="K211" s="457"/>
      <c r="L211" s="459"/>
      <c r="O211" s="459"/>
    </row>
    <row r="212" spans="4:15">
      <c r="D212" s="459"/>
      <c r="H212" s="459"/>
      <c r="J212" s="457"/>
      <c r="K212" s="457"/>
      <c r="L212" s="459"/>
      <c r="O212" s="459"/>
    </row>
    <row r="213" spans="4:15">
      <c r="D213" s="459"/>
      <c r="H213" s="459"/>
      <c r="J213" s="457"/>
      <c r="K213" s="457"/>
      <c r="L213" s="459"/>
      <c r="O213" s="459"/>
    </row>
    <row r="214" spans="4:15">
      <c r="D214" s="459"/>
      <c r="H214" s="459"/>
      <c r="J214" s="457"/>
      <c r="K214" s="457"/>
      <c r="L214" s="459"/>
      <c r="O214" s="459"/>
    </row>
    <row r="215" spans="4:15">
      <c r="D215" s="459"/>
      <c r="H215" s="459"/>
      <c r="J215" s="457"/>
      <c r="K215" s="457"/>
      <c r="L215" s="459"/>
      <c r="O215" s="459"/>
    </row>
    <row r="216" spans="4:15">
      <c r="D216" s="459"/>
      <c r="H216" s="459"/>
      <c r="J216" s="457"/>
      <c r="K216" s="457"/>
      <c r="L216" s="459"/>
      <c r="O216" s="459"/>
    </row>
    <row r="217" spans="4:15">
      <c r="D217" s="459"/>
      <c r="H217" s="459"/>
      <c r="J217" s="457"/>
      <c r="K217" s="457"/>
      <c r="L217" s="459"/>
      <c r="O217" s="459"/>
    </row>
    <row r="218" spans="4:15">
      <c r="D218" s="459"/>
      <c r="H218" s="459"/>
      <c r="J218" s="457"/>
      <c r="K218" s="457"/>
      <c r="L218" s="459"/>
      <c r="O218" s="459"/>
    </row>
    <row r="219" spans="4:15">
      <c r="D219" s="459"/>
      <c r="H219" s="459"/>
      <c r="J219" s="457"/>
      <c r="K219" s="457"/>
      <c r="L219" s="459"/>
      <c r="O219" s="459"/>
    </row>
    <row r="220" spans="4:15">
      <c r="D220" s="459"/>
      <c r="H220" s="459"/>
      <c r="J220" s="457"/>
      <c r="K220" s="457"/>
      <c r="L220" s="459"/>
      <c r="O220" s="459"/>
    </row>
    <row r="221" spans="4:15">
      <c r="D221" s="459"/>
      <c r="H221" s="459"/>
      <c r="J221" s="457"/>
      <c r="K221" s="457"/>
      <c r="L221" s="459"/>
      <c r="O221" s="459"/>
    </row>
    <row r="222" spans="4:15">
      <c r="D222" s="459"/>
      <c r="H222" s="459"/>
      <c r="J222" s="457"/>
      <c r="K222" s="457"/>
      <c r="L222" s="459"/>
      <c r="O222" s="459"/>
    </row>
    <row r="223" spans="4:15">
      <c r="D223" s="459"/>
      <c r="H223" s="459"/>
      <c r="J223" s="457"/>
      <c r="K223" s="457"/>
      <c r="L223" s="459"/>
      <c r="O223" s="459"/>
    </row>
    <row r="224" spans="4:15">
      <c r="D224" s="459"/>
      <c r="H224" s="459"/>
      <c r="J224" s="457"/>
      <c r="K224" s="457"/>
      <c r="L224" s="459"/>
      <c r="O224" s="459"/>
    </row>
    <row r="225" spans="4:15">
      <c r="D225" s="459"/>
      <c r="H225" s="459"/>
      <c r="J225" s="457"/>
      <c r="K225" s="457"/>
      <c r="L225" s="459"/>
      <c r="O225" s="459"/>
    </row>
    <row r="226" spans="4:15">
      <c r="D226" s="459"/>
      <c r="H226" s="459"/>
      <c r="J226" s="457"/>
      <c r="K226" s="457"/>
      <c r="L226" s="459"/>
      <c r="O226" s="459"/>
    </row>
    <row r="227" spans="4:15">
      <c r="D227" s="459"/>
      <c r="H227" s="459"/>
      <c r="J227" s="457"/>
      <c r="K227" s="457"/>
      <c r="L227" s="459"/>
      <c r="O227" s="459"/>
    </row>
    <row r="228" spans="4:15">
      <c r="D228" s="459"/>
      <c r="H228" s="459"/>
      <c r="J228" s="457"/>
      <c r="K228" s="457"/>
      <c r="L228" s="459"/>
      <c r="O228" s="459"/>
    </row>
    <row r="229" spans="4:15">
      <c r="D229" s="459"/>
      <c r="H229" s="459"/>
      <c r="J229" s="457"/>
      <c r="K229" s="457"/>
      <c r="L229" s="459"/>
      <c r="O229" s="459"/>
    </row>
    <row r="230" spans="4:15">
      <c r="D230" s="459"/>
      <c r="H230" s="459"/>
      <c r="J230" s="457"/>
      <c r="K230" s="457"/>
      <c r="L230" s="459"/>
      <c r="O230" s="459"/>
    </row>
    <row r="231" spans="4:15">
      <c r="D231" s="459"/>
      <c r="H231" s="459"/>
      <c r="J231" s="457"/>
      <c r="K231" s="457"/>
      <c r="L231" s="459"/>
      <c r="O231" s="459"/>
    </row>
    <row r="232" spans="4:15">
      <c r="D232" s="459"/>
      <c r="H232" s="459"/>
      <c r="J232" s="457"/>
      <c r="K232" s="457"/>
      <c r="L232" s="459"/>
      <c r="O232" s="459"/>
    </row>
    <row r="233" spans="4:15">
      <c r="D233" s="459"/>
      <c r="H233" s="459"/>
      <c r="J233" s="457"/>
      <c r="K233" s="457"/>
      <c r="L233" s="459"/>
      <c r="O233" s="459"/>
    </row>
    <row r="234" spans="4:15">
      <c r="D234" s="459"/>
      <c r="H234" s="459"/>
      <c r="J234" s="457"/>
      <c r="K234" s="457"/>
      <c r="L234" s="459"/>
      <c r="O234" s="459"/>
    </row>
    <row r="235" spans="4:15">
      <c r="D235" s="459"/>
      <c r="H235" s="459"/>
      <c r="J235" s="457"/>
      <c r="K235" s="457"/>
      <c r="L235" s="459"/>
      <c r="O235" s="459"/>
    </row>
    <row r="236" spans="4:15">
      <c r="D236" s="459"/>
      <c r="H236" s="459"/>
      <c r="J236" s="457"/>
      <c r="K236" s="457"/>
      <c r="L236" s="459"/>
      <c r="O236" s="459"/>
    </row>
    <row r="237" spans="4:15">
      <c r="D237" s="459"/>
      <c r="H237" s="459"/>
      <c r="J237" s="457"/>
      <c r="K237" s="457"/>
      <c r="L237" s="459"/>
      <c r="O237" s="459"/>
    </row>
    <row r="238" spans="4:15">
      <c r="D238" s="459"/>
      <c r="H238" s="459"/>
      <c r="J238" s="457"/>
      <c r="K238" s="457"/>
      <c r="L238" s="459"/>
      <c r="O238" s="459"/>
    </row>
    <row r="239" spans="4:15">
      <c r="D239" s="459"/>
      <c r="H239" s="459"/>
      <c r="J239" s="457"/>
      <c r="K239" s="457"/>
      <c r="L239" s="459"/>
      <c r="O239" s="459"/>
    </row>
    <row r="240" spans="4:15">
      <c r="D240" s="459"/>
      <c r="H240" s="459"/>
      <c r="J240" s="457"/>
      <c r="K240" s="457"/>
      <c r="L240" s="459"/>
      <c r="O240" s="459"/>
    </row>
    <row r="241" spans="4:15">
      <c r="D241" s="459"/>
      <c r="H241" s="459"/>
      <c r="J241" s="457"/>
      <c r="K241" s="457"/>
      <c r="L241" s="459"/>
      <c r="O241" s="459"/>
    </row>
    <row r="242" spans="4:15">
      <c r="D242" s="459"/>
      <c r="H242" s="459"/>
      <c r="J242" s="457"/>
      <c r="K242" s="457"/>
      <c r="L242" s="459"/>
      <c r="O242" s="459"/>
    </row>
    <row r="243" spans="4:15">
      <c r="D243" s="459"/>
      <c r="H243" s="459"/>
      <c r="J243" s="457"/>
      <c r="K243" s="457"/>
      <c r="L243" s="459"/>
      <c r="O243" s="459"/>
    </row>
    <row r="244" spans="4:15">
      <c r="D244" s="459"/>
      <c r="H244" s="459"/>
      <c r="J244" s="457"/>
      <c r="K244" s="457"/>
      <c r="L244" s="459"/>
      <c r="O244" s="459"/>
    </row>
    <row r="245" spans="4:15">
      <c r="D245" s="459"/>
      <c r="H245" s="459"/>
      <c r="J245" s="457"/>
      <c r="K245" s="457"/>
      <c r="L245" s="459"/>
      <c r="O245" s="459"/>
    </row>
    <row r="246" spans="4:15">
      <c r="D246" s="459"/>
      <c r="H246" s="459"/>
      <c r="J246" s="457"/>
      <c r="K246" s="457"/>
      <c r="L246" s="459"/>
      <c r="O246" s="459"/>
    </row>
    <row r="247" spans="4:15">
      <c r="D247" s="459"/>
      <c r="H247" s="459"/>
      <c r="J247" s="457"/>
      <c r="K247" s="457"/>
      <c r="L247" s="459"/>
      <c r="O247" s="459"/>
    </row>
    <row r="248" spans="4:15">
      <c r="D248" s="459"/>
      <c r="H248" s="459"/>
      <c r="J248" s="457"/>
      <c r="K248" s="457"/>
      <c r="L248" s="459"/>
      <c r="O248" s="459"/>
    </row>
    <row r="249" spans="4:15">
      <c r="D249" s="459"/>
      <c r="H249" s="459"/>
      <c r="J249" s="457"/>
      <c r="K249" s="457"/>
      <c r="L249" s="459"/>
      <c r="O249" s="459"/>
    </row>
    <row r="250" spans="4:15">
      <c r="D250" s="459"/>
      <c r="H250" s="459"/>
      <c r="J250" s="457"/>
      <c r="K250" s="457"/>
      <c r="L250" s="459"/>
      <c r="O250" s="459"/>
    </row>
    <row r="251" spans="4:15">
      <c r="D251" s="459"/>
      <c r="H251" s="459"/>
      <c r="J251" s="457"/>
      <c r="K251" s="457"/>
      <c r="L251" s="459"/>
      <c r="O251" s="459"/>
    </row>
    <row r="252" spans="4:15">
      <c r="D252" s="459"/>
      <c r="H252" s="459"/>
      <c r="J252" s="457"/>
      <c r="K252" s="457"/>
      <c r="L252" s="459"/>
      <c r="O252" s="459"/>
    </row>
    <row r="253" spans="4:15">
      <c r="D253" s="459"/>
      <c r="H253" s="459"/>
      <c r="J253" s="457"/>
      <c r="K253" s="457"/>
      <c r="L253" s="459"/>
      <c r="O253" s="459"/>
    </row>
    <row r="254" spans="4:15">
      <c r="D254" s="459"/>
      <c r="H254" s="459"/>
      <c r="J254" s="457"/>
      <c r="K254" s="457"/>
      <c r="L254" s="459"/>
      <c r="O254" s="459"/>
    </row>
    <row r="255" spans="4:15">
      <c r="D255" s="459"/>
      <c r="H255" s="459"/>
      <c r="J255" s="457"/>
      <c r="K255" s="457"/>
      <c r="L255" s="459"/>
      <c r="O255" s="459"/>
    </row>
    <row r="256" spans="4:15">
      <c r="D256" s="459"/>
      <c r="H256" s="459"/>
      <c r="J256" s="457"/>
      <c r="K256" s="457"/>
      <c r="L256" s="459"/>
      <c r="O256" s="459"/>
    </row>
    <row r="257" spans="4:15">
      <c r="D257" s="459"/>
      <c r="H257" s="459"/>
      <c r="J257" s="457"/>
      <c r="K257" s="457"/>
      <c r="L257" s="459"/>
      <c r="O257" s="459"/>
    </row>
    <row r="258" spans="4:15">
      <c r="D258" s="459"/>
      <c r="H258" s="459"/>
      <c r="J258" s="457"/>
      <c r="K258" s="457"/>
      <c r="L258" s="459"/>
      <c r="O258" s="459"/>
    </row>
    <row r="259" spans="4:15">
      <c r="D259" s="459"/>
      <c r="H259" s="459"/>
      <c r="J259" s="457"/>
      <c r="K259" s="457"/>
      <c r="L259" s="459"/>
      <c r="O259" s="459"/>
    </row>
    <row r="260" spans="4:15">
      <c r="D260" s="459"/>
      <c r="H260" s="459"/>
      <c r="J260" s="457"/>
      <c r="K260" s="457"/>
      <c r="L260" s="459"/>
      <c r="O260" s="459"/>
    </row>
    <row r="261" spans="4:15">
      <c r="D261" s="459"/>
      <c r="H261" s="459"/>
      <c r="J261" s="457"/>
      <c r="K261" s="457"/>
      <c r="L261" s="459"/>
      <c r="O261" s="459"/>
    </row>
    <row r="262" spans="4:15">
      <c r="D262" s="459"/>
      <c r="H262" s="459"/>
      <c r="J262" s="457"/>
      <c r="K262" s="457"/>
      <c r="L262" s="459"/>
      <c r="O262" s="459"/>
    </row>
    <row r="263" spans="4:15">
      <c r="D263" s="459"/>
      <c r="H263" s="459"/>
      <c r="J263" s="457"/>
      <c r="K263" s="457"/>
      <c r="L263" s="459"/>
      <c r="O263" s="459"/>
    </row>
    <row r="264" spans="4:15">
      <c r="D264" s="459"/>
      <c r="H264" s="459"/>
      <c r="J264" s="457"/>
      <c r="K264" s="457"/>
      <c r="L264" s="459"/>
      <c r="O264" s="459"/>
    </row>
    <row r="265" spans="4:15">
      <c r="D265" s="459"/>
      <c r="H265" s="459"/>
      <c r="J265" s="457"/>
      <c r="K265" s="457"/>
      <c r="L265" s="459"/>
      <c r="O265" s="459"/>
    </row>
    <row r="266" spans="4:15">
      <c r="D266" s="459"/>
      <c r="H266" s="459"/>
      <c r="J266" s="457"/>
      <c r="K266" s="457"/>
      <c r="L266" s="459"/>
      <c r="O266" s="459"/>
    </row>
    <row r="267" spans="4:15">
      <c r="D267" s="459"/>
      <c r="H267" s="459"/>
      <c r="J267" s="457"/>
      <c r="K267" s="457"/>
      <c r="L267" s="459"/>
      <c r="O267" s="459"/>
    </row>
    <row r="268" spans="4:15">
      <c r="D268" s="459"/>
      <c r="H268" s="459"/>
      <c r="J268" s="457"/>
      <c r="K268" s="457"/>
      <c r="L268" s="459"/>
      <c r="O268" s="459"/>
    </row>
    <row r="269" spans="4:15">
      <c r="D269" s="459"/>
      <c r="H269" s="459"/>
      <c r="J269" s="457"/>
      <c r="K269" s="457"/>
      <c r="L269" s="459"/>
      <c r="O269" s="459"/>
    </row>
    <row r="270" spans="4:15">
      <c r="D270" s="459"/>
      <c r="H270" s="459"/>
      <c r="J270" s="457"/>
      <c r="K270" s="457"/>
      <c r="L270" s="459"/>
      <c r="O270" s="459"/>
    </row>
    <row r="271" spans="4:15">
      <c r="D271" s="459"/>
      <c r="H271" s="459"/>
      <c r="J271" s="457"/>
      <c r="K271" s="457"/>
      <c r="L271" s="459"/>
      <c r="O271" s="459"/>
    </row>
    <row r="272" spans="4:15">
      <c r="D272" s="459"/>
      <c r="H272" s="459"/>
      <c r="J272" s="457"/>
      <c r="K272" s="457"/>
      <c r="L272" s="459"/>
      <c r="O272" s="459"/>
    </row>
    <row r="273" spans="4:15">
      <c r="D273" s="459"/>
      <c r="H273" s="459"/>
      <c r="J273" s="457"/>
      <c r="K273" s="457"/>
      <c r="L273" s="459"/>
      <c r="O273" s="459"/>
    </row>
    <row r="274" spans="4:15">
      <c r="D274" s="459"/>
      <c r="H274" s="459"/>
      <c r="J274" s="457"/>
      <c r="K274" s="457"/>
      <c r="L274" s="459"/>
      <c r="O274" s="459"/>
    </row>
    <row r="275" spans="4:15">
      <c r="D275" s="459"/>
      <c r="H275" s="459"/>
      <c r="J275" s="457"/>
      <c r="K275" s="457"/>
      <c r="L275" s="459"/>
      <c r="O275" s="459"/>
    </row>
    <row r="276" spans="4:15">
      <c r="D276" s="459"/>
      <c r="H276" s="459"/>
      <c r="J276" s="457"/>
      <c r="K276" s="457"/>
      <c r="L276" s="459"/>
      <c r="O276" s="459"/>
    </row>
    <row r="277" spans="4:15">
      <c r="D277" s="459"/>
      <c r="H277" s="459"/>
      <c r="J277" s="457"/>
      <c r="K277" s="457"/>
      <c r="L277" s="459"/>
      <c r="O277" s="459"/>
    </row>
    <row r="278" spans="4:15">
      <c r="D278" s="459"/>
      <c r="H278" s="459"/>
      <c r="J278" s="457"/>
      <c r="K278" s="457"/>
      <c r="L278" s="459"/>
      <c r="O278" s="459"/>
    </row>
    <row r="279" spans="4:15">
      <c r="D279" s="459"/>
      <c r="H279" s="459"/>
      <c r="J279" s="457"/>
      <c r="K279" s="457"/>
      <c r="L279" s="459"/>
      <c r="O279" s="459"/>
    </row>
    <row r="280" spans="4:15">
      <c r="D280" s="459"/>
      <c r="H280" s="459"/>
      <c r="J280" s="457"/>
      <c r="K280" s="457"/>
      <c r="L280" s="459"/>
      <c r="O280" s="459"/>
    </row>
    <row r="281" spans="4:15">
      <c r="D281" s="459"/>
      <c r="H281" s="459"/>
      <c r="J281" s="457"/>
      <c r="K281" s="457"/>
      <c r="L281" s="459"/>
      <c r="O281" s="459"/>
    </row>
    <row r="282" spans="4:15">
      <c r="D282" s="459"/>
      <c r="H282" s="459"/>
      <c r="J282" s="457"/>
      <c r="K282" s="457"/>
      <c r="L282" s="459"/>
      <c r="O282" s="459"/>
    </row>
    <row r="283" spans="4:15">
      <c r="D283" s="459"/>
      <c r="H283" s="459"/>
      <c r="J283" s="457"/>
      <c r="K283" s="457"/>
      <c r="L283" s="459"/>
      <c r="O283" s="459"/>
    </row>
    <row r="284" spans="4:15">
      <c r="D284" s="459"/>
      <c r="H284" s="459"/>
      <c r="J284" s="457"/>
      <c r="K284" s="457"/>
      <c r="L284" s="459"/>
      <c r="O284" s="459"/>
    </row>
    <row r="285" spans="4:15">
      <c r="D285" s="459"/>
      <c r="H285" s="459"/>
      <c r="J285" s="457"/>
      <c r="K285" s="457"/>
      <c r="L285" s="459"/>
      <c r="O285" s="459"/>
    </row>
    <row r="286" spans="4:15">
      <c r="D286" s="459"/>
      <c r="H286" s="459"/>
      <c r="J286" s="457"/>
      <c r="K286" s="457"/>
      <c r="L286" s="459"/>
      <c r="O286" s="459"/>
    </row>
    <row r="287" spans="4:15">
      <c r="D287" s="459"/>
      <c r="H287" s="459"/>
      <c r="J287" s="457"/>
      <c r="K287" s="457"/>
      <c r="L287" s="459"/>
      <c r="O287" s="459"/>
    </row>
    <row r="288" spans="4:15">
      <c r="D288" s="459"/>
      <c r="H288" s="459"/>
      <c r="J288" s="457"/>
      <c r="K288" s="457"/>
      <c r="L288" s="459"/>
      <c r="O288" s="459"/>
    </row>
    <row r="289" spans="4:15">
      <c r="D289" s="459"/>
      <c r="H289" s="459"/>
      <c r="J289" s="457"/>
      <c r="K289" s="457"/>
      <c r="L289" s="459"/>
      <c r="O289" s="459"/>
    </row>
    <row r="290" spans="4:15">
      <c r="D290" s="459"/>
      <c r="H290" s="459"/>
      <c r="J290" s="457"/>
      <c r="K290" s="457"/>
      <c r="L290" s="459"/>
      <c r="O290" s="459"/>
    </row>
    <row r="291" spans="4:15">
      <c r="D291" s="459"/>
      <c r="H291" s="459"/>
      <c r="J291" s="457"/>
      <c r="K291" s="457"/>
      <c r="L291" s="459"/>
      <c r="O291" s="459"/>
    </row>
    <row r="292" spans="4:15">
      <c r="D292" s="459"/>
      <c r="H292" s="459"/>
      <c r="J292" s="457"/>
      <c r="K292" s="457"/>
      <c r="L292" s="459"/>
      <c r="O292" s="459"/>
    </row>
    <row r="293" spans="4:15">
      <c r="D293" s="459"/>
      <c r="H293" s="459"/>
      <c r="J293" s="457"/>
      <c r="K293" s="457"/>
      <c r="L293" s="459"/>
      <c r="O293" s="459"/>
    </row>
    <row r="294" spans="4:15">
      <c r="D294" s="459"/>
      <c r="H294" s="459"/>
      <c r="J294" s="457"/>
      <c r="K294" s="457"/>
      <c r="L294" s="459"/>
      <c r="O294" s="459"/>
    </row>
    <row r="295" spans="4:15">
      <c r="D295" s="459"/>
      <c r="H295" s="459"/>
      <c r="J295" s="457"/>
      <c r="K295" s="457"/>
      <c r="L295" s="459"/>
      <c r="O295" s="459"/>
    </row>
    <row r="296" spans="4:15">
      <c r="D296" s="459"/>
      <c r="H296" s="459"/>
      <c r="J296" s="457"/>
      <c r="K296" s="457"/>
      <c r="L296" s="459"/>
      <c r="O296" s="459"/>
    </row>
    <row r="297" spans="4:15">
      <c r="D297" s="459"/>
      <c r="H297" s="459"/>
      <c r="J297" s="457"/>
      <c r="K297" s="457"/>
      <c r="L297" s="459"/>
      <c r="O297" s="459"/>
    </row>
    <row r="298" spans="4:15">
      <c r="D298" s="459"/>
      <c r="H298" s="459"/>
      <c r="J298" s="457"/>
      <c r="K298" s="457"/>
      <c r="L298" s="459"/>
      <c r="O298" s="459"/>
    </row>
    <row r="299" spans="4:15">
      <c r="D299" s="459"/>
      <c r="H299" s="459"/>
      <c r="J299" s="457"/>
      <c r="K299" s="457"/>
      <c r="L299" s="459"/>
      <c r="O299" s="459"/>
    </row>
    <row r="300" spans="4:15">
      <c r="D300" s="459"/>
      <c r="H300" s="459"/>
      <c r="J300" s="457"/>
      <c r="K300" s="457"/>
      <c r="L300" s="459"/>
      <c r="O300" s="459"/>
    </row>
    <row r="301" spans="4:15">
      <c r="D301" s="459"/>
      <c r="H301" s="459"/>
      <c r="J301" s="457"/>
      <c r="K301" s="457"/>
      <c r="L301" s="459"/>
      <c r="O301" s="459"/>
    </row>
    <row r="302" spans="4:15">
      <c r="D302" s="459"/>
      <c r="H302" s="459"/>
      <c r="J302" s="457"/>
      <c r="K302" s="457"/>
      <c r="L302" s="459"/>
      <c r="O302" s="459"/>
    </row>
    <row r="303" spans="4:15">
      <c r="D303" s="459"/>
      <c r="H303" s="459"/>
      <c r="J303" s="457"/>
      <c r="K303" s="457"/>
      <c r="L303" s="459"/>
      <c r="O303" s="459"/>
    </row>
    <row r="304" spans="4:15">
      <c r="D304" s="459"/>
      <c r="H304" s="459"/>
      <c r="J304" s="457"/>
      <c r="K304" s="457"/>
      <c r="L304" s="459"/>
      <c r="O304" s="459"/>
    </row>
    <row r="305" spans="4:15">
      <c r="D305" s="459"/>
      <c r="H305" s="459"/>
      <c r="J305" s="457"/>
      <c r="K305" s="457"/>
      <c r="L305" s="459"/>
      <c r="O305" s="459"/>
    </row>
    <row r="306" spans="4:15">
      <c r="D306" s="459"/>
      <c r="H306" s="459"/>
      <c r="J306" s="457"/>
      <c r="K306" s="457"/>
      <c r="L306" s="459"/>
      <c r="O306" s="459"/>
    </row>
    <row r="307" spans="4:15">
      <c r="D307" s="459"/>
      <c r="H307" s="459"/>
      <c r="J307" s="457"/>
      <c r="K307" s="457"/>
      <c r="L307" s="459"/>
      <c r="O307" s="459"/>
    </row>
    <row r="308" spans="4:15">
      <c r="D308" s="459"/>
      <c r="H308" s="459"/>
      <c r="J308" s="457"/>
      <c r="K308" s="457"/>
      <c r="L308" s="459"/>
      <c r="O308" s="459"/>
    </row>
    <row r="309" spans="4:15">
      <c r="D309" s="459"/>
      <c r="H309" s="459"/>
      <c r="J309" s="457"/>
      <c r="K309" s="457"/>
      <c r="L309" s="459"/>
      <c r="O309" s="459"/>
    </row>
    <row r="310" spans="4:15">
      <c r="D310" s="459"/>
      <c r="H310" s="459"/>
      <c r="J310" s="457"/>
      <c r="K310" s="457"/>
      <c r="L310" s="459"/>
      <c r="O310" s="459"/>
    </row>
    <row r="311" spans="4:15">
      <c r="D311" s="459"/>
      <c r="H311" s="459"/>
      <c r="J311" s="457"/>
      <c r="K311" s="457"/>
      <c r="L311" s="459"/>
      <c r="O311" s="459"/>
    </row>
    <row r="312" spans="4:15">
      <c r="D312" s="459"/>
      <c r="H312" s="459"/>
      <c r="J312" s="457"/>
      <c r="K312" s="457"/>
      <c r="L312" s="459"/>
      <c r="O312" s="459"/>
    </row>
    <row r="313" spans="4:15">
      <c r="D313" s="459"/>
      <c r="H313" s="459"/>
      <c r="J313" s="457"/>
      <c r="K313" s="457"/>
      <c r="L313" s="459"/>
      <c r="O313" s="459"/>
    </row>
    <row r="314" spans="4:15">
      <c r="D314" s="459"/>
      <c r="H314" s="459"/>
      <c r="J314" s="457"/>
      <c r="K314" s="457"/>
      <c r="L314" s="459"/>
      <c r="O314" s="459"/>
    </row>
    <row r="315" spans="4:15">
      <c r="D315" s="459"/>
      <c r="H315" s="459"/>
      <c r="J315" s="457"/>
      <c r="K315" s="457"/>
      <c r="L315" s="459"/>
      <c r="O315" s="459"/>
    </row>
    <row r="316" spans="4:15">
      <c r="D316" s="459"/>
      <c r="H316" s="459"/>
      <c r="J316" s="457"/>
      <c r="K316" s="457"/>
      <c r="L316" s="459"/>
      <c r="O316" s="459"/>
    </row>
    <row r="317" spans="4:15">
      <c r="D317" s="459"/>
      <c r="H317" s="459"/>
      <c r="J317" s="457"/>
      <c r="K317" s="457"/>
      <c r="L317" s="459"/>
      <c r="O317" s="459"/>
    </row>
    <row r="318" spans="4:15">
      <c r="D318" s="459"/>
      <c r="H318" s="459"/>
      <c r="J318" s="457"/>
      <c r="K318" s="457"/>
      <c r="L318" s="459"/>
      <c r="O318" s="459"/>
    </row>
    <row r="319" spans="4:15">
      <c r="D319" s="459"/>
      <c r="H319" s="459"/>
      <c r="J319" s="457"/>
      <c r="K319" s="457"/>
      <c r="L319" s="459"/>
      <c r="O319" s="459"/>
    </row>
    <row r="320" spans="4:15">
      <c r="D320" s="459"/>
      <c r="H320" s="459"/>
      <c r="J320" s="457"/>
      <c r="K320" s="457"/>
      <c r="L320" s="459"/>
      <c r="O320" s="459"/>
    </row>
    <row r="321" spans="4:15">
      <c r="D321" s="459"/>
      <c r="H321" s="459"/>
      <c r="J321" s="457"/>
      <c r="K321" s="457"/>
      <c r="L321" s="459"/>
      <c r="O321" s="459"/>
    </row>
    <row r="322" spans="4:15">
      <c r="D322" s="459"/>
      <c r="H322" s="459"/>
      <c r="J322" s="457"/>
      <c r="K322" s="457"/>
      <c r="L322" s="459"/>
      <c r="O322" s="459"/>
    </row>
    <row r="323" spans="4:15">
      <c r="D323" s="459"/>
      <c r="H323" s="459"/>
      <c r="J323" s="457"/>
      <c r="K323" s="457"/>
      <c r="L323" s="459"/>
      <c r="O323" s="459"/>
    </row>
    <row r="324" spans="4:15">
      <c r="D324" s="459"/>
      <c r="H324" s="459"/>
      <c r="J324" s="457"/>
      <c r="K324" s="457"/>
      <c r="L324" s="459"/>
      <c r="O324" s="459"/>
    </row>
    <row r="325" spans="4:15">
      <c r="D325" s="459"/>
      <c r="H325" s="459"/>
      <c r="J325" s="457"/>
      <c r="K325" s="457"/>
      <c r="L325" s="459"/>
      <c r="O325" s="459"/>
    </row>
    <row r="326" spans="4:15">
      <c r="D326" s="459"/>
      <c r="H326" s="459"/>
      <c r="J326" s="457"/>
      <c r="K326" s="457"/>
      <c r="L326" s="459"/>
      <c r="O326" s="459"/>
    </row>
    <row r="327" spans="4:15">
      <c r="D327" s="459"/>
      <c r="H327" s="459"/>
      <c r="J327" s="457"/>
      <c r="K327" s="457"/>
      <c r="L327" s="459"/>
      <c r="O327" s="459"/>
    </row>
    <row r="328" spans="4:15">
      <c r="D328" s="459"/>
      <c r="H328" s="459"/>
      <c r="J328" s="457"/>
      <c r="K328" s="457"/>
      <c r="L328" s="459"/>
      <c r="O328" s="459"/>
    </row>
    <row r="329" spans="4:15">
      <c r="D329" s="459"/>
      <c r="H329" s="459"/>
      <c r="J329" s="457"/>
      <c r="K329" s="457"/>
      <c r="L329" s="459"/>
      <c r="O329" s="459"/>
    </row>
    <row r="330" spans="4:15">
      <c r="D330" s="459"/>
      <c r="H330" s="459"/>
      <c r="J330" s="457"/>
      <c r="K330" s="457"/>
      <c r="L330" s="459"/>
      <c r="O330" s="459"/>
    </row>
    <row r="331" spans="4:15">
      <c r="D331" s="459"/>
      <c r="H331" s="459"/>
      <c r="J331" s="457"/>
      <c r="K331" s="457"/>
      <c r="L331" s="459"/>
      <c r="O331" s="459"/>
    </row>
    <row r="332" spans="4:15">
      <c r="D332" s="459"/>
      <c r="H332" s="459"/>
      <c r="J332" s="457"/>
      <c r="K332" s="457"/>
      <c r="L332" s="459"/>
      <c r="O332" s="459"/>
    </row>
    <row r="333" spans="4:15">
      <c r="D333" s="459"/>
      <c r="H333" s="459"/>
      <c r="J333" s="457"/>
      <c r="K333" s="457"/>
      <c r="L333" s="459"/>
      <c r="O333" s="459"/>
    </row>
    <row r="334" spans="4:15">
      <c r="D334" s="459"/>
      <c r="H334" s="459"/>
      <c r="J334" s="457"/>
      <c r="K334" s="457"/>
      <c r="L334" s="459"/>
      <c r="O334" s="459"/>
    </row>
    <row r="335" spans="4:15">
      <c r="D335" s="459"/>
      <c r="H335" s="459"/>
      <c r="J335" s="457"/>
      <c r="K335" s="457"/>
      <c r="L335" s="459"/>
      <c r="O335" s="459"/>
    </row>
    <row r="336" spans="4:15">
      <c r="D336" s="459"/>
      <c r="H336" s="459"/>
      <c r="J336" s="457"/>
      <c r="K336" s="457"/>
      <c r="L336" s="459"/>
      <c r="O336" s="459"/>
    </row>
    <row r="337" spans="4:15">
      <c r="D337" s="459"/>
      <c r="H337" s="459"/>
      <c r="J337" s="457"/>
      <c r="K337" s="457"/>
      <c r="L337" s="459"/>
      <c r="O337" s="459"/>
    </row>
    <row r="338" spans="4:15">
      <c r="D338" s="459"/>
      <c r="H338" s="459"/>
      <c r="J338" s="457"/>
      <c r="K338" s="457"/>
      <c r="L338" s="459"/>
      <c r="O338" s="459"/>
    </row>
    <row r="339" spans="4:15">
      <c r="D339" s="459"/>
      <c r="H339" s="459"/>
      <c r="J339" s="457"/>
      <c r="K339" s="457"/>
      <c r="L339" s="459"/>
      <c r="O339" s="459"/>
    </row>
    <row r="340" spans="4:15">
      <c r="D340" s="459"/>
      <c r="H340" s="459"/>
      <c r="J340" s="457"/>
      <c r="K340" s="457"/>
      <c r="L340" s="459"/>
      <c r="O340" s="459"/>
    </row>
    <row r="341" spans="4:15">
      <c r="D341" s="459"/>
      <c r="H341" s="459"/>
      <c r="J341" s="457"/>
      <c r="K341" s="457"/>
      <c r="L341" s="459"/>
      <c r="O341" s="459"/>
    </row>
    <row r="342" spans="4:15">
      <c r="D342" s="459"/>
      <c r="H342" s="459"/>
      <c r="J342" s="457"/>
      <c r="K342" s="457"/>
      <c r="L342" s="459"/>
      <c r="O342" s="459"/>
    </row>
    <row r="343" spans="4:15">
      <c r="D343" s="459"/>
      <c r="H343" s="459"/>
      <c r="J343" s="457"/>
      <c r="K343" s="457"/>
      <c r="L343" s="459"/>
      <c r="O343" s="459"/>
    </row>
    <row r="344" spans="4:15">
      <c r="D344" s="459"/>
      <c r="H344" s="459"/>
      <c r="J344" s="457"/>
      <c r="K344" s="457"/>
      <c r="L344" s="459"/>
      <c r="O344" s="459"/>
    </row>
    <row r="345" spans="4:15">
      <c r="D345" s="459"/>
      <c r="H345" s="459"/>
      <c r="J345" s="457"/>
      <c r="K345" s="457"/>
      <c r="L345" s="459"/>
      <c r="O345" s="459"/>
    </row>
    <row r="346" spans="4:15">
      <c r="D346" s="459"/>
      <c r="H346" s="459"/>
      <c r="J346" s="457"/>
      <c r="K346" s="457"/>
      <c r="L346" s="459"/>
      <c r="O346" s="459"/>
    </row>
    <row r="347" spans="4:15">
      <c r="D347" s="459"/>
      <c r="H347" s="459"/>
      <c r="J347" s="457"/>
      <c r="K347" s="457"/>
      <c r="L347" s="459"/>
      <c r="O347" s="459"/>
    </row>
    <row r="348" spans="4:15">
      <c r="D348" s="459"/>
      <c r="H348" s="459"/>
      <c r="J348" s="457"/>
      <c r="K348" s="457"/>
      <c r="L348" s="459"/>
      <c r="O348" s="459"/>
    </row>
    <row r="349" spans="4:15">
      <c r="D349" s="459"/>
      <c r="H349" s="459"/>
      <c r="J349" s="457"/>
      <c r="K349" s="457"/>
      <c r="L349" s="459"/>
      <c r="O349" s="459"/>
    </row>
    <row r="350" spans="4:15">
      <c r="D350" s="459"/>
      <c r="H350" s="459"/>
      <c r="J350" s="457"/>
      <c r="K350" s="457"/>
      <c r="L350" s="459"/>
      <c r="O350" s="459"/>
    </row>
    <row r="351" spans="4:15">
      <c r="D351" s="459"/>
      <c r="H351" s="459"/>
      <c r="J351" s="457"/>
      <c r="K351" s="457"/>
      <c r="L351" s="459"/>
      <c r="O351" s="459"/>
    </row>
    <row r="352" spans="4:15">
      <c r="D352" s="459"/>
      <c r="H352" s="459"/>
      <c r="J352" s="457"/>
      <c r="K352" s="457"/>
      <c r="L352" s="459"/>
      <c r="O352" s="459"/>
    </row>
    <row r="353" spans="4:15">
      <c r="D353" s="459"/>
      <c r="H353" s="459"/>
      <c r="J353" s="457"/>
      <c r="K353" s="457"/>
      <c r="L353" s="459"/>
      <c r="O353" s="459"/>
    </row>
    <row r="354" spans="4:15">
      <c r="D354" s="459"/>
      <c r="H354" s="459"/>
      <c r="J354" s="457"/>
      <c r="K354" s="457"/>
      <c r="L354" s="459"/>
      <c r="O354" s="459"/>
    </row>
    <row r="355" spans="4:15">
      <c r="D355" s="459"/>
      <c r="H355" s="459"/>
      <c r="J355" s="457"/>
      <c r="K355" s="457"/>
      <c r="L355" s="459"/>
      <c r="O355" s="459"/>
    </row>
    <row r="356" spans="4:15">
      <c r="D356" s="459"/>
      <c r="H356" s="459"/>
      <c r="J356" s="457"/>
      <c r="K356" s="457"/>
      <c r="L356" s="459"/>
      <c r="O356" s="459"/>
    </row>
    <row r="357" spans="4:15">
      <c r="D357" s="459"/>
      <c r="H357" s="459"/>
      <c r="J357" s="457"/>
      <c r="K357" s="457"/>
      <c r="L357" s="459"/>
      <c r="O357" s="459"/>
    </row>
    <row r="358" spans="4:15">
      <c r="D358" s="459"/>
      <c r="H358" s="459"/>
      <c r="J358" s="457"/>
      <c r="K358" s="457"/>
      <c r="L358" s="459"/>
      <c r="O358" s="459"/>
    </row>
    <row r="359" spans="4:15">
      <c r="D359" s="459"/>
      <c r="H359" s="459"/>
      <c r="J359" s="457"/>
      <c r="K359" s="457"/>
      <c r="L359" s="459"/>
      <c r="O359" s="459"/>
    </row>
    <row r="360" spans="4:15">
      <c r="D360" s="459"/>
      <c r="H360" s="459"/>
      <c r="J360" s="457"/>
      <c r="K360" s="457"/>
      <c r="L360" s="459"/>
      <c r="O360" s="459"/>
    </row>
    <row r="361" spans="4:15">
      <c r="D361" s="459"/>
      <c r="H361" s="459"/>
      <c r="J361" s="457"/>
      <c r="K361" s="457"/>
      <c r="L361" s="459"/>
      <c r="O361" s="459"/>
    </row>
    <row r="362" spans="4:15">
      <c r="D362" s="459"/>
      <c r="H362" s="459"/>
      <c r="J362" s="457"/>
      <c r="K362" s="457"/>
      <c r="L362" s="459"/>
      <c r="O362" s="459"/>
    </row>
    <row r="363" spans="4:15">
      <c r="D363" s="459"/>
      <c r="H363" s="459"/>
      <c r="J363" s="457"/>
      <c r="K363" s="457"/>
      <c r="L363" s="459"/>
      <c r="O363" s="459"/>
    </row>
    <row r="364" spans="4:15">
      <c r="D364" s="459"/>
      <c r="H364" s="459"/>
      <c r="J364" s="457"/>
      <c r="K364" s="457"/>
      <c r="L364" s="459"/>
      <c r="O364" s="459"/>
    </row>
    <row r="365" spans="4:15">
      <c r="D365" s="459"/>
      <c r="H365" s="459"/>
      <c r="J365" s="457"/>
      <c r="K365" s="457"/>
      <c r="L365" s="459"/>
      <c r="O365" s="459"/>
    </row>
    <row r="366" spans="4:15">
      <c r="D366" s="459"/>
      <c r="H366" s="459"/>
      <c r="J366" s="457"/>
      <c r="K366" s="457"/>
      <c r="L366" s="459"/>
      <c r="O366" s="459"/>
    </row>
    <row r="367" spans="4:15">
      <c r="D367" s="459"/>
      <c r="H367" s="459"/>
      <c r="J367" s="457"/>
      <c r="K367" s="457"/>
      <c r="L367" s="459"/>
      <c r="O367" s="459"/>
    </row>
    <row r="368" spans="4:15">
      <c r="D368" s="459"/>
      <c r="H368" s="459"/>
      <c r="J368" s="457"/>
      <c r="K368" s="457"/>
      <c r="L368" s="459"/>
      <c r="O368" s="459"/>
    </row>
    <row r="369" spans="4:15">
      <c r="D369" s="459"/>
      <c r="H369" s="459"/>
      <c r="J369" s="457"/>
      <c r="K369" s="457"/>
      <c r="L369" s="459"/>
      <c r="O369" s="459"/>
    </row>
    <row r="370" spans="4:15">
      <c r="D370" s="459"/>
      <c r="H370" s="459"/>
      <c r="J370" s="457"/>
      <c r="K370" s="457"/>
      <c r="L370" s="459"/>
      <c r="O370" s="459"/>
    </row>
    <row r="371" spans="4:15">
      <c r="D371" s="459"/>
      <c r="H371" s="459"/>
      <c r="J371" s="457"/>
      <c r="K371" s="457"/>
      <c r="L371" s="459"/>
      <c r="O371" s="459"/>
    </row>
    <row r="372" spans="4:15">
      <c r="D372" s="459"/>
      <c r="H372" s="459"/>
      <c r="J372" s="457"/>
      <c r="K372" s="457"/>
      <c r="L372" s="459"/>
      <c r="O372" s="459"/>
    </row>
    <row r="373" spans="4:15">
      <c r="D373" s="459"/>
      <c r="H373" s="459"/>
      <c r="J373" s="457"/>
      <c r="K373" s="457"/>
      <c r="L373" s="459"/>
      <c r="O373" s="459"/>
    </row>
    <row r="374" spans="4:15">
      <c r="D374" s="459"/>
      <c r="H374" s="459"/>
      <c r="J374" s="457"/>
      <c r="K374" s="457"/>
      <c r="L374" s="459"/>
      <c r="O374" s="459"/>
    </row>
    <row r="375" spans="4:15">
      <c r="D375" s="459"/>
      <c r="H375" s="459"/>
      <c r="J375" s="457"/>
      <c r="K375" s="457"/>
      <c r="L375" s="459"/>
      <c r="O375" s="459"/>
    </row>
    <row r="376" spans="4:15">
      <c r="D376" s="459"/>
      <c r="H376" s="459"/>
      <c r="J376" s="457"/>
      <c r="K376" s="457"/>
      <c r="L376" s="459"/>
      <c r="O376" s="459"/>
    </row>
    <row r="377" spans="4:15">
      <c r="D377" s="459"/>
      <c r="H377" s="459"/>
      <c r="J377" s="457"/>
      <c r="K377" s="457"/>
      <c r="L377" s="459"/>
      <c r="O377" s="459"/>
    </row>
    <row r="378" spans="4:15">
      <c r="D378" s="459"/>
      <c r="H378" s="459"/>
      <c r="J378" s="457"/>
      <c r="K378" s="457"/>
      <c r="L378" s="459"/>
      <c r="O378" s="459"/>
    </row>
    <row r="379" spans="4:15">
      <c r="D379" s="459"/>
      <c r="H379" s="459"/>
      <c r="J379" s="457"/>
      <c r="K379" s="457"/>
      <c r="L379" s="459"/>
      <c r="O379" s="459"/>
    </row>
    <row r="380" spans="4:15">
      <c r="D380" s="459"/>
      <c r="H380" s="459"/>
      <c r="J380" s="457"/>
      <c r="K380" s="457"/>
      <c r="L380" s="459"/>
      <c r="O380" s="459"/>
    </row>
    <row r="381" spans="4:15">
      <c r="D381" s="459"/>
      <c r="H381" s="459"/>
      <c r="J381" s="457"/>
      <c r="K381" s="457"/>
      <c r="L381" s="459"/>
      <c r="O381" s="459"/>
    </row>
    <row r="382" spans="4:15">
      <c r="D382" s="459"/>
      <c r="H382" s="459"/>
      <c r="J382" s="457"/>
      <c r="K382" s="457"/>
      <c r="L382" s="459"/>
      <c r="O382" s="459"/>
    </row>
    <row r="383" spans="4:15">
      <c r="D383" s="459"/>
      <c r="H383" s="459"/>
      <c r="J383" s="457"/>
      <c r="K383" s="457"/>
      <c r="L383" s="459"/>
      <c r="O383" s="459"/>
    </row>
    <row r="384" spans="4:15">
      <c r="D384" s="459"/>
      <c r="H384" s="459"/>
      <c r="J384" s="457"/>
      <c r="K384" s="457"/>
      <c r="L384" s="459"/>
      <c r="O384" s="459"/>
    </row>
    <row r="385" spans="4:15">
      <c r="D385" s="459"/>
      <c r="H385" s="459"/>
      <c r="J385" s="457"/>
      <c r="K385" s="457"/>
      <c r="L385" s="459"/>
      <c r="O385" s="459"/>
    </row>
    <row r="386" spans="4:15">
      <c r="D386" s="459"/>
      <c r="H386" s="459"/>
      <c r="J386" s="457"/>
      <c r="K386" s="457"/>
      <c r="L386" s="459"/>
      <c r="O386" s="459"/>
    </row>
    <row r="387" spans="4:15">
      <c r="D387" s="459"/>
      <c r="H387" s="459"/>
      <c r="J387" s="457"/>
      <c r="K387" s="457"/>
      <c r="L387" s="459"/>
      <c r="O387" s="459"/>
    </row>
    <row r="388" spans="4:15">
      <c r="D388" s="459"/>
      <c r="H388" s="459"/>
      <c r="J388" s="457"/>
      <c r="K388" s="457"/>
      <c r="L388" s="459"/>
      <c r="O388" s="459"/>
    </row>
    <row r="389" spans="4:15">
      <c r="D389" s="459"/>
      <c r="H389" s="459"/>
      <c r="J389" s="457"/>
      <c r="K389" s="457"/>
      <c r="L389" s="459"/>
      <c r="O389" s="459"/>
    </row>
    <row r="390" spans="4:15">
      <c r="D390" s="459"/>
      <c r="H390" s="459"/>
      <c r="J390" s="457"/>
      <c r="K390" s="457"/>
      <c r="L390" s="459"/>
      <c r="O390" s="459"/>
    </row>
    <row r="391" spans="4:15">
      <c r="D391" s="459"/>
      <c r="H391" s="459"/>
      <c r="J391" s="457"/>
      <c r="K391" s="457"/>
      <c r="L391" s="459"/>
      <c r="O391" s="459"/>
    </row>
    <row r="392" spans="4:15">
      <c r="D392" s="459"/>
      <c r="H392" s="459"/>
      <c r="J392" s="457"/>
      <c r="K392" s="457"/>
      <c r="L392" s="459"/>
      <c r="O392" s="459"/>
    </row>
    <row r="393" spans="4:15">
      <c r="D393" s="459"/>
      <c r="H393" s="459"/>
      <c r="J393" s="457"/>
      <c r="K393" s="457"/>
      <c r="L393" s="459"/>
      <c r="O393" s="459"/>
    </row>
    <row r="394" spans="4:15">
      <c r="D394" s="459"/>
      <c r="H394" s="459"/>
      <c r="J394" s="457"/>
      <c r="K394" s="457"/>
      <c r="L394" s="459"/>
      <c r="O394" s="459"/>
    </row>
    <row r="395" spans="4:15">
      <c r="D395" s="459"/>
      <c r="H395" s="459"/>
      <c r="J395" s="457"/>
      <c r="K395" s="457"/>
      <c r="L395" s="459"/>
      <c r="O395" s="459"/>
    </row>
    <row r="396" spans="4:15">
      <c r="D396" s="459"/>
      <c r="H396" s="459"/>
      <c r="J396" s="457"/>
      <c r="K396" s="457"/>
      <c r="L396" s="459"/>
      <c r="O396" s="459"/>
    </row>
    <row r="397" spans="4:15">
      <c r="D397" s="459"/>
      <c r="H397" s="459"/>
      <c r="J397" s="457"/>
      <c r="K397" s="457"/>
      <c r="L397" s="459"/>
      <c r="O397" s="459"/>
    </row>
    <row r="398" spans="4:15">
      <c r="D398" s="459"/>
      <c r="H398" s="459"/>
      <c r="J398" s="457"/>
      <c r="K398" s="457"/>
      <c r="L398" s="459"/>
      <c r="O398" s="459"/>
    </row>
    <row r="399" spans="4:15">
      <c r="D399" s="459"/>
      <c r="H399" s="459"/>
      <c r="J399" s="457"/>
      <c r="K399" s="457"/>
      <c r="L399" s="459"/>
      <c r="O399" s="459"/>
    </row>
    <row r="400" spans="4:15">
      <c r="D400" s="459"/>
      <c r="H400" s="459"/>
      <c r="J400" s="457"/>
      <c r="K400" s="457"/>
      <c r="L400" s="459"/>
      <c r="O400" s="459"/>
    </row>
    <row r="401" spans="4:15">
      <c r="D401" s="459"/>
      <c r="H401" s="459"/>
      <c r="J401" s="457"/>
      <c r="K401" s="457"/>
      <c r="L401" s="459"/>
      <c r="O401" s="459"/>
    </row>
    <row r="402" spans="4:15">
      <c r="D402" s="459"/>
      <c r="H402" s="459"/>
      <c r="J402" s="457"/>
      <c r="K402" s="457"/>
      <c r="L402" s="459"/>
      <c r="O402" s="459"/>
    </row>
    <row r="403" spans="4:15">
      <c r="D403" s="459"/>
      <c r="H403" s="459"/>
      <c r="J403" s="457"/>
      <c r="K403" s="457"/>
      <c r="L403" s="459"/>
      <c r="O403" s="459"/>
    </row>
    <row r="404" spans="4:15">
      <c r="D404" s="459"/>
      <c r="H404" s="459"/>
      <c r="J404" s="457"/>
      <c r="K404" s="457"/>
      <c r="L404" s="459"/>
      <c r="O404" s="459"/>
    </row>
    <row r="405" spans="4:15">
      <c r="D405" s="459"/>
      <c r="H405" s="459"/>
      <c r="J405" s="457"/>
      <c r="K405" s="457"/>
      <c r="L405" s="459"/>
      <c r="O405" s="459"/>
    </row>
    <row r="406" spans="4:15">
      <c r="D406" s="459"/>
      <c r="H406" s="459"/>
      <c r="J406" s="457"/>
      <c r="K406" s="457"/>
      <c r="L406" s="459"/>
      <c r="O406" s="459"/>
    </row>
    <row r="407" spans="4:15">
      <c r="D407" s="459"/>
      <c r="H407" s="459"/>
      <c r="J407" s="457"/>
      <c r="K407" s="457"/>
      <c r="L407" s="459"/>
      <c r="O407" s="459"/>
    </row>
    <row r="408" spans="4:15">
      <c r="D408" s="459"/>
      <c r="H408" s="459"/>
      <c r="J408" s="457"/>
      <c r="K408" s="457"/>
      <c r="L408" s="459"/>
      <c r="O408" s="459"/>
    </row>
    <row r="409" spans="4:15">
      <c r="D409" s="459"/>
      <c r="H409" s="459"/>
      <c r="J409" s="457"/>
      <c r="K409" s="457"/>
      <c r="L409" s="459"/>
      <c r="O409" s="459"/>
    </row>
    <row r="410" spans="4:15">
      <c r="D410" s="459"/>
      <c r="H410" s="459"/>
      <c r="J410" s="457"/>
      <c r="K410" s="457"/>
      <c r="L410" s="459"/>
      <c r="O410" s="459"/>
    </row>
    <row r="411" spans="4:15">
      <c r="D411" s="459"/>
      <c r="H411" s="459"/>
      <c r="J411" s="457"/>
      <c r="K411" s="457"/>
      <c r="L411" s="459"/>
      <c r="O411" s="459"/>
    </row>
    <row r="412" spans="4:15">
      <c r="D412" s="459"/>
      <c r="H412" s="459"/>
      <c r="J412" s="457"/>
      <c r="K412" s="457"/>
      <c r="L412" s="459"/>
      <c r="O412" s="459"/>
    </row>
    <row r="413" spans="4:15">
      <c r="D413" s="459"/>
      <c r="H413" s="459"/>
      <c r="J413" s="457"/>
      <c r="K413" s="457"/>
      <c r="L413" s="459"/>
      <c r="O413" s="459"/>
    </row>
    <row r="414" spans="4:15">
      <c r="D414" s="459"/>
      <c r="H414" s="459"/>
      <c r="J414" s="457"/>
      <c r="K414" s="457"/>
      <c r="L414" s="459"/>
      <c r="O414" s="459"/>
    </row>
    <row r="415" spans="4:15">
      <c r="D415" s="459"/>
      <c r="H415" s="459"/>
      <c r="J415" s="457"/>
      <c r="K415" s="457"/>
      <c r="L415" s="459"/>
      <c r="O415" s="459"/>
    </row>
    <row r="416" spans="4:15">
      <c r="D416" s="459"/>
      <c r="H416" s="459"/>
      <c r="J416" s="457"/>
      <c r="K416" s="457"/>
      <c r="L416" s="459"/>
      <c r="O416" s="459"/>
    </row>
    <row r="417" spans="4:15">
      <c r="D417" s="459"/>
      <c r="H417" s="459"/>
      <c r="J417" s="457"/>
      <c r="K417" s="457"/>
      <c r="L417" s="459"/>
      <c r="O417" s="459"/>
    </row>
    <row r="418" spans="4:15">
      <c r="D418" s="459"/>
      <c r="H418" s="459"/>
      <c r="J418" s="457"/>
      <c r="K418" s="457"/>
      <c r="L418" s="459"/>
      <c r="O418" s="459"/>
    </row>
    <row r="419" spans="4:15">
      <c r="D419" s="459"/>
      <c r="H419" s="459"/>
      <c r="J419" s="457"/>
      <c r="K419" s="457"/>
      <c r="L419" s="459"/>
      <c r="O419" s="459"/>
    </row>
    <row r="420" spans="4:15">
      <c r="D420" s="459"/>
      <c r="H420" s="459"/>
      <c r="J420" s="457"/>
      <c r="K420" s="457"/>
      <c r="L420" s="459"/>
      <c r="O420" s="459"/>
    </row>
    <row r="421" spans="4:15">
      <c r="D421" s="459"/>
      <c r="H421" s="459"/>
      <c r="J421" s="457"/>
      <c r="K421" s="457"/>
      <c r="L421" s="459"/>
      <c r="O421" s="459"/>
    </row>
    <row r="422" spans="4:15">
      <c r="D422" s="459"/>
      <c r="H422" s="459"/>
      <c r="J422" s="457"/>
      <c r="K422" s="457"/>
      <c r="L422" s="459"/>
      <c r="O422" s="459"/>
    </row>
    <row r="423" spans="4:15">
      <c r="D423" s="459"/>
      <c r="H423" s="459"/>
      <c r="J423" s="457"/>
      <c r="K423" s="457"/>
      <c r="L423" s="459"/>
      <c r="O423" s="459"/>
    </row>
    <row r="424" spans="4:15">
      <c r="D424" s="459"/>
      <c r="H424" s="459"/>
      <c r="J424" s="457"/>
      <c r="K424" s="457"/>
      <c r="L424" s="459"/>
      <c r="O424" s="459"/>
    </row>
    <row r="425" spans="4:15">
      <c r="D425" s="459"/>
      <c r="H425" s="459"/>
      <c r="J425" s="457"/>
      <c r="K425" s="457"/>
      <c r="L425" s="459"/>
      <c r="O425" s="459"/>
    </row>
    <row r="426" spans="4:15">
      <c r="D426" s="459"/>
      <c r="H426" s="459"/>
      <c r="J426" s="457"/>
      <c r="K426" s="457"/>
      <c r="L426" s="459"/>
      <c r="O426" s="459"/>
    </row>
    <row r="427" spans="4:15">
      <c r="D427" s="459"/>
      <c r="H427" s="459"/>
      <c r="J427" s="457"/>
      <c r="K427" s="457"/>
      <c r="L427" s="459"/>
      <c r="O427" s="459"/>
    </row>
    <row r="428" spans="4:15">
      <c r="D428" s="459"/>
      <c r="H428" s="459"/>
      <c r="J428" s="457"/>
      <c r="K428" s="457"/>
      <c r="L428" s="459"/>
      <c r="O428" s="459"/>
    </row>
    <row r="429" spans="4:15">
      <c r="D429" s="459"/>
      <c r="H429" s="459"/>
      <c r="J429" s="457"/>
      <c r="K429" s="457"/>
      <c r="L429" s="459"/>
      <c r="O429" s="459"/>
    </row>
    <row r="430" spans="4:15">
      <c r="D430" s="459"/>
      <c r="H430" s="459"/>
      <c r="J430" s="457"/>
      <c r="K430" s="457"/>
      <c r="L430" s="459"/>
      <c r="O430" s="459"/>
    </row>
    <row r="431" spans="4:15">
      <c r="D431" s="459"/>
      <c r="H431" s="459"/>
      <c r="J431" s="457"/>
      <c r="K431" s="457"/>
      <c r="L431" s="459"/>
      <c r="O431" s="459"/>
    </row>
    <row r="432" spans="4:15">
      <c r="D432" s="459"/>
      <c r="H432" s="459"/>
      <c r="J432" s="457"/>
      <c r="K432" s="457"/>
      <c r="L432" s="459"/>
      <c r="O432" s="459"/>
    </row>
    <row r="433" spans="4:15">
      <c r="D433" s="459"/>
      <c r="H433" s="459"/>
      <c r="J433" s="457"/>
      <c r="K433" s="457"/>
      <c r="L433" s="459"/>
      <c r="O433" s="459"/>
    </row>
    <row r="434" spans="4:15">
      <c r="D434" s="459"/>
      <c r="H434" s="459"/>
      <c r="J434" s="457"/>
      <c r="K434" s="457"/>
      <c r="L434" s="459"/>
      <c r="O434" s="459"/>
    </row>
    <row r="435" spans="4:15">
      <c r="D435" s="459"/>
      <c r="H435" s="459"/>
      <c r="J435" s="457"/>
      <c r="K435" s="457"/>
      <c r="L435" s="459"/>
      <c r="O435" s="459"/>
    </row>
    <row r="436" spans="4:15">
      <c r="D436" s="459"/>
      <c r="H436" s="459"/>
      <c r="J436" s="457"/>
      <c r="K436" s="457"/>
      <c r="L436" s="459"/>
      <c r="O436" s="459"/>
    </row>
    <row r="437" spans="4:15">
      <c r="D437" s="459"/>
      <c r="H437" s="459"/>
      <c r="J437" s="457"/>
      <c r="K437" s="457"/>
      <c r="L437" s="459"/>
      <c r="O437" s="459"/>
    </row>
    <row r="438" spans="4:15">
      <c r="D438" s="459"/>
      <c r="H438" s="459"/>
      <c r="J438" s="457"/>
      <c r="K438" s="457"/>
      <c r="L438" s="459"/>
      <c r="O438" s="459"/>
    </row>
    <row r="439" spans="4:15">
      <c r="D439" s="459"/>
      <c r="H439" s="459"/>
      <c r="J439" s="457"/>
      <c r="K439" s="457"/>
      <c r="L439" s="459"/>
      <c r="O439" s="459"/>
    </row>
    <row r="440" spans="4:15">
      <c r="D440" s="459"/>
      <c r="H440" s="459"/>
      <c r="J440" s="457"/>
      <c r="K440" s="457"/>
      <c r="L440" s="459"/>
      <c r="O440" s="459"/>
    </row>
    <row r="441" spans="4:15">
      <c r="D441" s="459"/>
      <c r="H441" s="459"/>
      <c r="J441" s="457"/>
      <c r="K441" s="457"/>
      <c r="L441" s="459"/>
      <c r="O441" s="459"/>
    </row>
    <row r="442" spans="4:15">
      <c r="D442" s="459"/>
      <c r="H442" s="459"/>
      <c r="J442" s="457"/>
      <c r="K442" s="457"/>
      <c r="L442" s="459"/>
      <c r="O442" s="459"/>
    </row>
    <row r="443" spans="4:15">
      <c r="D443" s="459"/>
      <c r="H443" s="459"/>
      <c r="J443" s="457"/>
      <c r="K443" s="457"/>
      <c r="L443" s="459"/>
      <c r="O443" s="459"/>
    </row>
    <row r="444" spans="4:15">
      <c r="D444" s="459"/>
      <c r="H444" s="459"/>
      <c r="J444" s="457"/>
      <c r="K444" s="457"/>
      <c r="L444" s="459"/>
      <c r="O444" s="459"/>
    </row>
    <row r="445" spans="4:15">
      <c r="D445" s="459"/>
      <c r="H445" s="459"/>
      <c r="J445" s="457"/>
      <c r="K445" s="457"/>
      <c r="L445" s="459"/>
      <c r="O445" s="459"/>
    </row>
    <row r="446" spans="4:15">
      <c r="D446" s="459"/>
      <c r="H446" s="459"/>
      <c r="J446" s="457"/>
      <c r="K446" s="457"/>
      <c r="L446" s="459"/>
      <c r="O446" s="459"/>
    </row>
    <row r="447" spans="4:15">
      <c r="D447" s="459"/>
      <c r="H447" s="459"/>
      <c r="J447" s="457"/>
      <c r="K447" s="457"/>
      <c r="L447" s="459"/>
      <c r="O447" s="459"/>
    </row>
    <row r="448" spans="4:15">
      <c r="D448" s="459"/>
      <c r="H448" s="459"/>
      <c r="J448" s="457"/>
      <c r="K448" s="457"/>
      <c r="L448" s="459"/>
      <c r="O448" s="459"/>
    </row>
    <row r="449" spans="4:15">
      <c r="D449" s="459"/>
      <c r="H449" s="459"/>
      <c r="J449" s="457"/>
      <c r="K449" s="457"/>
      <c r="L449" s="459"/>
      <c r="O449" s="459"/>
    </row>
    <row r="450" spans="4:15">
      <c r="D450" s="459"/>
      <c r="H450" s="459"/>
      <c r="J450" s="457"/>
      <c r="K450" s="457"/>
      <c r="L450" s="459"/>
      <c r="O450" s="459"/>
    </row>
    <row r="451" spans="4:15">
      <c r="D451" s="459"/>
      <c r="H451" s="459"/>
      <c r="J451" s="457"/>
      <c r="K451" s="457"/>
      <c r="L451" s="459"/>
      <c r="O451" s="459"/>
    </row>
    <row r="452" spans="4:15">
      <c r="D452" s="459"/>
      <c r="H452" s="459"/>
      <c r="J452" s="457"/>
      <c r="K452" s="457"/>
      <c r="L452" s="459"/>
      <c r="O452" s="459"/>
    </row>
    <row r="453" spans="4:15">
      <c r="D453" s="459"/>
      <c r="H453" s="459"/>
      <c r="J453" s="457"/>
      <c r="K453" s="457"/>
      <c r="L453" s="459"/>
      <c r="O453" s="459"/>
    </row>
    <row r="454" spans="4:15">
      <c r="D454" s="459"/>
      <c r="H454" s="459"/>
      <c r="J454" s="457"/>
      <c r="K454" s="457"/>
      <c r="L454" s="459"/>
      <c r="O454" s="459"/>
    </row>
    <row r="455" spans="4:15">
      <c r="D455" s="459"/>
      <c r="H455" s="459"/>
      <c r="J455" s="457"/>
      <c r="K455" s="457"/>
      <c r="L455" s="459"/>
      <c r="O455" s="459"/>
    </row>
    <row r="456" spans="4:15">
      <c r="D456" s="459"/>
      <c r="H456" s="459"/>
      <c r="J456" s="457"/>
      <c r="K456" s="457"/>
      <c r="L456" s="459"/>
      <c r="O456" s="459"/>
    </row>
    <row r="457" spans="4:15">
      <c r="D457" s="459"/>
      <c r="H457" s="459"/>
      <c r="J457" s="457"/>
      <c r="K457" s="457"/>
      <c r="L457" s="459"/>
      <c r="O457" s="459"/>
    </row>
    <row r="458" spans="4:15">
      <c r="D458" s="459"/>
      <c r="H458" s="459"/>
      <c r="J458" s="457"/>
      <c r="K458" s="457"/>
      <c r="L458" s="459"/>
      <c r="O458" s="459"/>
    </row>
    <row r="459" spans="4:15">
      <c r="D459" s="459"/>
      <c r="H459" s="459"/>
      <c r="J459" s="457"/>
      <c r="K459" s="457"/>
      <c r="L459" s="459"/>
      <c r="O459" s="459"/>
    </row>
    <row r="460" spans="4:15">
      <c r="D460" s="459"/>
      <c r="H460" s="459"/>
      <c r="J460" s="457"/>
      <c r="K460" s="457"/>
      <c r="L460" s="459"/>
      <c r="O460" s="459"/>
    </row>
    <row r="461" spans="4:15">
      <c r="D461" s="459"/>
      <c r="H461" s="459"/>
      <c r="J461" s="457"/>
      <c r="K461" s="457"/>
      <c r="L461" s="459"/>
      <c r="O461" s="459"/>
    </row>
    <row r="462" spans="4:15">
      <c r="D462" s="459"/>
      <c r="H462" s="459"/>
      <c r="J462" s="457"/>
      <c r="K462" s="457"/>
      <c r="L462" s="459"/>
      <c r="O462" s="459"/>
    </row>
    <row r="463" spans="4:15">
      <c r="D463" s="459"/>
      <c r="H463" s="459"/>
      <c r="J463" s="457"/>
      <c r="K463" s="457"/>
      <c r="L463" s="459"/>
      <c r="O463" s="459"/>
    </row>
    <row r="464" spans="4:15">
      <c r="D464" s="459"/>
      <c r="H464" s="459"/>
      <c r="J464" s="457"/>
      <c r="K464" s="457"/>
      <c r="L464" s="459"/>
      <c r="O464" s="459"/>
    </row>
    <row r="465" spans="4:15">
      <c r="D465" s="459"/>
      <c r="H465" s="459"/>
      <c r="J465" s="457"/>
      <c r="K465" s="457"/>
      <c r="L465" s="459"/>
      <c r="O465" s="459"/>
    </row>
    <row r="466" spans="4:15">
      <c r="D466" s="459"/>
      <c r="H466" s="459"/>
      <c r="J466" s="457"/>
      <c r="K466" s="457"/>
      <c r="L466" s="459"/>
      <c r="O466" s="459"/>
    </row>
    <row r="467" spans="4:15">
      <c r="D467" s="459"/>
      <c r="H467" s="459"/>
      <c r="J467" s="457"/>
      <c r="K467" s="457"/>
      <c r="L467" s="459"/>
      <c r="O467" s="459"/>
    </row>
    <row r="468" spans="4:15">
      <c r="D468" s="459"/>
      <c r="H468" s="459"/>
      <c r="J468" s="457"/>
      <c r="K468" s="457"/>
      <c r="L468" s="459"/>
      <c r="O468" s="459"/>
    </row>
    <row r="469" spans="4:15">
      <c r="D469" s="459"/>
      <c r="H469" s="459"/>
      <c r="J469" s="457"/>
      <c r="K469" s="457"/>
      <c r="L469" s="459"/>
      <c r="O469" s="459"/>
    </row>
    <row r="470" spans="4:15">
      <c r="D470" s="459"/>
      <c r="H470" s="459"/>
      <c r="J470" s="457"/>
      <c r="K470" s="457"/>
      <c r="L470" s="459"/>
      <c r="O470" s="459"/>
    </row>
    <row r="471" spans="4:15">
      <c r="D471" s="459"/>
      <c r="H471" s="459"/>
      <c r="J471" s="457"/>
      <c r="K471" s="457"/>
      <c r="L471" s="459"/>
      <c r="O471" s="459"/>
    </row>
    <row r="472" spans="4:15">
      <c r="D472" s="459"/>
      <c r="H472" s="459"/>
      <c r="J472" s="457"/>
      <c r="K472" s="457"/>
      <c r="L472" s="459"/>
      <c r="O472" s="459"/>
    </row>
    <row r="473" spans="4:15">
      <c r="D473" s="459"/>
      <c r="H473" s="459"/>
      <c r="J473" s="457"/>
      <c r="K473" s="457"/>
      <c r="L473" s="459"/>
      <c r="O473" s="459"/>
    </row>
    <row r="474" spans="4:15">
      <c r="D474" s="459"/>
      <c r="H474" s="459"/>
      <c r="J474" s="457"/>
      <c r="K474" s="457"/>
      <c r="L474" s="459"/>
      <c r="O474" s="459"/>
    </row>
    <row r="475" spans="4:15">
      <c r="D475" s="459"/>
      <c r="H475" s="459"/>
      <c r="J475" s="457"/>
      <c r="K475" s="457"/>
      <c r="L475" s="459"/>
      <c r="O475" s="459"/>
    </row>
    <row r="476" spans="4:15">
      <c r="D476" s="459"/>
      <c r="H476" s="459"/>
      <c r="J476" s="457"/>
      <c r="K476" s="457"/>
      <c r="L476" s="459"/>
      <c r="O476" s="459"/>
    </row>
    <row r="477" spans="4:15">
      <c r="D477" s="459"/>
      <c r="H477" s="459"/>
      <c r="J477" s="457"/>
      <c r="K477" s="457"/>
      <c r="L477" s="459"/>
      <c r="O477" s="459"/>
    </row>
    <row r="478" spans="4:15">
      <c r="D478" s="459"/>
      <c r="H478" s="459"/>
      <c r="J478" s="457"/>
      <c r="K478" s="457"/>
      <c r="L478" s="459"/>
      <c r="O478" s="459"/>
    </row>
    <row r="479" spans="4:15">
      <c r="D479" s="459"/>
      <c r="H479" s="459"/>
      <c r="J479" s="457"/>
      <c r="K479" s="457"/>
      <c r="L479" s="459"/>
      <c r="O479" s="459"/>
    </row>
    <row r="480" spans="4:15">
      <c r="D480" s="459"/>
      <c r="H480" s="459"/>
      <c r="J480" s="457"/>
      <c r="K480" s="457"/>
      <c r="L480" s="459"/>
      <c r="O480" s="459"/>
    </row>
    <row r="481" spans="4:15">
      <c r="D481" s="459"/>
      <c r="H481" s="459"/>
      <c r="J481" s="457"/>
      <c r="K481" s="457"/>
      <c r="L481" s="459"/>
      <c r="O481" s="459"/>
    </row>
    <row r="482" spans="4:15">
      <c r="D482" s="459"/>
      <c r="H482" s="459"/>
      <c r="J482" s="457"/>
      <c r="K482" s="457"/>
      <c r="L482" s="459"/>
      <c r="O482" s="459"/>
    </row>
    <row r="483" spans="4:15">
      <c r="D483" s="459"/>
      <c r="H483" s="459"/>
      <c r="J483" s="457"/>
      <c r="K483" s="457"/>
      <c r="L483" s="459"/>
      <c r="O483" s="459"/>
    </row>
    <row r="484" spans="4:15">
      <c r="D484" s="459"/>
      <c r="H484" s="459"/>
      <c r="J484" s="457"/>
      <c r="K484" s="457"/>
      <c r="L484" s="459"/>
      <c r="O484" s="459"/>
    </row>
    <row r="485" spans="4:15">
      <c r="D485" s="459"/>
      <c r="H485" s="459"/>
      <c r="J485" s="457"/>
      <c r="K485" s="457"/>
      <c r="L485" s="459"/>
      <c r="O485" s="459"/>
    </row>
    <row r="486" spans="4:15">
      <c r="D486" s="459"/>
      <c r="H486" s="459"/>
      <c r="J486" s="457"/>
      <c r="K486" s="457"/>
      <c r="L486" s="459"/>
      <c r="O486" s="459"/>
    </row>
    <row r="487" spans="4:15">
      <c r="D487" s="459"/>
      <c r="H487" s="459"/>
      <c r="J487" s="457"/>
      <c r="K487" s="457"/>
      <c r="L487" s="459"/>
      <c r="O487" s="459"/>
    </row>
    <row r="488" spans="4:15">
      <c r="D488" s="459"/>
      <c r="H488" s="459"/>
      <c r="J488" s="457"/>
      <c r="K488" s="457"/>
      <c r="L488" s="459"/>
      <c r="O488" s="459"/>
    </row>
    <row r="489" spans="4:15">
      <c r="D489" s="459"/>
      <c r="H489" s="459"/>
      <c r="J489" s="457"/>
      <c r="K489" s="457"/>
      <c r="L489" s="459"/>
      <c r="O489" s="459"/>
    </row>
    <row r="490" spans="4:15">
      <c r="D490" s="459"/>
      <c r="H490" s="459"/>
      <c r="J490" s="457"/>
      <c r="K490" s="457"/>
      <c r="L490" s="459"/>
      <c r="O490" s="459"/>
    </row>
    <row r="491" spans="4:15">
      <c r="D491" s="459"/>
      <c r="H491" s="459"/>
      <c r="J491" s="457"/>
      <c r="K491" s="457"/>
      <c r="L491" s="459"/>
      <c r="O491" s="459"/>
    </row>
    <row r="492" spans="4:15">
      <c r="D492" s="459"/>
      <c r="H492" s="459"/>
      <c r="J492" s="457"/>
      <c r="K492" s="457"/>
      <c r="L492" s="459"/>
      <c r="O492" s="459"/>
    </row>
    <row r="493" spans="4:15">
      <c r="D493" s="459"/>
      <c r="H493" s="459"/>
      <c r="J493" s="457"/>
      <c r="K493" s="457"/>
      <c r="L493" s="459"/>
      <c r="O493" s="459"/>
    </row>
    <row r="494" spans="4:15">
      <c r="D494" s="459"/>
      <c r="H494" s="459"/>
      <c r="J494" s="457"/>
      <c r="K494" s="457"/>
      <c r="L494" s="459"/>
      <c r="O494" s="459"/>
    </row>
    <row r="495" spans="4:15">
      <c r="D495" s="459"/>
      <c r="H495" s="459"/>
      <c r="J495" s="457"/>
      <c r="K495" s="457"/>
      <c r="L495" s="459"/>
      <c r="O495" s="459"/>
    </row>
    <row r="496" spans="4:15">
      <c r="D496" s="459"/>
      <c r="H496" s="459"/>
      <c r="J496" s="457"/>
      <c r="K496" s="457"/>
      <c r="L496" s="459"/>
      <c r="O496" s="459"/>
    </row>
    <row r="497" spans="4:15">
      <c r="D497" s="459"/>
      <c r="H497" s="459"/>
      <c r="J497" s="457"/>
      <c r="K497" s="457"/>
      <c r="L497" s="459"/>
      <c r="O497" s="459"/>
    </row>
    <row r="498" spans="4:15">
      <c r="D498" s="459"/>
      <c r="H498" s="459"/>
      <c r="J498" s="457"/>
      <c r="K498" s="457"/>
      <c r="L498" s="459"/>
      <c r="O498" s="459"/>
    </row>
    <row r="499" spans="4:15">
      <c r="D499" s="459"/>
      <c r="H499" s="459"/>
      <c r="J499" s="457"/>
      <c r="K499" s="457"/>
      <c r="L499" s="459"/>
      <c r="O499" s="459"/>
    </row>
    <row r="500" spans="4:15">
      <c r="D500" s="459"/>
      <c r="H500" s="459"/>
      <c r="J500" s="457"/>
      <c r="K500" s="457"/>
      <c r="L500" s="459"/>
      <c r="O500" s="459"/>
    </row>
    <row r="501" spans="4:15">
      <c r="D501" s="459"/>
      <c r="H501" s="459"/>
      <c r="J501" s="457"/>
      <c r="K501" s="457"/>
      <c r="L501" s="459"/>
      <c r="O501" s="459"/>
    </row>
    <row r="502" spans="4:15">
      <c r="D502" s="459"/>
      <c r="H502" s="459"/>
      <c r="J502" s="457"/>
      <c r="K502" s="457"/>
      <c r="L502" s="459"/>
      <c r="O502" s="459"/>
    </row>
    <row r="503" spans="4:15">
      <c r="D503" s="459"/>
      <c r="H503" s="459"/>
      <c r="J503" s="457"/>
      <c r="K503" s="457"/>
      <c r="L503" s="459"/>
      <c r="O503" s="459"/>
    </row>
    <row r="504" spans="4:15">
      <c r="D504" s="459"/>
      <c r="H504" s="459"/>
      <c r="J504" s="457"/>
      <c r="K504" s="457"/>
      <c r="L504" s="459"/>
      <c r="O504" s="459"/>
    </row>
    <row r="505" spans="4:15">
      <c r="D505" s="459"/>
      <c r="H505" s="459"/>
      <c r="J505" s="457"/>
      <c r="K505" s="457"/>
      <c r="L505" s="459"/>
      <c r="O505" s="459"/>
    </row>
    <row r="506" spans="4:15">
      <c r="D506" s="459"/>
      <c r="H506" s="459"/>
      <c r="J506" s="457"/>
      <c r="K506" s="457"/>
      <c r="L506" s="459"/>
      <c r="O506" s="459"/>
    </row>
    <row r="507" spans="4:15">
      <c r="D507" s="459"/>
      <c r="H507" s="459"/>
      <c r="J507" s="457"/>
      <c r="K507" s="457"/>
      <c r="L507" s="459"/>
      <c r="O507" s="459"/>
    </row>
    <row r="508" spans="4:15">
      <c r="D508" s="459"/>
      <c r="H508" s="459"/>
      <c r="J508" s="457"/>
      <c r="K508" s="457"/>
      <c r="L508" s="459"/>
      <c r="O508" s="459"/>
    </row>
    <row r="509" spans="4:15">
      <c r="D509" s="459"/>
      <c r="H509" s="459"/>
      <c r="J509" s="457"/>
      <c r="K509" s="457"/>
      <c r="L509" s="459"/>
      <c r="O509" s="459"/>
    </row>
    <row r="510" spans="4:15">
      <c r="D510" s="459"/>
      <c r="H510" s="459"/>
      <c r="J510" s="457"/>
      <c r="K510" s="457"/>
      <c r="L510" s="459"/>
      <c r="O510" s="459"/>
    </row>
    <row r="511" spans="4:15">
      <c r="D511" s="459"/>
      <c r="H511" s="459"/>
      <c r="J511" s="457"/>
      <c r="K511" s="457"/>
      <c r="L511" s="459"/>
      <c r="O511" s="459"/>
    </row>
    <row r="512" spans="4:15">
      <c r="D512" s="459"/>
      <c r="H512" s="459"/>
      <c r="J512" s="457"/>
      <c r="K512" s="457"/>
      <c r="L512" s="459"/>
      <c r="O512" s="459"/>
    </row>
    <row r="513" spans="4:15">
      <c r="D513" s="459"/>
      <c r="H513" s="459"/>
      <c r="J513" s="457"/>
      <c r="K513" s="457"/>
      <c r="L513" s="459"/>
      <c r="O513" s="459"/>
    </row>
    <row r="514" spans="4:15">
      <c r="D514" s="459"/>
      <c r="H514" s="459"/>
      <c r="J514" s="457"/>
      <c r="K514" s="457"/>
      <c r="L514" s="459"/>
      <c r="O514" s="459"/>
    </row>
    <row r="515" spans="4:15">
      <c r="D515" s="459"/>
      <c r="H515" s="459"/>
      <c r="J515" s="457"/>
      <c r="K515" s="457"/>
      <c r="L515" s="459"/>
      <c r="O515" s="459"/>
    </row>
    <row r="516" spans="4:15">
      <c r="D516" s="459"/>
      <c r="H516" s="459"/>
      <c r="J516" s="457"/>
      <c r="K516" s="457"/>
      <c r="L516" s="459"/>
      <c r="O516" s="459"/>
    </row>
    <row r="517" spans="4:15">
      <c r="D517" s="459"/>
      <c r="H517" s="459"/>
      <c r="J517" s="457"/>
      <c r="K517" s="457"/>
      <c r="L517" s="459"/>
      <c r="O517" s="459"/>
    </row>
    <row r="518" spans="4:15">
      <c r="D518" s="459"/>
      <c r="H518" s="459"/>
      <c r="J518" s="457"/>
      <c r="K518" s="457"/>
      <c r="L518" s="459"/>
      <c r="O518" s="459"/>
    </row>
    <row r="519" spans="4:15">
      <c r="D519" s="459"/>
      <c r="H519" s="459"/>
      <c r="J519" s="457"/>
      <c r="K519" s="457"/>
      <c r="L519" s="459"/>
      <c r="O519" s="459"/>
    </row>
    <row r="520" spans="4:15">
      <c r="D520" s="459"/>
      <c r="H520" s="459"/>
      <c r="J520" s="457"/>
      <c r="K520" s="457"/>
      <c r="L520" s="459"/>
      <c r="O520" s="459"/>
    </row>
    <row r="521" spans="4:15">
      <c r="D521" s="459"/>
      <c r="H521" s="459"/>
      <c r="J521" s="457"/>
      <c r="K521" s="457"/>
      <c r="L521" s="459"/>
      <c r="O521" s="459"/>
    </row>
    <row r="522" spans="4:15">
      <c r="D522" s="459"/>
      <c r="H522" s="459"/>
      <c r="J522" s="457"/>
      <c r="K522" s="457"/>
      <c r="L522" s="459"/>
      <c r="O522" s="459"/>
    </row>
    <row r="523" spans="4:15">
      <c r="D523" s="459"/>
      <c r="H523" s="459"/>
      <c r="J523" s="457"/>
      <c r="K523" s="457"/>
      <c r="L523" s="459"/>
      <c r="O523" s="459"/>
    </row>
    <row r="524" spans="4:15">
      <c r="D524" s="459"/>
      <c r="H524" s="459"/>
      <c r="J524" s="457"/>
      <c r="K524" s="457"/>
      <c r="L524" s="459"/>
      <c r="O524" s="459"/>
    </row>
    <row r="525" spans="4:15">
      <c r="D525" s="459"/>
      <c r="H525" s="459"/>
      <c r="J525" s="457"/>
      <c r="K525" s="457"/>
      <c r="L525" s="459"/>
      <c r="O525" s="459"/>
    </row>
    <row r="526" spans="4:15">
      <c r="D526" s="459"/>
      <c r="H526" s="459"/>
      <c r="J526" s="457"/>
      <c r="K526" s="457"/>
      <c r="L526" s="459"/>
      <c r="O526" s="459"/>
    </row>
    <row r="527" spans="4:15">
      <c r="D527" s="459"/>
      <c r="H527" s="459"/>
      <c r="J527" s="457"/>
      <c r="K527" s="457"/>
      <c r="L527" s="459"/>
      <c r="O527" s="459"/>
    </row>
    <row r="528" spans="4:15">
      <c r="D528" s="459"/>
      <c r="H528" s="459"/>
      <c r="J528" s="457"/>
      <c r="K528" s="457"/>
      <c r="L528" s="459"/>
      <c r="O528" s="459"/>
    </row>
    <row r="529" spans="4:15">
      <c r="D529" s="459"/>
      <c r="H529" s="459"/>
      <c r="J529" s="457"/>
      <c r="K529" s="457"/>
      <c r="L529" s="459"/>
      <c r="O529" s="459"/>
    </row>
    <row r="530" spans="4:15">
      <c r="D530" s="459"/>
      <c r="H530" s="459"/>
      <c r="J530" s="457"/>
      <c r="K530" s="457"/>
      <c r="L530" s="459"/>
      <c r="O530" s="459"/>
    </row>
    <row r="531" spans="4:15">
      <c r="D531" s="459"/>
      <c r="H531" s="459"/>
      <c r="J531" s="457"/>
      <c r="K531" s="457"/>
      <c r="L531" s="459"/>
      <c r="O531" s="459"/>
    </row>
    <row r="532" spans="4:15">
      <c r="D532" s="459"/>
      <c r="H532" s="459"/>
      <c r="J532" s="457"/>
      <c r="K532" s="457"/>
      <c r="L532" s="459"/>
      <c r="O532" s="459"/>
    </row>
    <row r="533" spans="4:15">
      <c r="D533" s="459"/>
      <c r="H533" s="459"/>
      <c r="J533" s="457"/>
      <c r="K533" s="457"/>
      <c r="L533" s="459"/>
      <c r="O533" s="459"/>
    </row>
    <row r="534" spans="4:15">
      <c r="D534" s="459"/>
      <c r="H534" s="459"/>
      <c r="J534" s="457"/>
      <c r="K534" s="457"/>
      <c r="L534" s="459"/>
      <c r="O534" s="459"/>
    </row>
    <row r="535" spans="4:15">
      <c r="D535" s="459"/>
      <c r="H535" s="459"/>
      <c r="J535" s="457"/>
      <c r="K535" s="457"/>
      <c r="L535" s="459"/>
      <c r="O535" s="459"/>
    </row>
    <row r="536" spans="4:15">
      <c r="D536" s="459"/>
      <c r="H536" s="459"/>
      <c r="J536" s="457"/>
      <c r="K536" s="457"/>
      <c r="L536" s="459"/>
      <c r="O536" s="459"/>
    </row>
    <row r="537" spans="4:15">
      <c r="D537" s="459"/>
      <c r="H537" s="459"/>
      <c r="J537" s="457"/>
      <c r="K537" s="457"/>
      <c r="L537" s="459"/>
      <c r="O537" s="459"/>
    </row>
    <row r="538" spans="4:15">
      <c r="D538" s="459"/>
      <c r="H538" s="459"/>
      <c r="J538" s="457"/>
      <c r="K538" s="457"/>
      <c r="L538" s="459"/>
      <c r="O538" s="459"/>
    </row>
    <row r="539" spans="4:15">
      <c r="D539" s="459"/>
      <c r="H539" s="459"/>
      <c r="J539" s="457"/>
      <c r="K539" s="457"/>
      <c r="L539" s="459"/>
      <c r="O539" s="459"/>
    </row>
    <row r="540" spans="4:15">
      <c r="D540" s="459"/>
      <c r="H540" s="459"/>
      <c r="J540" s="457"/>
      <c r="K540" s="457"/>
      <c r="L540" s="459"/>
      <c r="O540" s="459"/>
    </row>
    <row r="541" spans="4:15">
      <c r="D541" s="459"/>
      <c r="H541" s="459"/>
      <c r="J541" s="457"/>
      <c r="K541" s="457"/>
      <c r="L541" s="459"/>
      <c r="O541" s="459"/>
    </row>
    <row r="542" spans="4:15">
      <c r="D542" s="459"/>
      <c r="H542" s="459"/>
      <c r="J542" s="457"/>
      <c r="K542" s="457"/>
      <c r="L542" s="459"/>
      <c r="O542" s="459"/>
    </row>
    <row r="543" spans="4:15">
      <c r="D543" s="459"/>
      <c r="H543" s="459"/>
      <c r="J543" s="457"/>
      <c r="K543" s="457"/>
      <c r="L543" s="459"/>
      <c r="O543" s="459"/>
    </row>
    <row r="544" spans="4:15">
      <c r="D544" s="459"/>
      <c r="H544" s="459"/>
      <c r="J544" s="457"/>
      <c r="K544" s="457"/>
      <c r="L544" s="459"/>
      <c r="O544" s="459"/>
    </row>
    <row r="545" spans="4:15">
      <c r="D545" s="459"/>
      <c r="H545" s="459"/>
      <c r="J545" s="457"/>
      <c r="K545" s="457"/>
      <c r="L545" s="459"/>
      <c r="O545" s="459"/>
    </row>
    <row r="546" spans="4:15">
      <c r="D546" s="459"/>
      <c r="H546" s="459"/>
      <c r="J546" s="457"/>
      <c r="K546" s="457"/>
      <c r="L546" s="459"/>
      <c r="O546" s="459"/>
    </row>
    <row r="547" spans="4:15">
      <c r="D547" s="459"/>
      <c r="H547" s="459"/>
      <c r="J547" s="457"/>
      <c r="K547" s="457"/>
      <c r="L547" s="459"/>
      <c r="O547" s="459"/>
    </row>
    <row r="548" spans="4:15">
      <c r="D548" s="459"/>
      <c r="H548" s="459"/>
      <c r="J548" s="457"/>
      <c r="K548" s="457"/>
      <c r="L548" s="459"/>
      <c r="O548" s="459"/>
    </row>
    <row r="549" spans="4:15">
      <c r="D549" s="459"/>
      <c r="H549" s="459"/>
      <c r="J549" s="457"/>
      <c r="K549" s="457"/>
      <c r="L549" s="459"/>
      <c r="O549" s="459"/>
    </row>
    <row r="550" spans="4:15">
      <c r="D550" s="459"/>
      <c r="H550" s="459"/>
      <c r="J550" s="457"/>
      <c r="K550" s="457"/>
      <c r="L550" s="459"/>
      <c r="O550" s="459"/>
    </row>
    <row r="551" spans="4:15">
      <c r="D551" s="459"/>
      <c r="H551" s="459"/>
      <c r="J551" s="457"/>
      <c r="K551" s="457"/>
      <c r="L551" s="459"/>
      <c r="O551" s="459"/>
    </row>
    <row r="552" spans="4:15">
      <c r="D552" s="459"/>
      <c r="H552" s="459"/>
      <c r="J552" s="457"/>
      <c r="K552" s="457"/>
      <c r="L552" s="459"/>
      <c r="O552" s="459"/>
    </row>
    <row r="553" spans="4:15">
      <c r="D553" s="459"/>
      <c r="H553" s="459"/>
      <c r="J553" s="457"/>
      <c r="K553" s="457"/>
      <c r="L553" s="459"/>
      <c r="O553" s="459"/>
    </row>
    <row r="554" spans="4:15">
      <c r="D554" s="459"/>
      <c r="H554" s="459"/>
      <c r="J554" s="457"/>
      <c r="K554" s="457"/>
      <c r="L554" s="459"/>
      <c r="O554" s="459"/>
    </row>
    <row r="555" spans="4:15">
      <c r="D555" s="459"/>
      <c r="H555" s="459"/>
      <c r="J555" s="457"/>
      <c r="K555" s="457"/>
      <c r="L555" s="459"/>
      <c r="O555" s="459"/>
    </row>
    <row r="556" spans="4:15">
      <c r="D556" s="459"/>
      <c r="H556" s="459"/>
      <c r="J556" s="457"/>
      <c r="K556" s="457"/>
      <c r="L556" s="459"/>
      <c r="O556" s="459"/>
    </row>
    <row r="557" spans="4:15">
      <c r="D557" s="459"/>
      <c r="H557" s="459"/>
      <c r="J557" s="457"/>
      <c r="K557" s="457"/>
      <c r="L557" s="459"/>
      <c r="O557" s="459"/>
    </row>
    <row r="558" spans="4:15">
      <c r="D558" s="459"/>
      <c r="H558" s="459"/>
      <c r="J558" s="457"/>
      <c r="K558" s="457"/>
      <c r="L558" s="459"/>
      <c r="O558" s="459"/>
    </row>
    <row r="559" spans="4:15">
      <c r="D559" s="459"/>
      <c r="H559" s="459"/>
      <c r="J559" s="457"/>
      <c r="K559" s="457"/>
      <c r="L559" s="459"/>
      <c r="O559" s="459"/>
    </row>
    <row r="560" spans="4:15">
      <c r="D560" s="459"/>
      <c r="H560" s="459"/>
      <c r="J560" s="457"/>
      <c r="K560" s="457"/>
      <c r="L560" s="459"/>
      <c r="O560" s="459"/>
    </row>
    <row r="561" spans="4:15">
      <c r="D561" s="459"/>
      <c r="H561" s="459"/>
      <c r="J561" s="457"/>
      <c r="K561" s="457"/>
      <c r="L561" s="459"/>
      <c r="O561" s="459"/>
    </row>
    <row r="562" spans="4:15">
      <c r="D562" s="459"/>
      <c r="H562" s="459"/>
      <c r="J562" s="457"/>
      <c r="K562" s="457"/>
      <c r="L562" s="459"/>
      <c r="O562" s="459"/>
    </row>
    <row r="563" spans="4:15">
      <c r="D563" s="459"/>
      <c r="H563" s="459"/>
      <c r="J563" s="457"/>
      <c r="K563" s="457"/>
      <c r="L563" s="459"/>
      <c r="O563" s="459"/>
    </row>
    <row r="564" spans="4:15">
      <c r="D564" s="459"/>
      <c r="H564" s="459"/>
      <c r="J564" s="457"/>
      <c r="K564" s="457"/>
      <c r="L564" s="459"/>
      <c r="O564" s="459"/>
    </row>
    <row r="565" spans="4:15">
      <c r="D565" s="459"/>
      <c r="H565" s="459"/>
      <c r="J565" s="457"/>
      <c r="K565" s="457"/>
      <c r="L565" s="459"/>
      <c r="O565" s="459"/>
    </row>
    <row r="566" spans="4:15">
      <c r="D566" s="459"/>
      <c r="H566" s="459"/>
      <c r="J566" s="457"/>
      <c r="K566" s="457"/>
      <c r="L566" s="459"/>
      <c r="O566" s="459"/>
    </row>
    <row r="567" spans="4:15">
      <c r="D567" s="459"/>
      <c r="H567" s="459"/>
      <c r="J567" s="457"/>
      <c r="K567" s="457"/>
      <c r="L567" s="459"/>
      <c r="O567" s="459"/>
    </row>
    <row r="568" spans="4:15">
      <c r="D568" s="459"/>
      <c r="H568" s="459"/>
      <c r="J568" s="457"/>
      <c r="K568" s="457"/>
      <c r="L568" s="459"/>
      <c r="O568" s="459"/>
    </row>
    <row r="569" spans="4:15">
      <c r="D569" s="459"/>
      <c r="H569" s="459"/>
      <c r="J569" s="457"/>
      <c r="K569" s="457"/>
      <c r="L569" s="459"/>
      <c r="O569" s="459"/>
    </row>
    <row r="570" spans="4:15">
      <c r="D570" s="459"/>
      <c r="H570" s="459"/>
      <c r="J570" s="457"/>
      <c r="K570" s="457"/>
      <c r="L570" s="459"/>
      <c r="O570" s="459"/>
    </row>
    <row r="571" spans="4:15">
      <c r="D571" s="459"/>
      <c r="H571" s="459"/>
      <c r="J571" s="457"/>
      <c r="K571" s="457"/>
      <c r="L571" s="459"/>
      <c r="O571" s="459"/>
    </row>
    <row r="572" spans="4:15">
      <c r="D572" s="459"/>
      <c r="H572" s="459"/>
      <c r="J572" s="457"/>
      <c r="K572" s="457"/>
      <c r="L572" s="459"/>
      <c r="O572" s="459"/>
    </row>
    <row r="573" spans="4:15">
      <c r="D573" s="459"/>
      <c r="H573" s="459"/>
      <c r="J573" s="457"/>
      <c r="K573" s="457"/>
      <c r="L573" s="459"/>
      <c r="O573" s="459"/>
    </row>
    <row r="574" spans="4:15">
      <c r="D574" s="459"/>
      <c r="H574" s="459"/>
      <c r="J574" s="457"/>
      <c r="K574" s="457"/>
      <c r="L574" s="459"/>
      <c r="O574" s="459"/>
    </row>
    <row r="575" spans="4:15">
      <c r="D575" s="459"/>
      <c r="H575" s="459"/>
      <c r="J575" s="457"/>
      <c r="K575" s="457"/>
      <c r="L575" s="459"/>
      <c r="O575" s="459"/>
    </row>
    <row r="576" spans="4:15">
      <c r="D576" s="459"/>
      <c r="H576" s="459"/>
      <c r="J576" s="457"/>
      <c r="K576" s="457"/>
      <c r="L576" s="459"/>
      <c r="O576" s="459"/>
    </row>
    <row r="577" spans="4:15">
      <c r="D577" s="459"/>
      <c r="H577" s="459"/>
      <c r="J577" s="457"/>
      <c r="K577" s="457"/>
      <c r="L577" s="459"/>
      <c r="O577" s="459"/>
    </row>
    <row r="578" spans="4:15">
      <c r="D578" s="459"/>
      <c r="H578" s="459"/>
      <c r="J578" s="457"/>
      <c r="K578" s="457"/>
      <c r="L578" s="459"/>
      <c r="O578" s="459"/>
    </row>
    <row r="579" spans="4:15">
      <c r="D579" s="459"/>
      <c r="H579" s="459"/>
      <c r="J579" s="457"/>
      <c r="K579" s="457"/>
      <c r="L579" s="459"/>
      <c r="O579" s="459"/>
    </row>
    <row r="580" spans="4:15">
      <c r="D580" s="459"/>
      <c r="H580" s="459"/>
      <c r="J580" s="457"/>
      <c r="K580" s="457"/>
      <c r="L580" s="459"/>
      <c r="O580" s="459"/>
    </row>
    <row r="581" spans="4:15">
      <c r="D581" s="459"/>
      <c r="H581" s="459"/>
      <c r="J581" s="457"/>
      <c r="K581" s="457"/>
      <c r="L581" s="459"/>
      <c r="O581" s="459"/>
    </row>
    <row r="582" spans="4:15">
      <c r="D582" s="459"/>
      <c r="H582" s="459"/>
      <c r="J582" s="457"/>
      <c r="K582" s="457"/>
      <c r="L582" s="459"/>
      <c r="O582" s="459"/>
    </row>
    <row r="583" spans="4:15">
      <c r="D583" s="459"/>
      <c r="H583" s="459"/>
      <c r="J583" s="457"/>
      <c r="K583" s="457"/>
      <c r="L583" s="459"/>
      <c r="O583" s="459"/>
    </row>
    <row r="584" spans="4:15">
      <c r="D584" s="459"/>
      <c r="H584" s="459"/>
      <c r="J584" s="457"/>
      <c r="K584" s="457"/>
      <c r="L584" s="459"/>
      <c r="O584" s="459"/>
    </row>
    <row r="585" spans="4:15">
      <c r="D585" s="459"/>
      <c r="H585" s="459"/>
      <c r="J585" s="457"/>
      <c r="K585" s="457"/>
      <c r="L585" s="459"/>
      <c r="O585" s="459"/>
    </row>
    <row r="586" spans="4:15">
      <c r="D586" s="459"/>
      <c r="H586" s="459"/>
      <c r="J586" s="457"/>
      <c r="K586" s="457"/>
      <c r="L586" s="459"/>
      <c r="O586" s="459"/>
    </row>
    <row r="587" spans="4:15">
      <c r="D587" s="459"/>
      <c r="H587" s="459"/>
      <c r="J587" s="457"/>
      <c r="K587" s="457"/>
      <c r="L587" s="459"/>
      <c r="O587" s="459"/>
    </row>
    <row r="588" spans="4:15">
      <c r="D588" s="459"/>
      <c r="H588" s="459"/>
      <c r="J588" s="457"/>
      <c r="K588" s="457"/>
      <c r="L588" s="459"/>
      <c r="O588" s="459"/>
    </row>
    <row r="589" spans="4:15">
      <c r="D589" s="459"/>
      <c r="H589" s="459"/>
      <c r="J589" s="457"/>
      <c r="K589" s="457"/>
      <c r="L589" s="459"/>
      <c r="O589" s="459"/>
    </row>
    <row r="590" spans="4:15">
      <c r="D590" s="459"/>
      <c r="H590" s="459"/>
      <c r="J590" s="457"/>
      <c r="K590" s="457"/>
      <c r="L590" s="459"/>
      <c r="O590" s="459"/>
    </row>
    <row r="591" spans="4:15">
      <c r="D591" s="459"/>
      <c r="H591" s="459"/>
      <c r="J591" s="457"/>
      <c r="K591" s="457"/>
      <c r="L591" s="459"/>
      <c r="O591" s="459"/>
    </row>
    <row r="592" spans="4:15">
      <c r="D592" s="459"/>
      <c r="H592" s="459"/>
      <c r="J592" s="457"/>
      <c r="K592" s="457"/>
      <c r="L592" s="459"/>
      <c r="O592" s="459"/>
    </row>
    <row r="593" spans="4:15">
      <c r="D593" s="459"/>
      <c r="H593" s="459"/>
      <c r="J593" s="457"/>
      <c r="K593" s="457"/>
      <c r="L593" s="459"/>
      <c r="O593" s="459"/>
    </row>
    <row r="594" spans="4:15">
      <c r="D594" s="459"/>
      <c r="H594" s="459"/>
      <c r="J594" s="457"/>
      <c r="K594" s="457"/>
      <c r="L594" s="459"/>
      <c r="O594" s="459"/>
    </row>
    <row r="595" spans="4:15">
      <c r="D595" s="459"/>
      <c r="H595" s="459"/>
      <c r="J595" s="457"/>
      <c r="K595" s="457"/>
      <c r="L595" s="459"/>
      <c r="O595" s="459"/>
    </row>
    <row r="596" spans="4:15">
      <c r="D596" s="459"/>
      <c r="H596" s="459"/>
      <c r="J596" s="457"/>
      <c r="K596" s="457"/>
      <c r="L596" s="459"/>
      <c r="O596" s="459"/>
    </row>
    <row r="597" spans="4:15">
      <c r="D597" s="459"/>
      <c r="H597" s="459"/>
      <c r="J597" s="457"/>
      <c r="K597" s="457"/>
      <c r="L597" s="459"/>
      <c r="O597" s="459"/>
    </row>
    <row r="598" spans="4:15">
      <c r="D598" s="459"/>
      <c r="H598" s="459"/>
      <c r="J598" s="457"/>
      <c r="K598" s="457"/>
      <c r="L598" s="459"/>
      <c r="O598" s="459"/>
    </row>
    <row r="599" spans="4:15">
      <c r="D599" s="459"/>
      <c r="H599" s="459"/>
      <c r="J599" s="457"/>
      <c r="K599" s="457"/>
      <c r="L599" s="459"/>
      <c r="O599" s="459"/>
    </row>
    <row r="600" spans="4:15">
      <c r="D600" s="459"/>
      <c r="H600" s="459"/>
      <c r="J600" s="457"/>
      <c r="K600" s="457"/>
      <c r="L600" s="459"/>
      <c r="O600" s="459"/>
    </row>
    <row r="601" spans="4:15">
      <c r="D601" s="459"/>
      <c r="H601" s="459"/>
      <c r="J601" s="457"/>
      <c r="K601" s="457"/>
      <c r="L601" s="459"/>
      <c r="O601" s="459"/>
    </row>
    <row r="602" spans="4:15">
      <c r="D602" s="459"/>
      <c r="H602" s="459"/>
      <c r="J602" s="457"/>
      <c r="K602" s="457"/>
      <c r="L602" s="459"/>
      <c r="O602" s="459"/>
    </row>
    <row r="603" spans="4:15">
      <c r="D603" s="459"/>
      <c r="H603" s="459"/>
      <c r="J603" s="457"/>
      <c r="K603" s="457"/>
      <c r="L603" s="459"/>
      <c r="O603" s="459"/>
    </row>
    <row r="604" spans="4:15">
      <c r="D604" s="459"/>
      <c r="H604" s="459"/>
      <c r="J604" s="457"/>
      <c r="K604" s="457"/>
      <c r="L604" s="459"/>
      <c r="O604" s="459"/>
    </row>
    <row r="605" spans="4:15">
      <c r="D605" s="459"/>
      <c r="H605" s="459"/>
      <c r="J605" s="457"/>
      <c r="K605" s="457"/>
      <c r="L605" s="459"/>
      <c r="O605" s="459"/>
    </row>
    <row r="606" spans="4:15">
      <c r="D606" s="459"/>
      <c r="H606" s="459"/>
      <c r="J606" s="457"/>
      <c r="K606" s="457"/>
      <c r="L606" s="459"/>
      <c r="O606" s="459"/>
    </row>
    <row r="607" spans="4:15">
      <c r="D607" s="459"/>
      <c r="H607" s="459"/>
      <c r="J607" s="457"/>
      <c r="K607" s="457"/>
      <c r="L607" s="459"/>
      <c r="O607" s="459"/>
    </row>
    <row r="608" spans="4:15">
      <c r="D608" s="459"/>
      <c r="H608" s="459"/>
      <c r="J608" s="457"/>
      <c r="K608" s="457"/>
      <c r="L608" s="459"/>
      <c r="O608" s="459"/>
    </row>
    <row r="609" spans="4:15">
      <c r="D609" s="459"/>
      <c r="H609" s="459"/>
      <c r="J609" s="457"/>
      <c r="K609" s="457"/>
      <c r="L609" s="459"/>
      <c r="O609" s="459"/>
    </row>
    <row r="610" spans="4:15">
      <c r="D610" s="459"/>
      <c r="H610" s="459"/>
      <c r="J610" s="457"/>
      <c r="K610" s="457"/>
      <c r="L610" s="459"/>
      <c r="O610" s="459"/>
    </row>
    <row r="611" spans="4:15">
      <c r="D611" s="459"/>
      <c r="H611" s="459"/>
      <c r="J611" s="457"/>
      <c r="K611" s="457"/>
      <c r="L611" s="459"/>
      <c r="O611" s="459"/>
    </row>
    <row r="612" spans="4:15">
      <c r="D612" s="459"/>
      <c r="H612" s="459"/>
      <c r="J612" s="457"/>
      <c r="K612" s="457"/>
      <c r="L612" s="459"/>
      <c r="O612" s="459"/>
    </row>
    <row r="613" spans="4:15">
      <c r="D613" s="459"/>
      <c r="H613" s="459"/>
      <c r="J613" s="457"/>
      <c r="K613" s="457"/>
      <c r="L613" s="459"/>
      <c r="O613" s="459"/>
    </row>
    <row r="614" spans="4:15">
      <c r="D614" s="459"/>
      <c r="H614" s="459"/>
      <c r="J614" s="457"/>
      <c r="K614" s="457"/>
      <c r="L614" s="459"/>
      <c r="O614" s="459"/>
    </row>
    <row r="615" spans="4:15">
      <c r="D615" s="459"/>
      <c r="H615" s="459"/>
      <c r="J615" s="457"/>
      <c r="K615" s="457"/>
      <c r="L615" s="459"/>
      <c r="O615" s="459"/>
    </row>
    <row r="616" spans="4:15">
      <c r="D616" s="459"/>
      <c r="H616" s="459"/>
      <c r="J616" s="457"/>
      <c r="K616" s="457"/>
      <c r="L616" s="459"/>
      <c r="O616" s="459"/>
    </row>
    <row r="617" spans="4:15">
      <c r="D617" s="459"/>
      <c r="H617" s="459"/>
      <c r="J617" s="457"/>
      <c r="K617" s="457"/>
      <c r="L617" s="459"/>
      <c r="O617" s="459"/>
    </row>
    <row r="618" spans="4:15">
      <c r="D618" s="459"/>
      <c r="H618" s="459"/>
      <c r="J618" s="457"/>
      <c r="K618" s="457"/>
      <c r="L618" s="459"/>
      <c r="O618" s="459"/>
    </row>
    <row r="619" spans="4:15">
      <c r="D619" s="459"/>
      <c r="H619" s="459"/>
      <c r="J619" s="457"/>
      <c r="K619" s="457"/>
      <c r="L619" s="459"/>
      <c r="O619" s="459"/>
    </row>
    <row r="620" spans="4:15">
      <c r="D620" s="459"/>
      <c r="H620" s="459"/>
      <c r="J620" s="457"/>
      <c r="K620" s="457"/>
      <c r="L620" s="459"/>
      <c r="O620" s="459"/>
    </row>
    <row r="621" spans="4:15">
      <c r="D621" s="459"/>
      <c r="H621" s="459"/>
      <c r="J621" s="457"/>
      <c r="K621" s="457"/>
      <c r="L621" s="459"/>
      <c r="O621" s="459"/>
    </row>
    <row r="622" spans="4:15">
      <c r="D622" s="459"/>
      <c r="H622" s="459"/>
      <c r="J622" s="457"/>
      <c r="K622" s="457"/>
      <c r="L622" s="459"/>
      <c r="O622" s="459"/>
    </row>
    <row r="623" spans="4:15">
      <c r="D623" s="459"/>
      <c r="H623" s="459"/>
      <c r="J623" s="457"/>
      <c r="K623" s="457"/>
      <c r="L623" s="459"/>
      <c r="O623" s="459"/>
    </row>
    <row r="624" spans="4:15">
      <c r="D624" s="459"/>
      <c r="H624" s="459"/>
      <c r="J624" s="457"/>
      <c r="K624" s="457"/>
      <c r="L624" s="459"/>
      <c r="O624" s="459"/>
    </row>
    <row r="625" spans="4:15">
      <c r="D625" s="459"/>
      <c r="H625" s="459"/>
      <c r="J625" s="457"/>
      <c r="K625" s="457"/>
      <c r="L625" s="459"/>
      <c r="O625" s="459"/>
    </row>
    <row r="626" spans="4:15">
      <c r="D626" s="459"/>
      <c r="H626" s="459"/>
      <c r="J626" s="457"/>
      <c r="K626" s="457"/>
      <c r="L626" s="459"/>
      <c r="O626" s="459"/>
    </row>
    <row r="627" spans="4:15">
      <c r="D627" s="459"/>
      <c r="H627" s="459"/>
      <c r="J627" s="457"/>
      <c r="K627" s="457"/>
      <c r="L627" s="459"/>
      <c r="O627" s="459"/>
    </row>
    <row r="628" spans="4:15">
      <c r="D628" s="459"/>
      <c r="H628" s="459"/>
      <c r="J628" s="457"/>
      <c r="K628" s="457"/>
      <c r="L628" s="459"/>
      <c r="O628" s="459"/>
    </row>
    <row r="629" spans="4:15">
      <c r="D629" s="459"/>
      <c r="H629" s="459"/>
      <c r="J629" s="457"/>
      <c r="K629" s="457"/>
      <c r="L629" s="459"/>
      <c r="O629" s="459"/>
    </row>
    <row r="630" spans="4:15">
      <c r="D630" s="459"/>
      <c r="H630" s="459"/>
      <c r="J630" s="457"/>
      <c r="K630" s="457"/>
      <c r="L630" s="459"/>
      <c r="O630" s="459"/>
    </row>
    <row r="631" spans="4:15">
      <c r="D631" s="459"/>
      <c r="H631" s="459"/>
      <c r="J631" s="457"/>
      <c r="K631" s="457"/>
      <c r="L631" s="459"/>
      <c r="O631" s="459"/>
    </row>
    <row r="632" spans="4:15">
      <c r="D632" s="459"/>
      <c r="H632" s="459"/>
      <c r="J632" s="457"/>
      <c r="K632" s="457"/>
      <c r="L632" s="459"/>
      <c r="O632" s="459"/>
    </row>
    <row r="633" spans="4:15">
      <c r="D633" s="459"/>
      <c r="H633" s="459"/>
      <c r="J633" s="457"/>
      <c r="K633" s="457"/>
      <c r="L633" s="459"/>
      <c r="O633" s="459"/>
    </row>
    <row r="634" spans="4:15">
      <c r="D634" s="459"/>
      <c r="H634" s="459"/>
      <c r="J634" s="457"/>
      <c r="K634" s="457"/>
      <c r="L634" s="459"/>
      <c r="O634" s="459"/>
    </row>
    <row r="635" spans="4:15">
      <c r="D635" s="459"/>
      <c r="H635" s="459"/>
      <c r="J635" s="457"/>
      <c r="K635" s="457"/>
      <c r="L635" s="459"/>
      <c r="O635" s="459"/>
    </row>
    <row r="636" spans="4:15">
      <c r="D636" s="459"/>
      <c r="H636" s="459"/>
      <c r="J636" s="457"/>
      <c r="K636" s="457"/>
      <c r="L636" s="459"/>
      <c r="O636" s="459"/>
    </row>
    <row r="637" spans="4:15">
      <c r="D637" s="459"/>
      <c r="H637" s="459"/>
      <c r="J637" s="457"/>
      <c r="K637" s="457"/>
      <c r="L637" s="459"/>
      <c r="O637" s="459"/>
    </row>
    <row r="638" spans="4:15">
      <c r="D638" s="459"/>
      <c r="H638" s="459"/>
      <c r="J638" s="457"/>
      <c r="K638" s="457"/>
      <c r="L638" s="459"/>
      <c r="O638" s="459"/>
    </row>
    <row r="639" spans="4:15">
      <c r="D639" s="459"/>
      <c r="H639" s="459"/>
      <c r="J639" s="457"/>
      <c r="K639" s="457"/>
      <c r="L639" s="459"/>
      <c r="O639" s="459"/>
    </row>
    <row r="640" spans="4:15">
      <c r="D640" s="459"/>
      <c r="H640" s="459"/>
      <c r="J640" s="457"/>
      <c r="K640" s="457"/>
      <c r="L640" s="459"/>
      <c r="O640" s="459"/>
    </row>
    <row r="641" spans="4:15">
      <c r="D641" s="459"/>
      <c r="H641" s="459"/>
      <c r="J641" s="457"/>
      <c r="K641" s="457"/>
      <c r="L641" s="459"/>
      <c r="O641" s="459"/>
    </row>
    <row r="642" spans="4:15">
      <c r="D642" s="459"/>
      <c r="H642" s="459"/>
      <c r="J642" s="457"/>
      <c r="K642" s="457"/>
      <c r="L642" s="459"/>
      <c r="O642" s="459"/>
    </row>
    <row r="643" spans="4:15">
      <c r="D643" s="459"/>
      <c r="H643" s="459"/>
      <c r="J643" s="457"/>
      <c r="K643" s="457"/>
      <c r="L643" s="459"/>
      <c r="O643" s="459"/>
    </row>
    <row r="644" spans="4:15">
      <c r="D644" s="459"/>
      <c r="H644" s="459"/>
      <c r="J644" s="457"/>
      <c r="K644" s="457"/>
      <c r="L644" s="459"/>
      <c r="O644" s="459"/>
    </row>
    <row r="645" spans="4:15">
      <c r="D645" s="459"/>
      <c r="H645" s="459"/>
      <c r="J645" s="457"/>
      <c r="K645" s="457"/>
      <c r="L645" s="459"/>
      <c r="O645" s="459"/>
    </row>
    <row r="646" spans="4:15">
      <c r="D646" s="459"/>
      <c r="H646" s="459"/>
      <c r="J646" s="457"/>
      <c r="K646" s="457"/>
      <c r="L646" s="459"/>
      <c r="O646" s="459"/>
    </row>
    <row r="647" spans="4:15">
      <c r="D647" s="459"/>
      <c r="H647" s="459"/>
      <c r="J647" s="457"/>
      <c r="K647" s="457"/>
      <c r="L647" s="459"/>
      <c r="O647" s="459"/>
    </row>
    <row r="648" spans="4:15">
      <c r="D648" s="459"/>
      <c r="H648" s="459"/>
      <c r="J648" s="457"/>
      <c r="K648" s="457"/>
      <c r="L648" s="459"/>
      <c r="O648" s="459"/>
    </row>
    <row r="649" spans="4:15">
      <c r="D649" s="459"/>
      <c r="H649" s="459"/>
      <c r="J649" s="457"/>
      <c r="K649" s="457"/>
      <c r="L649" s="459"/>
      <c r="O649" s="459"/>
    </row>
    <row r="650" spans="4:15">
      <c r="D650" s="459"/>
      <c r="H650" s="459"/>
      <c r="J650" s="457"/>
      <c r="K650" s="457"/>
      <c r="L650" s="459"/>
      <c r="O650" s="459"/>
    </row>
    <row r="651" spans="4:15">
      <c r="D651" s="459"/>
      <c r="H651" s="459"/>
      <c r="J651" s="457"/>
      <c r="K651" s="457"/>
      <c r="L651" s="459"/>
      <c r="O651" s="459"/>
    </row>
    <row r="652" spans="4:15">
      <c r="D652" s="459"/>
      <c r="H652" s="459"/>
      <c r="J652" s="457"/>
      <c r="K652" s="457"/>
      <c r="L652" s="459"/>
      <c r="O652" s="459"/>
    </row>
    <row r="653" spans="4:15">
      <c r="D653" s="459"/>
      <c r="H653" s="459"/>
      <c r="J653" s="457"/>
      <c r="K653" s="457"/>
      <c r="L653" s="459"/>
      <c r="O653" s="459"/>
    </row>
    <row r="654" spans="4:15">
      <c r="D654" s="459"/>
      <c r="H654" s="459"/>
      <c r="J654" s="457"/>
      <c r="K654" s="457"/>
      <c r="L654" s="459"/>
      <c r="O654" s="459"/>
    </row>
    <row r="655" spans="4:15">
      <c r="D655" s="459"/>
      <c r="H655" s="459"/>
      <c r="J655" s="457"/>
      <c r="K655" s="457"/>
      <c r="L655" s="459"/>
      <c r="O655" s="459"/>
    </row>
    <row r="656" spans="4:15">
      <c r="D656" s="459"/>
      <c r="H656" s="459"/>
      <c r="J656" s="457"/>
      <c r="K656" s="457"/>
      <c r="L656" s="459"/>
      <c r="O656" s="459"/>
    </row>
    <row r="657" spans="4:15">
      <c r="D657" s="459"/>
      <c r="H657" s="459"/>
      <c r="J657" s="457"/>
      <c r="K657" s="457"/>
      <c r="L657" s="459"/>
      <c r="O657" s="459"/>
    </row>
    <row r="658" spans="4:15">
      <c r="D658" s="459"/>
      <c r="H658" s="459"/>
      <c r="J658" s="457"/>
      <c r="K658" s="457"/>
      <c r="L658" s="459"/>
      <c r="O658" s="459"/>
    </row>
    <row r="659" spans="4:15">
      <c r="D659" s="459"/>
      <c r="H659" s="459"/>
      <c r="J659" s="457"/>
      <c r="K659" s="457"/>
      <c r="L659" s="459"/>
      <c r="O659" s="459"/>
    </row>
    <row r="660" spans="4:15">
      <c r="D660" s="459"/>
      <c r="H660" s="459"/>
      <c r="J660" s="457"/>
      <c r="K660" s="457"/>
      <c r="L660" s="459"/>
      <c r="O660" s="459"/>
    </row>
    <row r="661" spans="4:15">
      <c r="D661" s="459"/>
      <c r="H661" s="459"/>
      <c r="J661" s="457"/>
      <c r="K661" s="457"/>
      <c r="L661" s="459"/>
      <c r="O661" s="459"/>
    </row>
    <row r="662" spans="4:15">
      <c r="D662" s="459"/>
      <c r="H662" s="459"/>
      <c r="J662" s="457"/>
      <c r="K662" s="457"/>
      <c r="L662" s="459"/>
      <c r="O662" s="459"/>
    </row>
    <row r="663" spans="4:15">
      <c r="D663" s="459"/>
      <c r="H663" s="459"/>
      <c r="J663" s="457"/>
      <c r="K663" s="457"/>
      <c r="L663" s="459"/>
      <c r="O663" s="459"/>
    </row>
    <row r="664" spans="4:15">
      <c r="D664" s="459"/>
      <c r="H664" s="459"/>
      <c r="J664" s="457"/>
      <c r="K664" s="457"/>
      <c r="L664" s="459"/>
      <c r="O664" s="459"/>
    </row>
    <row r="665" spans="4:15">
      <c r="D665" s="459"/>
      <c r="H665" s="459"/>
      <c r="J665" s="457"/>
      <c r="K665" s="457"/>
      <c r="L665" s="459"/>
      <c r="O665" s="459"/>
    </row>
    <row r="666" spans="4:15">
      <c r="D666" s="459"/>
      <c r="H666" s="459"/>
      <c r="J666" s="457"/>
      <c r="K666" s="457"/>
      <c r="L666" s="459"/>
      <c r="O666" s="459"/>
    </row>
    <row r="667" spans="4:15">
      <c r="D667" s="459"/>
      <c r="H667" s="459"/>
      <c r="J667" s="457"/>
      <c r="K667" s="457"/>
      <c r="L667" s="459"/>
      <c r="O667" s="459"/>
    </row>
    <row r="668" spans="4:15">
      <c r="D668" s="459"/>
      <c r="H668" s="459"/>
      <c r="J668" s="457"/>
      <c r="K668" s="457"/>
      <c r="L668" s="459"/>
      <c r="O668" s="459"/>
    </row>
    <row r="669" spans="4:15">
      <c r="D669" s="459"/>
      <c r="H669" s="459"/>
      <c r="J669" s="457"/>
      <c r="K669" s="457"/>
      <c r="L669" s="459"/>
      <c r="O669" s="459"/>
    </row>
    <row r="670" spans="4:15">
      <c r="D670" s="459"/>
      <c r="H670" s="459"/>
      <c r="J670" s="457"/>
      <c r="K670" s="457"/>
      <c r="L670" s="459"/>
      <c r="O670" s="459"/>
    </row>
    <row r="671" spans="4:15">
      <c r="D671" s="459"/>
      <c r="H671" s="459"/>
      <c r="J671" s="457"/>
      <c r="K671" s="457"/>
      <c r="L671" s="459"/>
      <c r="O671" s="459"/>
    </row>
    <row r="672" spans="4:15">
      <c r="D672" s="459"/>
      <c r="H672" s="459"/>
      <c r="J672" s="457"/>
      <c r="K672" s="457"/>
      <c r="L672" s="459"/>
      <c r="O672" s="459"/>
    </row>
    <row r="673" spans="4:15">
      <c r="D673" s="459"/>
      <c r="H673" s="459"/>
      <c r="J673" s="457"/>
      <c r="K673" s="457"/>
      <c r="L673" s="459"/>
      <c r="O673" s="459"/>
    </row>
    <row r="674" spans="4:15">
      <c r="D674" s="459"/>
      <c r="H674" s="459"/>
      <c r="J674" s="457"/>
      <c r="K674" s="457"/>
      <c r="L674" s="459"/>
      <c r="O674" s="459"/>
    </row>
    <row r="675" spans="4:15">
      <c r="D675" s="459"/>
      <c r="H675" s="459"/>
      <c r="J675" s="457"/>
      <c r="K675" s="457"/>
      <c r="L675" s="459"/>
      <c r="O675" s="459"/>
    </row>
    <row r="676" spans="4:15">
      <c r="D676" s="459"/>
      <c r="H676" s="459"/>
      <c r="J676" s="457"/>
      <c r="K676" s="457"/>
      <c r="L676" s="459"/>
      <c r="O676" s="459"/>
    </row>
    <row r="677" spans="4:15">
      <c r="D677" s="459"/>
      <c r="H677" s="459"/>
      <c r="J677" s="457"/>
      <c r="K677" s="457"/>
      <c r="L677" s="459"/>
      <c r="O677" s="459"/>
    </row>
    <row r="678" spans="4:15">
      <c r="D678" s="459"/>
      <c r="H678" s="459"/>
      <c r="J678" s="457"/>
      <c r="K678" s="457"/>
      <c r="L678" s="459"/>
      <c r="O678" s="459"/>
    </row>
    <row r="679" spans="4:15">
      <c r="D679" s="459"/>
      <c r="H679" s="459"/>
      <c r="J679" s="457"/>
      <c r="K679" s="457"/>
      <c r="L679" s="459"/>
      <c r="O679" s="459"/>
    </row>
    <row r="680" spans="4:15">
      <c r="D680" s="459"/>
      <c r="H680" s="459"/>
      <c r="J680" s="457"/>
      <c r="K680" s="457"/>
      <c r="L680" s="459"/>
      <c r="O680" s="459"/>
    </row>
    <row r="681" spans="4:15">
      <c r="D681" s="459"/>
      <c r="H681" s="459"/>
      <c r="J681" s="457"/>
      <c r="K681" s="457"/>
      <c r="L681" s="459"/>
      <c r="O681" s="459"/>
    </row>
    <row r="682" spans="4:15">
      <c r="D682" s="459"/>
      <c r="H682" s="459"/>
      <c r="J682" s="457"/>
      <c r="K682" s="457"/>
      <c r="L682" s="459"/>
      <c r="O682" s="459"/>
    </row>
    <row r="683" spans="4:15">
      <c r="D683" s="459"/>
      <c r="H683" s="459"/>
      <c r="J683" s="457"/>
      <c r="K683" s="457"/>
      <c r="L683" s="459"/>
      <c r="O683" s="459"/>
    </row>
    <row r="684" spans="4:15">
      <c r="D684" s="459"/>
      <c r="H684" s="459"/>
      <c r="J684" s="457"/>
      <c r="K684" s="457"/>
      <c r="L684" s="459"/>
      <c r="O684" s="459"/>
    </row>
    <row r="685" spans="4:15">
      <c r="D685" s="459"/>
      <c r="H685" s="459"/>
      <c r="J685" s="457"/>
      <c r="K685" s="457"/>
      <c r="L685" s="459"/>
      <c r="O685" s="459"/>
    </row>
    <row r="686" spans="4:15">
      <c r="D686" s="459"/>
      <c r="H686" s="459"/>
      <c r="J686" s="457"/>
      <c r="K686" s="457"/>
      <c r="L686" s="459"/>
      <c r="O686" s="459"/>
    </row>
    <row r="687" spans="4:15">
      <c r="D687" s="459"/>
      <c r="H687" s="459"/>
      <c r="J687" s="457"/>
      <c r="K687" s="457"/>
      <c r="L687" s="459"/>
      <c r="O687" s="459"/>
    </row>
    <row r="688" spans="4:15">
      <c r="D688" s="459"/>
      <c r="H688" s="459"/>
      <c r="J688" s="457"/>
      <c r="K688" s="457"/>
      <c r="L688" s="459"/>
      <c r="O688" s="459"/>
    </row>
    <row r="689" spans="4:15">
      <c r="D689" s="459"/>
      <c r="H689" s="459"/>
      <c r="J689" s="457"/>
      <c r="K689" s="457"/>
      <c r="L689" s="459"/>
      <c r="O689" s="459"/>
    </row>
    <row r="690" spans="4:15">
      <c r="D690" s="459"/>
      <c r="H690" s="459"/>
      <c r="J690" s="457"/>
      <c r="K690" s="457"/>
      <c r="L690" s="459"/>
      <c r="O690" s="459"/>
    </row>
    <row r="691" spans="4:15">
      <c r="D691" s="459"/>
      <c r="H691" s="459"/>
      <c r="J691" s="457"/>
      <c r="K691" s="457"/>
      <c r="L691" s="459"/>
      <c r="O691" s="459"/>
    </row>
    <row r="692" spans="4:15">
      <c r="D692" s="459"/>
      <c r="H692" s="459"/>
      <c r="J692" s="457"/>
      <c r="K692" s="457"/>
      <c r="L692" s="459"/>
      <c r="O692" s="459"/>
    </row>
    <row r="693" spans="4:15">
      <c r="D693" s="459"/>
      <c r="H693" s="459"/>
      <c r="J693" s="457"/>
      <c r="K693" s="457"/>
      <c r="L693" s="459"/>
      <c r="O693" s="459"/>
    </row>
    <row r="694" spans="4:15">
      <c r="D694" s="459"/>
      <c r="H694" s="459"/>
      <c r="J694" s="457"/>
      <c r="K694" s="457"/>
      <c r="L694" s="459"/>
      <c r="O694" s="459"/>
    </row>
    <row r="695" spans="4:15">
      <c r="D695" s="459"/>
      <c r="H695" s="459"/>
      <c r="J695" s="457"/>
      <c r="K695" s="457"/>
      <c r="L695" s="459"/>
      <c r="O695" s="459"/>
    </row>
    <row r="696" spans="4:15">
      <c r="D696" s="459"/>
      <c r="H696" s="459"/>
      <c r="J696" s="457"/>
      <c r="K696" s="457"/>
      <c r="L696" s="459"/>
      <c r="O696" s="459"/>
    </row>
    <row r="697" spans="4:15">
      <c r="D697" s="459"/>
      <c r="H697" s="459"/>
      <c r="J697" s="457"/>
      <c r="K697" s="457"/>
      <c r="L697" s="459"/>
      <c r="O697" s="459"/>
    </row>
    <row r="698" spans="4:15">
      <c r="D698" s="459"/>
      <c r="H698" s="459"/>
      <c r="J698" s="457"/>
      <c r="K698" s="457"/>
      <c r="L698" s="459"/>
      <c r="O698" s="459"/>
    </row>
    <row r="699" spans="4:15">
      <c r="D699" s="459"/>
      <c r="H699" s="459"/>
      <c r="J699" s="457"/>
      <c r="K699" s="457"/>
      <c r="L699" s="459"/>
      <c r="O699" s="459"/>
    </row>
    <row r="700" spans="4:15">
      <c r="D700" s="459"/>
      <c r="H700" s="459"/>
      <c r="J700" s="457"/>
      <c r="K700" s="457"/>
      <c r="L700" s="459"/>
      <c r="O700" s="459"/>
    </row>
    <row r="701" spans="4:15">
      <c r="D701" s="459"/>
      <c r="H701" s="459"/>
      <c r="J701" s="457"/>
      <c r="K701" s="457"/>
      <c r="L701" s="459"/>
      <c r="O701" s="459"/>
    </row>
    <row r="702" spans="4:15">
      <c r="D702" s="459"/>
      <c r="H702" s="459"/>
      <c r="J702" s="457"/>
      <c r="K702" s="457"/>
      <c r="L702" s="459"/>
      <c r="O702" s="459"/>
    </row>
    <row r="703" spans="4:15">
      <c r="D703" s="459"/>
      <c r="H703" s="459"/>
      <c r="J703" s="457"/>
      <c r="K703" s="457"/>
      <c r="L703" s="459"/>
      <c r="O703" s="459"/>
    </row>
    <row r="704" spans="4:15">
      <c r="D704" s="459"/>
      <c r="H704" s="459"/>
      <c r="J704" s="457"/>
      <c r="K704" s="457"/>
      <c r="L704" s="459"/>
      <c r="O704" s="459"/>
    </row>
    <row r="705" spans="4:15">
      <c r="D705" s="459"/>
      <c r="H705" s="459"/>
      <c r="J705" s="457"/>
      <c r="K705" s="457"/>
      <c r="L705" s="459"/>
      <c r="O705" s="459"/>
    </row>
    <row r="706" spans="4:15">
      <c r="D706" s="459"/>
      <c r="H706" s="459"/>
      <c r="J706" s="457"/>
      <c r="K706" s="457"/>
      <c r="L706" s="459"/>
      <c r="O706" s="459"/>
    </row>
    <row r="707" spans="4:15">
      <c r="D707" s="459"/>
      <c r="H707" s="459"/>
      <c r="J707" s="457"/>
      <c r="K707" s="457"/>
      <c r="L707" s="459"/>
      <c r="O707" s="459"/>
    </row>
    <row r="708" spans="4:15">
      <c r="D708" s="459"/>
      <c r="H708" s="459"/>
      <c r="J708" s="457"/>
      <c r="K708" s="457"/>
      <c r="L708" s="459"/>
      <c r="O708" s="459"/>
    </row>
    <row r="709" spans="4:15">
      <c r="D709" s="459"/>
      <c r="H709" s="459"/>
      <c r="J709" s="457"/>
      <c r="K709" s="457"/>
      <c r="L709" s="459"/>
      <c r="O709" s="459"/>
    </row>
    <row r="710" spans="4:15">
      <c r="D710" s="459"/>
      <c r="H710" s="459"/>
      <c r="J710" s="457"/>
      <c r="K710" s="457"/>
      <c r="L710" s="459"/>
      <c r="O710" s="459"/>
    </row>
    <row r="711" spans="4:15">
      <c r="D711" s="459"/>
      <c r="H711" s="459"/>
      <c r="J711" s="457"/>
      <c r="K711" s="457"/>
      <c r="L711" s="459"/>
      <c r="O711" s="459"/>
    </row>
    <row r="712" spans="4:15">
      <c r="D712" s="459"/>
      <c r="H712" s="459"/>
      <c r="J712" s="457"/>
      <c r="K712" s="457"/>
      <c r="L712" s="459"/>
      <c r="O712" s="459"/>
    </row>
    <row r="713" spans="4:15">
      <c r="D713" s="459"/>
      <c r="H713" s="459"/>
      <c r="J713" s="457"/>
      <c r="K713" s="457"/>
      <c r="L713" s="459"/>
      <c r="O713" s="459"/>
    </row>
    <row r="714" spans="4:15">
      <c r="D714" s="459"/>
      <c r="H714" s="459"/>
      <c r="J714" s="457"/>
      <c r="K714" s="457"/>
      <c r="L714" s="459"/>
      <c r="O714" s="459"/>
    </row>
    <row r="715" spans="4:15">
      <c r="D715" s="459"/>
      <c r="H715" s="459"/>
      <c r="J715" s="457"/>
      <c r="K715" s="457"/>
      <c r="L715" s="459"/>
      <c r="O715" s="459"/>
    </row>
    <row r="716" spans="4:15">
      <c r="D716" s="459"/>
      <c r="H716" s="459"/>
      <c r="J716" s="457"/>
      <c r="K716" s="457"/>
      <c r="L716" s="459"/>
      <c r="O716" s="459"/>
    </row>
    <row r="717" spans="4:15">
      <c r="D717" s="459"/>
      <c r="H717" s="459"/>
      <c r="J717" s="457"/>
      <c r="K717" s="457"/>
      <c r="L717" s="459"/>
      <c r="O717" s="459"/>
    </row>
    <row r="718" spans="4:15">
      <c r="D718" s="459"/>
      <c r="H718" s="459"/>
      <c r="J718" s="457"/>
      <c r="K718" s="457"/>
      <c r="L718" s="459"/>
      <c r="O718" s="459"/>
    </row>
    <row r="719" spans="4:15">
      <c r="D719" s="459"/>
      <c r="H719" s="459"/>
      <c r="J719" s="457"/>
      <c r="K719" s="457"/>
      <c r="L719" s="459"/>
      <c r="O719" s="459"/>
    </row>
    <row r="720" spans="4:15">
      <c r="D720" s="459"/>
      <c r="H720" s="459"/>
      <c r="J720" s="457"/>
      <c r="K720" s="457"/>
      <c r="L720" s="459"/>
      <c r="O720" s="459"/>
    </row>
    <row r="721" spans="4:15">
      <c r="D721" s="459"/>
      <c r="H721" s="459"/>
      <c r="J721" s="457"/>
      <c r="K721" s="457"/>
      <c r="L721" s="459"/>
      <c r="O721" s="459"/>
    </row>
    <row r="722" spans="4:15">
      <c r="D722" s="459"/>
      <c r="H722" s="459"/>
      <c r="J722" s="457"/>
      <c r="K722" s="457"/>
      <c r="L722" s="459"/>
      <c r="O722" s="459"/>
    </row>
    <row r="723" spans="4:15">
      <c r="D723" s="459"/>
      <c r="H723" s="459"/>
      <c r="J723" s="457"/>
      <c r="K723" s="457"/>
      <c r="L723" s="459"/>
      <c r="O723" s="459"/>
    </row>
    <row r="724" spans="4:15">
      <c r="D724" s="459"/>
      <c r="H724" s="459"/>
      <c r="J724" s="457"/>
      <c r="K724" s="457"/>
      <c r="L724" s="459"/>
      <c r="O724" s="459"/>
    </row>
    <row r="725" spans="4:15">
      <c r="D725" s="459"/>
      <c r="H725" s="459"/>
      <c r="J725" s="457"/>
      <c r="K725" s="457"/>
      <c r="L725" s="459"/>
      <c r="O725" s="459"/>
    </row>
    <row r="726" spans="4:15">
      <c r="D726" s="459"/>
      <c r="H726" s="459"/>
      <c r="J726" s="457"/>
      <c r="K726" s="457"/>
      <c r="L726" s="459"/>
      <c r="O726" s="459"/>
    </row>
    <row r="727" spans="4:15">
      <c r="D727" s="459"/>
      <c r="H727" s="459"/>
      <c r="J727" s="457"/>
      <c r="K727" s="457"/>
      <c r="L727" s="459"/>
      <c r="O727" s="459"/>
    </row>
    <row r="728" spans="4:15">
      <c r="D728" s="459"/>
      <c r="H728" s="459"/>
      <c r="J728" s="457"/>
      <c r="K728" s="457"/>
      <c r="L728" s="459"/>
      <c r="O728" s="459"/>
    </row>
    <row r="729" spans="4:15">
      <c r="D729" s="459"/>
      <c r="H729" s="459"/>
      <c r="J729" s="457"/>
      <c r="K729" s="457"/>
      <c r="L729" s="459"/>
      <c r="O729" s="459"/>
    </row>
    <row r="730" spans="4:15">
      <c r="D730" s="459"/>
      <c r="H730" s="459"/>
      <c r="J730" s="457"/>
      <c r="K730" s="457"/>
      <c r="L730" s="459"/>
      <c r="O730" s="459"/>
    </row>
    <row r="731" spans="4:15">
      <c r="D731" s="459"/>
      <c r="H731" s="459"/>
      <c r="J731" s="457"/>
      <c r="K731" s="457"/>
      <c r="L731" s="459"/>
      <c r="O731" s="459"/>
    </row>
    <row r="732" spans="4:15">
      <c r="D732" s="459"/>
      <c r="H732" s="459"/>
      <c r="J732" s="457"/>
      <c r="K732" s="457"/>
      <c r="L732" s="459"/>
      <c r="O732" s="459"/>
    </row>
    <row r="733" spans="4:15">
      <c r="D733" s="459"/>
      <c r="H733" s="459"/>
      <c r="J733" s="457"/>
      <c r="K733" s="457"/>
      <c r="L733" s="459"/>
      <c r="O733" s="459"/>
    </row>
    <row r="734" spans="4:15">
      <c r="D734" s="459"/>
      <c r="H734" s="459"/>
      <c r="J734" s="457"/>
      <c r="K734" s="457"/>
      <c r="L734" s="459"/>
      <c r="O734" s="459"/>
    </row>
    <row r="735" spans="4:15">
      <c r="D735" s="459"/>
      <c r="H735" s="459"/>
      <c r="J735" s="457"/>
      <c r="K735" s="457"/>
      <c r="L735" s="459"/>
      <c r="O735" s="459"/>
    </row>
    <row r="736" spans="4:15">
      <c r="D736" s="459"/>
      <c r="H736" s="459"/>
      <c r="J736" s="457"/>
      <c r="K736" s="457"/>
      <c r="L736" s="459"/>
      <c r="O736" s="459"/>
    </row>
    <row r="737" spans="4:15">
      <c r="D737" s="459"/>
      <c r="H737" s="459"/>
      <c r="J737" s="457"/>
      <c r="K737" s="457"/>
      <c r="L737" s="459"/>
      <c r="O737" s="459"/>
    </row>
    <row r="738" spans="4:15">
      <c r="D738" s="459"/>
      <c r="H738" s="459"/>
      <c r="J738" s="457"/>
      <c r="K738" s="457"/>
      <c r="L738" s="459"/>
      <c r="O738" s="459"/>
    </row>
    <row r="739" spans="4:15">
      <c r="D739" s="459"/>
      <c r="H739" s="459"/>
      <c r="J739" s="457"/>
      <c r="K739" s="457"/>
      <c r="L739" s="459"/>
      <c r="O739" s="459"/>
    </row>
    <row r="740" spans="4:15">
      <c r="D740" s="459"/>
      <c r="H740" s="459"/>
      <c r="J740" s="457"/>
      <c r="K740" s="457"/>
      <c r="L740" s="459"/>
      <c r="O740" s="459"/>
    </row>
    <row r="741" spans="4:15">
      <c r="D741" s="459"/>
      <c r="H741" s="459"/>
      <c r="J741" s="457"/>
      <c r="K741" s="457"/>
      <c r="L741" s="459"/>
      <c r="O741" s="459"/>
    </row>
    <row r="742" spans="4:15">
      <c r="D742" s="459"/>
      <c r="H742" s="459"/>
      <c r="J742" s="457"/>
      <c r="K742" s="457"/>
      <c r="L742" s="459"/>
      <c r="O742" s="459"/>
    </row>
    <row r="743" spans="4:15">
      <c r="D743" s="459"/>
      <c r="H743" s="459"/>
      <c r="J743" s="457"/>
      <c r="K743" s="457"/>
      <c r="L743" s="459"/>
      <c r="O743" s="459"/>
    </row>
    <row r="744" spans="4:15">
      <c r="D744" s="459"/>
      <c r="H744" s="459"/>
      <c r="J744" s="457"/>
      <c r="K744" s="457"/>
      <c r="L744" s="459"/>
      <c r="O744" s="459"/>
    </row>
    <row r="745" spans="4:15">
      <c r="D745" s="459"/>
      <c r="H745" s="459"/>
      <c r="J745" s="457"/>
      <c r="K745" s="457"/>
      <c r="L745" s="459"/>
      <c r="O745" s="459"/>
    </row>
    <row r="746" spans="4:15">
      <c r="D746" s="459"/>
      <c r="H746" s="459"/>
      <c r="J746" s="457"/>
      <c r="K746" s="457"/>
      <c r="L746" s="459"/>
      <c r="O746" s="459"/>
    </row>
    <row r="747" spans="4:15">
      <c r="D747" s="459"/>
      <c r="H747" s="459"/>
      <c r="J747" s="457"/>
      <c r="K747" s="457"/>
      <c r="L747" s="459"/>
      <c r="O747" s="459"/>
    </row>
    <row r="748" spans="4:15">
      <c r="D748" s="459"/>
      <c r="H748" s="459"/>
      <c r="J748" s="457"/>
      <c r="K748" s="457"/>
      <c r="L748" s="459"/>
      <c r="O748" s="459"/>
    </row>
    <row r="749" spans="4:15">
      <c r="D749" s="459"/>
      <c r="H749" s="459"/>
      <c r="J749" s="457"/>
      <c r="K749" s="457"/>
      <c r="L749" s="459"/>
      <c r="O749" s="459"/>
    </row>
    <row r="750" spans="4:15">
      <c r="D750" s="459"/>
      <c r="H750" s="459"/>
      <c r="J750" s="457"/>
      <c r="K750" s="457"/>
      <c r="L750" s="459"/>
      <c r="O750" s="459"/>
    </row>
    <row r="751" spans="4:15">
      <c r="D751" s="459"/>
      <c r="H751" s="459"/>
      <c r="J751" s="457"/>
      <c r="K751" s="457"/>
      <c r="L751" s="459"/>
      <c r="O751" s="459"/>
    </row>
    <row r="752" spans="4:15">
      <c r="D752" s="459"/>
      <c r="H752" s="459"/>
      <c r="J752" s="457"/>
      <c r="K752" s="457"/>
      <c r="L752" s="459"/>
      <c r="O752" s="459"/>
    </row>
    <row r="753" spans="4:15">
      <c r="D753" s="459"/>
      <c r="H753" s="459"/>
      <c r="J753" s="457"/>
      <c r="K753" s="457"/>
      <c r="L753" s="459"/>
      <c r="O753" s="459"/>
    </row>
    <row r="754" spans="4:15">
      <c r="D754" s="459"/>
      <c r="H754" s="459"/>
      <c r="J754" s="457"/>
      <c r="K754" s="457"/>
      <c r="L754" s="459"/>
      <c r="O754" s="459"/>
    </row>
    <row r="755" spans="4:15">
      <c r="D755" s="459"/>
      <c r="H755" s="459"/>
      <c r="J755" s="457"/>
      <c r="K755" s="457"/>
      <c r="L755" s="459"/>
      <c r="O755" s="459"/>
    </row>
    <row r="756" spans="4:15">
      <c r="D756" s="459"/>
      <c r="H756" s="459"/>
      <c r="J756" s="457"/>
      <c r="K756" s="457"/>
      <c r="L756" s="459"/>
      <c r="O756" s="459"/>
    </row>
    <row r="757" spans="4:15">
      <c r="D757" s="459"/>
      <c r="H757" s="459"/>
      <c r="J757" s="457"/>
      <c r="K757" s="457"/>
      <c r="L757" s="459"/>
      <c r="O757" s="459"/>
    </row>
    <row r="758" spans="4:15">
      <c r="D758" s="459"/>
      <c r="H758" s="459"/>
      <c r="J758" s="457"/>
      <c r="K758" s="457"/>
      <c r="L758" s="459"/>
      <c r="O758" s="459"/>
    </row>
    <row r="759" spans="4:15">
      <c r="D759" s="459"/>
      <c r="H759" s="459"/>
      <c r="J759" s="457"/>
      <c r="K759" s="457"/>
      <c r="L759" s="459"/>
      <c r="O759" s="459"/>
    </row>
    <row r="760" spans="4:15">
      <c r="D760" s="459"/>
      <c r="H760" s="459"/>
      <c r="J760" s="457"/>
      <c r="K760" s="457"/>
      <c r="L760" s="459"/>
      <c r="O760" s="459"/>
    </row>
    <row r="761" spans="4:15">
      <c r="D761" s="459"/>
      <c r="H761" s="459"/>
      <c r="J761" s="457"/>
      <c r="K761" s="457"/>
      <c r="L761" s="459"/>
      <c r="O761" s="459"/>
    </row>
    <row r="762" spans="4:15">
      <c r="D762" s="459"/>
      <c r="H762" s="459"/>
      <c r="J762" s="457"/>
      <c r="K762" s="457"/>
      <c r="L762" s="459"/>
      <c r="O762" s="459"/>
    </row>
    <row r="763" spans="4:15">
      <c r="D763" s="459"/>
      <c r="H763" s="459"/>
      <c r="J763" s="457"/>
      <c r="K763" s="457"/>
      <c r="L763" s="459"/>
      <c r="O763" s="459"/>
    </row>
    <row r="764" spans="4:15">
      <c r="D764" s="459"/>
      <c r="H764" s="459"/>
      <c r="J764" s="457"/>
      <c r="K764" s="457"/>
      <c r="L764" s="459"/>
      <c r="O764" s="459"/>
    </row>
    <row r="765" spans="4:15">
      <c r="D765" s="459"/>
      <c r="H765" s="459"/>
      <c r="J765" s="457"/>
      <c r="K765" s="457"/>
      <c r="L765" s="459"/>
      <c r="O765" s="459"/>
    </row>
    <row r="766" spans="4:15">
      <c r="D766" s="459"/>
      <c r="H766" s="459"/>
      <c r="J766" s="457"/>
      <c r="K766" s="457"/>
      <c r="L766" s="459"/>
      <c r="O766" s="459"/>
    </row>
    <row r="767" spans="4:15">
      <c r="D767" s="459"/>
      <c r="H767" s="459"/>
      <c r="J767" s="457"/>
      <c r="K767" s="457"/>
      <c r="L767" s="459"/>
      <c r="O767" s="459"/>
    </row>
    <row r="768" spans="4:15">
      <c r="D768" s="459"/>
      <c r="H768" s="459"/>
      <c r="J768" s="457"/>
      <c r="K768" s="457"/>
      <c r="L768" s="459"/>
      <c r="O768" s="459"/>
    </row>
    <row r="769" spans="4:15">
      <c r="D769" s="459"/>
      <c r="H769" s="459"/>
      <c r="J769" s="457"/>
      <c r="K769" s="457"/>
      <c r="L769" s="459"/>
      <c r="O769" s="459"/>
    </row>
    <row r="770" spans="4:15">
      <c r="D770" s="459"/>
      <c r="H770" s="459"/>
      <c r="J770" s="457"/>
      <c r="K770" s="457"/>
      <c r="L770" s="459"/>
      <c r="O770" s="459"/>
    </row>
    <row r="771" spans="4:15">
      <c r="D771" s="459"/>
      <c r="H771" s="459"/>
      <c r="J771" s="457"/>
      <c r="K771" s="457"/>
      <c r="L771" s="459"/>
      <c r="O771" s="459"/>
    </row>
    <row r="772" spans="4:15">
      <c r="D772" s="459"/>
      <c r="H772" s="459"/>
      <c r="J772" s="457"/>
      <c r="K772" s="457"/>
      <c r="L772" s="459"/>
      <c r="O772" s="459"/>
    </row>
    <row r="773" spans="4:15">
      <c r="D773" s="459"/>
      <c r="H773" s="459"/>
      <c r="J773" s="457"/>
      <c r="K773" s="457"/>
      <c r="L773" s="459"/>
      <c r="O773" s="459"/>
    </row>
    <row r="774" spans="4:15">
      <c r="D774" s="459"/>
      <c r="H774" s="459"/>
      <c r="J774" s="457"/>
      <c r="K774" s="457"/>
      <c r="L774" s="459"/>
      <c r="O774" s="459"/>
    </row>
    <row r="775" spans="4:15">
      <c r="D775" s="459"/>
      <c r="H775" s="459"/>
      <c r="J775" s="457"/>
      <c r="K775" s="457"/>
      <c r="L775" s="459"/>
      <c r="O775" s="459"/>
    </row>
    <row r="776" spans="4:15">
      <c r="D776" s="459"/>
      <c r="H776" s="459"/>
      <c r="J776" s="457"/>
      <c r="K776" s="457"/>
      <c r="L776" s="459"/>
      <c r="O776" s="459"/>
    </row>
    <row r="777" spans="4:15">
      <c r="D777" s="459"/>
      <c r="H777" s="459"/>
      <c r="J777" s="457"/>
      <c r="K777" s="457"/>
      <c r="L777" s="459"/>
      <c r="O777" s="459"/>
    </row>
    <row r="778" spans="4:15">
      <c r="D778" s="459"/>
      <c r="H778" s="459"/>
      <c r="J778" s="457"/>
      <c r="K778" s="457"/>
      <c r="L778" s="459"/>
      <c r="O778" s="459"/>
    </row>
    <row r="779" spans="4:15">
      <c r="D779" s="459"/>
      <c r="H779" s="459"/>
      <c r="J779" s="457"/>
      <c r="K779" s="457"/>
      <c r="L779" s="459"/>
      <c r="O779" s="459"/>
    </row>
    <row r="780" spans="4:15">
      <c r="D780" s="459"/>
      <c r="H780" s="459"/>
      <c r="J780" s="457"/>
      <c r="K780" s="457"/>
      <c r="L780" s="459"/>
      <c r="O780" s="459"/>
    </row>
    <row r="781" spans="4:15">
      <c r="D781" s="459"/>
      <c r="H781" s="459"/>
      <c r="J781" s="457"/>
      <c r="K781" s="457"/>
      <c r="L781" s="459"/>
      <c r="O781" s="459"/>
    </row>
    <row r="782" spans="4:15">
      <c r="D782" s="459"/>
      <c r="H782" s="459"/>
      <c r="J782" s="457"/>
      <c r="K782" s="457"/>
      <c r="L782" s="459"/>
      <c r="O782" s="459"/>
    </row>
    <row r="783" spans="4:15">
      <c r="D783" s="459"/>
      <c r="H783" s="459"/>
      <c r="J783" s="457"/>
      <c r="K783" s="457"/>
      <c r="L783" s="459"/>
      <c r="O783" s="459"/>
    </row>
    <row r="784" spans="4:15">
      <c r="D784" s="459"/>
      <c r="H784" s="459"/>
      <c r="J784" s="457"/>
      <c r="K784" s="457"/>
      <c r="L784" s="459"/>
      <c r="O784" s="459"/>
    </row>
    <row r="785" spans="4:15">
      <c r="D785" s="459"/>
      <c r="H785" s="459"/>
      <c r="J785" s="457"/>
      <c r="K785" s="457"/>
      <c r="L785" s="459"/>
      <c r="O785" s="459"/>
    </row>
    <row r="786" spans="4:15">
      <c r="D786" s="459"/>
      <c r="H786" s="459"/>
      <c r="J786" s="457"/>
      <c r="K786" s="457"/>
      <c r="L786" s="459"/>
      <c r="O786" s="459"/>
    </row>
    <row r="787" spans="4:15">
      <c r="D787" s="459"/>
      <c r="H787" s="459"/>
      <c r="J787" s="457"/>
      <c r="K787" s="457"/>
      <c r="L787" s="459"/>
      <c r="O787" s="459"/>
    </row>
    <row r="788" spans="4:15">
      <c r="D788" s="459"/>
      <c r="H788" s="459"/>
      <c r="J788" s="457"/>
      <c r="K788" s="457"/>
      <c r="L788" s="459"/>
      <c r="O788" s="459"/>
    </row>
    <row r="789" spans="4:15">
      <c r="D789" s="459"/>
      <c r="H789" s="459"/>
      <c r="J789" s="457"/>
      <c r="K789" s="457"/>
      <c r="L789" s="459"/>
      <c r="O789" s="459"/>
    </row>
    <row r="790" spans="4:15">
      <c r="D790" s="459"/>
      <c r="H790" s="459"/>
      <c r="J790" s="457"/>
      <c r="K790" s="457"/>
      <c r="L790" s="459"/>
      <c r="O790" s="459"/>
    </row>
    <row r="791" spans="4:15">
      <c r="D791" s="459"/>
      <c r="H791" s="459"/>
      <c r="J791" s="457"/>
      <c r="K791" s="457"/>
      <c r="L791" s="459"/>
      <c r="O791" s="459"/>
    </row>
    <row r="792" spans="4:15">
      <c r="D792" s="459"/>
      <c r="H792" s="459"/>
      <c r="J792" s="457"/>
      <c r="K792" s="457"/>
      <c r="L792" s="459"/>
      <c r="O792" s="459"/>
    </row>
    <row r="793" spans="4:15">
      <c r="D793" s="459"/>
      <c r="H793" s="459"/>
      <c r="J793" s="457"/>
      <c r="K793" s="457"/>
      <c r="L793" s="459"/>
      <c r="O793" s="459"/>
    </row>
    <row r="794" spans="4:15">
      <c r="D794" s="459"/>
      <c r="H794" s="459"/>
      <c r="J794" s="457"/>
      <c r="K794" s="457"/>
      <c r="L794" s="459"/>
      <c r="O794" s="459"/>
    </row>
    <row r="795" spans="4:15">
      <c r="D795" s="459"/>
      <c r="H795" s="459"/>
      <c r="J795" s="457"/>
      <c r="K795" s="457"/>
      <c r="L795" s="459"/>
      <c r="O795" s="459"/>
    </row>
    <row r="796" spans="4:15">
      <c r="D796" s="459"/>
      <c r="H796" s="459"/>
      <c r="J796" s="457"/>
      <c r="K796" s="457"/>
      <c r="L796" s="459"/>
      <c r="O796" s="459"/>
    </row>
    <row r="797" spans="4:15">
      <c r="D797" s="459"/>
      <c r="H797" s="459"/>
      <c r="J797" s="457"/>
      <c r="K797" s="457"/>
      <c r="L797" s="459"/>
      <c r="O797" s="459"/>
    </row>
    <row r="798" spans="4:15">
      <c r="D798" s="459"/>
      <c r="H798" s="459"/>
      <c r="J798" s="457"/>
      <c r="K798" s="457"/>
      <c r="L798" s="459"/>
      <c r="O798" s="459"/>
    </row>
    <row r="799" spans="4:15">
      <c r="D799" s="459"/>
      <c r="H799" s="459"/>
      <c r="J799" s="457"/>
      <c r="K799" s="457"/>
      <c r="L799" s="459"/>
      <c r="O799" s="459"/>
    </row>
    <row r="800" spans="4:15">
      <c r="D800" s="459"/>
      <c r="H800" s="459"/>
      <c r="J800" s="457"/>
      <c r="K800" s="457"/>
      <c r="L800" s="459"/>
      <c r="O800" s="459"/>
    </row>
    <row r="801" spans="4:15">
      <c r="D801" s="459"/>
      <c r="H801" s="459"/>
      <c r="J801" s="457"/>
      <c r="K801" s="457"/>
      <c r="L801" s="459"/>
      <c r="O801" s="459"/>
    </row>
    <row r="802" spans="4:15">
      <c r="D802" s="459"/>
      <c r="H802" s="459"/>
      <c r="J802" s="457"/>
      <c r="K802" s="457"/>
      <c r="L802" s="459"/>
      <c r="O802" s="459"/>
    </row>
    <row r="803" spans="4:15">
      <c r="D803" s="459"/>
      <c r="H803" s="459"/>
      <c r="J803" s="457"/>
      <c r="K803" s="457"/>
      <c r="L803" s="459"/>
      <c r="O803" s="459"/>
    </row>
    <row r="804" spans="4:15">
      <c r="D804" s="459"/>
      <c r="H804" s="459"/>
      <c r="J804" s="457"/>
      <c r="K804" s="457"/>
      <c r="L804" s="459"/>
      <c r="O804" s="459"/>
    </row>
    <row r="805" spans="4:15">
      <c r="D805" s="459"/>
      <c r="H805" s="459"/>
      <c r="J805" s="457"/>
      <c r="K805" s="457"/>
      <c r="L805" s="459"/>
      <c r="O805" s="459"/>
    </row>
    <row r="806" spans="4:15">
      <c r="D806" s="459"/>
      <c r="H806" s="459"/>
      <c r="J806" s="457"/>
      <c r="K806" s="457"/>
      <c r="L806" s="459"/>
      <c r="O806" s="459"/>
    </row>
    <row r="807" spans="4:15">
      <c r="D807" s="459"/>
      <c r="H807" s="459"/>
      <c r="J807" s="457"/>
      <c r="K807" s="457"/>
      <c r="L807" s="459"/>
      <c r="O807" s="459"/>
    </row>
    <row r="808" spans="4:15">
      <c r="D808" s="459"/>
      <c r="H808" s="459"/>
      <c r="J808" s="457"/>
      <c r="K808" s="457"/>
      <c r="L808" s="459"/>
      <c r="O808" s="459"/>
    </row>
    <row r="809" spans="4:15">
      <c r="D809" s="459"/>
      <c r="H809" s="459"/>
      <c r="J809" s="457"/>
      <c r="K809" s="457"/>
      <c r="L809" s="459"/>
      <c r="O809" s="459"/>
    </row>
    <row r="810" spans="4:15">
      <c r="D810" s="459"/>
      <c r="H810" s="459"/>
      <c r="J810" s="457"/>
      <c r="K810" s="457"/>
      <c r="L810" s="459"/>
      <c r="O810" s="459"/>
    </row>
    <row r="811" spans="4:15">
      <c r="D811" s="459"/>
      <c r="H811" s="459"/>
      <c r="J811" s="457"/>
      <c r="K811" s="457"/>
      <c r="L811" s="459"/>
      <c r="O811" s="459"/>
    </row>
    <row r="812" spans="4:15">
      <c r="D812" s="459"/>
      <c r="H812" s="459"/>
      <c r="J812" s="457"/>
      <c r="K812" s="457"/>
      <c r="L812" s="459"/>
      <c r="O812" s="459"/>
    </row>
    <row r="813" spans="4:15">
      <c r="D813" s="459"/>
      <c r="H813" s="459"/>
      <c r="J813" s="457"/>
      <c r="K813" s="457"/>
      <c r="L813" s="459"/>
      <c r="O813" s="459"/>
    </row>
    <row r="814" spans="4:15">
      <c r="D814" s="459"/>
      <c r="H814" s="459"/>
      <c r="J814" s="457"/>
      <c r="K814" s="457"/>
      <c r="L814" s="459"/>
      <c r="O814" s="459"/>
    </row>
    <row r="815" spans="4:15">
      <c r="D815" s="459"/>
      <c r="H815" s="459"/>
      <c r="J815" s="457"/>
      <c r="K815" s="457"/>
      <c r="L815" s="459"/>
      <c r="O815" s="459"/>
    </row>
    <row r="816" spans="4:15">
      <c r="D816" s="459"/>
      <c r="H816" s="459"/>
      <c r="J816" s="457"/>
      <c r="K816" s="457"/>
      <c r="L816" s="459"/>
      <c r="O816" s="459"/>
    </row>
    <row r="817" spans="4:15">
      <c r="D817" s="459"/>
      <c r="H817" s="459"/>
      <c r="J817" s="457"/>
      <c r="K817" s="457"/>
      <c r="L817" s="459"/>
      <c r="O817" s="459"/>
    </row>
    <row r="818" spans="4:15">
      <c r="D818" s="459"/>
      <c r="H818" s="459"/>
      <c r="J818" s="457"/>
      <c r="K818" s="457"/>
      <c r="L818" s="459"/>
      <c r="O818" s="459"/>
    </row>
    <row r="819" spans="4:15">
      <c r="D819" s="459"/>
      <c r="H819" s="459"/>
      <c r="J819" s="457"/>
      <c r="K819" s="457"/>
      <c r="L819" s="459"/>
      <c r="O819" s="459"/>
    </row>
    <row r="820" spans="4:15">
      <c r="D820" s="459"/>
      <c r="H820" s="459"/>
      <c r="J820" s="457"/>
      <c r="K820" s="457"/>
      <c r="L820" s="459"/>
      <c r="O820" s="459"/>
    </row>
    <row r="821" spans="4:15">
      <c r="D821" s="459"/>
      <c r="H821" s="459"/>
      <c r="J821" s="457"/>
      <c r="K821" s="457"/>
      <c r="L821" s="459"/>
      <c r="O821" s="459"/>
    </row>
    <row r="822" spans="4:15">
      <c r="D822" s="459"/>
      <c r="H822" s="459"/>
      <c r="J822" s="457"/>
      <c r="K822" s="457"/>
      <c r="L822" s="459"/>
      <c r="O822" s="459"/>
    </row>
    <row r="823" spans="4:15">
      <c r="D823" s="459"/>
      <c r="H823" s="459"/>
      <c r="J823" s="457"/>
      <c r="K823" s="457"/>
      <c r="L823" s="459"/>
      <c r="O823" s="459"/>
    </row>
    <row r="824" spans="4:15">
      <c r="D824" s="459"/>
      <c r="H824" s="459"/>
      <c r="J824" s="457"/>
      <c r="K824" s="457"/>
      <c r="L824" s="459"/>
      <c r="O824" s="459"/>
    </row>
    <row r="825" spans="4:15">
      <c r="D825" s="459"/>
      <c r="H825" s="459"/>
      <c r="J825" s="457"/>
      <c r="K825" s="457"/>
      <c r="L825" s="459"/>
      <c r="O825" s="459"/>
    </row>
    <row r="826" spans="4:15">
      <c r="D826" s="459"/>
      <c r="H826" s="459"/>
      <c r="J826" s="457"/>
      <c r="K826" s="457"/>
      <c r="L826" s="459"/>
      <c r="O826" s="459"/>
    </row>
    <row r="827" spans="4:15">
      <c r="D827" s="459"/>
      <c r="H827" s="459"/>
      <c r="J827" s="457"/>
      <c r="K827" s="457"/>
      <c r="L827" s="459"/>
      <c r="O827" s="459"/>
    </row>
    <row r="828" spans="4:15">
      <c r="D828" s="459"/>
      <c r="H828" s="459"/>
      <c r="J828" s="457"/>
      <c r="K828" s="457"/>
      <c r="L828" s="459"/>
      <c r="O828" s="459"/>
    </row>
    <row r="829" spans="4:15">
      <c r="D829" s="459"/>
      <c r="H829" s="459"/>
      <c r="J829" s="457"/>
      <c r="K829" s="457"/>
      <c r="L829" s="459"/>
      <c r="O829" s="459"/>
    </row>
    <row r="830" spans="4:15">
      <c r="D830" s="459"/>
      <c r="H830" s="459"/>
      <c r="J830" s="457"/>
      <c r="K830" s="457"/>
      <c r="L830" s="459"/>
      <c r="O830" s="459"/>
    </row>
    <row r="831" spans="4:15">
      <c r="D831" s="459"/>
      <c r="H831" s="459"/>
      <c r="J831" s="457"/>
      <c r="K831" s="457"/>
      <c r="L831" s="459"/>
      <c r="O831" s="459"/>
    </row>
    <row r="832" spans="4:15">
      <c r="D832" s="459"/>
      <c r="H832" s="459"/>
      <c r="J832" s="457"/>
      <c r="K832" s="457"/>
      <c r="L832" s="459"/>
      <c r="O832" s="459"/>
    </row>
    <row r="833" spans="4:15">
      <c r="D833" s="459"/>
      <c r="H833" s="459"/>
      <c r="J833" s="457"/>
      <c r="K833" s="457"/>
      <c r="L833" s="459"/>
      <c r="O833" s="459"/>
    </row>
    <row r="834" spans="4:15">
      <c r="D834" s="459"/>
      <c r="H834" s="459"/>
      <c r="J834" s="457"/>
      <c r="K834" s="457"/>
      <c r="L834" s="459"/>
      <c r="O834" s="459"/>
    </row>
    <row r="835" spans="4:15">
      <c r="D835" s="459"/>
      <c r="H835" s="459"/>
      <c r="J835" s="457"/>
      <c r="K835" s="457"/>
      <c r="L835" s="459"/>
      <c r="O835" s="459"/>
    </row>
    <row r="836" spans="4:15">
      <c r="D836" s="459"/>
      <c r="H836" s="459"/>
      <c r="J836" s="457"/>
      <c r="K836" s="457"/>
      <c r="L836" s="459"/>
      <c r="O836" s="459"/>
    </row>
    <row r="837" spans="4:15">
      <c r="D837" s="459"/>
      <c r="H837" s="459"/>
      <c r="J837" s="457"/>
      <c r="K837" s="457"/>
      <c r="L837" s="459"/>
      <c r="O837" s="459"/>
    </row>
    <row r="838" spans="4:15">
      <c r="D838" s="459"/>
      <c r="H838" s="459"/>
      <c r="J838" s="457"/>
      <c r="K838" s="457"/>
      <c r="L838" s="459"/>
      <c r="O838" s="459"/>
    </row>
    <row r="839" spans="4:15">
      <c r="D839" s="459"/>
      <c r="H839" s="459"/>
      <c r="J839" s="457"/>
      <c r="K839" s="457"/>
      <c r="L839" s="459"/>
      <c r="O839" s="459"/>
    </row>
    <row r="840" spans="4:15">
      <c r="D840" s="459"/>
      <c r="H840" s="459"/>
      <c r="J840" s="457"/>
      <c r="K840" s="457"/>
      <c r="L840" s="459"/>
      <c r="O840" s="459"/>
    </row>
    <row r="841" spans="4:15">
      <c r="D841" s="459"/>
      <c r="H841" s="459"/>
      <c r="J841" s="457"/>
      <c r="K841" s="457"/>
      <c r="L841" s="459"/>
      <c r="O841" s="459"/>
    </row>
    <row r="842" spans="4:15">
      <c r="D842" s="459"/>
      <c r="H842" s="459"/>
      <c r="J842" s="457"/>
      <c r="K842" s="457"/>
      <c r="L842" s="459"/>
      <c r="O842" s="459"/>
    </row>
    <row r="843" spans="4:15">
      <c r="D843" s="459"/>
      <c r="H843" s="459"/>
      <c r="J843" s="457"/>
      <c r="K843" s="457"/>
      <c r="L843" s="459"/>
      <c r="O843" s="459"/>
    </row>
    <row r="844" spans="4:15">
      <c r="D844" s="459"/>
      <c r="H844" s="459"/>
      <c r="J844" s="457"/>
      <c r="K844" s="457"/>
      <c r="L844" s="459"/>
      <c r="O844" s="459"/>
    </row>
    <row r="845" spans="4:15">
      <c r="D845" s="459"/>
      <c r="H845" s="459"/>
      <c r="J845" s="457"/>
      <c r="K845" s="457"/>
      <c r="L845" s="459"/>
      <c r="O845" s="459"/>
    </row>
    <row r="846" spans="4:15">
      <c r="D846" s="459"/>
      <c r="H846" s="459"/>
      <c r="J846" s="457"/>
      <c r="K846" s="457"/>
      <c r="L846" s="459"/>
      <c r="O846" s="459"/>
    </row>
    <row r="847" spans="4:15">
      <c r="D847" s="459"/>
      <c r="H847" s="459"/>
      <c r="J847" s="457"/>
      <c r="K847" s="457"/>
      <c r="L847" s="459"/>
      <c r="O847" s="459"/>
    </row>
    <row r="848" spans="4:15">
      <c r="D848" s="459"/>
      <c r="H848" s="459"/>
      <c r="J848" s="457"/>
      <c r="K848" s="457"/>
      <c r="L848" s="459"/>
      <c r="O848" s="459"/>
    </row>
    <row r="849" spans="4:15">
      <c r="D849" s="459"/>
      <c r="H849" s="459"/>
      <c r="J849" s="457"/>
      <c r="K849" s="457"/>
      <c r="L849" s="459"/>
      <c r="O849" s="459"/>
    </row>
    <row r="850" spans="4:15">
      <c r="D850" s="459"/>
      <c r="H850" s="459"/>
      <c r="J850" s="457"/>
      <c r="K850" s="457"/>
      <c r="L850" s="459"/>
      <c r="O850" s="459"/>
    </row>
    <row r="851" spans="4:15">
      <c r="D851" s="459"/>
      <c r="H851" s="459"/>
      <c r="J851" s="457"/>
      <c r="K851" s="457"/>
      <c r="L851" s="459"/>
      <c r="O851" s="459"/>
    </row>
    <row r="852" spans="4:15">
      <c r="D852" s="459"/>
      <c r="H852" s="459"/>
      <c r="J852" s="457"/>
      <c r="K852" s="457"/>
      <c r="L852" s="459"/>
      <c r="O852" s="459"/>
    </row>
    <row r="853" spans="4:15">
      <c r="D853" s="459"/>
      <c r="H853" s="459"/>
      <c r="J853" s="457"/>
      <c r="K853" s="457"/>
      <c r="L853" s="459"/>
      <c r="O853" s="459"/>
    </row>
    <row r="854" spans="4:15">
      <c r="D854" s="459"/>
      <c r="H854" s="459"/>
      <c r="J854" s="457"/>
      <c r="K854" s="457"/>
      <c r="L854" s="459"/>
      <c r="O854" s="459"/>
    </row>
    <row r="855" spans="4:15">
      <c r="D855" s="459"/>
      <c r="H855" s="459"/>
      <c r="J855" s="457"/>
      <c r="K855" s="457"/>
      <c r="L855" s="459"/>
      <c r="O855" s="459"/>
    </row>
    <row r="856" spans="4:15">
      <c r="D856" s="459"/>
      <c r="H856" s="459"/>
      <c r="J856" s="457"/>
      <c r="K856" s="457"/>
      <c r="L856" s="459"/>
      <c r="O856" s="459"/>
    </row>
    <row r="857" spans="4:15">
      <c r="D857" s="459"/>
      <c r="H857" s="459"/>
      <c r="J857" s="457"/>
      <c r="K857" s="457"/>
      <c r="L857" s="459"/>
      <c r="O857" s="459"/>
    </row>
    <row r="858" spans="4:15">
      <c r="D858" s="459"/>
      <c r="H858" s="459"/>
      <c r="J858" s="457"/>
      <c r="K858" s="457"/>
      <c r="L858" s="459"/>
      <c r="O858" s="459"/>
    </row>
    <row r="859" spans="4:15">
      <c r="D859" s="459"/>
      <c r="H859" s="459"/>
      <c r="J859" s="457"/>
      <c r="K859" s="457"/>
      <c r="L859" s="459"/>
      <c r="O859" s="459"/>
    </row>
    <row r="860" spans="4:15">
      <c r="D860" s="459"/>
      <c r="H860" s="459"/>
      <c r="J860" s="457"/>
      <c r="K860" s="457"/>
      <c r="L860" s="459"/>
      <c r="O860" s="459"/>
    </row>
    <row r="861" spans="4:15">
      <c r="D861" s="459"/>
      <c r="H861" s="459"/>
      <c r="J861" s="457"/>
      <c r="K861" s="457"/>
      <c r="L861" s="459"/>
      <c r="O861" s="459"/>
    </row>
    <row r="862" spans="4:15">
      <c r="D862" s="459"/>
      <c r="H862" s="459"/>
      <c r="J862" s="457"/>
      <c r="K862" s="457"/>
      <c r="L862" s="459"/>
      <c r="O862" s="459"/>
    </row>
    <row r="863" spans="4:15">
      <c r="D863" s="459"/>
      <c r="H863" s="459"/>
      <c r="J863" s="457"/>
      <c r="K863" s="457"/>
      <c r="L863" s="459"/>
      <c r="O863" s="459"/>
    </row>
    <row r="864" spans="4:15">
      <c r="D864" s="459"/>
      <c r="H864" s="459"/>
      <c r="J864" s="457"/>
      <c r="K864" s="457"/>
      <c r="L864" s="459"/>
      <c r="O864" s="459"/>
    </row>
    <row r="865" spans="4:15">
      <c r="D865" s="459"/>
      <c r="H865" s="459"/>
      <c r="J865" s="457"/>
      <c r="K865" s="457"/>
      <c r="L865" s="459"/>
      <c r="O865" s="459"/>
    </row>
    <row r="866" spans="4:15">
      <c r="D866" s="459"/>
      <c r="H866" s="459"/>
      <c r="J866" s="457"/>
      <c r="K866" s="457"/>
      <c r="L866" s="459"/>
      <c r="O866" s="459"/>
    </row>
    <row r="867" spans="4:15">
      <c r="D867" s="459"/>
      <c r="H867" s="459"/>
      <c r="J867" s="457"/>
      <c r="K867" s="457"/>
      <c r="L867" s="459"/>
      <c r="O867" s="459"/>
    </row>
    <row r="868" spans="4:15">
      <c r="D868" s="459"/>
      <c r="H868" s="459"/>
      <c r="J868" s="457"/>
      <c r="K868" s="457"/>
      <c r="L868" s="459"/>
      <c r="O868" s="459"/>
    </row>
    <row r="869" spans="4:15">
      <c r="D869" s="459"/>
      <c r="H869" s="459"/>
      <c r="J869" s="457"/>
      <c r="K869" s="457"/>
      <c r="L869" s="459"/>
      <c r="O869" s="459"/>
    </row>
    <row r="870" spans="4:15">
      <c r="D870" s="459"/>
      <c r="H870" s="459"/>
      <c r="J870" s="457"/>
      <c r="K870" s="457"/>
      <c r="L870" s="459"/>
      <c r="O870" s="459"/>
    </row>
    <row r="871" spans="4:15">
      <c r="D871" s="459"/>
      <c r="H871" s="459"/>
      <c r="J871" s="457"/>
      <c r="K871" s="457"/>
      <c r="L871" s="459"/>
      <c r="O871" s="459"/>
    </row>
    <row r="872" spans="4:15">
      <c r="D872" s="459"/>
      <c r="H872" s="459"/>
      <c r="J872" s="457"/>
      <c r="K872" s="457"/>
      <c r="L872" s="459"/>
      <c r="O872" s="459"/>
    </row>
    <row r="873" spans="4:15">
      <c r="D873" s="459"/>
      <c r="H873" s="459"/>
      <c r="J873" s="457"/>
      <c r="K873" s="457"/>
      <c r="L873" s="459"/>
      <c r="O873" s="459"/>
    </row>
    <row r="874" spans="4:15">
      <c r="D874" s="459"/>
      <c r="H874" s="459"/>
      <c r="J874" s="457"/>
      <c r="K874" s="457"/>
      <c r="L874" s="459"/>
      <c r="O874" s="459"/>
    </row>
    <row r="875" spans="4:15">
      <c r="D875" s="459"/>
      <c r="H875" s="459"/>
      <c r="J875" s="457"/>
      <c r="K875" s="457"/>
      <c r="L875" s="459"/>
      <c r="O875" s="459"/>
    </row>
    <row r="876" spans="4:15">
      <c r="D876" s="459"/>
      <c r="H876" s="459"/>
      <c r="J876" s="457"/>
      <c r="K876" s="457"/>
      <c r="L876" s="459"/>
      <c r="O876" s="459"/>
    </row>
    <row r="877" spans="4:15">
      <c r="D877" s="459"/>
      <c r="H877" s="459"/>
      <c r="J877" s="457"/>
      <c r="K877" s="457"/>
      <c r="L877" s="459"/>
      <c r="O877" s="459"/>
    </row>
    <row r="878" spans="4:15">
      <c r="D878" s="459"/>
      <c r="H878" s="459"/>
      <c r="J878" s="457"/>
      <c r="K878" s="457"/>
      <c r="L878" s="459"/>
      <c r="O878" s="459"/>
    </row>
    <row r="879" spans="4:15">
      <c r="D879" s="459"/>
      <c r="H879" s="459"/>
      <c r="J879" s="457"/>
      <c r="K879" s="457"/>
      <c r="L879" s="459"/>
      <c r="O879" s="459"/>
    </row>
    <row r="880" spans="4:15">
      <c r="D880" s="459"/>
      <c r="H880" s="459"/>
      <c r="J880" s="457"/>
      <c r="K880" s="457"/>
      <c r="L880" s="459"/>
      <c r="O880" s="459"/>
    </row>
    <row r="881" spans="4:15">
      <c r="D881" s="459"/>
      <c r="H881" s="459"/>
      <c r="J881" s="457"/>
      <c r="K881" s="457"/>
      <c r="L881" s="459"/>
      <c r="O881" s="459"/>
    </row>
    <row r="882" spans="4:15">
      <c r="D882" s="459"/>
      <c r="H882" s="459"/>
      <c r="J882" s="457"/>
      <c r="K882" s="457"/>
      <c r="L882" s="459"/>
      <c r="O882" s="459"/>
    </row>
    <row r="883" spans="4:15">
      <c r="D883" s="459"/>
      <c r="H883" s="459"/>
      <c r="J883" s="457"/>
      <c r="K883" s="457"/>
      <c r="L883" s="459"/>
      <c r="O883" s="459"/>
    </row>
    <row r="884" spans="4:15">
      <c r="D884" s="459"/>
      <c r="H884" s="459"/>
      <c r="J884" s="457"/>
      <c r="K884" s="457"/>
      <c r="L884" s="459"/>
      <c r="O884" s="459"/>
    </row>
    <row r="885" spans="4:15">
      <c r="D885" s="459"/>
      <c r="H885" s="459"/>
      <c r="J885" s="457"/>
      <c r="K885" s="457"/>
      <c r="L885" s="459"/>
      <c r="O885" s="459"/>
    </row>
    <row r="886" spans="4:15">
      <c r="D886" s="459"/>
      <c r="H886" s="459"/>
      <c r="J886" s="457"/>
      <c r="K886" s="457"/>
      <c r="L886" s="459"/>
      <c r="O886" s="459"/>
    </row>
    <row r="887" spans="4:15">
      <c r="D887" s="459"/>
      <c r="H887" s="459"/>
      <c r="J887" s="457"/>
      <c r="K887" s="457"/>
      <c r="L887" s="459"/>
      <c r="O887" s="459"/>
    </row>
    <row r="888" spans="4:15">
      <c r="D888" s="459"/>
      <c r="H888" s="459"/>
      <c r="J888" s="457"/>
      <c r="K888" s="457"/>
      <c r="L888" s="459"/>
      <c r="O888" s="459"/>
    </row>
    <row r="889" spans="4:15">
      <c r="D889" s="459"/>
      <c r="H889" s="459"/>
      <c r="J889" s="457"/>
      <c r="K889" s="457"/>
      <c r="L889" s="459"/>
      <c r="O889" s="459"/>
    </row>
    <row r="890" spans="4:15">
      <c r="D890" s="459"/>
      <c r="H890" s="459"/>
      <c r="J890" s="457"/>
      <c r="K890" s="457"/>
      <c r="L890" s="459"/>
      <c r="O890" s="459"/>
    </row>
    <row r="891" spans="4:15">
      <c r="D891" s="459"/>
      <c r="H891" s="459"/>
      <c r="J891" s="457"/>
      <c r="K891" s="457"/>
      <c r="L891" s="459"/>
      <c r="O891" s="459"/>
    </row>
    <row r="892" spans="4:15">
      <c r="D892" s="459"/>
      <c r="H892" s="459"/>
      <c r="J892" s="457"/>
      <c r="K892" s="457"/>
      <c r="L892" s="459"/>
      <c r="O892" s="459"/>
    </row>
    <row r="893" spans="4:15">
      <c r="D893" s="459"/>
      <c r="H893" s="459"/>
      <c r="J893" s="457"/>
      <c r="K893" s="457"/>
      <c r="L893" s="459"/>
      <c r="O893" s="459"/>
    </row>
    <row r="894" spans="4:15">
      <c r="D894" s="459"/>
      <c r="H894" s="459"/>
      <c r="J894" s="457"/>
      <c r="K894" s="457"/>
      <c r="L894" s="459"/>
      <c r="O894" s="459"/>
    </row>
    <row r="895" spans="4:15">
      <c r="D895" s="459"/>
      <c r="H895" s="459"/>
      <c r="J895" s="457"/>
      <c r="K895" s="457"/>
      <c r="L895" s="459"/>
      <c r="O895" s="459"/>
    </row>
    <row r="896" spans="4:15">
      <c r="D896" s="459"/>
      <c r="H896" s="459"/>
      <c r="J896" s="457"/>
      <c r="K896" s="457"/>
      <c r="L896" s="459"/>
      <c r="O896" s="459"/>
    </row>
    <row r="897" spans="4:15">
      <c r="D897" s="459"/>
      <c r="H897" s="459"/>
      <c r="J897" s="457"/>
      <c r="K897" s="457"/>
      <c r="L897" s="459"/>
      <c r="O897" s="459"/>
    </row>
    <row r="898" spans="4:15">
      <c r="D898" s="459"/>
      <c r="H898" s="459"/>
      <c r="J898" s="457"/>
      <c r="K898" s="457"/>
      <c r="L898" s="459"/>
      <c r="O898" s="459"/>
    </row>
    <row r="899" spans="4:15">
      <c r="D899" s="459"/>
      <c r="H899" s="459"/>
      <c r="J899" s="457"/>
      <c r="K899" s="457"/>
      <c r="L899" s="459"/>
      <c r="O899" s="459"/>
    </row>
    <row r="900" spans="4:15">
      <c r="D900" s="459"/>
      <c r="H900" s="459"/>
      <c r="J900" s="457"/>
      <c r="K900" s="457"/>
      <c r="L900" s="459"/>
      <c r="O900" s="459"/>
    </row>
    <row r="901" spans="4:15">
      <c r="D901" s="459"/>
      <c r="H901" s="459"/>
      <c r="J901" s="457"/>
      <c r="K901" s="457"/>
      <c r="L901" s="459"/>
      <c r="O901" s="459"/>
    </row>
    <row r="902" spans="4:15">
      <c r="D902" s="459"/>
      <c r="H902" s="459"/>
      <c r="J902" s="457"/>
      <c r="K902" s="457"/>
      <c r="L902" s="459"/>
      <c r="O902" s="459"/>
    </row>
    <row r="903" spans="4:15">
      <c r="D903" s="459"/>
      <c r="H903" s="459"/>
      <c r="J903" s="457"/>
      <c r="K903" s="457"/>
      <c r="L903" s="459"/>
      <c r="O903" s="459"/>
    </row>
    <row r="904" spans="4:15">
      <c r="D904" s="459"/>
      <c r="H904" s="459"/>
      <c r="J904" s="457"/>
      <c r="K904" s="457"/>
      <c r="L904" s="459"/>
      <c r="O904" s="459"/>
    </row>
    <row r="905" spans="4:15">
      <c r="D905" s="459"/>
      <c r="H905" s="459"/>
      <c r="J905" s="457"/>
      <c r="K905" s="457"/>
      <c r="L905" s="459"/>
      <c r="O905" s="459"/>
    </row>
    <row r="906" spans="4:15">
      <c r="D906" s="459"/>
      <c r="H906" s="459"/>
      <c r="J906" s="457"/>
      <c r="K906" s="457"/>
      <c r="L906" s="459"/>
      <c r="O906" s="459"/>
    </row>
    <row r="907" spans="4:15">
      <c r="D907" s="459"/>
      <c r="H907" s="459"/>
      <c r="J907" s="457"/>
      <c r="K907" s="457"/>
      <c r="L907" s="459"/>
      <c r="O907" s="459"/>
    </row>
    <row r="908" spans="4:15">
      <c r="D908" s="459"/>
      <c r="H908" s="459"/>
      <c r="J908" s="457"/>
      <c r="K908" s="457"/>
      <c r="L908" s="459"/>
      <c r="O908" s="459"/>
    </row>
    <row r="909" spans="4:15">
      <c r="D909" s="459"/>
      <c r="H909" s="459"/>
      <c r="J909" s="457"/>
      <c r="K909" s="457"/>
      <c r="L909" s="459"/>
      <c r="O909" s="459"/>
    </row>
    <row r="910" spans="4:15">
      <c r="D910" s="459"/>
      <c r="H910" s="459"/>
      <c r="J910" s="457"/>
      <c r="K910" s="457"/>
      <c r="L910" s="459"/>
      <c r="O910" s="459"/>
    </row>
    <row r="911" spans="4:15">
      <c r="D911" s="459"/>
      <c r="H911" s="459"/>
      <c r="J911" s="457"/>
      <c r="K911" s="457"/>
      <c r="L911" s="459"/>
      <c r="O911" s="459"/>
    </row>
    <row r="912" spans="4:15">
      <c r="D912" s="459"/>
      <c r="H912" s="459"/>
      <c r="J912" s="457"/>
      <c r="K912" s="457"/>
      <c r="L912" s="459"/>
      <c r="O912" s="459"/>
    </row>
    <row r="913" spans="4:15">
      <c r="D913" s="459"/>
      <c r="H913" s="459"/>
      <c r="J913" s="457"/>
      <c r="K913" s="457"/>
      <c r="L913" s="459"/>
      <c r="O913" s="459"/>
    </row>
    <row r="914" spans="4:15">
      <c r="D914" s="459"/>
      <c r="H914" s="459"/>
      <c r="J914" s="457"/>
      <c r="K914" s="457"/>
      <c r="L914" s="459"/>
      <c r="O914" s="459"/>
    </row>
    <row r="915" spans="4:15">
      <c r="D915" s="459"/>
      <c r="H915" s="459"/>
      <c r="J915" s="457"/>
      <c r="K915" s="457"/>
      <c r="L915" s="459"/>
      <c r="O915" s="459"/>
    </row>
    <row r="916" spans="4:15">
      <c r="D916" s="459"/>
      <c r="H916" s="459"/>
      <c r="J916" s="457"/>
      <c r="K916" s="457"/>
      <c r="L916" s="459"/>
      <c r="O916" s="459"/>
    </row>
    <row r="917" spans="4:15">
      <c r="D917" s="459"/>
      <c r="H917" s="459"/>
      <c r="J917" s="457"/>
      <c r="K917" s="457"/>
      <c r="L917" s="459"/>
      <c r="O917" s="459"/>
    </row>
    <row r="918" spans="4:15">
      <c r="D918" s="459"/>
      <c r="H918" s="459"/>
      <c r="J918" s="457"/>
      <c r="K918" s="457"/>
      <c r="L918" s="459"/>
      <c r="O918" s="459"/>
    </row>
    <row r="919" spans="4:15">
      <c r="D919" s="459"/>
      <c r="H919" s="459"/>
      <c r="J919" s="457"/>
      <c r="K919" s="457"/>
      <c r="L919" s="459"/>
      <c r="O919" s="459"/>
    </row>
    <row r="920" spans="4:15">
      <c r="D920" s="459"/>
      <c r="H920" s="459"/>
      <c r="J920" s="457"/>
      <c r="K920" s="457"/>
      <c r="L920" s="459"/>
      <c r="O920" s="459"/>
    </row>
    <row r="921" spans="4:15">
      <c r="D921" s="459"/>
      <c r="H921" s="459"/>
      <c r="J921" s="457"/>
      <c r="K921" s="457"/>
      <c r="L921" s="459"/>
      <c r="O921" s="459"/>
    </row>
    <row r="922" spans="4:15">
      <c r="D922" s="459"/>
      <c r="H922" s="459"/>
      <c r="J922" s="457"/>
      <c r="K922" s="457"/>
      <c r="L922" s="459"/>
      <c r="O922" s="459"/>
    </row>
    <row r="923" spans="4:15">
      <c r="D923" s="459"/>
      <c r="H923" s="459"/>
      <c r="J923" s="457"/>
      <c r="K923" s="457"/>
      <c r="L923" s="459"/>
      <c r="O923" s="459"/>
    </row>
    <row r="924" spans="4:15">
      <c r="D924" s="459"/>
      <c r="H924" s="459"/>
      <c r="J924" s="457"/>
      <c r="K924" s="457"/>
      <c r="L924" s="459"/>
      <c r="O924" s="459"/>
    </row>
    <row r="925" spans="4:15">
      <c r="D925" s="459"/>
      <c r="H925" s="459"/>
      <c r="J925" s="457"/>
      <c r="K925" s="457"/>
      <c r="L925" s="459"/>
      <c r="O925" s="459"/>
    </row>
    <row r="926" spans="4:15">
      <c r="D926" s="459"/>
      <c r="H926" s="459"/>
      <c r="J926" s="457"/>
      <c r="K926" s="457"/>
      <c r="L926" s="459"/>
      <c r="O926" s="459"/>
    </row>
    <row r="927" spans="4:15">
      <c r="D927" s="459"/>
      <c r="H927" s="459"/>
      <c r="J927" s="457"/>
      <c r="K927" s="457"/>
      <c r="L927" s="459"/>
      <c r="O927" s="459"/>
    </row>
    <row r="928" spans="4:15">
      <c r="D928" s="459"/>
      <c r="H928" s="459"/>
      <c r="J928" s="457"/>
      <c r="K928" s="457"/>
      <c r="L928" s="459"/>
      <c r="O928" s="459"/>
    </row>
    <row r="929" spans="4:15">
      <c r="D929" s="459"/>
      <c r="H929" s="459"/>
      <c r="J929" s="457"/>
      <c r="K929" s="457"/>
      <c r="L929" s="459"/>
      <c r="O929" s="459"/>
    </row>
    <row r="930" spans="4:15">
      <c r="D930" s="459"/>
      <c r="H930" s="459"/>
      <c r="J930" s="457"/>
      <c r="K930" s="457"/>
      <c r="L930" s="459"/>
      <c r="O930" s="459"/>
    </row>
    <row r="931" spans="4:15">
      <c r="D931" s="459"/>
      <c r="H931" s="459"/>
      <c r="J931" s="457"/>
      <c r="K931" s="457"/>
      <c r="L931" s="459"/>
      <c r="O931" s="459"/>
    </row>
    <row r="932" spans="4:15">
      <c r="D932" s="459"/>
      <c r="H932" s="459"/>
      <c r="J932" s="457"/>
      <c r="K932" s="457"/>
      <c r="L932" s="459"/>
      <c r="O932" s="459"/>
    </row>
    <row r="933" spans="4:15">
      <c r="D933" s="459"/>
      <c r="H933" s="459"/>
      <c r="J933" s="457"/>
      <c r="K933" s="457"/>
      <c r="L933" s="459"/>
      <c r="O933" s="459"/>
    </row>
    <row r="934" spans="4:15">
      <c r="D934" s="459"/>
      <c r="H934" s="459"/>
      <c r="J934" s="457"/>
      <c r="K934" s="457"/>
      <c r="L934" s="459"/>
      <c r="O934" s="459"/>
    </row>
    <row r="935" spans="4:15">
      <c r="D935" s="459"/>
      <c r="H935" s="459"/>
      <c r="J935" s="457"/>
      <c r="K935" s="457"/>
      <c r="L935" s="459"/>
      <c r="O935" s="459"/>
    </row>
    <row r="936" spans="4:15">
      <c r="D936" s="459"/>
      <c r="H936" s="459"/>
      <c r="J936" s="457"/>
      <c r="K936" s="457"/>
      <c r="L936" s="459"/>
      <c r="O936" s="459"/>
    </row>
    <row r="937" spans="4:15">
      <c r="D937" s="459"/>
      <c r="H937" s="459"/>
      <c r="J937" s="457"/>
      <c r="K937" s="457"/>
      <c r="L937" s="459"/>
      <c r="O937" s="459"/>
    </row>
    <row r="938" spans="4:15">
      <c r="D938" s="459"/>
      <c r="H938" s="459"/>
      <c r="J938" s="457"/>
      <c r="K938" s="457"/>
      <c r="L938" s="459"/>
      <c r="O938" s="459"/>
    </row>
    <row r="939" spans="4:15">
      <c r="D939" s="459"/>
      <c r="H939" s="459"/>
      <c r="J939" s="457"/>
      <c r="K939" s="457"/>
      <c r="L939" s="459"/>
      <c r="O939" s="459"/>
    </row>
    <row r="940" spans="4:15">
      <c r="D940" s="459"/>
      <c r="H940" s="459"/>
      <c r="J940" s="457"/>
      <c r="K940" s="457"/>
      <c r="L940" s="459"/>
      <c r="O940" s="459"/>
    </row>
    <row r="941" spans="4:15">
      <c r="D941" s="459"/>
      <c r="H941" s="459"/>
      <c r="J941" s="457"/>
      <c r="K941" s="457"/>
      <c r="L941" s="459"/>
      <c r="O941" s="459"/>
    </row>
    <row r="942" spans="4:15">
      <c r="D942" s="459"/>
      <c r="H942" s="459"/>
      <c r="J942" s="457"/>
      <c r="K942" s="457"/>
      <c r="L942" s="459"/>
      <c r="O942" s="459"/>
    </row>
    <row r="943" spans="4:15">
      <c r="D943" s="459"/>
      <c r="H943" s="459"/>
      <c r="J943" s="457"/>
      <c r="K943" s="457"/>
      <c r="L943" s="459"/>
      <c r="O943" s="459"/>
    </row>
    <row r="944" spans="4:15">
      <c r="D944" s="459"/>
      <c r="H944" s="459"/>
      <c r="J944" s="457"/>
      <c r="K944" s="457"/>
      <c r="L944" s="459"/>
      <c r="O944" s="459"/>
    </row>
    <row r="945" spans="4:15">
      <c r="D945" s="459"/>
      <c r="H945" s="459"/>
      <c r="J945" s="457"/>
      <c r="K945" s="457"/>
      <c r="L945" s="459"/>
      <c r="O945" s="459"/>
    </row>
    <row r="946" spans="4:15">
      <c r="D946" s="459"/>
      <c r="H946" s="459"/>
      <c r="J946" s="457"/>
      <c r="K946" s="457"/>
      <c r="L946" s="459"/>
      <c r="O946" s="459"/>
    </row>
    <row r="947" spans="4:15">
      <c r="D947" s="459"/>
      <c r="H947" s="459"/>
      <c r="J947" s="457"/>
      <c r="K947" s="457"/>
      <c r="L947" s="459"/>
      <c r="O947" s="459"/>
    </row>
    <row r="948" spans="4:15">
      <c r="D948" s="459"/>
      <c r="H948" s="459"/>
      <c r="J948" s="457"/>
      <c r="K948" s="457"/>
      <c r="L948" s="459"/>
      <c r="O948" s="459"/>
    </row>
    <row r="949" spans="4:15">
      <c r="D949" s="459"/>
      <c r="H949" s="459"/>
      <c r="J949" s="457"/>
      <c r="K949" s="457"/>
      <c r="L949" s="459"/>
      <c r="O949" s="459"/>
    </row>
    <row r="950" spans="4:15">
      <c r="D950" s="459"/>
      <c r="H950" s="459"/>
      <c r="J950" s="457"/>
      <c r="K950" s="457"/>
      <c r="L950" s="459"/>
      <c r="O950" s="459"/>
    </row>
    <row r="951" spans="4:15">
      <c r="D951" s="459"/>
      <c r="H951" s="459"/>
      <c r="J951" s="457"/>
      <c r="K951" s="457"/>
      <c r="L951" s="459"/>
      <c r="O951" s="459"/>
    </row>
    <row r="952" spans="4:15">
      <c r="D952" s="459"/>
      <c r="H952" s="459"/>
      <c r="J952" s="457"/>
      <c r="K952" s="457"/>
      <c r="L952" s="459"/>
      <c r="O952" s="459"/>
    </row>
    <row r="953" spans="4:15">
      <c r="D953" s="459"/>
      <c r="H953" s="459"/>
      <c r="J953" s="457"/>
      <c r="K953" s="457"/>
      <c r="L953" s="459"/>
      <c r="O953" s="459"/>
    </row>
    <row r="954" spans="4:15">
      <c r="D954" s="459"/>
      <c r="H954" s="459"/>
      <c r="J954" s="457"/>
      <c r="K954" s="457"/>
      <c r="L954" s="459"/>
      <c r="O954" s="459"/>
    </row>
    <row r="955" spans="4:15">
      <c r="D955" s="459"/>
      <c r="H955" s="459"/>
      <c r="J955" s="457"/>
      <c r="K955" s="457"/>
      <c r="L955" s="459"/>
      <c r="O955" s="459"/>
    </row>
    <row r="956" spans="4:15">
      <c r="D956" s="459"/>
      <c r="H956" s="459"/>
      <c r="J956" s="457"/>
      <c r="K956" s="457"/>
      <c r="L956" s="459"/>
      <c r="O956" s="459"/>
    </row>
    <row r="957" spans="4:15">
      <c r="D957" s="459"/>
      <c r="H957" s="459"/>
      <c r="J957" s="457"/>
      <c r="K957" s="457"/>
      <c r="L957" s="459"/>
      <c r="O957" s="459"/>
    </row>
    <row r="958" spans="4:15">
      <c r="D958" s="459"/>
      <c r="H958" s="459"/>
      <c r="J958" s="457"/>
      <c r="K958" s="457"/>
      <c r="L958" s="459"/>
      <c r="O958" s="459"/>
    </row>
    <row r="959" spans="4:15">
      <c r="D959" s="459"/>
      <c r="H959" s="459"/>
      <c r="J959" s="457"/>
      <c r="K959" s="457"/>
      <c r="L959" s="459"/>
      <c r="O959" s="459"/>
    </row>
    <row r="960" spans="4:15">
      <c r="D960" s="459"/>
      <c r="H960" s="459"/>
      <c r="J960" s="457"/>
      <c r="K960" s="457"/>
      <c r="L960" s="459"/>
      <c r="O960" s="459"/>
    </row>
    <row r="961" spans="4:15">
      <c r="D961" s="459"/>
      <c r="H961" s="459"/>
      <c r="J961" s="457"/>
      <c r="K961" s="457"/>
      <c r="L961" s="459"/>
      <c r="O961" s="459"/>
    </row>
    <row r="962" spans="4:15">
      <c r="D962" s="459"/>
      <c r="H962" s="459"/>
      <c r="J962" s="457"/>
      <c r="K962" s="457"/>
      <c r="L962" s="459"/>
      <c r="O962" s="459"/>
    </row>
    <row r="963" spans="4:15">
      <c r="D963" s="459"/>
      <c r="H963" s="459"/>
      <c r="J963" s="457"/>
      <c r="K963" s="457"/>
      <c r="L963" s="459"/>
      <c r="O963" s="459"/>
    </row>
    <row r="964" spans="4:15">
      <c r="D964" s="459"/>
      <c r="H964" s="459"/>
      <c r="J964" s="457"/>
      <c r="K964" s="457"/>
      <c r="L964" s="459"/>
      <c r="O964" s="459"/>
    </row>
    <row r="965" spans="4:15">
      <c r="D965" s="459"/>
      <c r="H965" s="459"/>
      <c r="J965" s="457"/>
      <c r="K965" s="457"/>
      <c r="L965" s="459"/>
      <c r="O965" s="459"/>
    </row>
    <row r="966" spans="4:15">
      <c r="D966" s="459"/>
      <c r="H966" s="459"/>
      <c r="J966" s="457"/>
      <c r="K966" s="457"/>
      <c r="L966" s="459"/>
      <c r="O966" s="459"/>
    </row>
    <row r="967" spans="4:15">
      <c r="D967" s="459"/>
      <c r="H967" s="459"/>
      <c r="J967" s="457"/>
      <c r="K967" s="457"/>
      <c r="L967" s="459"/>
      <c r="O967" s="459"/>
    </row>
    <row r="968" spans="4:15">
      <c r="D968" s="459"/>
      <c r="H968" s="459"/>
      <c r="J968" s="457"/>
      <c r="K968" s="457"/>
      <c r="L968" s="459"/>
      <c r="O968" s="459"/>
    </row>
    <row r="969" spans="4:15">
      <c r="D969" s="459"/>
      <c r="H969" s="459"/>
      <c r="J969" s="457"/>
      <c r="K969" s="457"/>
      <c r="L969" s="459"/>
      <c r="O969" s="459"/>
    </row>
    <row r="970" spans="4:15">
      <c r="D970" s="459"/>
      <c r="H970" s="459"/>
      <c r="J970" s="457"/>
      <c r="K970" s="457"/>
      <c r="L970" s="459"/>
      <c r="O970" s="459"/>
    </row>
    <row r="971" spans="4:15">
      <c r="D971" s="459"/>
      <c r="H971" s="459"/>
      <c r="J971" s="457"/>
      <c r="K971" s="457"/>
      <c r="L971" s="459"/>
      <c r="O971" s="459"/>
    </row>
    <row r="972" spans="4:15">
      <c r="D972" s="459"/>
      <c r="H972" s="459"/>
      <c r="J972" s="457"/>
      <c r="K972" s="457"/>
      <c r="L972" s="459"/>
      <c r="O972" s="459"/>
    </row>
    <row r="973" spans="4:15">
      <c r="D973" s="459"/>
      <c r="H973" s="459"/>
      <c r="J973" s="457"/>
      <c r="K973" s="457"/>
      <c r="L973" s="459"/>
      <c r="O973" s="459"/>
    </row>
    <row r="974" spans="4:15">
      <c r="D974" s="459"/>
      <c r="H974" s="459"/>
      <c r="J974" s="457"/>
      <c r="K974" s="457"/>
      <c r="L974" s="459"/>
      <c r="O974" s="459"/>
    </row>
  </sheetData>
  <autoFilter ref="A1:Q73"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5"/>
  <sheetViews>
    <sheetView workbookViewId="0"/>
  </sheetViews>
  <sheetFormatPr baseColWidth="10" defaultColWidth="12.7109375" defaultRowHeight="15" customHeight="1"/>
  <cols>
    <col min="1" max="1" width="20" customWidth="1"/>
    <col min="2" max="2" width="31.28515625" customWidth="1"/>
    <col min="3" max="3" width="14" customWidth="1"/>
    <col min="4" max="4" width="42.7109375" customWidth="1"/>
    <col min="5" max="5" width="22.28515625" customWidth="1"/>
    <col min="6" max="6" width="25.28515625" customWidth="1"/>
    <col min="7" max="7" width="16.28515625" customWidth="1"/>
    <col min="8" max="8" width="24.28515625" customWidth="1"/>
    <col min="9" max="9" width="26.28515625" customWidth="1"/>
    <col min="10" max="10" width="21.140625" customWidth="1"/>
    <col min="11" max="11" width="26" customWidth="1"/>
    <col min="12" max="12" width="22.28515625" customWidth="1"/>
    <col min="13" max="13" width="20.28515625" customWidth="1"/>
    <col min="14" max="14" width="19.28515625" customWidth="1"/>
    <col min="15" max="15" width="32.140625" customWidth="1"/>
    <col min="16" max="16" width="56.28515625" customWidth="1"/>
    <col min="17" max="17" width="28.140625" customWidth="1"/>
    <col min="18" max="18" width="16.28515625" customWidth="1"/>
    <col min="19" max="19" width="17" customWidth="1"/>
    <col min="20" max="22" width="16.28515625" customWidth="1"/>
    <col min="23" max="36" width="11.28515625" customWidth="1"/>
  </cols>
  <sheetData>
    <row r="1" spans="1:12" ht="47.25" customHeight="1">
      <c r="A1" s="532"/>
      <c r="B1" s="520"/>
      <c r="C1" s="531" t="s">
        <v>1499</v>
      </c>
      <c r="D1" s="511"/>
      <c r="E1" s="511"/>
      <c r="F1" s="511"/>
      <c r="G1" s="511"/>
      <c r="H1" s="511"/>
      <c r="I1" s="511"/>
      <c r="J1" s="512"/>
      <c r="K1" s="533" t="s">
        <v>1856</v>
      </c>
      <c r="L1" s="221"/>
    </row>
    <row r="2" spans="1:12" ht="47.25" customHeight="1">
      <c r="A2" s="521"/>
      <c r="B2" s="523"/>
      <c r="C2" s="531" t="s">
        <v>1857</v>
      </c>
      <c r="D2" s="511"/>
      <c r="E2" s="511"/>
      <c r="F2" s="511"/>
      <c r="G2" s="511"/>
      <c r="H2" s="511"/>
      <c r="I2" s="511"/>
      <c r="J2" s="512"/>
      <c r="K2" s="494"/>
      <c r="L2" s="221"/>
    </row>
    <row r="3" spans="1:12" ht="12.75" customHeight="1">
      <c r="A3" s="534"/>
      <c r="B3" s="511"/>
      <c r="C3" s="511"/>
      <c r="D3" s="511"/>
      <c r="E3" s="511"/>
      <c r="F3" s="511"/>
      <c r="G3" s="511"/>
      <c r="H3" s="511"/>
      <c r="I3" s="511"/>
      <c r="J3" s="511"/>
      <c r="K3" s="511"/>
      <c r="L3" s="512"/>
    </row>
    <row r="4" spans="1:12" ht="12.75" customHeight="1">
      <c r="A4" s="530" t="s">
        <v>1858</v>
      </c>
      <c r="B4" s="511"/>
      <c r="C4" s="511"/>
      <c r="D4" s="511"/>
      <c r="E4" s="511"/>
      <c r="F4" s="511"/>
      <c r="G4" s="511"/>
      <c r="H4" s="511"/>
      <c r="I4" s="511"/>
      <c r="J4" s="511"/>
      <c r="K4" s="511"/>
      <c r="L4" s="512"/>
    </row>
    <row r="5" spans="1:12" ht="12.75" customHeight="1">
      <c r="A5" s="222" t="s">
        <v>1859</v>
      </c>
      <c r="B5" s="531" t="s">
        <v>1860</v>
      </c>
      <c r="C5" s="512"/>
      <c r="D5" s="222" t="s">
        <v>1861</v>
      </c>
      <c r="E5" s="222" t="s">
        <v>1862</v>
      </c>
      <c r="F5" s="222" t="s">
        <v>172</v>
      </c>
      <c r="G5" s="534"/>
      <c r="H5" s="512"/>
      <c r="I5" s="223"/>
      <c r="J5" s="224" t="s">
        <v>1863</v>
      </c>
      <c r="K5" s="534"/>
      <c r="L5" s="512"/>
    </row>
    <row r="6" spans="1:12" ht="12.75" customHeight="1">
      <c r="A6" s="535"/>
      <c r="B6" s="514"/>
      <c r="C6" s="514"/>
      <c r="D6" s="514"/>
      <c r="E6" s="514"/>
      <c r="F6" s="514"/>
      <c r="G6" s="514"/>
      <c r="H6" s="514"/>
      <c r="I6" s="514"/>
      <c r="J6" s="514"/>
      <c r="K6" s="514"/>
      <c r="L6" s="515"/>
    </row>
    <row r="7" spans="1:12" ht="12.75" customHeight="1">
      <c r="A7" s="530" t="s">
        <v>1864</v>
      </c>
      <c r="B7" s="511"/>
      <c r="C7" s="511"/>
      <c r="D7" s="511"/>
      <c r="E7" s="511"/>
      <c r="F7" s="511"/>
      <c r="G7" s="511"/>
      <c r="H7" s="511"/>
      <c r="I7" s="511"/>
      <c r="J7" s="511"/>
      <c r="K7" s="511"/>
      <c r="L7" s="512"/>
    </row>
    <row r="8" spans="1:12" ht="12.75" customHeight="1">
      <c r="A8" s="536" t="s">
        <v>1865</v>
      </c>
      <c r="B8" s="511"/>
      <c r="C8" s="511"/>
      <c r="D8" s="511"/>
      <c r="E8" s="511"/>
      <c r="F8" s="511"/>
      <c r="G8" s="511"/>
      <c r="H8" s="511"/>
      <c r="I8" s="511"/>
      <c r="J8" s="511"/>
      <c r="K8" s="537"/>
      <c r="L8" s="225"/>
    </row>
    <row r="9" spans="1:12" ht="12.75" customHeight="1">
      <c r="A9" s="226" t="s">
        <v>1866</v>
      </c>
      <c r="B9" s="226" t="s">
        <v>1867</v>
      </c>
      <c r="C9" s="226" t="s">
        <v>1868</v>
      </c>
      <c r="D9" s="226" t="s">
        <v>1869</v>
      </c>
      <c r="E9" s="226" t="s">
        <v>1870</v>
      </c>
      <c r="F9" s="226" t="s">
        <v>1871</v>
      </c>
      <c r="G9" s="227" t="s">
        <v>1872</v>
      </c>
      <c r="H9" s="226" t="s">
        <v>1873</v>
      </c>
      <c r="I9" s="228" t="s">
        <v>1874</v>
      </c>
      <c r="J9" s="228" t="s">
        <v>1875</v>
      </c>
      <c r="K9" s="226" t="s">
        <v>1876</v>
      </c>
      <c r="L9" s="229" t="s">
        <v>1639</v>
      </c>
    </row>
    <row r="10" spans="1:12" ht="12.75" customHeight="1">
      <c r="A10" s="230" t="s">
        <v>1518</v>
      </c>
      <c r="B10" s="230" t="s">
        <v>1742</v>
      </c>
      <c r="C10" s="230">
        <v>84131501</v>
      </c>
      <c r="D10" s="231" t="s">
        <v>1877</v>
      </c>
      <c r="E10" s="230" t="s">
        <v>121</v>
      </c>
      <c r="F10" s="230" t="s">
        <v>121</v>
      </c>
      <c r="G10" s="232">
        <v>0</v>
      </c>
      <c r="H10" s="231" t="s">
        <v>1715</v>
      </c>
      <c r="I10" s="233">
        <v>5017047</v>
      </c>
      <c r="J10" s="233">
        <v>5017047</v>
      </c>
      <c r="K10" s="234" t="s">
        <v>1878</v>
      </c>
      <c r="L10" s="235" t="s">
        <v>1743</v>
      </c>
    </row>
    <row r="11" spans="1:12" ht="12.75" customHeight="1">
      <c r="A11" s="231" t="s">
        <v>1569</v>
      </c>
      <c r="B11" s="230" t="s">
        <v>1852</v>
      </c>
      <c r="C11" s="231">
        <v>84131501</v>
      </c>
      <c r="D11" s="231" t="s">
        <v>1713</v>
      </c>
      <c r="E11" s="230" t="s">
        <v>1714</v>
      </c>
      <c r="F11" s="230" t="s">
        <v>258</v>
      </c>
      <c r="G11" s="231">
        <v>12</v>
      </c>
      <c r="H11" s="236" t="s">
        <v>1715</v>
      </c>
      <c r="I11" s="237">
        <v>30137953</v>
      </c>
      <c r="J11" s="237">
        <v>30137953</v>
      </c>
      <c r="K11" s="238" t="s">
        <v>1879</v>
      </c>
      <c r="L11" s="235" t="s">
        <v>1743</v>
      </c>
    </row>
    <row r="12" spans="1:12" ht="12.75" customHeight="1">
      <c r="A12" s="231" t="s">
        <v>1518</v>
      </c>
      <c r="B12" s="230" t="s">
        <v>1754</v>
      </c>
      <c r="C12" s="231">
        <v>80131500</v>
      </c>
      <c r="D12" s="231" t="s">
        <v>1880</v>
      </c>
      <c r="E12" s="231" t="s">
        <v>121</v>
      </c>
      <c r="F12" s="231" t="s">
        <v>121</v>
      </c>
      <c r="G12" s="239">
        <v>1</v>
      </c>
      <c r="H12" s="231" t="s">
        <v>1675</v>
      </c>
      <c r="I12" s="240">
        <v>20076133</v>
      </c>
      <c r="J12" s="240">
        <v>20076133</v>
      </c>
      <c r="K12" s="234" t="s">
        <v>1878</v>
      </c>
      <c r="L12" s="235" t="s">
        <v>1755</v>
      </c>
    </row>
    <row r="13" spans="1:12" ht="12.75" customHeight="1">
      <c r="A13" s="231" t="s">
        <v>1569</v>
      </c>
      <c r="B13" s="231" t="s">
        <v>1853</v>
      </c>
      <c r="C13" s="231">
        <v>80131500</v>
      </c>
      <c r="D13" s="231" t="s">
        <v>1881</v>
      </c>
      <c r="E13" s="230" t="s">
        <v>121</v>
      </c>
      <c r="F13" s="230" t="s">
        <v>179</v>
      </c>
      <c r="G13" s="231">
        <v>11</v>
      </c>
      <c r="H13" s="231" t="s">
        <v>1675</v>
      </c>
      <c r="I13" s="240">
        <v>0</v>
      </c>
      <c r="J13" s="240">
        <v>228618867</v>
      </c>
      <c r="K13" s="234" t="s">
        <v>1879</v>
      </c>
      <c r="L13" s="235" t="s">
        <v>1755</v>
      </c>
    </row>
    <row r="14" spans="1:12" ht="12.75" customHeight="1">
      <c r="A14" s="538"/>
      <c r="B14" s="511"/>
      <c r="C14" s="511"/>
      <c r="D14" s="511"/>
      <c r="E14" s="511"/>
      <c r="F14" s="511"/>
      <c r="G14" s="511"/>
      <c r="H14" s="511"/>
      <c r="I14" s="511"/>
      <c r="J14" s="511"/>
      <c r="K14" s="537"/>
      <c r="L14" s="221"/>
    </row>
    <row r="15" spans="1:12" ht="66" customHeight="1">
      <c r="A15" s="539" t="s">
        <v>1629</v>
      </c>
      <c r="B15" s="512"/>
      <c r="C15" s="534"/>
      <c r="D15" s="512"/>
      <c r="E15" s="539" t="s">
        <v>1630</v>
      </c>
      <c r="F15" s="511"/>
      <c r="G15" s="512"/>
      <c r="H15" s="540">
        <v>2</v>
      </c>
      <c r="I15" s="512"/>
      <c r="J15" s="241" t="s">
        <v>1882</v>
      </c>
      <c r="K15" s="242">
        <v>45702</v>
      </c>
      <c r="L15" s="221"/>
    </row>
  </sheetData>
  <autoFilter ref="A9:AJ13" xr:uid="{00000000-0009-0000-0000-000005000000}"/>
  <mergeCells count="17">
    <mergeCell ref="A6:L6"/>
    <mergeCell ref="A7:L7"/>
    <mergeCell ref="A8:K8"/>
    <mergeCell ref="A14:K14"/>
    <mergeCell ref="A15:B15"/>
    <mergeCell ref="C15:D15"/>
    <mergeCell ref="E15:G15"/>
    <mergeCell ref="H15:I15"/>
    <mergeCell ref="A4:L4"/>
    <mergeCell ref="B5:C5"/>
    <mergeCell ref="A1:B2"/>
    <mergeCell ref="C1:J1"/>
    <mergeCell ref="K1:K2"/>
    <mergeCell ref="C2:J2"/>
    <mergeCell ref="A3:L3"/>
    <mergeCell ref="G5:H5"/>
    <mergeCell ref="K5:L5"/>
  </mergeCells>
  <dataValidations count="1">
    <dataValidation type="list" allowBlank="1" showErrorMessage="1" sqref="A10:A13" xr:uid="{00000000-0002-0000-0500-000000000000}">
      <formula1>#REF!</formula1>
    </dataValidation>
  </dataValidation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L17"/>
  <sheetViews>
    <sheetView workbookViewId="0"/>
  </sheetViews>
  <sheetFormatPr baseColWidth="10" defaultColWidth="12.7109375" defaultRowHeight="15" customHeight="1"/>
  <cols>
    <col min="1" max="1" width="20" customWidth="1"/>
    <col min="2" max="2" width="31.28515625" customWidth="1"/>
    <col min="3" max="3" width="14" customWidth="1"/>
    <col min="4" max="4" width="42.7109375" customWidth="1"/>
    <col min="5" max="5" width="22.28515625" customWidth="1"/>
    <col min="6" max="6" width="25.28515625" customWidth="1"/>
    <col min="7" max="7" width="16.28515625" customWidth="1"/>
    <col min="8" max="8" width="24.28515625" customWidth="1"/>
    <col min="9" max="9" width="26.28515625" customWidth="1"/>
    <col min="10" max="10" width="21.140625" customWidth="1"/>
    <col min="11" max="11" width="26" customWidth="1"/>
    <col min="12" max="12" width="22.28515625" customWidth="1"/>
    <col min="13" max="13" width="20.28515625" customWidth="1"/>
    <col min="14" max="14" width="19.28515625" customWidth="1"/>
    <col min="15" max="15" width="32.140625" customWidth="1"/>
    <col min="16" max="16" width="56.28515625" customWidth="1"/>
    <col min="17" max="17" width="28.140625" customWidth="1"/>
    <col min="18" max="18" width="16.28515625" customWidth="1"/>
    <col min="19" max="19" width="17" customWidth="1"/>
    <col min="20" max="22" width="16.28515625" customWidth="1"/>
    <col min="23" max="36" width="11.28515625" customWidth="1"/>
  </cols>
  <sheetData>
    <row r="1" spans="1:12" ht="47.25" customHeight="1">
      <c r="A1" s="532"/>
      <c r="B1" s="520"/>
      <c r="C1" s="531" t="s">
        <v>1499</v>
      </c>
      <c r="D1" s="511"/>
      <c r="E1" s="511"/>
      <c r="F1" s="511"/>
      <c r="G1" s="511"/>
      <c r="H1" s="511"/>
      <c r="I1" s="511"/>
      <c r="J1" s="512"/>
      <c r="K1" s="533" t="s">
        <v>1856</v>
      </c>
      <c r="L1" s="221"/>
    </row>
    <row r="2" spans="1:12" ht="47.25" customHeight="1">
      <c r="A2" s="521"/>
      <c r="B2" s="523"/>
      <c r="C2" s="531" t="s">
        <v>1857</v>
      </c>
      <c r="D2" s="511"/>
      <c r="E2" s="511"/>
      <c r="F2" s="511"/>
      <c r="G2" s="511"/>
      <c r="H2" s="511"/>
      <c r="I2" s="511"/>
      <c r="J2" s="512"/>
      <c r="K2" s="494"/>
      <c r="L2" s="221"/>
    </row>
    <row r="3" spans="1:12" ht="12.75" customHeight="1">
      <c r="A3" s="534"/>
      <c r="B3" s="511"/>
      <c r="C3" s="511"/>
      <c r="D3" s="511"/>
      <c r="E3" s="511"/>
      <c r="F3" s="511"/>
      <c r="G3" s="511"/>
      <c r="H3" s="511"/>
      <c r="I3" s="511"/>
      <c r="J3" s="511"/>
      <c r="K3" s="511"/>
      <c r="L3" s="512"/>
    </row>
    <row r="4" spans="1:12" ht="12.75" customHeight="1">
      <c r="A4" s="530" t="s">
        <v>1858</v>
      </c>
      <c r="B4" s="511"/>
      <c r="C4" s="511"/>
      <c r="D4" s="511"/>
      <c r="E4" s="511"/>
      <c r="F4" s="511"/>
      <c r="G4" s="511"/>
      <c r="H4" s="511"/>
      <c r="I4" s="511"/>
      <c r="J4" s="511"/>
      <c r="K4" s="511"/>
      <c r="L4" s="512"/>
    </row>
    <row r="5" spans="1:12" ht="12.75" customHeight="1">
      <c r="A5" s="222" t="s">
        <v>1859</v>
      </c>
      <c r="B5" s="531" t="s">
        <v>1860</v>
      </c>
      <c r="C5" s="512"/>
      <c r="D5" s="222" t="s">
        <v>1861</v>
      </c>
      <c r="E5" s="222" t="s">
        <v>1862</v>
      </c>
      <c r="F5" s="222" t="s">
        <v>172</v>
      </c>
      <c r="G5" s="534"/>
      <c r="H5" s="512"/>
      <c r="I5" s="223"/>
      <c r="J5" s="224" t="s">
        <v>1863</v>
      </c>
      <c r="K5" s="534"/>
      <c r="L5" s="512"/>
    </row>
    <row r="6" spans="1:12" ht="12.75" customHeight="1">
      <c r="A6" s="535"/>
      <c r="B6" s="514"/>
      <c r="C6" s="514"/>
      <c r="D6" s="514"/>
      <c r="E6" s="514"/>
      <c r="F6" s="514"/>
      <c r="G6" s="514"/>
      <c r="H6" s="514"/>
      <c r="I6" s="514"/>
      <c r="J6" s="514"/>
      <c r="K6" s="514"/>
      <c r="L6" s="515"/>
    </row>
    <row r="7" spans="1:12" ht="12.75" customHeight="1">
      <c r="A7" s="530" t="s">
        <v>1864</v>
      </c>
      <c r="B7" s="511"/>
      <c r="C7" s="511"/>
      <c r="D7" s="511"/>
      <c r="E7" s="511"/>
      <c r="F7" s="511"/>
      <c r="G7" s="511"/>
      <c r="H7" s="511"/>
      <c r="I7" s="511"/>
      <c r="J7" s="511"/>
      <c r="K7" s="511"/>
      <c r="L7" s="512"/>
    </row>
    <row r="8" spans="1:12" ht="12.75" customHeight="1">
      <c r="A8" s="536" t="s">
        <v>1865</v>
      </c>
      <c r="B8" s="511"/>
      <c r="C8" s="511"/>
      <c r="D8" s="511"/>
      <c r="E8" s="511"/>
      <c r="F8" s="511"/>
      <c r="G8" s="511"/>
      <c r="H8" s="511"/>
      <c r="I8" s="511"/>
      <c r="J8" s="511"/>
      <c r="K8" s="537"/>
      <c r="L8" s="225"/>
    </row>
    <row r="9" spans="1:12" ht="12.75" customHeight="1">
      <c r="A9" s="226" t="s">
        <v>1883</v>
      </c>
      <c r="B9" s="226" t="s">
        <v>1867</v>
      </c>
      <c r="C9" s="226" t="s">
        <v>1868</v>
      </c>
      <c r="D9" s="226" t="s">
        <v>1869</v>
      </c>
      <c r="E9" s="226" t="s">
        <v>1870</v>
      </c>
      <c r="F9" s="226" t="s">
        <v>1871</v>
      </c>
      <c r="G9" s="227" t="s">
        <v>1872</v>
      </c>
      <c r="H9" s="226" t="s">
        <v>1873</v>
      </c>
      <c r="I9" s="228" t="s">
        <v>1874</v>
      </c>
      <c r="J9" s="228" t="s">
        <v>1875</v>
      </c>
      <c r="K9" s="226" t="s">
        <v>1876</v>
      </c>
      <c r="L9" s="229" t="s">
        <v>1639</v>
      </c>
    </row>
    <row r="10" spans="1:12" ht="12.75" customHeight="1">
      <c r="A10" s="243" t="s">
        <v>1884</v>
      </c>
      <c r="B10" s="243" t="s">
        <v>1742</v>
      </c>
      <c r="C10" s="244">
        <v>84131501</v>
      </c>
      <c r="D10" s="244" t="s">
        <v>1713</v>
      </c>
      <c r="E10" s="243" t="s">
        <v>1714</v>
      </c>
      <c r="F10" s="243" t="s">
        <v>258</v>
      </c>
      <c r="G10" s="245">
        <v>12</v>
      </c>
      <c r="H10" s="246" t="s">
        <v>1715</v>
      </c>
      <c r="I10" s="247">
        <v>35155000</v>
      </c>
      <c r="J10" s="247">
        <v>-35155000</v>
      </c>
      <c r="K10" s="248"/>
      <c r="L10" s="249" t="s">
        <v>1743</v>
      </c>
    </row>
    <row r="11" spans="1:12" ht="12.75" hidden="1" customHeight="1">
      <c r="A11" s="230" t="s">
        <v>1518</v>
      </c>
      <c r="B11" s="230" t="s">
        <v>1742</v>
      </c>
      <c r="C11" s="230">
        <v>84131501</v>
      </c>
      <c r="D11" s="231" t="s">
        <v>1877</v>
      </c>
      <c r="E11" s="230" t="s">
        <v>121</v>
      </c>
      <c r="F11" s="230" t="s">
        <v>121</v>
      </c>
      <c r="G11" s="232">
        <v>0</v>
      </c>
      <c r="H11" s="231" t="s">
        <v>1715</v>
      </c>
      <c r="I11" s="233">
        <v>5017047</v>
      </c>
      <c r="J11" s="233">
        <v>5017047</v>
      </c>
      <c r="K11" s="234" t="s">
        <v>1878</v>
      </c>
      <c r="L11" s="235" t="s">
        <v>1743</v>
      </c>
    </row>
    <row r="12" spans="1:12" ht="12.75" hidden="1" customHeight="1">
      <c r="A12" s="231" t="s">
        <v>1569</v>
      </c>
      <c r="B12" s="230" t="s">
        <v>1852</v>
      </c>
      <c r="C12" s="231">
        <v>84131501</v>
      </c>
      <c r="D12" s="231" t="s">
        <v>1713</v>
      </c>
      <c r="E12" s="230" t="s">
        <v>1714</v>
      </c>
      <c r="F12" s="230" t="s">
        <v>258</v>
      </c>
      <c r="G12" s="231">
        <v>12</v>
      </c>
      <c r="H12" s="236" t="s">
        <v>1715</v>
      </c>
      <c r="I12" s="237">
        <v>30137953</v>
      </c>
      <c r="J12" s="237">
        <v>30137953</v>
      </c>
      <c r="K12" s="238" t="s">
        <v>1879</v>
      </c>
      <c r="L12" s="235" t="s">
        <v>1743</v>
      </c>
    </row>
    <row r="13" spans="1:12" ht="12.75" customHeight="1">
      <c r="A13" s="246" t="s">
        <v>1884</v>
      </c>
      <c r="B13" s="243" t="s">
        <v>1754</v>
      </c>
      <c r="C13" s="246">
        <v>80131500</v>
      </c>
      <c r="D13" s="246" t="s">
        <v>1881</v>
      </c>
      <c r="E13" s="243" t="s">
        <v>127</v>
      </c>
      <c r="F13" s="243" t="s">
        <v>1885</v>
      </c>
      <c r="G13" s="246">
        <v>12</v>
      </c>
      <c r="H13" s="246" t="s">
        <v>1675</v>
      </c>
      <c r="I13" s="250">
        <v>248695000</v>
      </c>
      <c r="J13" s="250">
        <v>-248695000</v>
      </c>
      <c r="K13" s="251"/>
      <c r="L13" s="249" t="s">
        <v>1755</v>
      </c>
    </row>
    <row r="14" spans="1:12" ht="12.75" hidden="1" customHeight="1">
      <c r="A14" s="231" t="s">
        <v>1518</v>
      </c>
      <c r="B14" s="230" t="s">
        <v>1754</v>
      </c>
      <c r="C14" s="231">
        <v>80131500</v>
      </c>
      <c r="D14" s="231" t="s">
        <v>1880</v>
      </c>
      <c r="E14" s="231" t="s">
        <v>121</v>
      </c>
      <c r="F14" s="231" t="s">
        <v>121</v>
      </c>
      <c r="G14" s="239">
        <v>1</v>
      </c>
      <c r="H14" s="231" t="s">
        <v>1675</v>
      </c>
      <c r="I14" s="240">
        <v>20076133</v>
      </c>
      <c r="J14" s="240">
        <v>20076133</v>
      </c>
      <c r="K14" s="234" t="s">
        <v>1878</v>
      </c>
      <c r="L14" s="235" t="s">
        <v>1755</v>
      </c>
    </row>
    <row r="15" spans="1:12" ht="12.75" hidden="1" customHeight="1">
      <c r="A15" s="231" t="s">
        <v>1569</v>
      </c>
      <c r="B15" s="231" t="s">
        <v>1853</v>
      </c>
      <c r="C15" s="231">
        <v>80131500</v>
      </c>
      <c r="D15" s="231" t="s">
        <v>1881</v>
      </c>
      <c r="E15" s="230" t="s">
        <v>121</v>
      </c>
      <c r="F15" s="230" t="s">
        <v>179</v>
      </c>
      <c r="G15" s="231">
        <v>11</v>
      </c>
      <c r="H15" s="231" t="s">
        <v>1675</v>
      </c>
      <c r="I15" s="240">
        <v>0</v>
      </c>
      <c r="J15" s="240">
        <v>228618867</v>
      </c>
      <c r="K15" s="234" t="s">
        <v>1879</v>
      </c>
      <c r="L15" s="235" t="s">
        <v>1755</v>
      </c>
    </row>
    <row r="16" spans="1:12" ht="12.75" customHeight="1">
      <c r="A16" s="538"/>
      <c r="B16" s="511"/>
      <c r="C16" s="511"/>
      <c r="D16" s="511"/>
      <c r="E16" s="511"/>
      <c r="F16" s="511"/>
      <c r="G16" s="511"/>
      <c r="H16" s="511"/>
      <c r="I16" s="511"/>
      <c r="J16" s="511"/>
      <c r="K16" s="537"/>
      <c r="L16" s="221"/>
    </row>
    <row r="17" spans="1:11" ht="66" customHeight="1">
      <c r="A17" s="539" t="s">
        <v>1629</v>
      </c>
      <c r="B17" s="512"/>
      <c r="C17" s="534"/>
      <c r="D17" s="512"/>
      <c r="E17" s="539" t="s">
        <v>1630</v>
      </c>
      <c r="F17" s="511"/>
      <c r="G17" s="512"/>
      <c r="H17" s="540">
        <v>2</v>
      </c>
      <c r="I17" s="512"/>
      <c r="J17" s="241" t="s">
        <v>1882</v>
      </c>
      <c r="K17" s="242">
        <v>45702</v>
      </c>
    </row>
  </sheetData>
  <autoFilter ref="A9:AJ15" xr:uid="{00000000-0009-0000-0000-000006000000}">
    <filterColumn colId="0">
      <filters>
        <filter val="Información Actual"/>
      </filters>
    </filterColumn>
  </autoFilter>
  <mergeCells count="17">
    <mergeCell ref="A6:L6"/>
    <mergeCell ref="A7:L7"/>
    <mergeCell ref="A8:K8"/>
    <mergeCell ref="A16:K16"/>
    <mergeCell ref="A17:B17"/>
    <mergeCell ref="C17:D17"/>
    <mergeCell ref="E17:G17"/>
    <mergeCell ref="H17:I17"/>
    <mergeCell ref="A4:L4"/>
    <mergeCell ref="B5:C5"/>
    <mergeCell ref="A1:B2"/>
    <mergeCell ref="C1:J1"/>
    <mergeCell ref="K1:K2"/>
    <mergeCell ref="C2:J2"/>
    <mergeCell ref="A3:L3"/>
    <mergeCell ref="G5:H5"/>
    <mergeCell ref="K5:L5"/>
  </mergeCells>
  <dataValidations count="1">
    <dataValidation type="list" allowBlank="1" showErrorMessage="1" sqref="A10:A15" xr:uid="{00000000-0002-0000-0600-000000000000}">
      <formula1>#REF!</formula1>
    </dataValidation>
  </dataValidations>
  <pageMargins left="0.7" right="0.7" top="0.75" bottom="0.75"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095"/>
  <sheetViews>
    <sheetView workbookViewId="0">
      <pane ySplit="3" topLeftCell="A4" activePane="bottomLeft" state="frozen"/>
      <selection pane="bottomLeft" activeCell="B5" sqref="B5"/>
    </sheetView>
  </sheetViews>
  <sheetFormatPr baseColWidth="10" defaultColWidth="12.7109375" defaultRowHeight="15" customHeight="1"/>
  <cols>
    <col min="1" max="1" width="28.140625" customWidth="1"/>
    <col min="2" max="2" width="20" customWidth="1"/>
    <col min="3" max="3" width="31.28515625" customWidth="1"/>
    <col min="4" max="4" width="14" customWidth="1"/>
    <col min="5" max="5" width="70.140625" customWidth="1"/>
    <col min="6" max="6" width="22.28515625" customWidth="1"/>
    <col min="7" max="7" width="25.28515625" customWidth="1"/>
    <col min="8" max="8" width="33" customWidth="1"/>
    <col min="9" max="9" width="24.28515625" customWidth="1"/>
    <col min="10" max="10" width="26.28515625" customWidth="1"/>
    <col min="11" max="11" width="21.140625" customWidth="1"/>
    <col min="12" max="12" width="26" customWidth="1"/>
    <col min="13" max="13" width="22.28515625" customWidth="1"/>
    <col min="14" max="14" width="20.28515625" customWidth="1"/>
    <col min="15" max="15" width="19.28515625" customWidth="1"/>
    <col min="16" max="16" width="32.140625" customWidth="1"/>
    <col min="17" max="17" width="73.140625" customWidth="1"/>
    <col min="18" max="18" width="28.140625" customWidth="1"/>
    <col min="19" max="19" width="16.28515625" customWidth="1"/>
    <col min="20" max="20" width="17" customWidth="1"/>
    <col min="21" max="23" width="16.28515625" customWidth="1"/>
    <col min="24" max="37" width="11.28515625" customWidth="1"/>
  </cols>
  <sheetData>
    <row r="1" spans="1:23" ht="54" customHeight="1">
      <c r="A1" s="518"/>
      <c r="B1" s="519"/>
      <c r="C1" s="520"/>
      <c r="D1" s="524" t="s">
        <v>1499</v>
      </c>
      <c r="E1" s="511"/>
      <c r="F1" s="511"/>
      <c r="G1" s="511"/>
      <c r="H1" s="511"/>
      <c r="I1" s="511"/>
      <c r="J1" s="511"/>
      <c r="K1" s="511"/>
      <c r="L1" s="511"/>
      <c r="M1" s="511"/>
      <c r="N1" s="511"/>
      <c r="O1" s="511"/>
      <c r="P1" s="512"/>
      <c r="Q1" s="525" t="s">
        <v>1500</v>
      </c>
      <c r="R1" s="111"/>
      <c r="S1" s="112"/>
      <c r="T1" s="112"/>
      <c r="U1" s="112"/>
      <c r="V1" s="113"/>
      <c r="W1" s="113"/>
    </row>
    <row r="2" spans="1:23" ht="54" customHeight="1">
      <c r="A2" s="521"/>
      <c r="B2" s="522"/>
      <c r="C2" s="523"/>
      <c r="D2" s="524" t="s">
        <v>1501</v>
      </c>
      <c r="E2" s="511"/>
      <c r="F2" s="511"/>
      <c r="G2" s="511"/>
      <c r="H2" s="511"/>
      <c r="I2" s="511"/>
      <c r="J2" s="511"/>
      <c r="K2" s="511"/>
      <c r="L2" s="511"/>
      <c r="M2" s="511"/>
      <c r="N2" s="511"/>
      <c r="O2" s="511"/>
      <c r="P2" s="512"/>
      <c r="Q2" s="494"/>
      <c r="R2" s="111"/>
      <c r="S2" s="112"/>
      <c r="T2" s="112"/>
      <c r="U2" s="112"/>
      <c r="V2" s="113"/>
      <c r="W2" s="113"/>
    </row>
    <row r="3" spans="1:23" ht="12.75" customHeight="1">
      <c r="A3" s="115" t="s">
        <v>1502</v>
      </c>
      <c r="B3" s="116" t="s">
        <v>1503</v>
      </c>
      <c r="C3" s="116" t="s">
        <v>46</v>
      </c>
      <c r="D3" s="116" t="s">
        <v>47</v>
      </c>
      <c r="E3" s="116" t="s">
        <v>1504</v>
      </c>
      <c r="F3" s="116" t="s">
        <v>49</v>
      </c>
      <c r="G3" s="116" t="s">
        <v>50</v>
      </c>
      <c r="H3" s="116" t="s">
        <v>1505</v>
      </c>
      <c r="I3" s="116" t="s">
        <v>1506</v>
      </c>
      <c r="J3" s="116" t="s">
        <v>1507</v>
      </c>
      <c r="K3" s="116" t="s">
        <v>1508</v>
      </c>
      <c r="L3" s="116" t="s">
        <v>1509</v>
      </c>
      <c r="M3" s="116" t="s">
        <v>1510</v>
      </c>
      <c r="N3" s="116" t="s">
        <v>57</v>
      </c>
      <c r="O3" s="116" t="s">
        <v>1511</v>
      </c>
      <c r="P3" s="116" t="s">
        <v>1512</v>
      </c>
      <c r="Q3" s="116" t="s">
        <v>1513</v>
      </c>
      <c r="R3" s="117" t="s">
        <v>1514</v>
      </c>
      <c r="S3" s="118" t="s">
        <v>1515</v>
      </c>
      <c r="T3" s="118" t="s">
        <v>1</v>
      </c>
      <c r="U3" s="118" t="s">
        <v>1516</v>
      </c>
      <c r="V3" s="119" t="s">
        <v>1517</v>
      </c>
      <c r="W3" s="120"/>
    </row>
    <row r="4" spans="1:23" ht="12.75" customHeight="1">
      <c r="A4" s="121" t="s">
        <v>1884</v>
      </c>
      <c r="B4" s="122" t="s">
        <v>291</v>
      </c>
      <c r="C4" s="121" t="s">
        <v>11</v>
      </c>
      <c r="D4" s="121">
        <v>80111600</v>
      </c>
      <c r="E4" s="121" t="s">
        <v>1295</v>
      </c>
      <c r="F4" s="121" t="s">
        <v>83</v>
      </c>
      <c r="G4" s="121" t="str">
        <f t="shared" ref="G4:G106" si="0">+F4</f>
        <v>FEBRERO</v>
      </c>
      <c r="H4" s="121">
        <v>6</v>
      </c>
      <c r="I4" s="121">
        <v>1</v>
      </c>
      <c r="J4" s="121" t="s">
        <v>84</v>
      </c>
      <c r="K4" s="121" t="s">
        <v>85</v>
      </c>
      <c r="L4" s="123">
        <v>5000000</v>
      </c>
      <c r="M4" s="123">
        <f>-L4*H4</f>
        <v>-30000000</v>
      </c>
      <c r="N4" s="121" t="s">
        <v>288</v>
      </c>
      <c r="O4" s="121" t="s">
        <v>79</v>
      </c>
      <c r="P4" s="121" t="s">
        <v>289</v>
      </c>
      <c r="Q4" s="153" t="s">
        <v>1886</v>
      </c>
      <c r="R4" s="121" t="s">
        <v>1520</v>
      </c>
      <c r="S4" s="121">
        <v>8080</v>
      </c>
      <c r="T4" s="121">
        <v>2024110010212</v>
      </c>
      <c r="U4" s="121">
        <v>1</v>
      </c>
      <c r="V4" s="124"/>
      <c r="W4" s="124">
        <f t="shared" ref="W4:W258" si="1">COUNTIF($B$4:$B$454,B4)</f>
        <v>2</v>
      </c>
    </row>
    <row r="5" spans="1:23" ht="12.75" customHeight="1">
      <c r="A5" s="121" t="s">
        <v>1518</v>
      </c>
      <c r="B5" s="122" t="s">
        <v>291</v>
      </c>
      <c r="C5" s="121" t="s">
        <v>11</v>
      </c>
      <c r="D5" s="121">
        <v>80111600</v>
      </c>
      <c r="E5" s="121" t="s">
        <v>1519</v>
      </c>
      <c r="F5" s="121" t="s">
        <v>83</v>
      </c>
      <c r="G5" s="121" t="str">
        <f t="shared" si="0"/>
        <v>FEBRERO</v>
      </c>
      <c r="H5" s="121">
        <v>6</v>
      </c>
      <c r="I5" s="121">
        <v>1</v>
      </c>
      <c r="J5" s="121" t="s">
        <v>84</v>
      </c>
      <c r="K5" s="121" t="s">
        <v>85</v>
      </c>
      <c r="L5" s="123">
        <v>5000000</v>
      </c>
      <c r="M5" s="123">
        <f>+L5*H5</f>
        <v>30000000</v>
      </c>
      <c r="N5" s="121" t="s">
        <v>288</v>
      </c>
      <c r="O5" s="121" t="s">
        <v>310</v>
      </c>
      <c r="P5" s="121" t="s">
        <v>289</v>
      </c>
      <c r="Q5" s="154"/>
      <c r="R5" s="121" t="s">
        <v>1520</v>
      </c>
      <c r="S5" s="121">
        <v>8080</v>
      </c>
      <c r="T5" s="121">
        <v>2024110010212</v>
      </c>
      <c r="U5" s="121">
        <v>1</v>
      </c>
      <c r="V5" s="124"/>
      <c r="W5" s="124">
        <f t="shared" si="1"/>
        <v>2</v>
      </c>
    </row>
    <row r="6" spans="1:23" ht="12.75" customHeight="1">
      <c r="A6" s="121" t="s">
        <v>1884</v>
      </c>
      <c r="B6" s="122" t="s">
        <v>296</v>
      </c>
      <c r="C6" s="121" t="s">
        <v>11</v>
      </c>
      <c r="D6" s="121">
        <v>80111600</v>
      </c>
      <c r="E6" s="121" t="s">
        <v>1296</v>
      </c>
      <c r="F6" s="121" t="s">
        <v>315</v>
      </c>
      <c r="G6" s="121" t="str">
        <f t="shared" si="0"/>
        <v>MARZO</v>
      </c>
      <c r="H6" s="121">
        <v>4</v>
      </c>
      <c r="I6" s="121">
        <v>1</v>
      </c>
      <c r="J6" s="121" t="s">
        <v>84</v>
      </c>
      <c r="K6" s="121" t="s">
        <v>85</v>
      </c>
      <c r="L6" s="123">
        <v>4000000</v>
      </c>
      <c r="M6" s="123">
        <f>-L6*H6</f>
        <v>-16000000</v>
      </c>
      <c r="N6" s="121" t="s">
        <v>288</v>
      </c>
      <c r="O6" s="121" t="s">
        <v>79</v>
      </c>
      <c r="P6" s="121" t="s">
        <v>289</v>
      </c>
      <c r="Q6" s="153" t="s">
        <v>1886</v>
      </c>
      <c r="R6" s="121" t="s">
        <v>1520</v>
      </c>
      <c r="S6" s="121">
        <v>8080</v>
      </c>
      <c r="T6" s="121">
        <v>2024110010212</v>
      </c>
      <c r="U6" s="121">
        <v>1</v>
      </c>
      <c r="V6" s="124"/>
      <c r="W6" s="124">
        <f t="shared" si="1"/>
        <v>2</v>
      </c>
    </row>
    <row r="7" spans="1:23" ht="12.75" customHeight="1">
      <c r="A7" s="121" t="s">
        <v>1518</v>
      </c>
      <c r="B7" s="122" t="s">
        <v>296</v>
      </c>
      <c r="C7" s="121" t="s">
        <v>11</v>
      </c>
      <c r="D7" s="121">
        <v>80111600</v>
      </c>
      <c r="E7" s="121" t="s">
        <v>1521</v>
      </c>
      <c r="F7" s="121" t="s">
        <v>315</v>
      </c>
      <c r="G7" s="121" t="str">
        <f t="shared" si="0"/>
        <v>MARZO</v>
      </c>
      <c r="H7" s="121">
        <v>4</v>
      </c>
      <c r="I7" s="121">
        <v>1</v>
      </c>
      <c r="J7" s="121" t="s">
        <v>84</v>
      </c>
      <c r="K7" s="121" t="s">
        <v>85</v>
      </c>
      <c r="L7" s="123">
        <v>4000000</v>
      </c>
      <c r="M7" s="123">
        <f>+L7*H7</f>
        <v>16000000</v>
      </c>
      <c r="N7" s="121" t="s">
        <v>288</v>
      </c>
      <c r="O7" s="121" t="s">
        <v>310</v>
      </c>
      <c r="P7" s="121" t="s">
        <v>289</v>
      </c>
      <c r="Q7" s="154"/>
      <c r="R7" s="121" t="s">
        <v>1520</v>
      </c>
      <c r="S7" s="121">
        <v>8080</v>
      </c>
      <c r="T7" s="121">
        <v>2024110010212</v>
      </c>
      <c r="U7" s="121">
        <v>1</v>
      </c>
      <c r="V7" s="124"/>
      <c r="W7" s="124">
        <f t="shared" si="1"/>
        <v>2</v>
      </c>
    </row>
    <row r="8" spans="1:23" ht="12.75" customHeight="1">
      <c r="A8" s="121" t="s">
        <v>1884</v>
      </c>
      <c r="B8" s="122" t="s">
        <v>299</v>
      </c>
      <c r="C8" s="121" t="s">
        <v>11</v>
      </c>
      <c r="D8" s="121">
        <v>80111600</v>
      </c>
      <c r="E8" s="121" t="s">
        <v>1297</v>
      </c>
      <c r="F8" s="121" t="s">
        <v>83</v>
      </c>
      <c r="G8" s="121" t="str">
        <f t="shared" si="0"/>
        <v>FEBRERO</v>
      </c>
      <c r="H8" s="121">
        <v>5</v>
      </c>
      <c r="I8" s="121">
        <v>1</v>
      </c>
      <c r="J8" s="121" t="s">
        <v>84</v>
      </c>
      <c r="K8" s="121" t="s">
        <v>85</v>
      </c>
      <c r="L8" s="123">
        <v>5000000</v>
      </c>
      <c r="M8" s="123">
        <f>-L8*H8</f>
        <v>-25000000</v>
      </c>
      <c r="N8" s="121" t="s">
        <v>288</v>
      </c>
      <c r="O8" s="121" t="s">
        <v>79</v>
      </c>
      <c r="P8" s="121" t="s">
        <v>289</v>
      </c>
      <c r="Q8" s="153" t="s">
        <v>1886</v>
      </c>
      <c r="R8" s="121" t="s">
        <v>1520</v>
      </c>
      <c r="S8" s="121">
        <v>8080</v>
      </c>
      <c r="T8" s="121">
        <v>2024110010212</v>
      </c>
      <c r="U8" s="121">
        <v>1</v>
      </c>
      <c r="V8" s="124"/>
      <c r="W8" s="124">
        <f t="shared" si="1"/>
        <v>2</v>
      </c>
    </row>
    <row r="9" spans="1:23" ht="12.75" customHeight="1">
      <c r="A9" s="121" t="s">
        <v>1518</v>
      </c>
      <c r="B9" s="122" t="s">
        <v>299</v>
      </c>
      <c r="C9" s="121" t="s">
        <v>11</v>
      </c>
      <c r="D9" s="121">
        <v>80111600</v>
      </c>
      <c r="E9" s="121" t="s">
        <v>1522</v>
      </c>
      <c r="F9" s="121" t="s">
        <v>83</v>
      </c>
      <c r="G9" s="121" t="str">
        <f t="shared" si="0"/>
        <v>FEBRERO</v>
      </c>
      <c r="H9" s="121">
        <v>5</v>
      </c>
      <c r="I9" s="121">
        <v>1</v>
      </c>
      <c r="J9" s="121" t="s">
        <v>84</v>
      </c>
      <c r="K9" s="121" t="s">
        <v>85</v>
      </c>
      <c r="L9" s="123">
        <v>5000000</v>
      </c>
      <c r="M9" s="123">
        <f>L9*H9</f>
        <v>25000000</v>
      </c>
      <c r="N9" s="121" t="s">
        <v>288</v>
      </c>
      <c r="O9" s="121" t="s">
        <v>316</v>
      </c>
      <c r="P9" s="121" t="s">
        <v>289</v>
      </c>
      <c r="Q9" s="154"/>
      <c r="R9" s="121" t="s">
        <v>1520</v>
      </c>
      <c r="S9" s="121">
        <v>8080</v>
      </c>
      <c r="T9" s="121">
        <v>2024110010212</v>
      </c>
      <c r="U9" s="121">
        <v>1</v>
      </c>
      <c r="V9" s="124"/>
      <c r="W9" s="124">
        <f t="shared" si="1"/>
        <v>2</v>
      </c>
    </row>
    <row r="10" spans="1:23" ht="12.75" customHeight="1">
      <c r="A10" s="121" t="s">
        <v>1884</v>
      </c>
      <c r="B10" s="122" t="s">
        <v>302</v>
      </c>
      <c r="C10" s="121" t="s">
        <v>11</v>
      </c>
      <c r="D10" s="121">
        <v>80111600</v>
      </c>
      <c r="E10" s="121" t="s">
        <v>1298</v>
      </c>
      <c r="F10" s="121" t="s">
        <v>315</v>
      </c>
      <c r="G10" s="121" t="str">
        <f t="shared" si="0"/>
        <v>MARZO</v>
      </c>
      <c r="H10" s="121">
        <v>4</v>
      </c>
      <c r="I10" s="121">
        <v>1</v>
      </c>
      <c r="J10" s="121" t="s">
        <v>84</v>
      </c>
      <c r="K10" s="121" t="s">
        <v>85</v>
      </c>
      <c r="L10" s="123">
        <v>4000000</v>
      </c>
      <c r="M10" s="123">
        <f>-L10*H10</f>
        <v>-16000000</v>
      </c>
      <c r="N10" s="121" t="s">
        <v>288</v>
      </c>
      <c r="O10" s="121" t="s">
        <v>79</v>
      </c>
      <c r="P10" s="121" t="s">
        <v>289</v>
      </c>
      <c r="Q10" s="153" t="s">
        <v>1886</v>
      </c>
      <c r="R10" s="121" t="s">
        <v>1520</v>
      </c>
      <c r="S10" s="121">
        <v>8080</v>
      </c>
      <c r="T10" s="121">
        <v>2024110010212</v>
      </c>
      <c r="U10" s="121">
        <v>1</v>
      </c>
      <c r="V10" s="124"/>
      <c r="W10" s="124">
        <f t="shared" si="1"/>
        <v>2</v>
      </c>
    </row>
    <row r="11" spans="1:23" ht="12.75" customHeight="1">
      <c r="A11" s="121" t="s">
        <v>1518</v>
      </c>
      <c r="B11" s="122" t="s">
        <v>302</v>
      </c>
      <c r="C11" s="121" t="s">
        <v>11</v>
      </c>
      <c r="D11" s="121">
        <v>80111600</v>
      </c>
      <c r="E11" s="121" t="s">
        <v>1523</v>
      </c>
      <c r="F11" s="121" t="s">
        <v>315</v>
      </c>
      <c r="G11" s="121" t="str">
        <f t="shared" si="0"/>
        <v>MARZO</v>
      </c>
      <c r="H11" s="121">
        <v>4</v>
      </c>
      <c r="I11" s="121">
        <v>1</v>
      </c>
      <c r="J11" s="121" t="s">
        <v>84</v>
      </c>
      <c r="K11" s="121" t="s">
        <v>85</v>
      </c>
      <c r="L11" s="123">
        <v>4000000</v>
      </c>
      <c r="M11" s="123">
        <f>+L11*H11</f>
        <v>16000000</v>
      </c>
      <c r="N11" s="121" t="s">
        <v>288</v>
      </c>
      <c r="O11" s="121" t="s">
        <v>310</v>
      </c>
      <c r="P11" s="121" t="s">
        <v>289</v>
      </c>
      <c r="Q11" s="154"/>
      <c r="R11" s="121" t="s">
        <v>1520</v>
      </c>
      <c r="S11" s="121">
        <v>8080</v>
      </c>
      <c r="T11" s="121">
        <v>2024110010212</v>
      </c>
      <c r="U11" s="121">
        <v>1</v>
      </c>
      <c r="V11" s="124"/>
      <c r="W11" s="124">
        <f t="shared" si="1"/>
        <v>2</v>
      </c>
    </row>
    <row r="12" spans="1:23" ht="12.75" customHeight="1">
      <c r="A12" s="121" t="s">
        <v>1884</v>
      </c>
      <c r="B12" s="122" t="s">
        <v>307</v>
      </c>
      <c r="C12" s="121" t="s">
        <v>11</v>
      </c>
      <c r="D12" s="121">
        <v>80111600</v>
      </c>
      <c r="E12" s="121" t="s">
        <v>1299</v>
      </c>
      <c r="F12" s="121" t="s">
        <v>309</v>
      </c>
      <c r="G12" s="121" t="str">
        <f t="shared" si="0"/>
        <v>Marzo</v>
      </c>
      <c r="H12" s="121">
        <v>4</v>
      </c>
      <c r="I12" s="121">
        <v>1</v>
      </c>
      <c r="J12" s="121" t="s">
        <v>84</v>
      </c>
      <c r="K12" s="121" t="s">
        <v>85</v>
      </c>
      <c r="L12" s="123">
        <v>4000000</v>
      </c>
      <c r="M12" s="123">
        <f>-L12*H12</f>
        <v>-16000000</v>
      </c>
      <c r="N12" s="121" t="s">
        <v>288</v>
      </c>
      <c r="O12" s="121" t="s">
        <v>79</v>
      </c>
      <c r="P12" s="121" t="s">
        <v>289</v>
      </c>
      <c r="Q12" s="153" t="s">
        <v>1886</v>
      </c>
      <c r="R12" s="121" t="s">
        <v>1520</v>
      </c>
      <c r="S12" s="121">
        <v>8080</v>
      </c>
      <c r="T12" s="121">
        <v>2024110010212</v>
      </c>
      <c r="U12" s="121">
        <v>1</v>
      </c>
      <c r="V12" s="124"/>
      <c r="W12" s="124">
        <f t="shared" si="1"/>
        <v>2</v>
      </c>
    </row>
    <row r="13" spans="1:23" ht="12.75" customHeight="1">
      <c r="A13" s="121" t="s">
        <v>1518</v>
      </c>
      <c r="B13" s="122" t="s">
        <v>307</v>
      </c>
      <c r="C13" s="121" t="s">
        <v>11</v>
      </c>
      <c r="D13" s="121">
        <v>80111600</v>
      </c>
      <c r="E13" s="121" t="s">
        <v>308</v>
      </c>
      <c r="F13" s="121" t="s">
        <v>309</v>
      </c>
      <c r="G13" s="121" t="str">
        <f t="shared" si="0"/>
        <v>Marzo</v>
      </c>
      <c r="H13" s="121">
        <v>4</v>
      </c>
      <c r="I13" s="121">
        <v>1</v>
      </c>
      <c r="J13" s="121" t="s">
        <v>84</v>
      </c>
      <c r="K13" s="121" t="s">
        <v>85</v>
      </c>
      <c r="L13" s="123">
        <v>4000000</v>
      </c>
      <c r="M13" s="123">
        <f>+L13*H13</f>
        <v>16000000</v>
      </c>
      <c r="N13" s="121" t="s">
        <v>288</v>
      </c>
      <c r="O13" s="121" t="s">
        <v>310</v>
      </c>
      <c r="P13" s="121" t="s">
        <v>289</v>
      </c>
      <c r="Q13" s="154"/>
      <c r="R13" s="121" t="s">
        <v>1520</v>
      </c>
      <c r="S13" s="121">
        <v>8080</v>
      </c>
      <c r="T13" s="121">
        <v>2024110010212</v>
      </c>
      <c r="U13" s="121">
        <v>1</v>
      </c>
      <c r="V13" s="124"/>
      <c r="W13" s="124">
        <f t="shared" si="1"/>
        <v>2</v>
      </c>
    </row>
    <row r="14" spans="1:23" ht="12.75" customHeight="1">
      <c r="A14" s="121" t="s">
        <v>1884</v>
      </c>
      <c r="B14" s="122" t="s">
        <v>311</v>
      </c>
      <c r="C14" s="121" t="s">
        <v>11</v>
      </c>
      <c r="D14" s="121">
        <v>80111600</v>
      </c>
      <c r="E14" s="121" t="s">
        <v>1300</v>
      </c>
      <c r="F14" s="121" t="s">
        <v>83</v>
      </c>
      <c r="G14" s="121" t="str">
        <f t="shared" si="0"/>
        <v>FEBRERO</v>
      </c>
      <c r="H14" s="121">
        <v>5</v>
      </c>
      <c r="I14" s="121">
        <v>1</v>
      </c>
      <c r="J14" s="121" t="s">
        <v>84</v>
      </c>
      <c r="K14" s="121" t="s">
        <v>85</v>
      </c>
      <c r="L14" s="123">
        <v>6000000</v>
      </c>
      <c r="M14" s="123">
        <f>-L14*H14</f>
        <v>-30000000</v>
      </c>
      <c r="N14" s="121" t="s">
        <v>288</v>
      </c>
      <c r="O14" s="121" t="s">
        <v>79</v>
      </c>
      <c r="P14" s="121" t="s">
        <v>289</v>
      </c>
      <c r="Q14" s="153" t="s">
        <v>1886</v>
      </c>
      <c r="R14" s="121" t="s">
        <v>1520</v>
      </c>
      <c r="S14" s="121">
        <v>8080</v>
      </c>
      <c r="T14" s="121">
        <v>2024110010212</v>
      </c>
      <c r="U14" s="121">
        <v>1</v>
      </c>
      <c r="V14" s="124"/>
      <c r="W14" s="124">
        <f t="shared" si="1"/>
        <v>2</v>
      </c>
    </row>
    <row r="15" spans="1:23" ht="12.75" customHeight="1">
      <c r="A15" s="121" t="s">
        <v>1518</v>
      </c>
      <c r="B15" s="122" t="s">
        <v>311</v>
      </c>
      <c r="C15" s="121" t="s">
        <v>11</v>
      </c>
      <c r="D15" s="121">
        <v>80111600</v>
      </c>
      <c r="E15" s="121" t="s">
        <v>312</v>
      </c>
      <c r="F15" s="121" t="s">
        <v>83</v>
      </c>
      <c r="G15" s="121" t="str">
        <f t="shared" si="0"/>
        <v>FEBRERO</v>
      </c>
      <c r="H15" s="121">
        <v>5</v>
      </c>
      <c r="I15" s="121">
        <v>1</v>
      </c>
      <c r="J15" s="121" t="s">
        <v>84</v>
      </c>
      <c r="K15" s="121" t="s">
        <v>85</v>
      </c>
      <c r="L15" s="123">
        <v>6000000</v>
      </c>
      <c r="M15" s="123">
        <f>+L15*H15</f>
        <v>30000000</v>
      </c>
      <c r="N15" s="121" t="s">
        <v>288</v>
      </c>
      <c r="O15" s="121" t="s">
        <v>310</v>
      </c>
      <c r="P15" s="121" t="s">
        <v>289</v>
      </c>
      <c r="Q15" s="154"/>
      <c r="R15" s="121" t="s">
        <v>1520</v>
      </c>
      <c r="S15" s="121">
        <v>8080</v>
      </c>
      <c r="T15" s="121">
        <v>2024110010212</v>
      </c>
      <c r="U15" s="121">
        <v>1</v>
      </c>
      <c r="V15" s="124"/>
      <c r="W15" s="124">
        <f t="shared" si="1"/>
        <v>2</v>
      </c>
    </row>
    <row r="16" spans="1:23" ht="12.75" customHeight="1">
      <c r="A16" s="121" t="s">
        <v>1884</v>
      </c>
      <c r="B16" s="122" t="s">
        <v>313</v>
      </c>
      <c r="C16" s="121" t="s">
        <v>11</v>
      </c>
      <c r="D16" s="121">
        <v>80111600</v>
      </c>
      <c r="E16" s="121" t="s">
        <v>1301</v>
      </c>
      <c r="F16" s="121" t="s">
        <v>315</v>
      </c>
      <c r="G16" s="121" t="str">
        <f t="shared" si="0"/>
        <v>MARZO</v>
      </c>
      <c r="H16" s="121">
        <v>4</v>
      </c>
      <c r="I16" s="121">
        <v>1</v>
      </c>
      <c r="J16" s="121" t="s">
        <v>84</v>
      </c>
      <c r="K16" s="121" t="s">
        <v>85</v>
      </c>
      <c r="L16" s="123">
        <v>6000000</v>
      </c>
      <c r="M16" s="123">
        <f>-L16*H16</f>
        <v>-24000000</v>
      </c>
      <c r="N16" s="121" t="s">
        <v>288</v>
      </c>
      <c r="O16" s="121" t="s">
        <v>79</v>
      </c>
      <c r="P16" s="121" t="s">
        <v>289</v>
      </c>
      <c r="Q16" s="153" t="s">
        <v>1886</v>
      </c>
      <c r="R16" s="121" t="s">
        <v>1520</v>
      </c>
      <c r="S16" s="121">
        <v>8080</v>
      </c>
      <c r="T16" s="121">
        <v>2024110010212</v>
      </c>
      <c r="U16" s="121">
        <v>1</v>
      </c>
      <c r="V16" s="124"/>
      <c r="W16" s="124">
        <f t="shared" si="1"/>
        <v>2</v>
      </c>
    </row>
    <row r="17" spans="1:23" ht="12.75" customHeight="1">
      <c r="A17" s="121" t="s">
        <v>1518</v>
      </c>
      <c r="B17" s="122" t="s">
        <v>313</v>
      </c>
      <c r="C17" s="121" t="s">
        <v>11</v>
      </c>
      <c r="D17" s="121">
        <v>80111600</v>
      </c>
      <c r="E17" s="121" t="s">
        <v>314</v>
      </c>
      <c r="F17" s="121" t="s">
        <v>315</v>
      </c>
      <c r="G17" s="121" t="str">
        <f t="shared" si="0"/>
        <v>MARZO</v>
      </c>
      <c r="H17" s="121">
        <v>10</v>
      </c>
      <c r="I17" s="121">
        <v>1</v>
      </c>
      <c r="J17" s="121" t="s">
        <v>84</v>
      </c>
      <c r="K17" s="121" t="s">
        <v>85</v>
      </c>
      <c r="L17" s="123">
        <v>6000000</v>
      </c>
      <c r="M17" s="123">
        <f>L17*H17</f>
        <v>60000000</v>
      </c>
      <c r="N17" s="121" t="s">
        <v>288</v>
      </c>
      <c r="O17" s="121" t="s">
        <v>316</v>
      </c>
      <c r="P17" s="121" t="s">
        <v>289</v>
      </c>
      <c r="Q17" s="154"/>
      <c r="R17" s="121" t="s">
        <v>1520</v>
      </c>
      <c r="S17" s="121">
        <v>8080</v>
      </c>
      <c r="T17" s="121">
        <v>2024110010212</v>
      </c>
      <c r="U17" s="121">
        <v>1</v>
      </c>
      <c r="V17" s="124"/>
      <c r="W17" s="124">
        <f t="shared" si="1"/>
        <v>2</v>
      </c>
    </row>
    <row r="18" spans="1:23" ht="12.75" customHeight="1">
      <c r="A18" s="121" t="s">
        <v>1884</v>
      </c>
      <c r="B18" s="122" t="s">
        <v>318</v>
      </c>
      <c r="C18" s="121" t="s">
        <v>11</v>
      </c>
      <c r="D18" s="121">
        <v>80111600</v>
      </c>
      <c r="E18" s="121" t="s">
        <v>304</v>
      </c>
      <c r="F18" s="121" t="s">
        <v>83</v>
      </c>
      <c r="G18" s="121" t="str">
        <f t="shared" si="0"/>
        <v>FEBRERO</v>
      </c>
      <c r="H18" s="121">
        <v>5</v>
      </c>
      <c r="I18" s="121">
        <v>1</v>
      </c>
      <c r="J18" s="121" t="s">
        <v>84</v>
      </c>
      <c r="K18" s="121" t="s">
        <v>85</v>
      </c>
      <c r="L18" s="123">
        <v>5000000</v>
      </c>
      <c r="M18" s="123">
        <f>+L18*-H18</f>
        <v>-25000000</v>
      </c>
      <c r="N18" s="121" t="s">
        <v>288</v>
      </c>
      <c r="O18" s="121" t="s">
        <v>79</v>
      </c>
      <c r="P18" s="121" t="s">
        <v>289</v>
      </c>
      <c r="Q18" s="153" t="s">
        <v>1886</v>
      </c>
      <c r="R18" s="121" t="s">
        <v>1520</v>
      </c>
      <c r="S18" s="121">
        <v>8080</v>
      </c>
      <c r="T18" s="121">
        <v>2024110010212</v>
      </c>
      <c r="U18" s="121">
        <v>1</v>
      </c>
      <c r="V18" s="124"/>
      <c r="W18" s="124">
        <f t="shared" si="1"/>
        <v>2</v>
      </c>
    </row>
    <row r="19" spans="1:23" ht="12.75" customHeight="1">
      <c r="A19" s="121" t="s">
        <v>1518</v>
      </c>
      <c r="B19" s="122" t="s">
        <v>318</v>
      </c>
      <c r="C19" s="121" t="s">
        <v>11</v>
      </c>
      <c r="D19" s="121">
        <v>80111600</v>
      </c>
      <c r="E19" s="121" t="s">
        <v>319</v>
      </c>
      <c r="F19" s="121" t="s">
        <v>83</v>
      </c>
      <c r="G19" s="121" t="str">
        <f t="shared" si="0"/>
        <v>FEBRERO</v>
      </c>
      <c r="H19" s="121">
        <v>10</v>
      </c>
      <c r="I19" s="121">
        <v>1</v>
      </c>
      <c r="J19" s="121" t="s">
        <v>84</v>
      </c>
      <c r="K19" s="121" t="s">
        <v>85</v>
      </c>
      <c r="L19" s="123">
        <v>6000000</v>
      </c>
      <c r="M19" s="123">
        <f>+L19*H19</f>
        <v>60000000</v>
      </c>
      <c r="N19" s="121" t="s">
        <v>288</v>
      </c>
      <c r="O19" s="121" t="s">
        <v>310</v>
      </c>
      <c r="P19" s="121" t="s">
        <v>289</v>
      </c>
      <c r="Q19" s="154"/>
      <c r="R19" s="121" t="s">
        <v>1520</v>
      </c>
      <c r="S19" s="121">
        <v>8080</v>
      </c>
      <c r="T19" s="121">
        <v>2024110010212</v>
      </c>
      <c r="U19" s="121">
        <v>1</v>
      </c>
      <c r="V19" s="124"/>
      <c r="W19" s="124">
        <f t="shared" si="1"/>
        <v>2</v>
      </c>
    </row>
    <row r="20" spans="1:23" ht="12.75" customHeight="1">
      <c r="A20" s="121" t="s">
        <v>1884</v>
      </c>
      <c r="B20" s="122" t="s">
        <v>322</v>
      </c>
      <c r="C20" s="121" t="s">
        <v>11</v>
      </c>
      <c r="D20" s="121">
        <v>80111600</v>
      </c>
      <c r="E20" s="121" t="s">
        <v>1302</v>
      </c>
      <c r="F20" s="121" t="s">
        <v>82</v>
      </c>
      <c r="G20" s="121" t="str">
        <f t="shared" si="0"/>
        <v>ENERO</v>
      </c>
      <c r="H20" s="121">
        <v>6</v>
      </c>
      <c r="I20" s="121">
        <v>1</v>
      </c>
      <c r="J20" s="121" t="s">
        <v>84</v>
      </c>
      <c r="K20" s="121" t="s">
        <v>85</v>
      </c>
      <c r="L20" s="123">
        <v>7300000</v>
      </c>
      <c r="M20" s="123">
        <f>-L20*H20</f>
        <v>-43800000</v>
      </c>
      <c r="N20" s="121" t="s">
        <v>288</v>
      </c>
      <c r="O20" s="121" t="s">
        <v>79</v>
      </c>
      <c r="P20" s="121" t="s">
        <v>289</v>
      </c>
      <c r="Q20" s="153" t="s">
        <v>1886</v>
      </c>
      <c r="R20" s="121" t="s">
        <v>1520</v>
      </c>
      <c r="S20" s="121">
        <v>8080</v>
      </c>
      <c r="T20" s="121">
        <v>2024110010212</v>
      </c>
      <c r="U20" s="121">
        <v>1</v>
      </c>
      <c r="V20" s="124"/>
      <c r="W20" s="124">
        <f t="shared" si="1"/>
        <v>2</v>
      </c>
    </row>
    <row r="21" spans="1:23" ht="12.75" customHeight="1">
      <c r="A21" s="121" t="s">
        <v>1518</v>
      </c>
      <c r="B21" s="122" t="s">
        <v>322</v>
      </c>
      <c r="C21" s="121" t="s">
        <v>11</v>
      </c>
      <c r="D21" s="121">
        <v>80111600</v>
      </c>
      <c r="E21" s="121" t="s">
        <v>323</v>
      </c>
      <c r="F21" s="121" t="s">
        <v>82</v>
      </c>
      <c r="G21" s="121" t="str">
        <f t="shared" si="0"/>
        <v>ENERO</v>
      </c>
      <c r="H21" s="121">
        <v>6</v>
      </c>
      <c r="I21" s="121">
        <v>1</v>
      </c>
      <c r="J21" s="121" t="s">
        <v>84</v>
      </c>
      <c r="K21" s="121" t="s">
        <v>85</v>
      </c>
      <c r="L21" s="123">
        <v>7300000</v>
      </c>
      <c r="M21" s="123">
        <f>+L21*H21</f>
        <v>43800000</v>
      </c>
      <c r="N21" s="121" t="s">
        <v>288</v>
      </c>
      <c r="O21" s="121" t="s">
        <v>316</v>
      </c>
      <c r="P21" s="121" t="s">
        <v>289</v>
      </c>
      <c r="Q21" s="154"/>
      <c r="R21" s="121" t="s">
        <v>1520</v>
      </c>
      <c r="S21" s="121">
        <v>8080</v>
      </c>
      <c r="T21" s="121">
        <v>2024110010212</v>
      </c>
      <c r="U21" s="121">
        <v>1</v>
      </c>
      <c r="V21" s="124"/>
      <c r="W21" s="124">
        <f t="shared" si="1"/>
        <v>2</v>
      </c>
    </row>
    <row r="22" spans="1:23" ht="12.75" customHeight="1">
      <c r="A22" s="121" t="s">
        <v>1884</v>
      </c>
      <c r="B22" s="122" t="s">
        <v>324</v>
      </c>
      <c r="C22" s="121" t="s">
        <v>11</v>
      </c>
      <c r="D22" s="121">
        <v>80111600</v>
      </c>
      <c r="E22" s="121" t="s">
        <v>325</v>
      </c>
      <c r="F22" s="121" t="s">
        <v>83</v>
      </c>
      <c r="G22" s="121" t="str">
        <f t="shared" si="0"/>
        <v>FEBRERO</v>
      </c>
      <c r="H22" s="121">
        <v>5</v>
      </c>
      <c r="I22" s="121">
        <v>1</v>
      </c>
      <c r="J22" s="121" t="s">
        <v>84</v>
      </c>
      <c r="K22" s="121" t="s">
        <v>85</v>
      </c>
      <c r="L22" s="123">
        <v>5000000</v>
      </c>
      <c r="M22" s="123">
        <f>-L22*H22</f>
        <v>-25000000</v>
      </c>
      <c r="N22" s="121" t="s">
        <v>288</v>
      </c>
      <c r="O22" s="121" t="s">
        <v>79</v>
      </c>
      <c r="P22" s="121" t="s">
        <v>289</v>
      </c>
      <c r="Q22" s="153" t="s">
        <v>1886</v>
      </c>
      <c r="R22" s="121" t="s">
        <v>1520</v>
      </c>
      <c r="S22" s="121">
        <v>8080</v>
      </c>
      <c r="T22" s="121">
        <v>2024110010212</v>
      </c>
      <c r="U22" s="121">
        <v>1</v>
      </c>
      <c r="V22" s="124"/>
      <c r="W22" s="124">
        <f t="shared" si="1"/>
        <v>2</v>
      </c>
    </row>
    <row r="23" spans="1:23" ht="12.75" customHeight="1">
      <c r="A23" s="121" t="s">
        <v>1518</v>
      </c>
      <c r="B23" s="122" t="s">
        <v>324</v>
      </c>
      <c r="C23" s="121" t="s">
        <v>11</v>
      </c>
      <c r="D23" s="121">
        <v>80111600</v>
      </c>
      <c r="E23" s="121" t="s">
        <v>325</v>
      </c>
      <c r="F23" s="121" t="s">
        <v>83</v>
      </c>
      <c r="G23" s="121" t="str">
        <f t="shared" si="0"/>
        <v>FEBRERO</v>
      </c>
      <c r="H23" s="121">
        <v>5</v>
      </c>
      <c r="I23" s="121">
        <v>1</v>
      </c>
      <c r="J23" s="121" t="s">
        <v>84</v>
      </c>
      <c r="K23" s="121" t="s">
        <v>85</v>
      </c>
      <c r="L23" s="123">
        <v>5000000</v>
      </c>
      <c r="M23" s="123">
        <f>+L23*H23</f>
        <v>25000000</v>
      </c>
      <c r="N23" s="121" t="s">
        <v>288</v>
      </c>
      <c r="O23" s="121" t="s">
        <v>310</v>
      </c>
      <c r="P23" s="121" t="s">
        <v>289</v>
      </c>
      <c r="Q23" s="154"/>
      <c r="R23" s="121" t="s">
        <v>1520</v>
      </c>
      <c r="S23" s="121">
        <v>8080</v>
      </c>
      <c r="T23" s="121">
        <v>2024110010212</v>
      </c>
      <c r="U23" s="121">
        <v>1</v>
      </c>
      <c r="V23" s="124"/>
      <c r="W23" s="124">
        <f t="shared" si="1"/>
        <v>2</v>
      </c>
    </row>
    <row r="24" spans="1:23" ht="12.75" customHeight="1">
      <c r="A24" s="121" t="s">
        <v>1884</v>
      </c>
      <c r="B24" s="122" t="s">
        <v>326</v>
      </c>
      <c r="C24" s="121" t="s">
        <v>11</v>
      </c>
      <c r="D24" s="121">
        <v>80111600</v>
      </c>
      <c r="E24" s="121" t="s">
        <v>1303</v>
      </c>
      <c r="F24" s="121" t="s">
        <v>309</v>
      </c>
      <c r="G24" s="121" t="str">
        <f t="shared" si="0"/>
        <v>Marzo</v>
      </c>
      <c r="H24" s="121">
        <v>4</v>
      </c>
      <c r="I24" s="121">
        <v>1</v>
      </c>
      <c r="J24" s="121" t="s">
        <v>84</v>
      </c>
      <c r="K24" s="121" t="s">
        <v>85</v>
      </c>
      <c r="L24" s="123">
        <v>7000000</v>
      </c>
      <c r="M24" s="123">
        <f>+L24*-H24</f>
        <v>-28000000</v>
      </c>
      <c r="N24" s="121" t="s">
        <v>288</v>
      </c>
      <c r="O24" s="121" t="s">
        <v>79</v>
      </c>
      <c r="P24" s="121" t="s">
        <v>289</v>
      </c>
      <c r="Q24" s="153" t="s">
        <v>1886</v>
      </c>
      <c r="R24" s="121" t="s">
        <v>1520</v>
      </c>
      <c r="S24" s="121">
        <v>8080</v>
      </c>
      <c r="T24" s="121">
        <v>2024110010212</v>
      </c>
      <c r="U24" s="121">
        <v>1</v>
      </c>
      <c r="V24" s="124"/>
      <c r="W24" s="124">
        <f t="shared" si="1"/>
        <v>2</v>
      </c>
    </row>
    <row r="25" spans="1:23" ht="12.75" customHeight="1">
      <c r="A25" s="121" t="s">
        <v>1518</v>
      </c>
      <c r="B25" s="122" t="s">
        <v>326</v>
      </c>
      <c r="C25" s="121" t="s">
        <v>11</v>
      </c>
      <c r="D25" s="121">
        <v>80111600</v>
      </c>
      <c r="E25" s="121" t="s">
        <v>1524</v>
      </c>
      <c r="F25" s="121" t="s">
        <v>309</v>
      </c>
      <c r="G25" s="121" t="str">
        <f t="shared" si="0"/>
        <v>Marzo</v>
      </c>
      <c r="H25" s="121">
        <v>5</v>
      </c>
      <c r="I25" s="121">
        <v>1</v>
      </c>
      <c r="J25" s="121" t="s">
        <v>84</v>
      </c>
      <c r="K25" s="121" t="s">
        <v>85</v>
      </c>
      <c r="L25" s="123">
        <v>7000000</v>
      </c>
      <c r="M25" s="123">
        <f>+L25*H25</f>
        <v>35000000</v>
      </c>
      <c r="N25" s="121" t="s">
        <v>288</v>
      </c>
      <c r="O25" s="121" t="s">
        <v>310</v>
      </c>
      <c r="P25" s="121" t="s">
        <v>289</v>
      </c>
      <c r="Q25" s="154"/>
      <c r="R25" s="121" t="s">
        <v>1520</v>
      </c>
      <c r="S25" s="121">
        <v>8080</v>
      </c>
      <c r="T25" s="121">
        <v>2024110010212</v>
      </c>
      <c r="U25" s="121">
        <v>1</v>
      </c>
      <c r="V25" s="124"/>
      <c r="W25" s="124">
        <f t="shared" si="1"/>
        <v>2</v>
      </c>
    </row>
    <row r="26" spans="1:23" ht="12.75" customHeight="1">
      <c r="A26" s="121" t="s">
        <v>1884</v>
      </c>
      <c r="B26" s="122" t="s">
        <v>333</v>
      </c>
      <c r="C26" s="121" t="s">
        <v>11</v>
      </c>
      <c r="D26" s="121">
        <v>80111600</v>
      </c>
      <c r="E26" s="121" t="s">
        <v>1304</v>
      </c>
      <c r="F26" s="121" t="s">
        <v>315</v>
      </c>
      <c r="G26" s="121" t="str">
        <f t="shared" si="0"/>
        <v>MARZO</v>
      </c>
      <c r="H26" s="121">
        <v>4</v>
      </c>
      <c r="I26" s="121">
        <v>1</v>
      </c>
      <c r="J26" s="121" t="s">
        <v>84</v>
      </c>
      <c r="K26" s="121" t="s">
        <v>85</v>
      </c>
      <c r="L26" s="123">
        <v>4000000</v>
      </c>
      <c r="M26" s="123">
        <f>+L26*-H26</f>
        <v>-16000000</v>
      </c>
      <c r="N26" s="121" t="s">
        <v>288</v>
      </c>
      <c r="O26" s="121" t="s">
        <v>79</v>
      </c>
      <c r="P26" s="121" t="s">
        <v>289</v>
      </c>
      <c r="Q26" s="153" t="s">
        <v>1886</v>
      </c>
      <c r="R26" s="121" t="s">
        <v>1520</v>
      </c>
      <c r="S26" s="121">
        <v>8080</v>
      </c>
      <c r="T26" s="121">
        <v>2024110010212</v>
      </c>
      <c r="U26" s="121">
        <v>1</v>
      </c>
      <c r="V26" s="124"/>
      <c r="W26" s="124">
        <f t="shared" si="1"/>
        <v>2</v>
      </c>
    </row>
    <row r="27" spans="1:23" ht="12.75" customHeight="1">
      <c r="A27" s="121" t="s">
        <v>1518</v>
      </c>
      <c r="B27" s="122" t="s">
        <v>333</v>
      </c>
      <c r="C27" s="121" t="s">
        <v>11</v>
      </c>
      <c r="D27" s="121">
        <v>80111600</v>
      </c>
      <c r="E27" s="121" t="s">
        <v>334</v>
      </c>
      <c r="F27" s="121" t="s">
        <v>315</v>
      </c>
      <c r="G27" s="121" t="str">
        <f t="shared" si="0"/>
        <v>MARZO</v>
      </c>
      <c r="H27" s="121">
        <v>4</v>
      </c>
      <c r="I27" s="121">
        <v>1</v>
      </c>
      <c r="J27" s="121" t="s">
        <v>84</v>
      </c>
      <c r="K27" s="121" t="s">
        <v>85</v>
      </c>
      <c r="L27" s="123">
        <v>4000000</v>
      </c>
      <c r="M27" s="123">
        <f>+L27*H27</f>
        <v>16000000</v>
      </c>
      <c r="N27" s="121" t="s">
        <v>288</v>
      </c>
      <c r="O27" s="121" t="s">
        <v>310</v>
      </c>
      <c r="P27" s="121" t="s">
        <v>289</v>
      </c>
      <c r="Q27" s="154"/>
      <c r="R27" s="121" t="s">
        <v>1520</v>
      </c>
      <c r="S27" s="121">
        <v>8080</v>
      </c>
      <c r="T27" s="121">
        <v>2024110010212</v>
      </c>
      <c r="U27" s="121">
        <v>1</v>
      </c>
      <c r="V27" s="124"/>
      <c r="W27" s="124">
        <f t="shared" si="1"/>
        <v>2</v>
      </c>
    </row>
    <row r="28" spans="1:23" ht="12.75" customHeight="1">
      <c r="A28" s="121" t="s">
        <v>1884</v>
      </c>
      <c r="B28" s="122" t="s">
        <v>342</v>
      </c>
      <c r="C28" s="121" t="s">
        <v>11</v>
      </c>
      <c r="D28" s="121">
        <v>80111600</v>
      </c>
      <c r="E28" s="121" t="s">
        <v>1307</v>
      </c>
      <c r="F28" s="121" t="s">
        <v>83</v>
      </c>
      <c r="G28" s="121" t="str">
        <f t="shared" si="0"/>
        <v>FEBRERO</v>
      </c>
      <c r="H28" s="121">
        <v>5</v>
      </c>
      <c r="I28" s="121">
        <v>1</v>
      </c>
      <c r="J28" s="121" t="s">
        <v>84</v>
      </c>
      <c r="K28" s="121" t="s">
        <v>85</v>
      </c>
      <c r="L28" s="123">
        <v>3600000</v>
      </c>
      <c r="M28" s="123">
        <f>-L28*H28</f>
        <v>-18000000</v>
      </c>
      <c r="N28" s="121" t="s">
        <v>288</v>
      </c>
      <c r="O28" s="121" t="s">
        <v>79</v>
      </c>
      <c r="P28" s="121" t="s">
        <v>289</v>
      </c>
      <c r="Q28" s="153" t="s">
        <v>1886</v>
      </c>
      <c r="R28" s="121" t="s">
        <v>1520</v>
      </c>
      <c r="S28" s="121">
        <v>8080</v>
      </c>
      <c r="T28" s="121">
        <v>2024110010212</v>
      </c>
      <c r="U28" s="121">
        <v>1</v>
      </c>
      <c r="V28" s="124"/>
      <c r="W28" s="124">
        <f t="shared" si="1"/>
        <v>2</v>
      </c>
    </row>
    <row r="29" spans="1:23" ht="12.75" customHeight="1">
      <c r="A29" s="121" t="s">
        <v>1518</v>
      </c>
      <c r="B29" s="122" t="s">
        <v>342</v>
      </c>
      <c r="C29" s="121" t="s">
        <v>11</v>
      </c>
      <c r="D29" s="121">
        <v>80111600</v>
      </c>
      <c r="E29" s="121" t="s">
        <v>1525</v>
      </c>
      <c r="F29" s="121" t="s">
        <v>83</v>
      </c>
      <c r="G29" s="121" t="str">
        <f t="shared" si="0"/>
        <v>FEBRERO</v>
      </c>
      <c r="H29" s="121">
        <v>5</v>
      </c>
      <c r="I29" s="121">
        <v>1</v>
      </c>
      <c r="J29" s="121" t="s">
        <v>84</v>
      </c>
      <c r="K29" s="121" t="s">
        <v>85</v>
      </c>
      <c r="L29" s="123">
        <v>3600000</v>
      </c>
      <c r="M29" s="123">
        <f>+L29*H29</f>
        <v>18000000</v>
      </c>
      <c r="N29" s="121" t="s">
        <v>288</v>
      </c>
      <c r="O29" s="121" t="s">
        <v>310</v>
      </c>
      <c r="P29" s="121" t="s">
        <v>289</v>
      </c>
      <c r="Q29" s="154"/>
      <c r="R29" s="121" t="s">
        <v>1520</v>
      </c>
      <c r="S29" s="121">
        <v>8080</v>
      </c>
      <c r="T29" s="121">
        <v>2024110010212</v>
      </c>
      <c r="U29" s="121">
        <v>1</v>
      </c>
      <c r="V29" s="124"/>
      <c r="W29" s="124">
        <f t="shared" si="1"/>
        <v>2</v>
      </c>
    </row>
    <row r="30" spans="1:23" ht="12.75" customHeight="1">
      <c r="A30" s="121" t="s">
        <v>1884</v>
      </c>
      <c r="B30" s="122" t="s">
        <v>343</v>
      </c>
      <c r="C30" s="121" t="s">
        <v>11</v>
      </c>
      <c r="D30" s="121">
        <v>80111600</v>
      </c>
      <c r="E30" s="121" t="s">
        <v>1308</v>
      </c>
      <c r="F30" s="121" t="s">
        <v>83</v>
      </c>
      <c r="G30" s="121" t="str">
        <f t="shared" si="0"/>
        <v>FEBRERO</v>
      </c>
      <c r="H30" s="121">
        <v>5</v>
      </c>
      <c r="I30" s="121">
        <v>1</v>
      </c>
      <c r="J30" s="121" t="s">
        <v>84</v>
      </c>
      <c r="K30" s="121" t="s">
        <v>85</v>
      </c>
      <c r="L30" s="123">
        <v>5500000</v>
      </c>
      <c r="M30" s="123">
        <f>+L30*-H30</f>
        <v>-27500000</v>
      </c>
      <c r="N30" s="121" t="s">
        <v>288</v>
      </c>
      <c r="O30" s="121" t="s">
        <v>79</v>
      </c>
      <c r="P30" s="121" t="s">
        <v>289</v>
      </c>
      <c r="Q30" s="153" t="s">
        <v>1886</v>
      </c>
      <c r="R30" s="121" t="s">
        <v>1520</v>
      </c>
      <c r="S30" s="121">
        <v>8080</v>
      </c>
      <c r="T30" s="121">
        <v>2024110010212</v>
      </c>
      <c r="U30" s="121">
        <v>1</v>
      </c>
      <c r="V30" s="124"/>
      <c r="W30" s="124">
        <f t="shared" si="1"/>
        <v>2</v>
      </c>
    </row>
    <row r="31" spans="1:23" ht="12.75" customHeight="1">
      <c r="A31" s="121" t="s">
        <v>1518</v>
      </c>
      <c r="B31" s="122" t="s">
        <v>343</v>
      </c>
      <c r="C31" s="121" t="s">
        <v>11</v>
      </c>
      <c r="D31" s="121">
        <v>80111600</v>
      </c>
      <c r="E31" s="121" t="s">
        <v>1526</v>
      </c>
      <c r="F31" s="121" t="s">
        <v>83</v>
      </c>
      <c r="G31" s="121" t="str">
        <f t="shared" si="0"/>
        <v>FEBRERO</v>
      </c>
      <c r="H31" s="121">
        <v>5</v>
      </c>
      <c r="I31" s="121">
        <v>1</v>
      </c>
      <c r="J31" s="121" t="s">
        <v>84</v>
      </c>
      <c r="K31" s="121" t="s">
        <v>85</v>
      </c>
      <c r="L31" s="123">
        <v>5500000</v>
      </c>
      <c r="M31" s="123">
        <f>+L31*H31</f>
        <v>27500000</v>
      </c>
      <c r="N31" s="121" t="s">
        <v>288</v>
      </c>
      <c r="O31" s="121" t="s">
        <v>79</v>
      </c>
      <c r="P31" s="121" t="s">
        <v>289</v>
      </c>
      <c r="Q31" s="154"/>
      <c r="R31" s="121" t="s">
        <v>1520</v>
      </c>
      <c r="S31" s="121">
        <v>8080</v>
      </c>
      <c r="T31" s="121">
        <v>2024110010212</v>
      </c>
      <c r="U31" s="121">
        <v>1</v>
      </c>
      <c r="V31" s="124"/>
      <c r="W31" s="124">
        <f t="shared" si="1"/>
        <v>2</v>
      </c>
    </row>
    <row r="32" spans="1:23" ht="12.75" customHeight="1">
      <c r="A32" s="121" t="s">
        <v>1884</v>
      </c>
      <c r="B32" s="122" t="s">
        <v>1887</v>
      </c>
      <c r="C32" s="121" t="s">
        <v>11</v>
      </c>
      <c r="D32" s="121">
        <v>80111600</v>
      </c>
      <c r="E32" s="121" t="s">
        <v>1309</v>
      </c>
      <c r="F32" s="121" t="s">
        <v>83</v>
      </c>
      <c r="G32" s="121" t="str">
        <f t="shared" si="0"/>
        <v>FEBRERO</v>
      </c>
      <c r="H32" s="121">
        <v>4</v>
      </c>
      <c r="I32" s="121">
        <v>1</v>
      </c>
      <c r="J32" s="121" t="s">
        <v>84</v>
      </c>
      <c r="K32" s="121" t="s">
        <v>85</v>
      </c>
      <c r="L32" s="123">
        <v>4500000</v>
      </c>
      <c r="M32" s="123">
        <f>+L32*-H32</f>
        <v>-18000000</v>
      </c>
      <c r="N32" s="121" t="s">
        <v>288</v>
      </c>
      <c r="O32" s="121" t="s">
        <v>79</v>
      </c>
      <c r="P32" s="121" t="s">
        <v>289</v>
      </c>
      <c r="Q32" s="153" t="s">
        <v>1886</v>
      </c>
      <c r="R32" s="121" t="s">
        <v>1520</v>
      </c>
      <c r="S32" s="121">
        <v>8080</v>
      </c>
      <c r="T32" s="121">
        <v>2024110010212</v>
      </c>
      <c r="U32" s="121">
        <v>1</v>
      </c>
      <c r="V32" s="124"/>
      <c r="W32" s="124">
        <f t="shared" si="1"/>
        <v>2</v>
      </c>
    </row>
    <row r="33" spans="1:23" ht="12.75" customHeight="1">
      <c r="A33" s="121" t="s">
        <v>1518</v>
      </c>
      <c r="B33" s="122" t="s">
        <v>346</v>
      </c>
      <c r="C33" s="121" t="s">
        <v>11</v>
      </c>
      <c r="D33" s="121">
        <v>80111600</v>
      </c>
      <c r="E33" s="121" t="s">
        <v>1527</v>
      </c>
      <c r="F33" s="121" t="s">
        <v>83</v>
      </c>
      <c r="G33" s="121" t="str">
        <f t="shared" si="0"/>
        <v>FEBRERO</v>
      </c>
      <c r="H33" s="121">
        <v>4</v>
      </c>
      <c r="I33" s="121">
        <v>1</v>
      </c>
      <c r="J33" s="121" t="s">
        <v>84</v>
      </c>
      <c r="K33" s="121" t="s">
        <v>85</v>
      </c>
      <c r="L33" s="123">
        <v>4500000</v>
      </c>
      <c r="M33" s="123">
        <f>+L33*H33</f>
        <v>18000000</v>
      </c>
      <c r="N33" s="121" t="s">
        <v>288</v>
      </c>
      <c r="O33" s="121" t="s">
        <v>310</v>
      </c>
      <c r="P33" s="121" t="s">
        <v>289</v>
      </c>
      <c r="Q33" s="154"/>
      <c r="R33" s="121" t="s">
        <v>1520</v>
      </c>
      <c r="S33" s="121">
        <v>8080</v>
      </c>
      <c r="T33" s="121">
        <v>2024110010212</v>
      </c>
      <c r="U33" s="121">
        <v>1</v>
      </c>
      <c r="V33" s="124"/>
      <c r="W33" s="124">
        <f t="shared" si="1"/>
        <v>2</v>
      </c>
    </row>
    <row r="34" spans="1:23" ht="12.75" customHeight="1">
      <c r="A34" s="121" t="s">
        <v>1884</v>
      </c>
      <c r="B34" s="122" t="s">
        <v>1888</v>
      </c>
      <c r="C34" s="121" t="s">
        <v>11</v>
      </c>
      <c r="D34" s="121">
        <v>80111600</v>
      </c>
      <c r="E34" s="121" t="s">
        <v>1310</v>
      </c>
      <c r="F34" s="121" t="s">
        <v>83</v>
      </c>
      <c r="G34" s="121" t="str">
        <f t="shared" si="0"/>
        <v>FEBRERO</v>
      </c>
      <c r="H34" s="121">
        <v>4</v>
      </c>
      <c r="I34" s="121">
        <v>1</v>
      </c>
      <c r="J34" s="121" t="s">
        <v>84</v>
      </c>
      <c r="K34" s="121" t="s">
        <v>85</v>
      </c>
      <c r="L34" s="123">
        <v>6000000</v>
      </c>
      <c r="M34" s="123">
        <f>-L34*H34</f>
        <v>-24000000</v>
      </c>
      <c r="N34" s="121" t="s">
        <v>288</v>
      </c>
      <c r="O34" s="121" t="s">
        <v>79</v>
      </c>
      <c r="P34" s="121" t="s">
        <v>289</v>
      </c>
      <c r="Q34" s="153" t="s">
        <v>1886</v>
      </c>
      <c r="R34" s="121" t="s">
        <v>1520</v>
      </c>
      <c r="S34" s="121">
        <v>8080</v>
      </c>
      <c r="T34" s="121">
        <v>2024110010212</v>
      </c>
      <c r="U34" s="121">
        <v>1</v>
      </c>
      <c r="V34" s="124"/>
      <c r="W34" s="124">
        <f t="shared" si="1"/>
        <v>2</v>
      </c>
    </row>
    <row r="35" spans="1:23" ht="12.75" customHeight="1">
      <c r="A35" s="121" t="s">
        <v>1518</v>
      </c>
      <c r="B35" s="122" t="s">
        <v>347</v>
      </c>
      <c r="C35" s="121" t="s">
        <v>11</v>
      </c>
      <c r="D35" s="121">
        <v>80111600</v>
      </c>
      <c r="E35" s="121" t="s">
        <v>348</v>
      </c>
      <c r="F35" s="121" t="s">
        <v>83</v>
      </c>
      <c r="G35" s="121" t="str">
        <f t="shared" si="0"/>
        <v>FEBRERO</v>
      </c>
      <c r="H35" s="121">
        <v>10</v>
      </c>
      <c r="I35" s="121">
        <v>1</v>
      </c>
      <c r="J35" s="121" t="s">
        <v>84</v>
      </c>
      <c r="K35" s="121" t="s">
        <v>85</v>
      </c>
      <c r="L35" s="123">
        <v>6000000</v>
      </c>
      <c r="M35" s="123">
        <f>+L35*H35</f>
        <v>60000000</v>
      </c>
      <c r="N35" s="121" t="s">
        <v>288</v>
      </c>
      <c r="O35" s="121" t="s">
        <v>316</v>
      </c>
      <c r="P35" s="121" t="s">
        <v>289</v>
      </c>
      <c r="Q35" s="154"/>
      <c r="R35" s="121" t="s">
        <v>1520</v>
      </c>
      <c r="S35" s="121">
        <v>8080</v>
      </c>
      <c r="T35" s="121">
        <v>2024110010212</v>
      </c>
      <c r="U35" s="121">
        <v>1</v>
      </c>
      <c r="V35" s="124"/>
      <c r="W35" s="124">
        <f t="shared" si="1"/>
        <v>2</v>
      </c>
    </row>
    <row r="36" spans="1:23" ht="12.75" customHeight="1">
      <c r="A36" s="121" t="s">
        <v>1884</v>
      </c>
      <c r="B36" s="122" t="s">
        <v>351</v>
      </c>
      <c r="C36" s="121" t="s">
        <v>11</v>
      </c>
      <c r="D36" s="121">
        <v>80111600</v>
      </c>
      <c r="E36" s="121" t="s">
        <v>1311</v>
      </c>
      <c r="F36" s="121" t="s">
        <v>83</v>
      </c>
      <c r="G36" s="121" t="str">
        <f t="shared" si="0"/>
        <v>FEBRERO</v>
      </c>
      <c r="H36" s="121">
        <v>5</v>
      </c>
      <c r="I36" s="121">
        <v>1</v>
      </c>
      <c r="J36" s="121" t="s">
        <v>84</v>
      </c>
      <c r="K36" s="121" t="s">
        <v>85</v>
      </c>
      <c r="L36" s="123">
        <v>3600000</v>
      </c>
      <c r="M36" s="123">
        <f>+L36*-H36</f>
        <v>-18000000</v>
      </c>
      <c r="N36" s="121" t="s">
        <v>288</v>
      </c>
      <c r="O36" s="121" t="s">
        <v>79</v>
      </c>
      <c r="P36" s="121" t="s">
        <v>289</v>
      </c>
      <c r="Q36" s="153" t="s">
        <v>1886</v>
      </c>
      <c r="R36" s="121" t="s">
        <v>1520</v>
      </c>
      <c r="S36" s="121">
        <v>8080</v>
      </c>
      <c r="T36" s="121">
        <v>2024110010212</v>
      </c>
      <c r="U36" s="121">
        <v>1</v>
      </c>
      <c r="V36" s="124"/>
      <c r="W36" s="124">
        <f t="shared" si="1"/>
        <v>2</v>
      </c>
    </row>
    <row r="37" spans="1:23" ht="12.75" customHeight="1">
      <c r="A37" s="121" t="s">
        <v>1518</v>
      </c>
      <c r="B37" s="122" t="s">
        <v>351</v>
      </c>
      <c r="C37" s="121" t="s">
        <v>11</v>
      </c>
      <c r="D37" s="121">
        <v>80111600</v>
      </c>
      <c r="E37" s="121" t="s">
        <v>352</v>
      </c>
      <c r="F37" s="121" t="s">
        <v>83</v>
      </c>
      <c r="G37" s="121" t="str">
        <f t="shared" si="0"/>
        <v>FEBRERO</v>
      </c>
      <c r="H37" s="121">
        <v>5</v>
      </c>
      <c r="I37" s="121">
        <v>1</v>
      </c>
      <c r="J37" s="121" t="s">
        <v>84</v>
      </c>
      <c r="K37" s="121" t="s">
        <v>85</v>
      </c>
      <c r="L37" s="123">
        <v>3600000</v>
      </c>
      <c r="M37" s="123">
        <f>+L37*H37</f>
        <v>18000000</v>
      </c>
      <c r="N37" s="121" t="s">
        <v>288</v>
      </c>
      <c r="O37" s="121" t="s">
        <v>310</v>
      </c>
      <c r="P37" s="121" t="s">
        <v>289</v>
      </c>
      <c r="Q37" s="154"/>
      <c r="R37" s="121" t="s">
        <v>1520</v>
      </c>
      <c r="S37" s="121">
        <v>8080</v>
      </c>
      <c r="T37" s="121">
        <v>2024110010212</v>
      </c>
      <c r="U37" s="121">
        <v>1</v>
      </c>
      <c r="V37" s="124"/>
      <c r="W37" s="124">
        <f t="shared" si="1"/>
        <v>2</v>
      </c>
    </row>
    <row r="38" spans="1:23" ht="12.75" customHeight="1">
      <c r="A38" s="121" t="s">
        <v>1884</v>
      </c>
      <c r="B38" s="122" t="s">
        <v>355</v>
      </c>
      <c r="C38" s="121" t="s">
        <v>11</v>
      </c>
      <c r="D38" s="121">
        <v>80111600</v>
      </c>
      <c r="E38" s="121" t="s">
        <v>354</v>
      </c>
      <c r="F38" s="121" t="s">
        <v>315</v>
      </c>
      <c r="G38" s="121" t="str">
        <f t="shared" si="0"/>
        <v>MARZO</v>
      </c>
      <c r="H38" s="121">
        <v>4</v>
      </c>
      <c r="I38" s="121">
        <v>1</v>
      </c>
      <c r="J38" s="121" t="s">
        <v>84</v>
      </c>
      <c r="K38" s="121" t="s">
        <v>85</v>
      </c>
      <c r="L38" s="123">
        <v>5000000</v>
      </c>
      <c r="M38" s="123">
        <f>+L38*-H38</f>
        <v>-20000000</v>
      </c>
      <c r="N38" s="121" t="s">
        <v>288</v>
      </c>
      <c r="O38" s="121" t="s">
        <v>79</v>
      </c>
      <c r="P38" s="121" t="s">
        <v>289</v>
      </c>
      <c r="Q38" s="153" t="s">
        <v>1886</v>
      </c>
      <c r="R38" s="121" t="s">
        <v>1520</v>
      </c>
      <c r="S38" s="121">
        <v>8080</v>
      </c>
      <c r="T38" s="121">
        <v>2024110010212</v>
      </c>
      <c r="U38" s="121">
        <v>1</v>
      </c>
      <c r="V38" s="124"/>
      <c r="W38" s="124">
        <f t="shared" si="1"/>
        <v>2</v>
      </c>
    </row>
    <row r="39" spans="1:23" ht="12.75" customHeight="1">
      <c r="A39" s="121" t="s">
        <v>1518</v>
      </c>
      <c r="B39" s="122" t="s">
        <v>355</v>
      </c>
      <c r="C39" s="121" t="s">
        <v>11</v>
      </c>
      <c r="D39" s="121">
        <v>80111600</v>
      </c>
      <c r="E39" s="121" t="s">
        <v>356</v>
      </c>
      <c r="F39" s="121" t="s">
        <v>315</v>
      </c>
      <c r="G39" s="121" t="str">
        <f t="shared" si="0"/>
        <v>MARZO</v>
      </c>
      <c r="H39" s="121">
        <v>4</v>
      </c>
      <c r="I39" s="121">
        <v>1</v>
      </c>
      <c r="J39" s="121" t="s">
        <v>84</v>
      </c>
      <c r="K39" s="121" t="s">
        <v>85</v>
      </c>
      <c r="L39" s="123">
        <v>5000000</v>
      </c>
      <c r="M39" s="123">
        <f>+L39*H39</f>
        <v>20000000</v>
      </c>
      <c r="N39" s="121" t="s">
        <v>288</v>
      </c>
      <c r="O39" s="121" t="s">
        <v>310</v>
      </c>
      <c r="P39" s="121" t="s">
        <v>289</v>
      </c>
      <c r="Q39" s="154"/>
      <c r="R39" s="121" t="s">
        <v>1520</v>
      </c>
      <c r="S39" s="121">
        <v>8080</v>
      </c>
      <c r="T39" s="121">
        <v>2024110010212</v>
      </c>
      <c r="U39" s="121">
        <v>1</v>
      </c>
      <c r="V39" s="124"/>
      <c r="W39" s="124">
        <f t="shared" si="1"/>
        <v>2</v>
      </c>
    </row>
    <row r="40" spans="1:23" ht="12.75" customHeight="1">
      <c r="A40" s="121" t="s">
        <v>1884</v>
      </c>
      <c r="B40" s="122" t="s">
        <v>362</v>
      </c>
      <c r="C40" s="121" t="s">
        <v>11</v>
      </c>
      <c r="D40" s="121">
        <v>80111600</v>
      </c>
      <c r="E40" s="121" t="s">
        <v>1315</v>
      </c>
      <c r="F40" s="121" t="s">
        <v>83</v>
      </c>
      <c r="G40" s="121" t="str">
        <f t="shared" si="0"/>
        <v>FEBRERO</v>
      </c>
      <c r="H40" s="121">
        <v>8</v>
      </c>
      <c r="I40" s="121">
        <v>1</v>
      </c>
      <c r="J40" s="121" t="s">
        <v>84</v>
      </c>
      <c r="K40" s="121" t="s">
        <v>85</v>
      </c>
      <c r="L40" s="123">
        <v>7000000</v>
      </c>
      <c r="M40" s="123">
        <f>-L40*H40</f>
        <v>-56000000</v>
      </c>
      <c r="N40" s="121" t="s">
        <v>288</v>
      </c>
      <c r="O40" s="121" t="s">
        <v>79</v>
      </c>
      <c r="P40" s="121" t="s">
        <v>289</v>
      </c>
      <c r="Q40" s="153" t="s">
        <v>1886</v>
      </c>
      <c r="R40" s="121" t="s">
        <v>1520</v>
      </c>
      <c r="S40" s="121">
        <v>8080</v>
      </c>
      <c r="T40" s="121">
        <v>2024110010212</v>
      </c>
      <c r="U40" s="121">
        <v>1</v>
      </c>
      <c r="V40" s="124"/>
      <c r="W40" s="124">
        <f t="shared" si="1"/>
        <v>2</v>
      </c>
    </row>
    <row r="41" spans="1:23" ht="12.75" customHeight="1">
      <c r="A41" s="121" t="s">
        <v>1518</v>
      </c>
      <c r="B41" s="122" t="s">
        <v>362</v>
      </c>
      <c r="C41" s="121" t="s">
        <v>11</v>
      </c>
      <c r="D41" s="121">
        <v>80111600</v>
      </c>
      <c r="E41" s="121" t="s">
        <v>363</v>
      </c>
      <c r="F41" s="121" t="s">
        <v>83</v>
      </c>
      <c r="G41" s="121" t="str">
        <f t="shared" si="0"/>
        <v>FEBRERO</v>
      </c>
      <c r="H41" s="121">
        <v>8</v>
      </c>
      <c r="I41" s="121">
        <v>1</v>
      </c>
      <c r="J41" s="121" t="s">
        <v>84</v>
      </c>
      <c r="K41" s="121" t="s">
        <v>85</v>
      </c>
      <c r="L41" s="123">
        <v>7000000</v>
      </c>
      <c r="M41" s="123">
        <f>+L41*H41</f>
        <v>56000000</v>
      </c>
      <c r="N41" s="121" t="s">
        <v>288</v>
      </c>
      <c r="O41" s="121" t="s">
        <v>310</v>
      </c>
      <c r="P41" s="121" t="s">
        <v>289</v>
      </c>
      <c r="Q41" s="154"/>
      <c r="R41" s="121" t="s">
        <v>1520</v>
      </c>
      <c r="S41" s="121">
        <v>8080</v>
      </c>
      <c r="T41" s="121">
        <v>2024110010212</v>
      </c>
      <c r="U41" s="121">
        <v>1</v>
      </c>
      <c r="V41" s="124"/>
      <c r="W41" s="124">
        <f t="shared" si="1"/>
        <v>2</v>
      </c>
    </row>
    <row r="42" spans="1:23" ht="12.75" customHeight="1">
      <c r="A42" s="121" t="s">
        <v>1884</v>
      </c>
      <c r="B42" s="122" t="s">
        <v>364</v>
      </c>
      <c r="C42" s="121" t="s">
        <v>11</v>
      </c>
      <c r="D42" s="121">
        <v>80111600</v>
      </c>
      <c r="E42" s="121" t="s">
        <v>1316</v>
      </c>
      <c r="F42" s="121" t="s">
        <v>315</v>
      </c>
      <c r="G42" s="121" t="str">
        <f t="shared" si="0"/>
        <v>MARZO</v>
      </c>
      <c r="H42" s="121">
        <v>4</v>
      </c>
      <c r="I42" s="121">
        <v>1</v>
      </c>
      <c r="J42" s="121" t="s">
        <v>84</v>
      </c>
      <c r="K42" s="121" t="s">
        <v>85</v>
      </c>
      <c r="L42" s="123">
        <v>2253000</v>
      </c>
      <c r="M42" s="123">
        <f>+L42*-H42</f>
        <v>-9012000</v>
      </c>
      <c r="N42" s="121" t="s">
        <v>288</v>
      </c>
      <c r="O42" s="121" t="s">
        <v>79</v>
      </c>
      <c r="P42" s="121" t="s">
        <v>289</v>
      </c>
      <c r="Q42" s="153" t="s">
        <v>1886</v>
      </c>
      <c r="R42" s="121" t="s">
        <v>1520</v>
      </c>
      <c r="S42" s="121">
        <v>8080</v>
      </c>
      <c r="T42" s="121">
        <v>2024110010212</v>
      </c>
      <c r="U42" s="121">
        <v>1</v>
      </c>
      <c r="V42" s="124"/>
      <c r="W42" s="124">
        <f t="shared" si="1"/>
        <v>2</v>
      </c>
    </row>
    <row r="43" spans="1:23" ht="12.75" customHeight="1">
      <c r="A43" s="121" t="s">
        <v>1518</v>
      </c>
      <c r="B43" s="122" t="s">
        <v>364</v>
      </c>
      <c r="C43" s="121" t="s">
        <v>11</v>
      </c>
      <c r="D43" s="121">
        <v>80111600</v>
      </c>
      <c r="E43" s="121" t="s">
        <v>1528</v>
      </c>
      <c r="F43" s="121" t="s">
        <v>315</v>
      </c>
      <c r="G43" s="121" t="str">
        <f t="shared" si="0"/>
        <v>MARZO</v>
      </c>
      <c r="H43" s="121">
        <v>4</v>
      </c>
      <c r="I43" s="121">
        <v>1</v>
      </c>
      <c r="J43" s="121" t="s">
        <v>84</v>
      </c>
      <c r="K43" s="121" t="s">
        <v>85</v>
      </c>
      <c r="L43" s="123">
        <v>2253000</v>
      </c>
      <c r="M43" s="123">
        <f>L43*H43</f>
        <v>9012000</v>
      </c>
      <c r="N43" s="121" t="s">
        <v>288</v>
      </c>
      <c r="O43" s="121" t="s">
        <v>310</v>
      </c>
      <c r="P43" s="121" t="s">
        <v>289</v>
      </c>
      <c r="Q43" s="154"/>
      <c r="R43" s="121" t="s">
        <v>1520</v>
      </c>
      <c r="S43" s="121">
        <v>8080</v>
      </c>
      <c r="T43" s="121">
        <v>2024110010212</v>
      </c>
      <c r="U43" s="121">
        <v>1</v>
      </c>
      <c r="V43" s="124"/>
      <c r="W43" s="124">
        <f t="shared" si="1"/>
        <v>2</v>
      </c>
    </row>
    <row r="44" spans="1:23" ht="12.75" customHeight="1">
      <c r="A44" s="121" t="s">
        <v>1884</v>
      </c>
      <c r="B44" s="122" t="s">
        <v>365</v>
      </c>
      <c r="C44" s="121" t="s">
        <v>11</v>
      </c>
      <c r="D44" s="121">
        <v>80111600</v>
      </c>
      <c r="E44" s="121" t="s">
        <v>1317</v>
      </c>
      <c r="F44" s="121" t="s">
        <v>315</v>
      </c>
      <c r="G44" s="121" t="str">
        <f t="shared" si="0"/>
        <v>MARZO</v>
      </c>
      <c r="H44" s="121">
        <v>4</v>
      </c>
      <c r="I44" s="121">
        <v>1</v>
      </c>
      <c r="J44" s="121" t="s">
        <v>84</v>
      </c>
      <c r="K44" s="121" t="s">
        <v>85</v>
      </c>
      <c r="L44" s="123">
        <v>2253000</v>
      </c>
      <c r="M44" s="123">
        <f>+L44*-H44</f>
        <v>-9012000</v>
      </c>
      <c r="N44" s="121" t="s">
        <v>288</v>
      </c>
      <c r="O44" s="121" t="s">
        <v>79</v>
      </c>
      <c r="P44" s="121" t="s">
        <v>289</v>
      </c>
      <c r="Q44" s="153" t="s">
        <v>1886</v>
      </c>
      <c r="R44" s="121" t="s">
        <v>1520</v>
      </c>
      <c r="S44" s="121">
        <v>8080</v>
      </c>
      <c r="T44" s="121">
        <v>2024110010212</v>
      </c>
      <c r="U44" s="121">
        <v>1</v>
      </c>
      <c r="V44" s="124"/>
      <c r="W44" s="124">
        <f t="shared" si="1"/>
        <v>2</v>
      </c>
    </row>
    <row r="45" spans="1:23" ht="12.75" customHeight="1">
      <c r="A45" s="121" t="s">
        <v>1518</v>
      </c>
      <c r="B45" s="122" t="s">
        <v>365</v>
      </c>
      <c r="C45" s="121" t="s">
        <v>11</v>
      </c>
      <c r="D45" s="121">
        <v>80111600</v>
      </c>
      <c r="E45" s="121" t="s">
        <v>1529</v>
      </c>
      <c r="F45" s="121" t="s">
        <v>315</v>
      </c>
      <c r="G45" s="121" t="str">
        <f t="shared" si="0"/>
        <v>MARZO</v>
      </c>
      <c r="H45" s="121">
        <v>4</v>
      </c>
      <c r="I45" s="121">
        <v>1</v>
      </c>
      <c r="J45" s="121" t="s">
        <v>84</v>
      </c>
      <c r="K45" s="121" t="s">
        <v>85</v>
      </c>
      <c r="L45" s="123">
        <v>2253000</v>
      </c>
      <c r="M45" s="123">
        <f>+L45*H45</f>
        <v>9012000</v>
      </c>
      <c r="N45" s="121" t="s">
        <v>288</v>
      </c>
      <c r="O45" s="121" t="s">
        <v>316</v>
      </c>
      <c r="P45" s="121" t="s">
        <v>289</v>
      </c>
      <c r="Q45" s="154"/>
      <c r="R45" s="121" t="s">
        <v>1520</v>
      </c>
      <c r="S45" s="121">
        <v>8080</v>
      </c>
      <c r="T45" s="121">
        <v>2024110010212</v>
      </c>
      <c r="U45" s="121">
        <v>1</v>
      </c>
      <c r="V45" s="124"/>
      <c r="W45" s="124">
        <f t="shared" si="1"/>
        <v>2</v>
      </c>
    </row>
    <row r="46" spans="1:23" ht="12.75" customHeight="1">
      <c r="A46" s="121" t="s">
        <v>1884</v>
      </c>
      <c r="B46" s="122" t="s">
        <v>369</v>
      </c>
      <c r="C46" s="121" t="s">
        <v>11</v>
      </c>
      <c r="D46" s="121">
        <v>80111600</v>
      </c>
      <c r="E46" s="121" t="s">
        <v>1319</v>
      </c>
      <c r="F46" s="121" t="s">
        <v>83</v>
      </c>
      <c r="G46" s="121" t="str">
        <f t="shared" si="0"/>
        <v>FEBRERO</v>
      </c>
      <c r="H46" s="121">
        <v>5</v>
      </c>
      <c r="I46" s="121">
        <v>1</v>
      </c>
      <c r="J46" s="121" t="s">
        <v>84</v>
      </c>
      <c r="K46" s="121" t="s">
        <v>85</v>
      </c>
      <c r="L46" s="123">
        <v>7000000</v>
      </c>
      <c r="M46" s="123">
        <f>+L46*-H46</f>
        <v>-35000000</v>
      </c>
      <c r="N46" s="121" t="s">
        <v>288</v>
      </c>
      <c r="O46" s="121" t="s">
        <v>79</v>
      </c>
      <c r="P46" s="121" t="s">
        <v>289</v>
      </c>
      <c r="Q46" s="153" t="s">
        <v>1886</v>
      </c>
      <c r="R46" s="121" t="s">
        <v>1520</v>
      </c>
      <c r="S46" s="121">
        <v>8080</v>
      </c>
      <c r="T46" s="121">
        <v>2024110010212</v>
      </c>
      <c r="U46" s="121">
        <v>1</v>
      </c>
      <c r="V46" s="124"/>
      <c r="W46" s="124">
        <f t="shared" si="1"/>
        <v>2</v>
      </c>
    </row>
    <row r="47" spans="1:23" ht="12.75" customHeight="1">
      <c r="A47" s="121" t="s">
        <v>1518</v>
      </c>
      <c r="B47" s="122" t="s">
        <v>369</v>
      </c>
      <c r="C47" s="121" t="s">
        <v>11</v>
      </c>
      <c r="D47" s="121">
        <v>80111600</v>
      </c>
      <c r="E47" s="121" t="s">
        <v>370</v>
      </c>
      <c r="F47" s="121" t="s">
        <v>83</v>
      </c>
      <c r="G47" s="121" t="str">
        <f t="shared" si="0"/>
        <v>FEBRERO</v>
      </c>
      <c r="H47" s="121">
        <v>5</v>
      </c>
      <c r="I47" s="121">
        <v>1</v>
      </c>
      <c r="J47" s="121" t="s">
        <v>84</v>
      </c>
      <c r="K47" s="121" t="s">
        <v>85</v>
      </c>
      <c r="L47" s="123">
        <v>7000000</v>
      </c>
      <c r="M47" s="123">
        <f>+L47*H47</f>
        <v>35000000</v>
      </c>
      <c r="N47" s="121" t="s">
        <v>288</v>
      </c>
      <c r="O47" s="121" t="s">
        <v>310</v>
      </c>
      <c r="P47" s="121" t="s">
        <v>289</v>
      </c>
      <c r="Q47" s="154"/>
      <c r="R47" s="121" t="s">
        <v>1520</v>
      </c>
      <c r="S47" s="121">
        <v>8080</v>
      </c>
      <c r="T47" s="121">
        <v>2024110010212</v>
      </c>
      <c r="U47" s="121">
        <v>1</v>
      </c>
      <c r="V47" s="124"/>
      <c r="W47" s="124">
        <f t="shared" si="1"/>
        <v>2</v>
      </c>
    </row>
    <row r="48" spans="1:23" ht="12.75" customHeight="1">
      <c r="A48" s="121" t="s">
        <v>1884</v>
      </c>
      <c r="B48" s="122" t="s">
        <v>371</v>
      </c>
      <c r="C48" s="121" t="s">
        <v>11</v>
      </c>
      <c r="D48" s="121">
        <v>80111600</v>
      </c>
      <c r="E48" s="121" t="s">
        <v>1320</v>
      </c>
      <c r="F48" s="121" t="s">
        <v>83</v>
      </c>
      <c r="G48" s="121" t="str">
        <f t="shared" si="0"/>
        <v>FEBRERO</v>
      </c>
      <c r="H48" s="121">
        <v>5.5</v>
      </c>
      <c r="I48" s="121">
        <v>1</v>
      </c>
      <c r="J48" s="121" t="s">
        <v>84</v>
      </c>
      <c r="K48" s="121" t="s">
        <v>85</v>
      </c>
      <c r="L48" s="123">
        <v>6000000</v>
      </c>
      <c r="M48" s="123">
        <f>+L48*-H48</f>
        <v>-33000000</v>
      </c>
      <c r="N48" s="121" t="s">
        <v>288</v>
      </c>
      <c r="O48" s="121" t="s">
        <v>79</v>
      </c>
      <c r="P48" s="121" t="s">
        <v>289</v>
      </c>
      <c r="Q48" s="153" t="s">
        <v>1886</v>
      </c>
      <c r="R48" s="121" t="s">
        <v>1520</v>
      </c>
      <c r="S48" s="121">
        <v>8080</v>
      </c>
      <c r="T48" s="121">
        <v>2024110010212</v>
      </c>
      <c r="U48" s="121">
        <v>1</v>
      </c>
      <c r="V48" s="124"/>
      <c r="W48" s="124">
        <f t="shared" si="1"/>
        <v>2</v>
      </c>
    </row>
    <row r="49" spans="1:23" ht="12.75" customHeight="1">
      <c r="A49" s="121" t="s">
        <v>1518</v>
      </c>
      <c r="B49" s="122" t="s">
        <v>371</v>
      </c>
      <c r="C49" s="121" t="s">
        <v>11</v>
      </c>
      <c r="D49" s="121">
        <v>80111600</v>
      </c>
      <c r="E49" s="121" t="s">
        <v>372</v>
      </c>
      <c r="F49" s="121" t="s">
        <v>83</v>
      </c>
      <c r="G49" s="121" t="str">
        <f t="shared" si="0"/>
        <v>FEBRERO</v>
      </c>
      <c r="H49" s="121">
        <v>5</v>
      </c>
      <c r="I49" s="121">
        <v>1</v>
      </c>
      <c r="J49" s="121" t="s">
        <v>84</v>
      </c>
      <c r="K49" s="121" t="s">
        <v>85</v>
      </c>
      <c r="L49" s="123">
        <v>5000000</v>
      </c>
      <c r="M49" s="123">
        <f>+L49*H49</f>
        <v>25000000</v>
      </c>
      <c r="N49" s="121" t="s">
        <v>288</v>
      </c>
      <c r="O49" s="121" t="s">
        <v>316</v>
      </c>
      <c r="P49" s="121" t="s">
        <v>289</v>
      </c>
      <c r="Q49" s="154"/>
      <c r="R49" s="121" t="s">
        <v>1520</v>
      </c>
      <c r="S49" s="121">
        <v>8080</v>
      </c>
      <c r="T49" s="121">
        <v>2024110010212</v>
      </c>
      <c r="U49" s="121">
        <v>1</v>
      </c>
      <c r="V49" s="124"/>
      <c r="W49" s="124">
        <f t="shared" si="1"/>
        <v>2</v>
      </c>
    </row>
    <row r="50" spans="1:23" ht="12.75" customHeight="1">
      <c r="A50" s="121" t="s">
        <v>1884</v>
      </c>
      <c r="B50" s="122" t="s">
        <v>373</v>
      </c>
      <c r="C50" s="121" t="s">
        <v>11</v>
      </c>
      <c r="D50" s="121">
        <v>80111600</v>
      </c>
      <c r="E50" s="121" t="s">
        <v>1321</v>
      </c>
      <c r="F50" s="121" t="s">
        <v>83</v>
      </c>
      <c r="G50" s="121" t="str">
        <f t="shared" si="0"/>
        <v>FEBRERO</v>
      </c>
      <c r="H50" s="121">
        <v>5</v>
      </c>
      <c r="I50" s="121">
        <v>1</v>
      </c>
      <c r="J50" s="121" t="s">
        <v>84</v>
      </c>
      <c r="K50" s="121" t="s">
        <v>85</v>
      </c>
      <c r="L50" s="123">
        <v>3600000</v>
      </c>
      <c r="M50" s="123">
        <f>+L50*-H50</f>
        <v>-18000000</v>
      </c>
      <c r="N50" s="121" t="s">
        <v>288</v>
      </c>
      <c r="O50" s="121" t="s">
        <v>79</v>
      </c>
      <c r="P50" s="121" t="s">
        <v>289</v>
      </c>
      <c r="Q50" s="153" t="s">
        <v>1886</v>
      </c>
      <c r="R50" s="121" t="s">
        <v>1520</v>
      </c>
      <c r="S50" s="121">
        <v>8080</v>
      </c>
      <c r="T50" s="121">
        <v>2024110010212</v>
      </c>
      <c r="U50" s="121">
        <v>1</v>
      </c>
      <c r="V50" s="124"/>
      <c r="W50" s="124">
        <f t="shared" si="1"/>
        <v>2</v>
      </c>
    </row>
    <row r="51" spans="1:23" ht="12.75" customHeight="1">
      <c r="A51" s="121" t="s">
        <v>1518</v>
      </c>
      <c r="B51" s="122" t="s">
        <v>373</v>
      </c>
      <c r="C51" s="121" t="s">
        <v>11</v>
      </c>
      <c r="D51" s="121">
        <v>80111600</v>
      </c>
      <c r="E51" s="121" t="s">
        <v>1530</v>
      </c>
      <c r="F51" s="121" t="s">
        <v>83</v>
      </c>
      <c r="G51" s="121" t="str">
        <f t="shared" si="0"/>
        <v>FEBRERO</v>
      </c>
      <c r="H51" s="121">
        <v>5</v>
      </c>
      <c r="I51" s="121">
        <v>1</v>
      </c>
      <c r="J51" s="121" t="s">
        <v>84</v>
      </c>
      <c r="K51" s="121" t="s">
        <v>85</v>
      </c>
      <c r="L51" s="123">
        <v>3600000</v>
      </c>
      <c r="M51" s="123">
        <f>+L51*H51</f>
        <v>18000000</v>
      </c>
      <c r="N51" s="121" t="s">
        <v>288</v>
      </c>
      <c r="O51" s="121" t="s">
        <v>79</v>
      </c>
      <c r="P51" s="121" t="s">
        <v>289</v>
      </c>
      <c r="Q51" s="154"/>
      <c r="R51" s="121" t="s">
        <v>1520</v>
      </c>
      <c r="S51" s="121">
        <v>8080</v>
      </c>
      <c r="T51" s="121">
        <v>2024110010212</v>
      </c>
      <c r="U51" s="121">
        <v>1</v>
      </c>
      <c r="V51" s="124"/>
      <c r="W51" s="124">
        <f t="shared" si="1"/>
        <v>2</v>
      </c>
    </row>
    <row r="52" spans="1:23" ht="12.75" customHeight="1">
      <c r="A52" s="121" t="s">
        <v>1884</v>
      </c>
      <c r="B52" s="122" t="s">
        <v>374</v>
      </c>
      <c r="C52" s="121" t="s">
        <v>11</v>
      </c>
      <c r="D52" s="121">
        <v>80111600</v>
      </c>
      <c r="E52" s="121" t="s">
        <v>1322</v>
      </c>
      <c r="F52" s="121" t="s">
        <v>82</v>
      </c>
      <c r="G52" s="121" t="str">
        <f t="shared" si="0"/>
        <v>ENERO</v>
      </c>
      <c r="H52" s="121">
        <v>6</v>
      </c>
      <c r="I52" s="121">
        <v>1</v>
      </c>
      <c r="J52" s="121" t="s">
        <v>84</v>
      </c>
      <c r="K52" s="121" t="s">
        <v>85</v>
      </c>
      <c r="L52" s="123">
        <v>5860000</v>
      </c>
      <c r="M52" s="123">
        <f>+L52*-H52</f>
        <v>-35160000</v>
      </c>
      <c r="N52" s="121" t="s">
        <v>288</v>
      </c>
      <c r="O52" s="121" t="s">
        <v>79</v>
      </c>
      <c r="P52" s="121" t="s">
        <v>289</v>
      </c>
      <c r="Q52" s="153" t="s">
        <v>1886</v>
      </c>
      <c r="R52" s="121" t="s">
        <v>1520</v>
      </c>
      <c r="S52" s="121">
        <v>8080</v>
      </c>
      <c r="T52" s="121">
        <v>2024110010212</v>
      </c>
      <c r="U52" s="121">
        <v>1</v>
      </c>
      <c r="V52" s="124"/>
      <c r="W52" s="124">
        <f t="shared" si="1"/>
        <v>2</v>
      </c>
    </row>
    <row r="53" spans="1:23" ht="12.75" customHeight="1">
      <c r="A53" s="121" t="s">
        <v>1518</v>
      </c>
      <c r="B53" s="122" t="s">
        <v>374</v>
      </c>
      <c r="C53" s="121" t="s">
        <v>11</v>
      </c>
      <c r="D53" s="121">
        <v>80111600</v>
      </c>
      <c r="E53" s="121" t="s">
        <v>375</v>
      </c>
      <c r="F53" s="121" t="s">
        <v>82</v>
      </c>
      <c r="G53" s="121" t="str">
        <f t="shared" si="0"/>
        <v>ENERO</v>
      </c>
      <c r="H53" s="121">
        <v>6</v>
      </c>
      <c r="I53" s="121">
        <v>1</v>
      </c>
      <c r="J53" s="121" t="s">
        <v>84</v>
      </c>
      <c r="K53" s="121" t="s">
        <v>85</v>
      </c>
      <c r="L53" s="123">
        <v>5860000</v>
      </c>
      <c r="M53" s="123">
        <f>+L53*H53</f>
        <v>35160000</v>
      </c>
      <c r="N53" s="121" t="s">
        <v>288</v>
      </c>
      <c r="O53" s="121" t="s">
        <v>310</v>
      </c>
      <c r="P53" s="121" t="s">
        <v>289</v>
      </c>
      <c r="Q53" s="154"/>
      <c r="R53" s="121" t="s">
        <v>1520</v>
      </c>
      <c r="S53" s="121">
        <v>8080</v>
      </c>
      <c r="T53" s="121">
        <v>2024110010212</v>
      </c>
      <c r="U53" s="121">
        <v>1</v>
      </c>
      <c r="V53" s="124"/>
      <c r="W53" s="124">
        <f t="shared" si="1"/>
        <v>2</v>
      </c>
    </row>
    <row r="54" spans="1:23" ht="12.75" customHeight="1">
      <c r="A54" s="121" t="s">
        <v>1884</v>
      </c>
      <c r="B54" s="122" t="s">
        <v>377</v>
      </c>
      <c r="C54" s="121" t="s">
        <v>11</v>
      </c>
      <c r="D54" s="121">
        <v>80111600</v>
      </c>
      <c r="E54" s="121" t="s">
        <v>1324</v>
      </c>
      <c r="F54" s="121" t="s">
        <v>83</v>
      </c>
      <c r="G54" s="121" t="str">
        <f t="shared" si="0"/>
        <v>FEBRERO</v>
      </c>
      <c r="H54" s="121">
        <v>5</v>
      </c>
      <c r="I54" s="121">
        <v>1</v>
      </c>
      <c r="J54" s="121" t="s">
        <v>84</v>
      </c>
      <c r="K54" s="121" t="s">
        <v>85</v>
      </c>
      <c r="L54" s="123">
        <v>7000000</v>
      </c>
      <c r="M54" s="123">
        <f>+L54*-H54</f>
        <v>-35000000</v>
      </c>
      <c r="N54" s="121" t="s">
        <v>288</v>
      </c>
      <c r="O54" s="121" t="s">
        <v>79</v>
      </c>
      <c r="P54" s="121" t="s">
        <v>289</v>
      </c>
      <c r="Q54" s="153" t="s">
        <v>1886</v>
      </c>
      <c r="R54" s="121" t="s">
        <v>1520</v>
      </c>
      <c r="S54" s="121">
        <v>8080</v>
      </c>
      <c r="T54" s="121">
        <v>2024110010212</v>
      </c>
      <c r="U54" s="121">
        <v>1</v>
      </c>
      <c r="V54" s="124"/>
      <c r="W54" s="124">
        <f t="shared" si="1"/>
        <v>2</v>
      </c>
    </row>
    <row r="55" spans="1:23" ht="12.75" customHeight="1">
      <c r="A55" s="121" t="s">
        <v>1518</v>
      </c>
      <c r="B55" s="122" t="s">
        <v>377</v>
      </c>
      <c r="C55" s="121" t="s">
        <v>11</v>
      </c>
      <c r="D55" s="121">
        <v>80111600</v>
      </c>
      <c r="E55" s="121" t="s">
        <v>378</v>
      </c>
      <c r="F55" s="121" t="s">
        <v>83</v>
      </c>
      <c r="G55" s="121" t="str">
        <f t="shared" si="0"/>
        <v>FEBRERO</v>
      </c>
      <c r="H55" s="121">
        <v>5</v>
      </c>
      <c r="I55" s="121">
        <v>1</v>
      </c>
      <c r="J55" s="121" t="s">
        <v>84</v>
      </c>
      <c r="K55" s="121" t="s">
        <v>85</v>
      </c>
      <c r="L55" s="123">
        <v>7000000</v>
      </c>
      <c r="M55" s="123">
        <f>+L55*H55</f>
        <v>35000000</v>
      </c>
      <c r="N55" s="121" t="s">
        <v>288</v>
      </c>
      <c r="O55" s="121" t="s">
        <v>79</v>
      </c>
      <c r="P55" s="121" t="s">
        <v>289</v>
      </c>
      <c r="Q55" s="154"/>
      <c r="R55" s="121" t="s">
        <v>1520</v>
      </c>
      <c r="S55" s="121">
        <v>8080</v>
      </c>
      <c r="T55" s="121">
        <v>2024110010212</v>
      </c>
      <c r="U55" s="121">
        <v>1</v>
      </c>
      <c r="V55" s="124"/>
      <c r="W55" s="124">
        <f t="shared" si="1"/>
        <v>2</v>
      </c>
    </row>
    <row r="56" spans="1:23" ht="12.75" customHeight="1">
      <c r="A56" s="121" t="s">
        <v>1884</v>
      </c>
      <c r="B56" s="122" t="s">
        <v>380</v>
      </c>
      <c r="C56" s="121" t="s">
        <v>11</v>
      </c>
      <c r="D56" s="121">
        <v>80111600</v>
      </c>
      <c r="E56" s="121" t="s">
        <v>1326</v>
      </c>
      <c r="F56" s="121" t="s">
        <v>83</v>
      </c>
      <c r="G56" s="121" t="str">
        <f t="shared" si="0"/>
        <v>FEBRERO</v>
      </c>
      <c r="H56" s="121">
        <v>5</v>
      </c>
      <c r="I56" s="121">
        <v>1</v>
      </c>
      <c r="J56" s="121" t="s">
        <v>84</v>
      </c>
      <c r="K56" s="121" t="s">
        <v>85</v>
      </c>
      <c r="L56" s="123">
        <v>3600000</v>
      </c>
      <c r="M56" s="123">
        <f>+L56*-H56</f>
        <v>-18000000</v>
      </c>
      <c r="N56" s="121" t="s">
        <v>288</v>
      </c>
      <c r="O56" s="121" t="s">
        <v>79</v>
      </c>
      <c r="P56" s="121" t="s">
        <v>289</v>
      </c>
      <c r="Q56" s="153" t="s">
        <v>1886</v>
      </c>
      <c r="R56" s="121" t="s">
        <v>1520</v>
      </c>
      <c r="S56" s="121">
        <v>8080</v>
      </c>
      <c r="T56" s="121">
        <v>2024110010212</v>
      </c>
      <c r="U56" s="121">
        <v>1</v>
      </c>
      <c r="V56" s="124"/>
      <c r="W56" s="124">
        <f t="shared" si="1"/>
        <v>2</v>
      </c>
    </row>
    <row r="57" spans="1:23" ht="12.75" customHeight="1">
      <c r="A57" s="121" t="s">
        <v>1518</v>
      </c>
      <c r="B57" s="122" t="s">
        <v>380</v>
      </c>
      <c r="C57" s="121" t="s">
        <v>11</v>
      </c>
      <c r="D57" s="121">
        <v>80111600</v>
      </c>
      <c r="E57" s="121" t="s">
        <v>381</v>
      </c>
      <c r="F57" s="121" t="s">
        <v>83</v>
      </c>
      <c r="G57" s="121" t="str">
        <f t="shared" si="0"/>
        <v>FEBRERO</v>
      </c>
      <c r="H57" s="121">
        <v>5</v>
      </c>
      <c r="I57" s="121">
        <v>1</v>
      </c>
      <c r="J57" s="121" t="s">
        <v>84</v>
      </c>
      <c r="K57" s="121" t="s">
        <v>85</v>
      </c>
      <c r="L57" s="123">
        <v>3600000</v>
      </c>
      <c r="M57" s="123">
        <f>+L57*H57</f>
        <v>18000000</v>
      </c>
      <c r="N57" s="121" t="s">
        <v>288</v>
      </c>
      <c r="O57" s="121" t="s">
        <v>79</v>
      </c>
      <c r="P57" s="121" t="s">
        <v>289</v>
      </c>
      <c r="Q57" s="154"/>
      <c r="R57" s="121" t="s">
        <v>1520</v>
      </c>
      <c r="S57" s="121">
        <v>8080</v>
      </c>
      <c r="T57" s="121">
        <v>2024110010212</v>
      </c>
      <c r="U57" s="121">
        <v>1</v>
      </c>
      <c r="V57" s="124"/>
      <c r="W57" s="124">
        <f t="shared" si="1"/>
        <v>2</v>
      </c>
    </row>
    <row r="58" spans="1:23" ht="12.75" customHeight="1">
      <c r="A58" s="121" t="s">
        <v>1884</v>
      </c>
      <c r="B58" s="122" t="s">
        <v>382</v>
      </c>
      <c r="C58" s="121" t="s">
        <v>11</v>
      </c>
      <c r="D58" s="121">
        <v>80111600</v>
      </c>
      <c r="E58" s="121" t="s">
        <v>1327</v>
      </c>
      <c r="F58" s="121" t="s">
        <v>83</v>
      </c>
      <c r="G58" s="121" t="str">
        <f t="shared" si="0"/>
        <v>FEBRERO</v>
      </c>
      <c r="H58" s="121">
        <v>5</v>
      </c>
      <c r="I58" s="121">
        <v>1</v>
      </c>
      <c r="J58" s="121" t="s">
        <v>84</v>
      </c>
      <c r="K58" s="121" t="s">
        <v>85</v>
      </c>
      <c r="L58" s="123">
        <v>2253000</v>
      </c>
      <c r="M58" s="123">
        <f>+L58*-H58</f>
        <v>-11265000</v>
      </c>
      <c r="N58" s="121" t="s">
        <v>288</v>
      </c>
      <c r="O58" s="121" t="s">
        <v>79</v>
      </c>
      <c r="P58" s="121" t="s">
        <v>289</v>
      </c>
      <c r="Q58" s="153" t="s">
        <v>1886</v>
      </c>
      <c r="R58" s="121" t="s">
        <v>1520</v>
      </c>
      <c r="S58" s="121">
        <v>8080</v>
      </c>
      <c r="T58" s="121">
        <v>2024110010212</v>
      </c>
      <c r="U58" s="121">
        <v>1</v>
      </c>
      <c r="V58" s="124"/>
      <c r="W58" s="124">
        <f t="shared" si="1"/>
        <v>2</v>
      </c>
    </row>
    <row r="59" spans="1:23" ht="12.75" customHeight="1">
      <c r="A59" s="121" t="s">
        <v>1518</v>
      </c>
      <c r="B59" s="122" t="s">
        <v>382</v>
      </c>
      <c r="C59" s="121" t="s">
        <v>11</v>
      </c>
      <c r="D59" s="121">
        <v>80111600</v>
      </c>
      <c r="E59" s="121" t="s">
        <v>1531</v>
      </c>
      <c r="F59" s="121" t="s">
        <v>83</v>
      </c>
      <c r="G59" s="121" t="str">
        <f t="shared" si="0"/>
        <v>FEBRERO</v>
      </c>
      <c r="H59" s="121">
        <v>5</v>
      </c>
      <c r="I59" s="121">
        <v>1</v>
      </c>
      <c r="J59" s="121" t="s">
        <v>84</v>
      </c>
      <c r="K59" s="121" t="s">
        <v>85</v>
      </c>
      <c r="L59" s="123">
        <v>2253000</v>
      </c>
      <c r="M59" s="123">
        <f>+L59*H59</f>
        <v>11265000</v>
      </c>
      <c r="N59" s="121" t="s">
        <v>288</v>
      </c>
      <c r="O59" s="121" t="s">
        <v>79</v>
      </c>
      <c r="P59" s="121" t="s">
        <v>289</v>
      </c>
      <c r="Q59" s="154"/>
      <c r="R59" s="121" t="s">
        <v>1520</v>
      </c>
      <c r="S59" s="121">
        <v>8080</v>
      </c>
      <c r="T59" s="121">
        <v>2024110010212</v>
      </c>
      <c r="U59" s="121">
        <v>1</v>
      </c>
      <c r="V59" s="124"/>
      <c r="W59" s="124">
        <f t="shared" si="1"/>
        <v>2</v>
      </c>
    </row>
    <row r="60" spans="1:23" ht="12.75" customHeight="1">
      <c r="A60" s="121" t="s">
        <v>1884</v>
      </c>
      <c r="B60" s="122" t="s">
        <v>383</v>
      </c>
      <c r="C60" s="121" t="s">
        <v>11</v>
      </c>
      <c r="D60" s="121">
        <v>80111600</v>
      </c>
      <c r="E60" s="121" t="s">
        <v>1328</v>
      </c>
      <c r="F60" s="121" t="s">
        <v>83</v>
      </c>
      <c r="G60" s="121" t="str">
        <f t="shared" si="0"/>
        <v>FEBRERO</v>
      </c>
      <c r="H60" s="121">
        <v>5</v>
      </c>
      <c r="I60" s="121">
        <v>1</v>
      </c>
      <c r="J60" s="121" t="s">
        <v>84</v>
      </c>
      <c r="K60" s="121" t="s">
        <v>85</v>
      </c>
      <c r="L60" s="123">
        <v>4000000</v>
      </c>
      <c r="M60" s="123">
        <f>+L60*-H60</f>
        <v>-20000000</v>
      </c>
      <c r="N60" s="121" t="s">
        <v>288</v>
      </c>
      <c r="O60" s="121" t="s">
        <v>79</v>
      </c>
      <c r="P60" s="121" t="s">
        <v>289</v>
      </c>
      <c r="Q60" s="153" t="s">
        <v>1886</v>
      </c>
      <c r="R60" s="121" t="s">
        <v>1520</v>
      </c>
      <c r="S60" s="121">
        <v>8080</v>
      </c>
      <c r="T60" s="121">
        <v>2024110010212</v>
      </c>
      <c r="U60" s="121">
        <v>1</v>
      </c>
      <c r="V60" s="124"/>
      <c r="W60" s="124">
        <f t="shared" si="1"/>
        <v>2</v>
      </c>
    </row>
    <row r="61" spans="1:23" ht="12.75" customHeight="1">
      <c r="A61" s="121" t="s">
        <v>1518</v>
      </c>
      <c r="B61" s="122" t="s">
        <v>383</v>
      </c>
      <c r="C61" s="121" t="s">
        <v>11</v>
      </c>
      <c r="D61" s="121">
        <v>80111600</v>
      </c>
      <c r="E61" s="121" t="s">
        <v>384</v>
      </c>
      <c r="F61" s="121" t="s">
        <v>83</v>
      </c>
      <c r="G61" s="121" t="str">
        <f t="shared" si="0"/>
        <v>FEBRERO</v>
      </c>
      <c r="H61" s="121">
        <v>5</v>
      </c>
      <c r="I61" s="121">
        <v>1</v>
      </c>
      <c r="J61" s="121" t="s">
        <v>84</v>
      </c>
      <c r="K61" s="121" t="s">
        <v>85</v>
      </c>
      <c r="L61" s="123">
        <v>4000000</v>
      </c>
      <c r="M61" s="123">
        <f>+L61*H61</f>
        <v>20000000</v>
      </c>
      <c r="N61" s="121" t="s">
        <v>288</v>
      </c>
      <c r="O61" s="121" t="s">
        <v>310</v>
      </c>
      <c r="P61" s="121" t="s">
        <v>289</v>
      </c>
      <c r="Q61" s="154"/>
      <c r="R61" s="121" t="s">
        <v>1520</v>
      </c>
      <c r="S61" s="121">
        <v>8080</v>
      </c>
      <c r="T61" s="121">
        <v>2024110010212</v>
      </c>
      <c r="U61" s="121">
        <v>1</v>
      </c>
      <c r="V61" s="124"/>
      <c r="W61" s="124">
        <f t="shared" si="1"/>
        <v>2</v>
      </c>
    </row>
    <row r="62" spans="1:23" ht="12.75" customHeight="1">
      <c r="A62" s="121" t="s">
        <v>1884</v>
      </c>
      <c r="B62" s="122" t="s">
        <v>386</v>
      </c>
      <c r="C62" s="121" t="s">
        <v>11</v>
      </c>
      <c r="D62" s="121">
        <v>80111600</v>
      </c>
      <c r="E62" s="121" t="s">
        <v>1330</v>
      </c>
      <c r="F62" s="121" t="s">
        <v>83</v>
      </c>
      <c r="G62" s="121" t="str">
        <f t="shared" si="0"/>
        <v>FEBRERO</v>
      </c>
      <c r="H62" s="121">
        <v>4</v>
      </c>
      <c r="I62" s="121">
        <v>1</v>
      </c>
      <c r="J62" s="121" t="s">
        <v>84</v>
      </c>
      <c r="K62" s="121" t="s">
        <v>85</v>
      </c>
      <c r="L62" s="123">
        <v>3500000</v>
      </c>
      <c r="M62" s="123">
        <f>+L62*-H62</f>
        <v>-14000000</v>
      </c>
      <c r="N62" s="121" t="s">
        <v>288</v>
      </c>
      <c r="O62" s="121" t="s">
        <v>79</v>
      </c>
      <c r="P62" s="121" t="s">
        <v>289</v>
      </c>
      <c r="Q62" s="153" t="s">
        <v>1886</v>
      </c>
      <c r="R62" s="121" t="s">
        <v>1520</v>
      </c>
      <c r="S62" s="121">
        <v>8080</v>
      </c>
      <c r="T62" s="121">
        <v>2024110010212</v>
      </c>
      <c r="U62" s="121">
        <v>1</v>
      </c>
      <c r="V62" s="124"/>
      <c r="W62" s="124">
        <f t="shared" si="1"/>
        <v>2</v>
      </c>
    </row>
    <row r="63" spans="1:23" ht="12.75" customHeight="1">
      <c r="A63" s="121" t="s">
        <v>1518</v>
      </c>
      <c r="B63" s="122" t="s">
        <v>386</v>
      </c>
      <c r="C63" s="121" t="s">
        <v>11</v>
      </c>
      <c r="D63" s="121">
        <v>80111600</v>
      </c>
      <c r="E63" s="121" t="s">
        <v>1532</v>
      </c>
      <c r="F63" s="121" t="s">
        <v>83</v>
      </c>
      <c r="G63" s="121" t="str">
        <f t="shared" si="0"/>
        <v>FEBRERO</v>
      </c>
      <c r="H63" s="121">
        <v>4</v>
      </c>
      <c r="I63" s="121">
        <v>1</v>
      </c>
      <c r="J63" s="121" t="s">
        <v>84</v>
      </c>
      <c r="K63" s="121" t="s">
        <v>85</v>
      </c>
      <c r="L63" s="123">
        <v>3500000</v>
      </c>
      <c r="M63" s="123">
        <f>+L63*H63</f>
        <v>14000000</v>
      </c>
      <c r="N63" s="121" t="s">
        <v>288</v>
      </c>
      <c r="O63" s="121" t="s">
        <v>310</v>
      </c>
      <c r="P63" s="121" t="s">
        <v>289</v>
      </c>
      <c r="Q63" s="154"/>
      <c r="R63" s="121" t="s">
        <v>1520</v>
      </c>
      <c r="S63" s="121">
        <v>8080</v>
      </c>
      <c r="T63" s="121">
        <v>2024110010212</v>
      </c>
      <c r="U63" s="121">
        <v>1</v>
      </c>
      <c r="V63" s="124"/>
      <c r="W63" s="124">
        <f t="shared" si="1"/>
        <v>2</v>
      </c>
    </row>
    <row r="64" spans="1:23" ht="12.75" customHeight="1">
      <c r="A64" s="121" t="s">
        <v>1884</v>
      </c>
      <c r="B64" s="122" t="s">
        <v>388</v>
      </c>
      <c r="C64" s="121" t="s">
        <v>11</v>
      </c>
      <c r="D64" s="121">
        <v>80111600</v>
      </c>
      <c r="E64" s="121" t="s">
        <v>1332</v>
      </c>
      <c r="F64" s="121" t="s">
        <v>83</v>
      </c>
      <c r="G64" s="121" t="str">
        <f t="shared" si="0"/>
        <v>FEBRERO</v>
      </c>
      <c r="H64" s="121">
        <v>5</v>
      </c>
      <c r="I64" s="121">
        <v>1</v>
      </c>
      <c r="J64" s="121" t="s">
        <v>84</v>
      </c>
      <c r="K64" s="121" t="s">
        <v>85</v>
      </c>
      <c r="L64" s="123">
        <v>2800000</v>
      </c>
      <c r="M64" s="123">
        <f>+L64*-H64</f>
        <v>-14000000</v>
      </c>
      <c r="N64" s="121" t="s">
        <v>288</v>
      </c>
      <c r="O64" s="121" t="s">
        <v>79</v>
      </c>
      <c r="P64" s="121" t="s">
        <v>289</v>
      </c>
      <c r="Q64" s="153" t="s">
        <v>1886</v>
      </c>
      <c r="R64" s="121" t="s">
        <v>1520</v>
      </c>
      <c r="S64" s="121">
        <v>8080</v>
      </c>
      <c r="T64" s="121">
        <v>2024110010212</v>
      </c>
      <c r="U64" s="121">
        <v>1</v>
      </c>
      <c r="V64" s="124"/>
      <c r="W64" s="124">
        <f t="shared" si="1"/>
        <v>2</v>
      </c>
    </row>
    <row r="65" spans="1:23" ht="12.75" customHeight="1">
      <c r="A65" s="121" t="s">
        <v>1518</v>
      </c>
      <c r="B65" s="122" t="s">
        <v>388</v>
      </c>
      <c r="C65" s="121" t="s">
        <v>11</v>
      </c>
      <c r="D65" s="121">
        <v>80111600</v>
      </c>
      <c r="E65" s="121" t="s">
        <v>1533</v>
      </c>
      <c r="F65" s="121" t="s">
        <v>83</v>
      </c>
      <c r="G65" s="121" t="str">
        <f t="shared" si="0"/>
        <v>FEBRERO</v>
      </c>
      <c r="H65" s="121">
        <v>5</v>
      </c>
      <c r="I65" s="121">
        <v>1</v>
      </c>
      <c r="J65" s="121" t="s">
        <v>84</v>
      </c>
      <c r="K65" s="121" t="s">
        <v>85</v>
      </c>
      <c r="L65" s="123">
        <v>2800000</v>
      </c>
      <c r="M65" s="123">
        <f>+L65*H65</f>
        <v>14000000</v>
      </c>
      <c r="N65" s="121" t="s">
        <v>288</v>
      </c>
      <c r="O65" s="121" t="s">
        <v>310</v>
      </c>
      <c r="P65" s="121" t="s">
        <v>289</v>
      </c>
      <c r="Q65" s="154"/>
      <c r="R65" s="121" t="s">
        <v>1520</v>
      </c>
      <c r="S65" s="121">
        <v>8080</v>
      </c>
      <c r="T65" s="121">
        <v>2024110010212</v>
      </c>
      <c r="U65" s="121">
        <v>1</v>
      </c>
      <c r="V65" s="124"/>
      <c r="W65" s="124">
        <f t="shared" si="1"/>
        <v>2</v>
      </c>
    </row>
    <row r="66" spans="1:23" ht="12.75" customHeight="1">
      <c r="A66" s="121" t="s">
        <v>1884</v>
      </c>
      <c r="B66" s="122" t="s">
        <v>1889</v>
      </c>
      <c r="C66" s="121" t="s">
        <v>11</v>
      </c>
      <c r="D66" s="121">
        <v>80111600</v>
      </c>
      <c r="E66" s="121" t="s">
        <v>1333</v>
      </c>
      <c r="F66" s="121" t="s">
        <v>83</v>
      </c>
      <c r="G66" s="121" t="str">
        <f t="shared" si="0"/>
        <v>FEBRERO</v>
      </c>
      <c r="H66" s="121">
        <v>5</v>
      </c>
      <c r="I66" s="121">
        <v>1</v>
      </c>
      <c r="J66" s="121" t="s">
        <v>84</v>
      </c>
      <c r="K66" s="121" t="s">
        <v>85</v>
      </c>
      <c r="L66" s="123">
        <v>2253000</v>
      </c>
      <c r="M66" s="123">
        <f>+L66*-H66</f>
        <v>-11265000</v>
      </c>
      <c r="N66" s="121" t="s">
        <v>288</v>
      </c>
      <c r="O66" s="121" t="s">
        <v>79</v>
      </c>
      <c r="P66" s="121" t="s">
        <v>289</v>
      </c>
      <c r="Q66" s="153" t="s">
        <v>1886</v>
      </c>
      <c r="R66" s="121" t="s">
        <v>1520</v>
      </c>
      <c r="S66" s="121">
        <v>8080</v>
      </c>
      <c r="T66" s="121">
        <v>2024110010212</v>
      </c>
      <c r="U66" s="121">
        <v>1</v>
      </c>
      <c r="V66" s="124"/>
      <c r="W66" s="124">
        <f t="shared" si="1"/>
        <v>2</v>
      </c>
    </row>
    <row r="67" spans="1:23" ht="12.75" customHeight="1">
      <c r="A67" s="121" t="s">
        <v>1518</v>
      </c>
      <c r="B67" s="122" t="s">
        <v>389</v>
      </c>
      <c r="C67" s="121" t="s">
        <v>11</v>
      </c>
      <c r="D67" s="121">
        <v>80111600</v>
      </c>
      <c r="E67" s="121" t="s">
        <v>390</v>
      </c>
      <c r="F67" s="121" t="s">
        <v>83</v>
      </c>
      <c r="G67" s="121" t="str">
        <f t="shared" si="0"/>
        <v>FEBRERO</v>
      </c>
      <c r="H67" s="121">
        <v>5</v>
      </c>
      <c r="I67" s="121">
        <v>1</v>
      </c>
      <c r="J67" s="121" t="s">
        <v>84</v>
      </c>
      <c r="K67" s="121" t="s">
        <v>85</v>
      </c>
      <c r="L67" s="123">
        <v>2253000</v>
      </c>
      <c r="M67" s="123">
        <f>+L67*H67</f>
        <v>11265000</v>
      </c>
      <c r="N67" s="121" t="s">
        <v>288</v>
      </c>
      <c r="O67" s="121" t="s">
        <v>310</v>
      </c>
      <c r="P67" s="121" t="s">
        <v>289</v>
      </c>
      <c r="Q67" s="154"/>
      <c r="R67" s="121" t="s">
        <v>1520</v>
      </c>
      <c r="S67" s="121">
        <v>8080</v>
      </c>
      <c r="T67" s="121">
        <v>2024110010212</v>
      </c>
      <c r="U67" s="121">
        <v>1</v>
      </c>
      <c r="V67" s="124"/>
      <c r="W67" s="124">
        <f t="shared" si="1"/>
        <v>2</v>
      </c>
    </row>
    <row r="68" spans="1:23" ht="12.75" customHeight="1">
      <c r="A68" s="121" t="s">
        <v>1884</v>
      </c>
      <c r="B68" s="122" t="s">
        <v>392</v>
      </c>
      <c r="C68" s="121" t="s">
        <v>11</v>
      </c>
      <c r="D68" s="121">
        <v>80111600</v>
      </c>
      <c r="E68" s="121" t="s">
        <v>1335</v>
      </c>
      <c r="F68" s="121" t="s">
        <v>315</v>
      </c>
      <c r="G68" s="121" t="str">
        <f t="shared" si="0"/>
        <v>MARZO</v>
      </c>
      <c r="H68" s="121">
        <v>4</v>
      </c>
      <c r="I68" s="121">
        <v>1</v>
      </c>
      <c r="J68" s="121" t="s">
        <v>84</v>
      </c>
      <c r="K68" s="121" t="s">
        <v>85</v>
      </c>
      <c r="L68" s="123">
        <v>3000000</v>
      </c>
      <c r="M68" s="123">
        <f>+L68*-H68</f>
        <v>-12000000</v>
      </c>
      <c r="N68" s="121" t="s">
        <v>288</v>
      </c>
      <c r="O68" s="121" t="s">
        <v>79</v>
      </c>
      <c r="P68" s="121" t="s">
        <v>289</v>
      </c>
      <c r="Q68" s="153" t="s">
        <v>1886</v>
      </c>
      <c r="R68" s="121" t="s">
        <v>1520</v>
      </c>
      <c r="S68" s="121">
        <v>8080</v>
      </c>
      <c r="T68" s="121">
        <v>2024110010212</v>
      </c>
      <c r="U68" s="121">
        <v>1</v>
      </c>
      <c r="V68" s="124"/>
      <c r="W68" s="124">
        <f t="shared" si="1"/>
        <v>2</v>
      </c>
    </row>
    <row r="69" spans="1:23" ht="12.75" customHeight="1">
      <c r="A69" s="121" t="s">
        <v>1518</v>
      </c>
      <c r="B69" s="122" t="s">
        <v>392</v>
      </c>
      <c r="C69" s="121" t="s">
        <v>11</v>
      </c>
      <c r="D69" s="121">
        <v>80111600</v>
      </c>
      <c r="E69" s="121" t="s">
        <v>1534</v>
      </c>
      <c r="F69" s="121" t="s">
        <v>315</v>
      </c>
      <c r="G69" s="121" t="str">
        <f t="shared" si="0"/>
        <v>MARZO</v>
      </c>
      <c r="H69" s="121">
        <v>4</v>
      </c>
      <c r="I69" s="121">
        <v>1</v>
      </c>
      <c r="J69" s="121" t="s">
        <v>84</v>
      </c>
      <c r="K69" s="121" t="s">
        <v>85</v>
      </c>
      <c r="L69" s="123">
        <v>3000000</v>
      </c>
      <c r="M69" s="123">
        <f>+L69*H69</f>
        <v>12000000</v>
      </c>
      <c r="N69" s="121" t="s">
        <v>288</v>
      </c>
      <c r="O69" s="121" t="s">
        <v>310</v>
      </c>
      <c r="P69" s="121" t="s">
        <v>289</v>
      </c>
      <c r="Q69" s="154"/>
      <c r="R69" s="121" t="s">
        <v>1520</v>
      </c>
      <c r="S69" s="121">
        <v>8080</v>
      </c>
      <c r="T69" s="121">
        <v>2024110010212</v>
      </c>
      <c r="U69" s="121">
        <v>1</v>
      </c>
      <c r="V69" s="124"/>
      <c r="W69" s="124">
        <f t="shared" si="1"/>
        <v>2</v>
      </c>
    </row>
    <row r="70" spans="1:23" ht="12.75" customHeight="1">
      <c r="A70" s="121" t="s">
        <v>1884</v>
      </c>
      <c r="B70" s="122" t="s">
        <v>393</v>
      </c>
      <c r="C70" s="121" t="s">
        <v>11</v>
      </c>
      <c r="D70" s="121">
        <v>80111600</v>
      </c>
      <c r="E70" s="121" t="s">
        <v>1336</v>
      </c>
      <c r="F70" s="121" t="s">
        <v>83</v>
      </c>
      <c r="G70" s="121" t="str">
        <f t="shared" si="0"/>
        <v>FEBRERO</v>
      </c>
      <c r="H70" s="121">
        <v>8</v>
      </c>
      <c r="I70" s="121">
        <v>1</v>
      </c>
      <c r="J70" s="121" t="s">
        <v>84</v>
      </c>
      <c r="K70" s="121" t="s">
        <v>85</v>
      </c>
      <c r="L70" s="123">
        <v>5500000</v>
      </c>
      <c r="M70" s="123">
        <f>+L70*-H70</f>
        <v>-44000000</v>
      </c>
      <c r="N70" s="121" t="s">
        <v>288</v>
      </c>
      <c r="O70" s="121" t="s">
        <v>79</v>
      </c>
      <c r="P70" s="121" t="s">
        <v>289</v>
      </c>
      <c r="Q70" s="153" t="s">
        <v>1886</v>
      </c>
      <c r="R70" s="121" t="s">
        <v>1520</v>
      </c>
      <c r="S70" s="121">
        <v>8080</v>
      </c>
      <c r="T70" s="121">
        <v>2024110010212</v>
      </c>
      <c r="U70" s="121">
        <v>1</v>
      </c>
      <c r="V70" s="124"/>
      <c r="W70" s="124">
        <f t="shared" si="1"/>
        <v>2</v>
      </c>
    </row>
    <row r="71" spans="1:23" ht="12.75" customHeight="1">
      <c r="A71" s="121" t="s">
        <v>1518</v>
      </c>
      <c r="B71" s="122" t="s">
        <v>393</v>
      </c>
      <c r="C71" s="121" t="s">
        <v>11</v>
      </c>
      <c r="D71" s="121">
        <v>80111600</v>
      </c>
      <c r="E71" s="121" t="s">
        <v>1535</v>
      </c>
      <c r="F71" s="121" t="s">
        <v>83</v>
      </c>
      <c r="G71" s="121" t="str">
        <f t="shared" si="0"/>
        <v>FEBRERO</v>
      </c>
      <c r="H71" s="121">
        <v>8</v>
      </c>
      <c r="I71" s="121">
        <v>1</v>
      </c>
      <c r="J71" s="121" t="s">
        <v>84</v>
      </c>
      <c r="K71" s="121" t="s">
        <v>85</v>
      </c>
      <c r="L71" s="123">
        <v>5500000</v>
      </c>
      <c r="M71" s="123">
        <f>+L71*H71</f>
        <v>44000000</v>
      </c>
      <c r="N71" s="121" t="s">
        <v>288</v>
      </c>
      <c r="O71" s="121" t="s">
        <v>310</v>
      </c>
      <c r="P71" s="121" t="s">
        <v>289</v>
      </c>
      <c r="Q71" s="154"/>
      <c r="R71" s="121" t="s">
        <v>1520</v>
      </c>
      <c r="S71" s="121">
        <v>8080</v>
      </c>
      <c r="T71" s="121">
        <v>2024110010212</v>
      </c>
      <c r="U71" s="121">
        <v>1</v>
      </c>
      <c r="V71" s="124"/>
      <c r="W71" s="124">
        <f t="shared" si="1"/>
        <v>2</v>
      </c>
    </row>
    <row r="72" spans="1:23" ht="12.75" customHeight="1">
      <c r="A72" s="121" t="s">
        <v>1884</v>
      </c>
      <c r="B72" s="122" t="s">
        <v>397</v>
      </c>
      <c r="C72" s="121" t="s">
        <v>11</v>
      </c>
      <c r="D72" s="121">
        <v>80111600</v>
      </c>
      <c r="E72" s="121" t="s">
        <v>1338</v>
      </c>
      <c r="F72" s="121" t="s">
        <v>315</v>
      </c>
      <c r="G72" s="121" t="str">
        <f t="shared" si="0"/>
        <v>MARZO</v>
      </c>
      <c r="H72" s="121">
        <v>4</v>
      </c>
      <c r="I72" s="121">
        <v>1</v>
      </c>
      <c r="J72" s="121" t="s">
        <v>84</v>
      </c>
      <c r="K72" s="121" t="s">
        <v>85</v>
      </c>
      <c r="L72" s="123">
        <v>7000000</v>
      </c>
      <c r="M72" s="123">
        <f>+L72*-H72</f>
        <v>-28000000</v>
      </c>
      <c r="N72" s="121" t="s">
        <v>288</v>
      </c>
      <c r="O72" s="121" t="s">
        <v>79</v>
      </c>
      <c r="P72" s="121" t="s">
        <v>289</v>
      </c>
      <c r="Q72" s="153" t="s">
        <v>1886</v>
      </c>
      <c r="R72" s="121" t="s">
        <v>1520</v>
      </c>
      <c r="S72" s="121">
        <v>8080</v>
      </c>
      <c r="T72" s="121">
        <v>2024110010212</v>
      </c>
      <c r="U72" s="121">
        <v>1</v>
      </c>
      <c r="V72" s="124"/>
      <c r="W72" s="124">
        <f t="shared" si="1"/>
        <v>2</v>
      </c>
    </row>
    <row r="73" spans="1:23" ht="12.75" customHeight="1">
      <c r="A73" s="121" t="s">
        <v>1518</v>
      </c>
      <c r="B73" s="122" t="s">
        <v>397</v>
      </c>
      <c r="C73" s="121" t="s">
        <v>11</v>
      </c>
      <c r="D73" s="121">
        <v>80111600</v>
      </c>
      <c r="E73" s="121" t="s">
        <v>1536</v>
      </c>
      <c r="F73" s="121" t="s">
        <v>315</v>
      </c>
      <c r="G73" s="121" t="str">
        <f t="shared" si="0"/>
        <v>MARZO</v>
      </c>
      <c r="H73" s="121">
        <v>4</v>
      </c>
      <c r="I73" s="121">
        <v>1</v>
      </c>
      <c r="J73" s="121" t="s">
        <v>84</v>
      </c>
      <c r="K73" s="121" t="s">
        <v>85</v>
      </c>
      <c r="L73" s="123">
        <v>7000000</v>
      </c>
      <c r="M73" s="123">
        <f>+L73*H73</f>
        <v>28000000</v>
      </c>
      <c r="N73" s="121" t="s">
        <v>288</v>
      </c>
      <c r="O73" s="121" t="s">
        <v>310</v>
      </c>
      <c r="P73" s="121" t="s">
        <v>289</v>
      </c>
      <c r="Q73" s="154"/>
      <c r="R73" s="121" t="s">
        <v>1520</v>
      </c>
      <c r="S73" s="121">
        <v>8080</v>
      </c>
      <c r="T73" s="121">
        <v>2024110010212</v>
      </c>
      <c r="U73" s="121">
        <v>1</v>
      </c>
      <c r="V73" s="124"/>
      <c r="W73" s="124">
        <f t="shared" si="1"/>
        <v>2</v>
      </c>
    </row>
    <row r="74" spans="1:23" ht="12.75" customHeight="1">
      <c r="A74" s="121" t="s">
        <v>1884</v>
      </c>
      <c r="B74" s="122" t="s">
        <v>398</v>
      </c>
      <c r="C74" s="121" t="s">
        <v>11</v>
      </c>
      <c r="D74" s="121">
        <v>80111600</v>
      </c>
      <c r="E74" s="121" t="s">
        <v>1339</v>
      </c>
      <c r="F74" s="121" t="s">
        <v>315</v>
      </c>
      <c r="G74" s="121" t="str">
        <f t="shared" si="0"/>
        <v>MARZO</v>
      </c>
      <c r="H74" s="121">
        <v>4</v>
      </c>
      <c r="I74" s="121">
        <v>1</v>
      </c>
      <c r="J74" s="121" t="s">
        <v>84</v>
      </c>
      <c r="K74" s="121" t="s">
        <v>85</v>
      </c>
      <c r="L74" s="123">
        <v>5000000</v>
      </c>
      <c r="M74" s="123">
        <f>+L74*-H74</f>
        <v>-20000000</v>
      </c>
      <c r="N74" s="121" t="s">
        <v>288</v>
      </c>
      <c r="O74" s="121" t="s">
        <v>79</v>
      </c>
      <c r="P74" s="121" t="s">
        <v>289</v>
      </c>
      <c r="Q74" s="153" t="s">
        <v>1886</v>
      </c>
      <c r="R74" s="121" t="s">
        <v>1520</v>
      </c>
      <c r="S74" s="121">
        <v>8080</v>
      </c>
      <c r="T74" s="121">
        <v>2024110010212</v>
      </c>
      <c r="U74" s="121">
        <v>1</v>
      </c>
      <c r="V74" s="124"/>
      <c r="W74" s="124">
        <f t="shared" si="1"/>
        <v>2</v>
      </c>
    </row>
    <row r="75" spans="1:23" ht="12.75" customHeight="1">
      <c r="A75" s="121" t="s">
        <v>1518</v>
      </c>
      <c r="B75" s="122" t="s">
        <v>398</v>
      </c>
      <c r="C75" s="121" t="s">
        <v>11</v>
      </c>
      <c r="D75" s="121">
        <v>80111600</v>
      </c>
      <c r="E75" s="121" t="s">
        <v>1537</v>
      </c>
      <c r="F75" s="121" t="s">
        <v>315</v>
      </c>
      <c r="G75" s="121" t="str">
        <f t="shared" si="0"/>
        <v>MARZO</v>
      </c>
      <c r="H75" s="121">
        <v>4</v>
      </c>
      <c r="I75" s="121">
        <v>1</v>
      </c>
      <c r="J75" s="121" t="s">
        <v>84</v>
      </c>
      <c r="K75" s="121" t="s">
        <v>85</v>
      </c>
      <c r="L75" s="123">
        <v>5000000</v>
      </c>
      <c r="M75" s="123">
        <f>+L75*H75</f>
        <v>20000000</v>
      </c>
      <c r="N75" s="121" t="s">
        <v>288</v>
      </c>
      <c r="O75" s="121" t="s">
        <v>310</v>
      </c>
      <c r="P75" s="121" t="s">
        <v>289</v>
      </c>
      <c r="Q75" s="154"/>
      <c r="R75" s="121" t="s">
        <v>1520</v>
      </c>
      <c r="S75" s="121">
        <v>8080</v>
      </c>
      <c r="T75" s="121">
        <v>2024110010212</v>
      </c>
      <c r="U75" s="121">
        <v>1</v>
      </c>
      <c r="V75" s="124"/>
      <c r="W75" s="124">
        <f t="shared" si="1"/>
        <v>2</v>
      </c>
    </row>
    <row r="76" spans="1:23" ht="12.75" customHeight="1">
      <c r="A76" s="121" t="s">
        <v>1884</v>
      </c>
      <c r="B76" s="122" t="s">
        <v>401</v>
      </c>
      <c r="C76" s="121" t="s">
        <v>11</v>
      </c>
      <c r="D76" s="121">
        <v>80111600</v>
      </c>
      <c r="E76" s="121" t="s">
        <v>1340</v>
      </c>
      <c r="F76" s="121" t="s">
        <v>82</v>
      </c>
      <c r="G76" s="121" t="str">
        <f t="shared" si="0"/>
        <v>ENERO</v>
      </c>
      <c r="H76" s="121">
        <v>6</v>
      </c>
      <c r="I76" s="121">
        <v>1</v>
      </c>
      <c r="J76" s="121" t="s">
        <v>84</v>
      </c>
      <c r="K76" s="121" t="s">
        <v>85</v>
      </c>
      <c r="L76" s="123">
        <v>7000000</v>
      </c>
      <c r="M76" s="123">
        <f>+L76*-H76</f>
        <v>-42000000</v>
      </c>
      <c r="N76" s="121" t="s">
        <v>288</v>
      </c>
      <c r="O76" s="121" t="s">
        <v>79</v>
      </c>
      <c r="P76" s="121" t="s">
        <v>289</v>
      </c>
      <c r="Q76" s="153" t="s">
        <v>1886</v>
      </c>
      <c r="R76" s="121" t="s">
        <v>1520</v>
      </c>
      <c r="S76" s="121">
        <v>8080</v>
      </c>
      <c r="T76" s="121">
        <v>2024110010212</v>
      </c>
      <c r="U76" s="121">
        <v>1</v>
      </c>
      <c r="V76" s="124"/>
      <c r="W76" s="124">
        <f t="shared" si="1"/>
        <v>2</v>
      </c>
    </row>
    <row r="77" spans="1:23" ht="12.75" customHeight="1">
      <c r="A77" s="121" t="s">
        <v>1518</v>
      </c>
      <c r="B77" s="122" t="s">
        <v>401</v>
      </c>
      <c r="C77" s="121" t="s">
        <v>11</v>
      </c>
      <c r="D77" s="121">
        <v>80111600</v>
      </c>
      <c r="E77" s="121" t="s">
        <v>402</v>
      </c>
      <c r="F77" s="121" t="s">
        <v>82</v>
      </c>
      <c r="G77" s="121" t="str">
        <f t="shared" si="0"/>
        <v>ENERO</v>
      </c>
      <c r="H77" s="121">
        <v>6</v>
      </c>
      <c r="I77" s="121">
        <v>1</v>
      </c>
      <c r="J77" s="121" t="s">
        <v>84</v>
      </c>
      <c r="K77" s="121" t="s">
        <v>85</v>
      </c>
      <c r="L77" s="123">
        <v>7000000</v>
      </c>
      <c r="M77" s="123">
        <f>+L77*H77</f>
        <v>42000000</v>
      </c>
      <c r="N77" s="121" t="s">
        <v>288</v>
      </c>
      <c r="O77" s="121" t="s">
        <v>310</v>
      </c>
      <c r="P77" s="121" t="s">
        <v>289</v>
      </c>
      <c r="Q77" s="154"/>
      <c r="R77" s="121" t="s">
        <v>1520</v>
      </c>
      <c r="S77" s="121">
        <v>8080</v>
      </c>
      <c r="T77" s="121">
        <v>2024110010212</v>
      </c>
      <c r="U77" s="121">
        <v>1</v>
      </c>
      <c r="V77" s="124"/>
      <c r="W77" s="124">
        <f t="shared" si="1"/>
        <v>2</v>
      </c>
    </row>
    <row r="78" spans="1:23" ht="12.75" customHeight="1">
      <c r="A78" s="121" t="s">
        <v>1884</v>
      </c>
      <c r="B78" s="122" t="s">
        <v>403</v>
      </c>
      <c r="C78" s="121" t="s">
        <v>11</v>
      </c>
      <c r="D78" s="121">
        <v>80111600</v>
      </c>
      <c r="E78" s="121" t="s">
        <v>1341</v>
      </c>
      <c r="F78" s="121" t="s">
        <v>83</v>
      </c>
      <c r="G78" s="121" t="str">
        <f t="shared" si="0"/>
        <v>FEBRERO</v>
      </c>
      <c r="H78" s="121">
        <v>6</v>
      </c>
      <c r="I78" s="121">
        <v>1</v>
      </c>
      <c r="J78" s="121" t="s">
        <v>84</v>
      </c>
      <c r="K78" s="121" t="s">
        <v>85</v>
      </c>
      <c r="L78" s="123">
        <v>9000000</v>
      </c>
      <c r="M78" s="123">
        <f>+L78*-H78</f>
        <v>-54000000</v>
      </c>
      <c r="N78" s="121" t="s">
        <v>288</v>
      </c>
      <c r="O78" s="121" t="s">
        <v>79</v>
      </c>
      <c r="P78" s="121" t="s">
        <v>289</v>
      </c>
      <c r="Q78" s="153" t="s">
        <v>1886</v>
      </c>
      <c r="R78" s="121" t="s">
        <v>1520</v>
      </c>
      <c r="S78" s="121">
        <v>8080</v>
      </c>
      <c r="T78" s="121">
        <v>2024110010212</v>
      </c>
      <c r="U78" s="121">
        <v>1</v>
      </c>
      <c r="V78" s="124"/>
      <c r="W78" s="124">
        <f t="shared" si="1"/>
        <v>2</v>
      </c>
    </row>
    <row r="79" spans="1:23" ht="12.75" customHeight="1">
      <c r="A79" s="121" t="s">
        <v>1518</v>
      </c>
      <c r="B79" s="122" t="s">
        <v>403</v>
      </c>
      <c r="C79" s="121" t="s">
        <v>11</v>
      </c>
      <c r="D79" s="121">
        <v>80111600</v>
      </c>
      <c r="E79" s="121" t="s">
        <v>404</v>
      </c>
      <c r="F79" s="121" t="s">
        <v>83</v>
      </c>
      <c r="G79" s="121" t="str">
        <f t="shared" si="0"/>
        <v>FEBRERO</v>
      </c>
      <c r="H79" s="121">
        <v>6</v>
      </c>
      <c r="I79" s="121">
        <v>1</v>
      </c>
      <c r="J79" s="121" t="s">
        <v>84</v>
      </c>
      <c r="K79" s="121" t="s">
        <v>85</v>
      </c>
      <c r="L79" s="123">
        <v>9000000</v>
      </c>
      <c r="M79" s="123">
        <f>+L79*H79</f>
        <v>54000000</v>
      </c>
      <c r="N79" s="121" t="s">
        <v>288</v>
      </c>
      <c r="O79" s="121" t="s">
        <v>310</v>
      </c>
      <c r="P79" s="121" t="s">
        <v>289</v>
      </c>
      <c r="Q79" s="154"/>
      <c r="R79" s="121" t="s">
        <v>1520</v>
      </c>
      <c r="S79" s="121">
        <v>8080</v>
      </c>
      <c r="T79" s="121">
        <v>2024110010212</v>
      </c>
      <c r="U79" s="121">
        <v>1</v>
      </c>
      <c r="V79" s="124"/>
      <c r="W79" s="124">
        <f t="shared" si="1"/>
        <v>2</v>
      </c>
    </row>
    <row r="80" spans="1:23" ht="12.75" customHeight="1">
      <c r="A80" s="121" t="s">
        <v>1884</v>
      </c>
      <c r="B80" s="122" t="s">
        <v>413</v>
      </c>
      <c r="C80" s="121" t="s">
        <v>11</v>
      </c>
      <c r="D80" s="121">
        <v>80111671</v>
      </c>
      <c r="E80" s="121" t="s">
        <v>1344</v>
      </c>
      <c r="F80" s="121" t="s">
        <v>411</v>
      </c>
      <c r="G80" s="121" t="str">
        <f t="shared" si="0"/>
        <v>Enero</v>
      </c>
      <c r="H80" s="121">
        <v>1</v>
      </c>
      <c r="I80" s="121">
        <v>1</v>
      </c>
      <c r="J80" s="121" t="s">
        <v>84</v>
      </c>
      <c r="K80" s="121" t="s">
        <v>85</v>
      </c>
      <c r="L80" s="123">
        <f>473986000-55000000</f>
        <v>418986000</v>
      </c>
      <c r="M80" s="123">
        <f>-L80</f>
        <v>-418986000</v>
      </c>
      <c r="N80" s="121" t="s">
        <v>288</v>
      </c>
      <c r="O80" s="121" t="s">
        <v>79</v>
      </c>
      <c r="P80" s="121" t="s">
        <v>289</v>
      </c>
      <c r="Q80" s="121" t="s">
        <v>1886</v>
      </c>
      <c r="R80" s="121" t="s">
        <v>1520</v>
      </c>
      <c r="S80" s="121">
        <v>8080</v>
      </c>
      <c r="T80" s="121">
        <v>2024110010212</v>
      </c>
      <c r="U80" s="121">
        <v>1</v>
      </c>
      <c r="V80" s="124"/>
      <c r="W80" s="124">
        <f t="shared" si="1"/>
        <v>2</v>
      </c>
    </row>
    <row r="81" spans="1:23" ht="12.75" customHeight="1">
      <c r="A81" s="121" t="s">
        <v>1518</v>
      </c>
      <c r="B81" s="122" t="s">
        <v>413</v>
      </c>
      <c r="C81" s="121" t="s">
        <v>11</v>
      </c>
      <c r="D81" s="121">
        <v>80111671</v>
      </c>
      <c r="E81" s="121" t="s">
        <v>1344</v>
      </c>
      <c r="F81" s="121" t="s">
        <v>411</v>
      </c>
      <c r="G81" s="121" t="str">
        <f t="shared" si="0"/>
        <v>Enero</v>
      </c>
      <c r="H81" s="121">
        <v>1</v>
      </c>
      <c r="I81" s="121">
        <v>1</v>
      </c>
      <c r="J81" s="121" t="s">
        <v>84</v>
      </c>
      <c r="K81" s="121" t="s">
        <v>85</v>
      </c>
      <c r="L81" s="125">
        <v>210486000</v>
      </c>
      <c r="M81" s="126">
        <f>+L81</f>
        <v>210486000</v>
      </c>
      <c r="N81" s="121" t="s">
        <v>288</v>
      </c>
      <c r="O81" s="121" t="s">
        <v>79</v>
      </c>
      <c r="P81" s="121" t="s">
        <v>289</v>
      </c>
      <c r="Q81" s="121"/>
      <c r="R81" s="121" t="s">
        <v>1520</v>
      </c>
      <c r="S81" s="121">
        <v>8080</v>
      </c>
      <c r="T81" s="127">
        <v>2024110010212</v>
      </c>
      <c r="U81" s="128">
        <v>4</v>
      </c>
      <c r="V81" s="129"/>
      <c r="W81" s="124">
        <f t="shared" si="1"/>
        <v>2</v>
      </c>
    </row>
    <row r="82" spans="1:23" ht="12.75" customHeight="1">
      <c r="A82" s="121" t="s">
        <v>1884</v>
      </c>
      <c r="B82" s="122" t="s">
        <v>417</v>
      </c>
      <c r="C82" s="121" t="s">
        <v>12</v>
      </c>
      <c r="D82" s="121">
        <v>80111600</v>
      </c>
      <c r="E82" s="121" t="s">
        <v>1345</v>
      </c>
      <c r="F82" s="121" t="s">
        <v>83</v>
      </c>
      <c r="G82" s="121" t="str">
        <f t="shared" si="0"/>
        <v>FEBRERO</v>
      </c>
      <c r="H82" s="121">
        <v>5</v>
      </c>
      <c r="I82" s="121">
        <v>1</v>
      </c>
      <c r="J82" s="121" t="s">
        <v>84</v>
      </c>
      <c r="K82" s="121" t="s">
        <v>85</v>
      </c>
      <c r="L82" s="123">
        <v>8000000</v>
      </c>
      <c r="M82" s="123">
        <f>+L82*-H82</f>
        <v>-40000000</v>
      </c>
      <c r="N82" s="121" t="s">
        <v>288</v>
      </c>
      <c r="O82" s="121" t="s">
        <v>79</v>
      </c>
      <c r="P82" s="121" t="s">
        <v>289</v>
      </c>
      <c r="Q82" s="153" t="s">
        <v>1886</v>
      </c>
      <c r="R82" s="121" t="s">
        <v>1520</v>
      </c>
      <c r="S82" s="121">
        <v>8080</v>
      </c>
      <c r="T82" s="121">
        <v>2024110010212</v>
      </c>
      <c r="U82" s="121">
        <v>1</v>
      </c>
      <c r="V82" s="124"/>
      <c r="W82" s="124">
        <f t="shared" si="1"/>
        <v>2</v>
      </c>
    </row>
    <row r="83" spans="1:23" ht="12.75" customHeight="1">
      <c r="A83" s="121" t="s">
        <v>1518</v>
      </c>
      <c r="B83" s="122" t="s">
        <v>417</v>
      </c>
      <c r="C83" s="121" t="s">
        <v>12</v>
      </c>
      <c r="D83" s="121">
        <v>80111600</v>
      </c>
      <c r="E83" s="121" t="s">
        <v>418</v>
      </c>
      <c r="F83" s="121" t="s">
        <v>83</v>
      </c>
      <c r="G83" s="121" t="str">
        <f t="shared" si="0"/>
        <v>FEBRERO</v>
      </c>
      <c r="H83" s="121">
        <v>5</v>
      </c>
      <c r="I83" s="121">
        <v>1</v>
      </c>
      <c r="J83" s="121" t="s">
        <v>84</v>
      </c>
      <c r="K83" s="121" t="s">
        <v>85</v>
      </c>
      <c r="L83" s="123">
        <v>8000000</v>
      </c>
      <c r="M83" s="123">
        <f>+L83*H83</f>
        <v>40000000</v>
      </c>
      <c r="N83" s="121" t="s">
        <v>288</v>
      </c>
      <c r="O83" s="121" t="s">
        <v>79</v>
      </c>
      <c r="P83" s="121" t="s">
        <v>289</v>
      </c>
      <c r="Q83" s="154"/>
      <c r="R83" s="121" t="s">
        <v>1520</v>
      </c>
      <c r="S83" s="121">
        <v>8080</v>
      </c>
      <c r="T83" s="121">
        <v>2024110010212</v>
      </c>
      <c r="U83" s="121">
        <v>1</v>
      </c>
      <c r="V83" s="124"/>
      <c r="W83" s="124">
        <f t="shared" si="1"/>
        <v>2</v>
      </c>
    </row>
    <row r="84" spans="1:23" ht="12.75" customHeight="1">
      <c r="A84" s="121" t="s">
        <v>1884</v>
      </c>
      <c r="B84" s="122" t="s">
        <v>419</v>
      </c>
      <c r="C84" s="121" t="s">
        <v>12</v>
      </c>
      <c r="D84" s="121">
        <v>80111600</v>
      </c>
      <c r="E84" s="121" t="s">
        <v>1346</v>
      </c>
      <c r="F84" s="121" t="s">
        <v>315</v>
      </c>
      <c r="G84" s="121" t="str">
        <f t="shared" si="0"/>
        <v>MARZO</v>
      </c>
      <c r="H84" s="121">
        <v>4</v>
      </c>
      <c r="I84" s="121">
        <v>1</v>
      </c>
      <c r="J84" s="121" t="s">
        <v>84</v>
      </c>
      <c r="K84" s="121" t="s">
        <v>85</v>
      </c>
      <c r="L84" s="123">
        <v>6400000</v>
      </c>
      <c r="M84" s="123">
        <f>+L84*-H84</f>
        <v>-25600000</v>
      </c>
      <c r="N84" s="121" t="s">
        <v>288</v>
      </c>
      <c r="O84" s="121" t="s">
        <v>79</v>
      </c>
      <c r="P84" s="121" t="s">
        <v>289</v>
      </c>
      <c r="Q84" s="153" t="s">
        <v>1886</v>
      </c>
      <c r="R84" s="121" t="s">
        <v>1520</v>
      </c>
      <c r="S84" s="121">
        <v>8080</v>
      </c>
      <c r="T84" s="121">
        <v>2024110010212</v>
      </c>
      <c r="U84" s="121">
        <v>1</v>
      </c>
      <c r="V84" s="124"/>
      <c r="W84" s="124">
        <f t="shared" si="1"/>
        <v>2</v>
      </c>
    </row>
    <row r="85" spans="1:23" ht="12.75" customHeight="1">
      <c r="A85" s="121" t="s">
        <v>1518</v>
      </c>
      <c r="B85" s="122" t="s">
        <v>419</v>
      </c>
      <c r="C85" s="121" t="s">
        <v>12</v>
      </c>
      <c r="D85" s="121">
        <v>80111600</v>
      </c>
      <c r="E85" s="121" t="s">
        <v>420</v>
      </c>
      <c r="F85" s="121" t="s">
        <v>315</v>
      </c>
      <c r="G85" s="121" t="str">
        <f t="shared" si="0"/>
        <v>MARZO</v>
      </c>
      <c r="H85" s="121">
        <v>4</v>
      </c>
      <c r="I85" s="121">
        <v>1</v>
      </c>
      <c r="J85" s="121" t="s">
        <v>84</v>
      </c>
      <c r="K85" s="121" t="s">
        <v>85</v>
      </c>
      <c r="L85" s="123">
        <v>6400000</v>
      </c>
      <c r="M85" s="123">
        <f>+L85*H85</f>
        <v>25600000</v>
      </c>
      <c r="N85" s="121" t="s">
        <v>288</v>
      </c>
      <c r="O85" s="121" t="s">
        <v>316</v>
      </c>
      <c r="P85" s="121" t="s">
        <v>289</v>
      </c>
      <c r="Q85" s="154"/>
      <c r="R85" s="121" t="s">
        <v>1520</v>
      </c>
      <c r="S85" s="121">
        <v>8080</v>
      </c>
      <c r="T85" s="121">
        <v>2024110010212</v>
      </c>
      <c r="U85" s="121">
        <v>1</v>
      </c>
      <c r="V85" s="124"/>
      <c r="W85" s="124">
        <f t="shared" si="1"/>
        <v>2</v>
      </c>
    </row>
    <row r="86" spans="1:23" ht="12.75" customHeight="1">
      <c r="A86" s="121" t="s">
        <v>1884</v>
      </c>
      <c r="B86" s="122" t="s">
        <v>424</v>
      </c>
      <c r="C86" s="121" t="s">
        <v>12</v>
      </c>
      <c r="D86" s="121">
        <v>80111600</v>
      </c>
      <c r="E86" s="121" t="s">
        <v>1349</v>
      </c>
      <c r="F86" s="121" t="s">
        <v>83</v>
      </c>
      <c r="G86" s="121" t="str">
        <f t="shared" si="0"/>
        <v>FEBRERO</v>
      </c>
      <c r="H86" s="121">
        <v>5</v>
      </c>
      <c r="I86" s="121">
        <v>1</v>
      </c>
      <c r="J86" s="121" t="s">
        <v>84</v>
      </c>
      <c r="K86" s="121" t="s">
        <v>85</v>
      </c>
      <c r="L86" s="123">
        <v>6400000</v>
      </c>
      <c r="M86" s="123">
        <f>+L86*-H86</f>
        <v>-32000000</v>
      </c>
      <c r="N86" s="121" t="s">
        <v>288</v>
      </c>
      <c r="O86" s="121" t="s">
        <v>79</v>
      </c>
      <c r="P86" s="121" t="s">
        <v>289</v>
      </c>
      <c r="Q86" s="153" t="s">
        <v>1886</v>
      </c>
      <c r="R86" s="121" t="s">
        <v>1520</v>
      </c>
      <c r="S86" s="121">
        <v>8080</v>
      </c>
      <c r="T86" s="121">
        <v>2024110010212</v>
      </c>
      <c r="U86" s="121">
        <v>1</v>
      </c>
      <c r="V86" s="124"/>
      <c r="W86" s="124">
        <f t="shared" si="1"/>
        <v>2</v>
      </c>
    </row>
    <row r="87" spans="1:23" ht="12.75" customHeight="1">
      <c r="A87" s="121" t="s">
        <v>1518</v>
      </c>
      <c r="B87" s="122" t="s">
        <v>424</v>
      </c>
      <c r="C87" s="121" t="s">
        <v>12</v>
      </c>
      <c r="D87" s="121">
        <v>80111600</v>
      </c>
      <c r="E87" s="121" t="s">
        <v>425</v>
      </c>
      <c r="F87" s="121" t="s">
        <v>83</v>
      </c>
      <c r="G87" s="121" t="str">
        <f t="shared" si="0"/>
        <v>FEBRERO</v>
      </c>
      <c r="H87" s="121">
        <v>5</v>
      </c>
      <c r="I87" s="121">
        <v>1</v>
      </c>
      <c r="J87" s="121" t="s">
        <v>84</v>
      </c>
      <c r="K87" s="121" t="s">
        <v>85</v>
      </c>
      <c r="L87" s="123">
        <v>6400000</v>
      </c>
      <c r="M87" s="123">
        <f>+L87*H87</f>
        <v>32000000</v>
      </c>
      <c r="N87" s="121" t="s">
        <v>288</v>
      </c>
      <c r="O87" s="121" t="s">
        <v>79</v>
      </c>
      <c r="P87" s="121" t="s">
        <v>289</v>
      </c>
      <c r="Q87" s="154"/>
      <c r="R87" s="121" t="s">
        <v>1520</v>
      </c>
      <c r="S87" s="121">
        <v>8080</v>
      </c>
      <c r="T87" s="121">
        <v>2024110010212</v>
      </c>
      <c r="U87" s="121">
        <v>1</v>
      </c>
      <c r="V87" s="124"/>
      <c r="W87" s="124">
        <f t="shared" si="1"/>
        <v>2</v>
      </c>
    </row>
    <row r="88" spans="1:23" ht="12.75" customHeight="1">
      <c r="A88" s="121" t="s">
        <v>1884</v>
      </c>
      <c r="B88" s="122" t="s">
        <v>426</v>
      </c>
      <c r="C88" s="121" t="s">
        <v>12</v>
      </c>
      <c r="D88" s="121">
        <v>80111600</v>
      </c>
      <c r="E88" s="121" t="s">
        <v>1350</v>
      </c>
      <c r="F88" s="121" t="s">
        <v>83</v>
      </c>
      <c r="G88" s="121" t="str">
        <f t="shared" si="0"/>
        <v>FEBRERO</v>
      </c>
      <c r="H88" s="121">
        <v>5</v>
      </c>
      <c r="I88" s="121">
        <v>1</v>
      </c>
      <c r="J88" s="121" t="s">
        <v>84</v>
      </c>
      <c r="K88" s="121" t="s">
        <v>85</v>
      </c>
      <c r="L88" s="123">
        <v>8000000</v>
      </c>
      <c r="M88" s="123">
        <f>+L88*-H88</f>
        <v>-40000000</v>
      </c>
      <c r="N88" s="121" t="s">
        <v>288</v>
      </c>
      <c r="O88" s="121" t="s">
        <v>79</v>
      </c>
      <c r="P88" s="121" t="s">
        <v>289</v>
      </c>
      <c r="Q88" s="153" t="s">
        <v>1886</v>
      </c>
      <c r="R88" s="121" t="s">
        <v>1520</v>
      </c>
      <c r="S88" s="121">
        <v>8080</v>
      </c>
      <c r="T88" s="121">
        <v>2024110010212</v>
      </c>
      <c r="U88" s="121">
        <v>1</v>
      </c>
      <c r="V88" s="124"/>
      <c r="W88" s="124">
        <f t="shared" si="1"/>
        <v>2</v>
      </c>
    </row>
    <row r="89" spans="1:23" ht="12.75" customHeight="1">
      <c r="A89" s="121" t="s">
        <v>1518</v>
      </c>
      <c r="B89" s="122" t="s">
        <v>426</v>
      </c>
      <c r="C89" s="121" t="s">
        <v>12</v>
      </c>
      <c r="D89" s="121">
        <v>80111600</v>
      </c>
      <c r="E89" s="121" t="s">
        <v>427</v>
      </c>
      <c r="F89" s="121" t="s">
        <v>83</v>
      </c>
      <c r="G89" s="121" t="str">
        <f t="shared" si="0"/>
        <v>FEBRERO</v>
      </c>
      <c r="H89" s="121">
        <v>5</v>
      </c>
      <c r="I89" s="121">
        <v>1</v>
      </c>
      <c r="J89" s="121" t="s">
        <v>84</v>
      </c>
      <c r="K89" s="121" t="s">
        <v>85</v>
      </c>
      <c r="L89" s="123">
        <v>8000000</v>
      </c>
      <c r="M89" s="123">
        <f>+L89*H89</f>
        <v>40000000</v>
      </c>
      <c r="N89" s="121" t="s">
        <v>288</v>
      </c>
      <c r="O89" s="121" t="s">
        <v>79</v>
      </c>
      <c r="P89" s="121" t="s">
        <v>289</v>
      </c>
      <c r="Q89" s="154"/>
      <c r="R89" s="121" t="s">
        <v>1520</v>
      </c>
      <c r="S89" s="121">
        <v>8080</v>
      </c>
      <c r="T89" s="121">
        <v>2024110010212</v>
      </c>
      <c r="U89" s="121">
        <v>1</v>
      </c>
      <c r="V89" s="124"/>
      <c r="W89" s="124">
        <f t="shared" si="1"/>
        <v>2</v>
      </c>
    </row>
    <row r="90" spans="1:23" ht="12.75" customHeight="1">
      <c r="A90" s="121" t="s">
        <v>1884</v>
      </c>
      <c r="B90" s="122" t="s">
        <v>430</v>
      </c>
      <c r="C90" s="121" t="s">
        <v>12</v>
      </c>
      <c r="D90" s="121">
        <v>80111600</v>
      </c>
      <c r="E90" s="121" t="s">
        <v>1351</v>
      </c>
      <c r="F90" s="121" t="s">
        <v>315</v>
      </c>
      <c r="G90" s="121" t="str">
        <f t="shared" si="0"/>
        <v>MARZO</v>
      </c>
      <c r="H90" s="121">
        <v>4</v>
      </c>
      <c r="I90" s="121">
        <v>1</v>
      </c>
      <c r="J90" s="121" t="s">
        <v>84</v>
      </c>
      <c r="K90" s="121" t="s">
        <v>85</v>
      </c>
      <c r="L90" s="123">
        <v>4500000</v>
      </c>
      <c r="M90" s="123">
        <f>+L90*-H90</f>
        <v>-18000000</v>
      </c>
      <c r="N90" s="121" t="s">
        <v>288</v>
      </c>
      <c r="O90" s="121" t="s">
        <v>79</v>
      </c>
      <c r="P90" s="121" t="s">
        <v>289</v>
      </c>
      <c r="Q90" s="153" t="s">
        <v>1886</v>
      </c>
      <c r="R90" s="121" t="s">
        <v>1520</v>
      </c>
      <c r="S90" s="121">
        <v>8080</v>
      </c>
      <c r="T90" s="121">
        <v>2024110010212</v>
      </c>
      <c r="U90" s="121">
        <v>1</v>
      </c>
      <c r="V90" s="124"/>
      <c r="W90" s="124">
        <f t="shared" si="1"/>
        <v>2</v>
      </c>
    </row>
    <row r="91" spans="1:23" ht="12.75" customHeight="1">
      <c r="A91" s="121" t="s">
        <v>1518</v>
      </c>
      <c r="B91" s="122" t="s">
        <v>430</v>
      </c>
      <c r="C91" s="121" t="s">
        <v>12</v>
      </c>
      <c r="D91" s="121">
        <v>80111600</v>
      </c>
      <c r="E91" s="121" t="s">
        <v>431</v>
      </c>
      <c r="F91" s="121" t="s">
        <v>315</v>
      </c>
      <c r="G91" s="121" t="str">
        <f t="shared" si="0"/>
        <v>MARZO</v>
      </c>
      <c r="H91" s="121">
        <v>4</v>
      </c>
      <c r="I91" s="121">
        <v>1</v>
      </c>
      <c r="J91" s="121" t="s">
        <v>84</v>
      </c>
      <c r="K91" s="121" t="s">
        <v>85</v>
      </c>
      <c r="L91" s="123">
        <v>4500000</v>
      </c>
      <c r="M91" s="123">
        <f>+L91*H91</f>
        <v>18000000</v>
      </c>
      <c r="N91" s="121" t="s">
        <v>288</v>
      </c>
      <c r="O91" s="121" t="s">
        <v>316</v>
      </c>
      <c r="P91" s="121" t="s">
        <v>289</v>
      </c>
      <c r="Q91" s="154"/>
      <c r="R91" s="121" t="s">
        <v>1520</v>
      </c>
      <c r="S91" s="121">
        <v>8080</v>
      </c>
      <c r="T91" s="121">
        <v>2024110010212</v>
      </c>
      <c r="U91" s="121">
        <v>1</v>
      </c>
      <c r="V91" s="124"/>
      <c r="W91" s="124">
        <f t="shared" si="1"/>
        <v>2</v>
      </c>
    </row>
    <row r="92" spans="1:23" ht="12.75" customHeight="1">
      <c r="A92" s="121" t="s">
        <v>1884</v>
      </c>
      <c r="B92" s="122" t="s">
        <v>432</v>
      </c>
      <c r="C92" s="121" t="s">
        <v>12</v>
      </c>
      <c r="D92" s="121">
        <v>80111600</v>
      </c>
      <c r="E92" s="121" t="s">
        <v>1352</v>
      </c>
      <c r="F92" s="121" t="s">
        <v>315</v>
      </c>
      <c r="G92" s="121" t="str">
        <f t="shared" si="0"/>
        <v>MARZO</v>
      </c>
      <c r="H92" s="121">
        <v>4</v>
      </c>
      <c r="I92" s="121">
        <v>1</v>
      </c>
      <c r="J92" s="121" t="s">
        <v>84</v>
      </c>
      <c r="K92" s="121" t="s">
        <v>85</v>
      </c>
      <c r="L92" s="123">
        <v>6500000</v>
      </c>
      <c r="M92" s="123">
        <f>+L92*-H92</f>
        <v>-26000000</v>
      </c>
      <c r="N92" s="121" t="s">
        <v>288</v>
      </c>
      <c r="O92" s="121" t="s">
        <v>79</v>
      </c>
      <c r="P92" s="121" t="s">
        <v>289</v>
      </c>
      <c r="Q92" s="153" t="s">
        <v>1886</v>
      </c>
      <c r="R92" s="121" t="s">
        <v>1520</v>
      </c>
      <c r="S92" s="121">
        <v>8080</v>
      </c>
      <c r="T92" s="121">
        <v>2024110010212</v>
      </c>
      <c r="U92" s="121">
        <v>1</v>
      </c>
      <c r="V92" s="124"/>
      <c r="W92" s="124">
        <f t="shared" si="1"/>
        <v>2</v>
      </c>
    </row>
    <row r="93" spans="1:23" ht="12.75" customHeight="1">
      <c r="A93" s="121" t="s">
        <v>1518</v>
      </c>
      <c r="B93" s="122" t="s">
        <v>432</v>
      </c>
      <c r="C93" s="121" t="s">
        <v>12</v>
      </c>
      <c r="D93" s="121">
        <v>80111600</v>
      </c>
      <c r="E93" s="121" t="s">
        <v>433</v>
      </c>
      <c r="F93" s="121" t="s">
        <v>315</v>
      </c>
      <c r="G93" s="121" t="str">
        <f t="shared" si="0"/>
        <v>MARZO</v>
      </c>
      <c r="H93" s="121">
        <v>4</v>
      </c>
      <c r="I93" s="121">
        <v>1</v>
      </c>
      <c r="J93" s="121" t="s">
        <v>84</v>
      </c>
      <c r="K93" s="121" t="s">
        <v>85</v>
      </c>
      <c r="L93" s="123">
        <v>6500000</v>
      </c>
      <c r="M93" s="123">
        <f>+L93*H93</f>
        <v>26000000</v>
      </c>
      <c r="N93" s="121" t="s">
        <v>288</v>
      </c>
      <c r="O93" s="121" t="s">
        <v>316</v>
      </c>
      <c r="P93" s="121" t="s">
        <v>289</v>
      </c>
      <c r="Q93" s="154"/>
      <c r="R93" s="121" t="s">
        <v>1520</v>
      </c>
      <c r="S93" s="121">
        <v>8080</v>
      </c>
      <c r="T93" s="121">
        <v>2024110010212</v>
      </c>
      <c r="U93" s="121">
        <v>1</v>
      </c>
      <c r="V93" s="124"/>
      <c r="W93" s="124">
        <f t="shared" si="1"/>
        <v>2</v>
      </c>
    </row>
    <row r="94" spans="1:23" ht="12.75" customHeight="1">
      <c r="A94" s="121" t="s">
        <v>1884</v>
      </c>
      <c r="B94" s="122" t="s">
        <v>438</v>
      </c>
      <c r="C94" s="121" t="s">
        <v>12</v>
      </c>
      <c r="D94" s="121">
        <v>80111600</v>
      </c>
      <c r="E94" s="121" t="s">
        <v>1354</v>
      </c>
      <c r="F94" s="121" t="s">
        <v>315</v>
      </c>
      <c r="G94" s="121" t="str">
        <f t="shared" si="0"/>
        <v>MARZO</v>
      </c>
      <c r="H94" s="121">
        <v>4</v>
      </c>
      <c r="I94" s="121">
        <v>1</v>
      </c>
      <c r="J94" s="121" t="s">
        <v>84</v>
      </c>
      <c r="K94" s="121" t="s">
        <v>85</v>
      </c>
      <c r="L94" s="123">
        <v>4500000</v>
      </c>
      <c r="M94" s="123">
        <f>+L94*-H94</f>
        <v>-18000000</v>
      </c>
      <c r="N94" s="121" t="s">
        <v>288</v>
      </c>
      <c r="O94" s="121" t="s">
        <v>79</v>
      </c>
      <c r="P94" s="121" t="s">
        <v>289</v>
      </c>
      <c r="Q94" s="153" t="s">
        <v>1886</v>
      </c>
      <c r="R94" s="121" t="s">
        <v>1520</v>
      </c>
      <c r="S94" s="121">
        <v>8080</v>
      </c>
      <c r="T94" s="121">
        <v>2024110010212</v>
      </c>
      <c r="U94" s="121">
        <v>1</v>
      </c>
      <c r="V94" s="124"/>
      <c r="W94" s="124">
        <f t="shared" si="1"/>
        <v>2</v>
      </c>
    </row>
    <row r="95" spans="1:23" ht="12.75" customHeight="1">
      <c r="A95" s="121" t="s">
        <v>1518</v>
      </c>
      <c r="B95" s="122" t="s">
        <v>438</v>
      </c>
      <c r="C95" s="121" t="s">
        <v>12</v>
      </c>
      <c r="D95" s="121">
        <v>80111600</v>
      </c>
      <c r="E95" s="121" t="s">
        <v>439</v>
      </c>
      <c r="F95" s="121" t="s">
        <v>315</v>
      </c>
      <c r="G95" s="121" t="str">
        <f t="shared" si="0"/>
        <v>MARZO</v>
      </c>
      <c r="H95" s="121">
        <v>4</v>
      </c>
      <c r="I95" s="121">
        <v>1</v>
      </c>
      <c r="J95" s="121" t="s">
        <v>84</v>
      </c>
      <c r="K95" s="121" t="s">
        <v>85</v>
      </c>
      <c r="L95" s="123">
        <v>4500000</v>
      </c>
      <c r="M95" s="123">
        <f>+L95*H95</f>
        <v>18000000</v>
      </c>
      <c r="N95" s="121" t="s">
        <v>288</v>
      </c>
      <c r="O95" s="121" t="s">
        <v>79</v>
      </c>
      <c r="P95" s="121" t="s">
        <v>289</v>
      </c>
      <c r="Q95" s="154"/>
      <c r="R95" s="121" t="s">
        <v>1520</v>
      </c>
      <c r="S95" s="121">
        <v>8080</v>
      </c>
      <c r="T95" s="121">
        <v>2024110010212</v>
      </c>
      <c r="U95" s="121">
        <v>1</v>
      </c>
      <c r="V95" s="124"/>
      <c r="W95" s="124">
        <f t="shared" si="1"/>
        <v>2</v>
      </c>
    </row>
    <row r="96" spans="1:23" ht="12.75" customHeight="1">
      <c r="A96" s="121" t="s">
        <v>1884</v>
      </c>
      <c r="B96" s="122" t="s">
        <v>440</v>
      </c>
      <c r="C96" s="121" t="s">
        <v>12</v>
      </c>
      <c r="D96" s="121">
        <v>80111600</v>
      </c>
      <c r="E96" s="121" t="s">
        <v>1355</v>
      </c>
      <c r="F96" s="121" t="s">
        <v>82</v>
      </c>
      <c r="G96" s="121" t="str">
        <f t="shared" si="0"/>
        <v>ENERO</v>
      </c>
      <c r="H96" s="121">
        <v>4</v>
      </c>
      <c r="I96" s="121">
        <v>1</v>
      </c>
      <c r="J96" s="121" t="s">
        <v>84</v>
      </c>
      <c r="K96" s="121" t="s">
        <v>85</v>
      </c>
      <c r="L96" s="123">
        <v>5000000</v>
      </c>
      <c r="M96" s="123">
        <f>+L96*-H96</f>
        <v>-20000000</v>
      </c>
      <c r="N96" s="121" t="s">
        <v>288</v>
      </c>
      <c r="O96" s="121" t="s">
        <v>79</v>
      </c>
      <c r="P96" s="121" t="s">
        <v>289</v>
      </c>
      <c r="Q96" s="153" t="s">
        <v>1886</v>
      </c>
      <c r="R96" s="121" t="s">
        <v>1520</v>
      </c>
      <c r="S96" s="121">
        <v>8080</v>
      </c>
      <c r="T96" s="121">
        <v>2024110010212</v>
      </c>
      <c r="U96" s="121">
        <v>1</v>
      </c>
      <c r="V96" s="124"/>
      <c r="W96" s="124">
        <f t="shared" si="1"/>
        <v>2</v>
      </c>
    </row>
    <row r="97" spans="1:23" ht="12.75" customHeight="1">
      <c r="A97" s="121" t="s">
        <v>1518</v>
      </c>
      <c r="B97" s="122" t="s">
        <v>440</v>
      </c>
      <c r="C97" s="121" t="s">
        <v>12</v>
      </c>
      <c r="D97" s="121">
        <v>80111600</v>
      </c>
      <c r="E97" s="121" t="s">
        <v>441</v>
      </c>
      <c r="F97" s="121" t="s">
        <v>82</v>
      </c>
      <c r="G97" s="121" t="str">
        <f t="shared" si="0"/>
        <v>ENERO</v>
      </c>
      <c r="H97" s="121">
        <v>4</v>
      </c>
      <c r="I97" s="121">
        <v>1</v>
      </c>
      <c r="J97" s="121" t="s">
        <v>84</v>
      </c>
      <c r="K97" s="121" t="s">
        <v>85</v>
      </c>
      <c r="L97" s="123">
        <v>5000000</v>
      </c>
      <c r="M97" s="123">
        <f>+L97*H97</f>
        <v>20000000</v>
      </c>
      <c r="N97" s="121" t="s">
        <v>288</v>
      </c>
      <c r="O97" s="121" t="s">
        <v>79</v>
      </c>
      <c r="P97" s="121" t="s">
        <v>289</v>
      </c>
      <c r="Q97" s="154"/>
      <c r="R97" s="121" t="s">
        <v>1520</v>
      </c>
      <c r="S97" s="121">
        <v>8080</v>
      </c>
      <c r="T97" s="121">
        <v>2024110010212</v>
      </c>
      <c r="U97" s="121">
        <v>1</v>
      </c>
      <c r="V97" s="124"/>
      <c r="W97" s="124">
        <f t="shared" si="1"/>
        <v>2</v>
      </c>
    </row>
    <row r="98" spans="1:23" ht="12.75" customHeight="1">
      <c r="A98" s="121" t="s">
        <v>1884</v>
      </c>
      <c r="B98" s="122" t="s">
        <v>444</v>
      </c>
      <c r="C98" s="121" t="s">
        <v>12</v>
      </c>
      <c r="D98" s="121">
        <v>80111600</v>
      </c>
      <c r="E98" s="121" t="s">
        <v>1356</v>
      </c>
      <c r="F98" s="121" t="s">
        <v>315</v>
      </c>
      <c r="G98" s="121" t="str">
        <f t="shared" si="0"/>
        <v>MARZO</v>
      </c>
      <c r="H98" s="121">
        <v>5</v>
      </c>
      <c r="I98" s="121">
        <v>1</v>
      </c>
      <c r="J98" s="121" t="s">
        <v>84</v>
      </c>
      <c r="K98" s="121" t="s">
        <v>85</v>
      </c>
      <c r="L98" s="123">
        <v>4500000</v>
      </c>
      <c r="M98" s="123">
        <f>+L98*-H98</f>
        <v>-22500000</v>
      </c>
      <c r="N98" s="121" t="s">
        <v>288</v>
      </c>
      <c r="O98" s="121" t="s">
        <v>79</v>
      </c>
      <c r="P98" s="121" t="s">
        <v>289</v>
      </c>
      <c r="Q98" s="153" t="s">
        <v>1886</v>
      </c>
      <c r="R98" s="121" t="s">
        <v>1520</v>
      </c>
      <c r="S98" s="121">
        <v>8080</v>
      </c>
      <c r="T98" s="121">
        <v>2024110010212</v>
      </c>
      <c r="U98" s="121">
        <v>1</v>
      </c>
      <c r="V98" s="124"/>
      <c r="W98" s="124">
        <f t="shared" si="1"/>
        <v>2</v>
      </c>
    </row>
    <row r="99" spans="1:23" ht="12.75" customHeight="1">
      <c r="A99" s="121" t="s">
        <v>1518</v>
      </c>
      <c r="B99" s="122" t="s">
        <v>444</v>
      </c>
      <c r="C99" s="121" t="s">
        <v>12</v>
      </c>
      <c r="D99" s="121">
        <v>80111600</v>
      </c>
      <c r="E99" s="121" t="s">
        <v>445</v>
      </c>
      <c r="F99" s="121" t="s">
        <v>315</v>
      </c>
      <c r="G99" s="121" t="str">
        <f t="shared" si="0"/>
        <v>MARZO</v>
      </c>
      <c r="H99" s="121">
        <v>5</v>
      </c>
      <c r="I99" s="121">
        <v>1</v>
      </c>
      <c r="J99" s="121" t="s">
        <v>84</v>
      </c>
      <c r="K99" s="121" t="s">
        <v>85</v>
      </c>
      <c r="L99" s="123">
        <v>4500000</v>
      </c>
      <c r="M99" s="123">
        <f>+L99*H99</f>
        <v>22500000</v>
      </c>
      <c r="N99" s="121" t="s">
        <v>288</v>
      </c>
      <c r="O99" s="121" t="s">
        <v>79</v>
      </c>
      <c r="P99" s="121" t="s">
        <v>289</v>
      </c>
      <c r="Q99" s="154"/>
      <c r="R99" s="121" t="s">
        <v>1520</v>
      </c>
      <c r="S99" s="121">
        <v>8080</v>
      </c>
      <c r="T99" s="121">
        <v>2024110010212</v>
      </c>
      <c r="U99" s="121">
        <v>1</v>
      </c>
      <c r="V99" s="124"/>
      <c r="W99" s="124">
        <f t="shared" si="1"/>
        <v>2</v>
      </c>
    </row>
    <row r="100" spans="1:23" ht="12.75" customHeight="1">
      <c r="A100" s="121" t="s">
        <v>1884</v>
      </c>
      <c r="B100" s="122" t="s">
        <v>447</v>
      </c>
      <c r="C100" s="121" t="s">
        <v>12</v>
      </c>
      <c r="D100" s="121">
        <v>80111600</v>
      </c>
      <c r="E100" s="121" t="s">
        <v>1358</v>
      </c>
      <c r="F100" s="121" t="s">
        <v>83</v>
      </c>
      <c r="G100" s="121" t="str">
        <f t="shared" si="0"/>
        <v>FEBRERO</v>
      </c>
      <c r="H100" s="121">
        <v>4</v>
      </c>
      <c r="I100" s="121">
        <v>1</v>
      </c>
      <c r="J100" s="121" t="s">
        <v>84</v>
      </c>
      <c r="K100" s="121" t="s">
        <v>85</v>
      </c>
      <c r="L100" s="123">
        <v>7000000</v>
      </c>
      <c r="M100" s="123">
        <f>+L100*-H100</f>
        <v>-28000000</v>
      </c>
      <c r="N100" s="121" t="s">
        <v>288</v>
      </c>
      <c r="O100" s="121" t="s">
        <v>79</v>
      </c>
      <c r="P100" s="121" t="s">
        <v>289</v>
      </c>
      <c r="Q100" s="153" t="s">
        <v>1886</v>
      </c>
      <c r="R100" s="121" t="s">
        <v>1520</v>
      </c>
      <c r="S100" s="121">
        <v>8080</v>
      </c>
      <c r="T100" s="121">
        <v>2024110010212</v>
      </c>
      <c r="U100" s="121">
        <v>1</v>
      </c>
      <c r="V100" s="124"/>
      <c r="W100" s="124">
        <f t="shared" si="1"/>
        <v>2</v>
      </c>
    </row>
    <row r="101" spans="1:23" ht="12.75" customHeight="1">
      <c r="A101" s="121" t="s">
        <v>1518</v>
      </c>
      <c r="B101" s="122" t="s">
        <v>447</v>
      </c>
      <c r="C101" s="121" t="s">
        <v>12</v>
      </c>
      <c r="D101" s="121">
        <v>80111600</v>
      </c>
      <c r="E101" s="121" t="s">
        <v>1538</v>
      </c>
      <c r="F101" s="121" t="s">
        <v>83</v>
      </c>
      <c r="G101" s="121" t="str">
        <f t="shared" si="0"/>
        <v>FEBRERO</v>
      </c>
      <c r="H101" s="121">
        <v>4</v>
      </c>
      <c r="I101" s="121">
        <v>1</v>
      </c>
      <c r="J101" s="121" t="s">
        <v>84</v>
      </c>
      <c r="K101" s="121" t="s">
        <v>85</v>
      </c>
      <c r="L101" s="123">
        <v>7000000</v>
      </c>
      <c r="M101" s="123">
        <f>+L101*H101</f>
        <v>28000000</v>
      </c>
      <c r="N101" s="121" t="s">
        <v>288</v>
      </c>
      <c r="O101" s="121" t="s">
        <v>79</v>
      </c>
      <c r="P101" s="121" t="s">
        <v>289</v>
      </c>
      <c r="Q101" s="154"/>
      <c r="R101" s="121" t="s">
        <v>1520</v>
      </c>
      <c r="S101" s="121">
        <v>8080</v>
      </c>
      <c r="T101" s="121">
        <v>2024110010212</v>
      </c>
      <c r="U101" s="121">
        <v>1</v>
      </c>
      <c r="V101" s="124"/>
      <c r="W101" s="124">
        <f t="shared" si="1"/>
        <v>2</v>
      </c>
    </row>
    <row r="102" spans="1:23" ht="12.75" customHeight="1">
      <c r="A102" s="121" t="s">
        <v>1884</v>
      </c>
      <c r="B102" s="122" t="s">
        <v>448</v>
      </c>
      <c r="C102" s="121" t="s">
        <v>12</v>
      </c>
      <c r="D102" s="121">
        <v>80111600</v>
      </c>
      <c r="E102" s="121" t="s">
        <v>1359</v>
      </c>
      <c r="F102" s="121" t="s">
        <v>83</v>
      </c>
      <c r="G102" s="121" t="str">
        <f t="shared" si="0"/>
        <v>FEBRERO</v>
      </c>
      <c r="H102" s="121">
        <v>5</v>
      </c>
      <c r="I102" s="121">
        <v>1</v>
      </c>
      <c r="J102" s="121" t="s">
        <v>84</v>
      </c>
      <c r="K102" s="121" t="s">
        <v>85</v>
      </c>
      <c r="L102" s="123">
        <v>5000000</v>
      </c>
      <c r="M102" s="123">
        <f>+L102*-H102</f>
        <v>-25000000</v>
      </c>
      <c r="N102" s="121" t="s">
        <v>288</v>
      </c>
      <c r="O102" s="121" t="s">
        <v>79</v>
      </c>
      <c r="P102" s="121" t="s">
        <v>289</v>
      </c>
      <c r="Q102" s="153" t="s">
        <v>1886</v>
      </c>
      <c r="R102" s="121" t="s">
        <v>1520</v>
      </c>
      <c r="S102" s="121">
        <v>8080</v>
      </c>
      <c r="T102" s="121">
        <v>2024110010212</v>
      </c>
      <c r="U102" s="121">
        <v>1</v>
      </c>
      <c r="V102" s="124"/>
      <c r="W102" s="124">
        <f t="shared" si="1"/>
        <v>2</v>
      </c>
    </row>
    <row r="103" spans="1:23" ht="12.75" customHeight="1">
      <c r="A103" s="121" t="s">
        <v>1518</v>
      </c>
      <c r="B103" s="122" t="s">
        <v>448</v>
      </c>
      <c r="C103" s="121" t="s">
        <v>12</v>
      </c>
      <c r="D103" s="121">
        <v>80111600</v>
      </c>
      <c r="E103" s="121" t="s">
        <v>449</v>
      </c>
      <c r="F103" s="121" t="s">
        <v>83</v>
      </c>
      <c r="G103" s="121" t="str">
        <f t="shared" si="0"/>
        <v>FEBRERO</v>
      </c>
      <c r="H103" s="121">
        <v>5</v>
      </c>
      <c r="I103" s="121">
        <v>1</v>
      </c>
      <c r="J103" s="121" t="s">
        <v>84</v>
      </c>
      <c r="K103" s="121" t="s">
        <v>85</v>
      </c>
      <c r="L103" s="123">
        <v>5000000</v>
      </c>
      <c r="M103" s="123">
        <f t="shared" ref="M103:M104" si="2">+L103*H103</f>
        <v>25000000</v>
      </c>
      <c r="N103" s="121" t="s">
        <v>288</v>
      </c>
      <c r="O103" s="121" t="s">
        <v>316</v>
      </c>
      <c r="P103" s="121" t="s">
        <v>289</v>
      </c>
      <c r="Q103" s="154"/>
      <c r="R103" s="121" t="s">
        <v>1520</v>
      </c>
      <c r="S103" s="121">
        <v>8080</v>
      </c>
      <c r="T103" s="121">
        <v>2024110010212</v>
      </c>
      <c r="U103" s="121">
        <v>1</v>
      </c>
      <c r="V103" s="124"/>
      <c r="W103" s="124">
        <f t="shared" si="1"/>
        <v>2</v>
      </c>
    </row>
    <row r="104" spans="1:23" ht="12.75" customHeight="1">
      <c r="A104" s="121" t="s">
        <v>1539</v>
      </c>
      <c r="B104" s="122">
        <v>8</v>
      </c>
      <c r="C104" s="121" t="s">
        <v>12</v>
      </c>
      <c r="D104" s="121">
        <v>80111600</v>
      </c>
      <c r="E104" s="121" t="s">
        <v>1246</v>
      </c>
      <c r="F104" s="121" t="s">
        <v>83</v>
      </c>
      <c r="G104" s="121" t="str">
        <f t="shared" si="0"/>
        <v>FEBRERO</v>
      </c>
      <c r="H104" s="121">
        <v>6</v>
      </c>
      <c r="I104" s="121">
        <v>1</v>
      </c>
      <c r="J104" s="121" t="s">
        <v>84</v>
      </c>
      <c r="K104" s="121" t="s">
        <v>85</v>
      </c>
      <c r="L104" s="123">
        <v>4000000</v>
      </c>
      <c r="M104" s="123">
        <f t="shared" si="2"/>
        <v>24000000</v>
      </c>
      <c r="N104" s="121" t="s">
        <v>288</v>
      </c>
      <c r="O104" s="121" t="s">
        <v>316</v>
      </c>
      <c r="P104" s="121" t="s">
        <v>289</v>
      </c>
      <c r="Q104" s="130" t="s">
        <v>1540</v>
      </c>
      <c r="R104" s="121" t="s">
        <v>1520</v>
      </c>
      <c r="S104" s="121">
        <v>8080</v>
      </c>
      <c r="T104" s="121">
        <v>2024110010212</v>
      </c>
      <c r="U104" s="121">
        <v>1</v>
      </c>
      <c r="V104" s="124"/>
      <c r="W104" s="124">
        <f t="shared" si="1"/>
        <v>1</v>
      </c>
    </row>
    <row r="105" spans="1:23" ht="12.75" customHeight="1">
      <c r="A105" s="121" t="s">
        <v>1884</v>
      </c>
      <c r="B105" s="122" t="s">
        <v>455</v>
      </c>
      <c r="C105" s="121" t="s">
        <v>12</v>
      </c>
      <c r="D105" s="121">
        <v>80111600</v>
      </c>
      <c r="E105" s="121" t="s">
        <v>1361</v>
      </c>
      <c r="F105" s="121" t="s">
        <v>411</v>
      </c>
      <c r="G105" s="121" t="str">
        <f t="shared" si="0"/>
        <v>Enero</v>
      </c>
      <c r="H105" s="121">
        <v>1</v>
      </c>
      <c r="I105" s="121">
        <v>1</v>
      </c>
      <c r="J105" s="121" t="s">
        <v>84</v>
      </c>
      <c r="K105" s="121" t="s">
        <v>85</v>
      </c>
      <c r="L105" s="123">
        <f>117200000-22500000</f>
        <v>94700000</v>
      </c>
      <c r="M105" s="123">
        <f>-L105</f>
        <v>-94700000</v>
      </c>
      <c r="N105" s="121" t="s">
        <v>288</v>
      </c>
      <c r="O105" s="121" t="s">
        <v>79</v>
      </c>
      <c r="P105" s="121" t="s">
        <v>289</v>
      </c>
      <c r="Q105" s="121" t="s">
        <v>1886</v>
      </c>
      <c r="R105" s="121" t="s">
        <v>1520</v>
      </c>
      <c r="S105" s="121">
        <v>8080</v>
      </c>
      <c r="T105" s="121">
        <v>2024110010212</v>
      </c>
      <c r="U105" s="121">
        <v>1</v>
      </c>
      <c r="V105" s="124"/>
      <c r="W105" s="124">
        <f t="shared" si="1"/>
        <v>2</v>
      </c>
    </row>
    <row r="106" spans="1:23" ht="12.75" customHeight="1">
      <c r="A106" s="121" t="s">
        <v>1518</v>
      </c>
      <c r="B106" s="122" t="s">
        <v>455</v>
      </c>
      <c r="C106" s="121" t="s">
        <v>12</v>
      </c>
      <c r="D106" s="121">
        <v>80111600</v>
      </c>
      <c r="E106" s="121" t="s">
        <v>1361</v>
      </c>
      <c r="F106" s="121" t="s">
        <v>411</v>
      </c>
      <c r="G106" s="121" t="str">
        <f t="shared" si="0"/>
        <v>Enero</v>
      </c>
      <c r="H106" s="121">
        <v>1</v>
      </c>
      <c r="I106" s="121">
        <v>1</v>
      </c>
      <c r="J106" s="121" t="s">
        <v>84</v>
      </c>
      <c r="K106" s="121" t="s">
        <v>85</v>
      </c>
      <c r="L106" s="123">
        <v>41900000</v>
      </c>
      <c r="M106" s="123">
        <v>41900000</v>
      </c>
      <c r="N106" s="121" t="s">
        <v>288</v>
      </c>
      <c r="O106" s="121" t="s">
        <v>79</v>
      </c>
      <c r="P106" s="121" t="s">
        <v>289</v>
      </c>
      <c r="Q106" s="121"/>
      <c r="R106" s="121" t="s">
        <v>1520</v>
      </c>
      <c r="S106" s="121">
        <v>8080</v>
      </c>
      <c r="T106" s="127">
        <v>2024110010212</v>
      </c>
      <c r="U106" s="128">
        <v>4</v>
      </c>
      <c r="V106" s="129"/>
      <c r="W106" s="124">
        <f t="shared" si="1"/>
        <v>2</v>
      </c>
    </row>
    <row r="107" spans="1:23" ht="12.75" customHeight="1">
      <c r="A107" s="121" t="s">
        <v>1884</v>
      </c>
      <c r="B107" s="122" t="s">
        <v>1211</v>
      </c>
      <c r="C107" s="121" t="s">
        <v>26</v>
      </c>
      <c r="D107" s="121">
        <v>80111600</v>
      </c>
      <c r="E107" s="118" t="s">
        <v>1485</v>
      </c>
      <c r="F107" s="121" t="s">
        <v>461</v>
      </c>
      <c r="G107" s="121" t="s">
        <v>461</v>
      </c>
      <c r="H107" s="121">
        <v>6</v>
      </c>
      <c r="I107" s="122">
        <v>1</v>
      </c>
      <c r="J107" s="121" t="s">
        <v>84</v>
      </c>
      <c r="K107" s="121" t="s">
        <v>85</v>
      </c>
      <c r="L107" s="131">
        <v>9000000</v>
      </c>
      <c r="M107" s="131">
        <f>+L107*-H107</f>
        <v>-54000000</v>
      </c>
      <c r="N107" s="131" t="s">
        <v>288</v>
      </c>
      <c r="O107" s="121" t="s">
        <v>79</v>
      </c>
      <c r="P107" s="122" t="s">
        <v>1217</v>
      </c>
      <c r="Q107" s="153" t="s">
        <v>1890</v>
      </c>
      <c r="R107" s="121" t="s">
        <v>25</v>
      </c>
      <c r="S107" s="132">
        <v>8238</v>
      </c>
      <c r="T107" s="132">
        <v>2024110010322</v>
      </c>
      <c r="U107" s="128">
        <v>2</v>
      </c>
      <c r="V107" s="129"/>
      <c r="W107" s="124">
        <f t="shared" si="1"/>
        <v>2</v>
      </c>
    </row>
    <row r="108" spans="1:23" ht="12.75" customHeight="1">
      <c r="A108" s="121" t="s">
        <v>1518</v>
      </c>
      <c r="B108" s="122" t="s">
        <v>1211</v>
      </c>
      <c r="C108" s="121" t="s">
        <v>26</v>
      </c>
      <c r="D108" s="121">
        <v>80111600</v>
      </c>
      <c r="E108" s="118" t="s">
        <v>1216</v>
      </c>
      <c r="F108" s="121" t="s">
        <v>461</v>
      </c>
      <c r="G108" s="121" t="s">
        <v>461</v>
      </c>
      <c r="H108" s="121">
        <v>6</v>
      </c>
      <c r="I108" s="122">
        <v>1</v>
      </c>
      <c r="J108" s="121" t="s">
        <v>84</v>
      </c>
      <c r="K108" s="121" t="s">
        <v>85</v>
      </c>
      <c r="L108" s="131">
        <v>9000000</v>
      </c>
      <c r="M108" s="131">
        <f>+L108*H108</f>
        <v>54000000</v>
      </c>
      <c r="N108" s="131" t="s">
        <v>288</v>
      </c>
      <c r="O108" s="121" t="s">
        <v>79</v>
      </c>
      <c r="P108" s="122" t="s">
        <v>1217</v>
      </c>
      <c r="Q108" s="154"/>
      <c r="R108" s="121" t="s">
        <v>25</v>
      </c>
      <c r="S108" s="132">
        <v>8238</v>
      </c>
      <c r="T108" s="132">
        <v>2024110010322</v>
      </c>
      <c r="U108" s="128">
        <v>2</v>
      </c>
      <c r="V108" s="129"/>
      <c r="W108" s="124">
        <f t="shared" si="1"/>
        <v>2</v>
      </c>
    </row>
    <row r="109" spans="1:23" ht="12.75" customHeight="1">
      <c r="A109" s="121" t="s">
        <v>1884</v>
      </c>
      <c r="B109" s="122" t="s">
        <v>1219</v>
      </c>
      <c r="C109" s="121" t="s">
        <v>26</v>
      </c>
      <c r="D109" s="121">
        <v>80111602</v>
      </c>
      <c r="E109" s="118" t="s">
        <v>1487</v>
      </c>
      <c r="F109" s="121" t="s">
        <v>461</v>
      </c>
      <c r="G109" s="121" t="s">
        <v>461</v>
      </c>
      <c r="H109" s="121">
        <v>5</v>
      </c>
      <c r="I109" s="122">
        <v>1</v>
      </c>
      <c r="J109" s="121" t="s">
        <v>84</v>
      </c>
      <c r="K109" s="121" t="s">
        <v>85</v>
      </c>
      <c r="L109" s="131">
        <v>3600000</v>
      </c>
      <c r="M109" s="131">
        <f>+L109*-H109</f>
        <v>-18000000</v>
      </c>
      <c r="N109" s="131" t="s">
        <v>288</v>
      </c>
      <c r="O109" s="121" t="s">
        <v>79</v>
      </c>
      <c r="P109" s="122" t="s">
        <v>1217</v>
      </c>
      <c r="Q109" s="153" t="s">
        <v>1890</v>
      </c>
      <c r="R109" s="121" t="s">
        <v>25</v>
      </c>
      <c r="S109" s="132">
        <v>8238</v>
      </c>
      <c r="T109" s="132">
        <v>2024110010322</v>
      </c>
      <c r="U109" s="128">
        <v>2</v>
      </c>
      <c r="V109" s="129"/>
      <c r="W109" s="124">
        <f t="shared" si="1"/>
        <v>2</v>
      </c>
    </row>
    <row r="110" spans="1:23" ht="12.75" customHeight="1">
      <c r="A110" s="121" t="s">
        <v>1518</v>
      </c>
      <c r="B110" s="122" t="s">
        <v>1219</v>
      </c>
      <c r="C110" s="121" t="s">
        <v>26</v>
      </c>
      <c r="D110" s="121">
        <v>80111602</v>
      </c>
      <c r="E110" s="118" t="s">
        <v>1541</v>
      </c>
      <c r="F110" s="121" t="s">
        <v>461</v>
      </c>
      <c r="G110" s="121" t="s">
        <v>461</v>
      </c>
      <c r="H110" s="121">
        <v>5</v>
      </c>
      <c r="I110" s="122">
        <v>1</v>
      </c>
      <c r="J110" s="121" t="s">
        <v>84</v>
      </c>
      <c r="K110" s="121" t="s">
        <v>85</v>
      </c>
      <c r="L110" s="131">
        <v>3600000</v>
      </c>
      <c r="M110" s="131">
        <f>+L110*H110</f>
        <v>18000000</v>
      </c>
      <c r="N110" s="131" t="s">
        <v>288</v>
      </c>
      <c r="O110" s="121" t="s">
        <v>79</v>
      </c>
      <c r="P110" s="122" t="s">
        <v>1217</v>
      </c>
      <c r="Q110" s="154"/>
      <c r="R110" s="121" t="s">
        <v>25</v>
      </c>
      <c r="S110" s="132">
        <v>8238</v>
      </c>
      <c r="T110" s="132">
        <v>2024110010322</v>
      </c>
      <c r="U110" s="128">
        <v>2</v>
      </c>
      <c r="V110" s="129"/>
      <c r="W110" s="124">
        <f t="shared" si="1"/>
        <v>2</v>
      </c>
    </row>
    <row r="111" spans="1:23" ht="12.75" customHeight="1">
      <c r="A111" s="121" t="s">
        <v>1884</v>
      </c>
      <c r="B111" s="122" t="s">
        <v>1220</v>
      </c>
      <c r="C111" s="121" t="s">
        <v>26</v>
      </c>
      <c r="D111" s="121">
        <v>80111603</v>
      </c>
      <c r="E111" s="118" t="s">
        <v>1488</v>
      </c>
      <c r="F111" s="121" t="s">
        <v>461</v>
      </c>
      <c r="G111" s="121" t="s">
        <v>461</v>
      </c>
      <c r="H111" s="121">
        <v>5</v>
      </c>
      <c r="I111" s="122">
        <v>1</v>
      </c>
      <c r="J111" s="121" t="s">
        <v>84</v>
      </c>
      <c r="K111" s="121" t="s">
        <v>85</v>
      </c>
      <c r="L111" s="131">
        <v>5500000</v>
      </c>
      <c r="M111" s="131">
        <f>+L111*-H111</f>
        <v>-27500000</v>
      </c>
      <c r="N111" s="131" t="s">
        <v>288</v>
      </c>
      <c r="O111" s="121" t="s">
        <v>79</v>
      </c>
      <c r="P111" s="122" t="s">
        <v>1217</v>
      </c>
      <c r="Q111" s="153" t="s">
        <v>1890</v>
      </c>
      <c r="R111" s="121" t="s">
        <v>25</v>
      </c>
      <c r="S111" s="132">
        <v>8238</v>
      </c>
      <c r="T111" s="132">
        <v>2024110010322</v>
      </c>
      <c r="U111" s="128">
        <v>2</v>
      </c>
      <c r="V111" s="129"/>
      <c r="W111" s="124">
        <f t="shared" si="1"/>
        <v>2</v>
      </c>
    </row>
    <row r="112" spans="1:23" ht="12.75" customHeight="1">
      <c r="A112" s="121" t="s">
        <v>1518</v>
      </c>
      <c r="B112" s="122" t="s">
        <v>1220</v>
      </c>
      <c r="C112" s="121" t="s">
        <v>26</v>
      </c>
      <c r="D112" s="121">
        <v>80111603</v>
      </c>
      <c r="E112" s="118" t="s">
        <v>1542</v>
      </c>
      <c r="F112" s="121" t="s">
        <v>461</v>
      </c>
      <c r="G112" s="121" t="s">
        <v>461</v>
      </c>
      <c r="H112" s="121">
        <v>5</v>
      </c>
      <c r="I112" s="122">
        <v>1</v>
      </c>
      <c r="J112" s="121" t="s">
        <v>84</v>
      </c>
      <c r="K112" s="121" t="s">
        <v>85</v>
      </c>
      <c r="L112" s="131">
        <v>5500000</v>
      </c>
      <c r="M112" s="131">
        <f>+L112*H112</f>
        <v>27500000</v>
      </c>
      <c r="N112" s="131" t="s">
        <v>288</v>
      </c>
      <c r="O112" s="121" t="s">
        <v>79</v>
      </c>
      <c r="P112" s="122" t="s">
        <v>1217</v>
      </c>
      <c r="Q112" s="154"/>
      <c r="R112" s="121" t="s">
        <v>25</v>
      </c>
      <c r="S112" s="132">
        <v>8238</v>
      </c>
      <c r="T112" s="132">
        <v>2024110010322</v>
      </c>
      <c r="U112" s="128">
        <v>2</v>
      </c>
      <c r="V112" s="129"/>
      <c r="W112" s="124">
        <f t="shared" si="1"/>
        <v>2</v>
      </c>
    </row>
    <row r="113" spans="1:23" ht="12.75" customHeight="1">
      <c r="A113" s="121" t="s">
        <v>1884</v>
      </c>
      <c r="B113" s="122" t="s">
        <v>1223</v>
      </c>
      <c r="C113" s="121" t="s">
        <v>26</v>
      </c>
      <c r="D113" s="121">
        <v>80111605</v>
      </c>
      <c r="E113" s="118" t="s">
        <v>1490</v>
      </c>
      <c r="F113" s="121" t="s">
        <v>315</v>
      </c>
      <c r="G113" s="121" t="s">
        <v>315</v>
      </c>
      <c r="H113" s="121">
        <v>4</v>
      </c>
      <c r="I113" s="122">
        <v>1</v>
      </c>
      <c r="J113" s="121" t="s">
        <v>84</v>
      </c>
      <c r="K113" s="121" t="s">
        <v>85</v>
      </c>
      <c r="L113" s="131">
        <v>5500000</v>
      </c>
      <c r="M113" s="131">
        <f>+L113*-H113</f>
        <v>-22000000</v>
      </c>
      <c r="N113" s="131" t="s">
        <v>288</v>
      </c>
      <c r="O113" s="121" t="s">
        <v>79</v>
      </c>
      <c r="P113" s="122" t="s">
        <v>1217</v>
      </c>
      <c r="Q113" s="153" t="s">
        <v>1890</v>
      </c>
      <c r="R113" s="121" t="s">
        <v>25</v>
      </c>
      <c r="S113" s="132">
        <v>8238</v>
      </c>
      <c r="T113" s="132">
        <v>2024110010322</v>
      </c>
      <c r="U113" s="128">
        <v>2</v>
      </c>
      <c r="V113" s="129"/>
      <c r="W113" s="124">
        <f t="shared" si="1"/>
        <v>2</v>
      </c>
    </row>
    <row r="114" spans="1:23" ht="12.75" customHeight="1">
      <c r="A114" s="121" t="s">
        <v>1518</v>
      </c>
      <c r="B114" s="122" t="s">
        <v>1223</v>
      </c>
      <c r="C114" s="121" t="s">
        <v>26</v>
      </c>
      <c r="D114" s="121">
        <v>80111605</v>
      </c>
      <c r="E114" s="118" t="s">
        <v>1543</v>
      </c>
      <c r="F114" s="121" t="s">
        <v>315</v>
      </c>
      <c r="G114" s="121" t="s">
        <v>315</v>
      </c>
      <c r="H114" s="121">
        <v>4</v>
      </c>
      <c r="I114" s="122">
        <v>1</v>
      </c>
      <c r="J114" s="121" t="s">
        <v>84</v>
      </c>
      <c r="K114" s="121" t="s">
        <v>85</v>
      </c>
      <c r="L114" s="131">
        <v>5500000</v>
      </c>
      <c r="M114" s="131">
        <f>+L114*H114</f>
        <v>22000000</v>
      </c>
      <c r="N114" s="131" t="s">
        <v>288</v>
      </c>
      <c r="O114" s="121" t="s">
        <v>79</v>
      </c>
      <c r="P114" s="122" t="s">
        <v>1217</v>
      </c>
      <c r="Q114" s="154"/>
      <c r="R114" s="121" t="s">
        <v>25</v>
      </c>
      <c r="S114" s="132">
        <v>8238</v>
      </c>
      <c r="T114" s="132">
        <v>2024110010322</v>
      </c>
      <c r="U114" s="128">
        <v>2</v>
      </c>
      <c r="V114" s="129"/>
      <c r="W114" s="124">
        <f t="shared" si="1"/>
        <v>2</v>
      </c>
    </row>
    <row r="115" spans="1:23" ht="12.75" customHeight="1">
      <c r="A115" s="121" t="s">
        <v>1884</v>
      </c>
      <c r="B115" s="122" t="s">
        <v>1224</v>
      </c>
      <c r="C115" s="121" t="s">
        <v>26</v>
      </c>
      <c r="D115" s="121">
        <v>80111606</v>
      </c>
      <c r="E115" s="118" t="s">
        <v>1491</v>
      </c>
      <c r="F115" s="121" t="s">
        <v>461</v>
      </c>
      <c r="G115" s="121" t="s">
        <v>461</v>
      </c>
      <c r="H115" s="121">
        <v>4</v>
      </c>
      <c r="I115" s="122">
        <v>1</v>
      </c>
      <c r="J115" s="121" t="s">
        <v>84</v>
      </c>
      <c r="K115" s="121" t="s">
        <v>85</v>
      </c>
      <c r="L115" s="131">
        <v>3600000</v>
      </c>
      <c r="M115" s="131">
        <f>+L115*-H115</f>
        <v>-14400000</v>
      </c>
      <c r="N115" s="131" t="s">
        <v>288</v>
      </c>
      <c r="O115" s="121" t="s">
        <v>79</v>
      </c>
      <c r="P115" s="122" t="s">
        <v>1217</v>
      </c>
      <c r="Q115" s="153" t="s">
        <v>1890</v>
      </c>
      <c r="R115" s="121" t="s">
        <v>25</v>
      </c>
      <c r="S115" s="132">
        <v>8238</v>
      </c>
      <c r="T115" s="132">
        <v>2024110010322</v>
      </c>
      <c r="U115" s="128">
        <v>2</v>
      </c>
      <c r="V115" s="129"/>
      <c r="W115" s="124">
        <f t="shared" si="1"/>
        <v>2</v>
      </c>
    </row>
    <row r="116" spans="1:23" ht="12.75" customHeight="1">
      <c r="A116" s="121" t="s">
        <v>1518</v>
      </c>
      <c r="B116" s="122" t="s">
        <v>1224</v>
      </c>
      <c r="C116" s="121" t="s">
        <v>26</v>
      </c>
      <c r="D116" s="121">
        <v>80111606</v>
      </c>
      <c r="E116" s="118" t="s">
        <v>1544</v>
      </c>
      <c r="F116" s="121" t="s">
        <v>461</v>
      </c>
      <c r="G116" s="121" t="s">
        <v>461</v>
      </c>
      <c r="H116" s="121">
        <v>4</v>
      </c>
      <c r="I116" s="122">
        <v>1</v>
      </c>
      <c r="J116" s="121" t="s">
        <v>84</v>
      </c>
      <c r="K116" s="121" t="s">
        <v>85</v>
      </c>
      <c r="L116" s="131">
        <v>3600000</v>
      </c>
      <c r="M116" s="131">
        <f>+L116*H116</f>
        <v>14400000</v>
      </c>
      <c r="N116" s="131" t="s">
        <v>288</v>
      </c>
      <c r="O116" s="121" t="s">
        <v>79</v>
      </c>
      <c r="P116" s="122" t="s">
        <v>1217</v>
      </c>
      <c r="Q116" s="154"/>
      <c r="R116" s="121" t="s">
        <v>25</v>
      </c>
      <c r="S116" s="132">
        <v>8238</v>
      </c>
      <c r="T116" s="132">
        <v>2024110010322</v>
      </c>
      <c r="U116" s="128">
        <v>2</v>
      </c>
      <c r="V116" s="129"/>
      <c r="W116" s="124">
        <f t="shared" si="1"/>
        <v>2</v>
      </c>
    </row>
    <row r="117" spans="1:23" ht="12.75" customHeight="1">
      <c r="A117" s="121" t="s">
        <v>1884</v>
      </c>
      <c r="B117" s="122" t="s">
        <v>1225</v>
      </c>
      <c r="C117" s="121" t="s">
        <v>26</v>
      </c>
      <c r="D117" s="121">
        <v>80111607</v>
      </c>
      <c r="E117" s="118" t="s">
        <v>1492</v>
      </c>
      <c r="F117" s="121" t="s">
        <v>461</v>
      </c>
      <c r="G117" s="121" t="s">
        <v>461</v>
      </c>
      <c r="H117" s="121">
        <v>4</v>
      </c>
      <c r="I117" s="122">
        <v>1</v>
      </c>
      <c r="J117" s="121" t="s">
        <v>84</v>
      </c>
      <c r="K117" s="121" t="s">
        <v>85</v>
      </c>
      <c r="L117" s="131">
        <v>3150000</v>
      </c>
      <c r="M117" s="131">
        <f>+L117*-H117</f>
        <v>-12600000</v>
      </c>
      <c r="N117" s="131" t="s">
        <v>288</v>
      </c>
      <c r="O117" s="121" t="s">
        <v>79</v>
      </c>
      <c r="P117" s="122" t="s">
        <v>1217</v>
      </c>
      <c r="Q117" s="153" t="s">
        <v>1890</v>
      </c>
      <c r="R117" s="121" t="s">
        <v>25</v>
      </c>
      <c r="S117" s="132">
        <v>8238</v>
      </c>
      <c r="T117" s="132">
        <v>2024110010322</v>
      </c>
      <c r="U117" s="128">
        <v>2</v>
      </c>
      <c r="V117" s="129"/>
      <c r="W117" s="124">
        <f t="shared" si="1"/>
        <v>2</v>
      </c>
    </row>
    <row r="118" spans="1:23" ht="12.75" customHeight="1">
      <c r="A118" s="121" t="s">
        <v>1518</v>
      </c>
      <c r="B118" s="122" t="s">
        <v>1225</v>
      </c>
      <c r="C118" s="121" t="s">
        <v>26</v>
      </c>
      <c r="D118" s="121">
        <v>80111607</v>
      </c>
      <c r="E118" s="118" t="s">
        <v>1226</v>
      </c>
      <c r="F118" s="121" t="s">
        <v>461</v>
      </c>
      <c r="G118" s="121" t="s">
        <v>461</v>
      </c>
      <c r="H118" s="121">
        <v>4</v>
      </c>
      <c r="I118" s="122">
        <v>1</v>
      </c>
      <c r="J118" s="121" t="s">
        <v>84</v>
      </c>
      <c r="K118" s="121" t="s">
        <v>85</v>
      </c>
      <c r="L118" s="131">
        <v>3150000</v>
      </c>
      <c r="M118" s="131">
        <f>+L118*H118</f>
        <v>12600000</v>
      </c>
      <c r="N118" s="131" t="s">
        <v>288</v>
      </c>
      <c r="O118" s="121" t="s">
        <v>79</v>
      </c>
      <c r="P118" s="122" t="s">
        <v>1217</v>
      </c>
      <c r="Q118" s="154"/>
      <c r="R118" s="121" t="s">
        <v>25</v>
      </c>
      <c r="S118" s="132">
        <v>8238</v>
      </c>
      <c r="T118" s="132">
        <v>2024110010322</v>
      </c>
      <c r="U118" s="128">
        <v>2</v>
      </c>
      <c r="V118" s="129"/>
      <c r="W118" s="124">
        <f t="shared" si="1"/>
        <v>2</v>
      </c>
    </row>
    <row r="119" spans="1:23" ht="12.75" customHeight="1">
      <c r="A119" s="121" t="s">
        <v>1884</v>
      </c>
      <c r="B119" s="122" t="s">
        <v>1227</v>
      </c>
      <c r="C119" s="121" t="s">
        <v>26</v>
      </c>
      <c r="D119" s="121">
        <v>80111608</v>
      </c>
      <c r="E119" s="118" t="s">
        <v>1493</v>
      </c>
      <c r="F119" s="121" t="s">
        <v>461</v>
      </c>
      <c r="G119" s="121" t="s">
        <v>461</v>
      </c>
      <c r="H119" s="121">
        <v>5</v>
      </c>
      <c r="I119" s="121">
        <v>1</v>
      </c>
      <c r="J119" s="121" t="s">
        <v>84</v>
      </c>
      <c r="K119" s="121" t="s">
        <v>85</v>
      </c>
      <c r="L119" s="123">
        <v>3500000</v>
      </c>
      <c r="M119" s="131">
        <f>+L119*-H119</f>
        <v>-17500000</v>
      </c>
      <c r="N119" s="131" t="s">
        <v>288</v>
      </c>
      <c r="O119" s="121" t="s">
        <v>79</v>
      </c>
      <c r="P119" s="122" t="s">
        <v>1217</v>
      </c>
      <c r="Q119" s="153" t="s">
        <v>1890</v>
      </c>
      <c r="R119" s="121" t="s">
        <v>25</v>
      </c>
      <c r="S119" s="132">
        <v>8238</v>
      </c>
      <c r="T119" s="132">
        <v>2024110010322</v>
      </c>
      <c r="U119" s="128">
        <v>2</v>
      </c>
      <c r="V119" s="129"/>
      <c r="W119" s="124">
        <f t="shared" si="1"/>
        <v>2</v>
      </c>
    </row>
    <row r="120" spans="1:23" ht="12.75" customHeight="1">
      <c r="A120" s="121" t="s">
        <v>1518</v>
      </c>
      <c r="B120" s="122" t="s">
        <v>1227</v>
      </c>
      <c r="C120" s="121" t="s">
        <v>26</v>
      </c>
      <c r="D120" s="121">
        <v>80111608</v>
      </c>
      <c r="E120" s="118" t="s">
        <v>1545</v>
      </c>
      <c r="F120" s="121" t="s">
        <v>461</v>
      </c>
      <c r="G120" s="121" t="s">
        <v>461</v>
      </c>
      <c r="H120" s="121">
        <v>5</v>
      </c>
      <c r="I120" s="122">
        <v>1</v>
      </c>
      <c r="J120" s="121" t="s">
        <v>84</v>
      </c>
      <c r="K120" s="121" t="s">
        <v>85</v>
      </c>
      <c r="L120" s="131">
        <v>3500000</v>
      </c>
      <c r="M120" s="131">
        <f>+L120*H120</f>
        <v>17500000</v>
      </c>
      <c r="N120" s="131" t="s">
        <v>288</v>
      </c>
      <c r="O120" s="121" t="s">
        <v>79</v>
      </c>
      <c r="P120" s="122" t="s">
        <v>1217</v>
      </c>
      <c r="Q120" s="154"/>
      <c r="R120" s="121" t="s">
        <v>25</v>
      </c>
      <c r="S120" s="132">
        <v>8238</v>
      </c>
      <c r="T120" s="132">
        <v>2024110010322</v>
      </c>
      <c r="U120" s="128">
        <v>2</v>
      </c>
      <c r="V120" s="129"/>
      <c r="W120" s="124">
        <f t="shared" si="1"/>
        <v>2</v>
      </c>
    </row>
    <row r="121" spans="1:23" ht="12.75" customHeight="1">
      <c r="A121" s="121" t="s">
        <v>1884</v>
      </c>
      <c r="B121" s="122" t="s">
        <v>1228</v>
      </c>
      <c r="C121" s="121" t="s">
        <v>26</v>
      </c>
      <c r="D121" s="121">
        <v>80111609</v>
      </c>
      <c r="E121" s="118" t="s">
        <v>1494</v>
      </c>
      <c r="F121" s="121" t="s">
        <v>315</v>
      </c>
      <c r="G121" s="121" t="s">
        <v>315</v>
      </c>
      <c r="H121" s="121">
        <v>4</v>
      </c>
      <c r="I121" s="121">
        <v>1</v>
      </c>
      <c r="J121" s="121" t="s">
        <v>84</v>
      </c>
      <c r="K121" s="121" t="s">
        <v>85</v>
      </c>
      <c r="L121" s="123">
        <v>3000000</v>
      </c>
      <c r="M121" s="131">
        <f>+L121*-H121</f>
        <v>-12000000</v>
      </c>
      <c r="N121" s="131" t="s">
        <v>288</v>
      </c>
      <c r="O121" s="121" t="s">
        <v>79</v>
      </c>
      <c r="P121" s="122" t="s">
        <v>1217</v>
      </c>
      <c r="Q121" s="153" t="s">
        <v>1890</v>
      </c>
      <c r="R121" s="121" t="s">
        <v>25</v>
      </c>
      <c r="S121" s="132">
        <v>8238</v>
      </c>
      <c r="T121" s="132">
        <v>2024110010322</v>
      </c>
      <c r="U121" s="128">
        <v>2</v>
      </c>
      <c r="V121" s="129"/>
      <c r="W121" s="124">
        <f t="shared" si="1"/>
        <v>2</v>
      </c>
    </row>
    <row r="122" spans="1:23" ht="12.75" customHeight="1">
      <c r="A122" s="121" t="s">
        <v>1518</v>
      </c>
      <c r="B122" s="122" t="s">
        <v>1228</v>
      </c>
      <c r="C122" s="121" t="s">
        <v>26</v>
      </c>
      <c r="D122" s="121">
        <v>80111609</v>
      </c>
      <c r="E122" s="118" t="s">
        <v>1229</v>
      </c>
      <c r="F122" s="121" t="s">
        <v>315</v>
      </c>
      <c r="G122" s="121" t="s">
        <v>315</v>
      </c>
      <c r="H122" s="121">
        <v>4</v>
      </c>
      <c r="I122" s="122">
        <v>1</v>
      </c>
      <c r="J122" s="121" t="s">
        <v>84</v>
      </c>
      <c r="K122" s="121" t="s">
        <v>85</v>
      </c>
      <c r="L122" s="131">
        <v>3000000</v>
      </c>
      <c r="M122" s="131">
        <f t="shared" ref="M122:M123" si="3">+L122*H122</f>
        <v>12000000</v>
      </c>
      <c r="N122" s="131" t="s">
        <v>288</v>
      </c>
      <c r="O122" s="121" t="s">
        <v>79</v>
      </c>
      <c r="P122" s="122" t="s">
        <v>1217</v>
      </c>
      <c r="Q122" s="154"/>
      <c r="R122" s="121" t="s">
        <v>25</v>
      </c>
      <c r="S122" s="132">
        <v>8238</v>
      </c>
      <c r="T122" s="132">
        <v>2024110010322</v>
      </c>
      <c r="U122" s="128">
        <v>2</v>
      </c>
      <c r="V122" s="129"/>
      <c r="W122" s="124">
        <f t="shared" si="1"/>
        <v>2</v>
      </c>
    </row>
    <row r="123" spans="1:23" ht="12.75" customHeight="1">
      <c r="A123" s="121" t="s">
        <v>1546</v>
      </c>
      <c r="B123" s="122">
        <v>2</v>
      </c>
      <c r="C123" s="121" t="s">
        <v>26</v>
      </c>
      <c r="D123" s="121">
        <v>80111609</v>
      </c>
      <c r="E123" s="118" t="s">
        <v>1239</v>
      </c>
      <c r="F123" s="121" t="s">
        <v>315</v>
      </c>
      <c r="G123" s="121" t="s">
        <v>315</v>
      </c>
      <c r="H123" s="121">
        <v>5</v>
      </c>
      <c r="I123" s="122">
        <v>1</v>
      </c>
      <c r="J123" s="121" t="s">
        <v>84</v>
      </c>
      <c r="K123" s="121" t="s">
        <v>85</v>
      </c>
      <c r="L123" s="131">
        <v>4500000</v>
      </c>
      <c r="M123" s="131">
        <f t="shared" si="3"/>
        <v>22500000</v>
      </c>
      <c r="N123" s="131" t="s">
        <v>288</v>
      </c>
      <c r="O123" s="121" t="s">
        <v>79</v>
      </c>
      <c r="P123" s="122" t="s">
        <v>1217</v>
      </c>
      <c r="Q123" s="133" t="s">
        <v>1547</v>
      </c>
      <c r="R123" s="121" t="s">
        <v>25</v>
      </c>
      <c r="S123" s="132">
        <v>8238</v>
      </c>
      <c r="T123" s="132">
        <v>2024110010322</v>
      </c>
      <c r="U123" s="128">
        <v>2</v>
      </c>
      <c r="V123" s="129"/>
      <c r="W123" s="124">
        <f t="shared" si="1"/>
        <v>1</v>
      </c>
    </row>
    <row r="124" spans="1:23" ht="12.75" customHeight="1">
      <c r="A124" s="121" t="s">
        <v>1884</v>
      </c>
      <c r="B124" s="122" t="s">
        <v>1231</v>
      </c>
      <c r="C124" s="121" t="s">
        <v>27</v>
      </c>
      <c r="D124" s="121">
        <v>80111600</v>
      </c>
      <c r="E124" s="121" t="s">
        <v>1496</v>
      </c>
      <c r="F124" s="121" t="s">
        <v>461</v>
      </c>
      <c r="G124" s="121" t="s">
        <v>461</v>
      </c>
      <c r="H124" s="121">
        <v>6</v>
      </c>
      <c r="I124" s="122">
        <v>1</v>
      </c>
      <c r="J124" s="121" t="s">
        <v>84</v>
      </c>
      <c r="K124" s="121" t="s">
        <v>85</v>
      </c>
      <c r="L124" s="252">
        <v>3310000</v>
      </c>
      <c r="M124" s="131">
        <f>+L124*-H124</f>
        <v>-19860000</v>
      </c>
      <c r="N124" s="131" t="s">
        <v>288</v>
      </c>
      <c r="O124" s="121" t="s">
        <v>79</v>
      </c>
      <c r="P124" s="122" t="s">
        <v>1217</v>
      </c>
      <c r="Q124" s="153" t="s">
        <v>1890</v>
      </c>
      <c r="R124" s="121" t="s">
        <v>25</v>
      </c>
      <c r="S124" s="132">
        <v>8238</v>
      </c>
      <c r="T124" s="132">
        <v>2024110010322</v>
      </c>
      <c r="U124" s="128">
        <v>2</v>
      </c>
      <c r="V124" s="129"/>
      <c r="W124" s="124">
        <f t="shared" si="1"/>
        <v>2</v>
      </c>
    </row>
    <row r="125" spans="1:23" ht="12.75" customHeight="1">
      <c r="A125" s="121" t="s">
        <v>1518</v>
      </c>
      <c r="B125" s="122" t="s">
        <v>1231</v>
      </c>
      <c r="C125" s="121" t="s">
        <v>27</v>
      </c>
      <c r="D125" s="121">
        <v>80111600</v>
      </c>
      <c r="E125" s="118" t="s">
        <v>1232</v>
      </c>
      <c r="F125" s="121" t="s">
        <v>461</v>
      </c>
      <c r="G125" s="121" t="s">
        <v>461</v>
      </c>
      <c r="H125" s="121">
        <v>6</v>
      </c>
      <c r="I125" s="122">
        <v>1</v>
      </c>
      <c r="J125" s="121" t="s">
        <v>84</v>
      </c>
      <c r="K125" s="121" t="s">
        <v>85</v>
      </c>
      <c r="L125" s="131">
        <v>3310000</v>
      </c>
      <c r="M125" s="131">
        <f>+L125*H125</f>
        <v>19860000</v>
      </c>
      <c r="N125" s="131" t="s">
        <v>288</v>
      </c>
      <c r="O125" s="121" t="s">
        <v>79</v>
      </c>
      <c r="P125" s="122" t="s">
        <v>1217</v>
      </c>
      <c r="Q125" s="154"/>
      <c r="R125" s="121" t="s">
        <v>25</v>
      </c>
      <c r="S125" s="132">
        <v>8238</v>
      </c>
      <c r="T125" s="132">
        <v>2024110010322</v>
      </c>
      <c r="U125" s="128">
        <v>2</v>
      </c>
      <c r="V125" s="129"/>
      <c r="W125" s="124">
        <f t="shared" si="1"/>
        <v>2</v>
      </c>
    </row>
    <row r="126" spans="1:23" ht="12.75" customHeight="1">
      <c r="A126" s="161" t="s">
        <v>1884</v>
      </c>
      <c r="B126" s="122" t="s">
        <v>911</v>
      </c>
      <c r="C126" s="169" t="s">
        <v>22</v>
      </c>
      <c r="D126" s="122">
        <v>80111601</v>
      </c>
      <c r="E126" s="169" t="s">
        <v>912</v>
      </c>
      <c r="F126" s="122" t="s">
        <v>127</v>
      </c>
      <c r="G126" s="169" t="s">
        <v>127</v>
      </c>
      <c r="H126" s="169">
        <v>11</v>
      </c>
      <c r="I126" s="169">
        <v>1</v>
      </c>
      <c r="J126" s="122" t="s">
        <v>885</v>
      </c>
      <c r="K126" s="169" t="s">
        <v>886</v>
      </c>
      <c r="L126" s="253">
        <v>9000000</v>
      </c>
      <c r="M126" s="254">
        <v>99000000</v>
      </c>
      <c r="N126" s="122" t="s">
        <v>887</v>
      </c>
      <c r="O126" s="169" t="s">
        <v>899</v>
      </c>
      <c r="P126" s="169" t="s">
        <v>888</v>
      </c>
      <c r="Q126" s="255"/>
      <c r="R126" s="121" t="s">
        <v>17</v>
      </c>
      <c r="S126" s="121">
        <v>8146</v>
      </c>
      <c r="T126" s="140" t="s">
        <v>18</v>
      </c>
      <c r="U126" s="128">
        <v>3</v>
      </c>
      <c r="V126" s="141">
        <v>45712</v>
      </c>
      <c r="W126" s="124">
        <f t="shared" si="1"/>
        <v>2</v>
      </c>
    </row>
    <row r="127" spans="1:23" ht="12.75" customHeight="1">
      <c r="A127" s="134" t="s">
        <v>1518</v>
      </c>
      <c r="B127" s="135" t="s">
        <v>911</v>
      </c>
      <c r="C127" s="136" t="s">
        <v>22</v>
      </c>
      <c r="D127" s="135">
        <v>80111601</v>
      </c>
      <c r="E127" s="136" t="s">
        <v>912</v>
      </c>
      <c r="F127" s="135" t="s">
        <v>461</v>
      </c>
      <c r="G127" s="136" t="s">
        <v>461</v>
      </c>
      <c r="H127" s="136">
        <v>8</v>
      </c>
      <c r="I127" s="136">
        <v>1</v>
      </c>
      <c r="J127" s="135" t="s">
        <v>885</v>
      </c>
      <c r="K127" s="136" t="s">
        <v>886</v>
      </c>
      <c r="L127" s="137">
        <v>9000000</v>
      </c>
      <c r="M127" s="138">
        <v>72000000</v>
      </c>
      <c r="N127" s="135" t="s">
        <v>887</v>
      </c>
      <c r="O127" s="136" t="s">
        <v>899</v>
      </c>
      <c r="P127" s="136" t="s">
        <v>888</v>
      </c>
      <c r="Q127" s="139" t="s">
        <v>1548</v>
      </c>
      <c r="R127" s="121" t="s">
        <v>17</v>
      </c>
      <c r="S127" s="121">
        <v>8146</v>
      </c>
      <c r="T127" s="140" t="s">
        <v>18</v>
      </c>
      <c r="U127" s="128">
        <v>3</v>
      </c>
      <c r="V127" s="141">
        <v>45712</v>
      </c>
      <c r="W127" s="124">
        <f t="shared" si="1"/>
        <v>2</v>
      </c>
    </row>
    <row r="128" spans="1:23" ht="12.75" customHeight="1">
      <c r="A128" s="134" t="s">
        <v>1884</v>
      </c>
      <c r="B128" s="135" t="s">
        <v>940</v>
      </c>
      <c r="C128" s="136" t="s">
        <v>22</v>
      </c>
      <c r="D128" s="135">
        <v>80111601</v>
      </c>
      <c r="E128" s="136" t="s">
        <v>933</v>
      </c>
      <c r="F128" s="135" t="s">
        <v>461</v>
      </c>
      <c r="G128" s="136" t="s">
        <v>461</v>
      </c>
      <c r="H128" s="136">
        <v>6</v>
      </c>
      <c r="I128" s="136">
        <v>1</v>
      </c>
      <c r="J128" s="135" t="s">
        <v>885</v>
      </c>
      <c r="K128" s="136" t="s">
        <v>886</v>
      </c>
      <c r="L128" s="137">
        <v>4500000</v>
      </c>
      <c r="M128" s="138">
        <v>27000000</v>
      </c>
      <c r="N128" s="135" t="s">
        <v>887</v>
      </c>
      <c r="O128" s="136" t="s">
        <v>899</v>
      </c>
      <c r="P128" s="136" t="s">
        <v>888</v>
      </c>
      <c r="Q128" s="139"/>
      <c r="R128" s="121" t="s">
        <v>17</v>
      </c>
      <c r="S128" s="121">
        <v>8146</v>
      </c>
      <c r="T128" s="140" t="s">
        <v>18</v>
      </c>
      <c r="U128" s="128">
        <v>3</v>
      </c>
      <c r="V128" s="141">
        <v>45712</v>
      </c>
      <c r="W128" s="124">
        <f t="shared" si="1"/>
        <v>2</v>
      </c>
    </row>
    <row r="129" spans="1:23" ht="12.75" customHeight="1">
      <c r="A129" s="134" t="s">
        <v>1518</v>
      </c>
      <c r="B129" s="135" t="s">
        <v>940</v>
      </c>
      <c r="C129" s="136" t="s">
        <v>22</v>
      </c>
      <c r="D129" s="135">
        <v>80111601</v>
      </c>
      <c r="E129" s="136" t="s">
        <v>933</v>
      </c>
      <c r="F129" s="135" t="s">
        <v>461</v>
      </c>
      <c r="G129" s="136" t="s">
        <v>461</v>
      </c>
      <c r="H129" s="136">
        <v>4</v>
      </c>
      <c r="I129" s="136">
        <v>1</v>
      </c>
      <c r="J129" s="135" t="s">
        <v>885</v>
      </c>
      <c r="K129" s="136" t="s">
        <v>886</v>
      </c>
      <c r="L129" s="137">
        <v>4500000</v>
      </c>
      <c r="M129" s="138">
        <v>18000000</v>
      </c>
      <c r="N129" s="135" t="s">
        <v>887</v>
      </c>
      <c r="O129" s="136" t="s">
        <v>899</v>
      </c>
      <c r="P129" s="136" t="s">
        <v>888</v>
      </c>
      <c r="Q129" s="139" t="s">
        <v>1549</v>
      </c>
      <c r="R129" s="121" t="s">
        <v>17</v>
      </c>
      <c r="S129" s="121">
        <v>8146</v>
      </c>
      <c r="T129" s="140" t="s">
        <v>18</v>
      </c>
      <c r="U129" s="128">
        <v>3</v>
      </c>
      <c r="V129" s="141">
        <v>45712</v>
      </c>
      <c r="W129" s="124">
        <f t="shared" si="1"/>
        <v>2</v>
      </c>
    </row>
    <row r="130" spans="1:23" ht="12.75" customHeight="1">
      <c r="A130" s="134" t="s">
        <v>1884</v>
      </c>
      <c r="B130" s="135" t="s">
        <v>897</v>
      </c>
      <c r="C130" s="136" t="s">
        <v>22</v>
      </c>
      <c r="D130" s="135">
        <v>80111601</v>
      </c>
      <c r="E130" s="136" t="s">
        <v>898</v>
      </c>
      <c r="F130" s="135" t="s">
        <v>461</v>
      </c>
      <c r="G130" s="136" t="s">
        <v>461</v>
      </c>
      <c r="H130" s="136">
        <v>11</v>
      </c>
      <c r="I130" s="136">
        <v>1</v>
      </c>
      <c r="J130" s="135" t="s">
        <v>885</v>
      </c>
      <c r="K130" s="136" t="s">
        <v>886</v>
      </c>
      <c r="L130" s="137">
        <v>9000000</v>
      </c>
      <c r="M130" s="138">
        <v>99000000</v>
      </c>
      <c r="N130" s="135" t="s">
        <v>887</v>
      </c>
      <c r="O130" s="136" t="s">
        <v>899</v>
      </c>
      <c r="P130" s="136" t="s">
        <v>888</v>
      </c>
      <c r="Q130" s="139"/>
      <c r="R130" s="121" t="s">
        <v>17</v>
      </c>
      <c r="S130" s="121">
        <v>8146</v>
      </c>
      <c r="T130" s="140" t="s">
        <v>18</v>
      </c>
      <c r="U130" s="128">
        <v>3</v>
      </c>
      <c r="V130" s="141">
        <v>45712</v>
      </c>
      <c r="W130" s="124">
        <f t="shared" si="1"/>
        <v>2</v>
      </c>
    </row>
    <row r="131" spans="1:23" ht="12.75" customHeight="1">
      <c r="A131" s="134" t="s">
        <v>1518</v>
      </c>
      <c r="B131" s="135" t="s">
        <v>897</v>
      </c>
      <c r="C131" s="136" t="s">
        <v>22</v>
      </c>
      <c r="D131" s="135">
        <v>80111601</v>
      </c>
      <c r="E131" s="136" t="s">
        <v>898</v>
      </c>
      <c r="F131" s="135" t="s">
        <v>461</v>
      </c>
      <c r="G131" s="136" t="s">
        <v>461</v>
      </c>
      <c r="H131" s="136">
        <v>9</v>
      </c>
      <c r="I131" s="136">
        <v>1</v>
      </c>
      <c r="J131" s="135" t="s">
        <v>885</v>
      </c>
      <c r="K131" s="136" t="s">
        <v>886</v>
      </c>
      <c r="L131" s="137">
        <v>9000000</v>
      </c>
      <c r="M131" s="138">
        <v>81000000</v>
      </c>
      <c r="N131" s="135" t="s">
        <v>887</v>
      </c>
      <c r="O131" s="136" t="s">
        <v>899</v>
      </c>
      <c r="P131" s="136" t="s">
        <v>888</v>
      </c>
      <c r="Q131" s="139" t="s">
        <v>1549</v>
      </c>
      <c r="R131" s="121" t="s">
        <v>17</v>
      </c>
      <c r="S131" s="121">
        <v>8146</v>
      </c>
      <c r="T131" s="140" t="s">
        <v>18</v>
      </c>
      <c r="U131" s="128">
        <v>3</v>
      </c>
      <c r="V131" s="141">
        <v>45712</v>
      </c>
      <c r="W131" s="124">
        <f t="shared" si="1"/>
        <v>2</v>
      </c>
    </row>
    <row r="132" spans="1:23" ht="12.75" customHeight="1">
      <c r="A132" s="134" t="s">
        <v>1884</v>
      </c>
      <c r="B132" s="135" t="s">
        <v>932</v>
      </c>
      <c r="C132" s="136" t="s">
        <v>22</v>
      </c>
      <c r="D132" s="135">
        <v>80111601</v>
      </c>
      <c r="E132" s="136" t="s">
        <v>933</v>
      </c>
      <c r="F132" s="135" t="s">
        <v>461</v>
      </c>
      <c r="G132" s="136" t="s">
        <v>461</v>
      </c>
      <c r="H132" s="136">
        <v>6</v>
      </c>
      <c r="I132" s="136">
        <v>1</v>
      </c>
      <c r="J132" s="135" t="s">
        <v>885</v>
      </c>
      <c r="K132" s="136" t="s">
        <v>886</v>
      </c>
      <c r="L132" s="137">
        <v>4000000</v>
      </c>
      <c r="M132" s="138">
        <v>24000000</v>
      </c>
      <c r="N132" s="135" t="s">
        <v>887</v>
      </c>
      <c r="O132" s="136" t="s">
        <v>899</v>
      </c>
      <c r="P132" s="136" t="s">
        <v>888</v>
      </c>
      <c r="Q132" s="139"/>
      <c r="R132" s="121" t="s">
        <v>17</v>
      </c>
      <c r="S132" s="121">
        <v>8146</v>
      </c>
      <c r="T132" s="140" t="s">
        <v>18</v>
      </c>
      <c r="U132" s="128">
        <v>3</v>
      </c>
      <c r="V132" s="141">
        <v>45712</v>
      </c>
      <c r="W132" s="124">
        <f t="shared" si="1"/>
        <v>2</v>
      </c>
    </row>
    <row r="133" spans="1:23" ht="12.75" customHeight="1">
      <c r="A133" s="134" t="s">
        <v>1518</v>
      </c>
      <c r="B133" s="135" t="s">
        <v>932</v>
      </c>
      <c r="C133" s="136" t="s">
        <v>22</v>
      </c>
      <c r="D133" s="135">
        <v>80111601</v>
      </c>
      <c r="E133" s="136" t="s">
        <v>933</v>
      </c>
      <c r="F133" s="135" t="s">
        <v>461</v>
      </c>
      <c r="G133" s="136" t="s">
        <v>461</v>
      </c>
      <c r="H133" s="136">
        <v>5</v>
      </c>
      <c r="I133" s="136">
        <v>1</v>
      </c>
      <c r="J133" s="135" t="s">
        <v>885</v>
      </c>
      <c r="K133" s="136" t="s">
        <v>886</v>
      </c>
      <c r="L133" s="137">
        <v>4000000</v>
      </c>
      <c r="M133" s="138">
        <v>20000000</v>
      </c>
      <c r="N133" s="135" t="s">
        <v>887</v>
      </c>
      <c r="O133" s="136" t="s">
        <v>899</v>
      </c>
      <c r="P133" s="136" t="s">
        <v>888</v>
      </c>
      <c r="Q133" s="139" t="s">
        <v>1549</v>
      </c>
      <c r="R133" s="121" t="s">
        <v>17</v>
      </c>
      <c r="S133" s="121">
        <v>8146</v>
      </c>
      <c r="T133" s="140" t="s">
        <v>18</v>
      </c>
      <c r="U133" s="128">
        <v>3</v>
      </c>
      <c r="V133" s="141">
        <v>45712</v>
      </c>
      <c r="W133" s="124">
        <f t="shared" si="1"/>
        <v>2</v>
      </c>
    </row>
    <row r="134" spans="1:23" ht="12.75" customHeight="1">
      <c r="A134" s="134" t="s">
        <v>1884</v>
      </c>
      <c r="B134" s="135" t="s">
        <v>908</v>
      </c>
      <c r="C134" s="136" t="s">
        <v>22</v>
      </c>
      <c r="D134" s="135">
        <v>80111601</v>
      </c>
      <c r="E134" s="136" t="s">
        <v>909</v>
      </c>
      <c r="F134" s="135" t="s">
        <v>309</v>
      </c>
      <c r="G134" s="136" t="s">
        <v>309</v>
      </c>
      <c r="H134" s="136">
        <v>6</v>
      </c>
      <c r="I134" s="136">
        <v>1</v>
      </c>
      <c r="J134" s="135" t="s">
        <v>885</v>
      </c>
      <c r="K134" s="136" t="s">
        <v>886</v>
      </c>
      <c r="L134" s="137">
        <v>3156000</v>
      </c>
      <c r="M134" s="138">
        <v>18936000</v>
      </c>
      <c r="N134" s="135" t="s">
        <v>887</v>
      </c>
      <c r="O134" s="136" t="s">
        <v>899</v>
      </c>
      <c r="P134" s="136" t="s">
        <v>888</v>
      </c>
      <c r="Q134" s="139"/>
      <c r="R134" s="121" t="s">
        <v>17</v>
      </c>
      <c r="S134" s="121">
        <v>8146</v>
      </c>
      <c r="T134" s="140" t="s">
        <v>18</v>
      </c>
      <c r="U134" s="128">
        <v>3</v>
      </c>
      <c r="V134" s="141">
        <v>45712</v>
      </c>
      <c r="W134" s="124">
        <f t="shared" si="1"/>
        <v>2</v>
      </c>
    </row>
    <row r="135" spans="1:23" ht="12.75" customHeight="1">
      <c r="A135" s="134" t="s">
        <v>1518</v>
      </c>
      <c r="B135" s="135" t="s">
        <v>908</v>
      </c>
      <c r="C135" s="136" t="s">
        <v>22</v>
      </c>
      <c r="D135" s="135">
        <v>80111601</v>
      </c>
      <c r="E135" s="136" t="s">
        <v>909</v>
      </c>
      <c r="F135" s="135" t="s">
        <v>461</v>
      </c>
      <c r="G135" s="136" t="s">
        <v>461</v>
      </c>
      <c r="H135" s="136">
        <v>7</v>
      </c>
      <c r="I135" s="136">
        <v>1</v>
      </c>
      <c r="J135" s="135" t="s">
        <v>885</v>
      </c>
      <c r="K135" s="136" t="s">
        <v>886</v>
      </c>
      <c r="L135" s="137">
        <v>3156000</v>
      </c>
      <c r="M135" s="138">
        <v>22092000</v>
      </c>
      <c r="N135" s="135" t="s">
        <v>887</v>
      </c>
      <c r="O135" s="136" t="s">
        <v>899</v>
      </c>
      <c r="P135" s="136" t="s">
        <v>888</v>
      </c>
      <c r="Q135" s="139" t="s">
        <v>1548</v>
      </c>
      <c r="R135" s="121" t="s">
        <v>17</v>
      </c>
      <c r="S135" s="121">
        <v>8146</v>
      </c>
      <c r="T135" s="140" t="s">
        <v>18</v>
      </c>
      <c r="U135" s="128">
        <v>3</v>
      </c>
      <c r="V135" s="141">
        <v>45712</v>
      </c>
      <c r="W135" s="124">
        <f t="shared" si="1"/>
        <v>2</v>
      </c>
    </row>
    <row r="136" spans="1:23" ht="12.75" customHeight="1">
      <c r="A136" s="134" t="s">
        <v>1884</v>
      </c>
      <c r="B136" s="135" t="s">
        <v>938</v>
      </c>
      <c r="C136" s="136" t="s">
        <v>22</v>
      </c>
      <c r="D136" s="135">
        <v>80111601</v>
      </c>
      <c r="E136" s="136" t="s">
        <v>939</v>
      </c>
      <c r="F136" s="135" t="s">
        <v>461</v>
      </c>
      <c r="G136" s="136" t="s">
        <v>461</v>
      </c>
      <c r="H136" s="136">
        <v>9</v>
      </c>
      <c r="I136" s="136">
        <v>1</v>
      </c>
      <c r="J136" s="135" t="s">
        <v>885</v>
      </c>
      <c r="K136" s="136" t="s">
        <v>886</v>
      </c>
      <c r="L136" s="137">
        <v>4500000</v>
      </c>
      <c r="M136" s="138">
        <v>40500000</v>
      </c>
      <c r="N136" s="135" t="s">
        <v>887</v>
      </c>
      <c r="O136" s="136" t="s">
        <v>899</v>
      </c>
      <c r="P136" s="136" t="s">
        <v>888</v>
      </c>
      <c r="Q136" s="139"/>
      <c r="R136" s="121" t="s">
        <v>17</v>
      </c>
      <c r="S136" s="121">
        <v>8146</v>
      </c>
      <c r="T136" s="140" t="s">
        <v>18</v>
      </c>
      <c r="U136" s="128">
        <v>3</v>
      </c>
      <c r="V136" s="141">
        <v>45712</v>
      </c>
      <c r="W136" s="124">
        <f t="shared" si="1"/>
        <v>2</v>
      </c>
    </row>
    <row r="137" spans="1:23" ht="12.75" customHeight="1">
      <c r="A137" s="134" t="s">
        <v>1518</v>
      </c>
      <c r="B137" s="135" t="s">
        <v>938</v>
      </c>
      <c r="C137" s="136" t="s">
        <v>22</v>
      </c>
      <c r="D137" s="135">
        <v>80111601</v>
      </c>
      <c r="E137" s="136" t="s">
        <v>939</v>
      </c>
      <c r="F137" s="135" t="s">
        <v>461</v>
      </c>
      <c r="G137" s="136" t="s">
        <v>461</v>
      </c>
      <c r="H137" s="136">
        <v>8</v>
      </c>
      <c r="I137" s="136">
        <v>1</v>
      </c>
      <c r="J137" s="135" t="s">
        <v>885</v>
      </c>
      <c r="K137" s="136" t="s">
        <v>886</v>
      </c>
      <c r="L137" s="137">
        <v>4500000</v>
      </c>
      <c r="M137" s="138">
        <v>36000000</v>
      </c>
      <c r="N137" s="135" t="s">
        <v>887</v>
      </c>
      <c r="O137" s="136" t="s">
        <v>899</v>
      </c>
      <c r="P137" s="136" t="s">
        <v>888</v>
      </c>
      <c r="Q137" s="139" t="s">
        <v>1549</v>
      </c>
      <c r="R137" s="121" t="s">
        <v>17</v>
      </c>
      <c r="S137" s="121">
        <v>8146</v>
      </c>
      <c r="T137" s="140" t="s">
        <v>18</v>
      </c>
      <c r="U137" s="128">
        <v>3</v>
      </c>
      <c r="V137" s="141">
        <v>45712</v>
      </c>
      <c r="W137" s="124">
        <f t="shared" si="1"/>
        <v>2</v>
      </c>
    </row>
    <row r="138" spans="1:23" ht="12.75" customHeight="1">
      <c r="A138" s="134" t="s">
        <v>1884</v>
      </c>
      <c r="B138" s="135" t="s">
        <v>904</v>
      </c>
      <c r="C138" s="136" t="s">
        <v>22</v>
      </c>
      <c r="D138" s="135">
        <v>80111601</v>
      </c>
      <c r="E138" s="136" t="s">
        <v>905</v>
      </c>
      <c r="F138" s="135" t="s">
        <v>461</v>
      </c>
      <c r="G138" s="136" t="s">
        <v>461</v>
      </c>
      <c r="H138" s="136">
        <v>4</v>
      </c>
      <c r="I138" s="136">
        <v>1</v>
      </c>
      <c r="J138" s="135" t="s">
        <v>885</v>
      </c>
      <c r="K138" s="136" t="s">
        <v>886</v>
      </c>
      <c r="L138" s="137">
        <v>3156000</v>
      </c>
      <c r="M138" s="138">
        <v>12624000</v>
      </c>
      <c r="N138" s="135" t="s">
        <v>887</v>
      </c>
      <c r="O138" s="136" t="s">
        <v>899</v>
      </c>
      <c r="P138" s="136" t="s">
        <v>888</v>
      </c>
      <c r="Q138" s="139"/>
      <c r="R138" s="121" t="s">
        <v>17</v>
      </c>
      <c r="S138" s="121">
        <v>8146</v>
      </c>
      <c r="T138" s="140" t="s">
        <v>18</v>
      </c>
      <c r="U138" s="128">
        <v>3</v>
      </c>
      <c r="V138" s="141">
        <v>45712</v>
      </c>
      <c r="W138" s="124">
        <f t="shared" si="1"/>
        <v>2</v>
      </c>
    </row>
    <row r="139" spans="1:23" ht="12.75" customHeight="1">
      <c r="A139" s="134" t="s">
        <v>1518</v>
      </c>
      <c r="B139" s="135" t="s">
        <v>904</v>
      </c>
      <c r="C139" s="136" t="s">
        <v>22</v>
      </c>
      <c r="D139" s="135">
        <v>80111601</v>
      </c>
      <c r="E139" s="136" t="s">
        <v>905</v>
      </c>
      <c r="F139" s="135" t="s">
        <v>461</v>
      </c>
      <c r="G139" s="136" t="s">
        <v>461</v>
      </c>
      <c r="H139" s="136">
        <v>6.5</v>
      </c>
      <c r="I139" s="136">
        <v>1</v>
      </c>
      <c r="J139" s="135" t="s">
        <v>885</v>
      </c>
      <c r="K139" s="136" t="s">
        <v>886</v>
      </c>
      <c r="L139" s="137">
        <v>3156000</v>
      </c>
      <c r="M139" s="138">
        <v>20514000</v>
      </c>
      <c r="N139" s="135" t="s">
        <v>887</v>
      </c>
      <c r="O139" s="136" t="s">
        <v>899</v>
      </c>
      <c r="P139" s="136" t="s">
        <v>888</v>
      </c>
      <c r="Q139" s="139" t="s">
        <v>1549</v>
      </c>
      <c r="R139" s="121" t="s">
        <v>17</v>
      </c>
      <c r="S139" s="121">
        <v>8146</v>
      </c>
      <c r="T139" s="140" t="s">
        <v>18</v>
      </c>
      <c r="U139" s="128">
        <v>3</v>
      </c>
      <c r="V139" s="141">
        <v>45712</v>
      </c>
      <c r="W139" s="124">
        <f t="shared" si="1"/>
        <v>2</v>
      </c>
    </row>
    <row r="140" spans="1:23" ht="12.75" customHeight="1">
      <c r="A140" s="134" t="s">
        <v>1884</v>
      </c>
      <c r="B140" s="135" t="s">
        <v>902</v>
      </c>
      <c r="C140" s="136" t="s">
        <v>22</v>
      </c>
      <c r="D140" s="135">
        <v>80111601</v>
      </c>
      <c r="E140" s="136" t="s">
        <v>903</v>
      </c>
      <c r="F140" s="135" t="s">
        <v>461</v>
      </c>
      <c r="G140" s="136" t="s">
        <v>461</v>
      </c>
      <c r="H140" s="136">
        <v>9</v>
      </c>
      <c r="I140" s="136">
        <v>1</v>
      </c>
      <c r="J140" s="135" t="s">
        <v>885</v>
      </c>
      <c r="K140" s="136" t="s">
        <v>886</v>
      </c>
      <c r="L140" s="137">
        <v>8000000</v>
      </c>
      <c r="M140" s="138">
        <v>72000000</v>
      </c>
      <c r="N140" s="135" t="s">
        <v>887</v>
      </c>
      <c r="O140" s="136" t="s">
        <v>899</v>
      </c>
      <c r="P140" s="136" t="s">
        <v>888</v>
      </c>
      <c r="Q140" s="139"/>
      <c r="R140" s="121" t="s">
        <v>17</v>
      </c>
      <c r="S140" s="121">
        <v>8146</v>
      </c>
      <c r="T140" s="140" t="s">
        <v>18</v>
      </c>
      <c r="U140" s="128">
        <v>3</v>
      </c>
      <c r="V140" s="141">
        <v>45712</v>
      </c>
      <c r="W140" s="124">
        <f t="shared" si="1"/>
        <v>2</v>
      </c>
    </row>
    <row r="141" spans="1:23" ht="12.75" customHeight="1">
      <c r="A141" s="134" t="s">
        <v>1518</v>
      </c>
      <c r="B141" s="135" t="s">
        <v>902</v>
      </c>
      <c r="C141" s="136" t="s">
        <v>22</v>
      </c>
      <c r="D141" s="135">
        <v>80111601</v>
      </c>
      <c r="E141" s="136" t="s">
        <v>903</v>
      </c>
      <c r="F141" s="135" t="s">
        <v>461</v>
      </c>
      <c r="G141" s="136" t="s">
        <v>461</v>
      </c>
      <c r="H141" s="136">
        <v>8</v>
      </c>
      <c r="I141" s="136">
        <v>1</v>
      </c>
      <c r="J141" s="135" t="s">
        <v>885</v>
      </c>
      <c r="K141" s="136" t="s">
        <v>886</v>
      </c>
      <c r="L141" s="137">
        <v>8000000</v>
      </c>
      <c r="M141" s="138">
        <v>64000000</v>
      </c>
      <c r="N141" s="135" t="s">
        <v>887</v>
      </c>
      <c r="O141" s="136" t="s">
        <v>899</v>
      </c>
      <c r="P141" s="136" t="s">
        <v>888</v>
      </c>
      <c r="Q141" s="139" t="s">
        <v>1549</v>
      </c>
      <c r="R141" s="121" t="s">
        <v>17</v>
      </c>
      <c r="S141" s="121">
        <v>8146</v>
      </c>
      <c r="T141" s="140" t="s">
        <v>18</v>
      </c>
      <c r="U141" s="128">
        <v>3</v>
      </c>
      <c r="V141" s="141">
        <v>45712</v>
      </c>
      <c r="W141" s="124">
        <f t="shared" si="1"/>
        <v>2</v>
      </c>
    </row>
    <row r="142" spans="1:23" ht="12.75" customHeight="1">
      <c r="A142" s="134" t="s">
        <v>1884</v>
      </c>
      <c r="B142" s="135" t="s">
        <v>913</v>
      </c>
      <c r="C142" s="136" t="s">
        <v>22</v>
      </c>
      <c r="D142" s="135">
        <v>80111601</v>
      </c>
      <c r="E142" s="136" t="s">
        <v>1430</v>
      </c>
      <c r="F142" s="135" t="s">
        <v>461</v>
      </c>
      <c r="G142" s="136" t="s">
        <v>461</v>
      </c>
      <c r="H142" s="136">
        <v>6</v>
      </c>
      <c r="I142" s="136">
        <v>1</v>
      </c>
      <c r="J142" s="135" t="s">
        <v>885</v>
      </c>
      <c r="K142" s="136" t="s">
        <v>886</v>
      </c>
      <c r="L142" s="137">
        <v>6000000</v>
      </c>
      <c r="M142" s="138">
        <v>36000000</v>
      </c>
      <c r="N142" s="135" t="s">
        <v>887</v>
      </c>
      <c r="O142" s="136" t="s">
        <v>899</v>
      </c>
      <c r="P142" s="136" t="s">
        <v>888</v>
      </c>
      <c r="Q142" s="139"/>
      <c r="R142" s="121" t="s">
        <v>17</v>
      </c>
      <c r="S142" s="121">
        <v>8146</v>
      </c>
      <c r="T142" s="140" t="s">
        <v>18</v>
      </c>
      <c r="U142" s="128">
        <v>3</v>
      </c>
      <c r="V142" s="141">
        <v>45712</v>
      </c>
      <c r="W142" s="124">
        <f t="shared" si="1"/>
        <v>2</v>
      </c>
    </row>
    <row r="143" spans="1:23" ht="12.75" customHeight="1">
      <c r="A143" s="134" t="s">
        <v>1518</v>
      </c>
      <c r="B143" s="135" t="s">
        <v>913</v>
      </c>
      <c r="C143" s="136" t="s">
        <v>22</v>
      </c>
      <c r="D143" s="135">
        <v>80111601</v>
      </c>
      <c r="E143" s="136" t="s">
        <v>914</v>
      </c>
      <c r="F143" s="135" t="s">
        <v>461</v>
      </c>
      <c r="G143" s="136" t="s">
        <v>461</v>
      </c>
      <c r="H143" s="136">
        <v>7</v>
      </c>
      <c r="I143" s="136">
        <v>1</v>
      </c>
      <c r="J143" s="135" t="s">
        <v>885</v>
      </c>
      <c r="K143" s="136" t="s">
        <v>886</v>
      </c>
      <c r="L143" s="137">
        <v>6000000</v>
      </c>
      <c r="M143" s="138">
        <v>42000000</v>
      </c>
      <c r="N143" s="135" t="s">
        <v>887</v>
      </c>
      <c r="O143" s="136" t="s">
        <v>899</v>
      </c>
      <c r="P143" s="136" t="s">
        <v>888</v>
      </c>
      <c r="Q143" s="139" t="s">
        <v>1550</v>
      </c>
      <c r="R143" s="121" t="s">
        <v>17</v>
      </c>
      <c r="S143" s="121">
        <v>8146</v>
      </c>
      <c r="T143" s="140" t="s">
        <v>18</v>
      </c>
      <c r="U143" s="128">
        <v>3</v>
      </c>
      <c r="V143" s="141">
        <v>45712</v>
      </c>
      <c r="W143" s="124">
        <f t="shared" si="1"/>
        <v>2</v>
      </c>
    </row>
    <row r="144" spans="1:23" ht="12.75" customHeight="1">
      <c r="A144" s="134" t="s">
        <v>1884</v>
      </c>
      <c r="B144" s="135" t="s">
        <v>918</v>
      </c>
      <c r="C144" s="136" t="s">
        <v>22</v>
      </c>
      <c r="D144" s="135">
        <v>80111601</v>
      </c>
      <c r="E144" s="136" t="s">
        <v>1891</v>
      </c>
      <c r="F144" s="135" t="s">
        <v>461</v>
      </c>
      <c r="G144" s="136" t="s">
        <v>461</v>
      </c>
      <c r="H144" s="136">
        <v>6</v>
      </c>
      <c r="I144" s="136">
        <v>1</v>
      </c>
      <c r="J144" s="135" t="s">
        <v>885</v>
      </c>
      <c r="K144" s="136" t="s">
        <v>886</v>
      </c>
      <c r="L144" s="137">
        <v>6000000</v>
      </c>
      <c r="M144" s="138">
        <v>36000000</v>
      </c>
      <c r="N144" s="135" t="s">
        <v>887</v>
      </c>
      <c r="O144" s="136" t="s">
        <v>899</v>
      </c>
      <c r="P144" s="136" t="s">
        <v>888</v>
      </c>
      <c r="Q144" s="139"/>
      <c r="R144" s="121" t="s">
        <v>17</v>
      </c>
      <c r="S144" s="121">
        <v>8146</v>
      </c>
      <c r="T144" s="140" t="s">
        <v>18</v>
      </c>
      <c r="U144" s="128">
        <v>3</v>
      </c>
      <c r="V144" s="141">
        <v>45712</v>
      </c>
      <c r="W144" s="124">
        <f t="shared" si="1"/>
        <v>2</v>
      </c>
    </row>
    <row r="145" spans="1:23" ht="12.75" customHeight="1">
      <c r="A145" s="134" t="s">
        <v>1518</v>
      </c>
      <c r="B145" s="135" t="s">
        <v>918</v>
      </c>
      <c r="C145" s="136" t="s">
        <v>22</v>
      </c>
      <c r="D145" s="135">
        <v>80111601</v>
      </c>
      <c r="E145" s="136" t="s">
        <v>919</v>
      </c>
      <c r="F145" s="135" t="s">
        <v>461</v>
      </c>
      <c r="G145" s="136" t="s">
        <v>461</v>
      </c>
      <c r="H145" s="136">
        <v>6</v>
      </c>
      <c r="I145" s="136">
        <v>1</v>
      </c>
      <c r="J145" s="135" t="s">
        <v>885</v>
      </c>
      <c r="K145" s="136" t="s">
        <v>886</v>
      </c>
      <c r="L145" s="137">
        <v>10000000</v>
      </c>
      <c r="M145" s="138">
        <v>60000000</v>
      </c>
      <c r="N145" s="135" t="s">
        <v>887</v>
      </c>
      <c r="O145" s="136" t="s">
        <v>899</v>
      </c>
      <c r="P145" s="136" t="s">
        <v>888</v>
      </c>
      <c r="Q145" s="139" t="s">
        <v>1550</v>
      </c>
      <c r="R145" s="121" t="s">
        <v>17</v>
      </c>
      <c r="S145" s="121">
        <v>8146</v>
      </c>
      <c r="T145" s="140" t="s">
        <v>18</v>
      </c>
      <c r="U145" s="128">
        <v>3</v>
      </c>
      <c r="V145" s="141">
        <v>45712</v>
      </c>
      <c r="W145" s="124">
        <f t="shared" si="1"/>
        <v>2</v>
      </c>
    </row>
    <row r="146" spans="1:23" ht="12.75" customHeight="1">
      <c r="A146" s="134" t="s">
        <v>1884</v>
      </c>
      <c r="B146" s="135" t="s">
        <v>922</v>
      </c>
      <c r="C146" s="136" t="s">
        <v>22</v>
      </c>
      <c r="D146" s="135">
        <v>80111601</v>
      </c>
      <c r="E146" s="136" t="s">
        <v>923</v>
      </c>
      <c r="F146" s="135" t="s">
        <v>309</v>
      </c>
      <c r="G146" s="136" t="s">
        <v>309</v>
      </c>
      <c r="H146" s="136">
        <v>4</v>
      </c>
      <c r="I146" s="136">
        <v>1</v>
      </c>
      <c r="J146" s="135" t="s">
        <v>885</v>
      </c>
      <c r="K146" s="136" t="s">
        <v>886</v>
      </c>
      <c r="L146" s="137">
        <v>4500000</v>
      </c>
      <c r="M146" s="138">
        <v>18000000</v>
      </c>
      <c r="N146" s="135" t="s">
        <v>887</v>
      </c>
      <c r="O146" s="136" t="s">
        <v>899</v>
      </c>
      <c r="P146" s="136" t="s">
        <v>888</v>
      </c>
      <c r="Q146" s="139"/>
      <c r="R146" s="121" t="s">
        <v>17</v>
      </c>
      <c r="S146" s="121">
        <v>8146</v>
      </c>
      <c r="T146" s="140" t="s">
        <v>18</v>
      </c>
      <c r="U146" s="128">
        <v>3</v>
      </c>
      <c r="V146" s="141">
        <v>45712</v>
      </c>
      <c r="W146" s="124">
        <f t="shared" si="1"/>
        <v>2</v>
      </c>
    </row>
    <row r="147" spans="1:23" ht="12.75" customHeight="1">
      <c r="A147" s="134" t="s">
        <v>1551</v>
      </c>
      <c r="B147" s="135" t="s">
        <v>922</v>
      </c>
      <c r="C147" s="136" t="s">
        <v>22</v>
      </c>
      <c r="D147" s="135">
        <v>80111601</v>
      </c>
      <c r="E147" s="136" t="s">
        <v>923</v>
      </c>
      <c r="F147" s="135" t="s">
        <v>309</v>
      </c>
      <c r="G147" s="136" t="s">
        <v>309</v>
      </c>
      <c r="H147" s="136">
        <v>4</v>
      </c>
      <c r="I147" s="136">
        <v>1</v>
      </c>
      <c r="J147" s="135" t="s">
        <v>885</v>
      </c>
      <c r="K147" s="136" t="s">
        <v>886</v>
      </c>
      <c r="L147" s="137" t="s">
        <v>924</v>
      </c>
      <c r="M147" s="138" t="s">
        <v>924</v>
      </c>
      <c r="N147" s="135" t="s">
        <v>887</v>
      </c>
      <c r="O147" s="136" t="s">
        <v>899</v>
      </c>
      <c r="P147" s="136" t="s">
        <v>888</v>
      </c>
      <c r="Q147" s="139" t="s">
        <v>1552</v>
      </c>
      <c r="R147" s="121" t="s">
        <v>17</v>
      </c>
      <c r="S147" s="121">
        <v>8146</v>
      </c>
      <c r="T147" s="140" t="s">
        <v>18</v>
      </c>
      <c r="U147" s="128">
        <v>3</v>
      </c>
      <c r="V147" s="141">
        <v>45712</v>
      </c>
      <c r="W147" s="124">
        <f t="shared" si="1"/>
        <v>2</v>
      </c>
    </row>
    <row r="148" spans="1:23" ht="12.75" customHeight="1">
      <c r="A148" s="134" t="s">
        <v>1884</v>
      </c>
      <c r="B148" s="135" t="s">
        <v>943</v>
      </c>
      <c r="C148" s="136" t="s">
        <v>22</v>
      </c>
      <c r="D148" s="135">
        <v>80111601</v>
      </c>
      <c r="E148" s="136" t="s">
        <v>933</v>
      </c>
      <c r="F148" s="135" t="s">
        <v>461</v>
      </c>
      <c r="G148" s="136" t="s">
        <v>461</v>
      </c>
      <c r="H148" s="136">
        <v>6</v>
      </c>
      <c r="I148" s="136">
        <v>1</v>
      </c>
      <c r="J148" s="135" t="s">
        <v>885</v>
      </c>
      <c r="K148" s="136" t="s">
        <v>886</v>
      </c>
      <c r="L148" s="137">
        <v>4000000</v>
      </c>
      <c r="M148" s="138">
        <v>24000000</v>
      </c>
      <c r="N148" s="135" t="s">
        <v>887</v>
      </c>
      <c r="O148" s="136" t="s">
        <v>899</v>
      </c>
      <c r="P148" s="136" t="s">
        <v>888</v>
      </c>
      <c r="Q148" s="139"/>
      <c r="R148" s="121" t="s">
        <v>17</v>
      </c>
      <c r="S148" s="121">
        <v>8146</v>
      </c>
      <c r="T148" s="140" t="s">
        <v>18</v>
      </c>
      <c r="U148" s="128">
        <v>3</v>
      </c>
      <c r="V148" s="141">
        <v>45712</v>
      </c>
      <c r="W148" s="124">
        <f t="shared" si="1"/>
        <v>2</v>
      </c>
    </row>
    <row r="149" spans="1:23" ht="12.75" customHeight="1">
      <c r="A149" s="134" t="s">
        <v>1518</v>
      </c>
      <c r="B149" s="135" t="s">
        <v>943</v>
      </c>
      <c r="C149" s="136" t="s">
        <v>22</v>
      </c>
      <c r="D149" s="135">
        <v>80111601</v>
      </c>
      <c r="E149" s="136" t="s">
        <v>933</v>
      </c>
      <c r="F149" s="135" t="s">
        <v>461</v>
      </c>
      <c r="G149" s="136" t="s">
        <v>461</v>
      </c>
      <c r="H149" s="136">
        <v>9</v>
      </c>
      <c r="I149" s="136">
        <v>1</v>
      </c>
      <c r="J149" s="135" t="s">
        <v>885</v>
      </c>
      <c r="K149" s="136" t="s">
        <v>886</v>
      </c>
      <c r="L149" s="137">
        <v>4000000</v>
      </c>
      <c r="M149" s="138">
        <v>36000000</v>
      </c>
      <c r="N149" s="135" t="s">
        <v>887</v>
      </c>
      <c r="O149" s="136" t="s">
        <v>899</v>
      </c>
      <c r="P149" s="136" t="s">
        <v>888</v>
      </c>
      <c r="Q149" s="139" t="s">
        <v>1549</v>
      </c>
      <c r="R149" s="121" t="s">
        <v>17</v>
      </c>
      <c r="S149" s="121">
        <v>8146</v>
      </c>
      <c r="T149" s="140" t="s">
        <v>18</v>
      </c>
      <c r="U149" s="128">
        <v>3</v>
      </c>
      <c r="V149" s="141">
        <v>45712</v>
      </c>
      <c r="W149" s="124">
        <f t="shared" si="1"/>
        <v>2</v>
      </c>
    </row>
    <row r="150" spans="1:23" ht="12.75" customHeight="1">
      <c r="A150" s="134" t="s">
        <v>1884</v>
      </c>
      <c r="B150" s="135" t="s">
        <v>953</v>
      </c>
      <c r="C150" s="136" t="s">
        <v>22</v>
      </c>
      <c r="D150" s="135">
        <v>80111601</v>
      </c>
      <c r="E150" s="136" t="s">
        <v>1441</v>
      </c>
      <c r="F150" s="135" t="s">
        <v>1423</v>
      </c>
      <c r="G150" s="136" t="s">
        <v>1423</v>
      </c>
      <c r="H150" s="136">
        <v>1</v>
      </c>
      <c r="I150" s="136">
        <v>1</v>
      </c>
      <c r="J150" s="135" t="s">
        <v>885</v>
      </c>
      <c r="K150" s="136" t="s">
        <v>886</v>
      </c>
      <c r="L150" s="137" t="s">
        <v>924</v>
      </c>
      <c r="M150" s="138">
        <v>261242000</v>
      </c>
      <c r="N150" s="135" t="s">
        <v>887</v>
      </c>
      <c r="O150" s="136" t="s">
        <v>899</v>
      </c>
      <c r="P150" s="136" t="s">
        <v>888</v>
      </c>
      <c r="Q150" s="139"/>
      <c r="R150" s="121" t="s">
        <v>17</v>
      </c>
      <c r="S150" s="121">
        <v>8146</v>
      </c>
      <c r="T150" s="140" t="s">
        <v>18</v>
      </c>
      <c r="U150" s="128">
        <v>3</v>
      </c>
      <c r="V150" s="141">
        <v>45712</v>
      </c>
      <c r="W150" s="124">
        <f t="shared" si="1"/>
        <v>2</v>
      </c>
    </row>
    <row r="151" spans="1:23" ht="12.75" customHeight="1">
      <c r="A151" s="134" t="s">
        <v>1518</v>
      </c>
      <c r="B151" s="135" t="s">
        <v>953</v>
      </c>
      <c r="C151" s="136" t="s">
        <v>22</v>
      </c>
      <c r="D151" s="135">
        <v>80111601</v>
      </c>
      <c r="E151" s="136" t="s">
        <v>1441</v>
      </c>
      <c r="F151" s="135" t="s">
        <v>1423</v>
      </c>
      <c r="G151" s="136" t="s">
        <v>1423</v>
      </c>
      <c r="H151" s="136">
        <v>1</v>
      </c>
      <c r="I151" s="136">
        <v>1</v>
      </c>
      <c r="J151" s="135" t="s">
        <v>885</v>
      </c>
      <c r="K151" s="136" t="s">
        <v>886</v>
      </c>
      <c r="L151" s="137" t="s">
        <v>924</v>
      </c>
      <c r="M151" s="138">
        <v>296696000</v>
      </c>
      <c r="N151" s="135" t="s">
        <v>887</v>
      </c>
      <c r="O151" s="136" t="s">
        <v>899</v>
      </c>
      <c r="P151" s="136" t="s">
        <v>888</v>
      </c>
      <c r="Q151" s="139" t="s">
        <v>1553</v>
      </c>
      <c r="R151" s="121" t="s">
        <v>17</v>
      </c>
      <c r="S151" s="121">
        <v>8146</v>
      </c>
      <c r="T151" s="140" t="s">
        <v>18</v>
      </c>
      <c r="U151" s="128">
        <v>3</v>
      </c>
      <c r="V151" s="141">
        <v>45712</v>
      </c>
      <c r="W151" s="124">
        <f t="shared" si="1"/>
        <v>2</v>
      </c>
    </row>
    <row r="152" spans="1:23" ht="12.75" customHeight="1">
      <c r="A152" s="134" t="s">
        <v>1884</v>
      </c>
      <c r="B152" s="135" t="s">
        <v>1002</v>
      </c>
      <c r="C152" s="136" t="s">
        <v>23</v>
      </c>
      <c r="D152" s="135">
        <v>80111601</v>
      </c>
      <c r="E152" s="136" t="s">
        <v>1003</v>
      </c>
      <c r="F152" s="135" t="s">
        <v>309</v>
      </c>
      <c r="G152" s="136" t="s">
        <v>309</v>
      </c>
      <c r="H152" s="136">
        <v>4</v>
      </c>
      <c r="I152" s="136">
        <v>1</v>
      </c>
      <c r="J152" s="135" t="s">
        <v>885</v>
      </c>
      <c r="K152" s="136" t="s">
        <v>886</v>
      </c>
      <c r="L152" s="137">
        <v>5000000</v>
      </c>
      <c r="M152" s="138">
        <v>20000000</v>
      </c>
      <c r="N152" s="135" t="s">
        <v>887</v>
      </c>
      <c r="O152" s="136" t="s">
        <v>899</v>
      </c>
      <c r="P152" s="136" t="s">
        <v>888</v>
      </c>
      <c r="Q152" s="139"/>
      <c r="R152" s="121" t="s">
        <v>17</v>
      </c>
      <c r="S152" s="121">
        <v>8146</v>
      </c>
      <c r="T152" s="140" t="s">
        <v>18</v>
      </c>
      <c r="U152" s="128">
        <v>3</v>
      </c>
      <c r="V152" s="141">
        <v>45712</v>
      </c>
      <c r="W152" s="124">
        <f t="shared" si="1"/>
        <v>2</v>
      </c>
    </row>
    <row r="153" spans="1:23" ht="12.75" customHeight="1">
      <c r="A153" s="134" t="s">
        <v>1518</v>
      </c>
      <c r="B153" s="135" t="s">
        <v>1002</v>
      </c>
      <c r="C153" s="136" t="s">
        <v>23</v>
      </c>
      <c r="D153" s="135">
        <v>80111601</v>
      </c>
      <c r="E153" s="136" t="s">
        <v>1003</v>
      </c>
      <c r="F153" s="135" t="s">
        <v>461</v>
      </c>
      <c r="G153" s="136" t="s">
        <v>461</v>
      </c>
      <c r="H153" s="136">
        <v>6</v>
      </c>
      <c r="I153" s="136">
        <v>1</v>
      </c>
      <c r="J153" s="135" t="s">
        <v>885</v>
      </c>
      <c r="K153" s="136" t="s">
        <v>886</v>
      </c>
      <c r="L153" s="137">
        <v>5000000</v>
      </c>
      <c r="M153" s="138">
        <v>30000000</v>
      </c>
      <c r="N153" s="135" t="s">
        <v>887</v>
      </c>
      <c r="O153" s="136" t="s">
        <v>899</v>
      </c>
      <c r="P153" s="136" t="s">
        <v>888</v>
      </c>
      <c r="Q153" s="139" t="s">
        <v>1554</v>
      </c>
      <c r="R153" s="121" t="s">
        <v>17</v>
      </c>
      <c r="S153" s="121">
        <v>8146</v>
      </c>
      <c r="T153" s="140" t="s">
        <v>18</v>
      </c>
      <c r="U153" s="128">
        <v>3</v>
      </c>
      <c r="V153" s="141">
        <v>45712</v>
      </c>
      <c r="W153" s="124">
        <f t="shared" si="1"/>
        <v>2</v>
      </c>
    </row>
    <row r="154" spans="1:23" ht="12.75" customHeight="1">
      <c r="A154" s="134" t="s">
        <v>1884</v>
      </c>
      <c r="B154" s="135" t="s">
        <v>983</v>
      </c>
      <c r="C154" s="136" t="s">
        <v>23</v>
      </c>
      <c r="D154" s="135">
        <v>80111601</v>
      </c>
      <c r="E154" s="136" t="s">
        <v>984</v>
      </c>
      <c r="F154" s="135" t="s">
        <v>461</v>
      </c>
      <c r="G154" s="136" t="s">
        <v>461</v>
      </c>
      <c r="H154" s="136">
        <v>6</v>
      </c>
      <c r="I154" s="136">
        <v>1</v>
      </c>
      <c r="J154" s="135" t="s">
        <v>885</v>
      </c>
      <c r="K154" s="136" t="s">
        <v>886</v>
      </c>
      <c r="L154" s="137">
        <v>9000000</v>
      </c>
      <c r="M154" s="138">
        <v>54000000</v>
      </c>
      <c r="N154" s="135" t="s">
        <v>887</v>
      </c>
      <c r="O154" s="136" t="s">
        <v>899</v>
      </c>
      <c r="P154" s="136" t="s">
        <v>888</v>
      </c>
      <c r="Q154" s="139"/>
      <c r="R154" s="121" t="s">
        <v>17</v>
      </c>
      <c r="S154" s="121">
        <v>8146</v>
      </c>
      <c r="T154" s="140" t="s">
        <v>18</v>
      </c>
      <c r="U154" s="128">
        <v>3</v>
      </c>
      <c r="V154" s="141">
        <v>45712</v>
      </c>
      <c r="W154" s="124">
        <f t="shared" si="1"/>
        <v>2</v>
      </c>
    </row>
    <row r="155" spans="1:23" ht="12.75" customHeight="1">
      <c r="A155" s="134" t="s">
        <v>1518</v>
      </c>
      <c r="B155" s="135" t="s">
        <v>983</v>
      </c>
      <c r="C155" s="136" t="s">
        <v>23</v>
      </c>
      <c r="D155" s="135">
        <v>80111601</v>
      </c>
      <c r="E155" s="136" t="s">
        <v>984</v>
      </c>
      <c r="F155" s="135" t="s">
        <v>461</v>
      </c>
      <c r="G155" s="136" t="s">
        <v>461</v>
      </c>
      <c r="H155" s="136">
        <v>5</v>
      </c>
      <c r="I155" s="136">
        <v>1</v>
      </c>
      <c r="J155" s="135" t="s">
        <v>885</v>
      </c>
      <c r="K155" s="136" t="s">
        <v>886</v>
      </c>
      <c r="L155" s="137">
        <v>9000000</v>
      </c>
      <c r="M155" s="138">
        <v>45000000</v>
      </c>
      <c r="N155" s="135" t="s">
        <v>887</v>
      </c>
      <c r="O155" s="136" t="s">
        <v>899</v>
      </c>
      <c r="P155" s="136" t="s">
        <v>888</v>
      </c>
      <c r="Q155" s="139" t="s">
        <v>1549</v>
      </c>
      <c r="R155" s="121" t="s">
        <v>17</v>
      </c>
      <c r="S155" s="121">
        <v>8146</v>
      </c>
      <c r="T155" s="140" t="s">
        <v>18</v>
      </c>
      <c r="U155" s="128">
        <v>3</v>
      </c>
      <c r="V155" s="141">
        <v>45712</v>
      </c>
      <c r="W155" s="124">
        <f t="shared" si="1"/>
        <v>2</v>
      </c>
    </row>
    <row r="156" spans="1:23" ht="12.75" customHeight="1">
      <c r="A156" s="134" t="s">
        <v>1884</v>
      </c>
      <c r="B156" s="135" t="s">
        <v>1000</v>
      </c>
      <c r="C156" s="136" t="s">
        <v>23</v>
      </c>
      <c r="D156" s="135">
        <v>80111601</v>
      </c>
      <c r="E156" s="136" t="s">
        <v>1001</v>
      </c>
      <c r="F156" s="135" t="s">
        <v>461</v>
      </c>
      <c r="G156" s="136" t="s">
        <v>461</v>
      </c>
      <c r="H156" s="136">
        <v>8</v>
      </c>
      <c r="I156" s="136">
        <v>1</v>
      </c>
      <c r="J156" s="135" t="s">
        <v>885</v>
      </c>
      <c r="K156" s="136" t="s">
        <v>886</v>
      </c>
      <c r="L156" s="137">
        <v>6000000</v>
      </c>
      <c r="M156" s="138">
        <v>48000000</v>
      </c>
      <c r="N156" s="135" t="s">
        <v>887</v>
      </c>
      <c r="O156" s="136" t="s">
        <v>899</v>
      </c>
      <c r="P156" s="136" t="s">
        <v>888</v>
      </c>
      <c r="Q156" s="139"/>
      <c r="R156" s="121" t="s">
        <v>17</v>
      </c>
      <c r="S156" s="121">
        <v>8146</v>
      </c>
      <c r="T156" s="140" t="s">
        <v>18</v>
      </c>
      <c r="U156" s="128">
        <v>3</v>
      </c>
      <c r="V156" s="141">
        <v>45712</v>
      </c>
      <c r="W156" s="124">
        <f t="shared" si="1"/>
        <v>2</v>
      </c>
    </row>
    <row r="157" spans="1:23" ht="12.75" customHeight="1">
      <c r="A157" s="134" t="s">
        <v>1518</v>
      </c>
      <c r="B157" s="135" t="s">
        <v>1000</v>
      </c>
      <c r="C157" s="136" t="s">
        <v>23</v>
      </c>
      <c r="D157" s="135">
        <v>80111601</v>
      </c>
      <c r="E157" s="136" t="s">
        <v>1001</v>
      </c>
      <c r="F157" s="135" t="s">
        <v>461</v>
      </c>
      <c r="G157" s="136" t="s">
        <v>461</v>
      </c>
      <c r="H157" s="136">
        <v>7</v>
      </c>
      <c r="I157" s="136">
        <v>1</v>
      </c>
      <c r="J157" s="135" t="s">
        <v>885</v>
      </c>
      <c r="K157" s="136" t="s">
        <v>886</v>
      </c>
      <c r="L157" s="137">
        <v>6000000</v>
      </c>
      <c r="M157" s="138">
        <v>42000000</v>
      </c>
      <c r="N157" s="135" t="s">
        <v>887</v>
      </c>
      <c r="O157" s="136" t="s">
        <v>899</v>
      </c>
      <c r="P157" s="136" t="s">
        <v>888</v>
      </c>
      <c r="Q157" s="139" t="s">
        <v>1549</v>
      </c>
      <c r="R157" s="121" t="s">
        <v>17</v>
      </c>
      <c r="S157" s="121">
        <v>8146</v>
      </c>
      <c r="T157" s="140" t="s">
        <v>18</v>
      </c>
      <c r="U157" s="128">
        <v>3</v>
      </c>
      <c r="V157" s="141">
        <v>45712</v>
      </c>
      <c r="W157" s="124">
        <f t="shared" si="1"/>
        <v>2</v>
      </c>
    </row>
    <row r="158" spans="1:23" ht="12.75" customHeight="1">
      <c r="A158" s="134" t="s">
        <v>1884</v>
      </c>
      <c r="B158" s="135" t="s">
        <v>972</v>
      </c>
      <c r="C158" s="136" t="s">
        <v>23</v>
      </c>
      <c r="D158" s="135">
        <v>80111601</v>
      </c>
      <c r="E158" s="136" t="s">
        <v>973</v>
      </c>
      <c r="F158" s="135" t="s">
        <v>309</v>
      </c>
      <c r="G158" s="136" t="s">
        <v>309</v>
      </c>
      <c r="H158" s="136">
        <v>4</v>
      </c>
      <c r="I158" s="136">
        <v>1</v>
      </c>
      <c r="J158" s="135" t="s">
        <v>885</v>
      </c>
      <c r="K158" s="136" t="s">
        <v>886</v>
      </c>
      <c r="L158" s="137">
        <v>2253000</v>
      </c>
      <c r="M158" s="138">
        <v>9012000</v>
      </c>
      <c r="N158" s="135" t="s">
        <v>887</v>
      </c>
      <c r="O158" s="136" t="s">
        <v>899</v>
      </c>
      <c r="P158" s="136" t="s">
        <v>888</v>
      </c>
      <c r="Q158" s="139"/>
      <c r="R158" s="121" t="s">
        <v>17</v>
      </c>
      <c r="S158" s="121">
        <v>8146</v>
      </c>
      <c r="T158" s="140" t="s">
        <v>18</v>
      </c>
      <c r="U158" s="128">
        <v>3</v>
      </c>
      <c r="V158" s="141">
        <v>45712</v>
      </c>
      <c r="W158" s="124">
        <f t="shared" si="1"/>
        <v>2</v>
      </c>
    </row>
    <row r="159" spans="1:23" ht="12.75" customHeight="1">
      <c r="A159" s="134" t="s">
        <v>1518</v>
      </c>
      <c r="B159" s="135" t="s">
        <v>972</v>
      </c>
      <c r="C159" s="136" t="s">
        <v>23</v>
      </c>
      <c r="D159" s="135">
        <v>80111601</v>
      </c>
      <c r="E159" s="136" t="s">
        <v>973</v>
      </c>
      <c r="F159" s="135" t="s">
        <v>461</v>
      </c>
      <c r="G159" s="136" t="s">
        <v>461</v>
      </c>
      <c r="H159" s="136">
        <v>6</v>
      </c>
      <c r="I159" s="136">
        <v>1</v>
      </c>
      <c r="J159" s="135" t="s">
        <v>885</v>
      </c>
      <c r="K159" s="136" t="s">
        <v>886</v>
      </c>
      <c r="L159" s="137">
        <v>2253000</v>
      </c>
      <c r="M159" s="138">
        <v>13518000</v>
      </c>
      <c r="N159" s="135" t="s">
        <v>887</v>
      </c>
      <c r="O159" s="136" t="s">
        <v>899</v>
      </c>
      <c r="P159" s="136" t="s">
        <v>888</v>
      </c>
      <c r="Q159" s="139" t="s">
        <v>1554</v>
      </c>
      <c r="R159" s="121" t="s">
        <v>17</v>
      </c>
      <c r="S159" s="121">
        <v>8146</v>
      </c>
      <c r="T159" s="140" t="s">
        <v>18</v>
      </c>
      <c r="U159" s="128">
        <v>3</v>
      </c>
      <c r="V159" s="141">
        <v>45712</v>
      </c>
      <c r="W159" s="124">
        <f t="shared" si="1"/>
        <v>2</v>
      </c>
    </row>
    <row r="160" spans="1:23" ht="12.75" customHeight="1">
      <c r="A160" s="134" t="s">
        <v>1884</v>
      </c>
      <c r="B160" s="135" t="s">
        <v>992</v>
      </c>
      <c r="C160" s="136" t="s">
        <v>23</v>
      </c>
      <c r="D160" s="135">
        <v>80111601</v>
      </c>
      <c r="E160" s="136" t="s">
        <v>993</v>
      </c>
      <c r="F160" s="135" t="s">
        <v>309</v>
      </c>
      <c r="G160" s="136" t="s">
        <v>309</v>
      </c>
      <c r="H160" s="136">
        <v>4</v>
      </c>
      <c r="I160" s="136">
        <v>1</v>
      </c>
      <c r="J160" s="135" t="s">
        <v>885</v>
      </c>
      <c r="K160" s="136" t="s">
        <v>886</v>
      </c>
      <c r="L160" s="137">
        <v>5500000</v>
      </c>
      <c r="M160" s="138">
        <v>22000000</v>
      </c>
      <c r="N160" s="135" t="s">
        <v>887</v>
      </c>
      <c r="O160" s="136" t="s">
        <v>899</v>
      </c>
      <c r="P160" s="136" t="s">
        <v>888</v>
      </c>
      <c r="Q160" s="139"/>
      <c r="R160" s="121" t="s">
        <v>17</v>
      </c>
      <c r="S160" s="121">
        <v>8146</v>
      </c>
      <c r="T160" s="140" t="s">
        <v>18</v>
      </c>
      <c r="U160" s="128">
        <v>3</v>
      </c>
      <c r="V160" s="141">
        <v>45712</v>
      </c>
      <c r="W160" s="124">
        <f t="shared" si="1"/>
        <v>2</v>
      </c>
    </row>
    <row r="161" spans="1:23" ht="12.75" customHeight="1">
      <c r="A161" s="134" t="s">
        <v>1518</v>
      </c>
      <c r="B161" s="135" t="s">
        <v>992</v>
      </c>
      <c r="C161" s="136" t="s">
        <v>23</v>
      </c>
      <c r="D161" s="135">
        <v>80111601</v>
      </c>
      <c r="E161" s="136" t="s">
        <v>993</v>
      </c>
      <c r="F161" s="135" t="s">
        <v>461</v>
      </c>
      <c r="G161" s="136" t="s">
        <v>461</v>
      </c>
      <c r="H161" s="136">
        <v>5</v>
      </c>
      <c r="I161" s="136">
        <v>1</v>
      </c>
      <c r="J161" s="135" t="s">
        <v>885</v>
      </c>
      <c r="K161" s="136" t="s">
        <v>886</v>
      </c>
      <c r="L161" s="137">
        <v>5500000</v>
      </c>
      <c r="M161" s="138">
        <v>27500000</v>
      </c>
      <c r="N161" s="135" t="s">
        <v>887</v>
      </c>
      <c r="O161" s="136" t="s">
        <v>899</v>
      </c>
      <c r="P161" s="136" t="s">
        <v>888</v>
      </c>
      <c r="Q161" s="139" t="s">
        <v>1554</v>
      </c>
      <c r="R161" s="121" t="s">
        <v>17</v>
      </c>
      <c r="S161" s="121">
        <v>8146</v>
      </c>
      <c r="T161" s="140" t="s">
        <v>18</v>
      </c>
      <c r="U161" s="128">
        <v>3</v>
      </c>
      <c r="V161" s="141">
        <v>45712</v>
      </c>
      <c r="W161" s="124">
        <f t="shared" si="1"/>
        <v>2</v>
      </c>
    </row>
    <row r="162" spans="1:23" ht="12.75" customHeight="1">
      <c r="A162" s="134" t="s">
        <v>1884</v>
      </c>
      <c r="B162" s="135" t="s">
        <v>981</v>
      </c>
      <c r="C162" s="136" t="s">
        <v>23</v>
      </c>
      <c r="D162" s="135">
        <v>80111601</v>
      </c>
      <c r="E162" s="136" t="s">
        <v>982</v>
      </c>
      <c r="F162" s="135" t="s">
        <v>461</v>
      </c>
      <c r="G162" s="136" t="s">
        <v>461</v>
      </c>
      <c r="H162" s="136">
        <v>6</v>
      </c>
      <c r="I162" s="136">
        <v>1</v>
      </c>
      <c r="J162" s="135" t="s">
        <v>885</v>
      </c>
      <c r="K162" s="136" t="s">
        <v>886</v>
      </c>
      <c r="L162" s="137">
        <v>4500000</v>
      </c>
      <c r="M162" s="138">
        <v>27000000</v>
      </c>
      <c r="N162" s="135" t="s">
        <v>887</v>
      </c>
      <c r="O162" s="136" t="s">
        <v>899</v>
      </c>
      <c r="P162" s="136" t="s">
        <v>888</v>
      </c>
      <c r="Q162" s="139"/>
      <c r="R162" s="121" t="s">
        <v>17</v>
      </c>
      <c r="S162" s="121">
        <v>8146</v>
      </c>
      <c r="T162" s="140" t="s">
        <v>18</v>
      </c>
      <c r="U162" s="128">
        <v>3</v>
      </c>
      <c r="V162" s="141">
        <v>45712</v>
      </c>
      <c r="W162" s="124">
        <f t="shared" si="1"/>
        <v>2</v>
      </c>
    </row>
    <row r="163" spans="1:23" ht="12.75" customHeight="1">
      <c r="A163" s="134" t="s">
        <v>1518</v>
      </c>
      <c r="B163" s="135" t="s">
        <v>981</v>
      </c>
      <c r="C163" s="136" t="s">
        <v>23</v>
      </c>
      <c r="D163" s="135">
        <v>80111601</v>
      </c>
      <c r="E163" s="136" t="s">
        <v>982</v>
      </c>
      <c r="F163" s="135" t="s">
        <v>309</v>
      </c>
      <c r="G163" s="136" t="s">
        <v>309</v>
      </c>
      <c r="H163" s="136">
        <v>8</v>
      </c>
      <c r="I163" s="136">
        <v>1</v>
      </c>
      <c r="J163" s="135" t="s">
        <v>885</v>
      </c>
      <c r="K163" s="136" t="s">
        <v>886</v>
      </c>
      <c r="L163" s="137">
        <v>4500000</v>
      </c>
      <c r="M163" s="138">
        <v>36000000</v>
      </c>
      <c r="N163" s="135" t="s">
        <v>887</v>
      </c>
      <c r="O163" s="136" t="s">
        <v>899</v>
      </c>
      <c r="P163" s="136" t="s">
        <v>888</v>
      </c>
      <c r="Q163" s="139" t="s">
        <v>1555</v>
      </c>
      <c r="R163" s="121" t="s">
        <v>17</v>
      </c>
      <c r="S163" s="121">
        <v>8146</v>
      </c>
      <c r="T163" s="140" t="s">
        <v>18</v>
      </c>
      <c r="U163" s="128">
        <v>3</v>
      </c>
      <c r="V163" s="141">
        <v>45712</v>
      </c>
      <c r="W163" s="124">
        <f t="shared" si="1"/>
        <v>2</v>
      </c>
    </row>
    <row r="164" spans="1:23" ht="12.75" customHeight="1">
      <c r="A164" s="134" t="s">
        <v>1884</v>
      </c>
      <c r="B164" s="135" t="s">
        <v>987</v>
      </c>
      <c r="C164" s="136" t="s">
        <v>23</v>
      </c>
      <c r="D164" s="135">
        <v>80111601</v>
      </c>
      <c r="E164" s="136" t="s">
        <v>1892</v>
      </c>
      <c r="F164" s="135" t="s">
        <v>309</v>
      </c>
      <c r="G164" s="136" t="s">
        <v>309</v>
      </c>
      <c r="H164" s="136">
        <v>4</v>
      </c>
      <c r="I164" s="136">
        <v>1</v>
      </c>
      <c r="J164" s="135" t="s">
        <v>885</v>
      </c>
      <c r="K164" s="136" t="s">
        <v>886</v>
      </c>
      <c r="L164" s="137">
        <v>2253000</v>
      </c>
      <c r="M164" s="138">
        <v>9012000</v>
      </c>
      <c r="N164" s="135" t="s">
        <v>887</v>
      </c>
      <c r="O164" s="136" t="s">
        <v>899</v>
      </c>
      <c r="P164" s="136" t="s">
        <v>888</v>
      </c>
      <c r="Q164" s="139"/>
      <c r="R164" s="121" t="s">
        <v>17</v>
      </c>
      <c r="S164" s="121">
        <v>8146</v>
      </c>
      <c r="T164" s="140" t="s">
        <v>18</v>
      </c>
      <c r="U164" s="128">
        <v>3</v>
      </c>
      <c r="V164" s="141">
        <v>45712</v>
      </c>
      <c r="W164" s="124">
        <f t="shared" si="1"/>
        <v>2</v>
      </c>
    </row>
    <row r="165" spans="1:23" ht="12.75" customHeight="1">
      <c r="A165" s="134" t="s">
        <v>1518</v>
      </c>
      <c r="B165" s="135" t="s">
        <v>987</v>
      </c>
      <c r="C165" s="136" t="s">
        <v>23</v>
      </c>
      <c r="D165" s="135">
        <v>80111601</v>
      </c>
      <c r="E165" s="136" t="s">
        <v>988</v>
      </c>
      <c r="F165" s="135" t="s">
        <v>309</v>
      </c>
      <c r="G165" s="136" t="s">
        <v>309</v>
      </c>
      <c r="H165" s="136">
        <v>8</v>
      </c>
      <c r="I165" s="136">
        <v>1</v>
      </c>
      <c r="J165" s="135" t="s">
        <v>885</v>
      </c>
      <c r="K165" s="136" t="s">
        <v>886</v>
      </c>
      <c r="L165" s="137">
        <v>4500000</v>
      </c>
      <c r="M165" s="138">
        <v>36000000</v>
      </c>
      <c r="N165" s="135" t="s">
        <v>887</v>
      </c>
      <c r="O165" s="136" t="s">
        <v>899</v>
      </c>
      <c r="P165" s="136" t="s">
        <v>888</v>
      </c>
      <c r="Q165" s="139" t="s">
        <v>1550</v>
      </c>
      <c r="R165" s="121" t="s">
        <v>17</v>
      </c>
      <c r="S165" s="121">
        <v>8146</v>
      </c>
      <c r="T165" s="140" t="s">
        <v>18</v>
      </c>
      <c r="U165" s="128">
        <v>3</v>
      </c>
      <c r="V165" s="141">
        <v>45712</v>
      </c>
      <c r="W165" s="124">
        <f t="shared" si="1"/>
        <v>2</v>
      </c>
    </row>
    <row r="166" spans="1:23" ht="12.75" customHeight="1">
      <c r="A166" s="134" t="s">
        <v>1884</v>
      </c>
      <c r="B166" s="135" t="s">
        <v>958</v>
      </c>
      <c r="C166" s="136" t="s">
        <v>23</v>
      </c>
      <c r="D166" s="135">
        <v>80111601</v>
      </c>
      <c r="E166" s="136" t="s">
        <v>959</v>
      </c>
      <c r="F166" s="135" t="s">
        <v>461</v>
      </c>
      <c r="G166" s="136" t="s">
        <v>461</v>
      </c>
      <c r="H166" s="136">
        <v>6</v>
      </c>
      <c r="I166" s="136">
        <v>1</v>
      </c>
      <c r="J166" s="135" t="s">
        <v>885</v>
      </c>
      <c r="K166" s="136" t="s">
        <v>886</v>
      </c>
      <c r="L166" s="137">
        <v>4500000</v>
      </c>
      <c r="M166" s="138">
        <v>27000000</v>
      </c>
      <c r="N166" s="135" t="s">
        <v>887</v>
      </c>
      <c r="O166" s="136" t="s">
        <v>899</v>
      </c>
      <c r="P166" s="136" t="s">
        <v>888</v>
      </c>
      <c r="Q166" s="139"/>
      <c r="R166" s="121" t="s">
        <v>17</v>
      </c>
      <c r="S166" s="121">
        <v>8146</v>
      </c>
      <c r="T166" s="140" t="s">
        <v>18</v>
      </c>
      <c r="U166" s="128">
        <v>3</v>
      </c>
      <c r="V166" s="141">
        <v>45712</v>
      </c>
      <c r="W166" s="124">
        <f t="shared" si="1"/>
        <v>2</v>
      </c>
    </row>
    <row r="167" spans="1:23" ht="12.75" customHeight="1">
      <c r="A167" s="134" t="s">
        <v>1518</v>
      </c>
      <c r="B167" s="135" t="s">
        <v>958</v>
      </c>
      <c r="C167" s="136" t="s">
        <v>23</v>
      </c>
      <c r="D167" s="135">
        <v>80111601</v>
      </c>
      <c r="E167" s="136" t="s">
        <v>959</v>
      </c>
      <c r="F167" s="135" t="s">
        <v>461</v>
      </c>
      <c r="G167" s="136" t="s">
        <v>461</v>
      </c>
      <c r="H167" s="136">
        <v>6</v>
      </c>
      <c r="I167" s="136">
        <v>1</v>
      </c>
      <c r="J167" s="135" t="s">
        <v>885</v>
      </c>
      <c r="K167" s="136" t="s">
        <v>886</v>
      </c>
      <c r="L167" s="137">
        <v>4633000</v>
      </c>
      <c r="M167" s="138">
        <v>27798000</v>
      </c>
      <c r="N167" s="135" t="s">
        <v>887</v>
      </c>
      <c r="O167" s="136" t="s">
        <v>899</v>
      </c>
      <c r="P167" s="136" t="s">
        <v>888</v>
      </c>
      <c r="Q167" s="139" t="s">
        <v>1549</v>
      </c>
      <c r="R167" s="121" t="s">
        <v>17</v>
      </c>
      <c r="S167" s="121">
        <v>8146</v>
      </c>
      <c r="T167" s="140" t="s">
        <v>18</v>
      </c>
      <c r="U167" s="128">
        <v>3</v>
      </c>
      <c r="V167" s="141">
        <v>45712</v>
      </c>
      <c r="W167" s="124">
        <f t="shared" si="1"/>
        <v>2</v>
      </c>
    </row>
    <row r="168" spans="1:23" ht="12.75" customHeight="1">
      <c r="A168" s="134" t="s">
        <v>1884</v>
      </c>
      <c r="B168" s="135" t="s">
        <v>954</v>
      </c>
      <c r="C168" s="136" t="s">
        <v>23</v>
      </c>
      <c r="D168" s="135">
        <v>80111601</v>
      </c>
      <c r="E168" s="136" t="s">
        <v>1893</v>
      </c>
      <c r="F168" s="135" t="s">
        <v>461</v>
      </c>
      <c r="G168" s="136" t="s">
        <v>461</v>
      </c>
      <c r="H168" s="136">
        <v>6</v>
      </c>
      <c r="I168" s="136">
        <v>1</v>
      </c>
      <c r="J168" s="135" t="s">
        <v>885</v>
      </c>
      <c r="K168" s="136" t="s">
        <v>886</v>
      </c>
      <c r="L168" s="137">
        <v>6000000</v>
      </c>
      <c r="M168" s="138">
        <v>36000000</v>
      </c>
      <c r="N168" s="135" t="s">
        <v>887</v>
      </c>
      <c r="O168" s="136" t="s">
        <v>899</v>
      </c>
      <c r="P168" s="136" t="s">
        <v>888</v>
      </c>
      <c r="Q168" s="139"/>
      <c r="R168" s="121" t="s">
        <v>17</v>
      </c>
      <c r="S168" s="121">
        <v>8146</v>
      </c>
      <c r="T168" s="140" t="s">
        <v>18</v>
      </c>
      <c r="U168" s="128">
        <v>3</v>
      </c>
      <c r="V168" s="141">
        <v>45712</v>
      </c>
      <c r="W168" s="124">
        <f t="shared" si="1"/>
        <v>2</v>
      </c>
    </row>
    <row r="169" spans="1:23" ht="12.75" customHeight="1">
      <c r="A169" s="134" t="s">
        <v>1518</v>
      </c>
      <c r="B169" s="135" t="s">
        <v>954</v>
      </c>
      <c r="C169" s="136" t="s">
        <v>23</v>
      </c>
      <c r="D169" s="135">
        <v>80111601</v>
      </c>
      <c r="E169" s="136" t="s">
        <v>956</v>
      </c>
      <c r="F169" s="135" t="s">
        <v>461</v>
      </c>
      <c r="G169" s="136" t="s">
        <v>461</v>
      </c>
      <c r="H169" s="136">
        <v>6</v>
      </c>
      <c r="I169" s="136">
        <v>1</v>
      </c>
      <c r="J169" s="135" t="s">
        <v>885</v>
      </c>
      <c r="K169" s="136" t="s">
        <v>886</v>
      </c>
      <c r="L169" s="137">
        <v>6000000</v>
      </c>
      <c r="M169" s="138">
        <v>36000000</v>
      </c>
      <c r="N169" s="135" t="s">
        <v>887</v>
      </c>
      <c r="O169" s="136" t="s">
        <v>899</v>
      </c>
      <c r="P169" s="136" t="s">
        <v>888</v>
      </c>
      <c r="Q169" s="139" t="s">
        <v>1556</v>
      </c>
      <c r="R169" s="121" t="s">
        <v>17</v>
      </c>
      <c r="S169" s="121">
        <v>8146</v>
      </c>
      <c r="T169" s="140" t="s">
        <v>18</v>
      </c>
      <c r="U169" s="128">
        <v>3</v>
      </c>
      <c r="V169" s="141">
        <v>45712</v>
      </c>
      <c r="W169" s="124">
        <f t="shared" si="1"/>
        <v>2</v>
      </c>
    </row>
    <row r="170" spans="1:23" ht="12.75" customHeight="1">
      <c r="A170" s="134" t="s">
        <v>1884</v>
      </c>
      <c r="B170" s="135" t="s">
        <v>1004</v>
      </c>
      <c r="C170" s="136" t="s">
        <v>23</v>
      </c>
      <c r="D170" s="135">
        <v>80111601</v>
      </c>
      <c r="E170" s="136" t="s">
        <v>1557</v>
      </c>
      <c r="F170" s="135" t="s">
        <v>1423</v>
      </c>
      <c r="G170" s="136" t="s">
        <v>1423</v>
      </c>
      <c r="H170" s="136">
        <v>1</v>
      </c>
      <c r="I170" s="136">
        <v>1</v>
      </c>
      <c r="J170" s="135" t="s">
        <v>885</v>
      </c>
      <c r="K170" s="136" t="s">
        <v>886</v>
      </c>
      <c r="L170" s="137" t="s">
        <v>924</v>
      </c>
      <c r="M170" s="138">
        <v>83172000</v>
      </c>
      <c r="N170" s="135" t="s">
        <v>887</v>
      </c>
      <c r="O170" s="136" t="s">
        <v>899</v>
      </c>
      <c r="P170" s="136" t="s">
        <v>888</v>
      </c>
      <c r="Q170" s="139"/>
      <c r="R170" s="121" t="s">
        <v>17</v>
      </c>
      <c r="S170" s="121">
        <v>8146</v>
      </c>
      <c r="T170" s="140" t="s">
        <v>18</v>
      </c>
      <c r="U170" s="128">
        <v>3</v>
      </c>
      <c r="V170" s="141">
        <v>45712</v>
      </c>
      <c r="W170" s="124">
        <f t="shared" si="1"/>
        <v>2</v>
      </c>
    </row>
    <row r="171" spans="1:23" ht="12.75" customHeight="1">
      <c r="A171" s="134" t="s">
        <v>1518</v>
      </c>
      <c r="B171" s="135" t="s">
        <v>1004</v>
      </c>
      <c r="C171" s="136" t="s">
        <v>23</v>
      </c>
      <c r="D171" s="135">
        <v>80111601</v>
      </c>
      <c r="E171" s="136" t="s">
        <v>1557</v>
      </c>
      <c r="F171" s="135" t="s">
        <v>1423</v>
      </c>
      <c r="G171" s="136" t="s">
        <v>1423</v>
      </c>
      <c r="H171" s="136">
        <v>1</v>
      </c>
      <c r="I171" s="136">
        <v>1</v>
      </c>
      <c r="J171" s="135" t="s">
        <v>885</v>
      </c>
      <c r="K171" s="136" t="s">
        <v>886</v>
      </c>
      <c r="L171" s="137" t="s">
        <v>924</v>
      </c>
      <c r="M171" s="138">
        <v>41380000</v>
      </c>
      <c r="N171" s="135" t="s">
        <v>887</v>
      </c>
      <c r="O171" s="136" t="s">
        <v>899</v>
      </c>
      <c r="P171" s="136" t="s">
        <v>888</v>
      </c>
      <c r="Q171" s="139" t="s">
        <v>1553</v>
      </c>
      <c r="R171" s="121" t="s">
        <v>17</v>
      </c>
      <c r="S171" s="121">
        <v>8146</v>
      </c>
      <c r="T171" s="140" t="s">
        <v>18</v>
      </c>
      <c r="U171" s="128">
        <v>3</v>
      </c>
      <c r="V171" s="141">
        <v>45712</v>
      </c>
      <c r="W171" s="124">
        <f t="shared" si="1"/>
        <v>2</v>
      </c>
    </row>
    <row r="172" spans="1:23" ht="12.75" customHeight="1">
      <c r="A172" s="134" t="s">
        <v>1884</v>
      </c>
      <c r="B172" s="142" t="s">
        <v>1009</v>
      </c>
      <c r="C172" s="136" t="s">
        <v>24</v>
      </c>
      <c r="D172" s="135">
        <v>80111600</v>
      </c>
      <c r="E172" s="136" t="s">
        <v>1894</v>
      </c>
      <c r="F172" s="135" t="s">
        <v>411</v>
      </c>
      <c r="G172" s="136" t="s">
        <v>461</v>
      </c>
      <c r="H172" s="136">
        <v>6</v>
      </c>
      <c r="I172" s="136">
        <v>1</v>
      </c>
      <c r="J172" s="135" t="s">
        <v>885</v>
      </c>
      <c r="K172" s="136" t="s">
        <v>886</v>
      </c>
      <c r="L172" s="137">
        <v>5300000</v>
      </c>
      <c r="M172" s="138">
        <v>31800000</v>
      </c>
      <c r="N172" s="135" t="s">
        <v>1011</v>
      </c>
      <c r="O172" s="136" t="s">
        <v>899</v>
      </c>
      <c r="P172" s="136" t="s">
        <v>888</v>
      </c>
      <c r="Q172" s="143"/>
      <c r="R172" s="121" t="s">
        <v>17</v>
      </c>
      <c r="S172" s="121">
        <v>8146</v>
      </c>
      <c r="T172" s="140" t="s">
        <v>18</v>
      </c>
      <c r="U172" s="128">
        <v>3</v>
      </c>
      <c r="V172" s="141">
        <v>45712</v>
      </c>
      <c r="W172" s="124">
        <f t="shared" si="1"/>
        <v>2</v>
      </c>
    </row>
    <row r="173" spans="1:23" ht="12.75" customHeight="1">
      <c r="A173" s="134" t="s">
        <v>1518</v>
      </c>
      <c r="B173" s="142" t="s">
        <v>1009</v>
      </c>
      <c r="C173" s="136" t="s">
        <v>24</v>
      </c>
      <c r="D173" s="135">
        <v>80111600</v>
      </c>
      <c r="E173" s="136" t="s">
        <v>1010</v>
      </c>
      <c r="F173" s="135" t="s">
        <v>461</v>
      </c>
      <c r="G173" s="136" t="s">
        <v>461</v>
      </c>
      <c r="H173" s="136">
        <v>6</v>
      </c>
      <c r="I173" s="136">
        <v>1</v>
      </c>
      <c r="J173" s="135" t="s">
        <v>885</v>
      </c>
      <c r="K173" s="136" t="s">
        <v>886</v>
      </c>
      <c r="L173" s="137">
        <v>5300000</v>
      </c>
      <c r="M173" s="138">
        <v>31800000</v>
      </c>
      <c r="N173" s="135" t="s">
        <v>1011</v>
      </c>
      <c r="O173" s="136" t="s">
        <v>899</v>
      </c>
      <c r="P173" s="136" t="s">
        <v>888</v>
      </c>
      <c r="Q173" s="143" t="s">
        <v>1558</v>
      </c>
      <c r="R173" s="121" t="s">
        <v>17</v>
      </c>
      <c r="S173" s="121">
        <v>8146</v>
      </c>
      <c r="T173" s="140" t="s">
        <v>18</v>
      </c>
      <c r="U173" s="128">
        <v>3</v>
      </c>
      <c r="V173" s="141">
        <v>45712</v>
      </c>
      <c r="W173" s="124">
        <f t="shared" si="1"/>
        <v>2</v>
      </c>
    </row>
    <row r="174" spans="1:23" ht="12.75" customHeight="1">
      <c r="A174" s="134" t="s">
        <v>1884</v>
      </c>
      <c r="B174" s="142" t="s">
        <v>1014</v>
      </c>
      <c r="C174" s="136" t="s">
        <v>24</v>
      </c>
      <c r="D174" s="135">
        <v>80111600</v>
      </c>
      <c r="E174" s="136" t="s">
        <v>1895</v>
      </c>
      <c r="F174" s="135" t="s">
        <v>461</v>
      </c>
      <c r="G174" s="136" t="s">
        <v>461</v>
      </c>
      <c r="H174" s="136">
        <v>6</v>
      </c>
      <c r="I174" s="136">
        <v>1</v>
      </c>
      <c r="J174" s="135" t="s">
        <v>885</v>
      </c>
      <c r="K174" s="136" t="s">
        <v>886</v>
      </c>
      <c r="L174" s="137">
        <v>4700000</v>
      </c>
      <c r="M174" s="138">
        <v>28200000</v>
      </c>
      <c r="N174" s="135" t="s">
        <v>1011</v>
      </c>
      <c r="O174" s="136" t="s">
        <v>899</v>
      </c>
      <c r="P174" s="136" t="s">
        <v>888</v>
      </c>
      <c r="Q174" s="136"/>
      <c r="R174" s="121" t="s">
        <v>17</v>
      </c>
      <c r="S174" s="121">
        <v>8146</v>
      </c>
      <c r="T174" s="140" t="s">
        <v>18</v>
      </c>
      <c r="U174" s="128">
        <v>3</v>
      </c>
      <c r="V174" s="141">
        <v>45712</v>
      </c>
      <c r="W174" s="124">
        <f t="shared" si="1"/>
        <v>2</v>
      </c>
    </row>
    <row r="175" spans="1:23" ht="12.75" customHeight="1">
      <c r="A175" s="134" t="s">
        <v>1518</v>
      </c>
      <c r="B175" s="142" t="s">
        <v>1014</v>
      </c>
      <c r="C175" s="136" t="s">
        <v>24</v>
      </c>
      <c r="D175" s="135">
        <v>80111600</v>
      </c>
      <c r="E175" s="136" t="s">
        <v>1015</v>
      </c>
      <c r="F175" s="135" t="s">
        <v>461</v>
      </c>
      <c r="G175" s="136" t="s">
        <v>461</v>
      </c>
      <c r="H175" s="136">
        <v>6</v>
      </c>
      <c r="I175" s="136">
        <v>1</v>
      </c>
      <c r="J175" s="135" t="s">
        <v>885</v>
      </c>
      <c r="K175" s="136" t="s">
        <v>886</v>
      </c>
      <c r="L175" s="137">
        <v>4700000</v>
      </c>
      <c r="M175" s="138">
        <v>28200000</v>
      </c>
      <c r="N175" s="135" t="s">
        <v>1011</v>
      </c>
      <c r="O175" s="136" t="s">
        <v>899</v>
      </c>
      <c r="P175" s="136" t="s">
        <v>888</v>
      </c>
      <c r="Q175" s="143" t="s">
        <v>1559</v>
      </c>
      <c r="R175" s="121" t="s">
        <v>17</v>
      </c>
      <c r="S175" s="121">
        <v>8146</v>
      </c>
      <c r="T175" s="140" t="s">
        <v>18</v>
      </c>
      <c r="U175" s="128">
        <v>3</v>
      </c>
      <c r="V175" s="141">
        <v>45712</v>
      </c>
      <c r="W175" s="124">
        <f t="shared" si="1"/>
        <v>2</v>
      </c>
    </row>
    <row r="176" spans="1:23" ht="12.75" customHeight="1">
      <c r="A176" s="134" t="s">
        <v>1884</v>
      </c>
      <c r="B176" s="142" t="s">
        <v>1016</v>
      </c>
      <c r="C176" s="136" t="s">
        <v>24</v>
      </c>
      <c r="D176" s="135">
        <v>80111600</v>
      </c>
      <c r="E176" s="136" t="s">
        <v>1896</v>
      </c>
      <c r="F176" s="135" t="s">
        <v>461</v>
      </c>
      <c r="G176" s="136" t="s">
        <v>461</v>
      </c>
      <c r="H176" s="136">
        <v>6</v>
      </c>
      <c r="I176" s="136">
        <v>1</v>
      </c>
      <c r="J176" s="135" t="s">
        <v>885</v>
      </c>
      <c r="K176" s="136" t="s">
        <v>886</v>
      </c>
      <c r="L176" s="137">
        <v>3000000</v>
      </c>
      <c r="M176" s="138">
        <v>18000000</v>
      </c>
      <c r="N176" s="135" t="s">
        <v>1011</v>
      </c>
      <c r="O176" s="136" t="s">
        <v>899</v>
      </c>
      <c r="P176" s="136" t="s">
        <v>888</v>
      </c>
      <c r="Q176" s="143"/>
      <c r="R176" s="121" t="s">
        <v>17</v>
      </c>
      <c r="S176" s="121">
        <v>8146</v>
      </c>
      <c r="T176" s="140" t="s">
        <v>18</v>
      </c>
      <c r="U176" s="128">
        <v>3</v>
      </c>
      <c r="V176" s="141">
        <v>45712</v>
      </c>
      <c r="W176" s="124">
        <f t="shared" si="1"/>
        <v>2</v>
      </c>
    </row>
    <row r="177" spans="1:23" ht="12.75" customHeight="1">
      <c r="A177" s="134" t="s">
        <v>1518</v>
      </c>
      <c r="B177" s="142" t="s">
        <v>1016</v>
      </c>
      <c r="C177" s="136" t="s">
        <v>24</v>
      </c>
      <c r="D177" s="135">
        <v>80111600</v>
      </c>
      <c r="E177" s="136" t="s">
        <v>1017</v>
      </c>
      <c r="F177" s="135" t="s">
        <v>461</v>
      </c>
      <c r="G177" s="136" t="s">
        <v>461</v>
      </c>
      <c r="H177" s="136">
        <v>6</v>
      </c>
      <c r="I177" s="136">
        <v>1</v>
      </c>
      <c r="J177" s="135" t="s">
        <v>885</v>
      </c>
      <c r="K177" s="136" t="s">
        <v>886</v>
      </c>
      <c r="L177" s="137">
        <v>3000000</v>
      </c>
      <c r="M177" s="138">
        <v>18000000</v>
      </c>
      <c r="N177" s="135" t="s">
        <v>1011</v>
      </c>
      <c r="O177" s="136" t="s">
        <v>899</v>
      </c>
      <c r="P177" s="136" t="s">
        <v>888</v>
      </c>
      <c r="Q177" s="143" t="s">
        <v>1559</v>
      </c>
      <c r="R177" s="121" t="s">
        <v>17</v>
      </c>
      <c r="S177" s="121">
        <v>8146</v>
      </c>
      <c r="T177" s="140" t="s">
        <v>18</v>
      </c>
      <c r="U177" s="128">
        <v>3</v>
      </c>
      <c r="V177" s="141">
        <v>45712</v>
      </c>
      <c r="W177" s="124">
        <f t="shared" si="1"/>
        <v>2</v>
      </c>
    </row>
    <row r="178" spans="1:23" ht="12.75" customHeight="1">
      <c r="A178" s="134" t="s">
        <v>1884</v>
      </c>
      <c r="B178" s="142" t="s">
        <v>1018</v>
      </c>
      <c r="C178" s="136" t="s">
        <v>24</v>
      </c>
      <c r="D178" s="135">
        <v>80111600</v>
      </c>
      <c r="E178" s="136" t="s">
        <v>1897</v>
      </c>
      <c r="F178" s="135" t="s">
        <v>461</v>
      </c>
      <c r="G178" s="136" t="s">
        <v>461</v>
      </c>
      <c r="H178" s="136">
        <v>6</v>
      </c>
      <c r="I178" s="136">
        <v>1</v>
      </c>
      <c r="J178" s="135" t="s">
        <v>885</v>
      </c>
      <c r="K178" s="136" t="s">
        <v>886</v>
      </c>
      <c r="L178" s="137">
        <v>3000000</v>
      </c>
      <c r="M178" s="138">
        <v>18000000</v>
      </c>
      <c r="N178" s="135" t="s">
        <v>1011</v>
      </c>
      <c r="O178" s="136" t="s">
        <v>899</v>
      </c>
      <c r="P178" s="136" t="s">
        <v>888</v>
      </c>
      <c r="Q178" s="143"/>
      <c r="R178" s="121" t="s">
        <v>17</v>
      </c>
      <c r="S178" s="121">
        <v>8146</v>
      </c>
      <c r="T178" s="140" t="s">
        <v>18</v>
      </c>
      <c r="U178" s="128">
        <v>3</v>
      </c>
      <c r="V178" s="141">
        <v>45712</v>
      </c>
      <c r="W178" s="124">
        <f t="shared" si="1"/>
        <v>2</v>
      </c>
    </row>
    <row r="179" spans="1:23" ht="12.75" customHeight="1">
      <c r="A179" s="134" t="s">
        <v>1518</v>
      </c>
      <c r="B179" s="142" t="s">
        <v>1018</v>
      </c>
      <c r="C179" s="136" t="s">
        <v>24</v>
      </c>
      <c r="D179" s="135">
        <v>80111600</v>
      </c>
      <c r="E179" s="136" t="s">
        <v>1019</v>
      </c>
      <c r="F179" s="135" t="s">
        <v>461</v>
      </c>
      <c r="G179" s="136" t="s">
        <v>461</v>
      </c>
      <c r="H179" s="136">
        <v>6</v>
      </c>
      <c r="I179" s="136">
        <v>1</v>
      </c>
      <c r="J179" s="135" t="s">
        <v>885</v>
      </c>
      <c r="K179" s="136" t="s">
        <v>886</v>
      </c>
      <c r="L179" s="137">
        <v>3000000</v>
      </c>
      <c r="M179" s="138">
        <v>18000000</v>
      </c>
      <c r="N179" s="135" t="s">
        <v>1011</v>
      </c>
      <c r="O179" s="136" t="s">
        <v>899</v>
      </c>
      <c r="P179" s="136" t="s">
        <v>888</v>
      </c>
      <c r="Q179" s="143" t="s">
        <v>1559</v>
      </c>
      <c r="R179" s="121" t="s">
        <v>17</v>
      </c>
      <c r="S179" s="121">
        <v>8146</v>
      </c>
      <c r="T179" s="140" t="s">
        <v>18</v>
      </c>
      <c r="U179" s="128">
        <v>3</v>
      </c>
      <c r="V179" s="141">
        <v>45712</v>
      </c>
      <c r="W179" s="124">
        <f t="shared" si="1"/>
        <v>2</v>
      </c>
    </row>
    <row r="180" spans="1:23" ht="12.75" customHeight="1">
      <c r="A180" s="134" t="s">
        <v>1884</v>
      </c>
      <c r="B180" s="142" t="s">
        <v>1022</v>
      </c>
      <c r="C180" s="136" t="s">
        <v>24</v>
      </c>
      <c r="D180" s="135">
        <v>80111600</v>
      </c>
      <c r="E180" s="136" t="s">
        <v>1898</v>
      </c>
      <c r="F180" s="135" t="s">
        <v>461</v>
      </c>
      <c r="G180" s="136" t="s">
        <v>461</v>
      </c>
      <c r="H180" s="136">
        <v>6</v>
      </c>
      <c r="I180" s="136">
        <v>1</v>
      </c>
      <c r="J180" s="135" t="s">
        <v>885</v>
      </c>
      <c r="K180" s="136" t="s">
        <v>886</v>
      </c>
      <c r="L180" s="137">
        <v>7000000</v>
      </c>
      <c r="M180" s="138">
        <v>42000000</v>
      </c>
      <c r="N180" s="135" t="s">
        <v>1011</v>
      </c>
      <c r="O180" s="136" t="s">
        <v>896</v>
      </c>
      <c r="P180" s="136" t="s">
        <v>888</v>
      </c>
      <c r="Q180" s="143"/>
      <c r="R180" s="121" t="s">
        <v>17</v>
      </c>
      <c r="S180" s="121">
        <v>8146</v>
      </c>
      <c r="T180" s="140" t="s">
        <v>18</v>
      </c>
      <c r="U180" s="128">
        <v>3</v>
      </c>
      <c r="V180" s="141">
        <v>45712</v>
      </c>
      <c r="W180" s="124">
        <f t="shared" si="1"/>
        <v>2</v>
      </c>
    </row>
    <row r="181" spans="1:23" ht="12.75" customHeight="1">
      <c r="A181" s="134" t="s">
        <v>1518</v>
      </c>
      <c r="B181" s="142" t="s">
        <v>1022</v>
      </c>
      <c r="C181" s="136" t="s">
        <v>24</v>
      </c>
      <c r="D181" s="135">
        <v>80111600</v>
      </c>
      <c r="E181" s="136" t="s">
        <v>1023</v>
      </c>
      <c r="F181" s="135" t="s">
        <v>461</v>
      </c>
      <c r="G181" s="136" t="s">
        <v>461</v>
      </c>
      <c r="H181" s="136">
        <v>10</v>
      </c>
      <c r="I181" s="136">
        <v>1</v>
      </c>
      <c r="J181" s="135" t="s">
        <v>885</v>
      </c>
      <c r="K181" s="136" t="s">
        <v>886</v>
      </c>
      <c r="L181" s="137">
        <v>7000000</v>
      </c>
      <c r="M181" s="138">
        <v>70000000</v>
      </c>
      <c r="N181" s="135" t="s">
        <v>1011</v>
      </c>
      <c r="O181" s="136" t="s">
        <v>896</v>
      </c>
      <c r="P181" s="136" t="s">
        <v>888</v>
      </c>
      <c r="Q181" s="143" t="s">
        <v>1560</v>
      </c>
      <c r="R181" s="121" t="s">
        <v>17</v>
      </c>
      <c r="S181" s="121">
        <v>8146</v>
      </c>
      <c r="T181" s="140" t="s">
        <v>18</v>
      </c>
      <c r="U181" s="128">
        <v>3</v>
      </c>
      <c r="V181" s="141">
        <v>45712</v>
      </c>
      <c r="W181" s="124">
        <f t="shared" si="1"/>
        <v>2</v>
      </c>
    </row>
    <row r="182" spans="1:23" ht="12.75" customHeight="1">
      <c r="A182" s="134" t="s">
        <v>1884</v>
      </c>
      <c r="B182" s="142" t="s">
        <v>1024</v>
      </c>
      <c r="C182" s="136" t="s">
        <v>24</v>
      </c>
      <c r="D182" s="135">
        <v>80111600</v>
      </c>
      <c r="E182" s="136" t="s">
        <v>1899</v>
      </c>
      <c r="F182" s="135" t="s">
        <v>411</v>
      </c>
      <c r="G182" s="136" t="s">
        <v>461</v>
      </c>
      <c r="H182" s="136">
        <v>6</v>
      </c>
      <c r="I182" s="136">
        <v>1</v>
      </c>
      <c r="J182" s="135" t="s">
        <v>885</v>
      </c>
      <c r="K182" s="136" t="s">
        <v>886</v>
      </c>
      <c r="L182" s="137">
        <v>4000000</v>
      </c>
      <c r="M182" s="138">
        <v>24000000</v>
      </c>
      <c r="N182" s="135" t="s">
        <v>1011</v>
      </c>
      <c r="O182" s="136" t="s">
        <v>896</v>
      </c>
      <c r="P182" s="136" t="s">
        <v>888</v>
      </c>
      <c r="Q182" s="143"/>
      <c r="R182" s="121" t="s">
        <v>17</v>
      </c>
      <c r="S182" s="121">
        <v>8146</v>
      </c>
      <c r="T182" s="140" t="s">
        <v>18</v>
      </c>
      <c r="U182" s="128">
        <v>3</v>
      </c>
      <c r="V182" s="141">
        <v>45712</v>
      </c>
      <c r="W182" s="124">
        <f t="shared" si="1"/>
        <v>2</v>
      </c>
    </row>
    <row r="183" spans="1:23" ht="12.75" customHeight="1">
      <c r="A183" s="134" t="s">
        <v>1518</v>
      </c>
      <c r="B183" s="142" t="s">
        <v>1024</v>
      </c>
      <c r="C183" s="136" t="s">
        <v>24</v>
      </c>
      <c r="D183" s="135">
        <v>80111600</v>
      </c>
      <c r="E183" s="136" t="s">
        <v>1025</v>
      </c>
      <c r="F183" s="135" t="s">
        <v>461</v>
      </c>
      <c r="G183" s="136" t="s">
        <v>461</v>
      </c>
      <c r="H183" s="136">
        <v>6</v>
      </c>
      <c r="I183" s="136">
        <v>1</v>
      </c>
      <c r="J183" s="135" t="s">
        <v>885</v>
      </c>
      <c r="K183" s="136" t="s">
        <v>886</v>
      </c>
      <c r="L183" s="137">
        <v>4000000</v>
      </c>
      <c r="M183" s="138">
        <v>24000000</v>
      </c>
      <c r="N183" s="135" t="s">
        <v>1011</v>
      </c>
      <c r="O183" s="136" t="s">
        <v>896</v>
      </c>
      <c r="P183" s="136" t="s">
        <v>888</v>
      </c>
      <c r="Q183" s="143" t="s">
        <v>1558</v>
      </c>
      <c r="R183" s="121" t="s">
        <v>17</v>
      </c>
      <c r="S183" s="121">
        <v>8146</v>
      </c>
      <c r="T183" s="140" t="s">
        <v>18</v>
      </c>
      <c r="U183" s="128">
        <v>3</v>
      </c>
      <c r="V183" s="141">
        <v>45712</v>
      </c>
      <c r="W183" s="124">
        <f t="shared" si="1"/>
        <v>2</v>
      </c>
    </row>
    <row r="184" spans="1:23" ht="12.75" customHeight="1">
      <c r="A184" s="134" t="s">
        <v>1884</v>
      </c>
      <c r="B184" s="142" t="s">
        <v>1026</v>
      </c>
      <c r="C184" s="136" t="s">
        <v>24</v>
      </c>
      <c r="D184" s="135">
        <v>80111600</v>
      </c>
      <c r="E184" s="136" t="s">
        <v>1900</v>
      </c>
      <c r="F184" s="135" t="s">
        <v>461</v>
      </c>
      <c r="G184" s="136" t="s">
        <v>461</v>
      </c>
      <c r="H184" s="136">
        <v>6</v>
      </c>
      <c r="I184" s="136">
        <v>1</v>
      </c>
      <c r="J184" s="135" t="s">
        <v>885</v>
      </c>
      <c r="K184" s="136" t="s">
        <v>886</v>
      </c>
      <c r="L184" s="137">
        <v>5000000</v>
      </c>
      <c r="M184" s="138">
        <v>30000000</v>
      </c>
      <c r="N184" s="135" t="s">
        <v>1011</v>
      </c>
      <c r="O184" s="136" t="s">
        <v>896</v>
      </c>
      <c r="P184" s="136" t="s">
        <v>888</v>
      </c>
      <c r="Q184" s="143"/>
      <c r="R184" s="121" t="s">
        <v>17</v>
      </c>
      <c r="S184" s="121">
        <v>8146</v>
      </c>
      <c r="T184" s="140" t="s">
        <v>18</v>
      </c>
      <c r="U184" s="128">
        <v>3</v>
      </c>
      <c r="V184" s="141">
        <v>45712</v>
      </c>
      <c r="W184" s="124">
        <f t="shared" si="1"/>
        <v>2</v>
      </c>
    </row>
    <row r="185" spans="1:23" ht="12.75" customHeight="1">
      <c r="A185" s="134" t="s">
        <v>1518</v>
      </c>
      <c r="B185" s="142" t="s">
        <v>1026</v>
      </c>
      <c r="C185" s="136" t="s">
        <v>24</v>
      </c>
      <c r="D185" s="135">
        <v>80111600</v>
      </c>
      <c r="E185" s="136" t="s">
        <v>1561</v>
      </c>
      <c r="F185" s="135" t="s">
        <v>461</v>
      </c>
      <c r="G185" s="136" t="s">
        <v>461</v>
      </c>
      <c r="H185" s="136">
        <v>6</v>
      </c>
      <c r="I185" s="136">
        <v>1</v>
      </c>
      <c r="J185" s="135" t="s">
        <v>885</v>
      </c>
      <c r="K185" s="136" t="s">
        <v>886</v>
      </c>
      <c r="L185" s="137">
        <v>5000000</v>
      </c>
      <c r="M185" s="138">
        <v>30000000</v>
      </c>
      <c r="N185" s="135" t="s">
        <v>1011</v>
      </c>
      <c r="O185" s="136" t="s">
        <v>896</v>
      </c>
      <c r="P185" s="136" t="s">
        <v>888</v>
      </c>
      <c r="Q185" s="143" t="s">
        <v>1559</v>
      </c>
      <c r="R185" s="121" t="s">
        <v>17</v>
      </c>
      <c r="S185" s="121">
        <v>8146</v>
      </c>
      <c r="T185" s="140" t="s">
        <v>18</v>
      </c>
      <c r="U185" s="128">
        <v>3</v>
      </c>
      <c r="V185" s="141">
        <v>45712</v>
      </c>
      <c r="W185" s="124">
        <f t="shared" si="1"/>
        <v>2</v>
      </c>
    </row>
    <row r="186" spans="1:23" ht="12.75" customHeight="1">
      <c r="A186" s="134" t="s">
        <v>1884</v>
      </c>
      <c r="B186" s="142" t="s">
        <v>1027</v>
      </c>
      <c r="C186" s="136" t="s">
        <v>24</v>
      </c>
      <c r="D186" s="135">
        <v>80111600</v>
      </c>
      <c r="E186" s="136" t="s">
        <v>1901</v>
      </c>
      <c r="F186" s="135" t="s">
        <v>461</v>
      </c>
      <c r="G186" s="136" t="s">
        <v>461</v>
      </c>
      <c r="H186" s="136">
        <v>6</v>
      </c>
      <c r="I186" s="136">
        <v>1</v>
      </c>
      <c r="J186" s="135" t="s">
        <v>885</v>
      </c>
      <c r="K186" s="136" t="s">
        <v>886</v>
      </c>
      <c r="L186" s="137">
        <v>6300000</v>
      </c>
      <c r="M186" s="138">
        <v>37800000</v>
      </c>
      <c r="N186" s="135" t="s">
        <v>1011</v>
      </c>
      <c r="O186" s="136" t="s">
        <v>896</v>
      </c>
      <c r="P186" s="136" t="s">
        <v>888</v>
      </c>
      <c r="Q186" s="143"/>
      <c r="R186" s="121" t="s">
        <v>17</v>
      </c>
      <c r="S186" s="121">
        <v>8146</v>
      </c>
      <c r="T186" s="140" t="s">
        <v>18</v>
      </c>
      <c r="U186" s="128">
        <v>3</v>
      </c>
      <c r="V186" s="141">
        <v>45712</v>
      </c>
      <c r="W186" s="124">
        <f t="shared" si="1"/>
        <v>2</v>
      </c>
    </row>
    <row r="187" spans="1:23" ht="12.75" customHeight="1">
      <c r="A187" s="134" t="s">
        <v>1518</v>
      </c>
      <c r="B187" s="142" t="s">
        <v>1027</v>
      </c>
      <c r="C187" s="136" t="s">
        <v>24</v>
      </c>
      <c r="D187" s="135">
        <v>80111600</v>
      </c>
      <c r="E187" s="136" t="s">
        <v>1028</v>
      </c>
      <c r="F187" s="135" t="s">
        <v>461</v>
      </c>
      <c r="G187" s="136" t="s">
        <v>461</v>
      </c>
      <c r="H187" s="136">
        <v>6</v>
      </c>
      <c r="I187" s="136">
        <v>1</v>
      </c>
      <c r="J187" s="135" t="s">
        <v>885</v>
      </c>
      <c r="K187" s="136" t="s">
        <v>886</v>
      </c>
      <c r="L187" s="137">
        <v>6300000</v>
      </c>
      <c r="M187" s="138">
        <v>37800000</v>
      </c>
      <c r="N187" s="135" t="s">
        <v>1011</v>
      </c>
      <c r="O187" s="136" t="s">
        <v>896</v>
      </c>
      <c r="P187" s="136" t="s">
        <v>888</v>
      </c>
      <c r="Q187" s="143" t="s">
        <v>1559</v>
      </c>
      <c r="R187" s="121" t="s">
        <v>17</v>
      </c>
      <c r="S187" s="121">
        <v>8146</v>
      </c>
      <c r="T187" s="140" t="s">
        <v>18</v>
      </c>
      <c r="U187" s="128">
        <v>3</v>
      </c>
      <c r="V187" s="141">
        <v>45712</v>
      </c>
      <c r="W187" s="124">
        <f t="shared" si="1"/>
        <v>2</v>
      </c>
    </row>
    <row r="188" spans="1:23" ht="12.75" customHeight="1">
      <c r="A188" s="134" t="s">
        <v>1884</v>
      </c>
      <c r="B188" s="142" t="s">
        <v>1029</v>
      </c>
      <c r="C188" s="136" t="s">
        <v>24</v>
      </c>
      <c r="D188" s="135">
        <v>80111600</v>
      </c>
      <c r="E188" s="136" t="s">
        <v>1902</v>
      </c>
      <c r="F188" s="135" t="s">
        <v>461</v>
      </c>
      <c r="G188" s="136" t="s">
        <v>461</v>
      </c>
      <c r="H188" s="136">
        <v>6</v>
      </c>
      <c r="I188" s="136">
        <v>1</v>
      </c>
      <c r="J188" s="135" t="s">
        <v>885</v>
      </c>
      <c r="K188" s="136" t="s">
        <v>886</v>
      </c>
      <c r="L188" s="137">
        <v>6000000</v>
      </c>
      <c r="M188" s="138">
        <v>36000000</v>
      </c>
      <c r="N188" s="135" t="s">
        <v>1011</v>
      </c>
      <c r="O188" s="136" t="s">
        <v>896</v>
      </c>
      <c r="P188" s="136" t="s">
        <v>888</v>
      </c>
      <c r="Q188" s="143"/>
      <c r="R188" s="121" t="s">
        <v>17</v>
      </c>
      <c r="S188" s="121">
        <v>8146</v>
      </c>
      <c r="T188" s="140" t="s">
        <v>18</v>
      </c>
      <c r="U188" s="128">
        <v>3</v>
      </c>
      <c r="V188" s="141">
        <v>45712</v>
      </c>
      <c r="W188" s="124">
        <f t="shared" si="1"/>
        <v>2</v>
      </c>
    </row>
    <row r="189" spans="1:23" ht="12.75" customHeight="1">
      <c r="A189" s="134" t="s">
        <v>1518</v>
      </c>
      <c r="B189" s="142" t="s">
        <v>1029</v>
      </c>
      <c r="C189" s="136" t="s">
        <v>24</v>
      </c>
      <c r="D189" s="135">
        <v>80111600</v>
      </c>
      <c r="E189" s="136" t="s">
        <v>1562</v>
      </c>
      <c r="F189" s="135" t="s">
        <v>461</v>
      </c>
      <c r="G189" s="136" t="s">
        <v>461</v>
      </c>
      <c r="H189" s="136">
        <v>6</v>
      </c>
      <c r="I189" s="136">
        <v>1</v>
      </c>
      <c r="J189" s="135" t="s">
        <v>885</v>
      </c>
      <c r="K189" s="136" t="s">
        <v>886</v>
      </c>
      <c r="L189" s="137">
        <v>6000000</v>
      </c>
      <c r="M189" s="138">
        <v>36000000</v>
      </c>
      <c r="N189" s="135" t="s">
        <v>1011</v>
      </c>
      <c r="O189" s="136" t="s">
        <v>896</v>
      </c>
      <c r="P189" s="136" t="s">
        <v>888</v>
      </c>
      <c r="Q189" s="143" t="s">
        <v>1559</v>
      </c>
      <c r="R189" s="121" t="s">
        <v>17</v>
      </c>
      <c r="S189" s="121">
        <v>8146</v>
      </c>
      <c r="T189" s="140" t="s">
        <v>18</v>
      </c>
      <c r="U189" s="128">
        <v>3</v>
      </c>
      <c r="V189" s="141">
        <v>45712</v>
      </c>
      <c r="W189" s="124">
        <f t="shared" si="1"/>
        <v>2</v>
      </c>
    </row>
    <row r="190" spans="1:23" ht="12.75" customHeight="1">
      <c r="A190" s="134" t="s">
        <v>1884</v>
      </c>
      <c r="B190" s="142" t="s">
        <v>1030</v>
      </c>
      <c r="C190" s="136" t="s">
        <v>24</v>
      </c>
      <c r="D190" s="135">
        <v>80111600</v>
      </c>
      <c r="E190" s="136" t="s">
        <v>1903</v>
      </c>
      <c r="F190" s="135" t="s">
        <v>461</v>
      </c>
      <c r="G190" s="136" t="s">
        <v>461</v>
      </c>
      <c r="H190" s="136">
        <v>10</v>
      </c>
      <c r="I190" s="136">
        <v>1</v>
      </c>
      <c r="J190" s="135" t="s">
        <v>885</v>
      </c>
      <c r="K190" s="136" t="s">
        <v>886</v>
      </c>
      <c r="L190" s="137">
        <v>4700000</v>
      </c>
      <c r="M190" s="138">
        <v>47000000</v>
      </c>
      <c r="N190" s="135" t="s">
        <v>1011</v>
      </c>
      <c r="O190" s="136" t="s">
        <v>896</v>
      </c>
      <c r="P190" s="136" t="s">
        <v>888</v>
      </c>
      <c r="Q190" s="143"/>
      <c r="R190" s="121" t="s">
        <v>17</v>
      </c>
      <c r="S190" s="121">
        <v>8146</v>
      </c>
      <c r="T190" s="140" t="s">
        <v>18</v>
      </c>
      <c r="U190" s="128">
        <v>3</v>
      </c>
      <c r="V190" s="141">
        <v>45712</v>
      </c>
      <c r="W190" s="124">
        <f t="shared" si="1"/>
        <v>2</v>
      </c>
    </row>
    <row r="191" spans="1:23" ht="12.75" customHeight="1">
      <c r="A191" s="134" t="s">
        <v>1518</v>
      </c>
      <c r="B191" s="142" t="s">
        <v>1030</v>
      </c>
      <c r="C191" s="136" t="s">
        <v>24</v>
      </c>
      <c r="D191" s="135">
        <v>80111600</v>
      </c>
      <c r="E191" s="136" t="s">
        <v>1031</v>
      </c>
      <c r="F191" s="135" t="s">
        <v>461</v>
      </c>
      <c r="G191" s="136" t="s">
        <v>461</v>
      </c>
      <c r="H191" s="136">
        <v>10</v>
      </c>
      <c r="I191" s="136">
        <v>1</v>
      </c>
      <c r="J191" s="135" t="s">
        <v>885</v>
      </c>
      <c r="K191" s="136" t="s">
        <v>886</v>
      </c>
      <c r="L191" s="137">
        <v>4700000</v>
      </c>
      <c r="M191" s="138">
        <v>47000000</v>
      </c>
      <c r="N191" s="135" t="s">
        <v>1011</v>
      </c>
      <c r="O191" s="136" t="s">
        <v>896</v>
      </c>
      <c r="P191" s="136" t="s">
        <v>888</v>
      </c>
      <c r="Q191" s="143" t="s">
        <v>1559</v>
      </c>
      <c r="R191" s="121" t="s">
        <v>17</v>
      </c>
      <c r="S191" s="121">
        <v>8146</v>
      </c>
      <c r="T191" s="140" t="s">
        <v>18</v>
      </c>
      <c r="U191" s="128">
        <v>3</v>
      </c>
      <c r="V191" s="141">
        <v>45712</v>
      </c>
      <c r="W191" s="124">
        <f t="shared" si="1"/>
        <v>2</v>
      </c>
    </row>
    <row r="192" spans="1:23" ht="12.75" customHeight="1">
      <c r="A192" s="134" t="s">
        <v>1884</v>
      </c>
      <c r="B192" s="142" t="s">
        <v>1032</v>
      </c>
      <c r="C192" s="136" t="s">
        <v>24</v>
      </c>
      <c r="D192" s="135">
        <v>80111600</v>
      </c>
      <c r="E192" s="136" t="s">
        <v>1903</v>
      </c>
      <c r="F192" s="135" t="s">
        <v>461</v>
      </c>
      <c r="G192" s="136" t="s">
        <v>461</v>
      </c>
      <c r="H192" s="136">
        <v>6</v>
      </c>
      <c r="I192" s="136">
        <v>1</v>
      </c>
      <c r="J192" s="135" t="s">
        <v>885</v>
      </c>
      <c r="K192" s="136" t="s">
        <v>886</v>
      </c>
      <c r="L192" s="137">
        <v>5000000</v>
      </c>
      <c r="M192" s="138">
        <v>30000000</v>
      </c>
      <c r="N192" s="135" t="s">
        <v>1011</v>
      </c>
      <c r="O192" s="136" t="s">
        <v>896</v>
      </c>
      <c r="P192" s="136" t="s">
        <v>888</v>
      </c>
      <c r="Q192" s="143"/>
      <c r="R192" s="121" t="s">
        <v>17</v>
      </c>
      <c r="S192" s="121">
        <v>8146</v>
      </c>
      <c r="T192" s="140" t="s">
        <v>18</v>
      </c>
      <c r="U192" s="128">
        <v>3</v>
      </c>
      <c r="V192" s="141">
        <v>45712</v>
      </c>
      <c r="W192" s="124">
        <f t="shared" si="1"/>
        <v>2</v>
      </c>
    </row>
    <row r="193" spans="1:23" ht="12.75" customHeight="1">
      <c r="A193" s="134" t="s">
        <v>1518</v>
      </c>
      <c r="B193" s="142" t="s">
        <v>1032</v>
      </c>
      <c r="C193" s="136" t="s">
        <v>24</v>
      </c>
      <c r="D193" s="135">
        <v>80111600</v>
      </c>
      <c r="E193" s="136" t="s">
        <v>1031</v>
      </c>
      <c r="F193" s="135" t="s">
        <v>461</v>
      </c>
      <c r="G193" s="136" t="s">
        <v>461</v>
      </c>
      <c r="H193" s="136">
        <v>10</v>
      </c>
      <c r="I193" s="136">
        <v>1</v>
      </c>
      <c r="J193" s="135" t="s">
        <v>885</v>
      </c>
      <c r="K193" s="136" t="s">
        <v>886</v>
      </c>
      <c r="L193" s="137">
        <v>5000000</v>
      </c>
      <c r="M193" s="138">
        <v>50000000</v>
      </c>
      <c r="N193" s="135" t="s">
        <v>1011</v>
      </c>
      <c r="O193" s="136" t="s">
        <v>896</v>
      </c>
      <c r="P193" s="136" t="s">
        <v>888</v>
      </c>
      <c r="Q193" s="143" t="s">
        <v>1560</v>
      </c>
      <c r="R193" s="121" t="s">
        <v>17</v>
      </c>
      <c r="S193" s="121">
        <v>8146</v>
      </c>
      <c r="T193" s="140" t="s">
        <v>18</v>
      </c>
      <c r="U193" s="128">
        <v>3</v>
      </c>
      <c r="V193" s="141">
        <v>45712</v>
      </c>
      <c r="W193" s="124">
        <f t="shared" si="1"/>
        <v>2</v>
      </c>
    </row>
    <row r="194" spans="1:23" ht="12.75" customHeight="1">
      <c r="A194" s="134" t="s">
        <v>1884</v>
      </c>
      <c r="B194" s="142" t="s">
        <v>1033</v>
      </c>
      <c r="C194" s="136" t="s">
        <v>24</v>
      </c>
      <c r="D194" s="135">
        <v>80111600</v>
      </c>
      <c r="E194" s="136" t="s">
        <v>1903</v>
      </c>
      <c r="F194" s="135" t="s">
        <v>461</v>
      </c>
      <c r="G194" s="136" t="s">
        <v>461</v>
      </c>
      <c r="H194" s="136">
        <v>6</v>
      </c>
      <c r="I194" s="136">
        <v>1</v>
      </c>
      <c r="J194" s="135" t="s">
        <v>885</v>
      </c>
      <c r="K194" s="136" t="s">
        <v>886</v>
      </c>
      <c r="L194" s="137">
        <v>5000000</v>
      </c>
      <c r="M194" s="138">
        <v>30000000</v>
      </c>
      <c r="N194" s="135" t="s">
        <v>1011</v>
      </c>
      <c r="O194" s="136" t="s">
        <v>896</v>
      </c>
      <c r="P194" s="136" t="s">
        <v>888</v>
      </c>
      <c r="Q194" s="143"/>
      <c r="R194" s="121" t="s">
        <v>17</v>
      </c>
      <c r="S194" s="121">
        <v>8146</v>
      </c>
      <c r="T194" s="140" t="s">
        <v>18</v>
      </c>
      <c r="U194" s="128">
        <v>3</v>
      </c>
      <c r="V194" s="141">
        <v>45712</v>
      </c>
      <c r="W194" s="124">
        <f t="shared" si="1"/>
        <v>2</v>
      </c>
    </row>
    <row r="195" spans="1:23" ht="12.75" customHeight="1">
      <c r="A195" s="134" t="s">
        <v>1518</v>
      </c>
      <c r="B195" s="142" t="s">
        <v>1033</v>
      </c>
      <c r="C195" s="136" t="s">
        <v>24</v>
      </c>
      <c r="D195" s="135">
        <v>80111600</v>
      </c>
      <c r="E195" s="136" t="s">
        <v>1031</v>
      </c>
      <c r="F195" s="135" t="s">
        <v>461</v>
      </c>
      <c r="G195" s="136" t="s">
        <v>461</v>
      </c>
      <c r="H195" s="136">
        <v>6</v>
      </c>
      <c r="I195" s="136">
        <v>1</v>
      </c>
      <c r="J195" s="135" t="s">
        <v>885</v>
      </c>
      <c r="K195" s="136" t="s">
        <v>886</v>
      </c>
      <c r="L195" s="137">
        <v>5000000</v>
      </c>
      <c r="M195" s="138">
        <v>30000000</v>
      </c>
      <c r="N195" s="135" t="s">
        <v>1011</v>
      </c>
      <c r="O195" s="136" t="s">
        <v>896</v>
      </c>
      <c r="P195" s="136" t="s">
        <v>888</v>
      </c>
      <c r="Q195" s="143" t="s">
        <v>1559</v>
      </c>
      <c r="R195" s="121" t="s">
        <v>17</v>
      </c>
      <c r="S195" s="121">
        <v>8146</v>
      </c>
      <c r="T195" s="140" t="s">
        <v>18</v>
      </c>
      <c r="U195" s="128">
        <v>3</v>
      </c>
      <c r="V195" s="141">
        <v>45712</v>
      </c>
      <c r="W195" s="124">
        <f t="shared" si="1"/>
        <v>2</v>
      </c>
    </row>
    <row r="196" spans="1:23" ht="12.75" customHeight="1">
      <c r="A196" s="134" t="s">
        <v>1884</v>
      </c>
      <c r="B196" s="142" t="s">
        <v>1034</v>
      </c>
      <c r="C196" s="136" t="s">
        <v>24</v>
      </c>
      <c r="D196" s="135">
        <v>80111600</v>
      </c>
      <c r="E196" s="136" t="s">
        <v>1904</v>
      </c>
      <c r="F196" s="135" t="s">
        <v>461</v>
      </c>
      <c r="G196" s="136" t="s">
        <v>461</v>
      </c>
      <c r="H196" s="136">
        <v>6</v>
      </c>
      <c r="I196" s="136">
        <v>1</v>
      </c>
      <c r="J196" s="135" t="s">
        <v>885</v>
      </c>
      <c r="K196" s="136" t="s">
        <v>886</v>
      </c>
      <c r="L196" s="137">
        <v>6000000</v>
      </c>
      <c r="M196" s="138">
        <v>36000000</v>
      </c>
      <c r="N196" s="135" t="s">
        <v>1011</v>
      </c>
      <c r="O196" s="136" t="s">
        <v>896</v>
      </c>
      <c r="P196" s="136" t="s">
        <v>888</v>
      </c>
      <c r="Q196" s="143"/>
      <c r="R196" s="121" t="s">
        <v>17</v>
      </c>
      <c r="S196" s="121">
        <v>8146</v>
      </c>
      <c r="T196" s="140" t="s">
        <v>18</v>
      </c>
      <c r="U196" s="128">
        <v>3</v>
      </c>
      <c r="V196" s="141">
        <v>45712</v>
      </c>
      <c r="W196" s="124">
        <f t="shared" si="1"/>
        <v>2</v>
      </c>
    </row>
    <row r="197" spans="1:23" ht="12.75" customHeight="1">
      <c r="A197" s="134" t="s">
        <v>1518</v>
      </c>
      <c r="B197" s="142" t="s">
        <v>1034</v>
      </c>
      <c r="C197" s="136" t="s">
        <v>24</v>
      </c>
      <c r="D197" s="135">
        <v>80111600</v>
      </c>
      <c r="E197" s="136" t="s">
        <v>1035</v>
      </c>
      <c r="F197" s="135" t="s">
        <v>461</v>
      </c>
      <c r="G197" s="136" t="s">
        <v>461</v>
      </c>
      <c r="H197" s="136">
        <v>6</v>
      </c>
      <c r="I197" s="136">
        <v>1</v>
      </c>
      <c r="J197" s="135" t="s">
        <v>885</v>
      </c>
      <c r="K197" s="136" t="s">
        <v>886</v>
      </c>
      <c r="L197" s="137">
        <v>6000000</v>
      </c>
      <c r="M197" s="138">
        <v>36000000</v>
      </c>
      <c r="N197" s="135" t="s">
        <v>1011</v>
      </c>
      <c r="O197" s="136" t="s">
        <v>896</v>
      </c>
      <c r="P197" s="136" t="s">
        <v>888</v>
      </c>
      <c r="Q197" s="143" t="s">
        <v>1559</v>
      </c>
      <c r="R197" s="121" t="s">
        <v>17</v>
      </c>
      <c r="S197" s="121">
        <v>8146</v>
      </c>
      <c r="T197" s="140" t="s">
        <v>18</v>
      </c>
      <c r="U197" s="128">
        <v>3</v>
      </c>
      <c r="V197" s="141">
        <v>45712</v>
      </c>
      <c r="W197" s="124">
        <f t="shared" si="1"/>
        <v>2</v>
      </c>
    </row>
    <row r="198" spans="1:23" ht="12.75" customHeight="1">
      <c r="A198" s="134" t="s">
        <v>1884</v>
      </c>
      <c r="B198" s="142" t="s">
        <v>1036</v>
      </c>
      <c r="C198" s="136" t="s">
        <v>24</v>
      </c>
      <c r="D198" s="135">
        <v>80111600</v>
      </c>
      <c r="E198" s="136" t="s">
        <v>1905</v>
      </c>
      <c r="F198" s="135" t="s">
        <v>461</v>
      </c>
      <c r="G198" s="136" t="s">
        <v>461</v>
      </c>
      <c r="H198" s="136">
        <v>6</v>
      </c>
      <c r="I198" s="136">
        <v>1</v>
      </c>
      <c r="J198" s="135" t="s">
        <v>885</v>
      </c>
      <c r="K198" s="136" t="s">
        <v>886</v>
      </c>
      <c r="L198" s="137">
        <v>4800000</v>
      </c>
      <c r="M198" s="138">
        <v>28800000</v>
      </c>
      <c r="N198" s="135" t="s">
        <v>1011</v>
      </c>
      <c r="O198" s="136" t="s">
        <v>896</v>
      </c>
      <c r="P198" s="136" t="s">
        <v>888</v>
      </c>
      <c r="Q198" s="143"/>
      <c r="R198" s="121" t="s">
        <v>17</v>
      </c>
      <c r="S198" s="121">
        <v>8146</v>
      </c>
      <c r="T198" s="140" t="s">
        <v>18</v>
      </c>
      <c r="U198" s="128">
        <v>3</v>
      </c>
      <c r="V198" s="141">
        <v>45712</v>
      </c>
      <c r="W198" s="124">
        <f t="shared" si="1"/>
        <v>2</v>
      </c>
    </row>
    <row r="199" spans="1:23" ht="12.75" customHeight="1">
      <c r="A199" s="134" t="s">
        <v>1518</v>
      </c>
      <c r="B199" s="142" t="s">
        <v>1036</v>
      </c>
      <c r="C199" s="136" t="s">
        <v>24</v>
      </c>
      <c r="D199" s="135">
        <v>80111600</v>
      </c>
      <c r="E199" s="136" t="s">
        <v>1037</v>
      </c>
      <c r="F199" s="135" t="s">
        <v>461</v>
      </c>
      <c r="G199" s="136" t="s">
        <v>461</v>
      </c>
      <c r="H199" s="136">
        <v>4</v>
      </c>
      <c r="I199" s="136">
        <v>1</v>
      </c>
      <c r="J199" s="135" t="s">
        <v>885</v>
      </c>
      <c r="K199" s="136" t="s">
        <v>886</v>
      </c>
      <c r="L199" s="137">
        <v>4800000</v>
      </c>
      <c r="M199" s="138">
        <v>19200000</v>
      </c>
      <c r="N199" s="135" t="s">
        <v>1011</v>
      </c>
      <c r="O199" s="136" t="s">
        <v>896</v>
      </c>
      <c r="P199" s="136" t="s">
        <v>888</v>
      </c>
      <c r="Q199" s="143" t="s">
        <v>1560</v>
      </c>
      <c r="R199" s="121" t="s">
        <v>17</v>
      </c>
      <c r="S199" s="121">
        <v>8146</v>
      </c>
      <c r="T199" s="140" t="s">
        <v>18</v>
      </c>
      <c r="U199" s="128">
        <v>3</v>
      </c>
      <c r="V199" s="141">
        <v>45712</v>
      </c>
      <c r="W199" s="124">
        <f t="shared" si="1"/>
        <v>2</v>
      </c>
    </row>
    <row r="200" spans="1:23" ht="12.75" customHeight="1">
      <c r="A200" s="134" t="s">
        <v>1884</v>
      </c>
      <c r="B200" s="142" t="s">
        <v>1038</v>
      </c>
      <c r="C200" s="136" t="s">
        <v>24</v>
      </c>
      <c r="D200" s="135">
        <v>80111600</v>
      </c>
      <c r="E200" s="136" t="s">
        <v>1899</v>
      </c>
      <c r="F200" s="135" t="s">
        <v>461</v>
      </c>
      <c r="G200" s="136" t="s">
        <v>461</v>
      </c>
      <c r="H200" s="136">
        <v>6</v>
      </c>
      <c r="I200" s="136">
        <v>1</v>
      </c>
      <c r="J200" s="135" t="s">
        <v>885</v>
      </c>
      <c r="K200" s="136" t="s">
        <v>886</v>
      </c>
      <c r="L200" s="137">
        <v>4000000</v>
      </c>
      <c r="M200" s="138">
        <v>24000000</v>
      </c>
      <c r="N200" s="135" t="s">
        <v>1011</v>
      </c>
      <c r="O200" s="136" t="s">
        <v>896</v>
      </c>
      <c r="P200" s="136" t="s">
        <v>888</v>
      </c>
      <c r="Q200" s="143"/>
      <c r="R200" s="121" t="s">
        <v>17</v>
      </c>
      <c r="S200" s="121">
        <v>8146</v>
      </c>
      <c r="T200" s="140" t="s">
        <v>18</v>
      </c>
      <c r="U200" s="128">
        <v>3</v>
      </c>
      <c r="V200" s="141">
        <v>45712</v>
      </c>
      <c r="W200" s="124">
        <f t="shared" si="1"/>
        <v>2</v>
      </c>
    </row>
    <row r="201" spans="1:23" ht="12.75" customHeight="1">
      <c r="A201" s="134" t="s">
        <v>1518</v>
      </c>
      <c r="B201" s="142" t="s">
        <v>1038</v>
      </c>
      <c r="C201" s="136" t="s">
        <v>24</v>
      </c>
      <c r="D201" s="135">
        <v>80111600</v>
      </c>
      <c r="E201" s="136" t="s">
        <v>1025</v>
      </c>
      <c r="F201" s="135" t="s">
        <v>461</v>
      </c>
      <c r="G201" s="136" t="s">
        <v>461</v>
      </c>
      <c r="H201" s="136">
        <v>10</v>
      </c>
      <c r="I201" s="136">
        <v>1</v>
      </c>
      <c r="J201" s="135" t="s">
        <v>885</v>
      </c>
      <c r="K201" s="136" t="s">
        <v>886</v>
      </c>
      <c r="L201" s="137">
        <v>4000000</v>
      </c>
      <c r="M201" s="138">
        <v>40000000</v>
      </c>
      <c r="N201" s="135" t="s">
        <v>1011</v>
      </c>
      <c r="O201" s="136" t="s">
        <v>896</v>
      </c>
      <c r="P201" s="136" t="s">
        <v>888</v>
      </c>
      <c r="Q201" s="143" t="s">
        <v>1560</v>
      </c>
      <c r="R201" s="121" t="s">
        <v>17</v>
      </c>
      <c r="S201" s="121">
        <v>8146</v>
      </c>
      <c r="T201" s="140" t="s">
        <v>18</v>
      </c>
      <c r="U201" s="128">
        <v>3</v>
      </c>
      <c r="V201" s="141">
        <v>45712</v>
      </c>
      <c r="W201" s="124">
        <f t="shared" si="1"/>
        <v>2</v>
      </c>
    </row>
    <row r="202" spans="1:23" ht="12.75" customHeight="1">
      <c r="A202" s="134" t="s">
        <v>1884</v>
      </c>
      <c r="B202" s="142" t="s">
        <v>1039</v>
      </c>
      <c r="C202" s="136" t="s">
        <v>24</v>
      </c>
      <c r="D202" s="135">
        <v>80111600</v>
      </c>
      <c r="E202" s="136" t="s">
        <v>1899</v>
      </c>
      <c r="F202" s="135" t="s">
        <v>461</v>
      </c>
      <c r="G202" s="136" t="s">
        <v>461</v>
      </c>
      <c r="H202" s="136">
        <v>6</v>
      </c>
      <c r="I202" s="136">
        <v>1</v>
      </c>
      <c r="J202" s="135" t="s">
        <v>885</v>
      </c>
      <c r="K202" s="136" t="s">
        <v>886</v>
      </c>
      <c r="L202" s="137">
        <v>4000000</v>
      </c>
      <c r="M202" s="138">
        <v>24000000</v>
      </c>
      <c r="N202" s="135" t="s">
        <v>1011</v>
      </c>
      <c r="O202" s="136" t="s">
        <v>896</v>
      </c>
      <c r="P202" s="136" t="s">
        <v>888</v>
      </c>
      <c r="Q202" s="143"/>
      <c r="R202" s="121" t="s">
        <v>17</v>
      </c>
      <c r="S202" s="121">
        <v>8146</v>
      </c>
      <c r="T202" s="140" t="s">
        <v>18</v>
      </c>
      <c r="U202" s="128">
        <v>3</v>
      </c>
      <c r="V202" s="141">
        <v>45712</v>
      </c>
      <c r="W202" s="124">
        <f t="shared" si="1"/>
        <v>2</v>
      </c>
    </row>
    <row r="203" spans="1:23" ht="12.75" customHeight="1">
      <c r="A203" s="134" t="s">
        <v>1518</v>
      </c>
      <c r="B203" s="142" t="s">
        <v>1039</v>
      </c>
      <c r="C203" s="136" t="s">
        <v>24</v>
      </c>
      <c r="D203" s="135">
        <v>80111600</v>
      </c>
      <c r="E203" s="136" t="s">
        <v>1040</v>
      </c>
      <c r="F203" s="135" t="s">
        <v>461</v>
      </c>
      <c r="G203" s="136" t="s">
        <v>461</v>
      </c>
      <c r="H203" s="136">
        <v>6</v>
      </c>
      <c r="I203" s="136">
        <v>1</v>
      </c>
      <c r="J203" s="135" t="s">
        <v>885</v>
      </c>
      <c r="K203" s="136" t="s">
        <v>886</v>
      </c>
      <c r="L203" s="137">
        <v>4000000</v>
      </c>
      <c r="M203" s="138">
        <v>24000000</v>
      </c>
      <c r="N203" s="135" t="s">
        <v>1011</v>
      </c>
      <c r="O203" s="136" t="s">
        <v>896</v>
      </c>
      <c r="P203" s="136" t="s">
        <v>888</v>
      </c>
      <c r="Q203" s="143" t="s">
        <v>1559</v>
      </c>
      <c r="R203" s="121" t="s">
        <v>17</v>
      </c>
      <c r="S203" s="121">
        <v>8146</v>
      </c>
      <c r="T203" s="140" t="s">
        <v>18</v>
      </c>
      <c r="U203" s="128">
        <v>3</v>
      </c>
      <c r="V203" s="141">
        <v>45712</v>
      </c>
      <c r="W203" s="124">
        <f t="shared" si="1"/>
        <v>2</v>
      </c>
    </row>
    <row r="204" spans="1:23" ht="12.75" customHeight="1">
      <c r="A204" s="134" t="s">
        <v>1884</v>
      </c>
      <c r="B204" s="142" t="s">
        <v>1041</v>
      </c>
      <c r="C204" s="136" t="s">
        <v>24</v>
      </c>
      <c r="D204" s="135">
        <v>80111600</v>
      </c>
      <c r="E204" s="136" t="s">
        <v>1899</v>
      </c>
      <c r="F204" s="135" t="s">
        <v>461</v>
      </c>
      <c r="G204" s="136" t="s">
        <v>461</v>
      </c>
      <c r="H204" s="136">
        <v>6</v>
      </c>
      <c r="I204" s="136">
        <v>1</v>
      </c>
      <c r="J204" s="135" t="s">
        <v>885</v>
      </c>
      <c r="K204" s="136" t="s">
        <v>886</v>
      </c>
      <c r="L204" s="137">
        <v>4000000</v>
      </c>
      <c r="M204" s="138">
        <v>24000000</v>
      </c>
      <c r="N204" s="135" t="s">
        <v>1011</v>
      </c>
      <c r="O204" s="136" t="s">
        <v>896</v>
      </c>
      <c r="P204" s="136" t="s">
        <v>888</v>
      </c>
      <c r="Q204" s="143"/>
      <c r="R204" s="121" t="s">
        <v>17</v>
      </c>
      <c r="S204" s="121">
        <v>8146</v>
      </c>
      <c r="T204" s="140" t="s">
        <v>18</v>
      </c>
      <c r="U204" s="128">
        <v>3</v>
      </c>
      <c r="V204" s="141">
        <v>45712</v>
      </c>
      <c r="W204" s="124">
        <f t="shared" si="1"/>
        <v>2</v>
      </c>
    </row>
    <row r="205" spans="1:23" ht="12.75" customHeight="1">
      <c r="A205" s="134" t="s">
        <v>1518</v>
      </c>
      <c r="B205" s="142" t="s">
        <v>1041</v>
      </c>
      <c r="C205" s="136" t="s">
        <v>24</v>
      </c>
      <c r="D205" s="135">
        <v>80111600</v>
      </c>
      <c r="E205" s="136" t="s">
        <v>1042</v>
      </c>
      <c r="F205" s="135" t="s">
        <v>461</v>
      </c>
      <c r="G205" s="136" t="s">
        <v>461</v>
      </c>
      <c r="H205" s="136">
        <v>6</v>
      </c>
      <c r="I205" s="136">
        <v>1</v>
      </c>
      <c r="J205" s="135" t="s">
        <v>885</v>
      </c>
      <c r="K205" s="136" t="s">
        <v>886</v>
      </c>
      <c r="L205" s="137">
        <v>4000000</v>
      </c>
      <c r="M205" s="138">
        <v>24000000</v>
      </c>
      <c r="N205" s="135" t="s">
        <v>1011</v>
      </c>
      <c r="O205" s="136" t="s">
        <v>896</v>
      </c>
      <c r="P205" s="136" t="s">
        <v>888</v>
      </c>
      <c r="Q205" s="143" t="s">
        <v>1559</v>
      </c>
      <c r="R205" s="121" t="s">
        <v>17</v>
      </c>
      <c r="S205" s="121">
        <v>8146</v>
      </c>
      <c r="T205" s="140" t="s">
        <v>18</v>
      </c>
      <c r="U205" s="128">
        <v>3</v>
      </c>
      <c r="V205" s="141">
        <v>45712</v>
      </c>
      <c r="W205" s="124">
        <f t="shared" si="1"/>
        <v>2</v>
      </c>
    </row>
    <row r="206" spans="1:23" ht="12.75" customHeight="1">
      <c r="A206" s="134" t="s">
        <v>1884</v>
      </c>
      <c r="B206" s="142" t="s">
        <v>1043</v>
      </c>
      <c r="C206" s="136" t="s">
        <v>24</v>
      </c>
      <c r="D206" s="135">
        <v>80111600</v>
      </c>
      <c r="E206" s="136" t="s">
        <v>1906</v>
      </c>
      <c r="F206" s="135" t="s">
        <v>461</v>
      </c>
      <c r="G206" s="136" t="s">
        <v>461</v>
      </c>
      <c r="H206" s="136">
        <v>6</v>
      </c>
      <c r="I206" s="136">
        <v>1</v>
      </c>
      <c r="J206" s="135" t="s">
        <v>885</v>
      </c>
      <c r="K206" s="136" t="s">
        <v>886</v>
      </c>
      <c r="L206" s="137">
        <v>3600000</v>
      </c>
      <c r="M206" s="138">
        <v>21600000</v>
      </c>
      <c r="N206" s="135" t="s">
        <v>1011</v>
      </c>
      <c r="O206" s="136" t="s">
        <v>896</v>
      </c>
      <c r="P206" s="136" t="s">
        <v>888</v>
      </c>
      <c r="Q206" s="143"/>
      <c r="R206" s="121" t="s">
        <v>17</v>
      </c>
      <c r="S206" s="121">
        <v>8146</v>
      </c>
      <c r="T206" s="140" t="s">
        <v>18</v>
      </c>
      <c r="U206" s="128">
        <v>3</v>
      </c>
      <c r="V206" s="141">
        <v>45712</v>
      </c>
      <c r="W206" s="124">
        <f t="shared" si="1"/>
        <v>2</v>
      </c>
    </row>
    <row r="207" spans="1:23" ht="12.75" customHeight="1">
      <c r="A207" s="134" t="s">
        <v>1518</v>
      </c>
      <c r="B207" s="142" t="s">
        <v>1043</v>
      </c>
      <c r="C207" s="136" t="s">
        <v>24</v>
      </c>
      <c r="D207" s="135">
        <v>80111600</v>
      </c>
      <c r="E207" s="136" t="s">
        <v>1044</v>
      </c>
      <c r="F207" s="135" t="s">
        <v>461</v>
      </c>
      <c r="G207" s="136" t="s">
        <v>461</v>
      </c>
      <c r="H207" s="136">
        <v>5</v>
      </c>
      <c r="I207" s="136">
        <v>1</v>
      </c>
      <c r="J207" s="135" t="s">
        <v>885</v>
      </c>
      <c r="K207" s="136" t="s">
        <v>886</v>
      </c>
      <c r="L207" s="137">
        <v>3600000</v>
      </c>
      <c r="M207" s="138">
        <v>18000000</v>
      </c>
      <c r="N207" s="135" t="s">
        <v>1011</v>
      </c>
      <c r="O207" s="136" t="s">
        <v>896</v>
      </c>
      <c r="P207" s="136" t="s">
        <v>888</v>
      </c>
      <c r="Q207" s="143" t="s">
        <v>1559</v>
      </c>
      <c r="R207" s="121" t="s">
        <v>17</v>
      </c>
      <c r="S207" s="121">
        <v>8146</v>
      </c>
      <c r="T207" s="140" t="s">
        <v>18</v>
      </c>
      <c r="U207" s="128">
        <v>3</v>
      </c>
      <c r="V207" s="141">
        <v>45712</v>
      </c>
      <c r="W207" s="124">
        <f t="shared" si="1"/>
        <v>2</v>
      </c>
    </row>
    <row r="208" spans="1:23" ht="12.75" customHeight="1">
      <c r="A208" s="134" t="s">
        <v>1884</v>
      </c>
      <c r="B208" s="142" t="s">
        <v>1045</v>
      </c>
      <c r="C208" s="136" t="s">
        <v>24</v>
      </c>
      <c r="D208" s="135">
        <v>80111600</v>
      </c>
      <c r="E208" s="136" t="s">
        <v>1907</v>
      </c>
      <c r="F208" s="135" t="s">
        <v>461</v>
      </c>
      <c r="G208" s="136" t="s">
        <v>461</v>
      </c>
      <c r="H208" s="136">
        <v>6</v>
      </c>
      <c r="I208" s="136">
        <v>1</v>
      </c>
      <c r="J208" s="135" t="s">
        <v>885</v>
      </c>
      <c r="K208" s="136" t="s">
        <v>886</v>
      </c>
      <c r="L208" s="137">
        <v>3600000</v>
      </c>
      <c r="M208" s="138">
        <v>21600000</v>
      </c>
      <c r="N208" s="135" t="s">
        <v>1011</v>
      </c>
      <c r="O208" s="136" t="s">
        <v>896</v>
      </c>
      <c r="P208" s="136" t="s">
        <v>888</v>
      </c>
      <c r="Q208" s="143"/>
      <c r="R208" s="121" t="s">
        <v>17</v>
      </c>
      <c r="S208" s="121">
        <v>8146</v>
      </c>
      <c r="T208" s="140" t="s">
        <v>18</v>
      </c>
      <c r="U208" s="128">
        <v>3</v>
      </c>
      <c r="V208" s="141">
        <v>45712</v>
      </c>
      <c r="W208" s="124">
        <f t="shared" si="1"/>
        <v>2</v>
      </c>
    </row>
    <row r="209" spans="1:23" ht="12.75" customHeight="1">
      <c r="A209" s="134" t="s">
        <v>1518</v>
      </c>
      <c r="B209" s="142" t="s">
        <v>1045</v>
      </c>
      <c r="C209" s="136" t="s">
        <v>24</v>
      </c>
      <c r="D209" s="135">
        <v>80111600</v>
      </c>
      <c r="E209" s="136" t="s">
        <v>1046</v>
      </c>
      <c r="F209" s="135" t="s">
        <v>461</v>
      </c>
      <c r="G209" s="136" t="s">
        <v>461</v>
      </c>
      <c r="H209" s="136">
        <v>6</v>
      </c>
      <c r="I209" s="136">
        <v>1</v>
      </c>
      <c r="J209" s="135" t="s">
        <v>885</v>
      </c>
      <c r="K209" s="136" t="s">
        <v>886</v>
      </c>
      <c r="L209" s="137">
        <v>3600000</v>
      </c>
      <c r="M209" s="138">
        <v>21600000</v>
      </c>
      <c r="N209" s="135" t="s">
        <v>1011</v>
      </c>
      <c r="O209" s="136" t="s">
        <v>896</v>
      </c>
      <c r="P209" s="136" t="s">
        <v>888</v>
      </c>
      <c r="Q209" s="143" t="s">
        <v>1559</v>
      </c>
      <c r="R209" s="121" t="s">
        <v>17</v>
      </c>
      <c r="S209" s="121">
        <v>8146</v>
      </c>
      <c r="T209" s="140" t="s">
        <v>18</v>
      </c>
      <c r="U209" s="128">
        <v>3</v>
      </c>
      <c r="V209" s="141">
        <v>45712</v>
      </c>
      <c r="W209" s="124">
        <f t="shared" si="1"/>
        <v>2</v>
      </c>
    </row>
    <row r="210" spans="1:23" ht="12.75" customHeight="1">
      <c r="A210" s="134" t="s">
        <v>1884</v>
      </c>
      <c r="B210" s="142" t="s">
        <v>1047</v>
      </c>
      <c r="C210" s="136" t="s">
        <v>24</v>
      </c>
      <c r="D210" s="135">
        <v>80111600</v>
      </c>
      <c r="E210" s="136" t="s">
        <v>1908</v>
      </c>
      <c r="F210" s="135" t="s">
        <v>461</v>
      </c>
      <c r="G210" s="136" t="s">
        <v>461</v>
      </c>
      <c r="H210" s="136">
        <v>6</v>
      </c>
      <c r="I210" s="136">
        <v>1</v>
      </c>
      <c r="J210" s="135" t="s">
        <v>885</v>
      </c>
      <c r="K210" s="136" t="s">
        <v>886</v>
      </c>
      <c r="L210" s="137">
        <v>3000000</v>
      </c>
      <c r="M210" s="138">
        <v>18000000</v>
      </c>
      <c r="N210" s="135" t="s">
        <v>1011</v>
      </c>
      <c r="O210" s="136" t="s">
        <v>896</v>
      </c>
      <c r="P210" s="136" t="s">
        <v>888</v>
      </c>
      <c r="Q210" s="143"/>
      <c r="R210" s="121" t="s">
        <v>17</v>
      </c>
      <c r="S210" s="121">
        <v>8146</v>
      </c>
      <c r="T210" s="140" t="s">
        <v>18</v>
      </c>
      <c r="U210" s="128">
        <v>3</v>
      </c>
      <c r="V210" s="141">
        <v>45712</v>
      </c>
      <c r="W210" s="124">
        <f t="shared" si="1"/>
        <v>2</v>
      </c>
    </row>
    <row r="211" spans="1:23" ht="12.75" customHeight="1">
      <c r="A211" s="134" t="s">
        <v>1518</v>
      </c>
      <c r="B211" s="142" t="s">
        <v>1047</v>
      </c>
      <c r="C211" s="136" t="s">
        <v>24</v>
      </c>
      <c r="D211" s="135">
        <v>80111600</v>
      </c>
      <c r="E211" s="136" t="s">
        <v>1048</v>
      </c>
      <c r="F211" s="135" t="s">
        <v>461</v>
      </c>
      <c r="G211" s="136" t="s">
        <v>461</v>
      </c>
      <c r="H211" s="136">
        <v>10</v>
      </c>
      <c r="I211" s="136">
        <v>1</v>
      </c>
      <c r="J211" s="135" t="s">
        <v>885</v>
      </c>
      <c r="K211" s="136" t="s">
        <v>886</v>
      </c>
      <c r="L211" s="137">
        <v>3000000</v>
      </c>
      <c r="M211" s="138">
        <v>30000000</v>
      </c>
      <c r="N211" s="135" t="s">
        <v>1011</v>
      </c>
      <c r="O211" s="136" t="s">
        <v>896</v>
      </c>
      <c r="P211" s="136" t="s">
        <v>888</v>
      </c>
      <c r="Q211" s="143" t="s">
        <v>1560</v>
      </c>
      <c r="R211" s="121" t="s">
        <v>17</v>
      </c>
      <c r="S211" s="121">
        <v>8146</v>
      </c>
      <c r="T211" s="140" t="s">
        <v>18</v>
      </c>
      <c r="U211" s="128">
        <v>3</v>
      </c>
      <c r="V211" s="141">
        <v>45712</v>
      </c>
      <c r="W211" s="124">
        <f t="shared" si="1"/>
        <v>2</v>
      </c>
    </row>
    <row r="212" spans="1:23" ht="12.75" customHeight="1">
      <c r="A212" s="134" t="s">
        <v>1884</v>
      </c>
      <c r="B212" s="142" t="s">
        <v>1049</v>
      </c>
      <c r="C212" s="136" t="s">
        <v>24</v>
      </c>
      <c r="D212" s="135">
        <v>80111600</v>
      </c>
      <c r="E212" s="136" t="s">
        <v>1908</v>
      </c>
      <c r="F212" s="135" t="s">
        <v>461</v>
      </c>
      <c r="G212" s="136" t="s">
        <v>461</v>
      </c>
      <c r="H212" s="136">
        <v>6</v>
      </c>
      <c r="I212" s="136">
        <v>1</v>
      </c>
      <c r="J212" s="135" t="s">
        <v>885</v>
      </c>
      <c r="K212" s="136" t="s">
        <v>886</v>
      </c>
      <c r="L212" s="137">
        <v>3000000</v>
      </c>
      <c r="M212" s="138">
        <v>18000000</v>
      </c>
      <c r="N212" s="135" t="s">
        <v>1011</v>
      </c>
      <c r="O212" s="136" t="s">
        <v>896</v>
      </c>
      <c r="P212" s="136" t="s">
        <v>888</v>
      </c>
      <c r="Q212" s="143"/>
      <c r="R212" s="121" t="s">
        <v>17</v>
      </c>
      <c r="S212" s="121">
        <v>8146</v>
      </c>
      <c r="T212" s="140" t="s">
        <v>18</v>
      </c>
      <c r="U212" s="128">
        <v>3</v>
      </c>
      <c r="V212" s="141">
        <v>45712</v>
      </c>
      <c r="W212" s="124">
        <f t="shared" si="1"/>
        <v>2</v>
      </c>
    </row>
    <row r="213" spans="1:23" ht="12.75" customHeight="1">
      <c r="A213" s="134" t="s">
        <v>1518</v>
      </c>
      <c r="B213" s="142" t="s">
        <v>1049</v>
      </c>
      <c r="C213" s="136" t="s">
        <v>24</v>
      </c>
      <c r="D213" s="135">
        <v>80111600</v>
      </c>
      <c r="E213" s="136" t="s">
        <v>1050</v>
      </c>
      <c r="F213" s="135" t="s">
        <v>461</v>
      </c>
      <c r="G213" s="136" t="s">
        <v>461</v>
      </c>
      <c r="H213" s="136">
        <v>6</v>
      </c>
      <c r="I213" s="136">
        <v>1</v>
      </c>
      <c r="J213" s="135" t="s">
        <v>885</v>
      </c>
      <c r="K213" s="136" t="s">
        <v>886</v>
      </c>
      <c r="L213" s="137">
        <v>3000000</v>
      </c>
      <c r="M213" s="138">
        <v>18000000</v>
      </c>
      <c r="N213" s="135" t="s">
        <v>1011</v>
      </c>
      <c r="O213" s="136" t="s">
        <v>896</v>
      </c>
      <c r="P213" s="136" t="s">
        <v>888</v>
      </c>
      <c r="Q213" s="143" t="s">
        <v>1559</v>
      </c>
      <c r="R213" s="121" t="s">
        <v>17</v>
      </c>
      <c r="S213" s="121">
        <v>8146</v>
      </c>
      <c r="T213" s="140" t="s">
        <v>18</v>
      </c>
      <c r="U213" s="128">
        <v>3</v>
      </c>
      <c r="V213" s="141">
        <v>45712</v>
      </c>
      <c r="W213" s="124">
        <f t="shared" si="1"/>
        <v>2</v>
      </c>
    </row>
    <row r="214" spans="1:23" ht="12.75" customHeight="1">
      <c r="A214" s="134" t="s">
        <v>1884</v>
      </c>
      <c r="B214" s="142" t="s">
        <v>1051</v>
      </c>
      <c r="C214" s="136" t="s">
        <v>24</v>
      </c>
      <c r="D214" s="135">
        <v>80111600</v>
      </c>
      <c r="E214" s="136" t="s">
        <v>1908</v>
      </c>
      <c r="F214" s="135" t="s">
        <v>461</v>
      </c>
      <c r="G214" s="136" t="s">
        <v>461</v>
      </c>
      <c r="H214" s="136">
        <v>6</v>
      </c>
      <c r="I214" s="136">
        <v>1</v>
      </c>
      <c r="J214" s="135" t="s">
        <v>885</v>
      </c>
      <c r="K214" s="136" t="s">
        <v>886</v>
      </c>
      <c r="L214" s="137">
        <v>3000000</v>
      </c>
      <c r="M214" s="138">
        <v>18000000</v>
      </c>
      <c r="N214" s="135" t="s">
        <v>1011</v>
      </c>
      <c r="O214" s="136" t="s">
        <v>896</v>
      </c>
      <c r="P214" s="136" t="s">
        <v>888</v>
      </c>
      <c r="Q214" s="143"/>
      <c r="R214" s="121" t="s">
        <v>17</v>
      </c>
      <c r="S214" s="121">
        <v>8146</v>
      </c>
      <c r="T214" s="140" t="s">
        <v>18</v>
      </c>
      <c r="U214" s="128">
        <v>3</v>
      </c>
      <c r="V214" s="141">
        <v>45712</v>
      </c>
      <c r="W214" s="124">
        <f t="shared" si="1"/>
        <v>2</v>
      </c>
    </row>
    <row r="215" spans="1:23" ht="12.75" customHeight="1">
      <c r="A215" s="134" t="s">
        <v>1518</v>
      </c>
      <c r="B215" s="142" t="s">
        <v>1051</v>
      </c>
      <c r="C215" s="136" t="s">
        <v>24</v>
      </c>
      <c r="D215" s="135">
        <v>80111600</v>
      </c>
      <c r="E215" s="136" t="s">
        <v>1052</v>
      </c>
      <c r="F215" s="135" t="s">
        <v>461</v>
      </c>
      <c r="G215" s="136" t="s">
        <v>461</v>
      </c>
      <c r="H215" s="136">
        <v>6</v>
      </c>
      <c r="I215" s="136">
        <v>1</v>
      </c>
      <c r="J215" s="135" t="s">
        <v>885</v>
      </c>
      <c r="K215" s="136" t="s">
        <v>886</v>
      </c>
      <c r="L215" s="137">
        <v>3000000</v>
      </c>
      <c r="M215" s="138">
        <v>18000000</v>
      </c>
      <c r="N215" s="135" t="s">
        <v>1011</v>
      </c>
      <c r="O215" s="136" t="s">
        <v>896</v>
      </c>
      <c r="P215" s="136" t="s">
        <v>888</v>
      </c>
      <c r="Q215" s="143" t="s">
        <v>1559</v>
      </c>
      <c r="R215" s="121" t="s">
        <v>17</v>
      </c>
      <c r="S215" s="121">
        <v>8146</v>
      </c>
      <c r="T215" s="140" t="s">
        <v>18</v>
      </c>
      <c r="U215" s="128">
        <v>3</v>
      </c>
      <c r="V215" s="141">
        <v>45712</v>
      </c>
      <c r="W215" s="124">
        <f t="shared" si="1"/>
        <v>2</v>
      </c>
    </row>
    <row r="216" spans="1:23" ht="12.75" customHeight="1">
      <c r="A216" s="134" t="s">
        <v>1884</v>
      </c>
      <c r="B216" s="142" t="s">
        <v>1053</v>
      </c>
      <c r="C216" s="136" t="s">
        <v>24</v>
      </c>
      <c r="D216" s="135">
        <v>80111600</v>
      </c>
      <c r="E216" s="136" t="s">
        <v>1909</v>
      </c>
      <c r="F216" s="135" t="s">
        <v>461</v>
      </c>
      <c r="G216" s="136" t="s">
        <v>461</v>
      </c>
      <c r="H216" s="136">
        <v>6</v>
      </c>
      <c r="I216" s="136">
        <v>1</v>
      </c>
      <c r="J216" s="135" t="s">
        <v>885</v>
      </c>
      <c r="K216" s="136" t="s">
        <v>886</v>
      </c>
      <c r="L216" s="137">
        <v>2500000</v>
      </c>
      <c r="M216" s="138">
        <v>15000000</v>
      </c>
      <c r="N216" s="135" t="s">
        <v>1011</v>
      </c>
      <c r="O216" s="136" t="s">
        <v>896</v>
      </c>
      <c r="P216" s="136" t="s">
        <v>888</v>
      </c>
      <c r="Q216" s="143"/>
      <c r="R216" s="121" t="s">
        <v>17</v>
      </c>
      <c r="S216" s="121">
        <v>8146</v>
      </c>
      <c r="T216" s="140" t="s">
        <v>18</v>
      </c>
      <c r="U216" s="128">
        <v>3</v>
      </c>
      <c r="V216" s="141">
        <v>45712</v>
      </c>
      <c r="W216" s="124">
        <f t="shared" si="1"/>
        <v>2</v>
      </c>
    </row>
    <row r="217" spans="1:23" ht="12.75" customHeight="1">
      <c r="A217" s="134" t="s">
        <v>1518</v>
      </c>
      <c r="B217" s="142" t="s">
        <v>1053</v>
      </c>
      <c r="C217" s="136" t="s">
        <v>24</v>
      </c>
      <c r="D217" s="135">
        <v>80111600</v>
      </c>
      <c r="E217" s="136" t="s">
        <v>1563</v>
      </c>
      <c r="F217" s="135" t="s">
        <v>461</v>
      </c>
      <c r="G217" s="136" t="s">
        <v>461</v>
      </c>
      <c r="H217" s="136">
        <v>6</v>
      </c>
      <c r="I217" s="136">
        <v>1</v>
      </c>
      <c r="J217" s="135" t="s">
        <v>885</v>
      </c>
      <c r="K217" s="136" t="s">
        <v>886</v>
      </c>
      <c r="L217" s="137">
        <v>2500000</v>
      </c>
      <c r="M217" s="138">
        <v>15000000</v>
      </c>
      <c r="N217" s="135" t="s">
        <v>1011</v>
      </c>
      <c r="O217" s="136" t="s">
        <v>896</v>
      </c>
      <c r="P217" s="136" t="s">
        <v>888</v>
      </c>
      <c r="Q217" s="143" t="s">
        <v>1559</v>
      </c>
      <c r="R217" s="121" t="s">
        <v>17</v>
      </c>
      <c r="S217" s="121">
        <v>8146</v>
      </c>
      <c r="T217" s="140" t="s">
        <v>18</v>
      </c>
      <c r="U217" s="128">
        <v>3</v>
      </c>
      <c r="V217" s="141">
        <v>45712</v>
      </c>
      <c r="W217" s="124">
        <f t="shared" si="1"/>
        <v>2</v>
      </c>
    </row>
    <row r="218" spans="1:23" ht="12.75" customHeight="1">
      <c r="A218" s="134" t="s">
        <v>1884</v>
      </c>
      <c r="B218" s="142" t="s">
        <v>1054</v>
      </c>
      <c r="C218" s="136" t="s">
        <v>24</v>
      </c>
      <c r="D218" s="135">
        <v>80111600</v>
      </c>
      <c r="E218" s="136" t="s">
        <v>1910</v>
      </c>
      <c r="F218" s="135" t="s">
        <v>461</v>
      </c>
      <c r="G218" s="136" t="s">
        <v>461</v>
      </c>
      <c r="H218" s="136">
        <v>6</v>
      </c>
      <c r="I218" s="136">
        <v>1</v>
      </c>
      <c r="J218" s="135" t="s">
        <v>885</v>
      </c>
      <c r="K218" s="136" t="s">
        <v>886</v>
      </c>
      <c r="L218" s="137">
        <v>2250000</v>
      </c>
      <c r="M218" s="138">
        <v>13500000</v>
      </c>
      <c r="N218" s="135" t="s">
        <v>1011</v>
      </c>
      <c r="O218" s="136" t="s">
        <v>896</v>
      </c>
      <c r="P218" s="136" t="s">
        <v>888</v>
      </c>
      <c r="Q218" s="143"/>
      <c r="R218" s="121" t="s">
        <v>17</v>
      </c>
      <c r="S218" s="121">
        <v>8146</v>
      </c>
      <c r="T218" s="140" t="s">
        <v>18</v>
      </c>
      <c r="U218" s="128">
        <v>3</v>
      </c>
      <c r="V218" s="141">
        <v>45712</v>
      </c>
      <c r="W218" s="124">
        <f t="shared" si="1"/>
        <v>2</v>
      </c>
    </row>
    <row r="219" spans="1:23" ht="12.75" customHeight="1">
      <c r="A219" s="134" t="s">
        <v>1518</v>
      </c>
      <c r="B219" s="142" t="s">
        <v>1054</v>
      </c>
      <c r="C219" s="136" t="s">
        <v>24</v>
      </c>
      <c r="D219" s="135">
        <v>80111600</v>
      </c>
      <c r="E219" s="136" t="s">
        <v>1055</v>
      </c>
      <c r="F219" s="135" t="s">
        <v>461</v>
      </c>
      <c r="G219" s="136" t="s">
        <v>461</v>
      </c>
      <c r="H219" s="136">
        <v>5</v>
      </c>
      <c r="I219" s="136">
        <v>1</v>
      </c>
      <c r="J219" s="135" t="s">
        <v>885</v>
      </c>
      <c r="K219" s="136" t="s">
        <v>886</v>
      </c>
      <c r="L219" s="137">
        <v>2250000</v>
      </c>
      <c r="M219" s="138">
        <v>11250000</v>
      </c>
      <c r="N219" s="135" t="s">
        <v>1011</v>
      </c>
      <c r="O219" s="136" t="s">
        <v>896</v>
      </c>
      <c r="P219" s="136" t="s">
        <v>888</v>
      </c>
      <c r="Q219" s="143" t="s">
        <v>1560</v>
      </c>
      <c r="R219" s="121" t="s">
        <v>17</v>
      </c>
      <c r="S219" s="121">
        <v>8146</v>
      </c>
      <c r="T219" s="140" t="s">
        <v>18</v>
      </c>
      <c r="U219" s="128">
        <v>3</v>
      </c>
      <c r="V219" s="141">
        <v>45712</v>
      </c>
      <c r="W219" s="124">
        <f t="shared" si="1"/>
        <v>2</v>
      </c>
    </row>
    <row r="220" spans="1:23" ht="12.75" customHeight="1">
      <c r="A220" s="134" t="s">
        <v>1884</v>
      </c>
      <c r="B220" s="142" t="s">
        <v>1066</v>
      </c>
      <c r="C220" s="136" t="s">
        <v>24</v>
      </c>
      <c r="D220" s="135" t="s">
        <v>1057</v>
      </c>
      <c r="E220" s="136" t="s">
        <v>1564</v>
      </c>
      <c r="F220" s="135" t="s">
        <v>1474</v>
      </c>
      <c r="G220" s="136" t="s">
        <v>1474</v>
      </c>
      <c r="H220" s="136">
        <v>1</v>
      </c>
      <c r="I220" s="136">
        <v>1</v>
      </c>
      <c r="J220" s="135" t="s">
        <v>885</v>
      </c>
      <c r="K220" s="136" t="s">
        <v>886</v>
      </c>
      <c r="L220" s="137" t="s">
        <v>924</v>
      </c>
      <c r="M220" s="138">
        <v>240100000</v>
      </c>
      <c r="N220" s="135" t="s">
        <v>1011</v>
      </c>
      <c r="O220" s="136" t="s">
        <v>896</v>
      </c>
      <c r="P220" s="136" t="s">
        <v>888</v>
      </c>
      <c r="Q220" s="143"/>
      <c r="R220" s="121" t="s">
        <v>17</v>
      </c>
      <c r="S220" s="121">
        <v>8146</v>
      </c>
      <c r="T220" s="140" t="s">
        <v>18</v>
      </c>
      <c r="U220" s="128">
        <v>3</v>
      </c>
      <c r="V220" s="141">
        <v>45712</v>
      </c>
      <c r="W220" s="124">
        <f t="shared" si="1"/>
        <v>2</v>
      </c>
    </row>
    <row r="221" spans="1:23" ht="12.75" customHeight="1">
      <c r="A221" s="134" t="s">
        <v>1518</v>
      </c>
      <c r="B221" s="142" t="s">
        <v>1066</v>
      </c>
      <c r="C221" s="136" t="s">
        <v>24</v>
      </c>
      <c r="D221" s="135" t="s">
        <v>1057</v>
      </c>
      <c r="E221" s="136" t="s">
        <v>1564</v>
      </c>
      <c r="F221" s="135" t="s">
        <v>1474</v>
      </c>
      <c r="G221" s="136" t="s">
        <v>1474</v>
      </c>
      <c r="H221" s="136">
        <v>1</v>
      </c>
      <c r="I221" s="136">
        <v>1</v>
      </c>
      <c r="J221" s="135" t="s">
        <v>885</v>
      </c>
      <c r="K221" s="136" t="s">
        <v>886</v>
      </c>
      <c r="L221" s="137" t="s">
        <v>924</v>
      </c>
      <c r="M221" s="138">
        <v>179550000</v>
      </c>
      <c r="N221" s="135" t="s">
        <v>1011</v>
      </c>
      <c r="O221" s="136" t="s">
        <v>896</v>
      </c>
      <c r="P221" s="136" t="s">
        <v>888</v>
      </c>
      <c r="Q221" s="143" t="s">
        <v>1510</v>
      </c>
      <c r="R221" s="121" t="s">
        <v>17</v>
      </c>
      <c r="S221" s="121">
        <v>8146</v>
      </c>
      <c r="T221" s="140" t="s">
        <v>18</v>
      </c>
      <c r="U221" s="128">
        <v>3</v>
      </c>
      <c r="V221" s="141">
        <v>45712</v>
      </c>
      <c r="W221" s="124">
        <f t="shared" si="1"/>
        <v>2</v>
      </c>
    </row>
    <row r="222" spans="1:23" ht="12.75" customHeight="1">
      <c r="A222" s="134" t="s">
        <v>1884</v>
      </c>
      <c r="B222" s="135" t="s">
        <v>1176</v>
      </c>
      <c r="C222" s="136" t="s">
        <v>21</v>
      </c>
      <c r="D222" s="135">
        <v>80111600</v>
      </c>
      <c r="E222" s="136" t="s">
        <v>1911</v>
      </c>
      <c r="F222" s="135" t="s">
        <v>461</v>
      </c>
      <c r="G222" s="136" t="s">
        <v>461</v>
      </c>
      <c r="H222" s="136">
        <v>5</v>
      </c>
      <c r="I222" s="136">
        <v>1</v>
      </c>
      <c r="J222" s="135" t="s">
        <v>885</v>
      </c>
      <c r="K222" s="136" t="s">
        <v>85</v>
      </c>
      <c r="L222" s="137">
        <v>4500000</v>
      </c>
      <c r="M222" s="138">
        <v>22500000</v>
      </c>
      <c r="N222" s="135" t="s">
        <v>1154</v>
      </c>
      <c r="O222" s="136" t="s">
        <v>79</v>
      </c>
      <c r="P222" s="136" t="s">
        <v>1155</v>
      </c>
      <c r="Q222" s="139"/>
      <c r="R222" s="121" t="s">
        <v>17</v>
      </c>
      <c r="S222" s="121">
        <v>8146</v>
      </c>
      <c r="T222" s="140" t="s">
        <v>18</v>
      </c>
      <c r="U222" s="128">
        <v>3</v>
      </c>
      <c r="V222" s="141">
        <v>45712</v>
      </c>
      <c r="W222" s="124">
        <f t="shared" si="1"/>
        <v>2</v>
      </c>
    </row>
    <row r="223" spans="1:23" ht="12.75" customHeight="1">
      <c r="A223" s="134" t="s">
        <v>1518</v>
      </c>
      <c r="B223" s="135" t="s">
        <v>1176</v>
      </c>
      <c r="C223" s="136" t="s">
        <v>21</v>
      </c>
      <c r="D223" s="135">
        <v>80111600</v>
      </c>
      <c r="E223" s="136" t="s">
        <v>1177</v>
      </c>
      <c r="F223" s="135" t="s">
        <v>461</v>
      </c>
      <c r="G223" s="136" t="s">
        <v>461</v>
      </c>
      <c r="H223" s="136">
        <v>5</v>
      </c>
      <c r="I223" s="136">
        <v>1</v>
      </c>
      <c r="J223" s="135" t="s">
        <v>885</v>
      </c>
      <c r="K223" s="136" t="s">
        <v>85</v>
      </c>
      <c r="L223" s="137">
        <v>4800000</v>
      </c>
      <c r="M223" s="138">
        <v>24000000</v>
      </c>
      <c r="N223" s="135" t="s">
        <v>1154</v>
      </c>
      <c r="O223" s="136" t="s">
        <v>79</v>
      </c>
      <c r="P223" s="136" t="s">
        <v>1155</v>
      </c>
      <c r="Q223" s="144" t="s">
        <v>1565</v>
      </c>
      <c r="R223" s="121" t="s">
        <v>17</v>
      </c>
      <c r="S223" s="121">
        <v>8146</v>
      </c>
      <c r="T223" s="140" t="s">
        <v>18</v>
      </c>
      <c r="U223" s="128">
        <v>3</v>
      </c>
      <c r="V223" s="141">
        <v>45712</v>
      </c>
      <c r="W223" s="124">
        <f t="shared" si="1"/>
        <v>2</v>
      </c>
    </row>
    <row r="224" spans="1:23" ht="12.75" customHeight="1">
      <c r="A224" s="134" t="s">
        <v>1884</v>
      </c>
      <c r="B224" s="135" t="s">
        <v>1156</v>
      </c>
      <c r="C224" s="136" t="s">
        <v>21</v>
      </c>
      <c r="D224" s="135">
        <v>80111600</v>
      </c>
      <c r="E224" s="136" t="s">
        <v>1157</v>
      </c>
      <c r="F224" s="135" t="s">
        <v>461</v>
      </c>
      <c r="G224" s="136" t="s">
        <v>461</v>
      </c>
      <c r="H224" s="136">
        <v>5</v>
      </c>
      <c r="I224" s="136">
        <v>1</v>
      </c>
      <c r="J224" s="135" t="s">
        <v>885</v>
      </c>
      <c r="K224" s="136" t="s">
        <v>85</v>
      </c>
      <c r="L224" s="137">
        <v>5500000</v>
      </c>
      <c r="M224" s="138">
        <v>27500000</v>
      </c>
      <c r="N224" s="135" t="s">
        <v>1154</v>
      </c>
      <c r="O224" s="136" t="s">
        <v>79</v>
      </c>
      <c r="P224" s="136" t="s">
        <v>1155</v>
      </c>
      <c r="Q224" s="139"/>
      <c r="R224" s="121" t="s">
        <v>17</v>
      </c>
      <c r="S224" s="121">
        <v>8146</v>
      </c>
      <c r="T224" s="140" t="s">
        <v>18</v>
      </c>
      <c r="U224" s="128">
        <v>3</v>
      </c>
      <c r="V224" s="141">
        <v>45712</v>
      </c>
      <c r="W224" s="124">
        <f t="shared" si="1"/>
        <v>2</v>
      </c>
    </row>
    <row r="225" spans="1:23" ht="12.75" customHeight="1">
      <c r="A225" s="134" t="s">
        <v>1518</v>
      </c>
      <c r="B225" s="135" t="s">
        <v>1156</v>
      </c>
      <c r="C225" s="136" t="s">
        <v>21</v>
      </c>
      <c r="D225" s="135">
        <v>80111600</v>
      </c>
      <c r="E225" s="136" t="s">
        <v>1157</v>
      </c>
      <c r="F225" s="135" t="s">
        <v>461</v>
      </c>
      <c r="G225" s="136" t="s">
        <v>461</v>
      </c>
      <c r="H225" s="136">
        <v>5</v>
      </c>
      <c r="I225" s="136">
        <v>1</v>
      </c>
      <c r="J225" s="135" t="s">
        <v>885</v>
      </c>
      <c r="K225" s="136" t="s">
        <v>85</v>
      </c>
      <c r="L225" s="137">
        <v>6500000</v>
      </c>
      <c r="M225" s="138">
        <v>32500000</v>
      </c>
      <c r="N225" s="135" t="s">
        <v>1154</v>
      </c>
      <c r="O225" s="136" t="s">
        <v>79</v>
      </c>
      <c r="P225" s="136" t="s">
        <v>1155</v>
      </c>
      <c r="Q225" s="139" t="s">
        <v>1566</v>
      </c>
      <c r="R225" s="121" t="s">
        <v>17</v>
      </c>
      <c r="S225" s="121">
        <v>8146</v>
      </c>
      <c r="T225" s="140" t="s">
        <v>18</v>
      </c>
      <c r="U225" s="128">
        <v>3</v>
      </c>
      <c r="V225" s="141">
        <v>45712</v>
      </c>
      <c r="W225" s="124">
        <f t="shared" si="1"/>
        <v>2</v>
      </c>
    </row>
    <row r="226" spans="1:23" ht="12.75" customHeight="1">
      <c r="A226" s="134" t="s">
        <v>1884</v>
      </c>
      <c r="B226" s="135" t="s">
        <v>1160</v>
      </c>
      <c r="C226" s="136" t="s">
        <v>21</v>
      </c>
      <c r="D226" s="135">
        <v>80111600</v>
      </c>
      <c r="E226" s="136" t="s">
        <v>1567</v>
      </c>
      <c r="F226" s="135" t="s">
        <v>461</v>
      </c>
      <c r="G226" s="136" t="s">
        <v>461</v>
      </c>
      <c r="H226" s="136">
        <v>5</v>
      </c>
      <c r="I226" s="136">
        <v>1</v>
      </c>
      <c r="J226" s="135" t="s">
        <v>885</v>
      </c>
      <c r="K226" s="136" t="s">
        <v>85</v>
      </c>
      <c r="L226" s="137">
        <v>4508000</v>
      </c>
      <c r="M226" s="138">
        <v>22540000</v>
      </c>
      <c r="N226" s="135" t="s">
        <v>1154</v>
      </c>
      <c r="O226" s="136" t="s">
        <v>79</v>
      </c>
      <c r="P226" s="136" t="s">
        <v>1155</v>
      </c>
      <c r="Q226" s="139"/>
      <c r="R226" s="121" t="s">
        <v>17</v>
      </c>
      <c r="S226" s="121">
        <v>8146</v>
      </c>
      <c r="T226" s="140" t="s">
        <v>18</v>
      </c>
      <c r="U226" s="128">
        <v>3</v>
      </c>
      <c r="V226" s="141">
        <v>45712</v>
      </c>
      <c r="W226" s="124">
        <f t="shared" si="1"/>
        <v>2</v>
      </c>
    </row>
    <row r="227" spans="1:23" ht="12.75" customHeight="1">
      <c r="A227" s="134" t="s">
        <v>1518</v>
      </c>
      <c r="B227" s="135" t="s">
        <v>1160</v>
      </c>
      <c r="C227" s="136" t="s">
        <v>21</v>
      </c>
      <c r="D227" s="135">
        <v>80111600</v>
      </c>
      <c r="E227" s="136" t="s">
        <v>1567</v>
      </c>
      <c r="F227" s="135" t="s">
        <v>461</v>
      </c>
      <c r="G227" s="136" t="s">
        <v>461</v>
      </c>
      <c r="H227" s="136">
        <v>2</v>
      </c>
      <c r="I227" s="136">
        <v>1</v>
      </c>
      <c r="J227" s="135" t="s">
        <v>885</v>
      </c>
      <c r="K227" s="136" t="s">
        <v>85</v>
      </c>
      <c r="L227" s="137">
        <v>4508000</v>
      </c>
      <c r="M227" s="138">
        <v>9016000</v>
      </c>
      <c r="N227" s="135" t="s">
        <v>1154</v>
      </c>
      <c r="O227" s="136" t="s">
        <v>79</v>
      </c>
      <c r="P227" s="136" t="s">
        <v>1155</v>
      </c>
      <c r="Q227" s="139" t="s">
        <v>1568</v>
      </c>
      <c r="R227" s="121" t="s">
        <v>17</v>
      </c>
      <c r="S227" s="121">
        <v>8146</v>
      </c>
      <c r="T227" s="140" t="s">
        <v>18</v>
      </c>
      <c r="U227" s="128">
        <v>3</v>
      </c>
      <c r="V227" s="141">
        <v>45712</v>
      </c>
      <c r="W227" s="124">
        <f t="shared" si="1"/>
        <v>2</v>
      </c>
    </row>
    <row r="228" spans="1:23" ht="12.75" customHeight="1">
      <c r="A228" s="134" t="s">
        <v>1884</v>
      </c>
      <c r="B228" s="135" t="s">
        <v>1174</v>
      </c>
      <c r="C228" s="136" t="s">
        <v>21</v>
      </c>
      <c r="D228" s="135">
        <v>80111600</v>
      </c>
      <c r="E228" s="136" t="s">
        <v>1175</v>
      </c>
      <c r="F228" s="135" t="s">
        <v>461</v>
      </c>
      <c r="G228" s="136" t="s">
        <v>461</v>
      </c>
      <c r="H228" s="136">
        <v>5</v>
      </c>
      <c r="I228" s="136">
        <v>1</v>
      </c>
      <c r="J228" s="135" t="s">
        <v>885</v>
      </c>
      <c r="K228" s="136" t="s">
        <v>85</v>
      </c>
      <c r="L228" s="137">
        <v>6500000</v>
      </c>
      <c r="M228" s="138">
        <v>32500000</v>
      </c>
      <c r="N228" s="135" t="s">
        <v>1154</v>
      </c>
      <c r="O228" s="136" t="s">
        <v>79</v>
      </c>
      <c r="P228" s="136" t="s">
        <v>1155</v>
      </c>
      <c r="Q228" s="139"/>
      <c r="R228" s="121" t="s">
        <v>17</v>
      </c>
      <c r="S228" s="121">
        <v>8146</v>
      </c>
      <c r="T228" s="140" t="s">
        <v>18</v>
      </c>
      <c r="U228" s="128">
        <v>3</v>
      </c>
      <c r="V228" s="141">
        <v>45712</v>
      </c>
      <c r="W228" s="124">
        <f t="shared" si="1"/>
        <v>2</v>
      </c>
    </row>
    <row r="229" spans="1:23" ht="12.75" customHeight="1">
      <c r="A229" s="134" t="s">
        <v>1518</v>
      </c>
      <c r="B229" s="135" t="s">
        <v>1174</v>
      </c>
      <c r="C229" s="136" t="s">
        <v>21</v>
      </c>
      <c r="D229" s="135">
        <v>80111600</v>
      </c>
      <c r="E229" s="136" t="s">
        <v>1175</v>
      </c>
      <c r="F229" s="135" t="s">
        <v>461</v>
      </c>
      <c r="G229" s="136" t="s">
        <v>461</v>
      </c>
      <c r="H229" s="136">
        <v>3</v>
      </c>
      <c r="I229" s="136">
        <v>1</v>
      </c>
      <c r="J229" s="135" t="s">
        <v>885</v>
      </c>
      <c r="K229" s="136" t="s">
        <v>85</v>
      </c>
      <c r="L229" s="137">
        <v>6500000</v>
      </c>
      <c r="M229" s="138">
        <v>19500000</v>
      </c>
      <c r="N229" s="135" t="s">
        <v>1154</v>
      </c>
      <c r="O229" s="136" t="s">
        <v>79</v>
      </c>
      <c r="P229" s="136" t="s">
        <v>1155</v>
      </c>
      <c r="Q229" s="139" t="s">
        <v>1568</v>
      </c>
      <c r="R229" s="121" t="s">
        <v>17</v>
      </c>
      <c r="S229" s="121">
        <v>8146</v>
      </c>
      <c r="T229" s="140" t="s">
        <v>18</v>
      </c>
      <c r="U229" s="128">
        <v>3</v>
      </c>
      <c r="V229" s="141">
        <v>45712</v>
      </c>
      <c r="W229" s="124">
        <f t="shared" si="1"/>
        <v>2</v>
      </c>
    </row>
    <row r="230" spans="1:23" ht="12.75" customHeight="1">
      <c r="A230" s="145" t="s">
        <v>1569</v>
      </c>
      <c r="B230" s="146">
        <v>9</v>
      </c>
      <c r="C230" s="147" t="s">
        <v>21</v>
      </c>
      <c r="D230" s="146">
        <v>80111600</v>
      </c>
      <c r="E230" s="148" t="s">
        <v>1498</v>
      </c>
      <c r="F230" s="146" t="s">
        <v>461</v>
      </c>
      <c r="G230" s="147" t="s">
        <v>461</v>
      </c>
      <c r="H230" s="149">
        <v>5</v>
      </c>
      <c r="I230" s="149">
        <v>1</v>
      </c>
      <c r="J230" s="146" t="s">
        <v>84</v>
      </c>
      <c r="K230" s="149" t="s">
        <v>85</v>
      </c>
      <c r="L230" s="150">
        <v>3600000</v>
      </c>
      <c r="M230" s="151">
        <v>18000000</v>
      </c>
      <c r="N230" s="146" t="s">
        <v>1154</v>
      </c>
      <c r="O230" s="147" t="s">
        <v>123</v>
      </c>
      <c r="P230" s="147" t="s">
        <v>888</v>
      </c>
      <c r="Q230" s="149"/>
      <c r="R230" s="121" t="s">
        <v>17</v>
      </c>
      <c r="S230" s="121">
        <v>8146</v>
      </c>
      <c r="T230" s="140" t="s">
        <v>18</v>
      </c>
      <c r="U230" s="118">
        <v>3</v>
      </c>
      <c r="V230" s="152">
        <v>45712</v>
      </c>
      <c r="W230" s="124">
        <f t="shared" si="1"/>
        <v>1</v>
      </c>
    </row>
    <row r="231" spans="1:23" ht="12.75" customHeight="1">
      <c r="A231" s="134" t="s">
        <v>1884</v>
      </c>
      <c r="B231" s="135" t="s">
        <v>1206</v>
      </c>
      <c r="C231" s="136" t="s">
        <v>21</v>
      </c>
      <c r="D231" s="135">
        <v>43222610</v>
      </c>
      <c r="E231" s="136" t="s">
        <v>1912</v>
      </c>
      <c r="F231" s="135" t="s">
        <v>309</v>
      </c>
      <c r="G231" s="136" t="s">
        <v>309</v>
      </c>
      <c r="H231" s="136">
        <v>5</v>
      </c>
      <c r="I231" s="136">
        <v>1</v>
      </c>
      <c r="J231" s="135" t="s">
        <v>1063</v>
      </c>
      <c r="K231" s="136" t="s">
        <v>85</v>
      </c>
      <c r="L231" s="137" t="s">
        <v>1197</v>
      </c>
      <c r="M231" s="138">
        <v>5500000</v>
      </c>
      <c r="N231" s="135" t="s">
        <v>1154</v>
      </c>
      <c r="O231" s="136" t="s">
        <v>79</v>
      </c>
      <c r="P231" s="136" t="s">
        <v>1155</v>
      </c>
      <c r="Q231" s="139"/>
      <c r="R231" s="121" t="s">
        <v>17</v>
      </c>
      <c r="S231" s="121">
        <v>8146</v>
      </c>
      <c r="T231" s="140" t="s">
        <v>18</v>
      </c>
      <c r="U231" s="128">
        <v>3</v>
      </c>
      <c r="V231" s="141">
        <v>45712</v>
      </c>
      <c r="W231" s="124">
        <f t="shared" si="1"/>
        <v>2</v>
      </c>
    </row>
    <row r="232" spans="1:23" ht="12.75" customHeight="1">
      <c r="A232" s="134" t="s">
        <v>1518</v>
      </c>
      <c r="B232" s="135" t="s">
        <v>1206</v>
      </c>
      <c r="C232" s="136" t="s">
        <v>21</v>
      </c>
      <c r="D232" s="135">
        <v>43222610</v>
      </c>
      <c r="E232" s="136" t="s">
        <v>1207</v>
      </c>
      <c r="F232" s="135" t="s">
        <v>309</v>
      </c>
      <c r="G232" s="136" t="s">
        <v>309</v>
      </c>
      <c r="H232" s="136">
        <v>5</v>
      </c>
      <c r="I232" s="136">
        <v>1</v>
      </c>
      <c r="J232" s="135" t="s">
        <v>1063</v>
      </c>
      <c r="K232" s="136" t="s">
        <v>85</v>
      </c>
      <c r="L232" s="137" t="s">
        <v>1197</v>
      </c>
      <c r="M232" s="138">
        <v>5500000</v>
      </c>
      <c r="N232" s="135" t="s">
        <v>1154</v>
      </c>
      <c r="O232" s="136" t="s">
        <v>79</v>
      </c>
      <c r="P232" s="136" t="s">
        <v>1155</v>
      </c>
      <c r="Q232" s="139" t="s">
        <v>1570</v>
      </c>
      <c r="R232" s="121" t="s">
        <v>17</v>
      </c>
      <c r="S232" s="121">
        <v>8146</v>
      </c>
      <c r="T232" s="140" t="s">
        <v>18</v>
      </c>
      <c r="U232" s="128">
        <v>3</v>
      </c>
      <c r="V232" s="141">
        <v>45712</v>
      </c>
      <c r="W232" s="124">
        <f t="shared" si="1"/>
        <v>2</v>
      </c>
    </row>
    <row r="233" spans="1:23" ht="12.75" customHeight="1">
      <c r="A233" s="134" t="s">
        <v>1884</v>
      </c>
      <c r="B233" s="135" t="s">
        <v>1164</v>
      </c>
      <c r="C233" s="136" t="s">
        <v>21</v>
      </c>
      <c r="D233" s="135">
        <v>80111600</v>
      </c>
      <c r="E233" s="136" t="s">
        <v>1913</v>
      </c>
      <c r="F233" s="135" t="s">
        <v>675</v>
      </c>
      <c r="G233" s="136" t="s">
        <v>675</v>
      </c>
      <c r="H233" s="136">
        <v>5</v>
      </c>
      <c r="I233" s="136">
        <v>1</v>
      </c>
      <c r="J233" s="135" t="s">
        <v>885</v>
      </c>
      <c r="K233" s="136" t="s">
        <v>85</v>
      </c>
      <c r="L233" s="137">
        <v>4700000</v>
      </c>
      <c r="M233" s="138">
        <v>23500000</v>
      </c>
      <c r="N233" s="135" t="s">
        <v>1154</v>
      </c>
      <c r="O233" s="136" t="s">
        <v>79</v>
      </c>
      <c r="P233" s="136" t="s">
        <v>1155</v>
      </c>
      <c r="Q233" s="139"/>
      <c r="R233" s="121" t="s">
        <v>17</v>
      </c>
      <c r="S233" s="121">
        <v>8146</v>
      </c>
      <c r="T233" s="140" t="s">
        <v>18</v>
      </c>
      <c r="U233" s="128">
        <v>3</v>
      </c>
      <c r="V233" s="141">
        <v>45712</v>
      </c>
      <c r="W233" s="124">
        <f t="shared" si="1"/>
        <v>2</v>
      </c>
    </row>
    <row r="234" spans="1:23" ht="12.75" customHeight="1">
      <c r="A234" s="134" t="s">
        <v>1518</v>
      </c>
      <c r="B234" s="135" t="s">
        <v>1164</v>
      </c>
      <c r="C234" s="136" t="s">
        <v>21</v>
      </c>
      <c r="D234" s="135">
        <v>80111600</v>
      </c>
      <c r="E234" s="144" t="s">
        <v>1165</v>
      </c>
      <c r="F234" s="135" t="s">
        <v>675</v>
      </c>
      <c r="G234" s="136" t="s">
        <v>675</v>
      </c>
      <c r="H234" s="136">
        <v>5</v>
      </c>
      <c r="I234" s="136">
        <v>1</v>
      </c>
      <c r="J234" s="135" t="s">
        <v>885</v>
      </c>
      <c r="K234" s="136" t="s">
        <v>85</v>
      </c>
      <c r="L234" s="137">
        <v>4700000</v>
      </c>
      <c r="M234" s="138">
        <v>23500000</v>
      </c>
      <c r="N234" s="135" t="s">
        <v>1154</v>
      </c>
      <c r="O234" s="136" t="s">
        <v>79</v>
      </c>
      <c r="P234" s="136" t="s">
        <v>1155</v>
      </c>
      <c r="Q234" s="139" t="s">
        <v>1570</v>
      </c>
      <c r="R234" s="121" t="s">
        <v>17</v>
      </c>
      <c r="S234" s="121">
        <v>8146</v>
      </c>
      <c r="T234" s="140" t="s">
        <v>18</v>
      </c>
      <c r="U234" s="128">
        <v>3</v>
      </c>
      <c r="V234" s="141">
        <v>45712</v>
      </c>
      <c r="W234" s="124">
        <f t="shared" si="1"/>
        <v>2</v>
      </c>
    </row>
    <row r="235" spans="1:23" ht="12.75" customHeight="1">
      <c r="A235" s="134" t="s">
        <v>1884</v>
      </c>
      <c r="B235" s="135" t="s">
        <v>1210</v>
      </c>
      <c r="C235" s="136" t="s">
        <v>21</v>
      </c>
      <c r="D235" s="135">
        <v>80111600</v>
      </c>
      <c r="E235" s="136" t="s">
        <v>1484</v>
      </c>
      <c r="F235" s="135" t="s">
        <v>675</v>
      </c>
      <c r="G235" s="136" t="s">
        <v>675</v>
      </c>
      <c r="H235" s="136">
        <v>1</v>
      </c>
      <c r="I235" s="136">
        <v>1</v>
      </c>
      <c r="J235" s="135" t="s">
        <v>885</v>
      </c>
      <c r="K235" s="136" t="s">
        <v>85</v>
      </c>
      <c r="L235" s="137">
        <v>17885460</v>
      </c>
      <c r="M235" s="138">
        <v>17885460</v>
      </c>
      <c r="N235" s="135" t="s">
        <v>1154</v>
      </c>
      <c r="O235" s="136" t="s">
        <v>79</v>
      </c>
      <c r="P235" s="136" t="s">
        <v>1155</v>
      </c>
      <c r="Q235" s="139"/>
      <c r="R235" s="121" t="s">
        <v>17</v>
      </c>
      <c r="S235" s="121">
        <v>8146</v>
      </c>
      <c r="T235" s="140" t="s">
        <v>18</v>
      </c>
      <c r="U235" s="128">
        <v>3</v>
      </c>
      <c r="V235" s="141">
        <v>45712</v>
      </c>
      <c r="W235" s="124">
        <f t="shared" si="1"/>
        <v>2</v>
      </c>
    </row>
    <row r="236" spans="1:23" ht="12.75" customHeight="1">
      <c r="A236" s="134" t="s">
        <v>1518</v>
      </c>
      <c r="B236" s="135" t="s">
        <v>1210</v>
      </c>
      <c r="C236" s="136" t="s">
        <v>21</v>
      </c>
      <c r="D236" s="135">
        <v>80111600</v>
      </c>
      <c r="E236" s="136" t="s">
        <v>1484</v>
      </c>
      <c r="F236" s="135" t="s">
        <v>675</v>
      </c>
      <c r="G236" s="136" t="s">
        <v>675</v>
      </c>
      <c r="H236" s="136">
        <v>1</v>
      </c>
      <c r="I236" s="136">
        <v>1</v>
      </c>
      <c r="J236" s="135" t="s">
        <v>885</v>
      </c>
      <c r="K236" s="136" t="s">
        <v>85</v>
      </c>
      <c r="L236" s="137">
        <v>19909460</v>
      </c>
      <c r="M236" s="138">
        <v>19909460</v>
      </c>
      <c r="N236" s="135" t="s">
        <v>1154</v>
      </c>
      <c r="O236" s="136" t="s">
        <v>79</v>
      </c>
      <c r="P236" s="136" t="s">
        <v>1155</v>
      </c>
      <c r="Q236" s="139" t="s">
        <v>1571</v>
      </c>
      <c r="R236" s="121" t="s">
        <v>17</v>
      </c>
      <c r="S236" s="121">
        <v>8146</v>
      </c>
      <c r="T236" s="140" t="s">
        <v>18</v>
      </c>
      <c r="U236" s="128">
        <v>3</v>
      </c>
      <c r="V236" s="141">
        <v>45712</v>
      </c>
      <c r="W236" s="124">
        <f t="shared" si="1"/>
        <v>2</v>
      </c>
    </row>
    <row r="237" spans="1:23" ht="12.75" customHeight="1">
      <c r="A237" s="121" t="s">
        <v>1884</v>
      </c>
      <c r="B237" s="122" t="s">
        <v>335</v>
      </c>
      <c r="C237" s="121" t="s">
        <v>11</v>
      </c>
      <c r="D237" s="121">
        <v>80111600</v>
      </c>
      <c r="E237" s="121" t="s">
        <v>1305</v>
      </c>
      <c r="F237" s="121" t="s">
        <v>315</v>
      </c>
      <c r="G237" s="121" t="str">
        <f t="shared" ref="G237:G248" si="4">+F237</f>
        <v>MARZO</v>
      </c>
      <c r="H237" s="121">
        <v>4</v>
      </c>
      <c r="I237" s="121">
        <v>1</v>
      </c>
      <c r="J237" s="121" t="s">
        <v>84</v>
      </c>
      <c r="K237" s="121" t="s">
        <v>85</v>
      </c>
      <c r="L237" s="123">
        <v>7000000</v>
      </c>
      <c r="M237" s="123">
        <f>+L237*-H237</f>
        <v>-28000000</v>
      </c>
      <c r="N237" s="121" t="s">
        <v>288</v>
      </c>
      <c r="O237" s="121" t="s">
        <v>79</v>
      </c>
      <c r="P237" s="121" t="s">
        <v>289</v>
      </c>
      <c r="Q237" s="153" t="s">
        <v>1573</v>
      </c>
      <c r="R237" s="121" t="s">
        <v>1520</v>
      </c>
      <c r="S237" s="121">
        <v>8080</v>
      </c>
      <c r="T237" s="127">
        <v>2024110010212</v>
      </c>
      <c r="U237" s="128">
        <v>4</v>
      </c>
      <c r="V237" s="129"/>
      <c r="W237" s="124">
        <f t="shared" si="1"/>
        <v>2</v>
      </c>
    </row>
    <row r="238" spans="1:23" ht="12.75" customHeight="1">
      <c r="A238" s="121" t="s">
        <v>1518</v>
      </c>
      <c r="B238" s="122" t="s">
        <v>335</v>
      </c>
      <c r="C238" s="121" t="s">
        <v>11</v>
      </c>
      <c r="D238" s="121">
        <v>80111600</v>
      </c>
      <c r="E238" s="121" t="s">
        <v>336</v>
      </c>
      <c r="F238" s="121" t="s">
        <v>315</v>
      </c>
      <c r="G238" s="121" t="str">
        <f t="shared" si="4"/>
        <v>MARZO</v>
      </c>
      <c r="H238" s="121">
        <v>8</v>
      </c>
      <c r="I238" s="121">
        <v>1</v>
      </c>
      <c r="J238" s="121" t="s">
        <v>84</v>
      </c>
      <c r="K238" s="121" t="s">
        <v>85</v>
      </c>
      <c r="L238" s="123">
        <v>7000000</v>
      </c>
      <c r="M238" s="123">
        <f>+L238*H238</f>
        <v>56000000</v>
      </c>
      <c r="N238" s="121" t="s">
        <v>288</v>
      </c>
      <c r="O238" s="121" t="s">
        <v>316</v>
      </c>
      <c r="P238" s="121" t="s">
        <v>289</v>
      </c>
      <c r="Q238" s="154"/>
      <c r="R238" s="121" t="s">
        <v>1520</v>
      </c>
      <c r="S238" s="121">
        <v>8080</v>
      </c>
      <c r="T238" s="127">
        <v>2024110010212</v>
      </c>
      <c r="U238" s="128">
        <v>4</v>
      </c>
      <c r="V238" s="129"/>
      <c r="W238" s="124">
        <f t="shared" si="1"/>
        <v>2</v>
      </c>
    </row>
    <row r="239" spans="1:23" ht="12.75" customHeight="1">
      <c r="A239" s="121" t="s">
        <v>1884</v>
      </c>
      <c r="B239" s="122" t="s">
        <v>385</v>
      </c>
      <c r="C239" s="121" t="s">
        <v>11</v>
      </c>
      <c r="D239" s="121">
        <v>80111600</v>
      </c>
      <c r="E239" s="121" t="s">
        <v>1329</v>
      </c>
      <c r="F239" s="121" t="s">
        <v>309</v>
      </c>
      <c r="G239" s="121" t="str">
        <f t="shared" si="4"/>
        <v>Marzo</v>
      </c>
      <c r="H239" s="121">
        <v>4</v>
      </c>
      <c r="I239" s="121">
        <v>1</v>
      </c>
      <c r="J239" s="121" t="s">
        <v>84</v>
      </c>
      <c r="K239" s="121" t="s">
        <v>85</v>
      </c>
      <c r="L239" s="123">
        <v>2500000</v>
      </c>
      <c r="M239" s="123">
        <f>+L239*-H239</f>
        <v>-10000000</v>
      </c>
      <c r="N239" s="121" t="s">
        <v>288</v>
      </c>
      <c r="O239" s="121" t="s">
        <v>79</v>
      </c>
      <c r="P239" s="121" t="s">
        <v>289</v>
      </c>
      <c r="Q239" s="153" t="s">
        <v>1573</v>
      </c>
      <c r="R239" s="121" t="s">
        <v>1520</v>
      </c>
      <c r="S239" s="121">
        <v>8080</v>
      </c>
      <c r="T239" s="127">
        <v>2024110010212</v>
      </c>
      <c r="U239" s="128">
        <v>4</v>
      </c>
      <c r="V239" s="129"/>
      <c r="W239" s="124">
        <f t="shared" si="1"/>
        <v>2</v>
      </c>
    </row>
    <row r="240" spans="1:23" ht="12.75" customHeight="1">
      <c r="A240" s="121" t="s">
        <v>1518</v>
      </c>
      <c r="B240" s="122" t="s">
        <v>385</v>
      </c>
      <c r="C240" s="121" t="s">
        <v>11</v>
      </c>
      <c r="D240" s="121">
        <v>80111600</v>
      </c>
      <c r="E240" s="121" t="s">
        <v>1572</v>
      </c>
      <c r="F240" s="121" t="s">
        <v>309</v>
      </c>
      <c r="G240" s="121" t="str">
        <f t="shared" si="4"/>
        <v>Marzo</v>
      </c>
      <c r="H240" s="121">
        <v>7</v>
      </c>
      <c r="I240" s="121">
        <v>1</v>
      </c>
      <c r="J240" s="121" t="s">
        <v>84</v>
      </c>
      <c r="K240" s="121" t="s">
        <v>85</v>
      </c>
      <c r="L240" s="123">
        <v>2500000</v>
      </c>
      <c r="M240" s="123">
        <f>+L240*H240</f>
        <v>17500000</v>
      </c>
      <c r="N240" s="121" t="s">
        <v>288</v>
      </c>
      <c r="O240" s="121" t="s">
        <v>310</v>
      </c>
      <c r="P240" s="121" t="s">
        <v>289</v>
      </c>
      <c r="Q240" s="154"/>
      <c r="R240" s="121" t="s">
        <v>1520</v>
      </c>
      <c r="S240" s="121">
        <v>8080</v>
      </c>
      <c r="T240" s="127">
        <v>2024110010212</v>
      </c>
      <c r="U240" s="128">
        <v>4</v>
      </c>
      <c r="V240" s="129"/>
      <c r="W240" s="124">
        <f t="shared" si="1"/>
        <v>2</v>
      </c>
    </row>
    <row r="241" spans="1:23" ht="12.75" customHeight="1">
      <c r="A241" s="121" t="s">
        <v>1539</v>
      </c>
      <c r="B241" s="128">
        <v>10</v>
      </c>
      <c r="C241" s="121" t="s">
        <v>11</v>
      </c>
      <c r="D241" s="121">
        <v>80111600</v>
      </c>
      <c r="E241" s="121" t="s">
        <v>1249</v>
      </c>
      <c r="F241" s="121" t="s">
        <v>83</v>
      </c>
      <c r="G241" s="121" t="str">
        <f t="shared" si="4"/>
        <v>FEBRERO</v>
      </c>
      <c r="H241" s="121">
        <v>6</v>
      </c>
      <c r="I241" s="121">
        <v>1</v>
      </c>
      <c r="J241" s="121" t="s">
        <v>84</v>
      </c>
      <c r="K241" s="121" t="s">
        <v>85</v>
      </c>
      <c r="L241" s="123">
        <v>7000000</v>
      </c>
      <c r="M241" s="123">
        <f>+H241*L241</f>
        <v>42000000</v>
      </c>
      <c r="N241" s="121" t="s">
        <v>288</v>
      </c>
      <c r="O241" s="121" t="s">
        <v>79</v>
      </c>
      <c r="P241" s="121" t="s">
        <v>289</v>
      </c>
      <c r="Q241" s="153" t="s">
        <v>1573</v>
      </c>
      <c r="R241" s="121" t="s">
        <v>1520</v>
      </c>
      <c r="S241" s="121">
        <v>8080</v>
      </c>
      <c r="T241" s="127">
        <v>2024110010212</v>
      </c>
      <c r="U241" s="128">
        <v>4</v>
      </c>
      <c r="V241" s="129"/>
      <c r="W241" s="124">
        <f t="shared" si="1"/>
        <v>1</v>
      </c>
    </row>
    <row r="242" spans="1:23" ht="12.75" customHeight="1">
      <c r="A242" s="121" t="s">
        <v>1539</v>
      </c>
      <c r="B242" s="128">
        <v>11</v>
      </c>
      <c r="C242" s="121" t="s">
        <v>11</v>
      </c>
      <c r="D242" s="121">
        <v>80111600</v>
      </c>
      <c r="E242" s="121" t="s">
        <v>1251</v>
      </c>
      <c r="F242" s="121" t="s">
        <v>83</v>
      </c>
      <c r="G242" s="121" t="str">
        <f t="shared" si="4"/>
        <v>FEBRERO</v>
      </c>
      <c r="H242" s="121">
        <v>5</v>
      </c>
      <c r="I242" s="121">
        <v>1</v>
      </c>
      <c r="J242" s="121" t="s">
        <v>84</v>
      </c>
      <c r="K242" s="121" t="s">
        <v>85</v>
      </c>
      <c r="L242" s="123">
        <v>5000000</v>
      </c>
      <c r="M242" s="123">
        <f>+L242*H242</f>
        <v>25000000</v>
      </c>
      <c r="N242" s="121" t="s">
        <v>288</v>
      </c>
      <c r="O242" s="121" t="s">
        <v>316</v>
      </c>
      <c r="P242" s="121" t="s">
        <v>289</v>
      </c>
      <c r="Q242" s="154"/>
      <c r="R242" s="121" t="s">
        <v>1520</v>
      </c>
      <c r="S242" s="121">
        <v>8080</v>
      </c>
      <c r="T242" s="127">
        <v>2024110010212</v>
      </c>
      <c r="U242" s="128">
        <v>4</v>
      </c>
      <c r="V242" s="129"/>
      <c r="W242" s="124">
        <f t="shared" si="1"/>
        <v>1</v>
      </c>
    </row>
    <row r="243" spans="1:23" ht="12.75" customHeight="1">
      <c r="A243" s="121" t="s">
        <v>1884</v>
      </c>
      <c r="B243" s="122" t="s">
        <v>414</v>
      </c>
      <c r="C243" s="121" t="s">
        <v>12</v>
      </c>
      <c r="D243" s="121">
        <v>80111600</v>
      </c>
      <c r="E243" s="121" t="s">
        <v>1343</v>
      </c>
      <c r="F243" s="121" t="s">
        <v>315</v>
      </c>
      <c r="G243" s="121" t="str">
        <f t="shared" si="4"/>
        <v>MARZO</v>
      </c>
      <c r="H243" s="121">
        <v>4</v>
      </c>
      <c r="I243" s="121">
        <v>1</v>
      </c>
      <c r="J243" s="121" t="s">
        <v>84</v>
      </c>
      <c r="K243" s="121" t="s">
        <v>85</v>
      </c>
      <c r="L243" s="123">
        <v>5000000</v>
      </c>
      <c r="M243" s="123">
        <f>+L243*-H243</f>
        <v>-20000000</v>
      </c>
      <c r="N243" s="121" t="s">
        <v>288</v>
      </c>
      <c r="O243" s="121" t="s">
        <v>79</v>
      </c>
      <c r="P243" s="121" t="s">
        <v>289</v>
      </c>
      <c r="Q243" s="153" t="s">
        <v>1573</v>
      </c>
      <c r="R243" s="121" t="s">
        <v>1520</v>
      </c>
      <c r="S243" s="121">
        <v>8080</v>
      </c>
      <c r="T243" s="127">
        <v>2024110010212</v>
      </c>
      <c r="U243" s="128">
        <v>4</v>
      </c>
      <c r="V243" s="129"/>
      <c r="W243" s="124">
        <f t="shared" si="1"/>
        <v>2</v>
      </c>
    </row>
    <row r="244" spans="1:23" ht="12.75" customHeight="1">
      <c r="A244" s="121" t="s">
        <v>1518</v>
      </c>
      <c r="B244" s="122" t="s">
        <v>414</v>
      </c>
      <c r="C244" s="121" t="s">
        <v>12</v>
      </c>
      <c r="D244" s="121">
        <v>80111600</v>
      </c>
      <c r="E244" s="121" t="s">
        <v>416</v>
      </c>
      <c r="F244" s="121" t="s">
        <v>315</v>
      </c>
      <c r="G244" s="121" t="str">
        <f t="shared" si="4"/>
        <v>MARZO</v>
      </c>
      <c r="H244" s="121">
        <v>6</v>
      </c>
      <c r="I244" s="121">
        <v>1</v>
      </c>
      <c r="J244" s="121" t="s">
        <v>84</v>
      </c>
      <c r="K244" s="121" t="s">
        <v>85</v>
      </c>
      <c r="L244" s="123">
        <v>5000000</v>
      </c>
      <c r="M244" s="123">
        <f>+L244*H244</f>
        <v>30000000</v>
      </c>
      <c r="N244" s="121" t="s">
        <v>288</v>
      </c>
      <c r="O244" s="121" t="s">
        <v>316</v>
      </c>
      <c r="P244" s="121" t="s">
        <v>289</v>
      </c>
      <c r="Q244" s="154"/>
      <c r="R244" s="121" t="s">
        <v>1520</v>
      </c>
      <c r="S244" s="121">
        <v>8080</v>
      </c>
      <c r="T244" s="127">
        <v>2024110010212</v>
      </c>
      <c r="U244" s="128">
        <v>4</v>
      </c>
      <c r="V244" s="129"/>
      <c r="W244" s="124">
        <f t="shared" si="1"/>
        <v>2</v>
      </c>
    </row>
    <row r="245" spans="1:23" ht="12.75" customHeight="1">
      <c r="A245" s="121" t="s">
        <v>1884</v>
      </c>
      <c r="B245" s="122" t="s">
        <v>422</v>
      </c>
      <c r="C245" s="121" t="s">
        <v>12</v>
      </c>
      <c r="D245" s="121">
        <v>80111600</v>
      </c>
      <c r="E245" s="121" t="s">
        <v>1348</v>
      </c>
      <c r="F245" s="121" t="s">
        <v>315</v>
      </c>
      <c r="G245" s="121" t="str">
        <f t="shared" si="4"/>
        <v>MARZO</v>
      </c>
      <c r="H245" s="121">
        <v>4</v>
      </c>
      <c r="I245" s="121">
        <v>1</v>
      </c>
      <c r="J245" s="121" t="s">
        <v>84</v>
      </c>
      <c r="K245" s="121" t="s">
        <v>85</v>
      </c>
      <c r="L245" s="123">
        <v>4000000</v>
      </c>
      <c r="M245" s="123">
        <f>+L245*-H245</f>
        <v>-16000000</v>
      </c>
      <c r="N245" s="121" t="s">
        <v>288</v>
      </c>
      <c r="O245" s="121" t="s">
        <v>79</v>
      </c>
      <c r="P245" s="121" t="s">
        <v>289</v>
      </c>
      <c r="Q245" s="153" t="s">
        <v>1573</v>
      </c>
      <c r="R245" s="121" t="s">
        <v>1520</v>
      </c>
      <c r="S245" s="121">
        <v>8080</v>
      </c>
      <c r="T245" s="127">
        <v>2024110010212</v>
      </c>
      <c r="U245" s="128">
        <v>4</v>
      </c>
      <c r="V245" s="129"/>
      <c r="W245" s="124">
        <f t="shared" si="1"/>
        <v>2</v>
      </c>
    </row>
    <row r="246" spans="1:23" ht="12.75" customHeight="1">
      <c r="A246" s="121" t="s">
        <v>1518</v>
      </c>
      <c r="B246" s="122" t="s">
        <v>422</v>
      </c>
      <c r="C246" s="121" t="s">
        <v>12</v>
      </c>
      <c r="D246" s="121">
        <v>80111600</v>
      </c>
      <c r="E246" s="121" t="s">
        <v>423</v>
      </c>
      <c r="F246" s="121" t="s">
        <v>315</v>
      </c>
      <c r="G246" s="121" t="str">
        <f t="shared" si="4"/>
        <v>MARZO</v>
      </c>
      <c r="H246" s="121">
        <v>5</v>
      </c>
      <c r="I246" s="121">
        <v>1</v>
      </c>
      <c r="J246" s="121" t="s">
        <v>84</v>
      </c>
      <c r="K246" s="121" t="s">
        <v>85</v>
      </c>
      <c r="L246" s="123">
        <v>4000000</v>
      </c>
      <c r="M246" s="123">
        <f>+L246*H246</f>
        <v>20000000</v>
      </c>
      <c r="N246" s="121" t="s">
        <v>288</v>
      </c>
      <c r="O246" s="121" t="s">
        <v>316</v>
      </c>
      <c r="P246" s="121" t="s">
        <v>289</v>
      </c>
      <c r="Q246" s="154"/>
      <c r="R246" s="121" t="s">
        <v>1520</v>
      </c>
      <c r="S246" s="121">
        <v>8080</v>
      </c>
      <c r="T246" s="127">
        <v>2024110010212</v>
      </c>
      <c r="U246" s="128">
        <v>4</v>
      </c>
      <c r="V246" s="129"/>
      <c r="W246" s="124">
        <f t="shared" si="1"/>
        <v>2</v>
      </c>
    </row>
    <row r="247" spans="1:23" ht="12.75" customHeight="1">
      <c r="A247" s="121" t="s">
        <v>1884</v>
      </c>
      <c r="B247" s="122" t="s">
        <v>436</v>
      </c>
      <c r="C247" s="121" t="s">
        <v>12</v>
      </c>
      <c r="D247" s="121">
        <v>80111600</v>
      </c>
      <c r="E247" s="121" t="s">
        <v>1353</v>
      </c>
      <c r="F247" s="121" t="s">
        <v>315</v>
      </c>
      <c r="G247" s="121" t="str">
        <f t="shared" si="4"/>
        <v>MARZO</v>
      </c>
      <c r="H247" s="121">
        <v>4</v>
      </c>
      <c r="I247" s="121">
        <v>1</v>
      </c>
      <c r="J247" s="121" t="s">
        <v>84</v>
      </c>
      <c r="K247" s="121" t="s">
        <v>85</v>
      </c>
      <c r="L247" s="123">
        <v>5300000</v>
      </c>
      <c r="M247" s="123">
        <f>+L247*-H247</f>
        <v>-21200000</v>
      </c>
      <c r="N247" s="121" t="s">
        <v>288</v>
      </c>
      <c r="O247" s="121" t="s">
        <v>79</v>
      </c>
      <c r="P247" s="121" t="s">
        <v>289</v>
      </c>
      <c r="Q247" s="153" t="s">
        <v>1573</v>
      </c>
      <c r="R247" s="121" t="s">
        <v>1520</v>
      </c>
      <c r="S247" s="121">
        <v>8080</v>
      </c>
      <c r="T247" s="127">
        <v>2024110010212</v>
      </c>
      <c r="U247" s="128">
        <v>4</v>
      </c>
      <c r="V247" s="129"/>
      <c r="W247" s="124">
        <f t="shared" si="1"/>
        <v>2</v>
      </c>
    </row>
    <row r="248" spans="1:23" ht="12.75" customHeight="1">
      <c r="A248" s="121" t="s">
        <v>1518</v>
      </c>
      <c r="B248" s="122" t="s">
        <v>436</v>
      </c>
      <c r="C248" s="121" t="s">
        <v>12</v>
      </c>
      <c r="D248" s="121">
        <v>80111600</v>
      </c>
      <c r="E248" s="121" t="s">
        <v>437</v>
      </c>
      <c r="F248" s="121" t="s">
        <v>315</v>
      </c>
      <c r="G248" s="121" t="str">
        <f t="shared" si="4"/>
        <v>MARZO</v>
      </c>
      <c r="H248" s="121">
        <v>6</v>
      </c>
      <c r="I248" s="121">
        <v>1</v>
      </c>
      <c r="J248" s="121" t="s">
        <v>84</v>
      </c>
      <c r="K248" s="121" t="s">
        <v>85</v>
      </c>
      <c r="L248" s="123">
        <v>6000000</v>
      </c>
      <c r="M248" s="123">
        <f>+L248*H248</f>
        <v>36000000</v>
      </c>
      <c r="N248" s="121" t="s">
        <v>288</v>
      </c>
      <c r="O248" s="121" t="s">
        <v>316</v>
      </c>
      <c r="P248" s="121" t="s">
        <v>289</v>
      </c>
      <c r="Q248" s="154"/>
      <c r="R248" s="121" t="s">
        <v>1520</v>
      </c>
      <c r="S248" s="121">
        <v>8080</v>
      </c>
      <c r="T248" s="127">
        <v>2024110010212</v>
      </c>
      <c r="U248" s="128">
        <v>4</v>
      </c>
      <c r="V248" s="129"/>
      <c r="W248" s="124">
        <f t="shared" si="1"/>
        <v>2</v>
      </c>
    </row>
    <row r="249" spans="1:23" ht="12.75" customHeight="1">
      <c r="A249" s="121" t="s">
        <v>1884</v>
      </c>
      <c r="B249" s="122" t="s">
        <v>1221</v>
      </c>
      <c r="C249" s="121" t="s">
        <v>26</v>
      </c>
      <c r="D249" s="121">
        <v>80111604</v>
      </c>
      <c r="E249" s="118" t="s">
        <v>1489</v>
      </c>
      <c r="F249" s="121" t="s">
        <v>315</v>
      </c>
      <c r="G249" s="121" t="s">
        <v>315</v>
      </c>
      <c r="H249" s="121">
        <v>5</v>
      </c>
      <c r="I249" s="122">
        <v>1</v>
      </c>
      <c r="J249" s="121" t="s">
        <v>84</v>
      </c>
      <c r="K249" s="121" t="s">
        <v>85</v>
      </c>
      <c r="L249" s="131">
        <v>5500000</v>
      </c>
      <c r="M249" s="131">
        <f>+L249*-H249</f>
        <v>-27500000</v>
      </c>
      <c r="N249" s="131" t="s">
        <v>288</v>
      </c>
      <c r="O249" s="121" t="s">
        <v>79</v>
      </c>
      <c r="P249" s="122" t="s">
        <v>1217</v>
      </c>
      <c r="Q249" s="153" t="s">
        <v>1890</v>
      </c>
      <c r="R249" s="121" t="s">
        <v>25</v>
      </c>
      <c r="S249" s="121">
        <v>8238</v>
      </c>
      <c r="T249" s="127">
        <v>2024110010322</v>
      </c>
      <c r="U249" s="128">
        <v>5</v>
      </c>
      <c r="V249" s="129"/>
      <c r="W249" s="124">
        <f t="shared" si="1"/>
        <v>2</v>
      </c>
    </row>
    <row r="250" spans="1:23" ht="12.75" customHeight="1">
      <c r="A250" s="121" t="s">
        <v>1518</v>
      </c>
      <c r="B250" s="122" t="s">
        <v>1221</v>
      </c>
      <c r="C250" s="121" t="s">
        <v>26</v>
      </c>
      <c r="D250" s="121">
        <v>80111604</v>
      </c>
      <c r="E250" s="118" t="s">
        <v>1222</v>
      </c>
      <c r="F250" s="121" t="s">
        <v>315</v>
      </c>
      <c r="G250" s="121" t="s">
        <v>315</v>
      </c>
      <c r="H250" s="121">
        <v>6</v>
      </c>
      <c r="I250" s="122">
        <v>1</v>
      </c>
      <c r="J250" s="121" t="s">
        <v>84</v>
      </c>
      <c r="K250" s="121" t="s">
        <v>85</v>
      </c>
      <c r="L250" s="131">
        <v>5500000</v>
      </c>
      <c r="M250" s="131">
        <f>+L250*H250</f>
        <v>33000000</v>
      </c>
      <c r="N250" s="131" t="s">
        <v>288</v>
      </c>
      <c r="O250" s="121" t="s">
        <v>79</v>
      </c>
      <c r="P250" s="122" t="s">
        <v>1217</v>
      </c>
      <c r="Q250" s="154"/>
      <c r="R250" s="121" t="s">
        <v>25</v>
      </c>
      <c r="S250" s="121">
        <v>8238</v>
      </c>
      <c r="T250" s="127">
        <v>2024110010322</v>
      </c>
      <c r="U250" s="128">
        <v>5</v>
      </c>
      <c r="V250" s="129"/>
      <c r="W250" s="124">
        <f t="shared" si="1"/>
        <v>2</v>
      </c>
    </row>
    <row r="251" spans="1:23" ht="12.75" customHeight="1">
      <c r="A251" s="121" t="s">
        <v>1884</v>
      </c>
      <c r="B251" s="122" t="s">
        <v>1230</v>
      </c>
      <c r="C251" s="121" t="s">
        <v>26</v>
      </c>
      <c r="D251" s="121">
        <v>80111610</v>
      </c>
      <c r="E251" s="121" t="s">
        <v>1495</v>
      </c>
      <c r="F251" s="121" t="s">
        <v>461</v>
      </c>
      <c r="G251" s="121" t="s">
        <v>461</v>
      </c>
      <c r="H251" s="121">
        <v>6</v>
      </c>
      <c r="I251" s="121">
        <v>1</v>
      </c>
      <c r="J251" s="121" t="s">
        <v>84</v>
      </c>
      <c r="K251" s="121" t="s">
        <v>85</v>
      </c>
      <c r="L251" s="155">
        <v>39090000</v>
      </c>
      <c r="M251" s="131">
        <v>-39090000</v>
      </c>
      <c r="N251" s="131" t="s">
        <v>288</v>
      </c>
      <c r="O251" s="121" t="s">
        <v>79</v>
      </c>
      <c r="P251" s="122" t="s">
        <v>1217</v>
      </c>
      <c r="Q251" s="153" t="s">
        <v>1890</v>
      </c>
      <c r="R251" s="121" t="s">
        <v>25</v>
      </c>
      <c r="S251" s="121">
        <v>8238</v>
      </c>
      <c r="T251" s="127">
        <v>2024110010322</v>
      </c>
      <c r="U251" s="128">
        <v>5</v>
      </c>
      <c r="V251" s="129"/>
      <c r="W251" s="124">
        <f t="shared" si="1"/>
        <v>2</v>
      </c>
    </row>
    <row r="252" spans="1:23" ht="12.75" customHeight="1">
      <c r="A252" s="121" t="s">
        <v>1518</v>
      </c>
      <c r="B252" s="122" t="s">
        <v>1230</v>
      </c>
      <c r="C252" s="121" t="s">
        <v>26</v>
      </c>
      <c r="D252" s="121">
        <v>80111610</v>
      </c>
      <c r="E252" s="121" t="s">
        <v>1495</v>
      </c>
      <c r="F252" s="121" t="s">
        <v>461</v>
      </c>
      <c r="G252" s="121" t="s">
        <v>461</v>
      </c>
      <c r="H252" s="121">
        <v>6</v>
      </c>
      <c r="I252" s="121">
        <v>1</v>
      </c>
      <c r="J252" s="121" t="s">
        <v>84</v>
      </c>
      <c r="K252" s="121" t="s">
        <v>85</v>
      </c>
      <c r="L252" s="155">
        <f>+M252</f>
        <v>33590000</v>
      </c>
      <c r="M252" s="131">
        <f>39090000-5500000</f>
        <v>33590000</v>
      </c>
      <c r="N252" s="131" t="s">
        <v>288</v>
      </c>
      <c r="O252" s="121" t="s">
        <v>79</v>
      </c>
      <c r="P252" s="122" t="s">
        <v>1217</v>
      </c>
      <c r="Q252" s="154"/>
      <c r="R252" s="121" t="s">
        <v>25</v>
      </c>
      <c r="S252" s="121">
        <v>8238</v>
      </c>
      <c r="T252" s="127">
        <v>2024110010322</v>
      </c>
      <c r="U252" s="128">
        <v>5</v>
      </c>
      <c r="V252" s="129"/>
      <c r="W252" s="124">
        <f t="shared" si="1"/>
        <v>2</v>
      </c>
    </row>
    <row r="253" spans="1:23" ht="12.75" customHeight="1">
      <c r="A253" s="121" t="s">
        <v>1884</v>
      </c>
      <c r="B253" s="121" t="s">
        <v>167</v>
      </c>
      <c r="C253" s="121" t="s">
        <v>16</v>
      </c>
      <c r="D253" s="121">
        <v>80111600</v>
      </c>
      <c r="E253" s="121" t="s">
        <v>168</v>
      </c>
      <c r="F253" s="121" t="s">
        <v>121</v>
      </c>
      <c r="G253" s="121" t="s">
        <v>121</v>
      </c>
      <c r="H253" s="121">
        <v>10</v>
      </c>
      <c r="I253" s="121">
        <v>1</v>
      </c>
      <c r="J253" s="121" t="s">
        <v>84</v>
      </c>
      <c r="K253" s="121" t="s">
        <v>85</v>
      </c>
      <c r="L253" s="156">
        <v>10000000</v>
      </c>
      <c r="M253" s="156">
        <f>-+H253*L253</f>
        <v>-100000000</v>
      </c>
      <c r="N253" s="121" t="s">
        <v>182</v>
      </c>
      <c r="O253" s="121" t="s">
        <v>169</v>
      </c>
      <c r="P253" s="121" t="s">
        <v>124</v>
      </c>
      <c r="Q253" s="256"/>
      <c r="R253" s="124" t="s">
        <v>13</v>
      </c>
      <c r="S253" s="157">
        <v>8066</v>
      </c>
      <c r="T253" s="157">
        <v>2024110010194</v>
      </c>
      <c r="U253" s="158">
        <v>6</v>
      </c>
      <c r="V253" s="129"/>
      <c r="W253" s="124">
        <f t="shared" si="1"/>
        <v>2</v>
      </c>
    </row>
    <row r="254" spans="1:23" ht="12.75" customHeight="1">
      <c r="A254" s="121" t="s">
        <v>1518</v>
      </c>
      <c r="B254" s="121" t="s">
        <v>167</v>
      </c>
      <c r="C254" s="121" t="s">
        <v>16</v>
      </c>
      <c r="D254" s="121">
        <v>80111600</v>
      </c>
      <c r="E254" s="121" t="s">
        <v>168</v>
      </c>
      <c r="F254" s="121" t="s">
        <v>121</v>
      </c>
      <c r="G254" s="121" t="s">
        <v>121</v>
      </c>
      <c r="H254" s="121">
        <v>10</v>
      </c>
      <c r="I254" s="121">
        <v>1</v>
      </c>
      <c r="J254" s="121" t="s">
        <v>84</v>
      </c>
      <c r="K254" s="121" t="s">
        <v>85</v>
      </c>
      <c r="L254" s="156">
        <v>7000000</v>
      </c>
      <c r="M254" s="156">
        <v>70000000</v>
      </c>
      <c r="N254" s="121" t="s">
        <v>157</v>
      </c>
      <c r="O254" s="121" t="s">
        <v>169</v>
      </c>
      <c r="P254" s="121" t="s">
        <v>124</v>
      </c>
      <c r="Q254" s="121" t="s">
        <v>1574</v>
      </c>
      <c r="R254" s="124" t="s">
        <v>13</v>
      </c>
      <c r="S254" s="157">
        <v>8066</v>
      </c>
      <c r="T254" s="157">
        <v>2024110010194</v>
      </c>
      <c r="U254" s="158">
        <v>6</v>
      </c>
      <c r="V254" s="129"/>
      <c r="W254" s="124">
        <f t="shared" si="1"/>
        <v>2</v>
      </c>
    </row>
    <row r="255" spans="1:23" ht="12.75" customHeight="1">
      <c r="A255" s="121" t="s">
        <v>1884</v>
      </c>
      <c r="B255" s="121" t="s">
        <v>173</v>
      </c>
      <c r="C255" s="121" t="s">
        <v>16</v>
      </c>
      <c r="D255" s="121">
        <v>80111600</v>
      </c>
      <c r="E255" s="121" t="s">
        <v>174</v>
      </c>
      <c r="F255" s="121" t="s">
        <v>121</v>
      </c>
      <c r="G255" s="121" t="s">
        <v>121</v>
      </c>
      <c r="H255" s="121">
        <v>7</v>
      </c>
      <c r="I255" s="121">
        <v>1</v>
      </c>
      <c r="J255" s="121" t="s">
        <v>84</v>
      </c>
      <c r="K255" s="121" t="s">
        <v>85</v>
      </c>
      <c r="L255" s="156">
        <v>7000000</v>
      </c>
      <c r="M255" s="156">
        <v>-49000000</v>
      </c>
      <c r="N255" s="121" t="s">
        <v>172</v>
      </c>
      <c r="O255" s="121" t="s">
        <v>169</v>
      </c>
      <c r="P255" s="121" t="s">
        <v>124</v>
      </c>
      <c r="Q255" s="256"/>
      <c r="R255" s="124" t="s">
        <v>13</v>
      </c>
      <c r="S255" s="157">
        <v>8066</v>
      </c>
      <c r="T255" s="157">
        <v>2024110010194</v>
      </c>
      <c r="U255" s="158">
        <v>6</v>
      </c>
      <c r="V255" s="129"/>
      <c r="W255" s="124">
        <f t="shared" si="1"/>
        <v>2</v>
      </c>
    </row>
    <row r="256" spans="1:23" ht="12.75" customHeight="1">
      <c r="A256" s="121" t="s">
        <v>1518</v>
      </c>
      <c r="B256" s="121" t="s">
        <v>173</v>
      </c>
      <c r="C256" s="121" t="s">
        <v>16</v>
      </c>
      <c r="D256" s="121">
        <v>80111600</v>
      </c>
      <c r="E256" s="121" t="s">
        <v>174</v>
      </c>
      <c r="F256" s="121" t="s">
        <v>121</v>
      </c>
      <c r="G256" s="121" t="s">
        <v>121</v>
      </c>
      <c r="H256" s="121">
        <v>9</v>
      </c>
      <c r="I256" s="121">
        <v>1</v>
      </c>
      <c r="J256" s="121" t="s">
        <v>84</v>
      </c>
      <c r="K256" s="121" t="s">
        <v>85</v>
      </c>
      <c r="L256" s="156">
        <v>8000000</v>
      </c>
      <c r="M256" s="156">
        <f>+L256*H256</f>
        <v>72000000</v>
      </c>
      <c r="N256" s="121" t="s">
        <v>172</v>
      </c>
      <c r="O256" s="121" t="s">
        <v>169</v>
      </c>
      <c r="P256" s="121" t="s">
        <v>124</v>
      </c>
      <c r="Q256" s="121" t="s">
        <v>1575</v>
      </c>
      <c r="R256" s="124" t="s">
        <v>13</v>
      </c>
      <c r="S256" s="157">
        <v>8066</v>
      </c>
      <c r="T256" s="157">
        <v>2024110010194</v>
      </c>
      <c r="U256" s="158">
        <v>6</v>
      </c>
      <c r="V256" s="129"/>
      <c r="W256" s="124">
        <f t="shared" si="1"/>
        <v>2</v>
      </c>
    </row>
    <row r="257" spans="1:23" ht="12.75" customHeight="1">
      <c r="A257" s="121" t="s">
        <v>1884</v>
      </c>
      <c r="B257" s="121" t="s">
        <v>177</v>
      </c>
      <c r="C257" s="121" t="s">
        <v>16</v>
      </c>
      <c r="D257" s="121">
        <v>80111600</v>
      </c>
      <c r="E257" s="121" t="s">
        <v>1269</v>
      </c>
      <c r="F257" s="121" t="s">
        <v>121</v>
      </c>
      <c r="G257" s="121" t="s">
        <v>121</v>
      </c>
      <c r="H257" s="121">
        <v>6</v>
      </c>
      <c r="I257" s="121">
        <v>1</v>
      </c>
      <c r="J257" s="121" t="s">
        <v>84</v>
      </c>
      <c r="K257" s="121" t="s">
        <v>85</v>
      </c>
      <c r="L257" s="156">
        <v>5000000</v>
      </c>
      <c r="M257" s="156">
        <v>-30000000</v>
      </c>
      <c r="N257" s="121" t="s">
        <v>172</v>
      </c>
      <c r="O257" s="121" t="s">
        <v>169</v>
      </c>
      <c r="P257" s="121" t="s">
        <v>124</v>
      </c>
      <c r="Q257" s="256"/>
      <c r="R257" s="124" t="s">
        <v>13</v>
      </c>
      <c r="S257" s="157">
        <v>8066</v>
      </c>
      <c r="T257" s="157">
        <v>2024110010194</v>
      </c>
      <c r="U257" s="158">
        <v>6</v>
      </c>
      <c r="V257" s="129"/>
      <c r="W257" s="124">
        <f t="shared" si="1"/>
        <v>2</v>
      </c>
    </row>
    <row r="258" spans="1:23" ht="12.75" customHeight="1">
      <c r="A258" s="121" t="s">
        <v>1518</v>
      </c>
      <c r="B258" s="121" t="s">
        <v>177</v>
      </c>
      <c r="C258" s="121" t="s">
        <v>16</v>
      </c>
      <c r="D258" s="121">
        <v>80111600</v>
      </c>
      <c r="E258" s="121" t="s">
        <v>178</v>
      </c>
      <c r="F258" s="121" t="s">
        <v>179</v>
      </c>
      <c r="G258" s="121" t="s">
        <v>179</v>
      </c>
      <c r="H258" s="121">
        <v>10</v>
      </c>
      <c r="I258" s="121">
        <v>1</v>
      </c>
      <c r="J258" s="121" t="s">
        <v>84</v>
      </c>
      <c r="K258" s="121" t="s">
        <v>85</v>
      </c>
      <c r="L258" s="156">
        <v>3000000</v>
      </c>
      <c r="M258" s="156">
        <v>30000000</v>
      </c>
      <c r="N258" s="121" t="s">
        <v>157</v>
      </c>
      <c r="O258" s="121" t="s">
        <v>169</v>
      </c>
      <c r="P258" s="121" t="s">
        <v>124</v>
      </c>
      <c r="Q258" s="121" t="s">
        <v>1576</v>
      </c>
      <c r="R258" s="124" t="s">
        <v>13</v>
      </c>
      <c r="S258" s="157">
        <v>8066</v>
      </c>
      <c r="T258" s="157">
        <v>2024110010194</v>
      </c>
      <c r="U258" s="158">
        <v>6</v>
      </c>
      <c r="V258" s="129"/>
      <c r="W258" s="124">
        <f t="shared" si="1"/>
        <v>2</v>
      </c>
    </row>
    <row r="259" spans="1:23" ht="12.75" customHeight="1">
      <c r="A259" s="121" t="s">
        <v>1884</v>
      </c>
      <c r="B259" s="121" t="s">
        <v>180</v>
      </c>
      <c r="C259" s="121" t="s">
        <v>16</v>
      </c>
      <c r="D259" s="121">
        <v>80111600</v>
      </c>
      <c r="E259" s="121" t="s">
        <v>181</v>
      </c>
      <c r="F259" s="121" t="s">
        <v>179</v>
      </c>
      <c r="G259" s="121" t="s">
        <v>179</v>
      </c>
      <c r="H259" s="121">
        <v>4</v>
      </c>
      <c r="I259" s="121">
        <v>1</v>
      </c>
      <c r="J259" s="121" t="s">
        <v>84</v>
      </c>
      <c r="K259" s="121" t="s">
        <v>85</v>
      </c>
      <c r="L259" s="156">
        <v>4508000</v>
      </c>
      <c r="M259" s="156">
        <v>-18032000</v>
      </c>
      <c r="N259" s="121" t="s">
        <v>182</v>
      </c>
      <c r="O259" s="121" t="s">
        <v>169</v>
      </c>
      <c r="P259" s="121" t="s">
        <v>124</v>
      </c>
      <c r="Q259" s="256"/>
      <c r="R259" s="124" t="s">
        <v>13</v>
      </c>
      <c r="S259" s="157">
        <v>8066</v>
      </c>
      <c r="T259" s="157">
        <v>2024110010194</v>
      </c>
      <c r="U259" s="158">
        <v>6</v>
      </c>
      <c r="V259" s="129"/>
      <c r="W259" s="124">
        <f t="shared" ref="W259:W454" si="5">COUNTIF($B$4:$B$454,B259)</f>
        <v>2</v>
      </c>
    </row>
    <row r="260" spans="1:23" ht="12.75" customHeight="1">
      <c r="A260" s="121" t="s">
        <v>1518</v>
      </c>
      <c r="B260" s="121" t="s">
        <v>180</v>
      </c>
      <c r="C260" s="121" t="s">
        <v>16</v>
      </c>
      <c r="D260" s="121">
        <v>80111600</v>
      </c>
      <c r="E260" s="121" t="s">
        <v>181</v>
      </c>
      <c r="F260" s="121" t="s">
        <v>121</v>
      </c>
      <c r="G260" s="121" t="s">
        <v>121</v>
      </c>
      <c r="H260" s="121">
        <v>2</v>
      </c>
      <c r="I260" s="121">
        <v>1</v>
      </c>
      <c r="J260" s="121" t="s">
        <v>84</v>
      </c>
      <c r="K260" s="121" t="s">
        <v>85</v>
      </c>
      <c r="L260" s="156">
        <v>5000000</v>
      </c>
      <c r="M260" s="156">
        <f>+L260*H260</f>
        <v>10000000</v>
      </c>
      <c r="N260" s="121" t="s">
        <v>182</v>
      </c>
      <c r="O260" s="121" t="s">
        <v>169</v>
      </c>
      <c r="P260" s="121" t="s">
        <v>124</v>
      </c>
      <c r="Q260" s="121" t="s">
        <v>1577</v>
      </c>
      <c r="R260" s="124" t="s">
        <v>13</v>
      </c>
      <c r="S260" s="157">
        <v>8066</v>
      </c>
      <c r="T260" s="157">
        <v>2024110010194</v>
      </c>
      <c r="U260" s="158">
        <v>6</v>
      </c>
      <c r="V260" s="129"/>
      <c r="W260" s="124">
        <f t="shared" si="5"/>
        <v>2</v>
      </c>
    </row>
    <row r="261" spans="1:23" ht="12.75" customHeight="1">
      <c r="A261" s="121" t="s">
        <v>1884</v>
      </c>
      <c r="B261" s="122" t="s">
        <v>183</v>
      </c>
      <c r="C261" s="121" t="s">
        <v>16</v>
      </c>
      <c r="D261" s="121">
        <v>80111600</v>
      </c>
      <c r="E261" s="121" t="s">
        <v>1270</v>
      </c>
      <c r="F261" s="121" t="s">
        <v>121</v>
      </c>
      <c r="G261" s="121" t="s">
        <v>121</v>
      </c>
      <c r="H261" s="156">
        <v>6</v>
      </c>
      <c r="I261" s="121">
        <v>1</v>
      </c>
      <c r="J261" s="121" t="s">
        <v>84</v>
      </c>
      <c r="K261" s="121" t="s">
        <v>85</v>
      </c>
      <c r="L261" s="156">
        <v>7600000</v>
      </c>
      <c r="M261" s="156">
        <v>-45600000</v>
      </c>
      <c r="N261" s="121" t="s">
        <v>182</v>
      </c>
      <c r="O261" s="121" t="s">
        <v>169</v>
      </c>
      <c r="P261" s="121" t="s">
        <v>124</v>
      </c>
      <c r="Q261" s="256"/>
      <c r="R261" s="124" t="s">
        <v>13</v>
      </c>
      <c r="S261" s="157">
        <v>8066</v>
      </c>
      <c r="T261" s="157">
        <v>2024110010194</v>
      </c>
      <c r="U261" s="158">
        <v>6</v>
      </c>
      <c r="V261" s="129"/>
      <c r="W261" s="124">
        <f t="shared" si="5"/>
        <v>2</v>
      </c>
    </row>
    <row r="262" spans="1:23" ht="12.75" customHeight="1">
      <c r="A262" s="121" t="s">
        <v>1518</v>
      </c>
      <c r="B262" s="122" t="s">
        <v>183</v>
      </c>
      <c r="C262" s="121" t="s">
        <v>16</v>
      </c>
      <c r="D262" s="121">
        <v>80111600</v>
      </c>
      <c r="E262" s="121" t="s">
        <v>184</v>
      </c>
      <c r="F262" s="121" t="s">
        <v>121</v>
      </c>
      <c r="G262" s="121" t="s">
        <v>121</v>
      </c>
      <c r="H262" s="156">
        <v>6</v>
      </c>
      <c r="I262" s="121">
        <v>1</v>
      </c>
      <c r="J262" s="121" t="s">
        <v>84</v>
      </c>
      <c r="K262" s="121" t="s">
        <v>85</v>
      </c>
      <c r="L262" s="156">
        <v>7600000</v>
      </c>
      <c r="M262" s="156">
        <v>45600000</v>
      </c>
      <c r="N262" s="121" t="s">
        <v>182</v>
      </c>
      <c r="O262" s="121" t="s">
        <v>169</v>
      </c>
      <c r="P262" s="121" t="s">
        <v>124</v>
      </c>
      <c r="Q262" s="121" t="s">
        <v>1578</v>
      </c>
      <c r="R262" s="124" t="s">
        <v>13</v>
      </c>
      <c r="S262" s="157">
        <v>8066</v>
      </c>
      <c r="T262" s="157">
        <v>2024110010194</v>
      </c>
      <c r="U262" s="158">
        <v>6</v>
      </c>
      <c r="V262" s="129"/>
      <c r="W262" s="124">
        <f t="shared" si="5"/>
        <v>2</v>
      </c>
    </row>
    <row r="263" spans="1:23" ht="12.75" customHeight="1">
      <c r="A263" s="121" t="s">
        <v>1884</v>
      </c>
      <c r="B263" s="122" t="s">
        <v>188</v>
      </c>
      <c r="C263" s="121" t="s">
        <v>16</v>
      </c>
      <c r="D263" s="121">
        <v>80111600</v>
      </c>
      <c r="E263" s="121" t="s">
        <v>1270</v>
      </c>
      <c r="F263" s="121" t="s">
        <v>121</v>
      </c>
      <c r="G263" s="121" t="s">
        <v>121</v>
      </c>
      <c r="H263" s="156">
        <v>7</v>
      </c>
      <c r="I263" s="121">
        <v>1</v>
      </c>
      <c r="J263" s="121" t="s">
        <v>84</v>
      </c>
      <c r="K263" s="121" t="s">
        <v>85</v>
      </c>
      <c r="L263" s="156">
        <v>5000000</v>
      </c>
      <c r="M263" s="156">
        <v>-35000000</v>
      </c>
      <c r="N263" s="121" t="s">
        <v>182</v>
      </c>
      <c r="O263" s="121" t="s">
        <v>169</v>
      </c>
      <c r="P263" s="121" t="s">
        <v>124</v>
      </c>
      <c r="Q263" s="256"/>
      <c r="R263" s="124" t="s">
        <v>13</v>
      </c>
      <c r="S263" s="157">
        <v>8066</v>
      </c>
      <c r="T263" s="157">
        <v>2024110010194</v>
      </c>
      <c r="U263" s="158">
        <v>6</v>
      </c>
      <c r="V263" s="129"/>
      <c r="W263" s="124">
        <f t="shared" si="5"/>
        <v>2</v>
      </c>
    </row>
    <row r="264" spans="1:23" ht="12.75" customHeight="1">
      <c r="A264" s="121" t="s">
        <v>1518</v>
      </c>
      <c r="B264" s="122" t="s">
        <v>188</v>
      </c>
      <c r="C264" s="121" t="s">
        <v>16</v>
      </c>
      <c r="D264" s="121">
        <v>80111600</v>
      </c>
      <c r="E264" s="121" t="s">
        <v>189</v>
      </c>
      <c r="F264" s="121" t="s">
        <v>121</v>
      </c>
      <c r="G264" s="121" t="s">
        <v>121</v>
      </c>
      <c r="H264" s="156">
        <v>7</v>
      </c>
      <c r="I264" s="121">
        <v>1</v>
      </c>
      <c r="J264" s="121" t="s">
        <v>84</v>
      </c>
      <c r="K264" s="121" t="s">
        <v>85</v>
      </c>
      <c r="L264" s="156">
        <v>5000000</v>
      </c>
      <c r="M264" s="156">
        <v>35000000</v>
      </c>
      <c r="N264" s="121" t="s">
        <v>182</v>
      </c>
      <c r="O264" s="121" t="s">
        <v>169</v>
      </c>
      <c r="P264" s="121" t="s">
        <v>124</v>
      </c>
      <c r="Q264" s="121" t="s">
        <v>1578</v>
      </c>
      <c r="R264" s="124" t="s">
        <v>13</v>
      </c>
      <c r="S264" s="157">
        <v>8066</v>
      </c>
      <c r="T264" s="157">
        <v>2024110010194</v>
      </c>
      <c r="U264" s="158">
        <v>6</v>
      </c>
      <c r="V264" s="129"/>
      <c r="W264" s="124">
        <f t="shared" si="5"/>
        <v>2</v>
      </c>
    </row>
    <row r="265" spans="1:23" ht="12.75" customHeight="1">
      <c r="A265" s="121" t="s">
        <v>1884</v>
      </c>
      <c r="B265" s="122" t="s">
        <v>225</v>
      </c>
      <c r="C265" s="121" t="s">
        <v>16</v>
      </c>
      <c r="D265" s="121">
        <v>80111600</v>
      </c>
      <c r="E265" s="121" t="s">
        <v>1286</v>
      </c>
      <c r="F265" s="121" t="s">
        <v>121</v>
      </c>
      <c r="G265" s="121" t="s">
        <v>121</v>
      </c>
      <c r="H265" s="156">
        <v>6</v>
      </c>
      <c r="I265" s="121">
        <v>1</v>
      </c>
      <c r="J265" s="121" t="s">
        <v>84</v>
      </c>
      <c r="K265" s="121" t="s">
        <v>85</v>
      </c>
      <c r="L265" s="156">
        <v>4508000</v>
      </c>
      <c r="M265" s="156">
        <v>-27048000</v>
      </c>
      <c r="N265" s="121" t="s">
        <v>227</v>
      </c>
      <c r="O265" s="121" t="s">
        <v>169</v>
      </c>
      <c r="P265" s="121" t="s">
        <v>124</v>
      </c>
      <c r="Q265" s="256"/>
      <c r="R265" s="124" t="s">
        <v>13</v>
      </c>
      <c r="S265" s="157">
        <v>8066</v>
      </c>
      <c r="T265" s="157">
        <v>2024110010194</v>
      </c>
      <c r="U265" s="158">
        <v>6</v>
      </c>
      <c r="V265" s="129"/>
      <c r="W265" s="124">
        <f t="shared" si="5"/>
        <v>2</v>
      </c>
    </row>
    <row r="266" spans="1:23" ht="12.75" customHeight="1">
      <c r="A266" s="121" t="s">
        <v>1518</v>
      </c>
      <c r="B266" s="122" t="s">
        <v>225</v>
      </c>
      <c r="C266" s="121" t="s">
        <v>16</v>
      </c>
      <c r="D266" s="121">
        <v>80111600</v>
      </c>
      <c r="E266" s="121" t="s">
        <v>226</v>
      </c>
      <c r="F266" s="121" t="s">
        <v>121</v>
      </c>
      <c r="G266" s="121" t="s">
        <v>121</v>
      </c>
      <c r="H266" s="156">
        <v>6</v>
      </c>
      <c r="I266" s="121">
        <v>1</v>
      </c>
      <c r="J266" s="121" t="s">
        <v>84</v>
      </c>
      <c r="K266" s="121" t="s">
        <v>85</v>
      </c>
      <c r="L266" s="156">
        <v>4508000</v>
      </c>
      <c r="M266" s="156">
        <v>27048000</v>
      </c>
      <c r="N266" s="121" t="s">
        <v>227</v>
      </c>
      <c r="O266" s="121" t="s">
        <v>169</v>
      </c>
      <c r="P266" s="121" t="s">
        <v>124</v>
      </c>
      <c r="Q266" s="121" t="s">
        <v>1578</v>
      </c>
      <c r="R266" s="124" t="s">
        <v>13</v>
      </c>
      <c r="S266" s="157">
        <v>8066</v>
      </c>
      <c r="T266" s="157">
        <v>2024110010194</v>
      </c>
      <c r="U266" s="158">
        <v>6</v>
      </c>
      <c r="V266" s="129"/>
      <c r="W266" s="124">
        <f t="shared" si="5"/>
        <v>2</v>
      </c>
    </row>
    <row r="267" spans="1:23" ht="12.75" customHeight="1">
      <c r="A267" s="121" t="s">
        <v>1884</v>
      </c>
      <c r="B267" s="122" t="s">
        <v>234</v>
      </c>
      <c r="C267" s="121" t="s">
        <v>16</v>
      </c>
      <c r="D267" s="121">
        <v>80111600</v>
      </c>
      <c r="E267" s="121" t="s">
        <v>235</v>
      </c>
      <c r="F267" s="121" t="s">
        <v>121</v>
      </c>
      <c r="G267" s="121" t="s">
        <v>121</v>
      </c>
      <c r="H267" s="156">
        <v>8</v>
      </c>
      <c r="I267" s="121">
        <v>1</v>
      </c>
      <c r="J267" s="121" t="s">
        <v>84</v>
      </c>
      <c r="K267" s="121" t="s">
        <v>85</v>
      </c>
      <c r="L267" s="156">
        <v>6000000</v>
      </c>
      <c r="M267" s="156">
        <v>-48000000</v>
      </c>
      <c r="N267" s="121" t="s">
        <v>172</v>
      </c>
      <c r="O267" s="121" t="s">
        <v>169</v>
      </c>
      <c r="P267" s="121" t="s">
        <v>124</v>
      </c>
      <c r="Q267" s="256"/>
      <c r="R267" s="124" t="s">
        <v>13</v>
      </c>
      <c r="S267" s="157">
        <v>8066</v>
      </c>
      <c r="T267" s="157">
        <v>2024110010194</v>
      </c>
      <c r="U267" s="158">
        <v>6</v>
      </c>
      <c r="V267" s="129"/>
      <c r="W267" s="124">
        <f t="shared" si="5"/>
        <v>2</v>
      </c>
    </row>
    <row r="268" spans="1:23" ht="12.75" customHeight="1">
      <c r="A268" s="121" t="s">
        <v>1518</v>
      </c>
      <c r="B268" s="122" t="s">
        <v>234</v>
      </c>
      <c r="C268" s="121" t="s">
        <v>16</v>
      </c>
      <c r="D268" s="121">
        <v>80111600</v>
      </c>
      <c r="E268" s="121" t="s">
        <v>235</v>
      </c>
      <c r="F268" s="121" t="s">
        <v>121</v>
      </c>
      <c r="G268" s="121" t="s">
        <v>121</v>
      </c>
      <c r="H268" s="156">
        <v>6</v>
      </c>
      <c r="I268" s="121">
        <v>1</v>
      </c>
      <c r="J268" s="121" t="s">
        <v>84</v>
      </c>
      <c r="K268" s="121" t="s">
        <v>85</v>
      </c>
      <c r="L268" s="156">
        <v>6000000</v>
      </c>
      <c r="M268" s="156">
        <v>36000000</v>
      </c>
      <c r="N268" s="121" t="s">
        <v>172</v>
      </c>
      <c r="O268" s="121" t="s">
        <v>169</v>
      </c>
      <c r="P268" s="121" t="s">
        <v>124</v>
      </c>
      <c r="Q268" s="121" t="s">
        <v>1579</v>
      </c>
      <c r="R268" s="124" t="s">
        <v>13</v>
      </c>
      <c r="S268" s="157">
        <v>8066</v>
      </c>
      <c r="T268" s="157">
        <v>2024110010194</v>
      </c>
      <c r="U268" s="158">
        <v>6</v>
      </c>
      <c r="V268" s="129"/>
      <c r="W268" s="124">
        <f t="shared" si="5"/>
        <v>2</v>
      </c>
    </row>
    <row r="269" spans="1:23" ht="12.75" customHeight="1">
      <c r="A269" s="121" t="s">
        <v>1884</v>
      </c>
      <c r="B269" s="122" t="s">
        <v>236</v>
      </c>
      <c r="C269" s="121" t="s">
        <v>16</v>
      </c>
      <c r="D269" s="121">
        <v>80111600</v>
      </c>
      <c r="E269" s="121" t="s">
        <v>231</v>
      </c>
      <c r="F269" s="121" t="s">
        <v>121</v>
      </c>
      <c r="G269" s="121" t="s">
        <v>121</v>
      </c>
      <c r="H269" s="156">
        <v>6</v>
      </c>
      <c r="I269" s="121">
        <v>1</v>
      </c>
      <c r="J269" s="121" t="s">
        <v>84</v>
      </c>
      <c r="K269" s="121" t="s">
        <v>85</v>
      </c>
      <c r="L269" s="156">
        <v>8000000</v>
      </c>
      <c r="M269" s="156">
        <v>-48000000</v>
      </c>
      <c r="N269" s="121" t="s">
        <v>122</v>
      </c>
      <c r="O269" s="121" t="s">
        <v>169</v>
      </c>
      <c r="P269" s="121" t="s">
        <v>124</v>
      </c>
      <c r="Q269" s="256"/>
      <c r="R269" s="124" t="s">
        <v>13</v>
      </c>
      <c r="S269" s="157">
        <v>8066</v>
      </c>
      <c r="T269" s="157">
        <v>2024110010194</v>
      </c>
      <c r="U269" s="158">
        <v>6</v>
      </c>
      <c r="V269" s="129"/>
      <c r="W269" s="124">
        <f t="shared" si="5"/>
        <v>2</v>
      </c>
    </row>
    <row r="270" spans="1:23" ht="12.75" customHeight="1">
      <c r="A270" s="121" t="s">
        <v>1518</v>
      </c>
      <c r="B270" s="122" t="s">
        <v>236</v>
      </c>
      <c r="C270" s="121" t="s">
        <v>16</v>
      </c>
      <c r="D270" s="121">
        <v>80111600</v>
      </c>
      <c r="E270" s="121" t="s">
        <v>231</v>
      </c>
      <c r="F270" s="121" t="s">
        <v>121</v>
      </c>
      <c r="G270" s="121" t="s">
        <v>121</v>
      </c>
      <c r="H270" s="156">
        <v>7</v>
      </c>
      <c r="I270" s="121">
        <v>1</v>
      </c>
      <c r="J270" s="121" t="s">
        <v>84</v>
      </c>
      <c r="K270" s="121" t="s">
        <v>85</v>
      </c>
      <c r="L270" s="156">
        <v>8000000</v>
      </c>
      <c r="M270" s="156">
        <f>+L270*H270</f>
        <v>56000000</v>
      </c>
      <c r="N270" s="121" t="s">
        <v>122</v>
      </c>
      <c r="O270" s="121" t="s">
        <v>169</v>
      </c>
      <c r="P270" s="121" t="s">
        <v>124</v>
      </c>
      <c r="Q270" s="121" t="s">
        <v>1579</v>
      </c>
      <c r="R270" s="124" t="s">
        <v>13</v>
      </c>
      <c r="S270" s="157">
        <v>8066</v>
      </c>
      <c r="T270" s="157">
        <v>2024110010194</v>
      </c>
      <c r="U270" s="158">
        <v>6</v>
      </c>
      <c r="V270" s="129"/>
      <c r="W270" s="124">
        <f t="shared" si="5"/>
        <v>2</v>
      </c>
    </row>
    <row r="271" spans="1:23" ht="12.75" customHeight="1">
      <c r="A271" s="121" t="s">
        <v>1884</v>
      </c>
      <c r="B271" s="122" t="s">
        <v>244</v>
      </c>
      <c r="C271" s="121" t="s">
        <v>16</v>
      </c>
      <c r="D271" s="121">
        <v>80111600</v>
      </c>
      <c r="E271" s="121" t="s">
        <v>1287</v>
      </c>
      <c r="F271" s="121" t="s">
        <v>121</v>
      </c>
      <c r="G271" s="121" t="s">
        <v>121</v>
      </c>
      <c r="H271" s="156">
        <v>6</v>
      </c>
      <c r="I271" s="121">
        <v>1</v>
      </c>
      <c r="J271" s="121" t="s">
        <v>84</v>
      </c>
      <c r="K271" s="121" t="s">
        <v>85</v>
      </c>
      <c r="L271" s="156">
        <v>5500000</v>
      </c>
      <c r="M271" s="156">
        <v>-33000000</v>
      </c>
      <c r="N271" s="121" t="s">
        <v>227</v>
      </c>
      <c r="O271" s="121" t="s">
        <v>169</v>
      </c>
      <c r="P271" s="121" t="s">
        <v>124</v>
      </c>
      <c r="Q271" s="256"/>
      <c r="R271" s="124" t="s">
        <v>13</v>
      </c>
      <c r="S271" s="157">
        <v>8066</v>
      </c>
      <c r="T271" s="157">
        <v>2024110010194</v>
      </c>
      <c r="U271" s="158">
        <v>6</v>
      </c>
      <c r="V271" s="129"/>
      <c r="W271" s="124">
        <f t="shared" si="5"/>
        <v>2</v>
      </c>
    </row>
    <row r="272" spans="1:23" ht="12.75" customHeight="1">
      <c r="A272" s="121" t="s">
        <v>1518</v>
      </c>
      <c r="B272" s="122" t="s">
        <v>244</v>
      </c>
      <c r="C272" s="121" t="s">
        <v>16</v>
      </c>
      <c r="D272" s="121">
        <v>80111600</v>
      </c>
      <c r="E272" s="121" t="s">
        <v>245</v>
      </c>
      <c r="F272" s="121" t="s">
        <v>121</v>
      </c>
      <c r="G272" s="121" t="s">
        <v>121</v>
      </c>
      <c r="H272" s="156">
        <v>9</v>
      </c>
      <c r="I272" s="121">
        <v>1</v>
      </c>
      <c r="J272" s="121" t="s">
        <v>84</v>
      </c>
      <c r="K272" s="121" t="s">
        <v>85</v>
      </c>
      <c r="L272" s="156">
        <v>7000000</v>
      </c>
      <c r="M272" s="156">
        <v>63000000</v>
      </c>
      <c r="N272" s="121" t="s">
        <v>172</v>
      </c>
      <c r="O272" s="121" t="s">
        <v>169</v>
      </c>
      <c r="P272" s="121" t="s">
        <v>124</v>
      </c>
      <c r="Q272" s="121" t="s">
        <v>1576</v>
      </c>
      <c r="R272" s="124" t="s">
        <v>13</v>
      </c>
      <c r="S272" s="157">
        <v>8066</v>
      </c>
      <c r="T272" s="157">
        <v>2024110010194</v>
      </c>
      <c r="U272" s="158">
        <v>6</v>
      </c>
      <c r="V272" s="129"/>
      <c r="W272" s="124">
        <f t="shared" si="5"/>
        <v>2</v>
      </c>
    </row>
    <row r="273" spans="1:23" ht="12.75" customHeight="1">
      <c r="A273" s="121" t="s">
        <v>1884</v>
      </c>
      <c r="B273" s="122" t="s">
        <v>248</v>
      </c>
      <c r="C273" s="121" t="s">
        <v>16</v>
      </c>
      <c r="D273" s="121">
        <v>80111600</v>
      </c>
      <c r="E273" s="121" t="s">
        <v>1288</v>
      </c>
      <c r="F273" s="121" t="s">
        <v>121</v>
      </c>
      <c r="G273" s="121" t="s">
        <v>121</v>
      </c>
      <c r="H273" s="156">
        <v>9</v>
      </c>
      <c r="I273" s="121">
        <v>1</v>
      </c>
      <c r="J273" s="121" t="s">
        <v>84</v>
      </c>
      <c r="K273" s="121" t="s">
        <v>85</v>
      </c>
      <c r="L273" s="156">
        <v>8000000</v>
      </c>
      <c r="M273" s="156">
        <v>-72000000</v>
      </c>
      <c r="N273" s="121" t="s">
        <v>153</v>
      </c>
      <c r="O273" s="121" t="s">
        <v>169</v>
      </c>
      <c r="P273" s="121" t="s">
        <v>124</v>
      </c>
      <c r="Q273" s="256"/>
      <c r="R273" s="124" t="s">
        <v>13</v>
      </c>
      <c r="S273" s="157">
        <v>8066</v>
      </c>
      <c r="T273" s="157">
        <v>2024110010194</v>
      </c>
      <c r="U273" s="158">
        <v>6</v>
      </c>
      <c r="V273" s="129"/>
      <c r="W273" s="124">
        <f t="shared" si="5"/>
        <v>2</v>
      </c>
    </row>
    <row r="274" spans="1:23" ht="12.75" customHeight="1">
      <c r="A274" s="121" t="s">
        <v>1518</v>
      </c>
      <c r="B274" s="122" t="s">
        <v>248</v>
      </c>
      <c r="C274" s="121" t="s">
        <v>16</v>
      </c>
      <c r="D274" s="121">
        <v>80111600</v>
      </c>
      <c r="E274" s="121" t="s">
        <v>249</v>
      </c>
      <c r="F274" s="121" t="s">
        <v>121</v>
      </c>
      <c r="G274" s="121" t="s">
        <v>121</v>
      </c>
      <c r="H274" s="156">
        <v>9</v>
      </c>
      <c r="I274" s="121">
        <v>1</v>
      </c>
      <c r="J274" s="121" t="s">
        <v>84</v>
      </c>
      <c r="K274" s="121" t="s">
        <v>85</v>
      </c>
      <c r="L274" s="156">
        <v>8000000</v>
      </c>
      <c r="M274" s="156">
        <v>72000000</v>
      </c>
      <c r="N274" s="121" t="s">
        <v>172</v>
      </c>
      <c r="O274" s="121" t="s">
        <v>169</v>
      </c>
      <c r="P274" s="121" t="s">
        <v>124</v>
      </c>
      <c r="Q274" s="121" t="s">
        <v>1580</v>
      </c>
      <c r="R274" s="124" t="s">
        <v>13</v>
      </c>
      <c r="S274" s="157">
        <v>8066</v>
      </c>
      <c r="T274" s="157">
        <v>2024110010194</v>
      </c>
      <c r="U274" s="158">
        <v>6</v>
      </c>
      <c r="V274" s="129"/>
      <c r="W274" s="124">
        <f t="shared" si="5"/>
        <v>2</v>
      </c>
    </row>
    <row r="275" spans="1:23" ht="12.75" customHeight="1">
      <c r="A275" s="121" t="s">
        <v>1884</v>
      </c>
      <c r="B275" s="122" t="s">
        <v>264</v>
      </c>
      <c r="C275" s="121" t="s">
        <v>16</v>
      </c>
      <c r="D275" s="121">
        <v>80111600</v>
      </c>
      <c r="E275" s="121" t="s">
        <v>1290</v>
      </c>
      <c r="F275" s="121" t="s">
        <v>121</v>
      </c>
      <c r="G275" s="121" t="s">
        <v>121</v>
      </c>
      <c r="H275" s="156">
        <v>9</v>
      </c>
      <c r="I275" s="121">
        <v>1</v>
      </c>
      <c r="J275" s="121" t="s">
        <v>84</v>
      </c>
      <c r="K275" s="121" t="s">
        <v>85</v>
      </c>
      <c r="L275" s="156">
        <v>8000000</v>
      </c>
      <c r="M275" s="156">
        <v>-72000000</v>
      </c>
      <c r="N275" s="121" t="s">
        <v>172</v>
      </c>
      <c r="O275" s="121" t="s">
        <v>169</v>
      </c>
      <c r="P275" s="121" t="s">
        <v>124</v>
      </c>
      <c r="Q275" s="256"/>
      <c r="R275" s="124" t="s">
        <v>13</v>
      </c>
      <c r="S275" s="157">
        <v>8066</v>
      </c>
      <c r="T275" s="157">
        <v>2024110010194</v>
      </c>
      <c r="U275" s="158">
        <v>6</v>
      </c>
      <c r="V275" s="129"/>
      <c r="W275" s="124">
        <f t="shared" si="5"/>
        <v>2</v>
      </c>
    </row>
    <row r="276" spans="1:23" ht="12.75" customHeight="1">
      <c r="A276" s="121" t="s">
        <v>1518</v>
      </c>
      <c r="B276" s="122" t="s">
        <v>264</v>
      </c>
      <c r="C276" s="121" t="s">
        <v>16</v>
      </c>
      <c r="D276" s="121">
        <v>80111600</v>
      </c>
      <c r="E276" s="121" t="s">
        <v>265</v>
      </c>
      <c r="F276" s="121" t="s">
        <v>121</v>
      </c>
      <c r="G276" s="121" t="s">
        <v>121</v>
      </c>
      <c r="H276" s="156">
        <v>7</v>
      </c>
      <c r="I276" s="121">
        <v>1</v>
      </c>
      <c r="J276" s="121" t="s">
        <v>84</v>
      </c>
      <c r="K276" s="121" t="s">
        <v>85</v>
      </c>
      <c r="L276" s="156">
        <v>7500000</v>
      </c>
      <c r="M276" s="156">
        <v>52500000</v>
      </c>
      <c r="N276" s="121" t="s">
        <v>172</v>
      </c>
      <c r="O276" s="121" t="s">
        <v>169</v>
      </c>
      <c r="P276" s="121" t="s">
        <v>124</v>
      </c>
      <c r="Q276" s="121" t="s">
        <v>1575</v>
      </c>
      <c r="R276" s="124" t="s">
        <v>13</v>
      </c>
      <c r="S276" s="157">
        <v>8066</v>
      </c>
      <c r="T276" s="157">
        <v>2024110010194</v>
      </c>
      <c r="U276" s="158">
        <v>6</v>
      </c>
      <c r="V276" s="129"/>
      <c r="W276" s="124">
        <f t="shared" si="5"/>
        <v>2</v>
      </c>
    </row>
    <row r="277" spans="1:23" ht="12.75" customHeight="1">
      <c r="A277" s="121" t="s">
        <v>1884</v>
      </c>
      <c r="B277" s="122" t="s">
        <v>266</v>
      </c>
      <c r="C277" s="121" t="s">
        <v>16</v>
      </c>
      <c r="D277" s="121">
        <v>80111600</v>
      </c>
      <c r="E277" s="121" t="s">
        <v>1291</v>
      </c>
      <c r="F277" s="121" t="s">
        <v>121</v>
      </c>
      <c r="G277" s="121" t="s">
        <v>121</v>
      </c>
      <c r="H277" s="156">
        <v>9</v>
      </c>
      <c r="I277" s="121">
        <v>1</v>
      </c>
      <c r="J277" s="121" t="s">
        <v>84</v>
      </c>
      <c r="K277" s="121" t="s">
        <v>85</v>
      </c>
      <c r="L277" s="156">
        <v>6000000</v>
      </c>
      <c r="M277" s="156">
        <v>-54000000</v>
      </c>
      <c r="N277" s="121" t="s">
        <v>172</v>
      </c>
      <c r="O277" s="121" t="s">
        <v>169</v>
      </c>
      <c r="P277" s="121" t="s">
        <v>124</v>
      </c>
      <c r="Q277" s="256"/>
      <c r="R277" s="124" t="s">
        <v>13</v>
      </c>
      <c r="S277" s="157">
        <v>8066</v>
      </c>
      <c r="T277" s="157">
        <v>2024110010194</v>
      </c>
      <c r="U277" s="158">
        <v>6</v>
      </c>
      <c r="V277" s="129"/>
      <c r="W277" s="124">
        <f t="shared" si="5"/>
        <v>2</v>
      </c>
    </row>
    <row r="278" spans="1:23" ht="12.75" customHeight="1">
      <c r="A278" s="121" t="s">
        <v>1518</v>
      </c>
      <c r="B278" s="122" t="s">
        <v>266</v>
      </c>
      <c r="C278" s="121" t="s">
        <v>16</v>
      </c>
      <c r="D278" s="121">
        <v>80111600</v>
      </c>
      <c r="E278" s="121" t="s">
        <v>267</v>
      </c>
      <c r="F278" s="121" t="s">
        <v>121</v>
      </c>
      <c r="G278" s="121" t="s">
        <v>121</v>
      </c>
      <c r="H278" s="156">
        <v>6</v>
      </c>
      <c r="I278" s="121">
        <v>1</v>
      </c>
      <c r="J278" s="121" t="s">
        <v>84</v>
      </c>
      <c r="K278" s="121" t="s">
        <v>85</v>
      </c>
      <c r="L278" s="156">
        <v>9000000</v>
      </c>
      <c r="M278" s="156">
        <v>54000000</v>
      </c>
      <c r="N278" s="121" t="s">
        <v>172</v>
      </c>
      <c r="O278" s="121" t="s">
        <v>169</v>
      </c>
      <c r="P278" s="121" t="s">
        <v>124</v>
      </c>
      <c r="Q278" s="121" t="s">
        <v>1577</v>
      </c>
      <c r="R278" s="124" t="s">
        <v>13</v>
      </c>
      <c r="S278" s="157">
        <v>8066</v>
      </c>
      <c r="T278" s="157">
        <v>2024110010194</v>
      </c>
      <c r="U278" s="158">
        <v>6</v>
      </c>
      <c r="V278" s="129"/>
      <c r="W278" s="124">
        <f t="shared" si="5"/>
        <v>2</v>
      </c>
    </row>
    <row r="279" spans="1:23" ht="12.75" customHeight="1">
      <c r="A279" s="121" t="s">
        <v>1884</v>
      </c>
      <c r="B279" s="122" t="s">
        <v>230</v>
      </c>
      <c r="C279" s="121" t="s">
        <v>16</v>
      </c>
      <c r="D279" s="121">
        <v>80111600</v>
      </c>
      <c r="E279" s="121" t="s">
        <v>231</v>
      </c>
      <c r="F279" s="121" t="s">
        <v>121</v>
      </c>
      <c r="G279" s="121" t="s">
        <v>121</v>
      </c>
      <c r="H279" s="156">
        <v>6</v>
      </c>
      <c r="I279" s="121">
        <v>1</v>
      </c>
      <c r="J279" s="121" t="s">
        <v>84</v>
      </c>
      <c r="K279" s="121" t="s">
        <v>85</v>
      </c>
      <c r="L279" s="156">
        <v>8300000</v>
      </c>
      <c r="M279" s="156">
        <v>-49800000</v>
      </c>
      <c r="N279" s="121" t="s">
        <v>172</v>
      </c>
      <c r="O279" s="121" t="s">
        <v>169</v>
      </c>
      <c r="P279" s="121" t="s">
        <v>124</v>
      </c>
      <c r="Q279" s="256"/>
      <c r="R279" s="124" t="s">
        <v>13</v>
      </c>
      <c r="S279" s="157">
        <v>8066</v>
      </c>
      <c r="T279" s="157">
        <v>2024110010194</v>
      </c>
      <c r="U279" s="158">
        <v>6</v>
      </c>
      <c r="V279" s="129"/>
      <c r="W279" s="124">
        <f t="shared" si="5"/>
        <v>2</v>
      </c>
    </row>
    <row r="280" spans="1:23" ht="12.75" customHeight="1">
      <c r="A280" s="121" t="s">
        <v>1518</v>
      </c>
      <c r="B280" s="122" t="s">
        <v>230</v>
      </c>
      <c r="C280" s="121" t="s">
        <v>16</v>
      </c>
      <c r="D280" s="121">
        <v>80111600</v>
      </c>
      <c r="E280" s="121" t="s">
        <v>231</v>
      </c>
      <c r="F280" s="121" t="s">
        <v>121</v>
      </c>
      <c r="G280" s="121" t="s">
        <v>121</v>
      </c>
      <c r="H280" s="156">
        <v>6</v>
      </c>
      <c r="I280" s="121">
        <v>1</v>
      </c>
      <c r="J280" s="121" t="s">
        <v>84</v>
      </c>
      <c r="K280" s="121" t="s">
        <v>85</v>
      </c>
      <c r="L280" s="156">
        <v>8300000</v>
      </c>
      <c r="M280" s="156">
        <v>49800000</v>
      </c>
      <c r="N280" s="121" t="s">
        <v>227</v>
      </c>
      <c r="O280" s="121" t="s">
        <v>169</v>
      </c>
      <c r="P280" s="121" t="s">
        <v>124</v>
      </c>
      <c r="Q280" s="121" t="s">
        <v>1581</v>
      </c>
      <c r="R280" s="124" t="s">
        <v>13</v>
      </c>
      <c r="S280" s="157">
        <v>8066</v>
      </c>
      <c r="T280" s="157">
        <v>2024110010194</v>
      </c>
      <c r="U280" s="158">
        <v>6</v>
      </c>
      <c r="V280" s="129"/>
      <c r="W280" s="124">
        <f t="shared" si="5"/>
        <v>2</v>
      </c>
    </row>
    <row r="281" spans="1:23" ht="12.75" customHeight="1">
      <c r="A281" s="121" t="s">
        <v>1884</v>
      </c>
      <c r="B281" s="122" t="s">
        <v>217</v>
      </c>
      <c r="C281" s="121" t="s">
        <v>16</v>
      </c>
      <c r="D281" s="121">
        <v>80111600</v>
      </c>
      <c r="E281" s="121" t="s">
        <v>1283</v>
      </c>
      <c r="F281" s="121" t="s">
        <v>121</v>
      </c>
      <c r="G281" s="121" t="s">
        <v>121</v>
      </c>
      <c r="H281" s="156">
        <v>6</v>
      </c>
      <c r="I281" s="121">
        <v>1</v>
      </c>
      <c r="J281" s="121" t="s">
        <v>84</v>
      </c>
      <c r="K281" s="121" t="s">
        <v>85</v>
      </c>
      <c r="L281" s="156">
        <v>4650000</v>
      </c>
      <c r="M281" s="156">
        <v>-27900000</v>
      </c>
      <c r="N281" s="121" t="s">
        <v>216</v>
      </c>
      <c r="O281" s="121" t="s">
        <v>169</v>
      </c>
      <c r="P281" s="121" t="s">
        <v>124</v>
      </c>
      <c r="Q281" s="256"/>
      <c r="R281" s="124" t="s">
        <v>13</v>
      </c>
      <c r="S281" s="157">
        <v>8066</v>
      </c>
      <c r="T281" s="157">
        <v>2024110010194</v>
      </c>
      <c r="U281" s="158">
        <v>6</v>
      </c>
      <c r="V281" s="129"/>
      <c r="W281" s="124">
        <f t="shared" si="5"/>
        <v>2</v>
      </c>
    </row>
    <row r="282" spans="1:23" ht="12.75" customHeight="1">
      <c r="A282" s="121" t="s">
        <v>1518</v>
      </c>
      <c r="B282" s="122" t="s">
        <v>217</v>
      </c>
      <c r="C282" s="121" t="s">
        <v>16</v>
      </c>
      <c r="D282" s="121">
        <v>80111600</v>
      </c>
      <c r="E282" s="121" t="s">
        <v>218</v>
      </c>
      <c r="F282" s="121" t="s">
        <v>121</v>
      </c>
      <c r="G282" s="121" t="s">
        <v>121</v>
      </c>
      <c r="H282" s="156">
        <v>6</v>
      </c>
      <c r="I282" s="121">
        <v>1</v>
      </c>
      <c r="J282" s="121" t="s">
        <v>84</v>
      </c>
      <c r="K282" s="121" t="s">
        <v>85</v>
      </c>
      <c r="L282" s="156">
        <v>4300000</v>
      </c>
      <c r="M282" s="156">
        <v>25800000</v>
      </c>
      <c r="N282" s="121" t="s">
        <v>216</v>
      </c>
      <c r="O282" s="121" t="s">
        <v>123</v>
      </c>
      <c r="P282" s="121" t="s">
        <v>124</v>
      </c>
      <c r="Q282" s="121" t="s">
        <v>1582</v>
      </c>
      <c r="R282" s="124" t="s">
        <v>13</v>
      </c>
      <c r="S282" s="157">
        <v>8066</v>
      </c>
      <c r="T282" s="157">
        <v>2024110010194</v>
      </c>
      <c r="U282" s="158">
        <v>6</v>
      </c>
      <c r="V282" s="129"/>
      <c r="W282" s="124">
        <f t="shared" si="5"/>
        <v>2</v>
      </c>
    </row>
    <row r="283" spans="1:23" ht="12.75" customHeight="1">
      <c r="A283" s="121" t="s">
        <v>1884</v>
      </c>
      <c r="B283" s="122" t="s">
        <v>252</v>
      </c>
      <c r="C283" s="121" t="s">
        <v>16</v>
      </c>
      <c r="D283" s="121">
        <v>80111600</v>
      </c>
      <c r="E283" s="121" t="s">
        <v>1289</v>
      </c>
      <c r="F283" s="121" t="s">
        <v>121</v>
      </c>
      <c r="G283" s="121" t="s">
        <v>121</v>
      </c>
      <c r="H283" s="156">
        <v>7</v>
      </c>
      <c r="I283" s="121">
        <v>1</v>
      </c>
      <c r="J283" s="121" t="s">
        <v>84</v>
      </c>
      <c r="K283" s="121" t="s">
        <v>85</v>
      </c>
      <c r="L283" s="156">
        <v>9000000</v>
      </c>
      <c r="M283" s="156">
        <v>-63000000</v>
      </c>
      <c r="N283" s="121" t="s">
        <v>216</v>
      </c>
      <c r="O283" s="121" t="s">
        <v>169</v>
      </c>
      <c r="P283" s="121" t="s">
        <v>124</v>
      </c>
      <c r="Q283" s="256"/>
      <c r="R283" s="124" t="s">
        <v>13</v>
      </c>
      <c r="S283" s="157">
        <v>8066</v>
      </c>
      <c r="T283" s="157">
        <v>2024110010194</v>
      </c>
      <c r="U283" s="158">
        <v>6</v>
      </c>
      <c r="V283" s="129"/>
      <c r="W283" s="124">
        <f t="shared" si="5"/>
        <v>2</v>
      </c>
    </row>
    <row r="284" spans="1:23" ht="12.75" customHeight="1">
      <c r="A284" s="121" t="s">
        <v>1518</v>
      </c>
      <c r="B284" s="122" t="s">
        <v>252</v>
      </c>
      <c r="C284" s="121" t="s">
        <v>16</v>
      </c>
      <c r="D284" s="121">
        <v>80111600</v>
      </c>
      <c r="E284" s="121" t="s">
        <v>253</v>
      </c>
      <c r="F284" s="121" t="s">
        <v>121</v>
      </c>
      <c r="G284" s="121" t="s">
        <v>121</v>
      </c>
      <c r="H284" s="156">
        <v>7</v>
      </c>
      <c r="I284" s="121">
        <v>1</v>
      </c>
      <c r="J284" s="121" t="s">
        <v>84</v>
      </c>
      <c r="K284" s="121" t="s">
        <v>85</v>
      </c>
      <c r="L284" s="156">
        <v>9000000</v>
      </c>
      <c r="M284" s="156">
        <v>63000000</v>
      </c>
      <c r="N284" s="121" t="s">
        <v>216</v>
      </c>
      <c r="O284" s="121" t="s">
        <v>123</v>
      </c>
      <c r="P284" s="121" t="s">
        <v>124</v>
      </c>
      <c r="Q284" s="121" t="s">
        <v>1578</v>
      </c>
      <c r="R284" s="124" t="s">
        <v>13</v>
      </c>
      <c r="S284" s="157">
        <v>8066</v>
      </c>
      <c r="T284" s="157">
        <v>2024110010194</v>
      </c>
      <c r="U284" s="158">
        <v>6</v>
      </c>
      <c r="V284" s="129"/>
      <c r="W284" s="124">
        <f t="shared" si="5"/>
        <v>2</v>
      </c>
    </row>
    <row r="285" spans="1:23" ht="12.75" customHeight="1">
      <c r="A285" s="121" t="s">
        <v>1884</v>
      </c>
      <c r="B285" s="122" t="s">
        <v>219</v>
      </c>
      <c r="C285" s="121" t="s">
        <v>16</v>
      </c>
      <c r="D285" s="121">
        <v>80111600</v>
      </c>
      <c r="E285" s="121" t="s">
        <v>218</v>
      </c>
      <c r="F285" s="121" t="s">
        <v>121</v>
      </c>
      <c r="G285" s="121" t="s">
        <v>121</v>
      </c>
      <c r="H285" s="156">
        <v>6</v>
      </c>
      <c r="I285" s="121">
        <v>1</v>
      </c>
      <c r="J285" s="121" t="s">
        <v>84</v>
      </c>
      <c r="K285" s="121" t="s">
        <v>85</v>
      </c>
      <c r="L285" s="156">
        <v>3620000</v>
      </c>
      <c r="M285" s="156">
        <v>-21720000</v>
      </c>
      <c r="N285" s="121" t="s">
        <v>216</v>
      </c>
      <c r="O285" s="121" t="s">
        <v>169</v>
      </c>
      <c r="P285" s="121" t="s">
        <v>124</v>
      </c>
      <c r="Q285" s="256"/>
      <c r="R285" s="124" t="s">
        <v>13</v>
      </c>
      <c r="S285" s="157">
        <v>8066</v>
      </c>
      <c r="T285" s="157">
        <v>2024110010194</v>
      </c>
      <c r="U285" s="158">
        <v>6</v>
      </c>
      <c r="V285" s="129"/>
      <c r="W285" s="124">
        <f t="shared" si="5"/>
        <v>2</v>
      </c>
    </row>
    <row r="286" spans="1:23" ht="12.75" customHeight="1">
      <c r="A286" s="121" t="s">
        <v>1518</v>
      </c>
      <c r="B286" s="122" t="s">
        <v>219</v>
      </c>
      <c r="C286" s="121" t="s">
        <v>16</v>
      </c>
      <c r="D286" s="121">
        <v>80111600</v>
      </c>
      <c r="E286" s="121" t="s">
        <v>220</v>
      </c>
      <c r="F286" s="121" t="s">
        <v>121</v>
      </c>
      <c r="G286" s="121" t="s">
        <v>121</v>
      </c>
      <c r="H286" s="159">
        <v>5.7</v>
      </c>
      <c r="I286" s="121">
        <v>1</v>
      </c>
      <c r="J286" s="121" t="s">
        <v>84</v>
      </c>
      <c r="K286" s="121" t="s">
        <v>85</v>
      </c>
      <c r="L286" s="156">
        <v>3330000</v>
      </c>
      <c r="M286" s="156">
        <v>18981000</v>
      </c>
      <c r="N286" s="121" t="s">
        <v>216</v>
      </c>
      <c r="O286" s="121" t="s">
        <v>123</v>
      </c>
      <c r="P286" s="121" t="s">
        <v>124</v>
      </c>
      <c r="Q286" s="121" t="s">
        <v>1577</v>
      </c>
      <c r="R286" s="124" t="s">
        <v>13</v>
      </c>
      <c r="S286" s="157">
        <v>8066</v>
      </c>
      <c r="T286" s="157">
        <v>2024110010194</v>
      </c>
      <c r="U286" s="158">
        <v>6</v>
      </c>
      <c r="V286" s="129"/>
      <c r="W286" s="124">
        <f t="shared" si="5"/>
        <v>2</v>
      </c>
    </row>
    <row r="287" spans="1:23" ht="12.75" customHeight="1">
      <c r="A287" s="121" t="s">
        <v>1884</v>
      </c>
      <c r="B287" s="122" t="s">
        <v>221</v>
      </c>
      <c r="C287" s="121" t="s">
        <v>16</v>
      </c>
      <c r="D287" s="121">
        <v>80111600</v>
      </c>
      <c r="E287" s="121" t="s">
        <v>1284</v>
      </c>
      <c r="F287" s="121" t="s">
        <v>121</v>
      </c>
      <c r="G287" s="121" t="s">
        <v>121</v>
      </c>
      <c r="H287" s="159">
        <v>6</v>
      </c>
      <c r="I287" s="121">
        <v>1</v>
      </c>
      <c r="J287" s="121" t="s">
        <v>84</v>
      </c>
      <c r="K287" s="121" t="s">
        <v>85</v>
      </c>
      <c r="L287" s="156">
        <v>8000000</v>
      </c>
      <c r="M287" s="156">
        <v>-48000000</v>
      </c>
      <c r="N287" s="121" t="s">
        <v>216</v>
      </c>
      <c r="O287" s="121" t="s">
        <v>169</v>
      </c>
      <c r="P287" s="121" t="s">
        <v>124</v>
      </c>
      <c r="Q287" s="256"/>
      <c r="R287" s="124" t="s">
        <v>13</v>
      </c>
      <c r="S287" s="157">
        <v>8066</v>
      </c>
      <c r="T287" s="157">
        <v>2024110010194</v>
      </c>
      <c r="U287" s="158">
        <v>6</v>
      </c>
      <c r="V287" s="129"/>
      <c r="W287" s="124">
        <f t="shared" si="5"/>
        <v>2</v>
      </c>
    </row>
    <row r="288" spans="1:23" ht="12.75" customHeight="1">
      <c r="A288" s="121" t="s">
        <v>1518</v>
      </c>
      <c r="B288" s="122" t="s">
        <v>221</v>
      </c>
      <c r="C288" s="121" t="s">
        <v>16</v>
      </c>
      <c r="D288" s="121">
        <v>80111600</v>
      </c>
      <c r="E288" s="121" t="s">
        <v>222</v>
      </c>
      <c r="F288" s="121" t="s">
        <v>121</v>
      </c>
      <c r="G288" s="121" t="s">
        <v>121</v>
      </c>
      <c r="H288" s="159">
        <v>6</v>
      </c>
      <c r="I288" s="121">
        <v>1</v>
      </c>
      <c r="J288" s="121" t="s">
        <v>84</v>
      </c>
      <c r="K288" s="121" t="s">
        <v>85</v>
      </c>
      <c r="L288" s="156">
        <v>5000000</v>
      </c>
      <c r="M288" s="156">
        <v>30000000</v>
      </c>
      <c r="N288" s="121" t="s">
        <v>216</v>
      </c>
      <c r="O288" s="121" t="s">
        <v>123</v>
      </c>
      <c r="P288" s="121" t="s">
        <v>124</v>
      </c>
      <c r="Q288" s="121" t="s">
        <v>1582</v>
      </c>
      <c r="R288" s="124" t="s">
        <v>13</v>
      </c>
      <c r="S288" s="157">
        <v>8066</v>
      </c>
      <c r="T288" s="157">
        <v>2024110010194</v>
      </c>
      <c r="U288" s="158">
        <v>6</v>
      </c>
      <c r="V288" s="129"/>
      <c r="W288" s="124">
        <f t="shared" si="5"/>
        <v>2</v>
      </c>
    </row>
    <row r="289" spans="1:23" ht="12.75" customHeight="1">
      <c r="A289" s="121" t="s">
        <v>1884</v>
      </c>
      <c r="B289" s="122" t="s">
        <v>214</v>
      </c>
      <c r="C289" s="121" t="s">
        <v>16</v>
      </c>
      <c r="D289" s="121">
        <v>80111600</v>
      </c>
      <c r="E289" s="121" t="s">
        <v>1282</v>
      </c>
      <c r="F289" s="121" t="s">
        <v>121</v>
      </c>
      <c r="G289" s="121" t="s">
        <v>121</v>
      </c>
      <c r="H289" s="159">
        <v>4</v>
      </c>
      <c r="I289" s="121">
        <v>1</v>
      </c>
      <c r="J289" s="121" t="s">
        <v>84</v>
      </c>
      <c r="K289" s="121" t="s">
        <v>85</v>
      </c>
      <c r="L289" s="156">
        <v>4600000</v>
      </c>
      <c r="M289" s="156">
        <v>-18400000</v>
      </c>
      <c r="N289" s="121" t="s">
        <v>216</v>
      </c>
      <c r="O289" s="121" t="s">
        <v>169</v>
      </c>
      <c r="P289" s="121" t="s">
        <v>124</v>
      </c>
      <c r="Q289" s="256"/>
      <c r="R289" s="124" t="s">
        <v>13</v>
      </c>
      <c r="S289" s="157">
        <v>8066</v>
      </c>
      <c r="T289" s="157">
        <v>2024110010194</v>
      </c>
      <c r="U289" s="158">
        <v>6</v>
      </c>
      <c r="V289" s="129"/>
      <c r="W289" s="124">
        <f t="shared" si="5"/>
        <v>2</v>
      </c>
    </row>
    <row r="290" spans="1:23" ht="12.75" customHeight="1">
      <c r="A290" s="121" t="s">
        <v>1518</v>
      </c>
      <c r="B290" s="122" t="s">
        <v>214</v>
      </c>
      <c r="C290" s="121" t="s">
        <v>16</v>
      </c>
      <c r="D290" s="121">
        <v>80111600</v>
      </c>
      <c r="E290" s="121" t="s">
        <v>215</v>
      </c>
      <c r="F290" s="121" t="s">
        <v>121</v>
      </c>
      <c r="G290" s="121" t="s">
        <v>121</v>
      </c>
      <c r="H290" s="121">
        <v>6</v>
      </c>
      <c r="I290" s="121">
        <v>1</v>
      </c>
      <c r="J290" s="121" t="s">
        <v>84</v>
      </c>
      <c r="K290" s="121" t="s">
        <v>85</v>
      </c>
      <c r="L290" s="156">
        <v>2900000</v>
      </c>
      <c r="M290" s="156">
        <f>+L290*H290</f>
        <v>17400000</v>
      </c>
      <c r="N290" s="121" t="s">
        <v>216</v>
      </c>
      <c r="O290" s="121" t="s">
        <v>123</v>
      </c>
      <c r="P290" s="121" t="s">
        <v>124</v>
      </c>
      <c r="Q290" s="121" t="s">
        <v>1577</v>
      </c>
      <c r="R290" s="124" t="s">
        <v>13</v>
      </c>
      <c r="S290" s="157">
        <v>8066</v>
      </c>
      <c r="T290" s="157">
        <v>2024110010194</v>
      </c>
      <c r="U290" s="158">
        <v>6</v>
      </c>
      <c r="V290" s="129"/>
      <c r="W290" s="124">
        <f t="shared" si="5"/>
        <v>2</v>
      </c>
    </row>
    <row r="291" spans="1:23" ht="12.75" customHeight="1">
      <c r="A291" s="121" t="s">
        <v>1884</v>
      </c>
      <c r="B291" s="122" t="s">
        <v>223</v>
      </c>
      <c r="C291" s="121" t="s">
        <v>16</v>
      </c>
      <c r="D291" s="121">
        <v>80111600</v>
      </c>
      <c r="E291" s="121" t="s">
        <v>1285</v>
      </c>
      <c r="F291" s="121" t="s">
        <v>121</v>
      </c>
      <c r="G291" s="121" t="s">
        <v>121</v>
      </c>
      <c r="H291" s="121">
        <v>6</v>
      </c>
      <c r="I291" s="121">
        <v>1</v>
      </c>
      <c r="J291" s="121" t="s">
        <v>84</v>
      </c>
      <c r="K291" s="121" t="s">
        <v>85</v>
      </c>
      <c r="L291" s="156">
        <v>4057000</v>
      </c>
      <c r="M291" s="156">
        <v>-24342000</v>
      </c>
      <c r="N291" s="121" t="s">
        <v>216</v>
      </c>
      <c r="O291" s="121" t="s">
        <v>169</v>
      </c>
      <c r="P291" s="121" t="s">
        <v>124</v>
      </c>
      <c r="Q291" s="256"/>
      <c r="R291" s="124" t="s">
        <v>13</v>
      </c>
      <c r="S291" s="157">
        <v>8066</v>
      </c>
      <c r="T291" s="157">
        <v>2024110010194</v>
      </c>
      <c r="U291" s="158">
        <v>6</v>
      </c>
      <c r="V291" s="129"/>
      <c r="W291" s="124">
        <f t="shared" si="5"/>
        <v>2</v>
      </c>
    </row>
    <row r="292" spans="1:23" ht="12.75" customHeight="1">
      <c r="A292" s="121" t="s">
        <v>1518</v>
      </c>
      <c r="B292" s="122" t="s">
        <v>223</v>
      </c>
      <c r="C292" s="121" t="s">
        <v>16</v>
      </c>
      <c r="D292" s="121">
        <v>80111600</v>
      </c>
      <c r="E292" s="121" t="s">
        <v>224</v>
      </c>
      <c r="F292" s="121" t="s">
        <v>121</v>
      </c>
      <c r="G292" s="121" t="s">
        <v>121</v>
      </c>
      <c r="H292" s="121">
        <v>6</v>
      </c>
      <c r="I292" s="121">
        <v>1</v>
      </c>
      <c r="J292" s="121" t="s">
        <v>84</v>
      </c>
      <c r="K292" s="121" t="s">
        <v>85</v>
      </c>
      <c r="L292" s="156">
        <v>8000000</v>
      </c>
      <c r="M292" s="156">
        <v>48000000</v>
      </c>
      <c r="N292" s="121" t="s">
        <v>216</v>
      </c>
      <c r="O292" s="121" t="s">
        <v>123</v>
      </c>
      <c r="P292" s="121" t="s">
        <v>124</v>
      </c>
      <c r="Q292" s="121" t="s">
        <v>1577</v>
      </c>
      <c r="R292" s="124" t="s">
        <v>13</v>
      </c>
      <c r="S292" s="157">
        <v>8066</v>
      </c>
      <c r="T292" s="157">
        <v>2024110010194</v>
      </c>
      <c r="U292" s="158">
        <v>6</v>
      </c>
      <c r="V292" s="129"/>
      <c r="W292" s="124">
        <f t="shared" si="5"/>
        <v>2</v>
      </c>
    </row>
    <row r="293" spans="1:23" ht="12.75" customHeight="1">
      <c r="A293" s="121" t="s">
        <v>1569</v>
      </c>
      <c r="B293" s="122">
        <v>1</v>
      </c>
      <c r="C293" s="121" t="s">
        <v>16</v>
      </c>
      <c r="D293" s="121">
        <v>80111600</v>
      </c>
      <c r="E293" s="121" t="s">
        <v>1237</v>
      </c>
      <c r="F293" s="121" t="s">
        <v>121</v>
      </c>
      <c r="G293" s="121" t="s">
        <v>121</v>
      </c>
      <c r="H293" s="121">
        <v>6</v>
      </c>
      <c r="I293" s="121">
        <v>1</v>
      </c>
      <c r="J293" s="121" t="s">
        <v>84</v>
      </c>
      <c r="K293" s="121" t="s">
        <v>85</v>
      </c>
      <c r="L293" s="156">
        <v>6000000</v>
      </c>
      <c r="M293" s="156">
        <v>36000000</v>
      </c>
      <c r="N293" s="121" t="s">
        <v>172</v>
      </c>
      <c r="O293" s="121" t="s">
        <v>169</v>
      </c>
      <c r="P293" s="121" t="s">
        <v>124</v>
      </c>
      <c r="Q293" s="121" t="s">
        <v>1583</v>
      </c>
      <c r="R293" s="124" t="s">
        <v>13</v>
      </c>
      <c r="S293" s="157">
        <v>8066</v>
      </c>
      <c r="T293" s="157">
        <v>2024110010194</v>
      </c>
      <c r="U293" s="158">
        <v>6</v>
      </c>
      <c r="V293" s="129"/>
      <c r="W293" s="124">
        <f t="shared" si="5"/>
        <v>1</v>
      </c>
    </row>
    <row r="294" spans="1:23" ht="12.75" customHeight="1">
      <c r="A294" s="121" t="s">
        <v>1884</v>
      </c>
      <c r="B294" s="122" t="s">
        <v>196</v>
      </c>
      <c r="C294" s="121" t="s">
        <v>16</v>
      </c>
      <c r="D294" s="121">
        <v>80111600</v>
      </c>
      <c r="E294" s="121" t="s">
        <v>1273</v>
      </c>
      <c r="F294" s="121" t="s">
        <v>179</v>
      </c>
      <c r="G294" s="121" t="s">
        <v>179</v>
      </c>
      <c r="H294" s="121">
        <v>4</v>
      </c>
      <c r="I294" s="121">
        <v>1</v>
      </c>
      <c r="J294" s="121" t="s">
        <v>84</v>
      </c>
      <c r="K294" s="121" t="s">
        <v>85</v>
      </c>
      <c r="L294" s="156">
        <v>5050000</v>
      </c>
      <c r="M294" s="156">
        <v>-20200000</v>
      </c>
      <c r="N294" s="121" t="s">
        <v>198</v>
      </c>
      <c r="O294" s="121" t="s">
        <v>169</v>
      </c>
      <c r="P294" s="121" t="s">
        <v>124</v>
      </c>
      <c r="Q294" s="256"/>
      <c r="R294" s="124" t="s">
        <v>13</v>
      </c>
      <c r="S294" s="157">
        <v>8066</v>
      </c>
      <c r="T294" s="157">
        <v>2024110010194</v>
      </c>
      <c r="U294" s="158">
        <v>6</v>
      </c>
      <c r="V294" s="129"/>
      <c r="W294" s="124">
        <f t="shared" si="5"/>
        <v>2</v>
      </c>
    </row>
    <row r="295" spans="1:23" ht="12.75" customHeight="1">
      <c r="A295" s="121" t="s">
        <v>1518</v>
      </c>
      <c r="B295" s="122" t="s">
        <v>196</v>
      </c>
      <c r="C295" s="121" t="s">
        <v>16</v>
      </c>
      <c r="D295" s="121">
        <v>80111600</v>
      </c>
      <c r="E295" s="121" t="s">
        <v>197</v>
      </c>
      <c r="F295" s="121" t="s">
        <v>121</v>
      </c>
      <c r="G295" s="121" t="s">
        <v>121</v>
      </c>
      <c r="H295" s="121">
        <v>6</v>
      </c>
      <c r="I295" s="121">
        <v>1</v>
      </c>
      <c r="J295" s="121" t="s">
        <v>84</v>
      </c>
      <c r="K295" s="121" t="s">
        <v>85</v>
      </c>
      <c r="L295" s="156">
        <v>8000000</v>
      </c>
      <c r="M295" s="156">
        <v>48000000</v>
      </c>
      <c r="N295" s="121" t="s">
        <v>198</v>
      </c>
      <c r="O295" s="121" t="s">
        <v>169</v>
      </c>
      <c r="P295" s="121" t="s">
        <v>124</v>
      </c>
      <c r="Q295" s="121" t="s">
        <v>1584</v>
      </c>
      <c r="R295" s="124" t="s">
        <v>13</v>
      </c>
      <c r="S295" s="157">
        <v>8066</v>
      </c>
      <c r="T295" s="157">
        <v>2024110010194</v>
      </c>
      <c r="U295" s="158">
        <v>6</v>
      </c>
      <c r="V295" s="129"/>
      <c r="W295" s="124">
        <f t="shared" si="5"/>
        <v>2</v>
      </c>
    </row>
    <row r="296" spans="1:23" ht="12.75" customHeight="1">
      <c r="A296" s="121" t="s">
        <v>1884</v>
      </c>
      <c r="B296" s="122" t="s">
        <v>199</v>
      </c>
      <c r="C296" s="121" t="s">
        <v>16</v>
      </c>
      <c r="D296" s="121">
        <v>80111600</v>
      </c>
      <c r="E296" s="121" t="s">
        <v>1274</v>
      </c>
      <c r="F296" s="121" t="s">
        <v>121</v>
      </c>
      <c r="G296" s="121" t="s">
        <v>121</v>
      </c>
      <c r="H296" s="121">
        <v>6</v>
      </c>
      <c r="I296" s="121">
        <v>1</v>
      </c>
      <c r="J296" s="121" t="s">
        <v>84</v>
      </c>
      <c r="K296" s="121" t="s">
        <v>85</v>
      </c>
      <c r="L296" s="156">
        <v>8000000</v>
      </c>
      <c r="M296" s="156">
        <v>-48000000</v>
      </c>
      <c r="N296" s="121" t="s">
        <v>198</v>
      </c>
      <c r="O296" s="121" t="s">
        <v>169</v>
      </c>
      <c r="P296" s="121" t="s">
        <v>124</v>
      </c>
      <c r="Q296" s="256"/>
      <c r="R296" s="124" t="s">
        <v>13</v>
      </c>
      <c r="S296" s="157">
        <v>8066</v>
      </c>
      <c r="T296" s="157">
        <v>2024110010194</v>
      </c>
      <c r="U296" s="158">
        <v>6</v>
      </c>
      <c r="V296" s="129"/>
      <c r="W296" s="124">
        <f t="shared" si="5"/>
        <v>2</v>
      </c>
    </row>
    <row r="297" spans="1:23" ht="12.75" customHeight="1">
      <c r="A297" s="121" t="s">
        <v>1518</v>
      </c>
      <c r="B297" s="122" t="s">
        <v>199</v>
      </c>
      <c r="C297" s="121" t="s">
        <v>16</v>
      </c>
      <c r="D297" s="121">
        <v>80111600</v>
      </c>
      <c r="E297" s="121" t="s">
        <v>200</v>
      </c>
      <c r="F297" s="121" t="s">
        <v>121</v>
      </c>
      <c r="G297" s="121" t="s">
        <v>121</v>
      </c>
      <c r="H297" s="121">
        <v>5</v>
      </c>
      <c r="I297" s="121">
        <v>1</v>
      </c>
      <c r="J297" s="121" t="s">
        <v>84</v>
      </c>
      <c r="K297" s="121" t="s">
        <v>85</v>
      </c>
      <c r="L297" s="156">
        <v>6000000</v>
      </c>
      <c r="M297" s="156">
        <v>30000000</v>
      </c>
      <c r="N297" s="121" t="s">
        <v>198</v>
      </c>
      <c r="O297" s="121" t="s">
        <v>169</v>
      </c>
      <c r="P297" s="121" t="s">
        <v>124</v>
      </c>
      <c r="Q297" s="121" t="s">
        <v>1585</v>
      </c>
      <c r="R297" s="124" t="s">
        <v>13</v>
      </c>
      <c r="S297" s="157">
        <v>8066</v>
      </c>
      <c r="T297" s="157">
        <v>2024110010194</v>
      </c>
      <c r="U297" s="158">
        <v>6</v>
      </c>
      <c r="V297" s="129"/>
      <c r="W297" s="124">
        <f t="shared" si="5"/>
        <v>2</v>
      </c>
    </row>
    <row r="298" spans="1:23" ht="12.75" customHeight="1">
      <c r="A298" s="121" t="s">
        <v>1884</v>
      </c>
      <c r="B298" s="122" t="s">
        <v>203</v>
      </c>
      <c r="C298" s="121" t="s">
        <v>16</v>
      </c>
      <c r="D298" s="121">
        <v>80111600</v>
      </c>
      <c r="E298" s="121" t="s">
        <v>1275</v>
      </c>
      <c r="F298" s="121" t="s">
        <v>121</v>
      </c>
      <c r="G298" s="121" t="s">
        <v>121</v>
      </c>
      <c r="H298" s="121">
        <v>6</v>
      </c>
      <c r="I298" s="121">
        <v>1</v>
      </c>
      <c r="J298" s="121" t="s">
        <v>84</v>
      </c>
      <c r="K298" s="121" t="s">
        <v>85</v>
      </c>
      <c r="L298" s="156">
        <v>4200000</v>
      </c>
      <c r="M298" s="156">
        <v>-25200000</v>
      </c>
      <c r="N298" s="121" t="s">
        <v>198</v>
      </c>
      <c r="O298" s="121" t="s">
        <v>169</v>
      </c>
      <c r="P298" s="121" t="s">
        <v>124</v>
      </c>
      <c r="Q298" s="256"/>
      <c r="R298" s="124" t="s">
        <v>13</v>
      </c>
      <c r="S298" s="157">
        <v>8066</v>
      </c>
      <c r="T298" s="157">
        <v>2024110010194</v>
      </c>
      <c r="U298" s="158">
        <v>6</v>
      </c>
      <c r="V298" s="129"/>
      <c r="W298" s="124">
        <f t="shared" si="5"/>
        <v>2</v>
      </c>
    </row>
    <row r="299" spans="1:23" ht="12.75" customHeight="1">
      <c r="A299" s="121" t="s">
        <v>1518</v>
      </c>
      <c r="B299" s="122" t="s">
        <v>203</v>
      </c>
      <c r="C299" s="121" t="s">
        <v>16</v>
      </c>
      <c r="D299" s="121">
        <v>80111600</v>
      </c>
      <c r="E299" s="121" t="s">
        <v>204</v>
      </c>
      <c r="F299" s="121" t="s">
        <v>121</v>
      </c>
      <c r="G299" s="121" t="s">
        <v>121</v>
      </c>
      <c r="H299" s="121">
        <v>5</v>
      </c>
      <c r="I299" s="121">
        <v>1</v>
      </c>
      <c r="J299" s="121" t="s">
        <v>84</v>
      </c>
      <c r="K299" s="121" t="s">
        <v>85</v>
      </c>
      <c r="L299" s="156">
        <v>3800000</v>
      </c>
      <c r="M299" s="156">
        <v>19000000</v>
      </c>
      <c r="N299" s="121" t="s">
        <v>198</v>
      </c>
      <c r="O299" s="121" t="s">
        <v>169</v>
      </c>
      <c r="P299" s="121" t="s">
        <v>124</v>
      </c>
      <c r="Q299" s="121" t="s">
        <v>1586</v>
      </c>
      <c r="R299" s="124" t="s">
        <v>13</v>
      </c>
      <c r="S299" s="157">
        <v>8066</v>
      </c>
      <c r="T299" s="157">
        <v>2024110010194</v>
      </c>
      <c r="U299" s="158">
        <v>6</v>
      </c>
      <c r="V299" s="129"/>
      <c r="W299" s="124">
        <f t="shared" si="5"/>
        <v>2</v>
      </c>
    </row>
    <row r="300" spans="1:23" ht="12.75" customHeight="1">
      <c r="A300" s="121" t="s">
        <v>1884</v>
      </c>
      <c r="B300" s="122" t="s">
        <v>205</v>
      </c>
      <c r="C300" s="121" t="s">
        <v>16</v>
      </c>
      <c r="D300" s="121">
        <v>80111600</v>
      </c>
      <c r="E300" s="121" t="s">
        <v>1276</v>
      </c>
      <c r="F300" s="121" t="s">
        <v>121</v>
      </c>
      <c r="G300" s="121" t="s">
        <v>121</v>
      </c>
      <c r="H300" s="121">
        <v>6</v>
      </c>
      <c r="I300" s="121">
        <v>1</v>
      </c>
      <c r="J300" s="121" t="s">
        <v>84</v>
      </c>
      <c r="K300" s="121" t="s">
        <v>85</v>
      </c>
      <c r="L300" s="156">
        <v>4800000</v>
      </c>
      <c r="M300" s="156">
        <v>-28800000</v>
      </c>
      <c r="N300" s="121" t="s">
        <v>198</v>
      </c>
      <c r="O300" s="121" t="s">
        <v>169</v>
      </c>
      <c r="P300" s="121" t="s">
        <v>124</v>
      </c>
      <c r="Q300" s="256"/>
      <c r="R300" s="124" t="s">
        <v>13</v>
      </c>
      <c r="S300" s="157">
        <v>8066</v>
      </c>
      <c r="T300" s="157">
        <v>2024110010194</v>
      </c>
      <c r="U300" s="158">
        <v>6</v>
      </c>
      <c r="V300" s="129"/>
      <c r="W300" s="124">
        <f t="shared" si="5"/>
        <v>2</v>
      </c>
    </row>
    <row r="301" spans="1:23" ht="12.75" customHeight="1">
      <c r="A301" s="121" t="s">
        <v>1518</v>
      </c>
      <c r="B301" s="122" t="s">
        <v>205</v>
      </c>
      <c r="C301" s="121" t="s">
        <v>16</v>
      </c>
      <c r="D301" s="121">
        <v>80111600</v>
      </c>
      <c r="E301" s="121" t="s">
        <v>1587</v>
      </c>
      <c r="F301" s="121" t="s">
        <v>179</v>
      </c>
      <c r="G301" s="121" t="s">
        <v>179</v>
      </c>
      <c r="H301" s="121">
        <v>6</v>
      </c>
      <c r="I301" s="121">
        <v>1</v>
      </c>
      <c r="J301" s="121" t="s">
        <v>84</v>
      </c>
      <c r="K301" s="121" t="s">
        <v>85</v>
      </c>
      <c r="L301" s="156">
        <v>6000000</v>
      </c>
      <c r="M301" s="156">
        <v>36000000</v>
      </c>
      <c r="N301" s="121" t="s">
        <v>198</v>
      </c>
      <c r="O301" s="121" t="s">
        <v>169</v>
      </c>
      <c r="P301" s="121" t="s">
        <v>124</v>
      </c>
      <c r="Q301" s="121" t="s">
        <v>1588</v>
      </c>
      <c r="R301" s="124" t="s">
        <v>13</v>
      </c>
      <c r="S301" s="157">
        <v>8066</v>
      </c>
      <c r="T301" s="157">
        <v>2024110010194</v>
      </c>
      <c r="U301" s="158">
        <v>6</v>
      </c>
      <c r="V301" s="129"/>
      <c r="W301" s="124">
        <f t="shared" si="5"/>
        <v>2</v>
      </c>
    </row>
    <row r="302" spans="1:23" ht="12.75" customHeight="1">
      <c r="A302" s="121" t="s">
        <v>1884</v>
      </c>
      <c r="B302" s="122" t="s">
        <v>206</v>
      </c>
      <c r="C302" s="121" t="s">
        <v>16</v>
      </c>
      <c r="D302" s="121">
        <v>80111600</v>
      </c>
      <c r="E302" s="121" t="s">
        <v>207</v>
      </c>
      <c r="F302" s="121" t="s">
        <v>121</v>
      </c>
      <c r="G302" s="121" t="s">
        <v>121</v>
      </c>
      <c r="H302" s="121">
        <v>2</v>
      </c>
      <c r="I302" s="121">
        <v>1</v>
      </c>
      <c r="J302" s="121" t="s">
        <v>84</v>
      </c>
      <c r="K302" s="121" t="s">
        <v>85</v>
      </c>
      <c r="L302" s="156">
        <v>5700000</v>
      </c>
      <c r="M302" s="156">
        <v>-11400000</v>
      </c>
      <c r="N302" s="121" t="s">
        <v>198</v>
      </c>
      <c r="O302" s="121" t="s">
        <v>169</v>
      </c>
      <c r="P302" s="121" t="s">
        <v>124</v>
      </c>
      <c r="Q302" s="256"/>
      <c r="R302" s="124" t="s">
        <v>13</v>
      </c>
      <c r="S302" s="157">
        <v>8066</v>
      </c>
      <c r="T302" s="157">
        <v>2024110010194</v>
      </c>
      <c r="U302" s="158">
        <v>6</v>
      </c>
      <c r="V302" s="129"/>
      <c r="W302" s="124">
        <f t="shared" si="5"/>
        <v>2</v>
      </c>
    </row>
    <row r="303" spans="1:23" ht="12.75" customHeight="1">
      <c r="A303" s="121" t="s">
        <v>1589</v>
      </c>
      <c r="B303" s="122" t="s">
        <v>206</v>
      </c>
      <c r="C303" s="121" t="s">
        <v>16</v>
      </c>
      <c r="D303" s="121">
        <v>80111600</v>
      </c>
      <c r="E303" s="121" t="s">
        <v>207</v>
      </c>
      <c r="F303" s="121" t="s">
        <v>179</v>
      </c>
      <c r="G303" s="121" t="s">
        <v>179</v>
      </c>
      <c r="H303" s="121">
        <v>2</v>
      </c>
      <c r="I303" s="121">
        <v>1</v>
      </c>
      <c r="J303" s="121" t="s">
        <v>84</v>
      </c>
      <c r="K303" s="121" t="s">
        <v>85</v>
      </c>
      <c r="L303" s="156">
        <v>0</v>
      </c>
      <c r="M303" s="156">
        <v>0</v>
      </c>
      <c r="N303" s="121" t="s">
        <v>198</v>
      </c>
      <c r="O303" s="121" t="s">
        <v>169</v>
      </c>
      <c r="P303" s="121" t="s">
        <v>124</v>
      </c>
      <c r="Q303" s="121" t="s">
        <v>1590</v>
      </c>
      <c r="R303" s="124" t="s">
        <v>13</v>
      </c>
      <c r="S303" s="157">
        <v>8066</v>
      </c>
      <c r="T303" s="157">
        <v>2024110010194</v>
      </c>
      <c r="U303" s="158">
        <v>6</v>
      </c>
      <c r="V303" s="129"/>
      <c r="W303" s="124">
        <f t="shared" si="5"/>
        <v>2</v>
      </c>
    </row>
    <row r="304" spans="1:23" ht="12.75" customHeight="1">
      <c r="A304" s="121" t="s">
        <v>1884</v>
      </c>
      <c r="B304" s="122" t="s">
        <v>209</v>
      </c>
      <c r="C304" s="121" t="s">
        <v>16</v>
      </c>
      <c r="D304" s="121">
        <v>80111600</v>
      </c>
      <c r="E304" s="121" t="s">
        <v>1277</v>
      </c>
      <c r="F304" s="121" t="s">
        <v>121</v>
      </c>
      <c r="G304" s="121" t="s">
        <v>121</v>
      </c>
      <c r="H304" s="121">
        <v>7</v>
      </c>
      <c r="I304" s="121">
        <v>1</v>
      </c>
      <c r="J304" s="121" t="s">
        <v>84</v>
      </c>
      <c r="K304" s="121" t="s">
        <v>85</v>
      </c>
      <c r="L304" s="156">
        <v>7200000</v>
      </c>
      <c r="M304" s="156">
        <v>-50400000</v>
      </c>
      <c r="N304" s="121" t="s">
        <v>198</v>
      </c>
      <c r="O304" s="121" t="s">
        <v>169</v>
      </c>
      <c r="P304" s="121" t="s">
        <v>124</v>
      </c>
      <c r="Q304" s="256"/>
      <c r="R304" s="124" t="s">
        <v>13</v>
      </c>
      <c r="S304" s="157">
        <v>8066</v>
      </c>
      <c r="T304" s="157">
        <v>2024110010194</v>
      </c>
      <c r="U304" s="158">
        <v>6</v>
      </c>
      <c r="V304" s="129"/>
      <c r="W304" s="124">
        <f t="shared" si="5"/>
        <v>2</v>
      </c>
    </row>
    <row r="305" spans="1:23" ht="12.75" customHeight="1">
      <c r="A305" s="121" t="s">
        <v>1518</v>
      </c>
      <c r="B305" s="122" t="s">
        <v>209</v>
      </c>
      <c r="C305" s="121" t="s">
        <v>16</v>
      </c>
      <c r="D305" s="121">
        <v>80111600</v>
      </c>
      <c r="E305" s="121" t="s">
        <v>210</v>
      </c>
      <c r="F305" s="121" t="s">
        <v>179</v>
      </c>
      <c r="G305" s="121" t="s">
        <v>179</v>
      </c>
      <c r="H305" s="121">
        <v>7</v>
      </c>
      <c r="I305" s="121">
        <v>1</v>
      </c>
      <c r="J305" s="121" t="s">
        <v>84</v>
      </c>
      <c r="K305" s="121" t="s">
        <v>85</v>
      </c>
      <c r="L305" s="156">
        <v>7300000</v>
      </c>
      <c r="M305" s="156">
        <v>51100000</v>
      </c>
      <c r="N305" s="121" t="s">
        <v>198</v>
      </c>
      <c r="O305" s="121" t="s">
        <v>169</v>
      </c>
      <c r="P305" s="121" t="s">
        <v>124</v>
      </c>
      <c r="Q305" s="121" t="s">
        <v>1588</v>
      </c>
      <c r="R305" s="124" t="s">
        <v>13</v>
      </c>
      <c r="S305" s="157">
        <v>8066</v>
      </c>
      <c r="T305" s="157">
        <v>2024110010194</v>
      </c>
      <c r="U305" s="158">
        <v>6</v>
      </c>
      <c r="V305" s="129"/>
      <c r="W305" s="124">
        <f t="shared" si="5"/>
        <v>2</v>
      </c>
    </row>
    <row r="306" spans="1:23" ht="12.75" customHeight="1">
      <c r="A306" s="121" t="s">
        <v>1884</v>
      </c>
      <c r="B306" s="122" t="s">
        <v>268</v>
      </c>
      <c r="C306" s="121" t="s">
        <v>16</v>
      </c>
      <c r="D306" s="121">
        <v>80111600</v>
      </c>
      <c r="E306" s="121" t="s">
        <v>1292</v>
      </c>
      <c r="F306" s="121" t="s">
        <v>258</v>
      </c>
      <c r="G306" s="121" t="s">
        <v>258</v>
      </c>
      <c r="H306" s="121">
        <v>1</v>
      </c>
      <c r="I306" s="121">
        <v>1</v>
      </c>
      <c r="J306" s="121" t="s">
        <v>84</v>
      </c>
      <c r="K306" s="121" t="s">
        <v>85</v>
      </c>
      <c r="L306" s="156">
        <v>0</v>
      </c>
      <c r="M306" s="156">
        <v>-99284000</v>
      </c>
      <c r="N306" s="121" t="s">
        <v>172</v>
      </c>
      <c r="O306" s="121" t="s">
        <v>169</v>
      </c>
      <c r="P306" s="121" t="s">
        <v>124</v>
      </c>
      <c r="Q306" s="121" t="s">
        <v>1914</v>
      </c>
      <c r="R306" s="124" t="s">
        <v>13</v>
      </c>
      <c r="S306" s="157">
        <v>8066</v>
      </c>
      <c r="T306" s="157">
        <v>2024110010194</v>
      </c>
      <c r="U306" s="158">
        <v>6</v>
      </c>
      <c r="V306" s="129"/>
      <c r="W306" s="124">
        <f t="shared" si="5"/>
        <v>2</v>
      </c>
    </row>
    <row r="307" spans="1:23" ht="12.75" customHeight="1">
      <c r="A307" s="121" t="s">
        <v>1518</v>
      </c>
      <c r="B307" s="122" t="s">
        <v>268</v>
      </c>
      <c r="C307" s="121" t="s">
        <v>16</v>
      </c>
      <c r="D307" s="121">
        <v>80111600</v>
      </c>
      <c r="E307" s="121" t="s">
        <v>1292</v>
      </c>
      <c r="F307" s="121" t="s">
        <v>258</v>
      </c>
      <c r="G307" s="121" t="s">
        <v>258</v>
      </c>
      <c r="H307" s="121">
        <v>1</v>
      </c>
      <c r="I307" s="121">
        <v>1</v>
      </c>
      <c r="J307" s="121" t="s">
        <v>84</v>
      </c>
      <c r="K307" s="121" t="s">
        <v>85</v>
      </c>
      <c r="L307" s="156">
        <v>0</v>
      </c>
      <c r="M307" s="156">
        <v>71897000</v>
      </c>
      <c r="N307" s="121" t="s">
        <v>172</v>
      </c>
      <c r="O307" s="121" t="s">
        <v>169</v>
      </c>
      <c r="P307" s="121" t="s">
        <v>124</v>
      </c>
      <c r="Q307" s="121" t="s">
        <v>1591</v>
      </c>
      <c r="R307" s="124" t="s">
        <v>13</v>
      </c>
      <c r="S307" s="157">
        <v>8066</v>
      </c>
      <c r="T307" s="157">
        <v>2024110010194</v>
      </c>
      <c r="U307" s="158">
        <v>6</v>
      </c>
      <c r="V307" s="129"/>
      <c r="W307" s="124">
        <f t="shared" si="5"/>
        <v>2</v>
      </c>
    </row>
    <row r="308" spans="1:23" ht="12.75" customHeight="1">
      <c r="A308" s="160" t="s">
        <v>1884</v>
      </c>
      <c r="B308" s="160" t="s">
        <v>790</v>
      </c>
      <c r="C308" s="160" t="s">
        <v>31</v>
      </c>
      <c r="D308" s="160">
        <v>80111600</v>
      </c>
      <c r="E308" s="160" t="s">
        <v>791</v>
      </c>
      <c r="F308" s="160" t="s">
        <v>82</v>
      </c>
      <c r="G308" s="160" t="s">
        <v>83</v>
      </c>
      <c r="H308" s="160">
        <v>6</v>
      </c>
      <c r="I308" s="160">
        <v>1</v>
      </c>
      <c r="J308" s="160" t="s">
        <v>84</v>
      </c>
      <c r="K308" s="160" t="s">
        <v>85</v>
      </c>
      <c r="L308" s="162">
        <v>3600000</v>
      </c>
      <c r="M308" s="162">
        <f t="shared" ref="M308:M321" si="6">+L308*H308</f>
        <v>21600000</v>
      </c>
      <c r="N308" s="160" t="s">
        <v>86</v>
      </c>
      <c r="O308" s="160" t="s">
        <v>79</v>
      </c>
      <c r="P308" s="160" t="s">
        <v>463</v>
      </c>
      <c r="Q308" s="257"/>
      <c r="R308" s="164" t="s">
        <v>28</v>
      </c>
      <c r="S308" s="165">
        <v>8131</v>
      </c>
      <c r="T308" s="165">
        <v>2024110010238</v>
      </c>
      <c r="U308" s="165">
        <v>7</v>
      </c>
      <c r="V308" s="166">
        <v>45712</v>
      </c>
      <c r="W308" s="124">
        <f t="shared" si="5"/>
        <v>2</v>
      </c>
    </row>
    <row r="309" spans="1:23" ht="12.75" customHeight="1">
      <c r="A309" s="160" t="s">
        <v>1518</v>
      </c>
      <c r="B309" s="161" t="s">
        <v>790</v>
      </c>
      <c r="C309" s="160" t="s">
        <v>31</v>
      </c>
      <c r="D309" s="160">
        <v>80111600</v>
      </c>
      <c r="E309" s="160" t="s">
        <v>791</v>
      </c>
      <c r="F309" s="160" t="s">
        <v>83</v>
      </c>
      <c r="G309" s="160" t="s">
        <v>83</v>
      </c>
      <c r="H309" s="160">
        <v>5</v>
      </c>
      <c r="I309" s="160">
        <v>1</v>
      </c>
      <c r="J309" s="160" t="s">
        <v>84</v>
      </c>
      <c r="K309" s="160" t="s">
        <v>85</v>
      </c>
      <c r="L309" s="162">
        <v>3600000</v>
      </c>
      <c r="M309" s="162">
        <f t="shared" si="6"/>
        <v>18000000</v>
      </c>
      <c r="N309" s="160" t="s">
        <v>86</v>
      </c>
      <c r="O309" s="160" t="s">
        <v>79</v>
      </c>
      <c r="P309" s="160" t="s">
        <v>463</v>
      </c>
      <c r="Q309" s="163" t="s">
        <v>1592</v>
      </c>
      <c r="R309" s="164" t="s">
        <v>28</v>
      </c>
      <c r="S309" s="165">
        <v>8131</v>
      </c>
      <c r="T309" s="165">
        <v>2024110010238</v>
      </c>
      <c r="U309" s="165">
        <v>7</v>
      </c>
      <c r="V309" s="166">
        <v>45712</v>
      </c>
      <c r="W309" s="124">
        <f t="shared" si="5"/>
        <v>2</v>
      </c>
    </row>
    <row r="310" spans="1:23" ht="12.75" customHeight="1">
      <c r="A310" s="160" t="s">
        <v>1884</v>
      </c>
      <c r="B310" s="160" t="s">
        <v>793</v>
      </c>
      <c r="C310" s="160" t="s">
        <v>31</v>
      </c>
      <c r="D310" s="160">
        <v>80111600</v>
      </c>
      <c r="E310" s="160" t="s">
        <v>794</v>
      </c>
      <c r="F310" s="160" t="s">
        <v>83</v>
      </c>
      <c r="G310" s="160" t="s">
        <v>83</v>
      </c>
      <c r="H310" s="160">
        <v>6</v>
      </c>
      <c r="I310" s="160">
        <v>1</v>
      </c>
      <c r="J310" s="160" t="s">
        <v>84</v>
      </c>
      <c r="K310" s="160" t="s">
        <v>85</v>
      </c>
      <c r="L310" s="162">
        <v>3156000</v>
      </c>
      <c r="M310" s="162">
        <f t="shared" si="6"/>
        <v>18936000</v>
      </c>
      <c r="N310" s="160" t="s">
        <v>86</v>
      </c>
      <c r="O310" s="160" t="s">
        <v>79</v>
      </c>
      <c r="P310" s="160" t="s">
        <v>463</v>
      </c>
      <c r="Q310" s="257"/>
      <c r="R310" s="164" t="s">
        <v>28</v>
      </c>
      <c r="S310" s="165">
        <v>8131</v>
      </c>
      <c r="T310" s="165">
        <v>2024110010238</v>
      </c>
      <c r="U310" s="165">
        <v>7</v>
      </c>
      <c r="V310" s="166">
        <v>45712</v>
      </c>
      <c r="W310" s="124">
        <f t="shared" si="5"/>
        <v>2</v>
      </c>
    </row>
    <row r="311" spans="1:23" ht="12.75" customHeight="1">
      <c r="A311" s="160" t="s">
        <v>1518</v>
      </c>
      <c r="B311" s="160" t="s">
        <v>793</v>
      </c>
      <c r="C311" s="160" t="s">
        <v>31</v>
      </c>
      <c r="D311" s="160">
        <v>80111600</v>
      </c>
      <c r="E311" s="160" t="s">
        <v>794</v>
      </c>
      <c r="F311" s="160" t="s">
        <v>83</v>
      </c>
      <c r="G311" s="160" t="s">
        <v>83</v>
      </c>
      <c r="H311" s="160">
        <v>5</v>
      </c>
      <c r="I311" s="160">
        <v>1</v>
      </c>
      <c r="J311" s="160" t="s">
        <v>84</v>
      </c>
      <c r="K311" s="160" t="s">
        <v>85</v>
      </c>
      <c r="L311" s="162">
        <v>3156000</v>
      </c>
      <c r="M311" s="162">
        <f t="shared" si="6"/>
        <v>15780000</v>
      </c>
      <c r="N311" s="160" t="s">
        <v>86</v>
      </c>
      <c r="O311" s="160" t="s">
        <v>79</v>
      </c>
      <c r="P311" s="160" t="s">
        <v>463</v>
      </c>
      <c r="Q311" s="163" t="s">
        <v>1592</v>
      </c>
      <c r="R311" s="164" t="s">
        <v>28</v>
      </c>
      <c r="S311" s="165">
        <v>8131</v>
      </c>
      <c r="T311" s="165">
        <v>2024110010238</v>
      </c>
      <c r="U311" s="165">
        <v>7</v>
      </c>
      <c r="V311" s="166">
        <v>45712</v>
      </c>
      <c r="W311" s="124">
        <f t="shared" si="5"/>
        <v>2</v>
      </c>
    </row>
    <row r="312" spans="1:23" ht="12.75" customHeight="1">
      <c r="A312" s="160" t="s">
        <v>1884</v>
      </c>
      <c r="B312" s="160" t="s">
        <v>797</v>
      </c>
      <c r="C312" s="160" t="s">
        <v>31</v>
      </c>
      <c r="D312" s="160">
        <v>80111600</v>
      </c>
      <c r="E312" s="160" t="s">
        <v>796</v>
      </c>
      <c r="F312" s="160" t="s">
        <v>83</v>
      </c>
      <c r="G312" s="160" t="s">
        <v>83</v>
      </c>
      <c r="H312" s="160">
        <v>6</v>
      </c>
      <c r="I312" s="160">
        <v>1</v>
      </c>
      <c r="J312" s="160" t="s">
        <v>84</v>
      </c>
      <c r="K312" s="160" t="s">
        <v>85</v>
      </c>
      <c r="L312" s="162">
        <v>5200000</v>
      </c>
      <c r="M312" s="162">
        <f t="shared" si="6"/>
        <v>31200000</v>
      </c>
      <c r="N312" s="160" t="s">
        <v>86</v>
      </c>
      <c r="O312" s="160" t="s">
        <v>79</v>
      </c>
      <c r="P312" s="160" t="s">
        <v>463</v>
      </c>
      <c r="Q312" s="257"/>
      <c r="R312" s="164" t="s">
        <v>28</v>
      </c>
      <c r="S312" s="165">
        <v>8131</v>
      </c>
      <c r="T312" s="165">
        <v>2024110010238</v>
      </c>
      <c r="U312" s="165">
        <v>7</v>
      </c>
      <c r="V312" s="166">
        <v>45712</v>
      </c>
      <c r="W312" s="124">
        <f t="shared" si="5"/>
        <v>2</v>
      </c>
    </row>
    <row r="313" spans="1:23" ht="12.75" customHeight="1">
      <c r="A313" s="160" t="s">
        <v>1518</v>
      </c>
      <c r="B313" s="160" t="s">
        <v>797</v>
      </c>
      <c r="C313" s="160" t="s">
        <v>31</v>
      </c>
      <c r="D313" s="160">
        <v>80111600</v>
      </c>
      <c r="E313" s="160" t="s">
        <v>796</v>
      </c>
      <c r="F313" s="160" t="s">
        <v>83</v>
      </c>
      <c r="G313" s="160" t="s">
        <v>83</v>
      </c>
      <c r="H313" s="160">
        <v>5</v>
      </c>
      <c r="I313" s="160">
        <v>1</v>
      </c>
      <c r="J313" s="160" t="s">
        <v>84</v>
      </c>
      <c r="K313" s="160" t="s">
        <v>85</v>
      </c>
      <c r="L313" s="162">
        <v>5200000</v>
      </c>
      <c r="M313" s="162">
        <f t="shared" si="6"/>
        <v>26000000</v>
      </c>
      <c r="N313" s="160" t="s">
        <v>86</v>
      </c>
      <c r="O313" s="160" t="s">
        <v>79</v>
      </c>
      <c r="P313" s="160" t="s">
        <v>463</v>
      </c>
      <c r="Q313" s="163" t="s">
        <v>1592</v>
      </c>
      <c r="R313" s="164" t="s">
        <v>28</v>
      </c>
      <c r="S313" s="165">
        <v>8131</v>
      </c>
      <c r="T313" s="165">
        <v>2024110010238</v>
      </c>
      <c r="U313" s="165">
        <v>7</v>
      </c>
      <c r="V313" s="166">
        <v>45712</v>
      </c>
      <c r="W313" s="124">
        <f t="shared" si="5"/>
        <v>2</v>
      </c>
    </row>
    <row r="314" spans="1:23" ht="12.75" customHeight="1">
      <c r="A314" s="160" t="s">
        <v>1884</v>
      </c>
      <c r="B314" s="160" t="s">
        <v>798</v>
      </c>
      <c r="C314" s="160" t="s">
        <v>32</v>
      </c>
      <c r="D314" s="160">
        <v>80111600</v>
      </c>
      <c r="E314" s="160" t="s">
        <v>799</v>
      </c>
      <c r="F314" s="160" t="s">
        <v>83</v>
      </c>
      <c r="G314" s="160" t="s">
        <v>83</v>
      </c>
      <c r="H314" s="160">
        <v>6</v>
      </c>
      <c r="I314" s="160">
        <v>1</v>
      </c>
      <c r="J314" s="160" t="s">
        <v>84</v>
      </c>
      <c r="K314" s="160" t="s">
        <v>85</v>
      </c>
      <c r="L314" s="162">
        <v>7000000</v>
      </c>
      <c r="M314" s="162">
        <f t="shared" si="6"/>
        <v>42000000</v>
      </c>
      <c r="N314" s="160" t="s">
        <v>86</v>
      </c>
      <c r="O314" s="160" t="s">
        <v>79</v>
      </c>
      <c r="P314" s="160" t="s">
        <v>481</v>
      </c>
      <c r="Q314" s="257"/>
      <c r="R314" s="164" t="s">
        <v>28</v>
      </c>
      <c r="S314" s="165">
        <v>8131</v>
      </c>
      <c r="T314" s="165">
        <v>2024110010238</v>
      </c>
      <c r="U314" s="165">
        <v>7</v>
      </c>
      <c r="V314" s="166">
        <v>45712</v>
      </c>
      <c r="W314" s="124">
        <f t="shared" si="5"/>
        <v>2</v>
      </c>
    </row>
    <row r="315" spans="1:23" ht="12.75" customHeight="1">
      <c r="A315" s="160" t="s">
        <v>1518</v>
      </c>
      <c r="B315" s="160" t="s">
        <v>798</v>
      </c>
      <c r="C315" s="160" t="s">
        <v>32</v>
      </c>
      <c r="D315" s="160">
        <v>80111600</v>
      </c>
      <c r="E315" s="160" t="s">
        <v>799</v>
      </c>
      <c r="F315" s="160" t="s">
        <v>83</v>
      </c>
      <c r="G315" s="160" t="s">
        <v>83</v>
      </c>
      <c r="H315" s="160">
        <v>5</v>
      </c>
      <c r="I315" s="160">
        <v>1</v>
      </c>
      <c r="J315" s="160" t="s">
        <v>84</v>
      </c>
      <c r="K315" s="160" t="s">
        <v>85</v>
      </c>
      <c r="L315" s="162">
        <v>6500000</v>
      </c>
      <c r="M315" s="162">
        <f t="shared" si="6"/>
        <v>32500000</v>
      </c>
      <c r="N315" s="160" t="s">
        <v>86</v>
      </c>
      <c r="O315" s="160" t="s">
        <v>79</v>
      </c>
      <c r="P315" s="160" t="s">
        <v>481</v>
      </c>
      <c r="Q315" s="163" t="s">
        <v>1592</v>
      </c>
      <c r="R315" s="164" t="s">
        <v>28</v>
      </c>
      <c r="S315" s="165">
        <v>8131</v>
      </c>
      <c r="T315" s="165">
        <v>2024110010238</v>
      </c>
      <c r="U315" s="165">
        <v>7</v>
      </c>
      <c r="V315" s="166">
        <v>45712</v>
      </c>
      <c r="W315" s="124">
        <f t="shared" si="5"/>
        <v>2</v>
      </c>
    </row>
    <row r="316" spans="1:23" ht="12.75" customHeight="1">
      <c r="A316" s="160" t="s">
        <v>1884</v>
      </c>
      <c r="B316" s="160" t="s">
        <v>814</v>
      </c>
      <c r="C316" s="160" t="s">
        <v>32</v>
      </c>
      <c r="D316" s="160">
        <v>80111600</v>
      </c>
      <c r="E316" s="160" t="s">
        <v>799</v>
      </c>
      <c r="F316" s="160" t="s">
        <v>179</v>
      </c>
      <c r="G316" s="160" t="s">
        <v>83</v>
      </c>
      <c r="H316" s="160">
        <v>6</v>
      </c>
      <c r="I316" s="160">
        <v>1</v>
      </c>
      <c r="J316" s="160" t="s">
        <v>84</v>
      </c>
      <c r="K316" s="160" t="s">
        <v>85</v>
      </c>
      <c r="L316" s="162">
        <v>6000000</v>
      </c>
      <c r="M316" s="162">
        <f t="shared" si="6"/>
        <v>36000000</v>
      </c>
      <c r="N316" s="160" t="s">
        <v>86</v>
      </c>
      <c r="O316" s="160" t="s">
        <v>79</v>
      </c>
      <c r="P316" s="160" t="s">
        <v>481</v>
      </c>
      <c r="Q316" s="257"/>
      <c r="R316" s="164" t="s">
        <v>28</v>
      </c>
      <c r="S316" s="165">
        <v>8131</v>
      </c>
      <c r="T316" s="165">
        <v>2024110010238</v>
      </c>
      <c r="U316" s="165">
        <v>7</v>
      </c>
      <c r="V316" s="166">
        <v>45712</v>
      </c>
      <c r="W316" s="124">
        <f t="shared" si="5"/>
        <v>2</v>
      </c>
    </row>
    <row r="317" spans="1:23" ht="12.75" customHeight="1">
      <c r="A317" s="160" t="s">
        <v>1518</v>
      </c>
      <c r="B317" s="160" t="s">
        <v>814</v>
      </c>
      <c r="C317" s="160" t="s">
        <v>32</v>
      </c>
      <c r="D317" s="160">
        <v>80111600</v>
      </c>
      <c r="E317" s="160" t="s">
        <v>799</v>
      </c>
      <c r="F317" s="160" t="s">
        <v>83</v>
      </c>
      <c r="G317" s="160" t="s">
        <v>83</v>
      </c>
      <c r="H317" s="160">
        <v>5</v>
      </c>
      <c r="I317" s="160">
        <v>1</v>
      </c>
      <c r="J317" s="160" t="s">
        <v>84</v>
      </c>
      <c r="K317" s="160" t="s">
        <v>85</v>
      </c>
      <c r="L317" s="162">
        <v>6000000</v>
      </c>
      <c r="M317" s="162">
        <f t="shared" si="6"/>
        <v>30000000</v>
      </c>
      <c r="N317" s="160" t="s">
        <v>86</v>
      </c>
      <c r="O317" s="160" t="s">
        <v>79</v>
      </c>
      <c r="P317" s="160" t="s">
        <v>481</v>
      </c>
      <c r="Q317" s="163" t="s">
        <v>1592</v>
      </c>
      <c r="R317" s="164" t="s">
        <v>28</v>
      </c>
      <c r="S317" s="165">
        <v>8131</v>
      </c>
      <c r="T317" s="165">
        <v>2024110010238</v>
      </c>
      <c r="U317" s="165">
        <v>7</v>
      </c>
      <c r="V317" s="166">
        <v>45712</v>
      </c>
      <c r="W317" s="124">
        <f t="shared" si="5"/>
        <v>2</v>
      </c>
    </row>
    <row r="318" spans="1:23" ht="12.75" customHeight="1">
      <c r="A318" s="160" t="s">
        <v>1884</v>
      </c>
      <c r="B318" s="160" t="s">
        <v>820</v>
      </c>
      <c r="C318" s="160" t="s">
        <v>31</v>
      </c>
      <c r="D318" s="160">
        <v>80111600</v>
      </c>
      <c r="E318" s="160" t="s">
        <v>821</v>
      </c>
      <c r="F318" s="160" t="s">
        <v>83</v>
      </c>
      <c r="G318" s="160" t="s">
        <v>83</v>
      </c>
      <c r="H318" s="160">
        <v>8</v>
      </c>
      <c r="I318" s="160">
        <v>1</v>
      </c>
      <c r="J318" s="160" t="s">
        <v>84</v>
      </c>
      <c r="K318" s="160" t="s">
        <v>85</v>
      </c>
      <c r="L318" s="162">
        <v>8000000</v>
      </c>
      <c r="M318" s="162">
        <f t="shared" si="6"/>
        <v>64000000</v>
      </c>
      <c r="N318" s="160" t="s">
        <v>86</v>
      </c>
      <c r="O318" s="160" t="s">
        <v>79</v>
      </c>
      <c r="P318" s="160" t="s">
        <v>463</v>
      </c>
      <c r="Q318" s="257"/>
      <c r="R318" s="164" t="s">
        <v>28</v>
      </c>
      <c r="S318" s="165">
        <v>8131</v>
      </c>
      <c r="T318" s="165">
        <v>2024110010238</v>
      </c>
      <c r="U318" s="165">
        <v>7</v>
      </c>
      <c r="V318" s="166">
        <v>45712</v>
      </c>
      <c r="W318" s="124">
        <f t="shared" si="5"/>
        <v>2</v>
      </c>
    </row>
    <row r="319" spans="1:23" ht="12.75" customHeight="1">
      <c r="A319" s="160" t="s">
        <v>1518</v>
      </c>
      <c r="B319" s="160" t="s">
        <v>820</v>
      </c>
      <c r="C319" s="160" t="s">
        <v>31</v>
      </c>
      <c r="D319" s="160">
        <v>80111600</v>
      </c>
      <c r="E319" s="160" t="s">
        <v>821</v>
      </c>
      <c r="F319" s="160" t="s">
        <v>83</v>
      </c>
      <c r="G319" s="160" t="s">
        <v>83</v>
      </c>
      <c r="H319" s="160">
        <v>5</v>
      </c>
      <c r="I319" s="160">
        <v>1</v>
      </c>
      <c r="J319" s="160" t="s">
        <v>84</v>
      </c>
      <c r="K319" s="160" t="s">
        <v>85</v>
      </c>
      <c r="L319" s="162">
        <v>8000000</v>
      </c>
      <c r="M319" s="162">
        <f t="shared" si="6"/>
        <v>40000000</v>
      </c>
      <c r="N319" s="160" t="s">
        <v>86</v>
      </c>
      <c r="O319" s="160" t="s">
        <v>79</v>
      </c>
      <c r="P319" s="160" t="s">
        <v>463</v>
      </c>
      <c r="Q319" s="163" t="s">
        <v>1592</v>
      </c>
      <c r="R319" s="164" t="s">
        <v>28</v>
      </c>
      <c r="S319" s="165">
        <v>8131</v>
      </c>
      <c r="T319" s="165">
        <v>2024110010238</v>
      </c>
      <c r="U319" s="165">
        <v>7</v>
      </c>
      <c r="V319" s="166">
        <v>45712</v>
      </c>
      <c r="W319" s="124">
        <f t="shared" si="5"/>
        <v>2</v>
      </c>
    </row>
    <row r="320" spans="1:23" ht="12.75" customHeight="1">
      <c r="A320" s="160" t="s">
        <v>1884</v>
      </c>
      <c r="B320" s="160" t="s">
        <v>853</v>
      </c>
      <c r="C320" s="160" t="s">
        <v>32</v>
      </c>
      <c r="D320" s="160">
        <v>80111600</v>
      </c>
      <c r="E320" s="160" t="s">
        <v>799</v>
      </c>
      <c r="F320" s="160" t="s">
        <v>83</v>
      </c>
      <c r="G320" s="160" t="s">
        <v>83</v>
      </c>
      <c r="H320" s="160">
        <v>6</v>
      </c>
      <c r="I320" s="160">
        <v>1</v>
      </c>
      <c r="J320" s="160" t="s">
        <v>84</v>
      </c>
      <c r="K320" s="160" t="s">
        <v>85</v>
      </c>
      <c r="L320" s="162">
        <v>4200000</v>
      </c>
      <c r="M320" s="162">
        <f t="shared" si="6"/>
        <v>25200000</v>
      </c>
      <c r="N320" s="160" t="s">
        <v>86</v>
      </c>
      <c r="O320" s="160" t="s">
        <v>79</v>
      </c>
      <c r="P320" s="160" t="s">
        <v>481</v>
      </c>
      <c r="Q320" s="257"/>
      <c r="R320" s="164" t="s">
        <v>28</v>
      </c>
      <c r="S320" s="165">
        <v>8131</v>
      </c>
      <c r="T320" s="165">
        <v>2024110010238</v>
      </c>
      <c r="U320" s="165">
        <v>7</v>
      </c>
      <c r="V320" s="166">
        <v>45712</v>
      </c>
      <c r="W320" s="124">
        <f t="shared" si="5"/>
        <v>2</v>
      </c>
    </row>
    <row r="321" spans="1:23" ht="12.75" customHeight="1">
      <c r="A321" s="160" t="s">
        <v>1518</v>
      </c>
      <c r="B321" s="160" t="s">
        <v>853</v>
      </c>
      <c r="C321" s="160" t="s">
        <v>32</v>
      </c>
      <c r="D321" s="160">
        <v>80111600</v>
      </c>
      <c r="E321" s="160" t="s">
        <v>799</v>
      </c>
      <c r="F321" s="160" t="s">
        <v>83</v>
      </c>
      <c r="G321" s="160" t="s">
        <v>83</v>
      </c>
      <c r="H321" s="160">
        <v>5</v>
      </c>
      <c r="I321" s="160">
        <v>1</v>
      </c>
      <c r="J321" s="160" t="s">
        <v>84</v>
      </c>
      <c r="K321" s="160" t="s">
        <v>85</v>
      </c>
      <c r="L321" s="162">
        <v>4200000</v>
      </c>
      <c r="M321" s="162">
        <f t="shared" si="6"/>
        <v>21000000</v>
      </c>
      <c r="N321" s="160" t="s">
        <v>86</v>
      </c>
      <c r="O321" s="160" t="s">
        <v>79</v>
      </c>
      <c r="P321" s="160" t="s">
        <v>481</v>
      </c>
      <c r="Q321" s="163" t="s">
        <v>1592</v>
      </c>
      <c r="R321" s="164" t="s">
        <v>28</v>
      </c>
      <c r="S321" s="165">
        <v>8131</v>
      </c>
      <c r="T321" s="165">
        <v>2024110010238</v>
      </c>
      <c r="U321" s="165">
        <v>7</v>
      </c>
      <c r="V321" s="166">
        <v>45712</v>
      </c>
      <c r="W321" s="124">
        <f t="shared" si="5"/>
        <v>2</v>
      </c>
    </row>
    <row r="322" spans="1:23" ht="12.75" customHeight="1">
      <c r="A322" s="160" t="s">
        <v>1884</v>
      </c>
      <c r="B322" s="160" t="s">
        <v>846</v>
      </c>
      <c r="C322" s="121" t="s">
        <v>31</v>
      </c>
      <c r="D322" s="121">
        <v>80111600</v>
      </c>
      <c r="E322" s="121" t="s">
        <v>847</v>
      </c>
      <c r="F322" s="121" t="s">
        <v>651</v>
      </c>
      <c r="G322" s="121" t="s">
        <v>179</v>
      </c>
      <c r="H322" s="121">
        <v>9</v>
      </c>
      <c r="I322" s="122">
        <v>1</v>
      </c>
      <c r="J322" s="121" t="s">
        <v>84</v>
      </c>
      <c r="K322" s="121" t="s">
        <v>85</v>
      </c>
      <c r="L322" s="167">
        <v>923528000</v>
      </c>
      <c r="M322" s="167">
        <v>923528000</v>
      </c>
      <c r="N322" s="121" t="s">
        <v>86</v>
      </c>
      <c r="O322" s="122" t="s">
        <v>79</v>
      </c>
      <c r="P322" s="122" t="s">
        <v>463</v>
      </c>
      <c r="Q322" s="257"/>
      <c r="R322" s="164" t="s">
        <v>28</v>
      </c>
      <c r="S322" s="165">
        <v>8131</v>
      </c>
      <c r="T322" s="165">
        <v>2024110010238</v>
      </c>
      <c r="U322" s="165">
        <v>7</v>
      </c>
      <c r="V322" s="166">
        <v>45712</v>
      </c>
      <c r="W322" s="124">
        <f t="shared" si="5"/>
        <v>2</v>
      </c>
    </row>
    <row r="323" spans="1:23" ht="12.75" customHeight="1">
      <c r="A323" s="160" t="s">
        <v>1518</v>
      </c>
      <c r="B323" s="160" t="s">
        <v>846</v>
      </c>
      <c r="C323" s="121" t="s">
        <v>31</v>
      </c>
      <c r="D323" s="121">
        <v>80111600</v>
      </c>
      <c r="E323" s="121" t="s">
        <v>847</v>
      </c>
      <c r="F323" s="160" t="s">
        <v>83</v>
      </c>
      <c r="G323" s="160" t="s">
        <v>83</v>
      </c>
      <c r="H323" s="121">
        <v>9</v>
      </c>
      <c r="I323" s="122">
        <v>1</v>
      </c>
      <c r="J323" s="121" t="s">
        <v>84</v>
      </c>
      <c r="K323" s="121" t="s">
        <v>85</v>
      </c>
      <c r="L323" s="167">
        <v>900000000</v>
      </c>
      <c r="M323" s="167">
        <f>+L323*I323</f>
        <v>900000000</v>
      </c>
      <c r="N323" s="121" t="s">
        <v>86</v>
      </c>
      <c r="O323" s="122" t="s">
        <v>79</v>
      </c>
      <c r="P323" s="122" t="s">
        <v>463</v>
      </c>
      <c r="Q323" s="163" t="s">
        <v>1593</v>
      </c>
      <c r="R323" s="164" t="s">
        <v>28</v>
      </c>
      <c r="S323" s="165">
        <v>8131</v>
      </c>
      <c r="T323" s="165">
        <v>2024110010238</v>
      </c>
      <c r="U323" s="165">
        <v>7</v>
      </c>
      <c r="V323" s="166">
        <v>45712</v>
      </c>
      <c r="W323" s="124">
        <f t="shared" si="5"/>
        <v>2</v>
      </c>
    </row>
    <row r="324" spans="1:23" ht="12.75" customHeight="1">
      <c r="A324" s="160" t="s">
        <v>1569</v>
      </c>
      <c r="B324" s="168">
        <v>3</v>
      </c>
      <c r="C324" s="160" t="s">
        <v>32</v>
      </c>
      <c r="D324" s="160">
        <v>80111600</v>
      </c>
      <c r="E324" s="160" t="s">
        <v>799</v>
      </c>
      <c r="F324" s="160" t="s">
        <v>83</v>
      </c>
      <c r="G324" s="160" t="s">
        <v>83</v>
      </c>
      <c r="H324" s="160">
        <v>5</v>
      </c>
      <c r="I324" s="160">
        <v>1</v>
      </c>
      <c r="J324" s="160" t="s">
        <v>84</v>
      </c>
      <c r="K324" s="160" t="s">
        <v>85</v>
      </c>
      <c r="L324" s="167">
        <v>4300000</v>
      </c>
      <c r="M324" s="167">
        <f>+L324*H324</f>
        <v>21500000</v>
      </c>
      <c r="N324" s="160" t="s">
        <v>86</v>
      </c>
      <c r="O324" s="160" t="s">
        <v>79</v>
      </c>
      <c r="P324" s="160" t="s">
        <v>481</v>
      </c>
      <c r="Q324" s="163" t="s">
        <v>1594</v>
      </c>
      <c r="R324" s="164" t="s">
        <v>28</v>
      </c>
      <c r="S324" s="165">
        <v>8131</v>
      </c>
      <c r="T324" s="165">
        <v>2024110010238</v>
      </c>
      <c r="U324" s="165">
        <v>7</v>
      </c>
      <c r="V324" s="166">
        <v>45712</v>
      </c>
      <c r="W324" s="124">
        <f t="shared" si="5"/>
        <v>1</v>
      </c>
    </row>
    <row r="325" spans="1:23" ht="12.75" customHeight="1">
      <c r="A325" s="160" t="s">
        <v>1569</v>
      </c>
      <c r="B325" s="168">
        <v>4</v>
      </c>
      <c r="C325" s="121" t="s">
        <v>31</v>
      </c>
      <c r="D325" s="121">
        <v>80111600</v>
      </c>
      <c r="E325" s="121" t="s">
        <v>791</v>
      </c>
      <c r="F325" s="160" t="s">
        <v>83</v>
      </c>
      <c r="G325" s="160" t="s">
        <v>83</v>
      </c>
      <c r="H325" s="121">
        <v>6</v>
      </c>
      <c r="I325" s="122">
        <v>1</v>
      </c>
      <c r="J325" s="121" t="s">
        <v>84</v>
      </c>
      <c r="K325" s="121" t="s">
        <v>85</v>
      </c>
      <c r="L325" s="167">
        <v>2900000</v>
      </c>
      <c r="M325" s="167">
        <f t="shared" ref="M325:M326" si="7">+H325*L325</f>
        <v>17400000</v>
      </c>
      <c r="N325" s="121" t="s">
        <v>86</v>
      </c>
      <c r="O325" s="169" t="s">
        <v>79</v>
      </c>
      <c r="P325" s="122" t="s">
        <v>463</v>
      </c>
      <c r="Q325" s="163" t="s">
        <v>1594</v>
      </c>
      <c r="R325" s="164" t="s">
        <v>28</v>
      </c>
      <c r="S325" s="165">
        <v>8131</v>
      </c>
      <c r="T325" s="165">
        <v>2024110010238</v>
      </c>
      <c r="U325" s="165">
        <v>7</v>
      </c>
      <c r="V325" s="166">
        <v>45712</v>
      </c>
      <c r="W325" s="124">
        <f t="shared" si="5"/>
        <v>1</v>
      </c>
    </row>
    <row r="326" spans="1:23" ht="12.75" customHeight="1">
      <c r="A326" s="160" t="s">
        <v>1569</v>
      </c>
      <c r="B326" s="168">
        <v>5</v>
      </c>
      <c r="C326" s="121" t="s">
        <v>31</v>
      </c>
      <c r="D326" s="121">
        <v>80111600</v>
      </c>
      <c r="E326" s="121" t="s">
        <v>791</v>
      </c>
      <c r="F326" s="160" t="s">
        <v>83</v>
      </c>
      <c r="G326" s="160" t="s">
        <v>83</v>
      </c>
      <c r="H326" s="121">
        <v>6</v>
      </c>
      <c r="I326" s="122">
        <v>1</v>
      </c>
      <c r="J326" s="121" t="s">
        <v>84</v>
      </c>
      <c r="K326" s="121" t="s">
        <v>85</v>
      </c>
      <c r="L326" s="167">
        <v>2964000</v>
      </c>
      <c r="M326" s="167">
        <f t="shared" si="7"/>
        <v>17784000</v>
      </c>
      <c r="N326" s="121" t="s">
        <v>86</v>
      </c>
      <c r="O326" s="169" t="s">
        <v>79</v>
      </c>
      <c r="P326" s="122" t="s">
        <v>463</v>
      </c>
      <c r="Q326" s="163" t="s">
        <v>1594</v>
      </c>
      <c r="R326" s="164" t="s">
        <v>28</v>
      </c>
      <c r="S326" s="165">
        <v>8131</v>
      </c>
      <c r="T326" s="165">
        <v>2024110010238</v>
      </c>
      <c r="U326" s="165">
        <v>7</v>
      </c>
      <c r="V326" s="166">
        <v>45712</v>
      </c>
      <c r="W326" s="124">
        <f t="shared" si="5"/>
        <v>1</v>
      </c>
    </row>
    <row r="327" spans="1:23" ht="12.75" customHeight="1">
      <c r="A327" s="160" t="s">
        <v>1569</v>
      </c>
      <c r="B327" s="168">
        <v>6</v>
      </c>
      <c r="C327" s="160" t="s">
        <v>32</v>
      </c>
      <c r="D327" s="160">
        <v>80111600</v>
      </c>
      <c r="E327" s="160" t="s">
        <v>799</v>
      </c>
      <c r="F327" s="160" t="s">
        <v>83</v>
      </c>
      <c r="G327" s="160" t="s">
        <v>83</v>
      </c>
      <c r="H327" s="160">
        <v>5</v>
      </c>
      <c r="I327" s="160">
        <v>1</v>
      </c>
      <c r="J327" s="160" t="s">
        <v>84</v>
      </c>
      <c r="K327" s="160" t="s">
        <v>85</v>
      </c>
      <c r="L327" s="167">
        <v>4500000</v>
      </c>
      <c r="M327" s="167">
        <f>+L327*H327</f>
        <v>22500000</v>
      </c>
      <c r="N327" s="160" t="s">
        <v>86</v>
      </c>
      <c r="O327" s="160" t="s">
        <v>79</v>
      </c>
      <c r="P327" s="160" t="s">
        <v>481</v>
      </c>
      <c r="Q327" s="163" t="s">
        <v>1594</v>
      </c>
      <c r="R327" s="164" t="s">
        <v>28</v>
      </c>
      <c r="S327" s="165">
        <v>8131</v>
      </c>
      <c r="T327" s="165">
        <v>2024110010238</v>
      </c>
      <c r="U327" s="165">
        <v>7</v>
      </c>
      <c r="V327" s="166">
        <v>45712</v>
      </c>
      <c r="W327" s="124">
        <f t="shared" si="5"/>
        <v>1</v>
      </c>
    </row>
    <row r="328" spans="1:23" ht="12.75" customHeight="1">
      <c r="A328" s="160" t="s">
        <v>1884</v>
      </c>
      <c r="B328" s="122" t="s">
        <v>819</v>
      </c>
      <c r="C328" s="121" t="s">
        <v>31</v>
      </c>
      <c r="D328" s="153">
        <v>80111600</v>
      </c>
      <c r="E328" s="121" t="s">
        <v>821</v>
      </c>
      <c r="F328" s="121" t="s">
        <v>82</v>
      </c>
      <c r="G328" s="121" t="s">
        <v>83</v>
      </c>
      <c r="H328" s="121">
        <v>6</v>
      </c>
      <c r="I328" s="122">
        <v>1</v>
      </c>
      <c r="J328" s="121" t="s">
        <v>84</v>
      </c>
      <c r="K328" s="121" t="s">
        <v>85</v>
      </c>
      <c r="L328" s="170">
        <v>7500000</v>
      </c>
      <c r="M328" s="171">
        <f t="shared" ref="M328:M331" si="8">+H328*L328</f>
        <v>45000000</v>
      </c>
      <c r="N328" s="121" t="s">
        <v>86</v>
      </c>
      <c r="O328" s="169" t="s">
        <v>79</v>
      </c>
      <c r="P328" s="122" t="s">
        <v>463</v>
      </c>
      <c r="Q328" s="257"/>
      <c r="R328" s="164" t="s">
        <v>28</v>
      </c>
      <c r="S328" s="165">
        <v>8131</v>
      </c>
      <c r="T328" s="165">
        <v>2024110010238</v>
      </c>
      <c r="U328" s="165">
        <v>7</v>
      </c>
      <c r="V328" s="166">
        <v>45712</v>
      </c>
      <c r="W328" s="124">
        <f t="shared" si="5"/>
        <v>2</v>
      </c>
    </row>
    <row r="329" spans="1:23" ht="12.75" customHeight="1">
      <c r="A329" s="160" t="s">
        <v>1518</v>
      </c>
      <c r="B329" s="161" t="s">
        <v>819</v>
      </c>
      <c r="C329" s="121" t="s">
        <v>31</v>
      </c>
      <c r="D329" s="153">
        <v>80111600</v>
      </c>
      <c r="E329" s="121" t="s">
        <v>821</v>
      </c>
      <c r="F329" s="121" t="s">
        <v>82</v>
      </c>
      <c r="G329" s="121" t="s">
        <v>83</v>
      </c>
      <c r="H329" s="121">
        <v>10</v>
      </c>
      <c r="I329" s="122">
        <v>1</v>
      </c>
      <c r="J329" s="121" t="s">
        <v>84</v>
      </c>
      <c r="K329" s="121" t="s">
        <v>85</v>
      </c>
      <c r="L329" s="170">
        <v>6000000</v>
      </c>
      <c r="M329" s="171">
        <f t="shared" si="8"/>
        <v>60000000</v>
      </c>
      <c r="N329" s="121" t="s">
        <v>86</v>
      </c>
      <c r="O329" s="169" t="s">
        <v>79</v>
      </c>
      <c r="P329" s="122" t="s">
        <v>463</v>
      </c>
      <c r="Q329" s="163" t="s">
        <v>1595</v>
      </c>
      <c r="R329" s="164" t="s">
        <v>28</v>
      </c>
      <c r="S329" s="165">
        <v>8131</v>
      </c>
      <c r="T329" s="165">
        <v>2024110010238</v>
      </c>
      <c r="U329" s="165">
        <v>7</v>
      </c>
      <c r="V329" s="166">
        <v>45712</v>
      </c>
      <c r="W329" s="124">
        <f t="shared" si="5"/>
        <v>2</v>
      </c>
    </row>
    <row r="330" spans="1:23" ht="12.75" customHeight="1">
      <c r="A330" s="160" t="s">
        <v>1884</v>
      </c>
      <c r="B330" s="161" t="s">
        <v>825</v>
      </c>
      <c r="C330" s="121" t="s">
        <v>31</v>
      </c>
      <c r="D330" s="121">
        <v>80111600</v>
      </c>
      <c r="E330" s="121" t="s">
        <v>796</v>
      </c>
      <c r="F330" s="121" t="s">
        <v>83</v>
      </c>
      <c r="G330" s="121" t="s">
        <v>83</v>
      </c>
      <c r="H330" s="121">
        <v>6</v>
      </c>
      <c r="I330" s="122">
        <v>1</v>
      </c>
      <c r="J330" s="121" t="s">
        <v>84</v>
      </c>
      <c r="K330" s="121" t="s">
        <v>85</v>
      </c>
      <c r="L330" s="170">
        <v>7000000</v>
      </c>
      <c r="M330" s="171">
        <f t="shared" si="8"/>
        <v>42000000</v>
      </c>
      <c r="N330" s="121" t="s">
        <v>86</v>
      </c>
      <c r="O330" s="169" t="s">
        <v>79</v>
      </c>
      <c r="P330" s="122" t="s">
        <v>463</v>
      </c>
      <c r="Q330" s="257"/>
      <c r="R330" s="164" t="s">
        <v>28</v>
      </c>
      <c r="S330" s="165">
        <v>8131</v>
      </c>
      <c r="T330" s="165">
        <v>2024110010238</v>
      </c>
      <c r="U330" s="165">
        <v>7</v>
      </c>
      <c r="V330" s="166">
        <v>45712</v>
      </c>
      <c r="W330" s="124">
        <f t="shared" si="5"/>
        <v>2</v>
      </c>
    </row>
    <row r="331" spans="1:23" ht="12.75" customHeight="1">
      <c r="A331" s="160" t="s">
        <v>1518</v>
      </c>
      <c r="B331" s="161" t="s">
        <v>825</v>
      </c>
      <c r="C331" s="121" t="s">
        <v>31</v>
      </c>
      <c r="D331" s="121">
        <v>80111600</v>
      </c>
      <c r="E331" s="121" t="s">
        <v>796</v>
      </c>
      <c r="F331" s="121" t="s">
        <v>83</v>
      </c>
      <c r="G331" s="121" t="s">
        <v>83</v>
      </c>
      <c r="H331" s="121">
        <v>10</v>
      </c>
      <c r="I331" s="122">
        <v>1</v>
      </c>
      <c r="J331" s="121" t="s">
        <v>84</v>
      </c>
      <c r="K331" s="121" t="s">
        <v>85</v>
      </c>
      <c r="L331" s="170">
        <v>4500000</v>
      </c>
      <c r="M331" s="171">
        <f t="shared" si="8"/>
        <v>45000000</v>
      </c>
      <c r="N331" s="121" t="s">
        <v>86</v>
      </c>
      <c r="O331" s="169" t="s">
        <v>79</v>
      </c>
      <c r="P331" s="122" t="s">
        <v>463</v>
      </c>
      <c r="Q331" s="163" t="s">
        <v>1595</v>
      </c>
      <c r="R331" s="164" t="s">
        <v>28</v>
      </c>
      <c r="S331" s="165">
        <v>8131</v>
      </c>
      <c r="T331" s="165">
        <v>2024110010238</v>
      </c>
      <c r="U331" s="165">
        <v>7</v>
      </c>
      <c r="V331" s="166">
        <v>45712</v>
      </c>
      <c r="W331" s="124">
        <f t="shared" si="5"/>
        <v>2</v>
      </c>
    </row>
    <row r="332" spans="1:23" ht="12.75" customHeight="1">
      <c r="A332" s="160" t="s">
        <v>1884</v>
      </c>
      <c r="B332" s="161" t="s">
        <v>802</v>
      </c>
      <c r="C332" s="121" t="s">
        <v>31</v>
      </c>
      <c r="D332" s="121">
        <v>80111600</v>
      </c>
      <c r="E332" s="121" t="s">
        <v>821</v>
      </c>
      <c r="F332" s="121" t="s">
        <v>82</v>
      </c>
      <c r="G332" s="121" t="s">
        <v>83</v>
      </c>
      <c r="H332" s="121">
        <v>6</v>
      </c>
      <c r="I332" s="172">
        <v>1</v>
      </c>
      <c r="J332" s="153" t="s">
        <v>84</v>
      </c>
      <c r="K332" s="153" t="s">
        <v>85</v>
      </c>
      <c r="L332" s="170">
        <v>5200000</v>
      </c>
      <c r="M332" s="171">
        <v>31200000</v>
      </c>
      <c r="N332" s="121" t="s">
        <v>86</v>
      </c>
      <c r="O332" s="169" t="s">
        <v>79</v>
      </c>
      <c r="P332" s="172" t="s">
        <v>463</v>
      </c>
      <c r="Q332" s="257"/>
      <c r="R332" s="164" t="s">
        <v>28</v>
      </c>
      <c r="S332" s="165">
        <v>8131</v>
      </c>
      <c r="T332" s="165">
        <v>2024110010238</v>
      </c>
      <c r="U332" s="165">
        <v>7</v>
      </c>
      <c r="V332" s="166">
        <v>45712</v>
      </c>
      <c r="W332" s="124">
        <f t="shared" si="5"/>
        <v>2</v>
      </c>
    </row>
    <row r="333" spans="1:23" ht="12.75" customHeight="1">
      <c r="A333" s="160" t="s">
        <v>1518</v>
      </c>
      <c r="B333" s="161" t="s">
        <v>802</v>
      </c>
      <c r="C333" s="121" t="s">
        <v>31</v>
      </c>
      <c r="D333" s="121">
        <v>80111600</v>
      </c>
      <c r="E333" s="121" t="s">
        <v>821</v>
      </c>
      <c r="F333" s="121" t="s">
        <v>82</v>
      </c>
      <c r="G333" s="121" t="s">
        <v>83</v>
      </c>
      <c r="H333" s="121">
        <v>10</v>
      </c>
      <c r="I333" s="172">
        <v>1</v>
      </c>
      <c r="J333" s="153" t="s">
        <v>84</v>
      </c>
      <c r="K333" s="153" t="s">
        <v>85</v>
      </c>
      <c r="L333" s="170">
        <v>6000000</v>
      </c>
      <c r="M333" s="171">
        <f t="shared" ref="M333:M335" si="9">+H333*L333</f>
        <v>60000000</v>
      </c>
      <c r="N333" s="121" t="s">
        <v>86</v>
      </c>
      <c r="O333" s="169" t="s">
        <v>79</v>
      </c>
      <c r="P333" s="172" t="s">
        <v>463</v>
      </c>
      <c r="Q333" s="163" t="s">
        <v>1595</v>
      </c>
      <c r="R333" s="164" t="s">
        <v>28</v>
      </c>
      <c r="S333" s="165">
        <v>8131</v>
      </c>
      <c r="T333" s="165">
        <v>2024110010238</v>
      </c>
      <c r="U333" s="165">
        <v>7</v>
      </c>
      <c r="V333" s="166">
        <v>45712</v>
      </c>
      <c r="W333" s="124">
        <f t="shared" si="5"/>
        <v>2</v>
      </c>
    </row>
    <row r="334" spans="1:23" ht="12.75" customHeight="1">
      <c r="A334" s="160" t="s">
        <v>1884</v>
      </c>
      <c r="B334" s="161" t="s">
        <v>833</v>
      </c>
      <c r="C334" s="121" t="s">
        <v>31</v>
      </c>
      <c r="D334" s="121">
        <v>80111600</v>
      </c>
      <c r="E334" s="121" t="s">
        <v>788</v>
      </c>
      <c r="F334" s="121" t="s">
        <v>82</v>
      </c>
      <c r="G334" s="121" t="s">
        <v>83</v>
      </c>
      <c r="H334" s="121">
        <v>6</v>
      </c>
      <c r="I334" s="172">
        <v>1</v>
      </c>
      <c r="J334" s="153" t="s">
        <v>84</v>
      </c>
      <c r="K334" s="153" t="s">
        <v>85</v>
      </c>
      <c r="L334" s="170">
        <v>5200000</v>
      </c>
      <c r="M334" s="171">
        <f t="shared" si="9"/>
        <v>31200000</v>
      </c>
      <c r="N334" s="121" t="s">
        <v>86</v>
      </c>
      <c r="O334" s="169" t="s">
        <v>79</v>
      </c>
      <c r="P334" s="122" t="s">
        <v>463</v>
      </c>
      <c r="Q334" s="257"/>
      <c r="R334" s="164" t="s">
        <v>28</v>
      </c>
      <c r="S334" s="165">
        <v>8131</v>
      </c>
      <c r="T334" s="165">
        <v>2024110010238</v>
      </c>
      <c r="U334" s="165">
        <v>7</v>
      </c>
      <c r="V334" s="166">
        <v>45712</v>
      </c>
      <c r="W334" s="124">
        <f t="shared" si="5"/>
        <v>2</v>
      </c>
    </row>
    <row r="335" spans="1:23" ht="12.75" customHeight="1">
      <c r="A335" s="160" t="s">
        <v>1518</v>
      </c>
      <c r="B335" s="161" t="s">
        <v>833</v>
      </c>
      <c r="C335" s="121" t="s">
        <v>31</v>
      </c>
      <c r="D335" s="121">
        <v>80111600</v>
      </c>
      <c r="E335" s="121" t="s">
        <v>788</v>
      </c>
      <c r="F335" s="121" t="s">
        <v>83</v>
      </c>
      <c r="G335" s="121" t="s">
        <v>315</v>
      </c>
      <c r="H335" s="121">
        <v>5</v>
      </c>
      <c r="I335" s="172">
        <v>1</v>
      </c>
      <c r="J335" s="153" t="s">
        <v>84</v>
      </c>
      <c r="K335" s="153" t="s">
        <v>85</v>
      </c>
      <c r="L335" s="170">
        <v>5500000</v>
      </c>
      <c r="M335" s="171">
        <f t="shared" si="9"/>
        <v>27500000</v>
      </c>
      <c r="N335" s="121" t="s">
        <v>86</v>
      </c>
      <c r="O335" s="169" t="s">
        <v>79</v>
      </c>
      <c r="P335" s="122" t="s">
        <v>463</v>
      </c>
      <c r="Q335" s="163" t="s">
        <v>1596</v>
      </c>
      <c r="R335" s="164" t="s">
        <v>28</v>
      </c>
      <c r="S335" s="165">
        <v>8131</v>
      </c>
      <c r="T335" s="165">
        <v>2024110010238</v>
      </c>
      <c r="U335" s="165">
        <v>7</v>
      </c>
      <c r="V335" s="166">
        <v>45712</v>
      </c>
      <c r="W335" s="124">
        <f t="shared" si="5"/>
        <v>2</v>
      </c>
    </row>
    <row r="336" spans="1:23" ht="12.75" customHeight="1">
      <c r="A336" s="160" t="s">
        <v>1884</v>
      </c>
      <c r="B336" s="161" t="s">
        <v>803</v>
      </c>
      <c r="C336" s="121" t="s">
        <v>31</v>
      </c>
      <c r="D336" s="121">
        <v>80111600</v>
      </c>
      <c r="E336" s="121" t="s">
        <v>788</v>
      </c>
      <c r="F336" s="121" t="s">
        <v>82</v>
      </c>
      <c r="G336" s="121" t="s">
        <v>83</v>
      </c>
      <c r="H336" s="121">
        <v>6</v>
      </c>
      <c r="I336" s="122">
        <v>1</v>
      </c>
      <c r="J336" s="121" t="s">
        <v>84</v>
      </c>
      <c r="K336" s="121" t="s">
        <v>85</v>
      </c>
      <c r="L336" s="170">
        <v>4700000</v>
      </c>
      <c r="M336" s="171">
        <v>28200000</v>
      </c>
      <c r="N336" s="121" t="s">
        <v>86</v>
      </c>
      <c r="O336" s="169" t="s">
        <v>79</v>
      </c>
      <c r="P336" s="122" t="s">
        <v>463</v>
      </c>
      <c r="Q336" s="258"/>
      <c r="R336" s="164" t="s">
        <v>28</v>
      </c>
      <c r="S336" s="165">
        <v>8131</v>
      </c>
      <c r="T336" s="165">
        <v>2024110010238</v>
      </c>
      <c r="U336" s="165">
        <v>7</v>
      </c>
      <c r="V336" s="166">
        <v>45712</v>
      </c>
      <c r="W336" s="124">
        <f t="shared" si="5"/>
        <v>2</v>
      </c>
    </row>
    <row r="337" spans="1:23" ht="12.75" customHeight="1">
      <c r="A337" s="160" t="s">
        <v>1518</v>
      </c>
      <c r="B337" s="161" t="s">
        <v>803</v>
      </c>
      <c r="C337" s="121" t="s">
        <v>31</v>
      </c>
      <c r="D337" s="121">
        <v>80111600</v>
      </c>
      <c r="E337" s="121" t="s">
        <v>1597</v>
      </c>
      <c r="F337" s="121" t="s">
        <v>83</v>
      </c>
      <c r="G337" s="121" t="s">
        <v>315</v>
      </c>
      <c r="H337" s="121">
        <v>1</v>
      </c>
      <c r="I337" s="122">
        <v>1</v>
      </c>
      <c r="J337" s="121" t="s">
        <v>84</v>
      </c>
      <c r="K337" s="121" t="s">
        <v>85</v>
      </c>
      <c r="L337" s="170">
        <v>4800000</v>
      </c>
      <c r="M337" s="171">
        <v>8500000</v>
      </c>
      <c r="N337" s="121" t="s">
        <v>86</v>
      </c>
      <c r="O337" s="169" t="s">
        <v>79</v>
      </c>
      <c r="P337" s="122" t="s">
        <v>463</v>
      </c>
      <c r="Q337" s="163" t="s">
        <v>1598</v>
      </c>
      <c r="R337" s="164" t="s">
        <v>28</v>
      </c>
      <c r="S337" s="165">
        <v>8131</v>
      </c>
      <c r="T337" s="165">
        <v>2024110010238</v>
      </c>
      <c r="U337" s="165">
        <v>7</v>
      </c>
      <c r="V337" s="166">
        <v>45712</v>
      </c>
      <c r="W337" s="124">
        <f t="shared" si="5"/>
        <v>2</v>
      </c>
    </row>
    <row r="338" spans="1:23" ht="12.75" customHeight="1">
      <c r="A338" s="160" t="s">
        <v>1589</v>
      </c>
      <c r="B338" s="161" t="s">
        <v>806</v>
      </c>
      <c r="C338" s="121" t="s">
        <v>31</v>
      </c>
      <c r="D338" s="121">
        <v>80111600</v>
      </c>
      <c r="E338" s="121" t="s">
        <v>788</v>
      </c>
      <c r="F338" s="121" t="s">
        <v>82</v>
      </c>
      <c r="G338" s="121" t="s">
        <v>83</v>
      </c>
      <c r="H338" s="121">
        <v>6</v>
      </c>
      <c r="I338" s="122">
        <v>1</v>
      </c>
      <c r="J338" s="121" t="s">
        <v>84</v>
      </c>
      <c r="K338" s="121" t="s">
        <v>85</v>
      </c>
      <c r="L338" s="170">
        <v>3900000</v>
      </c>
      <c r="M338" s="171">
        <v>23400000</v>
      </c>
      <c r="N338" s="121" t="s">
        <v>86</v>
      </c>
      <c r="O338" s="169" t="s">
        <v>79</v>
      </c>
      <c r="P338" s="122" t="s">
        <v>463</v>
      </c>
      <c r="Q338" s="163" t="s">
        <v>1599</v>
      </c>
      <c r="R338" s="164" t="s">
        <v>28</v>
      </c>
      <c r="S338" s="165">
        <v>8131</v>
      </c>
      <c r="T338" s="165">
        <v>2024110010238</v>
      </c>
      <c r="U338" s="165">
        <v>7</v>
      </c>
      <c r="V338" s="166">
        <v>45712</v>
      </c>
      <c r="W338" s="124">
        <f t="shared" si="5"/>
        <v>1</v>
      </c>
    </row>
    <row r="339" spans="1:23" ht="12.75" customHeight="1">
      <c r="A339" s="160" t="s">
        <v>1884</v>
      </c>
      <c r="B339" s="161" t="s">
        <v>456</v>
      </c>
      <c r="C339" s="121" t="s">
        <v>31</v>
      </c>
      <c r="D339" s="173">
        <v>80111600</v>
      </c>
      <c r="E339" s="160" t="s">
        <v>460</v>
      </c>
      <c r="F339" s="160" t="s">
        <v>411</v>
      </c>
      <c r="G339" s="160" t="s">
        <v>461</v>
      </c>
      <c r="H339" s="160">
        <v>8</v>
      </c>
      <c r="I339" s="160">
        <v>1</v>
      </c>
      <c r="J339" s="160" t="s">
        <v>84</v>
      </c>
      <c r="K339" s="160" t="s">
        <v>85</v>
      </c>
      <c r="L339" s="259">
        <v>5454880</v>
      </c>
      <c r="M339" s="175">
        <f t="shared" ref="M339:M340" si="10">+L339*H339</f>
        <v>43639040</v>
      </c>
      <c r="N339" s="160" t="s">
        <v>462</v>
      </c>
      <c r="O339" s="160" t="s">
        <v>123</v>
      </c>
      <c r="P339" s="161" t="s">
        <v>463</v>
      </c>
      <c r="Q339" s="257"/>
      <c r="R339" s="164" t="s">
        <v>28</v>
      </c>
      <c r="S339" s="165">
        <v>8131</v>
      </c>
      <c r="T339" s="165">
        <v>2024110010238</v>
      </c>
      <c r="U339" s="165">
        <v>7</v>
      </c>
      <c r="V339" s="166">
        <v>45712</v>
      </c>
      <c r="W339" s="124">
        <f t="shared" si="5"/>
        <v>2</v>
      </c>
    </row>
    <row r="340" spans="1:23" ht="12.75" customHeight="1">
      <c r="A340" s="160" t="s">
        <v>1518</v>
      </c>
      <c r="B340" s="161" t="s">
        <v>456</v>
      </c>
      <c r="C340" s="121" t="s">
        <v>31</v>
      </c>
      <c r="D340" s="173">
        <v>80111600</v>
      </c>
      <c r="E340" s="160" t="s">
        <v>460</v>
      </c>
      <c r="F340" s="160" t="s">
        <v>461</v>
      </c>
      <c r="G340" s="160" t="s">
        <v>461</v>
      </c>
      <c r="H340" s="160">
        <v>6</v>
      </c>
      <c r="I340" s="160">
        <v>1</v>
      </c>
      <c r="J340" s="160" t="s">
        <v>84</v>
      </c>
      <c r="K340" s="160" t="s">
        <v>85</v>
      </c>
      <c r="L340" s="174">
        <v>4766308</v>
      </c>
      <c r="M340" s="175">
        <f t="shared" si="10"/>
        <v>28597848</v>
      </c>
      <c r="N340" s="160" t="s">
        <v>462</v>
      </c>
      <c r="O340" s="160" t="s">
        <v>123</v>
      </c>
      <c r="P340" s="161" t="s">
        <v>463</v>
      </c>
      <c r="Q340" s="163" t="s">
        <v>1600</v>
      </c>
      <c r="R340" s="164" t="s">
        <v>28</v>
      </c>
      <c r="S340" s="165">
        <v>8131</v>
      </c>
      <c r="T340" s="165">
        <v>2024110010238</v>
      </c>
      <c r="U340" s="165">
        <v>7</v>
      </c>
      <c r="V340" s="166">
        <v>45712</v>
      </c>
      <c r="W340" s="124">
        <f t="shared" si="5"/>
        <v>2</v>
      </c>
    </row>
    <row r="341" spans="1:23" ht="12.75" customHeight="1">
      <c r="A341" s="160" t="s">
        <v>1884</v>
      </c>
      <c r="B341" s="161" t="s">
        <v>516</v>
      </c>
      <c r="C341" s="121" t="s">
        <v>31</v>
      </c>
      <c r="D341" s="173">
        <v>80111600</v>
      </c>
      <c r="E341" s="160" t="s">
        <v>1364</v>
      </c>
      <c r="F341" s="176" t="s">
        <v>82</v>
      </c>
      <c r="G341" s="176" t="s">
        <v>83</v>
      </c>
      <c r="H341" s="160">
        <v>6</v>
      </c>
      <c r="I341" s="160">
        <v>1</v>
      </c>
      <c r="J341" s="160" t="s">
        <v>84</v>
      </c>
      <c r="K341" s="160" t="s">
        <v>85</v>
      </c>
      <c r="L341" s="174">
        <v>5200000</v>
      </c>
      <c r="M341" s="175">
        <v>31200000</v>
      </c>
      <c r="N341" s="160" t="s">
        <v>462</v>
      </c>
      <c r="O341" s="160" t="s">
        <v>79</v>
      </c>
      <c r="P341" s="161" t="s">
        <v>463</v>
      </c>
      <c r="Q341" s="257"/>
      <c r="R341" s="164" t="s">
        <v>28</v>
      </c>
      <c r="S341" s="165">
        <v>8131</v>
      </c>
      <c r="T341" s="165">
        <v>2024110010238</v>
      </c>
      <c r="U341" s="165">
        <v>7</v>
      </c>
      <c r="V341" s="166">
        <v>45712</v>
      </c>
      <c r="W341" s="124">
        <f t="shared" si="5"/>
        <v>2</v>
      </c>
    </row>
    <row r="342" spans="1:23" ht="12.75" customHeight="1">
      <c r="A342" s="160" t="s">
        <v>1518</v>
      </c>
      <c r="B342" s="161" t="s">
        <v>516</v>
      </c>
      <c r="C342" s="121" t="s">
        <v>31</v>
      </c>
      <c r="D342" s="173">
        <v>80111600</v>
      </c>
      <c r="E342" s="160" t="s">
        <v>517</v>
      </c>
      <c r="F342" s="176" t="s">
        <v>83</v>
      </c>
      <c r="G342" s="176" t="s">
        <v>83</v>
      </c>
      <c r="H342" s="160">
        <v>5</v>
      </c>
      <c r="I342" s="160">
        <v>1</v>
      </c>
      <c r="J342" s="160" t="s">
        <v>84</v>
      </c>
      <c r="K342" s="160" t="s">
        <v>85</v>
      </c>
      <c r="L342" s="174">
        <v>7000000</v>
      </c>
      <c r="M342" s="175">
        <f t="shared" ref="M342:M346" si="11">+L342*H342</f>
        <v>35000000</v>
      </c>
      <c r="N342" s="160" t="s">
        <v>462</v>
      </c>
      <c r="O342" s="160" t="s">
        <v>79</v>
      </c>
      <c r="P342" s="161" t="s">
        <v>463</v>
      </c>
      <c r="Q342" s="163" t="s">
        <v>1601</v>
      </c>
      <c r="R342" s="164" t="s">
        <v>28</v>
      </c>
      <c r="S342" s="165">
        <v>8131</v>
      </c>
      <c r="T342" s="165">
        <v>2024110010238</v>
      </c>
      <c r="U342" s="165">
        <v>7</v>
      </c>
      <c r="V342" s="166">
        <v>45712</v>
      </c>
      <c r="W342" s="124">
        <f t="shared" si="5"/>
        <v>2</v>
      </c>
    </row>
    <row r="343" spans="1:23" ht="12.75" customHeight="1">
      <c r="A343" s="160" t="s">
        <v>1884</v>
      </c>
      <c r="B343" s="161" t="s">
        <v>519</v>
      </c>
      <c r="C343" s="160" t="s">
        <v>31</v>
      </c>
      <c r="D343" s="173">
        <v>80111600</v>
      </c>
      <c r="E343" s="160" t="s">
        <v>520</v>
      </c>
      <c r="F343" s="160" t="s">
        <v>82</v>
      </c>
      <c r="G343" s="160" t="s">
        <v>83</v>
      </c>
      <c r="H343" s="160">
        <v>6</v>
      </c>
      <c r="I343" s="160">
        <v>1</v>
      </c>
      <c r="J343" s="160" t="s">
        <v>84</v>
      </c>
      <c r="K343" s="160" t="s">
        <v>85</v>
      </c>
      <c r="L343" s="174">
        <v>5000000</v>
      </c>
      <c r="M343" s="175">
        <f t="shared" si="11"/>
        <v>30000000</v>
      </c>
      <c r="N343" s="160" t="s">
        <v>462</v>
      </c>
      <c r="O343" s="160" t="s">
        <v>79</v>
      </c>
      <c r="P343" s="161" t="s">
        <v>463</v>
      </c>
      <c r="Q343" s="257"/>
      <c r="R343" s="164" t="s">
        <v>28</v>
      </c>
      <c r="S343" s="165">
        <v>8131</v>
      </c>
      <c r="T343" s="165">
        <v>2024110010238</v>
      </c>
      <c r="U343" s="165">
        <v>7</v>
      </c>
      <c r="V343" s="166">
        <v>45712</v>
      </c>
      <c r="W343" s="124">
        <f t="shared" si="5"/>
        <v>2</v>
      </c>
    </row>
    <row r="344" spans="1:23" ht="12.75" customHeight="1">
      <c r="A344" s="160" t="s">
        <v>1518</v>
      </c>
      <c r="B344" s="161" t="s">
        <v>519</v>
      </c>
      <c r="C344" s="160" t="s">
        <v>31</v>
      </c>
      <c r="D344" s="173">
        <v>80111600</v>
      </c>
      <c r="E344" s="160" t="s">
        <v>520</v>
      </c>
      <c r="F344" s="160" t="s">
        <v>83</v>
      </c>
      <c r="G344" s="160" t="s">
        <v>83</v>
      </c>
      <c r="H344" s="160">
        <v>10</v>
      </c>
      <c r="I344" s="177">
        <v>1</v>
      </c>
      <c r="J344" s="160" t="s">
        <v>84</v>
      </c>
      <c r="K344" s="160" t="s">
        <v>85</v>
      </c>
      <c r="L344" s="178">
        <v>5000000</v>
      </c>
      <c r="M344" s="179">
        <f t="shared" si="11"/>
        <v>50000000</v>
      </c>
      <c r="N344" s="160" t="s">
        <v>462</v>
      </c>
      <c r="O344" s="160" t="s">
        <v>79</v>
      </c>
      <c r="P344" s="161" t="s">
        <v>463</v>
      </c>
      <c r="Q344" s="163" t="s">
        <v>1602</v>
      </c>
      <c r="R344" s="164" t="s">
        <v>28</v>
      </c>
      <c r="S344" s="165">
        <v>8131</v>
      </c>
      <c r="T344" s="165">
        <v>2024110010238</v>
      </c>
      <c r="U344" s="165">
        <v>7</v>
      </c>
      <c r="V344" s="166">
        <v>45712</v>
      </c>
      <c r="W344" s="124">
        <f t="shared" si="5"/>
        <v>2</v>
      </c>
    </row>
    <row r="345" spans="1:23" ht="12.75" customHeight="1">
      <c r="A345" s="160" t="s">
        <v>1884</v>
      </c>
      <c r="B345" s="161" t="s">
        <v>536</v>
      </c>
      <c r="C345" s="160" t="s">
        <v>31</v>
      </c>
      <c r="D345" s="160">
        <v>80111600</v>
      </c>
      <c r="E345" s="160" t="s">
        <v>526</v>
      </c>
      <c r="F345" s="160" t="s">
        <v>82</v>
      </c>
      <c r="G345" s="160" t="s">
        <v>83</v>
      </c>
      <c r="H345" s="160">
        <v>6</v>
      </c>
      <c r="I345" s="160">
        <v>1</v>
      </c>
      <c r="J345" s="160" t="s">
        <v>84</v>
      </c>
      <c r="K345" s="160" t="s">
        <v>85</v>
      </c>
      <c r="L345" s="178">
        <v>4400000</v>
      </c>
      <c r="M345" s="175">
        <f t="shared" si="11"/>
        <v>26400000</v>
      </c>
      <c r="N345" s="160" t="s">
        <v>462</v>
      </c>
      <c r="O345" s="160" t="s">
        <v>79</v>
      </c>
      <c r="P345" s="161" t="s">
        <v>463</v>
      </c>
      <c r="Q345" s="257"/>
      <c r="R345" s="164" t="s">
        <v>28</v>
      </c>
      <c r="S345" s="165">
        <v>8131</v>
      </c>
      <c r="T345" s="165">
        <v>2024110010238</v>
      </c>
      <c r="U345" s="165">
        <v>7</v>
      </c>
      <c r="V345" s="166">
        <v>45712</v>
      </c>
      <c r="W345" s="124">
        <f t="shared" si="5"/>
        <v>2</v>
      </c>
    </row>
    <row r="346" spans="1:23" ht="12.75" customHeight="1">
      <c r="A346" s="160" t="s">
        <v>1518</v>
      </c>
      <c r="B346" s="161" t="s">
        <v>536</v>
      </c>
      <c r="C346" s="160" t="s">
        <v>31</v>
      </c>
      <c r="D346" s="160">
        <v>80111600</v>
      </c>
      <c r="E346" s="160" t="s">
        <v>537</v>
      </c>
      <c r="F346" s="160" t="s">
        <v>83</v>
      </c>
      <c r="G346" s="160" t="s">
        <v>83</v>
      </c>
      <c r="H346" s="160">
        <v>6</v>
      </c>
      <c r="I346" s="160">
        <v>1</v>
      </c>
      <c r="J346" s="160" t="s">
        <v>84</v>
      </c>
      <c r="K346" s="160" t="s">
        <v>85</v>
      </c>
      <c r="L346" s="178">
        <v>4400000</v>
      </c>
      <c r="M346" s="178">
        <f t="shared" si="11"/>
        <v>26400000</v>
      </c>
      <c r="N346" s="160" t="s">
        <v>462</v>
      </c>
      <c r="O346" s="160" t="s">
        <v>79</v>
      </c>
      <c r="P346" s="161" t="s">
        <v>463</v>
      </c>
      <c r="Q346" s="163" t="s">
        <v>1603</v>
      </c>
      <c r="R346" s="164" t="s">
        <v>28</v>
      </c>
      <c r="S346" s="165">
        <v>8131</v>
      </c>
      <c r="T346" s="165">
        <v>2024110010238</v>
      </c>
      <c r="U346" s="165">
        <v>7</v>
      </c>
      <c r="V346" s="166">
        <v>45712</v>
      </c>
      <c r="W346" s="124">
        <f t="shared" si="5"/>
        <v>2</v>
      </c>
    </row>
    <row r="347" spans="1:23" ht="12.75" customHeight="1">
      <c r="A347" s="160" t="s">
        <v>1884</v>
      </c>
      <c r="B347" s="161" t="s">
        <v>547</v>
      </c>
      <c r="C347" s="160" t="s">
        <v>31</v>
      </c>
      <c r="D347" s="160" t="s">
        <v>409</v>
      </c>
      <c r="E347" s="160" t="s">
        <v>548</v>
      </c>
      <c r="F347" s="160" t="s">
        <v>549</v>
      </c>
      <c r="G347" s="160" t="s">
        <v>549</v>
      </c>
      <c r="H347" s="160">
        <v>9</v>
      </c>
      <c r="I347" s="160">
        <v>1</v>
      </c>
      <c r="J347" s="160" t="s">
        <v>412</v>
      </c>
      <c r="K347" s="160" t="s">
        <v>85</v>
      </c>
      <c r="L347" s="180"/>
      <c r="M347" s="260">
        <v>324266308</v>
      </c>
      <c r="N347" s="160" t="s">
        <v>462</v>
      </c>
      <c r="O347" s="160" t="s">
        <v>79</v>
      </c>
      <c r="P347" s="161" t="s">
        <v>463</v>
      </c>
      <c r="Q347" s="257"/>
      <c r="R347" s="164" t="s">
        <v>28</v>
      </c>
      <c r="S347" s="165">
        <v>8131</v>
      </c>
      <c r="T347" s="165">
        <v>2024110010238</v>
      </c>
      <c r="U347" s="165">
        <v>7</v>
      </c>
      <c r="V347" s="166">
        <v>45712</v>
      </c>
      <c r="W347" s="124">
        <f t="shared" si="5"/>
        <v>2</v>
      </c>
    </row>
    <row r="348" spans="1:23" ht="12.75" customHeight="1">
      <c r="A348" s="160" t="s">
        <v>1518</v>
      </c>
      <c r="B348" s="161" t="s">
        <v>547</v>
      </c>
      <c r="C348" s="160" t="s">
        <v>31</v>
      </c>
      <c r="D348" s="160" t="s">
        <v>409</v>
      </c>
      <c r="E348" s="160" t="s">
        <v>548</v>
      </c>
      <c r="F348" s="160" t="s">
        <v>549</v>
      </c>
      <c r="G348" s="160" t="s">
        <v>549</v>
      </c>
      <c r="H348" s="160">
        <v>9</v>
      </c>
      <c r="I348" s="160">
        <v>1</v>
      </c>
      <c r="J348" s="160" t="s">
        <v>412</v>
      </c>
      <c r="K348" s="160" t="s">
        <v>85</v>
      </c>
      <c r="L348" s="180"/>
      <c r="M348" s="181">
        <v>316377036</v>
      </c>
      <c r="N348" s="160" t="s">
        <v>462</v>
      </c>
      <c r="O348" s="160" t="s">
        <v>79</v>
      </c>
      <c r="P348" s="161" t="s">
        <v>463</v>
      </c>
      <c r="Q348" s="163" t="s">
        <v>1604</v>
      </c>
      <c r="R348" s="164" t="s">
        <v>28</v>
      </c>
      <c r="S348" s="165">
        <v>8131</v>
      </c>
      <c r="T348" s="165">
        <v>2024110010238</v>
      </c>
      <c r="U348" s="165">
        <v>7</v>
      </c>
      <c r="V348" s="166">
        <v>45712</v>
      </c>
      <c r="W348" s="124">
        <f t="shared" si="5"/>
        <v>2</v>
      </c>
    </row>
    <row r="349" spans="1:23" ht="12.75" customHeight="1">
      <c r="A349" s="160" t="s">
        <v>1884</v>
      </c>
      <c r="B349" s="161" t="s">
        <v>515</v>
      </c>
      <c r="C349" s="160" t="s">
        <v>31</v>
      </c>
      <c r="D349" s="160">
        <v>80111600</v>
      </c>
      <c r="E349" s="160" t="s">
        <v>517</v>
      </c>
      <c r="F349" s="160" t="s">
        <v>82</v>
      </c>
      <c r="G349" s="160" t="s">
        <v>83</v>
      </c>
      <c r="H349" s="160">
        <v>6</v>
      </c>
      <c r="I349" s="160">
        <v>1</v>
      </c>
      <c r="J349" s="160" t="s">
        <v>84</v>
      </c>
      <c r="K349" s="160" t="s">
        <v>85</v>
      </c>
      <c r="L349" s="174">
        <v>6500000</v>
      </c>
      <c r="M349" s="175">
        <v>39000000</v>
      </c>
      <c r="N349" s="160" t="s">
        <v>462</v>
      </c>
      <c r="O349" s="160" t="s">
        <v>79</v>
      </c>
      <c r="P349" s="160" t="s">
        <v>463</v>
      </c>
      <c r="Q349" s="257"/>
      <c r="R349" s="164" t="s">
        <v>28</v>
      </c>
      <c r="S349" s="165">
        <v>8131</v>
      </c>
      <c r="T349" s="165">
        <v>2024110010238</v>
      </c>
      <c r="U349" s="165">
        <v>7</v>
      </c>
      <c r="V349" s="166">
        <v>45712</v>
      </c>
      <c r="W349" s="124">
        <f t="shared" si="5"/>
        <v>2</v>
      </c>
    </row>
    <row r="350" spans="1:23" ht="12.75" customHeight="1">
      <c r="A350" s="160" t="s">
        <v>1518</v>
      </c>
      <c r="B350" s="161" t="s">
        <v>515</v>
      </c>
      <c r="C350" s="160" t="s">
        <v>31</v>
      </c>
      <c r="D350" s="160">
        <v>80111600</v>
      </c>
      <c r="E350" s="160" t="s">
        <v>494</v>
      </c>
      <c r="F350" s="160" t="s">
        <v>121</v>
      </c>
      <c r="G350" s="160" t="s">
        <v>179</v>
      </c>
      <c r="H350" s="160">
        <v>8</v>
      </c>
      <c r="I350" s="160">
        <v>1</v>
      </c>
      <c r="J350" s="160" t="s">
        <v>84</v>
      </c>
      <c r="K350" s="160" t="s">
        <v>85</v>
      </c>
      <c r="L350" s="174">
        <v>4766308</v>
      </c>
      <c r="M350" s="175">
        <f>+L350*H350</f>
        <v>38130464</v>
      </c>
      <c r="N350" s="160" t="s">
        <v>462</v>
      </c>
      <c r="O350" s="160" t="s">
        <v>79</v>
      </c>
      <c r="P350" s="160" t="s">
        <v>463</v>
      </c>
      <c r="Q350" s="163" t="s">
        <v>1605</v>
      </c>
      <c r="R350" s="164" t="s">
        <v>28</v>
      </c>
      <c r="S350" s="165">
        <v>8131</v>
      </c>
      <c r="T350" s="165">
        <v>2024110010238</v>
      </c>
      <c r="U350" s="165">
        <v>7</v>
      </c>
      <c r="V350" s="166">
        <v>45712</v>
      </c>
      <c r="W350" s="124">
        <f t="shared" si="5"/>
        <v>2</v>
      </c>
    </row>
    <row r="351" spans="1:23" ht="12.75" customHeight="1">
      <c r="A351" s="160" t="s">
        <v>1884</v>
      </c>
      <c r="B351" s="182" t="s">
        <v>694</v>
      </c>
      <c r="C351" s="160" t="s">
        <v>30</v>
      </c>
      <c r="D351" s="160">
        <v>80111600</v>
      </c>
      <c r="E351" s="160" t="s">
        <v>1400</v>
      </c>
      <c r="F351" s="160" t="s">
        <v>411</v>
      </c>
      <c r="G351" s="160" t="s">
        <v>461</v>
      </c>
      <c r="H351" s="160">
        <v>6</v>
      </c>
      <c r="I351" s="161">
        <v>6</v>
      </c>
      <c r="J351" s="160" t="s">
        <v>84</v>
      </c>
      <c r="K351" s="160" t="s">
        <v>85</v>
      </c>
      <c r="L351" s="174">
        <v>5500000</v>
      </c>
      <c r="M351" s="260">
        <v>55000000</v>
      </c>
      <c r="N351" s="160" t="s">
        <v>700</v>
      </c>
      <c r="O351" s="160" t="s">
        <v>123</v>
      </c>
      <c r="P351" s="161" t="s">
        <v>463</v>
      </c>
      <c r="Q351" s="257"/>
      <c r="R351" s="164" t="s">
        <v>28</v>
      </c>
      <c r="S351" s="165">
        <v>8131</v>
      </c>
      <c r="T351" s="165">
        <v>2024110010238</v>
      </c>
      <c r="U351" s="165">
        <v>7</v>
      </c>
      <c r="V351" s="166">
        <v>45712</v>
      </c>
      <c r="W351" s="124">
        <f t="shared" si="5"/>
        <v>2</v>
      </c>
    </row>
    <row r="352" spans="1:23" ht="12.75" customHeight="1">
      <c r="A352" s="160" t="s">
        <v>1518</v>
      </c>
      <c r="B352" s="182" t="s">
        <v>694</v>
      </c>
      <c r="C352" s="160" t="s">
        <v>30</v>
      </c>
      <c r="D352" s="160">
        <v>80111600</v>
      </c>
      <c r="E352" s="160" t="s">
        <v>1606</v>
      </c>
      <c r="F352" s="160" t="s">
        <v>411</v>
      </c>
      <c r="G352" s="160" t="s">
        <v>461</v>
      </c>
      <c r="H352" s="160">
        <v>6</v>
      </c>
      <c r="I352" s="161">
        <v>1</v>
      </c>
      <c r="J352" s="160" t="s">
        <v>84</v>
      </c>
      <c r="K352" s="160" t="s">
        <v>85</v>
      </c>
      <c r="L352" s="175">
        <v>5500000</v>
      </c>
      <c r="M352" s="183">
        <v>33000000</v>
      </c>
      <c r="N352" s="160" t="s">
        <v>700</v>
      </c>
      <c r="O352" s="160" t="s">
        <v>123</v>
      </c>
      <c r="P352" s="161" t="s">
        <v>463</v>
      </c>
      <c r="Q352" s="163" t="s">
        <v>1607</v>
      </c>
      <c r="R352" s="164" t="s">
        <v>28</v>
      </c>
      <c r="S352" s="165">
        <v>8131</v>
      </c>
      <c r="T352" s="165">
        <v>2024110010238</v>
      </c>
      <c r="U352" s="165">
        <v>7</v>
      </c>
      <c r="V352" s="166">
        <v>45712</v>
      </c>
      <c r="W352" s="124">
        <f t="shared" si="5"/>
        <v>2</v>
      </c>
    </row>
    <row r="353" spans="1:23" ht="12.75" customHeight="1">
      <c r="A353" s="160" t="s">
        <v>1884</v>
      </c>
      <c r="B353" s="182" t="s">
        <v>696</v>
      </c>
      <c r="C353" s="160" t="s">
        <v>30</v>
      </c>
      <c r="D353" s="160">
        <v>80111600</v>
      </c>
      <c r="E353" s="160" t="s">
        <v>1401</v>
      </c>
      <c r="F353" s="160" t="s">
        <v>411</v>
      </c>
      <c r="G353" s="160" t="s">
        <v>461</v>
      </c>
      <c r="H353" s="160">
        <v>6</v>
      </c>
      <c r="I353" s="161">
        <v>6</v>
      </c>
      <c r="J353" s="160" t="s">
        <v>84</v>
      </c>
      <c r="K353" s="160" t="s">
        <v>85</v>
      </c>
      <c r="L353" s="174">
        <v>3400000</v>
      </c>
      <c r="M353" s="181">
        <f t="shared" ref="M353:M393" si="12">+L353/30*180</f>
        <v>20400000</v>
      </c>
      <c r="N353" s="160" t="s">
        <v>700</v>
      </c>
      <c r="O353" s="160" t="s">
        <v>79</v>
      </c>
      <c r="P353" s="161" t="s">
        <v>463</v>
      </c>
      <c r="Q353" s="257"/>
      <c r="R353" s="164" t="s">
        <v>28</v>
      </c>
      <c r="S353" s="165">
        <v>8131</v>
      </c>
      <c r="T353" s="165">
        <v>2024110010238</v>
      </c>
      <c r="U353" s="165">
        <v>7</v>
      </c>
      <c r="V353" s="166">
        <v>45712</v>
      </c>
      <c r="W353" s="124">
        <f t="shared" si="5"/>
        <v>2</v>
      </c>
    </row>
    <row r="354" spans="1:23" ht="12.75" customHeight="1">
      <c r="A354" s="160" t="s">
        <v>1518</v>
      </c>
      <c r="B354" s="182" t="s">
        <v>696</v>
      </c>
      <c r="C354" s="160" t="s">
        <v>30</v>
      </c>
      <c r="D354" s="160">
        <v>80111601</v>
      </c>
      <c r="E354" s="160" t="s">
        <v>699</v>
      </c>
      <c r="F354" s="160" t="s">
        <v>411</v>
      </c>
      <c r="G354" s="160" t="s">
        <v>461</v>
      </c>
      <c r="H354" s="160">
        <v>6</v>
      </c>
      <c r="I354" s="161">
        <v>1</v>
      </c>
      <c r="J354" s="160" t="s">
        <v>84</v>
      </c>
      <c r="K354" s="160" t="s">
        <v>85</v>
      </c>
      <c r="L354" s="175">
        <v>3400000</v>
      </c>
      <c r="M354" s="175">
        <f t="shared" si="12"/>
        <v>20400000</v>
      </c>
      <c r="N354" s="160" t="s">
        <v>700</v>
      </c>
      <c r="O354" s="160" t="s">
        <v>79</v>
      </c>
      <c r="P354" s="161" t="s">
        <v>463</v>
      </c>
      <c r="Q354" s="163" t="s">
        <v>1608</v>
      </c>
      <c r="R354" s="164" t="s">
        <v>28</v>
      </c>
      <c r="S354" s="165">
        <v>8131</v>
      </c>
      <c r="T354" s="165">
        <v>2024110010238</v>
      </c>
      <c r="U354" s="165">
        <v>7</v>
      </c>
      <c r="V354" s="166">
        <v>45712</v>
      </c>
      <c r="W354" s="124">
        <f t="shared" si="5"/>
        <v>2</v>
      </c>
    </row>
    <row r="355" spans="1:23" ht="12.75" customHeight="1">
      <c r="A355" s="160" t="s">
        <v>1884</v>
      </c>
      <c r="B355" s="182" t="s">
        <v>697</v>
      </c>
      <c r="C355" s="160" t="s">
        <v>30</v>
      </c>
      <c r="D355" s="160">
        <v>80111600</v>
      </c>
      <c r="E355" s="160" t="s">
        <v>1401</v>
      </c>
      <c r="F355" s="160" t="s">
        <v>411</v>
      </c>
      <c r="G355" s="160" t="s">
        <v>461</v>
      </c>
      <c r="H355" s="160">
        <v>6</v>
      </c>
      <c r="I355" s="161">
        <v>6</v>
      </c>
      <c r="J355" s="160" t="s">
        <v>84</v>
      </c>
      <c r="K355" s="160" t="s">
        <v>85</v>
      </c>
      <c r="L355" s="174">
        <v>3400000</v>
      </c>
      <c r="M355" s="181">
        <f t="shared" si="12"/>
        <v>20400000</v>
      </c>
      <c r="N355" s="160" t="s">
        <v>700</v>
      </c>
      <c r="O355" s="160" t="s">
        <v>79</v>
      </c>
      <c r="P355" s="161" t="s">
        <v>463</v>
      </c>
      <c r="Q355" s="257"/>
      <c r="R355" s="164" t="s">
        <v>28</v>
      </c>
      <c r="S355" s="165">
        <v>8131</v>
      </c>
      <c r="T355" s="165">
        <v>2024110010238</v>
      </c>
      <c r="U355" s="165">
        <v>7</v>
      </c>
      <c r="V355" s="166">
        <v>45712</v>
      </c>
      <c r="W355" s="124">
        <f t="shared" si="5"/>
        <v>2</v>
      </c>
    </row>
    <row r="356" spans="1:23" ht="12.75" customHeight="1">
      <c r="A356" s="160" t="s">
        <v>1518</v>
      </c>
      <c r="B356" s="182" t="s">
        <v>697</v>
      </c>
      <c r="C356" s="160" t="s">
        <v>30</v>
      </c>
      <c r="D356" s="160">
        <v>80111601</v>
      </c>
      <c r="E356" s="160" t="s">
        <v>699</v>
      </c>
      <c r="F356" s="160" t="s">
        <v>411</v>
      </c>
      <c r="G356" s="160" t="s">
        <v>461</v>
      </c>
      <c r="H356" s="160">
        <v>6</v>
      </c>
      <c r="I356" s="161">
        <v>1</v>
      </c>
      <c r="J356" s="160" t="s">
        <v>84</v>
      </c>
      <c r="K356" s="160" t="s">
        <v>85</v>
      </c>
      <c r="L356" s="175">
        <v>3400000</v>
      </c>
      <c r="M356" s="175">
        <f t="shared" si="12"/>
        <v>20400000</v>
      </c>
      <c r="N356" s="160" t="s">
        <v>700</v>
      </c>
      <c r="O356" s="160" t="s">
        <v>79</v>
      </c>
      <c r="P356" s="161" t="s">
        <v>463</v>
      </c>
      <c r="Q356" s="163" t="s">
        <v>1608</v>
      </c>
      <c r="R356" s="164" t="s">
        <v>28</v>
      </c>
      <c r="S356" s="165">
        <v>8131</v>
      </c>
      <c r="T356" s="165">
        <v>2024110010238</v>
      </c>
      <c r="U356" s="165">
        <v>7</v>
      </c>
      <c r="V356" s="166">
        <v>45712</v>
      </c>
      <c r="W356" s="124">
        <f t="shared" si="5"/>
        <v>2</v>
      </c>
    </row>
    <row r="357" spans="1:23" ht="12.75" customHeight="1">
      <c r="A357" s="160" t="s">
        <v>1884</v>
      </c>
      <c r="B357" s="182" t="s">
        <v>701</v>
      </c>
      <c r="C357" s="160" t="s">
        <v>30</v>
      </c>
      <c r="D357" s="160">
        <v>80111600</v>
      </c>
      <c r="E357" s="160" t="s">
        <v>1401</v>
      </c>
      <c r="F357" s="160" t="s">
        <v>411</v>
      </c>
      <c r="G357" s="160" t="s">
        <v>461</v>
      </c>
      <c r="H357" s="160">
        <v>6</v>
      </c>
      <c r="I357" s="161">
        <v>6</v>
      </c>
      <c r="J357" s="160" t="s">
        <v>84</v>
      </c>
      <c r="K357" s="160" t="s">
        <v>85</v>
      </c>
      <c r="L357" s="174">
        <v>3400000</v>
      </c>
      <c r="M357" s="181">
        <f t="shared" si="12"/>
        <v>20400000</v>
      </c>
      <c r="N357" s="160" t="s">
        <v>700</v>
      </c>
      <c r="O357" s="160" t="s">
        <v>79</v>
      </c>
      <c r="P357" s="161" t="s">
        <v>463</v>
      </c>
      <c r="Q357" s="257"/>
      <c r="R357" s="164" t="s">
        <v>28</v>
      </c>
      <c r="S357" s="165">
        <v>8131</v>
      </c>
      <c r="T357" s="165">
        <v>2024110010238</v>
      </c>
      <c r="U357" s="165">
        <v>7</v>
      </c>
      <c r="V357" s="166">
        <v>45712</v>
      </c>
      <c r="W357" s="124">
        <f t="shared" si="5"/>
        <v>2</v>
      </c>
    </row>
    <row r="358" spans="1:23" ht="12.75" customHeight="1">
      <c r="A358" s="160" t="s">
        <v>1518</v>
      </c>
      <c r="B358" s="182" t="s">
        <v>701</v>
      </c>
      <c r="C358" s="160" t="s">
        <v>30</v>
      </c>
      <c r="D358" s="160">
        <v>80111601</v>
      </c>
      <c r="E358" s="160" t="s">
        <v>699</v>
      </c>
      <c r="F358" s="160" t="s">
        <v>411</v>
      </c>
      <c r="G358" s="160" t="s">
        <v>461</v>
      </c>
      <c r="H358" s="160">
        <v>6</v>
      </c>
      <c r="I358" s="161">
        <v>1</v>
      </c>
      <c r="J358" s="160" t="s">
        <v>84</v>
      </c>
      <c r="K358" s="160" t="s">
        <v>85</v>
      </c>
      <c r="L358" s="175">
        <v>3400000</v>
      </c>
      <c r="M358" s="175">
        <f t="shared" si="12"/>
        <v>20400000</v>
      </c>
      <c r="N358" s="160" t="s">
        <v>700</v>
      </c>
      <c r="O358" s="160" t="s">
        <v>79</v>
      </c>
      <c r="P358" s="161" t="s">
        <v>463</v>
      </c>
      <c r="Q358" s="163" t="s">
        <v>1608</v>
      </c>
      <c r="R358" s="164" t="s">
        <v>28</v>
      </c>
      <c r="S358" s="165">
        <v>8131</v>
      </c>
      <c r="T358" s="165">
        <v>2024110010238</v>
      </c>
      <c r="U358" s="165">
        <v>7</v>
      </c>
      <c r="V358" s="166">
        <v>45712</v>
      </c>
      <c r="W358" s="124">
        <f t="shared" si="5"/>
        <v>2</v>
      </c>
    </row>
    <row r="359" spans="1:23" ht="12.75" customHeight="1">
      <c r="A359" s="160" t="s">
        <v>1884</v>
      </c>
      <c r="B359" s="182" t="s">
        <v>703</v>
      </c>
      <c r="C359" s="160" t="s">
        <v>30</v>
      </c>
      <c r="D359" s="160">
        <v>80111600</v>
      </c>
      <c r="E359" s="160" t="s">
        <v>1401</v>
      </c>
      <c r="F359" s="160" t="s">
        <v>411</v>
      </c>
      <c r="G359" s="160" t="s">
        <v>461</v>
      </c>
      <c r="H359" s="160">
        <v>6</v>
      </c>
      <c r="I359" s="161">
        <v>6</v>
      </c>
      <c r="J359" s="160" t="s">
        <v>84</v>
      </c>
      <c r="K359" s="160" t="s">
        <v>85</v>
      </c>
      <c r="L359" s="174">
        <v>3400000</v>
      </c>
      <c r="M359" s="181">
        <f t="shared" si="12"/>
        <v>20400000</v>
      </c>
      <c r="N359" s="160" t="s">
        <v>700</v>
      </c>
      <c r="O359" s="160" t="s">
        <v>79</v>
      </c>
      <c r="P359" s="161" t="s">
        <v>463</v>
      </c>
      <c r="Q359" s="257"/>
      <c r="R359" s="164" t="s">
        <v>28</v>
      </c>
      <c r="S359" s="165">
        <v>8131</v>
      </c>
      <c r="T359" s="165">
        <v>2024110010238</v>
      </c>
      <c r="U359" s="165">
        <v>7</v>
      </c>
      <c r="V359" s="166">
        <v>45712</v>
      </c>
      <c r="W359" s="124">
        <f t="shared" si="5"/>
        <v>2</v>
      </c>
    </row>
    <row r="360" spans="1:23" ht="12.75" customHeight="1">
      <c r="A360" s="160" t="s">
        <v>1518</v>
      </c>
      <c r="B360" s="182" t="s">
        <v>703</v>
      </c>
      <c r="C360" s="160" t="s">
        <v>30</v>
      </c>
      <c r="D360" s="160">
        <v>80111601</v>
      </c>
      <c r="E360" s="160" t="s">
        <v>699</v>
      </c>
      <c r="F360" s="160" t="s">
        <v>411</v>
      </c>
      <c r="G360" s="160" t="s">
        <v>461</v>
      </c>
      <c r="H360" s="160">
        <v>6</v>
      </c>
      <c r="I360" s="161">
        <v>1</v>
      </c>
      <c r="J360" s="160" t="s">
        <v>84</v>
      </c>
      <c r="K360" s="160" t="s">
        <v>85</v>
      </c>
      <c r="L360" s="175">
        <v>3400000</v>
      </c>
      <c r="M360" s="175">
        <f t="shared" si="12"/>
        <v>20400000</v>
      </c>
      <c r="N360" s="160" t="s">
        <v>700</v>
      </c>
      <c r="O360" s="160" t="s">
        <v>79</v>
      </c>
      <c r="P360" s="161" t="s">
        <v>463</v>
      </c>
      <c r="Q360" s="163" t="s">
        <v>1608</v>
      </c>
      <c r="R360" s="164" t="s">
        <v>28</v>
      </c>
      <c r="S360" s="165">
        <v>8131</v>
      </c>
      <c r="T360" s="165">
        <v>2024110010238</v>
      </c>
      <c r="U360" s="165">
        <v>7</v>
      </c>
      <c r="V360" s="166">
        <v>45712</v>
      </c>
      <c r="W360" s="124">
        <f t="shared" si="5"/>
        <v>2</v>
      </c>
    </row>
    <row r="361" spans="1:23" ht="12.75" customHeight="1">
      <c r="A361" s="160" t="s">
        <v>1884</v>
      </c>
      <c r="B361" s="182" t="s">
        <v>705</v>
      </c>
      <c r="C361" s="160" t="s">
        <v>30</v>
      </c>
      <c r="D361" s="160">
        <v>80111600</v>
      </c>
      <c r="E361" s="160" t="s">
        <v>1401</v>
      </c>
      <c r="F361" s="160" t="s">
        <v>411</v>
      </c>
      <c r="G361" s="160" t="s">
        <v>461</v>
      </c>
      <c r="H361" s="160">
        <v>6</v>
      </c>
      <c r="I361" s="161">
        <v>6</v>
      </c>
      <c r="J361" s="160" t="s">
        <v>84</v>
      </c>
      <c r="K361" s="160" t="s">
        <v>85</v>
      </c>
      <c r="L361" s="174">
        <v>3400000</v>
      </c>
      <c r="M361" s="181">
        <f t="shared" si="12"/>
        <v>20400000</v>
      </c>
      <c r="N361" s="160" t="s">
        <v>700</v>
      </c>
      <c r="O361" s="160" t="s">
        <v>79</v>
      </c>
      <c r="P361" s="161" t="s">
        <v>463</v>
      </c>
      <c r="Q361" s="257"/>
      <c r="R361" s="164" t="s">
        <v>28</v>
      </c>
      <c r="S361" s="165">
        <v>8131</v>
      </c>
      <c r="T361" s="165">
        <v>2024110010238</v>
      </c>
      <c r="U361" s="165">
        <v>7</v>
      </c>
      <c r="V361" s="166">
        <v>45712</v>
      </c>
      <c r="W361" s="124">
        <f t="shared" si="5"/>
        <v>2</v>
      </c>
    </row>
    <row r="362" spans="1:23" ht="12.75" customHeight="1">
      <c r="A362" s="160" t="s">
        <v>1518</v>
      </c>
      <c r="B362" s="182" t="s">
        <v>705</v>
      </c>
      <c r="C362" s="160" t="s">
        <v>30</v>
      </c>
      <c r="D362" s="160">
        <v>80111601</v>
      </c>
      <c r="E362" s="160" t="s">
        <v>699</v>
      </c>
      <c r="F362" s="160" t="s">
        <v>411</v>
      </c>
      <c r="G362" s="160" t="s">
        <v>461</v>
      </c>
      <c r="H362" s="160">
        <v>6</v>
      </c>
      <c r="I362" s="161">
        <v>1</v>
      </c>
      <c r="J362" s="160" t="s">
        <v>84</v>
      </c>
      <c r="K362" s="160" t="s">
        <v>85</v>
      </c>
      <c r="L362" s="175">
        <v>3400000</v>
      </c>
      <c r="M362" s="175">
        <f t="shared" si="12"/>
        <v>20400000</v>
      </c>
      <c r="N362" s="160" t="s">
        <v>700</v>
      </c>
      <c r="O362" s="160" t="s">
        <v>79</v>
      </c>
      <c r="P362" s="161" t="s">
        <v>463</v>
      </c>
      <c r="Q362" s="163" t="s">
        <v>1608</v>
      </c>
      <c r="R362" s="164" t="s">
        <v>28</v>
      </c>
      <c r="S362" s="165">
        <v>8131</v>
      </c>
      <c r="T362" s="165">
        <v>2024110010238</v>
      </c>
      <c r="U362" s="165">
        <v>7</v>
      </c>
      <c r="V362" s="166">
        <v>45712</v>
      </c>
      <c r="W362" s="124">
        <f t="shared" si="5"/>
        <v>2</v>
      </c>
    </row>
    <row r="363" spans="1:23" ht="12.75" customHeight="1">
      <c r="A363" s="160" t="s">
        <v>1884</v>
      </c>
      <c r="B363" s="182" t="s">
        <v>707</v>
      </c>
      <c r="C363" s="160" t="s">
        <v>30</v>
      </c>
      <c r="D363" s="160">
        <v>80111600</v>
      </c>
      <c r="E363" s="160" t="s">
        <v>1401</v>
      </c>
      <c r="F363" s="160" t="s">
        <v>411</v>
      </c>
      <c r="G363" s="160" t="s">
        <v>461</v>
      </c>
      <c r="H363" s="160">
        <v>6</v>
      </c>
      <c r="I363" s="161">
        <v>6</v>
      </c>
      <c r="J363" s="160" t="s">
        <v>84</v>
      </c>
      <c r="K363" s="160" t="s">
        <v>85</v>
      </c>
      <c r="L363" s="174">
        <v>3400000</v>
      </c>
      <c r="M363" s="181">
        <f t="shared" si="12"/>
        <v>20400000</v>
      </c>
      <c r="N363" s="160" t="s">
        <v>700</v>
      </c>
      <c r="O363" s="160" t="s">
        <v>79</v>
      </c>
      <c r="P363" s="161" t="s">
        <v>463</v>
      </c>
      <c r="Q363" s="257"/>
      <c r="R363" s="164" t="s">
        <v>28</v>
      </c>
      <c r="S363" s="165">
        <v>8131</v>
      </c>
      <c r="T363" s="165">
        <v>2024110010238</v>
      </c>
      <c r="U363" s="165">
        <v>7</v>
      </c>
      <c r="V363" s="166">
        <v>45712</v>
      </c>
      <c r="W363" s="124">
        <f t="shared" si="5"/>
        <v>2</v>
      </c>
    </row>
    <row r="364" spans="1:23" ht="12.75" customHeight="1">
      <c r="A364" s="160" t="s">
        <v>1518</v>
      </c>
      <c r="B364" s="182" t="s">
        <v>707</v>
      </c>
      <c r="C364" s="160" t="s">
        <v>30</v>
      </c>
      <c r="D364" s="160">
        <v>80111601</v>
      </c>
      <c r="E364" s="160" t="s">
        <v>699</v>
      </c>
      <c r="F364" s="160" t="s">
        <v>411</v>
      </c>
      <c r="G364" s="160" t="s">
        <v>461</v>
      </c>
      <c r="H364" s="160">
        <v>6</v>
      </c>
      <c r="I364" s="161">
        <v>1</v>
      </c>
      <c r="J364" s="160" t="s">
        <v>84</v>
      </c>
      <c r="K364" s="160" t="s">
        <v>85</v>
      </c>
      <c r="L364" s="175">
        <v>3400000</v>
      </c>
      <c r="M364" s="175">
        <f t="shared" si="12"/>
        <v>20400000</v>
      </c>
      <c r="N364" s="160" t="s">
        <v>700</v>
      </c>
      <c r="O364" s="160" t="s">
        <v>79</v>
      </c>
      <c r="P364" s="161" t="s">
        <v>463</v>
      </c>
      <c r="Q364" s="163" t="s">
        <v>1608</v>
      </c>
      <c r="R364" s="164" t="s">
        <v>28</v>
      </c>
      <c r="S364" s="165">
        <v>8131</v>
      </c>
      <c r="T364" s="165">
        <v>2024110010238</v>
      </c>
      <c r="U364" s="165">
        <v>7</v>
      </c>
      <c r="V364" s="166">
        <v>45712</v>
      </c>
      <c r="W364" s="124">
        <f t="shared" si="5"/>
        <v>2</v>
      </c>
    </row>
    <row r="365" spans="1:23" ht="12.75" customHeight="1">
      <c r="A365" s="160" t="s">
        <v>1884</v>
      </c>
      <c r="B365" s="182" t="s">
        <v>709</v>
      </c>
      <c r="C365" s="160" t="s">
        <v>30</v>
      </c>
      <c r="D365" s="160">
        <v>80111600</v>
      </c>
      <c r="E365" s="160" t="s">
        <v>1401</v>
      </c>
      <c r="F365" s="160" t="s">
        <v>411</v>
      </c>
      <c r="G365" s="160" t="s">
        <v>461</v>
      </c>
      <c r="H365" s="160">
        <v>6</v>
      </c>
      <c r="I365" s="161">
        <v>6</v>
      </c>
      <c r="J365" s="160" t="s">
        <v>84</v>
      </c>
      <c r="K365" s="160" t="s">
        <v>85</v>
      </c>
      <c r="L365" s="174">
        <v>3400000</v>
      </c>
      <c r="M365" s="181">
        <f t="shared" si="12"/>
        <v>20400000</v>
      </c>
      <c r="N365" s="160" t="s">
        <v>700</v>
      </c>
      <c r="O365" s="160" t="s">
        <v>79</v>
      </c>
      <c r="P365" s="161" t="s">
        <v>463</v>
      </c>
      <c r="Q365" s="257"/>
      <c r="R365" s="164" t="s">
        <v>28</v>
      </c>
      <c r="S365" s="165">
        <v>8131</v>
      </c>
      <c r="T365" s="165">
        <v>2024110010238</v>
      </c>
      <c r="U365" s="165">
        <v>7</v>
      </c>
      <c r="V365" s="166">
        <v>45712</v>
      </c>
      <c r="W365" s="124">
        <f t="shared" si="5"/>
        <v>2</v>
      </c>
    </row>
    <row r="366" spans="1:23" ht="12.75" customHeight="1">
      <c r="A366" s="160" t="s">
        <v>1518</v>
      </c>
      <c r="B366" s="182" t="s">
        <v>709</v>
      </c>
      <c r="C366" s="160" t="s">
        <v>30</v>
      </c>
      <c r="D366" s="160">
        <v>80111601</v>
      </c>
      <c r="E366" s="160" t="s">
        <v>699</v>
      </c>
      <c r="F366" s="160" t="s">
        <v>411</v>
      </c>
      <c r="G366" s="160" t="s">
        <v>461</v>
      </c>
      <c r="H366" s="160">
        <v>6</v>
      </c>
      <c r="I366" s="161">
        <v>1</v>
      </c>
      <c r="J366" s="160" t="s">
        <v>84</v>
      </c>
      <c r="K366" s="160" t="s">
        <v>85</v>
      </c>
      <c r="L366" s="175">
        <v>3400000</v>
      </c>
      <c r="M366" s="175">
        <f t="shared" si="12"/>
        <v>20400000</v>
      </c>
      <c r="N366" s="160" t="s">
        <v>700</v>
      </c>
      <c r="O366" s="160" t="s">
        <v>79</v>
      </c>
      <c r="P366" s="161" t="s">
        <v>463</v>
      </c>
      <c r="Q366" s="163" t="s">
        <v>1608</v>
      </c>
      <c r="R366" s="164" t="s">
        <v>28</v>
      </c>
      <c r="S366" s="165">
        <v>8131</v>
      </c>
      <c r="T366" s="165">
        <v>2024110010238</v>
      </c>
      <c r="U366" s="165">
        <v>7</v>
      </c>
      <c r="V366" s="166">
        <v>45712</v>
      </c>
      <c r="W366" s="124">
        <f t="shared" si="5"/>
        <v>2</v>
      </c>
    </row>
    <row r="367" spans="1:23" ht="12.75" customHeight="1">
      <c r="A367" s="160" t="s">
        <v>1884</v>
      </c>
      <c r="B367" s="182" t="s">
        <v>711</v>
      </c>
      <c r="C367" s="160" t="s">
        <v>30</v>
      </c>
      <c r="D367" s="160">
        <v>80111600</v>
      </c>
      <c r="E367" s="160" t="s">
        <v>1401</v>
      </c>
      <c r="F367" s="160" t="s">
        <v>411</v>
      </c>
      <c r="G367" s="160" t="s">
        <v>461</v>
      </c>
      <c r="H367" s="160">
        <v>6</v>
      </c>
      <c r="I367" s="161">
        <v>6</v>
      </c>
      <c r="J367" s="160" t="s">
        <v>84</v>
      </c>
      <c r="K367" s="160" t="s">
        <v>85</v>
      </c>
      <c r="L367" s="174">
        <v>3400000</v>
      </c>
      <c r="M367" s="181">
        <f t="shared" si="12"/>
        <v>20400000</v>
      </c>
      <c r="N367" s="160" t="s">
        <v>700</v>
      </c>
      <c r="O367" s="160" t="s">
        <v>79</v>
      </c>
      <c r="P367" s="161" t="s">
        <v>463</v>
      </c>
      <c r="Q367" s="257"/>
      <c r="R367" s="164" t="s">
        <v>28</v>
      </c>
      <c r="S367" s="165">
        <v>8131</v>
      </c>
      <c r="T367" s="165">
        <v>2024110010238</v>
      </c>
      <c r="U367" s="165">
        <v>7</v>
      </c>
      <c r="V367" s="166">
        <v>45712</v>
      </c>
      <c r="W367" s="124">
        <f t="shared" si="5"/>
        <v>2</v>
      </c>
    </row>
    <row r="368" spans="1:23" ht="12.75" customHeight="1">
      <c r="A368" s="160" t="s">
        <v>1518</v>
      </c>
      <c r="B368" s="182" t="s">
        <v>711</v>
      </c>
      <c r="C368" s="160" t="s">
        <v>30</v>
      </c>
      <c r="D368" s="160">
        <v>80111601</v>
      </c>
      <c r="E368" s="160" t="s">
        <v>699</v>
      </c>
      <c r="F368" s="160" t="s">
        <v>411</v>
      </c>
      <c r="G368" s="160" t="s">
        <v>461</v>
      </c>
      <c r="H368" s="160">
        <v>6</v>
      </c>
      <c r="I368" s="161">
        <v>1</v>
      </c>
      <c r="J368" s="160" t="s">
        <v>84</v>
      </c>
      <c r="K368" s="160" t="s">
        <v>85</v>
      </c>
      <c r="L368" s="175">
        <v>3400000</v>
      </c>
      <c r="M368" s="175">
        <f t="shared" si="12"/>
        <v>20400000</v>
      </c>
      <c r="N368" s="160" t="s">
        <v>700</v>
      </c>
      <c r="O368" s="160" t="s">
        <v>79</v>
      </c>
      <c r="P368" s="161" t="s">
        <v>463</v>
      </c>
      <c r="Q368" s="163" t="s">
        <v>1608</v>
      </c>
      <c r="R368" s="164" t="s">
        <v>28</v>
      </c>
      <c r="S368" s="165">
        <v>8131</v>
      </c>
      <c r="T368" s="165">
        <v>2024110010238</v>
      </c>
      <c r="U368" s="165">
        <v>7</v>
      </c>
      <c r="V368" s="166">
        <v>45712</v>
      </c>
      <c r="W368" s="124">
        <f t="shared" si="5"/>
        <v>2</v>
      </c>
    </row>
    <row r="369" spans="1:23" ht="12.75" customHeight="1">
      <c r="A369" s="160" t="s">
        <v>1884</v>
      </c>
      <c r="B369" s="182" t="s">
        <v>713</v>
      </c>
      <c r="C369" s="160" t="s">
        <v>30</v>
      </c>
      <c r="D369" s="160">
        <v>80111600</v>
      </c>
      <c r="E369" s="160" t="s">
        <v>1401</v>
      </c>
      <c r="F369" s="160" t="s">
        <v>411</v>
      </c>
      <c r="G369" s="160" t="s">
        <v>461</v>
      </c>
      <c r="H369" s="160">
        <v>6</v>
      </c>
      <c r="I369" s="161">
        <v>6</v>
      </c>
      <c r="J369" s="160" t="s">
        <v>84</v>
      </c>
      <c r="K369" s="160" t="s">
        <v>85</v>
      </c>
      <c r="L369" s="174">
        <v>3400000</v>
      </c>
      <c r="M369" s="181">
        <f t="shared" si="12"/>
        <v>20400000</v>
      </c>
      <c r="N369" s="160" t="s">
        <v>700</v>
      </c>
      <c r="O369" s="160" t="s">
        <v>79</v>
      </c>
      <c r="P369" s="161" t="s">
        <v>463</v>
      </c>
      <c r="Q369" s="257"/>
      <c r="R369" s="164" t="s">
        <v>28</v>
      </c>
      <c r="S369" s="165">
        <v>8131</v>
      </c>
      <c r="T369" s="165">
        <v>2024110010238</v>
      </c>
      <c r="U369" s="165">
        <v>7</v>
      </c>
      <c r="V369" s="166">
        <v>45712</v>
      </c>
      <c r="W369" s="124">
        <f t="shared" si="5"/>
        <v>2</v>
      </c>
    </row>
    <row r="370" spans="1:23" ht="12.75" customHeight="1">
      <c r="A370" s="160" t="s">
        <v>1518</v>
      </c>
      <c r="B370" s="182" t="s">
        <v>713</v>
      </c>
      <c r="C370" s="160" t="s">
        <v>30</v>
      </c>
      <c r="D370" s="160">
        <v>80111601</v>
      </c>
      <c r="E370" s="160" t="s">
        <v>699</v>
      </c>
      <c r="F370" s="160" t="s">
        <v>411</v>
      </c>
      <c r="G370" s="160" t="s">
        <v>461</v>
      </c>
      <c r="H370" s="160">
        <v>6</v>
      </c>
      <c r="I370" s="161">
        <v>1</v>
      </c>
      <c r="J370" s="160" t="s">
        <v>84</v>
      </c>
      <c r="K370" s="160" t="s">
        <v>85</v>
      </c>
      <c r="L370" s="175">
        <v>3400000</v>
      </c>
      <c r="M370" s="175">
        <f t="shared" si="12"/>
        <v>20400000</v>
      </c>
      <c r="N370" s="160" t="s">
        <v>700</v>
      </c>
      <c r="O370" s="160" t="s">
        <v>79</v>
      </c>
      <c r="P370" s="161" t="s">
        <v>463</v>
      </c>
      <c r="Q370" s="163" t="s">
        <v>1608</v>
      </c>
      <c r="R370" s="164" t="s">
        <v>28</v>
      </c>
      <c r="S370" s="165">
        <v>8131</v>
      </c>
      <c r="T370" s="165">
        <v>2024110010238</v>
      </c>
      <c r="U370" s="165">
        <v>7</v>
      </c>
      <c r="V370" s="166">
        <v>45712</v>
      </c>
      <c r="W370" s="124">
        <f t="shared" si="5"/>
        <v>2</v>
      </c>
    </row>
    <row r="371" spans="1:23" ht="12.75" customHeight="1">
      <c r="A371" s="160" t="s">
        <v>1884</v>
      </c>
      <c r="B371" s="182" t="s">
        <v>715</v>
      </c>
      <c r="C371" s="160" t="s">
        <v>30</v>
      </c>
      <c r="D371" s="160">
        <v>80111600</v>
      </c>
      <c r="E371" s="160" t="s">
        <v>1401</v>
      </c>
      <c r="F371" s="160" t="s">
        <v>411</v>
      </c>
      <c r="G371" s="160" t="s">
        <v>461</v>
      </c>
      <c r="H371" s="160">
        <v>6</v>
      </c>
      <c r="I371" s="161">
        <v>6</v>
      </c>
      <c r="J371" s="160" t="s">
        <v>84</v>
      </c>
      <c r="K371" s="160" t="s">
        <v>85</v>
      </c>
      <c r="L371" s="174">
        <v>3400000</v>
      </c>
      <c r="M371" s="181">
        <f t="shared" si="12"/>
        <v>20400000</v>
      </c>
      <c r="N371" s="160" t="s">
        <v>700</v>
      </c>
      <c r="O371" s="160" t="s">
        <v>79</v>
      </c>
      <c r="P371" s="161" t="s">
        <v>463</v>
      </c>
      <c r="Q371" s="257"/>
      <c r="R371" s="164" t="s">
        <v>28</v>
      </c>
      <c r="S371" s="165">
        <v>8131</v>
      </c>
      <c r="T371" s="165">
        <v>2024110010238</v>
      </c>
      <c r="U371" s="165">
        <v>7</v>
      </c>
      <c r="V371" s="166">
        <v>45712</v>
      </c>
      <c r="W371" s="124">
        <f t="shared" si="5"/>
        <v>2</v>
      </c>
    </row>
    <row r="372" spans="1:23" ht="12.75" customHeight="1">
      <c r="A372" s="160" t="s">
        <v>1518</v>
      </c>
      <c r="B372" s="182" t="s">
        <v>715</v>
      </c>
      <c r="C372" s="160" t="s">
        <v>30</v>
      </c>
      <c r="D372" s="160">
        <v>80111601</v>
      </c>
      <c r="E372" s="160" t="s">
        <v>699</v>
      </c>
      <c r="F372" s="160" t="s">
        <v>411</v>
      </c>
      <c r="G372" s="160" t="s">
        <v>461</v>
      </c>
      <c r="H372" s="160">
        <v>6</v>
      </c>
      <c r="I372" s="161">
        <v>1</v>
      </c>
      <c r="J372" s="160" t="s">
        <v>84</v>
      </c>
      <c r="K372" s="160" t="s">
        <v>85</v>
      </c>
      <c r="L372" s="175">
        <v>3400000</v>
      </c>
      <c r="M372" s="175">
        <f t="shared" si="12"/>
        <v>20400000</v>
      </c>
      <c r="N372" s="160" t="s">
        <v>700</v>
      </c>
      <c r="O372" s="160" t="s">
        <v>79</v>
      </c>
      <c r="P372" s="161" t="s">
        <v>463</v>
      </c>
      <c r="Q372" s="163" t="s">
        <v>1608</v>
      </c>
      <c r="R372" s="164" t="s">
        <v>28</v>
      </c>
      <c r="S372" s="165">
        <v>8131</v>
      </c>
      <c r="T372" s="165">
        <v>2024110010238</v>
      </c>
      <c r="U372" s="165">
        <v>7</v>
      </c>
      <c r="V372" s="166">
        <v>45712</v>
      </c>
      <c r="W372" s="124">
        <f t="shared" si="5"/>
        <v>2</v>
      </c>
    </row>
    <row r="373" spans="1:23" ht="12.75" customHeight="1">
      <c r="A373" s="160" t="s">
        <v>1884</v>
      </c>
      <c r="B373" s="182" t="s">
        <v>717</v>
      </c>
      <c r="C373" s="160" t="s">
        <v>30</v>
      </c>
      <c r="D373" s="160">
        <v>80111600</v>
      </c>
      <c r="E373" s="160" t="s">
        <v>1401</v>
      </c>
      <c r="F373" s="160" t="s">
        <v>411</v>
      </c>
      <c r="G373" s="160" t="s">
        <v>461</v>
      </c>
      <c r="H373" s="160">
        <v>6</v>
      </c>
      <c r="I373" s="161">
        <v>6</v>
      </c>
      <c r="J373" s="160" t="s">
        <v>84</v>
      </c>
      <c r="K373" s="160" t="s">
        <v>85</v>
      </c>
      <c r="L373" s="174">
        <v>3400000</v>
      </c>
      <c r="M373" s="181">
        <f t="shared" si="12"/>
        <v>20400000</v>
      </c>
      <c r="N373" s="160" t="s">
        <v>700</v>
      </c>
      <c r="O373" s="160" t="s">
        <v>79</v>
      </c>
      <c r="P373" s="161" t="s">
        <v>463</v>
      </c>
      <c r="Q373" s="257"/>
      <c r="R373" s="164" t="s">
        <v>28</v>
      </c>
      <c r="S373" s="165">
        <v>8131</v>
      </c>
      <c r="T373" s="165">
        <v>2024110010238</v>
      </c>
      <c r="U373" s="165">
        <v>7</v>
      </c>
      <c r="V373" s="166">
        <v>45712</v>
      </c>
      <c r="W373" s="124">
        <f t="shared" si="5"/>
        <v>2</v>
      </c>
    </row>
    <row r="374" spans="1:23" ht="12.75" customHeight="1">
      <c r="A374" s="160" t="s">
        <v>1518</v>
      </c>
      <c r="B374" s="182" t="s">
        <v>717</v>
      </c>
      <c r="C374" s="160" t="s">
        <v>30</v>
      </c>
      <c r="D374" s="160">
        <v>80111601</v>
      </c>
      <c r="E374" s="160" t="s">
        <v>699</v>
      </c>
      <c r="F374" s="160" t="s">
        <v>411</v>
      </c>
      <c r="G374" s="160" t="s">
        <v>461</v>
      </c>
      <c r="H374" s="160">
        <v>6</v>
      </c>
      <c r="I374" s="161">
        <v>1</v>
      </c>
      <c r="J374" s="160" t="s">
        <v>84</v>
      </c>
      <c r="K374" s="160" t="s">
        <v>85</v>
      </c>
      <c r="L374" s="175">
        <v>3400000</v>
      </c>
      <c r="M374" s="175">
        <f t="shared" si="12"/>
        <v>20400000</v>
      </c>
      <c r="N374" s="160" t="s">
        <v>700</v>
      </c>
      <c r="O374" s="160" t="s">
        <v>79</v>
      </c>
      <c r="P374" s="161" t="s">
        <v>463</v>
      </c>
      <c r="Q374" s="163" t="s">
        <v>1608</v>
      </c>
      <c r="R374" s="164" t="s">
        <v>28</v>
      </c>
      <c r="S374" s="165">
        <v>8131</v>
      </c>
      <c r="T374" s="165">
        <v>2024110010238</v>
      </c>
      <c r="U374" s="165">
        <v>7</v>
      </c>
      <c r="V374" s="166">
        <v>45712</v>
      </c>
      <c r="W374" s="124">
        <f t="shared" si="5"/>
        <v>2</v>
      </c>
    </row>
    <row r="375" spans="1:23" ht="12.75" customHeight="1">
      <c r="A375" s="160" t="s">
        <v>1884</v>
      </c>
      <c r="B375" s="182" t="s">
        <v>719</v>
      </c>
      <c r="C375" s="160" t="s">
        <v>30</v>
      </c>
      <c r="D375" s="160">
        <v>80111600</v>
      </c>
      <c r="E375" s="160" t="s">
        <v>1401</v>
      </c>
      <c r="F375" s="160" t="s">
        <v>411</v>
      </c>
      <c r="G375" s="160" t="s">
        <v>461</v>
      </c>
      <c r="H375" s="160">
        <v>6</v>
      </c>
      <c r="I375" s="161">
        <v>6</v>
      </c>
      <c r="J375" s="160" t="s">
        <v>84</v>
      </c>
      <c r="K375" s="160" t="s">
        <v>85</v>
      </c>
      <c r="L375" s="174">
        <v>3400000</v>
      </c>
      <c r="M375" s="181">
        <f t="shared" si="12"/>
        <v>20400000</v>
      </c>
      <c r="N375" s="160" t="s">
        <v>700</v>
      </c>
      <c r="O375" s="160" t="s">
        <v>79</v>
      </c>
      <c r="P375" s="161" t="s">
        <v>463</v>
      </c>
      <c r="Q375" s="257"/>
      <c r="R375" s="164" t="s">
        <v>28</v>
      </c>
      <c r="S375" s="165">
        <v>8131</v>
      </c>
      <c r="T375" s="165">
        <v>2024110010238</v>
      </c>
      <c r="U375" s="165">
        <v>7</v>
      </c>
      <c r="V375" s="166">
        <v>45712</v>
      </c>
      <c r="W375" s="124">
        <f t="shared" si="5"/>
        <v>2</v>
      </c>
    </row>
    <row r="376" spans="1:23" ht="12.75" customHeight="1">
      <c r="A376" s="160" t="s">
        <v>1518</v>
      </c>
      <c r="B376" s="182" t="s">
        <v>719</v>
      </c>
      <c r="C376" s="160" t="s">
        <v>30</v>
      </c>
      <c r="D376" s="160">
        <v>80111601</v>
      </c>
      <c r="E376" s="160" t="s">
        <v>699</v>
      </c>
      <c r="F376" s="160" t="s">
        <v>411</v>
      </c>
      <c r="G376" s="160" t="s">
        <v>461</v>
      </c>
      <c r="H376" s="160">
        <v>6</v>
      </c>
      <c r="I376" s="161">
        <v>1</v>
      </c>
      <c r="J376" s="160" t="s">
        <v>84</v>
      </c>
      <c r="K376" s="160" t="s">
        <v>85</v>
      </c>
      <c r="L376" s="175">
        <v>3400000</v>
      </c>
      <c r="M376" s="175">
        <f t="shared" si="12"/>
        <v>20400000</v>
      </c>
      <c r="N376" s="160" t="s">
        <v>700</v>
      </c>
      <c r="O376" s="160" t="s">
        <v>79</v>
      </c>
      <c r="P376" s="161" t="s">
        <v>463</v>
      </c>
      <c r="Q376" s="163" t="s">
        <v>1608</v>
      </c>
      <c r="R376" s="164" t="s">
        <v>28</v>
      </c>
      <c r="S376" s="165">
        <v>8131</v>
      </c>
      <c r="T376" s="165">
        <v>2024110010238</v>
      </c>
      <c r="U376" s="165">
        <v>7</v>
      </c>
      <c r="V376" s="166">
        <v>45712</v>
      </c>
      <c r="W376" s="124">
        <f t="shared" si="5"/>
        <v>2</v>
      </c>
    </row>
    <row r="377" spans="1:23" ht="12.75" customHeight="1">
      <c r="A377" s="160" t="s">
        <v>1884</v>
      </c>
      <c r="B377" s="182" t="s">
        <v>721</v>
      </c>
      <c r="C377" s="160" t="s">
        <v>30</v>
      </c>
      <c r="D377" s="160">
        <v>80111600</v>
      </c>
      <c r="E377" s="160" t="s">
        <v>1401</v>
      </c>
      <c r="F377" s="160" t="s">
        <v>461</v>
      </c>
      <c r="G377" s="160" t="s">
        <v>309</v>
      </c>
      <c r="H377" s="160">
        <v>6</v>
      </c>
      <c r="I377" s="161">
        <v>6</v>
      </c>
      <c r="J377" s="160" t="s">
        <v>84</v>
      </c>
      <c r="K377" s="160" t="s">
        <v>85</v>
      </c>
      <c r="L377" s="174">
        <v>3400000</v>
      </c>
      <c r="M377" s="181">
        <f t="shared" si="12"/>
        <v>20400000</v>
      </c>
      <c r="N377" s="160" t="s">
        <v>700</v>
      </c>
      <c r="O377" s="161" t="s">
        <v>79</v>
      </c>
      <c r="P377" s="161" t="s">
        <v>463</v>
      </c>
      <c r="Q377" s="261"/>
      <c r="R377" s="164" t="s">
        <v>28</v>
      </c>
      <c r="S377" s="165">
        <v>8131</v>
      </c>
      <c r="T377" s="165">
        <v>2024110010238</v>
      </c>
      <c r="U377" s="165">
        <v>7</v>
      </c>
      <c r="V377" s="166">
        <v>45712</v>
      </c>
      <c r="W377" s="124">
        <f t="shared" si="5"/>
        <v>2</v>
      </c>
    </row>
    <row r="378" spans="1:23" ht="12.75" customHeight="1">
      <c r="A378" s="160" t="s">
        <v>1518</v>
      </c>
      <c r="B378" s="182" t="s">
        <v>721</v>
      </c>
      <c r="C378" s="160" t="s">
        <v>30</v>
      </c>
      <c r="D378" s="160">
        <v>80111600</v>
      </c>
      <c r="E378" s="160" t="s">
        <v>699</v>
      </c>
      <c r="F378" s="160" t="s">
        <v>461</v>
      </c>
      <c r="G378" s="160" t="s">
        <v>309</v>
      </c>
      <c r="H378" s="160">
        <v>6</v>
      </c>
      <c r="I378" s="161">
        <v>6</v>
      </c>
      <c r="J378" s="160" t="s">
        <v>84</v>
      </c>
      <c r="K378" s="160" t="s">
        <v>85</v>
      </c>
      <c r="L378" s="175">
        <v>3200000</v>
      </c>
      <c r="M378" s="175">
        <f t="shared" si="12"/>
        <v>19200000</v>
      </c>
      <c r="N378" s="160" t="s">
        <v>700</v>
      </c>
      <c r="O378" s="161" t="s">
        <v>79</v>
      </c>
      <c r="P378" s="161" t="s">
        <v>463</v>
      </c>
      <c r="Q378" s="163" t="s">
        <v>1609</v>
      </c>
      <c r="R378" s="164" t="s">
        <v>28</v>
      </c>
      <c r="S378" s="165">
        <v>8131</v>
      </c>
      <c r="T378" s="165">
        <v>2024110010238</v>
      </c>
      <c r="U378" s="165">
        <v>7</v>
      </c>
      <c r="V378" s="166">
        <v>45712</v>
      </c>
      <c r="W378" s="124">
        <f t="shared" si="5"/>
        <v>2</v>
      </c>
    </row>
    <row r="379" spans="1:23" ht="12.75" customHeight="1">
      <c r="A379" s="160" t="s">
        <v>1884</v>
      </c>
      <c r="B379" s="182" t="s">
        <v>723</v>
      </c>
      <c r="C379" s="160" t="s">
        <v>30</v>
      </c>
      <c r="D379" s="160">
        <v>80111600</v>
      </c>
      <c r="E379" s="160" t="s">
        <v>1401</v>
      </c>
      <c r="F379" s="160" t="s">
        <v>411</v>
      </c>
      <c r="G379" s="160" t="s">
        <v>461</v>
      </c>
      <c r="H379" s="160">
        <v>6</v>
      </c>
      <c r="I379" s="161">
        <v>6</v>
      </c>
      <c r="J379" s="160" t="s">
        <v>84</v>
      </c>
      <c r="K379" s="160" t="s">
        <v>85</v>
      </c>
      <c r="L379" s="174">
        <v>3400000</v>
      </c>
      <c r="M379" s="181">
        <f t="shared" si="12"/>
        <v>20400000</v>
      </c>
      <c r="N379" s="160" t="s">
        <v>700</v>
      </c>
      <c r="O379" s="160" t="s">
        <v>79</v>
      </c>
      <c r="P379" s="161" t="s">
        <v>463</v>
      </c>
      <c r="Q379" s="257"/>
      <c r="R379" s="164" t="s">
        <v>28</v>
      </c>
      <c r="S379" s="165">
        <v>8131</v>
      </c>
      <c r="T379" s="165">
        <v>2024110010238</v>
      </c>
      <c r="U379" s="165">
        <v>7</v>
      </c>
      <c r="V379" s="166">
        <v>45712</v>
      </c>
      <c r="W379" s="124">
        <f t="shared" si="5"/>
        <v>2</v>
      </c>
    </row>
    <row r="380" spans="1:23" ht="12.75" customHeight="1">
      <c r="A380" s="160" t="s">
        <v>1518</v>
      </c>
      <c r="B380" s="182" t="s">
        <v>723</v>
      </c>
      <c r="C380" s="160" t="s">
        <v>30</v>
      </c>
      <c r="D380" s="160">
        <v>80111601</v>
      </c>
      <c r="E380" s="160" t="s">
        <v>699</v>
      </c>
      <c r="F380" s="160" t="s">
        <v>411</v>
      </c>
      <c r="G380" s="160" t="s">
        <v>461</v>
      </c>
      <c r="H380" s="160">
        <v>6</v>
      </c>
      <c r="I380" s="161">
        <v>1</v>
      </c>
      <c r="J380" s="160" t="s">
        <v>84</v>
      </c>
      <c r="K380" s="160" t="s">
        <v>85</v>
      </c>
      <c r="L380" s="175">
        <v>3400000</v>
      </c>
      <c r="M380" s="175">
        <f t="shared" si="12"/>
        <v>20400000</v>
      </c>
      <c r="N380" s="160" t="s">
        <v>700</v>
      </c>
      <c r="O380" s="160" t="s">
        <v>79</v>
      </c>
      <c r="P380" s="161" t="s">
        <v>463</v>
      </c>
      <c r="Q380" s="163" t="s">
        <v>1608</v>
      </c>
      <c r="R380" s="164" t="s">
        <v>28</v>
      </c>
      <c r="S380" s="165">
        <v>8131</v>
      </c>
      <c r="T380" s="165">
        <v>2024110010238</v>
      </c>
      <c r="U380" s="165">
        <v>7</v>
      </c>
      <c r="V380" s="166">
        <v>45712</v>
      </c>
      <c r="W380" s="124">
        <f t="shared" si="5"/>
        <v>2</v>
      </c>
    </row>
    <row r="381" spans="1:23" ht="12.75" customHeight="1">
      <c r="A381" s="160" t="s">
        <v>1884</v>
      </c>
      <c r="B381" s="182" t="s">
        <v>725</v>
      </c>
      <c r="C381" s="160" t="s">
        <v>30</v>
      </c>
      <c r="D381" s="160">
        <v>80111600</v>
      </c>
      <c r="E381" s="160" t="s">
        <v>1401</v>
      </c>
      <c r="F381" s="160" t="s">
        <v>411</v>
      </c>
      <c r="G381" s="160" t="s">
        <v>461</v>
      </c>
      <c r="H381" s="160">
        <v>6</v>
      </c>
      <c r="I381" s="161">
        <v>6</v>
      </c>
      <c r="J381" s="160" t="s">
        <v>84</v>
      </c>
      <c r="K381" s="160" t="s">
        <v>85</v>
      </c>
      <c r="L381" s="174">
        <v>3400000</v>
      </c>
      <c r="M381" s="181">
        <f t="shared" si="12"/>
        <v>20400000</v>
      </c>
      <c r="N381" s="160" t="s">
        <v>700</v>
      </c>
      <c r="O381" s="160" t="s">
        <v>79</v>
      </c>
      <c r="P381" s="161" t="s">
        <v>463</v>
      </c>
      <c r="Q381" s="257"/>
      <c r="R381" s="164" t="s">
        <v>28</v>
      </c>
      <c r="S381" s="165">
        <v>8131</v>
      </c>
      <c r="T381" s="165">
        <v>2024110010238</v>
      </c>
      <c r="U381" s="165">
        <v>7</v>
      </c>
      <c r="V381" s="166">
        <v>45712</v>
      </c>
      <c r="W381" s="124">
        <f t="shared" si="5"/>
        <v>2</v>
      </c>
    </row>
    <row r="382" spans="1:23" ht="12.75" customHeight="1">
      <c r="A382" s="160" t="s">
        <v>1518</v>
      </c>
      <c r="B382" s="182" t="s">
        <v>725</v>
      </c>
      <c r="C382" s="160" t="s">
        <v>30</v>
      </c>
      <c r="D382" s="160">
        <v>80111601</v>
      </c>
      <c r="E382" s="160" t="s">
        <v>699</v>
      </c>
      <c r="F382" s="160" t="s">
        <v>411</v>
      </c>
      <c r="G382" s="160" t="s">
        <v>461</v>
      </c>
      <c r="H382" s="160">
        <v>6</v>
      </c>
      <c r="I382" s="161">
        <v>1</v>
      </c>
      <c r="J382" s="160" t="s">
        <v>84</v>
      </c>
      <c r="K382" s="160" t="s">
        <v>85</v>
      </c>
      <c r="L382" s="175">
        <v>3400000</v>
      </c>
      <c r="M382" s="175">
        <f t="shared" si="12"/>
        <v>20400000</v>
      </c>
      <c r="N382" s="160" t="s">
        <v>700</v>
      </c>
      <c r="O382" s="160" t="s">
        <v>79</v>
      </c>
      <c r="P382" s="161" t="s">
        <v>463</v>
      </c>
      <c r="Q382" s="163" t="s">
        <v>1608</v>
      </c>
      <c r="R382" s="164" t="s">
        <v>28</v>
      </c>
      <c r="S382" s="165">
        <v>8131</v>
      </c>
      <c r="T382" s="165">
        <v>2024110010238</v>
      </c>
      <c r="U382" s="165">
        <v>7</v>
      </c>
      <c r="V382" s="166">
        <v>45712</v>
      </c>
      <c r="W382" s="124">
        <f t="shared" si="5"/>
        <v>2</v>
      </c>
    </row>
    <row r="383" spans="1:23" ht="12.75" customHeight="1">
      <c r="A383" s="160" t="s">
        <v>1884</v>
      </c>
      <c r="B383" s="182" t="s">
        <v>727</v>
      </c>
      <c r="C383" s="160" t="s">
        <v>30</v>
      </c>
      <c r="D383" s="160">
        <v>80111600</v>
      </c>
      <c r="E383" s="160" t="s">
        <v>1401</v>
      </c>
      <c r="F383" s="160" t="s">
        <v>411</v>
      </c>
      <c r="G383" s="160" t="s">
        <v>461</v>
      </c>
      <c r="H383" s="160">
        <v>6</v>
      </c>
      <c r="I383" s="161">
        <v>6</v>
      </c>
      <c r="J383" s="160" t="s">
        <v>84</v>
      </c>
      <c r="K383" s="160" t="s">
        <v>85</v>
      </c>
      <c r="L383" s="174">
        <v>3400000</v>
      </c>
      <c r="M383" s="181">
        <f t="shared" si="12"/>
        <v>20400000</v>
      </c>
      <c r="N383" s="160" t="s">
        <v>700</v>
      </c>
      <c r="O383" s="160" t="s">
        <v>79</v>
      </c>
      <c r="P383" s="161" t="s">
        <v>463</v>
      </c>
      <c r="Q383" s="257"/>
      <c r="R383" s="164" t="s">
        <v>28</v>
      </c>
      <c r="S383" s="165">
        <v>8131</v>
      </c>
      <c r="T383" s="165">
        <v>2024110010238</v>
      </c>
      <c r="U383" s="165">
        <v>7</v>
      </c>
      <c r="V383" s="166">
        <v>45712</v>
      </c>
      <c r="W383" s="124">
        <f t="shared" si="5"/>
        <v>2</v>
      </c>
    </row>
    <row r="384" spans="1:23" ht="12.75" customHeight="1">
      <c r="A384" s="160" t="s">
        <v>1518</v>
      </c>
      <c r="B384" s="182" t="s">
        <v>727</v>
      </c>
      <c r="C384" s="160" t="s">
        <v>30</v>
      </c>
      <c r="D384" s="160">
        <v>80111601</v>
      </c>
      <c r="E384" s="160" t="s">
        <v>699</v>
      </c>
      <c r="F384" s="160" t="s">
        <v>411</v>
      </c>
      <c r="G384" s="160" t="s">
        <v>461</v>
      </c>
      <c r="H384" s="160">
        <v>6</v>
      </c>
      <c r="I384" s="161">
        <v>1</v>
      </c>
      <c r="J384" s="160" t="s">
        <v>84</v>
      </c>
      <c r="K384" s="160" t="s">
        <v>85</v>
      </c>
      <c r="L384" s="175">
        <v>3400000</v>
      </c>
      <c r="M384" s="175">
        <f t="shared" si="12"/>
        <v>20400000</v>
      </c>
      <c r="N384" s="160" t="s">
        <v>700</v>
      </c>
      <c r="O384" s="160" t="s">
        <v>79</v>
      </c>
      <c r="P384" s="161" t="s">
        <v>463</v>
      </c>
      <c r="Q384" s="163" t="s">
        <v>1608</v>
      </c>
      <c r="R384" s="164" t="s">
        <v>28</v>
      </c>
      <c r="S384" s="165">
        <v>8131</v>
      </c>
      <c r="T384" s="165">
        <v>2024110010238</v>
      </c>
      <c r="U384" s="165">
        <v>7</v>
      </c>
      <c r="V384" s="166">
        <v>45712</v>
      </c>
      <c r="W384" s="124">
        <f t="shared" si="5"/>
        <v>2</v>
      </c>
    </row>
    <row r="385" spans="1:23" ht="12.75" customHeight="1">
      <c r="A385" s="160" t="s">
        <v>1884</v>
      </c>
      <c r="B385" s="182" t="s">
        <v>729</v>
      </c>
      <c r="C385" s="160" t="s">
        <v>30</v>
      </c>
      <c r="D385" s="160">
        <v>80111600</v>
      </c>
      <c r="E385" s="160" t="s">
        <v>1401</v>
      </c>
      <c r="F385" s="160" t="s">
        <v>411</v>
      </c>
      <c r="G385" s="160" t="s">
        <v>461</v>
      </c>
      <c r="H385" s="160">
        <v>6</v>
      </c>
      <c r="I385" s="161">
        <v>6</v>
      </c>
      <c r="J385" s="160" t="s">
        <v>84</v>
      </c>
      <c r="K385" s="160" t="s">
        <v>85</v>
      </c>
      <c r="L385" s="174">
        <v>3400000</v>
      </c>
      <c r="M385" s="181">
        <f t="shared" si="12"/>
        <v>20400000</v>
      </c>
      <c r="N385" s="160" t="s">
        <v>700</v>
      </c>
      <c r="O385" s="160" t="s">
        <v>79</v>
      </c>
      <c r="P385" s="161" t="s">
        <v>463</v>
      </c>
      <c r="Q385" s="257"/>
      <c r="R385" s="164" t="s">
        <v>28</v>
      </c>
      <c r="S385" s="165">
        <v>8131</v>
      </c>
      <c r="T385" s="165">
        <v>2024110010238</v>
      </c>
      <c r="U385" s="165">
        <v>7</v>
      </c>
      <c r="V385" s="166">
        <v>45712</v>
      </c>
      <c r="W385" s="124">
        <f t="shared" si="5"/>
        <v>2</v>
      </c>
    </row>
    <row r="386" spans="1:23" ht="12.75" customHeight="1">
      <c r="A386" s="160" t="s">
        <v>1518</v>
      </c>
      <c r="B386" s="182" t="s">
        <v>729</v>
      </c>
      <c r="C386" s="160" t="s">
        <v>30</v>
      </c>
      <c r="D386" s="160">
        <v>80111601</v>
      </c>
      <c r="E386" s="160" t="s">
        <v>699</v>
      </c>
      <c r="F386" s="160" t="s">
        <v>411</v>
      </c>
      <c r="G386" s="160" t="s">
        <v>461</v>
      </c>
      <c r="H386" s="160">
        <v>6</v>
      </c>
      <c r="I386" s="161">
        <v>1</v>
      </c>
      <c r="J386" s="160" t="s">
        <v>84</v>
      </c>
      <c r="K386" s="160" t="s">
        <v>85</v>
      </c>
      <c r="L386" s="175">
        <v>3400000</v>
      </c>
      <c r="M386" s="175">
        <f t="shared" si="12"/>
        <v>20400000</v>
      </c>
      <c r="N386" s="160" t="s">
        <v>700</v>
      </c>
      <c r="O386" s="160" t="s">
        <v>79</v>
      </c>
      <c r="P386" s="161" t="s">
        <v>463</v>
      </c>
      <c r="Q386" s="163" t="s">
        <v>1608</v>
      </c>
      <c r="R386" s="164" t="s">
        <v>28</v>
      </c>
      <c r="S386" s="165">
        <v>8131</v>
      </c>
      <c r="T386" s="165">
        <v>2024110010238</v>
      </c>
      <c r="U386" s="165">
        <v>7</v>
      </c>
      <c r="V386" s="166">
        <v>45712</v>
      </c>
      <c r="W386" s="124">
        <f t="shared" si="5"/>
        <v>2</v>
      </c>
    </row>
    <row r="387" spans="1:23" ht="12.75" customHeight="1">
      <c r="A387" s="160" t="s">
        <v>1884</v>
      </c>
      <c r="B387" s="182" t="s">
        <v>731</v>
      </c>
      <c r="C387" s="160" t="s">
        <v>30</v>
      </c>
      <c r="D387" s="160">
        <v>80111600</v>
      </c>
      <c r="E387" s="160" t="s">
        <v>1401</v>
      </c>
      <c r="F387" s="160" t="s">
        <v>411</v>
      </c>
      <c r="G387" s="160" t="s">
        <v>461</v>
      </c>
      <c r="H387" s="160">
        <v>6</v>
      </c>
      <c r="I387" s="161">
        <v>6</v>
      </c>
      <c r="J387" s="160" t="s">
        <v>84</v>
      </c>
      <c r="K387" s="160" t="s">
        <v>85</v>
      </c>
      <c r="L387" s="174">
        <v>3400000</v>
      </c>
      <c r="M387" s="181">
        <f t="shared" si="12"/>
        <v>20400000</v>
      </c>
      <c r="N387" s="160" t="s">
        <v>700</v>
      </c>
      <c r="O387" s="160" t="s">
        <v>79</v>
      </c>
      <c r="P387" s="161" t="s">
        <v>463</v>
      </c>
      <c r="Q387" s="257"/>
      <c r="R387" s="164" t="s">
        <v>28</v>
      </c>
      <c r="S387" s="165">
        <v>8131</v>
      </c>
      <c r="T387" s="165">
        <v>2024110010238</v>
      </c>
      <c r="U387" s="165">
        <v>7</v>
      </c>
      <c r="V387" s="166">
        <v>45712</v>
      </c>
      <c r="W387" s="124">
        <f t="shared" si="5"/>
        <v>2</v>
      </c>
    </row>
    <row r="388" spans="1:23" ht="12.75" customHeight="1">
      <c r="A388" s="160" t="s">
        <v>1518</v>
      </c>
      <c r="B388" s="182" t="s">
        <v>731</v>
      </c>
      <c r="C388" s="160" t="s">
        <v>30</v>
      </c>
      <c r="D388" s="160">
        <v>80111601</v>
      </c>
      <c r="E388" s="160" t="s">
        <v>699</v>
      </c>
      <c r="F388" s="160" t="s">
        <v>411</v>
      </c>
      <c r="G388" s="160" t="s">
        <v>461</v>
      </c>
      <c r="H388" s="160">
        <v>6</v>
      </c>
      <c r="I388" s="161">
        <v>1</v>
      </c>
      <c r="J388" s="160" t="s">
        <v>84</v>
      </c>
      <c r="K388" s="160" t="s">
        <v>85</v>
      </c>
      <c r="L388" s="175">
        <v>3400000</v>
      </c>
      <c r="M388" s="175">
        <f t="shared" si="12"/>
        <v>20400000</v>
      </c>
      <c r="N388" s="160" t="s">
        <v>700</v>
      </c>
      <c r="O388" s="160" t="s">
        <v>79</v>
      </c>
      <c r="P388" s="161" t="s">
        <v>463</v>
      </c>
      <c r="Q388" s="163" t="s">
        <v>1608</v>
      </c>
      <c r="R388" s="164" t="s">
        <v>28</v>
      </c>
      <c r="S388" s="165">
        <v>8131</v>
      </c>
      <c r="T388" s="165">
        <v>2024110010238</v>
      </c>
      <c r="U388" s="165">
        <v>7</v>
      </c>
      <c r="V388" s="166">
        <v>45712</v>
      </c>
      <c r="W388" s="124">
        <f t="shared" si="5"/>
        <v>2</v>
      </c>
    </row>
    <row r="389" spans="1:23" ht="12.75" customHeight="1">
      <c r="A389" s="160" t="s">
        <v>1884</v>
      </c>
      <c r="B389" s="182" t="s">
        <v>733</v>
      </c>
      <c r="C389" s="160" t="s">
        <v>30</v>
      </c>
      <c r="D389" s="160">
        <v>80111600</v>
      </c>
      <c r="E389" s="160" t="s">
        <v>1401</v>
      </c>
      <c r="F389" s="160" t="s">
        <v>411</v>
      </c>
      <c r="G389" s="160" t="s">
        <v>461</v>
      </c>
      <c r="H389" s="160">
        <v>6</v>
      </c>
      <c r="I389" s="161">
        <v>6</v>
      </c>
      <c r="J389" s="160" t="s">
        <v>84</v>
      </c>
      <c r="K389" s="160" t="s">
        <v>85</v>
      </c>
      <c r="L389" s="174">
        <v>3400000</v>
      </c>
      <c r="M389" s="181">
        <f t="shared" si="12"/>
        <v>20400000</v>
      </c>
      <c r="N389" s="160" t="s">
        <v>700</v>
      </c>
      <c r="O389" s="160" t="s">
        <v>79</v>
      </c>
      <c r="P389" s="161" t="s">
        <v>463</v>
      </c>
      <c r="Q389" s="257"/>
      <c r="R389" s="164" t="s">
        <v>28</v>
      </c>
      <c r="S389" s="165">
        <v>8131</v>
      </c>
      <c r="T389" s="165">
        <v>2024110010238</v>
      </c>
      <c r="U389" s="165">
        <v>7</v>
      </c>
      <c r="V389" s="166">
        <v>45712</v>
      </c>
      <c r="W389" s="124">
        <f t="shared" si="5"/>
        <v>2</v>
      </c>
    </row>
    <row r="390" spans="1:23" ht="12.75" customHeight="1">
      <c r="A390" s="160" t="s">
        <v>1518</v>
      </c>
      <c r="B390" s="182" t="s">
        <v>733</v>
      </c>
      <c r="C390" s="160" t="s">
        <v>30</v>
      </c>
      <c r="D390" s="160">
        <v>80111601</v>
      </c>
      <c r="E390" s="160" t="s">
        <v>699</v>
      </c>
      <c r="F390" s="160" t="s">
        <v>411</v>
      </c>
      <c r="G390" s="160" t="s">
        <v>461</v>
      </c>
      <c r="H390" s="160">
        <v>6</v>
      </c>
      <c r="I390" s="161">
        <v>1</v>
      </c>
      <c r="J390" s="160" t="s">
        <v>84</v>
      </c>
      <c r="K390" s="160" t="s">
        <v>85</v>
      </c>
      <c r="L390" s="175">
        <v>3400000</v>
      </c>
      <c r="M390" s="175">
        <f t="shared" si="12"/>
        <v>20400000</v>
      </c>
      <c r="N390" s="160" t="s">
        <v>700</v>
      </c>
      <c r="O390" s="160" t="s">
        <v>79</v>
      </c>
      <c r="P390" s="161" t="s">
        <v>463</v>
      </c>
      <c r="Q390" s="163" t="s">
        <v>1608</v>
      </c>
      <c r="R390" s="164" t="s">
        <v>28</v>
      </c>
      <c r="S390" s="165">
        <v>8131</v>
      </c>
      <c r="T390" s="165">
        <v>2024110010238</v>
      </c>
      <c r="U390" s="165">
        <v>7</v>
      </c>
      <c r="V390" s="166">
        <v>45712</v>
      </c>
      <c r="W390" s="124">
        <f t="shared" si="5"/>
        <v>2</v>
      </c>
    </row>
    <row r="391" spans="1:23" ht="12.75" customHeight="1">
      <c r="A391" s="160" t="s">
        <v>1884</v>
      </c>
      <c r="B391" s="182" t="s">
        <v>735</v>
      </c>
      <c r="C391" s="160" t="s">
        <v>30</v>
      </c>
      <c r="D391" s="160">
        <v>80111600</v>
      </c>
      <c r="E391" s="160" t="s">
        <v>1401</v>
      </c>
      <c r="F391" s="160" t="s">
        <v>411</v>
      </c>
      <c r="G391" s="160" t="s">
        <v>461</v>
      </c>
      <c r="H391" s="160">
        <v>6</v>
      </c>
      <c r="I391" s="161">
        <v>6</v>
      </c>
      <c r="J391" s="160" t="s">
        <v>84</v>
      </c>
      <c r="K391" s="160" t="s">
        <v>85</v>
      </c>
      <c r="L391" s="174">
        <v>3400000</v>
      </c>
      <c r="M391" s="181">
        <f t="shared" si="12"/>
        <v>20400000</v>
      </c>
      <c r="N391" s="160" t="s">
        <v>700</v>
      </c>
      <c r="O391" s="160" t="s">
        <v>79</v>
      </c>
      <c r="P391" s="161" t="s">
        <v>463</v>
      </c>
      <c r="Q391" s="257"/>
      <c r="R391" s="164" t="s">
        <v>28</v>
      </c>
      <c r="S391" s="165">
        <v>8131</v>
      </c>
      <c r="T391" s="165">
        <v>2024110010238</v>
      </c>
      <c r="U391" s="165">
        <v>7</v>
      </c>
      <c r="V391" s="166">
        <v>45712</v>
      </c>
      <c r="W391" s="124">
        <f t="shared" si="5"/>
        <v>2</v>
      </c>
    </row>
    <row r="392" spans="1:23" ht="12.75" customHeight="1">
      <c r="A392" s="160" t="s">
        <v>1518</v>
      </c>
      <c r="B392" s="182" t="s">
        <v>735</v>
      </c>
      <c r="C392" s="160" t="s">
        <v>30</v>
      </c>
      <c r="D392" s="160">
        <v>80111601</v>
      </c>
      <c r="E392" s="160" t="s">
        <v>699</v>
      </c>
      <c r="F392" s="160" t="s">
        <v>411</v>
      </c>
      <c r="G392" s="160" t="s">
        <v>461</v>
      </c>
      <c r="H392" s="160">
        <v>6</v>
      </c>
      <c r="I392" s="161">
        <v>1</v>
      </c>
      <c r="J392" s="160" t="s">
        <v>84</v>
      </c>
      <c r="K392" s="160" t="s">
        <v>85</v>
      </c>
      <c r="L392" s="175">
        <v>3400000</v>
      </c>
      <c r="M392" s="175">
        <f t="shared" si="12"/>
        <v>20400000</v>
      </c>
      <c r="N392" s="160" t="s">
        <v>700</v>
      </c>
      <c r="O392" s="160" t="s">
        <v>79</v>
      </c>
      <c r="P392" s="161" t="s">
        <v>463</v>
      </c>
      <c r="Q392" s="163" t="s">
        <v>1608</v>
      </c>
      <c r="R392" s="164" t="s">
        <v>28</v>
      </c>
      <c r="S392" s="165">
        <v>8131</v>
      </c>
      <c r="T392" s="165">
        <v>2024110010238</v>
      </c>
      <c r="U392" s="165">
        <v>7</v>
      </c>
      <c r="V392" s="166">
        <v>45712</v>
      </c>
      <c r="W392" s="124">
        <f t="shared" si="5"/>
        <v>2</v>
      </c>
    </row>
    <row r="393" spans="1:23" ht="12.75" customHeight="1">
      <c r="A393" s="160" t="s">
        <v>1884</v>
      </c>
      <c r="B393" s="182" t="s">
        <v>737</v>
      </c>
      <c r="C393" s="160" t="s">
        <v>29</v>
      </c>
      <c r="D393" s="160">
        <v>80111600</v>
      </c>
      <c r="E393" s="160" t="s">
        <v>1402</v>
      </c>
      <c r="F393" s="160" t="s">
        <v>411</v>
      </c>
      <c r="G393" s="160" t="s">
        <v>461</v>
      </c>
      <c r="H393" s="160">
        <v>6</v>
      </c>
      <c r="I393" s="161">
        <v>6</v>
      </c>
      <c r="J393" s="160" t="s">
        <v>84</v>
      </c>
      <c r="K393" s="160" t="s">
        <v>85</v>
      </c>
      <c r="L393" s="174">
        <v>2000000</v>
      </c>
      <c r="M393" s="260">
        <f t="shared" si="12"/>
        <v>12000000</v>
      </c>
      <c r="N393" s="160" t="s">
        <v>700</v>
      </c>
      <c r="O393" s="160" t="s">
        <v>79</v>
      </c>
      <c r="P393" s="161" t="s">
        <v>463</v>
      </c>
      <c r="Q393" s="261"/>
      <c r="R393" s="164" t="s">
        <v>28</v>
      </c>
      <c r="S393" s="165">
        <v>8131</v>
      </c>
      <c r="T393" s="165">
        <v>2024110010238</v>
      </c>
      <c r="U393" s="165">
        <v>7</v>
      </c>
      <c r="V393" s="166">
        <v>45712</v>
      </c>
      <c r="W393" s="124">
        <f t="shared" si="5"/>
        <v>2</v>
      </c>
    </row>
    <row r="394" spans="1:23" ht="12.75" customHeight="1">
      <c r="A394" s="160" t="s">
        <v>1518</v>
      </c>
      <c r="B394" s="182" t="s">
        <v>737</v>
      </c>
      <c r="C394" s="160" t="s">
        <v>29</v>
      </c>
      <c r="D394" s="160">
        <v>80111600</v>
      </c>
      <c r="E394" s="160" t="s">
        <v>739</v>
      </c>
      <c r="F394" s="160" t="s">
        <v>411</v>
      </c>
      <c r="G394" s="160" t="s">
        <v>461</v>
      </c>
      <c r="H394" s="184">
        <v>7</v>
      </c>
      <c r="I394" s="184">
        <v>7</v>
      </c>
      <c r="J394" s="160" t="s">
        <v>84</v>
      </c>
      <c r="K394" s="160" t="s">
        <v>85</v>
      </c>
      <c r="L394" s="185">
        <v>2200000</v>
      </c>
      <c r="M394" s="183">
        <f>+L394*I394</f>
        <v>15400000</v>
      </c>
      <c r="N394" s="160" t="s">
        <v>700</v>
      </c>
      <c r="O394" s="160" t="s">
        <v>79</v>
      </c>
      <c r="P394" s="161" t="s">
        <v>463</v>
      </c>
      <c r="Q394" s="163" t="s">
        <v>1610</v>
      </c>
      <c r="R394" s="164" t="s">
        <v>28</v>
      </c>
      <c r="S394" s="165">
        <v>8131</v>
      </c>
      <c r="T394" s="165">
        <v>2024110010238</v>
      </c>
      <c r="U394" s="165">
        <v>7</v>
      </c>
      <c r="V394" s="166">
        <v>45712</v>
      </c>
      <c r="W394" s="124">
        <f t="shared" si="5"/>
        <v>2</v>
      </c>
    </row>
    <row r="395" spans="1:23" ht="12.75" customHeight="1">
      <c r="A395" s="160" t="s">
        <v>1884</v>
      </c>
      <c r="B395" s="182" t="s">
        <v>740</v>
      </c>
      <c r="C395" s="160" t="s">
        <v>29</v>
      </c>
      <c r="D395" s="160">
        <v>80111600</v>
      </c>
      <c r="E395" s="160" t="s">
        <v>1402</v>
      </c>
      <c r="F395" s="160" t="s">
        <v>411</v>
      </c>
      <c r="G395" s="160" t="s">
        <v>461</v>
      </c>
      <c r="H395" s="160">
        <v>6</v>
      </c>
      <c r="I395" s="161">
        <v>6</v>
      </c>
      <c r="J395" s="160" t="s">
        <v>84</v>
      </c>
      <c r="K395" s="160" t="s">
        <v>85</v>
      </c>
      <c r="L395" s="174">
        <v>2000000</v>
      </c>
      <c r="M395" s="260">
        <f>+L395/30*180</f>
        <v>12000000</v>
      </c>
      <c r="N395" s="160" t="s">
        <v>700</v>
      </c>
      <c r="O395" s="160" t="s">
        <v>79</v>
      </c>
      <c r="P395" s="161" t="s">
        <v>463</v>
      </c>
      <c r="Q395" s="261"/>
      <c r="R395" s="164" t="s">
        <v>28</v>
      </c>
      <c r="S395" s="165">
        <v>8131</v>
      </c>
      <c r="T395" s="165">
        <v>2024110010238</v>
      </c>
      <c r="U395" s="165">
        <v>7</v>
      </c>
      <c r="V395" s="166">
        <v>45712</v>
      </c>
      <c r="W395" s="124">
        <f t="shared" si="5"/>
        <v>2</v>
      </c>
    </row>
    <row r="396" spans="1:23" ht="12.75" customHeight="1">
      <c r="A396" s="160" t="s">
        <v>1518</v>
      </c>
      <c r="B396" s="182" t="s">
        <v>740</v>
      </c>
      <c r="C396" s="160" t="s">
        <v>29</v>
      </c>
      <c r="D396" s="160">
        <v>80111600</v>
      </c>
      <c r="E396" s="160" t="s">
        <v>739</v>
      </c>
      <c r="F396" s="160" t="s">
        <v>411</v>
      </c>
      <c r="G396" s="160" t="s">
        <v>461</v>
      </c>
      <c r="H396" s="184">
        <v>6</v>
      </c>
      <c r="I396" s="184">
        <v>1</v>
      </c>
      <c r="J396" s="160" t="s">
        <v>84</v>
      </c>
      <c r="K396" s="160" t="s">
        <v>85</v>
      </c>
      <c r="L396" s="185">
        <v>2000000</v>
      </c>
      <c r="M396" s="183">
        <v>12000000</v>
      </c>
      <c r="N396" s="160" t="s">
        <v>700</v>
      </c>
      <c r="O396" s="160" t="s">
        <v>79</v>
      </c>
      <c r="P396" s="161" t="s">
        <v>463</v>
      </c>
      <c r="Q396" s="163" t="s">
        <v>1608</v>
      </c>
      <c r="R396" s="164" t="s">
        <v>28</v>
      </c>
      <c r="S396" s="165">
        <v>8131</v>
      </c>
      <c r="T396" s="165">
        <v>2024110010238</v>
      </c>
      <c r="U396" s="165">
        <v>7</v>
      </c>
      <c r="V396" s="166">
        <v>45712</v>
      </c>
      <c r="W396" s="124">
        <f t="shared" si="5"/>
        <v>2</v>
      </c>
    </row>
    <row r="397" spans="1:23" ht="12.75" customHeight="1">
      <c r="A397" s="160" t="s">
        <v>1884</v>
      </c>
      <c r="B397" s="186" t="s">
        <v>742</v>
      </c>
      <c r="C397" s="160" t="s">
        <v>30</v>
      </c>
      <c r="D397" s="160">
        <v>80111600</v>
      </c>
      <c r="E397" s="160" t="s">
        <v>1403</v>
      </c>
      <c r="F397" s="160" t="s">
        <v>411</v>
      </c>
      <c r="G397" s="160" t="s">
        <v>461</v>
      </c>
      <c r="H397" s="160">
        <v>7</v>
      </c>
      <c r="I397" s="161">
        <v>7</v>
      </c>
      <c r="J397" s="160" t="s">
        <v>84</v>
      </c>
      <c r="K397" s="160" t="s">
        <v>85</v>
      </c>
      <c r="L397" s="174">
        <v>4500000</v>
      </c>
      <c r="M397" s="262">
        <v>45000000</v>
      </c>
      <c r="N397" s="160" t="s">
        <v>700</v>
      </c>
      <c r="O397" s="160" t="s">
        <v>123</v>
      </c>
      <c r="P397" s="161" t="s">
        <v>463</v>
      </c>
      <c r="Q397" s="261"/>
      <c r="R397" s="164" t="s">
        <v>28</v>
      </c>
      <c r="S397" s="165">
        <v>8131</v>
      </c>
      <c r="T397" s="165">
        <v>2024110010238</v>
      </c>
      <c r="U397" s="165">
        <v>7</v>
      </c>
      <c r="V397" s="166">
        <v>45712</v>
      </c>
      <c r="W397" s="124">
        <f t="shared" si="5"/>
        <v>2</v>
      </c>
    </row>
    <row r="398" spans="1:23" ht="12.75" customHeight="1">
      <c r="A398" s="160" t="s">
        <v>1518</v>
      </c>
      <c r="B398" s="186" t="s">
        <v>742</v>
      </c>
      <c r="C398" s="160" t="s">
        <v>30</v>
      </c>
      <c r="D398" s="160">
        <v>80111600</v>
      </c>
      <c r="E398" s="160" t="s">
        <v>744</v>
      </c>
      <c r="F398" s="160" t="s">
        <v>461</v>
      </c>
      <c r="G398" s="160" t="s">
        <v>461</v>
      </c>
      <c r="H398" s="160">
        <v>7</v>
      </c>
      <c r="I398" s="161">
        <v>7</v>
      </c>
      <c r="J398" s="160" t="s">
        <v>84</v>
      </c>
      <c r="K398" s="160" t="s">
        <v>85</v>
      </c>
      <c r="L398" s="175">
        <v>4500000</v>
      </c>
      <c r="M398" s="183">
        <f>+L398*7</f>
        <v>31500000</v>
      </c>
      <c r="N398" s="160" t="s">
        <v>700</v>
      </c>
      <c r="O398" s="160" t="s">
        <v>123</v>
      </c>
      <c r="P398" s="161" t="s">
        <v>463</v>
      </c>
      <c r="Q398" s="163" t="s">
        <v>1611</v>
      </c>
      <c r="R398" s="164" t="s">
        <v>28</v>
      </c>
      <c r="S398" s="165">
        <v>8131</v>
      </c>
      <c r="T398" s="165">
        <v>2024110010238</v>
      </c>
      <c r="U398" s="165">
        <v>7</v>
      </c>
      <c r="V398" s="166">
        <v>45712</v>
      </c>
      <c r="W398" s="124">
        <f t="shared" si="5"/>
        <v>2</v>
      </c>
    </row>
    <row r="399" spans="1:23" ht="12.75" customHeight="1">
      <c r="A399" s="160" t="s">
        <v>1884</v>
      </c>
      <c r="B399" s="186" t="s">
        <v>745</v>
      </c>
      <c r="C399" s="160" t="s">
        <v>30</v>
      </c>
      <c r="D399" s="160">
        <v>80111600</v>
      </c>
      <c r="E399" s="160" t="s">
        <v>1403</v>
      </c>
      <c r="F399" s="160" t="s">
        <v>461</v>
      </c>
      <c r="G399" s="160" t="s">
        <v>309</v>
      </c>
      <c r="H399" s="160">
        <v>6</v>
      </c>
      <c r="I399" s="161">
        <v>6</v>
      </c>
      <c r="J399" s="160" t="s">
        <v>84</v>
      </c>
      <c r="K399" s="160" t="s">
        <v>85</v>
      </c>
      <c r="L399" s="174">
        <v>4200000</v>
      </c>
      <c r="M399" s="260">
        <f t="shared" ref="M399:M406" si="13">+L399/30*180</f>
        <v>25200000</v>
      </c>
      <c r="N399" s="160" t="s">
        <v>700</v>
      </c>
      <c r="O399" s="160" t="s">
        <v>123</v>
      </c>
      <c r="P399" s="161" t="s">
        <v>463</v>
      </c>
      <c r="Q399" s="168"/>
      <c r="R399" s="164" t="s">
        <v>28</v>
      </c>
      <c r="S399" s="165">
        <v>8131</v>
      </c>
      <c r="T399" s="165">
        <v>2024110010238</v>
      </c>
      <c r="U399" s="165">
        <v>7</v>
      </c>
      <c r="V399" s="166">
        <v>45712</v>
      </c>
      <c r="W399" s="124">
        <f t="shared" si="5"/>
        <v>2</v>
      </c>
    </row>
    <row r="400" spans="1:23" ht="12.75" customHeight="1">
      <c r="A400" s="160" t="s">
        <v>1518</v>
      </c>
      <c r="B400" s="182" t="s">
        <v>745</v>
      </c>
      <c r="C400" s="160" t="s">
        <v>30</v>
      </c>
      <c r="D400" s="160">
        <v>80111600</v>
      </c>
      <c r="E400" s="160" t="s">
        <v>744</v>
      </c>
      <c r="F400" s="160" t="s">
        <v>461</v>
      </c>
      <c r="G400" s="160" t="s">
        <v>309</v>
      </c>
      <c r="H400" s="160">
        <v>6</v>
      </c>
      <c r="I400" s="161">
        <v>1</v>
      </c>
      <c r="J400" s="160" t="s">
        <v>84</v>
      </c>
      <c r="K400" s="160" t="s">
        <v>85</v>
      </c>
      <c r="L400" s="175">
        <v>4200000</v>
      </c>
      <c r="M400" s="183">
        <f t="shared" si="13"/>
        <v>25200000</v>
      </c>
      <c r="N400" s="160" t="s">
        <v>700</v>
      </c>
      <c r="O400" s="160" t="s">
        <v>123</v>
      </c>
      <c r="P400" s="161" t="s">
        <v>463</v>
      </c>
      <c r="Q400" s="160" t="s">
        <v>1608</v>
      </c>
      <c r="R400" s="164" t="s">
        <v>28</v>
      </c>
      <c r="S400" s="165">
        <v>8131</v>
      </c>
      <c r="T400" s="165">
        <v>2024110010238</v>
      </c>
      <c r="U400" s="165">
        <v>7</v>
      </c>
      <c r="V400" s="166">
        <v>45712</v>
      </c>
      <c r="W400" s="124">
        <f t="shared" si="5"/>
        <v>2</v>
      </c>
    </row>
    <row r="401" spans="1:23" ht="12.75" customHeight="1">
      <c r="A401" s="160" t="s">
        <v>1884</v>
      </c>
      <c r="B401" s="182" t="s">
        <v>747</v>
      </c>
      <c r="C401" s="160" t="s">
        <v>30</v>
      </c>
      <c r="D401" s="160">
        <v>80111600</v>
      </c>
      <c r="E401" s="160" t="s">
        <v>1403</v>
      </c>
      <c r="F401" s="160" t="s">
        <v>461</v>
      </c>
      <c r="G401" s="160" t="s">
        <v>309</v>
      </c>
      <c r="H401" s="160">
        <v>6</v>
      </c>
      <c r="I401" s="161">
        <v>6</v>
      </c>
      <c r="J401" s="160" t="s">
        <v>84</v>
      </c>
      <c r="K401" s="160" t="s">
        <v>85</v>
      </c>
      <c r="L401" s="174">
        <v>4200000</v>
      </c>
      <c r="M401" s="260">
        <f t="shared" si="13"/>
        <v>25200000</v>
      </c>
      <c r="N401" s="160" t="s">
        <v>700</v>
      </c>
      <c r="O401" s="160" t="s">
        <v>123</v>
      </c>
      <c r="P401" s="161" t="s">
        <v>463</v>
      </c>
      <c r="Q401" s="168"/>
      <c r="R401" s="164" t="s">
        <v>28</v>
      </c>
      <c r="S401" s="165">
        <v>8131</v>
      </c>
      <c r="T401" s="165">
        <v>2024110010238</v>
      </c>
      <c r="U401" s="165">
        <v>7</v>
      </c>
      <c r="V401" s="166">
        <v>45712</v>
      </c>
      <c r="W401" s="124">
        <f t="shared" si="5"/>
        <v>2</v>
      </c>
    </row>
    <row r="402" spans="1:23" ht="12.75" customHeight="1">
      <c r="A402" s="160" t="s">
        <v>1518</v>
      </c>
      <c r="B402" s="182" t="s">
        <v>747</v>
      </c>
      <c r="C402" s="160" t="s">
        <v>30</v>
      </c>
      <c r="D402" s="160">
        <v>80111600</v>
      </c>
      <c r="E402" s="160" t="s">
        <v>744</v>
      </c>
      <c r="F402" s="160" t="s">
        <v>461</v>
      </c>
      <c r="G402" s="160" t="s">
        <v>309</v>
      </c>
      <c r="H402" s="160">
        <v>6</v>
      </c>
      <c r="I402" s="161">
        <v>1</v>
      </c>
      <c r="J402" s="160" t="s">
        <v>84</v>
      </c>
      <c r="K402" s="160" t="s">
        <v>85</v>
      </c>
      <c r="L402" s="175">
        <v>4200000</v>
      </c>
      <c r="M402" s="183">
        <f t="shared" si="13"/>
        <v>25200000</v>
      </c>
      <c r="N402" s="160" t="s">
        <v>700</v>
      </c>
      <c r="O402" s="160" t="s">
        <v>123</v>
      </c>
      <c r="P402" s="161" t="s">
        <v>463</v>
      </c>
      <c r="Q402" s="160" t="s">
        <v>1608</v>
      </c>
      <c r="R402" s="164" t="s">
        <v>28</v>
      </c>
      <c r="S402" s="165">
        <v>8131</v>
      </c>
      <c r="T402" s="165">
        <v>2024110010238</v>
      </c>
      <c r="U402" s="165">
        <v>7</v>
      </c>
      <c r="V402" s="166">
        <v>45712</v>
      </c>
      <c r="W402" s="124">
        <f t="shared" si="5"/>
        <v>2</v>
      </c>
    </row>
    <row r="403" spans="1:23" ht="12.75" customHeight="1">
      <c r="A403" s="160" t="s">
        <v>1884</v>
      </c>
      <c r="B403" s="182" t="s">
        <v>749</v>
      </c>
      <c r="C403" s="160" t="s">
        <v>30</v>
      </c>
      <c r="D403" s="160">
        <v>80111600</v>
      </c>
      <c r="E403" s="160" t="s">
        <v>1403</v>
      </c>
      <c r="F403" s="160" t="s">
        <v>461</v>
      </c>
      <c r="G403" s="160" t="s">
        <v>309</v>
      </c>
      <c r="H403" s="160">
        <v>6</v>
      </c>
      <c r="I403" s="161">
        <v>6</v>
      </c>
      <c r="J403" s="160" t="s">
        <v>84</v>
      </c>
      <c r="K403" s="160" t="s">
        <v>85</v>
      </c>
      <c r="L403" s="174">
        <v>4200000</v>
      </c>
      <c r="M403" s="260">
        <f t="shared" si="13"/>
        <v>25200000</v>
      </c>
      <c r="N403" s="160" t="s">
        <v>700</v>
      </c>
      <c r="O403" s="160" t="s">
        <v>123</v>
      </c>
      <c r="P403" s="161" t="s">
        <v>463</v>
      </c>
      <c r="Q403" s="168"/>
      <c r="R403" s="164" t="s">
        <v>28</v>
      </c>
      <c r="S403" s="165">
        <v>8131</v>
      </c>
      <c r="T403" s="165">
        <v>2024110010238</v>
      </c>
      <c r="U403" s="165">
        <v>7</v>
      </c>
      <c r="V403" s="166">
        <v>45712</v>
      </c>
      <c r="W403" s="124">
        <f t="shared" si="5"/>
        <v>2</v>
      </c>
    </row>
    <row r="404" spans="1:23" ht="12.75" customHeight="1">
      <c r="A404" s="160" t="s">
        <v>1518</v>
      </c>
      <c r="B404" s="182" t="s">
        <v>749</v>
      </c>
      <c r="C404" s="160" t="s">
        <v>30</v>
      </c>
      <c r="D404" s="160">
        <v>80111600</v>
      </c>
      <c r="E404" s="160" t="s">
        <v>744</v>
      </c>
      <c r="F404" s="160" t="s">
        <v>461</v>
      </c>
      <c r="G404" s="160" t="s">
        <v>309</v>
      </c>
      <c r="H404" s="160">
        <v>6</v>
      </c>
      <c r="I404" s="161">
        <v>1</v>
      </c>
      <c r="J404" s="160" t="s">
        <v>84</v>
      </c>
      <c r="K404" s="160" t="s">
        <v>85</v>
      </c>
      <c r="L404" s="175">
        <v>4200000</v>
      </c>
      <c r="M404" s="183">
        <f t="shared" si="13"/>
        <v>25200000</v>
      </c>
      <c r="N404" s="160" t="s">
        <v>700</v>
      </c>
      <c r="O404" s="160" t="s">
        <v>123</v>
      </c>
      <c r="P404" s="161" t="s">
        <v>463</v>
      </c>
      <c r="Q404" s="160" t="s">
        <v>1608</v>
      </c>
      <c r="R404" s="164" t="s">
        <v>28</v>
      </c>
      <c r="S404" s="165">
        <v>8131</v>
      </c>
      <c r="T404" s="165">
        <v>2024110010238</v>
      </c>
      <c r="U404" s="165">
        <v>7</v>
      </c>
      <c r="V404" s="166">
        <v>45712</v>
      </c>
      <c r="W404" s="124">
        <f t="shared" si="5"/>
        <v>2</v>
      </c>
    </row>
    <row r="405" spans="1:23" ht="12.75" customHeight="1">
      <c r="A405" s="160" t="s">
        <v>1884</v>
      </c>
      <c r="B405" s="184" t="s">
        <v>751</v>
      </c>
      <c r="C405" s="160" t="s">
        <v>29</v>
      </c>
      <c r="D405" s="160">
        <v>80111600</v>
      </c>
      <c r="E405" s="160" t="s">
        <v>1404</v>
      </c>
      <c r="F405" s="160" t="s">
        <v>461</v>
      </c>
      <c r="G405" s="160" t="s">
        <v>309</v>
      </c>
      <c r="H405" s="160">
        <v>6</v>
      </c>
      <c r="I405" s="161">
        <v>6</v>
      </c>
      <c r="J405" s="160" t="s">
        <v>84</v>
      </c>
      <c r="K405" s="160" t="s">
        <v>85</v>
      </c>
      <c r="L405" s="174">
        <v>4200000</v>
      </c>
      <c r="M405" s="260">
        <f t="shared" si="13"/>
        <v>25200000</v>
      </c>
      <c r="N405" s="160" t="s">
        <v>700</v>
      </c>
      <c r="O405" s="160" t="s">
        <v>123</v>
      </c>
      <c r="P405" s="161" t="s">
        <v>463</v>
      </c>
      <c r="Q405" s="187"/>
      <c r="R405" s="164" t="s">
        <v>28</v>
      </c>
      <c r="S405" s="165">
        <v>8131</v>
      </c>
      <c r="T405" s="165">
        <v>2024110010238</v>
      </c>
      <c r="U405" s="165">
        <v>7</v>
      </c>
      <c r="V405" s="166">
        <v>45712</v>
      </c>
      <c r="W405" s="124">
        <f t="shared" si="5"/>
        <v>2</v>
      </c>
    </row>
    <row r="406" spans="1:23" ht="12.75" customHeight="1">
      <c r="A406" s="160" t="s">
        <v>1518</v>
      </c>
      <c r="B406" s="184" t="s">
        <v>751</v>
      </c>
      <c r="C406" s="160" t="s">
        <v>29</v>
      </c>
      <c r="D406" s="160">
        <v>80111600</v>
      </c>
      <c r="E406" s="160" t="s">
        <v>753</v>
      </c>
      <c r="F406" s="160" t="s">
        <v>461</v>
      </c>
      <c r="G406" s="160" t="s">
        <v>309</v>
      </c>
      <c r="H406" s="160">
        <v>6</v>
      </c>
      <c r="I406" s="161">
        <v>1</v>
      </c>
      <c r="J406" s="160" t="s">
        <v>84</v>
      </c>
      <c r="K406" s="160" t="s">
        <v>85</v>
      </c>
      <c r="L406" s="175">
        <v>4057001</v>
      </c>
      <c r="M406" s="183">
        <f t="shared" si="13"/>
        <v>24342006</v>
      </c>
      <c r="N406" s="160" t="s">
        <v>700</v>
      </c>
      <c r="O406" s="160" t="s">
        <v>123</v>
      </c>
      <c r="P406" s="161" t="s">
        <v>463</v>
      </c>
      <c r="Q406" s="160" t="s">
        <v>1612</v>
      </c>
      <c r="R406" s="164" t="s">
        <v>28</v>
      </c>
      <c r="S406" s="165">
        <v>8131</v>
      </c>
      <c r="T406" s="165">
        <v>2024110010238</v>
      </c>
      <c r="U406" s="165">
        <v>7</v>
      </c>
      <c r="V406" s="166">
        <v>45712</v>
      </c>
      <c r="W406" s="124">
        <f t="shared" si="5"/>
        <v>2</v>
      </c>
    </row>
    <row r="407" spans="1:23" ht="12.75" customHeight="1">
      <c r="A407" s="160" t="s">
        <v>1884</v>
      </c>
      <c r="B407" s="182" t="s">
        <v>754</v>
      </c>
      <c r="C407" s="160" t="s">
        <v>29</v>
      </c>
      <c r="D407" s="160">
        <v>80111600</v>
      </c>
      <c r="E407" s="160" t="s">
        <v>1405</v>
      </c>
      <c r="F407" s="160" t="s">
        <v>651</v>
      </c>
      <c r="G407" s="160" t="s">
        <v>675</v>
      </c>
      <c r="H407" s="161">
        <v>6</v>
      </c>
      <c r="I407" s="161">
        <v>6</v>
      </c>
      <c r="J407" s="160" t="s">
        <v>84</v>
      </c>
      <c r="K407" s="160" t="s">
        <v>85</v>
      </c>
      <c r="L407" s="174">
        <v>4200000</v>
      </c>
      <c r="M407" s="260">
        <v>25200000</v>
      </c>
      <c r="N407" s="160" t="s">
        <v>700</v>
      </c>
      <c r="O407" s="160" t="s">
        <v>123</v>
      </c>
      <c r="P407" s="161" t="s">
        <v>463</v>
      </c>
      <c r="Q407" s="168"/>
      <c r="R407" s="164" t="s">
        <v>28</v>
      </c>
      <c r="S407" s="165">
        <v>8131</v>
      </c>
      <c r="T407" s="165">
        <v>2024110010238</v>
      </c>
      <c r="U407" s="165">
        <v>7</v>
      </c>
      <c r="V407" s="166">
        <v>45712</v>
      </c>
      <c r="W407" s="124">
        <f t="shared" si="5"/>
        <v>2</v>
      </c>
    </row>
    <row r="408" spans="1:23" ht="12.75" customHeight="1">
      <c r="A408" s="160" t="s">
        <v>1518</v>
      </c>
      <c r="B408" s="182" t="s">
        <v>754</v>
      </c>
      <c r="C408" s="160" t="s">
        <v>29</v>
      </c>
      <c r="D408" s="160">
        <v>80111600</v>
      </c>
      <c r="E408" s="160" t="s">
        <v>756</v>
      </c>
      <c r="F408" s="160" t="s">
        <v>651</v>
      </c>
      <c r="G408" s="160" t="s">
        <v>675</v>
      </c>
      <c r="H408" s="161">
        <v>6</v>
      </c>
      <c r="I408" s="161">
        <v>1</v>
      </c>
      <c r="J408" s="160" t="s">
        <v>84</v>
      </c>
      <c r="K408" s="160" t="s">
        <v>85</v>
      </c>
      <c r="L408" s="175">
        <v>4200000</v>
      </c>
      <c r="M408" s="183">
        <v>25200000</v>
      </c>
      <c r="N408" s="160" t="s">
        <v>700</v>
      </c>
      <c r="O408" s="160" t="s">
        <v>123</v>
      </c>
      <c r="P408" s="161" t="s">
        <v>463</v>
      </c>
      <c r="Q408" s="160" t="s">
        <v>1608</v>
      </c>
      <c r="R408" s="164" t="s">
        <v>28</v>
      </c>
      <c r="S408" s="165">
        <v>8131</v>
      </c>
      <c r="T408" s="165">
        <v>2024110010238</v>
      </c>
      <c r="U408" s="165">
        <v>7</v>
      </c>
      <c r="V408" s="166">
        <v>45712</v>
      </c>
      <c r="W408" s="124">
        <f t="shared" si="5"/>
        <v>2</v>
      </c>
    </row>
    <row r="409" spans="1:23" ht="12.75" customHeight="1">
      <c r="A409" s="160" t="s">
        <v>1884</v>
      </c>
      <c r="B409" s="182" t="s">
        <v>757</v>
      </c>
      <c r="C409" s="160" t="s">
        <v>29</v>
      </c>
      <c r="D409" s="160">
        <v>80111600</v>
      </c>
      <c r="E409" s="160" t="s">
        <v>1406</v>
      </c>
      <c r="F409" s="160" t="s">
        <v>461</v>
      </c>
      <c r="G409" s="160" t="s">
        <v>309</v>
      </c>
      <c r="H409" s="161">
        <v>6</v>
      </c>
      <c r="I409" s="161">
        <v>6</v>
      </c>
      <c r="J409" s="160" t="s">
        <v>84</v>
      </c>
      <c r="K409" s="160" t="s">
        <v>85</v>
      </c>
      <c r="L409" s="174">
        <v>4200000</v>
      </c>
      <c r="M409" s="260">
        <v>25200000</v>
      </c>
      <c r="N409" s="160" t="s">
        <v>700</v>
      </c>
      <c r="O409" s="160" t="s">
        <v>123</v>
      </c>
      <c r="P409" s="161" t="s">
        <v>463</v>
      </c>
      <c r="Q409" s="168"/>
      <c r="R409" s="164" t="s">
        <v>28</v>
      </c>
      <c r="S409" s="165">
        <v>8131</v>
      </c>
      <c r="T409" s="165">
        <v>2024110010238</v>
      </c>
      <c r="U409" s="165">
        <v>7</v>
      </c>
      <c r="V409" s="166">
        <v>45712</v>
      </c>
      <c r="W409" s="124">
        <f t="shared" si="5"/>
        <v>2</v>
      </c>
    </row>
    <row r="410" spans="1:23" ht="12.75" customHeight="1">
      <c r="A410" s="160" t="s">
        <v>1518</v>
      </c>
      <c r="B410" s="182" t="s">
        <v>757</v>
      </c>
      <c r="C410" s="160" t="s">
        <v>29</v>
      </c>
      <c r="D410" s="160">
        <v>80111600</v>
      </c>
      <c r="E410" s="160" t="s">
        <v>759</v>
      </c>
      <c r="F410" s="160" t="s">
        <v>461</v>
      </c>
      <c r="G410" s="160" t="s">
        <v>309</v>
      </c>
      <c r="H410" s="161">
        <v>6</v>
      </c>
      <c r="I410" s="161">
        <v>1</v>
      </c>
      <c r="J410" s="160" t="s">
        <v>84</v>
      </c>
      <c r="K410" s="160" t="s">
        <v>85</v>
      </c>
      <c r="L410" s="175">
        <v>4200000</v>
      </c>
      <c r="M410" s="183">
        <v>25200000</v>
      </c>
      <c r="N410" s="160" t="s">
        <v>700</v>
      </c>
      <c r="O410" s="160" t="s">
        <v>123</v>
      </c>
      <c r="P410" s="161" t="s">
        <v>463</v>
      </c>
      <c r="Q410" s="160" t="s">
        <v>1608</v>
      </c>
      <c r="R410" s="164" t="s">
        <v>28</v>
      </c>
      <c r="S410" s="165">
        <v>8131</v>
      </c>
      <c r="T410" s="165">
        <v>2024110010238</v>
      </c>
      <c r="U410" s="165">
        <v>7</v>
      </c>
      <c r="V410" s="166">
        <v>45712</v>
      </c>
      <c r="W410" s="124">
        <f t="shared" si="5"/>
        <v>2</v>
      </c>
    </row>
    <row r="411" spans="1:23" ht="12.75" customHeight="1">
      <c r="A411" s="160" t="s">
        <v>1884</v>
      </c>
      <c r="B411" s="182" t="s">
        <v>760</v>
      </c>
      <c r="C411" s="160" t="s">
        <v>29</v>
      </c>
      <c r="D411" s="160">
        <v>80111600</v>
      </c>
      <c r="E411" s="160" t="s">
        <v>1406</v>
      </c>
      <c r="F411" s="160" t="s">
        <v>461</v>
      </c>
      <c r="G411" s="160" t="s">
        <v>309</v>
      </c>
      <c r="H411" s="161">
        <v>6</v>
      </c>
      <c r="I411" s="161">
        <v>6</v>
      </c>
      <c r="J411" s="160" t="s">
        <v>84</v>
      </c>
      <c r="K411" s="160" t="s">
        <v>85</v>
      </c>
      <c r="L411" s="174">
        <v>4200000</v>
      </c>
      <c r="M411" s="260">
        <v>25200000</v>
      </c>
      <c r="N411" s="160" t="s">
        <v>700</v>
      </c>
      <c r="O411" s="160" t="s">
        <v>123</v>
      </c>
      <c r="P411" s="161" t="s">
        <v>463</v>
      </c>
      <c r="Q411" s="168"/>
      <c r="R411" s="164" t="s">
        <v>28</v>
      </c>
      <c r="S411" s="165">
        <v>8131</v>
      </c>
      <c r="T411" s="165">
        <v>2024110010238</v>
      </c>
      <c r="U411" s="165">
        <v>7</v>
      </c>
      <c r="V411" s="166">
        <v>45712</v>
      </c>
      <c r="W411" s="124">
        <f t="shared" si="5"/>
        <v>2</v>
      </c>
    </row>
    <row r="412" spans="1:23" ht="12.75" customHeight="1">
      <c r="A412" s="160" t="s">
        <v>1518</v>
      </c>
      <c r="B412" s="182" t="s">
        <v>760</v>
      </c>
      <c r="C412" s="160" t="s">
        <v>29</v>
      </c>
      <c r="D412" s="160">
        <v>80111600</v>
      </c>
      <c r="E412" s="160" t="s">
        <v>1613</v>
      </c>
      <c r="F412" s="160" t="s">
        <v>461</v>
      </c>
      <c r="G412" s="160" t="s">
        <v>309</v>
      </c>
      <c r="H412" s="161">
        <v>6</v>
      </c>
      <c r="I412" s="161">
        <v>1</v>
      </c>
      <c r="J412" s="160" t="s">
        <v>84</v>
      </c>
      <c r="K412" s="160" t="s">
        <v>85</v>
      </c>
      <c r="L412" s="175">
        <v>4200000</v>
      </c>
      <c r="M412" s="183">
        <v>25200000</v>
      </c>
      <c r="N412" s="160" t="s">
        <v>700</v>
      </c>
      <c r="O412" s="160" t="s">
        <v>123</v>
      </c>
      <c r="P412" s="161" t="s">
        <v>463</v>
      </c>
      <c r="Q412" s="160" t="s">
        <v>1608</v>
      </c>
      <c r="R412" s="164" t="s">
        <v>28</v>
      </c>
      <c r="S412" s="165">
        <v>8131</v>
      </c>
      <c r="T412" s="165">
        <v>2024110010238</v>
      </c>
      <c r="U412" s="165">
        <v>7</v>
      </c>
      <c r="V412" s="166">
        <v>45712</v>
      </c>
      <c r="W412" s="124">
        <f t="shared" si="5"/>
        <v>2</v>
      </c>
    </row>
    <row r="413" spans="1:23" ht="12.75" customHeight="1">
      <c r="A413" s="160" t="s">
        <v>1884</v>
      </c>
      <c r="B413" s="182" t="s">
        <v>762</v>
      </c>
      <c r="C413" s="160" t="s">
        <v>29</v>
      </c>
      <c r="D413" s="160">
        <v>80111600</v>
      </c>
      <c r="E413" s="160" t="s">
        <v>1407</v>
      </c>
      <c r="F413" s="160" t="s">
        <v>461</v>
      </c>
      <c r="G413" s="160" t="s">
        <v>309</v>
      </c>
      <c r="H413" s="161">
        <v>6</v>
      </c>
      <c r="I413" s="161">
        <v>6</v>
      </c>
      <c r="J413" s="160" t="s">
        <v>84</v>
      </c>
      <c r="K413" s="160" t="s">
        <v>85</v>
      </c>
      <c r="L413" s="174">
        <v>4200000</v>
      </c>
      <c r="M413" s="260">
        <v>25200000</v>
      </c>
      <c r="N413" s="160" t="s">
        <v>700</v>
      </c>
      <c r="O413" s="160" t="s">
        <v>123</v>
      </c>
      <c r="P413" s="161" t="s">
        <v>463</v>
      </c>
      <c r="Q413" s="168"/>
      <c r="R413" s="164" t="s">
        <v>28</v>
      </c>
      <c r="S413" s="165">
        <v>8131</v>
      </c>
      <c r="T413" s="165">
        <v>2024110010238</v>
      </c>
      <c r="U413" s="165">
        <v>7</v>
      </c>
      <c r="V413" s="166">
        <v>45712</v>
      </c>
      <c r="W413" s="124">
        <f t="shared" si="5"/>
        <v>2</v>
      </c>
    </row>
    <row r="414" spans="1:23" ht="12.75" customHeight="1">
      <c r="A414" s="160" t="s">
        <v>1518</v>
      </c>
      <c r="B414" s="182" t="s">
        <v>762</v>
      </c>
      <c r="C414" s="160" t="s">
        <v>29</v>
      </c>
      <c r="D414" s="160">
        <v>80111600</v>
      </c>
      <c r="E414" s="160" t="s">
        <v>764</v>
      </c>
      <c r="F414" s="160" t="s">
        <v>461</v>
      </c>
      <c r="G414" s="160" t="s">
        <v>309</v>
      </c>
      <c r="H414" s="161">
        <v>6</v>
      </c>
      <c r="I414" s="161">
        <v>1</v>
      </c>
      <c r="J414" s="160" t="s">
        <v>84</v>
      </c>
      <c r="K414" s="160" t="s">
        <v>85</v>
      </c>
      <c r="L414" s="175">
        <v>4200000</v>
      </c>
      <c r="M414" s="183">
        <v>25200000</v>
      </c>
      <c r="N414" s="160" t="s">
        <v>700</v>
      </c>
      <c r="O414" s="160" t="s">
        <v>123</v>
      </c>
      <c r="P414" s="161" t="s">
        <v>463</v>
      </c>
      <c r="Q414" s="160" t="s">
        <v>1608</v>
      </c>
      <c r="R414" s="164" t="s">
        <v>28</v>
      </c>
      <c r="S414" s="165">
        <v>8131</v>
      </c>
      <c r="T414" s="165">
        <v>2024110010238</v>
      </c>
      <c r="U414" s="165">
        <v>7</v>
      </c>
      <c r="V414" s="166">
        <v>45712</v>
      </c>
      <c r="W414" s="124">
        <f t="shared" si="5"/>
        <v>2</v>
      </c>
    </row>
    <row r="415" spans="1:23" ht="12.75" customHeight="1">
      <c r="A415" s="160" t="s">
        <v>1884</v>
      </c>
      <c r="B415" s="182" t="s">
        <v>765</v>
      </c>
      <c r="C415" s="160" t="s">
        <v>29</v>
      </c>
      <c r="D415" s="160">
        <v>80111600</v>
      </c>
      <c r="E415" s="160" t="s">
        <v>1407</v>
      </c>
      <c r="F415" s="160" t="s">
        <v>461</v>
      </c>
      <c r="G415" s="160" t="s">
        <v>309</v>
      </c>
      <c r="H415" s="161">
        <v>6</v>
      </c>
      <c r="I415" s="161">
        <v>6</v>
      </c>
      <c r="J415" s="160" t="s">
        <v>84</v>
      </c>
      <c r="K415" s="160" t="s">
        <v>85</v>
      </c>
      <c r="L415" s="174">
        <v>4200000</v>
      </c>
      <c r="M415" s="260">
        <v>25200000</v>
      </c>
      <c r="N415" s="160" t="s">
        <v>700</v>
      </c>
      <c r="O415" s="160" t="s">
        <v>123</v>
      </c>
      <c r="P415" s="161" t="s">
        <v>463</v>
      </c>
      <c r="Q415" s="168"/>
      <c r="R415" s="164" t="s">
        <v>28</v>
      </c>
      <c r="S415" s="165">
        <v>8131</v>
      </c>
      <c r="T415" s="165">
        <v>2024110010238</v>
      </c>
      <c r="U415" s="165">
        <v>7</v>
      </c>
      <c r="V415" s="166">
        <v>45712</v>
      </c>
      <c r="W415" s="124">
        <f t="shared" si="5"/>
        <v>2</v>
      </c>
    </row>
    <row r="416" spans="1:23" ht="12.75" customHeight="1">
      <c r="A416" s="160" t="s">
        <v>1518</v>
      </c>
      <c r="B416" s="182" t="s">
        <v>765</v>
      </c>
      <c r="C416" s="160" t="s">
        <v>29</v>
      </c>
      <c r="D416" s="160">
        <v>80111600</v>
      </c>
      <c r="E416" s="160" t="s">
        <v>1614</v>
      </c>
      <c r="F416" s="160" t="s">
        <v>461</v>
      </c>
      <c r="G416" s="160" t="s">
        <v>309</v>
      </c>
      <c r="H416" s="161">
        <v>6</v>
      </c>
      <c r="I416" s="161">
        <v>1</v>
      </c>
      <c r="J416" s="160" t="s">
        <v>84</v>
      </c>
      <c r="K416" s="160" t="s">
        <v>85</v>
      </c>
      <c r="L416" s="175">
        <v>4200000</v>
      </c>
      <c r="M416" s="183">
        <v>25200000</v>
      </c>
      <c r="N416" s="160" t="s">
        <v>700</v>
      </c>
      <c r="O416" s="160" t="s">
        <v>123</v>
      </c>
      <c r="P416" s="161" t="s">
        <v>463</v>
      </c>
      <c r="Q416" s="160" t="s">
        <v>1608</v>
      </c>
      <c r="R416" s="164" t="s">
        <v>28</v>
      </c>
      <c r="S416" s="165">
        <v>8131</v>
      </c>
      <c r="T416" s="165">
        <v>2024110010238</v>
      </c>
      <c r="U416" s="165">
        <v>7</v>
      </c>
      <c r="V416" s="166">
        <v>45712</v>
      </c>
      <c r="W416" s="124">
        <f t="shared" si="5"/>
        <v>2</v>
      </c>
    </row>
    <row r="417" spans="1:23" ht="12.75" customHeight="1">
      <c r="A417" s="160" t="s">
        <v>1884</v>
      </c>
      <c r="B417" s="182" t="s">
        <v>767</v>
      </c>
      <c r="C417" s="160" t="s">
        <v>29</v>
      </c>
      <c r="D417" s="160">
        <v>80111600</v>
      </c>
      <c r="E417" s="160" t="s">
        <v>1408</v>
      </c>
      <c r="F417" s="160" t="s">
        <v>461</v>
      </c>
      <c r="G417" s="160" t="s">
        <v>309</v>
      </c>
      <c r="H417" s="160">
        <v>1</v>
      </c>
      <c r="I417" s="160">
        <v>1</v>
      </c>
      <c r="J417" s="160" t="s">
        <v>84</v>
      </c>
      <c r="K417" s="160" t="s">
        <v>85</v>
      </c>
      <c r="L417" s="174">
        <v>3850000</v>
      </c>
      <c r="M417" s="262">
        <v>23100000</v>
      </c>
      <c r="N417" s="160" t="s">
        <v>700</v>
      </c>
      <c r="O417" s="160" t="s">
        <v>123</v>
      </c>
      <c r="P417" s="161" t="s">
        <v>463</v>
      </c>
      <c r="Q417" s="168"/>
      <c r="R417" s="164" t="s">
        <v>28</v>
      </c>
      <c r="S417" s="165">
        <v>8131</v>
      </c>
      <c r="T417" s="165">
        <v>2024110010238</v>
      </c>
      <c r="U417" s="165">
        <v>7</v>
      </c>
      <c r="V417" s="166">
        <v>45712</v>
      </c>
      <c r="W417" s="124">
        <f t="shared" si="5"/>
        <v>2</v>
      </c>
    </row>
    <row r="418" spans="1:23" ht="12.75" customHeight="1">
      <c r="A418" s="160" t="s">
        <v>1518</v>
      </c>
      <c r="B418" s="182" t="s">
        <v>767</v>
      </c>
      <c r="C418" s="160" t="s">
        <v>29</v>
      </c>
      <c r="D418" s="160">
        <v>80111600</v>
      </c>
      <c r="E418" s="160" t="s">
        <v>769</v>
      </c>
      <c r="F418" s="160" t="s">
        <v>461</v>
      </c>
      <c r="G418" s="160" t="s">
        <v>309</v>
      </c>
      <c r="H418" s="160">
        <v>6</v>
      </c>
      <c r="I418" s="160">
        <v>1</v>
      </c>
      <c r="J418" s="160" t="s">
        <v>84</v>
      </c>
      <c r="K418" s="160" t="s">
        <v>85</v>
      </c>
      <c r="L418" s="175">
        <v>3812623</v>
      </c>
      <c r="M418" s="175">
        <f>+L418/30*180</f>
        <v>22875738</v>
      </c>
      <c r="N418" s="160" t="s">
        <v>700</v>
      </c>
      <c r="O418" s="160" t="s">
        <v>79</v>
      </c>
      <c r="P418" s="161" t="s">
        <v>463</v>
      </c>
      <c r="Q418" s="160" t="s">
        <v>1615</v>
      </c>
      <c r="R418" s="164" t="s">
        <v>28</v>
      </c>
      <c r="S418" s="165">
        <v>8131</v>
      </c>
      <c r="T418" s="165">
        <v>2024110010238</v>
      </c>
      <c r="U418" s="165">
        <v>7</v>
      </c>
      <c r="V418" s="166">
        <v>45712</v>
      </c>
      <c r="W418" s="124">
        <f t="shared" si="5"/>
        <v>2</v>
      </c>
    </row>
    <row r="419" spans="1:23" ht="12.75" customHeight="1">
      <c r="A419" s="160" t="s">
        <v>1884</v>
      </c>
      <c r="B419" s="182" t="s">
        <v>770</v>
      </c>
      <c r="C419" s="160" t="s">
        <v>29</v>
      </c>
      <c r="D419" s="160">
        <v>80111600</v>
      </c>
      <c r="E419" s="160" t="s">
        <v>1409</v>
      </c>
      <c r="F419" s="160" t="s">
        <v>461</v>
      </c>
      <c r="G419" s="160" t="s">
        <v>309</v>
      </c>
      <c r="H419" s="161">
        <v>6</v>
      </c>
      <c r="I419" s="161">
        <v>6</v>
      </c>
      <c r="J419" s="160" t="s">
        <v>84</v>
      </c>
      <c r="K419" s="160" t="s">
        <v>85</v>
      </c>
      <c r="L419" s="174">
        <v>10000000</v>
      </c>
      <c r="M419" s="260">
        <v>60000000</v>
      </c>
      <c r="N419" s="160" t="s">
        <v>700</v>
      </c>
      <c r="O419" s="160" t="s">
        <v>123</v>
      </c>
      <c r="P419" s="161" t="s">
        <v>463</v>
      </c>
      <c r="Q419" s="187"/>
      <c r="R419" s="164" t="s">
        <v>28</v>
      </c>
      <c r="S419" s="165">
        <v>8131</v>
      </c>
      <c r="T419" s="165">
        <v>2024110010238</v>
      </c>
      <c r="U419" s="165">
        <v>7</v>
      </c>
      <c r="V419" s="166">
        <v>45712</v>
      </c>
      <c r="W419" s="124">
        <f t="shared" si="5"/>
        <v>2</v>
      </c>
    </row>
    <row r="420" spans="1:23" ht="12.75" customHeight="1">
      <c r="A420" s="160" t="s">
        <v>1518</v>
      </c>
      <c r="B420" s="182" t="s">
        <v>770</v>
      </c>
      <c r="C420" s="160" t="s">
        <v>30</v>
      </c>
      <c r="D420" s="160">
        <v>80111600</v>
      </c>
      <c r="E420" s="160" t="s">
        <v>772</v>
      </c>
      <c r="F420" s="160" t="s">
        <v>461</v>
      </c>
      <c r="G420" s="160" t="s">
        <v>309</v>
      </c>
      <c r="H420" s="161">
        <v>5</v>
      </c>
      <c r="I420" s="161">
        <v>1</v>
      </c>
      <c r="J420" s="160" t="s">
        <v>84</v>
      </c>
      <c r="K420" s="160" t="s">
        <v>85</v>
      </c>
      <c r="L420" s="175">
        <v>10000000</v>
      </c>
      <c r="M420" s="183">
        <f>+L420*H420</f>
        <v>50000000</v>
      </c>
      <c r="N420" s="160" t="s">
        <v>700</v>
      </c>
      <c r="O420" s="160" t="s">
        <v>123</v>
      </c>
      <c r="P420" s="161" t="s">
        <v>463</v>
      </c>
      <c r="Q420" s="160" t="s">
        <v>1616</v>
      </c>
      <c r="R420" s="164" t="s">
        <v>28</v>
      </c>
      <c r="S420" s="165">
        <v>8131</v>
      </c>
      <c r="T420" s="165">
        <v>2024110010238</v>
      </c>
      <c r="U420" s="165">
        <v>7</v>
      </c>
      <c r="V420" s="166">
        <v>45712</v>
      </c>
      <c r="W420" s="124">
        <f t="shared" si="5"/>
        <v>2</v>
      </c>
    </row>
    <row r="421" spans="1:23" ht="12.75" customHeight="1">
      <c r="A421" s="160" t="s">
        <v>1884</v>
      </c>
      <c r="B421" s="182" t="s">
        <v>773</v>
      </c>
      <c r="C421" s="160" t="s">
        <v>30</v>
      </c>
      <c r="D421" s="160">
        <v>80111600</v>
      </c>
      <c r="E421" s="160" t="s">
        <v>775</v>
      </c>
      <c r="F421" s="160" t="s">
        <v>651</v>
      </c>
      <c r="G421" s="160" t="s">
        <v>179</v>
      </c>
      <c r="H421" s="161">
        <v>9</v>
      </c>
      <c r="I421" s="161">
        <v>1</v>
      </c>
      <c r="J421" s="161" t="s">
        <v>412</v>
      </c>
      <c r="K421" s="160" t="s">
        <v>85</v>
      </c>
      <c r="L421" s="174">
        <v>30545045</v>
      </c>
      <c r="M421" s="262">
        <f>+L421+3224000</f>
        <v>33769045</v>
      </c>
      <c r="N421" s="160" t="s">
        <v>700</v>
      </c>
      <c r="O421" s="160" t="s">
        <v>79</v>
      </c>
      <c r="P421" s="161" t="s">
        <v>463</v>
      </c>
      <c r="Q421" s="187"/>
      <c r="R421" s="164" t="s">
        <v>28</v>
      </c>
      <c r="S421" s="165">
        <v>8131</v>
      </c>
      <c r="T421" s="165">
        <v>2024110010238</v>
      </c>
      <c r="U421" s="165">
        <v>7</v>
      </c>
      <c r="V421" s="166">
        <v>45712</v>
      </c>
      <c r="W421" s="124">
        <f t="shared" si="5"/>
        <v>2</v>
      </c>
    </row>
    <row r="422" spans="1:23" ht="12.75" customHeight="1">
      <c r="A422" s="160" t="s">
        <v>1518</v>
      </c>
      <c r="B422" s="182" t="s">
        <v>773</v>
      </c>
      <c r="C422" s="160" t="s">
        <v>30</v>
      </c>
      <c r="D422" s="160">
        <v>80111600</v>
      </c>
      <c r="E422" s="160" t="s">
        <v>775</v>
      </c>
      <c r="F422" s="160" t="s">
        <v>651</v>
      </c>
      <c r="G422" s="160" t="s">
        <v>179</v>
      </c>
      <c r="H422" s="161">
        <v>9</v>
      </c>
      <c r="I422" s="161">
        <v>1</v>
      </c>
      <c r="J422" s="161" t="s">
        <v>412</v>
      </c>
      <c r="K422" s="160" t="s">
        <v>85</v>
      </c>
      <c r="L422" s="175">
        <v>33769045</v>
      </c>
      <c r="M422" s="175">
        <f>+L422</f>
        <v>33769045</v>
      </c>
      <c r="N422" s="160" t="s">
        <v>700</v>
      </c>
      <c r="O422" s="160" t="s">
        <v>79</v>
      </c>
      <c r="P422" s="161" t="s">
        <v>463</v>
      </c>
      <c r="Q422" s="160" t="s">
        <v>1617</v>
      </c>
      <c r="R422" s="164" t="s">
        <v>28</v>
      </c>
      <c r="S422" s="165">
        <v>8131</v>
      </c>
      <c r="T422" s="165">
        <v>2024110010238</v>
      </c>
      <c r="U422" s="165">
        <v>7</v>
      </c>
      <c r="V422" s="166">
        <v>45712</v>
      </c>
      <c r="W422" s="124">
        <f t="shared" si="5"/>
        <v>2</v>
      </c>
    </row>
    <row r="423" spans="1:23" ht="12.75" customHeight="1">
      <c r="A423" s="173" t="s">
        <v>1569</v>
      </c>
      <c r="B423" s="187">
        <v>7</v>
      </c>
      <c r="C423" s="173" t="s">
        <v>30</v>
      </c>
      <c r="D423" s="173">
        <v>80111600</v>
      </c>
      <c r="E423" s="173" t="s">
        <v>1497</v>
      </c>
      <c r="F423" s="173" t="s">
        <v>309</v>
      </c>
      <c r="G423" s="173" t="s">
        <v>675</v>
      </c>
      <c r="H423" s="173">
        <v>1</v>
      </c>
      <c r="I423" s="173">
        <v>1</v>
      </c>
      <c r="J423" s="173" t="s">
        <v>84</v>
      </c>
      <c r="K423" s="173" t="s">
        <v>85</v>
      </c>
      <c r="L423" s="185">
        <f>224262+10100000+10000000+1200000+857994+22000000</f>
        <v>44382256</v>
      </c>
      <c r="M423" s="185">
        <f>+I423*L423</f>
        <v>44382256</v>
      </c>
      <c r="N423" s="173" t="s">
        <v>700</v>
      </c>
      <c r="O423" s="173" t="s">
        <v>79</v>
      </c>
      <c r="P423" s="184" t="s">
        <v>463</v>
      </c>
      <c r="Q423" s="173" t="s">
        <v>1618</v>
      </c>
      <c r="R423" s="164" t="s">
        <v>28</v>
      </c>
      <c r="S423" s="165">
        <v>8131</v>
      </c>
      <c r="T423" s="165">
        <v>2024110010238</v>
      </c>
      <c r="U423" s="165">
        <v>7</v>
      </c>
      <c r="V423" s="166">
        <v>45712</v>
      </c>
      <c r="W423" s="124">
        <f t="shared" si="5"/>
        <v>1</v>
      </c>
    </row>
    <row r="424" spans="1:23" ht="12.75" customHeight="1">
      <c r="A424" s="160" t="s">
        <v>1884</v>
      </c>
      <c r="B424" s="182" t="s">
        <v>563</v>
      </c>
      <c r="C424" s="160" t="s">
        <v>30</v>
      </c>
      <c r="D424" s="160">
        <v>80111600</v>
      </c>
      <c r="E424" s="160" t="s">
        <v>1371</v>
      </c>
      <c r="F424" s="160" t="s">
        <v>461</v>
      </c>
      <c r="G424" s="160" t="s">
        <v>83</v>
      </c>
      <c r="H424" s="160">
        <v>4</v>
      </c>
      <c r="I424" s="160">
        <v>1</v>
      </c>
      <c r="J424" s="160" t="s">
        <v>84</v>
      </c>
      <c r="K424" s="160" t="s">
        <v>85</v>
      </c>
      <c r="L424" s="175">
        <v>2650000</v>
      </c>
      <c r="M424" s="175">
        <f t="shared" ref="M424:M435" si="14">+L424*H424</f>
        <v>10600000</v>
      </c>
      <c r="N424" s="160" t="s">
        <v>590</v>
      </c>
      <c r="O424" s="160" t="s">
        <v>79</v>
      </c>
      <c r="P424" s="161" t="s">
        <v>463</v>
      </c>
      <c r="Q424" s="168"/>
      <c r="R424" s="164" t="s">
        <v>28</v>
      </c>
      <c r="S424" s="165">
        <v>8131</v>
      </c>
      <c r="T424" s="165">
        <v>2024110010238</v>
      </c>
      <c r="U424" s="165">
        <v>7</v>
      </c>
      <c r="V424" s="166">
        <v>45712</v>
      </c>
      <c r="W424" s="124">
        <f t="shared" si="5"/>
        <v>2</v>
      </c>
    </row>
    <row r="425" spans="1:23" ht="12.75" customHeight="1">
      <c r="A425" s="160" t="s">
        <v>1518</v>
      </c>
      <c r="B425" s="182" t="s">
        <v>563</v>
      </c>
      <c r="C425" s="160" t="s">
        <v>30</v>
      </c>
      <c r="D425" s="160">
        <v>80111600</v>
      </c>
      <c r="E425" s="160" t="s">
        <v>1619</v>
      </c>
      <c r="F425" s="160" t="s">
        <v>461</v>
      </c>
      <c r="G425" s="160" t="s">
        <v>83</v>
      </c>
      <c r="H425" s="160">
        <v>5</v>
      </c>
      <c r="I425" s="160">
        <v>1</v>
      </c>
      <c r="J425" s="160" t="s">
        <v>84</v>
      </c>
      <c r="K425" s="160" t="s">
        <v>85</v>
      </c>
      <c r="L425" s="175">
        <v>2300000</v>
      </c>
      <c r="M425" s="175">
        <f t="shared" si="14"/>
        <v>11500000</v>
      </c>
      <c r="N425" s="160" t="s">
        <v>590</v>
      </c>
      <c r="O425" s="160" t="s">
        <v>79</v>
      </c>
      <c r="P425" s="161" t="s">
        <v>463</v>
      </c>
      <c r="Q425" s="160" t="s">
        <v>1620</v>
      </c>
      <c r="R425" s="164" t="s">
        <v>28</v>
      </c>
      <c r="S425" s="165">
        <v>8131</v>
      </c>
      <c r="T425" s="165">
        <v>2024110010238</v>
      </c>
      <c r="U425" s="165">
        <v>7</v>
      </c>
      <c r="V425" s="166">
        <v>45712</v>
      </c>
      <c r="W425" s="124">
        <f t="shared" si="5"/>
        <v>2</v>
      </c>
    </row>
    <row r="426" spans="1:23" ht="12.75" customHeight="1">
      <c r="A426" s="160" t="s">
        <v>1884</v>
      </c>
      <c r="B426" s="182" t="s">
        <v>564</v>
      </c>
      <c r="C426" s="160" t="s">
        <v>30</v>
      </c>
      <c r="D426" s="160">
        <v>80111600</v>
      </c>
      <c r="E426" s="160" t="s">
        <v>1372</v>
      </c>
      <c r="F426" s="160" t="s">
        <v>461</v>
      </c>
      <c r="G426" s="160" t="s">
        <v>83</v>
      </c>
      <c r="H426" s="160">
        <v>4</v>
      </c>
      <c r="I426" s="160">
        <v>1</v>
      </c>
      <c r="J426" s="160" t="s">
        <v>84</v>
      </c>
      <c r="K426" s="160" t="s">
        <v>85</v>
      </c>
      <c r="L426" s="175">
        <v>2650000</v>
      </c>
      <c r="M426" s="175">
        <f t="shared" si="14"/>
        <v>10600000</v>
      </c>
      <c r="N426" s="160" t="s">
        <v>590</v>
      </c>
      <c r="O426" s="160" t="s">
        <v>79</v>
      </c>
      <c r="P426" s="161" t="s">
        <v>463</v>
      </c>
      <c r="Q426" s="168"/>
      <c r="R426" s="164" t="s">
        <v>28</v>
      </c>
      <c r="S426" s="165">
        <v>8131</v>
      </c>
      <c r="T426" s="165">
        <v>2024110010238</v>
      </c>
      <c r="U426" s="165">
        <v>7</v>
      </c>
      <c r="V426" s="166">
        <v>45712</v>
      </c>
      <c r="W426" s="124">
        <f t="shared" si="5"/>
        <v>2</v>
      </c>
    </row>
    <row r="427" spans="1:23" ht="12.75" customHeight="1">
      <c r="A427" s="160" t="s">
        <v>1518</v>
      </c>
      <c r="B427" s="182" t="s">
        <v>564</v>
      </c>
      <c r="C427" s="160" t="s">
        <v>30</v>
      </c>
      <c r="D427" s="160">
        <v>80111600</v>
      </c>
      <c r="E427" s="160" t="s">
        <v>1619</v>
      </c>
      <c r="F427" s="160" t="s">
        <v>461</v>
      </c>
      <c r="G427" s="160" t="s">
        <v>83</v>
      </c>
      <c r="H427" s="160">
        <v>5</v>
      </c>
      <c r="I427" s="160">
        <v>1</v>
      </c>
      <c r="J427" s="160" t="s">
        <v>84</v>
      </c>
      <c r="K427" s="160" t="s">
        <v>85</v>
      </c>
      <c r="L427" s="175">
        <v>2650000</v>
      </c>
      <c r="M427" s="175">
        <f t="shared" si="14"/>
        <v>13250000</v>
      </c>
      <c r="N427" s="160" t="s">
        <v>590</v>
      </c>
      <c r="O427" s="160" t="s">
        <v>79</v>
      </c>
      <c r="P427" s="161" t="s">
        <v>463</v>
      </c>
      <c r="Q427" s="160" t="s">
        <v>1620</v>
      </c>
      <c r="R427" s="164" t="s">
        <v>28</v>
      </c>
      <c r="S427" s="165">
        <v>8131</v>
      </c>
      <c r="T427" s="165">
        <v>2024110010238</v>
      </c>
      <c r="U427" s="165">
        <v>7</v>
      </c>
      <c r="V427" s="166">
        <v>45712</v>
      </c>
      <c r="W427" s="124">
        <f t="shared" si="5"/>
        <v>2</v>
      </c>
    </row>
    <row r="428" spans="1:23" ht="12.75" customHeight="1">
      <c r="A428" s="160" t="s">
        <v>1884</v>
      </c>
      <c r="B428" s="182" t="s">
        <v>566</v>
      </c>
      <c r="C428" s="160" t="s">
        <v>30</v>
      </c>
      <c r="D428" s="160">
        <v>80111600</v>
      </c>
      <c r="E428" s="160" t="s">
        <v>1374</v>
      </c>
      <c r="F428" s="160" t="s">
        <v>461</v>
      </c>
      <c r="G428" s="160" t="s">
        <v>83</v>
      </c>
      <c r="H428" s="160">
        <v>4</v>
      </c>
      <c r="I428" s="160">
        <v>1</v>
      </c>
      <c r="J428" s="160" t="s">
        <v>84</v>
      </c>
      <c r="K428" s="160" t="s">
        <v>85</v>
      </c>
      <c r="L428" s="175">
        <v>2650000</v>
      </c>
      <c r="M428" s="175">
        <f t="shared" si="14"/>
        <v>10600000</v>
      </c>
      <c r="N428" s="160" t="s">
        <v>590</v>
      </c>
      <c r="O428" s="160" t="s">
        <v>79</v>
      </c>
      <c r="P428" s="161" t="s">
        <v>463</v>
      </c>
      <c r="Q428" s="168"/>
      <c r="R428" s="164" t="s">
        <v>28</v>
      </c>
      <c r="S428" s="165">
        <v>8131</v>
      </c>
      <c r="T428" s="165">
        <v>2024110010238</v>
      </c>
      <c r="U428" s="165">
        <v>7</v>
      </c>
      <c r="V428" s="166">
        <v>45712</v>
      </c>
      <c r="W428" s="124">
        <f t="shared" si="5"/>
        <v>2</v>
      </c>
    </row>
    <row r="429" spans="1:23" ht="12.75" customHeight="1">
      <c r="A429" s="160" t="s">
        <v>1518</v>
      </c>
      <c r="B429" s="182" t="s">
        <v>566</v>
      </c>
      <c r="C429" s="160" t="s">
        <v>30</v>
      </c>
      <c r="D429" s="160">
        <v>80111600</v>
      </c>
      <c r="E429" s="160" t="s">
        <v>1619</v>
      </c>
      <c r="F429" s="160" t="s">
        <v>461</v>
      </c>
      <c r="G429" s="160" t="s">
        <v>83</v>
      </c>
      <c r="H429" s="160">
        <v>7</v>
      </c>
      <c r="I429" s="160">
        <v>1</v>
      </c>
      <c r="J429" s="160" t="s">
        <v>84</v>
      </c>
      <c r="K429" s="160" t="s">
        <v>85</v>
      </c>
      <c r="L429" s="175">
        <v>2500000</v>
      </c>
      <c r="M429" s="175">
        <f t="shared" si="14"/>
        <v>17500000</v>
      </c>
      <c r="N429" s="160" t="s">
        <v>590</v>
      </c>
      <c r="O429" s="160" t="s">
        <v>79</v>
      </c>
      <c r="P429" s="161" t="s">
        <v>463</v>
      </c>
      <c r="Q429" s="160" t="s">
        <v>1620</v>
      </c>
      <c r="R429" s="164" t="s">
        <v>28</v>
      </c>
      <c r="S429" s="165">
        <v>8131</v>
      </c>
      <c r="T429" s="165">
        <v>2024110010238</v>
      </c>
      <c r="U429" s="165">
        <v>7</v>
      </c>
      <c r="V429" s="166">
        <v>45712</v>
      </c>
      <c r="W429" s="124">
        <f t="shared" si="5"/>
        <v>2</v>
      </c>
    </row>
    <row r="430" spans="1:23" ht="12.75" customHeight="1">
      <c r="A430" s="160" t="s">
        <v>1884</v>
      </c>
      <c r="B430" s="182" t="s">
        <v>567</v>
      </c>
      <c r="C430" s="160" t="s">
        <v>30</v>
      </c>
      <c r="D430" s="160">
        <v>80111600</v>
      </c>
      <c r="E430" s="160" t="s">
        <v>1375</v>
      </c>
      <c r="F430" s="160" t="s">
        <v>461</v>
      </c>
      <c r="G430" s="160" t="s">
        <v>83</v>
      </c>
      <c r="H430" s="160">
        <v>4</v>
      </c>
      <c r="I430" s="160">
        <v>1</v>
      </c>
      <c r="J430" s="160" t="s">
        <v>84</v>
      </c>
      <c r="K430" s="160" t="s">
        <v>85</v>
      </c>
      <c r="L430" s="175">
        <v>2650000</v>
      </c>
      <c r="M430" s="175">
        <f t="shared" si="14"/>
        <v>10600000</v>
      </c>
      <c r="N430" s="160" t="s">
        <v>590</v>
      </c>
      <c r="O430" s="160" t="s">
        <v>79</v>
      </c>
      <c r="P430" s="161" t="s">
        <v>463</v>
      </c>
      <c r="Q430" s="168"/>
      <c r="R430" s="164" t="s">
        <v>28</v>
      </c>
      <c r="S430" s="165">
        <v>8131</v>
      </c>
      <c r="T430" s="165">
        <v>2024110010238</v>
      </c>
      <c r="U430" s="165">
        <v>7</v>
      </c>
      <c r="V430" s="166">
        <v>45712</v>
      </c>
      <c r="W430" s="124">
        <f t="shared" si="5"/>
        <v>2</v>
      </c>
    </row>
    <row r="431" spans="1:23" ht="12.75" customHeight="1">
      <c r="A431" s="160" t="s">
        <v>1518</v>
      </c>
      <c r="B431" s="182" t="s">
        <v>567</v>
      </c>
      <c r="C431" s="160" t="s">
        <v>30</v>
      </c>
      <c r="D431" s="160">
        <v>80111600</v>
      </c>
      <c r="E431" s="160" t="s">
        <v>1619</v>
      </c>
      <c r="F431" s="160" t="s">
        <v>461</v>
      </c>
      <c r="G431" s="160" t="s">
        <v>83</v>
      </c>
      <c r="H431" s="160">
        <v>5</v>
      </c>
      <c r="I431" s="160">
        <v>1</v>
      </c>
      <c r="J431" s="160" t="s">
        <v>84</v>
      </c>
      <c r="K431" s="160" t="s">
        <v>85</v>
      </c>
      <c r="L431" s="175">
        <v>3100000</v>
      </c>
      <c r="M431" s="175">
        <f t="shared" si="14"/>
        <v>15500000</v>
      </c>
      <c r="N431" s="160" t="s">
        <v>590</v>
      </c>
      <c r="O431" s="160" t="s">
        <v>79</v>
      </c>
      <c r="P431" s="161" t="s">
        <v>463</v>
      </c>
      <c r="Q431" s="160" t="s">
        <v>1620</v>
      </c>
      <c r="R431" s="164" t="s">
        <v>28</v>
      </c>
      <c r="S431" s="165">
        <v>8131</v>
      </c>
      <c r="T431" s="165">
        <v>2024110010238</v>
      </c>
      <c r="U431" s="165">
        <v>7</v>
      </c>
      <c r="V431" s="166">
        <v>45712</v>
      </c>
      <c r="W431" s="124">
        <f t="shared" si="5"/>
        <v>2</v>
      </c>
    </row>
    <row r="432" spans="1:23" ht="12.75" customHeight="1">
      <c r="A432" s="160" t="s">
        <v>1884</v>
      </c>
      <c r="B432" s="182" t="s">
        <v>587</v>
      </c>
      <c r="C432" s="160" t="s">
        <v>30</v>
      </c>
      <c r="D432" s="160">
        <v>80111600</v>
      </c>
      <c r="E432" s="160" t="s">
        <v>1621</v>
      </c>
      <c r="F432" s="160" t="s">
        <v>461</v>
      </c>
      <c r="G432" s="160" t="s">
        <v>83</v>
      </c>
      <c r="H432" s="160">
        <v>3</v>
      </c>
      <c r="I432" s="160">
        <v>1</v>
      </c>
      <c r="J432" s="160" t="s">
        <v>84</v>
      </c>
      <c r="K432" s="160" t="s">
        <v>85</v>
      </c>
      <c r="L432" s="175">
        <v>4500000</v>
      </c>
      <c r="M432" s="175">
        <f t="shared" si="14"/>
        <v>13500000</v>
      </c>
      <c r="N432" s="160" t="s">
        <v>590</v>
      </c>
      <c r="O432" s="160" t="s">
        <v>79</v>
      </c>
      <c r="P432" s="161" t="s">
        <v>463</v>
      </c>
      <c r="Q432" s="168"/>
      <c r="R432" s="164" t="s">
        <v>28</v>
      </c>
      <c r="S432" s="165">
        <v>8131</v>
      </c>
      <c r="T432" s="165">
        <v>2024110010238</v>
      </c>
      <c r="U432" s="165">
        <v>7</v>
      </c>
      <c r="V432" s="166">
        <v>45712</v>
      </c>
      <c r="W432" s="124">
        <f t="shared" si="5"/>
        <v>2</v>
      </c>
    </row>
    <row r="433" spans="1:23" ht="12.75" customHeight="1">
      <c r="A433" s="160" t="s">
        <v>1518</v>
      </c>
      <c r="B433" s="182" t="s">
        <v>587</v>
      </c>
      <c r="C433" s="160" t="s">
        <v>30</v>
      </c>
      <c r="D433" s="160">
        <v>80111600</v>
      </c>
      <c r="E433" s="160" t="s">
        <v>1621</v>
      </c>
      <c r="F433" s="160" t="s">
        <v>461</v>
      </c>
      <c r="G433" s="160" t="s">
        <v>83</v>
      </c>
      <c r="H433" s="160">
        <v>5</v>
      </c>
      <c r="I433" s="160">
        <v>1</v>
      </c>
      <c r="J433" s="160" t="s">
        <v>84</v>
      </c>
      <c r="K433" s="160" t="s">
        <v>85</v>
      </c>
      <c r="L433" s="175">
        <v>4700000</v>
      </c>
      <c r="M433" s="175">
        <f t="shared" si="14"/>
        <v>23500000</v>
      </c>
      <c r="N433" s="160" t="s">
        <v>590</v>
      </c>
      <c r="O433" s="160" t="s">
        <v>79</v>
      </c>
      <c r="P433" s="161" t="s">
        <v>463</v>
      </c>
      <c r="Q433" s="160" t="s">
        <v>1622</v>
      </c>
      <c r="R433" s="164" t="s">
        <v>28</v>
      </c>
      <c r="S433" s="165">
        <v>8131</v>
      </c>
      <c r="T433" s="165">
        <v>2024110010238</v>
      </c>
      <c r="U433" s="165">
        <v>7</v>
      </c>
      <c r="V433" s="166">
        <v>45712</v>
      </c>
      <c r="W433" s="124">
        <f t="shared" si="5"/>
        <v>2</v>
      </c>
    </row>
    <row r="434" spans="1:23" ht="12.75" customHeight="1">
      <c r="A434" s="160" t="s">
        <v>1884</v>
      </c>
      <c r="B434" s="182" t="s">
        <v>588</v>
      </c>
      <c r="C434" s="160" t="s">
        <v>30</v>
      </c>
      <c r="D434" s="160">
        <v>80111600</v>
      </c>
      <c r="E434" s="160" t="s">
        <v>589</v>
      </c>
      <c r="F434" s="160" t="s">
        <v>461</v>
      </c>
      <c r="G434" s="160" t="s">
        <v>83</v>
      </c>
      <c r="H434" s="160">
        <v>3</v>
      </c>
      <c r="I434" s="160">
        <v>1</v>
      </c>
      <c r="J434" s="160" t="s">
        <v>84</v>
      </c>
      <c r="K434" s="160" t="s">
        <v>85</v>
      </c>
      <c r="L434" s="175">
        <v>4500000</v>
      </c>
      <c r="M434" s="175">
        <f t="shared" si="14"/>
        <v>13500000</v>
      </c>
      <c r="N434" s="160" t="s">
        <v>590</v>
      </c>
      <c r="O434" s="160" t="s">
        <v>79</v>
      </c>
      <c r="P434" s="161" t="s">
        <v>463</v>
      </c>
      <c r="Q434" s="168"/>
      <c r="R434" s="164" t="s">
        <v>28</v>
      </c>
      <c r="S434" s="165">
        <v>8131</v>
      </c>
      <c r="T434" s="165">
        <v>2024110010238</v>
      </c>
      <c r="U434" s="165">
        <v>7</v>
      </c>
      <c r="V434" s="166">
        <v>45712</v>
      </c>
      <c r="W434" s="124">
        <f t="shared" si="5"/>
        <v>2</v>
      </c>
    </row>
    <row r="435" spans="1:23" ht="12.75" customHeight="1">
      <c r="A435" s="160" t="s">
        <v>1518</v>
      </c>
      <c r="B435" s="182" t="s">
        <v>588</v>
      </c>
      <c r="C435" s="160" t="s">
        <v>30</v>
      </c>
      <c r="D435" s="160">
        <v>80111600</v>
      </c>
      <c r="E435" s="160" t="s">
        <v>589</v>
      </c>
      <c r="F435" s="160" t="s">
        <v>461</v>
      </c>
      <c r="G435" s="160" t="s">
        <v>83</v>
      </c>
      <c r="H435" s="160">
        <v>5</v>
      </c>
      <c r="I435" s="160">
        <v>1</v>
      </c>
      <c r="J435" s="160" t="s">
        <v>84</v>
      </c>
      <c r="K435" s="160" t="s">
        <v>85</v>
      </c>
      <c r="L435" s="175">
        <v>4700000</v>
      </c>
      <c r="M435" s="175">
        <f t="shared" si="14"/>
        <v>23500000</v>
      </c>
      <c r="N435" s="160" t="s">
        <v>590</v>
      </c>
      <c r="O435" s="160" t="s">
        <v>79</v>
      </c>
      <c r="P435" s="161" t="s">
        <v>463</v>
      </c>
      <c r="Q435" s="168"/>
      <c r="R435" s="164" t="s">
        <v>28</v>
      </c>
      <c r="S435" s="165">
        <v>8131</v>
      </c>
      <c r="T435" s="165">
        <v>2024110010238</v>
      </c>
      <c r="U435" s="165">
        <v>7</v>
      </c>
      <c r="V435" s="166">
        <v>45712</v>
      </c>
      <c r="W435" s="124">
        <f t="shared" si="5"/>
        <v>2</v>
      </c>
    </row>
    <row r="436" spans="1:23" ht="12.75" customHeight="1">
      <c r="A436" s="160" t="s">
        <v>1589</v>
      </c>
      <c r="B436" s="182" t="s">
        <v>570</v>
      </c>
      <c r="C436" s="160" t="s">
        <v>30</v>
      </c>
      <c r="D436" s="160">
        <v>80111600</v>
      </c>
      <c r="E436" s="160" t="s">
        <v>1378</v>
      </c>
      <c r="F436" s="160" t="s">
        <v>461</v>
      </c>
      <c r="G436" s="160" t="s">
        <v>83</v>
      </c>
      <c r="H436" s="160">
        <v>6</v>
      </c>
      <c r="I436" s="160">
        <v>1</v>
      </c>
      <c r="J436" s="160" t="s">
        <v>84</v>
      </c>
      <c r="K436" s="160" t="s">
        <v>85</v>
      </c>
      <c r="L436" s="175">
        <v>3710000</v>
      </c>
      <c r="M436" s="175">
        <v>29680000</v>
      </c>
      <c r="N436" s="160" t="s">
        <v>590</v>
      </c>
      <c r="O436" s="160" t="s">
        <v>79</v>
      </c>
      <c r="P436" s="161" t="s">
        <v>463</v>
      </c>
      <c r="Q436" s="160" t="s">
        <v>1623</v>
      </c>
      <c r="R436" s="164" t="s">
        <v>28</v>
      </c>
      <c r="S436" s="165">
        <v>8131</v>
      </c>
      <c r="T436" s="165">
        <v>2024110010238</v>
      </c>
      <c r="U436" s="165">
        <v>7</v>
      </c>
      <c r="V436" s="166">
        <v>45712</v>
      </c>
      <c r="W436" s="124">
        <f t="shared" si="5"/>
        <v>1</v>
      </c>
    </row>
    <row r="437" spans="1:23" ht="12.75" customHeight="1">
      <c r="A437" s="160" t="s">
        <v>1884</v>
      </c>
      <c r="B437" s="182" t="s">
        <v>585</v>
      </c>
      <c r="C437" s="160" t="s">
        <v>30</v>
      </c>
      <c r="D437" s="160">
        <v>80111600</v>
      </c>
      <c r="E437" s="160" t="s">
        <v>1393</v>
      </c>
      <c r="F437" s="160" t="s">
        <v>83</v>
      </c>
      <c r="G437" s="160" t="s">
        <v>83</v>
      </c>
      <c r="H437" s="263">
        <v>4</v>
      </c>
      <c r="I437" s="161">
        <v>1</v>
      </c>
      <c r="J437" s="160" t="s">
        <v>84</v>
      </c>
      <c r="K437" s="160" t="s">
        <v>85</v>
      </c>
      <c r="L437" s="175">
        <v>4450000</v>
      </c>
      <c r="M437" s="175">
        <f>+L437*H437</f>
        <v>17800000</v>
      </c>
      <c r="N437" s="160" t="s">
        <v>590</v>
      </c>
      <c r="O437" s="160" t="s">
        <v>79</v>
      </c>
      <c r="P437" s="161" t="s">
        <v>463</v>
      </c>
      <c r="Q437" s="168"/>
      <c r="R437" s="164" t="s">
        <v>28</v>
      </c>
      <c r="S437" s="165">
        <v>8131</v>
      </c>
      <c r="T437" s="165">
        <v>2024110010238</v>
      </c>
      <c r="U437" s="165">
        <v>7</v>
      </c>
      <c r="V437" s="166">
        <v>45712</v>
      </c>
      <c r="W437" s="124">
        <f t="shared" si="5"/>
        <v>2</v>
      </c>
    </row>
    <row r="438" spans="1:23" ht="63" customHeight="1">
      <c r="A438" s="160" t="s">
        <v>1518</v>
      </c>
      <c r="B438" s="182" t="s">
        <v>585</v>
      </c>
      <c r="C438" s="160" t="s">
        <v>30</v>
      </c>
      <c r="D438" s="160">
        <v>80111600</v>
      </c>
      <c r="E438" s="160" t="s">
        <v>1624</v>
      </c>
      <c r="F438" s="168"/>
      <c r="G438" s="168"/>
      <c r="H438" s="168"/>
      <c r="I438" s="168"/>
      <c r="J438" s="160" t="s">
        <v>84</v>
      </c>
      <c r="K438" s="160" t="s">
        <v>85</v>
      </c>
      <c r="L438" s="188"/>
      <c r="M438" s="175">
        <v>12130000</v>
      </c>
      <c r="N438" s="160" t="s">
        <v>590</v>
      </c>
      <c r="O438" s="160" t="s">
        <v>79</v>
      </c>
      <c r="P438" s="161" t="s">
        <v>463</v>
      </c>
      <c r="Q438" s="160" t="s">
        <v>1625</v>
      </c>
      <c r="R438" s="164" t="s">
        <v>28</v>
      </c>
      <c r="S438" s="165">
        <v>8131</v>
      </c>
      <c r="T438" s="165">
        <v>2024110010238</v>
      </c>
      <c r="U438" s="165">
        <v>7</v>
      </c>
      <c r="V438" s="166">
        <v>45712</v>
      </c>
      <c r="W438" s="124">
        <f t="shared" si="5"/>
        <v>2</v>
      </c>
    </row>
    <row r="439" spans="1:23" ht="12.75" customHeight="1">
      <c r="A439" s="264" t="s">
        <v>1884</v>
      </c>
      <c r="B439" s="182" t="s">
        <v>110</v>
      </c>
      <c r="C439" s="265" t="s">
        <v>34</v>
      </c>
      <c r="D439" s="265">
        <v>80111600</v>
      </c>
      <c r="E439" s="265" t="s">
        <v>81</v>
      </c>
      <c r="F439" s="169" t="s">
        <v>82</v>
      </c>
      <c r="G439" s="265" t="s">
        <v>83</v>
      </c>
      <c r="H439" s="265">
        <v>4</v>
      </c>
      <c r="I439" s="265">
        <v>1</v>
      </c>
      <c r="J439" s="265" t="s">
        <v>84</v>
      </c>
      <c r="K439" s="265" t="s">
        <v>85</v>
      </c>
      <c r="L439" s="266">
        <v>4500000</v>
      </c>
      <c r="M439" s="267">
        <v>27000000</v>
      </c>
      <c r="N439" s="265" t="s">
        <v>86</v>
      </c>
      <c r="O439" s="265" t="s">
        <v>79</v>
      </c>
      <c r="P439" s="268" t="s">
        <v>87</v>
      </c>
      <c r="Q439" s="269"/>
      <c r="R439" s="111" t="s">
        <v>33</v>
      </c>
      <c r="S439" s="58">
        <v>8025</v>
      </c>
      <c r="T439" s="194">
        <v>2024110010079</v>
      </c>
      <c r="U439" s="194">
        <v>8</v>
      </c>
      <c r="V439" s="195">
        <v>45713</v>
      </c>
      <c r="W439" s="124">
        <f t="shared" si="5"/>
        <v>2</v>
      </c>
    </row>
    <row r="440" spans="1:23" ht="12.75" customHeight="1">
      <c r="A440" s="189" t="s">
        <v>1518</v>
      </c>
      <c r="B440" s="182" t="s">
        <v>110</v>
      </c>
      <c r="C440" s="190" t="s">
        <v>34</v>
      </c>
      <c r="D440" s="190">
        <v>80111600</v>
      </c>
      <c r="E440" s="190" t="s">
        <v>81</v>
      </c>
      <c r="F440" s="136" t="s">
        <v>82</v>
      </c>
      <c r="G440" s="190" t="s">
        <v>83</v>
      </c>
      <c r="H440" s="190">
        <v>3</v>
      </c>
      <c r="I440" s="190">
        <v>1</v>
      </c>
      <c r="J440" s="190" t="s">
        <v>84</v>
      </c>
      <c r="K440" s="190" t="s">
        <v>85</v>
      </c>
      <c r="L440" s="191">
        <v>3719000</v>
      </c>
      <c r="M440" s="192">
        <v>11157000</v>
      </c>
      <c r="N440" s="190" t="s">
        <v>86</v>
      </c>
      <c r="O440" s="190" t="s">
        <v>79</v>
      </c>
      <c r="P440" s="193" t="s">
        <v>87</v>
      </c>
      <c r="Q440" s="190" t="s">
        <v>1626</v>
      </c>
      <c r="R440" s="111" t="s">
        <v>33</v>
      </c>
      <c r="S440" s="58">
        <v>8025</v>
      </c>
      <c r="T440" s="194">
        <v>2024110010079</v>
      </c>
      <c r="U440" s="194">
        <v>8</v>
      </c>
      <c r="V440" s="195">
        <v>45713</v>
      </c>
      <c r="W440" s="124">
        <f t="shared" si="5"/>
        <v>2</v>
      </c>
    </row>
    <row r="441" spans="1:23" ht="12.75" customHeight="1">
      <c r="A441" s="264" t="s">
        <v>1884</v>
      </c>
      <c r="B441" s="182" t="s">
        <v>111</v>
      </c>
      <c r="C441" s="190" t="s">
        <v>34</v>
      </c>
      <c r="D441" s="190">
        <v>80111600</v>
      </c>
      <c r="E441" s="190" t="s">
        <v>81</v>
      </c>
      <c r="F441" s="136" t="s">
        <v>82</v>
      </c>
      <c r="G441" s="190" t="s">
        <v>83</v>
      </c>
      <c r="H441" s="190">
        <v>4</v>
      </c>
      <c r="I441" s="190">
        <v>1</v>
      </c>
      <c r="J441" s="190" t="s">
        <v>84</v>
      </c>
      <c r="K441" s="190" t="s">
        <v>85</v>
      </c>
      <c r="L441" s="191">
        <v>5000000</v>
      </c>
      <c r="M441" s="192">
        <v>30000000</v>
      </c>
      <c r="N441" s="190" t="s">
        <v>86</v>
      </c>
      <c r="O441" s="190" t="s">
        <v>79</v>
      </c>
      <c r="P441" s="193" t="s">
        <v>87</v>
      </c>
      <c r="Q441" s="198"/>
      <c r="R441" s="111" t="s">
        <v>33</v>
      </c>
      <c r="S441" s="58">
        <v>8025</v>
      </c>
      <c r="T441" s="194">
        <v>2024110010079</v>
      </c>
      <c r="U441" s="194">
        <v>8</v>
      </c>
      <c r="V441" s="195">
        <v>45713</v>
      </c>
      <c r="W441" s="124">
        <f t="shared" si="5"/>
        <v>2</v>
      </c>
    </row>
    <row r="442" spans="1:23" ht="12.75" customHeight="1">
      <c r="A442" s="189" t="s">
        <v>1518</v>
      </c>
      <c r="B442" s="182" t="s">
        <v>111</v>
      </c>
      <c r="C442" s="190" t="s">
        <v>34</v>
      </c>
      <c r="D442" s="190">
        <v>80111600</v>
      </c>
      <c r="E442" s="190" t="s">
        <v>81</v>
      </c>
      <c r="F442" s="136" t="s">
        <v>82</v>
      </c>
      <c r="G442" s="190" t="s">
        <v>83</v>
      </c>
      <c r="H442" s="190">
        <v>5</v>
      </c>
      <c r="I442" s="190">
        <v>1</v>
      </c>
      <c r="J442" s="190" t="s">
        <v>84</v>
      </c>
      <c r="K442" s="190" t="s">
        <v>85</v>
      </c>
      <c r="L442" s="191">
        <v>8000000</v>
      </c>
      <c r="M442" s="192">
        <v>40000000</v>
      </c>
      <c r="N442" s="190" t="s">
        <v>86</v>
      </c>
      <c r="O442" s="190" t="s">
        <v>79</v>
      </c>
      <c r="P442" s="193" t="s">
        <v>87</v>
      </c>
      <c r="Q442" s="190" t="s">
        <v>1626</v>
      </c>
      <c r="R442" s="111" t="s">
        <v>33</v>
      </c>
      <c r="S442" s="58">
        <v>8025</v>
      </c>
      <c r="T442" s="194">
        <v>2024110010079</v>
      </c>
      <c r="U442" s="194">
        <v>8</v>
      </c>
      <c r="V442" s="195">
        <v>45713</v>
      </c>
      <c r="W442" s="124">
        <f t="shared" si="5"/>
        <v>2</v>
      </c>
    </row>
    <row r="443" spans="1:23" ht="12.75" customHeight="1">
      <c r="A443" s="264" t="s">
        <v>1884</v>
      </c>
      <c r="B443" s="182" t="s">
        <v>112</v>
      </c>
      <c r="C443" s="190" t="s">
        <v>34</v>
      </c>
      <c r="D443" s="190">
        <v>80111600</v>
      </c>
      <c r="E443" s="190" t="s">
        <v>81</v>
      </c>
      <c r="F443" s="136" t="s">
        <v>82</v>
      </c>
      <c r="G443" s="190" t="s">
        <v>83</v>
      </c>
      <c r="H443" s="190">
        <v>4</v>
      </c>
      <c r="I443" s="190">
        <v>1</v>
      </c>
      <c r="J443" s="190" t="s">
        <v>84</v>
      </c>
      <c r="K443" s="190" t="s">
        <v>85</v>
      </c>
      <c r="L443" s="191">
        <v>4500000</v>
      </c>
      <c r="M443" s="192">
        <v>27000000</v>
      </c>
      <c r="N443" s="190" t="s">
        <v>86</v>
      </c>
      <c r="O443" s="190" t="s">
        <v>79</v>
      </c>
      <c r="P443" s="193" t="s">
        <v>87</v>
      </c>
      <c r="Q443" s="198"/>
      <c r="R443" s="111" t="s">
        <v>33</v>
      </c>
      <c r="S443" s="58">
        <v>8025</v>
      </c>
      <c r="T443" s="194">
        <v>2024110010079</v>
      </c>
      <c r="U443" s="194">
        <v>8</v>
      </c>
      <c r="V443" s="195">
        <v>45713</v>
      </c>
      <c r="W443" s="124">
        <f t="shared" si="5"/>
        <v>2</v>
      </c>
    </row>
    <row r="444" spans="1:23" ht="12.75" customHeight="1">
      <c r="A444" s="196" t="s">
        <v>1518</v>
      </c>
      <c r="B444" s="182" t="s">
        <v>112</v>
      </c>
      <c r="C444" s="190" t="s">
        <v>34</v>
      </c>
      <c r="D444" s="190">
        <v>80111600</v>
      </c>
      <c r="E444" s="190" t="s">
        <v>81</v>
      </c>
      <c r="F444" s="136" t="s">
        <v>82</v>
      </c>
      <c r="G444" s="190" t="s">
        <v>83</v>
      </c>
      <c r="H444" s="190">
        <v>10</v>
      </c>
      <c r="I444" s="190">
        <v>1</v>
      </c>
      <c r="J444" s="190" t="s">
        <v>84</v>
      </c>
      <c r="K444" s="190" t="s">
        <v>85</v>
      </c>
      <c r="L444" s="191">
        <v>6000000</v>
      </c>
      <c r="M444" s="192">
        <v>60000000</v>
      </c>
      <c r="N444" s="190" t="s">
        <v>86</v>
      </c>
      <c r="O444" s="190" t="s">
        <v>79</v>
      </c>
      <c r="P444" s="193" t="s">
        <v>87</v>
      </c>
      <c r="Q444" s="190" t="s">
        <v>1626</v>
      </c>
      <c r="R444" s="111" t="s">
        <v>33</v>
      </c>
      <c r="S444" s="58">
        <v>8025</v>
      </c>
      <c r="T444" s="194">
        <v>2024110010079</v>
      </c>
      <c r="U444" s="194">
        <v>8</v>
      </c>
      <c r="V444" s="195">
        <v>45713</v>
      </c>
      <c r="W444" s="124">
        <f t="shared" si="5"/>
        <v>2</v>
      </c>
    </row>
    <row r="445" spans="1:23" ht="12.75" customHeight="1">
      <c r="A445" s="196" t="s">
        <v>1884</v>
      </c>
      <c r="B445" s="182" t="s">
        <v>107</v>
      </c>
      <c r="C445" s="190" t="s">
        <v>34</v>
      </c>
      <c r="D445" s="190">
        <v>80111600</v>
      </c>
      <c r="E445" s="190" t="s">
        <v>1267</v>
      </c>
      <c r="F445" s="136" t="s">
        <v>82</v>
      </c>
      <c r="G445" s="190" t="s">
        <v>83</v>
      </c>
      <c r="H445" s="190">
        <v>6</v>
      </c>
      <c r="I445" s="190">
        <v>1</v>
      </c>
      <c r="J445" s="190" t="s">
        <v>84</v>
      </c>
      <c r="K445" s="190" t="s">
        <v>85</v>
      </c>
      <c r="L445" s="191">
        <v>3800000</v>
      </c>
      <c r="M445" s="192">
        <v>22800000</v>
      </c>
      <c r="N445" s="190" t="s">
        <v>86</v>
      </c>
      <c r="O445" s="190" t="s">
        <v>79</v>
      </c>
      <c r="P445" s="193" t="s">
        <v>87</v>
      </c>
      <c r="Q445" s="198"/>
      <c r="R445" s="111" t="s">
        <v>33</v>
      </c>
      <c r="S445" s="58">
        <v>8025</v>
      </c>
      <c r="T445" s="194">
        <v>2024110010079</v>
      </c>
      <c r="U445" s="194">
        <v>8</v>
      </c>
      <c r="V445" s="195">
        <v>45713</v>
      </c>
      <c r="W445" s="124">
        <f t="shared" si="5"/>
        <v>2</v>
      </c>
    </row>
    <row r="446" spans="1:23" ht="12.75" customHeight="1">
      <c r="A446" s="196" t="s">
        <v>1518</v>
      </c>
      <c r="B446" s="182" t="s">
        <v>107</v>
      </c>
      <c r="C446" s="190" t="s">
        <v>34</v>
      </c>
      <c r="D446" s="190">
        <v>80111600</v>
      </c>
      <c r="E446" s="190" t="s">
        <v>1267</v>
      </c>
      <c r="F446" s="136" t="s">
        <v>82</v>
      </c>
      <c r="G446" s="190" t="s">
        <v>83</v>
      </c>
      <c r="H446" s="190">
        <v>4</v>
      </c>
      <c r="I446" s="190">
        <v>1</v>
      </c>
      <c r="J446" s="190" t="s">
        <v>84</v>
      </c>
      <c r="K446" s="190" t="s">
        <v>85</v>
      </c>
      <c r="L446" s="191">
        <v>3575000</v>
      </c>
      <c r="M446" s="192">
        <v>14300000</v>
      </c>
      <c r="N446" s="190" t="s">
        <v>86</v>
      </c>
      <c r="O446" s="190" t="s">
        <v>79</v>
      </c>
      <c r="P446" s="193" t="s">
        <v>87</v>
      </c>
      <c r="Q446" s="190" t="s">
        <v>1626</v>
      </c>
      <c r="R446" s="111" t="s">
        <v>33</v>
      </c>
      <c r="S446" s="58">
        <v>8025</v>
      </c>
      <c r="T446" s="194">
        <v>2024110010079</v>
      </c>
      <c r="U446" s="194">
        <v>8</v>
      </c>
      <c r="V446" s="195">
        <v>45713</v>
      </c>
      <c r="W446" s="124">
        <f t="shared" si="5"/>
        <v>2</v>
      </c>
    </row>
    <row r="447" spans="1:23" ht="12.75" customHeight="1">
      <c r="A447" s="196" t="s">
        <v>1884</v>
      </c>
      <c r="B447" s="182" t="s">
        <v>95</v>
      </c>
      <c r="C447" s="190" t="s">
        <v>34</v>
      </c>
      <c r="D447" s="190">
        <v>80111600</v>
      </c>
      <c r="E447" s="190" t="s">
        <v>81</v>
      </c>
      <c r="F447" s="136" t="s">
        <v>82</v>
      </c>
      <c r="G447" s="190" t="s">
        <v>83</v>
      </c>
      <c r="H447" s="190">
        <v>6</v>
      </c>
      <c r="I447" s="190">
        <v>1</v>
      </c>
      <c r="J447" s="190" t="s">
        <v>84</v>
      </c>
      <c r="K447" s="190" t="s">
        <v>85</v>
      </c>
      <c r="L447" s="191">
        <v>5000000</v>
      </c>
      <c r="M447" s="192">
        <v>30000000</v>
      </c>
      <c r="N447" s="190" t="s">
        <v>86</v>
      </c>
      <c r="O447" s="190" t="s">
        <v>79</v>
      </c>
      <c r="P447" s="193" t="s">
        <v>87</v>
      </c>
      <c r="Q447" s="190"/>
      <c r="R447" s="111" t="s">
        <v>33</v>
      </c>
      <c r="S447" s="58">
        <v>8025</v>
      </c>
      <c r="T447" s="194">
        <v>2024110010079</v>
      </c>
      <c r="U447" s="194">
        <v>8</v>
      </c>
      <c r="V447" s="195">
        <v>45713</v>
      </c>
      <c r="W447" s="124">
        <f t="shared" si="5"/>
        <v>2</v>
      </c>
    </row>
    <row r="448" spans="1:23" ht="12.75" customHeight="1">
      <c r="A448" s="196" t="s">
        <v>1518</v>
      </c>
      <c r="B448" s="182" t="s">
        <v>95</v>
      </c>
      <c r="C448" s="190" t="s">
        <v>34</v>
      </c>
      <c r="D448" s="190">
        <v>80111600</v>
      </c>
      <c r="E448" s="190" t="s">
        <v>81</v>
      </c>
      <c r="F448" s="136" t="s">
        <v>82</v>
      </c>
      <c r="G448" s="190" t="s">
        <v>83</v>
      </c>
      <c r="H448" s="190">
        <v>5</v>
      </c>
      <c r="I448" s="190">
        <v>1</v>
      </c>
      <c r="J448" s="190" t="s">
        <v>84</v>
      </c>
      <c r="K448" s="190" t="s">
        <v>85</v>
      </c>
      <c r="L448" s="191">
        <v>4500000</v>
      </c>
      <c r="M448" s="192">
        <v>22500000</v>
      </c>
      <c r="N448" s="190" t="s">
        <v>86</v>
      </c>
      <c r="O448" s="190" t="s">
        <v>79</v>
      </c>
      <c r="P448" s="193" t="s">
        <v>87</v>
      </c>
      <c r="Q448" s="190" t="s">
        <v>1626</v>
      </c>
      <c r="R448" s="111" t="s">
        <v>33</v>
      </c>
      <c r="S448" s="58">
        <v>8025</v>
      </c>
      <c r="T448" s="194">
        <v>2024110010079</v>
      </c>
      <c r="U448" s="194">
        <v>8</v>
      </c>
      <c r="V448" s="195">
        <v>45713</v>
      </c>
      <c r="W448" s="124">
        <f t="shared" si="5"/>
        <v>2</v>
      </c>
    </row>
    <row r="449" spans="1:23" ht="12.75" customHeight="1">
      <c r="A449" s="196" t="s">
        <v>1884</v>
      </c>
      <c r="B449" s="182" t="s">
        <v>80</v>
      </c>
      <c r="C449" s="197" t="s">
        <v>34</v>
      </c>
      <c r="D449" s="198">
        <v>80111600</v>
      </c>
      <c r="E449" s="198" t="s">
        <v>81</v>
      </c>
      <c r="F449" s="198" t="s">
        <v>82</v>
      </c>
      <c r="G449" s="198" t="s">
        <v>83</v>
      </c>
      <c r="H449" s="198">
        <v>6</v>
      </c>
      <c r="I449" s="198">
        <v>1</v>
      </c>
      <c r="J449" s="198" t="s">
        <v>84</v>
      </c>
      <c r="K449" s="198" t="s">
        <v>85</v>
      </c>
      <c r="L449" s="199">
        <v>5000000</v>
      </c>
      <c r="M449" s="199">
        <v>30000000</v>
      </c>
      <c r="N449" s="139" t="s">
        <v>86</v>
      </c>
      <c r="O449" s="139" t="s">
        <v>79</v>
      </c>
      <c r="P449" s="139" t="s">
        <v>87</v>
      </c>
      <c r="Q449" s="198"/>
      <c r="R449" s="111" t="s">
        <v>33</v>
      </c>
      <c r="S449" s="58">
        <v>8025</v>
      </c>
      <c r="T449" s="194">
        <v>2024110010079</v>
      </c>
      <c r="U449" s="194">
        <v>8</v>
      </c>
      <c r="V449" s="195">
        <v>45713</v>
      </c>
      <c r="W449" s="124">
        <f t="shared" si="5"/>
        <v>2</v>
      </c>
    </row>
    <row r="450" spans="1:23" ht="12.75" customHeight="1">
      <c r="A450" s="196" t="s">
        <v>1518</v>
      </c>
      <c r="B450" s="182" t="s">
        <v>80</v>
      </c>
      <c r="C450" s="197" t="s">
        <v>34</v>
      </c>
      <c r="D450" s="198">
        <v>80111600</v>
      </c>
      <c r="E450" s="198" t="s">
        <v>81</v>
      </c>
      <c r="F450" s="198" t="s">
        <v>82</v>
      </c>
      <c r="G450" s="198" t="s">
        <v>83</v>
      </c>
      <c r="H450" s="198">
        <v>5</v>
      </c>
      <c r="I450" s="198">
        <v>1</v>
      </c>
      <c r="J450" s="198" t="s">
        <v>84</v>
      </c>
      <c r="K450" s="198" t="s">
        <v>85</v>
      </c>
      <c r="L450" s="199">
        <v>5000000</v>
      </c>
      <c r="M450" s="199">
        <v>25000000</v>
      </c>
      <c r="N450" s="139" t="s">
        <v>86</v>
      </c>
      <c r="O450" s="139" t="s">
        <v>79</v>
      </c>
      <c r="P450" s="139" t="s">
        <v>87</v>
      </c>
      <c r="Q450" s="198" t="s">
        <v>1626</v>
      </c>
      <c r="R450" s="111" t="s">
        <v>33</v>
      </c>
      <c r="S450" s="58">
        <v>8025</v>
      </c>
      <c r="T450" s="194">
        <v>2024110010079</v>
      </c>
      <c r="U450" s="194">
        <v>8</v>
      </c>
      <c r="V450" s="195">
        <v>45713</v>
      </c>
      <c r="W450" s="124">
        <f t="shared" si="5"/>
        <v>2</v>
      </c>
    </row>
    <row r="451" spans="1:23" ht="12.75" customHeight="1">
      <c r="A451" s="196" t="s">
        <v>1884</v>
      </c>
      <c r="B451" s="182" t="s">
        <v>91</v>
      </c>
      <c r="C451" s="197" t="s">
        <v>34</v>
      </c>
      <c r="D451" s="198">
        <v>80111600</v>
      </c>
      <c r="E451" s="198" t="s">
        <v>81</v>
      </c>
      <c r="F451" s="198" t="s">
        <v>82</v>
      </c>
      <c r="G451" s="198" t="s">
        <v>83</v>
      </c>
      <c r="H451" s="198">
        <v>6</v>
      </c>
      <c r="I451" s="198">
        <v>1</v>
      </c>
      <c r="J451" s="198" t="s">
        <v>84</v>
      </c>
      <c r="K451" s="198" t="s">
        <v>85</v>
      </c>
      <c r="L451" s="199">
        <v>6000000</v>
      </c>
      <c r="M451" s="199">
        <v>36000000</v>
      </c>
      <c r="N451" s="139" t="s">
        <v>86</v>
      </c>
      <c r="O451" s="139" t="s">
        <v>79</v>
      </c>
      <c r="P451" s="139" t="s">
        <v>87</v>
      </c>
      <c r="Q451" s="198"/>
      <c r="R451" s="111" t="s">
        <v>33</v>
      </c>
      <c r="S451" s="58">
        <v>8025</v>
      </c>
      <c r="T451" s="194">
        <v>2024110010079</v>
      </c>
      <c r="U451" s="194">
        <v>8</v>
      </c>
      <c r="V451" s="195">
        <v>45713</v>
      </c>
      <c r="W451" s="124">
        <f t="shared" si="5"/>
        <v>2</v>
      </c>
    </row>
    <row r="452" spans="1:23" ht="12.75" customHeight="1">
      <c r="A452" s="196" t="s">
        <v>1518</v>
      </c>
      <c r="B452" s="182" t="s">
        <v>91</v>
      </c>
      <c r="C452" s="197" t="s">
        <v>34</v>
      </c>
      <c r="D452" s="198">
        <v>80111600</v>
      </c>
      <c r="E452" s="198" t="s">
        <v>81</v>
      </c>
      <c r="F452" s="198" t="s">
        <v>82</v>
      </c>
      <c r="G452" s="198" t="s">
        <v>83</v>
      </c>
      <c r="H452" s="198">
        <v>5</v>
      </c>
      <c r="I452" s="198">
        <v>1</v>
      </c>
      <c r="J452" s="198" t="s">
        <v>84</v>
      </c>
      <c r="K452" s="198" t="s">
        <v>85</v>
      </c>
      <c r="L452" s="199">
        <v>6000000</v>
      </c>
      <c r="M452" s="199">
        <v>30000000</v>
      </c>
      <c r="N452" s="139" t="s">
        <v>86</v>
      </c>
      <c r="O452" s="139" t="s">
        <v>79</v>
      </c>
      <c r="P452" s="139" t="s">
        <v>87</v>
      </c>
      <c r="Q452" s="190" t="s">
        <v>1626</v>
      </c>
      <c r="R452" s="111" t="s">
        <v>33</v>
      </c>
      <c r="S452" s="58">
        <v>8025</v>
      </c>
      <c r="T452" s="194">
        <v>2024110010079</v>
      </c>
      <c r="U452" s="194">
        <v>8</v>
      </c>
      <c r="V452" s="195">
        <v>45713</v>
      </c>
      <c r="W452" s="124">
        <f t="shared" si="5"/>
        <v>2</v>
      </c>
    </row>
    <row r="453" spans="1:23" ht="12.75" customHeight="1">
      <c r="A453" s="196" t="s">
        <v>1884</v>
      </c>
      <c r="B453" s="182" t="s">
        <v>70</v>
      </c>
      <c r="C453" s="190" t="s">
        <v>34</v>
      </c>
      <c r="D453" s="190">
        <v>80111600</v>
      </c>
      <c r="E453" s="190" t="s">
        <v>81</v>
      </c>
      <c r="F453" s="136" t="s">
        <v>82</v>
      </c>
      <c r="G453" s="190" t="s">
        <v>83</v>
      </c>
      <c r="H453" s="190">
        <v>5</v>
      </c>
      <c r="I453" s="190">
        <v>1</v>
      </c>
      <c r="J453" s="190" t="s">
        <v>84</v>
      </c>
      <c r="K453" s="190" t="s">
        <v>85</v>
      </c>
      <c r="L453" s="191">
        <v>4731400</v>
      </c>
      <c r="M453" s="192">
        <v>23657000</v>
      </c>
      <c r="N453" s="190" t="s">
        <v>86</v>
      </c>
      <c r="O453" s="190" t="s">
        <v>79</v>
      </c>
      <c r="P453" s="193" t="s">
        <v>87</v>
      </c>
      <c r="Q453" s="190"/>
      <c r="R453" s="111" t="s">
        <v>33</v>
      </c>
      <c r="S453" s="58">
        <v>8025</v>
      </c>
      <c r="T453" s="194">
        <v>2024110010079</v>
      </c>
      <c r="U453" s="194">
        <v>8</v>
      </c>
      <c r="V453" s="195">
        <v>45713</v>
      </c>
      <c r="W453" s="124">
        <f t="shared" si="5"/>
        <v>2</v>
      </c>
    </row>
    <row r="454" spans="1:23" ht="12.75" customHeight="1">
      <c r="A454" s="189" t="s">
        <v>1518</v>
      </c>
      <c r="B454" s="182" t="s">
        <v>70</v>
      </c>
      <c r="C454" s="190" t="s">
        <v>34</v>
      </c>
      <c r="D454" s="190">
        <v>80111600</v>
      </c>
      <c r="E454" s="190" t="s">
        <v>81</v>
      </c>
      <c r="F454" s="136" t="s">
        <v>82</v>
      </c>
      <c r="G454" s="190" t="s">
        <v>83</v>
      </c>
      <c r="H454" s="190">
        <v>5</v>
      </c>
      <c r="I454" s="190">
        <v>1</v>
      </c>
      <c r="J454" s="190" t="s">
        <v>84</v>
      </c>
      <c r="K454" s="190" t="s">
        <v>85</v>
      </c>
      <c r="L454" s="191">
        <v>4700000</v>
      </c>
      <c r="M454" s="192">
        <v>23500000</v>
      </c>
      <c r="N454" s="190" t="s">
        <v>86</v>
      </c>
      <c r="O454" s="190" t="s">
        <v>79</v>
      </c>
      <c r="P454" s="193" t="s">
        <v>87</v>
      </c>
      <c r="Q454" s="190" t="s">
        <v>1626</v>
      </c>
      <c r="R454" s="111" t="s">
        <v>33</v>
      </c>
      <c r="S454" s="58">
        <v>8025</v>
      </c>
      <c r="T454" s="194">
        <v>2024110010079</v>
      </c>
      <c r="U454" s="194">
        <v>8</v>
      </c>
      <c r="V454" s="195">
        <v>45713</v>
      </c>
      <c r="W454" s="124">
        <f t="shared" si="5"/>
        <v>2</v>
      </c>
    </row>
    <row r="455" spans="1:23" ht="12.75" customHeight="1">
      <c r="A455" s="200"/>
      <c r="B455" s="182"/>
      <c r="C455" s="201"/>
      <c r="D455" s="200"/>
      <c r="E455" s="200"/>
      <c r="F455" s="200"/>
      <c r="G455" s="200"/>
      <c r="H455" s="200"/>
      <c r="I455" s="200"/>
      <c r="J455" s="200"/>
      <c r="K455" s="200"/>
      <c r="L455" s="202"/>
      <c r="M455" s="203"/>
      <c r="N455" s="200"/>
      <c r="O455" s="200"/>
      <c r="P455" s="200"/>
      <c r="Q455" s="204"/>
      <c r="R455" s="111"/>
      <c r="S455" s="112"/>
      <c r="T455" s="194"/>
      <c r="U455" s="194"/>
      <c r="V455" s="205"/>
      <c r="W455" s="124"/>
    </row>
    <row r="456" spans="1:23" ht="12.75" customHeight="1">
      <c r="A456" s="200"/>
      <c r="B456" s="206"/>
      <c r="C456" s="201"/>
      <c r="D456" s="200"/>
      <c r="E456" s="200"/>
      <c r="F456" s="200"/>
      <c r="G456" s="200"/>
      <c r="H456" s="200"/>
      <c r="I456" s="200"/>
      <c r="J456" s="200"/>
      <c r="K456" s="200"/>
      <c r="L456" s="207"/>
      <c r="M456" s="208"/>
      <c r="N456" s="200"/>
      <c r="O456" s="200"/>
      <c r="P456" s="209"/>
      <c r="Q456" s="200"/>
      <c r="R456" s="111"/>
      <c r="S456" s="112"/>
      <c r="T456" s="194"/>
      <c r="U456" s="194"/>
      <c r="V456" s="205"/>
      <c r="W456" s="124">
        <f t="shared" ref="W456:W710" si="15">COUNTIF($B$4:$B$248,B456)</f>
        <v>0</v>
      </c>
    </row>
    <row r="457" spans="1:23" ht="12.75" customHeight="1">
      <c r="A457" s="210" t="s">
        <v>1627</v>
      </c>
      <c r="B457" s="211"/>
      <c r="C457" s="212"/>
      <c r="D457" s="212"/>
      <c r="E457" s="212"/>
      <c r="F457" s="212"/>
      <c r="G457" s="212"/>
      <c r="H457" s="212"/>
      <c r="I457" s="212"/>
      <c r="J457" s="212"/>
      <c r="K457" s="212"/>
      <c r="L457" s="212"/>
      <c r="M457" s="213"/>
      <c r="N457" s="212"/>
      <c r="O457" s="510"/>
      <c r="P457" s="511"/>
      <c r="Q457" s="512"/>
      <c r="R457" s="111"/>
      <c r="S457" s="112"/>
      <c r="T457" s="112"/>
      <c r="U457" s="112"/>
      <c r="V457" s="113"/>
      <c r="W457" s="124">
        <f t="shared" si="15"/>
        <v>0</v>
      </c>
    </row>
    <row r="458" spans="1:23" ht="12.75" customHeight="1">
      <c r="A458" s="526" t="s">
        <v>1628</v>
      </c>
      <c r="B458" s="527"/>
      <c r="C458" s="527"/>
      <c r="D458" s="527"/>
      <c r="E458" s="527"/>
      <c r="F458" s="527"/>
      <c r="G458" s="527"/>
      <c r="H458" s="527"/>
      <c r="I458" s="527"/>
      <c r="J458" s="527"/>
      <c r="K458" s="527"/>
      <c r="L458" s="527"/>
      <c r="M458" s="527"/>
      <c r="N458" s="527"/>
      <c r="O458" s="527"/>
      <c r="P458" s="527"/>
      <c r="Q458" s="528"/>
      <c r="R458" s="214"/>
      <c r="S458" s="112"/>
      <c r="T458" s="112"/>
      <c r="U458" s="112"/>
      <c r="V458" s="113"/>
      <c r="W458" s="124">
        <f t="shared" si="15"/>
        <v>0</v>
      </c>
    </row>
    <row r="459" spans="1:23" ht="75" customHeight="1">
      <c r="A459" s="529" t="s">
        <v>1629</v>
      </c>
      <c r="B459" s="512"/>
      <c r="C459" s="510"/>
      <c r="D459" s="511"/>
      <c r="E459" s="512"/>
      <c r="F459" s="513" t="s">
        <v>1630</v>
      </c>
      <c r="G459" s="514"/>
      <c r="H459" s="514"/>
      <c r="I459" s="515"/>
      <c r="J459" s="516">
        <v>2</v>
      </c>
      <c r="K459" s="511"/>
      <c r="L459" s="511"/>
      <c r="M459" s="511"/>
      <c r="N459" s="512"/>
      <c r="O459" s="216" t="s">
        <v>1631</v>
      </c>
      <c r="P459" s="517">
        <v>45706</v>
      </c>
      <c r="Q459" s="512"/>
      <c r="R459" s="217"/>
      <c r="S459" s="112"/>
      <c r="T459" s="112"/>
      <c r="U459" s="112"/>
      <c r="V459" s="113"/>
      <c r="W459" s="124">
        <f t="shared" si="15"/>
        <v>0</v>
      </c>
    </row>
    <row r="460" spans="1:23" ht="12.75" customHeight="1">
      <c r="A460" s="113"/>
      <c r="B460" s="270"/>
      <c r="C460" s="113"/>
      <c r="D460" s="113"/>
      <c r="E460" s="113"/>
      <c r="F460" s="113"/>
      <c r="G460" s="113"/>
      <c r="H460" s="113"/>
      <c r="I460" s="113"/>
      <c r="J460" s="113"/>
      <c r="K460" s="113"/>
      <c r="L460" s="113"/>
      <c r="M460" s="271"/>
      <c r="N460" s="113"/>
      <c r="O460" s="113"/>
      <c r="P460" s="113"/>
      <c r="Q460" s="272"/>
      <c r="R460" s="273"/>
      <c r="S460" s="112"/>
      <c r="T460" s="112"/>
      <c r="U460" s="112"/>
      <c r="V460" s="113"/>
      <c r="W460" s="124">
        <f t="shared" si="15"/>
        <v>0</v>
      </c>
    </row>
    <row r="461" spans="1:23" ht="12.75" customHeight="1">
      <c r="A461" s="113"/>
      <c r="B461" s="270"/>
      <c r="C461" s="113"/>
      <c r="D461" s="113"/>
      <c r="E461" s="113"/>
      <c r="F461" s="113"/>
      <c r="G461" s="113"/>
      <c r="H461" s="113"/>
      <c r="I461" s="113"/>
      <c r="J461" s="113"/>
      <c r="K461" s="113"/>
      <c r="L461" s="113"/>
      <c r="M461" s="271"/>
      <c r="N461" s="113"/>
      <c r="O461" s="113"/>
      <c r="P461" s="113"/>
      <c r="Q461" s="272"/>
      <c r="R461" s="273"/>
      <c r="S461" s="112"/>
      <c r="T461" s="112"/>
      <c r="U461" s="112"/>
      <c r="V461" s="113"/>
      <c r="W461" s="124">
        <f t="shared" si="15"/>
        <v>0</v>
      </c>
    </row>
    <row r="462" spans="1:23" ht="12.75" customHeight="1">
      <c r="A462" s="113"/>
      <c r="B462" s="270"/>
      <c r="C462" s="113"/>
      <c r="D462" s="113"/>
      <c r="E462" s="113"/>
      <c r="F462" s="113"/>
      <c r="G462" s="113"/>
      <c r="H462" s="113"/>
      <c r="I462" s="113"/>
      <c r="J462" s="113"/>
      <c r="K462" s="113"/>
      <c r="L462" s="113"/>
      <c r="M462" s="271"/>
      <c r="N462" s="113"/>
      <c r="O462" s="113"/>
      <c r="P462" s="113"/>
      <c r="Q462" s="272"/>
      <c r="R462" s="273"/>
      <c r="S462" s="112"/>
      <c r="T462" s="112"/>
      <c r="U462" s="112"/>
      <c r="V462" s="113"/>
      <c r="W462" s="124">
        <f t="shared" si="15"/>
        <v>0</v>
      </c>
    </row>
    <row r="463" spans="1:23" ht="12.75" customHeight="1">
      <c r="A463" s="113"/>
      <c r="B463" s="270"/>
      <c r="C463" s="113"/>
      <c r="D463" s="113"/>
      <c r="E463" s="113"/>
      <c r="F463" s="113"/>
      <c r="G463" s="113"/>
      <c r="H463" s="113"/>
      <c r="I463" s="113"/>
      <c r="J463" s="113"/>
      <c r="K463" s="113"/>
      <c r="L463" s="113"/>
      <c r="M463" s="271"/>
      <c r="N463" s="113"/>
      <c r="O463" s="113"/>
      <c r="P463" s="113"/>
      <c r="Q463" s="272"/>
      <c r="R463" s="273"/>
      <c r="S463" s="112"/>
      <c r="T463" s="112"/>
      <c r="U463" s="112"/>
      <c r="V463" s="113"/>
      <c r="W463" s="124">
        <f t="shared" si="15"/>
        <v>0</v>
      </c>
    </row>
    <row r="464" spans="1:23" ht="12.75" customHeight="1">
      <c r="A464" s="113"/>
      <c r="B464" s="270"/>
      <c r="C464" s="113"/>
      <c r="D464" s="113"/>
      <c r="E464" s="113"/>
      <c r="F464" s="113"/>
      <c r="G464" s="113"/>
      <c r="H464" s="113"/>
      <c r="I464" s="113"/>
      <c r="J464" s="113"/>
      <c r="K464" s="113"/>
      <c r="L464" s="113"/>
      <c r="M464" s="271"/>
      <c r="N464" s="113"/>
      <c r="O464" s="113"/>
      <c r="P464" s="113"/>
      <c r="Q464" s="272"/>
      <c r="R464" s="273"/>
      <c r="S464" s="112"/>
      <c r="T464" s="112"/>
      <c r="U464" s="112"/>
      <c r="V464" s="113"/>
      <c r="W464" s="124">
        <f t="shared" si="15"/>
        <v>0</v>
      </c>
    </row>
    <row r="465" spans="23:23" ht="12.75" customHeight="1">
      <c r="W465" s="124">
        <f t="shared" si="15"/>
        <v>0</v>
      </c>
    </row>
    <row r="466" spans="23:23" ht="12.75" customHeight="1">
      <c r="W466" s="124">
        <f t="shared" si="15"/>
        <v>0</v>
      </c>
    </row>
    <row r="467" spans="23:23" ht="12.75" customHeight="1">
      <c r="W467" s="124">
        <f t="shared" si="15"/>
        <v>0</v>
      </c>
    </row>
    <row r="468" spans="23:23" ht="12.75" customHeight="1">
      <c r="W468" s="124">
        <f t="shared" si="15"/>
        <v>0</v>
      </c>
    </row>
    <row r="469" spans="23:23" ht="12.75" customHeight="1">
      <c r="W469" s="124">
        <f t="shared" si="15"/>
        <v>0</v>
      </c>
    </row>
    <row r="470" spans="23:23" ht="12.75" customHeight="1">
      <c r="W470" s="124">
        <f t="shared" si="15"/>
        <v>0</v>
      </c>
    </row>
    <row r="471" spans="23:23" ht="12.75" customHeight="1">
      <c r="W471" s="124">
        <f t="shared" si="15"/>
        <v>0</v>
      </c>
    </row>
    <row r="472" spans="23:23" ht="12.75" customHeight="1">
      <c r="W472" s="124">
        <f t="shared" si="15"/>
        <v>0</v>
      </c>
    </row>
    <row r="473" spans="23:23" ht="12.75" customHeight="1">
      <c r="W473" s="124">
        <f t="shared" si="15"/>
        <v>0</v>
      </c>
    </row>
    <row r="474" spans="23:23" ht="12.75" customHeight="1">
      <c r="W474" s="124">
        <f t="shared" si="15"/>
        <v>0</v>
      </c>
    </row>
    <row r="475" spans="23:23" ht="12.75" customHeight="1">
      <c r="W475" s="124">
        <f t="shared" si="15"/>
        <v>0</v>
      </c>
    </row>
    <row r="476" spans="23:23" ht="12.75" customHeight="1">
      <c r="W476" s="124">
        <f t="shared" si="15"/>
        <v>0</v>
      </c>
    </row>
    <row r="477" spans="23:23" ht="12.75" customHeight="1">
      <c r="W477" s="124">
        <f t="shared" si="15"/>
        <v>0</v>
      </c>
    </row>
    <row r="478" spans="23:23" ht="12.75" customHeight="1">
      <c r="W478" s="124">
        <f t="shared" si="15"/>
        <v>0</v>
      </c>
    </row>
    <row r="479" spans="23:23" ht="12.75" customHeight="1">
      <c r="W479" s="124">
        <f t="shared" si="15"/>
        <v>0</v>
      </c>
    </row>
    <row r="480" spans="23:23" ht="12.75" customHeight="1">
      <c r="W480" s="124">
        <f t="shared" si="15"/>
        <v>0</v>
      </c>
    </row>
    <row r="481" spans="23:23" ht="12.75" customHeight="1">
      <c r="W481" s="124">
        <f t="shared" si="15"/>
        <v>0</v>
      </c>
    </row>
    <row r="482" spans="23:23" ht="12.75" customHeight="1">
      <c r="W482" s="124">
        <f t="shared" si="15"/>
        <v>0</v>
      </c>
    </row>
    <row r="483" spans="23:23" ht="12.75" customHeight="1">
      <c r="W483" s="124">
        <f t="shared" si="15"/>
        <v>0</v>
      </c>
    </row>
    <row r="484" spans="23:23" ht="12.75" customHeight="1">
      <c r="W484" s="124">
        <f t="shared" si="15"/>
        <v>0</v>
      </c>
    </row>
    <row r="485" spans="23:23" ht="12.75" customHeight="1">
      <c r="W485" s="124">
        <f t="shared" si="15"/>
        <v>0</v>
      </c>
    </row>
    <row r="486" spans="23:23" ht="12.75" customHeight="1">
      <c r="W486" s="124">
        <f t="shared" si="15"/>
        <v>0</v>
      </c>
    </row>
    <row r="487" spans="23:23" ht="12.75" customHeight="1">
      <c r="W487" s="124">
        <f t="shared" si="15"/>
        <v>0</v>
      </c>
    </row>
    <row r="488" spans="23:23" ht="12.75" customHeight="1">
      <c r="W488" s="124">
        <f t="shared" si="15"/>
        <v>0</v>
      </c>
    </row>
    <row r="489" spans="23:23" ht="12.75" customHeight="1">
      <c r="W489" s="124">
        <f t="shared" si="15"/>
        <v>0</v>
      </c>
    </row>
    <row r="490" spans="23:23" ht="12.75" customHeight="1">
      <c r="W490" s="124">
        <f t="shared" si="15"/>
        <v>0</v>
      </c>
    </row>
    <row r="491" spans="23:23" ht="12.75" customHeight="1">
      <c r="W491" s="124">
        <f t="shared" si="15"/>
        <v>0</v>
      </c>
    </row>
    <row r="492" spans="23:23" ht="12.75" customHeight="1">
      <c r="W492" s="124">
        <f t="shared" si="15"/>
        <v>0</v>
      </c>
    </row>
    <row r="493" spans="23:23" ht="12.75" customHeight="1">
      <c r="W493" s="124">
        <f t="shared" si="15"/>
        <v>0</v>
      </c>
    </row>
    <row r="494" spans="23:23" ht="12.75" customHeight="1">
      <c r="W494" s="124">
        <f t="shared" si="15"/>
        <v>0</v>
      </c>
    </row>
    <row r="495" spans="23:23" ht="12.75" customHeight="1">
      <c r="W495" s="124">
        <f t="shared" si="15"/>
        <v>0</v>
      </c>
    </row>
    <row r="496" spans="23:23" ht="12.75" customHeight="1">
      <c r="W496" s="124">
        <f t="shared" si="15"/>
        <v>0</v>
      </c>
    </row>
    <row r="497" spans="23:23" ht="12.75" customHeight="1">
      <c r="W497" s="124">
        <f t="shared" si="15"/>
        <v>0</v>
      </c>
    </row>
    <row r="498" spans="23:23" ht="12.75" customHeight="1">
      <c r="W498" s="124">
        <f t="shared" si="15"/>
        <v>0</v>
      </c>
    </row>
    <row r="499" spans="23:23" ht="12.75" customHeight="1">
      <c r="W499" s="124">
        <f t="shared" si="15"/>
        <v>0</v>
      </c>
    </row>
    <row r="500" spans="23:23" ht="12.75" customHeight="1">
      <c r="W500" s="124">
        <f t="shared" si="15"/>
        <v>0</v>
      </c>
    </row>
    <row r="501" spans="23:23" ht="12.75" customHeight="1">
      <c r="W501" s="124">
        <f t="shared" si="15"/>
        <v>0</v>
      </c>
    </row>
    <row r="502" spans="23:23" ht="12.75" customHeight="1">
      <c r="W502" s="124">
        <f t="shared" si="15"/>
        <v>0</v>
      </c>
    </row>
    <row r="503" spans="23:23" ht="12.75" customHeight="1">
      <c r="W503" s="124">
        <f t="shared" si="15"/>
        <v>0</v>
      </c>
    </row>
    <row r="504" spans="23:23" ht="12.75" customHeight="1">
      <c r="W504" s="124">
        <f t="shared" si="15"/>
        <v>0</v>
      </c>
    </row>
    <row r="505" spans="23:23" ht="12.75" customHeight="1">
      <c r="W505" s="124">
        <f t="shared" si="15"/>
        <v>0</v>
      </c>
    </row>
    <row r="506" spans="23:23" ht="12.75" customHeight="1">
      <c r="W506" s="124">
        <f t="shared" si="15"/>
        <v>0</v>
      </c>
    </row>
    <row r="507" spans="23:23" ht="12.75" customHeight="1">
      <c r="W507" s="124">
        <f t="shared" si="15"/>
        <v>0</v>
      </c>
    </row>
    <row r="508" spans="23:23" ht="12.75" customHeight="1">
      <c r="W508" s="124">
        <f t="shared" si="15"/>
        <v>0</v>
      </c>
    </row>
    <row r="509" spans="23:23" ht="12.75" customHeight="1">
      <c r="W509" s="124">
        <f t="shared" si="15"/>
        <v>0</v>
      </c>
    </row>
    <row r="510" spans="23:23" ht="12.75" customHeight="1">
      <c r="W510" s="124">
        <f t="shared" si="15"/>
        <v>0</v>
      </c>
    </row>
    <row r="511" spans="23:23" ht="12.75" customHeight="1">
      <c r="W511" s="124">
        <f t="shared" si="15"/>
        <v>0</v>
      </c>
    </row>
    <row r="512" spans="23:23" ht="12.75" customHeight="1">
      <c r="W512" s="124">
        <f t="shared" si="15"/>
        <v>0</v>
      </c>
    </row>
    <row r="513" spans="23:23" ht="12.75" customHeight="1">
      <c r="W513" s="124">
        <f t="shared" si="15"/>
        <v>0</v>
      </c>
    </row>
    <row r="514" spans="23:23" ht="12.75" customHeight="1">
      <c r="W514" s="124">
        <f t="shared" si="15"/>
        <v>0</v>
      </c>
    </row>
    <row r="515" spans="23:23" ht="12.75" customHeight="1">
      <c r="W515" s="124">
        <f t="shared" si="15"/>
        <v>0</v>
      </c>
    </row>
    <row r="516" spans="23:23" ht="12.75" customHeight="1">
      <c r="W516" s="124">
        <f t="shared" si="15"/>
        <v>0</v>
      </c>
    </row>
    <row r="517" spans="23:23" ht="12.75" customHeight="1">
      <c r="W517" s="124">
        <f t="shared" si="15"/>
        <v>0</v>
      </c>
    </row>
    <row r="518" spans="23:23" ht="12.75" customHeight="1">
      <c r="W518" s="124">
        <f t="shared" si="15"/>
        <v>0</v>
      </c>
    </row>
    <row r="519" spans="23:23" ht="12.75" customHeight="1">
      <c r="W519" s="124">
        <f t="shared" si="15"/>
        <v>0</v>
      </c>
    </row>
    <row r="520" spans="23:23" ht="12.75" customHeight="1">
      <c r="W520" s="124">
        <f t="shared" si="15"/>
        <v>0</v>
      </c>
    </row>
    <row r="521" spans="23:23" ht="12.75" customHeight="1">
      <c r="W521" s="124">
        <f t="shared" si="15"/>
        <v>0</v>
      </c>
    </row>
    <row r="522" spans="23:23" ht="12.75" customHeight="1">
      <c r="W522" s="124">
        <f t="shared" si="15"/>
        <v>0</v>
      </c>
    </row>
    <row r="523" spans="23:23" ht="12.75" customHeight="1">
      <c r="W523" s="124">
        <f t="shared" si="15"/>
        <v>0</v>
      </c>
    </row>
    <row r="524" spans="23:23" ht="12.75" customHeight="1">
      <c r="W524" s="124">
        <f t="shared" si="15"/>
        <v>0</v>
      </c>
    </row>
    <row r="525" spans="23:23" ht="12.75" customHeight="1">
      <c r="W525" s="124">
        <f t="shared" si="15"/>
        <v>0</v>
      </c>
    </row>
    <row r="526" spans="23:23" ht="12.75" customHeight="1">
      <c r="W526" s="124">
        <f t="shared" si="15"/>
        <v>0</v>
      </c>
    </row>
    <row r="527" spans="23:23" ht="12.75" customHeight="1">
      <c r="W527" s="124">
        <f t="shared" si="15"/>
        <v>0</v>
      </c>
    </row>
    <row r="528" spans="23:23" ht="12.75" customHeight="1">
      <c r="W528" s="124">
        <f t="shared" si="15"/>
        <v>0</v>
      </c>
    </row>
    <row r="529" spans="23:23" ht="12.75" customHeight="1">
      <c r="W529" s="124">
        <f t="shared" si="15"/>
        <v>0</v>
      </c>
    </row>
    <row r="530" spans="23:23" ht="12.75" customHeight="1">
      <c r="W530" s="124">
        <f t="shared" si="15"/>
        <v>0</v>
      </c>
    </row>
    <row r="531" spans="23:23" ht="12.75" customHeight="1">
      <c r="W531" s="124">
        <f t="shared" si="15"/>
        <v>0</v>
      </c>
    </row>
    <row r="532" spans="23:23" ht="12.75" customHeight="1">
      <c r="W532" s="124">
        <f t="shared" si="15"/>
        <v>0</v>
      </c>
    </row>
    <row r="533" spans="23:23" ht="12.75" customHeight="1">
      <c r="W533" s="124">
        <f t="shared" si="15"/>
        <v>0</v>
      </c>
    </row>
    <row r="534" spans="23:23" ht="12.75" customHeight="1">
      <c r="W534" s="124">
        <f t="shared" si="15"/>
        <v>0</v>
      </c>
    </row>
    <row r="535" spans="23:23" ht="12.75" customHeight="1">
      <c r="W535" s="124">
        <f t="shared" si="15"/>
        <v>0</v>
      </c>
    </row>
    <row r="536" spans="23:23" ht="12.75" customHeight="1">
      <c r="W536" s="124">
        <f t="shared" si="15"/>
        <v>0</v>
      </c>
    </row>
    <row r="537" spans="23:23" ht="12.75" customHeight="1">
      <c r="W537" s="124">
        <f t="shared" si="15"/>
        <v>0</v>
      </c>
    </row>
    <row r="538" spans="23:23" ht="12.75" customHeight="1">
      <c r="W538" s="124">
        <f t="shared" si="15"/>
        <v>0</v>
      </c>
    </row>
    <row r="539" spans="23:23" ht="12.75" customHeight="1">
      <c r="W539" s="124">
        <f t="shared" si="15"/>
        <v>0</v>
      </c>
    </row>
    <row r="540" spans="23:23" ht="12.75" customHeight="1">
      <c r="W540" s="124">
        <f t="shared" si="15"/>
        <v>0</v>
      </c>
    </row>
    <row r="541" spans="23:23" ht="12.75" customHeight="1">
      <c r="W541" s="124">
        <f t="shared" si="15"/>
        <v>0</v>
      </c>
    </row>
    <row r="542" spans="23:23" ht="12.75" customHeight="1">
      <c r="W542" s="124">
        <f t="shared" si="15"/>
        <v>0</v>
      </c>
    </row>
    <row r="543" spans="23:23" ht="12.75" customHeight="1">
      <c r="W543" s="124">
        <f t="shared" si="15"/>
        <v>0</v>
      </c>
    </row>
    <row r="544" spans="23:23" ht="12.75" customHeight="1">
      <c r="W544" s="124">
        <f t="shared" si="15"/>
        <v>0</v>
      </c>
    </row>
    <row r="545" spans="23:23" ht="12.75" customHeight="1">
      <c r="W545" s="124">
        <f t="shared" si="15"/>
        <v>0</v>
      </c>
    </row>
    <row r="546" spans="23:23" ht="12.75" customHeight="1">
      <c r="W546" s="124">
        <f t="shared" si="15"/>
        <v>0</v>
      </c>
    </row>
    <row r="547" spans="23:23" ht="12.75" customHeight="1">
      <c r="W547" s="124">
        <f t="shared" si="15"/>
        <v>0</v>
      </c>
    </row>
    <row r="548" spans="23:23" ht="12.75" customHeight="1">
      <c r="W548" s="124">
        <f t="shared" si="15"/>
        <v>0</v>
      </c>
    </row>
    <row r="549" spans="23:23" ht="12.75" customHeight="1">
      <c r="W549" s="124">
        <f t="shared" si="15"/>
        <v>0</v>
      </c>
    </row>
    <row r="550" spans="23:23" ht="12.75" customHeight="1">
      <c r="W550" s="124">
        <f t="shared" si="15"/>
        <v>0</v>
      </c>
    </row>
    <row r="551" spans="23:23" ht="12.75" customHeight="1">
      <c r="W551" s="124">
        <f t="shared" si="15"/>
        <v>0</v>
      </c>
    </row>
    <row r="552" spans="23:23" ht="12.75" customHeight="1">
      <c r="W552" s="124">
        <f t="shared" si="15"/>
        <v>0</v>
      </c>
    </row>
    <row r="553" spans="23:23" ht="12.75" customHeight="1">
      <c r="W553" s="124">
        <f t="shared" si="15"/>
        <v>0</v>
      </c>
    </row>
    <row r="554" spans="23:23" ht="12.75" customHeight="1">
      <c r="W554" s="124">
        <f t="shared" si="15"/>
        <v>0</v>
      </c>
    </row>
    <row r="555" spans="23:23" ht="12.75" customHeight="1">
      <c r="W555" s="124">
        <f t="shared" si="15"/>
        <v>0</v>
      </c>
    </row>
    <row r="556" spans="23:23" ht="12.75" customHeight="1">
      <c r="W556" s="124">
        <f t="shared" si="15"/>
        <v>0</v>
      </c>
    </row>
    <row r="557" spans="23:23" ht="12.75" customHeight="1">
      <c r="W557" s="124">
        <f t="shared" si="15"/>
        <v>0</v>
      </c>
    </row>
    <row r="558" spans="23:23" ht="12.75" customHeight="1">
      <c r="W558" s="124">
        <f t="shared" si="15"/>
        <v>0</v>
      </c>
    </row>
    <row r="559" spans="23:23" ht="12.75" customHeight="1">
      <c r="W559" s="124">
        <f t="shared" si="15"/>
        <v>0</v>
      </c>
    </row>
    <row r="560" spans="23:23" ht="12.75" customHeight="1">
      <c r="W560" s="124">
        <f t="shared" si="15"/>
        <v>0</v>
      </c>
    </row>
    <row r="561" spans="23:23" ht="12.75" customHeight="1">
      <c r="W561" s="124">
        <f t="shared" si="15"/>
        <v>0</v>
      </c>
    </row>
    <row r="562" spans="23:23" ht="12.75" customHeight="1">
      <c r="W562" s="124">
        <f t="shared" si="15"/>
        <v>0</v>
      </c>
    </row>
    <row r="563" spans="23:23" ht="12.75" customHeight="1">
      <c r="W563" s="124">
        <f t="shared" si="15"/>
        <v>0</v>
      </c>
    </row>
    <row r="564" spans="23:23" ht="12.75" customHeight="1">
      <c r="W564" s="124">
        <f t="shared" si="15"/>
        <v>0</v>
      </c>
    </row>
    <row r="565" spans="23:23" ht="12.75" customHeight="1">
      <c r="W565" s="124">
        <f t="shared" si="15"/>
        <v>0</v>
      </c>
    </row>
    <row r="566" spans="23:23" ht="12.75" customHeight="1">
      <c r="W566" s="124">
        <f t="shared" si="15"/>
        <v>0</v>
      </c>
    </row>
    <row r="567" spans="23:23" ht="12.75" customHeight="1">
      <c r="W567" s="124">
        <f t="shared" si="15"/>
        <v>0</v>
      </c>
    </row>
    <row r="568" spans="23:23" ht="12.75" customHeight="1">
      <c r="W568" s="124">
        <f t="shared" si="15"/>
        <v>0</v>
      </c>
    </row>
    <row r="569" spans="23:23" ht="12.75" customHeight="1">
      <c r="W569" s="124">
        <f t="shared" si="15"/>
        <v>0</v>
      </c>
    </row>
    <row r="570" spans="23:23" ht="12.75" customHeight="1">
      <c r="W570" s="124">
        <f t="shared" si="15"/>
        <v>0</v>
      </c>
    </row>
    <row r="571" spans="23:23" ht="12.75" customHeight="1">
      <c r="W571" s="124">
        <f t="shared" si="15"/>
        <v>0</v>
      </c>
    </row>
    <row r="572" spans="23:23" ht="12.75" customHeight="1">
      <c r="W572" s="124">
        <f t="shared" si="15"/>
        <v>0</v>
      </c>
    </row>
    <row r="573" spans="23:23" ht="12.75" customHeight="1">
      <c r="W573" s="124">
        <f t="shared" si="15"/>
        <v>0</v>
      </c>
    </row>
    <row r="574" spans="23:23" ht="12.75" customHeight="1">
      <c r="W574" s="124">
        <f t="shared" si="15"/>
        <v>0</v>
      </c>
    </row>
    <row r="575" spans="23:23" ht="12.75" customHeight="1">
      <c r="W575" s="124">
        <f t="shared" si="15"/>
        <v>0</v>
      </c>
    </row>
    <row r="576" spans="23:23" ht="12.75" customHeight="1">
      <c r="W576" s="124">
        <f t="shared" si="15"/>
        <v>0</v>
      </c>
    </row>
    <row r="577" spans="23:23" ht="12.75" customHeight="1">
      <c r="W577" s="124">
        <f t="shared" si="15"/>
        <v>0</v>
      </c>
    </row>
    <row r="578" spans="23:23" ht="12.75" customHeight="1">
      <c r="W578" s="124">
        <f t="shared" si="15"/>
        <v>0</v>
      </c>
    </row>
    <row r="579" spans="23:23" ht="12.75" customHeight="1">
      <c r="W579" s="124">
        <f t="shared" si="15"/>
        <v>0</v>
      </c>
    </row>
    <row r="580" spans="23:23" ht="12.75" customHeight="1">
      <c r="W580" s="124">
        <f t="shared" si="15"/>
        <v>0</v>
      </c>
    </row>
    <row r="581" spans="23:23" ht="12.75" customHeight="1">
      <c r="W581" s="124">
        <f t="shared" si="15"/>
        <v>0</v>
      </c>
    </row>
    <row r="582" spans="23:23" ht="12.75" customHeight="1">
      <c r="W582" s="124">
        <f t="shared" si="15"/>
        <v>0</v>
      </c>
    </row>
    <row r="583" spans="23:23" ht="12.75" customHeight="1">
      <c r="W583" s="124">
        <f t="shared" si="15"/>
        <v>0</v>
      </c>
    </row>
    <row r="584" spans="23:23" ht="12.75" customHeight="1">
      <c r="W584" s="124">
        <f t="shared" si="15"/>
        <v>0</v>
      </c>
    </row>
    <row r="585" spans="23:23" ht="12.75" customHeight="1">
      <c r="W585" s="124">
        <f t="shared" si="15"/>
        <v>0</v>
      </c>
    </row>
    <row r="586" spans="23:23" ht="12.75" customHeight="1">
      <c r="W586" s="124">
        <f t="shared" si="15"/>
        <v>0</v>
      </c>
    </row>
    <row r="587" spans="23:23" ht="12.75" customHeight="1">
      <c r="W587" s="124">
        <f t="shared" si="15"/>
        <v>0</v>
      </c>
    </row>
    <row r="588" spans="23:23" ht="12.75" customHeight="1">
      <c r="W588" s="124">
        <f t="shared" si="15"/>
        <v>0</v>
      </c>
    </row>
    <row r="589" spans="23:23" ht="12.75" customHeight="1">
      <c r="W589" s="124">
        <f t="shared" si="15"/>
        <v>0</v>
      </c>
    </row>
    <row r="590" spans="23:23" ht="12.75" customHeight="1">
      <c r="W590" s="124">
        <f t="shared" si="15"/>
        <v>0</v>
      </c>
    </row>
    <row r="591" spans="23:23" ht="12.75" customHeight="1">
      <c r="W591" s="124">
        <f t="shared" si="15"/>
        <v>0</v>
      </c>
    </row>
    <row r="592" spans="23:23" ht="12.75" customHeight="1">
      <c r="W592" s="124">
        <f t="shared" si="15"/>
        <v>0</v>
      </c>
    </row>
    <row r="593" spans="23:23" ht="12.75" customHeight="1">
      <c r="W593" s="124">
        <f t="shared" si="15"/>
        <v>0</v>
      </c>
    </row>
    <row r="594" spans="23:23" ht="12.75" customHeight="1">
      <c r="W594" s="124">
        <f t="shared" si="15"/>
        <v>0</v>
      </c>
    </row>
    <row r="595" spans="23:23" ht="12.75" customHeight="1">
      <c r="W595" s="124">
        <f t="shared" si="15"/>
        <v>0</v>
      </c>
    </row>
    <row r="596" spans="23:23" ht="12.75" customHeight="1">
      <c r="W596" s="124">
        <f t="shared" si="15"/>
        <v>0</v>
      </c>
    </row>
    <row r="597" spans="23:23" ht="12.75" customHeight="1">
      <c r="W597" s="124">
        <f t="shared" si="15"/>
        <v>0</v>
      </c>
    </row>
    <row r="598" spans="23:23" ht="12.75" customHeight="1">
      <c r="W598" s="124">
        <f t="shared" si="15"/>
        <v>0</v>
      </c>
    </row>
    <row r="599" spans="23:23" ht="12.75" customHeight="1">
      <c r="W599" s="124">
        <f t="shared" si="15"/>
        <v>0</v>
      </c>
    </row>
    <row r="600" spans="23:23" ht="12.75" customHeight="1">
      <c r="W600" s="124">
        <f t="shared" si="15"/>
        <v>0</v>
      </c>
    </row>
    <row r="601" spans="23:23" ht="12.75" customHeight="1">
      <c r="W601" s="124">
        <f t="shared" si="15"/>
        <v>0</v>
      </c>
    </row>
    <row r="602" spans="23:23" ht="12.75" customHeight="1">
      <c r="W602" s="124">
        <f t="shared" si="15"/>
        <v>0</v>
      </c>
    </row>
    <row r="603" spans="23:23" ht="12.75" customHeight="1">
      <c r="W603" s="124">
        <f t="shared" si="15"/>
        <v>0</v>
      </c>
    </row>
    <row r="604" spans="23:23" ht="12.75" customHeight="1">
      <c r="W604" s="124">
        <f t="shared" si="15"/>
        <v>0</v>
      </c>
    </row>
    <row r="605" spans="23:23" ht="12.75" customHeight="1">
      <c r="W605" s="124">
        <f t="shared" si="15"/>
        <v>0</v>
      </c>
    </row>
    <row r="606" spans="23:23" ht="12.75" customHeight="1">
      <c r="W606" s="124">
        <f t="shared" si="15"/>
        <v>0</v>
      </c>
    </row>
    <row r="607" spans="23:23" ht="12.75" customHeight="1">
      <c r="W607" s="124">
        <f t="shared" si="15"/>
        <v>0</v>
      </c>
    </row>
    <row r="608" spans="23:23" ht="12.75" customHeight="1">
      <c r="W608" s="124">
        <f t="shared" si="15"/>
        <v>0</v>
      </c>
    </row>
    <row r="609" spans="23:23" ht="12.75" customHeight="1">
      <c r="W609" s="124">
        <f t="shared" si="15"/>
        <v>0</v>
      </c>
    </row>
    <row r="610" spans="23:23" ht="12.75" customHeight="1">
      <c r="W610" s="124">
        <f t="shared" si="15"/>
        <v>0</v>
      </c>
    </row>
    <row r="611" spans="23:23" ht="12.75" customHeight="1">
      <c r="W611" s="124">
        <f t="shared" si="15"/>
        <v>0</v>
      </c>
    </row>
    <row r="612" spans="23:23" ht="12.75" customHeight="1">
      <c r="W612" s="124">
        <f t="shared" si="15"/>
        <v>0</v>
      </c>
    </row>
    <row r="613" spans="23:23" ht="12.75" customHeight="1">
      <c r="W613" s="124">
        <f t="shared" si="15"/>
        <v>0</v>
      </c>
    </row>
    <row r="614" spans="23:23" ht="12.75" customHeight="1">
      <c r="W614" s="124">
        <f t="shared" si="15"/>
        <v>0</v>
      </c>
    </row>
    <row r="615" spans="23:23" ht="12.75" customHeight="1">
      <c r="W615" s="124">
        <f t="shared" si="15"/>
        <v>0</v>
      </c>
    </row>
    <row r="616" spans="23:23" ht="12.75" customHeight="1">
      <c r="W616" s="124">
        <f t="shared" si="15"/>
        <v>0</v>
      </c>
    </row>
    <row r="617" spans="23:23" ht="12.75" customHeight="1">
      <c r="W617" s="124">
        <f t="shared" si="15"/>
        <v>0</v>
      </c>
    </row>
    <row r="618" spans="23:23" ht="12.75" customHeight="1">
      <c r="W618" s="124">
        <f t="shared" si="15"/>
        <v>0</v>
      </c>
    </row>
    <row r="619" spans="23:23" ht="12.75" customHeight="1">
      <c r="W619" s="124">
        <f t="shared" si="15"/>
        <v>0</v>
      </c>
    </row>
    <row r="620" spans="23:23" ht="12.75" customHeight="1">
      <c r="W620" s="124">
        <f t="shared" si="15"/>
        <v>0</v>
      </c>
    </row>
    <row r="621" spans="23:23" ht="12.75" customHeight="1">
      <c r="W621" s="124">
        <f t="shared" si="15"/>
        <v>0</v>
      </c>
    </row>
    <row r="622" spans="23:23" ht="12.75" customHeight="1">
      <c r="W622" s="124">
        <f t="shared" si="15"/>
        <v>0</v>
      </c>
    </row>
    <row r="623" spans="23:23" ht="12.75" customHeight="1">
      <c r="W623" s="124">
        <f t="shared" si="15"/>
        <v>0</v>
      </c>
    </row>
    <row r="624" spans="23:23" ht="12.75" customHeight="1">
      <c r="W624" s="124">
        <f t="shared" si="15"/>
        <v>0</v>
      </c>
    </row>
    <row r="625" spans="23:23" ht="12.75" customHeight="1">
      <c r="W625" s="124">
        <f t="shared" si="15"/>
        <v>0</v>
      </c>
    </row>
    <row r="626" spans="23:23" ht="12.75" customHeight="1">
      <c r="W626" s="124">
        <f t="shared" si="15"/>
        <v>0</v>
      </c>
    </row>
    <row r="627" spans="23:23" ht="12.75" customHeight="1">
      <c r="W627" s="124">
        <f t="shared" si="15"/>
        <v>0</v>
      </c>
    </row>
    <row r="628" spans="23:23" ht="12.75" customHeight="1">
      <c r="W628" s="124">
        <f t="shared" si="15"/>
        <v>0</v>
      </c>
    </row>
    <row r="629" spans="23:23" ht="12.75" customHeight="1">
      <c r="W629" s="124">
        <f t="shared" si="15"/>
        <v>0</v>
      </c>
    </row>
    <row r="630" spans="23:23" ht="12.75" customHeight="1">
      <c r="W630" s="124">
        <f t="shared" si="15"/>
        <v>0</v>
      </c>
    </row>
    <row r="631" spans="23:23" ht="12.75" customHeight="1">
      <c r="W631" s="124">
        <f t="shared" si="15"/>
        <v>0</v>
      </c>
    </row>
    <row r="632" spans="23:23" ht="12.75" customHeight="1">
      <c r="W632" s="124">
        <f t="shared" si="15"/>
        <v>0</v>
      </c>
    </row>
    <row r="633" spans="23:23" ht="12.75" customHeight="1">
      <c r="W633" s="124">
        <f t="shared" si="15"/>
        <v>0</v>
      </c>
    </row>
    <row r="634" spans="23:23" ht="12.75" customHeight="1">
      <c r="W634" s="124">
        <f t="shared" si="15"/>
        <v>0</v>
      </c>
    </row>
    <row r="635" spans="23:23" ht="12.75" customHeight="1">
      <c r="W635" s="124">
        <f t="shared" si="15"/>
        <v>0</v>
      </c>
    </row>
    <row r="636" spans="23:23" ht="12.75" customHeight="1">
      <c r="W636" s="124">
        <f t="shared" si="15"/>
        <v>0</v>
      </c>
    </row>
    <row r="637" spans="23:23" ht="12.75" customHeight="1">
      <c r="W637" s="124">
        <f t="shared" si="15"/>
        <v>0</v>
      </c>
    </row>
    <row r="638" spans="23:23" ht="12.75" customHeight="1">
      <c r="W638" s="124">
        <f t="shared" si="15"/>
        <v>0</v>
      </c>
    </row>
    <row r="639" spans="23:23" ht="12.75" customHeight="1">
      <c r="W639" s="124">
        <f t="shared" si="15"/>
        <v>0</v>
      </c>
    </row>
    <row r="640" spans="23:23" ht="12.75" customHeight="1">
      <c r="W640" s="124">
        <f t="shared" si="15"/>
        <v>0</v>
      </c>
    </row>
    <row r="641" spans="23:23" ht="12.75" customHeight="1">
      <c r="W641" s="124">
        <f t="shared" si="15"/>
        <v>0</v>
      </c>
    </row>
    <row r="642" spans="23:23" ht="12.75" customHeight="1">
      <c r="W642" s="124">
        <f t="shared" si="15"/>
        <v>0</v>
      </c>
    </row>
    <row r="643" spans="23:23" ht="12.75" customHeight="1">
      <c r="W643" s="124">
        <f t="shared" si="15"/>
        <v>0</v>
      </c>
    </row>
    <row r="644" spans="23:23" ht="12.75" customHeight="1">
      <c r="W644" s="124">
        <f t="shared" si="15"/>
        <v>0</v>
      </c>
    </row>
    <row r="645" spans="23:23" ht="12.75" customHeight="1">
      <c r="W645" s="124">
        <f t="shared" si="15"/>
        <v>0</v>
      </c>
    </row>
    <row r="646" spans="23:23" ht="12.75" customHeight="1">
      <c r="W646" s="124">
        <f t="shared" si="15"/>
        <v>0</v>
      </c>
    </row>
    <row r="647" spans="23:23" ht="12.75" customHeight="1">
      <c r="W647" s="124">
        <f t="shared" si="15"/>
        <v>0</v>
      </c>
    </row>
    <row r="648" spans="23:23" ht="12.75" customHeight="1">
      <c r="W648" s="124">
        <f t="shared" si="15"/>
        <v>0</v>
      </c>
    </row>
    <row r="649" spans="23:23" ht="12.75" customHeight="1">
      <c r="W649" s="124">
        <f t="shared" si="15"/>
        <v>0</v>
      </c>
    </row>
    <row r="650" spans="23:23" ht="12.75" customHeight="1">
      <c r="W650" s="124">
        <f t="shared" si="15"/>
        <v>0</v>
      </c>
    </row>
    <row r="651" spans="23:23" ht="12.75" customHeight="1">
      <c r="W651" s="124">
        <f t="shared" si="15"/>
        <v>0</v>
      </c>
    </row>
    <row r="652" spans="23:23" ht="12.75" customHeight="1">
      <c r="W652" s="124">
        <f t="shared" si="15"/>
        <v>0</v>
      </c>
    </row>
    <row r="653" spans="23:23" ht="12.75" customHeight="1">
      <c r="W653" s="124">
        <f t="shared" si="15"/>
        <v>0</v>
      </c>
    </row>
    <row r="654" spans="23:23" ht="12.75" customHeight="1">
      <c r="W654" s="124">
        <f t="shared" si="15"/>
        <v>0</v>
      </c>
    </row>
    <row r="655" spans="23:23" ht="12.75" customHeight="1">
      <c r="W655" s="124">
        <f t="shared" si="15"/>
        <v>0</v>
      </c>
    </row>
    <row r="656" spans="23:23" ht="12.75" customHeight="1">
      <c r="W656" s="124">
        <f t="shared" si="15"/>
        <v>0</v>
      </c>
    </row>
    <row r="657" spans="23:23" ht="12.75" customHeight="1">
      <c r="W657" s="124">
        <f t="shared" si="15"/>
        <v>0</v>
      </c>
    </row>
    <row r="658" spans="23:23" ht="12.75" customHeight="1">
      <c r="W658" s="124">
        <f t="shared" si="15"/>
        <v>0</v>
      </c>
    </row>
    <row r="659" spans="23:23" ht="12.75" customHeight="1">
      <c r="W659" s="124">
        <f t="shared" si="15"/>
        <v>0</v>
      </c>
    </row>
    <row r="660" spans="23:23" ht="12.75" customHeight="1">
      <c r="W660" s="124">
        <f t="shared" si="15"/>
        <v>0</v>
      </c>
    </row>
    <row r="661" spans="23:23" ht="12.75" customHeight="1">
      <c r="W661" s="124">
        <f t="shared" si="15"/>
        <v>0</v>
      </c>
    </row>
    <row r="662" spans="23:23" ht="12.75" customHeight="1">
      <c r="W662" s="124">
        <f t="shared" si="15"/>
        <v>0</v>
      </c>
    </row>
    <row r="663" spans="23:23" ht="12.75" customHeight="1">
      <c r="W663" s="124">
        <f t="shared" si="15"/>
        <v>0</v>
      </c>
    </row>
    <row r="664" spans="23:23" ht="12.75" customHeight="1">
      <c r="W664" s="124">
        <f t="shared" si="15"/>
        <v>0</v>
      </c>
    </row>
    <row r="665" spans="23:23" ht="12.75" customHeight="1">
      <c r="W665" s="124">
        <f t="shared" si="15"/>
        <v>0</v>
      </c>
    </row>
    <row r="666" spans="23:23" ht="12.75" customHeight="1">
      <c r="W666" s="124">
        <f t="shared" si="15"/>
        <v>0</v>
      </c>
    </row>
    <row r="667" spans="23:23" ht="12.75" customHeight="1">
      <c r="W667" s="124">
        <f t="shared" si="15"/>
        <v>0</v>
      </c>
    </row>
    <row r="668" spans="23:23" ht="12.75" customHeight="1">
      <c r="W668" s="124">
        <f t="shared" si="15"/>
        <v>0</v>
      </c>
    </row>
    <row r="669" spans="23:23" ht="12.75" customHeight="1">
      <c r="W669" s="124">
        <f t="shared" si="15"/>
        <v>0</v>
      </c>
    </row>
    <row r="670" spans="23:23" ht="12.75" customHeight="1">
      <c r="W670" s="124">
        <f t="shared" si="15"/>
        <v>0</v>
      </c>
    </row>
    <row r="671" spans="23:23" ht="12.75" customHeight="1">
      <c r="W671" s="124">
        <f t="shared" si="15"/>
        <v>0</v>
      </c>
    </row>
    <row r="672" spans="23:23" ht="12.75" customHeight="1">
      <c r="W672" s="124">
        <f t="shared" si="15"/>
        <v>0</v>
      </c>
    </row>
    <row r="673" spans="23:23" ht="12.75" customHeight="1">
      <c r="W673" s="124">
        <f t="shared" si="15"/>
        <v>0</v>
      </c>
    </row>
    <row r="674" spans="23:23" ht="12.75" customHeight="1">
      <c r="W674" s="124">
        <f t="shared" si="15"/>
        <v>0</v>
      </c>
    </row>
    <row r="675" spans="23:23" ht="12.75" customHeight="1">
      <c r="W675" s="124">
        <f t="shared" si="15"/>
        <v>0</v>
      </c>
    </row>
    <row r="676" spans="23:23" ht="12.75" customHeight="1">
      <c r="W676" s="124">
        <f t="shared" si="15"/>
        <v>0</v>
      </c>
    </row>
    <row r="677" spans="23:23" ht="12.75" customHeight="1">
      <c r="W677" s="124">
        <f t="shared" si="15"/>
        <v>0</v>
      </c>
    </row>
    <row r="678" spans="23:23" ht="12.75" customHeight="1">
      <c r="W678" s="124">
        <f t="shared" si="15"/>
        <v>0</v>
      </c>
    </row>
    <row r="679" spans="23:23" ht="12.75" customHeight="1">
      <c r="W679" s="124">
        <f t="shared" si="15"/>
        <v>0</v>
      </c>
    </row>
    <row r="680" spans="23:23" ht="12.75" customHeight="1">
      <c r="W680" s="124">
        <f t="shared" si="15"/>
        <v>0</v>
      </c>
    </row>
    <row r="681" spans="23:23" ht="12.75" customHeight="1">
      <c r="W681" s="124">
        <f t="shared" si="15"/>
        <v>0</v>
      </c>
    </row>
    <row r="682" spans="23:23" ht="12.75" customHeight="1">
      <c r="W682" s="124">
        <f t="shared" si="15"/>
        <v>0</v>
      </c>
    </row>
    <row r="683" spans="23:23" ht="12.75" customHeight="1">
      <c r="W683" s="124">
        <f t="shared" si="15"/>
        <v>0</v>
      </c>
    </row>
    <row r="684" spans="23:23" ht="12.75" customHeight="1">
      <c r="W684" s="124">
        <f t="shared" si="15"/>
        <v>0</v>
      </c>
    </row>
    <row r="685" spans="23:23" ht="12.75" customHeight="1">
      <c r="W685" s="124">
        <f t="shared" si="15"/>
        <v>0</v>
      </c>
    </row>
    <row r="686" spans="23:23" ht="12.75" customHeight="1">
      <c r="W686" s="124">
        <f t="shared" si="15"/>
        <v>0</v>
      </c>
    </row>
    <row r="687" spans="23:23" ht="12.75" customHeight="1">
      <c r="W687" s="124">
        <f t="shared" si="15"/>
        <v>0</v>
      </c>
    </row>
    <row r="688" spans="23:23" ht="12.75" customHeight="1">
      <c r="W688" s="124">
        <f t="shared" si="15"/>
        <v>0</v>
      </c>
    </row>
    <row r="689" spans="23:23" ht="12.75" customHeight="1">
      <c r="W689" s="124">
        <f t="shared" si="15"/>
        <v>0</v>
      </c>
    </row>
    <row r="690" spans="23:23" ht="12.75" customHeight="1">
      <c r="W690" s="124">
        <f t="shared" si="15"/>
        <v>0</v>
      </c>
    </row>
    <row r="691" spans="23:23" ht="12.75" customHeight="1">
      <c r="W691" s="124">
        <f t="shared" si="15"/>
        <v>0</v>
      </c>
    </row>
    <row r="692" spans="23:23" ht="12.75" customHeight="1">
      <c r="W692" s="124">
        <f t="shared" si="15"/>
        <v>0</v>
      </c>
    </row>
    <row r="693" spans="23:23" ht="12.75" customHeight="1">
      <c r="W693" s="124">
        <f t="shared" si="15"/>
        <v>0</v>
      </c>
    </row>
    <row r="694" spans="23:23" ht="12.75" customHeight="1">
      <c r="W694" s="124">
        <f t="shared" si="15"/>
        <v>0</v>
      </c>
    </row>
    <row r="695" spans="23:23" ht="12.75" customHeight="1">
      <c r="W695" s="124">
        <f t="shared" si="15"/>
        <v>0</v>
      </c>
    </row>
    <row r="696" spans="23:23" ht="12.75" customHeight="1">
      <c r="W696" s="124">
        <f t="shared" si="15"/>
        <v>0</v>
      </c>
    </row>
    <row r="697" spans="23:23" ht="12.75" customHeight="1">
      <c r="W697" s="124">
        <f t="shared" si="15"/>
        <v>0</v>
      </c>
    </row>
    <row r="698" spans="23:23" ht="12.75" customHeight="1">
      <c r="W698" s="124">
        <f t="shared" si="15"/>
        <v>0</v>
      </c>
    </row>
    <row r="699" spans="23:23" ht="12.75" customHeight="1">
      <c r="W699" s="124">
        <f t="shared" si="15"/>
        <v>0</v>
      </c>
    </row>
    <row r="700" spans="23:23" ht="12.75" customHeight="1">
      <c r="W700" s="124">
        <f t="shared" si="15"/>
        <v>0</v>
      </c>
    </row>
    <row r="701" spans="23:23" ht="12.75" customHeight="1">
      <c r="W701" s="124">
        <f t="shared" si="15"/>
        <v>0</v>
      </c>
    </row>
    <row r="702" spans="23:23" ht="12.75" customHeight="1">
      <c r="W702" s="124">
        <f t="shared" si="15"/>
        <v>0</v>
      </c>
    </row>
    <row r="703" spans="23:23" ht="12.75" customHeight="1">
      <c r="W703" s="124">
        <f t="shared" si="15"/>
        <v>0</v>
      </c>
    </row>
    <row r="704" spans="23:23" ht="12.75" customHeight="1">
      <c r="W704" s="124">
        <f t="shared" si="15"/>
        <v>0</v>
      </c>
    </row>
    <row r="705" spans="23:23" ht="12.75" customHeight="1">
      <c r="W705" s="124">
        <f t="shared" si="15"/>
        <v>0</v>
      </c>
    </row>
    <row r="706" spans="23:23" ht="12.75" customHeight="1">
      <c r="W706" s="124">
        <f t="shared" si="15"/>
        <v>0</v>
      </c>
    </row>
    <row r="707" spans="23:23" ht="12.75" customHeight="1">
      <c r="W707" s="124">
        <f t="shared" si="15"/>
        <v>0</v>
      </c>
    </row>
    <row r="708" spans="23:23" ht="12.75" customHeight="1">
      <c r="W708" s="124">
        <f t="shared" si="15"/>
        <v>0</v>
      </c>
    </row>
    <row r="709" spans="23:23" ht="12.75" customHeight="1">
      <c r="W709" s="124">
        <f t="shared" si="15"/>
        <v>0</v>
      </c>
    </row>
    <row r="710" spans="23:23" ht="12.75" customHeight="1">
      <c r="W710" s="124">
        <f t="shared" si="15"/>
        <v>0</v>
      </c>
    </row>
    <row r="711" spans="23:23" ht="12.75" customHeight="1">
      <c r="W711" s="124">
        <f t="shared" ref="W711:W965" si="16">COUNTIF($B$4:$B$248,B711)</f>
        <v>0</v>
      </c>
    </row>
    <row r="712" spans="23:23" ht="12.75" customHeight="1">
      <c r="W712" s="124">
        <f t="shared" si="16"/>
        <v>0</v>
      </c>
    </row>
    <row r="713" spans="23:23" ht="12.75" customHeight="1">
      <c r="W713" s="124">
        <f t="shared" si="16"/>
        <v>0</v>
      </c>
    </row>
    <row r="714" spans="23:23" ht="12.75" customHeight="1">
      <c r="W714" s="124">
        <f t="shared" si="16"/>
        <v>0</v>
      </c>
    </row>
    <row r="715" spans="23:23" ht="12.75" customHeight="1">
      <c r="W715" s="124">
        <f t="shared" si="16"/>
        <v>0</v>
      </c>
    </row>
    <row r="716" spans="23:23" ht="12.75" customHeight="1">
      <c r="W716" s="124">
        <f t="shared" si="16"/>
        <v>0</v>
      </c>
    </row>
    <row r="717" spans="23:23" ht="12.75" customHeight="1">
      <c r="W717" s="124">
        <f t="shared" si="16"/>
        <v>0</v>
      </c>
    </row>
    <row r="718" spans="23:23" ht="12.75" customHeight="1">
      <c r="W718" s="124">
        <f t="shared" si="16"/>
        <v>0</v>
      </c>
    </row>
    <row r="719" spans="23:23" ht="12.75" customHeight="1">
      <c r="W719" s="124">
        <f t="shared" si="16"/>
        <v>0</v>
      </c>
    </row>
    <row r="720" spans="23:23" ht="12.75" customHeight="1">
      <c r="W720" s="124">
        <f t="shared" si="16"/>
        <v>0</v>
      </c>
    </row>
    <row r="721" spans="23:23" ht="12.75" customHeight="1">
      <c r="W721" s="124">
        <f t="shared" si="16"/>
        <v>0</v>
      </c>
    </row>
    <row r="722" spans="23:23" ht="12.75" customHeight="1">
      <c r="W722" s="124">
        <f t="shared" si="16"/>
        <v>0</v>
      </c>
    </row>
    <row r="723" spans="23:23" ht="12.75" customHeight="1">
      <c r="W723" s="124">
        <f t="shared" si="16"/>
        <v>0</v>
      </c>
    </row>
    <row r="724" spans="23:23" ht="12.75" customHeight="1">
      <c r="W724" s="124">
        <f t="shared" si="16"/>
        <v>0</v>
      </c>
    </row>
    <row r="725" spans="23:23" ht="12.75" customHeight="1">
      <c r="W725" s="124">
        <f t="shared" si="16"/>
        <v>0</v>
      </c>
    </row>
    <row r="726" spans="23:23" ht="12.75" customHeight="1">
      <c r="W726" s="124">
        <f t="shared" si="16"/>
        <v>0</v>
      </c>
    </row>
    <row r="727" spans="23:23" ht="12.75" customHeight="1">
      <c r="W727" s="124">
        <f t="shared" si="16"/>
        <v>0</v>
      </c>
    </row>
    <row r="728" spans="23:23" ht="12.75" customHeight="1">
      <c r="W728" s="124">
        <f t="shared" si="16"/>
        <v>0</v>
      </c>
    </row>
    <row r="729" spans="23:23" ht="12.75" customHeight="1">
      <c r="W729" s="124">
        <f t="shared" si="16"/>
        <v>0</v>
      </c>
    </row>
    <row r="730" spans="23:23" ht="12.75" customHeight="1">
      <c r="W730" s="124">
        <f t="shared" si="16"/>
        <v>0</v>
      </c>
    </row>
    <row r="731" spans="23:23" ht="12.75" customHeight="1">
      <c r="W731" s="124">
        <f t="shared" si="16"/>
        <v>0</v>
      </c>
    </row>
    <row r="732" spans="23:23" ht="12.75" customHeight="1">
      <c r="W732" s="124">
        <f t="shared" si="16"/>
        <v>0</v>
      </c>
    </row>
    <row r="733" spans="23:23" ht="12.75" customHeight="1">
      <c r="W733" s="124">
        <f t="shared" si="16"/>
        <v>0</v>
      </c>
    </row>
    <row r="734" spans="23:23" ht="12.75" customHeight="1">
      <c r="W734" s="124">
        <f t="shared" si="16"/>
        <v>0</v>
      </c>
    </row>
    <row r="735" spans="23:23" ht="12.75" customHeight="1">
      <c r="W735" s="124">
        <f t="shared" si="16"/>
        <v>0</v>
      </c>
    </row>
    <row r="736" spans="23:23" ht="12.75" customHeight="1">
      <c r="W736" s="124">
        <f t="shared" si="16"/>
        <v>0</v>
      </c>
    </row>
    <row r="737" spans="23:23" ht="12.75" customHeight="1">
      <c r="W737" s="124">
        <f t="shared" si="16"/>
        <v>0</v>
      </c>
    </row>
    <row r="738" spans="23:23" ht="12.75" customHeight="1">
      <c r="W738" s="124">
        <f t="shared" si="16"/>
        <v>0</v>
      </c>
    </row>
    <row r="739" spans="23:23" ht="12.75" customHeight="1">
      <c r="W739" s="124">
        <f t="shared" si="16"/>
        <v>0</v>
      </c>
    </row>
    <row r="740" spans="23:23" ht="12.75" customHeight="1">
      <c r="W740" s="124">
        <f t="shared" si="16"/>
        <v>0</v>
      </c>
    </row>
    <row r="741" spans="23:23" ht="12.75" customHeight="1">
      <c r="W741" s="124">
        <f t="shared" si="16"/>
        <v>0</v>
      </c>
    </row>
    <row r="742" spans="23:23" ht="12.75" customHeight="1">
      <c r="W742" s="124">
        <f t="shared" si="16"/>
        <v>0</v>
      </c>
    </row>
    <row r="743" spans="23:23" ht="12.75" customHeight="1">
      <c r="W743" s="124">
        <f t="shared" si="16"/>
        <v>0</v>
      </c>
    </row>
    <row r="744" spans="23:23" ht="12.75" customHeight="1">
      <c r="W744" s="124">
        <f t="shared" si="16"/>
        <v>0</v>
      </c>
    </row>
    <row r="745" spans="23:23" ht="12.75" customHeight="1">
      <c r="W745" s="124">
        <f t="shared" si="16"/>
        <v>0</v>
      </c>
    </row>
    <row r="746" spans="23:23" ht="12.75" customHeight="1">
      <c r="W746" s="124">
        <f t="shared" si="16"/>
        <v>0</v>
      </c>
    </row>
    <row r="747" spans="23:23" ht="12.75" customHeight="1">
      <c r="W747" s="124">
        <f t="shared" si="16"/>
        <v>0</v>
      </c>
    </row>
    <row r="748" spans="23:23" ht="12.75" customHeight="1">
      <c r="W748" s="124">
        <f t="shared" si="16"/>
        <v>0</v>
      </c>
    </row>
    <row r="749" spans="23:23" ht="12.75" customHeight="1">
      <c r="W749" s="124">
        <f t="shared" si="16"/>
        <v>0</v>
      </c>
    </row>
    <row r="750" spans="23:23" ht="12.75" customHeight="1">
      <c r="W750" s="124">
        <f t="shared" si="16"/>
        <v>0</v>
      </c>
    </row>
    <row r="751" spans="23:23" ht="12.75" customHeight="1">
      <c r="W751" s="124">
        <f t="shared" si="16"/>
        <v>0</v>
      </c>
    </row>
    <row r="752" spans="23:23" ht="12.75" customHeight="1">
      <c r="W752" s="124">
        <f t="shared" si="16"/>
        <v>0</v>
      </c>
    </row>
    <row r="753" spans="23:23" ht="12.75" customHeight="1">
      <c r="W753" s="124">
        <f t="shared" si="16"/>
        <v>0</v>
      </c>
    </row>
    <row r="754" spans="23:23" ht="12.75" customHeight="1">
      <c r="W754" s="124">
        <f t="shared" si="16"/>
        <v>0</v>
      </c>
    </row>
    <row r="755" spans="23:23" ht="12.75" customHeight="1">
      <c r="W755" s="124">
        <f t="shared" si="16"/>
        <v>0</v>
      </c>
    </row>
    <row r="756" spans="23:23" ht="12.75" customHeight="1">
      <c r="W756" s="124">
        <f t="shared" si="16"/>
        <v>0</v>
      </c>
    </row>
    <row r="757" spans="23:23" ht="12.75" customHeight="1">
      <c r="W757" s="124">
        <f t="shared" si="16"/>
        <v>0</v>
      </c>
    </row>
    <row r="758" spans="23:23" ht="12.75" customHeight="1">
      <c r="W758" s="124">
        <f t="shared" si="16"/>
        <v>0</v>
      </c>
    </row>
    <row r="759" spans="23:23" ht="12.75" customHeight="1">
      <c r="W759" s="124">
        <f t="shared" si="16"/>
        <v>0</v>
      </c>
    </row>
    <row r="760" spans="23:23" ht="12.75" customHeight="1">
      <c r="W760" s="124">
        <f t="shared" si="16"/>
        <v>0</v>
      </c>
    </row>
    <row r="761" spans="23:23" ht="12.75" customHeight="1">
      <c r="W761" s="124">
        <f t="shared" si="16"/>
        <v>0</v>
      </c>
    </row>
    <row r="762" spans="23:23" ht="12.75" customHeight="1">
      <c r="W762" s="124">
        <f t="shared" si="16"/>
        <v>0</v>
      </c>
    </row>
    <row r="763" spans="23:23" ht="12.75" customHeight="1">
      <c r="W763" s="124">
        <f t="shared" si="16"/>
        <v>0</v>
      </c>
    </row>
    <row r="764" spans="23:23" ht="12.75" customHeight="1">
      <c r="W764" s="124">
        <f t="shared" si="16"/>
        <v>0</v>
      </c>
    </row>
    <row r="765" spans="23:23" ht="12.75" customHeight="1">
      <c r="W765" s="124">
        <f t="shared" si="16"/>
        <v>0</v>
      </c>
    </row>
    <row r="766" spans="23:23" ht="12.75" customHeight="1">
      <c r="W766" s="124">
        <f t="shared" si="16"/>
        <v>0</v>
      </c>
    </row>
    <row r="767" spans="23:23" ht="12.75" customHeight="1">
      <c r="W767" s="124">
        <f t="shared" si="16"/>
        <v>0</v>
      </c>
    </row>
    <row r="768" spans="23:23" ht="12.75" customHeight="1">
      <c r="W768" s="124">
        <f t="shared" si="16"/>
        <v>0</v>
      </c>
    </row>
    <row r="769" spans="23:23" ht="12.75" customHeight="1">
      <c r="W769" s="124">
        <f t="shared" si="16"/>
        <v>0</v>
      </c>
    </row>
    <row r="770" spans="23:23" ht="12.75" customHeight="1">
      <c r="W770" s="124">
        <f t="shared" si="16"/>
        <v>0</v>
      </c>
    </row>
    <row r="771" spans="23:23" ht="12.75" customHeight="1">
      <c r="W771" s="124">
        <f t="shared" si="16"/>
        <v>0</v>
      </c>
    </row>
    <row r="772" spans="23:23" ht="12.75" customHeight="1">
      <c r="W772" s="124">
        <f t="shared" si="16"/>
        <v>0</v>
      </c>
    </row>
    <row r="773" spans="23:23" ht="12.75" customHeight="1">
      <c r="W773" s="124">
        <f t="shared" si="16"/>
        <v>0</v>
      </c>
    </row>
    <row r="774" spans="23:23" ht="12.75" customHeight="1">
      <c r="W774" s="124">
        <f t="shared" si="16"/>
        <v>0</v>
      </c>
    </row>
    <row r="775" spans="23:23" ht="12.75" customHeight="1">
      <c r="W775" s="124">
        <f t="shared" si="16"/>
        <v>0</v>
      </c>
    </row>
    <row r="776" spans="23:23" ht="12.75" customHeight="1">
      <c r="W776" s="124">
        <f t="shared" si="16"/>
        <v>0</v>
      </c>
    </row>
    <row r="777" spans="23:23" ht="12.75" customHeight="1">
      <c r="W777" s="124">
        <f t="shared" si="16"/>
        <v>0</v>
      </c>
    </row>
    <row r="778" spans="23:23" ht="12.75" customHeight="1">
      <c r="W778" s="124">
        <f t="shared" si="16"/>
        <v>0</v>
      </c>
    </row>
    <row r="779" spans="23:23" ht="12.75" customHeight="1">
      <c r="W779" s="124">
        <f t="shared" si="16"/>
        <v>0</v>
      </c>
    </row>
    <row r="780" spans="23:23" ht="12.75" customHeight="1">
      <c r="W780" s="124">
        <f t="shared" si="16"/>
        <v>0</v>
      </c>
    </row>
    <row r="781" spans="23:23" ht="12.75" customHeight="1">
      <c r="W781" s="124">
        <f t="shared" si="16"/>
        <v>0</v>
      </c>
    </row>
    <row r="782" spans="23:23" ht="12.75" customHeight="1">
      <c r="W782" s="124">
        <f t="shared" si="16"/>
        <v>0</v>
      </c>
    </row>
    <row r="783" spans="23:23" ht="12.75" customHeight="1">
      <c r="W783" s="124">
        <f t="shared" si="16"/>
        <v>0</v>
      </c>
    </row>
    <row r="784" spans="23:23" ht="12.75" customHeight="1">
      <c r="W784" s="124">
        <f t="shared" si="16"/>
        <v>0</v>
      </c>
    </row>
    <row r="785" spans="23:23" ht="12.75" customHeight="1">
      <c r="W785" s="124">
        <f t="shared" si="16"/>
        <v>0</v>
      </c>
    </row>
    <row r="786" spans="23:23" ht="12.75" customHeight="1">
      <c r="W786" s="124">
        <f t="shared" si="16"/>
        <v>0</v>
      </c>
    </row>
    <row r="787" spans="23:23" ht="12.75" customHeight="1">
      <c r="W787" s="124">
        <f t="shared" si="16"/>
        <v>0</v>
      </c>
    </row>
    <row r="788" spans="23:23" ht="12.75" customHeight="1">
      <c r="W788" s="124">
        <f t="shared" si="16"/>
        <v>0</v>
      </c>
    </row>
    <row r="789" spans="23:23" ht="12.75" customHeight="1">
      <c r="W789" s="124">
        <f t="shared" si="16"/>
        <v>0</v>
      </c>
    </row>
    <row r="790" spans="23:23" ht="12.75" customHeight="1">
      <c r="W790" s="124">
        <f t="shared" si="16"/>
        <v>0</v>
      </c>
    </row>
    <row r="791" spans="23:23" ht="12.75" customHeight="1">
      <c r="W791" s="124">
        <f t="shared" si="16"/>
        <v>0</v>
      </c>
    </row>
    <row r="792" spans="23:23" ht="12.75" customHeight="1">
      <c r="W792" s="124">
        <f t="shared" si="16"/>
        <v>0</v>
      </c>
    </row>
    <row r="793" spans="23:23" ht="12.75" customHeight="1">
      <c r="W793" s="124">
        <f t="shared" si="16"/>
        <v>0</v>
      </c>
    </row>
    <row r="794" spans="23:23" ht="12.75" customHeight="1">
      <c r="W794" s="124">
        <f t="shared" si="16"/>
        <v>0</v>
      </c>
    </row>
    <row r="795" spans="23:23" ht="12.75" customHeight="1">
      <c r="W795" s="124">
        <f t="shared" si="16"/>
        <v>0</v>
      </c>
    </row>
    <row r="796" spans="23:23" ht="12.75" customHeight="1">
      <c r="W796" s="124">
        <f t="shared" si="16"/>
        <v>0</v>
      </c>
    </row>
    <row r="797" spans="23:23" ht="12.75" customHeight="1">
      <c r="W797" s="124">
        <f t="shared" si="16"/>
        <v>0</v>
      </c>
    </row>
    <row r="798" spans="23:23" ht="12.75" customHeight="1">
      <c r="W798" s="124">
        <f t="shared" si="16"/>
        <v>0</v>
      </c>
    </row>
    <row r="799" spans="23:23" ht="12.75" customHeight="1">
      <c r="W799" s="124">
        <f t="shared" si="16"/>
        <v>0</v>
      </c>
    </row>
    <row r="800" spans="23:23" ht="12.75" customHeight="1">
      <c r="W800" s="124">
        <f t="shared" si="16"/>
        <v>0</v>
      </c>
    </row>
    <row r="801" spans="23:23" ht="12.75" customHeight="1">
      <c r="W801" s="124">
        <f t="shared" si="16"/>
        <v>0</v>
      </c>
    </row>
    <row r="802" spans="23:23" ht="12.75" customHeight="1">
      <c r="W802" s="124">
        <f t="shared" si="16"/>
        <v>0</v>
      </c>
    </row>
    <row r="803" spans="23:23" ht="12.75" customHeight="1">
      <c r="W803" s="124">
        <f t="shared" si="16"/>
        <v>0</v>
      </c>
    </row>
    <row r="804" spans="23:23" ht="12.75" customHeight="1">
      <c r="W804" s="124">
        <f t="shared" si="16"/>
        <v>0</v>
      </c>
    </row>
    <row r="805" spans="23:23" ht="12.75" customHeight="1">
      <c r="W805" s="124">
        <f t="shared" si="16"/>
        <v>0</v>
      </c>
    </row>
    <row r="806" spans="23:23" ht="12.75" customHeight="1">
      <c r="W806" s="124">
        <f t="shared" si="16"/>
        <v>0</v>
      </c>
    </row>
    <row r="807" spans="23:23" ht="12.75" customHeight="1">
      <c r="W807" s="124">
        <f t="shared" si="16"/>
        <v>0</v>
      </c>
    </row>
    <row r="808" spans="23:23" ht="12.75" customHeight="1">
      <c r="W808" s="124">
        <f t="shared" si="16"/>
        <v>0</v>
      </c>
    </row>
    <row r="809" spans="23:23" ht="12.75" customHeight="1">
      <c r="W809" s="124">
        <f t="shared" si="16"/>
        <v>0</v>
      </c>
    </row>
    <row r="810" spans="23:23" ht="12.75" customHeight="1">
      <c r="W810" s="124">
        <f t="shared" si="16"/>
        <v>0</v>
      </c>
    </row>
    <row r="811" spans="23:23" ht="12.75" customHeight="1">
      <c r="W811" s="124">
        <f t="shared" si="16"/>
        <v>0</v>
      </c>
    </row>
    <row r="812" spans="23:23" ht="12.75" customHeight="1">
      <c r="W812" s="124">
        <f t="shared" si="16"/>
        <v>0</v>
      </c>
    </row>
    <row r="813" spans="23:23" ht="12.75" customHeight="1">
      <c r="W813" s="124">
        <f t="shared" si="16"/>
        <v>0</v>
      </c>
    </row>
    <row r="814" spans="23:23" ht="12.75" customHeight="1">
      <c r="W814" s="124">
        <f t="shared" si="16"/>
        <v>0</v>
      </c>
    </row>
    <row r="815" spans="23:23" ht="12.75" customHeight="1">
      <c r="W815" s="124">
        <f t="shared" si="16"/>
        <v>0</v>
      </c>
    </row>
    <row r="816" spans="23:23" ht="12.75" customHeight="1">
      <c r="W816" s="124">
        <f t="shared" si="16"/>
        <v>0</v>
      </c>
    </row>
    <row r="817" spans="23:23" ht="12.75" customHeight="1">
      <c r="W817" s="124">
        <f t="shared" si="16"/>
        <v>0</v>
      </c>
    </row>
    <row r="818" spans="23:23" ht="12.75" customHeight="1">
      <c r="W818" s="124">
        <f t="shared" si="16"/>
        <v>0</v>
      </c>
    </row>
    <row r="819" spans="23:23" ht="12.75" customHeight="1">
      <c r="W819" s="124">
        <f t="shared" si="16"/>
        <v>0</v>
      </c>
    </row>
    <row r="820" spans="23:23" ht="12.75" customHeight="1">
      <c r="W820" s="124">
        <f t="shared" si="16"/>
        <v>0</v>
      </c>
    </row>
    <row r="821" spans="23:23" ht="12.75" customHeight="1">
      <c r="W821" s="124">
        <f t="shared" si="16"/>
        <v>0</v>
      </c>
    </row>
    <row r="822" spans="23:23" ht="12.75" customHeight="1">
      <c r="W822" s="124">
        <f t="shared" si="16"/>
        <v>0</v>
      </c>
    </row>
    <row r="823" spans="23:23" ht="12.75" customHeight="1">
      <c r="W823" s="124">
        <f t="shared" si="16"/>
        <v>0</v>
      </c>
    </row>
    <row r="824" spans="23:23" ht="12.75" customHeight="1">
      <c r="W824" s="124">
        <f t="shared" si="16"/>
        <v>0</v>
      </c>
    </row>
    <row r="825" spans="23:23" ht="12.75" customHeight="1">
      <c r="W825" s="124">
        <f t="shared" si="16"/>
        <v>0</v>
      </c>
    </row>
    <row r="826" spans="23:23" ht="12.75" customHeight="1">
      <c r="W826" s="124">
        <f t="shared" si="16"/>
        <v>0</v>
      </c>
    </row>
    <row r="827" spans="23:23" ht="12.75" customHeight="1">
      <c r="W827" s="124">
        <f t="shared" si="16"/>
        <v>0</v>
      </c>
    </row>
    <row r="828" spans="23:23" ht="12.75" customHeight="1">
      <c r="W828" s="124">
        <f t="shared" si="16"/>
        <v>0</v>
      </c>
    </row>
    <row r="829" spans="23:23" ht="12.75" customHeight="1">
      <c r="W829" s="124">
        <f t="shared" si="16"/>
        <v>0</v>
      </c>
    </row>
    <row r="830" spans="23:23" ht="12.75" customHeight="1">
      <c r="W830" s="124">
        <f t="shared" si="16"/>
        <v>0</v>
      </c>
    </row>
    <row r="831" spans="23:23" ht="12.75" customHeight="1">
      <c r="W831" s="124">
        <f t="shared" si="16"/>
        <v>0</v>
      </c>
    </row>
    <row r="832" spans="23:23" ht="12.75" customHeight="1">
      <c r="W832" s="124">
        <f t="shared" si="16"/>
        <v>0</v>
      </c>
    </row>
    <row r="833" spans="23:23" ht="12.75" customHeight="1">
      <c r="W833" s="124">
        <f t="shared" si="16"/>
        <v>0</v>
      </c>
    </row>
    <row r="834" spans="23:23" ht="12.75" customHeight="1">
      <c r="W834" s="124">
        <f t="shared" si="16"/>
        <v>0</v>
      </c>
    </row>
    <row r="835" spans="23:23" ht="12.75" customHeight="1">
      <c r="W835" s="124">
        <f t="shared" si="16"/>
        <v>0</v>
      </c>
    </row>
    <row r="836" spans="23:23" ht="12.75" customHeight="1">
      <c r="W836" s="124">
        <f t="shared" si="16"/>
        <v>0</v>
      </c>
    </row>
    <row r="837" spans="23:23" ht="12.75" customHeight="1">
      <c r="W837" s="124">
        <f t="shared" si="16"/>
        <v>0</v>
      </c>
    </row>
    <row r="838" spans="23:23" ht="12.75" customHeight="1">
      <c r="W838" s="124">
        <f t="shared" si="16"/>
        <v>0</v>
      </c>
    </row>
    <row r="839" spans="23:23" ht="12.75" customHeight="1">
      <c r="W839" s="124">
        <f t="shared" si="16"/>
        <v>0</v>
      </c>
    </row>
    <row r="840" spans="23:23" ht="12.75" customHeight="1">
      <c r="W840" s="124">
        <f t="shared" si="16"/>
        <v>0</v>
      </c>
    </row>
    <row r="841" spans="23:23" ht="12.75" customHeight="1">
      <c r="W841" s="124">
        <f t="shared" si="16"/>
        <v>0</v>
      </c>
    </row>
    <row r="842" spans="23:23" ht="12.75" customHeight="1">
      <c r="W842" s="124">
        <f t="shared" si="16"/>
        <v>0</v>
      </c>
    </row>
    <row r="843" spans="23:23" ht="12.75" customHeight="1">
      <c r="W843" s="124">
        <f t="shared" si="16"/>
        <v>0</v>
      </c>
    </row>
    <row r="844" spans="23:23" ht="12.75" customHeight="1">
      <c r="W844" s="124">
        <f t="shared" si="16"/>
        <v>0</v>
      </c>
    </row>
    <row r="845" spans="23:23" ht="12.75" customHeight="1">
      <c r="W845" s="124">
        <f t="shared" si="16"/>
        <v>0</v>
      </c>
    </row>
    <row r="846" spans="23:23" ht="12.75" customHeight="1">
      <c r="W846" s="124">
        <f t="shared" si="16"/>
        <v>0</v>
      </c>
    </row>
    <row r="847" spans="23:23" ht="12.75" customHeight="1">
      <c r="W847" s="124">
        <f t="shared" si="16"/>
        <v>0</v>
      </c>
    </row>
    <row r="848" spans="23:23" ht="12.75" customHeight="1">
      <c r="W848" s="124">
        <f t="shared" si="16"/>
        <v>0</v>
      </c>
    </row>
    <row r="849" spans="23:23" ht="12.75" customHeight="1">
      <c r="W849" s="124">
        <f t="shared" si="16"/>
        <v>0</v>
      </c>
    </row>
    <row r="850" spans="23:23" ht="12.75" customHeight="1">
      <c r="W850" s="124">
        <f t="shared" si="16"/>
        <v>0</v>
      </c>
    </row>
    <row r="851" spans="23:23" ht="12.75" customHeight="1">
      <c r="W851" s="124">
        <f t="shared" si="16"/>
        <v>0</v>
      </c>
    </row>
    <row r="852" spans="23:23" ht="12.75" customHeight="1">
      <c r="W852" s="124">
        <f t="shared" si="16"/>
        <v>0</v>
      </c>
    </row>
    <row r="853" spans="23:23" ht="12.75" customHeight="1">
      <c r="W853" s="124">
        <f t="shared" si="16"/>
        <v>0</v>
      </c>
    </row>
    <row r="854" spans="23:23" ht="12.75" customHeight="1">
      <c r="W854" s="124">
        <f t="shared" si="16"/>
        <v>0</v>
      </c>
    </row>
    <row r="855" spans="23:23" ht="12.75" customHeight="1">
      <c r="W855" s="124">
        <f t="shared" si="16"/>
        <v>0</v>
      </c>
    </row>
    <row r="856" spans="23:23" ht="12.75" customHeight="1">
      <c r="W856" s="124">
        <f t="shared" si="16"/>
        <v>0</v>
      </c>
    </row>
    <row r="857" spans="23:23" ht="12.75" customHeight="1">
      <c r="W857" s="124">
        <f t="shared" si="16"/>
        <v>0</v>
      </c>
    </row>
    <row r="858" spans="23:23" ht="12.75" customHeight="1">
      <c r="W858" s="124">
        <f t="shared" si="16"/>
        <v>0</v>
      </c>
    </row>
    <row r="859" spans="23:23" ht="12.75" customHeight="1">
      <c r="W859" s="124">
        <f t="shared" si="16"/>
        <v>0</v>
      </c>
    </row>
    <row r="860" spans="23:23" ht="12.75" customHeight="1">
      <c r="W860" s="124">
        <f t="shared" si="16"/>
        <v>0</v>
      </c>
    </row>
    <row r="861" spans="23:23" ht="12.75" customHeight="1">
      <c r="W861" s="124">
        <f t="shared" si="16"/>
        <v>0</v>
      </c>
    </row>
    <row r="862" spans="23:23" ht="12.75" customHeight="1">
      <c r="W862" s="124">
        <f t="shared" si="16"/>
        <v>0</v>
      </c>
    </row>
    <row r="863" spans="23:23" ht="12.75" customHeight="1">
      <c r="W863" s="124">
        <f t="shared" si="16"/>
        <v>0</v>
      </c>
    </row>
    <row r="864" spans="23:23" ht="12.75" customHeight="1">
      <c r="W864" s="124">
        <f t="shared" si="16"/>
        <v>0</v>
      </c>
    </row>
    <row r="865" spans="23:23" ht="12.75" customHeight="1">
      <c r="W865" s="124">
        <f t="shared" si="16"/>
        <v>0</v>
      </c>
    </row>
    <row r="866" spans="23:23" ht="12.75" customHeight="1">
      <c r="W866" s="124">
        <f t="shared" si="16"/>
        <v>0</v>
      </c>
    </row>
    <row r="867" spans="23:23" ht="12.75" customHeight="1">
      <c r="W867" s="124">
        <f t="shared" si="16"/>
        <v>0</v>
      </c>
    </row>
    <row r="868" spans="23:23" ht="12.75" customHeight="1">
      <c r="W868" s="124">
        <f t="shared" si="16"/>
        <v>0</v>
      </c>
    </row>
    <row r="869" spans="23:23" ht="12.75" customHeight="1">
      <c r="W869" s="124">
        <f t="shared" si="16"/>
        <v>0</v>
      </c>
    </row>
    <row r="870" spans="23:23" ht="12.75" customHeight="1">
      <c r="W870" s="124">
        <f t="shared" si="16"/>
        <v>0</v>
      </c>
    </row>
    <row r="871" spans="23:23" ht="12.75" customHeight="1">
      <c r="W871" s="124">
        <f t="shared" si="16"/>
        <v>0</v>
      </c>
    </row>
    <row r="872" spans="23:23" ht="12.75" customHeight="1">
      <c r="W872" s="124">
        <f t="shared" si="16"/>
        <v>0</v>
      </c>
    </row>
    <row r="873" spans="23:23" ht="12.75" customHeight="1">
      <c r="W873" s="124">
        <f t="shared" si="16"/>
        <v>0</v>
      </c>
    </row>
    <row r="874" spans="23:23" ht="12.75" customHeight="1">
      <c r="W874" s="124">
        <f t="shared" si="16"/>
        <v>0</v>
      </c>
    </row>
    <row r="875" spans="23:23" ht="12.75" customHeight="1">
      <c r="W875" s="124">
        <f t="shared" si="16"/>
        <v>0</v>
      </c>
    </row>
    <row r="876" spans="23:23" ht="12.75" customHeight="1">
      <c r="W876" s="124">
        <f t="shared" si="16"/>
        <v>0</v>
      </c>
    </row>
    <row r="877" spans="23:23" ht="12.75" customHeight="1">
      <c r="W877" s="124">
        <f t="shared" si="16"/>
        <v>0</v>
      </c>
    </row>
    <row r="878" spans="23:23" ht="12.75" customHeight="1">
      <c r="W878" s="124">
        <f t="shared" si="16"/>
        <v>0</v>
      </c>
    </row>
    <row r="879" spans="23:23" ht="12.75" customHeight="1">
      <c r="W879" s="124">
        <f t="shared" si="16"/>
        <v>0</v>
      </c>
    </row>
    <row r="880" spans="23:23" ht="12.75" customHeight="1">
      <c r="W880" s="124">
        <f t="shared" si="16"/>
        <v>0</v>
      </c>
    </row>
    <row r="881" spans="23:23" ht="12.75" customHeight="1">
      <c r="W881" s="124">
        <f t="shared" si="16"/>
        <v>0</v>
      </c>
    </row>
    <row r="882" spans="23:23" ht="12.75" customHeight="1">
      <c r="W882" s="124">
        <f t="shared" si="16"/>
        <v>0</v>
      </c>
    </row>
    <row r="883" spans="23:23" ht="12.75" customHeight="1">
      <c r="W883" s="124">
        <f t="shared" si="16"/>
        <v>0</v>
      </c>
    </row>
    <row r="884" spans="23:23" ht="12.75" customHeight="1">
      <c r="W884" s="124">
        <f t="shared" si="16"/>
        <v>0</v>
      </c>
    </row>
    <row r="885" spans="23:23" ht="12.75" customHeight="1">
      <c r="W885" s="124">
        <f t="shared" si="16"/>
        <v>0</v>
      </c>
    </row>
    <row r="886" spans="23:23" ht="12.75" customHeight="1">
      <c r="W886" s="124">
        <f t="shared" si="16"/>
        <v>0</v>
      </c>
    </row>
    <row r="887" spans="23:23" ht="12.75" customHeight="1">
      <c r="W887" s="124">
        <f t="shared" si="16"/>
        <v>0</v>
      </c>
    </row>
    <row r="888" spans="23:23" ht="12.75" customHeight="1">
      <c r="W888" s="124">
        <f t="shared" si="16"/>
        <v>0</v>
      </c>
    </row>
    <row r="889" spans="23:23" ht="12.75" customHeight="1">
      <c r="W889" s="124">
        <f t="shared" si="16"/>
        <v>0</v>
      </c>
    </row>
    <row r="890" spans="23:23" ht="12.75" customHeight="1">
      <c r="W890" s="124">
        <f t="shared" si="16"/>
        <v>0</v>
      </c>
    </row>
    <row r="891" spans="23:23" ht="12.75" customHeight="1">
      <c r="W891" s="124">
        <f t="shared" si="16"/>
        <v>0</v>
      </c>
    </row>
    <row r="892" spans="23:23" ht="12.75" customHeight="1">
      <c r="W892" s="124">
        <f t="shared" si="16"/>
        <v>0</v>
      </c>
    </row>
    <row r="893" spans="23:23" ht="12.75" customHeight="1">
      <c r="W893" s="124">
        <f t="shared" si="16"/>
        <v>0</v>
      </c>
    </row>
    <row r="894" spans="23:23" ht="12.75" customHeight="1">
      <c r="W894" s="124">
        <f t="shared" si="16"/>
        <v>0</v>
      </c>
    </row>
    <row r="895" spans="23:23" ht="12.75" customHeight="1">
      <c r="W895" s="124">
        <f t="shared" si="16"/>
        <v>0</v>
      </c>
    </row>
    <row r="896" spans="23:23" ht="12.75" customHeight="1">
      <c r="W896" s="124">
        <f t="shared" si="16"/>
        <v>0</v>
      </c>
    </row>
    <row r="897" spans="23:23" ht="12.75" customHeight="1">
      <c r="W897" s="124">
        <f t="shared" si="16"/>
        <v>0</v>
      </c>
    </row>
    <row r="898" spans="23:23" ht="12.75" customHeight="1">
      <c r="W898" s="124">
        <f t="shared" si="16"/>
        <v>0</v>
      </c>
    </row>
    <row r="899" spans="23:23" ht="12.75" customHeight="1">
      <c r="W899" s="124">
        <f t="shared" si="16"/>
        <v>0</v>
      </c>
    </row>
    <row r="900" spans="23:23" ht="12.75" customHeight="1">
      <c r="W900" s="124">
        <f t="shared" si="16"/>
        <v>0</v>
      </c>
    </row>
    <row r="901" spans="23:23" ht="12.75" customHeight="1">
      <c r="W901" s="124">
        <f t="shared" si="16"/>
        <v>0</v>
      </c>
    </row>
    <row r="902" spans="23:23" ht="12.75" customHeight="1">
      <c r="W902" s="124">
        <f t="shared" si="16"/>
        <v>0</v>
      </c>
    </row>
    <row r="903" spans="23:23" ht="12.75" customHeight="1">
      <c r="W903" s="124">
        <f t="shared" si="16"/>
        <v>0</v>
      </c>
    </row>
    <row r="904" spans="23:23" ht="12.75" customHeight="1">
      <c r="W904" s="124">
        <f t="shared" si="16"/>
        <v>0</v>
      </c>
    </row>
    <row r="905" spans="23:23" ht="12.75" customHeight="1">
      <c r="W905" s="124">
        <f t="shared" si="16"/>
        <v>0</v>
      </c>
    </row>
    <row r="906" spans="23:23" ht="12.75" customHeight="1">
      <c r="W906" s="124">
        <f t="shared" si="16"/>
        <v>0</v>
      </c>
    </row>
    <row r="907" spans="23:23" ht="12.75" customHeight="1">
      <c r="W907" s="124">
        <f t="shared" si="16"/>
        <v>0</v>
      </c>
    </row>
    <row r="908" spans="23:23" ht="12.75" customHeight="1">
      <c r="W908" s="124">
        <f t="shared" si="16"/>
        <v>0</v>
      </c>
    </row>
    <row r="909" spans="23:23" ht="12.75" customHeight="1">
      <c r="W909" s="124">
        <f t="shared" si="16"/>
        <v>0</v>
      </c>
    </row>
    <row r="910" spans="23:23" ht="12.75" customHeight="1">
      <c r="W910" s="124">
        <f t="shared" si="16"/>
        <v>0</v>
      </c>
    </row>
    <row r="911" spans="23:23" ht="12.75" customHeight="1">
      <c r="W911" s="124">
        <f t="shared" si="16"/>
        <v>0</v>
      </c>
    </row>
    <row r="912" spans="23:23" ht="12.75" customHeight="1">
      <c r="W912" s="124">
        <f t="shared" si="16"/>
        <v>0</v>
      </c>
    </row>
    <row r="913" spans="23:23" ht="12.75" customHeight="1">
      <c r="W913" s="124">
        <f t="shared" si="16"/>
        <v>0</v>
      </c>
    </row>
    <row r="914" spans="23:23" ht="12.75" customHeight="1">
      <c r="W914" s="124">
        <f t="shared" si="16"/>
        <v>0</v>
      </c>
    </row>
    <row r="915" spans="23:23" ht="12.75" customHeight="1">
      <c r="W915" s="124">
        <f t="shared" si="16"/>
        <v>0</v>
      </c>
    </row>
    <row r="916" spans="23:23" ht="12.75" customHeight="1">
      <c r="W916" s="124">
        <f t="shared" si="16"/>
        <v>0</v>
      </c>
    </row>
    <row r="917" spans="23:23" ht="12.75" customHeight="1">
      <c r="W917" s="124">
        <f t="shared" si="16"/>
        <v>0</v>
      </c>
    </row>
    <row r="918" spans="23:23" ht="12.75" customHeight="1">
      <c r="W918" s="124">
        <f t="shared" si="16"/>
        <v>0</v>
      </c>
    </row>
    <row r="919" spans="23:23" ht="12.75" customHeight="1">
      <c r="W919" s="124">
        <f t="shared" si="16"/>
        <v>0</v>
      </c>
    </row>
    <row r="920" spans="23:23" ht="12.75" customHeight="1">
      <c r="W920" s="124">
        <f t="shared" si="16"/>
        <v>0</v>
      </c>
    </row>
    <row r="921" spans="23:23" ht="12.75" customHeight="1">
      <c r="W921" s="124">
        <f t="shared" si="16"/>
        <v>0</v>
      </c>
    </row>
    <row r="922" spans="23:23" ht="12.75" customHeight="1">
      <c r="W922" s="124">
        <f t="shared" si="16"/>
        <v>0</v>
      </c>
    </row>
    <row r="923" spans="23:23" ht="12.75" customHeight="1">
      <c r="W923" s="124">
        <f t="shared" si="16"/>
        <v>0</v>
      </c>
    </row>
    <row r="924" spans="23:23" ht="12.75" customHeight="1">
      <c r="W924" s="124">
        <f t="shared" si="16"/>
        <v>0</v>
      </c>
    </row>
    <row r="925" spans="23:23" ht="12.75" customHeight="1">
      <c r="W925" s="124">
        <f t="shared" si="16"/>
        <v>0</v>
      </c>
    </row>
    <row r="926" spans="23:23" ht="12.75" customHeight="1">
      <c r="W926" s="124">
        <f t="shared" si="16"/>
        <v>0</v>
      </c>
    </row>
    <row r="927" spans="23:23" ht="12.75" customHeight="1">
      <c r="W927" s="124">
        <f t="shared" si="16"/>
        <v>0</v>
      </c>
    </row>
    <row r="928" spans="23:23" ht="12.75" customHeight="1">
      <c r="W928" s="124">
        <f t="shared" si="16"/>
        <v>0</v>
      </c>
    </row>
    <row r="929" spans="23:23" ht="12.75" customHeight="1">
      <c r="W929" s="124">
        <f t="shared" si="16"/>
        <v>0</v>
      </c>
    </row>
    <row r="930" spans="23:23" ht="12.75" customHeight="1">
      <c r="W930" s="124">
        <f t="shared" si="16"/>
        <v>0</v>
      </c>
    </row>
    <row r="931" spans="23:23" ht="12.75" customHeight="1">
      <c r="W931" s="124">
        <f t="shared" si="16"/>
        <v>0</v>
      </c>
    </row>
    <row r="932" spans="23:23" ht="12.75" customHeight="1">
      <c r="W932" s="124">
        <f t="shared" si="16"/>
        <v>0</v>
      </c>
    </row>
    <row r="933" spans="23:23" ht="12.75" customHeight="1">
      <c r="W933" s="124">
        <f t="shared" si="16"/>
        <v>0</v>
      </c>
    </row>
    <row r="934" spans="23:23" ht="12.75" customHeight="1">
      <c r="W934" s="124">
        <f t="shared" si="16"/>
        <v>0</v>
      </c>
    </row>
    <row r="935" spans="23:23" ht="12.75" customHeight="1">
      <c r="W935" s="124">
        <f t="shared" si="16"/>
        <v>0</v>
      </c>
    </row>
    <row r="936" spans="23:23" ht="12.75" customHeight="1">
      <c r="W936" s="124">
        <f t="shared" si="16"/>
        <v>0</v>
      </c>
    </row>
    <row r="937" spans="23:23" ht="12.75" customHeight="1">
      <c r="W937" s="124">
        <f t="shared" si="16"/>
        <v>0</v>
      </c>
    </row>
    <row r="938" spans="23:23" ht="12.75" customHeight="1">
      <c r="W938" s="124">
        <f t="shared" si="16"/>
        <v>0</v>
      </c>
    </row>
    <row r="939" spans="23:23" ht="12.75" customHeight="1">
      <c r="W939" s="124">
        <f t="shared" si="16"/>
        <v>0</v>
      </c>
    </row>
    <row r="940" spans="23:23" ht="12.75" customHeight="1">
      <c r="W940" s="124">
        <f t="shared" si="16"/>
        <v>0</v>
      </c>
    </row>
    <row r="941" spans="23:23" ht="12.75" customHeight="1">
      <c r="W941" s="124">
        <f t="shared" si="16"/>
        <v>0</v>
      </c>
    </row>
    <row r="942" spans="23:23" ht="12.75" customHeight="1">
      <c r="W942" s="124">
        <f t="shared" si="16"/>
        <v>0</v>
      </c>
    </row>
    <row r="943" spans="23:23" ht="12.75" customHeight="1">
      <c r="W943" s="124">
        <f t="shared" si="16"/>
        <v>0</v>
      </c>
    </row>
    <row r="944" spans="23:23" ht="12.75" customHeight="1">
      <c r="W944" s="124">
        <f t="shared" si="16"/>
        <v>0</v>
      </c>
    </row>
    <row r="945" spans="23:23" ht="12.75" customHeight="1">
      <c r="W945" s="124">
        <f t="shared" si="16"/>
        <v>0</v>
      </c>
    </row>
    <row r="946" spans="23:23" ht="12.75" customHeight="1">
      <c r="W946" s="124">
        <f t="shared" si="16"/>
        <v>0</v>
      </c>
    </row>
    <row r="947" spans="23:23" ht="12.75" customHeight="1">
      <c r="W947" s="124">
        <f t="shared" si="16"/>
        <v>0</v>
      </c>
    </row>
    <row r="948" spans="23:23" ht="12.75" customHeight="1">
      <c r="W948" s="124">
        <f t="shared" si="16"/>
        <v>0</v>
      </c>
    </row>
    <row r="949" spans="23:23" ht="12.75" customHeight="1">
      <c r="W949" s="124">
        <f t="shared" si="16"/>
        <v>0</v>
      </c>
    </row>
    <row r="950" spans="23:23" ht="12.75" customHeight="1">
      <c r="W950" s="124">
        <f t="shared" si="16"/>
        <v>0</v>
      </c>
    </row>
    <row r="951" spans="23:23" ht="12.75" customHeight="1">
      <c r="W951" s="124">
        <f t="shared" si="16"/>
        <v>0</v>
      </c>
    </row>
    <row r="952" spans="23:23" ht="12.75" customHeight="1">
      <c r="W952" s="124">
        <f t="shared" si="16"/>
        <v>0</v>
      </c>
    </row>
    <row r="953" spans="23:23" ht="12.75" customHeight="1">
      <c r="W953" s="124">
        <f t="shared" si="16"/>
        <v>0</v>
      </c>
    </row>
    <row r="954" spans="23:23" ht="12.75" customHeight="1">
      <c r="W954" s="124">
        <f t="shared" si="16"/>
        <v>0</v>
      </c>
    </row>
    <row r="955" spans="23:23" ht="12.75" customHeight="1">
      <c r="W955" s="124">
        <f t="shared" si="16"/>
        <v>0</v>
      </c>
    </row>
    <row r="956" spans="23:23" ht="12.75" customHeight="1">
      <c r="W956" s="124">
        <f t="shared" si="16"/>
        <v>0</v>
      </c>
    </row>
    <row r="957" spans="23:23" ht="12.75" customHeight="1">
      <c r="W957" s="124">
        <f t="shared" si="16"/>
        <v>0</v>
      </c>
    </row>
    <row r="958" spans="23:23" ht="12.75" customHeight="1">
      <c r="W958" s="124">
        <f t="shared" si="16"/>
        <v>0</v>
      </c>
    </row>
    <row r="959" spans="23:23" ht="12.75" customHeight="1">
      <c r="W959" s="124">
        <f t="shared" si="16"/>
        <v>0</v>
      </c>
    </row>
    <row r="960" spans="23:23" ht="12.75" customHeight="1">
      <c r="W960" s="124">
        <f t="shared" si="16"/>
        <v>0</v>
      </c>
    </row>
    <row r="961" spans="23:23" ht="12.75" customHeight="1">
      <c r="W961" s="124">
        <f t="shared" si="16"/>
        <v>0</v>
      </c>
    </row>
    <row r="962" spans="23:23" ht="12.75" customHeight="1">
      <c r="W962" s="124">
        <f t="shared" si="16"/>
        <v>0</v>
      </c>
    </row>
    <row r="963" spans="23:23" ht="12.75" customHeight="1">
      <c r="W963" s="124">
        <f t="shared" si="16"/>
        <v>0</v>
      </c>
    </row>
    <row r="964" spans="23:23" ht="12.75" customHeight="1">
      <c r="W964" s="124">
        <f t="shared" si="16"/>
        <v>0</v>
      </c>
    </row>
    <row r="965" spans="23:23" ht="12.75" customHeight="1">
      <c r="W965" s="124">
        <f t="shared" si="16"/>
        <v>0</v>
      </c>
    </row>
    <row r="966" spans="23:23" ht="12.75" customHeight="1">
      <c r="W966" s="124">
        <f t="shared" ref="W966:W1095" si="17">COUNTIF($B$4:$B$248,B966)</f>
        <v>0</v>
      </c>
    </row>
    <row r="967" spans="23:23" ht="12.75" customHeight="1">
      <c r="W967" s="124">
        <f t="shared" si="17"/>
        <v>0</v>
      </c>
    </row>
    <row r="968" spans="23:23" ht="12.75" customHeight="1">
      <c r="W968" s="124">
        <f t="shared" si="17"/>
        <v>0</v>
      </c>
    </row>
    <row r="969" spans="23:23" ht="12.75" customHeight="1">
      <c r="W969" s="124">
        <f t="shared" si="17"/>
        <v>0</v>
      </c>
    </row>
    <row r="970" spans="23:23" ht="12.75" customHeight="1">
      <c r="W970" s="124">
        <f t="shared" si="17"/>
        <v>0</v>
      </c>
    </row>
    <row r="971" spans="23:23" ht="12.75" customHeight="1">
      <c r="W971" s="124">
        <f t="shared" si="17"/>
        <v>0</v>
      </c>
    </row>
    <row r="972" spans="23:23" ht="12.75" customHeight="1">
      <c r="W972" s="124">
        <f t="shared" si="17"/>
        <v>0</v>
      </c>
    </row>
    <row r="973" spans="23:23" ht="12.75" customHeight="1">
      <c r="W973" s="124">
        <f t="shared" si="17"/>
        <v>0</v>
      </c>
    </row>
    <row r="974" spans="23:23" ht="12.75" customHeight="1">
      <c r="W974" s="124">
        <f t="shared" si="17"/>
        <v>0</v>
      </c>
    </row>
    <row r="975" spans="23:23" ht="12.75" customHeight="1">
      <c r="W975" s="124">
        <f t="shared" si="17"/>
        <v>0</v>
      </c>
    </row>
    <row r="976" spans="23:23" ht="12.75" customHeight="1">
      <c r="W976" s="124">
        <f t="shared" si="17"/>
        <v>0</v>
      </c>
    </row>
    <row r="977" spans="23:23" ht="12.75" customHeight="1">
      <c r="W977" s="124">
        <f t="shared" si="17"/>
        <v>0</v>
      </c>
    </row>
    <row r="978" spans="23:23" ht="12.75" customHeight="1">
      <c r="W978" s="124">
        <f t="shared" si="17"/>
        <v>0</v>
      </c>
    </row>
    <row r="979" spans="23:23" ht="12.75" customHeight="1">
      <c r="W979" s="124">
        <f t="shared" si="17"/>
        <v>0</v>
      </c>
    </row>
    <row r="980" spans="23:23" ht="12.75" customHeight="1">
      <c r="W980" s="124">
        <f t="shared" si="17"/>
        <v>0</v>
      </c>
    </row>
    <row r="981" spans="23:23" ht="12.75" customHeight="1">
      <c r="W981" s="124">
        <f t="shared" si="17"/>
        <v>0</v>
      </c>
    </row>
    <row r="982" spans="23:23" ht="12.75" customHeight="1">
      <c r="W982" s="124">
        <f t="shared" si="17"/>
        <v>0</v>
      </c>
    </row>
    <row r="983" spans="23:23" ht="12.75" customHeight="1">
      <c r="W983" s="124">
        <f t="shared" si="17"/>
        <v>0</v>
      </c>
    </row>
    <row r="984" spans="23:23" ht="12.75" customHeight="1">
      <c r="W984" s="124">
        <f t="shared" si="17"/>
        <v>0</v>
      </c>
    </row>
    <row r="985" spans="23:23" ht="12.75" customHeight="1">
      <c r="W985" s="124">
        <f t="shared" si="17"/>
        <v>0</v>
      </c>
    </row>
    <row r="986" spans="23:23" ht="12.75" customHeight="1">
      <c r="W986" s="124">
        <f t="shared" si="17"/>
        <v>0</v>
      </c>
    </row>
    <row r="987" spans="23:23" ht="12.75" customHeight="1">
      <c r="W987" s="124">
        <f t="shared" si="17"/>
        <v>0</v>
      </c>
    </row>
    <row r="988" spans="23:23" ht="12.75" customHeight="1">
      <c r="W988" s="124">
        <f t="shared" si="17"/>
        <v>0</v>
      </c>
    </row>
    <row r="989" spans="23:23" ht="12.75" customHeight="1">
      <c r="W989" s="124">
        <f t="shared" si="17"/>
        <v>0</v>
      </c>
    </row>
    <row r="990" spans="23:23" ht="12.75" customHeight="1">
      <c r="W990" s="124">
        <f t="shared" si="17"/>
        <v>0</v>
      </c>
    </row>
    <row r="991" spans="23:23" ht="12.75" customHeight="1">
      <c r="W991" s="124">
        <f t="shared" si="17"/>
        <v>0</v>
      </c>
    </row>
    <row r="992" spans="23:23" ht="12.75" customHeight="1">
      <c r="W992" s="124">
        <f t="shared" si="17"/>
        <v>0</v>
      </c>
    </row>
    <row r="993" spans="23:23" ht="12.75" customHeight="1">
      <c r="W993" s="124">
        <f t="shared" si="17"/>
        <v>0</v>
      </c>
    </row>
    <row r="994" spans="23:23" ht="12.75" customHeight="1">
      <c r="W994" s="124">
        <f t="shared" si="17"/>
        <v>0</v>
      </c>
    </row>
    <row r="995" spans="23:23" ht="12.75" customHeight="1">
      <c r="W995" s="124">
        <f t="shared" si="17"/>
        <v>0</v>
      </c>
    </row>
    <row r="996" spans="23:23" ht="12.75" customHeight="1">
      <c r="W996" s="124">
        <f t="shared" si="17"/>
        <v>0</v>
      </c>
    </row>
    <row r="997" spans="23:23" ht="12.75" customHeight="1">
      <c r="W997" s="124">
        <f t="shared" si="17"/>
        <v>0</v>
      </c>
    </row>
    <row r="998" spans="23:23" ht="12.75" customHeight="1">
      <c r="W998" s="124">
        <f t="shared" si="17"/>
        <v>0</v>
      </c>
    </row>
    <row r="999" spans="23:23" ht="12.75" customHeight="1">
      <c r="W999" s="124">
        <f t="shared" si="17"/>
        <v>0</v>
      </c>
    </row>
    <row r="1000" spans="23:23" ht="12.75" customHeight="1">
      <c r="W1000" s="124">
        <f t="shared" si="17"/>
        <v>0</v>
      </c>
    </row>
    <row r="1001" spans="23:23" ht="12.75" customHeight="1">
      <c r="W1001" s="124">
        <f t="shared" si="17"/>
        <v>0</v>
      </c>
    </row>
    <row r="1002" spans="23:23" ht="12.75" customHeight="1">
      <c r="W1002" s="124">
        <f t="shared" si="17"/>
        <v>0</v>
      </c>
    </row>
    <row r="1003" spans="23:23" ht="12.75" customHeight="1">
      <c r="W1003" s="124">
        <f t="shared" si="17"/>
        <v>0</v>
      </c>
    </row>
    <row r="1004" spans="23:23" ht="12.75" customHeight="1">
      <c r="W1004" s="124">
        <f t="shared" si="17"/>
        <v>0</v>
      </c>
    </row>
    <row r="1005" spans="23:23" ht="12.75" customHeight="1">
      <c r="W1005" s="124">
        <f t="shared" si="17"/>
        <v>0</v>
      </c>
    </row>
    <row r="1006" spans="23:23" ht="12.75" customHeight="1">
      <c r="W1006" s="124">
        <f t="shared" si="17"/>
        <v>0</v>
      </c>
    </row>
    <row r="1007" spans="23:23" ht="12.75" customHeight="1">
      <c r="W1007" s="124">
        <f t="shared" si="17"/>
        <v>0</v>
      </c>
    </row>
    <row r="1008" spans="23:23" ht="12.75" customHeight="1">
      <c r="W1008" s="124">
        <f t="shared" si="17"/>
        <v>0</v>
      </c>
    </row>
    <row r="1009" spans="23:23" ht="12.75" customHeight="1">
      <c r="W1009" s="124">
        <f t="shared" si="17"/>
        <v>0</v>
      </c>
    </row>
    <row r="1010" spans="23:23" ht="12.75" customHeight="1">
      <c r="W1010" s="124">
        <f t="shared" si="17"/>
        <v>0</v>
      </c>
    </row>
    <row r="1011" spans="23:23" ht="12.75" customHeight="1">
      <c r="W1011" s="124">
        <f t="shared" si="17"/>
        <v>0</v>
      </c>
    </row>
    <row r="1012" spans="23:23" ht="12.75" customHeight="1">
      <c r="W1012" s="124">
        <f t="shared" si="17"/>
        <v>0</v>
      </c>
    </row>
    <row r="1013" spans="23:23" ht="12.75" customHeight="1">
      <c r="W1013" s="124">
        <f t="shared" si="17"/>
        <v>0</v>
      </c>
    </row>
    <row r="1014" spans="23:23" ht="12.75" customHeight="1">
      <c r="W1014" s="124">
        <f t="shared" si="17"/>
        <v>0</v>
      </c>
    </row>
    <row r="1015" spans="23:23" ht="12.75" customHeight="1">
      <c r="W1015" s="124">
        <f t="shared" si="17"/>
        <v>0</v>
      </c>
    </row>
    <row r="1016" spans="23:23" ht="12.75" customHeight="1">
      <c r="W1016" s="124">
        <f t="shared" si="17"/>
        <v>0</v>
      </c>
    </row>
    <row r="1017" spans="23:23" ht="12.75" customHeight="1">
      <c r="W1017" s="124">
        <f t="shared" si="17"/>
        <v>0</v>
      </c>
    </row>
    <row r="1018" spans="23:23" ht="12.75" customHeight="1">
      <c r="W1018" s="124">
        <f t="shared" si="17"/>
        <v>0</v>
      </c>
    </row>
    <row r="1019" spans="23:23" ht="12.75" customHeight="1">
      <c r="W1019" s="124">
        <f t="shared" si="17"/>
        <v>0</v>
      </c>
    </row>
    <row r="1020" spans="23:23" ht="12.75" customHeight="1">
      <c r="W1020" s="124">
        <f t="shared" si="17"/>
        <v>0</v>
      </c>
    </row>
    <row r="1021" spans="23:23" ht="12.75" customHeight="1">
      <c r="W1021" s="124">
        <f t="shared" si="17"/>
        <v>0</v>
      </c>
    </row>
    <row r="1022" spans="23:23" ht="12.75" customHeight="1">
      <c r="W1022" s="124">
        <f t="shared" si="17"/>
        <v>0</v>
      </c>
    </row>
    <row r="1023" spans="23:23" ht="12.75" customHeight="1">
      <c r="W1023" s="124">
        <f t="shared" si="17"/>
        <v>0</v>
      </c>
    </row>
    <row r="1024" spans="23:23" ht="12.75" customHeight="1">
      <c r="W1024" s="124">
        <f t="shared" si="17"/>
        <v>0</v>
      </c>
    </row>
    <row r="1025" spans="23:23" ht="12.75" customHeight="1">
      <c r="W1025" s="124">
        <f t="shared" si="17"/>
        <v>0</v>
      </c>
    </row>
    <row r="1026" spans="23:23" ht="12.75" customHeight="1">
      <c r="W1026" s="124">
        <f t="shared" si="17"/>
        <v>0</v>
      </c>
    </row>
    <row r="1027" spans="23:23" ht="12.75" customHeight="1">
      <c r="W1027" s="124">
        <f t="shared" si="17"/>
        <v>0</v>
      </c>
    </row>
    <row r="1028" spans="23:23" ht="12.75" customHeight="1">
      <c r="W1028" s="124">
        <f t="shared" si="17"/>
        <v>0</v>
      </c>
    </row>
    <row r="1029" spans="23:23" ht="12.75" customHeight="1">
      <c r="W1029" s="124">
        <f t="shared" si="17"/>
        <v>0</v>
      </c>
    </row>
    <row r="1030" spans="23:23" ht="12.75" customHeight="1">
      <c r="W1030" s="124">
        <f t="shared" si="17"/>
        <v>0</v>
      </c>
    </row>
    <row r="1031" spans="23:23" ht="12.75" customHeight="1">
      <c r="W1031" s="124">
        <f t="shared" si="17"/>
        <v>0</v>
      </c>
    </row>
    <row r="1032" spans="23:23" ht="12.75" customHeight="1">
      <c r="W1032" s="124">
        <f t="shared" si="17"/>
        <v>0</v>
      </c>
    </row>
    <row r="1033" spans="23:23" ht="12.75" customHeight="1">
      <c r="W1033" s="124">
        <f t="shared" si="17"/>
        <v>0</v>
      </c>
    </row>
    <row r="1034" spans="23:23" ht="12.75" customHeight="1">
      <c r="W1034" s="124">
        <f t="shared" si="17"/>
        <v>0</v>
      </c>
    </row>
    <row r="1035" spans="23:23" ht="12.75" customHeight="1">
      <c r="W1035" s="124">
        <f t="shared" si="17"/>
        <v>0</v>
      </c>
    </row>
    <row r="1036" spans="23:23" ht="12.75" customHeight="1">
      <c r="W1036" s="124">
        <f t="shared" si="17"/>
        <v>0</v>
      </c>
    </row>
    <row r="1037" spans="23:23" ht="12.75" customHeight="1">
      <c r="W1037" s="124">
        <f t="shared" si="17"/>
        <v>0</v>
      </c>
    </row>
    <row r="1038" spans="23:23" ht="12.75" customHeight="1">
      <c r="W1038" s="124">
        <f t="shared" si="17"/>
        <v>0</v>
      </c>
    </row>
    <row r="1039" spans="23:23" ht="12.75" customHeight="1">
      <c r="W1039" s="124">
        <f t="shared" si="17"/>
        <v>0</v>
      </c>
    </row>
    <row r="1040" spans="23:23" ht="12.75" customHeight="1">
      <c r="W1040" s="124">
        <f t="shared" si="17"/>
        <v>0</v>
      </c>
    </row>
    <row r="1041" spans="23:23" ht="12.75" customHeight="1">
      <c r="W1041" s="124">
        <f t="shared" si="17"/>
        <v>0</v>
      </c>
    </row>
    <row r="1042" spans="23:23" ht="12.75" customHeight="1">
      <c r="W1042" s="124">
        <f t="shared" si="17"/>
        <v>0</v>
      </c>
    </row>
    <row r="1043" spans="23:23" ht="12.75" customHeight="1">
      <c r="W1043" s="124">
        <f t="shared" si="17"/>
        <v>0</v>
      </c>
    </row>
    <row r="1044" spans="23:23" ht="12.75" customHeight="1">
      <c r="W1044" s="124">
        <f t="shared" si="17"/>
        <v>0</v>
      </c>
    </row>
    <row r="1045" spans="23:23" ht="12.75" customHeight="1">
      <c r="W1045" s="124">
        <f t="shared" si="17"/>
        <v>0</v>
      </c>
    </row>
    <row r="1046" spans="23:23" ht="12.75" customHeight="1">
      <c r="W1046" s="124">
        <f t="shared" si="17"/>
        <v>0</v>
      </c>
    </row>
    <row r="1047" spans="23:23" ht="12.75" customHeight="1">
      <c r="W1047" s="124">
        <f t="shared" si="17"/>
        <v>0</v>
      </c>
    </row>
    <row r="1048" spans="23:23" ht="12.75" customHeight="1">
      <c r="W1048" s="124">
        <f t="shared" si="17"/>
        <v>0</v>
      </c>
    </row>
    <row r="1049" spans="23:23" ht="12.75" customHeight="1">
      <c r="W1049" s="124">
        <f t="shared" si="17"/>
        <v>0</v>
      </c>
    </row>
    <row r="1050" spans="23:23" ht="12.75" customHeight="1">
      <c r="W1050" s="124">
        <f t="shared" si="17"/>
        <v>0</v>
      </c>
    </row>
    <row r="1051" spans="23:23" ht="12.75" customHeight="1">
      <c r="W1051" s="124">
        <f t="shared" si="17"/>
        <v>0</v>
      </c>
    </row>
    <row r="1052" spans="23:23" ht="12.75" customHeight="1">
      <c r="W1052" s="124">
        <f t="shared" si="17"/>
        <v>0</v>
      </c>
    </row>
    <row r="1053" spans="23:23" ht="12.75" customHeight="1">
      <c r="W1053" s="124">
        <f t="shared" si="17"/>
        <v>0</v>
      </c>
    </row>
    <row r="1054" spans="23:23" ht="12.75" customHeight="1">
      <c r="W1054" s="124">
        <f t="shared" si="17"/>
        <v>0</v>
      </c>
    </row>
    <row r="1055" spans="23:23" ht="12.75" customHeight="1">
      <c r="W1055" s="124">
        <f t="shared" si="17"/>
        <v>0</v>
      </c>
    </row>
    <row r="1056" spans="23:23" ht="12.75" customHeight="1">
      <c r="W1056" s="124">
        <f t="shared" si="17"/>
        <v>0</v>
      </c>
    </row>
    <row r="1057" spans="23:23" ht="12.75" customHeight="1">
      <c r="W1057" s="124">
        <f t="shared" si="17"/>
        <v>0</v>
      </c>
    </row>
    <row r="1058" spans="23:23" ht="12.75" customHeight="1">
      <c r="W1058" s="124">
        <f t="shared" si="17"/>
        <v>0</v>
      </c>
    </row>
    <row r="1059" spans="23:23" ht="12.75" customHeight="1">
      <c r="W1059" s="124">
        <f t="shared" si="17"/>
        <v>0</v>
      </c>
    </row>
    <row r="1060" spans="23:23" ht="12.75" customHeight="1">
      <c r="W1060" s="124">
        <f t="shared" si="17"/>
        <v>0</v>
      </c>
    </row>
    <row r="1061" spans="23:23" ht="12.75" customHeight="1">
      <c r="W1061" s="124">
        <f t="shared" si="17"/>
        <v>0</v>
      </c>
    </row>
    <row r="1062" spans="23:23" ht="12.75" customHeight="1">
      <c r="W1062" s="124">
        <f t="shared" si="17"/>
        <v>0</v>
      </c>
    </row>
    <row r="1063" spans="23:23" ht="12.75" customHeight="1">
      <c r="W1063" s="124">
        <f t="shared" si="17"/>
        <v>0</v>
      </c>
    </row>
    <row r="1064" spans="23:23" ht="12.75" customHeight="1">
      <c r="W1064" s="124">
        <f t="shared" si="17"/>
        <v>0</v>
      </c>
    </row>
    <row r="1065" spans="23:23" ht="12.75" customHeight="1">
      <c r="W1065" s="124">
        <f t="shared" si="17"/>
        <v>0</v>
      </c>
    </row>
    <row r="1066" spans="23:23" ht="12.75" customHeight="1">
      <c r="W1066" s="124">
        <f t="shared" si="17"/>
        <v>0</v>
      </c>
    </row>
    <row r="1067" spans="23:23" ht="12.75" customHeight="1">
      <c r="W1067" s="124">
        <f t="shared" si="17"/>
        <v>0</v>
      </c>
    </row>
    <row r="1068" spans="23:23" ht="12.75" customHeight="1">
      <c r="W1068" s="124">
        <f t="shared" si="17"/>
        <v>0</v>
      </c>
    </row>
    <row r="1069" spans="23:23" ht="12.75" customHeight="1">
      <c r="W1069" s="124">
        <f t="shared" si="17"/>
        <v>0</v>
      </c>
    </row>
    <row r="1070" spans="23:23" ht="12.75" customHeight="1">
      <c r="W1070" s="124">
        <f t="shared" si="17"/>
        <v>0</v>
      </c>
    </row>
    <row r="1071" spans="23:23" ht="12.75" customHeight="1">
      <c r="W1071" s="124">
        <f t="shared" si="17"/>
        <v>0</v>
      </c>
    </row>
    <row r="1072" spans="23:23" ht="12.75" customHeight="1">
      <c r="W1072" s="124">
        <f t="shared" si="17"/>
        <v>0</v>
      </c>
    </row>
    <row r="1073" spans="23:23" ht="12.75" customHeight="1">
      <c r="W1073" s="124">
        <f t="shared" si="17"/>
        <v>0</v>
      </c>
    </row>
    <row r="1074" spans="23:23" ht="12.75" customHeight="1">
      <c r="W1074" s="124">
        <f t="shared" si="17"/>
        <v>0</v>
      </c>
    </row>
    <row r="1075" spans="23:23" ht="12.75" customHeight="1">
      <c r="W1075" s="124">
        <f t="shared" si="17"/>
        <v>0</v>
      </c>
    </row>
    <row r="1076" spans="23:23" ht="12.75" customHeight="1">
      <c r="W1076" s="124">
        <f t="shared" si="17"/>
        <v>0</v>
      </c>
    </row>
    <row r="1077" spans="23:23" ht="12.75" customHeight="1">
      <c r="W1077" s="124">
        <f t="shared" si="17"/>
        <v>0</v>
      </c>
    </row>
    <row r="1078" spans="23:23" ht="12.75" customHeight="1">
      <c r="W1078" s="124">
        <f t="shared" si="17"/>
        <v>0</v>
      </c>
    </row>
    <row r="1079" spans="23:23" ht="12.75" customHeight="1">
      <c r="W1079" s="124">
        <f t="shared" si="17"/>
        <v>0</v>
      </c>
    </row>
    <row r="1080" spans="23:23" ht="12.75" customHeight="1">
      <c r="W1080" s="124">
        <f t="shared" si="17"/>
        <v>0</v>
      </c>
    </row>
    <row r="1081" spans="23:23" ht="12.75" customHeight="1">
      <c r="W1081" s="124">
        <f t="shared" si="17"/>
        <v>0</v>
      </c>
    </row>
    <row r="1082" spans="23:23" ht="12.75" customHeight="1">
      <c r="W1082" s="124">
        <f t="shared" si="17"/>
        <v>0</v>
      </c>
    </row>
    <row r="1083" spans="23:23" ht="12.75" customHeight="1">
      <c r="W1083" s="124">
        <f t="shared" si="17"/>
        <v>0</v>
      </c>
    </row>
    <row r="1084" spans="23:23" ht="12.75" customHeight="1">
      <c r="W1084" s="124">
        <f t="shared" si="17"/>
        <v>0</v>
      </c>
    </row>
    <row r="1085" spans="23:23" ht="12.75" customHeight="1">
      <c r="W1085" s="124">
        <f t="shared" si="17"/>
        <v>0</v>
      </c>
    </row>
    <row r="1086" spans="23:23" ht="12.75" customHeight="1">
      <c r="W1086" s="124">
        <f t="shared" si="17"/>
        <v>0</v>
      </c>
    </row>
    <row r="1087" spans="23:23" ht="12.75" customHeight="1">
      <c r="W1087" s="124">
        <f t="shared" si="17"/>
        <v>0</v>
      </c>
    </row>
    <row r="1088" spans="23:23" ht="12.75" customHeight="1">
      <c r="W1088" s="124">
        <f t="shared" si="17"/>
        <v>0</v>
      </c>
    </row>
    <row r="1089" spans="23:23" ht="12.75" customHeight="1">
      <c r="W1089" s="124">
        <f t="shared" si="17"/>
        <v>0</v>
      </c>
    </row>
    <row r="1090" spans="23:23" ht="12.75" customHeight="1">
      <c r="W1090" s="124">
        <f t="shared" si="17"/>
        <v>0</v>
      </c>
    </row>
    <row r="1091" spans="23:23" ht="12.75" customHeight="1">
      <c r="W1091" s="124">
        <f t="shared" si="17"/>
        <v>0</v>
      </c>
    </row>
    <row r="1092" spans="23:23" ht="12.75" customHeight="1">
      <c r="W1092" s="124">
        <f t="shared" si="17"/>
        <v>0</v>
      </c>
    </row>
    <row r="1093" spans="23:23" ht="12.75" customHeight="1">
      <c r="W1093" s="124">
        <f t="shared" si="17"/>
        <v>0</v>
      </c>
    </row>
    <row r="1094" spans="23:23" ht="12.75" customHeight="1">
      <c r="W1094" s="124">
        <f t="shared" si="17"/>
        <v>0</v>
      </c>
    </row>
    <row r="1095" spans="23:23" ht="12.75" customHeight="1">
      <c r="W1095" s="124">
        <f t="shared" si="17"/>
        <v>0</v>
      </c>
    </row>
  </sheetData>
  <autoFilter ref="A3:AK1095" xr:uid="{00000000-0009-0000-0000-000007000000}"/>
  <mergeCells count="11">
    <mergeCell ref="C459:E459"/>
    <mergeCell ref="F459:I459"/>
    <mergeCell ref="J459:N459"/>
    <mergeCell ref="P459:Q459"/>
    <mergeCell ref="A1:C2"/>
    <mergeCell ref="D1:P1"/>
    <mergeCell ref="Q1:Q2"/>
    <mergeCell ref="D2:P2"/>
    <mergeCell ref="O457:Q457"/>
    <mergeCell ref="A458:Q458"/>
    <mergeCell ref="A459:B459"/>
  </mergeCells>
  <conditionalFormatting sqref="A4:V456 X4:AK456 W4:W1095">
    <cfRule type="containsText" dxfId="1" priority="1" operator="containsText" text="Modificación propuesta">
      <formula>NOT(ISERROR(SEARCH(("Modificación propuesta"),(A4))))</formula>
    </cfRule>
  </conditionalFormatting>
  <dataValidations count="1">
    <dataValidation type="list" allowBlank="1" showErrorMessage="1" sqref="A253 A255 A257 A259 A261 A263 A265 A267 A269 A271 A273 A275 A277 A279 A281 A283 A285 A287 A289 A291 A293 A306 A308:A351 A367 A369 A371 A424:A438" xr:uid="{00000000-0002-0000-0700-000000000000}">
      <formula1>#REF!</formula1>
    </dataValidation>
  </dataValidations>
  <pageMargins left="0.7" right="0.7" top="0.75" bottom="0.75" header="0" footer="0"/>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pane ySplit="1" topLeftCell="A2" activePane="bottomLeft" state="frozen"/>
      <selection pane="bottomLeft" activeCell="B3" sqref="B3"/>
    </sheetView>
  </sheetViews>
  <sheetFormatPr baseColWidth="10" defaultColWidth="12.7109375" defaultRowHeight="15" customHeight="1"/>
  <cols>
    <col min="1" max="1" width="20.140625" customWidth="1"/>
    <col min="2" max="2" width="12.28515625" customWidth="1"/>
    <col min="3" max="3" width="39.140625" customWidth="1"/>
    <col min="4" max="4" width="25" customWidth="1"/>
    <col min="5" max="5" width="88.140625" customWidth="1"/>
    <col min="6" max="6" width="14.85546875" customWidth="1"/>
    <col min="7" max="7" width="14.140625" customWidth="1"/>
    <col min="8" max="8" width="12.85546875" customWidth="1"/>
    <col min="9" max="9" width="14.85546875" customWidth="1"/>
    <col min="10" max="10" width="14.140625" customWidth="1"/>
    <col min="11" max="11" width="17.7109375" customWidth="1"/>
    <col min="12" max="12" width="16.7109375" customWidth="1"/>
    <col min="13" max="13" width="16.140625" customWidth="1"/>
    <col min="14" max="14" width="14.140625" customWidth="1"/>
    <col min="15" max="15" width="21.85546875" customWidth="1"/>
    <col min="16" max="16" width="17.7109375" customWidth="1"/>
    <col min="17" max="17" width="24.85546875" customWidth="1"/>
    <col min="18" max="18" width="9.140625" customWidth="1"/>
    <col min="19" max="19" width="58.85546875" customWidth="1"/>
    <col min="20" max="20" width="20.140625" customWidth="1"/>
    <col min="21" max="21" width="19.140625" customWidth="1"/>
    <col min="22" max="22" width="15.85546875" customWidth="1"/>
    <col min="23" max="26" width="8.7109375" customWidth="1"/>
  </cols>
  <sheetData>
    <row r="1" spans="1:26" ht="77.25" customHeight="1">
      <c r="A1" s="274" t="s">
        <v>1502</v>
      </c>
      <c r="B1" s="275" t="s">
        <v>1503</v>
      </c>
      <c r="C1" s="275" t="s">
        <v>46</v>
      </c>
      <c r="D1" s="275" t="s">
        <v>47</v>
      </c>
      <c r="E1" s="275" t="s">
        <v>1915</v>
      </c>
      <c r="F1" s="275" t="s">
        <v>49</v>
      </c>
      <c r="G1" s="275" t="s">
        <v>50</v>
      </c>
      <c r="H1" s="275" t="s">
        <v>1505</v>
      </c>
      <c r="I1" s="275" t="s">
        <v>1506</v>
      </c>
      <c r="J1" s="275" t="s">
        <v>1507</v>
      </c>
      <c r="K1" s="275" t="s">
        <v>1508</v>
      </c>
      <c r="L1" s="276" t="s">
        <v>1509</v>
      </c>
      <c r="M1" s="275" t="s">
        <v>1510</v>
      </c>
      <c r="N1" s="275" t="s">
        <v>57</v>
      </c>
      <c r="O1" s="275" t="s">
        <v>1511</v>
      </c>
      <c r="P1" s="275" t="s">
        <v>1512</v>
      </c>
      <c r="Q1" s="275" t="s">
        <v>1513</v>
      </c>
      <c r="R1" s="277"/>
      <c r="S1" s="274" t="s">
        <v>1514</v>
      </c>
      <c r="T1" s="275" t="s">
        <v>1916</v>
      </c>
      <c r="U1" s="278" t="s">
        <v>1</v>
      </c>
      <c r="V1" s="275" t="s">
        <v>1516</v>
      </c>
      <c r="W1" s="28"/>
      <c r="X1" s="28"/>
      <c r="Y1" s="28"/>
      <c r="Z1" s="28"/>
    </row>
    <row r="2" spans="1:26" ht="85.5">
      <c r="A2" s="279" t="s">
        <v>1884</v>
      </c>
      <c r="B2" s="280" t="s">
        <v>70</v>
      </c>
      <c r="C2" s="280" t="s">
        <v>1917</v>
      </c>
      <c r="D2" s="280">
        <v>80111600</v>
      </c>
      <c r="E2" s="280" t="s">
        <v>81</v>
      </c>
      <c r="F2" s="280" t="s">
        <v>82</v>
      </c>
      <c r="G2" s="280" t="s">
        <v>83</v>
      </c>
      <c r="H2" s="280">
        <v>5</v>
      </c>
      <c r="I2" s="280">
        <v>1</v>
      </c>
      <c r="J2" s="280" t="s">
        <v>84</v>
      </c>
      <c r="K2" s="280" t="s">
        <v>85</v>
      </c>
      <c r="L2" s="281">
        <v>4700000</v>
      </c>
      <c r="M2" s="282">
        <v>23500000</v>
      </c>
      <c r="N2" s="280" t="s">
        <v>86</v>
      </c>
      <c r="O2" s="280" t="s">
        <v>79</v>
      </c>
      <c r="P2" s="280" t="s">
        <v>87</v>
      </c>
      <c r="Q2" s="283"/>
      <c r="R2" s="277"/>
      <c r="S2" s="284" t="s">
        <v>33</v>
      </c>
      <c r="T2" s="285">
        <v>8025</v>
      </c>
      <c r="U2" s="286">
        <v>2024110010079</v>
      </c>
      <c r="V2" s="285">
        <v>3</v>
      </c>
      <c r="W2" s="218"/>
      <c r="X2" s="218"/>
      <c r="Y2" s="218"/>
      <c r="Z2" s="218"/>
    </row>
    <row r="3" spans="1:26" ht="85.5">
      <c r="A3" s="279" t="s">
        <v>1518</v>
      </c>
      <c r="B3" s="280" t="s">
        <v>70</v>
      </c>
      <c r="C3" s="280" t="s">
        <v>1917</v>
      </c>
      <c r="D3" s="280">
        <v>80111600</v>
      </c>
      <c r="E3" s="280" t="s">
        <v>1918</v>
      </c>
      <c r="F3" s="280" t="s">
        <v>82</v>
      </c>
      <c r="G3" s="280" t="s">
        <v>83</v>
      </c>
      <c r="H3" s="280">
        <v>5</v>
      </c>
      <c r="I3" s="280">
        <v>1</v>
      </c>
      <c r="J3" s="280" t="s">
        <v>84</v>
      </c>
      <c r="K3" s="280" t="s">
        <v>85</v>
      </c>
      <c r="L3" s="281">
        <v>4500000</v>
      </c>
      <c r="M3" s="282">
        <v>22500000</v>
      </c>
      <c r="N3" s="280" t="s">
        <v>86</v>
      </c>
      <c r="O3" s="280" t="s">
        <v>79</v>
      </c>
      <c r="P3" s="280" t="s">
        <v>87</v>
      </c>
      <c r="Q3" s="283" t="s">
        <v>1919</v>
      </c>
      <c r="R3" s="277"/>
      <c r="S3" s="284" t="s">
        <v>33</v>
      </c>
      <c r="T3" s="285">
        <v>8025</v>
      </c>
      <c r="U3" s="286">
        <v>2024110010079</v>
      </c>
      <c r="V3" s="285">
        <v>3</v>
      </c>
      <c r="W3" s="218"/>
      <c r="X3" s="218"/>
      <c r="Y3" s="218"/>
      <c r="Z3" s="218"/>
    </row>
    <row r="4" spans="1:26" ht="57">
      <c r="A4" s="279" t="s">
        <v>1884</v>
      </c>
      <c r="B4" s="280" t="s">
        <v>96</v>
      </c>
      <c r="C4" s="280" t="s">
        <v>1920</v>
      </c>
      <c r="D4" s="280">
        <v>80111600</v>
      </c>
      <c r="E4" s="280" t="s">
        <v>81</v>
      </c>
      <c r="F4" s="280" t="s">
        <v>82</v>
      </c>
      <c r="G4" s="280" t="s">
        <v>83</v>
      </c>
      <c r="H4" s="280">
        <v>6</v>
      </c>
      <c r="I4" s="280">
        <v>1</v>
      </c>
      <c r="J4" s="280" t="s">
        <v>84</v>
      </c>
      <c r="K4" s="280" t="s">
        <v>85</v>
      </c>
      <c r="L4" s="281">
        <v>4100000</v>
      </c>
      <c r="M4" s="282">
        <v>24600000</v>
      </c>
      <c r="N4" s="280" t="s">
        <v>86</v>
      </c>
      <c r="O4" s="280" t="s">
        <v>79</v>
      </c>
      <c r="P4" s="280" t="s">
        <v>87</v>
      </c>
      <c r="Q4" s="283"/>
      <c r="R4" s="277"/>
      <c r="S4" s="284" t="s">
        <v>33</v>
      </c>
      <c r="T4" s="285">
        <v>8025</v>
      </c>
      <c r="U4" s="286">
        <v>2024110010079</v>
      </c>
      <c r="V4" s="285">
        <v>3</v>
      </c>
      <c r="W4" s="218"/>
      <c r="X4" s="218"/>
      <c r="Y4" s="218"/>
      <c r="Z4" s="218"/>
    </row>
    <row r="5" spans="1:26" ht="85.5">
      <c r="A5" s="279" t="s">
        <v>1518</v>
      </c>
      <c r="B5" s="280" t="s">
        <v>96</v>
      </c>
      <c r="C5" s="280" t="s">
        <v>1920</v>
      </c>
      <c r="D5" s="280">
        <v>80111600</v>
      </c>
      <c r="E5" s="280" t="s">
        <v>1921</v>
      </c>
      <c r="F5" s="280" t="s">
        <v>82</v>
      </c>
      <c r="G5" s="280" t="s">
        <v>83</v>
      </c>
      <c r="H5" s="280">
        <v>5</v>
      </c>
      <c r="I5" s="280">
        <v>1</v>
      </c>
      <c r="J5" s="280" t="s">
        <v>84</v>
      </c>
      <c r="K5" s="280" t="s">
        <v>85</v>
      </c>
      <c r="L5" s="281">
        <v>4100000</v>
      </c>
      <c r="M5" s="282">
        <v>22258002</v>
      </c>
      <c r="N5" s="280" t="s">
        <v>86</v>
      </c>
      <c r="O5" s="280" t="s">
        <v>79</v>
      </c>
      <c r="P5" s="280" t="s">
        <v>87</v>
      </c>
      <c r="Q5" s="283" t="s">
        <v>1919</v>
      </c>
      <c r="R5" s="277"/>
      <c r="S5" s="284" t="s">
        <v>33</v>
      </c>
      <c r="T5" s="285">
        <v>8025</v>
      </c>
      <c r="U5" s="286">
        <v>2024110010079</v>
      </c>
      <c r="V5" s="285">
        <v>3</v>
      </c>
      <c r="W5" s="218"/>
      <c r="X5" s="218"/>
      <c r="Y5" s="218"/>
      <c r="Z5" s="218"/>
    </row>
    <row r="6" spans="1:26" ht="85.5">
      <c r="A6" s="279" t="s">
        <v>1884</v>
      </c>
      <c r="B6" s="280" t="s">
        <v>100</v>
      </c>
      <c r="C6" s="280" t="s">
        <v>1917</v>
      </c>
      <c r="D6" s="280">
        <v>80111600</v>
      </c>
      <c r="E6" s="280" t="s">
        <v>1267</v>
      </c>
      <c r="F6" s="280" t="s">
        <v>82</v>
      </c>
      <c r="G6" s="280" t="s">
        <v>83</v>
      </c>
      <c r="H6" s="280">
        <v>6</v>
      </c>
      <c r="I6" s="280">
        <v>1</v>
      </c>
      <c r="J6" s="280" t="s">
        <v>84</v>
      </c>
      <c r="K6" s="280" t="s">
        <v>85</v>
      </c>
      <c r="L6" s="281">
        <v>3600000</v>
      </c>
      <c r="M6" s="282">
        <v>21600000</v>
      </c>
      <c r="N6" s="280" t="s">
        <v>86</v>
      </c>
      <c r="O6" s="280" t="s">
        <v>79</v>
      </c>
      <c r="P6" s="280" t="s">
        <v>87</v>
      </c>
      <c r="Q6" s="283"/>
      <c r="R6" s="277"/>
      <c r="S6" s="284" t="s">
        <v>33</v>
      </c>
      <c r="T6" s="285">
        <v>8025</v>
      </c>
      <c r="U6" s="286">
        <v>2024110010079</v>
      </c>
      <c r="V6" s="285">
        <v>3</v>
      </c>
      <c r="W6" s="218"/>
      <c r="X6" s="218"/>
      <c r="Y6" s="218"/>
      <c r="Z6" s="218"/>
    </row>
    <row r="7" spans="1:26" ht="85.5">
      <c r="A7" s="279" t="s">
        <v>1518</v>
      </c>
      <c r="B7" s="280" t="s">
        <v>100</v>
      </c>
      <c r="C7" s="280" t="s">
        <v>1917</v>
      </c>
      <c r="D7" s="280">
        <v>80111600</v>
      </c>
      <c r="E7" s="280" t="s">
        <v>1922</v>
      </c>
      <c r="F7" s="280" t="s">
        <v>82</v>
      </c>
      <c r="G7" s="280" t="s">
        <v>83</v>
      </c>
      <c r="H7" s="280">
        <v>5</v>
      </c>
      <c r="I7" s="280">
        <v>1</v>
      </c>
      <c r="J7" s="280" t="s">
        <v>84</v>
      </c>
      <c r="K7" s="280" t="s">
        <v>85</v>
      </c>
      <c r="L7" s="281">
        <v>3800000</v>
      </c>
      <c r="M7" s="282">
        <v>19000000</v>
      </c>
      <c r="N7" s="280" t="s">
        <v>86</v>
      </c>
      <c r="O7" s="280" t="s">
        <v>79</v>
      </c>
      <c r="P7" s="280" t="s">
        <v>87</v>
      </c>
      <c r="Q7" s="283" t="s">
        <v>1919</v>
      </c>
      <c r="R7" s="277"/>
      <c r="S7" s="284" t="s">
        <v>33</v>
      </c>
      <c r="T7" s="285">
        <v>8025</v>
      </c>
      <c r="U7" s="286">
        <v>2024110010079</v>
      </c>
      <c r="V7" s="285">
        <v>3</v>
      </c>
      <c r="W7" s="218"/>
      <c r="X7" s="218"/>
      <c r="Y7" s="218"/>
      <c r="Z7" s="218"/>
    </row>
    <row r="8" spans="1:26" ht="57">
      <c r="A8" s="279" t="s">
        <v>1884</v>
      </c>
      <c r="B8" s="280" t="s">
        <v>101</v>
      </c>
      <c r="C8" s="280" t="s">
        <v>1920</v>
      </c>
      <c r="D8" s="280">
        <v>80111600</v>
      </c>
      <c r="E8" s="280" t="s">
        <v>1267</v>
      </c>
      <c r="F8" s="280" t="s">
        <v>82</v>
      </c>
      <c r="G8" s="280" t="s">
        <v>83</v>
      </c>
      <c r="H8" s="280">
        <v>6</v>
      </c>
      <c r="I8" s="280">
        <v>1</v>
      </c>
      <c r="J8" s="280" t="s">
        <v>84</v>
      </c>
      <c r="K8" s="280" t="s">
        <v>85</v>
      </c>
      <c r="L8" s="281">
        <v>3709667</v>
      </c>
      <c r="M8" s="282">
        <v>22258002</v>
      </c>
      <c r="N8" s="280" t="s">
        <v>86</v>
      </c>
      <c r="O8" s="280" t="s">
        <v>79</v>
      </c>
      <c r="P8" s="280" t="s">
        <v>87</v>
      </c>
      <c r="Q8" s="283"/>
      <c r="R8" s="277"/>
      <c r="S8" s="284" t="s">
        <v>33</v>
      </c>
      <c r="T8" s="285">
        <v>8025</v>
      </c>
      <c r="U8" s="286">
        <v>2024110010079</v>
      </c>
      <c r="V8" s="285">
        <v>3</v>
      </c>
      <c r="W8" s="218"/>
      <c r="X8" s="218"/>
      <c r="Y8" s="218"/>
      <c r="Z8" s="218"/>
    </row>
    <row r="9" spans="1:26" ht="85.5">
      <c r="A9" s="279" t="s">
        <v>1518</v>
      </c>
      <c r="B9" s="280" t="s">
        <v>101</v>
      </c>
      <c r="C9" s="280" t="s">
        <v>1920</v>
      </c>
      <c r="D9" s="280">
        <v>80111600</v>
      </c>
      <c r="E9" s="280" t="s">
        <v>1921</v>
      </c>
      <c r="F9" s="280" t="s">
        <v>82</v>
      </c>
      <c r="G9" s="280" t="s">
        <v>83</v>
      </c>
      <c r="H9" s="280">
        <v>5</v>
      </c>
      <c r="I9" s="280">
        <v>1</v>
      </c>
      <c r="J9" s="280" t="s">
        <v>84</v>
      </c>
      <c r="K9" s="280" t="s">
        <v>85</v>
      </c>
      <c r="L9" s="281">
        <v>4100000</v>
      </c>
      <c r="M9" s="282">
        <v>20500000</v>
      </c>
      <c r="N9" s="280" t="s">
        <v>86</v>
      </c>
      <c r="O9" s="280" t="s">
        <v>79</v>
      </c>
      <c r="P9" s="280" t="s">
        <v>87</v>
      </c>
      <c r="Q9" s="283" t="s">
        <v>1919</v>
      </c>
      <c r="R9" s="277"/>
      <c r="S9" s="284" t="s">
        <v>33</v>
      </c>
      <c r="T9" s="285">
        <v>8025</v>
      </c>
      <c r="U9" s="286">
        <v>2024110010079</v>
      </c>
      <c r="V9" s="285">
        <v>3</v>
      </c>
      <c r="W9" s="218"/>
      <c r="X9" s="218"/>
      <c r="Y9" s="218"/>
      <c r="Z9" s="218"/>
    </row>
    <row r="10" spans="1:26" ht="85.5">
      <c r="A10" s="279" t="s">
        <v>1884</v>
      </c>
      <c r="B10" s="280" t="s">
        <v>102</v>
      </c>
      <c r="C10" s="280" t="s">
        <v>1917</v>
      </c>
      <c r="D10" s="280">
        <v>80111600</v>
      </c>
      <c r="E10" s="280" t="s">
        <v>81</v>
      </c>
      <c r="F10" s="280" t="s">
        <v>82</v>
      </c>
      <c r="G10" s="280" t="s">
        <v>83</v>
      </c>
      <c r="H10" s="280">
        <v>6</v>
      </c>
      <c r="I10" s="280">
        <v>1</v>
      </c>
      <c r="J10" s="280" t="s">
        <v>84</v>
      </c>
      <c r="K10" s="280" t="s">
        <v>85</v>
      </c>
      <c r="L10" s="281">
        <v>4600000</v>
      </c>
      <c r="M10" s="282">
        <v>27600000</v>
      </c>
      <c r="N10" s="280" t="s">
        <v>86</v>
      </c>
      <c r="O10" s="280" t="s">
        <v>79</v>
      </c>
      <c r="P10" s="280" t="s">
        <v>87</v>
      </c>
      <c r="Q10" s="283"/>
      <c r="R10" s="277"/>
      <c r="S10" s="284" t="s">
        <v>33</v>
      </c>
      <c r="T10" s="285">
        <v>8025</v>
      </c>
      <c r="U10" s="286">
        <v>2024110010079</v>
      </c>
      <c r="V10" s="285">
        <v>3</v>
      </c>
      <c r="W10" s="218"/>
      <c r="X10" s="218"/>
      <c r="Y10" s="218"/>
      <c r="Z10" s="218"/>
    </row>
    <row r="11" spans="1:26" ht="85.5">
      <c r="A11" s="279" t="s">
        <v>1518</v>
      </c>
      <c r="B11" s="280" t="s">
        <v>102</v>
      </c>
      <c r="C11" s="280" t="s">
        <v>1917</v>
      </c>
      <c r="D11" s="280">
        <v>80111600</v>
      </c>
      <c r="E11" s="280" t="s">
        <v>1918</v>
      </c>
      <c r="F11" s="280" t="s">
        <v>82</v>
      </c>
      <c r="G11" s="280" t="s">
        <v>83</v>
      </c>
      <c r="H11" s="280">
        <v>6</v>
      </c>
      <c r="I11" s="280">
        <v>1</v>
      </c>
      <c r="J11" s="280" t="s">
        <v>84</v>
      </c>
      <c r="K11" s="280" t="s">
        <v>85</v>
      </c>
      <c r="L11" s="281">
        <v>4500000</v>
      </c>
      <c r="M11" s="282">
        <v>27000000</v>
      </c>
      <c r="N11" s="280" t="s">
        <v>86</v>
      </c>
      <c r="O11" s="280" t="s">
        <v>79</v>
      </c>
      <c r="P11" s="280" t="s">
        <v>87</v>
      </c>
      <c r="Q11" s="283" t="s">
        <v>1919</v>
      </c>
      <c r="R11" s="277"/>
      <c r="S11" s="284" t="s">
        <v>33</v>
      </c>
      <c r="T11" s="285">
        <v>8025</v>
      </c>
      <c r="U11" s="286">
        <v>2024110010079</v>
      </c>
      <c r="V11" s="285">
        <v>3</v>
      </c>
      <c r="W11" s="218"/>
      <c r="X11" s="218"/>
      <c r="Y11" s="218"/>
      <c r="Z11" s="218"/>
    </row>
    <row r="12" spans="1:26" ht="85.5">
      <c r="A12" s="279" t="s">
        <v>1884</v>
      </c>
      <c r="B12" s="280" t="s">
        <v>103</v>
      </c>
      <c r="C12" s="280" t="s">
        <v>1917</v>
      </c>
      <c r="D12" s="280">
        <v>80111600</v>
      </c>
      <c r="E12" s="280" t="s">
        <v>81</v>
      </c>
      <c r="F12" s="280" t="s">
        <v>82</v>
      </c>
      <c r="G12" s="280" t="s">
        <v>83</v>
      </c>
      <c r="H12" s="280">
        <v>6</v>
      </c>
      <c r="I12" s="280">
        <v>1</v>
      </c>
      <c r="J12" s="280" t="s">
        <v>84</v>
      </c>
      <c r="K12" s="280" t="s">
        <v>85</v>
      </c>
      <c r="L12" s="281">
        <v>4600000</v>
      </c>
      <c r="M12" s="282">
        <v>27600000</v>
      </c>
      <c r="N12" s="280" t="s">
        <v>86</v>
      </c>
      <c r="O12" s="280" t="s">
        <v>79</v>
      </c>
      <c r="P12" s="280" t="s">
        <v>87</v>
      </c>
      <c r="Q12" s="283"/>
      <c r="R12" s="277"/>
      <c r="S12" s="284" t="s">
        <v>33</v>
      </c>
      <c r="T12" s="285">
        <v>8025</v>
      </c>
      <c r="U12" s="286">
        <v>2024110010079</v>
      </c>
      <c r="V12" s="285">
        <v>3</v>
      </c>
      <c r="W12" s="218"/>
      <c r="X12" s="218"/>
      <c r="Y12" s="218"/>
      <c r="Z12" s="218"/>
    </row>
    <row r="13" spans="1:26" ht="85.5">
      <c r="A13" s="279" t="s">
        <v>1518</v>
      </c>
      <c r="B13" s="280" t="s">
        <v>103</v>
      </c>
      <c r="C13" s="280" t="s">
        <v>1917</v>
      </c>
      <c r="D13" s="280">
        <v>80111600</v>
      </c>
      <c r="E13" s="280" t="s">
        <v>1918</v>
      </c>
      <c r="F13" s="280" t="s">
        <v>82</v>
      </c>
      <c r="G13" s="280" t="s">
        <v>83</v>
      </c>
      <c r="H13" s="280">
        <v>6</v>
      </c>
      <c r="I13" s="280">
        <v>1</v>
      </c>
      <c r="J13" s="280" t="s">
        <v>84</v>
      </c>
      <c r="K13" s="280" t="s">
        <v>85</v>
      </c>
      <c r="L13" s="281">
        <v>4500000</v>
      </c>
      <c r="M13" s="282">
        <v>27000000</v>
      </c>
      <c r="N13" s="280" t="s">
        <v>86</v>
      </c>
      <c r="O13" s="280" t="s">
        <v>79</v>
      </c>
      <c r="P13" s="280" t="s">
        <v>87</v>
      </c>
      <c r="Q13" s="283" t="s">
        <v>1919</v>
      </c>
      <c r="R13" s="277"/>
      <c r="S13" s="284" t="s">
        <v>33</v>
      </c>
      <c r="T13" s="285">
        <v>8025</v>
      </c>
      <c r="U13" s="286">
        <v>2024110010079</v>
      </c>
      <c r="V13" s="285">
        <v>3</v>
      </c>
      <c r="W13" s="218"/>
      <c r="X13" s="218"/>
      <c r="Y13" s="218"/>
      <c r="Z13" s="218"/>
    </row>
    <row r="14" spans="1:26" ht="85.5">
      <c r="A14" s="279" t="s">
        <v>1884</v>
      </c>
      <c r="B14" s="280" t="s">
        <v>104</v>
      </c>
      <c r="C14" s="280" t="s">
        <v>1917</v>
      </c>
      <c r="D14" s="280">
        <v>80111600</v>
      </c>
      <c r="E14" s="280" t="s">
        <v>81</v>
      </c>
      <c r="F14" s="280" t="s">
        <v>82</v>
      </c>
      <c r="G14" s="280" t="s">
        <v>83</v>
      </c>
      <c r="H14" s="280">
        <v>6</v>
      </c>
      <c r="I14" s="280">
        <v>1</v>
      </c>
      <c r="J14" s="280" t="s">
        <v>84</v>
      </c>
      <c r="K14" s="280" t="s">
        <v>85</v>
      </c>
      <c r="L14" s="281">
        <v>4600000</v>
      </c>
      <c r="M14" s="282">
        <v>27600000</v>
      </c>
      <c r="N14" s="280" t="s">
        <v>86</v>
      </c>
      <c r="O14" s="280" t="s">
        <v>79</v>
      </c>
      <c r="P14" s="280" t="s">
        <v>87</v>
      </c>
      <c r="Q14" s="283"/>
      <c r="R14" s="277"/>
      <c r="S14" s="284" t="s">
        <v>33</v>
      </c>
      <c r="T14" s="285">
        <v>8025</v>
      </c>
      <c r="U14" s="286">
        <v>2024110010079</v>
      </c>
      <c r="V14" s="285">
        <v>3</v>
      </c>
      <c r="W14" s="218"/>
      <c r="X14" s="218"/>
      <c r="Y14" s="218"/>
      <c r="Z14" s="218"/>
    </row>
    <row r="15" spans="1:26" ht="85.5">
      <c r="A15" s="279" t="s">
        <v>1518</v>
      </c>
      <c r="B15" s="280" t="s">
        <v>104</v>
      </c>
      <c r="C15" s="280" t="s">
        <v>1917</v>
      </c>
      <c r="D15" s="280">
        <v>80111600</v>
      </c>
      <c r="E15" s="280" t="s">
        <v>1918</v>
      </c>
      <c r="F15" s="280" t="s">
        <v>82</v>
      </c>
      <c r="G15" s="280" t="s">
        <v>83</v>
      </c>
      <c r="H15" s="280">
        <v>6</v>
      </c>
      <c r="I15" s="280">
        <v>1</v>
      </c>
      <c r="J15" s="280" t="s">
        <v>84</v>
      </c>
      <c r="K15" s="280" t="s">
        <v>85</v>
      </c>
      <c r="L15" s="281">
        <v>4500000</v>
      </c>
      <c r="M15" s="282">
        <v>27000000</v>
      </c>
      <c r="N15" s="280" t="s">
        <v>86</v>
      </c>
      <c r="O15" s="280" t="s">
        <v>79</v>
      </c>
      <c r="P15" s="280" t="s">
        <v>87</v>
      </c>
      <c r="Q15" s="283" t="s">
        <v>1919</v>
      </c>
      <c r="R15" s="277"/>
      <c r="S15" s="284" t="s">
        <v>33</v>
      </c>
      <c r="T15" s="285">
        <v>8025</v>
      </c>
      <c r="U15" s="286">
        <v>2024110010079</v>
      </c>
      <c r="V15" s="285">
        <v>3</v>
      </c>
      <c r="W15" s="218"/>
      <c r="X15" s="218"/>
      <c r="Y15" s="218"/>
      <c r="Z15" s="218"/>
    </row>
    <row r="16" spans="1:26" ht="85.5">
      <c r="A16" s="279" t="s">
        <v>1884</v>
      </c>
      <c r="B16" s="280" t="s">
        <v>105</v>
      </c>
      <c r="C16" s="280" t="s">
        <v>1917</v>
      </c>
      <c r="D16" s="280">
        <v>80111600</v>
      </c>
      <c r="E16" s="280" t="s">
        <v>81</v>
      </c>
      <c r="F16" s="280" t="s">
        <v>82</v>
      </c>
      <c r="G16" s="280" t="s">
        <v>83</v>
      </c>
      <c r="H16" s="280">
        <v>6</v>
      </c>
      <c r="I16" s="280">
        <v>1</v>
      </c>
      <c r="J16" s="280" t="s">
        <v>84</v>
      </c>
      <c r="K16" s="280" t="s">
        <v>85</v>
      </c>
      <c r="L16" s="281">
        <v>4600000</v>
      </c>
      <c r="M16" s="282">
        <v>27600000</v>
      </c>
      <c r="N16" s="280" t="s">
        <v>86</v>
      </c>
      <c r="O16" s="280" t="s">
        <v>79</v>
      </c>
      <c r="P16" s="280" t="s">
        <v>87</v>
      </c>
      <c r="Q16" s="283"/>
      <c r="R16" s="277"/>
      <c r="S16" s="284" t="s">
        <v>33</v>
      </c>
      <c r="T16" s="285">
        <v>8025</v>
      </c>
      <c r="U16" s="286">
        <v>2024110010079</v>
      </c>
      <c r="V16" s="285">
        <v>3</v>
      </c>
      <c r="W16" s="218"/>
      <c r="X16" s="218"/>
      <c r="Y16" s="218"/>
      <c r="Z16" s="218"/>
    </row>
    <row r="17" spans="1:26" ht="85.5">
      <c r="A17" s="279" t="s">
        <v>1518</v>
      </c>
      <c r="B17" s="280" t="s">
        <v>105</v>
      </c>
      <c r="C17" s="280" t="s">
        <v>1917</v>
      </c>
      <c r="D17" s="280">
        <v>80111600</v>
      </c>
      <c r="E17" s="280" t="s">
        <v>1923</v>
      </c>
      <c r="F17" s="280" t="s">
        <v>82</v>
      </c>
      <c r="G17" s="280" t="s">
        <v>83</v>
      </c>
      <c r="H17" s="280">
        <v>6</v>
      </c>
      <c r="I17" s="280">
        <v>1</v>
      </c>
      <c r="J17" s="280" t="s">
        <v>84</v>
      </c>
      <c r="K17" s="280" t="s">
        <v>85</v>
      </c>
      <c r="L17" s="281">
        <v>6000000</v>
      </c>
      <c r="M17" s="282">
        <v>36000000</v>
      </c>
      <c r="N17" s="280" t="s">
        <v>86</v>
      </c>
      <c r="O17" s="280" t="s">
        <v>79</v>
      </c>
      <c r="P17" s="280" t="s">
        <v>87</v>
      </c>
      <c r="Q17" s="283" t="s">
        <v>1919</v>
      </c>
      <c r="R17" s="277"/>
      <c r="S17" s="284" t="s">
        <v>33</v>
      </c>
      <c r="T17" s="285">
        <v>8025</v>
      </c>
      <c r="U17" s="286">
        <v>2024110010079</v>
      </c>
      <c r="V17" s="285">
        <v>3</v>
      </c>
      <c r="W17" s="218"/>
      <c r="X17" s="218"/>
      <c r="Y17" s="218"/>
      <c r="Z17" s="218"/>
    </row>
    <row r="18" spans="1:26" ht="85.5">
      <c r="A18" s="279" t="s">
        <v>1884</v>
      </c>
      <c r="B18" s="280" t="s">
        <v>106</v>
      </c>
      <c r="C18" s="280" t="s">
        <v>1917</v>
      </c>
      <c r="D18" s="280">
        <v>80111600</v>
      </c>
      <c r="E18" s="280" t="s">
        <v>1267</v>
      </c>
      <c r="F18" s="280" t="s">
        <v>82</v>
      </c>
      <c r="G18" s="280" t="s">
        <v>83</v>
      </c>
      <c r="H18" s="280">
        <v>6</v>
      </c>
      <c r="I18" s="280">
        <v>1</v>
      </c>
      <c r="J18" s="280" t="s">
        <v>84</v>
      </c>
      <c r="K18" s="280" t="s">
        <v>85</v>
      </c>
      <c r="L18" s="281">
        <v>3800000</v>
      </c>
      <c r="M18" s="282">
        <v>22800000</v>
      </c>
      <c r="N18" s="280" t="s">
        <v>86</v>
      </c>
      <c r="O18" s="280" t="s">
        <v>79</v>
      </c>
      <c r="P18" s="280" t="s">
        <v>87</v>
      </c>
      <c r="Q18" s="283"/>
      <c r="R18" s="277"/>
      <c r="S18" s="284" t="s">
        <v>33</v>
      </c>
      <c r="T18" s="285">
        <v>8025</v>
      </c>
      <c r="U18" s="286">
        <v>2024110010079</v>
      </c>
      <c r="V18" s="285">
        <v>3</v>
      </c>
      <c r="W18" s="218"/>
      <c r="X18" s="218"/>
      <c r="Y18" s="218"/>
      <c r="Z18" s="218"/>
    </row>
    <row r="19" spans="1:26" ht="85.5">
      <c r="A19" s="279" t="s">
        <v>1518</v>
      </c>
      <c r="B19" s="280" t="s">
        <v>106</v>
      </c>
      <c r="C19" s="280" t="s">
        <v>1917</v>
      </c>
      <c r="D19" s="280">
        <v>80111600</v>
      </c>
      <c r="E19" s="280" t="s">
        <v>1922</v>
      </c>
      <c r="F19" s="280" t="s">
        <v>82</v>
      </c>
      <c r="G19" s="280" t="s">
        <v>83</v>
      </c>
      <c r="H19" s="280">
        <v>5</v>
      </c>
      <c r="I19" s="280">
        <v>1</v>
      </c>
      <c r="J19" s="280" t="s">
        <v>84</v>
      </c>
      <c r="K19" s="280" t="s">
        <v>85</v>
      </c>
      <c r="L19" s="281">
        <v>3800000</v>
      </c>
      <c r="M19" s="282">
        <v>19000000</v>
      </c>
      <c r="N19" s="280" t="s">
        <v>86</v>
      </c>
      <c r="O19" s="280" t="s">
        <v>79</v>
      </c>
      <c r="P19" s="280" t="s">
        <v>87</v>
      </c>
      <c r="Q19" s="283" t="s">
        <v>1919</v>
      </c>
      <c r="R19" s="277"/>
      <c r="S19" s="284" t="s">
        <v>33</v>
      </c>
      <c r="T19" s="285">
        <v>8025</v>
      </c>
      <c r="U19" s="286">
        <v>2024110010079</v>
      </c>
      <c r="V19" s="285">
        <v>3</v>
      </c>
      <c r="W19" s="218"/>
      <c r="X19" s="218"/>
      <c r="Y19" s="218"/>
      <c r="Z19" s="218"/>
    </row>
    <row r="20" spans="1:26" ht="85.5">
      <c r="A20" s="279" t="s">
        <v>1884</v>
      </c>
      <c r="B20" s="280" t="s">
        <v>107</v>
      </c>
      <c r="C20" s="280" t="s">
        <v>1917</v>
      </c>
      <c r="D20" s="280">
        <v>80111600</v>
      </c>
      <c r="E20" s="280" t="s">
        <v>1267</v>
      </c>
      <c r="F20" s="280" t="s">
        <v>82</v>
      </c>
      <c r="G20" s="280" t="s">
        <v>83</v>
      </c>
      <c r="H20" s="280">
        <v>4</v>
      </c>
      <c r="I20" s="280">
        <v>1</v>
      </c>
      <c r="J20" s="280" t="s">
        <v>84</v>
      </c>
      <c r="K20" s="280" t="s">
        <v>85</v>
      </c>
      <c r="L20" s="281">
        <v>3575000</v>
      </c>
      <c r="M20" s="282">
        <v>14300000</v>
      </c>
      <c r="N20" s="280" t="s">
        <v>86</v>
      </c>
      <c r="O20" s="280" t="s">
        <v>79</v>
      </c>
      <c r="P20" s="280" t="s">
        <v>87</v>
      </c>
      <c r="Q20" s="283"/>
      <c r="R20" s="277"/>
      <c r="S20" s="284" t="s">
        <v>33</v>
      </c>
      <c r="T20" s="285">
        <v>8025</v>
      </c>
      <c r="U20" s="286">
        <v>2024110010079</v>
      </c>
      <c r="V20" s="285">
        <v>3</v>
      </c>
      <c r="W20" s="218"/>
      <c r="X20" s="218"/>
      <c r="Y20" s="218"/>
      <c r="Z20" s="218"/>
    </row>
    <row r="21" spans="1:26" ht="15.75" customHeight="1">
      <c r="A21" s="279" t="s">
        <v>1518</v>
      </c>
      <c r="B21" s="280" t="s">
        <v>107</v>
      </c>
      <c r="C21" s="280" t="s">
        <v>1917</v>
      </c>
      <c r="D21" s="280">
        <v>80111600</v>
      </c>
      <c r="E21" s="280" t="s">
        <v>1922</v>
      </c>
      <c r="F21" s="280" t="s">
        <v>82</v>
      </c>
      <c r="G21" s="280" t="s">
        <v>83</v>
      </c>
      <c r="H21" s="280">
        <v>4</v>
      </c>
      <c r="I21" s="280">
        <v>1</v>
      </c>
      <c r="J21" s="280" t="s">
        <v>84</v>
      </c>
      <c r="K21" s="280" t="s">
        <v>85</v>
      </c>
      <c r="L21" s="281">
        <v>3800000</v>
      </c>
      <c r="M21" s="282">
        <v>15200000</v>
      </c>
      <c r="N21" s="280" t="s">
        <v>86</v>
      </c>
      <c r="O21" s="280" t="s">
        <v>79</v>
      </c>
      <c r="P21" s="280" t="s">
        <v>87</v>
      </c>
      <c r="Q21" s="283" t="s">
        <v>1919</v>
      </c>
      <c r="R21" s="277"/>
      <c r="S21" s="284" t="s">
        <v>33</v>
      </c>
      <c r="T21" s="285">
        <v>8025</v>
      </c>
      <c r="U21" s="286">
        <v>2024110010079</v>
      </c>
      <c r="V21" s="285">
        <v>3</v>
      </c>
      <c r="W21" s="218"/>
      <c r="X21" s="218"/>
      <c r="Y21" s="218"/>
      <c r="Z21" s="218"/>
    </row>
    <row r="22" spans="1:26" ht="15.75" customHeight="1">
      <c r="A22" s="279" t="s">
        <v>1884</v>
      </c>
      <c r="B22" s="280" t="s">
        <v>108</v>
      </c>
      <c r="C22" s="280" t="s">
        <v>1924</v>
      </c>
      <c r="D22" s="280">
        <v>80111600</v>
      </c>
      <c r="E22" s="280" t="s">
        <v>1267</v>
      </c>
      <c r="F22" s="280" t="s">
        <v>82</v>
      </c>
      <c r="G22" s="280" t="s">
        <v>83</v>
      </c>
      <c r="H22" s="280">
        <v>6</v>
      </c>
      <c r="I22" s="280">
        <v>1</v>
      </c>
      <c r="J22" s="280" t="s">
        <v>84</v>
      </c>
      <c r="K22" s="280" t="s">
        <v>85</v>
      </c>
      <c r="L22" s="281">
        <v>3600000</v>
      </c>
      <c r="M22" s="282">
        <v>21600000</v>
      </c>
      <c r="N22" s="280" t="s">
        <v>86</v>
      </c>
      <c r="O22" s="280" t="s">
        <v>79</v>
      </c>
      <c r="P22" s="280" t="s">
        <v>87</v>
      </c>
      <c r="Q22" s="283"/>
      <c r="R22" s="277"/>
      <c r="S22" s="284" t="s">
        <v>33</v>
      </c>
      <c r="T22" s="285">
        <v>8025</v>
      </c>
      <c r="U22" s="286">
        <v>2024110010079</v>
      </c>
      <c r="V22" s="285">
        <v>3</v>
      </c>
      <c r="W22" s="218"/>
      <c r="X22" s="218"/>
      <c r="Y22" s="218"/>
      <c r="Z22" s="218"/>
    </row>
    <row r="23" spans="1:26" ht="15.75" customHeight="1">
      <c r="A23" s="279" t="s">
        <v>1518</v>
      </c>
      <c r="B23" s="280" t="s">
        <v>108</v>
      </c>
      <c r="C23" s="280" t="s">
        <v>1924</v>
      </c>
      <c r="D23" s="280">
        <v>80111600</v>
      </c>
      <c r="E23" s="280" t="s">
        <v>1925</v>
      </c>
      <c r="F23" s="280" t="s">
        <v>82</v>
      </c>
      <c r="G23" s="280" t="s">
        <v>83</v>
      </c>
      <c r="H23" s="280">
        <v>5</v>
      </c>
      <c r="I23" s="280">
        <v>1</v>
      </c>
      <c r="J23" s="280" t="s">
        <v>84</v>
      </c>
      <c r="K23" s="280" t="s">
        <v>85</v>
      </c>
      <c r="L23" s="281">
        <v>5000000</v>
      </c>
      <c r="M23" s="282">
        <v>25000000</v>
      </c>
      <c r="N23" s="280" t="s">
        <v>86</v>
      </c>
      <c r="O23" s="280" t="s">
        <v>79</v>
      </c>
      <c r="P23" s="280" t="s">
        <v>87</v>
      </c>
      <c r="Q23" s="283" t="s">
        <v>1919</v>
      </c>
      <c r="R23" s="277"/>
      <c r="S23" s="284" t="s">
        <v>33</v>
      </c>
      <c r="T23" s="285">
        <v>8025</v>
      </c>
      <c r="U23" s="286">
        <v>2024110010079</v>
      </c>
      <c r="V23" s="285">
        <v>3</v>
      </c>
      <c r="W23" s="218"/>
      <c r="X23" s="218"/>
      <c r="Y23" s="218"/>
      <c r="Z23" s="218"/>
    </row>
    <row r="24" spans="1:26" ht="15.75" customHeight="1">
      <c r="A24" s="279" t="s">
        <v>1884</v>
      </c>
      <c r="B24" s="280" t="s">
        <v>109</v>
      </c>
      <c r="C24" s="280" t="s">
        <v>1924</v>
      </c>
      <c r="D24" s="280">
        <v>80111600</v>
      </c>
      <c r="E24" s="280" t="s">
        <v>1267</v>
      </c>
      <c r="F24" s="280" t="s">
        <v>82</v>
      </c>
      <c r="G24" s="280" t="s">
        <v>83</v>
      </c>
      <c r="H24" s="280">
        <v>4</v>
      </c>
      <c r="I24" s="280">
        <v>1</v>
      </c>
      <c r="J24" s="280" t="s">
        <v>84</v>
      </c>
      <c r="K24" s="280" t="s">
        <v>85</v>
      </c>
      <c r="L24" s="281">
        <v>3500000</v>
      </c>
      <c r="M24" s="282">
        <v>14000000</v>
      </c>
      <c r="N24" s="280" t="s">
        <v>86</v>
      </c>
      <c r="O24" s="280" t="s">
        <v>79</v>
      </c>
      <c r="P24" s="280" t="s">
        <v>87</v>
      </c>
      <c r="Q24" s="283"/>
      <c r="R24" s="277"/>
      <c r="S24" s="284" t="s">
        <v>33</v>
      </c>
      <c r="T24" s="285">
        <v>8025</v>
      </c>
      <c r="U24" s="286">
        <v>2024110010079</v>
      </c>
      <c r="V24" s="285">
        <v>3</v>
      </c>
      <c r="W24" s="218"/>
      <c r="X24" s="218"/>
      <c r="Y24" s="218"/>
      <c r="Z24" s="218"/>
    </row>
    <row r="25" spans="1:26" ht="15.75" customHeight="1">
      <c r="A25" s="279" t="s">
        <v>1518</v>
      </c>
      <c r="B25" s="280" t="s">
        <v>109</v>
      </c>
      <c r="C25" s="280" t="s">
        <v>1924</v>
      </c>
      <c r="D25" s="280">
        <v>80111600</v>
      </c>
      <c r="E25" s="280" t="s">
        <v>1925</v>
      </c>
      <c r="F25" s="280" t="s">
        <v>82</v>
      </c>
      <c r="G25" s="280" t="s">
        <v>83</v>
      </c>
      <c r="H25" s="280">
        <v>5</v>
      </c>
      <c r="I25" s="280">
        <v>1</v>
      </c>
      <c r="J25" s="280" t="s">
        <v>84</v>
      </c>
      <c r="K25" s="280" t="s">
        <v>85</v>
      </c>
      <c r="L25" s="281">
        <v>5000000</v>
      </c>
      <c r="M25" s="282">
        <v>25000000</v>
      </c>
      <c r="N25" s="280" t="s">
        <v>86</v>
      </c>
      <c r="O25" s="280" t="s">
        <v>79</v>
      </c>
      <c r="P25" s="280" t="s">
        <v>87</v>
      </c>
      <c r="Q25" s="283" t="s">
        <v>1919</v>
      </c>
      <c r="R25" s="277"/>
      <c r="S25" s="284" t="s">
        <v>33</v>
      </c>
      <c r="T25" s="285">
        <v>8025</v>
      </c>
      <c r="U25" s="286">
        <v>2024110010079</v>
      </c>
      <c r="V25" s="285">
        <v>3</v>
      </c>
      <c r="W25" s="218"/>
      <c r="X25" s="218"/>
      <c r="Y25" s="218"/>
      <c r="Z25" s="218"/>
    </row>
    <row r="26" spans="1:26" ht="15.75" customHeight="1">
      <c r="A26" s="279" t="s">
        <v>1884</v>
      </c>
      <c r="B26" s="280" t="s">
        <v>110</v>
      </c>
      <c r="C26" s="280" t="s">
        <v>1917</v>
      </c>
      <c r="D26" s="280">
        <v>80111600</v>
      </c>
      <c r="E26" s="280" t="s">
        <v>81</v>
      </c>
      <c r="F26" s="280" t="s">
        <v>82</v>
      </c>
      <c r="G26" s="280" t="s">
        <v>83</v>
      </c>
      <c r="H26" s="280">
        <v>3</v>
      </c>
      <c r="I26" s="280">
        <v>1</v>
      </c>
      <c r="J26" s="280" t="s">
        <v>84</v>
      </c>
      <c r="K26" s="280" t="s">
        <v>85</v>
      </c>
      <c r="L26" s="281">
        <v>3719000</v>
      </c>
      <c r="M26" s="282">
        <v>11157000</v>
      </c>
      <c r="N26" s="280" t="s">
        <v>86</v>
      </c>
      <c r="O26" s="280" t="s">
        <v>79</v>
      </c>
      <c r="P26" s="280" t="s">
        <v>87</v>
      </c>
      <c r="Q26" s="283"/>
      <c r="R26" s="277"/>
      <c r="S26" s="284" t="s">
        <v>33</v>
      </c>
      <c r="T26" s="285">
        <v>8025</v>
      </c>
      <c r="U26" s="286">
        <v>2024110010079</v>
      </c>
      <c r="V26" s="285">
        <v>3</v>
      </c>
      <c r="W26" s="218"/>
      <c r="X26" s="218"/>
      <c r="Y26" s="218"/>
      <c r="Z26" s="218"/>
    </row>
    <row r="27" spans="1:26" ht="15.75" customHeight="1">
      <c r="A27" s="279" t="s">
        <v>1518</v>
      </c>
      <c r="B27" s="280" t="s">
        <v>110</v>
      </c>
      <c r="C27" s="280" t="s">
        <v>1917</v>
      </c>
      <c r="D27" s="280">
        <v>80111600</v>
      </c>
      <c r="E27" s="280" t="s">
        <v>1922</v>
      </c>
      <c r="F27" s="280" t="s">
        <v>82</v>
      </c>
      <c r="G27" s="280" t="s">
        <v>83</v>
      </c>
      <c r="H27" s="280">
        <v>3</v>
      </c>
      <c r="I27" s="280">
        <v>1</v>
      </c>
      <c r="J27" s="280" t="s">
        <v>84</v>
      </c>
      <c r="K27" s="280" t="s">
        <v>85</v>
      </c>
      <c r="L27" s="281">
        <v>3800000</v>
      </c>
      <c r="M27" s="282">
        <v>11057000</v>
      </c>
      <c r="N27" s="280" t="s">
        <v>86</v>
      </c>
      <c r="O27" s="280" t="s">
        <v>79</v>
      </c>
      <c r="P27" s="280" t="s">
        <v>87</v>
      </c>
      <c r="Q27" s="283" t="s">
        <v>1919</v>
      </c>
      <c r="R27" s="277"/>
      <c r="S27" s="284" t="s">
        <v>33</v>
      </c>
      <c r="T27" s="285">
        <v>8025</v>
      </c>
      <c r="U27" s="286">
        <v>2024110010079</v>
      </c>
      <c r="V27" s="285">
        <v>3</v>
      </c>
      <c r="W27" s="218"/>
      <c r="X27" s="218"/>
      <c r="Y27" s="218"/>
      <c r="Z27" s="218"/>
    </row>
    <row r="28" spans="1:26" ht="15.75" customHeight="1">
      <c r="A28" s="279" t="s">
        <v>1884</v>
      </c>
      <c r="B28" s="280" t="s">
        <v>111</v>
      </c>
      <c r="C28" s="280" t="s">
        <v>1917</v>
      </c>
      <c r="D28" s="280">
        <v>80111600</v>
      </c>
      <c r="E28" s="280" t="s">
        <v>81</v>
      </c>
      <c r="F28" s="280" t="s">
        <v>82</v>
      </c>
      <c r="G28" s="280" t="s">
        <v>83</v>
      </c>
      <c r="H28" s="280">
        <v>5</v>
      </c>
      <c r="I28" s="280">
        <v>1</v>
      </c>
      <c r="J28" s="280" t="s">
        <v>84</v>
      </c>
      <c r="K28" s="280" t="s">
        <v>85</v>
      </c>
      <c r="L28" s="281">
        <v>8000000</v>
      </c>
      <c r="M28" s="282">
        <v>40000000</v>
      </c>
      <c r="N28" s="280" t="s">
        <v>86</v>
      </c>
      <c r="O28" s="280" t="s">
        <v>79</v>
      </c>
      <c r="P28" s="280" t="s">
        <v>87</v>
      </c>
      <c r="Q28" s="283"/>
      <c r="R28" s="277"/>
      <c r="S28" s="284" t="s">
        <v>33</v>
      </c>
      <c r="T28" s="285">
        <v>8025</v>
      </c>
      <c r="U28" s="286">
        <v>2024110010079</v>
      </c>
      <c r="V28" s="285">
        <v>3</v>
      </c>
      <c r="W28" s="218"/>
      <c r="X28" s="218"/>
      <c r="Y28" s="218"/>
      <c r="Z28" s="218"/>
    </row>
    <row r="29" spans="1:26" ht="15.75" customHeight="1">
      <c r="A29" s="279" t="s">
        <v>1518</v>
      </c>
      <c r="B29" s="280" t="s">
        <v>111</v>
      </c>
      <c r="C29" s="280" t="s">
        <v>1917</v>
      </c>
      <c r="D29" s="280">
        <v>80111600</v>
      </c>
      <c r="E29" s="280" t="s">
        <v>1926</v>
      </c>
      <c r="F29" s="280" t="s">
        <v>82</v>
      </c>
      <c r="G29" s="280" t="s">
        <v>83</v>
      </c>
      <c r="H29" s="280">
        <v>5</v>
      </c>
      <c r="I29" s="280">
        <v>1</v>
      </c>
      <c r="J29" s="280" t="s">
        <v>84</v>
      </c>
      <c r="K29" s="280" t="s">
        <v>85</v>
      </c>
      <c r="L29" s="281">
        <v>8000000</v>
      </c>
      <c r="M29" s="282">
        <v>40000000</v>
      </c>
      <c r="N29" s="280" t="s">
        <v>86</v>
      </c>
      <c r="O29" s="280" t="s">
        <v>79</v>
      </c>
      <c r="P29" s="280" t="s">
        <v>87</v>
      </c>
      <c r="Q29" s="283" t="s">
        <v>1919</v>
      </c>
      <c r="R29" s="277"/>
      <c r="S29" s="284" t="s">
        <v>33</v>
      </c>
      <c r="T29" s="285">
        <v>8025</v>
      </c>
      <c r="U29" s="286">
        <v>2024110010079</v>
      </c>
      <c r="V29" s="285">
        <v>3</v>
      </c>
      <c r="W29" s="218"/>
      <c r="X29" s="218"/>
      <c r="Y29" s="218"/>
      <c r="Z29" s="218"/>
    </row>
    <row r="30" spans="1:26" ht="15.75" customHeight="1">
      <c r="A30" s="279" t="s">
        <v>1884</v>
      </c>
      <c r="B30" s="280" t="s">
        <v>112</v>
      </c>
      <c r="C30" s="280" t="s">
        <v>1917</v>
      </c>
      <c r="D30" s="280">
        <v>80111600</v>
      </c>
      <c r="E30" s="280" t="s">
        <v>81</v>
      </c>
      <c r="F30" s="280" t="s">
        <v>82</v>
      </c>
      <c r="G30" s="280" t="s">
        <v>83</v>
      </c>
      <c r="H30" s="280">
        <v>10</v>
      </c>
      <c r="I30" s="280">
        <v>1</v>
      </c>
      <c r="J30" s="280" t="s">
        <v>84</v>
      </c>
      <c r="K30" s="280" t="s">
        <v>85</v>
      </c>
      <c r="L30" s="281">
        <v>6000000</v>
      </c>
      <c r="M30" s="282">
        <v>60000000</v>
      </c>
      <c r="N30" s="280" t="s">
        <v>86</v>
      </c>
      <c r="O30" s="280" t="s">
        <v>79</v>
      </c>
      <c r="P30" s="280" t="s">
        <v>87</v>
      </c>
      <c r="Q30" s="283"/>
      <c r="R30" s="277"/>
      <c r="S30" s="284" t="s">
        <v>33</v>
      </c>
      <c r="T30" s="285">
        <v>8025</v>
      </c>
      <c r="U30" s="286">
        <v>2024110010079</v>
      </c>
      <c r="V30" s="285">
        <v>3</v>
      </c>
      <c r="W30" s="218"/>
      <c r="X30" s="218"/>
      <c r="Y30" s="218"/>
      <c r="Z30" s="218"/>
    </row>
    <row r="31" spans="1:26" ht="15.75" customHeight="1">
      <c r="A31" s="279" t="s">
        <v>1518</v>
      </c>
      <c r="B31" s="280" t="s">
        <v>112</v>
      </c>
      <c r="C31" s="280" t="s">
        <v>1917</v>
      </c>
      <c r="D31" s="280">
        <v>80111600</v>
      </c>
      <c r="E31" s="280" t="s">
        <v>1923</v>
      </c>
      <c r="F31" s="280" t="s">
        <v>82</v>
      </c>
      <c r="G31" s="280" t="s">
        <v>83</v>
      </c>
      <c r="H31" s="280">
        <v>10</v>
      </c>
      <c r="I31" s="280">
        <v>1</v>
      </c>
      <c r="J31" s="280" t="s">
        <v>84</v>
      </c>
      <c r="K31" s="280" t="s">
        <v>85</v>
      </c>
      <c r="L31" s="281">
        <v>6000000</v>
      </c>
      <c r="M31" s="282">
        <v>60000000</v>
      </c>
      <c r="N31" s="280" t="s">
        <v>86</v>
      </c>
      <c r="O31" s="280" t="s">
        <v>79</v>
      </c>
      <c r="P31" s="280" t="s">
        <v>87</v>
      </c>
      <c r="Q31" s="283" t="s">
        <v>1919</v>
      </c>
      <c r="R31" s="277"/>
      <c r="S31" s="284" t="s">
        <v>33</v>
      </c>
      <c r="T31" s="285">
        <v>8025</v>
      </c>
      <c r="U31" s="286">
        <v>2024110010079</v>
      </c>
      <c r="V31" s="285">
        <v>3</v>
      </c>
      <c r="W31" s="218"/>
      <c r="X31" s="218"/>
      <c r="Y31" s="218"/>
      <c r="Z31" s="218"/>
    </row>
    <row r="32" spans="1:26" ht="15.75" customHeight="1">
      <c r="A32" s="279" t="s">
        <v>1884</v>
      </c>
      <c r="B32" s="280" t="s">
        <v>113</v>
      </c>
      <c r="C32" s="280" t="s">
        <v>1924</v>
      </c>
      <c r="D32" s="280">
        <v>80111600</v>
      </c>
      <c r="E32" s="280" t="s">
        <v>81</v>
      </c>
      <c r="F32" s="280" t="s">
        <v>82</v>
      </c>
      <c r="G32" s="280" t="s">
        <v>83</v>
      </c>
      <c r="H32" s="280">
        <v>6</v>
      </c>
      <c r="I32" s="280">
        <v>1</v>
      </c>
      <c r="J32" s="280" t="s">
        <v>84</v>
      </c>
      <c r="K32" s="280" t="s">
        <v>85</v>
      </c>
      <c r="L32" s="281">
        <v>4100000</v>
      </c>
      <c r="M32" s="282">
        <v>24600000</v>
      </c>
      <c r="N32" s="280" t="s">
        <v>86</v>
      </c>
      <c r="O32" s="280" t="s">
        <v>79</v>
      </c>
      <c r="P32" s="280" t="s">
        <v>87</v>
      </c>
      <c r="Q32" s="283"/>
      <c r="R32" s="277"/>
      <c r="S32" s="284" t="s">
        <v>33</v>
      </c>
      <c r="T32" s="285">
        <v>8025</v>
      </c>
      <c r="U32" s="286">
        <v>2024110010079</v>
      </c>
      <c r="V32" s="285">
        <v>3</v>
      </c>
      <c r="W32" s="218"/>
      <c r="X32" s="218"/>
      <c r="Y32" s="218"/>
      <c r="Z32" s="218"/>
    </row>
    <row r="33" spans="1:26" ht="15.75" customHeight="1">
      <c r="A33" s="279" t="s">
        <v>1518</v>
      </c>
      <c r="B33" s="280" t="s">
        <v>113</v>
      </c>
      <c r="C33" s="280" t="s">
        <v>1924</v>
      </c>
      <c r="D33" s="280">
        <v>80111600</v>
      </c>
      <c r="E33" s="280" t="s">
        <v>1925</v>
      </c>
      <c r="F33" s="280" t="s">
        <v>82</v>
      </c>
      <c r="G33" s="280" t="s">
        <v>83</v>
      </c>
      <c r="H33" s="280">
        <v>5</v>
      </c>
      <c r="I33" s="280">
        <v>1</v>
      </c>
      <c r="J33" s="280" t="s">
        <v>84</v>
      </c>
      <c r="K33" s="280" t="s">
        <v>85</v>
      </c>
      <c r="L33" s="281">
        <v>5000000</v>
      </c>
      <c r="M33" s="282">
        <v>25000000</v>
      </c>
      <c r="N33" s="280" t="s">
        <v>86</v>
      </c>
      <c r="O33" s="280" t="s">
        <v>79</v>
      </c>
      <c r="P33" s="280" t="s">
        <v>87</v>
      </c>
      <c r="Q33" s="283" t="s">
        <v>1919</v>
      </c>
      <c r="R33" s="277"/>
      <c r="S33" s="284" t="s">
        <v>33</v>
      </c>
      <c r="T33" s="285">
        <v>8025</v>
      </c>
      <c r="U33" s="286">
        <v>2024110010079</v>
      </c>
      <c r="V33" s="285">
        <v>3</v>
      </c>
      <c r="W33" s="218"/>
      <c r="X33" s="218"/>
      <c r="Y33" s="218"/>
      <c r="Z33" s="218"/>
    </row>
    <row r="34" spans="1:26" ht="15.75" customHeight="1">
      <c r="A34" s="279" t="s">
        <v>1884</v>
      </c>
      <c r="B34" s="280" t="s">
        <v>114</v>
      </c>
      <c r="C34" s="280" t="s">
        <v>1924</v>
      </c>
      <c r="D34" s="280">
        <v>80111600</v>
      </c>
      <c r="E34" s="280" t="s">
        <v>81</v>
      </c>
      <c r="F34" s="280" t="s">
        <v>82</v>
      </c>
      <c r="G34" s="280" t="s">
        <v>83</v>
      </c>
      <c r="H34" s="280">
        <v>4</v>
      </c>
      <c r="I34" s="280">
        <v>1</v>
      </c>
      <c r="J34" s="280" t="s">
        <v>84</v>
      </c>
      <c r="K34" s="280" t="s">
        <v>85</v>
      </c>
      <c r="L34" s="281">
        <v>5417250</v>
      </c>
      <c r="M34" s="282">
        <v>21669000</v>
      </c>
      <c r="N34" s="280" t="s">
        <v>86</v>
      </c>
      <c r="O34" s="280" t="s">
        <v>79</v>
      </c>
      <c r="P34" s="280" t="s">
        <v>87</v>
      </c>
      <c r="Q34" s="283"/>
      <c r="R34" s="277"/>
      <c r="S34" s="284" t="s">
        <v>33</v>
      </c>
      <c r="T34" s="285">
        <v>8025</v>
      </c>
      <c r="U34" s="286">
        <v>2024110010079</v>
      </c>
      <c r="V34" s="285">
        <v>3</v>
      </c>
      <c r="W34" s="218"/>
      <c r="X34" s="218"/>
      <c r="Y34" s="218"/>
      <c r="Z34" s="218"/>
    </row>
    <row r="35" spans="1:26" ht="15.75" customHeight="1">
      <c r="A35" s="279" t="s">
        <v>1518</v>
      </c>
      <c r="B35" s="280" t="s">
        <v>114</v>
      </c>
      <c r="C35" s="280" t="s">
        <v>1924</v>
      </c>
      <c r="D35" s="280">
        <v>80111600</v>
      </c>
      <c r="E35" s="280" t="s">
        <v>1927</v>
      </c>
      <c r="F35" s="280" t="s">
        <v>82</v>
      </c>
      <c r="G35" s="280" t="s">
        <v>83</v>
      </c>
      <c r="H35" s="280">
        <v>5</v>
      </c>
      <c r="I35" s="280">
        <v>1</v>
      </c>
      <c r="J35" s="280" t="s">
        <v>84</v>
      </c>
      <c r="K35" s="280" t="s">
        <v>85</v>
      </c>
      <c r="L35" s="281">
        <v>2900000</v>
      </c>
      <c r="M35" s="282">
        <v>14500000</v>
      </c>
      <c r="N35" s="280" t="s">
        <v>86</v>
      </c>
      <c r="O35" s="280" t="s">
        <v>79</v>
      </c>
      <c r="P35" s="280" t="s">
        <v>87</v>
      </c>
      <c r="Q35" s="283" t="s">
        <v>1919</v>
      </c>
      <c r="R35" s="277"/>
      <c r="S35" s="284" t="s">
        <v>33</v>
      </c>
      <c r="T35" s="285">
        <v>8025</v>
      </c>
      <c r="U35" s="286">
        <v>2024110010079</v>
      </c>
      <c r="V35" s="285">
        <v>3</v>
      </c>
      <c r="W35" s="218"/>
      <c r="X35" s="218"/>
      <c r="Y35" s="218"/>
      <c r="Z35" s="218"/>
    </row>
    <row r="36" spans="1:26" ht="15.75" customHeight="1">
      <c r="A36" s="279" t="s">
        <v>1884</v>
      </c>
      <c r="B36" s="280" t="s">
        <v>91</v>
      </c>
      <c r="C36" s="280" t="s">
        <v>1917</v>
      </c>
      <c r="D36" s="280">
        <v>80111600</v>
      </c>
      <c r="E36" s="280" t="s">
        <v>81</v>
      </c>
      <c r="F36" s="280" t="s">
        <v>82</v>
      </c>
      <c r="G36" s="280" t="s">
        <v>83</v>
      </c>
      <c r="H36" s="280">
        <v>5</v>
      </c>
      <c r="I36" s="280">
        <v>1</v>
      </c>
      <c r="J36" s="280" t="s">
        <v>84</v>
      </c>
      <c r="K36" s="280" t="s">
        <v>85</v>
      </c>
      <c r="L36" s="281">
        <v>6000000</v>
      </c>
      <c r="M36" s="282">
        <v>30000000</v>
      </c>
      <c r="N36" s="280" t="s">
        <v>86</v>
      </c>
      <c r="O36" s="280" t="s">
        <v>79</v>
      </c>
      <c r="P36" s="280" t="s">
        <v>87</v>
      </c>
      <c r="Q36" s="283"/>
      <c r="R36" s="277"/>
      <c r="S36" s="284" t="s">
        <v>33</v>
      </c>
      <c r="T36" s="285">
        <v>8025</v>
      </c>
      <c r="U36" s="286">
        <v>2024110010079</v>
      </c>
      <c r="V36" s="285">
        <v>3</v>
      </c>
      <c r="W36" s="218"/>
      <c r="X36" s="218"/>
      <c r="Y36" s="218"/>
      <c r="Z36" s="218"/>
    </row>
    <row r="37" spans="1:26" ht="15.75" customHeight="1">
      <c r="A37" s="279" t="s">
        <v>1518</v>
      </c>
      <c r="B37" s="280" t="s">
        <v>91</v>
      </c>
      <c r="C37" s="280" t="s">
        <v>1917</v>
      </c>
      <c r="D37" s="280">
        <v>80111600</v>
      </c>
      <c r="E37" s="280" t="s">
        <v>1923</v>
      </c>
      <c r="F37" s="280" t="s">
        <v>82</v>
      </c>
      <c r="G37" s="280" t="s">
        <v>83</v>
      </c>
      <c r="H37" s="280">
        <v>5</v>
      </c>
      <c r="I37" s="280">
        <v>1</v>
      </c>
      <c r="J37" s="280" t="s">
        <v>84</v>
      </c>
      <c r="K37" s="280" t="s">
        <v>85</v>
      </c>
      <c r="L37" s="281">
        <v>6000000</v>
      </c>
      <c r="M37" s="282">
        <v>30000000</v>
      </c>
      <c r="N37" s="280" t="s">
        <v>86</v>
      </c>
      <c r="O37" s="280" t="s">
        <v>79</v>
      </c>
      <c r="P37" s="280" t="s">
        <v>87</v>
      </c>
      <c r="Q37" s="283" t="s">
        <v>1919</v>
      </c>
      <c r="R37" s="277"/>
      <c r="S37" s="284" t="s">
        <v>33</v>
      </c>
      <c r="T37" s="285">
        <v>8025</v>
      </c>
      <c r="U37" s="286">
        <v>2024110010079</v>
      </c>
      <c r="V37" s="285">
        <v>3</v>
      </c>
      <c r="W37" s="218"/>
      <c r="X37" s="218"/>
      <c r="Y37" s="218"/>
      <c r="Z37" s="218"/>
    </row>
    <row r="38" spans="1:26" ht="15.75" customHeight="1">
      <c r="A38" s="279" t="s">
        <v>1884</v>
      </c>
      <c r="B38" s="280" t="s">
        <v>92</v>
      </c>
      <c r="C38" s="280" t="s">
        <v>1920</v>
      </c>
      <c r="D38" s="280">
        <v>80111600</v>
      </c>
      <c r="E38" s="280" t="s">
        <v>81</v>
      </c>
      <c r="F38" s="280" t="s">
        <v>82</v>
      </c>
      <c r="G38" s="280" t="s">
        <v>83</v>
      </c>
      <c r="H38" s="280">
        <v>5</v>
      </c>
      <c r="I38" s="280">
        <v>1</v>
      </c>
      <c r="J38" s="280" t="s">
        <v>84</v>
      </c>
      <c r="K38" s="280" t="s">
        <v>85</v>
      </c>
      <c r="L38" s="281">
        <v>4100000</v>
      </c>
      <c r="M38" s="282">
        <v>16400000</v>
      </c>
      <c r="N38" s="280" t="s">
        <v>86</v>
      </c>
      <c r="O38" s="280" t="s">
        <v>79</v>
      </c>
      <c r="P38" s="280" t="s">
        <v>87</v>
      </c>
      <c r="Q38" s="283"/>
      <c r="R38" s="277"/>
      <c r="S38" s="284" t="s">
        <v>33</v>
      </c>
      <c r="T38" s="285">
        <v>8025</v>
      </c>
      <c r="U38" s="286">
        <v>2024110010079</v>
      </c>
      <c r="V38" s="285">
        <v>3</v>
      </c>
      <c r="W38" s="218"/>
      <c r="X38" s="218"/>
      <c r="Y38" s="218"/>
      <c r="Z38" s="218"/>
    </row>
    <row r="39" spans="1:26" ht="15.75" customHeight="1">
      <c r="A39" s="279" t="s">
        <v>1518</v>
      </c>
      <c r="B39" s="280" t="s">
        <v>92</v>
      </c>
      <c r="C39" s="280" t="s">
        <v>1920</v>
      </c>
      <c r="D39" s="280">
        <v>80111600</v>
      </c>
      <c r="E39" s="280" t="s">
        <v>1921</v>
      </c>
      <c r="F39" s="280" t="s">
        <v>82</v>
      </c>
      <c r="G39" s="280" t="s">
        <v>83</v>
      </c>
      <c r="H39" s="280">
        <v>5</v>
      </c>
      <c r="I39" s="280">
        <v>1</v>
      </c>
      <c r="J39" s="280" t="s">
        <v>84</v>
      </c>
      <c r="K39" s="280" t="s">
        <v>85</v>
      </c>
      <c r="L39" s="281">
        <v>4100000</v>
      </c>
      <c r="M39" s="282">
        <v>20500000</v>
      </c>
      <c r="N39" s="280" t="s">
        <v>86</v>
      </c>
      <c r="O39" s="280" t="s">
        <v>79</v>
      </c>
      <c r="P39" s="280" t="s">
        <v>87</v>
      </c>
      <c r="Q39" s="283" t="s">
        <v>1919</v>
      </c>
      <c r="R39" s="277"/>
      <c r="S39" s="284" t="s">
        <v>33</v>
      </c>
      <c r="T39" s="285">
        <v>8025</v>
      </c>
      <c r="U39" s="286">
        <v>2024110010079</v>
      </c>
      <c r="V39" s="285">
        <v>3</v>
      </c>
      <c r="W39" s="218"/>
      <c r="X39" s="218"/>
      <c r="Y39" s="218"/>
      <c r="Z39" s="218"/>
    </row>
    <row r="40" spans="1:26" ht="15.75" customHeight="1">
      <c r="A40" s="279" t="s">
        <v>1884</v>
      </c>
      <c r="B40" s="280" t="s">
        <v>94</v>
      </c>
      <c r="C40" s="280" t="s">
        <v>1924</v>
      </c>
      <c r="D40" s="280">
        <v>80111600</v>
      </c>
      <c r="E40" s="280" t="s">
        <v>1267</v>
      </c>
      <c r="F40" s="280" t="s">
        <v>82</v>
      </c>
      <c r="G40" s="280" t="s">
        <v>83</v>
      </c>
      <c r="H40" s="280">
        <v>6</v>
      </c>
      <c r="I40" s="280">
        <v>1</v>
      </c>
      <c r="J40" s="280" t="s">
        <v>84</v>
      </c>
      <c r="K40" s="280" t="s">
        <v>85</v>
      </c>
      <c r="L40" s="281">
        <v>3600000</v>
      </c>
      <c r="M40" s="282">
        <v>20016000</v>
      </c>
      <c r="N40" s="280" t="s">
        <v>86</v>
      </c>
      <c r="O40" s="280" t="s">
        <v>79</v>
      </c>
      <c r="P40" s="280" t="s">
        <v>87</v>
      </c>
      <c r="Q40" s="283"/>
      <c r="R40" s="277"/>
      <c r="S40" s="284" t="s">
        <v>33</v>
      </c>
      <c r="T40" s="285">
        <v>8025</v>
      </c>
      <c r="U40" s="286">
        <v>2024110010079</v>
      </c>
      <c r="V40" s="285">
        <v>3</v>
      </c>
      <c r="W40" s="218"/>
      <c r="X40" s="218"/>
      <c r="Y40" s="218"/>
      <c r="Z40" s="218"/>
    </row>
    <row r="41" spans="1:26" ht="15.75" customHeight="1">
      <c r="A41" s="279" t="s">
        <v>1518</v>
      </c>
      <c r="B41" s="280" t="s">
        <v>94</v>
      </c>
      <c r="C41" s="280" t="s">
        <v>1924</v>
      </c>
      <c r="D41" s="280">
        <v>80111600</v>
      </c>
      <c r="E41" s="280" t="s">
        <v>1927</v>
      </c>
      <c r="F41" s="280" t="s">
        <v>82</v>
      </c>
      <c r="G41" s="280" t="s">
        <v>83</v>
      </c>
      <c r="H41" s="280">
        <v>4</v>
      </c>
      <c r="I41" s="280">
        <v>1</v>
      </c>
      <c r="J41" s="280" t="s">
        <v>84</v>
      </c>
      <c r="K41" s="280" t="s">
        <v>85</v>
      </c>
      <c r="L41" s="281">
        <v>2900000</v>
      </c>
      <c r="M41" s="282">
        <v>12385000</v>
      </c>
      <c r="N41" s="280" t="s">
        <v>86</v>
      </c>
      <c r="O41" s="280" t="s">
        <v>79</v>
      </c>
      <c r="P41" s="280" t="s">
        <v>87</v>
      </c>
      <c r="Q41" s="283" t="s">
        <v>1919</v>
      </c>
      <c r="R41" s="277"/>
      <c r="S41" s="284" t="s">
        <v>33</v>
      </c>
      <c r="T41" s="285">
        <v>8025</v>
      </c>
      <c r="U41" s="286">
        <v>2024110010079</v>
      </c>
      <c r="V41" s="285">
        <v>3</v>
      </c>
      <c r="W41" s="218"/>
      <c r="X41" s="218"/>
      <c r="Y41" s="218"/>
      <c r="Z41" s="218"/>
    </row>
    <row r="42" spans="1:26" ht="15.75" customHeight="1">
      <c r="A42" s="279" t="s">
        <v>1884</v>
      </c>
      <c r="B42" s="280" t="s">
        <v>165</v>
      </c>
      <c r="C42" s="280" t="s">
        <v>16</v>
      </c>
      <c r="D42" s="280">
        <v>80111600</v>
      </c>
      <c r="E42" s="280" t="s">
        <v>1268</v>
      </c>
      <c r="F42" s="280" t="s">
        <v>127</v>
      </c>
      <c r="G42" s="280" t="s">
        <v>121</v>
      </c>
      <c r="H42" s="280">
        <v>6</v>
      </c>
      <c r="I42" s="280">
        <v>1</v>
      </c>
      <c r="J42" s="280" t="s">
        <v>84</v>
      </c>
      <c r="K42" s="280" t="s">
        <v>85</v>
      </c>
      <c r="L42" s="281">
        <v>4200000</v>
      </c>
      <c r="M42" s="282">
        <v>-25200000</v>
      </c>
      <c r="N42" s="280" t="s">
        <v>1928</v>
      </c>
      <c r="O42" s="280" t="s">
        <v>123</v>
      </c>
      <c r="P42" s="280" t="s">
        <v>124</v>
      </c>
      <c r="Q42" s="283"/>
      <c r="R42" s="277"/>
      <c r="S42" s="284" t="s">
        <v>1929</v>
      </c>
      <c r="T42" s="285">
        <v>8066</v>
      </c>
      <c r="U42" s="286">
        <v>2024110010194</v>
      </c>
      <c r="V42" s="285">
        <v>4</v>
      </c>
      <c r="W42" s="218"/>
      <c r="X42" s="218"/>
      <c r="Y42" s="218"/>
      <c r="Z42" s="218"/>
    </row>
    <row r="43" spans="1:26" ht="15.75" customHeight="1">
      <c r="A43" s="279" t="s">
        <v>1518</v>
      </c>
      <c r="B43" s="280" t="s">
        <v>165</v>
      </c>
      <c r="C43" s="280" t="s">
        <v>16</v>
      </c>
      <c r="D43" s="280">
        <v>80111600</v>
      </c>
      <c r="E43" s="280" t="s">
        <v>1268</v>
      </c>
      <c r="F43" s="280" t="s">
        <v>179</v>
      </c>
      <c r="G43" s="280" t="s">
        <v>179</v>
      </c>
      <c r="H43" s="280">
        <v>7</v>
      </c>
      <c r="I43" s="280">
        <v>1</v>
      </c>
      <c r="J43" s="280" t="s">
        <v>84</v>
      </c>
      <c r="K43" s="280" t="s">
        <v>85</v>
      </c>
      <c r="L43" s="281">
        <v>4412285</v>
      </c>
      <c r="M43" s="282">
        <v>30885995</v>
      </c>
      <c r="N43" s="280" t="s">
        <v>1928</v>
      </c>
      <c r="O43" s="280" t="s">
        <v>123</v>
      </c>
      <c r="P43" s="280" t="s">
        <v>124</v>
      </c>
      <c r="Q43" s="283" t="s">
        <v>1930</v>
      </c>
      <c r="R43" s="277"/>
      <c r="S43" s="284" t="s">
        <v>1929</v>
      </c>
      <c r="T43" s="285">
        <v>8066</v>
      </c>
      <c r="U43" s="286">
        <v>2024110010194</v>
      </c>
      <c r="V43" s="285">
        <v>4</v>
      </c>
      <c r="W43" s="218"/>
      <c r="X43" s="218"/>
      <c r="Y43" s="218"/>
      <c r="Z43" s="218"/>
    </row>
    <row r="44" spans="1:26" ht="15.75" customHeight="1">
      <c r="A44" s="279" t="s">
        <v>1884</v>
      </c>
      <c r="B44" s="280" t="s">
        <v>166</v>
      </c>
      <c r="C44" s="280" t="s">
        <v>16</v>
      </c>
      <c r="D44" s="280">
        <v>80111600</v>
      </c>
      <c r="E44" s="280" t="s">
        <v>1268</v>
      </c>
      <c r="F44" s="280" t="s">
        <v>127</v>
      </c>
      <c r="G44" s="280" t="s">
        <v>121</v>
      </c>
      <c r="H44" s="280">
        <v>6</v>
      </c>
      <c r="I44" s="280">
        <v>1</v>
      </c>
      <c r="J44" s="280" t="s">
        <v>84</v>
      </c>
      <c r="K44" s="280" t="s">
        <v>85</v>
      </c>
      <c r="L44" s="281">
        <v>4281000</v>
      </c>
      <c r="M44" s="282">
        <v>-25686000</v>
      </c>
      <c r="N44" s="280" t="s">
        <v>1928</v>
      </c>
      <c r="O44" s="280" t="s">
        <v>123</v>
      </c>
      <c r="P44" s="280" t="s">
        <v>124</v>
      </c>
      <c r="Q44" s="283"/>
      <c r="R44" s="277"/>
      <c r="S44" s="284" t="s">
        <v>1929</v>
      </c>
      <c r="T44" s="285">
        <v>8066</v>
      </c>
      <c r="U44" s="286">
        <v>2024110010194</v>
      </c>
      <c r="V44" s="285">
        <v>4</v>
      </c>
      <c r="W44" s="218"/>
      <c r="X44" s="218"/>
      <c r="Y44" s="218"/>
      <c r="Z44" s="218"/>
    </row>
    <row r="45" spans="1:26" ht="15.75" customHeight="1">
      <c r="A45" s="279" t="s">
        <v>1518</v>
      </c>
      <c r="B45" s="280" t="s">
        <v>166</v>
      </c>
      <c r="C45" s="280" t="s">
        <v>16</v>
      </c>
      <c r="D45" s="280">
        <v>80111600</v>
      </c>
      <c r="E45" s="280" t="s">
        <v>1931</v>
      </c>
      <c r="F45" s="280" t="s">
        <v>179</v>
      </c>
      <c r="G45" s="280" t="s">
        <v>179</v>
      </c>
      <c r="H45" s="280">
        <v>4</v>
      </c>
      <c r="I45" s="280">
        <v>1</v>
      </c>
      <c r="J45" s="280" t="s">
        <v>84</v>
      </c>
      <c r="K45" s="280" t="s">
        <v>85</v>
      </c>
      <c r="L45" s="281">
        <v>5000000</v>
      </c>
      <c r="M45" s="282">
        <v>20000000</v>
      </c>
      <c r="N45" s="280" t="s">
        <v>1932</v>
      </c>
      <c r="O45" s="280" t="s">
        <v>123</v>
      </c>
      <c r="P45" s="280" t="s">
        <v>124</v>
      </c>
      <c r="Q45" s="283" t="s">
        <v>1933</v>
      </c>
      <c r="R45" s="277"/>
      <c r="S45" s="284" t="s">
        <v>1929</v>
      </c>
      <c r="T45" s="285">
        <v>8066</v>
      </c>
      <c r="U45" s="286">
        <v>2024110010194</v>
      </c>
      <c r="V45" s="285">
        <v>4</v>
      </c>
      <c r="W45" s="218"/>
      <c r="X45" s="218"/>
      <c r="Y45" s="218"/>
      <c r="Z45" s="218"/>
    </row>
    <row r="46" spans="1:26" ht="15.75" customHeight="1">
      <c r="A46" s="279" t="s">
        <v>1884</v>
      </c>
      <c r="B46" s="280" t="s">
        <v>187</v>
      </c>
      <c r="C46" s="280" t="s">
        <v>16</v>
      </c>
      <c r="D46" s="280">
        <v>80111600</v>
      </c>
      <c r="E46" s="280" t="s">
        <v>1934</v>
      </c>
      <c r="F46" s="280" t="s">
        <v>121</v>
      </c>
      <c r="G46" s="280" t="s">
        <v>121</v>
      </c>
      <c r="H46" s="280">
        <v>6</v>
      </c>
      <c r="I46" s="280">
        <v>1</v>
      </c>
      <c r="J46" s="280" t="s">
        <v>84</v>
      </c>
      <c r="K46" s="280" t="s">
        <v>85</v>
      </c>
      <c r="L46" s="281">
        <v>4500000</v>
      </c>
      <c r="M46" s="282">
        <v>-27000000</v>
      </c>
      <c r="N46" s="280" t="s">
        <v>1650</v>
      </c>
      <c r="O46" s="280" t="s">
        <v>123</v>
      </c>
      <c r="P46" s="280" t="s">
        <v>124</v>
      </c>
      <c r="Q46" s="283"/>
      <c r="R46" s="277"/>
      <c r="S46" s="284" t="s">
        <v>1929</v>
      </c>
      <c r="T46" s="285">
        <v>8066</v>
      </c>
      <c r="U46" s="286">
        <v>2024110010194</v>
      </c>
      <c r="V46" s="285">
        <v>4</v>
      </c>
      <c r="W46" s="218"/>
      <c r="X46" s="218"/>
      <c r="Y46" s="218"/>
      <c r="Z46" s="218"/>
    </row>
    <row r="47" spans="1:26" ht="15.75" customHeight="1">
      <c r="A47" s="279" t="s">
        <v>1518</v>
      </c>
      <c r="B47" s="280" t="s">
        <v>187</v>
      </c>
      <c r="C47" s="280" t="s">
        <v>16</v>
      </c>
      <c r="D47" s="280">
        <v>80111600</v>
      </c>
      <c r="E47" s="280" t="s">
        <v>1934</v>
      </c>
      <c r="F47" s="280" t="s">
        <v>179</v>
      </c>
      <c r="G47" s="280" t="s">
        <v>179</v>
      </c>
      <c r="H47" s="280">
        <v>6</v>
      </c>
      <c r="I47" s="280">
        <v>1</v>
      </c>
      <c r="J47" s="280" t="s">
        <v>84</v>
      </c>
      <c r="K47" s="280" t="s">
        <v>85</v>
      </c>
      <c r="L47" s="281">
        <v>5000000</v>
      </c>
      <c r="M47" s="282">
        <v>30000000</v>
      </c>
      <c r="N47" s="280" t="s">
        <v>1650</v>
      </c>
      <c r="O47" s="280" t="s">
        <v>123</v>
      </c>
      <c r="P47" s="280" t="s">
        <v>124</v>
      </c>
      <c r="Q47" s="283" t="s">
        <v>1935</v>
      </c>
      <c r="R47" s="277"/>
      <c r="S47" s="284" t="s">
        <v>1929</v>
      </c>
      <c r="T47" s="285">
        <v>8066</v>
      </c>
      <c r="U47" s="286">
        <v>2024110010194</v>
      </c>
      <c r="V47" s="285">
        <v>4</v>
      </c>
      <c r="W47" s="218"/>
      <c r="X47" s="218"/>
      <c r="Y47" s="218"/>
      <c r="Z47" s="218"/>
    </row>
    <row r="48" spans="1:26" ht="15.75" customHeight="1">
      <c r="A48" s="279" t="s">
        <v>1884</v>
      </c>
      <c r="B48" s="280" t="s">
        <v>190</v>
      </c>
      <c r="C48" s="280" t="s">
        <v>16</v>
      </c>
      <c r="D48" s="280">
        <v>80111600</v>
      </c>
      <c r="E48" s="280" t="s">
        <v>1272</v>
      </c>
      <c r="F48" s="280" t="s">
        <v>121</v>
      </c>
      <c r="G48" s="280" t="s">
        <v>121</v>
      </c>
      <c r="H48" s="280">
        <v>6</v>
      </c>
      <c r="I48" s="280">
        <v>1</v>
      </c>
      <c r="J48" s="280" t="s">
        <v>84</v>
      </c>
      <c r="K48" s="280" t="s">
        <v>85</v>
      </c>
      <c r="L48" s="281">
        <v>5000000</v>
      </c>
      <c r="M48" s="282">
        <v>-30000000</v>
      </c>
      <c r="N48" s="280" t="s">
        <v>1650</v>
      </c>
      <c r="O48" s="280" t="s">
        <v>123</v>
      </c>
      <c r="P48" s="280" t="s">
        <v>124</v>
      </c>
      <c r="Q48" s="283"/>
      <c r="R48" s="277"/>
      <c r="S48" s="284" t="s">
        <v>1929</v>
      </c>
      <c r="T48" s="285">
        <v>8066</v>
      </c>
      <c r="U48" s="286">
        <v>2024110010194</v>
      </c>
      <c r="V48" s="285">
        <v>4</v>
      </c>
      <c r="W48" s="218"/>
      <c r="X48" s="218"/>
      <c r="Y48" s="218"/>
      <c r="Z48" s="218"/>
    </row>
    <row r="49" spans="1:26" ht="15.75" customHeight="1">
      <c r="A49" s="287" t="s">
        <v>1518</v>
      </c>
      <c r="B49" s="288" t="s">
        <v>190</v>
      </c>
      <c r="C49" s="288" t="s">
        <v>16</v>
      </c>
      <c r="D49" s="288">
        <v>80111600</v>
      </c>
      <c r="E49" s="288" t="s">
        <v>1936</v>
      </c>
      <c r="F49" s="288" t="s">
        <v>179</v>
      </c>
      <c r="G49" s="288" t="s">
        <v>179</v>
      </c>
      <c r="H49" s="288">
        <v>5</v>
      </c>
      <c r="I49" s="288">
        <v>1</v>
      </c>
      <c r="J49" s="288" t="s">
        <v>84</v>
      </c>
      <c r="K49" s="288" t="s">
        <v>85</v>
      </c>
      <c r="L49" s="289">
        <v>3812000</v>
      </c>
      <c r="M49" s="290">
        <v>19060000</v>
      </c>
      <c r="N49" s="288" t="s">
        <v>172</v>
      </c>
      <c r="O49" s="288" t="s">
        <v>123</v>
      </c>
      <c r="P49" s="288" t="s">
        <v>124</v>
      </c>
      <c r="Q49" s="291" t="s">
        <v>1933</v>
      </c>
      <c r="R49" s="292"/>
      <c r="S49" s="293" t="s">
        <v>1929</v>
      </c>
      <c r="T49" s="294">
        <v>8066</v>
      </c>
      <c r="U49" s="295">
        <v>2024110010194</v>
      </c>
      <c r="V49" s="294">
        <v>4</v>
      </c>
      <c r="W49" s="218"/>
      <c r="X49" s="218"/>
      <c r="Y49" s="218"/>
      <c r="Z49" s="218"/>
    </row>
    <row r="50" spans="1:26" ht="15.75" customHeight="1">
      <c r="A50" s="279" t="s">
        <v>1884</v>
      </c>
      <c r="B50" s="280" t="s">
        <v>212</v>
      </c>
      <c r="C50" s="280" t="s">
        <v>16</v>
      </c>
      <c r="D50" s="280">
        <v>80111600</v>
      </c>
      <c r="E50" s="280" t="s">
        <v>1280</v>
      </c>
      <c r="F50" s="280" t="s">
        <v>121</v>
      </c>
      <c r="G50" s="280" t="s">
        <v>121</v>
      </c>
      <c r="H50" s="280">
        <v>6</v>
      </c>
      <c r="I50" s="280">
        <v>1</v>
      </c>
      <c r="J50" s="280" t="s">
        <v>84</v>
      </c>
      <c r="K50" s="280" t="s">
        <v>85</v>
      </c>
      <c r="L50" s="281">
        <v>5500000</v>
      </c>
      <c r="M50" s="282">
        <v>-33000000</v>
      </c>
      <c r="N50" s="280" t="s">
        <v>1279</v>
      </c>
      <c r="O50" s="280" t="s">
        <v>123</v>
      </c>
      <c r="P50" s="280" t="s">
        <v>124</v>
      </c>
      <c r="Q50" s="283"/>
      <c r="R50" s="277"/>
      <c r="S50" s="284" t="s">
        <v>1929</v>
      </c>
      <c r="T50" s="285">
        <v>8066</v>
      </c>
      <c r="U50" s="286">
        <v>2024110010194</v>
      </c>
      <c r="V50" s="285">
        <v>4</v>
      </c>
      <c r="W50" s="218"/>
      <c r="X50" s="218"/>
      <c r="Y50" s="218"/>
      <c r="Z50" s="218"/>
    </row>
    <row r="51" spans="1:26" ht="15.75" customHeight="1">
      <c r="A51" s="279" t="s">
        <v>1518</v>
      </c>
      <c r="B51" s="280" t="s">
        <v>212</v>
      </c>
      <c r="C51" s="280" t="s">
        <v>16</v>
      </c>
      <c r="D51" s="280">
        <v>80111600</v>
      </c>
      <c r="E51" s="280" t="s">
        <v>1937</v>
      </c>
      <c r="F51" s="280" t="s">
        <v>121</v>
      </c>
      <c r="G51" s="280" t="s">
        <v>121</v>
      </c>
      <c r="H51" s="280">
        <v>6</v>
      </c>
      <c r="I51" s="280">
        <v>1</v>
      </c>
      <c r="J51" s="280" t="s">
        <v>84</v>
      </c>
      <c r="K51" s="280" t="s">
        <v>85</v>
      </c>
      <c r="L51" s="281" t="s">
        <v>924</v>
      </c>
      <c r="M51" s="282" t="s">
        <v>1739</v>
      </c>
      <c r="N51" s="280" t="s">
        <v>1279</v>
      </c>
      <c r="O51" s="280" t="s">
        <v>123</v>
      </c>
      <c r="P51" s="280" t="s">
        <v>124</v>
      </c>
      <c r="Q51" s="283" t="s">
        <v>1938</v>
      </c>
      <c r="R51" s="277"/>
      <c r="S51" s="284" t="s">
        <v>1929</v>
      </c>
      <c r="T51" s="285">
        <v>8066</v>
      </c>
      <c r="U51" s="286">
        <v>2024110010194</v>
      </c>
      <c r="V51" s="285">
        <v>4</v>
      </c>
      <c r="W51" s="218"/>
      <c r="X51" s="218"/>
      <c r="Y51" s="218"/>
      <c r="Z51" s="218"/>
    </row>
    <row r="52" spans="1:26" ht="15.75" customHeight="1">
      <c r="A52" s="279" t="s">
        <v>1884</v>
      </c>
      <c r="B52" s="280" t="s">
        <v>282</v>
      </c>
      <c r="C52" s="280" t="s">
        <v>1939</v>
      </c>
      <c r="D52" s="280" t="s">
        <v>1940</v>
      </c>
      <c r="E52" s="280" t="s">
        <v>1941</v>
      </c>
      <c r="F52" s="280" t="s">
        <v>121</v>
      </c>
      <c r="G52" s="280" t="s">
        <v>179</v>
      </c>
      <c r="H52" s="280">
        <v>4</v>
      </c>
      <c r="I52" s="280">
        <v>1</v>
      </c>
      <c r="J52" s="280" t="s">
        <v>273</v>
      </c>
      <c r="K52" s="280" t="s">
        <v>85</v>
      </c>
      <c r="L52" s="281" t="s">
        <v>1739</v>
      </c>
      <c r="M52" s="282">
        <v>-505000000</v>
      </c>
      <c r="N52" s="280" t="s">
        <v>1728</v>
      </c>
      <c r="O52" s="280" t="s">
        <v>1942</v>
      </c>
      <c r="P52" s="280" t="s">
        <v>281</v>
      </c>
      <c r="Q52" s="283"/>
      <c r="R52" s="277"/>
      <c r="S52" s="284" t="s">
        <v>1929</v>
      </c>
      <c r="T52" s="285">
        <v>8066</v>
      </c>
      <c r="U52" s="286">
        <v>2024110010194</v>
      </c>
      <c r="V52" s="285">
        <v>4</v>
      </c>
      <c r="W52" s="218"/>
      <c r="X52" s="218"/>
      <c r="Y52" s="218"/>
      <c r="Z52" s="218"/>
    </row>
    <row r="53" spans="1:26" ht="15.75" customHeight="1">
      <c r="A53" s="279" t="s">
        <v>1518</v>
      </c>
      <c r="B53" s="280" t="s">
        <v>282</v>
      </c>
      <c r="C53" s="280" t="s">
        <v>1939</v>
      </c>
      <c r="D53" s="280" t="s">
        <v>1940</v>
      </c>
      <c r="E53" s="280" t="s">
        <v>1943</v>
      </c>
      <c r="F53" s="280" t="s">
        <v>179</v>
      </c>
      <c r="G53" s="280" t="s">
        <v>552</v>
      </c>
      <c r="H53" s="280">
        <v>4</v>
      </c>
      <c r="I53" s="280">
        <v>1</v>
      </c>
      <c r="J53" s="280" t="s">
        <v>1944</v>
      </c>
      <c r="K53" s="280" t="s">
        <v>85</v>
      </c>
      <c r="L53" s="281" t="s">
        <v>1739</v>
      </c>
      <c r="M53" s="282">
        <v>505000000</v>
      </c>
      <c r="N53" s="280" t="s">
        <v>1728</v>
      </c>
      <c r="O53" s="280" t="s">
        <v>1942</v>
      </c>
      <c r="P53" s="280" t="s">
        <v>281</v>
      </c>
      <c r="Q53" s="283" t="s">
        <v>1945</v>
      </c>
      <c r="R53" s="277"/>
      <c r="S53" s="284" t="s">
        <v>1929</v>
      </c>
      <c r="T53" s="285">
        <v>8066</v>
      </c>
      <c r="U53" s="286">
        <v>2024110010194</v>
      </c>
      <c r="V53" s="285">
        <v>4</v>
      </c>
      <c r="W53" s="218"/>
      <c r="X53" s="218"/>
      <c r="Y53" s="218"/>
      <c r="Z53" s="218"/>
    </row>
    <row r="54" spans="1:26" ht="15.75" customHeight="1">
      <c r="A54" s="279" t="s">
        <v>1884</v>
      </c>
      <c r="B54" s="280" t="s">
        <v>268</v>
      </c>
      <c r="C54" s="280" t="s">
        <v>16</v>
      </c>
      <c r="D54" s="280">
        <v>80111600</v>
      </c>
      <c r="E54" s="280" t="s">
        <v>1292</v>
      </c>
      <c r="F54" s="280" t="s">
        <v>258</v>
      </c>
      <c r="G54" s="280" t="s">
        <v>258</v>
      </c>
      <c r="H54" s="280">
        <v>1</v>
      </c>
      <c r="I54" s="280">
        <v>1</v>
      </c>
      <c r="J54" s="280" t="s">
        <v>84</v>
      </c>
      <c r="K54" s="280" t="s">
        <v>85</v>
      </c>
      <c r="L54" s="281" t="s">
        <v>924</v>
      </c>
      <c r="M54" s="282">
        <v>71897000</v>
      </c>
      <c r="N54" s="280" t="s">
        <v>172</v>
      </c>
      <c r="O54" s="280" t="s">
        <v>1946</v>
      </c>
      <c r="P54" s="280" t="s">
        <v>124</v>
      </c>
      <c r="Q54" s="283"/>
      <c r="R54" s="277"/>
      <c r="S54" s="284" t="s">
        <v>1929</v>
      </c>
      <c r="T54" s="285">
        <v>8066</v>
      </c>
      <c r="U54" s="286">
        <v>2024110010194</v>
      </c>
      <c r="V54" s="285">
        <v>4</v>
      </c>
      <c r="W54" s="218"/>
      <c r="X54" s="218"/>
      <c r="Y54" s="218"/>
      <c r="Z54" s="218"/>
    </row>
    <row r="55" spans="1:26" ht="15.75" customHeight="1">
      <c r="A55" s="287" t="s">
        <v>1518</v>
      </c>
      <c r="B55" s="288" t="s">
        <v>268</v>
      </c>
      <c r="C55" s="288" t="s">
        <v>16</v>
      </c>
      <c r="D55" s="288">
        <v>80111600</v>
      </c>
      <c r="E55" s="288" t="s">
        <v>1292</v>
      </c>
      <c r="F55" s="288" t="s">
        <v>258</v>
      </c>
      <c r="G55" s="288" t="s">
        <v>258</v>
      </c>
      <c r="H55" s="288">
        <v>1</v>
      </c>
      <c r="I55" s="288">
        <v>1</v>
      </c>
      <c r="J55" s="288" t="s">
        <v>84</v>
      </c>
      <c r="K55" s="288" t="s">
        <v>85</v>
      </c>
      <c r="L55" s="289" t="s">
        <v>924</v>
      </c>
      <c r="M55" s="290">
        <v>120837005</v>
      </c>
      <c r="N55" s="288" t="s">
        <v>172</v>
      </c>
      <c r="O55" s="288" t="s">
        <v>1946</v>
      </c>
      <c r="P55" s="288" t="s">
        <v>124</v>
      </c>
      <c r="Q55" s="291" t="s">
        <v>1947</v>
      </c>
      <c r="R55" s="292"/>
      <c r="S55" s="293" t="s">
        <v>1929</v>
      </c>
      <c r="T55" s="294">
        <v>8066</v>
      </c>
      <c r="U55" s="295">
        <v>2024110010194</v>
      </c>
      <c r="V55" s="294">
        <v>4</v>
      </c>
      <c r="W55" s="218"/>
      <c r="X55" s="218"/>
      <c r="Y55" s="218"/>
      <c r="Z55" s="218"/>
    </row>
    <row r="56" spans="1:26" ht="15.75" customHeight="1">
      <c r="A56" s="279" t="s">
        <v>1884</v>
      </c>
      <c r="B56" s="280" t="s">
        <v>211</v>
      </c>
      <c r="C56" s="280" t="s">
        <v>16</v>
      </c>
      <c r="D56" s="280">
        <v>80111600</v>
      </c>
      <c r="E56" s="280" t="s">
        <v>1278</v>
      </c>
      <c r="F56" s="280" t="s">
        <v>121</v>
      </c>
      <c r="G56" s="280" t="s">
        <v>121</v>
      </c>
      <c r="H56" s="280">
        <v>5</v>
      </c>
      <c r="I56" s="280">
        <v>1</v>
      </c>
      <c r="J56" s="280" t="s">
        <v>84</v>
      </c>
      <c r="K56" s="280" t="s">
        <v>85</v>
      </c>
      <c r="L56" s="281">
        <v>5100000</v>
      </c>
      <c r="M56" s="282">
        <v>-25500000</v>
      </c>
      <c r="N56" s="280" t="s">
        <v>1279</v>
      </c>
      <c r="O56" s="280" t="s">
        <v>123</v>
      </c>
      <c r="P56" s="280" t="s">
        <v>124</v>
      </c>
      <c r="Q56" s="283"/>
      <c r="R56" s="277"/>
      <c r="S56" s="284" t="s">
        <v>1929</v>
      </c>
      <c r="T56" s="285">
        <v>8066</v>
      </c>
      <c r="U56" s="286">
        <v>2024110010194</v>
      </c>
      <c r="V56" s="285">
        <v>4</v>
      </c>
      <c r="W56" s="218"/>
      <c r="X56" s="218"/>
      <c r="Y56" s="218"/>
      <c r="Z56" s="218"/>
    </row>
    <row r="57" spans="1:26" ht="15.75" customHeight="1">
      <c r="A57" s="279" t="s">
        <v>1518</v>
      </c>
      <c r="B57" s="280" t="s">
        <v>211</v>
      </c>
      <c r="C57" s="280" t="s">
        <v>16</v>
      </c>
      <c r="D57" s="280">
        <v>80111600</v>
      </c>
      <c r="E57" s="280" t="s">
        <v>1948</v>
      </c>
      <c r="F57" s="280" t="s">
        <v>179</v>
      </c>
      <c r="G57" s="280" t="s">
        <v>179</v>
      </c>
      <c r="H57" s="280">
        <v>5</v>
      </c>
      <c r="I57" s="280">
        <v>1</v>
      </c>
      <c r="J57" s="280" t="s">
        <v>84</v>
      </c>
      <c r="K57" s="280" t="s">
        <v>85</v>
      </c>
      <c r="L57" s="281">
        <v>5100000</v>
      </c>
      <c r="M57" s="282">
        <v>25500000</v>
      </c>
      <c r="N57" s="280" t="s">
        <v>1279</v>
      </c>
      <c r="O57" s="280" t="s">
        <v>123</v>
      </c>
      <c r="P57" s="280" t="s">
        <v>124</v>
      </c>
      <c r="Q57" s="283" t="s">
        <v>1949</v>
      </c>
      <c r="R57" s="277"/>
      <c r="S57" s="284" t="s">
        <v>1929</v>
      </c>
      <c r="T57" s="285">
        <v>8066</v>
      </c>
      <c r="U57" s="286">
        <v>2024110010194</v>
      </c>
      <c r="V57" s="285">
        <v>4</v>
      </c>
      <c r="W57" s="218"/>
      <c r="X57" s="218"/>
      <c r="Y57" s="218"/>
      <c r="Z57" s="218"/>
    </row>
    <row r="58" spans="1:26" ht="15.75" customHeight="1">
      <c r="A58" s="279" t="s">
        <v>1884</v>
      </c>
      <c r="B58" s="280" t="s">
        <v>213</v>
      </c>
      <c r="C58" s="280" t="s">
        <v>16</v>
      </c>
      <c r="D58" s="280">
        <v>80111600</v>
      </c>
      <c r="E58" s="280" t="s">
        <v>1281</v>
      </c>
      <c r="F58" s="280" t="s">
        <v>121</v>
      </c>
      <c r="G58" s="280" t="s">
        <v>121</v>
      </c>
      <c r="H58" s="280">
        <v>6</v>
      </c>
      <c r="I58" s="280">
        <v>1</v>
      </c>
      <c r="J58" s="280" t="s">
        <v>84</v>
      </c>
      <c r="K58" s="280" t="s">
        <v>85</v>
      </c>
      <c r="L58" s="281">
        <v>5500000</v>
      </c>
      <c r="M58" s="282">
        <v>-33000000</v>
      </c>
      <c r="N58" s="280" t="s">
        <v>1279</v>
      </c>
      <c r="O58" s="280" t="s">
        <v>123</v>
      </c>
      <c r="P58" s="280" t="s">
        <v>124</v>
      </c>
      <c r="Q58" s="283"/>
      <c r="R58" s="277"/>
      <c r="S58" s="284" t="s">
        <v>1929</v>
      </c>
      <c r="T58" s="285">
        <v>8066</v>
      </c>
      <c r="U58" s="286">
        <v>2024110010194</v>
      </c>
      <c r="V58" s="285">
        <v>4</v>
      </c>
      <c r="W58" s="218"/>
      <c r="X58" s="218"/>
      <c r="Y58" s="218"/>
      <c r="Z58" s="218"/>
    </row>
    <row r="59" spans="1:26" ht="15.75" customHeight="1">
      <c r="A59" s="279" t="s">
        <v>1518</v>
      </c>
      <c r="B59" s="280" t="s">
        <v>213</v>
      </c>
      <c r="C59" s="280" t="s">
        <v>16</v>
      </c>
      <c r="D59" s="280">
        <v>80111600</v>
      </c>
      <c r="E59" s="280" t="s">
        <v>1950</v>
      </c>
      <c r="F59" s="280" t="s">
        <v>179</v>
      </c>
      <c r="G59" s="280" t="s">
        <v>179</v>
      </c>
      <c r="H59" s="280">
        <v>6</v>
      </c>
      <c r="I59" s="280">
        <v>1</v>
      </c>
      <c r="J59" s="280" t="s">
        <v>84</v>
      </c>
      <c r="K59" s="280" t="s">
        <v>85</v>
      </c>
      <c r="L59" s="281">
        <v>5500000</v>
      </c>
      <c r="M59" s="282">
        <v>33000000</v>
      </c>
      <c r="N59" s="280" t="s">
        <v>1279</v>
      </c>
      <c r="O59" s="280" t="s">
        <v>123</v>
      </c>
      <c r="P59" s="280" t="s">
        <v>124</v>
      </c>
      <c r="Q59" s="283" t="s">
        <v>1949</v>
      </c>
      <c r="R59" s="277"/>
      <c r="S59" s="284" t="s">
        <v>1929</v>
      </c>
      <c r="T59" s="285">
        <v>8066</v>
      </c>
      <c r="U59" s="286">
        <v>2024110010194</v>
      </c>
      <c r="V59" s="285">
        <v>4</v>
      </c>
      <c r="W59" s="218"/>
      <c r="X59" s="218"/>
      <c r="Y59" s="218"/>
      <c r="Z59" s="218"/>
    </row>
    <row r="60" spans="1:26" ht="27" customHeight="1">
      <c r="A60" s="279" t="s">
        <v>1884</v>
      </c>
      <c r="B60" s="280" t="s">
        <v>205</v>
      </c>
      <c r="C60" s="280" t="s">
        <v>16</v>
      </c>
      <c r="D60" s="280">
        <v>80111600</v>
      </c>
      <c r="E60" s="280" t="s">
        <v>1951</v>
      </c>
      <c r="F60" s="280" t="s">
        <v>179</v>
      </c>
      <c r="G60" s="280" t="s">
        <v>179</v>
      </c>
      <c r="H60" s="280">
        <v>6</v>
      </c>
      <c r="I60" s="280">
        <v>1</v>
      </c>
      <c r="J60" s="280" t="s">
        <v>84</v>
      </c>
      <c r="K60" s="280" t="s">
        <v>85</v>
      </c>
      <c r="L60" s="281">
        <v>6000000</v>
      </c>
      <c r="M60" s="282">
        <v>-36000000</v>
      </c>
      <c r="N60" s="280" t="s">
        <v>1952</v>
      </c>
      <c r="O60" s="280" t="s">
        <v>1946</v>
      </c>
      <c r="P60" s="280" t="s">
        <v>124</v>
      </c>
      <c r="Q60" s="283"/>
      <c r="R60" s="277"/>
      <c r="S60" s="284" t="s">
        <v>1929</v>
      </c>
      <c r="T60" s="285">
        <v>8066</v>
      </c>
      <c r="U60" s="286">
        <v>2024110010194</v>
      </c>
      <c r="V60" s="285">
        <v>4</v>
      </c>
      <c r="W60" s="218"/>
      <c r="X60" s="218"/>
      <c r="Y60" s="218"/>
      <c r="Z60" s="218"/>
    </row>
    <row r="61" spans="1:26" ht="27" customHeight="1">
      <c r="A61" s="279" t="s">
        <v>1518</v>
      </c>
      <c r="B61" s="280" t="s">
        <v>205</v>
      </c>
      <c r="C61" s="280" t="s">
        <v>16</v>
      </c>
      <c r="D61" s="280">
        <v>80111600</v>
      </c>
      <c r="E61" s="280" t="s">
        <v>1953</v>
      </c>
      <c r="F61" s="280" t="s">
        <v>179</v>
      </c>
      <c r="G61" s="280" t="s">
        <v>179</v>
      </c>
      <c r="H61" s="280">
        <v>4</v>
      </c>
      <c r="I61" s="280">
        <v>1</v>
      </c>
      <c r="J61" s="280" t="s">
        <v>84</v>
      </c>
      <c r="K61" s="280" t="s">
        <v>85</v>
      </c>
      <c r="L61" s="281">
        <v>7000000</v>
      </c>
      <c r="M61" s="282">
        <v>28000000</v>
      </c>
      <c r="N61" s="280" t="s">
        <v>1650</v>
      </c>
      <c r="O61" s="280" t="s">
        <v>1946</v>
      </c>
      <c r="P61" s="280" t="s">
        <v>124</v>
      </c>
      <c r="Q61" s="283" t="s">
        <v>1933</v>
      </c>
      <c r="R61" s="277"/>
      <c r="S61" s="284" t="s">
        <v>1929</v>
      </c>
      <c r="T61" s="285">
        <v>8066</v>
      </c>
      <c r="U61" s="286">
        <v>2024110010194</v>
      </c>
      <c r="V61" s="285">
        <v>4</v>
      </c>
      <c r="W61" s="218"/>
      <c r="X61" s="218"/>
      <c r="Y61" s="218"/>
      <c r="Z61" s="218"/>
    </row>
    <row r="62" spans="1:26" ht="15.75" customHeight="1">
      <c r="A62" s="279" t="s">
        <v>1884</v>
      </c>
      <c r="B62" s="280" t="s">
        <v>291</v>
      </c>
      <c r="C62" s="280" t="s">
        <v>11</v>
      </c>
      <c r="D62" s="280">
        <v>80111600</v>
      </c>
      <c r="E62" s="280" t="s">
        <v>1519</v>
      </c>
      <c r="F62" s="280" t="s">
        <v>83</v>
      </c>
      <c r="G62" s="280" t="s">
        <v>83</v>
      </c>
      <c r="H62" s="280">
        <v>6</v>
      </c>
      <c r="I62" s="280">
        <v>1</v>
      </c>
      <c r="J62" s="280" t="s">
        <v>84</v>
      </c>
      <c r="K62" s="280" t="s">
        <v>85</v>
      </c>
      <c r="L62" s="281">
        <v>5000000</v>
      </c>
      <c r="M62" s="282">
        <v>-30000000</v>
      </c>
      <c r="N62" s="280" t="s">
        <v>288</v>
      </c>
      <c r="O62" s="280" t="s">
        <v>1954</v>
      </c>
      <c r="P62" s="280" t="s">
        <v>289</v>
      </c>
      <c r="Q62" s="283" t="s">
        <v>1955</v>
      </c>
      <c r="R62" s="277"/>
      <c r="S62" s="284" t="s">
        <v>10</v>
      </c>
      <c r="T62" s="285">
        <v>8080</v>
      </c>
      <c r="U62" s="286">
        <v>2024110010212</v>
      </c>
      <c r="V62" s="285">
        <v>6</v>
      </c>
      <c r="W62" s="218"/>
      <c r="X62" s="218"/>
      <c r="Y62" s="218"/>
      <c r="Z62" s="218"/>
    </row>
    <row r="63" spans="1:26" ht="15.75" customHeight="1">
      <c r="A63" s="279" t="s">
        <v>1518</v>
      </c>
      <c r="B63" s="280" t="s">
        <v>291</v>
      </c>
      <c r="C63" s="280" t="s">
        <v>11</v>
      </c>
      <c r="D63" s="280">
        <v>80111600</v>
      </c>
      <c r="E63" s="280" t="s">
        <v>1519</v>
      </c>
      <c r="F63" s="280" t="s">
        <v>83</v>
      </c>
      <c r="G63" s="280" t="s">
        <v>83</v>
      </c>
      <c r="H63" s="280">
        <v>5</v>
      </c>
      <c r="I63" s="280">
        <v>1</v>
      </c>
      <c r="J63" s="280" t="s">
        <v>84</v>
      </c>
      <c r="K63" s="280" t="s">
        <v>85</v>
      </c>
      <c r="L63" s="281">
        <v>5000000</v>
      </c>
      <c r="M63" s="282">
        <v>25000000</v>
      </c>
      <c r="N63" s="280" t="s">
        <v>288</v>
      </c>
      <c r="O63" s="280" t="s">
        <v>1954</v>
      </c>
      <c r="P63" s="280" t="s">
        <v>289</v>
      </c>
      <c r="Q63" s="283"/>
      <c r="R63" s="277"/>
      <c r="S63" s="284" t="s">
        <v>10</v>
      </c>
      <c r="T63" s="285">
        <v>8080</v>
      </c>
      <c r="U63" s="286">
        <v>2024110010212</v>
      </c>
      <c r="V63" s="285">
        <v>6</v>
      </c>
      <c r="W63" s="218"/>
      <c r="X63" s="218"/>
      <c r="Y63" s="218"/>
      <c r="Z63" s="218"/>
    </row>
    <row r="64" spans="1:26" ht="15.75" customHeight="1">
      <c r="A64" s="279" t="s">
        <v>1884</v>
      </c>
      <c r="B64" s="280" t="s">
        <v>296</v>
      </c>
      <c r="C64" s="280" t="s">
        <v>11</v>
      </c>
      <c r="D64" s="280">
        <v>80111600</v>
      </c>
      <c r="E64" s="280" t="s">
        <v>1521</v>
      </c>
      <c r="F64" s="280" t="s">
        <v>315</v>
      </c>
      <c r="G64" s="280" t="s">
        <v>315</v>
      </c>
      <c r="H64" s="280">
        <v>4</v>
      </c>
      <c r="I64" s="280">
        <v>1</v>
      </c>
      <c r="J64" s="280" t="s">
        <v>84</v>
      </c>
      <c r="K64" s="280" t="s">
        <v>85</v>
      </c>
      <c r="L64" s="281">
        <v>4000000</v>
      </c>
      <c r="M64" s="282">
        <v>-16000000</v>
      </c>
      <c r="N64" s="280" t="s">
        <v>288</v>
      </c>
      <c r="O64" s="280" t="s">
        <v>1954</v>
      </c>
      <c r="P64" s="280" t="s">
        <v>289</v>
      </c>
      <c r="Q64" s="283" t="s">
        <v>1956</v>
      </c>
      <c r="R64" s="277"/>
      <c r="S64" s="284" t="s">
        <v>10</v>
      </c>
      <c r="T64" s="285">
        <v>8080</v>
      </c>
      <c r="U64" s="286">
        <v>2024110010212</v>
      </c>
      <c r="V64" s="285">
        <v>6</v>
      </c>
      <c r="W64" s="218"/>
      <c r="X64" s="218"/>
      <c r="Y64" s="218"/>
      <c r="Z64" s="218"/>
    </row>
    <row r="65" spans="1:26" ht="15.75" customHeight="1">
      <c r="A65" s="279" t="s">
        <v>1518</v>
      </c>
      <c r="B65" s="280" t="s">
        <v>296</v>
      </c>
      <c r="C65" s="280" t="s">
        <v>11</v>
      </c>
      <c r="D65" s="280">
        <v>80111600</v>
      </c>
      <c r="E65" s="280" t="s">
        <v>1521</v>
      </c>
      <c r="F65" s="280" t="s">
        <v>315</v>
      </c>
      <c r="G65" s="280" t="s">
        <v>315</v>
      </c>
      <c r="H65" s="280">
        <v>5</v>
      </c>
      <c r="I65" s="280">
        <v>1</v>
      </c>
      <c r="J65" s="280" t="s">
        <v>84</v>
      </c>
      <c r="K65" s="280" t="s">
        <v>85</v>
      </c>
      <c r="L65" s="281">
        <v>4000000</v>
      </c>
      <c r="M65" s="282">
        <v>20000000</v>
      </c>
      <c r="N65" s="280" t="s">
        <v>288</v>
      </c>
      <c r="O65" s="280" t="s">
        <v>1954</v>
      </c>
      <c r="P65" s="280" t="s">
        <v>289</v>
      </c>
      <c r="Q65" s="283"/>
      <c r="R65" s="277"/>
      <c r="S65" s="284" t="s">
        <v>10</v>
      </c>
      <c r="T65" s="285">
        <v>8080</v>
      </c>
      <c r="U65" s="286">
        <v>2024110010212</v>
      </c>
      <c r="V65" s="285">
        <v>6</v>
      </c>
      <c r="W65" s="218"/>
      <c r="X65" s="218"/>
      <c r="Y65" s="218"/>
      <c r="Z65" s="218"/>
    </row>
    <row r="66" spans="1:26" ht="15.75" customHeight="1">
      <c r="A66" s="279" t="s">
        <v>1884</v>
      </c>
      <c r="B66" s="280" t="s">
        <v>299</v>
      </c>
      <c r="C66" s="280" t="s">
        <v>11</v>
      </c>
      <c r="D66" s="280">
        <v>80111600</v>
      </c>
      <c r="E66" s="280" t="s">
        <v>1522</v>
      </c>
      <c r="F66" s="280" t="s">
        <v>83</v>
      </c>
      <c r="G66" s="280" t="s">
        <v>83</v>
      </c>
      <c r="H66" s="280">
        <v>5</v>
      </c>
      <c r="I66" s="280">
        <v>1</v>
      </c>
      <c r="J66" s="280" t="s">
        <v>84</v>
      </c>
      <c r="K66" s="280" t="s">
        <v>85</v>
      </c>
      <c r="L66" s="281">
        <v>5000000</v>
      </c>
      <c r="M66" s="282">
        <v>-25000000</v>
      </c>
      <c r="N66" s="280" t="s">
        <v>288</v>
      </c>
      <c r="O66" s="280" t="s">
        <v>1957</v>
      </c>
      <c r="P66" s="280" t="s">
        <v>289</v>
      </c>
      <c r="Q66" s="283" t="s">
        <v>1956</v>
      </c>
      <c r="R66" s="277"/>
      <c r="S66" s="284" t="s">
        <v>10</v>
      </c>
      <c r="T66" s="285">
        <v>8080</v>
      </c>
      <c r="U66" s="286">
        <v>2024110010212</v>
      </c>
      <c r="V66" s="285">
        <v>6</v>
      </c>
      <c r="W66" s="218"/>
      <c r="X66" s="218"/>
      <c r="Y66" s="218"/>
      <c r="Z66" s="218"/>
    </row>
    <row r="67" spans="1:26" ht="15.75" customHeight="1">
      <c r="A67" s="279" t="s">
        <v>1518</v>
      </c>
      <c r="B67" s="280" t="s">
        <v>299</v>
      </c>
      <c r="C67" s="280" t="s">
        <v>11</v>
      </c>
      <c r="D67" s="280">
        <v>80111600</v>
      </c>
      <c r="E67" s="280" t="s">
        <v>1522</v>
      </c>
      <c r="F67" s="280" t="s">
        <v>83</v>
      </c>
      <c r="G67" s="280" t="s">
        <v>83</v>
      </c>
      <c r="H67" s="280">
        <v>7</v>
      </c>
      <c r="I67" s="280">
        <v>1</v>
      </c>
      <c r="J67" s="280" t="s">
        <v>84</v>
      </c>
      <c r="K67" s="280" t="s">
        <v>85</v>
      </c>
      <c r="L67" s="281">
        <v>5000000</v>
      </c>
      <c r="M67" s="282">
        <v>35000000</v>
      </c>
      <c r="N67" s="280" t="s">
        <v>288</v>
      </c>
      <c r="O67" s="280" t="s">
        <v>1957</v>
      </c>
      <c r="P67" s="280" t="s">
        <v>289</v>
      </c>
      <c r="Q67" s="283"/>
      <c r="R67" s="277"/>
      <c r="S67" s="284" t="s">
        <v>10</v>
      </c>
      <c r="T67" s="285">
        <v>8080</v>
      </c>
      <c r="U67" s="286">
        <v>2024110010212</v>
      </c>
      <c r="V67" s="285">
        <v>6</v>
      </c>
      <c r="W67" s="218"/>
      <c r="X67" s="218"/>
      <c r="Y67" s="218"/>
      <c r="Z67" s="218"/>
    </row>
    <row r="68" spans="1:26" ht="15.75" customHeight="1">
      <c r="A68" s="279" t="s">
        <v>1958</v>
      </c>
      <c r="B68" s="280" t="s">
        <v>302</v>
      </c>
      <c r="C68" s="280" t="s">
        <v>11</v>
      </c>
      <c r="D68" s="280">
        <v>80111600</v>
      </c>
      <c r="E68" s="280" t="s">
        <v>1523</v>
      </c>
      <c r="F68" s="280" t="s">
        <v>315</v>
      </c>
      <c r="G68" s="280" t="s">
        <v>315</v>
      </c>
      <c r="H68" s="280">
        <v>4</v>
      </c>
      <c r="I68" s="280">
        <v>1</v>
      </c>
      <c r="J68" s="280" t="s">
        <v>84</v>
      </c>
      <c r="K68" s="280" t="s">
        <v>85</v>
      </c>
      <c r="L68" s="281">
        <v>4000000</v>
      </c>
      <c r="M68" s="282">
        <v>-16000000</v>
      </c>
      <c r="N68" s="280" t="s">
        <v>288</v>
      </c>
      <c r="O68" s="280" t="s">
        <v>1954</v>
      </c>
      <c r="P68" s="280" t="s">
        <v>289</v>
      </c>
      <c r="Q68" s="283" t="s">
        <v>1959</v>
      </c>
      <c r="R68" s="277"/>
      <c r="S68" s="284" t="s">
        <v>10</v>
      </c>
      <c r="T68" s="285">
        <v>8080</v>
      </c>
      <c r="U68" s="286">
        <v>2024110010212</v>
      </c>
      <c r="V68" s="285">
        <v>6</v>
      </c>
      <c r="W68" s="218"/>
      <c r="X68" s="218"/>
      <c r="Y68" s="218"/>
      <c r="Z68" s="218"/>
    </row>
    <row r="69" spans="1:26" ht="15.75" customHeight="1">
      <c r="A69" s="279" t="s">
        <v>1958</v>
      </c>
      <c r="B69" s="280" t="s">
        <v>326</v>
      </c>
      <c r="C69" s="280" t="s">
        <v>11</v>
      </c>
      <c r="D69" s="280">
        <v>80111600</v>
      </c>
      <c r="E69" s="280" t="s">
        <v>1524</v>
      </c>
      <c r="F69" s="280" t="s">
        <v>309</v>
      </c>
      <c r="G69" s="280" t="s">
        <v>309</v>
      </c>
      <c r="H69" s="280">
        <v>5</v>
      </c>
      <c r="I69" s="280">
        <v>1</v>
      </c>
      <c r="J69" s="280" t="s">
        <v>84</v>
      </c>
      <c r="K69" s="280" t="s">
        <v>85</v>
      </c>
      <c r="L69" s="281">
        <v>7000000</v>
      </c>
      <c r="M69" s="282">
        <v>-35000000</v>
      </c>
      <c r="N69" s="280" t="s">
        <v>288</v>
      </c>
      <c r="O69" s="280" t="s">
        <v>1954</v>
      </c>
      <c r="P69" s="280" t="s">
        <v>289</v>
      </c>
      <c r="Q69" s="283" t="s">
        <v>1959</v>
      </c>
      <c r="R69" s="277"/>
      <c r="S69" s="284" t="s">
        <v>10</v>
      </c>
      <c r="T69" s="285">
        <v>8080</v>
      </c>
      <c r="U69" s="286">
        <v>2024110010212</v>
      </c>
      <c r="V69" s="285">
        <v>6</v>
      </c>
      <c r="W69" s="218"/>
      <c r="X69" s="218"/>
      <c r="Y69" s="218"/>
      <c r="Z69" s="218"/>
    </row>
    <row r="70" spans="1:26" ht="15.75" customHeight="1">
      <c r="A70" s="296" t="s">
        <v>1546</v>
      </c>
      <c r="B70" s="32" t="s">
        <v>1252</v>
      </c>
      <c r="C70" s="297" t="s">
        <v>11</v>
      </c>
      <c r="D70" s="297">
        <v>80111600</v>
      </c>
      <c r="E70" s="297" t="s">
        <v>1960</v>
      </c>
      <c r="F70" s="297" t="s">
        <v>675</v>
      </c>
      <c r="G70" s="297" t="s">
        <v>675</v>
      </c>
      <c r="H70" s="297">
        <v>3</v>
      </c>
      <c r="I70" s="297">
        <v>1</v>
      </c>
      <c r="J70" s="297" t="s">
        <v>84</v>
      </c>
      <c r="K70" s="297" t="s">
        <v>85</v>
      </c>
      <c r="L70" s="298">
        <v>9000000</v>
      </c>
      <c r="M70" s="75">
        <v>27000000</v>
      </c>
      <c r="N70" s="297" t="s">
        <v>288</v>
      </c>
      <c r="O70" s="297" t="s">
        <v>79</v>
      </c>
      <c r="P70" s="297" t="s">
        <v>289</v>
      </c>
      <c r="Q70" s="296" t="s">
        <v>1961</v>
      </c>
      <c r="R70" s="299"/>
      <c r="S70" s="299" t="s">
        <v>10</v>
      </c>
      <c r="T70" s="299">
        <v>8080</v>
      </c>
      <c r="U70" s="300">
        <v>2024110010212</v>
      </c>
      <c r="V70" s="299">
        <v>6</v>
      </c>
      <c r="W70" s="301"/>
      <c r="X70" s="301"/>
      <c r="Y70" s="301"/>
      <c r="Z70" s="301"/>
    </row>
    <row r="71" spans="1:26" ht="15.75" customHeight="1">
      <c r="A71" s="296" t="s">
        <v>1884</v>
      </c>
      <c r="B71" s="297" t="s">
        <v>341</v>
      </c>
      <c r="C71" s="297" t="s">
        <v>11</v>
      </c>
      <c r="D71" s="297">
        <v>80111600</v>
      </c>
      <c r="E71" s="297" t="s">
        <v>1962</v>
      </c>
      <c r="F71" s="297" t="s">
        <v>82</v>
      </c>
      <c r="G71" s="297" t="s">
        <v>82</v>
      </c>
      <c r="H71" s="297">
        <v>6</v>
      </c>
      <c r="I71" s="297">
        <v>1</v>
      </c>
      <c r="J71" s="297" t="s">
        <v>84</v>
      </c>
      <c r="K71" s="297" t="s">
        <v>85</v>
      </c>
      <c r="L71" s="298">
        <v>7000000</v>
      </c>
      <c r="M71" s="75">
        <v>-42000000</v>
      </c>
      <c r="N71" s="297" t="s">
        <v>288</v>
      </c>
      <c r="O71" s="297" t="s">
        <v>79</v>
      </c>
      <c r="P71" s="297" t="s">
        <v>289</v>
      </c>
      <c r="Q71" s="296" t="s">
        <v>1955</v>
      </c>
      <c r="R71" s="299"/>
      <c r="S71" s="299" t="s">
        <v>10</v>
      </c>
      <c r="T71" s="299">
        <v>8080</v>
      </c>
      <c r="U71" s="300">
        <v>2024110010212</v>
      </c>
      <c r="V71" s="299">
        <v>6</v>
      </c>
      <c r="W71" s="301"/>
      <c r="X71" s="301"/>
      <c r="Y71" s="301"/>
      <c r="Z71" s="301"/>
    </row>
    <row r="72" spans="1:26" ht="15.75" customHeight="1">
      <c r="A72" s="296" t="s">
        <v>1518</v>
      </c>
      <c r="B72" s="297" t="s">
        <v>341</v>
      </c>
      <c r="C72" s="297" t="s">
        <v>11</v>
      </c>
      <c r="D72" s="297">
        <v>80111600</v>
      </c>
      <c r="E72" s="297" t="s">
        <v>1962</v>
      </c>
      <c r="F72" s="297" t="s">
        <v>82</v>
      </c>
      <c r="G72" s="297" t="s">
        <v>82</v>
      </c>
      <c r="H72" s="297">
        <v>5</v>
      </c>
      <c r="I72" s="297">
        <v>1</v>
      </c>
      <c r="J72" s="297" t="s">
        <v>84</v>
      </c>
      <c r="K72" s="297" t="s">
        <v>85</v>
      </c>
      <c r="L72" s="298">
        <v>7000000</v>
      </c>
      <c r="M72" s="75">
        <v>35000000</v>
      </c>
      <c r="N72" s="297" t="s">
        <v>288</v>
      </c>
      <c r="O72" s="297" t="s">
        <v>79</v>
      </c>
      <c r="P72" s="297" t="s">
        <v>289</v>
      </c>
      <c r="Q72" s="296"/>
      <c r="R72" s="299"/>
      <c r="S72" s="299" t="s">
        <v>10</v>
      </c>
      <c r="T72" s="299">
        <v>8080</v>
      </c>
      <c r="U72" s="300">
        <v>2024110010212</v>
      </c>
      <c r="V72" s="299">
        <v>6</v>
      </c>
      <c r="W72" s="301"/>
      <c r="X72" s="301"/>
      <c r="Y72" s="301"/>
      <c r="Z72" s="301"/>
    </row>
    <row r="73" spans="1:26" ht="15.75" customHeight="1">
      <c r="A73" s="296" t="s">
        <v>1884</v>
      </c>
      <c r="B73" s="297" t="s">
        <v>342</v>
      </c>
      <c r="C73" s="297" t="s">
        <v>11</v>
      </c>
      <c r="D73" s="297">
        <v>80111600</v>
      </c>
      <c r="E73" s="297" t="s">
        <v>1963</v>
      </c>
      <c r="F73" s="297" t="s">
        <v>83</v>
      </c>
      <c r="G73" s="297" t="s">
        <v>83</v>
      </c>
      <c r="H73" s="297">
        <v>5</v>
      </c>
      <c r="I73" s="297">
        <v>1</v>
      </c>
      <c r="J73" s="297" t="s">
        <v>84</v>
      </c>
      <c r="K73" s="297" t="s">
        <v>85</v>
      </c>
      <c r="L73" s="298">
        <v>3600000</v>
      </c>
      <c r="M73" s="75">
        <v>-18000000</v>
      </c>
      <c r="N73" s="297" t="s">
        <v>288</v>
      </c>
      <c r="O73" s="297" t="s">
        <v>1954</v>
      </c>
      <c r="P73" s="297" t="s">
        <v>289</v>
      </c>
      <c r="Q73" s="296" t="s">
        <v>1964</v>
      </c>
      <c r="R73" s="299"/>
      <c r="S73" s="299" t="s">
        <v>10</v>
      </c>
      <c r="T73" s="299">
        <v>8080</v>
      </c>
      <c r="U73" s="300">
        <v>2024110010212</v>
      </c>
      <c r="V73" s="299">
        <v>6</v>
      </c>
      <c r="W73" s="301"/>
      <c r="X73" s="301"/>
      <c r="Y73" s="301"/>
      <c r="Z73" s="301"/>
    </row>
    <row r="74" spans="1:26" ht="15.75" customHeight="1">
      <c r="A74" s="296" t="s">
        <v>1518</v>
      </c>
      <c r="B74" s="297" t="s">
        <v>342</v>
      </c>
      <c r="C74" s="297" t="s">
        <v>11</v>
      </c>
      <c r="D74" s="297">
        <v>80111600</v>
      </c>
      <c r="E74" s="297" t="s">
        <v>1963</v>
      </c>
      <c r="F74" s="297" t="s">
        <v>83</v>
      </c>
      <c r="G74" s="297" t="s">
        <v>83</v>
      </c>
      <c r="H74" s="297">
        <v>10</v>
      </c>
      <c r="I74" s="297">
        <v>1</v>
      </c>
      <c r="J74" s="297" t="s">
        <v>84</v>
      </c>
      <c r="K74" s="297" t="s">
        <v>85</v>
      </c>
      <c r="L74" s="298">
        <v>2316000</v>
      </c>
      <c r="M74" s="75">
        <v>23160000</v>
      </c>
      <c r="N74" s="297" t="s">
        <v>288</v>
      </c>
      <c r="O74" s="297" t="s">
        <v>1954</v>
      </c>
      <c r="P74" s="297" t="s">
        <v>289</v>
      </c>
      <c r="Q74" s="296"/>
      <c r="R74" s="299"/>
      <c r="S74" s="299" t="s">
        <v>10</v>
      </c>
      <c r="T74" s="299">
        <v>8080</v>
      </c>
      <c r="U74" s="300">
        <v>2024110010212</v>
      </c>
      <c r="V74" s="299">
        <v>6</v>
      </c>
      <c r="W74" s="301"/>
      <c r="X74" s="301"/>
      <c r="Y74" s="301"/>
      <c r="Z74" s="301"/>
    </row>
    <row r="75" spans="1:26" ht="15.75" customHeight="1">
      <c r="A75" s="296" t="s">
        <v>1884</v>
      </c>
      <c r="B75" s="297" t="s">
        <v>343</v>
      </c>
      <c r="C75" s="297" t="s">
        <v>11</v>
      </c>
      <c r="D75" s="297">
        <v>80111600</v>
      </c>
      <c r="E75" s="297" t="s">
        <v>1526</v>
      </c>
      <c r="F75" s="297" t="s">
        <v>83</v>
      </c>
      <c r="G75" s="297" t="s">
        <v>83</v>
      </c>
      <c r="H75" s="297">
        <v>5</v>
      </c>
      <c r="I75" s="297">
        <v>1</v>
      </c>
      <c r="J75" s="297" t="s">
        <v>84</v>
      </c>
      <c r="K75" s="297" t="s">
        <v>85</v>
      </c>
      <c r="L75" s="298">
        <v>5500000</v>
      </c>
      <c r="M75" s="75">
        <v>-27500000</v>
      </c>
      <c r="N75" s="297" t="s">
        <v>288</v>
      </c>
      <c r="O75" s="297" t="s">
        <v>79</v>
      </c>
      <c r="P75" s="297" t="s">
        <v>289</v>
      </c>
      <c r="Q75" s="296" t="s">
        <v>1965</v>
      </c>
      <c r="R75" s="299"/>
      <c r="S75" s="299" t="s">
        <v>10</v>
      </c>
      <c r="T75" s="299">
        <v>8080</v>
      </c>
      <c r="U75" s="300">
        <v>2024110010212</v>
      </c>
      <c r="V75" s="299">
        <v>6</v>
      </c>
      <c r="W75" s="301"/>
      <c r="X75" s="301"/>
      <c r="Y75" s="301"/>
      <c r="Z75" s="301"/>
    </row>
    <row r="76" spans="1:26" ht="15.75" customHeight="1">
      <c r="A76" s="296" t="s">
        <v>1518</v>
      </c>
      <c r="B76" s="297" t="s">
        <v>343</v>
      </c>
      <c r="C76" s="297" t="s">
        <v>11</v>
      </c>
      <c r="D76" s="297">
        <v>80111600</v>
      </c>
      <c r="E76" s="297" t="s">
        <v>1526</v>
      </c>
      <c r="F76" s="297" t="s">
        <v>83</v>
      </c>
      <c r="G76" s="297" t="s">
        <v>83</v>
      </c>
      <c r="H76" s="297">
        <v>5</v>
      </c>
      <c r="I76" s="297">
        <v>1</v>
      </c>
      <c r="J76" s="297" t="s">
        <v>84</v>
      </c>
      <c r="K76" s="297" t="s">
        <v>85</v>
      </c>
      <c r="L76" s="298">
        <v>4000000</v>
      </c>
      <c r="M76" s="75">
        <v>20000000</v>
      </c>
      <c r="N76" s="297" t="s">
        <v>288</v>
      </c>
      <c r="O76" s="297" t="s">
        <v>79</v>
      </c>
      <c r="P76" s="297" t="s">
        <v>289</v>
      </c>
      <c r="Q76" s="296"/>
      <c r="R76" s="299"/>
      <c r="S76" s="299" t="s">
        <v>10</v>
      </c>
      <c r="T76" s="299">
        <v>8080</v>
      </c>
      <c r="U76" s="300">
        <v>2024110010212</v>
      </c>
      <c r="V76" s="299">
        <v>6</v>
      </c>
      <c r="W76" s="301"/>
      <c r="X76" s="301"/>
      <c r="Y76" s="301"/>
      <c r="Z76" s="301"/>
    </row>
    <row r="77" spans="1:26" ht="15.75" customHeight="1">
      <c r="A77" s="296" t="s">
        <v>1884</v>
      </c>
      <c r="B77" s="297" t="s">
        <v>346</v>
      </c>
      <c r="C77" s="297" t="s">
        <v>11</v>
      </c>
      <c r="D77" s="297">
        <v>80111600</v>
      </c>
      <c r="E77" s="297" t="s">
        <v>1966</v>
      </c>
      <c r="F77" s="297" t="s">
        <v>83</v>
      </c>
      <c r="G77" s="297" t="s">
        <v>83</v>
      </c>
      <c r="H77" s="297">
        <v>4</v>
      </c>
      <c r="I77" s="297">
        <v>1</v>
      </c>
      <c r="J77" s="297" t="s">
        <v>84</v>
      </c>
      <c r="K77" s="297" t="s">
        <v>85</v>
      </c>
      <c r="L77" s="298">
        <v>4500000</v>
      </c>
      <c r="M77" s="75">
        <v>-18000000</v>
      </c>
      <c r="N77" s="297" t="s">
        <v>288</v>
      </c>
      <c r="O77" s="297" t="s">
        <v>1954</v>
      </c>
      <c r="P77" s="297" t="s">
        <v>289</v>
      </c>
      <c r="Q77" s="296" t="s">
        <v>1964</v>
      </c>
      <c r="R77" s="299"/>
      <c r="S77" s="299" t="s">
        <v>10</v>
      </c>
      <c r="T77" s="299">
        <v>8080</v>
      </c>
      <c r="U77" s="300">
        <v>2024110010212</v>
      </c>
      <c r="V77" s="299">
        <v>6</v>
      </c>
      <c r="W77" s="301"/>
      <c r="X77" s="301"/>
      <c r="Y77" s="301"/>
      <c r="Z77" s="301"/>
    </row>
    <row r="78" spans="1:26" ht="15.75" customHeight="1">
      <c r="A78" s="296" t="s">
        <v>1518</v>
      </c>
      <c r="B78" s="297" t="s">
        <v>346</v>
      </c>
      <c r="C78" s="297" t="s">
        <v>11</v>
      </c>
      <c r="D78" s="297">
        <v>80111600</v>
      </c>
      <c r="E78" s="297" t="s">
        <v>1966</v>
      </c>
      <c r="F78" s="297" t="s">
        <v>83</v>
      </c>
      <c r="G78" s="297" t="s">
        <v>83</v>
      </c>
      <c r="H78" s="297">
        <v>5</v>
      </c>
      <c r="I78" s="297">
        <v>1</v>
      </c>
      <c r="J78" s="297" t="s">
        <v>84</v>
      </c>
      <c r="K78" s="297" t="s">
        <v>85</v>
      </c>
      <c r="L78" s="298">
        <v>4500000</v>
      </c>
      <c r="M78" s="75">
        <v>22500000</v>
      </c>
      <c r="N78" s="297" t="s">
        <v>288</v>
      </c>
      <c r="O78" s="297" t="s">
        <v>1954</v>
      </c>
      <c r="P78" s="297" t="s">
        <v>289</v>
      </c>
      <c r="Q78" s="296"/>
      <c r="R78" s="299"/>
      <c r="S78" s="299" t="s">
        <v>10</v>
      </c>
      <c r="T78" s="299">
        <v>8080</v>
      </c>
      <c r="U78" s="300">
        <v>2024110010212</v>
      </c>
      <c r="V78" s="299">
        <v>6</v>
      </c>
      <c r="W78" s="301"/>
      <c r="X78" s="301"/>
      <c r="Y78" s="301"/>
      <c r="Z78" s="301"/>
    </row>
    <row r="79" spans="1:26" ht="15.75" customHeight="1">
      <c r="A79" s="296" t="s">
        <v>1546</v>
      </c>
      <c r="B79" s="297" t="s">
        <v>1253</v>
      </c>
      <c r="C79" s="297" t="s">
        <v>11</v>
      </c>
      <c r="D79" s="297">
        <v>80111600</v>
      </c>
      <c r="E79" s="297" t="s">
        <v>1967</v>
      </c>
      <c r="F79" s="297" t="s">
        <v>675</v>
      </c>
      <c r="G79" s="297" t="s">
        <v>675</v>
      </c>
      <c r="H79" s="297">
        <v>11</v>
      </c>
      <c r="I79" s="297">
        <v>0</v>
      </c>
      <c r="J79" s="297" t="s">
        <v>84</v>
      </c>
      <c r="K79" s="297" t="s">
        <v>85</v>
      </c>
      <c r="L79" s="298">
        <v>7000000</v>
      </c>
      <c r="M79" s="75">
        <v>2566667</v>
      </c>
      <c r="N79" s="297" t="s">
        <v>288</v>
      </c>
      <c r="O79" s="297" t="s">
        <v>79</v>
      </c>
      <c r="P79" s="297" t="s">
        <v>289</v>
      </c>
      <c r="Q79" s="296" t="s">
        <v>1961</v>
      </c>
      <c r="R79" s="299"/>
      <c r="S79" s="299" t="s">
        <v>10</v>
      </c>
      <c r="T79" s="299">
        <v>8080</v>
      </c>
      <c r="U79" s="300">
        <v>2024110010212</v>
      </c>
      <c r="V79" s="299">
        <v>6</v>
      </c>
      <c r="W79" s="301"/>
      <c r="X79" s="301"/>
      <c r="Y79" s="301"/>
      <c r="Z79" s="301"/>
    </row>
    <row r="80" spans="1:26" ht="15.75" customHeight="1">
      <c r="A80" s="296" t="s">
        <v>1884</v>
      </c>
      <c r="B80" s="297" t="s">
        <v>357</v>
      </c>
      <c r="C80" s="297" t="s">
        <v>11</v>
      </c>
      <c r="D80" s="297">
        <v>80111600</v>
      </c>
      <c r="E80" s="297" t="s">
        <v>1312</v>
      </c>
      <c r="F80" s="297" t="s">
        <v>82</v>
      </c>
      <c r="G80" s="297" t="s">
        <v>82</v>
      </c>
      <c r="H80" s="297">
        <v>6</v>
      </c>
      <c r="I80" s="297">
        <v>1</v>
      </c>
      <c r="J80" s="297" t="s">
        <v>84</v>
      </c>
      <c r="K80" s="297" t="s">
        <v>85</v>
      </c>
      <c r="L80" s="298">
        <v>7000000</v>
      </c>
      <c r="M80" s="75">
        <v>-42000000</v>
      </c>
      <c r="N80" s="297" t="s">
        <v>288</v>
      </c>
      <c r="O80" s="297" t="s">
        <v>79</v>
      </c>
      <c r="P80" s="297" t="s">
        <v>289</v>
      </c>
      <c r="Q80" s="296" t="s">
        <v>1955</v>
      </c>
      <c r="R80" s="299"/>
      <c r="S80" s="299" t="s">
        <v>10</v>
      </c>
      <c r="T80" s="299">
        <v>8080</v>
      </c>
      <c r="U80" s="300">
        <v>2024110010212</v>
      </c>
      <c r="V80" s="299">
        <v>6</v>
      </c>
      <c r="W80" s="301"/>
      <c r="X80" s="301"/>
      <c r="Y80" s="301"/>
      <c r="Z80" s="301"/>
    </row>
    <row r="81" spans="1:26" ht="15.75" customHeight="1">
      <c r="A81" s="296" t="s">
        <v>1518</v>
      </c>
      <c r="B81" s="297" t="s">
        <v>357</v>
      </c>
      <c r="C81" s="297" t="s">
        <v>11</v>
      </c>
      <c r="D81" s="297">
        <v>80111600</v>
      </c>
      <c r="E81" s="297" t="s">
        <v>1312</v>
      </c>
      <c r="F81" s="297" t="s">
        <v>82</v>
      </c>
      <c r="G81" s="297" t="s">
        <v>82</v>
      </c>
      <c r="H81" s="297">
        <v>5</v>
      </c>
      <c r="I81" s="297">
        <v>1</v>
      </c>
      <c r="J81" s="297" t="s">
        <v>84</v>
      </c>
      <c r="K81" s="297" t="s">
        <v>85</v>
      </c>
      <c r="L81" s="298">
        <v>7000000</v>
      </c>
      <c r="M81" s="75">
        <v>35000000</v>
      </c>
      <c r="N81" s="297" t="s">
        <v>288</v>
      </c>
      <c r="O81" s="297" t="s">
        <v>79</v>
      </c>
      <c r="P81" s="297" t="s">
        <v>289</v>
      </c>
      <c r="Q81" s="296"/>
      <c r="R81" s="299"/>
      <c r="S81" s="299" t="s">
        <v>10</v>
      </c>
      <c r="T81" s="299">
        <v>8080</v>
      </c>
      <c r="U81" s="300">
        <v>2024110010212</v>
      </c>
      <c r="V81" s="299">
        <v>6</v>
      </c>
      <c r="W81" s="301"/>
      <c r="X81" s="301"/>
      <c r="Y81" s="301"/>
      <c r="Z81" s="301"/>
    </row>
    <row r="82" spans="1:26" ht="15.75" customHeight="1">
      <c r="A82" s="296" t="s">
        <v>1884</v>
      </c>
      <c r="B82" s="297" t="s">
        <v>358</v>
      </c>
      <c r="C82" s="297" t="s">
        <v>11</v>
      </c>
      <c r="D82" s="297">
        <v>80111600</v>
      </c>
      <c r="E82" s="297" t="s">
        <v>1968</v>
      </c>
      <c r="F82" s="297" t="s">
        <v>83</v>
      </c>
      <c r="G82" s="297" t="s">
        <v>83</v>
      </c>
      <c r="H82" s="297">
        <v>8</v>
      </c>
      <c r="I82" s="297">
        <v>1</v>
      </c>
      <c r="J82" s="297" t="s">
        <v>84</v>
      </c>
      <c r="K82" s="297" t="s">
        <v>85</v>
      </c>
      <c r="L82" s="298">
        <v>5000000</v>
      </c>
      <c r="M82" s="75">
        <v>-40000000</v>
      </c>
      <c r="N82" s="297" t="s">
        <v>288</v>
      </c>
      <c r="O82" s="297" t="s">
        <v>79</v>
      </c>
      <c r="P82" s="297" t="s">
        <v>289</v>
      </c>
      <c r="Q82" s="296" t="s">
        <v>1955</v>
      </c>
      <c r="R82" s="299"/>
      <c r="S82" s="299" t="s">
        <v>10</v>
      </c>
      <c r="T82" s="299">
        <v>8080</v>
      </c>
      <c r="U82" s="300">
        <v>2024110010212</v>
      </c>
      <c r="V82" s="299">
        <v>6</v>
      </c>
      <c r="W82" s="301"/>
      <c r="X82" s="301"/>
      <c r="Y82" s="301"/>
      <c r="Z82" s="301"/>
    </row>
    <row r="83" spans="1:26" ht="15.75" customHeight="1">
      <c r="A83" s="296" t="s">
        <v>1518</v>
      </c>
      <c r="B83" s="297" t="s">
        <v>358</v>
      </c>
      <c r="C83" s="297" t="s">
        <v>11</v>
      </c>
      <c r="D83" s="297">
        <v>80111600</v>
      </c>
      <c r="E83" s="297" t="s">
        <v>1968</v>
      </c>
      <c r="F83" s="297" t="s">
        <v>83</v>
      </c>
      <c r="G83" s="297" t="s">
        <v>83</v>
      </c>
      <c r="H83" s="297">
        <v>6</v>
      </c>
      <c r="I83" s="297">
        <v>1</v>
      </c>
      <c r="J83" s="297" t="s">
        <v>84</v>
      </c>
      <c r="K83" s="297" t="s">
        <v>85</v>
      </c>
      <c r="L83" s="298">
        <v>4500000</v>
      </c>
      <c r="M83" s="75">
        <v>27000000</v>
      </c>
      <c r="N83" s="297" t="s">
        <v>288</v>
      </c>
      <c r="O83" s="297" t="s">
        <v>79</v>
      </c>
      <c r="P83" s="297" t="s">
        <v>289</v>
      </c>
      <c r="Q83" s="296"/>
      <c r="R83" s="299"/>
      <c r="S83" s="299" t="s">
        <v>10</v>
      </c>
      <c r="T83" s="299">
        <v>8080</v>
      </c>
      <c r="U83" s="300">
        <v>2024110010212</v>
      </c>
      <c r="V83" s="299">
        <v>6</v>
      </c>
      <c r="W83" s="301"/>
      <c r="X83" s="301"/>
      <c r="Y83" s="301"/>
      <c r="Z83" s="301"/>
    </row>
    <row r="84" spans="1:26" ht="15.75" customHeight="1">
      <c r="A84" s="296" t="s">
        <v>1884</v>
      </c>
      <c r="B84" s="297" t="s">
        <v>359</v>
      </c>
      <c r="C84" s="297" t="s">
        <v>11</v>
      </c>
      <c r="D84" s="297">
        <v>80111600</v>
      </c>
      <c r="E84" s="297" t="s">
        <v>1969</v>
      </c>
      <c r="F84" s="297" t="s">
        <v>83</v>
      </c>
      <c r="G84" s="297" t="s">
        <v>83</v>
      </c>
      <c r="H84" s="297">
        <v>8</v>
      </c>
      <c r="I84" s="297">
        <v>1</v>
      </c>
      <c r="J84" s="297" t="s">
        <v>84</v>
      </c>
      <c r="K84" s="297" t="s">
        <v>85</v>
      </c>
      <c r="L84" s="298">
        <v>3600000</v>
      </c>
      <c r="M84" s="75">
        <v>-28800000</v>
      </c>
      <c r="N84" s="297" t="s">
        <v>288</v>
      </c>
      <c r="O84" s="297" t="s">
        <v>79</v>
      </c>
      <c r="P84" s="297" t="s">
        <v>289</v>
      </c>
      <c r="Q84" s="296" t="s">
        <v>1955</v>
      </c>
      <c r="R84" s="299"/>
      <c r="S84" s="299" t="s">
        <v>10</v>
      </c>
      <c r="T84" s="299">
        <v>8080</v>
      </c>
      <c r="U84" s="300">
        <v>2024110010212</v>
      </c>
      <c r="V84" s="299">
        <v>6</v>
      </c>
      <c r="W84" s="301"/>
      <c r="X84" s="301"/>
      <c r="Y84" s="301"/>
      <c r="Z84" s="301"/>
    </row>
    <row r="85" spans="1:26" ht="15.75" customHeight="1">
      <c r="A85" s="296" t="s">
        <v>1518</v>
      </c>
      <c r="B85" s="297" t="s">
        <v>359</v>
      </c>
      <c r="C85" s="297" t="s">
        <v>11</v>
      </c>
      <c r="D85" s="297">
        <v>80111600</v>
      </c>
      <c r="E85" s="297" t="s">
        <v>1969</v>
      </c>
      <c r="F85" s="297" t="s">
        <v>83</v>
      </c>
      <c r="G85" s="297" t="s">
        <v>83</v>
      </c>
      <c r="H85" s="297">
        <v>6</v>
      </c>
      <c r="I85" s="297">
        <v>1</v>
      </c>
      <c r="J85" s="297" t="s">
        <v>84</v>
      </c>
      <c r="K85" s="297" t="s">
        <v>85</v>
      </c>
      <c r="L85" s="298">
        <v>3600000</v>
      </c>
      <c r="M85" s="75">
        <v>21600000</v>
      </c>
      <c r="N85" s="297" t="s">
        <v>288</v>
      </c>
      <c r="O85" s="297" t="s">
        <v>79</v>
      </c>
      <c r="P85" s="297" t="s">
        <v>289</v>
      </c>
      <c r="Q85" s="296"/>
      <c r="R85" s="299"/>
      <c r="S85" s="299" t="s">
        <v>10</v>
      </c>
      <c r="T85" s="299">
        <v>8080</v>
      </c>
      <c r="U85" s="300">
        <v>2024110010212</v>
      </c>
      <c r="V85" s="299">
        <v>6</v>
      </c>
      <c r="W85" s="301"/>
      <c r="X85" s="301"/>
      <c r="Y85" s="301"/>
      <c r="Z85" s="301"/>
    </row>
    <row r="86" spans="1:26" ht="15.75" customHeight="1">
      <c r="A86" s="296" t="s">
        <v>1884</v>
      </c>
      <c r="B86" s="297" t="s">
        <v>364</v>
      </c>
      <c r="C86" s="297" t="s">
        <v>11</v>
      </c>
      <c r="D86" s="297">
        <v>80111600</v>
      </c>
      <c r="E86" s="297" t="s">
        <v>1970</v>
      </c>
      <c r="F86" s="297" t="s">
        <v>315</v>
      </c>
      <c r="G86" s="297" t="s">
        <v>315</v>
      </c>
      <c r="H86" s="297">
        <v>4</v>
      </c>
      <c r="I86" s="297">
        <v>1</v>
      </c>
      <c r="J86" s="297" t="s">
        <v>84</v>
      </c>
      <c r="K86" s="297" t="s">
        <v>85</v>
      </c>
      <c r="L86" s="298">
        <v>2253000</v>
      </c>
      <c r="M86" s="75">
        <v>-9012000</v>
      </c>
      <c r="N86" s="297" t="s">
        <v>288</v>
      </c>
      <c r="O86" s="297" t="s">
        <v>1954</v>
      </c>
      <c r="P86" s="297" t="s">
        <v>289</v>
      </c>
      <c r="Q86" s="296" t="s">
        <v>1964</v>
      </c>
      <c r="R86" s="299"/>
      <c r="S86" s="299" t="s">
        <v>10</v>
      </c>
      <c r="T86" s="299">
        <v>8080</v>
      </c>
      <c r="U86" s="300">
        <v>2024110010212</v>
      </c>
      <c r="V86" s="299">
        <v>6</v>
      </c>
      <c r="W86" s="301"/>
      <c r="X86" s="301"/>
      <c r="Y86" s="301"/>
      <c r="Z86" s="301"/>
    </row>
    <row r="87" spans="1:26" ht="15.75" customHeight="1">
      <c r="A87" s="296" t="s">
        <v>1518</v>
      </c>
      <c r="B87" s="297" t="s">
        <v>364</v>
      </c>
      <c r="C87" s="297" t="s">
        <v>11</v>
      </c>
      <c r="D87" s="297">
        <v>80111600</v>
      </c>
      <c r="E87" s="297" t="s">
        <v>1970</v>
      </c>
      <c r="F87" s="297" t="s">
        <v>315</v>
      </c>
      <c r="G87" s="297" t="s">
        <v>315</v>
      </c>
      <c r="H87" s="297">
        <v>5</v>
      </c>
      <c r="I87" s="297">
        <v>1</v>
      </c>
      <c r="J87" s="297" t="s">
        <v>84</v>
      </c>
      <c r="K87" s="297" t="s">
        <v>85</v>
      </c>
      <c r="L87" s="298">
        <v>2253000</v>
      </c>
      <c r="M87" s="75">
        <v>11265000</v>
      </c>
      <c r="N87" s="297" t="s">
        <v>288</v>
      </c>
      <c r="O87" s="297" t="s">
        <v>1954</v>
      </c>
      <c r="P87" s="297" t="s">
        <v>289</v>
      </c>
      <c r="Q87" s="296"/>
      <c r="R87" s="299"/>
      <c r="S87" s="299" t="s">
        <v>10</v>
      </c>
      <c r="T87" s="299">
        <v>8080</v>
      </c>
      <c r="U87" s="300">
        <v>2024110010212</v>
      </c>
      <c r="V87" s="299">
        <v>6</v>
      </c>
      <c r="W87" s="301"/>
      <c r="X87" s="301"/>
      <c r="Y87" s="301"/>
      <c r="Z87" s="301"/>
    </row>
    <row r="88" spans="1:26" ht="15.75" customHeight="1">
      <c r="A88" s="296" t="s">
        <v>1884</v>
      </c>
      <c r="B88" s="297" t="s">
        <v>365</v>
      </c>
      <c r="C88" s="297" t="s">
        <v>11</v>
      </c>
      <c r="D88" s="297">
        <v>80111600</v>
      </c>
      <c r="E88" s="297" t="s">
        <v>1529</v>
      </c>
      <c r="F88" s="297" t="s">
        <v>315</v>
      </c>
      <c r="G88" s="297" t="s">
        <v>315</v>
      </c>
      <c r="H88" s="297">
        <v>4</v>
      </c>
      <c r="I88" s="297">
        <v>1</v>
      </c>
      <c r="J88" s="297" t="s">
        <v>84</v>
      </c>
      <c r="K88" s="297" t="s">
        <v>85</v>
      </c>
      <c r="L88" s="298">
        <v>2253000</v>
      </c>
      <c r="M88" s="75">
        <v>-9012000</v>
      </c>
      <c r="N88" s="297" t="s">
        <v>288</v>
      </c>
      <c r="O88" s="297" t="s">
        <v>1957</v>
      </c>
      <c r="P88" s="297" t="s">
        <v>289</v>
      </c>
      <c r="Q88" s="296" t="s">
        <v>1964</v>
      </c>
      <c r="R88" s="299"/>
      <c r="S88" s="299" t="s">
        <v>10</v>
      </c>
      <c r="T88" s="299">
        <v>8080</v>
      </c>
      <c r="U88" s="300">
        <v>2024110010212</v>
      </c>
      <c r="V88" s="299">
        <v>6</v>
      </c>
      <c r="W88" s="301"/>
      <c r="X88" s="301"/>
      <c r="Y88" s="301"/>
      <c r="Z88" s="301"/>
    </row>
    <row r="89" spans="1:26" ht="15.75" customHeight="1">
      <c r="A89" s="296" t="s">
        <v>1518</v>
      </c>
      <c r="B89" s="297" t="s">
        <v>365</v>
      </c>
      <c r="C89" s="297" t="s">
        <v>11</v>
      </c>
      <c r="D89" s="297">
        <v>80111600</v>
      </c>
      <c r="E89" s="297" t="s">
        <v>1529</v>
      </c>
      <c r="F89" s="297" t="s">
        <v>315</v>
      </c>
      <c r="G89" s="297" t="s">
        <v>315</v>
      </c>
      <c r="H89" s="297">
        <v>5</v>
      </c>
      <c r="I89" s="297">
        <v>1</v>
      </c>
      <c r="J89" s="297" t="s">
        <v>84</v>
      </c>
      <c r="K89" s="297" t="s">
        <v>85</v>
      </c>
      <c r="L89" s="298">
        <v>2253000</v>
      </c>
      <c r="M89" s="75">
        <v>11265000</v>
      </c>
      <c r="N89" s="297" t="s">
        <v>288</v>
      </c>
      <c r="O89" s="297" t="s">
        <v>1957</v>
      </c>
      <c r="P89" s="297" t="s">
        <v>289</v>
      </c>
      <c r="Q89" s="296"/>
      <c r="R89" s="299"/>
      <c r="S89" s="299" t="s">
        <v>10</v>
      </c>
      <c r="T89" s="299">
        <v>8080</v>
      </c>
      <c r="U89" s="300">
        <v>2024110010212</v>
      </c>
      <c r="V89" s="299">
        <v>6</v>
      </c>
      <c r="W89" s="301"/>
      <c r="X89" s="301"/>
      <c r="Y89" s="301"/>
      <c r="Z89" s="301"/>
    </row>
    <row r="90" spans="1:26" ht="15.75" customHeight="1">
      <c r="A90" s="296" t="s">
        <v>1884</v>
      </c>
      <c r="B90" s="297" t="s">
        <v>366</v>
      </c>
      <c r="C90" s="297" t="s">
        <v>11</v>
      </c>
      <c r="D90" s="297">
        <v>80111600</v>
      </c>
      <c r="E90" s="297" t="s">
        <v>1318</v>
      </c>
      <c r="F90" s="297" t="s">
        <v>83</v>
      </c>
      <c r="G90" s="297" t="s">
        <v>83</v>
      </c>
      <c r="H90" s="297">
        <v>4</v>
      </c>
      <c r="I90" s="297">
        <v>1</v>
      </c>
      <c r="J90" s="297" t="s">
        <v>84</v>
      </c>
      <c r="K90" s="297" t="s">
        <v>85</v>
      </c>
      <c r="L90" s="298">
        <v>5000000</v>
      </c>
      <c r="M90" s="75">
        <v>-20000000</v>
      </c>
      <c r="N90" s="297" t="s">
        <v>288</v>
      </c>
      <c r="O90" s="297" t="s">
        <v>79</v>
      </c>
      <c r="P90" s="297" t="s">
        <v>289</v>
      </c>
      <c r="Q90" s="296" t="s">
        <v>1964</v>
      </c>
      <c r="R90" s="299"/>
      <c r="S90" s="299" t="s">
        <v>10</v>
      </c>
      <c r="T90" s="299">
        <v>8080</v>
      </c>
      <c r="U90" s="300">
        <v>2024110010212</v>
      </c>
      <c r="V90" s="299">
        <v>6</v>
      </c>
      <c r="W90" s="301"/>
      <c r="X90" s="301"/>
      <c r="Y90" s="301"/>
      <c r="Z90" s="301"/>
    </row>
    <row r="91" spans="1:26" ht="15.75" customHeight="1">
      <c r="A91" s="296" t="s">
        <v>1518</v>
      </c>
      <c r="B91" s="297" t="s">
        <v>366</v>
      </c>
      <c r="C91" s="297" t="s">
        <v>11</v>
      </c>
      <c r="D91" s="297">
        <v>80111600</v>
      </c>
      <c r="E91" s="297" t="s">
        <v>1318</v>
      </c>
      <c r="F91" s="297" t="s">
        <v>83</v>
      </c>
      <c r="G91" s="297" t="s">
        <v>83</v>
      </c>
      <c r="H91" s="297">
        <v>5</v>
      </c>
      <c r="I91" s="297">
        <v>1</v>
      </c>
      <c r="J91" s="297" t="s">
        <v>84</v>
      </c>
      <c r="K91" s="297" t="s">
        <v>85</v>
      </c>
      <c r="L91" s="298">
        <v>5000000</v>
      </c>
      <c r="M91" s="75">
        <v>25000000</v>
      </c>
      <c r="N91" s="297" t="s">
        <v>288</v>
      </c>
      <c r="O91" s="297" t="s">
        <v>79</v>
      </c>
      <c r="P91" s="297" t="s">
        <v>289</v>
      </c>
      <c r="Q91" s="296"/>
      <c r="R91" s="299"/>
      <c r="S91" s="299" t="s">
        <v>10</v>
      </c>
      <c r="T91" s="299">
        <v>8080</v>
      </c>
      <c r="U91" s="300">
        <v>2024110010212</v>
      </c>
      <c r="V91" s="299">
        <v>6</v>
      </c>
      <c r="W91" s="301"/>
      <c r="X91" s="301"/>
      <c r="Y91" s="301"/>
      <c r="Z91" s="301"/>
    </row>
    <row r="92" spans="1:26" ht="15.75" customHeight="1">
      <c r="A92" s="296" t="s">
        <v>1884</v>
      </c>
      <c r="B92" s="297" t="s">
        <v>373</v>
      </c>
      <c r="C92" s="297" t="s">
        <v>11</v>
      </c>
      <c r="D92" s="297">
        <v>80111600</v>
      </c>
      <c r="E92" s="297" t="s">
        <v>1530</v>
      </c>
      <c r="F92" s="297" t="s">
        <v>83</v>
      </c>
      <c r="G92" s="297" t="s">
        <v>83</v>
      </c>
      <c r="H92" s="297">
        <v>5</v>
      </c>
      <c r="I92" s="297">
        <v>1</v>
      </c>
      <c r="J92" s="297" t="s">
        <v>84</v>
      </c>
      <c r="K92" s="297" t="s">
        <v>85</v>
      </c>
      <c r="L92" s="298">
        <v>3600000</v>
      </c>
      <c r="M92" s="75">
        <v>-18000000</v>
      </c>
      <c r="N92" s="297" t="s">
        <v>288</v>
      </c>
      <c r="O92" s="297" t="s">
        <v>79</v>
      </c>
      <c r="P92" s="297" t="s">
        <v>289</v>
      </c>
      <c r="Q92" s="296" t="s">
        <v>1964</v>
      </c>
      <c r="R92" s="299"/>
      <c r="S92" s="299" t="s">
        <v>10</v>
      </c>
      <c r="T92" s="299">
        <v>8080</v>
      </c>
      <c r="U92" s="300">
        <v>2024110010212</v>
      </c>
      <c r="V92" s="299">
        <v>6</v>
      </c>
      <c r="W92" s="301"/>
      <c r="X92" s="301"/>
      <c r="Y92" s="301"/>
      <c r="Z92" s="301"/>
    </row>
    <row r="93" spans="1:26" ht="15.75" customHeight="1">
      <c r="A93" s="296" t="s">
        <v>1518</v>
      </c>
      <c r="B93" s="297" t="s">
        <v>373</v>
      </c>
      <c r="C93" s="297" t="s">
        <v>11</v>
      </c>
      <c r="D93" s="297">
        <v>80111600</v>
      </c>
      <c r="E93" s="297" t="s">
        <v>1530</v>
      </c>
      <c r="F93" s="297" t="s">
        <v>83</v>
      </c>
      <c r="G93" s="297" t="s">
        <v>83</v>
      </c>
      <c r="H93" s="297">
        <v>7</v>
      </c>
      <c r="I93" s="297">
        <v>1</v>
      </c>
      <c r="J93" s="297" t="s">
        <v>84</v>
      </c>
      <c r="K93" s="297" t="s">
        <v>85</v>
      </c>
      <c r="L93" s="298">
        <v>3600000</v>
      </c>
      <c r="M93" s="75">
        <v>25200000</v>
      </c>
      <c r="N93" s="297" t="s">
        <v>288</v>
      </c>
      <c r="O93" s="297" t="s">
        <v>79</v>
      </c>
      <c r="P93" s="297" t="s">
        <v>289</v>
      </c>
      <c r="Q93" s="296"/>
      <c r="R93" s="299"/>
      <c r="S93" s="299" t="s">
        <v>10</v>
      </c>
      <c r="T93" s="299">
        <v>8080</v>
      </c>
      <c r="U93" s="300">
        <v>2024110010212</v>
      </c>
      <c r="V93" s="299">
        <v>6</v>
      </c>
      <c r="W93" s="301"/>
      <c r="X93" s="301"/>
      <c r="Y93" s="301"/>
      <c r="Z93" s="301"/>
    </row>
    <row r="94" spans="1:26" ht="15.75" customHeight="1">
      <c r="A94" s="296" t="s">
        <v>1884</v>
      </c>
      <c r="B94" s="297" t="s">
        <v>376</v>
      </c>
      <c r="C94" s="297" t="s">
        <v>11</v>
      </c>
      <c r="D94" s="297">
        <v>80111600</v>
      </c>
      <c r="E94" s="297" t="s">
        <v>1323</v>
      </c>
      <c r="F94" s="297" t="s">
        <v>82</v>
      </c>
      <c r="G94" s="297" t="s">
        <v>82</v>
      </c>
      <c r="H94" s="297">
        <v>6</v>
      </c>
      <c r="I94" s="297">
        <v>1</v>
      </c>
      <c r="J94" s="297" t="s">
        <v>84</v>
      </c>
      <c r="K94" s="297" t="s">
        <v>85</v>
      </c>
      <c r="L94" s="298">
        <v>3250000</v>
      </c>
      <c r="M94" s="75">
        <v>-19500000</v>
      </c>
      <c r="N94" s="297" t="s">
        <v>288</v>
      </c>
      <c r="O94" s="297" t="s">
        <v>79</v>
      </c>
      <c r="P94" s="297" t="s">
        <v>289</v>
      </c>
      <c r="Q94" s="296" t="s">
        <v>1955</v>
      </c>
      <c r="R94" s="299"/>
      <c r="S94" s="299" t="s">
        <v>10</v>
      </c>
      <c r="T94" s="299">
        <v>8080</v>
      </c>
      <c r="U94" s="300">
        <v>2024110010212</v>
      </c>
      <c r="V94" s="299">
        <v>6</v>
      </c>
      <c r="W94" s="301"/>
      <c r="X94" s="301"/>
      <c r="Y94" s="301"/>
      <c r="Z94" s="301"/>
    </row>
    <row r="95" spans="1:26" ht="15.75" customHeight="1">
      <c r="A95" s="296" t="s">
        <v>1518</v>
      </c>
      <c r="B95" s="297" t="s">
        <v>376</v>
      </c>
      <c r="C95" s="297" t="s">
        <v>11</v>
      </c>
      <c r="D95" s="297">
        <v>80111600</v>
      </c>
      <c r="E95" s="297" t="s">
        <v>1323</v>
      </c>
      <c r="F95" s="297" t="s">
        <v>82</v>
      </c>
      <c r="G95" s="297" t="s">
        <v>82</v>
      </c>
      <c r="H95" s="297">
        <v>4</v>
      </c>
      <c r="I95" s="297">
        <v>1</v>
      </c>
      <c r="J95" s="297" t="s">
        <v>84</v>
      </c>
      <c r="K95" s="297" t="s">
        <v>85</v>
      </c>
      <c r="L95" s="298">
        <v>3250000</v>
      </c>
      <c r="M95" s="75">
        <v>13000000</v>
      </c>
      <c r="N95" s="297" t="s">
        <v>288</v>
      </c>
      <c r="O95" s="297" t="s">
        <v>79</v>
      </c>
      <c r="P95" s="297" t="s">
        <v>289</v>
      </c>
      <c r="Q95" s="296"/>
      <c r="R95" s="299"/>
      <c r="S95" s="299" t="s">
        <v>10</v>
      </c>
      <c r="T95" s="299">
        <v>8080</v>
      </c>
      <c r="U95" s="300">
        <v>2024110010212</v>
      </c>
      <c r="V95" s="299">
        <v>6</v>
      </c>
      <c r="W95" s="301"/>
      <c r="X95" s="301"/>
      <c r="Y95" s="301"/>
      <c r="Z95" s="301"/>
    </row>
    <row r="96" spans="1:26" ht="15.75" customHeight="1">
      <c r="A96" s="296" t="s">
        <v>1884</v>
      </c>
      <c r="B96" s="297" t="s">
        <v>379</v>
      </c>
      <c r="C96" s="297" t="s">
        <v>11</v>
      </c>
      <c r="D96" s="297">
        <v>80111600</v>
      </c>
      <c r="E96" s="297" t="s">
        <v>1325</v>
      </c>
      <c r="F96" s="297" t="s">
        <v>315</v>
      </c>
      <c r="G96" s="297" t="s">
        <v>315</v>
      </c>
      <c r="H96" s="297">
        <v>4</v>
      </c>
      <c r="I96" s="297">
        <v>1</v>
      </c>
      <c r="J96" s="297" t="s">
        <v>84</v>
      </c>
      <c r="K96" s="297" t="s">
        <v>85</v>
      </c>
      <c r="L96" s="298">
        <v>4500000</v>
      </c>
      <c r="M96" s="75">
        <v>18000000</v>
      </c>
      <c r="N96" s="297" t="s">
        <v>288</v>
      </c>
      <c r="O96" s="297" t="s">
        <v>79</v>
      </c>
      <c r="P96" s="297" t="s">
        <v>289</v>
      </c>
      <c r="Q96" s="296" t="s">
        <v>1964</v>
      </c>
      <c r="R96" s="299"/>
      <c r="S96" s="299" t="s">
        <v>10</v>
      </c>
      <c r="T96" s="299">
        <v>8080</v>
      </c>
      <c r="U96" s="300">
        <v>2024110010212</v>
      </c>
      <c r="V96" s="299">
        <v>6</v>
      </c>
      <c r="W96" s="301"/>
      <c r="X96" s="301"/>
      <c r="Y96" s="301"/>
      <c r="Z96" s="301"/>
    </row>
    <row r="97" spans="1:26" ht="15.75" customHeight="1">
      <c r="A97" s="296" t="s">
        <v>1518</v>
      </c>
      <c r="B97" s="297" t="s">
        <v>379</v>
      </c>
      <c r="C97" s="297" t="s">
        <v>11</v>
      </c>
      <c r="D97" s="297">
        <v>80111600</v>
      </c>
      <c r="E97" s="297" t="s">
        <v>1325</v>
      </c>
      <c r="F97" s="297" t="s">
        <v>315</v>
      </c>
      <c r="G97" s="297" t="s">
        <v>315</v>
      </c>
      <c r="H97" s="297">
        <v>10</v>
      </c>
      <c r="I97" s="297">
        <v>1</v>
      </c>
      <c r="J97" s="297" t="s">
        <v>84</v>
      </c>
      <c r="K97" s="297" t="s">
        <v>85</v>
      </c>
      <c r="L97" s="298">
        <v>4000000</v>
      </c>
      <c r="M97" s="75">
        <v>40000000</v>
      </c>
      <c r="N97" s="297" t="s">
        <v>288</v>
      </c>
      <c r="O97" s="297" t="s">
        <v>79</v>
      </c>
      <c r="P97" s="297" t="s">
        <v>289</v>
      </c>
      <c r="Q97" s="296"/>
      <c r="R97" s="299"/>
      <c r="S97" s="299" t="s">
        <v>10</v>
      </c>
      <c r="T97" s="299">
        <v>8080</v>
      </c>
      <c r="U97" s="300">
        <v>2024110010212</v>
      </c>
      <c r="V97" s="299">
        <v>6</v>
      </c>
      <c r="W97" s="301"/>
      <c r="X97" s="301"/>
      <c r="Y97" s="301"/>
      <c r="Z97" s="301"/>
    </row>
    <row r="98" spans="1:26" ht="15.75" customHeight="1">
      <c r="A98" s="296" t="s">
        <v>1884</v>
      </c>
      <c r="B98" s="297" t="s">
        <v>382</v>
      </c>
      <c r="C98" s="297" t="s">
        <v>11</v>
      </c>
      <c r="D98" s="297">
        <v>80111600</v>
      </c>
      <c r="E98" s="297" t="s">
        <v>1531</v>
      </c>
      <c r="F98" s="297" t="s">
        <v>83</v>
      </c>
      <c r="G98" s="297" t="s">
        <v>83</v>
      </c>
      <c r="H98" s="297">
        <v>5</v>
      </c>
      <c r="I98" s="297">
        <v>1</v>
      </c>
      <c r="J98" s="297" t="s">
        <v>84</v>
      </c>
      <c r="K98" s="297" t="s">
        <v>85</v>
      </c>
      <c r="L98" s="298">
        <v>2253000</v>
      </c>
      <c r="M98" s="75">
        <v>-11265000</v>
      </c>
      <c r="N98" s="297" t="s">
        <v>288</v>
      </c>
      <c r="O98" s="297" t="s">
        <v>79</v>
      </c>
      <c r="P98" s="297" t="s">
        <v>289</v>
      </c>
      <c r="Q98" s="296" t="s">
        <v>1964</v>
      </c>
      <c r="R98" s="299"/>
      <c r="S98" s="299" t="s">
        <v>10</v>
      </c>
      <c r="T98" s="299">
        <v>8080</v>
      </c>
      <c r="U98" s="300">
        <v>2024110010212</v>
      </c>
      <c r="V98" s="299">
        <v>6</v>
      </c>
      <c r="W98" s="301"/>
      <c r="X98" s="301"/>
      <c r="Y98" s="301"/>
      <c r="Z98" s="301"/>
    </row>
    <row r="99" spans="1:26" ht="15.75" customHeight="1">
      <c r="A99" s="296" t="s">
        <v>1518</v>
      </c>
      <c r="B99" s="297" t="s">
        <v>382</v>
      </c>
      <c r="C99" s="297" t="s">
        <v>11</v>
      </c>
      <c r="D99" s="297">
        <v>80111600</v>
      </c>
      <c r="E99" s="297" t="s">
        <v>1531</v>
      </c>
      <c r="F99" s="297" t="s">
        <v>83</v>
      </c>
      <c r="G99" s="297" t="s">
        <v>83</v>
      </c>
      <c r="H99" s="297">
        <v>5</v>
      </c>
      <c r="I99" s="297">
        <v>1</v>
      </c>
      <c r="J99" s="297" t="s">
        <v>84</v>
      </c>
      <c r="K99" s="297" t="s">
        <v>85</v>
      </c>
      <c r="L99" s="298">
        <v>2253000</v>
      </c>
      <c r="M99" s="75">
        <v>11265000</v>
      </c>
      <c r="N99" s="297" t="s">
        <v>288</v>
      </c>
      <c r="O99" s="297" t="s">
        <v>79</v>
      </c>
      <c r="P99" s="297" t="s">
        <v>289</v>
      </c>
      <c r="Q99" s="296"/>
      <c r="R99" s="299"/>
      <c r="S99" s="299" t="s">
        <v>10</v>
      </c>
      <c r="T99" s="299">
        <v>8080</v>
      </c>
      <c r="U99" s="300">
        <v>2024110010212</v>
      </c>
      <c r="V99" s="299">
        <v>6</v>
      </c>
      <c r="W99" s="301"/>
      <c r="X99" s="301"/>
      <c r="Y99" s="301"/>
      <c r="Z99" s="301"/>
    </row>
    <row r="100" spans="1:26" ht="15.75" customHeight="1">
      <c r="A100" s="296" t="s">
        <v>1884</v>
      </c>
      <c r="B100" s="297" t="s">
        <v>385</v>
      </c>
      <c r="C100" s="297" t="s">
        <v>11</v>
      </c>
      <c r="D100" s="297">
        <v>80111600</v>
      </c>
      <c r="E100" s="297" t="s">
        <v>1572</v>
      </c>
      <c r="F100" s="297" t="s">
        <v>309</v>
      </c>
      <c r="G100" s="297" t="s">
        <v>309</v>
      </c>
      <c r="H100" s="297">
        <v>7</v>
      </c>
      <c r="I100" s="297">
        <v>1</v>
      </c>
      <c r="J100" s="297" t="s">
        <v>84</v>
      </c>
      <c r="K100" s="297" t="s">
        <v>85</v>
      </c>
      <c r="L100" s="298">
        <v>2500000</v>
      </c>
      <c r="M100" s="75">
        <v>-17500000</v>
      </c>
      <c r="N100" s="297" t="s">
        <v>288</v>
      </c>
      <c r="O100" s="297" t="s">
        <v>1954</v>
      </c>
      <c r="P100" s="297" t="s">
        <v>289</v>
      </c>
      <c r="Q100" s="296" t="s">
        <v>1964</v>
      </c>
      <c r="R100" s="299"/>
      <c r="S100" s="299" t="s">
        <v>10</v>
      </c>
      <c r="T100" s="299">
        <v>8080</v>
      </c>
      <c r="U100" s="300">
        <v>2024110010212</v>
      </c>
      <c r="V100" s="299">
        <v>6</v>
      </c>
      <c r="W100" s="301"/>
      <c r="X100" s="301"/>
      <c r="Y100" s="301"/>
      <c r="Z100" s="301"/>
    </row>
    <row r="101" spans="1:26" ht="15.75" customHeight="1">
      <c r="A101" s="296" t="s">
        <v>1518</v>
      </c>
      <c r="B101" s="297" t="s">
        <v>385</v>
      </c>
      <c r="C101" s="297" t="s">
        <v>11</v>
      </c>
      <c r="D101" s="297">
        <v>80111600</v>
      </c>
      <c r="E101" s="297" t="s">
        <v>1572</v>
      </c>
      <c r="F101" s="297" t="s">
        <v>309</v>
      </c>
      <c r="G101" s="297" t="s">
        <v>309</v>
      </c>
      <c r="H101" s="297">
        <v>7</v>
      </c>
      <c r="I101" s="297">
        <v>1</v>
      </c>
      <c r="J101" s="297" t="s">
        <v>84</v>
      </c>
      <c r="K101" s="297" t="s">
        <v>85</v>
      </c>
      <c r="L101" s="298">
        <v>2900000</v>
      </c>
      <c r="M101" s="75">
        <v>20300000</v>
      </c>
      <c r="N101" s="297" t="s">
        <v>288</v>
      </c>
      <c r="O101" s="297" t="s">
        <v>1954</v>
      </c>
      <c r="P101" s="297" t="s">
        <v>289</v>
      </c>
      <c r="Q101" s="296"/>
      <c r="R101" s="299"/>
      <c r="S101" s="299" t="s">
        <v>10</v>
      </c>
      <c r="T101" s="299">
        <v>8080</v>
      </c>
      <c r="U101" s="300">
        <v>2024110010212</v>
      </c>
      <c r="V101" s="299">
        <v>6</v>
      </c>
      <c r="W101" s="301"/>
      <c r="X101" s="301"/>
      <c r="Y101" s="301"/>
      <c r="Z101" s="301"/>
    </row>
    <row r="102" spans="1:26" ht="15.75" customHeight="1">
      <c r="A102" s="296" t="s">
        <v>1884</v>
      </c>
      <c r="B102" s="297" t="s">
        <v>386</v>
      </c>
      <c r="C102" s="297" t="s">
        <v>11</v>
      </c>
      <c r="D102" s="297">
        <v>80111600</v>
      </c>
      <c r="E102" s="297" t="s">
        <v>1532</v>
      </c>
      <c r="F102" s="297" t="s">
        <v>83</v>
      </c>
      <c r="G102" s="297" t="s">
        <v>83</v>
      </c>
      <c r="H102" s="297">
        <v>4</v>
      </c>
      <c r="I102" s="297">
        <v>1</v>
      </c>
      <c r="J102" s="297" t="s">
        <v>84</v>
      </c>
      <c r="K102" s="297" t="s">
        <v>85</v>
      </c>
      <c r="L102" s="298">
        <v>3500000</v>
      </c>
      <c r="M102" s="75">
        <v>-14000000</v>
      </c>
      <c r="N102" s="297" t="s">
        <v>288</v>
      </c>
      <c r="O102" s="297" t="s">
        <v>1954</v>
      </c>
      <c r="P102" s="297" t="s">
        <v>289</v>
      </c>
      <c r="Q102" s="296" t="s">
        <v>1964</v>
      </c>
      <c r="R102" s="299"/>
      <c r="S102" s="299" t="s">
        <v>10</v>
      </c>
      <c r="T102" s="299">
        <v>8080</v>
      </c>
      <c r="U102" s="300">
        <v>2024110010212</v>
      </c>
      <c r="V102" s="299">
        <v>6</v>
      </c>
      <c r="W102" s="301"/>
      <c r="X102" s="301"/>
      <c r="Y102" s="301"/>
      <c r="Z102" s="301"/>
    </row>
    <row r="103" spans="1:26" ht="15.75" customHeight="1">
      <c r="A103" s="296" t="s">
        <v>1518</v>
      </c>
      <c r="B103" s="297" t="s">
        <v>386</v>
      </c>
      <c r="C103" s="297" t="s">
        <v>11</v>
      </c>
      <c r="D103" s="297">
        <v>80111600</v>
      </c>
      <c r="E103" s="297" t="s">
        <v>1532</v>
      </c>
      <c r="F103" s="297" t="s">
        <v>83</v>
      </c>
      <c r="G103" s="297" t="s">
        <v>83</v>
      </c>
      <c r="H103" s="297">
        <v>7</v>
      </c>
      <c r="I103" s="297">
        <v>1</v>
      </c>
      <c r="J103" s="297" t="s">
        <v>84</v>
      </c>
      <c r="K103" s="297" t="s">
        <v>85</v>
      </c>
      <c r="L103" s="298">
        <v>3500000</v>
      </c>
      <c r="M103" s="75">
        <v>24500000</v>
      </c>
      <c r="N103" s="297" t="s">
        <v>288</v>
      </c>
      <c r="O103" s="297" t="s">
        <v>1954</v>
      </c>
      <c r="P103" s="297" t="s">
        <v>289</v>
      </c>
      <c r="Q103" s="296"/>
      <c r="R103" s="299"/>
      <c r="S103" s="299" t="s">
        <v>10</v>
      </c>
      <c r="T103" s="299">
        <v>8080</v>
      </c>
      <c r="U103" s="300">
        <v>2024110010212</v>
      </c>
      <c r="V103" s="299">
        <v>6</v>
      </c>
      <c r="W103" s="301"/>
      <c r="X103" s="301"/>
      <c r="Y103" s="301"/>
      <c r="Z103" s="301"/>
    </row>
    <row r="104" spans="1:26" ht="15.75" customHeight="1">
      <c r="A104" s="296" t="s">
        <v>1884</v>
      </c>
      <c r="B104" s="297" t="s">
        <v>387</v>
      </c>
      <c r="C104" s="297" t="s">
        <v>11</v>
      </c>
      <c r="D104" s="297">
        <v>80111600</v>
      </c>
      <c r="E104" s="297" t="s">
        <v>1331</v>
      </c>
      <c r="F104" s="297" t="s">
        <v>83</v>
      </c>
      <c r="G104" s="297" t="s">
        <v>83</v>
      </c>
      <c r="H104" s="297">
        <v>5</v>
      </c>
      <c r="I104" s="297">
        <v>1</v>
      </c>
      <c r="J104" s="297" t="s">
        <v>84</v>
      </c>
      <c r="K104" s="297" t="s">
        <v>85</v>
      </c>
      <c r="L104" s="298">
        <v>5000000</v>
      </c>
      <c r="M104" s="75">
        <v>-25000000</v>
      </c>
      <c r="N104" s="297" t="s">
        <v>288</v>
      </c>
      <c r="O104" s="297" t="s">
        <v>79</v>
      </c>
      <c r="P104" s="297" t="s">
        <v>289</v>
      </c>
      <c r="Q104" s="296" t="s">
        <v>1964</v>
      </c>
      <c r="R104" s="299"/>
      <c r="S104" s="299" t="s">
        <v>10</v>
      </c>
      <c r="T104" s="299">
        <v>8080</v>
      </c>
      <c r="U104" s="300">
        <v>2024110010212</v>
      </c>
      <c r="V104" s="299">
        <v>6</v>
      </c>
      <c r="W104" s="301"/>
      <c r="X104" s="301"/>
      <c r="Y104" s="301"/>
      <c r="Z104" s="301"/>
    </row>
    <row r="105" spans="1:26" ht="15.75" customHeight="1">
      <c r="A105" s="296" t="s">
        <v>1518</v>
      </c>
      <c r="B105" s="297" t="s">
        <v>387</v>
      </c>
      <c r="C105" s="297" t="s">
        <v>11</v>
      </c>
      <c r="D105" s="297">
        <v>80111600</v>
      </c>
      <c r="E105" s="297" t="s">
        <v>1331</v>
      </c>
      <c r="F105" s="297" t="s">
        <v>83</v>
      </c>
      <c r="G105" s="297" t="s">
        <v>83</v>
      </c>
      <c r="H105" s="297">
        <v>9</v>
      </c>
      <c r="I105" s="297">
        <v>1</v>
      </c>
      <c r="J105" s="297" t="s">
        <v>84</v>
      </c>
      <c r="K105" s="297" t="s">
        <v>85</v>
      </c>
      <c r="L105" s="298">
        <v>5000000</v>
      </c>
      <c r="M105" s="75">
        <v>45000000</v>
      </c>
      <c r="N105" s="297" t="s">
        <v>288</v>
      </c>
      <c r="O105" s="297" t="s">
        <v>79</v>
      </c>
      <c r="P105" s="297" t="s">
        <v>289</v>
      </c>
      <c r="Q105" s="296"/>
      <c r="R105" s="299"/>
      <c r="S105" s="299" t="s">
        <v>10</v>
      </c>
      <c r="T105" s="299">
        <v>8080</v>
      </c>
      <c r="U105" s="300">
        <v>2024110010212</v>
      </c>
      <c r="V105" s="299">
        <v>6</v>
      </c>
      <c r="W105" s="301"/>
      <c r="X105" s="301"/>
      <c r="Y105" s="301"/>
      <c r="Z105" s="301"/>
    </row>
    <row r="106" spans="1:26" ht="15.75" customHeight="1">
      <c r="A106" s="296" t="s">
        <v>1884</v>
      </c>
      <c r="B106" s="297" t="s">
        <v>388</v>
      </c>
      <c r="C106" s="297" t="s">
        <v>11</v>
      </c>
      <c r="D106" s="297">
        <v>80111600</v>
      </c>
      <c r="E106" s="297" t="s">
        <v>1533</v>
      </c>
      <c r="F106" s="297" t="s">
        <v>83</v>
      </c>
      <c r="G106" s="297" t="s">
        <v>83</v>
      </c>
      <c r="H106" s="297">
        <v>5</v>
      </c>
      <c r="I106" s="297">
        <v>1</v>
      </c>
      <c r="J106" s="297" t="s">
        <v>84</v>
      </c>
      <c r="K106" s="297" t="s">
        <v>85</v>
      </c>
      <c r="L106" s="298">
        <v>2800000</v>
      </c>
      <c r="M106" s="75">
        <v>-14000000</v>
      </c>
      <c r="N106" s="297" t="s">
        <v>288</v>
      </c>
      <c r="O106" s="297" t="s">
        <v>1954</v>
      </c>
      <c r="P106" s="297" t="s">
        <v>289</v>
      </c>
      <c r="Q106" s="296" t="s">
        <v>1964</v>
      </c>
      <c r="R106" s="299"/>
      <c r="S106" s="299" t="s">
        <v>10</v>
      </c>
      <c r="T106" s="299">
        <v>8080</v>
      </c>
      <c r="U106" s="300">
        <v>2024110010212</v>
      </c>
      <c r="V106" s="299">
        <v>6</v>
      </c>
      <c r="W106" s="301"/>
      <c r="X106" s="301"/>
      <c r="Y106" s="301"/>
      <c r="Z106" s="301"/>
    </row>
    <row r="107" spans="1:26" ht="15.75" customHeight="1">
      <c r="A107" s="296" t="s">
        <v>1518</v>
      </c>
      <c r="B107" s="297" t="s">
        <v>388</v>
      </c>
      <c r="C107" s="297" t="s">
        <v>11</v>
      </c>
      <c r="D107" s="297">
        <v>80111600</v>
      </c>
      <c r="E107" s="297" t="s">
        <v>1533</v>
      </c>
      <c r="F107" s="297" t="s">
        <v>83</v>
      </c>
      <c r="G107" s="297" t="s">
        <v>83</v>
      </c>
      <c r="H107" s="297">
        <v>5</v>
      </c>
      <c r="I107" s="297">
        <v>1</v>
      </c>
      <c r="J107" s="297" t="s">
        <v>84</v>
      </c>
      <c r="K107" s="297" t="s">
        <v>85</v>
      </c>
      <c r="L107" s="298">
        <v>2512000</v>
      </c>
      <c r="M107" s="75">
        <v>12560000</v>
      </c>
      <c r="N107" s="297" t="s">
        <v>288</v>
      </c>
      <c r="O107" s="297" t="s">
        <v>1954</v>
      </c>
      <c r="P107" s="297" t="s">
        <v>289</v>
      </c>
      <c r="Q107" s="296"/>
      <c r="R107" s="299"/>
      <c r="S107" s="299" t="s">
        <v>10</v>
      </c>
      <c r="T107" s="299">
        <v>8080</v>
      </c>
      <c r="U107" s="300">
        <v>2024110010212</v>
      </c>
      <c r="V107" s="299">
        <v>6</v>
      </c>
      <c r="W107" s="301"/>
      <c r="X107" s="301"/>
      <c r="Y107" s="301"/>
      <c r="Z107" s="301"/>
    </row>
    <row r="108" spans="1:26" ht="15.75" customHeight="1">
      <c r="A108" s="296" t="s">
        <v>1884</v>
      </c>
      <c r="B108" s="297" t="s">
        <v>391</v>
      </c>
      <c r="C108" s="297" t="s">
        <v>11</v>
      </c>
      <c r="D108" s="297">
        <v>80111600</v>
      </c>
      <c r="E108" s="297" t="s">
        <v>1334</v>
      </c>
      <c r="F108" s="297" t="s">
        <v>83</v>
      </c>
      <c r="G108" s="297" t="s">
        <v>83</v>
      </c>
      <c r="H108" s="297">
        <v>5</v>
      </c>
      <c r="I108" s="297">
        <v>1</v>
      </c>
      <c r="J108" s="297" t="s">
        <v>84</v>
      </c>
      <c r="K108" s="297" t="s">
        <v>85</v>
      </c>
      <c r="L108" s="298">
        <v>5000000</v>
      </c>
      <c r="M108" s="75">
        <v>-25000000</v>
      </c>
      <c r="N108" s="297" t="s">
        <v>288</v>
      </c>
      <c r="O108" s="297" t="s">
        <v>79</v>
      </c>
      <c r="P108" s="297" t="s">
        <v>289</v>
      </c>
      <c r="Q108" s="296" t="s">
        <v>1964</v>
      </c>
      <c r="R108" s="299"/>
      <c r="S108" s="299" t="s">
        <v>10</v>
      </c>
      <c r="T108" s="299">
        <v>8080</v>
      </c>
      <c r="U108" s="300">
        <v>2024110010212</v>
      </c>
      <c r="V108" s="299">
        <v>6</v>
      </c>
      <c r="W108" s="301"/>
      <c r="X108" s="301"/>
      <c r="Y108" s="301"/>
      <c r="Z108" s="301"/>
    </row>
    <row r="109" spans="1:26" ht="15.75" customHeight="1">
      <c r="A109" s="296" t="s">
        <v>1518</v>
      </c>
      <c r="B109" s="297" t="s">
        <v>391</v>
      </c>
      <c r="C109" s="297" t="s">
        <v>11</v>
      </c>
      <c r="D109" s="297">
        <v>80111600</v>
      </c>
      <c r="E109" s="297" t="s">
        <v>1334</v>
      </c>
      <c r="F109" s="297" t="s">
        <v>83</v>
      </c>
      <c r="G109" s="297" t="s">
        <v>83</v>
      </c>
      <c r="H109" s="297">
        <v>9</v>
      </c>
      <c r="I109" s="297">
        <v>1</v>
      </c>
      <c r="J109" s="297" t="s">
        <v>84</v>
      </c>
      <c r="K109" s="297" t="s">
        <v>85</v>
      </c>
      <c r="L109" s="298">
        <v>5000000</v>
      </c>
      <c r="M109" s="75">
        <v>45000000</v>
      </c>
      <c r="N109" s="297" t="s">
        <v>288</v>
      </c>
      <c r="O109" s="297" t="s">
        <v>79</v>
      </c>
      <c r="P109" s="297" t="s">
        <v>289</v>
      </c>
      <c r="Q109" s="296"/>
      <c r="R109" s="299"/>
      <c r="S109" s="299" t="s">
        <v>10</v>
      </c>
      <c r="T109" s="299">
        <v>8080</v>
      </c>
      <c r="U109" s="300">
        <v>2024110010212</v>
      </c>
      <c r="V109" s="299">
        <v>6</v>
      </c>
      <c r="W109" s="301"/>
      <c r="X109" s="301"/>
      <c r="Y109" s="301"/>
      <c r="Z109" s="301"/>
    </row>
    <row r="110" spans="1:26" ht="15.75" customHeight="1">
      <c r="A110" s="296" t="s">
        <v>1958</v>
      </c>
      <c r="B110" s="297" t="s">
        <v>392</v>
      </c>
      <c r="C110" s="297" t="s">
        <v>11</v>
      </c>
      <c r="D110" s="297">
        <v>80111600</v>
      </c>
      <c r="E110" s="297" t="s">
        <v>1534</v>
      </c>
      <c r="F110" s="297" t="s">
        <v>315</v>
      </c>
      <c r="G110" s="297" t="s">
        <v>315</v>
      </c>
      <c r="H110" s="297">
        <v>4</v>
      </c>
      <c r="I110" s="297">
        <v>1</v>
      </c>
      <c r="J110" s="297" t="s">
        <v>84</v>
      </c>
      <c r="K110" s="297" t="s">
        <v>85</v>
      </c>
      <c r="L110" s="298">
        <v>3000000</v>
      </c>
      <c r="M110" s="75">
        <v>-12000000</v>
      </c>
      <c r="N110" s="297" t="s">
        <v>288</v>
      </c>
      <c r="O110" s="297" t="s">
        <v>1954</v>
      </c>
      <c r="P110" s="297" t="s">
        <v>289</v>
      </c>
      <c r="Q110" s="296" t="s">
        <v>1959</v>
      </c>
      <c r="R110" s="299"/>
      <c r="S110" s="299" t="s">
        <v>10</v>
      </c>
      <c r="T110" s="299">
        <v>8080</v>
      </c>
      <c r="U110" s="300">
        <v>2024110010212</v>
      </c>
      <c r="V110" s="299">
        <v>6</v>
      </c>
      <c r="W110" s="301"/>
      <c r="X110" s="301"/>
      <c r="Y110" s="301"/>
      <c r="Z110" s="301"/>
    </row>
    <row r="111" spans="1:26" ht="15.75" customHeight="1">
      <c r="A111" s="296" t="s">
        <v>1884</v>
      </c>
      <c r="B111" s="297" t="s">
        <v>393</v>
      </c>
      <c r="C111" s="297" t="s">
        <v>11</v>
      </c>
      <c r="D111" s="297">
        <v>80111600</v>
      </c>
      <c r="E111" s="297" t="s">
        <v>1971</v>
      </c>
      <c r="F111" s="297" t="s">
        <v>83</v>
      </c>
      <c r="G111" s="297" t="s">
        <v>83</v>
      </c>
      <c r="H111" s="297">
        <v>8</v>
      </c>
      <c r="I111" s="297">
        <v>1</v>
      </c>
      <c r="J111" s="297" t="s">
        <v>84</v>
      </c>
      <c r="K111" s="297" t="s">
        <v>85</v>
      </c>
      <c r="L111" s="298">
        <v>5500000</v>
      </c>
      <c r="M111" s="75">
        <v>-44000000</v>
      </c>
      <c r="N111" s="297" t="s">
        <v>288</v>
      </c>
      <c r="O111" s="297" t="s">
        <v>1954</v>
      </c>
      <c r="P111" s="297"/>
      <c r="Q111" s="296"/>
      <c r="R111" s="299"/>
      <c r="S111" s="299" t="s">
        <v>10</v>
      </c>
      <c r="T111" s="299">
        <v>8080</v>
      </c>
      <c r="U111" s="300">
        <v>2024110010212</v>
      </c>
      <c r="V111" s="299">
        <v>6</v>
      </c>
      <c r="W111" s="301"/>
      <c r="X111" s="301"/>
      <c r="Y111" s="301"/>
      <c r="Z111" s="301"/>
    </row>
    <row r="112" spans="1:26" ht="15.75" customHeight="1">
      <c r="A112" s="296" t="s">
        <v>1518</v>
      </c>
      <c r="B112" s="297" t="s">
        <v>393</v>
      </c>
      <c r="C112" s="297" t="s">
        <v>11</v>
      </c>
      <c r="D112" s="297">
        <v>80111600</v>
      </c>
      <c r="E112" s="297" t="s">
        <v>1971</v>
      </c>
      <c r="F112" s="297" t="s">
        <v>83</v>
      </c>
      <c r="G112" s="297" t="s">
        <v>83</v>
      </c>
      <c r="H112" s="297">
        <v>8</v>
      </c>
      <c r="I112" s="297">
        <v>1</v>
      </c>
      <c r="J112" s="297" t="s">
        <v>84</v>
      </c>
      <c r="K112" s="297" t="s">
        <v>85</v>
      </c>
      <c r="L112" s="298">
        <v>8000000</v>
      </c>
      <c r="M112" s="75">
        <v>64000000</v>
      </c>
      <c r="N112" s="297" t="s">
        <v>288</v>
      </c>
      <c r="O112" s="297" t="s">
        <v>1954</v>
      </c>
      <c r="P112" s="297"/>
      <c r="Q112" s="296"/>
      <c r="R112" s="299"/>
      <c r="S112" s="299" t="s">
        <v>10</v>
      </c>
      <c r="T112" s="299">
        <v>8080</v>
      </c>
      <c r="U112" s="300">
        <v>2024110010212</v>
      </c>
      <c r="V112" s="299">
        <v>6</v>
      </c>
      <c r="W112" s="301"/>
      <c r="X112" s="301"/>
      <c r="Y112" s="301"/>
      <c r="Z112" s="301"/>
    </row>
    <row r="113" spans="1:26" ht="15.75" customHeight="1">
      <c r="A113" s="296" t="s">
        <v>1884</v>
      </c>
      <c r="B113" s="297" t="s">
        <v>396</v>
      </c>
      <c r="C113" s="297" t="s">
        <v>11</v>
      </c>
      <c r="D113" s="297">
        <v>80111600</v>
      </c>
      <c r="E113" s="297" t="s">
        <v>1337</v>
      </c>
      <c r="F113" s="297" t="s">
        <v>82</v>
      </c>
      <c r="G113" s="297" t="s">
        <v>82</v>
      </c>
      <c r="H113" s="297">
        <v>6</v>
      </c>
      <c r="I113" s="297">
        <v>1</v>
      </c>
      <c r="J113" s="297" t="s">
        <v>84</v>
      </c>
      <c r="K113" s="297" t="s">
        <v>85</v>
      </c>
      <c r="L113" s="298">
        <v>5500000</v>
      </c>
      <c r="M113" s="75">
        <v>-33000000</v>
      </c>
      <c r="N113" s="297" t="s">
        <v>288</v>
      </c>
      <c r="O113" s="297" t="s">
        <v>79</v>
      </c>
      <c r="P113" s="297" t="s">
        <v>289</v>
      </c>
      <c r="Q113" s="296" t="s">
        <v>1955</v>
      </c>
      <c r="R113" s="299"/>
      <c r="S113" s="299" t="s">
        <v>10</v>
      </c>
      <c r="T113" s="299">
        <v>8080</v>
      </c>
      <c r="U113" s="300">
        <v>2024110010212</v>
      </c>
      <c r="V113" s="299">
        <v>6</v>
      </c>
      <c r="W113" s="301"/>
      <c r="X113" s="301"/>
      <c r="Y113" s="301"/>
      <c r="Z113" s="301"/>
    </row>
    <row r="114" spans="1:26" ht="15.75" customHeight="1">
      <c r="A114" s="296" t="s">
        <v>1518</v>
      </c>
      <c r="B114" s="297" t="s">
        <v>396</v>
      </c>
      <c r="C114" s="297" t="s">
        <v>11</v>
      </c>
      <c r="D114" s="297">
        <v>80111600</v>
      </c>
      <c r="E114" s="297" t="s">
        <v>1337</v>
      </c>
      <c r="F114" s="297" t="s">
        <v>82</v>
      </c>
      <c r="G114" s="297" t="s">
        <v>82</v>
      </c>
      <c r="H114" s="297">
        <v>6</v>
      </c>
      <c r="I114" s="297">
        <v>1</v>
      </c>
      <c r="J114" s="297" t="s">
        <v>84</v>
      </c>
      <c r="K114" s="297" t="s">
        <v>85</v>
      </c>
      <c r="L114" s="298">
        <v>4760000</v>
      </c>
      <c r="M114" s="75">
        <v>28560000</v>
      </c>
      <c r="N114" s="297" t="s">
        <v>288</v>
      </c>
      <c r="O114" s="297" t="s">
        <v>79</v>
      </c>
      <c r="P114" s="297" t="s">
        <v>289</v>
      </c>
      <c r="Q114" s="296"/>
      <c r="R114" s="299"/>
      <c r="S114" s="299" t="s">
        <v>10</v>
      </c>
      <c r="T114" s="299">
        <v>8080</v>
      </c>
      <c r="U114" s="300">
        <v>2024110010212</v>
      </c>
      <c r="V114" s="299">
        <v>6</v>
      </c>
      <c r="W114" s="301"/>
      <c r="X114" s="301"/>
      <c r="Y114" s="301"/>
      <c r="Z114" s="301"/>
    </row>
    <row r="115" spans="1:26" ht="15.75" customHeight="1">
      <c r="A115" s="296" t="s">
        <v>1884</v>
      </c>
      <c r="B115" s="297" t="s">
        <v>397</v>
      </c>
      <c r="C115" s="297" t="s">
        <v>11</v>
      </c>
      <c r="D115" s="297">
        <v>80111600</v>
      </c>
      <c r="E115" s="297" t="s">
        <v>1536</v>
      </c>
      <c r="F115" s="297" t="s">
        <v>315</v>
      </c>
      <c r="G115" s="297" t="s">
        <v>315</v>
      </c>
      <c r="H115" s="297">
        <v>4</v>
      </c>
      <c r="I115" s="297">
        <v>1</v>
      </c>
      <c r="J115" s="297" t="s">
        <v>84</v>
      </c>
      <c r="K115" s="297" t="s">
        <v>85</v>
      </c>
      <c r="L115" s="298">
        <v>7000000</v>
      </c>
      <c r="M115" s="75">
        <v>-28000000</v>
      </c>
      <c r="N115" s="297" t="s">
        <v>288</v>
      </c>
      <c r="O115" s="297" t="s">
        <v>1954</v>
      </c>
      <c r="P115" s="297" t="s">
        <v>289</v>
      </c>
      <c r="Q115" s="296" t="s">
        <v>1964</v>
      </c>
      <c r="R115" s="299"/>
      <c r="S115" s="299" t="s">
        <v>10</v>
      </c>
      <c r="T115" s="299">
        <v>8080</v>
      </c>
      <c r="U115" s="300">
        <v>2024110010212</v>
      </c>
      <c r="V115" s="299">
        <v>6</v>
      </c>
      <c r="W115" s="301"/>
      <c r="X115" s="301"/>
      <c r="Y115" s="301"/>
      <c r="Z115" s="301"/>
    </row>
    <row r="116" spans="1:26" ht="15.75" customHeight="1">
      <c r="A116" s="296" t="s">
        <v>1518</v>
      </c>
      <c r="B116" s="297" t="s">
        <v>397</v>
      </c>
      <c r="C116" s="297" t="s">
        <v>11</v>
      </c>
      <c r="D116" s="297">
        <v>80111600</v>
      </c>
      <c r="E116" s="297" t="s">
        <v>1536</v>
      </c>
      <c r="F116" s="297" t="s">
        <v>315</v>
      </c>
      <c r="G116" s="297" t="s">
        <v>315</v>
      </c>
      <c r="H116" s="297">
        <v>5</v>
      </c>
      <c r="I116" s="297">
        <v>1</v>
      </c>
      <c r="J116" s="297" t="s">
        <v>84</v>
      </c>
      <c r="K116" s="297" t="s">
        <v>85</v>
      </c>
      <c r="L116" s="298">
        <v>5000000</v>
      </c>
      <c r="M116" s="75">
        <v>25000000</v>
      </c>
      <c r="N116" s="297" t="s">
        <v>288</v>
      </c>
      <c r="O116" s="297" t="s">
        <v>1954</v>
      </c>
      <c r="P116" s="297" t="s">
        <v>289</v>
      </c>
      <c r="Q116" s="296"/>
      <c r="R116" s="299"/>
      <c r="S116" s="299" t="s">
        <v>10</v>
      </c>
      <c r="T116" s="299">
        <v>8080</v>
      </c>
      <c r="U116" s="300">
        <v>2024110010212</v>
      </c>
      <c r="V116" s="299">
        <v>6</v>
      </c>
      <c r="W116" s="301"/>
      <c r="X116" s="301"/>
      <c r="Y116" s="301"/>
      <c r="Z116" s="301"/>
    </row>
    <row r="117" spans="1:26" ht="15.75" customHeight="1">
      <c r="A117" s="296" t="s">
        <v>1884</v>
      </c>
      <c r="B117" s="297" t="s">
        <v>398</v>
      </c>
      <c r="C117" s="297" t="s">
        <v>11</v>
      </c>
      <c r="D117" s="297">
        <v>80111600</v>
      </c>
      <c r="E117" s="297" t="s">
        <v>1537</v>
      </c>
      <c r="F117" s="297" t="s">
        <v>315</v>
      </c>
      <c r="G117" s="297" t="s">
        <v>315</v>
      </c>
      <c r="H117" s="297">
        <v>4</v>
      </c>
      <c r="I117" s="297">
        <v>1</v>
      </c>
      <c r="J117" s="297" t="s">
        <v>84</v>
      </c>
      <c r="K117" s="297" t="s">
        <v>85</v>
      </c>
      <c r="L117" s="298">
        <v>5000000</v>
      </c>
      <c r="M117" s="75">
        <v>-20000000</v>
      </c>
      <c r="N117" s="297" t="s">
        <v>288</v>
      </c>
      <c r="O117" s="297" t="s">
        <v>1954</v>
      </c>
      <c r="P117" s="297" t="s">
        <v>289</v>
      </c>
      <c r="Q117" s="296" t="s">
        <v>1964</v>
      </c>
      <c r="R117" s="299"/>
      <c r="S117" s="299" t="s">
        <v>10</v>
      </c>
      <c r="T117" s="299">
        <v>8080</v>
      </c>
      <c r="U117" s="300">
        <v>2024110010212</v>
      </c>
      <c r="V117" s="299">
        <v>6</v>
      </c>
      <c r="W117" s="301"/>
      <c r="X117" s="301"/>
      <c r="Y117" s="301"/>
      <c r="Z117" s="301"/>
    </row>
    <row r="118" spans="1:26" ht="15.75" customHeight="1">
      <c r="A118" s="296" t="s">
        <v>1518</v>
      </c>
      <c r="B118" s="297" t="s">
        <v>398</v>
      </c>
      <c r="C118" s="297" t="s">
        <v>11</v>
      </c>
      <c r="D118" s="297">
        <v>80111600</v>
      </c>
      <c r="E118" s="297" t="s">
        <v>1537</v>
      </c>
      <c r="F118" s="297" t="s">
        <v>315</v>
      </c>
      <c r="G118" s="297" t="s">
        <v>315</v>
      </c>
      <c r="H118" s="297">
        <v>5</v>
      </c>
      <c r="I118" s="297">
        <v>1</v>
      </c>
      <c r="J118" s="297" t="s">
        <v>84</v>
      </c>
      <c r="K118" s="297" t="s">
        <v>85</v>
      </c>
      <c r="L118" s="298">
        <v>5000000</v>
      </c>
      <c r="M118" s="75">
        <v>25000000</v>
      </c>
      <c r="N118" s="297" t="s">
        <v>288</v>
      </c>
      <c r="O118" s="297" t="s">
        <v>1954</v>
      </c>
      <c r="P118" s="297" t="s">
        <v>289</v>
      </c>
      <c r="Q118" s="296"/>
      <c r="R118" s="299"/>
      <c r="S118" s="299" t="s">
        <v>10</v>
      </c>
      <c r="T118" s="299">
        <v>8080</v>
      </c>
      <c r="U118" s="300">
        <v>2024110010212</v>
      </c>
      <c r="V118" s="299">
        <v>6</v>
      </c>
      <c r="W118" s="301"/>
      <c r="X118" s="301"/>
      <c r="Y118" s="301"/>
      <c r="Z118" s="301"/>
    </row>
    <row r="119" spans="1:26" ht="15.75" customHeight="1">
      <c r="A119" s="296" t="s">
        <v>1884</v>
      </c>
      <c r="B119" s="297" t="s">
        <v>405</v>
      </c>
      <c r="C119" s="297" t="s">
        <v>11</v>
      </c>
      <c r="D119" s="297">
        <v>80111600</v>
      </c>
      <c r="E119" s="297" t="s">
        <v>1342</v>
      </c>
      <c r="F119" s="297" t="s">
        <v>83</v>
      </c>
      <c r="G119" s="297" t="s">
        <v>83</v>
      </c>
      <c r="H119" s="297">
        <v>6</v>
      </c>
      <c r="I119" s="297">
        <v>1</v>
      </c>
      <c r="J119" s="297" t="s">
        <v>84</v>
      </c>
      <c r="K119" s="297" t="s">
        <v>85</v>
      </c>
      <c r="L119" s="298">
        <v>7000000</v>
      </c>
      <c r="M119" s="75">
        <v>-42000000</v>
      </c>
      <c r="N119" s="297" t="s">
        <v>288</v>
      </c>
      <c r="O119" s="297" t="s">
        <v>79</v>
      </c>
      <c r="P119" s="297" t="s">
        <v>289</v>
      </c>
      <c r="Q119" s="296" t="s">
        <v>1972</v>
      </c>
      <c r="R119" s="299"/>
      <c r="S119" s="299" t="s">
        <v>10</v>
      </c>
      <c r="T119" s="299">
        <v>8080</v>
      </c>
      <c r="U119" s="300">
        <v>2024110010212</v>
      </c>
      <c r="V119" s="299">
        <v>6</v>
      </c>
      <c r="W119" s="301"/>
      <c r="X119" s="301"/>
      <c r="Y119" s="301"/>
      <c r="Z119" s="301"/>
    </row>
    <row r="120" spans="1:26" ht="15.75" customHeight="1">
      <c r="A120" s="296" t="s">
        <v>1518</v>
      </c>
      <c r="B120" s="297" t="s">
        <v>405</v>
      </c>
      <c r="C120" s="297" t="s">
        <v>11</v>
      </c>
      <c r="D120" s="297">
        <v>80111600</v>
      </c>
      <c r="E120" s="297" t="s">
        <v>1342</v>
      </c>
      <c r="F120" s="297" t="s">
        <v>83</v>
      </c>
      <c r="G120" s="297" t="s">
        <v>83</v>
      </c>
      <c r="H120" s="297">
        <v>6</v>
      </c>
      <c r="I120" s="297">
        <v>1</v>
      </c>
      <c r="J120" s="297" t="s">
        <v>84</v>
      </c>
      <c r="K120" s="297" t="s">
        <v>85</v>
      </c>
      <c r="L120" s="298">
        <v>6195700</v>
      </c>
      <c r="M120" s="75">
        <v>37174200</v>
      </c>
      <c r="N120" s="297" t="s">
        <v>288</v>
      </c>
      <c r="O120" s="297" t="s">
        <v>79</v>
      </c>
      <c r="P120" s="297" t="s">
        <v>289</v>
      </c>
      <c r="Q120" s="296"/>
      <c r="R120" s="299"/>
      <c r="S120" s="299" t="s">
        <v>10</v>
      </c>
      <c r="T120" s="299">
        <v>8080</v>
      </c>
      <c r="U120" s="300">
        <v>2024110010212</v>
      </c>
      <c r="V120" s="299">
        <v>6</v>
      </c>
      <c r="W120" s="301"/>
      <c r="X120" s="301"/>
      <c r="Y120" s="301"/>
      <c r="Z120" s="301"/>
    </row>
    <row r="121" spans="1:26" ht="15.75" customHeight="1">
      <c r="A121" s="296" t="s">
        <v>1884</v>
      </c>
      <c r="B121" s="297" t="s">
        <v>406</v>
      </c>
      <c r="C121" s="297" t="s">
        <v>11</v>
      </c>
      <c r="D121" s="297">
        <v>80111600</v>
      </c>
      <c r="E121" s="297" t="s">
        <v>1343</v>
      </c>
      <c r="F121" s="297" t="s">
        <v>83</v>
      </c>
      <c r="G121" s="297" t="s">
        <v>83</v>
      </c>
      <c r="H121" s="297">
        <v>5</v>
      </c>
      <c r="I121" s="297">
        <v>1</v>
      </c>
      <c r="J121" s="297" t="s">
        <v>84</v>
      </c>
      <c r="K121" s="297" t="s">
        <v>85</v>
      </c>
      <c r="L121" s="298">
        <v>8000000</v>
      </c>
      <c r="M121" s="75">
        <v>-40000000</v>
      </c>
      <c r="N121" s="297" t="s">
        <v>288</v>
      </c>
      <c r="O121" s="297" t="s">
        <v>79</v>
      </c>
      <c r="P121" s="297" t="s">
        <v>289</v>
      </c>
      <c r="Q121" s="296" t="s">
        <v>1964</v>
      </c>
      <c r="R121" s="299"/>
      <c r="S121" s="299" t="s">
        <v>10</v>
      </c>
      <c r="T121" s="299">
        <v>8080</v>
      </c>
      <c r="U121" s="300">
        <v>2024110010212</v>
      </c>
      <c r="V121" s="299">
        <v>6</v>
      </c>
      <c r="W121" s="301"/>
      <c r="X121" s="301"/>
      <c r="Y121" s="301"/>
      <c r="Z121" s="301"/>
    </row>
    <row r="122" spans="1:26" ht="15.75" customHeight="1">
      <c r="A122" s="296" t="s">
        <v>1518</v>
      </c>
      <c r="B122" s="297" t="s">
        <v>406</v>
      </c>
      <c r="C122" s="297" t="s">
        <v>11</v>
      </c>
      <c r="D122" s="297">
        <v>80111600</v>
      </c>
      <c r="E122" s="297" t="s">
        <v>1343</v>
      </c>
      <c r="F122" s="297" t="s">
        <v>83</v>
      </c>
      <c r="G122" s="297" t="s">
        <v>83</v>
      </c>
      <c r="H122" s="297">
        <v>8</v>
      </c>
      <c r="I122" s="297">
        <v>1</v>
      </c>
      <c r="J122" s="297" t="s">
        <v>84</v>
      </c>
      <c r="K122" s="297" t="s">
        <v>85</v>
      </c>
      <c r="L122" s="298">
        <v>7000000</v>
      </c>
      <c r="M122" s="75">
        <v>56000000</v>
      </c>
      <c r="N122" s="297" t="s">
        <v>288</v>
      </c>
      <c r="O122" s="297" t="s">
        <v>79</v>
      </c>
      <c r="P122" s="297" t="s">
        <v>289</v>
      </c>
      <c r="Q122" s="296"/>
      <c r="R122" s="299"/>
      <c r="S122" s="299" t="s">
        <v>10</v>
      </c>
      <c r="T122" s="299">
        <v>8080</v>
      </c>
      <c r="U122" s="300">
        <v>2024110010212</v>
      </c>
      <c r="V122" s="299">
        <v>6</v>
      </c>
      <c r="W122" s="301"/>
      <c r="X122" s="301"/>
      <c r="Y122" s="301"/>
      <c r="Z122" s="301"/>
    </row>
    <row r="123" spans="1:26" ht="15.75" customHeight="1">
      <c r="A123" s="296" t="s">
        <v>1546</v>
      </c>
      <c r="B123" s="32" t="s">
        <v>1254</v>
      </c>
      <c r="C123" s="297" t="s">
        <v>11</v>
      </c>
      <c r="D123" s="297">
        <v>80111600</v>
      </c>
      <c r="E123" s="297" t="s">
        <v>1973</v>
      </c>
      <c r="F123" s="297" t="s">
        <v>315</v>
      </c>
      <c r="G123" s="297" t="s">
        <v>315</v>
      </c>
      <c r="H123" s="297">
        <v>5</v>
      </c>
      <c r="I123" s="297">
        <v>1</v>
      </c>
      <c r="J123" s="297" t="s">
        <v>84</v>
      </c>
      <c r="K123" s="297" t="s">
        <v>85</v>
      </c>
      <c r="L123" s="298">
        <v>2500000</v>
      </c>
      <c r="M123" s="75">
        <v>12500000</v>
      </c>
      <c r="N123" s="297" t="s">
        <v>288</v>
      </c>
      <c r="O123" s="297" t="s">
        <v>1954</v>
      </c>
      <c r="P123" s="297" t="s">
        <v>289</v>
      </c>
      <c r="Q123" s="296" t="s">
        <v>1964</v>
      </c>
      <c r="R123" s="299"/>
      <c r="S123" s="299" t="s">
        <v>10</v>
      </c>
      <c r="T123" s="299">
        <v>8080</v>
      </c>
      <c r="U123" s="300">
        <v>2024110010212</v>
      </c>
      <c r="V123" s="299">
        <v>6</v>
      </c>
      <c r="W123" s="301"/>
      <c r="X123" s="301"/>
      <c r="Y123" s="301"/>
      <c r="Z123" s="301"/>
    </row>
    <row r="124" spans="1:26" ht="15.75" customHeight="1">
      <c r="A124" s="296" t="s">
        <v>1546</v>
      </c>
      <c r="B124" s="297" t="s">
        <v>1255</v>
      </c>
      <c r="C124" s="297" t="s">
        <v>11</v>
      </c>
      <c r="D124" s="297">
        <v>80111600</v>
      </c>
      <c r="E124" s="297" t="s">
        <v>1974</v>
      </c>
      <c r="F124" s="297" t="s">
        <v>315</v>
      </c>
      <c r="G124" s="297" t="s">
        <v>315</v>
      </c>
      <c r="H124" s="297">
        <v>6</v>
      </c>
      <c r="I124" s="297">
        <v>1</v>
      </c>
      <c r="J124" s="297" t="s">
        <v>84</v>
      </c>
      <c r="K124" s="297" t="s">
        <v>85</v>
      </c>
      <c r="L124" s="298">
        <v>4000000</v>
      </c>
      <c r="M124" s="75">
        <v>24000000</v>
      </c>
      <c r="N124" s="297" t="s">
        <v>288</v>
      </c>
      <c r="O124" s="297" t="s">
        <v>1954</v>
      </c>
      <c r="P124" s="297" t="s">
        <v>289</v>
      </c>
      <c r="Q124" s="296" t="s">
        <v>1964</v>
      </c>
      <c r="R124" s="299"/>
      <c r="S124" s="299" t="s">
        <v>10</v>
      </c>
      <c r="T124" s="299">
        <v>8080</v>
      </c>
      <c r="U124" s="300">
        <v>2024110010212</v>
      </c>
      <c r="V124" s="299">
        <v>6</v>
      </c>
      <c r="W124" s="301"/>
      <c r="X124" s="301"/>
      <c r="Y124" s="301"/>
      <c r="Z124" s="301"/>
    </row>
    <row r="125" spans="1:26" ht="15.75" customHeight="1">
      <c r="A125" s="296" t="s">
        <v>1546</v>
      </c>
      <c r="B125" s="32" t="s">
        <v>1256</v>
      </c>
      <c r="C125" s="297" t="s">
        <v>11</v>
      </c>
      <c r="D125" s="297">
        <v>80111600</v>
      </c>
      <c r="E125" s="297" t="s">
        <v>1975</v>
      </c>
      <c r="F125" s="297" t="s">
        <v>315</v>
      </c>
      <c r="G125" s="297" t="s">
        <v>315</v>
      </c>
      <c r="H125" s="297">
        <v>7</v>
      </c>
      <c r="I125" s="297">
        <v>1</v>
      </c>
      <c r="J125" s="297" t="s">
        <v>84</v>
      </c>
      <c r="K125" s="297" t="s">
        <v>85</v>
      </c>
      <c r="L125" s="298">
        <v>2500000</v>
      </c>
      <c r="M125" s="75">
        <v>17500000</v>
      </c>
      <c r="N125" s="297" t="s">
        <v>288</v>
      </c>
      <c r="O125" s="297" t="s">
        <v>1954</v>
      </c>
      <c r="P125" s="297" t="s">
        <v>289</v>
      </c>
      <c r="Q125" s="296" t="s">
        <v>1964</v>
      </c>
      <c r="R125" s="299"/>
      <c r="S125" s="299" t="s">
        <v>10</v>
      </c>
      <c r="T125" s="299">
        <v>8080</v>
      </c>
      <c r="U125" s="300">
        <v>2024110010212</v>
      </c>
      <c r="V125" s="299">
        <v>6</v>
      </c>
      <c r="W125" s="301"/>
      <c r="X125" s="301"/>
      <c r="Y125" s="301"/>
      <c r="Z125" s="301"/>
    </row>
    <row r="126" spans="1:26" ht="15.75" customHeight="1">
      <c r="A126" s="296" t="s">
        <v>1546</v>
      </c>
      <c r="B126" s="32" t="s">
        <v>1257</v>
      </c>
      <c r="C126" s="297" t="s">
        <v>11</v>
      </c>
      <c r="D126" s="297">
        <v>80111600</v>
      </c>
      <c r="E126" s="297" t="s">
        <v>1976</v>
      </c>
      <c r="F126" s="297" t="s">
        <v>315</v>
      </c>
      <c r="G126" s="297" t="s">
        <v>315</v>
      </c>
      <c r="H126" s="297">
        <v>10</v>
      </c>
      <c r="I126" s="297">
        <v>1</v>
      </c>
      <c r="J126" s="297" t="s">
        <v>84</v>
      </c>
      <c r="K126" s="297" t="s">
        <v>85</v>
      </c>
      <c r="L126" s="298">
        <v>5000000</v>
      </c>
      <c r="M126" s="75">
        <v>50000000</v>
      </c>
      <c r="N126" s="297" t="s">
        <v>288</v>
      </c>
      <c r="O126" s="297" t="s">
        <v>79</v>
      </c>
      <c r="P126" s="297" t="s">
        <v>289</v>
      </c>
      <c r="Q126" s="296" t="s">
        <v>1964</v>
      </c>
      <c r="R126" s="299"/>
      <c r="S126" s="299" t="s">
        <v>10</v>
      </c>
      <c r="T126" s="299">
        <v>8080</v>
      </c>
      <c r="U126" s="300">
        <v>2024110010212</v>
      </c>
      <c r="V126" s="299">
        <v>6</v>
      </c>
      <c r="W126" s="301"/>
      <c r="X126" s="301"/>
      <c r="Y126" s="301"/>
      <c r="Z126" s="301"/>
    </row>
    <row r="127" spans="1:26" ht="15.75" customHeight="1">
      <c r="A127" s="296" t="s">
        <v>1546</v>
      </c>
      <c r="B127" s="32" t="s">
        <v>1258</v>
      </c>
      <c r="C127" s="297" t="s">
        <v>11</v>
      </c>
      <c r="D127" s="297">
        <v>80111600</v>
      </c>
      <c r="E127" s="297" t="s">
        <v>1977</v>
      </c>
      <c r="F127" s="297" t="s">
        <v>315</v>
      </c>
      <c r="G127" s="297" t="s">
        <v>315</v>
      </c>
      <c r="H127" s="297">
        <v>5</v>
      </c>
      <c r="I127" s="297">
        <v>1</v>
      </c>
      <c r="J127" s="297" t="s">
        <v>84</v>
      </c>
      <c r="K127" s="297" t="s">
        <v>85</v>
      </c>
      <c r="L127" s="298">
        <v>2800000</v>
      </c>
      <c r="M127" s="75">
        <v>14000000</v>
      </c>
      <c r="N127" s="297" t="s">
        <v>288</v>
      </c>
      <c r="O127" s="297" t="s">
        <v>1954</v>
      </c>
      <c r="P127" s="297" t="s">
        <v>289</v>
      </c>
      <c r="Q127" s="296" t="s">
        <v>1964</v>
      </c>
      <c r="R127" s="299"/>
      <c r="S127" s="299" t="s">
        <v>10</v>
      </c>
      <c r="T127" s="299">
        <v>8080</v>
      </c>
      <c r="U127" s="300">
        <v>2024110010212</v>
      </c>
      <c r="V127" s="299">
        <v>6</v>
      </c>
      <c r="W127" s="301"/>
      <c r="X127" s="301"/>
      <c r="Y127" s="301"/>
      <c r="Z127" s="301"/>
    </row>
    <row r="128" spans="1:26" ht="15.75" customHeight="1">
      <c r="A128" s="296" t="s">
        <v>1546</v>
      </c>
      <c r="B128" s="32" t="s">
        <v>1259</v>
      </c>
      <c r="C128" s="297" t="s">
        <v>11</v>
      </c>
      <c r="D128" s="297">
        <v>80111600</v>
      </c>
      <c r="E128" s="297" t="s">
        <v>1978</v>
      </c>
      <c r="F128" s="297" t="s">
        <v>315</v>
      </c>
      <c r="G128" s="297" t="s">
        <v>315</v>
      </c>
      <c r="H128" s="297">
        <v>7</v>
      </c>
      <c r="I128" s="297">
        <v>1</v>
      </c>
      <c r="J128" s="297" t="s">
        <v>84</v>
      </c>
      <c r="K128" s="297" t="s">
        <v>85</v>
      </c>
      <c r="L128" s="298">
        <v>5800000</v>
      </c>
      <c r="M128" s="75">
        <v>40600000</v>
      </c>
      <c r="N128" s="297" t="s">
        <v>288</v>
      </c>
      <c r="O128" s="297" t="s">
        <v>79</v>
      </c>
      <c r="P128" s="297" t="s">
        <v>289</v>
      </c>
      <c r="Q128" s="296" t="s">
        <v>1964</v>
      </c>
      <c r="R128" s="299"/>
      <c r="S128" s="299" t="s">
        <v>10</v>
      </c>
      <c r="T128" s="299">
        <v>8080</v>
      </c>
      <c r="U128" s="300">
        <v>2024110010212</v>
      </c>
      <c r="V128" s="299">
        <v>6</v>
      </c>
      <c r="W128" s="301"/>
      <c r="X128" s="301"/>
      <c r="Y128" s="301"/>
      <c r="Z128" s="301"/>
    </row>
    <row r="129" spans="1:26" ht="15.75" customHeight="1">
      <c r="A129" s="296" t="s">
        <v>1546</v>
      </c>
      <c r="B129" s="32" t="s">
        <v>1260</v>
      </c>
      <c r="C129" s="297" t="s">
        <v>11</v>
      </c>
      <c r="D129" s="297">
        <v>80111600</v>
      </c>
      <c r="E129" s="297" t="s">
        <v>1979</v>
      </c>
      <c r="F129" s="297" t="s">
        <v>315</v>
      </c>
      <c r="G129" s="297" t="s">
        <v>315</v>
      </c>
      <c r="H129" s="297">
        <v>5</v>
      </c>
      <c r="I129" s="297">
        <v>1</v>
      </c>
      <c r="J129" s="297" t="s">
        <v>84</v>
      </c>
      <c r="K129" s="297" t="s">
        <v>85</v>
      </c>
      <c r="L129" s="298">
        <v>4500000</v>
      </c>
      <c r="M129" s="75">
        <v>22500000</v>
      </c>
      <c r="N129" s="297" t="s">
        <v>288</v>
      </c>
      <c r="O129" s="297" t="s">
        <v>1954</v>
      </c>
      <c r="P129" s="297" t="s">
        <v>289</v>
      </c>
      <c r="Q129" s="296" t="s">
        <v>1964</v>
      </c>
      <c r="R129" s="299"/>
      <c r="S129" s="299" t="s">
        <v>10</v>
      </c>
      <c r="T129" s="299">
        <v>8080</v>
      </c>
      <c r="U129" s="300">
        <v>2024110010212</v>
      </c>
      <c r="V129" s="299">
        <v>6</v>
      </c>
      <c r="W129" s="301"/>
      <c r="X129" s="301"/>
      <c r="Y129" s="301"/>
      <c r="Z129" s="301"/>
    </row>
    <row r="130" spans="1:26" ht="15.75" customHeight="1">
      <c r="A130" s="296" t="s">
        <v>1546</v>
      </c>
      <c r="B130" s="32" t="s">
        <v>1261</v>
      </c>
      <c r="C130" s="297" t="s">
        <v>11</v>
      </c>
      <c r="D130" s="297">
        <v>80111600</v>
      </c>
      <c r="E130" s="297" t="s">
        <v>1980</v>
      </c>
      <c r="F130" s="297" t="s">
        <v>315</v>
      </c>
      <c r="G130" s="297" t="s">
        <v>315</v>
      </c>
      <c r="H130" s="297">
        <v>4</v>
      </c>
      <c r="I130" s="297">
        <v>1</v>
      </c>
      <c r="J130" s="297" t="s">
        <v>84</v>
      </c>
      <c r="K130" s="297" t="s">
        <v>85</v>
      </c>
      <c r="L130" s="298">
        <v>4000000</v>
      </c>
      <c r="M130" s="75">
        <v>16000000</v>
      </c>
      <c r="N130" s="297" t="s">
        <v>288</v>
      </c>
      <c r="O130" s="297" t="s">
        <v>1954</v>
      </c>
      <c r="P130" s="297" t="s">
        <v>289</v>
      </c>
      <c r="Q130" s="296" t="s">
        <v>1964</v>
      </c>
      <c r="R130" s="299"/>
      <c r="S130" s="299" t="s">
        <v>10</v>
      </c>
      <c r="T130" s="299">
        <v>8080</v>
      </c>
      <c r="U130" s="300">
        <v>2024110010212</v>
      </c>
      <c r="V130" s="299">
        <v>6</v>
      </c>
      <c r="W130" s="301"/>
      <c r="X130" s="301"/>
      <c r="Y130" s="301"/>
      <c r="Z130" s="301"/>
    </row>
    <row r="131" spans="1:26" ht="15.75" customHeight="1">
      <c r="A131" s="296" t="s">
        <v>1958</v>
      </c>
      <c r="B131" s="297" t="s">
        <v>413</v>
      </c>
      <c r="C131" s="297" t="s">
        <v>11</v>
      </c>
      <c r="D131" s="297">
        <v>80111671</v>
      </c>
      <c r="E131" s="297" t="s">
        <v>1344</v>
      </c>
      <c r="F131" s="297" t="s">
        <v>411</v>
      </c>
      <c r="G131" s="297" t="s">
        <v>411</v>
      </c>
      <c r="H131" s="297">
        <v>1</v>
      </c>
      <c r="I131" s="297">
        <v>1</v>
      </c>
      <c r="J131" s="297" t="s">
        <v>84</v>
      </c>
      <c r="K131" s="297" t="s">
        <v>85</v>
      </c>
      <c r="L131" s="298">
        <v>210486000</v>
      </c>
      <c r="M131" s="75">
        <v>-210486000</v>
      </c>
      <c r="N131" s="297" t="s">
        <v>288</v>
      </c>
      <c r="O131" s="297" t="s">
        <v>79</v>
      </c>
      <c r="P131" s="297" t="s">
        <v>289</v>
      </c>
      <c r="Q131" s="296" t="s">
        <v>1964</v>
      </c>
      <c r="R131" s="299"/>
      <c r="S131" s="299" t="s">
        <v>10</v>
      </c>
      <c r="T131" s="299">
        <v>8080</v>
      </c>
      <c r="U131" s="300">
        <v>2024110010212</v>
      </c>
      <c r="V131" s="299">
        <v>6</v>
      </c>
      <c r="W131" s="301"/>
      <c r="X131" s="301"/>
      <c r="Y131" s="301"/>
      <c r="Z131" s="301"/>
    </row>
    <row r="132" spans="1:26" ht="15.75" customHeight="1">
      <c r="A132" s="296" t="s">
        <v>1546</v>
      </c>
      <c r="B132" s="32" t="s">
        <v>1262</v>
      </c>
      <c r="C132" s="297" t="s">
        <v>11</v>
      </c>
      <c r="D132" s="297">
        <v>80111600</v>
      </c>
      <c r="E132" s="297" t="s">
        <v>1981</v>
      </c>
      <c r="F132" s="297" t="s">
        <v>315</v>
      </c>
      <c r="G132" s="297" t="s">
        <v>315</v>
      </c>
      <c r="H132" s="297">
        <v>7</v>
      </c>
      <c r="I132" s="297">
        <v>1</v>
      </c>
      <c r="J132" s="297" t="s">
        <v>84</v>
      </c>
      <c r="K132" s="297" t="s">
        <v>85</v>
      </c>
      <c r="L132" s="298">
        <v>3606000</v>
      </c>
      <c r="M132" s="75">
        <v>25242000</v>
      </c>
      <c r="N132" s="297" t="s">
        <v>288</v>
      </c>
      <c r="O132" s="297" t="s">
        <v>79</v>
      </c>
      <c r="P132" s="297" t="s">
        <v>289</v>
      </c>
      <c r="Q132" s="296" t="s">
        <v>1964</v>
      </c>
      <c r="R132" s="299"/>
      <c r="S132" s="299" t="s">
        <v>10</v>
      </c>
      <c r="T132" s="299">
        <v>8080</v>
      </c>
      <c r="U132" s="300">
        <v>2024110010212</v>
      </c>
      <c r="V132" s="299">
        <v>6</v>
      </c>
      <c r="W132" s="301"/>
      <c r="X132" s="301"/>
      <c r="Y132" s="301"/>
      <c r="Z132" s="301"/>
    </row>
    <row r="133" spans="1:26" ht="15.75" customHeight="1">
      <c r="A133" s="296" t="s">
        <v>1884</v>
      </c>
      <c r="B133" s="297" t="s">
        <v>407</v>
      </c>
      <c r="C133" s="297" t="s">
        <v>11</v>
      </c>
      <c r="D133" s="297" t="s">
        <v>409</v>
      </c>
      <c r="E133" s="297" t="s">
        <v>1203</v>
      </c>
      <c r="F133" s="297" t="s">
        <v>411</v>
      </c>
      <c r="G133" s="297" t="s">
        <v>411</v>
      </c>
      <c r="H133" s="297">
        <v>1</v>
      </c>
      <c r="I133" s="297">
        <v>1</v>
      </c>
      <c r="J133" s="297" t="s">
        <v>412</v>
      </c>
      <c r="K133" s="297" t="s">
        <v>85</v>
      </c>
      <c r="L133" s="298">
        <v>228000000</v>
      </c>
      <c r="M133" s="75">
        <v>-228000000</v>
      </c>
      <c r="N133" s="297" t="s">
        <v>288</v>
      </c>
      <c r="O133" s="297" t="s">
        <v>79</v>
      </c>
      <c r="P133" s="297" t="s">
        <v>289</v>
      </c>
      <c r="Q133" s="296" t="s">
        <v>1964</v>
      </c>
      <c r="R133" s="299"/>
      <c r="S133" s="299" t="s">
        <v>10</v>
      </c>
      <c r="T133" s="299">
        <v>8080</v>
      </c>
      <c r="U133" s="300">
        <v>2024110010212</v>
      </c>
      <c r="V133" s="299">
        <v>6</v>
      </c>
      <c r="W133" s="301"/>
      <c r="X133" s="301"/>
      <c r="Y133" s="301"/>
      <c r="Z133" s="301"/>
    </row>
    <row r="134" spans="1:26" ht="15.75" customHeight="1">
      <c r="A134" s="296" t="s">
        <v>1518</v>
      </c>
      <c r="B134" s="297" t="s">
        <v>407</v>
      </c>
      <c r="C134" s="297" t="s">
        <v>11</v>
      </c>
      <c r="D134" s="297" t="s">
        <v>409</v>
      </c>
      <c r="E134" s="297" t="s">
        <v>1203</v>
      </c>
      <c r="F134" s="297" t="s">
        <v>411</v>
      </c>
      <c r="G134" s="297" t="s">
        <v>411</v>
      </c>
      <c r="H134" s="297">
        <v>1</v>
      </c>
      <c r="I134" s="297">
        <v>1</v>
      </c>
      <c r="J134" s="297" t="s">
        <v>412</v>
      </c>
      <c r="K134" s="297" t="s">
        <v>85</v>
      </c>
      <c r="L134" s="298">
        <v>181817133</v>
      </c>
      <c r="M134" s="75">
        <v>159817133</v>
      </c>
      <c r="N134" s="297" t="s">
        <v>288</v>
      </c>
      <c r="O134" s="297" t="s">
        <v>79</v>
      </c>
      <c r="P134" s="297" t="s">
        <v>289</v>
      </c>
      <c r="Q134" s="296"/>
      <c r="R134" s="299"/>
      <c r="S134" s="299" t="s">
        <v>10</v>
      </c>
      <c r="T134" s="299">
        <v>8080</v>
      </c>
      <c r="U134" s="300">
        <v>2024110010212</v>
      </c>
      <c r="V134" s="299">
        <v>6</v>
      </c>
      <c r="W134" s="301"/>
      <c r="X134" s="301"/>
      <c r="Y134" s="301"/>
      <c r="Z134" s="301"/>
    </row>
    <row r="135" spans="1:26" ht="15.75" customHeight="1">
      <c r="A135" s="296" t="s">
        <v>1884</v>
      </c>
      <c r="B135" s="297" t="s">
        <v>421</v>
      </c>
      <c r="C135" s="297" t="s">
        <v>12</v>
      </c>
      <c r="D135" s="297">
        <v>80111600</v>
      </c>
      <c r="E135" s="297" t="s">
        <v>1347</v>
      </c>
      <c r="F135" s="297" t="s">
        <v>82</v>
      </c>
      <c r="G135" s="297" t="s">
        <v>82</v>
      </c>
      <c r="H135" s="297">
        <v>6</v>
      </c>
      <c r="I135" s="297">
        <v>1</v>
      </c>
      <c r="J135" s="297" t="s">
        <v>84</v>
      </c>
      <c r="K135" s="297" t="s">
        <v>85</v>
      </c>
      <c r="L135" s="298">
        <v>6400000</v>
      </c>
      <c r="M135" s="75">
        <v>-38400000</v>
      </c>
      <c r="N135" s="297" t="s">
        <v>288</v>
      </c>
      <c r="O135" s="297" t="s">
        <v>79</v>
      </c>
      <c r="P135" s="297" t="s">
        <v>289</v>
      </c>
      <c r="Q135" s="296" t="s">
        <v>1982</v>
      </c>
      <c r="R135" s="299"/>
      <c r="S135" s="299" t="s">
        <v>10</v>
      </c>
      <c r="T135" s="299">
        <v>8080</v>
      </c>
      <c r="U135" s="300">
        <v>2024110010212</v>
      </c>
      <c r="V135" s="299">
        <v>6</v>
      </c>
      <c r="W135" s="301"/>
      <c r="X135" s="301"/>
      <c r="Y135" s="301"/>
      <c r="Z135" s="301"/>
    </row>
    <row r="136" spans="1:26" ht="15.75" customHeight="1">
      <c r="A136" s="296" t="s">
        <v>1518</v>
      </c>
      <c r="B136" s="297" t="s">
        <v>421</v>
      </c>
      <c r="C136" s="297" t="s">
        <v>12</v>
      </c>
      <c r="D136" s="297">
        <v>80111600</v>
      </c>
      <c r="E136" s="297" t="s">
        <v>1347</v>
      </c>
      <c r="F136" s="297" t="s">
        <v>82</v>
      </c>
      <c r="G136" s="297" t="s">
        <v>82</v>
      </c>
      <c r="H136" s="297">
        <v>5</v>
      </c>
      <c r="I136" s="297">
        <v>1</v>
      </c>
      <c r="J136" s="297" t="s">
        <v>84</v>
      </c>
      <c r="K136" s="297" t="s">
        <v>85</v>
      </c>
      <c r="L136" s="298">
        <v>6400000</v>
      </c>
      <c r="M136" s="75">
        <v>32000000</v>
      </c>
      <c r="N136" s="297" t="s">
        <v>288</v>
      </c>
      <c r="O136" s="297" t="s">
        <v>79</v>
      </c>
      <c r="P136" s="297" t="s">
        <v>289</v>
      </c>
      <c r="Q136" s="296"/>
      <c r="R136" s="299"/>
      <c r="S136" s="299" t="s">
        <v>10</v>
      </c>
      <c r="T136" s="299">
        <v>8080</v>
      </c>
      <c r="U136" s="300">
        <v>2024110010212</v>
      </c>
      <c r="V136" s="299">
        <v>6</v>
      </c>
      <c r="W136" s="301"/>
      <c r="X136" s="301"/>
      <c r="Y136" s="301"/>
      <c r="Z136" s="301"/>
    </row>
    <row r="137" spans="1:26" ht="15.75" customHeight="1">
      <c r="A137" s="296" t="s">
        <v>1884</v>
      </c>
      <c r="B137" s="297" t="s">
        <v>446</v>
      </c>
      <c r="C137" s="297" t="s">
        <v>12</v>
      </c>
      <c r="D137" s="297">
        <v>80111600</v>
      </c>
      <c r="E137" s="297" t="s">
        <v>1357</v>
      </c>
      <c r="F137" s="297" t="s">
        <v>315</v>
      </c>
      <c r="G137" s="297" t="s">
        <v>315</v>
      </c>
      <c r="H137" s="297">
        <v>4</v>
      </c>
      <c r="I137" s="297">
        <v>1</v>
      </c>
      <c r="J137" s="297" t="s">
        <v>84</v>
      </c>
      <c r="K137" s="297" t="s">
        <v>85</v>
      </c>
      <c r="L137" s="298">
        <v>7000000</v>
      </c>
      <c r="M137" s="75">
        <v>-28000000</v>
      </c>
      <c r="N137" s="297" t="s">
        <v>288</v>
      </c>
      <c r="O137" s="297" t="s">
        <v>79</v>
      </c>
      <c r="P137" s="297" t="s">
        <v>289</v>
      </c>
      <c r="Q137" s="296" t="s">
        <v>1964</v>
      </c>
      <c r="R137" s="299"/>
      <c r="S137" s="299" t="s">
        <v>10</v>
      </c>
      <c r="T137" s="299">
        <v>8080</v>
      </c>
      <c r="U137" s="300">
        <v>2024110010212</v>
      </c>
      <c r="V137" s="299">
        <v>6</v>
      </c>
      <c r="W137" s="301"/>
      <c r="X137" s="301"/>
      <c r="Y137" s="301"/>
      <c r="Z137" s="301"/>
    </row>
    <row r="138" spans="1:26" ht="15.75" customHeight="1">
      <c r="A138" s="296" t="s">
        <v>1518</v>
      </c>
      <c r="B138" s="297" t="s">
        <v>446</v>
      </c>
      <c r="C138" s="297" t="s">
        <v>12</v>
      </c>
      <c r="D138" s="297">
        <v>80111600</v>
      </c>
      <c r="E138" s="297" t="s">
        <v>1357</v>
      </c>
      <c r="F138" s="297" t="s">
        <v>315</v>
      </c>
      <c r="G138" s="297" t="s">
        <v>315</v>
      </c>
      <c r="H138" s="297">
        <v>9</v>
      </c>
      <c r="I138" s="297">
        <v>1</v>
      </c>
      <c r="J138" s="297" t="s">
        <v>84</v>
      </c>
      <c r="K138" s="297" t="s">
        <v>85</v>
      </c>
      <c r="L138" s="298">
        <v>8000000</v>
      </c>
      <c r="M138" s="75">
        <v>72000000</v>
      </c>
      <c r="N138" s="297" t="s">
        <v>288</v>
      </c>
      <c r="O138" s="297" t="s">
        <v>79</v>
      </c>
      <c r="P138" s="297" t="s">
        <v>289</v>
      </c>
      <c r="Q138" s="296"/>
      <c r="R138" s="299"/>
      <c r="S138" s="299" t="s">
        <v>10</v>
      </c>
      <c r="T138" s="299">
        <v>8080</v>
      </c>
      <c r="U138" s="300">
        <v>2024110010212</v>
      </c>
      <c r="V138" s="299">
        <v>6</v>
      </c>
      <c r="W138" s="301"/>
      <c r="X138" s="301"/>
      <c r="Y138" s="301"/>
      <c r="Z138" s="301"/>
    </row>
    <row r="139" spans="1:26" ht="15.75" customHeight="1">
      <c r="A139" s="296" t="s">
        <v>1884</v>
      </c>
      <c r="B139" s="297" t="s">
        <v>447</v>
      </c>
      <c r="C139" s="297" t="s">
        <v>12</v>
      </c>
      <c r="D139" s="297">
        <v>80111600</v>
      </c>
      <c r="E139" s="297" t="s">
        <v>1983</v>
      </c>
      <c r="F139" s="297" t="s">
        <v>83</v>
      </c>
      <c r="G139" s="297" t="s">
        <v>83</v>
      </c>
      <c r="H139" s="297">
        <v>4</v>
      </c>
      <c r="I139" s="297">
        <v>1</v>
      </c>
      <c r="J139" s="297" t="s">
        <v>84</v>
      </c>
      <c r="K139" s="297" t="s">
        <v>85</v>
      </c>
      <c r="L139" s="298">
        <v>7000000</v>
      </c>
      <c r="M139" s="75">
        <v>-28000000</v>
      </c>
      <c r="N139" s="297" t="s">
        <v>288</v>
      </c>
      <c r="O139" s="297" t="s">
        <v>79</v>
      </c>
      <c r="P139" s="297" t="s">
        <v>289</v>
      </c>
      <c r="Q139" s="296" t="s">
        <v>1964</v>
      </c>
      <c r="R139" s="299"/>
      <c r="S139" s="299" t="s">
        <v>10</v>
      </c>
      <c r="T139" s="299">
        <v>8080</v>
      </c>
      <c r="U139" s="300">
        <v>2024110010212</v>
      </c>
      <c r="V139" s="299">
        <v>6</v>
      </c>
      <c r="W139" s="301"/>
      <c r="X139" s="301"/>
      <c r="Y139" s="301"/>
      <c r="Z139" s="301"/>
    </row>
    <row r="140" spans="1:26" ht="15.75" customHeight="1">
      <c r="A140" s="296" t="s">
        <v>1518</v>
      </c>
      <c r="B140" s="297" t="s">
        <v>447</v>
      </c>
      <c r="C140" s="297" t="s">
        <v>12</v>
      </c>
      <c r="D140" s="297">
        <v>80111600</v>
      </c>
      <c r="E140" s="297" t="s">
        <v>1983</v>
      </c>
      <c r="F140" s="297" t="s">
        <v>83</v>
      </c>
      <c r="G140" s="297" t="s">
        <v>83</v>
      </c>
      <c r="H140" s="297">
        <v>6</v>
      </c>
      <c r="I140" s="297">
        <v>1</v>
      </c>
      <c r="J140" s="297" t="s">
        <v>84</v>
      </c>
      <c r="K140" s="297" t="s">
        <v>85</v>
      </c>
      <c r="L140" s="298">
        <v>7000000</v>
      </c>
      <c r="M140" s="75">
        <v>42000000</v>
      </c>
      <c r="N140" s="297" t="s">
        <v>288</v>
      </c>
      <c r="O140" s="297" t="s">
        <v>79</v>
      </c>
      <c r="P140" s="297" t="s">
        <v>289</v>
      </c>
      <c r="Q140" s="296"/>
      <c r="R140" s="299"/>
      <c r="S140" s="299" t="s">
        <v>10</v>
      </c>
      <c r="T140" s="299">
        <v>8080</v>
      </c>
      <c r="U140" s="300">
        <v>2024110010212</v>
      </c>
      <c r="V140" s="299">
        <v>6</v>
      </c>
      <c r="W140" s="301"/>
      <c r="X140" s="301"/>
      <c r="Y140" s="301"/>
      <c r="Z140" s="301"/>
    </row>
    <row r="141" spans="1:26" ht="15.75" customHeight="1">
      <c r="A141" s="296" t="s">
        <v>1958</v>
      </c>
      <c r="B141" s="297" t="s">
        <v>454</v>
      </c>
      <c r="C141" s="297" t="s">
        <v>12</v>
      </c>
      <c r="D141" s="297">
        <v>80111600</v>
      </c>
      <c r="E141" s="297" t="s">
        <v>1360</v>
      </c>
      <c r="F141" s="297" t="s">
        <v>83</v>
      </c>
      <c r="G141" s="297" t="s">
        <v>83</v>
      </c>
      <c r="H141" s="297">
        <v>5</v>
      </c>
      <c r="I141" s="297">
        <v>1</v>
      </c>
      <c r="J141" s="297" t="s">
        <v>84</v>
      </c>
      <c r="K141" s="297" t="s">
        <v>85</v>
      </c>
      <c r="L141" s="298">
        <v>4500000</v>
      </c>
      <c r="M141" s="75">
        <v>-22500000</v>
      </c>
      <c r="N141" s="297" t="s">
        <v>288</v>
      </c>
      <c r="O141" s="297" t="s">
        <v>79</v>
      </c>
      <c r="P141" s="297" t="s">
        <v>289</v>
      </c>
      <c r="Q141" s="296" t="s">
        <v>1959</v>
      </c>
      <c r="R141" s="299"/>
      <c r="S141" s="299" t="s">
        <v>10</v>
      </c>
      <c r="T141" s="299">
        <v>8080</v>
      </c>
      <c r="U141" s="300">
        <v>2024110010212</v>
      </c>
      <c r="V141" s="299">
        <v>6</v>
      </c>
      <c r="W141" s="301"/>
      <c r="X141" s="301"/>
      <c r="Y141" s="301"/>
      <c r="Z141" s="301"/>
    </row>
    <row r="142" spans="1:26" ht="15.75" customHeight="1">
      <c r="A142" s="296" t="s">
        <v>1884</v>
      </c>
      <c r="B142" s="297" t="s">
        <v>455</v>
      </c>
      <c r="C142" s="297" t="s">
        <v>12</v>
      </c>
      <c r="D142" s="297">
        <v>80111600</v>
      </c>
      <c r="E142" s="297" t="s">
        <v>1361</v>
      </c>
      <c r="F142" s="297" t="s">
        <v>411</v>
      </c>
      <c r="G142" s="297" t="s">
        <v>411</v>
      </c>
      <c r="H142" s="297">
        <v>1</v>
      </c>
      <c r="I142" s="297">
        <v>1</v>
      </c>
      <c r="J142" s="297" t="s">
        <v>84</v>
      </c>
      <c r="K142" s="297" t="s">
        <v>85</v>
      </c>
      <c r="L142" s="298">
        <v>41900000</v>
      </c>
      <c r="M142" s="75">
        <v>-41900000</v>
      </c>
      <c r="N142" s="297" t="s">
        <v>288</v>
      </c>
      <c r="O142" s="297" t="s">
        <v>79</v>
      </c>
      <c r="P142" s="297" t="s">
        <v>289</v>
      </c>
      <c r="Q142" s="296" t="s">
        <v>1964</v>
      </c>
      <c r="R142" s="299"/>
      <c r="S142" s="299" t="s">
        <v>10</v>
      </c>
      <c r="T142" s="299">
        <v>8080</v>
      </c>
      <c r="U142" s="300">
        <v>2024110010212</v>
      </c>
      <c r="V142" s="299">
        <v>6</v>
      </c>
      <c r="W142" s="301"/>
      <c r="X142" s="301"/>
      <c r="Y142" s="301"/>
      <c r="Z142" s="301"/>
    </row>
    <row r="143" spans="1:26" ht="15.75" customHeight="1">
      <c r="A143" s="296" t="s">
        <v>1518</v>
      </c>
      <c r="B143" s="297" t="s">
        <v>455</v>
      </c>
      <c r="C143" s="297" t="s">
        <v>12</v>
      </c>
      <c r="D143" s="297">
        <v>80111600</v>
      </c>
      <c r="E143" s="297" t="s">
        <v>1361</v>
      </c>
      <c r="F143" s="297" t="s">
        <v>411</v>
      </c>
      <c r="G143" s="297" t="s">
        <v>411</v>
      </c>
      <c r="H143" s="297">
        <v>1</v>
      </c>
      <c r="I143" s="297">
        <v>1</v>
      </c>
      <c r="J143" s="297" t="s">
        <v>84</v>
      </c>
      <c r="K143" s="297" t="s">
        <v>85</v>
      </c>
      <c r="L143" s="298">
        <v>12800000</v>
      </c>
      <c r="M143" s="75">
        <v>12800000</v>
      </c>
      <c r="N143" s="297" t="s">
        <v>288</v>
      </c>
      <c r="O143" s="297" t="s">
        <v>79</v>
      </c>
      <c r="P143" s="297" t="s">
        <v>289</v>
      </c>
      <c r="Q143" s="296"/>
      <c r="R143" s="299"/>
      <c r="S143" s="299" t="s">
        <v>10</v>
      </c>
      <c r="T143" s="299">
        <v>8080</v>
      </c>
      <c r="U143" s="300">
        <v>2024110010212</v>
      </c>
      <c r="V143" s="299">
        <v>6</v>
      </c>
      <c r="W143" s="301"/>
      <c r="X143" s="301"/>
      <c r="Y143" s="301"/>
      <c r="Z143" s="301"/>
    </row>
    <row r="144" spans="1:26" ht="15.75" customHeight="1">
      <c r="A144" s="296" t="s">
        <v>1984</v>
      </c>
      <c r="B144" s="297" t="s">
        <v>1218</v>
      </c>
      <c r="C144" s="297" t="s">
        <v>1985</v>
      </c>
      <c r="D144" s="297">
        <v>80111601</v>
      </c>
      <c r="E144" s="297" t="s">
        <v>1486</v>
      </c>
      <c r="F144" s="297" t="s">
        <v>82</v>
      </c>
      <c r="G144" s="297" t="s">
        <v>82</v>
      </c>
      <c r="H144" s="297">
        <v>6</v>
      </c>
      <c r="I144" s="297">
        <v>1</v>
      </c>
      <c r="J144" s="297" t="s">
        <v>84</v>
      </c>
      <c r="K144" s="297" t="s">
        <v>85</v>
      </c>
      <c r="L144" s="298">
        <v>5500000</v>
      </c>
      <c r="M144" s="75">
        <v>-33000000</v>
      </c>
      <c r="N144" s="297" t="s">
        <v>288</v>
      </c>
      <c r="O144" s="297" t="s">
        <v>1217</v>
      </c>
      <c r="P144" s="297" t="s">
        <v>1986</v>
      </c>
      <c r="Q144" s="296"/>
      <c r="R144" s="299"/>
      <c r="S144" s="299" t="s">
        <v>25</v>
      </c>
      <c r="T144" s="299">
        <v>8238</v>
      </c>
      <c r="U144" s="300">
        <v>2024110010322</v>
      </c>
      <c r="V144" s="299">
        <v>7</v>
      </c>
      <c r="W144" s="301"/>
      <c r="X144" s="301"/>
      <c r="Y144" s="301"/>
      <c r="Z144" s="301"/>
    </row>
    <row r="145" spans="1:26" ht="15.75" customHeight="1">
      <c r="A145" s="296" t="s">
        <v>1987</v>
      </c>
      <c r="B145" s="297" t="s">
        <v>1218</v>
      </c>
      <c r="C145" s="297" t="s">
        <v>1985</v>
      </c>
      <c r="D145" s="297">
        <v>80111601</v>
      </c>
      <c r="E145" s="297" t="s">
        <v>1486</v>
      </c>
      <c r="F145" s="297" t="s">
        <v>82</v>
      </c>
      <c r="G145" s="297" t="s">
        <v>82</v>
      </c>
      <c r="H145" s="297">
        <v>5</v>
      </c>
      <c r="I145" s="297">
        <v>1</v>
      </c>
      <c r="J145" s="297" t="s">
        <v>84</v>
      </c>
      <c r="K145" s="297" t="s">
        <v>85</v>
      </c>
      <c r="L145" s="298">
        <v>5500000</v>
      </c>
      <c r="M145" s="75">
        <v>27500000</v>
      </c>
      <c r="N145" s="297" t="s">
        <v>288</v>
      </c>
      <c r="O145" s="297" t="s">
        <v>1217</v>
      </c>
      <c r="P145" s="297"/>
      <c r="Q145" s="296"/>
      <c r="R145" s="299"/>
      <c r="S145" s="299" t="s">
        <v>25</v>
      </c>
      <c r="T145" s="299">
        <v>8238</v>
      </c>
      <c r="U145" s="300">
        <v>2024110010322</v>
      </c>
      <c r="V145" s="299">
        <v>7</v>
      </c>
      <c r="W145" s="301"/>
      <c r="X145" s="301"/>
      <c r="Y145" s="301"/>
      <c r="Z145" s="301"/>
    </row>
    <row r="146" spans="1:26" ht="15.75" customHeight="1">
      <c r="A146" s="296" t="s">
        <v>1984</v>
      </c>
      <c r="B146" s="297" t="s">
        <v>1220</v>
      </c>
      <c r="C146" s="297" t="s">
        <v>1985</v>
      </c>
      <c r="D146" s="297">
        <v>80111601</v>
      </c>
      <c r="E146" s="297" t="s">
        <v>1542</v>
      </c>
      <c r="F146" s="297" t="s">
        <v>83</v>
      </c>
      <c r="G146" s="297" t="s">
        <v>83</v>
      </c>
      <c r="H146" s="297">
        <v>5</v>
      </c>
      <c r="I146" s="297">
        <v>1</v>
      </c>
      <c r="J146" s="297" t="s">
        <v>84</v>
      </c>
      <c r="K146" s="297" t="s">
        <v>85</v>
      </c>
      <c r="L146" s="298">
        <v>5500000</v>
      </c>
      <c r="M146" s="75">
        <v>-27500000</v>
      </c>
      <c r="N146" s="297" t="s">
        <v>288</v>
      </c>
      <c r="O146" s="297" t="s">
        <v>1217</v>
      </c>
      <c r="P146" s="297" t="s">
        <v>1988</v>
      </c>
      <c r="Q146" s="296"/>
      <c r="R146" s="299"/>
      <c r="S146" s="299" t="s">
        <v>25</v>
      </c>
      <c r="T146" s="299">
        <v>8238</v>
      </c>
      <c r="U146" s="300">
        <v>2024110010322</v>
      </c>
      <c r="V146" s="299">
        <v>7</v>
      </c>
      <c r="W146" s="301"/>
      <c r="X146" s="301"/>
      <c r="Y146" s="301"/>
      <c r="Z146" s="301"/>
    </row>
    <row r="147" spans="1:26" ht="15.75" customHeight="1">
      <c r="A147" s="296" t="s">
        <v>1987</v>
      </c>
      <c r="B147" s="297" t="s">
        <v>1220</v>
      </c>
      <c r="C147" s="297" t="s">
        <v>1985</v>
      </c>
      <c r="D147" s="297">
        <v>80111600</v>
      </c>
      <c r="E147" s="297" t="s">
        <v>1542</v>
      </c>
      <c r="F147" s="297" t="s">
        <v>83</v>
      </c>
      <c r="G147" s="297" t="s">
        <v>83</v>
      </c>
      <c r="H147" s="297">
        <v>5</v>
      </c>
      <c r="I147" s="297">
        <v>1</v>
      </c>
      <c r="J147" s="297" t="s">
        <v>84</v>
      </c>
      <c r="K147" s="297" t="s">
        <v>85</v>
      </c>
      <c r="L147" s="298">
        <v>7000000</v>
      </c>
      <c r="M147" s="75">
        <v>35000000</v>
      </c>
      <c r="N147" s="297" t="s">
        <v>288</v>
      </c>
      <c r="O147" s="297" t="s">
        <v>1217</v>
      </c>
      <c r="P147" s="297"/>
      <c r="Q147" s="296"/>
      <c r="R147" s="299"/>
      <c r="S147" s="299" t="s">
        <v>25</v>
      </c>
      <c r="T147" s="299">
        <v>8238</v>
      </c>
      <c r="U147" s="300">
        <v>2024110010322</v>
      </c>
      <c r="V147" s="299">
        <v>7</v>
      </c>
      <c r="W147" s="301"/>
      <c r="X147" s="301"/>
      <c r="Y147" s="301"/>
      <c r="Z147" s="301"/>
    </row>
    <row r="148" spans="1:26" ht="15.75" customHeight="1">
      <c r="A148" s="296" t="s">
        <v>1984</v>
      </c>
      <c r="B148" s="297" t="s">
        <v>1223</v>
      </c>
      <c r="C148" s="297" t="s">
        <v>1985</v>
      </c>
      <c r="D148" s="297">
        <v>80111604</v>
      </c>
      <c r="E148" s="297" t="s">
        <v>1222</v>
      </c>
      <c r="F148" s="297" t="s">
        <v>315</v>
      </c>
      <c r="G148" s="297" t="s">
        <v>315</v>
      </c>
      <c r="H148" s="297">
        <v>6</v>
      </c>
      <c r="I148" s="297">
        <v>1</v>
      </c>
      <c r="J148" s="297" t="s">
        <v>84</v>
      </c>
      <c r="K148" s="297" t="s">
        <v>85</v>
      </c>
      <c r="L148" s="298">
        <v>5500000</v>
      </c>
      <c r="M148" s="75">
        <v>-33000000</v>
      </c>
      <c r="N148" s="297" t="s">
        <v>288</v>
      </c>
      <c r="O148" s="297" t="s">
        <v>1217</v>
      </c>
      <c r="P148" s="297" t="s">
        <v>1988</v>
      </c>
      <c r="Q148" s="296"/>
      <c r="R148" s="299"/>
      <c r="S148" s="299" t="s">
        <v>25</v>
      </c>
      <c r="T148" s="299">
        <v>8238</v>
      </c>
      <c r="U148" s="300">
        <v>2024110010322</v>
      </c>
      <c r="V148" s="299">
        <v>7</v>
      </c>
      <c r="W148" s="301"/>
      <c r="X148" s="301"/>
      <c r="Y148" s="301"/>
      <c r="Z148" s="301"/>
    </row>
    <row r="149" spans="1:26" ht="15.75" customHeight="1">
      <c r="A149" s="296" t="s">
        <v>1987</v>
      </c>
      <c r="B149" s="297" t="s">
        <v>1223</v>
      </c>
      <c r="C149" s="297" t="s">
        <v>1985</v>
      </c>
      <c r="D149" s="297">
        <v>80111600</v>
      </c>
      <c r="E149" s="297" t="s">
        <v>1222</v>
      </c>
      <c r="F149" s="297" t="s">
        <v>315</v>
      </c>
      <c r="G149" s="297" t="s">
        <v>315</v>
      </c>
      <c r="H149" s="297">
        <v>10</v>
      </c>
      <c r="I149" s="297">
        <v>1</v>
      </c>
      <c r="J149" s="297" t="s">
        <v>84</v>
      </c>
      <c r="K149" s="297" t="s">
        <v>85</v>
      </c>
      <c r="L149" s="298">
        <v>5900000</v>
      </c>
      <c r="M149" s="75">
        <v>59000000</v>
      </c>
      <c r="N149" s="297" t="s">
        <v>288</v>
      </c>
      <c r="O149" s="297" t="s">
        <v>1217</v>
      </c>
      <c r="P149" s="297"/>
      <c r="Q149" s="296"/>
      <c r="R149" s="299"/>
      <c r="S149" s="299" t="s">
        <v>25</v>
      </c>
      <c r="T149" s="299">
        <v>8238</v>
      </c>
      <c r="U149" s="300">
        <v>2024110010322</v>
      </c>
      <c r="V149" s="299">
        <v>7</v>
      </c>
      <c r="W149" s="301"/>
      <c r="X149" s="301"/>
      <c r="Y149" s="301"/>
      <c r="Z149" s="301"/>
    </row>
    <row r="150" spans="1:26" ht="15.75" customHeight="1">
      <c r="A150" s="296" t="s">
        <v>1989</v>
      </c>
      <c r="B150" s="297" t="s">
        <v>1224</v>
      </c>
      <c r="C150" s="297" t="s">
        <v>1985</v>
      </c>
      <c r="D150" s="297">
        <v>80111606</v>
      </c>
      <c r="E150" s="297" t="s">
        <v>1990</v>
      </c>
      <c r="F150" s="297" t="s">
        <v>461</v>
      </c>
      <c r="G150" s="297" t="s">
        <v>461</v>
      </c>
      <c r="H150" s="297">
        <v>4</v>
      </c>
      <c r="I150" s="297">
        <v>1</v>
      </c>
      <c r="J150" s="297" t="s">
        <v>84</v>
      </c>
      <c r="K150" s="297" t="s">
        <v>85</v>
      </c>
      <c r="L150" s="298">
        <v>3600000</v>
      </c>
      <c r="M150" s="75">
        <v>-14400000</v>
      </c>
      <c r="N150" s="297" t="s">
        <v>288</v>
      </c>
      <c r="O150" s="297" t="s">
        <v>1217</v>
      </c>
      <c r="P150" s="297" t="s">
        <v>1991</v>
      </c>
      <c r="Q150" s="296"/>
      <c r="R150" s="299"/>
      <c r="S150" s="299" t="s">
        <v>25</v>
      </c>
      <c r="T150" s="299">
        <v>8238</v>
      </c>
      <c r="U150" s="300">
        <v>2024110010322</v>
      </c>
      <c r="V150" s="299">
        <v>7</v>
      </c>
      <c r="W150" s="301"/>
      <c r="X150" s="301"/>
      <c r="Y150" s="301"/>
      <c r="Z150" s="301"/>
    </row>
    <row r="151" spans="1:26" ht="15.75" customHeight="1">
      <c r="A151" s="296" t="s">
        <v>1984</v>
      </c>
      <c r="B151" s="297" t="s">
        <v>1227</v>
      </c>
      <c r="C151" s="297" t="s">
        <v>1985</v>
      </c>
      <c r="D151" s="297">
        <v>80111608</v>
      </c>
      <c r="E151" s="297" t="s">
        <v>1992</v>
      </c>
      <c r="F151" s="297" t="s">
        <v>83</v>
      </c>
      <c r="G151" s="297" t="s">
        <v>83</v>
      </c>
      <c r="H151" s="297">
        <v>5</v>
      </c>
      <c r="I151" s="297">
        <v>1</v>
      </c>
      <c r="J151" s="297" t="s">
        <v>84</v>
      </c>
      <c r="K151" s="297" t="s">
        <v>85</v>
      </c>
      <c r="L151" s="298">
        <v>3500000</v>
      </c>
      <c r="M151" s="75">
        <v>-17500000</v>
      </c>
      <c r="N151" s="297" t="s">
        <v>288</v>
      </c>
      <c r="O151" s="297" t="s">
        <v>1217</v>
      </c>
      <c r="P151" s="297" t="s">
        <v>1993</v>
      </c>
      <c r="Q151" s="296"/>
      <c r="R151" s="299"/>
      <c r="S151" s="299" t="s">
        <v>25</v>
      </c>
      <c r="T151" s="299">
        <v>8238</v>
      </c>
      <c r="U151" s="300">
        <v>2024110010322</v>
      </c>
      <c r="V151" s="299">
        <v>7</v>
      </c>
      <c r="W151" s="301"/>
      <c r="X151" s="301"/>
      <c r="Y151" s="301"/>
      <c r="Z151" s="301"/>
    </row>
    <row r="152" spans="1:26" ht="15.75" customHeight="1">
      <c r="A152" s="296" t="s">
        <v>1987</v>
      </c>
      <c r="B152" s="297" t="s">
        <v>1227</v>
      </c>
      <c r="C152" s="297" t="s">
        <v>1985</v>
      </c>
      <c r="D152" s="297">
        <v>80111600</v>
      </c>
      <c r="E152" s="297" t="s">
        <v>1229</v>
      </c>
      <c r="F152" s="297" t="s">
        <v>83</v>
      </c>
      <c r="G152" s="297" t="s">
        <v>83</v>
      </c>
      <c r="H152" s="297">
        <v>8</v>
      </c>
      <c r="I152" s="297">
        <v>1</v>
      </c>
      <c r="J152" s="297" t="s">
        <v>84</v>
      </c>
      <c r="K152" s="297" t="s">
        <v>85</v>
      </c>
      <c r="L152" s="298">
        <v>3500000</v>
      </c>
      <c r="M152" s="75">
        <v>28000000</v>
      </c>
      <c r="N152" s="297" t="s">
        <v>288</v>
      </c>
      <c r="O152" s="297" t="s">
        <v>1217</v>
      </c>
      <c r="P152" s="297"/>
      <c r="Q152" s="296"/>
      <c r="R152" s="299"/>
      <c r="S152" s="299" t="s">
        <v>25</v>
      </c>
      <c r="T152" s="299">
        <v>8238</v>
      </c>
      <c r="U152" s="300">
        <v>2024110010322</v>
      </c>
      <c r="V152" s="299">
        <v>7</v>
      </c>
      <c r="W152" s="301"/>
      <c r="X152" s="301"/>
      <c r="Y152" s="301"/>
      <c r="Z152" s="301"/>
    </row>
    <row r="153" spans="1:26" ht="15.75" customHeight="1">
      <c r="A153" s="296" t="s">
        <v>1984</v>
      </c>
      <c r="B153" s="297" t="s">
        <v>1230</v>
      </c>
      <c r="C153" s="297" t="s">
        <v>1985</v>
      </c>
      <c r="D153" s="297">
        <v>80111610</v>
      </c>
      <c r="E153" s="297" t="s">
        <v>1495</v>
      </c>
      <c r="F153" s="297" t="s">
        <v>83</v>
      </c>
      <c r="G153" s="297" t="s">
        <v>83</v>
      </c>
      <c r="H153" s="297">
        <v>6</v>
      </c>
      <c r="I153" s="297">
        <v>1</v>
      </c>
      <c r="J153" s="297" t="s">
        <v>84</v>
      </c>
      <c r="K153" s="297" t="s">
        <v>85</v>
      </c>
      <c r="L153" s="298">
        <v>33590000</v>
      </c>
      <c r="M153" s="298">
        <v>33590000</v>
      </c>
      <c r="N153" s="297" t="s">
        <v>288</v>
      </c>
      <c r="O153" s="297" t="s">
        <v>1217</v>
      </c>
      <c r="P153" s="297" t="s">
        <v>1988</v>
      </c>
      <c r="Q153" s="296"/>
      <c r="R153" s="299"/>
      <c r="S153" s="299" t="s">
        <v>25</v>
      </c>
      <c r="T153" s="299">
        <v>8238</v>
      </c>
      <c r="U153" s="300">
        <v>2024110010322</v>
      </c>
      <c r="V153" s="299">
        <v>7</v>
      </c>
      <c r="W153" s="301"/>
      <c r="X153" s="301"/>
      <c r="Y153" s="301"/>
      <c r="Z153" s="301"/>
    </row>
    <row r="154" spans="1:26" ht="15.75" customHeight="1">
      <c r="A154" s="296" t="s">
        <v>1989</v>
      </c>
      <c r="B154" s="297" t="s">
        <v>1230</v>
      </c>
      <c r="C154" s="297" t="s">
        <v>1985</v>
      </c>
      <c r="D154" s="297">
        <v>80111600</v>
      </c>
      <c r="E154" s="297" t="s">
        <v>1495</v>
      </c>
      <c r="F154" s="297" t="s">
        <v>83</v>
      </c>
      <c r="G154" s="297" t="s">
        <v>83</v>
      </c>
      <c r="H154" s="297">
        <v>1</v>
      </c>
      <c r="I154" s="297">
        <v>1</v>
      </c>
      <c r="J154" s="297" t="s">
        <v>84</v>
      </c>
      <c r="K154" s="297" t="s">
        <v>85</v>
      </c>
      <c r="L154" s="298" t="s">
        <v>1739</v>
      </c>
      <c r="M154" s="75">
        <v>0</v>
      </c>
      <c r="N154" s="297" t="s">
        <v>288</v>
      </c>
      <c r="O154" s="297" t="s">
        <v>1217</v>
      </c>
      <c r="P154" s="297"/>
      <c r="Q154" s="296"/>
      <c r="R154" s="299"/>
      <c r="S154" s="299" t="s">
        <v>25</v>
      </c>
      <c r="T154" s="299">
        <v>8238</v>
      </c>
      <c r="U154" s="300">
        <v>2024110010322</v>
      </c>
      <c r="V154" s="299">
        <v>7</v>
      </c>
      <c r="W154" s="301"/>
      <c r="X154" s="301"/>
      <c r="Y154" s="301"/>
      <c r="Z154" s="301"/>
    </row>
    <row r="155" spans="1:26" ht="15.75" customHeight="1">
      <c r="A155" s="296" t="s">
        <v>1984</v>
      </c>
      <c r="B155" s="297" t="s">
        <v>1219</v>
      </c>
      <c r="C155" s="297" t="s">
        <v>1985</v>
      </c>
      <c r="D155" s="297">
        <v>80111602</v>
      </c>
      <c r="E155" s="297" t="s">
        <v>1994</v>
      </c>
      <c r="F155" s="297" t="s">
        <v>461</v>
      </c>
      <c r="G155" s="302" t="s">
        <v>461</v>
      </c>
      <c r="H155" s="302">
        <v>5</v>
      </c>
      <c r="I155" s="297">
        <v>1</v>
      </c>
      <c r="J155" s="297" t="s">
        <v>84</v>
      </c>
      <c r="K155" s="303" t="s">
        <v>85</v>
      </c>
      <c r="L155" s="298">
        <v>3600000</v>
      </c>
      <c r="M155" s="304">
        <v>18000000</v>
      </c>
      <c r="N155" s="305" t="s">
        <v>288</v>
      </c>
      <c r="O155" s="297" t="s">
        <v>79</v>
      </c>
      <c r="P155" s="297" t="s">
        <v>1217</v>
      </c>
      <c r="Q155" s="296"/>
      <c r="R155" s="299"/>
      <c r="S155" s="299" t="s">
        <v>25</v>
      </c>
      <c r="T155" s="299">
        <v>8238</v>
      </c>
      <c r="U155" s="300">
        <v>2024110010322</v>
      </c>
      <c r="V155" s="299">
        <v>7</v>
      </c>
      <c r="W155" s="301"/>
      <c r="X155" s="301"/>
      <c r="Y155" s="301"/>
      <c r="Z155" s="301"/>
    </row>
    <row r="156" spans="1:26" ht="15.75" customHeight="1">
      <c r="A156" s="296" t="s">
        <v>1987</v>
      </c>
      <c r="B156" s="297" t="s">
        <v>1219</v>
      </c>
      <c r="C156" s="297" t="s">
        <v>1985</v>
      </c>
      <c r="D156" s="297">
        <v>80111602</v>
      </c>
      <c r="E156" s="297" t="s">
        <v>1994</v>
      </c>
      <c r="F156" s="297" t="s">
        <v>309</v>
      </c>
      <c r="G156" s="297" t="s">
        <v>309</v>
      </c>
      <c r="H156" s="297">
        <v>4.5</v>
      </c>
      <c r="I156" s="297">
        <v>1</v>
      </c>
      <c r="J156" s="297" t="s">
        <v>84</v>
      </c>
      <c r="K156" s="297" t="s">
        <v>85</v>
      </c>
      <c r="L156" s="298">
        <v>3600000</v>
      </c>
      <c r="M156" s="75">
        <v>16490000</v>
      </c>
      <c r="N156" s="305" t="s">
        <v>288</v>
      </c>
      <c r="O156" s="297" t="s">
        <v>79</v>
      </c>
      <c r="P156" s="297" t="s">
        <v>1217</v>
      </c>
      <c r="Q156" s="296" t="s">
        <v>1995</v>
      </c>
      <c r="R156" s="299"/>
      <c r="S156" s="299" t="s">
        <v>25</v>
      </c>
      <c r="T156" s="299">
        <v>8238</v>
      </c>
      <c r="U156" s="300">
        <v>2024110010322</v>
      </c>
      <c r="V156" s="299">
        <v>7</v>
      </c>
      <c r="W156" s="301"/>
      <c r="X156" s="301"/>
      <c r="Y156" s="301"/>
      <c r="Z156" s="301"/>
    </row>
    <row r="157" spans="1:26" ht="15.75" customHeight="1">
      <c r="A157" s="296" t="s">
        <v>1884</v>
      </c>
      <c r="B157" s="297" t="s">
        <v>618</v>
      </c>
      <c r="C157" s="297" t="s">
        <v>31</v>
      </c>
      <c r="D157" s="297">
        <v>80111600</v>
      </c>
      <c r="E157" s="297" t="s">
        <v>617</v>
      </c>
      <c r="F157" s="297" t="s">
        <v>461</v>
      </c>
      <c r="G157" s="297" t="s">
        <v>309</v>
      </c>
      <c r="H157" s="297">
        <v>6</v>
      </c>
      <c r="I157" s="297">
        <v>1</v>
      </c>
      <c r="J157" s="306" t="s">
        <v>84</v>
      </c>
      <c r="K157" s="297" t="s">
        <v>85</v>
      </c>
      <c r="L157" s="298">
        <v>3156000</v>
      </c>
      <c r="M157" s="298">
        <v>18936000</v>
      </c>
      <c r="N157" s="305" t="s">
        <v>611</v>
      </c>
      <c r="O157" s="297" t="s">
        <v>79</v>
      </c>
      <c r="P157" s="297" t="s">
        <v>463</v>
      </c>
      <c r="Q157" s="296"/>
      <c r="R157" s="299"/>
      <c r="S157" s="299" t="s">
        <v>28</v>
      </c>
      <c r="T157" s="299">
        <v>8131</v>
      </c>
      <c r="U157" s="300">
        <v>2024110010238</v>
      </c>
      <c r="V157" s="299">
        <v>8</v>
      </c>
      <c r="W157" s="301"/>
      <c r="X157" s="301"/>
      <c r="Y157" s="301"/>
      <c r="Z157" s="301"/>
    </row>
    <row r="158" spans="1:26" ht="15.75" customHeight="1">
      <c r="A158" s="296" t="s">
        <v>1518</v>
      </c>
      <c r="B158" s="297" t="s">
        <v>618</v>
      </c>
      <c r="C158" s="297" t="s">
        <v>31</v>
      </c>
      <c r="D158" s="297">
        <v>80111600</v>
      </c>
      <c r="E158" s="297" t="s">
        <v>1996</v>
      </c>
      <c r="F158" s="297" t="s">
        <v>309</v>
      </c>
      <c r="G158" s="297" t="s">
        <v>309</v>
      </c>
      <c r="H158" s="297">
        <v>5</v>
      </c>
      <c r="I158" s="297">
        <v>1</v>
      </c>
      <c r="J158" s="306" t="s">
        <v>84</v>
      </c>
      <c r="K158" s="297" t="s">
        <v>85</v>
      </c>
      <c r="L158" s="298">
        <v>3100000</v>
      </c>
      <c r="M158" s="298">
        <v>15500000</v>
      </c>
      <c r="N158" s="305" t="s">
        <v>611</v>
      </c>
      <c r="O158" s="297" t="s">
        <v>79</v>
      </c>
      <c r="P158" s="297" t="s">
        <v>463</v>
      </c>
      <c r="Q158" s="296" t="s">
        <v>1997</v>
      </c>
      <c r="R158" s="299"/>
      <c r="S158" s="299" t="s">
        <v>28</v>
      </c>
      <c r="T158" s="299">
        <v>8131</v>
      </c>
      <c r="U158" s="300">
        <v>2024110010238</v>
      </c>
      <c r="V158" s="299">
        <v>8</v>
      </c>
      <c r="W158" s="301"/>
      <c r="X158" s="301"/>
      <c r="Y158" s="301"/>
      <c r="Z158" s="301"/>
    </row>
    <row r="159" spans="1:26" ht="15.75" customHeight="1">
      <c r="A159" s="296" t="s">
        <v>1884</v>
      </c>
      <c r="B159" s="297" t="s">
        <v>1998</v>
      </c>
      <c r="C159" s="297" t="s">
        <v>31</v>
      </c>
      <c r="D159" s="297">
        <v>80111600</v>
      </c>
      <c r="E159" s="297" t="s">
        <v>1999</v>
      </c>
      <c r="F159" s="297" t="s">
        <v>83</v>
      </c>
      <c r="G159" s="297" t="s">
        <v>315</v>
      </c>
      <c r="H159" s="297">
        <v>6</v>
      </c>
      <c r="I159" s="297">
        <v>1</v>
      </c>
      <c r="J159" s="306" t="s">
        <v>84</v>
      </c>
      <c r="K159" s="297" t="s">
        <v>85</v>
      </c>
      <c r="L159" s="298">
        <v>3156000</v>
      </c>
      <c r="M159" s="298">
        <v>18936000</v>
      </c>
      <c r="N159" s="305" t="s">
        <v>611</v>
      </c>
      <c r="O159" s="297" t="s">
        <v>79</v>
      </c>
      <c r="P159" s="297" t="s">
        <v>463</v>
      </c>
      <c r="Q159" s="296"/>
      <c r="R159" s="299"/>
      <c r="S159" s="299" t="s">
        <v>28</v>
      </c>
      <c r="T159" s="299">
        <v>8131</v>
      </c>
      <c r="U159" s="300">
        <v>2024110010238</v>
      </c>
      <c r="V159" s="299">
        <v>8</v>
      </c>
      <c r="W159" s="301"/>
      <c r="X159" s="301"/>
      <c r="Y159" s="301"/>
      <c r="Z159" s="301"/>
    </row>
    <row r="160" spans="1:26" ht="15.75" customHeight="1">
      <c r="A160" s="296" t="s">
        <v>1518</v>
      </c>
      <c r="B160" s="297" t="s">
        <v>621</v>
      </c>
      <c r="C160" s="297" t="s">
        <v>31</v>
      </c>
      <c r="D160" s="297">
        <v>80111600</v>
      </c>
      <c r="E160" s="297" t="s">
        <v>1999</v>
      </c>
      <c r="F160" s="297" t="s">
        <v>309</v>
      </c>
      <c r="G160" s="297" t="s">
        <v>309</v>
      </c>
      <c r="H160" s="297">
        <v>5</v>
      </c>
      <c r="I160" s="297">
        <v>1</v>
      </c>
      <c r="J160" s="306" t="s">
        <v>84</v>
      </c>
      <c r="K160" s="297" t="s">
        <v>85</v>
      </c>
      <c r="L160" s="298">
        <v>3100000</v>
      </c>
      <c r="M160" s="298">
        <v>15500000</v>
      </c>
      <c r="N160" s="305" t="s">
        <v>611</v>
      </c>
      <c r="O160" s="297" t="s">
        <v>79</v>
      </c>
      <c r="P160" s="297" t="s">
        <v>463</v>
      </c>
      <c r="Q160" s="296" t="s">
        <v>2000</v>
      </c>
      <c r="R160" s="299"/>
      <c r="S160" s="299" t="s">
        <v>28</v>
      </c>
      <c r="T160" s="299">
        <v>8131</v>
      </c>
      <c r="U160" s="300">
        <v>2024110010238</v>
      </c>
      <c r="V160" s="299">
        <v>8</v>
      </c>
      <c r="W160" s="301"/>
      <c r="X160" s="301"/>
      <c r="Y160" s="301"/>
      <c r="Z160" s="301"/>
    </row>
    <row r="161" spans="1:26" ht="15.75" customHeight="1">
      <c r="A161" s="296" t="s">
        <v>1884</v>
      </c>
      <c r="B161" s="297" t="s">
        <v>642</v>
      </c>
      <c r="C161" s="297" t="s">
        <v>31</v>
      </c>
      <c r="D161" s="297">
        <v>80111600</v>
      </c>
      <c r="E161" s="297" t="s">
        <v>617</v>
      </c>
      <c r="F161" s="297" t="s">
        <v>2001</v>
      </c>
      <c r="G161" s="297" t="s">
        <v>682</v>
      </c>
      <c r="H161" s="297">
        <v>2.9</v>
      </c>
      <c r="I161" s="297">
        <v>1</v>
      </c>
      <c r="J161" s="306" t="s">
        <v>84</v>
      </c>
      <c r="K161" s="297" t="s">
        <v>85</v>
      </c>
      <c r="L161" s="298">
        <v>3156000</v>
      </c>
      <c r="M161" s="298">
        <v>9152400</v>
      </c>
      <c r="N161" s="305" t="s">
        <v>611</v>
      </c>
      <c r="O161" s="297" t="s">
        <v>79</v>
      </c>
      <c r="P161" s="297" t="s">
        <v>463</v>
      </c>
      <c r="Q161" s="296"/>
      <c r="R161" s="299"/>
      <c r="S161" s="299" t="s">
        <v>28</v>
      </c>
      <c r="T161" s="299">
        <v>8131</v>
      </c>
      <c r="U161" s="300">
        <v>2024110010238</v>
      </c>
      <c r="V161" s="299">
        <v>8</v>
      </c>
      <c r="W161" s="301"/>
      <c r="X161" s="301"/>
      <c r="Y161" s="301"/>
      <c r="Z161" s="301"/>
    </row>
    <row r="162" spans="1:26" ht="15.75" customHeight="1">
      <c r="A162" s="296" t="s">
        <v>1518</v>
      </c>
      <c r="B162" s="297" t="s">
        <v>642</v>
      </c>
      <c r="C162" s="297" t="s">
        <v>31</v>
      </c>
      <c r="D162" s="297">
        <v>80111600</v>
      </c>
      <c r="E162" s="297" t="s">
        <v>2002</v>
      </c>
      <c r="F162" s="297" t="s">
        <v>2001</v>
      </c>
      <c r="G162" s="297" t="s">
        <v>682</v>
      </c>
      <c r="H162" s="297"/>
      <c r="I162" s="297"/>
      <c r="J162" s="306" t="s">
        <v>84</v>
      </c>
      <c r="K162" s="297" t="s">
        <v>85</v>
      </c>
      <c r="L162" s="298"/>
      <c r="M162" s="298">
        <v>244400</v>
      </c>
      <c r="N162" s="305" t="s">
        <v>611</v>
      </c>
      <c r="O162" s="297" t="s">
        <v>79</v>
      </c>
      <c r="P162" s="297" t="s">
        <v>463</v>
      </c>
      <c r="Q162" s="296" t="s">
        <v>2003</v>
      </c>
      <c r="R162" s="299"/>
      <c r="S162" s="299" t="s">
        <v>28</v>
      </c>
      <c r="T162" s="299">
        <v>8131</v>
      </c>
      <c r="U162" s="300">
        <v>2024110010238</v>
      </c>
      <c r="V162" s="299">
        <v>8</v>
      </c>
      <c r="W162" s="301"/>
      <c r="X162" s="301"/>
      <c r="Y162" s="301"/>
      <c r="Z162" s="301"/>
    </row>
    <row r="163" spans="1:26" ht="15.75" customHeight="1">
      <c r="A163" s="296" t="s">
        <v>1884</v>
      </c>
      <c r="B163" s="297" t="s">
        <v>622</v>
      </c>
      <c r="C163" s="297" t="s">
        <v>31</v>
      </c>
      <c r="D163" s="297">
        <v>80111600</v>
      </c>
      <c r="E163" s="297" t="s">
        <v>617</v>
      </c>
      <c r="F163" s="297" t="s">
        <v>461</v>
      </c>
      <c r="G163" s="297" t="s">
        <v>309</v>
      </c>
      <c r="H163" s="297">
        <v>6</v>
      </c>
      <c r="I163" s="297">
        <v>1</v>
      </c>
      <c r="J163" s="306" t="s">
        <v>84</v>
      </c>
      <c r="K163" s="297" t="s">
        <v>85</v>
      </c>
      <c r="L163" s="298">
        <v>3156000</v>
      </c>
      <c r="M163" s="298">
        <v>18936000</v>
      </c>
      <c r="N163" s="305" t="s">
        <v>611</v>
      </c>
      <c r="O163" s="297" t="s">
        <v>79</v>
      </c>
      <c r="P163" s="297" t="s">
        <v>463</v>
      </c>
      <c r="Q163" s="296"/>
      <c r="R163" s="299"/>
      <c r="S163" s="299" t="s">
        <v>28</v>
      </c>
      <c r="T163" s="299">
        <v>8131</v>
      </c>
      <c r="U163" s="300">
        <v>2024110010238</v>
      </c>
      <c r="V163" s="299">
        <v>8</v>
      </c>
      <c r="W163" s="301"/>
      <c r="X163" s="301"/>
      <c r="Y163" s="301"/>
      <c r="Z163" s="301"/>
    </row>
    <row r="164" spans="1:26" ht="15.75" customHeight="1">
      <c r="A164" s="296" t="s">
        <v>1518</v>
      </c>
      <c r="B164" s="297" t="s">
        <v>622</v>
      </c>
      <c r="C164" s="297" t="s">
        <v>31</v>
      </c>
      <c r="D164" s="297">
        <v>80111600</v>
      </c>
      <c r="E164" s="297" t="s">
        <v>617</v>
      </c>
      <c r="F164" s="297" t="s">
        <v>309</v>
      </c>
      <c r="G164" s="297" t="s">
        <v>309</v>
      </c>
      <c r="H164" s="297">
        <v>10</v>
      </c>
      <c r="I164" s="297">
        <v>1</v>
      </c>
      <c r="J164" s="306" t="s">
        <v>84</v>
      </c>
      <c r="K164" s="297" t="s">
        <v>85</v>
      </c>
      <c r="L164" s="298">
        <v>3156000</v>
      </c>
      <c r="M164" s="298">
        <v>31560000</v>
      </c>
      <c r="N164" s="305" t="s">
        <v>611</v>
      </c>
      <c r="O164" s="297" t="s">
        <v>79</v>
      </c>
      <c r="P164" s="297" t="s">
        <v>463</v>
      </c>
      <c r="Q164" s="296" t="s">
        <v>2004</v>
      </c>
      <c r="R164" s="299"/>
      <c r="S164" s="299" t="s">
        <v>28</v>
      </c>
      <c r="T164" s="299">
        <v>8131</v>
      </c>
      <c r="U164" s="300">
        <v>2024110010238</v>
      </c>
      <c r="V164" s="299">
        <v>8</v>
      </c>
      <c r="W164" s="301"/>
      <c r="X164" s="301"/>
      <c r="Y164" s="301"/>
      <c r="Z164" s="301"/>
    </row>
    <row r="165" spans="1:26" ht="15.75" customHeight="1">
      <c r="A165" s="296" t="s">
        <v>1884</v>
      </c>
      <c r="B165" s="297" t="s">
        <v>614</v>
      </c>
      <c r="C165" s="297" t="s">
        <v>31</v>
      </c>
      <c r="D165" s="297">
        <v>80111600</v>
      </c>
      <c r="E165" s="297" t="s">
        <v>617</v>
      </c>
      <c r="F165" s="297" t="s">
        <v>179</v>
      </c>
      <c r="G165" s="297" t="s">
        <v>179</v>
      </c>
      <c r="H165" s="297">
        <v>6</v>
      </c>
      <c r="I165" s="297">
        <v>1</v>
      </c>
      <c r="J165" s="306" t="s">
        <v>84</v>
      </c>
      <c r="K165" s="297" t="s">
        <v>85</v>
      </c>
      <c r="L165" s="298">
        <v>3156000</v>
      </c>
      <c r="M165" s="298">
        <v>18936000</v>
      </c>
      <c r="N165" s="305" t="s">
        <v>611</v>
      </c>
      <c r="O165" s="297" t="s">
        <v>79</v>
      </c>
      <c r="P165" s="297" t="s">
        <v>463</v>
      </c>
      <c r="Q165" s="296"/>
      <c r="R165" s="299"/>
      <c r="S165" s="299" t="s">
        <v>28</v>
      </c>
      <c r="T165" s="299">
        <v>8131</v>
      </c>
      <c r="U165" s="300">
        <v>2024110010238</v>
      </c>
      <c r="V165" s="299">
        <v>8</v>
      </c>
      <c r="W165" s="301"/>
      <c r="X165" s="301"/>
      <c r="Y165" s="301"/>
      <c r="Z165" s="301"/>
    </row>
    <row r="166" spans="1:26" ht="15.75" customHeight="1">
      <c r="A166" s="296" t="s">
        <v>1518</v>
      </c>
      <c r="B166" s="297" t="s">
        <v>614</v>
      </c>
      <c r="C166" s="297" t="s">
        <v>31</v>
      </c>
      <c r="D166" s="297">
        <v>80111600</v>
      </c>
      <c r="E166" s="297" t="s">
        <v>617</v>
      </c>
      <c r="F166" s="297" t="s">
        <v>179</v>
      </c>
      <c r="G166" s="297" t="s">
        <v>179</v>
      </c>
      <c r="H166" s="297">
        <v>7</v>
      </c>
      <c r="I166" s="297">
        <v>1</v>
      </c>
      <c r="J166" s="306" t="s">
        <v>84</v>
      </c>
      <c r="K166" s="297" t="s">
        <v>85</v>
      </c>
      <c r="L166" s="298">
        <v>3156000</v>
      </c>
      <c r="M166" s="298">
        <v>22092000</v>
      </c>
      <c r="N166" s="305" t="s">
        <v>611</v>
      </c>
      <c r="O166" s="297" t="s">
        <v>79</v>
      </c>
      <c r="P166" s="297" t="s">
        <v>463</v>
      </c>
      <c r="Q166" s="296" t="s">
        <v>2004</v>
      </c>
      <c r="R166" s="299"/>
      <c r="S166" s="299" t="s">
        <v>28</v>
      </c>
      <c r="T166" s="299">
        <v>8131</v>
      </c>
      <c r="U166" s="300">
        <v>2024110010238</v>
      </c>
      <c r="V166" s="299">
        <v>8</v>
      </c>
      <c r="W166" s="301"/>
      <c r="X166" s="301"/>
      <c r="Y166" s="301"/>
      <c r="Z166" s="301"/>
    </row>
    <row r="167" spans="1:26" ht="15.75" customHeight="1">
      <c r="A167" s="296" t="s">
        <v>1884</v>
      </c>
      <c r="B167" s="297" t="s">
        <v>497</v>
      </c>
      <c r="C167" s="297" t="s">
        <v>31</v>
      </c>
      <c r="D167" s="297">
        <v>80111600</v>
      </c>
      <c r="E167" s="297" t="s">
        <v>2005</v>
      </c>
      <c r="F167" s="297" t="s">
        <v>411</v>
      </c>
      <c r="G167" s="297" t="s">
        <v>461</v>
      </c>
      <c r="H167" s="297">
        <v>6</v>
      </c>
      <c r="I167" s="297">
        <v>1</v>
      </c>
      <c r="J167" s="306" t="s">
        <v>84</v>
      </c>
      <c r="K167" s="297" t="s">
        <v>85</v>
      </c>
      <c r="L167" s="298">
        <v>4500000</v>
      </c>
      <c r="M167" s="298">
        <v>27000000</v>
      </c>
      <c r="N167" s="305" t="s">
        <v>2006</v>
      </c>
      <c r="O167" s="297" t="s">
        <v>79</v>
      </c>
      <c r="P167" s="297" t="s">
        <v>481</v>
      </c>
      <c r="Q167" s="296"/>
      <c r="R167" s="299"/>
      <c r="S167" s="299" t="s">
        <v>28</v>
      </c>
      <c r="T167" s="299">
        <v>8131</v>
      </c>
      <c r="U167" s="300">
        <v>2024110010238</v>
      </c>
      <c r="V167" s="299">
        <v>8</v>
      </c>
      <c r="W167" s="301"/>
      <c r="X167" s="301"/>
      <c r="Y167" s="301"/>
      <c r="Z167" s="301"/>
    </row>
    <row r="168" spans="1:26" ht="15.75" customHeight="1">
      <c r="A168" s="296" t="s">
        <v>1518</v>
      </c>
      <c r="B168" s="297" t="s">
        <v>497</v>
      </c>
      <c r="C168" s="297" t="s">
        <v>31</v>
      </c>
      <c r="D168" s="297">
        <v>80111600</v>
      </c>
      <c r="E168" s="297" t="s">
        <v>2005</v>
      </c>
      <c r="F168" s="297" t="s">
        <v>309</v>
      </c>
      <c r="G168" s="297" t="s">
        <v>309</v>
      </c>
      <c r="H168" s="297">
        <v>7</v>
      </c>
      <c r="I168" s="297">
        <v>1</v>
      </c>
      <c r="J168" s="306" t="s">
        <v>84</v>
      </c>
      <c r="K168" s="297" t="s">
        <v>85</v>
      </c>
      <c r="L168" s="298">
        <v>4500000</v>
      </c>
      <c r="M168" s="298">
        <v>31500000</v>
      </c>
      <c r="N168" s="305" t="s">
        <v>2006</v>
      </c>
      <c r="O168" s="297" t="s">
        <v>79</v>
      </c>
      <c r="P168" s="297" t="s">
        <v>481</v>
      </c>
      <c r="Q168" s="296" t="s">
        <v>2007</v>
      </c>
      <c r="R168" s="299"/>
      <c r="S168" s="299" t="s">
        <v>28</v>
      </c>
      <c r="T168" s="299">
        <v>8131</v>
      </c>
      <c r="U168" s="300">
        <v>2024110010238</v>
      </c>
      <c r="V168" s="299">
        <v>8</v>
      </c>
      <c r="W168" s="301"/>
      <c r="X168" s="301"/>
      <c r="Y168" s="301"/>
      <c r="Z168" s="301"/>
    </row>
    <row r="169" spans="1:26" ht="15.75" customHeight="1">
      <c r="A169" s="296" t="s">
        <v>1884</v>
      </c>
      <c r="B169" s="297" t="s">
        <v>532</v>
      </c>
      <c r="C169" s="297" t="s">
        <v>31</v>
      </c>
      <c r="D169" s="297">
        <v>80111600</v>
      </c>
      <c r="E169" s="297" t="s">
        <v>2008</v>
      </c>
      <c r="F169" s="297" t="s">
        <v>411</v>
      </c>
      <c r="G169" s="297" t="s">
        <v>461</v>
      </c>
      <c r="H169" s="297">
        <v>6</v>
      </c>
      <c r="I169" s="297">
        <v>1</v>
      </c>
      <c r="J169" s="306" t="s">
        <v>84</v>
      </c>
      <c r="K169" s="297" t="s">
        <v>85</v>
      </c>
      <c r="L169" s="298">
        <v>4400000</v>
      </c>
      <c r="M169" s="298">
        <v>26400000</v>
      </c>
      <c r="N169" s="305" t="s">
        <v>2006</v>
      </c>
      <c r="O169" s="297" t="s">
        <v>79</v>
      </c>
      <c r="P169" s="297" t="s">
        <v>463</v>
      </c>
      <c r="Q169" s="296"/>
      <c r="R169" s="299"/>
      <c r="S169" s="299" t="s">
        <v>28</v>
      </c>
      <c r="T169" s="299">
        <v>8131</v>
      </c>
      <c r="U169" s="300">
        <v>2024110010238</v>
      </c>
      <c r="V169" s="299">
        <v>8</v>
      </c>
      <c r="W169" s="301"/>
      <c r="X169" s="301"/>
      <c r="Y169" s="301"/>
      <c r="Z169" s="301"/>
    </row>
    <row r="170" spans="1:26" ht="15.75" customHeight="1">
      <c r="A170" s="296" t="s">
        <v>1518</v>
      </c>
      <c r="B170" s="297" t="s">
        <v>532</v>
      </c>
      <c r="C170" s="297" t="s">
        <v>31</v>
      </c>
      <c r="D170" s="297">
        <v>80111600</v>
      </c>
      <c r="E170" s="297" t="s">
        <v>2008</v>
      </c>
      <c r="F170" s="297" t="s">
        <v>309</v>
      </c>
      <c r="G170" s="297" t="s">
        <v>309</v>
      </c>
      <c r="H170" s="297">
        <v>7</v>
      </c>
      <c r="I170" s="297">
        <v>1</v>
      </c>
      <c r="J170" s="306" t="s">
        <v>84</v>
      </c>
      <c r="K170" s="297" t="s">
        <v>85</v>
      </c>
      <c r="L170" s="298">
        <v>4400000</v>
      </c>
      <c r="M170" s="298">
        <v>30800000</v>
      </c>
      <c r="N170" s="305" t="s">
        <v>2006</v>
      </c>
      <c r="O170" s="297" t="s">
        <v>79</v>
      </c>
      <c r="P170" s="297" t="s">
        <v>463</v>
      </c>
      <c r="Q170" s="296" t="s">
        <v>2007</v>
      </c>
      <c r="R170" s="299"/>
      <c r="S170" s="299" t="s">
        <v>28</v>
      </c>
      <c r="T170" s="299">
        <v>8131</v>
      </c>
      <c r="U170" s="300">
        <v>2024110010238</v>
      </c>
      <c r="V170" s="299">
        <v>8</v>
      </c>
      <c r="W170" s="301"/>
      <c r="X170" s="301"/>
      <c r="Y170" s="301"/>
      <c r="Z170" s="301"/>
    </row>
    <row r="171" spans="1:26" ht="15.75" customHeight="1">
      <c r="A171" s="296" t="s">
        <v>1884</v>
      </c>
      <c r="B171" s="297" t="s">
        <v>518</v>
      </c>
      <c r="C171" s="297" t="s">
        <v>31</v>
      </c>
      <c r="D171" s="297">
        <v>80111600</v>
      </c>
      <c r="E171" s="297" t="s">
        <v>1365</v>
      </c>
      <c r="F171" s="297" t="s">
        <v>411</v>
      </c>
      <c r="G171" s="297" t="s">
        <v>461</v>
      </c>
      <c r="H171" s="297">
        <v>6</v>
      </c>
      <c r="I171" s="297">
        <v>1</v>
      </c>
      <c r="J171" s="306" t="s">
        <v>84</v>
      </c>
      <c r="K171" s="297" t="s">
        <v>85</v>
      </c>
      <c r="L171" s="298">
        <v>5200000</v>
      </c>
      <c r="M171" s="298">
        <v>31200000</v>
      </c>
      <c r="N171" s="305" t="s">
        <v>2006</v>
      </c>
      <c r="O171" s="297" t="s">
        <v>79</v>
      </c>
      <c r="P171" s="297" t="s">
        <v>463</v>
      </c>
      <c r="Q171" s="296"/>
      <c r="R171" s="299"/>
      <c r="S171" s="299" t="s">
        <v>28</v>
      </c>
      <c r="T171" s="299">
        <v>8131</v>
      </c>
      <c r="U171" s="300">
        <v>2024110010238</v>
      </c>
      <c r="V171" s="299">
        <v>8</v>
      </c>
      <c r="W171" s="301"/>
      <c r="X171" s="301"/>
      <c r="Y171" s="301"/>
      <c r="Z171" s="301"/>
    </row>
    <row r="172" spans="1:26" ht="15.75" customHeight="1">
      <c r="A172" s="296" t="s">
        <v>1518</v>
      </c>
      <c r="B172" s="297" t="s">
        <v>518</v>
      </c>
      <c r="C172" s="297" t="s">
        <v>31</v>
      </c>
      <c r="D172" s="297">
        <v>80111600</v>
      </c>
      <c r="E172" s="297" t="s">
        <v>2009</v>
      </c>
      <c r="F172" s="297" t="s">
        <v>309</v>
      </c>
      <c r="G172" s="297" t="s">
        <v>309</v>
      </c>
      <c r="H172" s="297">
        <v>5</v>
      </c>
      <c r="I172" s="297">
        <v>1</v>
      </c>
      <c r="J172" s="306" t="s">
        <v>84</v>
      </c>
      <c r="K172" s="297" t="s">
        <v>85</v>
      </c>
      <c r="L172" s="298">
        <v>6000000</v>
      </c>
      <c r="M172" s="298">
        <v>30000000</v>
      </c>
      <c r="N172" s="305" t="s">
        <v>2006</v>
      </c>
      <c r="O172" s="297" t="s">
        <v>79</v>
      </c>
      <c r="P172" s="297" t="s">
        <v>463</v>
      </c>
      <c r="Q172" s="296" t="s">
        <v>2010</v>
      </c>
      <c r="R172" s="299"/>
      <c r="S172" s="299" t="s">
        <v>28</v>
      </c>
      <c r="T172" s="299">
        <v>8131</v>
      </c>
      <c r="U172" s="300">
        <v>2024110010238</v>
      </c>
      <c r="V172" s="299">
        <v>8</v>
      </c>
      <c r="W172" s="301"/>
      <c r="X172" s="301"/>
      <c r="Y172" s="301"/>
      <c r="Z172" s="301"/>
    </row>
    <row r="173" spans="1:26" ht="15.75" customHeight="1">
      <c r="A173" s="296" t="s">
        <v>1884</v>
      </c>
      <c r="B173" s="297" t="s">
        <v>500</v>
      </c>
      <c r="C173" s="297" t="s">
        <v>31</v>
      </c>
      <c r="D173" s="297">
        <v>80111600</v>
      </c>
      <c r="E173" s="297" t="s">
        <v>1363</v>
      </c>
      <c r="F173" s="297" t="s">
        <v>411</v>
      </c>
      <c r="G173" s="297" t="s">
        <v>461</v>
      </c>
      <c r="H173" s="297">
        <v>6</v>
      </c>
      <c r="I173" s="297">
        <v>1</v>
      </c>
      <c r="J173" s="306" t="s">
        <v>84</v>
      </c>
      <c r="K173" s="297" t="s">
        <v>85</v>
      </c>
      <c r="L173" s="298">
        <v>3156000</v>
      </c>
      <c r="M173" s="298">
        <v>18936000</v>
      </c>
      <c r="N173" s="305" t="s">
        <v>2006</v>
      </c>
      <c r="O173" s="297" t="s">
        <v>79</v>
      </c>
      <c r="P173" s="297" t="s">
        <v>481</v>
      </c>
      <c r="Q173" s="296"/>
      <c r="R173" s="299"/>
      <c r="S173" s="299" t="s">
        <v>28</v>
      </c>
      <c r="T173" s="299">
        <v>8131</v>
      </c>
      <c r="U173" s="300">
        <v>2024110010238</v>
      </c>
      <c r="V173" s="299">
        <v>8</v>
      </c>
      <c r="W173" s="301"/>
      <c r="X173" s="301"/>
      <c r="Y173" s="301"/>
      <c r="Z173" s="301"/>
    </row>
    <row r="174" spans="1:26" ht="15.75" customHeight="1">
      <c r="A174" s="296" t="s">
        <v>1518</v>
      </c>
      <c r="B174" s="297" t="s">
        <v>500</v>
      </c>
      <c r="C174" s="297" t="s">
        <v>31</v>
      </c>
      <c r="D174" s="297">
        <v>80111600</v>
      </c>
      <c r="E174" s="297" t="s">
        <v>1363</v>
      </c>
      <c r="F174" s="297" t="s">
        <v>309</v>
      </c>
      <c r="G174" s="297" t="s">
        <v>309</v>
      </c>
      <c r="H174" s="297">
        <v>10</v>
      </c>
      <c r="I174" s="297">
        <v>1</v>
      </c>
      <c r="J174" s="306" t="s">
        <v>84</v>
      </c>
      <c r="K174" s="297" t="s">
        <v>85</v>
      </c>
      <c r="L174" s="298">
        <v>3156000</v>
      </c>
      <c r="M174" s="298">
        <v>31560000</v>
      </c>
      <c r="N174" s="305" t="s">
        <v>2006</v>
      </c>
      <c r="O174" s="297" t="s">
        <v>79</v>
      </c>
      <c r="P174" s="297" t="s">
        <v>481</v>
      </c>
      <c r="Q174" s="296" t="s">
        <v>2011</v>
      </c>
      <c r="R174" s="299"/>
      <c r="S174" s="299" t="s">
        <v>28</v>
      </c>
      <c r="T174" s="299">
        <v>8131</v>
      </c>
      <c r="U174" s="300">
        <v>2024110010238</v>
      </c>
      <c r="V174" s="299">
        <v>8</v>
      </c>
      <c r="W174" s="301"/>
      <c r="X174" s="301"/>
      <c r="Y174" s="301"/>
      <c r="Z174" s="301"/>
    </row>
    <row r="175" spans="1:26" ht="15.75" customHeight="1">
      <c r="A175" s="296" t="s">
        <v>1884</v>
      </c>
      <c r="B175" s="297" t="s">
        <v>542</v>
      </c>
      <c r="C175" s="297" t="s">
        <v>31</v>
      </c>
      <c r="D175" s="297">
        <v>80111600</v>
      </c>
      <c r="E175" s="297" t="s">
        <v>2008</v>
      </c>
      <c r="F175" s="297" t="s">
        <v>411</v>
      </c>
      <c r="G175" s="297" t="s">
        <v>461</v>
      </c>
      <c r="H175" s="297">
        <v>6</v>
      </c>
      <c r="I175" s="297">
        <v>1</v>
      </c>
      <c r="J175" s="306" t="s">
        <v>84</v>
      </c>
      <c r="K175" s="297" t="s">
        <v>85</v>
      </c>
      <c r="L175" s="298">
        <v>5000000</v>
      </c>
      <c r="M175" s="298">
        <v>30000000</v>
      </c>
      <c r="N175" s="305" t="s">
        <v>2006</v>
      </c>
      <c r="O175" s="297" t="s">
        <v>79</v>
      </c>
      <c r="P175" s="297" t="s">
        <v>463</v>
      </c>
      <c r="Q175" s="296"/>
      <c r="R175" s="299"/>
      <c r="S175" s="299" t="s">
        <v>28</v>
      </c>
      <c r="T175" s="299">
        <v>8131</v>
      </c>
      <c r="U175" s="300">
        <v>2024110010238</v>
      </c>
      <c r="V175" s="299">
        <v>8</v>
      </c>
      <c r="W175" s="301"/>
      <c r="X175" s="301"/>
      <c r="Y175" s="301"/>
      <c r="Z175" s="301"/>
    </row>
    <row r="176" spans="1:26" ht="15.75" customHeight="1">
      <c r="A176" s="296" t="s">
        <v>1518</v>
      </c>
      <c r="B176" s="297" t="s">
        <v>542</v>
      </c>
      <c r="C176" s="297" t="s">
        <v>31</v>
      </c>
      <c r="D176" s="297">
        <v>80111600</v>
      </c>
      <c r="E176" s="297" t="s">
        <v>2012</v>
      </c>
      <c r="F176" s="297" t="s">
        <v>309</v>
      </c>
      <c r="G176" s="297" t="s">
        <v>309</v>
      </c>
      <c r="H176" s="297">
        <v>7</v>
      </c>
      <c r="I176" s="297">
        <v>1</v>
      </c>
      <c r="J176" s="306" t="s">
        <v>84</v>
      </c>
      <c r="K176" s="297" t="s">
        <v>85</v>
      </c>
      <c r="L176" s="298">
        <v>2500000</v>
      </c>
      <c r="M176" s="298">
        <v>17500000</v>
      </c>
      <c r="N176" s="305" t="s">
        <v>2006</v>
      </c>
      <c r="O176" s="297" t="s">
        <v>79</v>
      </c>
      <c r="P176" s="297" t="s">
        <v>463</v>
      </c>
      <c r="Q176" s="296" t="s">
        <v>2013</v>
      </c>
      <c r="R176" s="299"/>
      <c r="S176" s="299" t="s">
        <v>28</v>
      </c>
      <c r="T176" s="299">
        <v>8131</v>
      </c>
      <c r="U176" s="300">
        <v>2024110010238</v>
      </c>
      <c r="V176" s="299">
        <v>8</v>
      </c>
      <c r="W176" s="301"/>
      <c r="X176" s="301"/>
      <c r="Y176" s="301"/>
      <c r="Z176" s="301"/>
    </row>
    <row r="177" spans="1:26" ht="15.75" customHeight="1">
      <c r="A177" s="296" t="s">
        <v>1884</v>
      </c>
      <c r="B177" s="297" t="s">
        <v>544</v>
      </c>
      <c r="C177" s="297" t="s">
        <v>31</v>
      </c>
      <c r="D177" s="297">
        <v>80111600</v>
      </c>
      <c r="E177" s="297" t="s">
        <v>2008</v>
      </c>
      <c r="F177" s="297" t="s">
        <v>411</v>
      </c>
      <c r="G177" s="297" t="s">
        <v>461</v>
      </c>
      <c r="H177" s="297">
        <v>6</v>
      </c>
      <c r="I177" s="297">
        <v>1</v>
      </c>
      <c r="J177" s="306" t="s">
        <v>84</v>
      </c>
      <c r="K177" s="297" t="s">
        <v>85</v>
      </c>
      <c r="L177" s="298">
        <v>5000000</v>
      </c>
      <c r="M177" s="298">
        <v>30000000</v>
      </c>
      <c r="N177" s="305" t="s">
        <v>2006</v>
      </c>
      <c r="O177" s="297" t="s">
        <v>79</v>
      </c>
      <c r="P177" s="297" t="s">
        <v>463</v>
      </c>
      <c r="Q177" s="296"/>
      <c r="R177" s="299"/>
      <c r="S177" s="299" t="s">
        <v>28</v>
      </c>
      <c r="T177" s="299">
        <v>8131</v>
      </c>
      <c r="U177" s="300">
        <v>2024110010238</v>
      </c>
      <c r="V177" s="299">
        <v>8</v>
      </c>
      <c r="W177" s="301"/>
      <c r="X177" s="301"/>
      <c r="Y177" s="301"/>
      <c r="Z177" s="301"/>
    </row>
    <row r="178" spans="1:26" ht="15.75" customHeight="1">
      <c r="A178" s="296" t="s">
        <v>1518</v>
      </c>
      <c r="B178" s="297" t="s">
        <v>544</v>
      </c>
      <c r="C178" s="297" t="s">
        <v>31</v>
      </c>
      <c r="D178" s="297">
        <v>80111600</v>
      </c>
      <c r="E178" s="297" t="s">
        <v>2014</v>
      </c>
      <c r="F178" s="297"/>
      <c r="G178" s="297"/>
      <c r="H178" s="297">
        <v>5</v>
      </c>
      <c r="I178" s="297">
        <v>1</v>
      </c>
      <c r="J178" s="306" t="s">
        <v>84</v>
      </c>
      <c r="K178" s="297" t="s">
        <v>85</v>
      </c>
      <c r="L178" s="298">
        <v>3000000</v>
      </c>
      <c r="M178" s="298">
        <v>15000000</v>
      </c>
      <c r="N178" s="305" t="s">
        <v>2006</v>
      </c>
      <c r="O178" s="297" t="s">
        <v>79</v>
      </c>
      <c r="P178" s="297" t="s">
        <v>463</v>
      </c>
      <c r="Q178" s="296" t="s">
        <v>2013</v>
      </c>
      <c r="R178" s="299"/>
      <c r="S178" s="299" t="s">
        <v>28</v>
      </c>
      <c r="T178" s="299">
        <v>8131</v>
      </c>
      <c r="U178" s="300">
        <v>2024110010238</v>
      </c>
      <c r="V178" s="299">
        <v>8</v>
      </c>
      <c r="W178" s="301"/>
      <c r="X178" s="301"/>
      <c r="Y178" s="301"/>
      <c r="Z178" s="301"/>
    </row>
    <row r="179" spans="1:26" ht="15.75" customHeight="1">
      <c r="A179" s="296" t="s">
        <v>1546</v>
      </c>
      <c r="B179" s="32" t="s">
        <v>1263</v>
      </c>
      <c r="C179" s="297" t="s">
        <v>31</v>
      </c>
      <c r="D179" s="297">
        <v>80111600</v>
      </c>
      <c r="E179" s="297" t="s">
        <v>2015</v>
      </c>
      <c r="F179" s="297" t="s">
        <v>309</v>
      </c>
      <c r="G179" s="297" t="s">
        <v>309</v>
      </c>
      <c r="H179" s="297">
        <v>0</v>
      </c>
      <c r="I179" s="297">
        <v>0</v>
      </c>
      <c r="J179" s="306" t="s">
        <v>84</v>
      </c>
      <c r="K179" s="297" t="s">
        <v>85</v>
      </c>
      <c r="L179" s="298"/>
      <c r="M179" s="298">
        <v>7176000</v>
      </c>
      <c r="N179" s="305" t="s">
        <v>2006</v>
      </c>
      <c r="O179" s="297" t="s">
        <v>79</v>
      </c>
      <c r="P179" s="297" t="s">
        <v>463</v>
      </c>
      <c r="Q179" s="296"/>
      <c r="R179" s="299"/>
      <c r="S179" s="299" t="s">
        <v>28</v>
      </c>
      <c r="T179" s="299">
        <v>8131</v>
      </c>
      <c r="U179" s="300">
        <v>2024110010238</v>
      </c>
      <c r="V179" s="299">
        <v>8</v>
      </c>
      <c r="W179" s="301"/>
      <c r="X179" s="301"/>
      <c r="Y179" s="301"/>
      <c r="Z179" s="301"/>
    </row>
    <row r="180" spans="1:26" ht="15.75" customHeight="1">
      <c r="A180" s="296" t="s">
        <v>1884</v>
      </c>
      <c r="B180" s="297" t="s">
        <v>694</v>
      </c>
      <c r="C180" s="297" t="s">
        <v>30</v>
      </c>
      <c r="D180" s="297">
        <v>80111600</v>
      </c>
      <c r="E180" s="297" t="s">
        <v>1606</v>
      </c>
      <c r="F180" s="297" t="s">
        <v>411</v>
      </c>
      <c r="G180" s="297" t="s">
        <v>461</v>
      </c>
      <c r="H180" s="297">
        <v>6</v>
      </c>
      <c r="I180" s="297">
        <v>1</v>
      </c>
      <c r="J180" s="306" t="s">
        <v>84</v>
      </c>
      <c r="K180" s="297" t="s">
        <v>85</v>
      </c>
      <c r="L180" s="298">
        <v>5500000</v>
      </c>
      <c r="M180" s="298">
        <v>33000000</v>
      </c>
      <c r="N180" s="305" t="s">
        <v>700</v>
      </c>
      <c r="O180" s="297" t="s">
        <v>123</v>
      </c>
      <c r="P180" s="297"/>
      <c r="Q180" s="296"/>
      <c r="R180" s="299"/>
      <c r="S180" s="299" t="s">
        <v>28</v>
      </c>
      <c r="T180" s="299">
        <v>8131</v>
      </c>
      <c r="U180" s="300">
        <v>2024110010238</v>
      </c>
      <c r="V180" s="299">
        <v>8</v>
      </c>
      <c r="W180" s="301"/>
      <c r="X180" s="301"/>
      <c r="Y180" s="301"/>
      <c r="Z180" s="301"/>
    </row>
    <row r="181" spans="1:26" ht="15.75" customHeight="1">
      <c r="A181" s="296" t="s">
        <v>1518</v>
      </c>
      <c r="B181" s="297" t="s">
        <v>694</v>
      </c>
      <c r="C181" s="297" t="s">
        <v>30</v>
      </c>
      <c r="D181" s="297">
        <v>80111601</v>
      </c>
      <c r="E181" s="297" t="s">
        <v>699</v>
      </c>
      <c r="F181" s="297" t="s">
        <v>309</v>
      </c>
      <c r="G181" s="297" t="s">
        <v>675</v>
      </c>
      <c r="H181" s="297">
        <v>6</v>
      </c>
      <c r="I181" s="297">
        <v>1</v>
      </c>
      <c r="J181" s="306" t="s">
        <v>84</v>
      </c>
      <c r="K181" s="297" t="s">
        <v>85</v>
      </c>
      <c r="L181" s="298">
        <v>5200000</v>
      </c>
      <c r="M181" s="298">
        <v>31200000</v>
      </c>
      <c r="N181" s="305" t="s">
        <v>700</v>
      </c>
      <c r="O181" s="297" t="s">
        <v>79</v>
      </c>
      <c r="P181" s="297"/>
      <c r="Q181" s="296" t="s">
        <v>2016</v>
      </c>
      <c r="R181" s="299"/>
      <c r="S181" s="299" t="s">
        <v>28</v>
      </c>
      <c r="T181" s="299">
        <v>8131</v>
      </c>
      <c r="U181" s="300">
        <v>2024110010238</v>
      </c>
      <c r="V181" s="299">
        <v>8</v>
      </c>
      <c r="W181" s="301"/>
      <c r="X181" s="301"/>
      <c r="Y181" s="301"/>
      <c r="Z181" s="301"/>
    </row>
    <row r="182" spans="1:26" ht="15.75" customHeight="1">
      <c r="A182" s="296" t="s">
        <v>1884</v>
      </c>
      <c r="B182" s="297" t="s">
        <v>696</v>
      </c>
      <c r="C182" s="297" t="s">
        <v>30</v>
      </c>
      <c r="D182" s="297">
        <v>80111600</v>
      </c>
      <c r="E182" s="297" t="s">
        <v>699</v>
      </c>
      <c r="F182" s="297" t="s">
        <v>82</v>
      </c>
      <c r="G182" s="297" t="s">
        <v>83</v>
      </c>
      <c r="H182" s="297">
        <v>6</v>
      </c>
      <c r="I182" s="297">
        <v>1</v>
      </c>
      <c r="J182" s="306" t="s">
        <v>84</v>
      </c>
      <c r="K182" s="297" t="s">
        <v>85</v>
      </c>
      <c r="L182" s="298">
        <v>3400000</v>
      </c>
      <c r="M182" s="298">
        <v>20400000</v>
      </c>
      <c r="N182" s="305" t="s">
        <v>700</v>
      </c>
      <c r="O182" s="297" t="s">
        <v>79</v>
      </c>
      <c r="P182" s="297"/>
      <c r="Q182" s="296" t="s">
        <v>2017</v>
      </c>
      <c r="R182" s="299"/>
      <c r="S182" s="299" t="s">
        <v>28</v>
      </c>
      <c r="T182" s="299">
        <v>8131</v>
      </c>
      <c r="U182" s="300">
        <v>2024110010238</v>
      </c>
      <c r="V182" s="299">
        <v>8</v>
      </c>
      <c r="W182" s="301"/>
      <c r="X182" s="301"/>
      <c r="Y182" s="301"/>
      <c r="Z182" s="301"/>
    </row>
    <row r="183" spans="1:26" ht="15.75" customHeight="1">
      <c r="A183" s="296" t="s">
        <v>1518</v>
      </c>
      <c r="B183" s="297" t="s">
        <v>696</v>
      </c>
      <c r="C183" s="297" t="s">
        <v>30</v>
      </c>
      <c r="D183" s="297">
        <v>80111600</v>
      </c>
      <c r="E183" s="297" t="s">
        <v>2018</v>
      </c>
      <c r="F183" s="297" t="s">
        <v>315</v>
      </c>
      <c r="G183" s="297" t="s">
        <v>315</v>
      </c>
      <c r="H183" s="297">
        <v>10</v>
      </c>
      <c r="I183" s="297">
        <v>1</v>
      </c>
      <c r="J183" s="306" t="s">
        <v>84</v>
      </c>
      <c r="K183" s="297" t="s">
        <v>85</v>
      </c>
      <c r="L183" s="298">
        <v>3500000</v>
      </c>
      <c r="M183" s="298">
        <v>35000000</v>
      </c>
      <c r="N183" s="305" t="s">
        <v>700</v>
      </c>
      <c r="O183" s="297" t="s">
        <v>79</v>
      </c>
      <c r="P183" s="297"/>
      <c r="Q183" s="296" t="s">
        <v>2019</v>
      </c>
      <c r="R183" s="299"/>
      <c r="S183" s="299" t="s">
        <v>28</v>
      </c>
      <c r="T183" s="299">
        <v>8131</v>
      </c>
      <c r="U183" s="300">
        <v>2024110010238</v>
      </c>
      <c r="V183" s="299">
        <v>8</v>
      </c>
      <c r="W183" s="301"/>
      <c r="X183" s="301"/>
      <c r="Y183" s="301"/>
      <c r="Z183" s="301"/>
    </row>
    <row r="184" spans="1:26" ht="15.75" customHeight="1">
      <c r="A184" s="296" t="s">
        <v>1884</v>
      </c>
      <c r="B184" s="297" t="s">
        <v>701</v>
      </c>
      <c r="C184" s="297" t="s">
        <v>30</v>
      </c>
      <c r="D184" s="297">
        <v>80111600</v>
      </c>
      <c r="E184" s="297" t="s">
        <v>699</v>
      </c>
      <c r="F184" s="297" t="s">
        <v>82</v>
      </c>
      <c r="G184" s="297" t="s">
        <v>83</v>
      </c>
      <c r="H184" s="297">
        <v>6</v>
      </c>
      <c r="I184" s="297">
        <v>1</v>
      </c>
      <c r="J184" s="306" t="s">
        <v>84</v>
      </c>
      <c r="K184" s="297" t="s">
        <v>85</v>
      </c>
      <c r="L184" s="298">
        <v>3400000</v>
      </c>
      <c r="M184" s="298">
        <v>20400000</v>
      </c>
      <c r="N184" s="305" t="s">
        <v>700</v>
      </c>
      <c r="O184" s="297" t="s">
        <v>79</v>
      </c>
      <c r="P184" s="297"/>
      <c r="Q184" s="296" t="s">
        <v>2020</v>
      </c>
      <c r="R184" s="299"/>
      <c r="S184" s="299" t="s">
        <v>28</v>
      </c>
      <c r="T184" s="299">
        <v>8131</v>
      </c>
      <c r="U184" s="300">
        <v>2024110010238</v>
      </c>
      <c r="V184" s="299">
        <v>8</v>
      </c>
      <c r="W184" s="301"/>
      <c r="X184" s="301"/>
      <c r="Y184" s="301"/>
      <c r="Z184" s="301"/>
    </row>
    <row r="185" spans="1:26" ht="15.75" customHeight="1">
      <c r="A185" s="296" t="s">
        <v>1518</v>
      </c>
      <c r="B185" s="297" t="s">
        <v>701</v>
      </c>
      <c r="C185" s="297" t="s">
        <v>30</v>
      </c>
      <c r="D185" s="297">
        <v>80111600</v>
      </c>
      <c r="E185" s="297" t="s">
        <v>2018</v>
      </c>
      <c r="F185" s="297" t="s">
        <v>315</v>
      </c>
      <c r="G185" s="297" t="s">
        <v>315</v>
      </c>
      <c r="H185" s="297">
        <v>8.5</v>
      </c>
      <c r="I185" s="297">
        <v>1</v>
      </c>
      <c r="J185" s="306" t="s">
        <v>84</v>
      </c>
      <c r="K185" s="297" t="s">
        <v>85</v>
      </c>
      <c r="L185" s="298">
        <v>3500000</v>
      </c>
      <c r="M185" s="298">
        <v>29750000</v>
      </c>
      <c r="N185" s="305" t="s">
        <v>700</v>
      </c>
      <c r="O185" s="297" t="s">
        <v>79</v>
      </c>
      <c r="P185" s="297"/>
      <c r="Q185" s="296" t="s">
        <v>2021</v>
      </c>
      <c r="R185" s="299"/>
      <c r="S185" s="299" t="s">
        <v>28</v>
      </c>
      <c r="T185" s="299">
        <v>8131</v>
      </c>
      <c r="U185" s="300">
        <v>2024110010238</v>
      </c>
      <c r="V185" s="299">
        <v>8</v>
      </c>
      <c r="W185" s="301"/>
      <c r="X185" s="301"/>
      <c r="Y185" s="301"/>
      <c r="Z185" s="301"/>
    </row>
    <row r="186" spans="1:26" ht="15.75" customHeight="1">
      <c r="A186" s="296" t="s">
        <v>1884</v>
      </c>
      <c r="B186" s="297" t="s">
        <v>723</v>
      </c>
      <c r="C186" s="297" t="s">
        <v>30</v>
      </c>
      <c r="D186" s="297">
        <v>80111600</v>
      </c>
      <c r="E186" s="297" t="s">
        <v>699</v>
      </c>
      <c r="F186" s="297" t="s">
        <v>82</v>
      </c>
      <c r="G186" s="297" t="s">
        <v>83</v>
      </c>
      <c r="H186" s="297">
        <v>6</v>
      </c>
      <c r="I186" s="297">
        <v>1</v>
      </c>
      <c r="J186" s="306" t="s">
        <v>84</v>
      </c>
      <c r="K186" s="297" t="s">
        <v>85</v>
      </c>
      <c r="L186" s="298">
        <v>3400000</v>
      </c>
      <c r="M186" s="298">
        <v>20400000</v>
      </c>
      <c r="N186" s="305" t="s">
        <v>700</v>
      </c>
      <c r="O186" s="297" t="s">
        <v>79</v>
      </c>
      <c r="P186" s="297"/>
      <c r="Q186" s="296" t="s">
        <v>2022</v>
      </c>
      <c r="R186" s="299"/>
      <c r="S186" s="299" t="s">
        <v>28</v>
      </c>
      <c r="T186" s="299">
        <v>8131</v>
      </c>
      <c r="U186" s="300">
        <v>2024110010238</v>
      </c>
      <c r="V186" s="299">
        <v>8</v>
      </c>
      <c r="W186" s="301"/>
      <c r="X186" s="301"/>
      <c r="Y186" s="301"/>
      <c r="Z186" s="301"/>
    </row>
    <row r="187" spans="1:26" ht="15.75" customHeight="1">
      <c r="A187" s="296" t="s">
        <v>1518</v>
      </c>
      <c r="B187" s="297" t="s">
        <v>723</v>
      </c>
      <c r="C187" s="297" t="s">
        <v>30</v>
      </c>
      <c r="D187" s="297">
        <v>80111600</v>
      </c>
      <c r="E187" s="297" t="s">
        <v>2023</v>
      </c>
      <c r="F187" s="297" t="s">
        <v>315</v>
      </c>
      <c r="G187" s="297" t="s">
        <v>315</v>
      </c>
      <c r="H187" s="297">
        <v>7</v>
      </c>
      <c r="I187" s="297">
        <v>1</v>
      </c>
      <c r="J187" s="306" t="s">
        <v>84</v>
      </c>
      <c r="K187" s="297" t="s">
        <v>85</v>
      </c>
      <c r="L187" s="298">
        <v>3600000</v>
      </c>
      <c r="M187" s="298">
        <v>25200000</v>
      </c>
      <c r="N187" s="305" t="s">
        <v>700</v>
      </c>
      <c r="O187" s="297" t="s">
        <v>79</v>
      </c>
      <c r="P187" s="297"/>
      <c r="Q187" s="296" t="s">
        <v>2024</v>
      </c>
      <c r="R187" s="299"/>
      <c r="S187" s="299" t="s">
        <v>28</v>
      </c>
      <c r="T187" s="299">
        <v>8131</v>
      </c>
      <c r="U187" s="300">
        <v>2024110010238</v>
      </c>
      <c r="V187" s="299">
        <v>8</v>
      </c>
      <c r="W187" s="301"/>
      <c r="X187" s="301"/>
      <c r="Y187" s="301"/>
      <c r="Z187" s="301"/>
    </row>
    <row r="188" spans="1:26" ht="15.75" customHeight="1">
      <c r="A188" s="296" t="s">
        <v>1884</v>
      </c>
      <c r="B188" s="297" t="s">
        <v>725</v>
      </c>
      <c r="C188" s="297" t="s">
        <v>30</v>
      </c>
      <c r="D188" s="297">
        <v>80111600</v>
      </c>
      <c r="E188" s="297" t="s">
        <v>699</v>
      </c>
      <c r="F188" s="297" t="s">
        <v>82</v>
      </c>
      <c r="G188" s="297" t="s">
        <v>83</v>
      </c>
      <c r="H188" s="297">
        <v>6</v>
      </c>
      <c r="I188" s="297">
        <v>1</v>
      </c>
      <c r="J188" s="306" t="s">
        <v>84</v>
      </c>
      <c r="K188" s="297" t="s">
        <v>85</v>
      </c>
      <c r="L188" s="298">
        <v>3400000</v>
      </c>
      <c r="M188" s="298">
        <v>20400000</v>
      </c>
      <c r="N188" s="305" t="s">
        <v>700</v>
      </c>
      <c r="O188" s="297" t="s">
        <v>79</v>
      </c>
      <c r="P188" s="297"/>
      <c r="Q188" s="296" t="s">
        <v>2025</v>
      </c>
      <c r="R188" s="299"/>
      <c r="S188" s="299" t="s">
        <v>28</v>
      </c>
      <c r="T188" s="299">
        <v>8131</v>
      </c>
      <c r="U188" s="300">
        <v>2024110010238</v>
      </c>
      <c r="V188" s="299">
        <v>8</v>
      </c>
      <c r="W188" s="301"/>
      <c r="X188" s="301"/>
      <c r="Y188" s="301"/>
      <c r="Z188" s="301"/>
    </row>
    <row r="189" spans="1:26" ht="15.75" customHeight="1">
      <c r="A189" s="296" t="s">
        <v>1518</v>
      </c>
      <c r="B189" s="297" t="s">
        <v>725</v>
      </c>
      <c r="C189" s="297" t="s">
        <v>30</v>
      </c>
      <c r="D189" s="297">
        <v>80111600</v>
      </c>
      <c r="E189" s="297" t="s">
        <v>2026</v>
      </c>
      <c r="F189" s="297" t="s">
        <v>315</v>
      </c>
      <c r="G189" s="297" t="s">
        <v>315</v>
      </c>
      <c r="H189" s="297">
        <v>6</v>
      </c>
      <c r="I189" s="297">
        <v>1</v>
      </c>
      <c r="J189" s="306" t="s">
        <v>84</v>
      </c>
      <c r="K189" s="297" t="s">
        <v>85</v>
      </c>
      <c r="L189" s="298">
        <v>2700000</v>
      </c>
      <c r="M189" s="298">
        <v>16200000</v>
      </c>
      <c r="N189" s="305" t="s">
        <v>700</v>
      </c>
      <c r="O189" s="297" t="s">
        <v>79</v>
      </c>
      <c r="P189" s="297"/>
      <c r="Q189" s="296" t="s">
        <v>2027</v>
      </c>
      <c r="R189" s="299"/>
      <c r="S189" s="299" t="s">
        <v>28</v>
      </c>
      <c r="T189" s="299">
        <v>8131</v>
      </c>
      <c r="U189" s="300">
        <v>2024110010238</v>
      </c>
      <c r="V189" s="299">
        <v>8</v>
      </c>
      <c r="W189" s="301"/>
      <c r="X189" s="301"/>
      <c r="Y189" s="301"/>
      <c r="Z189" s="301"/>
    </row>
    <row r="190" spans="1:26" ht="15.75" customHeight="1">
      <c r="A190" s="296" t="s">
        <v>1884</v>
      </c>
      <c r="B190" s="297" t="s">
        <v>729</v>
      </c>
      <c r="C190" s="297" t="s">
        <v>30</v>
      </c>
      <c r="D190" s="297">
        <v>80111600</v>
      </c>
      <c r="E190" s="297" t="s">
        <v>699</v>
      </c>
      <c r="F190" s="297" t="s">
        <v>82</v>
      </c>
      <c r="G190" s="297" t="s">
        <v>83</v>
      </c>
      <c r="H190" s="297">
        <v>6</v>
      </c>
      <c r="I190" s="297">
        <v>1</v>
      </c>
      <c r="J190" s="306" t="s">
        <v>84</v>
      </c>
      <c r="K190" s="297" t="s">
        <v>85</v>
      </c>
      <c r="L190" s="298">
        <v>3400000</v>
      </c>
      <c r="M190" s="298">
        <v>20400000</v>
      </c>
      <c r="N190" s="305" t="s">
        <v>700</v>
      </c>
      <c r="O190" s="297" t="s">
        <v>79</v>
      </c>
      <c r="P190" s="297"/>
      <c r="Q190" s="296" t="s">
        <v>2028</v>
      </c>
      <c r="R190" s="299"/>
      <c r="S190" s="299" t="s">
        <v>28</v>
      </c>
      <c r="T190" s="299">
        <v>8131</v>
      </c>
      <c r="U190" s="300">
        <v>2024110010238</v>
      </c>
      <c r="V190" s="299">
        <v>8</v>
      </c>
      <c r="W190" s="301"/>
      <c r="X190" s="301"/>
      <c r="Y190" s="301"/>
      <c r="Z190" s="301"/>
    </row>
    <row r="191" spans="1:26" ht="15.75" customHeight="1">
      <c r="A191" s="296" t="s">
        <v>1518</v>
      </c>
      <c r="B191" s="297" t="s">
        <v>729</v>
      </c>
      <c r="C191" s="297" t="s">
        <v>30</v>
      </c>
      <c r="D191" s="297">
        <v>80111600</v>
      </c>
      <c r="E191" s="297" t="s">
        <v>2026</v>
      </c>
      <c r="F191" s="297" t="s">
        <v>315</v>
      </c>
      <c r="G191" s="297" t="s">
        <v>315</v>
      </c>
      <c r="H191" s="297">
        <v>6</v>
      </c>
      <c r="I191" s="297">
        <v>1</v>
      </c>
      <c r="J191" s="306" t="s">
        <v>84</v>
      </c>
      <c r="K191" s="297" t="s">
        <v>85</v>
      </c>
      <c r="L191" s="298">
        <v>2700000</v>
      </c>
      <c r="M191" s="298">
        <v>16200000</v>
      </c>
      <c r="N191" s="305" t="s">
        <v>700</v>
      </c>
      <c r="O191" s="297" t="s">
        <v>79</v>
      </c>
      <c r="P191" s="297"/>
      <c r="Q191" s="296" t="s">
        <v>2029</v>
      </c>
      <c r="R191" s="299"/>
      <c r="S191" s="299" t="s">
        <v>28</v>
      </c>
      <c r="T191" s="299">
        <v>8131</v>
      </c>
      <c r="U191" s="300">
        <v>2024110010238</v>
      </c>
      <c r="V191" s="299">
        <v>8</v>
      </c>
      <c r="W191" s="301"/>
      <c r="X191" s="301"/>
      <c r="Y191" s="301"/>
      <c r="Z191" s="301"/>
    </row>
    <row r="192" spans="1:26" ht="15.75" customHeight="1">
      <c r="A192" s="296" t="s">
        <v>1884</v>
      </c>
      <c r="B192" s="297" t="s">
        <v>731</v>
      </c>
      <c r="C192" s="297" t="s">
        <v>30</v>
      </c>
      <c r="D192" s="297">
        <v>80111600</v>
      </c>
      <c r="E192" s="297" t="s">
        <v>699</v>
      </c>
      <c r="F192" s="297" t="s">
        <v>83</v>
      </c>
      <c r="G192" s="297">
        <v>6</v>
      </c>
      <c r="H192" s="297">
        <v>6</v>
      </c>
      <c r="I192" s="297">
        <v>1</v>
      </c>
      <c r="J192" s="306" t="s">
        <v>84</v>
      </c>
      <c r="K192" s="297" t="s">
        <v>85</v>
      </c>
      <c r="L192" s="298">
        <v>3400000</v>
      </c>
      <c r="M192" s="298">
        <v>20400000</v>
      </c>
      <c r="N192" s="305" t="s">
        <v>700</v>
      </c>
      <c r="O192" s="297" t="s">
        <v>79</v>
      </c>
      <c r="P192" s="297"/>
      <c r="Q192" s="296" t="s">
        <v>2030</v>
      </c>
      <c r="R192" s="299"/>
      <c r="S192" s="299" t="s">
        <v>28</v>
      </c>
      <c r="T192" s="299">
        <v>8131</v>
      </c>
      <c r="U192" s="300">
        <v>2024110010238</v>
      </c>
      <c r="V192" s="299">
        <v>8</v>
      </c>
      <c r="W192" s="301"/>
      <c r="X192" s="301"/>
      <c r="Y192" s="301"/>
      <c r="Z192" s="301"/>
    </row>
    <row r="193" spans="1:26" ht="15.75" customHeight="1">
      <c r="A193" s="296" t="s">
        <v>1518</v>
      </c>
      <c r="B193" s="297" t="s">
        <v>731</v>
      </c>
      <c r="C193" s="297" t="s">
        <v>30</v>
      </c>
      <c r="D193" s="297">
        <v>80111600</v>
      </c>
      <c r="E193" s="297" t="s">
        <v>2026</v>
      </c>
      <c r="F193" s="297" t="s">
        <v>315</v>
      </c>
      <c r="G193" s="297" t="s">
        <v>315</v>
      </c>
      <c r="H193" s="297">
        <v>6</v>
      </c>
      <c r="I193" s="297">
        <v>1</v>
      </c>
      <c r="J193" s="306" t="s">
        <v>84</v>
      </c>
      <c r="K193" s="297" t="s">
        <v>85</v>
      </c>
      <c r="L193" s="298">
        <v>2700000</v>
      </c>
      <c r="M193" s="298">
        <v>16200000</v>
      </c>
      <c r="N193" s="305" t="s">
        <v>700</v>
      </c>
      <c r="O193" s="297" t="s">
        <v>79</v>
      </c>
      <c r="P193" s="297"/>
      <c r="Q193" s="296" t="s">
        <v>2031</v>
      </c>
      <c r="R193" s="299"/>
      <c r="S193" s="299" t="s">
        <v>28</v>
      </c>
      <c r="T193" s="299">
        <v>8131</v>
      </c>
      <c r="U193" s="300">
        <v>2024110010238</v>
      </c>
      <c r="V193" s="299">
        <v>8</v>
      </c>
      <c r="W193" s="301"/>
      <c r="X193" s="301"/>
      <c r="Y193" s="301"/>
      <c r="Z193" s="301"/>
    </row>
    <row r="194" spans="1:26" ht="15.75" customHeight="1">
      <c r="A194" s="296" t="s">
        <v>1884</v>
      </c>
      <c r="B194" s="297" t="s">
        <v>733</v>
      </c>
      <c r="C194" s="297" t="s">
        <v>30</v>
      </c>
      <c r="D194" s="297">
        <v>80111600</v>
      </c>
      <c r="E194" s="297" t="s">
        <v>699</v>
      </c>
      <c r="F194" s="297" t="s">
        <v>82</v>
      </c>
      <c r="G194" s="297" t="s">
        <v>83</v>
      </c>
      <c r="H194" s="297">
        <v>6</v>
      </c>
      <c r="I194" s="297">
        <v>6</v>
      </c>
      <c r="J194" s="306" t="s">
        <v>84</v>
      </c>
      <c r="K194" s="297" t="s">
        <v>85</v>
      </c>
      <c r="L194" s="298">
        <v>3400000</v>
      </c>
      <c r="M194" s="298">
        <v>20400000</v>
      </c>
      <c r="N194" s="305" t="s">
        <v>700</v>
      </c>
      <c r="O194" s="297" t="s">
        <v>79</v>
      </c>
      <c r="P194" s="297"/>
      <c r="Q194" s="296" t="s">
        <v>2032</v>
      </c>
      <c r="R194" s="299"/>
      <c r="S194" s="299" t="s">
        <v>28</v>
      </c>
      <c r="T194" s="299">
        <v>8131</v>
      </c>
      <c r="U194" s="300">
        <v>2024110010238</v>
      </c>
      <c r="V194" s="299">
        <v>8</v>
      </c>
      <c r="W194" s="301"/>
      <c r="X194" s="301"/>
      <c r="Y194" s="301"/>
      <c r="Z194" s="301"/>
    </row>
    <row r="195" spans="1:26" ht="15.75" customHeight="1">
      <c r="A195" s="296" t="s">
        <v>1518</v>
      </c>
      <c r="B195" s="297" t="s">
        <v>733</v>
      </c>
      <c r="C195" s="297" t="s">
        <v>30</v>
      </c>
      <c r="D195" s="297">
        <v>80111600</v>
      </c>
      <c r="E195" s="297" t="s">
        <v>2033</v>
      </c>
      <c r="F195" s="297" t="s">
        <v>83</v>
      </c>
      <c r="G195" s="297" t="s">
        <v>315</v>
      </c>
      <c r="H195" s="297">
        <v>10</v>
      </c>
      <c r="I195" s="297">
        <v>1</v>
      </c>
      <c r="J195" s="306" t="s">
        <v>84</v>
      </c>
      <c r="K195" s="297" t="s">
        <v>85</v>
      </c>
      <c r="L195" s="298">
        <v>4600000</v>
      </c>
      <c r="M195" s="298">
        <v>46000000</v>
      </c>
      <c r="N195" s="305" t="s">
        <v>700</v>
      </c>
      <c r="O195" s="297" t="s">
        <v>79</v>
      </c>
      <c r="P195" s="297"/>
      <c r="Q195" s="296" t="s">
        <v>2034</v>
      </c>
      <c r="R195" s="299"/>
      <c r="S195" s="299" t="s">
        <v>28</v>
      </c>
      <c r="T195" s="299">
        <v>8131</v>
      </c>
      <c r="U195" s="300">
        <v>2024110010238</v>
      </c>
      <c r="V195" s="299">
        <v>8</v>
      </c>
      <c r="W195" s="301"/>
      <c r="X195" s="301"/>
      <c r="Y195" s="301"/>
      <c r="Z195" s="301"/>
    </row>
    <row r="196" spans="1:26" ht="15.75" customHeight="1">
      <c r="A196" s="296" t="s">
        <v>1884</v>
      </c>
      <c r="B196" s="297" t="s">
        <v>760</v>
      </c>
      <c r="C196" s="297" t="s">
        <v>2035</v>
      </c>
      <c r="D196" s="297">
        <v>80111601</v>
      </c>
      <c r="E196" s="297" t="s">
        <v>2036</v>
      </c>
      <c r="F196" s="297" t="s">
        <v>83</v>
      </c>
      <c r="G196" s="297" t="s">
        <v>315</v>
      </c>
      <c r="H196" s="297">
        <v>6</v>
      </c>
      <c r="I196" s="297">
        <v>1</v>
      </c>
      <c r="J196" s="306" t="s">
        <v>84</v>
      </c>
      <c r="K196" s="297" t="s">
        <v>85</v>
      </c>
      <c r="L196" s="298">
        <v>4200000</v>
      </c>
      <c r="M196" s="298">
        <v>25200000</v>
      </c>
      <c r="N196" s="305" t="s">
        <v>700</v>
      </c>
      <c r="O196" s="297" t="s">
        <v>123</v>
      </c>
      <c r="P196" s="297"/>
      <c r="Q196" s="296"/>
      <c r="R196" s="299"/>
      <c r="S196" s="299" t="s">
        <v>28</v>
      </c>
      <c r="T196" s="299">
        <v>8131</v>
      </c>
      <c r="U196" s="300">
        <v>2024110010238</v>
      </c>
      <c r="V196" s="299">
        <v>8</v>
      </c>
      <c r="W196" s="301"/>
      <c r="X196" s="301"/>
      <c r="Y196" s="301"/>
      <c r="Z196" s="301"/>
    </row>
    <row r="197" spans="1:26" ht="15.75" customHeight="1">
      <c r="A197" s="296" t="s">
        <v>1518</v>
      </c>
      <c r="B197" s="297" t="s">
        <v>760</v>
      </c>
      <c r="C197" s="297" t="s">
        <v>2035</v>
      </c>
      <c r="D197" s="297">
        <v>80111601</v>
      </c>
      <c r="E197" s="297" t="s">
        <v>2037</v>
      </c>
      <c r="F197" s="297" t="s">
        <v>315</v>
      </c>
      <c r="G197" s="297" t="s">
        <v>2038</v>
      </c>
      <c r="H197" s="297">
        <v>6</v>
      </c>
      <c r="I197" s="297">
        <v>1</v>
      </c>
      <c r="J197" s="306" t="s">
        <v>84</v>
      </c>
      <c r="K197" s="297" t="s">
        <v>85</v>
      </c>
      <c r="L197" s="298">
        <v>4200000</v>
      </c>
      <c r="M197" s="298">
        <v>25200000</v>
      </c>
      <c r="N197" s="305" t="s">
        <v>700</v>
      </c>
      <c r="O197" s="297" t="s">
        <v>123</v>
      </c>
      <c r="P197" s="297"/>
      <c r="Q197" s="296" t="s">
        <v>2039</v>
      </c>
      <c r="R197" s="299"/>
      <c r="S197" s="299" t="s">
        <v>28</v>
      </c>
      <c r="T197" s="299">
        <v>8131</v>
      </c>
      <c r="U197" s="300">
        <v>2024110010238</v>
      </c>
      <c r="V197" s="299">
        <v>8</v>
      </c>
      <c r="W197" s="301"/>
      <c r="X197" s="301"/>
      <c r="Y197" s="301"/>
      <c r="Z197" s="301"/>
    </row>
    <row r="198" spans="1:26" ht="15.75" customHeight="1">
      <c r="A198" s="296" t="s">
        <v>1884</v>
      </c>
      <c r="B198" s="297" t="s">
        <v>765</v>
      </c>
      <c r="C198" s="297" t="s">
        <v>2035</v>
      </c>
      <c r="D198" s="297">
        <v>80111601</v>
      </c>
      <c r="E198" s="297" t="s">
        <v>2040</v>
      </c>
      <c r="F198" s="297" t="s">
        <v>83</v>
      </c>
      <c r="G198" s="297" t="s">
        <v>315</v>
      </c>
      <c r="H198" s="297">
        <v>6</v>
      </c>
      <c r="I198" s="297">
        <v>1</v>
      </c>
      <c r="J198" s="306" t="s">
        <v>84</v>
      </c>
      <c r="K198" s="297" t="s">
        <v>85</v>
      </c>
      <c r="L198" s="298">
        <v>4200000</v>
      </c>
      <c r="M198" s="298">
        <v>25200000</v>
      </c>
      <c r="N198" s="305" t="s">
        <v>700</v>
      </c>
      <c r="O198" s="297" t="s">
        <v>123</v>
      </c>
      <c r="P198" s="297"/>
      <c r="Q198" s="296"/>
      <c r="R198" s="299"/>
      <c r="S198" s="299" t="s">
        <v>28</v>
      </c>
      <c r="T198" s="299">
        <v>8131</v>
      </c>
      <c r="U198" s="300">
        <v>2024110010238</v>
      </c>
      <c r="V198" s="299">
        <v>8</v>
      </c>
      <c r="W198" s="301"/>
      <c r="X198" s="301"/>
      <c r="Y198" s="301"/>
      <c r="Z198" s="301"/>
    </row>
    <row r="199" spans="1:26" ht="15.75" customHeight="1">
      <c r="A199" s="296" t="s">
        <v>1518</v>
      </c>
      <c r="B199" s="297" t="s">
        <v>765</v>
      </c>
      <c r="C199" s="297" t="s">
        <v>2035</v>
      </c>
      <c r="D199" s="297">
        <v>80111601</v>
      </c>
      <c r="E199" s="297" t="s">
        <v>2041</v>
      </c>
      <c r="F199" s="297" t="s">
        <v>315</v>
      </c>
      <c r="G199" s="297" t="s">
        <v>2038</v>
      </c>
      <c r="H199" s="297">
        <v>6</v>
      </c>
      <c r="I199" s="297">
        <v>1</v>
      </c>
      <c r="J199" s="306" t="s">
        <v>84</v>
      </c>
      <c r="K199" s="297" t="s">
        <v>85</v>
      </c>
      <c r="L199" s="298">
        <v>4500000</v>
      </c>
      <c r="M199" s="298">
        <v>27000000</v>
      </c>
      <c r="N199" s="305" t="s">
        <v>700</v>
      </c>
      <c r="O199" s="297" t="s">
        <v>123</v>
      </c>
      <c r="P199" s="297"/>
      <c r="Q199" s="296" t="s">
        <v>2042</v>
      </c>
      <c r="R199" s="299"/>
      <c r="S199" s="299" t="s">
        <v>28</v>
      </c>
      <c r="T199" s="299">
        <v>8131</v>
      </c>
      <c r="U199" s="300">
        <v>2024110010238</v>
      </c>
      <c r="V199" s="299">
        <v>8</v>
      </c>
      <c r="W199" s="301"/>
      <c r="X199" s="301"/>
      <c r="Y199" s="301"/>
      <c r="Z199" s="301"/>
    </row>
    <row r="200" spans="1:26" ht="15.75" customHeight="1">
      <c r="A200" s="296" t="s">
        <v>1884</v>
      </c>
      <c r="B200" s="297" t="s">
        <v>740</v>
      </c>
      <c r="C200" s="297" t="s">
        <v>2035</v>
      </c>
      <c r="D200" s="297">
        <v>80111600</v>
      </c>
      <c r="E200" s="297" t="s">
        <v>739</v>
      </c>
      <c r="F200" s="297" t="s">
        <v>82</v>
      </c>
      <c r="G200" s="297" t="s">
        <v>2043</v>
      </c>
      <c r="H200" s="297">
        <v>6</v>
      </c>
      <c r="I200" s="297">
        <v>1</v>
      </c>
      <c r="J200" s="306" t="s">
        <v>84</v>
      </c>
      <c r="K200" s="297" t="s">
        <v>85</v>
      </c>
      <c r="L200" s="298">
        <v>2000000</v>
      </c>
      <c r="M200" s="298">
        <v>12000000</v>
      </c>
      <c r="N200" s="305" t="s">
        <v>700</v>
      </c>
      <c r="O200" s="297" t="s">
        <v>79</v>
      </c>
      <c r="P200" s="297"/>
      <c r="Q200" s="296" t="s">
        <v>2044</v>
      </c>
      <c r="R200" s="299"/>
      <c r="S200" s="299" t="s">
        <v>28</v>
      </c>
      <c r="T200" s="299">
        <v>8131</v>
      </c>
      <c r="U200" s="300">
        <v>2024110010238</v>
      </c>
      <c r="V200" s="299">
        <v>8</v>
      </c>
      <c r="W200" s="301"/>
      <c r="X200" s="301"/>
      <c r="Y200" s="301"/>
      <c r="Z200" s="301"/>
    </row>
    <row r="201" spans="1:26" ht="15.75" customHeight="1">
      <c r="A201" s="296" t="s">
        <v>1518</v>
      </c>
      <c r="B201" s="297" t="s">
        <v>740</v>
      </c>
      <c r="C201" s="297" t="s">
        <v>2035</v>
      </c>
      <c r="D201" s="297">
        <v>80111600</v>
      </c>
      <c r="E201" s="297" t="s">
        <v>2045</v>
      </c>
      <c r="F201" s="297" t="s">
        <v>315</v>
      </c>
      <c r="G201" s="297" t="s">
        <v>315</v>
      </c>
      <c r="H201" s="297">
        <v>6</v>
      </c>
      <c r="I201" s="297">
        <v>1</v>
      </c>
      <c r="J201" s="306" t="s">
        <v>84</v>
      </c>
      <c r="K201" s="297" t="s">
        <v>85</v>
      </c>
      <c r="L201" s="298">
        <v>2000000</v>
      </c>
      <c r="M201" s="298">
        <v>12000000</v>
      </c>
      <c r="N201" s="305" t="s">
        <v>700</v>
      </c>
      <c r="O201" s="297" t="s">
        <v>79</v>
      </c>
      <c r="P201" s="297"/>
      <c r="Q201" s="296" t="s">
        <v>2046</v>
      </c>
      <c r="R201" s="299"/>
      <c r="S201" s="299" t="s">
        <v>28</v>
      </c>
      <c r="T201" s="299">
        <v>8131</v>
      </c>
      <c r="U201" s="300">
        <v>2024110010238</v>
      </c>
      <c r="V201" s="299">
        <v>8</v>
      </c>
      <c r="W201" s="301"/>
      <c r="X201" s="301"/>
      <c r="Y201" s="301"/>
      <c r="Z201" s="301"/>
    </row>
    <row r="202" spans="1:26" ht="15.75" customHeight="1">
      <c r="A202" s="296" t="s">
        <v>1884</v>
      </c>
      <c r="B202" s="297" t="s">
        <v>745</v>
      </c>
      <c r="C202" s="297" t="s">
        <v>30</v>
      </c>
      <c r="D202" s="297">
        <v>80111600</v>
      </c>
      <c r="E202" s="297" t="s">
        <v>2047</v>
      </c>
      <c r="F202" s="297" t="s">
        <v>83</v>
      </c>
      <c r="G202" s="297" t="s">
        <v>315</v>
      </c>
      <c r="H202" s="297">
        <v>6</v>
      </c>
      <c r="I202" s="297">
        <v>1</v>
      </c>
      <c r="J202" s="306" t="s">
        <v>84</v>
      </c>
      <c r="K202" s="297" t="s">
        <v>85</v>
      </c>
      <c r="L202" s="298">
        <v>4200000</v>
      </c>
      <c r="M202" s="298">
        <v>25200000</v>
      </c>
      <c r="N202" s="305" t="s">
        <v>700</v>
      </c>
      <c r="O202" s="297" t="s">
        <v>123</v>
      </c>
      <c r="P202" s="297"/>
      <c r="Q202" s="296" t="s">
        <v>2048</v>
      </c>
      <c r="R202" s="299"/>
      <c r="S202" s="299" t="s">
        <v>28</v>
      </c>
      <c r="T202" s="299">
        <v>8131</v>
      </c>
      <c r="U202" s="300">
        <v>2024110010238</v>
      </c>
      <c r="V202" s="299">
        <v>8</v>
      </c>
      <c r="W202" s="301"/>
      <c r="X202" s="301"/>
      <c r="Y202" s="301"/>
      <c r="Z202" s="301"/>
    </row>
    <row r="203" spans="1:26" ht="15.75" customHeight="1">
      <c r="A203" s="296" t="s">
        <v>1518</v>
      </c>
      <c r="B203" s="297" t="s">
        <v>745</v>
      </c>
      <c r="C203" s="297" t="s">
        <v>30</v>
      </c>
      <c r="D203" s="297">
        <v>80111600</v>
      </c>
      <c r="E203" s="297" t="s">
        <v>2049</v>
      </c>
      <c r="F203" s="297" t="s">
        <v>315</v>
      </c>
      <c r="G203" s="297" t="s">
        <v>315</v>
      </c>
      <c r="H203" s="297">
        <v>6</v>
      </c>
      <c r="I203" s="297">
        <v>1</v>
      </c>
      <c r="J203" s="306" t="s">
        <v>84</v>
      </c>
      <c r="K203" s="297" t="s">
        <v>85</v>
      </c>
      <c r="L203" s="298">
        <v>4200000</v>
      </c>
      <c r="M203" s="298">
        <v>25200000</v>
      </c>
      <c r="N203" s="305" t="s">
        <v>700</v>
      </c>
      <c r="O203" s="297" t="s">
        <v>123</v>
      </c>
      <c r="P203" s="297"/>
      <c r="Q203" s="296" t="s">
        <v>2046</v>
      </c>
      <c r="R203" s="299"/>
      <c r="S203" s="299" t="s">
        <v>28</v>
      </c>
      <c r="T203" s="299">
        <v>8131</v>
      </c>
      <c r="U203" s="300">
        <v>2024110010238</v>
      </c>
      <c r="V203" s="299">
        <v>8</v>
      </c>
      <c r="W203" s="301"/>
      <c r="X203" s="301"/>
      <c r="Y203" s="301"/>
      <c r="Z203" s="301"/>
    </row>
    <row r="204" spans="1:26" ht="15.75" customHeight="1">
      <c r="A204" s="296" t="s">
        <v>1884</v>
      </c>
      <c r="B204" s="297" t="s">
        <v>747</v>
      </c>
      <c r="C204" s="297" t="s">
        <v>30</v>
      </c>
      <c r="D204" s="297">
        <v>80111600</v>
      </c>
      <c r="E204" s="297" t="s">
        <v>2047</v>
      </c>
      <c r="F204" s="297" t="s">
        <v>83</v>
      </c>
      <c r="G204" s="297" t="s">
        <v>315</v>
      </c>
      <c r="H204" s="297">
        <v>6</v>
      </c>
      <c r="I204" s="297">
        <v>1</v>
      </c>
      <c r="J204" s="306" t="s">
        <v>84</v>
      </c>
      <c r="K204" s="297" t="s">
        <v>85</v>
      </c>
      <c r="L204" s="298">
        <v>4200000</v>
      </c>
      <c r="M204" s="298">
        <v>25200000</v>
      </c>
      <c r="N204" s="305" t="s">
        <v>700</v>
      </c>
      <c r="O204" s="297" t="s">
        <v>123</v>
      </c>
      <c r="P204" s="297"/>
      <c r="Q204" s="296" t="s">
        <v>2050</v>
      </c>
      <c r="R204" s="299"/>
      <c r="S204" s="299" t="s">
        <v>28</v>
      </c>
      <c r="T204" s="299">
        <v>8131</v>
      </c>
      <c r="U204" s="300">
        <v>2024110010238</v>
      </c>
      <c r="V204" s="299">
        <v>8</v>
      </c>
      <c r="W204" s="301"/>
      <c r="X204" s="301"/>
      <c r="Y204" s="301"/>
      <c r="Z204" s="301"/>
    </row>
    <row r="205" spans="1:26" ht="15.75" customHeight="1">
      <c r="A205" s="296" t="s">
        <v>1518</v>
      </c>
      <c r="B205" s="297" t="s">
        <v>747</v>
      </c>
      <c r="C205" s="297" t="s">
        <v>30</v>
      </c>
      <c r="D205" s="297">
        <v>80111600</v>
      </c>
      <c r="E205" s="297" t="s">
        <v>2049</v>
      </c>
      <c r="F205" s="297" t="s">
        <v>315</v>
      </c>
      <c r="G205" s="297" t="s">
        <v>315</v>
      </c>
      <c r="H205" s="297">
        <v>6</v>
      </c>
      <c r="I205" s="297">
        <v>1</v>
      </c>
      <c r="J205" s="306" t="s">
        <v>84</v>
      </c>
      <c r="K205" s="297" t="s">
        <v>85</v>
      </c>
      <c r="L205" s="298">
        <v>4200000</v>
      </c>
      <c r="M205" s="298">
        <v>25200000</v>
      </c>
      <c r="N205" s="305" t="s">
        <v>700</v>
      </c>
      <c r="O205" s="297" t="s">
        <v>123</v>
      </c>
      <c r="P205" s="297"/>
      <c r="Q205" s="296" t="s">
        <v>2046</v>
      </c>
      <c r="R205" s="299"/>
      <c r="S205" s="299" t="s">
        <v>28</v>
      </c>
      <c r="T205" s="299">
        <v>8131</v>
      </c>
      <c r="U205" s="300">
        <v>2024110010238</v>
      </c>
      <c r="V205" s="299">
        <v>8</v>
      </c>
      <c r="W205" s="301"/>
      <c r="X205" s="301"/>
      <c r="Y205" s="301"/>
      <c r="Z205" s="301"/>
    </row>
    <row r="206" spans="1:26" ht="15.75" customHeight="1">
      <c r="A206" s="296" t="s">
        <v>1884</v>
      </c>
      <c r="B206" s="297" t="s">
        <v>749</v>
      </c>
      <c r="C206" s="297" t="s">
        <v>30</v>
      </c>
      <c r="D206" s="297">
        <v>80111600</v>
      </c>
      <c r="E206" s="297" t="s">
        <v>2047</v>
      </c>
      <c r="F206" s="297" t="s">
        <v>83</v>
      </c>
      <c r="G206" s="297" t="s">
        <v>315</v>
      </c>
      <c r="H206" s="297">
        <v>6</v>
      </c>
      <c r="I206" s="297">
        <v>1</v>
      </c>
      <c r="J206" s="306" t="s">
        <v>84</v>
      </c>
      <c r="K206" s="297" t="s">
        <v>85</v>
      </c>
      <c r="L206" s="298">
        <v>4200000</v>
      </c>
      <c r="M206" s="298">
        <v>25200000</v>
      </c>
      <c r="N206" s="305" t="s">
        <v>700</v>
      </c>
      <c r="O206" s="297" t="s">
        <v>123</v>
      </c>
      <c r="P206" s="297"/>
      <c r="Q206" s="296" t="s">
        <v>2051</v>
      </c>
      <c r="R206" s="299"/>
      <c r="S206" s="299" t="s">
        <v>28</v>
      </c>
      <c r="T206" s="299">
        <v>8131</v>
      </c>
      <c r="U206" s="300">
        <v>2024110010238</v>
      </c>
      <c r="V206" s="299">
        <v>8</v>
      </c>
      <c r="W206" s="301"/>
      <c r="X206" s="301"/>
      <c r="Y206" s="301"/>
      <c r="Z206" s="301"/>
    </row>
    <row r="207" spans="1:26" ht="15.75" customHeight="1">
      <c r="A207" s="296" t="s">
        <v>1518</v>
      </c>
      <c r="B207" s="297" t="s">
        <v>749</v>
      </c>
      <c r="C207" s="297" t="s">
        <v>30</v>
      </c>
      <c r="D207" s="297">
        <v>80111600</v>
      </c>
      <c r="E207" s="297" t="s">
        <v>2052</v>
      </c>
      <c r="F207" s="297" t="s">
        <v>315</v>
      </c>
      <c r="G207" s="297" t="s">
        <v>315</v>
      </c>
      <c r="H207" s="297">
        <v>6</v>
      </c>
      <c r="I207" s="297">
        <v>1</v>
      </c>
      <c r="J207" s="306" t="s">
        <v>84</v>
      </c>
      <c r="K207" s="297" t="s">
        <v>85</v>
      </c>
      <c r="L207" s="298">
        <v>4057001</v>
      </c>
      <c r="M207" s="298">
        <v>24342006</v>
      </c>
      <c r="N207" s="305" t="s">
        <v>700</v>
      </c>
      <c r="O207" s="297" t="s">
        <v>123</v>
      </c>
      <c r="P207" s="297"/>
      <c r="Q207" s="296" t="s">
        <v>2046</v>
      </c>
      <c r="R207" s="299"/>
      <c r="S207" s="299" t="s">
        <v>28</v>
      </c>
      <c r="T207" s="299">
        <v>8131</v>
      </c>
      <c r="U207" s="300">
        <v>2024110010238</v>
      </c>
      <c r="V207" s="299">
        <v>8</v>
      </c>
      <c r="W207" s="301"/>
      <c r="X207" s="301"/>
      <c r="Y207" s="301"/>
      <c r="Z207" s="301"/>
    </row>
    <row r="208" spans="1:26" ht="15.75" customHeight="1">
      <c r="A208" s="296" t="s">
        <v>1884</v>
      </c>
      <c r="B208" s="297" t="s">
        <v>703</v>
      </c>
      <c r="C208" s="297" t="s">
        <v>30</v>
      </c>
      <c r="D208" s="297">
        <v>80111601</v>
      </c>
      <c r="E208" s="297" t="s">
        <v>699</v>
      </c>
      <c r="F208" s="297" t="s">
        <v>411</v>
      </c>
      <c r="G208" s="297" t="s">
        <v>461</v>
      </c>
      <c r="H208" s="297">
        <v>6</v>
      </c>
      <c r="I208" s="297">
        <v>1</v>
      </c>
      <c r="J208" s="306" t="s">
        <v>84</v>
      </c>
      <c r="K208" s="297" t="s">
        <v>85</v>
      </c>
      <c r="L208" s="298">
        <v>3400000</v>
      </c>
      <c r="M208" s="298">
        <v>20400000</v>
      </c>
      <c r="N208" s="305" t="s">
        <v>700</v>
      </c>
      <c r="O208" s="297" t="s">
        <v>2053</v>
      </c>
      <c r="P208" s="297"/>
      <c r="Q208" s="296" t="s">
        <v>2054</v>
      </c>
      <c r="R208" s="299"/>
      <c r="S208" s="299" t="s">
        <v>28</v>
      </c>
      <c r="T208" s="299">
        <v>8131</v>
      </c>
      <c r="U208" s="300">
        <v>2024110010238</v>
      </c>
      <c r="V208" s="299">
        <v>8</v>
      </c>
      <c r="W208" s="301"/>
      <c r="X208" s="301"/>
      <c r="Y208" s="301"/>
      <c r="Z208" s="301"/>
    </row>
    <row r="209" spans="1:26" ht="15.75" customHeight="1">
      <c r="A209" s="296" t="s">
        <v>1518</v>
      </c>
      <c r="B209" s="297" t="s">
        <v>703</v>
      </c>
      <c r="C209" s="297" t="s">
        <v>30</v>
      </c>
      <c r="D209" s="297">
        <v>80111600</v>
      </c>
      <c r="E209" s="297" t="s">
        <v>2055</v>
      </c>
      <c r="F209" s="297" t="s">
        <v>309</v>
      </c>
      <c r="G209" s="297" t="s">
        <v>309</v>
      </c>
      <c r="H209" s="297">
        <v>5</v>
      </c>
      <c r="I209" s="297">
        <v>1</v>
      </c>
      <c r="J209" s="306" t="s">
        <v>84</v>
      </c>
      <c r="K209" s="297" t="s">
        <v>85</v>
      </c>
      <c r="L209" s="298">
        <v>3300000</v>
      </c>
      <c r="M209" s="298">
        <v>16500000</v>
      </c>
      <c r="N209" s="305" t="s">
        <v>700</v>
      </c>
      <c r="O209" s="297" t="s">
        <v>79</v>
      </c>
      <c r="P209" s="297"/>
      <c r="Q209" s="296" t="s">
        <v>2056</v>
      </c>
      <c r="R209" s="299"/>
      <c r="S209" s="299" t="s">
        <v>28</v>
      </c>
      <c r="T209" s="299">
        <v>8131</v>
      </c>
      <c r="U209" s="300">
        <v>2024110010238</v>
      </c>
      <c r="V209" s="299">
        <v>8</v>
      </c>
      <c r="W209" s="301"/>
      <c r="X209" s="301"/>
      <c r="Y209" s="301"/>
      <c r="Z209" s="301"/>
    </row>
    <row r="210" spans="1:26" ht="15.75" customHeight="1">
      <c r="A210" s="296" t="s">
        <v>1884</v>
      </c>
      <c r="B210" s="297" t="s">
        <v>711</v>
      </c>
      <c r="C210" s="297" t="s">
        <v>30</v>
      </c>
      <c r="D210" s="297">
        <v>80111601</v>
      </c>
      <c r="E210" s="297" t="s">
        <v>699</v>
      </c>
      <c r="F210" s="297" t="s">
        <v>411</v>
      </c>
      <c r="G210" s="297" t="s">
        <v>461</v>
      </c>
      <c r="H210" s="297">
        <v>6</v>
      </c>
      <c r="I210" s="297">
        <v>1</v>
      </c>
      <c r="J210" s="306" t="s">
        <v>84</v>
      </c>
      <c r="K210" s="297" t="s">
        <v>85</v>
      </c>
      <c r="L210" s="298">
        <v>3400000</v>
      </c>
      <c r="M210" s="298">
        <v>20400000</v>
      </c>
      <c r="N210" s="305" t="s">
        <v>700</v>
      </c>
      <c r="O210" s="297" t="s">
        <v>79</v>
      </c>
      <c r="P210" s="297"/>
      <c r="Q210" s="296" t="s">
        <v>2057</v>
      </c>
      <c r="R210" s="299"/>
      <c r="S210" s="299" t="s">
        <v>28</v>
      </c>
      <c r="T210" s="299">
        <v>8131</v>
      </c>
      <c r="U210" s="300">
        <v>2024110010238</v>
      </c>
      <c r="V210" s="299">
        <v>8</v>
      </c>
      <c r="W210" s="301"/>
      <c r="X210" s="301"/>
      <c r="Y210" s="301"/>
      <c r="Z210" s="301"/>
    </row>
    <row r="211" spans="1:26" ht="15.75" customHeight="1">
      <c r="A211" s="296" t="s">
        <v>1518</v>
      </c>
      <c r="B211" s="297" t="s">
        <v>711</v>
      </c>
      <c r="C211" s="297" t="s">
        <v>30</v>
      </c>
      <c r="D211" s="297">
        <v>80111600</v>
      </c>
      <c r="E211" s="297" t="s">
        <v>2055</v>
      </c>
      <c r="F211" s="297" t="s">
        <v>309</v>
      </c>
      <c r="G211" s="297" t="s">
        <v>309</v>
      </c>
      <c r="H211" s="297">
        <v>5</v>
      </c>
      <c r="I211" s="297">
        <v>1</v>
      </c>
      <c r="J211" s="306" t="s">
        <v>84</v>
      </c>
      <c r="K211" s="297" t="s">
        <v>85</v>
      </c>
      <c r="L211" s="298">
        <v>3300000</v>
      </c>
      <c r="M211" s="298">
        <v>16500000</v>
      </c>
      <c r="N211" s="305" t="s">
        <v>700</v>
      </c>
      <c r="O211" s="297" t="s">
        <v>79</v>
      </c>
      <c r="P211" s="297"/>
      <c r="Q211" s="296" t="s">
        <v>2058</v>
      </c>
      <c r="R211" s="299"/>
      <c r="S211" s="299" t="s">
        <v>28</v>
      </c>
      <c r="T211" s="299">
        <v>8131</v>
      </c>
      <c r="U211" s="300">
        <v>2024110010238</v>
      </c>
      <c r="V211" s="299">
        <v>8</v>
      </c>
      <c r="W211" s="301"/>
      <c r="X211" s="301"/>
      <c r="Y211" s="301"/>
      <c r="Z211" s="301"/>
    </row>
    <row r="212" spans="1:26" ht="15.75" customHeight="1">
      <c r="A212" s="296" t="s">
        <v>1884</v>
      </c>
      <c r="B212" s="297" t="s">
        <v>711</v>
      </c>
      <c r="C212" s="297" t="s">
        <v>30</v>
      </c>
      <c r="D212" s="297">
        <v>80111600</v>
      </c>
      <c r="E212" s="297" t="s">
        <v>699</v>
      </c>
      <c r="F212" s="297" t="s">
        <v>461</v>
      </c>
      <c r="G212" s="297" t="s">
        <v>309</v>
      </c>
      <c r="H212" s="297">
        <v>6</v>
      </c>
      <c r="I212" s="297">
        <v>1</v>
      </c>
      <c r="J212" s="306" t="s">
        <v>84</v>
      </c>
      <c r="K212" s="297" t="s">
        <v>85</v>
      </c>
      <c r="L212" s="298">
        <v>3200000</v>
      </c>
      <c r="M212" s="298">
        <v>19200000</v>
      </c>
      <c r="N212" s="305" t="s">
        <v>700</v>
      </c>
      <c r="O212" s="297" t="s">
        <v>79</v>
      </c>
      <c r="P212" s="297"/>
      <c r="Q212" s="296" t="s">
        <v>2059</v>
      </c>
      <c r="R212" s="299"/>
      <c r="S212" s="299" t="s">
        <v>28</v>
      </c>
      <c r="T212" s="299">
        <v>8131</v>
      </c>
      <c r="U212" s="300">
        <v>2024110010238</v>
      </c>
      <c r="V212" s="299">
        <v>8</v>
      </c>
      <c r="W212" s="301"/>
      <c r="X212" s="301"/>
      <c r="Y212" s="301"/>
      <c r="Z212" s="301"/>
    </row>
    <row r="213" spans="1:26" ht="15.75" customHeight="1">
      <c r="A213" s="296" t="s">
        <v>1518</v>
      </c>
      <c r="B213" s="297" t="s">
        <v>721</v>
      </c>
      <c r="C213" s="297" t="s">
        <v>30</v>
      </c>
      <c r="D213" s="297">
        <v>80111600</v>
      </c>
      <c r="E213" s="297" t="s">
        <v>2060</v>
      </c>
      <c r="F213" s="297" t="s">
        <v>309</v>
      </c>
      <c r="G213" s="297" t="s">
        <v>309</v>
      </c>
      <c r="H213" s="297">
        <v>6</v>
      </c>
      <c r="I213" s="297">
        <v>1</v>
      </c>
      <c r="J213" s="306" t="s">
        <v>84</v>
      </c>
      <c r="K213" s="297" t="s">
        <v>85</v>
      </c>
      <c r="L213" s="298">
        <v>3200000</v>
      </c>
      <c r="M213" s="298">
        <v>19200000</v>
      </c>
      <c r="N213" s="305" t="s">
        <v>700</v>
      </c>
      <c r="O213" s="297" t="s">
        <v>79</v>
      </c>
      <c r="P213" s="297"/>
      <c r="Q213" s="296" t="s">
        <v>2061</v>
      </c>
      <c r="R213" s="299"/>
      <c r="S213" s="299" t="s">
        <v>28</v>
      </c>
      <c r="T213" s="299">
        <v>8131</v>
      </c>
      <c r="U213" s="300">
        <v>2024110010238</v>
      </c>
      <c r="V213" s="299">
        <v>8</v>
      </c>
      <c r="W213" s="301"/>
      <c r="X213" s="301"/>
      <c r="Y213" s="301"/>
      <c r="Z213" s="301"/>
    </row>
    <row r="214" spans="1:26" ht="15.75" customHeight="1">
      <c r="A214" s="296" t="s">
        <v>1884</v>
      </c>
      <c r="B214" s="297" t="s">
        <v>1244</v>
      </c>
      <c r="C214" s="297" t="s">
        <v>30</v>
      </c>
      <c r="D214" s="297">
        <v>80111601</v>
      </c>
      <c r="E214" s="297" t="s">
        <v>2062</v>
      </c>
      <c r="F214" s="297" t="s">
        <v>315</v>
      </c>
      <c r="G214" s="297" t="s">
        <v>2038</v>
      </c>
      <c r="H214" s="297">
        <v>1</v>
      </c>
      <c r="I214" s="297">
        <v>1</v>
      </c>
      <c r="J214" s="306" t="s">
        <v>84</v>
      </c>
      <c r="K214" s="297" t="s">
        <v>85</v>
      </c>
      <c r="L214" s="298">
        <v>44382256</v>
      </c>
      <c r="M214" s="298">
        <v>44382256</v>
      </c>
      <c r="N214" s="305" t="s">
        <v>700</v>
      </c>
      <c r="O214" s="297" t="s">
        <v>79</v>
      </c>
      <c r="P214" s="297"/>
      <c r="Q214" s="296"/>
      <c r="R214" s="299"/>
      <c r="S214" s="299" t="s">
        <v>28</v>
      </c>
      <c r="T214" s="299">
        <v>8131</v>
      </c>
      <c r="U214" s="300">
        <v>2024110010238</v>
      </c>
      <c r="V214" s="299">
        <v>8</v>
      </c>
      <c r="W214" s="301"/>
      <c r="X214" s="301"/>
      <c r="Y214" s="301"/>
      <c r="Z214" s="301"/>
    </row>
    <row r="215" spans="1:26" ht="15.75" customHeight="1">
      <c r="A215" s="296" t="s">
        <v>1518</v>
      </c>
      <c r="B215" s="297" t="s">
        <v>1244</v>
      </c>
      <c r="C215" s="297" t="s">
        <v>30</v>
      </c>
      <c r="D215" s="297">
        <v>80111601</v>
      </c>
      <c r="E215" s="297" t="s">
        <v>2062</v>
      </c>
      <c r="F215" s="297" t="s">
        <v>315</v>
      </c>
      <c r="G215" s="297" t="s">
        <v>2038</v>
      </c>
      <c r="H215" s="297">
        <v>1</v>
      </c>
      <c r="I215" s="297">
        <v>1</v>
      </c>
      <c r="J215" s="306" t="s">
        <v>84</v>
      </c>
      <c r="K215" s="297" t="s">
        <v>85</v>
      </c>
      <c r="L215" s="298"/>
      <c r="M215" s="298">
        <v>11290250</v>
      </c>
      <c r="N215" s="305" t="s">
        <v>700</v>
      </c>
      <c r="O215" s="297" t="s">
        <v>79</v>
      </c>
      <c r="P215" s="297"/>
      <c r="Q215" s="296" t="s">
        <v>2063</v>
      </c>
      <c r="R215" s="299"/>
      <c r="S215" s="299" t="s">
        <v>28</v>
      </c>
      <c r="T215" s="299">
        <v>8131</v>
      </c>
      <c r="U215" s="300">
        <v>2024110010238</v>
      </c>
      <c r="V215" s="299">
        <v>8</v>
      </c>
      <c r="W215" s="301"/>
      <c r="X215" s="301"/>
      <c r="Y215" s="301"/>
      <c r="Z215" s="301"/>
    </row>
    <row r="216" spans="1:26" ht="15.75" customHeight="1">
      <c r="A216" s="296" t="s">
        <v>1884</v>
      </c>
      <c r="B216" s="297" t="s">
        <v>558</v>
      </c>
      <c r="C216" s="297" t="s">
        <v>31</v>
      </c>
      <c r="D216" s="297">
        <v>80111600</v>
      </c>
      <c r="E216" s="297" t="s">
        <v>1366</v>
      </c>
      <c r="F216" s="297" t="s">
        <v>83</v>
      </c>
      <c r="G216" s="297" t="s">
        <v>83</v>
      </c>
      <c r="H216" s="297">
        <v>3</v>
      </c>
      <c r="I216" s="297">
        <v>1</v>
      </c>
      <c r="J216" s="306" t="s">
        <v>84</v>
      </c>
      <c r="K216" s="297" t="s">
        <v>85</v>
      </c>
      <c r="L216" s="298">
        <v>4450000</v>
      </c>
      <c r="M216" s="298">
        <v>13350000</v>
      </c>
      <c r="N216" s="305" t="s">
        <v>590</v>
      </c>
      <c r="O216" s="297" t="s">
        <v>79</v>
      </c>
      <c r="P216" s="297" t="s">
        <v>463</v>
      </c>
      <c r="Q216" s="296"/>
      <c r="R216" s="299"/>
      <c r="S216" s="299" t="s">
        <v>28</v>
      </c>
      <c r="T216" s="299">
        <v>8131</v>
      </c>
      <c r="U216" s="300">
        <v>2024110010238</v>
      </c>
      <c r="V216" s="299">
        <v>8</v>
      </c>
      <c r="W216" s="301"/>
      <c r="X216" s="301"/>
      <c r="Y216" s="301"/>
      <c r="Z216" s="301"/>
    </row>
    <row r="217" spans="1:26" ht="15.75" customHeight="1">
      <c r="A217" s="296" t="s">
        <v>1518</v>
      </c>
      <c r="B217" s="297" t="s">
        <v>558</v>
      </c>
      <c r="C217" s="297" t="s">
        <v>31</v>
      </c>
      <c r="D217" s="297">
        <v>80111600</v>
      </c>
      <c r="E217" s="297" t="s">
        <v>2064</v>
      </c>
      <c r="F217" s="297" t="s">
        <v>315</v>
      </c>
      <c r="G217" s="297" t="s">
        <v>315</v>
      </c>
      <c r="H217" s="297">
        <v>5</v>
      </c>
      <c r="I217" s="297">
        <v>1</v>
      </c>
      <c r="J217" s="306" t="s">
        <v>84</v>
      </c>
      <c r="K217" s="297" t="s">
        <v>85</v>
      </c>
      <c r="L217" s="298">
        <v>4500000</v>
      </c>
      <c r="M217" s="298">
        <v>22500000</v>
      </c>
      <c r="N217" s="305" t="s">
        <v>590</v>
      </c>
      <c r="O217" s="297" t="s">
        <v>79</v>
      </c>
      <c r="P217" s="297" t="s">
        <v>463</v>
      </c>
      <c r="Q217" s="296" t="s">
        <v>2065</v>
      </c>
      <c r="R217" s="299"/>
      <c r="S217" s="299" t="s">
        <v>28</v>
      </c>
      <c r="T217" s="299">
        <v>8131</v>
      </c>
      <c r="U217" s="300">
        <v>2024110010238</v>
      </c>
      <c r="V217" s="299">
        <v>8</v>
      </c>
      <c r="W217" s="301"/>
      <c r="X217" s="301"/>
      <c r="Y217" s="301"/>
      <c r="Z217" s="301"/>
    </row>
    <row r="218" spans="1:26" ht="15.75" customHeight="1">
      <c r="A218" s="296" t="s">
        <v>1884</v>
      </c>
      <c r="B218" s="297" t="s">
        <v>559</v>
      </c>
      <c r="C218" s="297" t="s">
        <v>31</v>
      </c>
      <c r="D218" s="297">
        <v>80111600</v>
      </c>
      <c r="E218" s="297" t="s">
        <v>2066</v>
      </c>
      <c r="F218" s="297" t="s">
        <v>83</v>
      </c>
      <c r="G218" s="297" t="s">
        <v>83</v>
      </c>
      <c r="H218" s="297">
        <v>3</v>
      </c>
      <c r="I218" s="297">
        <v>1</v>
      </c>
      <c r="J218" s="306" t="s">
        <v>84</v>
      </c>
      <c r="K218" s="297" t="s">
        <v>85</v>
      </c>
      <c r="L218" s="298">
        <v>4450000</v>
      </c>
      <c r="M218" s="298">
        <v>13350000</v>
      </c>
      <c r="N218" s="305" t="s">
        <v>590</v>
      </c>
      <c r="O218" s="297" t="s">
        <v>79</v>
      </c>
      <c r="P218" s="297" t="s">
        <v>463</v>
      </c>
      <c r="Q218" s="296"/>
      <c r="R218" s="299"/>
      <c r="S218" s="299" t="s">
        <v>28</v>
      </c>
      <c r="T218" s="299">
        <v>8131</v>
      </c>
      <c r="U218" s="300">
        <v>2024110010238</v>
      </c>
      <c r="V218" s="299">
        <v>8</v>
      </c>
      <c r="W218" s="301"/>
      <c r="X218" s="301"/>
      <c r="Y218" s="301"/>
      <c r="Z218" s="301"/>
    </row>
    <row r="219" spans="1:26" ht="15.75" customHeight="1">
      <c r="A219" s="296" t="s">
        <v>1518</v>
      </c>
      <c r="B219" s="297" t="s">
        <v>559</v>
      </c>
      <c r="C219" s="297" t="s">
        <v>31</v>
      </c>
      <c r="D219" s="297">
        <v>80111600</v>
      </c>
      <c r="E219" s="297" t="s">
        <v>2064</v>
      </c>
      <c r="F219" s="297" t="s">
        <v>315</v>
      </c>
      <c r="G219" s="297" t="s">
        <v>315</v>
      </c>
      <c r="H219" s="297">
        <v>5</v>
      </c>
      <c r="I219" s="297">
        <v>1</v>
      </c>
      <c r="J219" s="306" t="s">
        <v>84</v>
      </c>
      <c r="K219" s="297" t="s">
        <v>85</v>
      </c>
      <c r="L219" s="298">
        <v>4500000</v>
      </c>
      <c r="M219" s="298">
        <v>22500000</v>
      </c>
      <c r="N219" s="305" t="s">
        <v>590</v>
      </c>
      <c r="O219" s="297" t="s">
        <v>79</v>
      </c>
      <c r="P219" s="297" t="s">
        <v>463</v>
      </c>
      <c r="Q219" s="296" t="s">
        <v>2065</v>
      </c>
      <c r="R219" s="299"/>
      <c r="S219" s="299" t="s">
        <v>28</v>
      </c>
      <c r="T219" s="299">
        <v>8131</v>
      </c>
      <c r="U219" s="300">
        <v>2024110010238</v>
      </c>
      <c r="V219" s="299">
        <v>8</v>
      </c>
      <c r="W219" s="301"/>
      <c r="X219" s="301"/>
      <c r="Y219" s="301"/>
      <c r="Z219" s="301"/>
    </row>
    <row r="220" spans="1:26" ht="15.75" customHeight="1">
      <c r="A220" s="296" t="s">
        <v>1884</v>
      </c>
      <c r="B220" s="297" t="s">
        <v>560</v>
      </c>
      <c r="C220" s="297" t="s">
        <v>31</v>
      </c>
      <c r="D220" s="297">
        <v>80111600</v>
      </c>
      <c r="E220" s="297" t="s">
        <v>1368</v>
      </c>
      <c r="F220" s="297" t="s">
        <v>83</v>
      </c>
      <c r="G220" s="297" t="s">
        <v>83</v>
      </c>
      <c r="H220" s="297">
        <v>3</v>
      </c>
      <c r="I220" s="297">
        <v>1</v>
      </c>
      <c r="J220" s="306" t="s">
        <v>84</v>
      </c>
      <c r="K220" s="297" t="s">
        <v>85</v>
      </c>
      <c r="L220" s="298">
        <v>4450000</v>
      </c>
      <c r="M220" s="298">
        <v>13350000</v>
      </c>
      <c r="N220" s="305" t="s">
        <v>590</v>
      </c>
      <c r="O220" s="297" t="s">
        <v>79</v>
      </c>
      <c r="P220" s="297" t="s">
        <v>463</v>
      </c>
      <c r="Q220" s="296"/>
      <c r="R220" s="299"/>
      <c r="S220" s="299" t="s">
        <v>28</v>
      </c>
      <c r="T220" s="299">
        <v>8131</v>
      </c>
      <c r="U220" s="300">
        <v>2024110010238</v>
      </c>
      <c r="V220" s="299">
        <v>8</v>
      </c>
      <c r="W220" s="301"/>
      <c r="X220" s="301"/>
      <c r="Y220" s="301"/>
      <c r="Z220" s="301"/>
    </row>
    <row r="221" spans="1:26" ht="15.75" customHeight="1">
      <c r="A221" s="296" t="s">
        <v>1518</v>
      </c>
      <c r="B221" s="297" t="s">
        <v>560</v>
      </c>
      <c r="C221" s="297" t="s">
        <v>31</v>
      </c>
      <c r="D221" s="297">
        <v>80111600</v>
      </c>
      <c r="E221" s="297" t="s">
        <v>2067</v>
      </c>
      <c r="F221" s="297" t="s">
        <v>315</v>
      </c>
      <c r="G221" s="297" t="s">
        <v>315</v>
      </c>
      <c r="H221" s="297">
        <v>4</v>
      </c>
      <c r="I221" s="297">
        <v>1</v>
      </c>
      <c r="J221" s="306" t="s">
        <v>84</v>
      </c>
      <c r="K221" s="297" t="s">
        <v>85</v>
      </c>
      <c r="L221" s="298">
        <v>2650000</v>
      </c>
      <c r="M221" s="298">
        <v>10600000</v>
      </c>
      <c r="N221" s="305" t="s">
        <v>590</v>
      </c>
      <c r="O221" s="297" t="s">
        <v>79</v>
      </c>
      <c r="P221" s="297" t="s">
        <v>463</v>
      </c>
      <c r="Q221" s="296" t="s">
        <v>2068</v>
      </c>
      <c r="R221" s="299"/>
      <c r="S221" s="299" t="s">
        <v>28</v>
      </c>
      <c r="T221" s="299">
        <v>8131</v>
      </c>
      <c r="U221" s="300">
        <v>2024110010238</v>
      </c>
      <c r="V221" s="299">
        <v>8</v>
      </c>
      <c r="W221" s="301"/>
      <c r="X221" s="301"/>
      <c r="Y221" s="301"/>
      <c r="Z221" s="301"/>
    </row>
    <row r="222" spans="1:26" ht="15.75" customHeight="1">
      <c r="A222" s="296" t="s">
        <v>1884</v>
      </c>
      <c r="B222" s="297" t="s">
        <v>561</v>
      </c>
      <c r="C222" s="297" t="s">
        <v>31</v>
      </c>
      <c r="D222" s="297">
        <v>80111600</v>
      </c>
      <c r="E222" s="297" t="s">
        <v>2069</v>
      </c>
      <c r="F222" s="297" t="s">
        <v>83</v>
      </c>
      <c r="G222" s="297" t="s">
        <v>83</v>
      </c>
      <c r="H222" s="297">
        <v>3</v>
      </c>
      <c r="I222" s="297">
        <v>1</v>
      </c>
      <c r="J222" s="306" t="s">
        <v>84</v>
      </c>
      <c r="K222" s="297" t="s">
        <v>85</v>
      </c>
      <c r="L222" s="298">
        <v>4630000</v>
      </c>
      <c r="M222" s="298">
        <v>13890000</v>
      </c>
      <c r="N222" s="305" t="s">
        <v>590</v>
      </c>
      <c r="O222" s="297" t="s">
        <v>79</v>
      </c>
      <c r="P222" s="297" t="s">
        <v>463</v>
      </c>
      <c r="Q222" s="296"/>
      <c r="R222" s="299"/>
      <c r="S222" s="299" t="s">
        <v>28</v>
      </c>
      <c r="T222" s="299">
        <v>8131</v>
      </c>
      <c r="U222" s="300">
        <v>2024110010238</v>
      </c>
      <c r="V222" s="299">
        <v>8</v>
      </c>
      <c r="W222" s="301"/>
      <c r="X222" s="301"/>
      <c r="Y222" s="301"/>
      <c r="Z222" s="301"/>
    </row>
    <row r="223" spans="1:26" ht="15.75" customHeight="1">
      <c r="A223" s="296" t="s">
        <v>1518</v>
      </c>
      <c r="B223" s="297" t="s">
        <v>561</v>
      </c>
      <c r="C223" s="297" t="s">
        <v>31</v>
      </c>
      <c r="D223" s="297">
        <v>80111600</v>
      </c>
      <c r="E223" s="297" t="s">
        <v>2067</v>
      </c>
      <c r="F223" s="297" t="s">
        <v>315</v>
      </c>
      <c r="G223" s="297" t="s">
        <v>315</v>
      </c>
      <c r="H223" s="297">
        <v>4</v>
      </c>
      <c r="I223" s="297">
        <v>1</v>
      </c>
      <c r="J223" s="306" t="s">
        <v>84</v>
      </c>
      <c r="K223" s="297" t="s">
        <v>85</v>
      </c>
      <c r="L223" s="298">
        <v>2650000</v>
      </c>
      <c r="M223" s="298">
        <v>10600000</v>
      </c>
      <c r="N223" s="305" t="s">
        <v>590</v>
      </c>
      <c r="O223" s="297" t="s">
        <v>79</v>
      </c>
      <c r="P223" s="297" t="s">
        <v>463</v>
      </c>
      <c r="Q223" s="296" t="s">
        <v>2068</v>
      </c>
      <c r="R223" s="299"/>
      <c r="S223" s="299" t="s">
        <v>28</v>
      </c>
      <c r="T223" s="299">
        <v>8131</v>
      </c>
      <c r="U223" s="300">
        <v>2024110010238</v>
      </c>
      <c r="V223" s="299">
        <v>8</v>
      </c>
      <c r="W223" s="301"/>
      <c r="X223" s="301"/>
      <c r="Y223" s="301"/>
      <c r="Z223" s="301"/>
    </row>
    <row r="224" spans="1:26" ht="15.75" customHeight="1">
      <c r="A224" s="296" t="s">
        <v>1884</v>
      </c>
      <c r="B224" s="297" t="s">
        <v>562</v>
      </c>
      <c r="C224" s="297" t="s">
        <v>30</v>
      </c>
      <c r="D224" s="297">
        <v>80111600</v>
      </c>
      <c r="E224" s="297" t="s">
        <v>2070</v>
      </c>
      <c r="F224" s="297" t="s">
        <v>83</v>
      </c>
      <c r="G224" s="297" t="s">
        <v>83</v>
      </c>
      <c r="H224" s="297">
        <v>3</v>
      </c>
      <c r="I224" s="297">
        <v>1</v>
      </c>
      <c r="J224" s="306" t="s">
        <v>84</v>
      </c>
      <c r="K224" s="297" t="s">
        <v>85</v>
      </c>
      <c r="L224" s="298">
        <v>4630000</v>
      </c>
      <c r="M224" s="298">
        <v>13890000</v>
      </c>
      <c r="N224" s="305" t="s">
        <v>590</v>
      </c>
      <c r="O224" s="297" t="s">
        <v>79</v>
      </c>
      <c r="P224" s="297" t="s">
        <v>463</v>
      </c>
      <c r="Q224" s="296"/>
      <c r="R224" s="299"/>
      <c r="S224" s="299" t="s">
        <v>28</v>
      </c>
      <c r="T224" s="299">
        <v>8131</v>
      </c>
      <c r="U224" s="300">
        <v>2024110010238</v>
      </c>
      <c r="V224" s="299">
        <v>8</v>
      </c>
      <c r="W224" s="301"/>
      <c r="X224" s="301"/>
      <c r="Y224" s="301"/>
      <c r="Z224" s="301"/>
    </row>
    <row r="225" spans="1:26" ht="15.75" customHeight="1">
      <c r="A225" s="296" t="s">
        <v>1518</v>
      </c>
      <c r="B225" s="297" t="s">
        <v>562</v>
      </c>
      <c r="C225" s="297" t="s">
        <v>30</v>
      </c>
      <c r="D225" s="297">
        <v>80111600</v>
      </c>
      <c r="E225" s="297" t="s">
        <v>2071</v>
      </c>
      <c r="F225" s="297" t="s">
        <v>315</v>
      </c>
      <c r="G225" s="297" t="s">
        <v>315</v>
      </c>
      <c r="H225" s="297">
        <v>4</v>
      </c>
      <c r="I225" s="297">
        <v>1</v>
      </c>
      <c r="J225" s="306" t="s">
        <v>84</v>
      </c>
      <c r="K225" s="297" t="s">
        <v>85</v>
      </c>
      <c r="L225" s="298">
        <v>3100000</v>
      </c>
      <c r="M225" s="298">
        <v>12400000</v>
      </c>
      <c r="N225" s="305" t="s">
        <v>590</v>
      </c>
      <c r="O225" s="297" t="s">
        <v>79</v>
      </c>
      <c r="P225" s="297" t="s">
        <v>463</v>
      </c>
      <c r="Q225" s="296" t="s">
        <v>2072</v>
      </c>
      <c r="R225" s="299"/>
      <c r="S225" s="299" t="s">
        <v>28</v>
      </c>
      <c r="T225" s="299">
        <v>8131</v>
      </c>
      <c r="U225" s="300">
        <v>2024110010238</v>
      </c>
      <c r="V225" s="299">
        <v>8</v>
      </c>
      <c r="W225" s="301"/>
      <c r="X225" s="301"/>
      <c r="Y225" s="301"/>
      <c r="Z225" s="301"/>
    </row>
    <row r="226" spans="1:26" ht="15.75" customHeight="1">
      <c r="A226" s="296" t="s">
        <v>1884</v>
      </c>
      <c r="B226" s="297" t="s">
        <v>563</v>
      </c>
      <c r="C226" s="297" t="s">
        <v>30</v>
      </c>
      <c r="D226" s="297">
        <v>80111600</v>
      </c>
      <c r="E226" s="297" t="s">
        <v>2073</v>
      </c>
      <c r="F226" s="297" t="s">
        <v>461</v>
      </c>
      <c r="G226" s="297" t="s">
        <v>83</v>
      </c>
      <c r="H226" s="297">
        <v>5</v>
      </c>
      <c r="I226" s="297">
        <v>1</v>
      </c>
      <c r="J226" s="306" t="s">
        <v>84</v>
      </c>
      <c r="K226" s="297" t="s">
        <v>85</v>
      </c>
      <c r="L226" s="298">
        <v>2300000</v>
      </c>
      <c r="M226" s="298">
        <v>11500000</v>
      </c>
      <c r="N226" s="305" t="s">
        <v>590</v>
      </c>
      <c r="O226" s="297" t="s">
        <v>79</v>
      </c>
      <c r="P226" s="297" t="s">
        <v>463</v>
      </c>
      <c r="Q226" s="296"/>
      <c r="R226" s="299"/>
      <c r="S226" s="299" t="s">
        <v>28</v>
      </c>
      <c r="T226" s="299">
        <v>8131</v>
      </c>
      <c r="U226" s="300">
        <v>2024110010238</v>
      </c>
      <c r="V226" s="299">
        <v>8</v>
      </c>
      <c r="W226" s="301"/>
      <c r="X226" s="301"/>
      <c r="Y226" s="301"/>
      <c r="Z226" s="301"/>
    </row>
    <row r="227" spans="1:26" ht="15.75" customHeight="1">
      <c r="A227" s="296" t="s">
        <v>1518</v>
      </c>
      <c r="B227" s="297" t="s">
        <v>563</v>
      </c>
      <c r="C227" s="297" t="s">
        <v>30</v>
      </c>
      <c r="D227" s="297">
        <v>80111600</v>
      </c>
      <c r="E227" s="297" t="s">
        <v>2074</v>
      </c>
      <c r="F227" s="297" t="s">
        <v>315</v>
      </c>
      <c r="G227" s="297" t="s">
        <v>315</v>
      </c>
      <c r="H227" s="297">
        <v>5</v>
      </c>
      <c r="I227" s="297">
        <v>1</v>
      </c>
      <c r="J227" s="306" t="s">
        <v>84</v>
      </c>
      <c r="K227" s="297" t="s">
        <v>85</v>
      </c>
      <c r="L227" s="298">
        <v>2300000</v>
      </c>
      <c r="M227" s="298">
        <v>11500000</v>
      </c>
      <c r="N227" s="305" t="s">
        <v>590</v>
      </c>
      <c r="O227" s="297" t="s">
        <v>79</v>
      </c>
      <c r="P227" s="297" t="s">
        <v>463</v>
      </c>
      <c r="Q227" s="296" t="s">
        <v>2075</v>
      </c>
      <c r="R227" s="299"/>
      <c r="S227" s="299" t="s">
        <v>28</v>
      </c>
      <c r="T227" s="299">
        <v>8131</v>
      </c>
      <c r="U227" s="300">
        <v>2024110010238</v>
      </c>
      <c r="V227" s="299">
        <v>8</v>
      </c>
      <c r="W227" s="301"/>
      <c r="X227" s="301"/>
      <c r="Y227" s="301"/>
      <c r="Z227" s="301"/>
    </row>
    <row r="228" spans="1:26" ht="15.75" customHeight="1">
      <c r="A228" s="296" t="s">
        <v>1884</v>
      </c>
      <c r="B228" s="297" t="s">
        <v>564</v>
      </c>
      <c r="C228" s="297" t="s">
        <v>30</v>
      </c>
      <c r="D228" s="297">
        <v>80111600</v>
      </c>
      <c r="E228" s="297" t="s">
        <v>2073</v>
      </c>
      <c r="F228" s="297" t="s">
        <v>83</v>
      </c>
      <c r="G228" s="297" t="s">
        <v>83</v>
      </c>
      <c r="H228" s="297">
        <v>5</v>
      </c>
      <c r="I228" s="297">
        <v>1</v>
      </c>
      <c r="J228" s="306" t="s">
        <v>84</v>
      </c>
      <c r="K228" s="297" t="s">
        <v>85</v>
      </c>
      <c r="L228" s="298">
        <v>2650000</v>
      </c>
      <c r="M228" s="298">
        <v>13250000</v>
      </c>
      <c r="N228" s="305" t="s">
        <v>590</v>
      </c>
      <c r="O228" s="297" t="s">
        <v>79</v>
      </c>
      <c r="P228" s="297" t="s">
        <v>463</v>
      </c>
      <c r="Q228" s="296"/>
      <c r="R228" s="299"/>
      <c r="S228" s="299" t="s">
        <v>28</v>
      </c>
      <c r="T228" s="299">
        <v>8131</v>
      </c>
      <c r="U228" s="300">
        <v>2024110010238</v>
      </c>
      <c r="V228" s="299">
        <v>8</v>
      </c>
      <c r="W228" s="301"/>
      <c r="X228" s="301"/>
      <c r="Y228" s="301"/>
      <c r="Z228" s="301"/>
    </row>
    <row r="229" spans="1:26" ht="15.75" customHeight="1">
      <c r="A229" s="296" t="s">
        <v>1518</v>
      </c>
      <c r="B229" s="297" t="s">
        <v>564</v>
      </c>
      <c r="C229" s="297" t="s">
        <v>30</v>
      </c>
      <c r="D229" s="297">
        <v>80111600</v>
      </c>
      <c r="E229" s="297" t="s">
        <v>2067</v>
      </c>
      <c r="F229" s="297" t="s">
        <v>315</v>
      </c>
      <c r="G229" s="297" t="s">
        <v>315</v>
      </c>
      <c r="H229" s="297">
        <v>5</v>
      </c>
      <c r="I229" s="297">
        <v>1</v>
      </c>
      <c r="J229" s="306" t="s">
        <v>84</v>
      </c>
      <c r="K229" s="297" t="s">
        <v>85</v>
      </c>
      <c r="L229" s="298">
        <v>2650000</v>
      </c>
      <c r="M229" s="298">
        <v>13250000</v>
      </c>
      <c r="N229" s="305" t="s">
        <v>590</v>
      </c>
      <c r="O229" s="297" t="s">
        <v>79</v>
      </c>
      <c r="P229" s="297" t="s">
        <v>463</v>
      </c>
      <c r="Q229" s="296" t="s">
        <v>2076</v>
      </c>
      <c r="R229" s="299"/>
      <c r="S229" s="299" t="s">
        <v>28</v>
      </c>
      <c r="T229" s="299">
        <v>8131</v>
      </c>
      <c r="U229" s="300">
        <v>2024110010238</v>
      </c>
      <c r="V229" s="299">
        <v>8</v>
      </c>
      <c r="W229" s="301"/>
      <c r="X229" s="301"/>
      <c r="Y229" s="301"/>
      <c r="Z229" s="301"/>
    </row>
    <row r="230" spans="1:26" ht="15.75" customHeight="1">
      <c r="A230" s="296" t="s">
        <v>1884</v>
      </c>
      <c r="B230" s="297" t="s">
        <v>565</v>
      </c>
      <c r="C230" s="297" t="s">
        <v>30</v>
      </c>
      <c r="D230" s="297">
        <v>80111600</v>
      </c>
      <c r="E230" s="297" t="s">
        <v>2077</v>
      </c>
      <c r="F230" s="297" t="s">
        <v>83</v>
      </c>
      <c r="G230" s="297" t="s">
        <v>83</v>
      </c>
      <c r="H230" s="297">
        <v>4</v>
      </c>
      <c r="I230" s="297">
        <v>1</v>
      </c>
      <c r="J230" s="306" t="s">
        <v>84</v>
      </c>
      <c r="K230" s="297" t="s">
        <v>85</v>
      </c>
      <c r="L230" s="298">
        <v>2650000</v>
      </c>
      <c r="M230" s="298">
        <v>10600000</v>
      </c>
      <c r="N230" s="305" t="s">
        <v>590</v>
      </c>
      <c r="O230" s="297" t="s">
        <v>79</v>
      </c>
      <c r="P230" s="297" t="s">
        <v>463</v>
      </c>
      <c r="Q230" s="296"/>
      <c r="R230" s="299"/>
      <c r="S230" s="299" t="s">
        <v>28</v>
      </c>
      <c r="T230" s="299">
        <v>8131</v>
      </c>
      <c r="U230" s="300">
        <v>2024110010238</v>
      </c>
      <c r="V230" s="299">
        <v>8</v>
      </c>
      <c r="W230" s="301"/>
      <c r="X230" s="301"/>
      <c r="Y230" s="301"/>
      <c r="Z230" s="301"/>
    </row>
    <row r="231" spans="1:26" ht="15.75" customHeight="1">
      <c r="A231" s="296" t="s">
        <v>1518</v>
      </c>
      <c r="B231" s="297" t="s">
        <v>565</v>
      </c>
      <c r="C231" s="297" t="s">
        <v>30</v>
      </c>
      <c r="D231" s="297">
        <v>80111600</v>
      </c>
      <c r="E231" s="297" t="s">
        <v>2078</v>
      </c>
      <c r="F231" s="297" t="s">
        <v>315</v>
      </c>
      <c r="G231" s="297" t="s">
        <v>315</v>
      </c>
      <c r="H231" s="297">
        <v>5</v>
      </c>
      <c r="I231" s="297">
        <v>1</v>
      </c>
      <c r="J231" s="306" t="s">
        <v>84</v>
      </c>
      <c r="K231" s="297" t="s">
        <v>85</v>
      </c>
      <c r="L231" s="298">
        <v>2650000</v>
      </c>
      <c r="M231" s="298">
        <v>13250000</v>
      </c>
      <c r="N231" s="305" t="s">
        <v>590</v>
      </c>
      <c r="O231" s="297" t="s">
        <v>79</v>
      </c>
      <c r="P231" s="297" t="s">
        <v>463</v>
      </c>
      <c r="Q231" s="296" t="s">
        <v>2079</v>
      </c>
      <c r="R231" s="299"/>
      <c r="S231" s="299" t="s">
        <v>28</v>
      </c>
      <c r="T231" s="299">
        <v>8131</v>
      </c>
      <c r="U231" s="300">
        <v>2024110010238</v>
      </c>
      <c r="V231" s="299">
        <v>8</v>
      </c>
      <c r="W231" s="301"/>
      <c r="X231" s="301"/>
      <c r="Y231" s="301"/>
      <c r="Z231" s="301"/>
    </row>
    <row r="232" spans="1:26" ht="15.75" customHeight="1">
      <c r="A232" s="296" t="s">
        <v>1884</v>
      </c>
      <c r="B232" s="297" t="s">
        <v>566</v>
      </c>
      <c r="C232" s="297" t="s">
        <v>30</v>
      </c>
      <c r="D232" s="297">
        <v>80111600</v>
      </c>
      <c r="E232" s="297" t="s">
        <v>2073</v>
      </c>
      <c r="F232" s="297" t="s">
        <v>83</v>
      </c>
      <c r="G232" s="297" t="s">
        <v>83</v>
      </c>
      <c r="H232" s="297">
        <v>7</v>
      </c>
      <c r="I232" s="297">
        <v>1</v>
      </c>
      <c r="J232" s="306" t="s">
        <v>84</v>
      </c>
      <c r="K232" s="297" t="s">
        <v>85</v>
      </c>
      <c r="L232" s="298">
        <v>2500000</v>
      </c>
      <c r="M232" s="298">
        <v>17500000</v>
      </c>
      <c r="N232" s="305" t="s">
        <v>590</v>
      </c>
      <c r="O232" s="297" t="s">
        <v>79</v>
      </c>
      <c r="P232" s="297" t="s">
        <v>463</v>
      </c>
      <c r="Q232" s="296"/>
      <c r="R232" s="299"/>
      <c r="S232" s="299" t="s">
        <v>28</v>
      </c>
      <c r="T232" s="299">
        <v>8131</v>
      </c>
      <c r="U232" s="300">
        <v>2024110010238</v>
      </c>
      <c r="V232" s="299">
        <v>8</v>
      </c>
      <c r="W232" s="301"/>
      <c r="X232" s="301"/>
      <c r="Y232" s="301"/>
      <c r="Z232" s="301"/>
    </row>
    <row r="233" spans="1:26" ht="15.75" customHeight="1">
      <c r="A233" s="296" t="s">
        <v>1518</v>
      </c>
      <c r="B233" s="297" t="s">
        <v>566</v>
      </c>
      <c r="C233" s="297" t="s">
        <v>30</v>
      </c>
      <c r="D233" s="297">
        <v>80111600</v>
      </c>
      <c r="E233" s="297" t="s">
        <v>2080</v>
      </c>
      <c r="F233" s="297" t="s">
        <v>315</v>
      </c>
      <c r="G233" s="297" t="s">
        <v>315</v>
      </c>
      <c r="H233" s="297">
        <v>7</v>
      </c>
      <c r="I233" s="297">
        <v>1</v>
      </c>
      <c r="J233" s="306" t="s">
        <v>84</v>
      </c>
      <c r="K233" s="297" t="s">
        <v>85</v>
      </c>
      <c r="L233" s="298">
        <v>2500000</v>
      </c>
      <c r="M233" s="298">
        <v>17500000</v>
      </c>
      <c r="N233" s="305" t="s">
        <v>590</v>
      </c>
      <c r="O233" s="297" t="s">
        <v>79</v>
      </c>
      <c r="P233" s="297" t="s">
        <v>463</v>
      </c>
      <c r="Q233" s="296" t="s">
        <v>2081</v>
      </c>
      <c r="R233" s="299"/>
      <c r="S233" s="299" t="s">
        <v>28</v>
      </c>
      <c r="T233" s="299">
        <v>8131</v>
      </c>
      <c r="U233" s="300">
        <v>2024110010238</v>
      </c>
      <c r="V233" s="299">
        <v>8</v>
      </c>
      <c r="W233" s="301"/>
      <c r="X233" s="301"/>
      <c r="Y233" s="301"/>
      <c r="Z233" s="301"/>
    </row>
    <row r="234" spans="1:26" ht="15.75" customHeight="1">
      <c r="A234" s="296" t="s">
        <v>1884</v>
      </c>
      <c r="B234" s="297" t="s">
        <v>567</v>
      </c>
      <c r="C234" s="297" t="s">
        <v>30</v>
      </c>
      <c r="D234" s="297">
        <v>80111600</v>
      </c>
      <c r="E234" s="297" t="s">
        <v>2073</v>
      </c>
      <c r="F234" s="297" t="s">
        <v>83</v>
      </c>
      <c r="G234" s="297" t="s">
        <v>83</v>
      </c>
      <c r="H234" s="297">
        <v>5</v>
      </c>
      <c r="I234" s="297">
        <v>1</v>
      </c>
      <c r="J234" s="306" t="s">
        <v>84</v>
      </c>
      <c r="K234" s="297" t="s">
        <v>85</v>
      </c>
      <c r="L234" s="298">
        <v>3100000</v>
      </c>
      <c r="M234" s="298">
        <v>15500000</v>
      </c>
      <c r="N234" s="305" t="s">
        <v>590</v>
      </c>
      <c r="O234" s="297" t="s">
        <v>79</v>
      </c>
      <c r="P234" s="297" t="s">
        <v>463</v>
      </c>
      <c r="Q234" s="296"/>
      <c r="R234" s="299"/>
      <c r="S234" s="299" t="s">
        <v>28</v>
      </c>
      <c r="T234" s="299">
        <v>8131</v>
      </c>
      <c r="U234" s="300">
        <v>2024110010238</v>
      </c>
      <c r="V234" s="299">
        <v>8</v>
      </c>
      <c r="W234" s="301"/>
      <c r="X234" s="301"/>
      <c r="Y234" s="301"/>
      <c r="Z234" s="301"/>
    </row>
    <row r="235" spans="1:26" ht="15.75" customHeight="1">
      <c r="A235" s="296" t="s">
        <v>1518</v>
      </c>
      <c r="B235" s="297" t="s">
        <v>567</v>
      </c>
      <c r="C235" s="297" t="s">
        <v>30</v>
      </c>
      <c r="D235" s="297">
        <v>80111600</v>
      </c>
      <c r="E235" s="297" t="s">
        <v>2082</v>
      </c>
      <c r="F235" s="297" t="s">
        <v>315</v>
      </c>
      <c r="G235" s="297" t="s">
        <v>315</v>
      </c>
      <c r="H235" s="297">
        <v>5</v>
      </c>
      <c r="I235" s="297">
        <v>1</v>
      </c>
      <c r="J235" s="306" t="s">
        <v>84</v>
      </c>
      <c r="K235" s="297" t="s">
        <v>85</v>
      </c>
      <c r="L235" s="298">
        <v>3100000</v>
      </c>
      <c r="M235" s="298">
        <v>15500000</v>
      </c>
      <c r="N235" s="305" t="s">
        <v>590</v>
      </c>
      <c r="O235" s="297" t="s">
        <v>79</v>
      </c>
      <c r="P235" s="297" t="s">
        <v>463</v>
      </c>
      <c r="Q235" s="296" t="s">
        <v>2083</v>
      </c>
      <c r="R235" s="299"/>
      <c r="S235" s="299" t="s">
        <v>28</v>
      </c>
      <c r="T235" s="299">
        <v>8131</v>
      </c>
      <c r="U235" s="300">
        <v>2024110010238</v>
      </c>
      <c r="V235" s="299">
        <v>8</v>
      </c>
      <c r="W235" s="301"/>
      <c r="X235" s="301"/>
      <c r="Y235" s="301"/>
      <c r="Z235" s="301"/>
    </row>
    <row r="236" spans="1:26" ht="15.75" customHeight="1">
      <c r="A236" s="296" t="s">
        <v>1884</v>
      </c>
      <c r="B236" s="297" t="s">
        <v>568</v>
      </c>
      <c r="C236" s="297" t="s">
        <v>30</v>
      </c>
      <c r="D236" s="297">
        <v>80111600</v>
      </c>
      <c r="E236" s="297" t="s">
        <v>2084</v>
      </c>
      <c r="F236" s="297" t="s">
        <v>83</v>
      </c>
      <c r="G236" s="297" t="s">
        <v>83</v>
      </c>
      <c r="H236" s="297">
        <v>4</v>
      </c>
      <c r="I236" s="297">
        <v>1</v>
      </c>
      <c r="J236" s="306" t="s">
        <v>84</v>
      </c>
      <c r="K236" s="297" t="s">
        <v>85</v>
      </c>
      <c r="L236" s="298">
        <v>3710000</v>
      </c>
      <c r="M236" s="298">
        <v>14840000</v>
      </c>
      <c r="N236" s="305" t="s">
        <v>590</v>
      </c>
      <c r="O236" s="297" t="s">
        <v>79</v>
      </c>
      <c r="P236" s="297" t="s">
        <v>463</v>
      </c>
      <c r="Q236" s="296"/>
      <c r="R236" s="299"/>
      <c r="S236" s="299" t="s">
        <v>28</v>
      </c>
      <c r="T236" s="299">
        <v>8131</v>
      </c>
      <c r="U236" s="300">
        <v>2024110010238</v>
      </c>
      <c r="V236" s="299">
        <v>8</v>
      </c>
      <c r="W236" s="301"/>
      <c r="X236" s="301"/>
      <c r="Y236" s="301"/>
      <c r="Z236" s="301"/>
    </row>
    <row r="237" spans="1:26" ht="15.75" customHeight="1">
      <c r="A237" s="296" t="s">
        <v>1518</v>
      </c>
      <c r="B237" s="297" t="s">
        <v>568</v>
      </c>
      <c r="C237" s="297" t="s">
        <v>30</v>
      </c>
      <c r="D237" s="297">
        <v>80111600</v>
      </c>
      <c r="E237" s="297" t="s">
        <v>2085</v>
      </c>
      <c r="F237" s="297" t="s">
        <v>315</v>
      </c>
      <c r="G237" s="297" t="s">
        <v>315</v>
      </c>
      <c r="H237" s="297">
        <v>5</v>
      </c>
      <c r="I237" s="297">
        <v>1</v>
      </c>
      <c r="J237" s="306" t="s">
        <v>84</v>
      </c>
      <c r="K237" s="297" t="s">
        <v>85</v>
      </c>
      <c r="L237" s="298">
        <v>3700000</v>
      </c>
      <c r="M237" s="298">
        <v>18500000</v>
      </c>
      <c r="N237" s="305" t="s">
        <v>590</v>
      </c>
      <c r="O237" s="297" t="s">
        <v>79</v>
      </c>
      <c r="P237" s="297" t="s">
        <v>463</v>
      </c>
      <c r="Q237" s="296" t="s">
        <v>2086</v>
      </c>
      <c r="R237" s="299"/>
      <c r="S237" s="299" t="s">
        <v>28</v>
      </c>
      <c r="T237" s="299">
        <v>8131</v>
      </c>
      <c r="U237" s="300">
        <v>2024110010238</v>
      </c>
      <c r="V237" s="299">
        <v>8</v>
      </c>
      <c r="W237" s="301"/>
      <c r="X237" s="301"/>
      <c r="Y237" s="301"/>
      <c r="Z237" s="301"/>
    </row>
    <row r="238" spans="1:26" ht="15.75" customHeight="1">
      <c r="A238" s="296" t="s">
        <v>1884</v>
      </c>
      <c r="B238" s="297" t="s">
        <v>569</v>
      </c>
      <c r="C238" s="297" t="s">
        <v>30</v>
      </c>
      <c r="D238" s="297">
        <v>80111600</v>
      </c>
      <c r="E238" s="297" t="s">
        <v>2087</v>
      </c>
      <c r="F238" s="297" t="s">
        <v>83</v>
      </c>
      <c r="G238" s="297" t="s">
        <v>83</v>
      </c>
      <c r="H238" s="297">
        <v>4</v>
      </c>
      <c r="I238" s="297">
        <v>1</v>
      </c>
      <c r="J238" s="306" t="s">
        <v>84</v>
      </c>
      <c r="K238" s="297" t="s">
        <v>85</v>
      </c>
      <c r="L238" s="298">
        <v>3710000</v>
      </c>
      <c r="M238" s="298">
        <v>14840000</v>
      </c>
      <c r="N238" s="305" t="s">
        <v>590</v>
      </c>
      <c r="O238" s="297" t="s">
        <v>79</v>
      </c>
      <c r="P238" s="297" t="s">
        <v>463</v>
      </c>
      <c r="Q238" s="296"/>
      <c r="R238" s="299"/>
      <c r="S238" s="299" t="s">
        <v>28</v>
      </c>
      <c r="T238" s="299">
        <v>8131</v>
      </c>
      <c r="U238" s="300">
        <v>2024110010238</v>
      </c>
      <c r="V238" s="299">
        <v>8</v>
      </c>
      <c r="W238" s="301"/>
      <c r="X238" s="301"/>
      <c r="Y238" s="301"/>
      <c r="Z238" s="301"/>
    </row>
    <row r="239" spans="1:26" ht="15.75" customHeight="1">
      <c r="A239" s="296" t="s">
        <v>1518</v>
      </c>
      <c r="B239" s="297" t="s">
        <v>569</v>
      </c>
      <c r="C239" s="297" t="s">
        <v>30</v>
      </c>
      <c r="D239" s="297">
        <v>80111600</v>
      </c>
      <c r="E239" s="297" t="s">
        <v>2088</v>
      </c>
      <c r="F239" s="297" t="s">
        <v>315</v>
      </c>
      <c r="G239" s="297" t="s">
        <v>315</v>
      </c>
      <c r="H239" s="297">
        <v>5</v>
      </c>
      <c r="I239" s="297">
        <v>1</v>
      </c>
      <c r="J239" s="306" t="s">
        <v>84</v>
      </c>
      <c r="K239" s="297" t="s">
        <v>85</v>
      </c>
      <c r="L239" s="298">
        <v>3820000</v>
      </c>
      <c r="M239" s="298">
        <v>19100000</v>
      </c>
      <c r="N239" s="305" t="s">
        <v>590</v>
      </c>
      <c r="O239" s="297" t="s">
        <v>79</v>
      </c>
      <c r="P239" s="297" t="s">
        <v>463</v>
      </c>
      <c r="Q239" s="296" t="s">
        <v>2089</v>
      </c>
      <c r="R239" s="299"/>
      <c r="S239" s="299" t="s">
        <v>28</v>
      </c>
      <c r="T239" s="299">
        <v>8131</v>
      </c>
      <c r="U239" s="300">
        <v>2024110010238</v>
      </c>
      <c r="V239" s="299">
        <v>8</v>
      </c>
      <c r="W239" s="301"/>
      <c r="X239" s="301"/>
      <c r="Y239" s="301"/>
      <c r="Z239" s="301"/>
    </row>
    <row r="240" spans="1:26" ht="15.75" customHeight="1">
      <c r="A240" s="296" t="s">
        <v>1589</v>
      </c>
      <c r="B240" s="297" t="s">
        <v>570</v>
      </c>
      <c r="C240" s="297" t="s">
        <v>30</v>
      </c>
      <c r="D240" s="297">
        <v>80111600</v>
      </c>
      <c r="E240" s="297" t="s">
        <v>2090</v>
      </c>
      <c r="F240" s="297" t="s">
        <v>461</v>
      </c>
      <c r="G240" s="297" t="s">
        <v>83</v>
      </c>
      <c r="H240" s="297">
        <v>6</v>
      </c>
      <c r="I240" s="297">
        <v>1</v>
      </c>
      <c r="J240" s="306" t="s">
        <v>84</v>
      </c>
      <c r="K240" s="297" t="s">
        <v>85</v>
      </c>
      <c r="L240" s="298">
        <v>3710000</v>
      </c>
      <c r="M240" s="298" t="s">
        <v>1739</v>
      </c>
      <c r="N240" s="305" t="s">
        <v>590</v>
      </c>
      <c r="O240" s="297" t="s">
        <v>79</v>
      </c>
      <c r="P240" s="297" t="s">
        <v>463</v>
      </c>
      <c r="Q240" s="296" t="s">
        <v>2091</v>
      </c>
      <c r="R240" s="299"/>
      <c r="S240" s="299" t="s">
        <v>28</v>
      </c>
      <c r="T240" s="299">
        <v>8131</v>
      </c>
      <c r="U240" s="300">
        <v>2024110010238</v>
      </c>
      <c r="V240" s="299">
        <v>8</v>
      </c>
      <c r="W240" s="301"/>
      <c r="X240" s="301"/>
      <c r="Y240" s="301"/>
      <c r="Z240" s="301"/>
    </row>
    <row r="241" spans="1:26" ht="15.75" customHeight="1">
      <c r="A241" s="296" t="s">
        <v>1884</v>
      </c>
      <c r="B241" s="297" t="s">
        <v>571</v>
      </c>
      <c r="C241" s="297" t="s">
        <v>30</v>
      </c>
      <c r="D241" s="297">
        <v>80111600</v>
      </c>
      <c r="E241" s="297" t="s">
        <v>2092</v>
      </c>
      <c r="F241" s="297" t="s">
        <v>83</v>
      </c>
      <c r="G241" s="297" t="s">
        <v>83</v>
      </c>
      <c r="H241" s="297">
        <v>4</v>
      </c>
      <c r="I241" s="297">
        <v>1</v>
      </c>
      <c r="J241" s="306" t="s">
        <v>84</v>
      </c>
      <c r="K241" s="297" t="s">
        <v>85</v>
      </c>
      <c r="L241" s="298">
        <v>3710000</v>
      </c>
      <c r="M241" s="298">
        <v>14840000</v>
      </c>
      <c r="N241" s="305" t="s">
        <v>590</v>
      </c>
      <c r="O241" s="297" t="s">
        <v>79</v>
      </c>
      <c r="P241" s="297" t="s">
        <v>463</v>
      </c>
      <c r="Q241" s="296"/>
      <c r="R241" s="299"/>
      <c r="S241" s="299" t="s">
        <v>28</v>
      </c>
      <c r="T241" s="299">
        <v>8131</v>
      </c>
      <c r="U241" s="300">
        <v>2024110010238</v>
      </c>
      <c r="V241" s="299">
        <v>8</v>
      </c>
      <c r="W241" s="301"/>
      <c r="X241" s="301"/>
      <c r="Y241" s="301"/>
      <c r="Z241" s="301"/>
    </row>
    <row r="242" spans="1:26" ht="15.75" customHeight="1">
      <c r="A242" s="296" t="s">
        <v>1518</v>
      </c>
      <c r="B242" s="297" t="s">
        <v>571</v>
      </c>
      <c r="C242" s="297" t="s">
        <v>30</v>
      </c>
      <c r="D242" s="297">
        <v>80111600</v>
      </c>
      <c r="E242" s="297" t="s">
        <v>2088</v>
      </c>
      <c r="F242" s="297" t="s">
        <v>315</v>
      </c>
      <c r="G242" s="297" t="s">
        <v>315</v>
      </c>
      <c r="H242" s="297">
        <v>5</v>
      </c>
      <c r="I242" s="297">
        <v>1</v>
      </c>
      <c r="J242" s="306" t="s">
        <v>84</v>
      </c>
      <c r="K242" s="297" t="s">
        <v>85</v>
      </c>
      <c r="L242" s="298">
        <v>3820000</v>
      </c>
      <c r="M242" s="298">
        <v>19100000</v>
      </c>
      <c r="N242" s="305" t="s">
        <v>590</v>
      </c>
      <c r="O242" s="297" t="s">
        <v>79</v>
      </c>
      <c r="P242" s="297" t="s">
        <v>463</v>
      </c>
      <c r="Q242" s="296" t="s">
        <v>2089</v>
      </c>
      <c r="R242" s="299"/>
      <c r="S242" s="299" t="s">
        <v>28</v>
      </c>
      <c r="T242" s="299">
        <v>8131</v>
      </c>
      <c r="U242" s="300">
        <v>2024110010238</v>
      </c>
      <c r="V242" s="299">
        <v>8</v>
      </c>
      <c r="W242" s="301"/>
      <c r="X242" s="301"/>
      <c r="Y242" s="301"/>
      <c r="Z242" s="301"/>
    </row>
    <row r="243" spans="1:26" ht="15.75" customHeight="1">
      <c r="A243" s="296" t="s">
        <v>1884</v>
      </c>
      <c r="B243" s="297" t="s">
        <v>572</v>
      </c>
      <c r="C243" s="297" t="s">
        <v>30</v>
      </c>
      <c r="D243" s="297">
        <v>80111600</v>
      </c>
      <c r="E243" s="297" t="s">
        <v>2093</v>
      </c>
      <c r="F243" s="297" t="s">
        <v>83</v>
      </c>
      <c r="G243" s="297" t="s">
        <v>83</v>
      </c>
      <c r="H243" s="297">
        <v>4</v>
      </c>
      <c r="I243" s="297">
        <v>1</v>
      </c>
      <c r="J243" s="306" t="s">
        <v>84</v>
      </c>
      <c r="K243" s="297" t="s">
        <v>85</v>
      </c>
      <c r="L243" s="298">
        <v>3710000</v>
      </c>
      <c r="M243" s="298">
        <v>14840000</v>
      </c>
      <c r="N243" s="305" t="s">
        <v>590</v>
      </c>
      <c r="O243" s="297" t="s">
        <v>79</v>
      </c>
      <c r="P243" s="297" t="s">
        <v>463</v>
      </c>
      <c r="Q243" s="296"/>
      <c r="R243" s="299"/>
      <c r="S243" s="299" t="s">
        <v>28</v>
      </c>
      <c r="T243" s="299">
        <v>8131</v>
      </c>
      <c r="U243" s="300">
        <v>2024110010238</v>
      </c>
      <c r="V243" s="299">
        <v>8</v>
      </c>
      <c r="W243" s="301"/>
      <c r="X243" s="301"/>
      <c r="Y243" s="301"/>
      <c r="Z243" s="301"/>
    </row>
    <row r="244" spans="1:26" ht="15.75" customHeight="1">
      <c r="A244" s="296" t="s">
        <v>1518</v>
      </c>
      <c r="B244" s="297" t="s">
        <v>572</v>
      </c>
      <c r="C244" s="297" t="s">
        <v>30</v>
      </c>
      <c r="D244" s="297">
        <v>80111600</v>
      </c>
      <c r="E244" s="297" t="s">
        <v>2073</v>
      </c>
      <c r="F244" s="297" t="s">
        <v>315</v>
      </c>
      <c r="G244" s="297" t="s">
        <v>315</v>
      </c>
      <c r="H244" s="297">
        <v>5</v>
      </c>
      <c r="I244" s="297">
        <v>1</v>
      </c>
      <c r="J244" s="306" t="s">
        <v>84</v>
      </c>
      <c r="K244" s="297" t="s">
        <v>85</v>
      </c>
      <c r="L244" s="298">
        <v>3244500</v>
      </c>
      <c r="M244" s="298">
        <v>16222500</v>
      </c>
      <c r="N244" s="305" t="s">
        <v>590</v>
      </c>
      <c r="O244" s="297" t="s">
        <v>79</v>
      </c>
      <c r="P244" s="297" t="s">
        <v>463</v>
      </c>
      <c r="Q244" s="296" t="s">
        <v>2086</v>
      </c>
      <c r="R244" s="299"/>
      <c r="S244" s="299" t="s">
        <v>28</v>
      </c>
      <c r="T244" s="299">
        <v>8131</v>
      </c>
      <c r="U244" s="300">
        <v>2024110010238</v>
      </c>
      <c r="V244" s="299">
        <v>8</v>
      </c>
      <c r="W244" s="301"/>
      <c r="X244" s="301"/>
      <c r="Y244" s="301"/>
      <c r="Z244" s="301"/>
    </row>
    <row r="245" spans="1:26" ht="15.75" customHeight="1">
      <c r="A245" s="296" t="s">
        <v>1884</v>
      </c>
      <c r="B245" s="297" t="s">
        <v>573</v>
      </c>
      <c r="C245" s="297" t="s">
        <v>30</v>
      </c>
      <c r="D245" s="297">
        <v>80111600</v>
      </c>
      <c r="E245" s="297" t="s">
        <v>2094</v>
      </c>
      <c r="F245" s="297" t="s">
        <v>83</v>
      </c>
      <c r="G245" s="297" t="s">
        <v>83</v>
      </c>
      <c r="H245" s="297">
        <v>4</v>
      </c>
      <c r="I245" s="297">
        <v>1</v>
      </c>
      <c r="J245" s="306" t="s">
        <v>84</v>
      </c>
      <c r="K245" s="297" t="s">
        <v>85</v>
      </c>
      <c r="L245" s="298">
        <v>3710000</v>
      </c>
      <c r="M245" s="298">
        <v>14840000</v>
      </c>
      <c r="N245" s="305" t="s">
        <v>590</v>
      </c>
      <c r="O245" s="297" t="s">
        <v>79</v>
      </c>
      <c r="P245" s="297" t="s">
        <v>463</v>
      </c>
      <c r="Q245" s="296"/>
      <c r="R245" s="299"/>
      <c r="S245" s="299" t="s">
        <v>28</v>
      </c>
      <c r="T245" s="299">
        <v>8131</v>
      </c>
      <c r="U245" s="300">
        <v>2024110010238</v>
      </c>
      <c r="V245" s="299">
        <v>8</v>
      </c>
      <c r="W245" s="301"/>
      <c r="X245" s="301"/>
      <c r="Y245" s="301"/>
      <c r="Z245" s="301"/>
    </row>
    <row r="246" spans="1:26" ht="15.75" customHeight="1">
      <c r="A246" s="296" t="s">
        <v>1518</v>
      </c>
      <c r="B246" s="297" t="s">
        <v>573</v>
      </c>
      <c r="C246" s="297" t="s">
        <v>30</v>
      </c>
      <c r="D246" s="297">
        <v>80111600</v>
      </c>
      <c r="E246" s="297" t="s">
        <v>2095</v>
      </c>
      <c r="F246" s="297" t="s">
        <v>315</v>
      </c>
      <c r="G246" s="297" t="s">
        <v>315</v>
      </c>
      <c r="H246" s="297">
        <v>5</v>
      </c>
      <c r="I246" s="297">
        <v>1</v>
      </c>
      <c r="J246" s="306" t="s">
        <v>84</v>
      </c>
      <c r="K246" s="297" t="s">
        <v>85</v>
      </c>
      <c r="L246" s="298">
        <v>2300000</v>
      </c>
      <c r="M246" s="298">
        <v>11500000</v>
      </c>
      <c r="N246" s="305" t="s">
        <v>590</v>
      </c>
      <c r="O246" s="297" t="s">
        <v>79</v>
      </c>
      <c r="P246" s="297" t="s">
        <v>463</v>
      </c>
      <c r="Q246" s="296" t="s">
        <v>2086</v>
      </c>
      <c r="R246" s="299"/>
      <c r="S246" s="299" t="s">
        <v>28</v>
      </c>
      <c r="T246" s="299">
        <v>8131</v>
      </c>
      <c r="U246" s="300">
        <v>2024110010238</v>
      </c>
      <c r="V246" s="299">
        <v>8</v>
      </c>
      <c r="W246" s="301"/>
      <c r="X246" s="301"/>
      <c r="Y246" s="301"/>
      <c r="Z246" s="301"/>
    </row>
    <row r="247" spans="1:26" ht="15.75" customHeight="1">
      <c r="A247" s="296" t="s">
        <v>1884</v>
      </c>
      <c r="B247" s="297" t="s">
        <v>574</v>
      </c>
      <c r="C247" s="297" t="s">
        <v>30</v>
      </c>
      <c r="D247" s="297">
        <v>80111600</v>
      </c>
      <c r="E247" s="297" t="s">
        <v>2096</v>
      </c>
      <c r="F247" s="297" t="s">
        <v>83</v>
      </c>
      <c r="G247" s="297" t="s">
        <v>83</v>
      </c>
      <c r="H247" s="297">
        <v>4</v>
      </c>
      <c r="I247" s="297">
        <v>1</v>
      </c>
      <c r="J247" s="306" t="s">
        <v>84</v>
      </c>
      <c r="K247" s="297" t="s">
        <v>85</v>
      </c>
      <c r="L247" s="298">
        <v>3710000</v>
      </c>
      <c r="M247" s="298">
        <v>14840000</v>
      </c>
      <c r="N247" s="305" t="s">
        <v>590</v>
      </c>
      <c r="O247" s="297" t="s">
        <v>79</v>
      </c>
      <c r="P247" s="297" t="s">
        <v>463</v>
      </c>
      <c r="Q247" s="296"/>
      <c r="R247" s="299"/>
      <c r="S247" s="299" t="s">
        <v>28</v>
      </c>
      <c r="T247" s="299">
        <v>8131</v>
      </c>
      <c r="U247" s="300">
        <v>2024110010238</v>
      </c>
      <c r="V247" s="299">
        <v>8</v>
      </c>
      <c r="W247" s="301"/>
      <c r="X247" s="301"/>
      <c r="Y247" s="301"/>
      <c r="Z247" s="301"/>
    </row>
    <row r="248" spans="1:26" ht="15.75" customHeight="1">
      <c r="A248" s="296" t="s">
        <v>1518</v>
      </c>
      <c r="B248" s="297" t="s">
        <v>574</v>
      </c>
      <c r="C248" s="297" t="s">
        <v>30</v>
      </c>
      <c r="D248" s="297">
        <v>80111600</v>
      </c>
      <c r="E248" s="297" t="s">
        <v>2088</v>
      </c>
      <c r="F248" s="297" t="s">
        <v>315</v>
      </c>
      <c r="G248" s="297" t="s">
        <v>315</v>
      </c>
      <c r="H248" s="297">
        <v>5</v>
      </c>
      <c r="I248" s="297">
        <v>1</v>
      </c>
      <c r="J248" s="306" t="s">
        <v>84</v>
      </c>
      <c r="K248" s="297" t="s">
        <v>85</v>
      </c>
      <c r="L248" s="298">
        <v>3820000</v>
      </c>
      <c r="M248" s="298">
        <v>19100000</v>
      </c>
      <c r="N248" s="305" t="s">
        <v>590</v>
      </c>
      <c r="O248" s="297" t="s">
        <v>79</v>
      </c>
      <c r="P248" s="297" t="s">
        <v>463</v>
      </c>
      <c r="Q248" s="296" t="s">
        <v>2089</v>
      </c>
      <c r="R248" s="299"/>
      <c r="S248" s="299" t="s">
        <v>28</v>
      </c>
      <c r="T248" s="299">
        <v>8131</v>
      </c>
      <c r="U248" s="300">
        <v>2024110010238</v>
      </c>
      <c r="V248" s="299">
        <v>8</v>
      </c>
      <c r="W248" s="301"/>
      <c r="X248" s="301"/>
      <c r="Y248" s="301"/>
      <c r="Z248" s="301"/>
    </row>
    <row r="249" spans="1:26" ht="15.75" customHeight="1">
      <c r="A249" s="296" t="s">
        <v>1884</v>
      </c>
      <c r="B249" s="297" t="s">
        <v>575</v>
      </c>
      <c r="C249" s="297" t="s">
        <v>30</v>
      </c>
      <c r="D249" s="297">
        <v>80111600</v>
      </c>
      <c r="E249" s="297" t="s">
        <v>2097</v>
      </c>
      <c r="F249" s="297" t="s">
        <v>83</v>
      </c>
      <c r="G249" s="297" t="s">
        <v>83</v>
      </c>
      <c r="H249" s="297">
        <v>4</v>
      </c>
      <c r="I249" s="297">
        <v>1</v>
      </c>
      <c r="J249" s="306" t="s">
        <v>84</v>
      </c>
      <c r="K249" s="297" t="s">
        <v>85</v>
      </c>
      <c r="L249" s="298">
        <v>3710000</v>
      </c>
      <c r="M249" s="298">
        <v>14840000</v>
      </c>
      <c r="N249" s="305" t="s">
        <v>590</v>
      </c>
      <c r="O249" s="297" t="s">
        <v>79</v>
      </c>
      <c r="P249" s="297" t="s">
        <v>463</v>
      </c>
      <c r="Q249" s="296"/>
      <c r="R249" s="299"/>
      <c r="S249" s="299" t="s">
        <v>28</v>
      </c>
      <c r="T249" s="299">
        <v>8131</v>
      </c>
      <c r="U249" s="300">
        <v>2024110010238</v>
      </c>
      <c r="V249" s="299">
        <v>8</v>
      </c>
      <c r="W249" s="301"/>
      <c r="X249" s="301"/>
      <c r="Y249" s="301"/>
      <c r="Z249" s="301"/>
    </row>
    <row r="250" spans="1:26" ht="15.75" customHeight="1">
      <c r="A250" s="296" t="s">
        <v>1518</v>
      </c>
      <c r="B250" s="297" t="s">
        <v>575</v>
      </c>
      <c r="C250" s="297" t="s">
        <v>30</v>
      </c>
      <c r="D250" s="297">
        <v>80111600</v>
      </c>
      <c r="E250" s="297" t="s">
        <v>2074</v>
      </c>
      <c r="F250" s="297" t="s">
        <v>315</v>
      </c>
      <c r="G250" s="297" t="s">
        <v>315</v>
      </c>
      <c r="H250" s="297">
        <v>5</v>
      </c>
      <c r="I250" s="297">
        <v>1</v>
      </c>
      <c r="J250" s="306" t="s">
        <v>84</v>
      </c>
      <c r="K250" s="297" t="s">
        <v>85</v>
      </c>
      <c r="L250" s="298">
        <v>2300000</v>
      </c>
      <c r="M250" s="298">
        <v>11500000</v>
      </c>
      <c r="N250" s="305" t="s">
        <v>590</v>
      </c>
      <c r="O250" s="297" t="s">
        <v>79</v>
      </c>
      <c r="P250" s="297" t="s">
        <v>463</v>
      </c>
      <c r="Q250" s="296" t="s">
        <v>2086</v>
      </c>
      <c r="R250" s="299"/>
      <c r="S250" s="299" t="s">
        <v>28</v>
      </c>
      <c r="T250" s="299">
        <v>8131</v>
      </c>
      <c r="U250" s="300">
        <v>2024110010238</v>
      </c>
      <c r="V250" s="299">
        <v>8</v>
      </c>
      <c r="W250" s="301"/>
      <c r="X250" s="301"/>
      <c r="Y250" s="301"/>
      <c r="Z250" s="301"/>
    </row>
    <row r="251" spans="1:26" ht="15.75" customHeight="1">
      <c r="A251" s="296" t="s">
        <v>1884</v>
      </c>
      <c r="B251" s="297" t="s">
        <v>576</v>
      </c>
      <c r="C251" s="297" t="s">
        <v>30</v>
      </c>
      <c r="D251" s="297">
        <v>80111600</v>
      </c>
      <c r="E251" s="297" t="s">
        <v>2098</v>
      </c>
      <c r="F251" s="297" t="s">
        <v>83</v>
      </c>
      <c r="G251" s="297" t="s">
        <v>83</v>
      </c>
      <c r="H251" s="297">
        <v>4</v>
      </c>
      <c r="I251" s="297">
        <v>1</v>
      </c>
      <c r="J251" s="306" t="s">
        <v>84</v>
      </c>
      <c r="K251" s="297" t="s">
        <v>85</v>
      </c>
      <c r="L251" s="298">
        <v>3710000</v>
      </c>
      <c r="M251" s="298">
        <v>14840000</v>
      </c>
      <c r="N251" s="305" t="s">
        <v>590</v>
      </c>
      <c r="O251" s="297" t="s">
        <v>79</v>
      </c>
      <c r="P251" s="297" t="s">
        <v>463</v>
      </c>
      <c r="Q251" s="296"/>
      <c r="R251" s="299"/>
      <c r="S251" s="299" t="s">
        <v>28</v>
      </c>
      <c r="T251" s="299">
        <v>8131</v>
      </c>
      <c r="U251" s="300">
        <v>2024110010238</v>
      </c>
      <c r="V251" s="299">
        <v>8</v>
      </c>
      <c r="W251" s="301"/>
      <c r="X251" s="301"/>
      <c r="Y251" s="301"/>
      <c r="Z251" s="301"/>
    </row>
    <row r="252" spans="1:26" ht="15.75" customHeight="1">
      <c r="A252" s="296" t="s">
        <v>1518</v>
      </c>
      <c r="B252" s="297" t="s">
        <v>576</v>
      </c>
      <c r="C252" s="297" t="s">
        <v>30</v>
      </c>
      <c r="D252" s="297">
        <v>80111600</v>
      </c>
      <c r="E252" s="297" t="s">
        <v>2074</v>
      </c>
      <c r="F252" s="297" t="s">
        <v>315</v>
      </c>
      <c r="G252" s="297" t="s">
        <v>315</v>
      </c>
      <c r="H252" s="297">
        <v>5</v>
      </c>
      <c r="I252" s="297">
        <v>1</v>
      </c>
      <c r="J252" s="306" t="s">
        <v>84</v>
      </c>
      <c r="K252" s="297" t="s">
        <v>85</v>
      </c>
      <c r="L252" s="298">
        <v>2300000</v>
      </c>
      <c r="M252" s="298">
        <v>11500000</v>
      </c>
      <c r="N252" s="305" t="s">
        <v>590</v>
      </c>
      <c r="O252" s="297" t="s">
        <v>79</v>
      </c>
      <c r="P252" s="297" t="s">
        <v>463</v>
      </c>
      <c r="Q252" s="296" t="s">
        <v>2086</v>
      </c>
      <c r="R252" s="299"/>
      <c r="S252" s="299" t="s">
        <v>28</v>
      </c>
      <c r="T252" s="299">
        <v>8131</v>
      </c>
      <c r="U252" s="300">
        <v>2024110010238</v>
      </c>
      <c r="V252" s="299">
        <v>8</v>
      </c>
      <c r="W252" s="301"/>
      <c r="X252" s="301"/>
      <c r="Y252" s="301"/>
      <c r="Z252" s="301"/>
    </row>
    <row r="253" spans="1:26" ht="15.75" customHeight="1">
      <c r="A253" s="296" t="s">
        <v>1884</v>
      </c>
      <c r="B253" s="297" t="s">
        <v>577</v>
      </c>
      <c r="C253" s="297" t="s">
        <v>30</v>
      </c>
      <c r="D253" s="297">
        <v>80111600</v>
      </c>
      <c r="E253" s="297" t="s">
        <v>2099</v>
      </c>
      <c r="F253" s="297" t="s">
        <v>83</v>
      </c>
      <c r="G253" s="297" t="s">
        <v>83</v>
      </c>
      <c r="H253" s="297">
        <v>4</v>
      </c>
      <c r="I253" s="297">
        <v>1</v>
      </c>
      <c r="J253" s="306" t="s">
        <v>84</v>
      </c>
      <c r="K253" s="297" t="s">
        <v>85</v>
      </c>
      <c r="L253" s="298">
        <v>3710000</v>
      </c>
      <c r="M253" s="298">
        <v>14840000</v>
      </c>
      <c r="N253" s="305" t="s">
        <v>590</v>
      </c>
      <c r="O253" s="297" t="s">
        <v>79</v>
      </c>
      <c r="P253" s="297" t="s">
        <v>463</v>
      </c>
      <c r="Q253" s="296"/>
      <c r="R253" s="299"/>
      <c r="S253" s="299" t="s">
        <v>28</v>
      </c>
      <c r="T253" s="299">
        <v>8131</v>
      </c>
      <c r="U253" s="300">
        <v>2024110010238</v>
      </c>
      <c r="V253" s="299">
        <v>8</v>
      </c>
      <c r="W253" s="301"/>
      <c r="X253" s="301"/>
      <c r="Y253" s="301"/>
      <c r="Z253" s="301"/>
    </row>
    <row r="254" spans="1:26" ht="15.75" customHeight="1">
      <c r="A254" s="296" t="s">
        <v>1518</v>
      </c>
      <c r="B254" s="297" t="s">
        <v>577</v>
      </c>
      <c r="C254" s="297" t="s">
        <v>30</v>
      </c>
      <c r="D254" s="297">
        <v>80111600</v>
      </c>
      <c r="E254" s="297" t="s">
        <v>2100</v>
      </c>
      <c r="F254" s="297" t="s">
        <v>315</v>
      </c>
      <c r="G254" s="297" t="s">
        <v>315</v>
      </c>
      <c r="H254" s="297">
        <v>5</v>
      </c>
      <c r="I254" s="297">
        <v>1</v>
      </c>
      <c r="J254" s="306" t="s">
        <v>84</v>
      </c>
      <c r="K254" s="297" t="s">
        <v>85</v>
      </c>
      <c r="L254" s="298">
        <v>3100000</v>
      </c>
      <c r="M254" s="298">
        <v>15500000</v>
      </c>
      <c r="N254" s="305" t="s">
        <v>590</v>
      </c>
      <c r="O254" s="297" t="s">
        <v>79</v>
      </c>
      <c r="P254" s="297" t="s">
        <v>463</v>
      </c>
      <c r="Q254" s="296" t="s">
        <v>2086</v>
      </c>
      <c r="R254" s="299"/>
      <c r="S254" s="299" t="s">
        <v>28</v>
      </c>
      <c r="T254" s="299">
        <v>8131</v>
      </c>
      <c r="U254" s="300">
        <v>2024110010238</v>
      </c>
      <c r="V254" s="299">
        <v>8</v>
      </c>
      <c r="W254" s="301"/>
      <c r="X254" s="301"/>
      <c r="Y254" s="301"/>
      <c r="Z254" s="301"/>
    </row>
    <row r="255" spans="1:26" ht="15.75" customHeight="1">
      <c r="A255" s="296" t="s">
        <v>1589</v>
      </c>
      <c r="B255" s="297" t="s">
        <v>578</v>
      </c>
      <c r="C255" s="297" t="s">
        <v>30</v>
      </c>
      <c r="D255" s="297">
        <v>80111600</v>
      </c>
      <c r="E255" s="297" t="s">
        <v>2101</v>
      </c>
      <c r="F255" s="297" t="s">
        <v>83</v>
      </c>
      <c r="G255" s="297" t="s">
        <v>83</v>
      </c>
      <c r="H255" s="297">
        <v>4</v>
      </c>
      <c r="I255" s="297">
        <v>1</v>
      </c>
      <c r="J255" s="306" t="s">
        <v>84</v>
      </c>
      <c r="K255" s="297" t="s">
        <v>85</v>
      </c>
      <c r="L255" s="298">
        <v>3710000</v>
      </c>
      <c r="M255" s="298" t="s">
        <v>1739</v>
      </c>
      <c r="N255" s="305" t="s">
        <v>590</v>
      </c>
      <c r="O255" s="297" t="s">
        <v>79</v>
      </c>
      <c r="P255" s="297" t="s">
        <v>463</v>
      </c>
      <c r="Q255" s="296" t="s">
        <v>2102</v>
      </c>
      <c r="R255" s="299"/>
      <c r="S255" s="299" t="s">
        <v>28</v>
      </c>
      <c r="T255" s="299">
        <v>8131</v>
      </c>
      <c r="U255" s="300">
        <v>2024110010238</v>
      </c>
      <c r="V255" s="299">
        <v>8</v>
      </c>
      <c r="W255" s="301"/>
      <c r="X255" s="301"/>
      <c r="Y255" s="301"/>
      <c r="Z255" s="301"/>
    </row>
    <row r="256" spans="1:26" ht="15.75" customHeight="1">
      <c r="A256" s="296" t="s">
        <v>1884</v>
      </c>
      <c r="B256" s="297" t="s">
        <v>579</v>
      </c>
      <c r="C256" s="297" t="s">
        <v>30</v>
      </c>
      <c r="D256" s="297">
        <v>80111600</v>
      </c>
      <c r="E256" s="297" t="s">
        <v>2103</v>
      </c>
      <c r="F256" s="297" t="s">
        <v>83</v>
      </c>
      <c r="G256" s="297" t="s">
        <v>83</v>
      </c>
      <c r="H256" s="297">
        <v>4</v>
      </c>
      <c r="I256" s="297">
        <v>1</v>
      </c>
      <c r="J256" s="306" t="s">
        <v>84</v>
      </c>
      <c r="K256" s="297" t="s">
        <v>85</v>
      </c>
      <c r="L256" s="298">
        <v>3800000</v>
      </c>
      <c r="M256" s="298">
        <v>15200000</v>
      </c>
      <c r="N256" s="305" t="s">
        <v>590</v>
      </c>
      <c r="O256" s="297" t="s">
        <v>79</v>
      </c>
      <c r="P256" s="297" t="s">
        <v>463</v>
      </c>
      <c r="Q256" s="296"/>
      <c r="R256" s="299"/>
      <c r="S256" s="299" t="s">
        <v>28</v>
      </c>
      <c r="T256" s="299">
        <v>8131</v>
      </c>
      <c r="U256" s="300">
        <v>2024110010238</v>
      </c>
      <c r="V256" s="299">
        <v>8</v>
      </c>
      <c r="W256" s="301"/>
      <c r="X256" s="301"/>
      <c r="Y256" s="301"/>
      <c r="Z256" s="301"/>
    </row>
    <row r="257" spans="1:26" ht="15.75" customHeight="1">
      <c r="A257" s="296" t="s">
        <v>1518</v>
      </c>
      <c r="B257" s="297" t="s">
        <v>579</v>
      </c>
      <c r="C257" s="297" t="s">
        <v>30</v>
      </c>
      <c r="D257" s="297">
        <v>80111600</v>
      </c>
      <c r="E257" s="297" t="s">
        <v>2078</v>
      </c>
      <c r="F257" s="297" t="s">
        <v>315</v>
      </c>
      <c r="G257" s="297" t="s">
        <v>315</v>
      </c>
      <c r="H257" s="297">
        <v>4</v>
      </c>
      <c r="I257" s="297">
        <v>1</v>
      </c>
      <c r="J257" s="306" t="s">
        <v>84</v>
      </c>
      <c r="K257" s="297" t="s">
        <v>85</v>
      </c>
      <c r="L257" s="298">
        <v>2650000</v>
      </c>
      <c r="M257" s="298">
        <v>10600000</v>
      </c>
      <c r="N257" s="305" t="s">
        <v>590</v>
      </c>
      <c r="O257" s="297" t="s">
        <v>79</v>
      </c>
      <c r="P257" s="297" t="s">
        <v>463</v>
      </c>
      <c r="Q257" s="296" t="s">
        <v>2104</v>
      </c>
      <c r="R257" s="299"/>
      <c r="S257" s="299" t="s">
        <v>28</v>
      </c>
      <c r="T257" s="299">
        <v>8131</v>
      </c>
      <c r="U257" s="300">
        <v>2024110010238</v>
      </c>
      <c r="V257" s="299">
        <v>8</v>
      </c>
      <c r="W257" s="301"/>
      <c r="X257" s="301"/>
      <c r="Y257" s="301"/>
      <c r="Z257" s="301"/>
    </row>
    <row r="258" spans="1:26" ht="15.75" customHeight="1">
      <c r="A258" s="296" t="s">
        <v>1884</v>
      </c>
      <c r="B258" s="297" t="s">
        <v>580</v>
      </c>
      <c r="C258" s="297" t="s">
        <v>30</v>
      </c>
      <c r="D258" s="297">
        <v>80111600</v>
      </c>
      <c r="E258" s="297" t="s">
        <v>2105</v>
      </c>
      <c r="F258" s="297" t="s">
        <v>83</v>
      </c>
      <c r="G258" s="297" t="s">
        <v>83</v>
      </c>
      <c r="H258" s="297">
        <v>4</v>
      </c>
      <c r="I258" s="297">
        <v>1</v>
      </c>
      <c r="J258" s="306" t="s">
        <v>84</v>
      </c>
      <c r="K258" s="297" t="s">
        <v>85</v>
      </c>
      <c r="L258" s="298">
        <v>3800000</v>
      </c>
      <c r="M258" s="298">
        <v>15200000</v>
      </c>
      <c r="N258" s="305" t="s">
        <v>590</v>
      </c>
      <c r="O258" s="297" t="s">
        <v>79</v>
      </c>
      <c r="P258" s="297" t="s">
        <v>463</v>
      </c>
      <c r="Q258" s="296"/>
      <c r="R258" s="299"/>
      <c r="S258" s="299" t="s">
        <v>28</v>
      </c>
      <c r="T258" s="299">
        <v>8131</v>
      </c>
      <c r="U258" s="300">
        <v>2024110010238</v>
      </c>
      <c r="V258" s="299">
        <v>8</v>
      </c>
      <c r="W258" s="301"/>
      <c r="X258" s="301"/>
      <c r="Y258" s="301"/>
      <c r="Z258" s="301"/>
    </row>
    <row r="259" spans="1:26" ht="15.75" customHeight="1">
      <c r="A259" s="296" t="s">
        <v>1518</v>
      </c>
      <c r="B259" s="297" t="s">
        <v>580</v>
      </c>
      <c r="C259" s="297" t="s">
        <v>30</v>
      </c>
      <c r="D259" s="297">
        <v>80111600</v>
      </c>
      <c r="E259" s="297" t="s">
        <v>2078</v>
      </c>
      <c r="F259" s="297" t="s">
        <v>315</v>
      </c>
      <c r="G259" s="297" t="s">
        <v>315</v>
      </c>
      <c r="H259" s="297">
        <v>4</v>
      </c>
      <c r="I259" s="297">
        <v>1</v>
      </c>
      <c r="J259" s="306" t="s">
        <v>84</v>
      </c>
      <c r="K259" s="297" t="s">
        <v>85</v>
      </c>
      <c r="L259" s="298">
        <v>2650000</v>
      </c>
      <c r="M259" s="298">
        <v>10600000</v>
      </c>
      <c r="N259" s="305" t="s">
        <v>590</v>
      </c>
      <c r="O259" s="297" t="s">
        <v>79</v>
      </c>
      <c r="P259" s="297" t="s">
        <v>463</v>
      </c>
      <c r="Q259" s="296" t="s">
        <v>2104</v>
      </c>
      <c r="R259" s="299"/>
      <c r="S259" s="299" t="s">
        <v>28</v>
      </c>
      <c r="T259" s="299">
        <v>8131</v>
      </c>
      <c r="U259" s="300">
        <v>2024110010238</v>
      </c>
      <c r="V259" s="299">
        <v>8</v>
      </c>
      <c r="W259" s="301"/>
      <c r="X259" s="301"/>
      <c r="Y259" s="301"/>
      <c r="Z259" s="301"/>
    </row>
    <row r="260" spans="1:26" ht="15.75" customHeight="1">
      <c r="A260" s="296" t="s">
        <v>1884</v>
      </c>
      <c r="B260" s="297" t="s">
        <v>581</v>
      </c>
      <c r="C260" s="297" t="s">
        <v>30</v>
      </c>
      <c r="D260" s="297">
        <v>80111600</v>
      </c>
      <c r="E260" s="297" t="s">
        <v>2106</v>
      </c>
      <c r="F260" s="297" t="s">
        <v>83</v>
      </c>
      <c r="G260" s="297" t="s">
        <v>83</v>
      </c>
      <c r="H260" s="297">
        <v>4</v>
      </c>
      <c r="I260" s="297">
        <v>1</v>
      </c>
      <c r="J260" s="306" t="s">
        <v>84</v>
      </c>
      <c r="K260" s="297" t="s">
        <v>85</v>
      </c>
      <c r="L260" s="298">
        <v>3800000</v>
      </c>
      <c r="M260" s="298">
        <v>15200000</v>
      </c>
      <c r="N260" s="305" t="s">
        <v>590</v>
      </c>
      <c r="O260" s="297" t="s">
        <v>79</v>
      </c>
      <c r="P260" s="297" t="s">
        <v>463</v>
      </c>
      <c r="Q260" s="296"/>
      <c r="R260" s="299"/>
      <c r="S260" s="299" t="s">
        <v>28</v>
      </c>
      <c r="T260" s="299">
        <v>8131</v>
      </c>
      <c r="U260" s="300">
        <v>2024110010238</v>
      </c>
      <c r="V260" s="299">
        <v>8</v>
      </c>
      <c r="W260" s="301"/>
      <c r="X260" s="301"/>
      <c r="Y260" s="301"/>
      <c r="Z260" s="301"/>
    </row>
    <row r="261" spans="1:26" ht="15.75" customHeight="1">
      <c r="A261" s="296" t="s">
        <v>1518</v>
      </c>
      <c r="B261" s="297" t="s">
        <v>581</v>
      </c>
      <c r="C261" s="297" t="s">
        <v>30</v>
      </c>
      <c r="D261" s="297">
        <v>80111600</v>
      </c>
      <c r="E261" s="297" t="s">
        <v>2078</v>
      </c>
      <c r="F261" s="297" t="s">
        <v>83</v>
      </c>
      <c r="G261" s="297" t="s">
        <v>83</v>
      </c>
      <c r="H261" s="297">
        <v>4</v>
      </c>
      <c r="I261" s="297">
        <v>1</v>
      </c>
      <c r="J261" s="306" t="s">
        <v>84</v>
      </c>
      <c r="K261" s="297" t="s">
        <v>85</v>
      </c>
      <c r="L261" s="298">
        <v>2650000</v>
      </c>
      <c r="M261" s="298">
        <v>10600000</v>
      </c>
      <c r="N261" s="305" t="s">
        <v>590</v>
      </c>
      <c r="O261" s="297" t="s">
        <v>79</v>
      </c>
      <c r="P261" s="297" t="s">
        <v>463</v>
      </c>
      <c r="Q261" s="296" t="s">
        <v>2104</v>
      </c>
      <c r="R261" s="299"/>
      <c r="S261" s="299" t="s">
        <v>28</v>
      </c>
      <c r="T261" s="299">
        <v>8131</v>
      </c>
      <c r="U261" s="300">
        <v>2024110010238</v>
      </c>
      <c r="V261" s="299">
        <v>8</v>
      </c>
      <c r="W261" s="301"/>
      <c r="X261" s="301"/>
      <c r="Y261" s="301"/>
      <c r="Z261" s="301"/>
    </row>
    <row r="262" spans="1:26" ht="15.75" customHeight="1">
      <c r="A262" s="296" t="s">
        <v>1884</v>
      </c>
      <c r="B262" s="297" t="s">
        <v>582</v>
      </c>
      <c r="C262" s="297" t="s">
        <v>30</v>
      </c>
      <c r="D262" s="297">
        <v>80111600</v>
      </c>
      <c r="E262" s="297" t="s">
        <v>2107</v>
      </c>
      <c r="F262" s="297" t="s">
        <v>83</v>
      </c>
      <c r="G262" s="297" t="s">
        <v>83</v>
      </c>
      <c r="H262" s="297">
        <v>4</v>
      </c>
      <c r="I262" s="297">
        <v>1</v>
      </c>
      <c r="J262" s="306" t="s">
        <v>84</v>
      </c>
      <c r="K262" s="297" t="s">
        <v>85</v>
      </c>
      <c r="L262" s="298">
        <v>3800000</v>
      </c>
      <c r="M262" s="298">
        <v>15200000</v>
      </c>
      <c r="N262" s="305" t="s">
        <v>590</v>
      </c>
      <c r="O262" s="297" t="s">
        <v>79</v>
      </c>
      <c r="P262" s="297" t="s">
        <v>463</v>
      </c>
      <c r="Q262" s="296"/>
      <c r="R262" s="299"/>
      <c r="S262" s="299" t="s">
        <v>28</v>
      </c>
      <c r="T262" s="299">
        <v>8131</v>
      </c>
      <c r="U262" s="300">
        <v>2024110010238</v>
      </c>
      <c r="V262" s="299">
        <v>8</v>
      </c>
      <c r="W262" s="301"/>
      <c r="X262" s="301"/>
      <c r="Y262" s="301"/>
      <c r="Z262" s="301"/>
    </row>
    <row r="263" spans="1:26" ht="15.75" customHeight="1">
      <c r="A263" s="296" t="s">
        <v>1518</v>
      </c>
      <c r="B263" s="297" t="s">
        <v>582</v>
      </c>
      <c r="C263" s="297" t="s">
        <v>30</v>
      </c>
      <c r="D263" s="297">
        <v>80111600</v>
      </c>
      <c r="E263" s="297" t="s">
        <v>2108</v>
      </c>
      <c r="F263" s="297" t="s">
        <v>315</v>
      </c>
      <c r="G263" s="297" t="s">
        <v>315</v>
      </c>
      <c r="H263" s="297"/>
      <c r="I263" s="297"/>
      <c r="J263" s="306" t="s">
        <v>84</v>
      </c>
      <c r="K263" s="297" t="s">
        <v>85</v>
      </c>
      <c r="L263" s="298"/>
      <c r="M263" s="298">
        <v>19212500</v>
      </c>
      <c r="N263" s="305" t="s">
        <v>590</v>
      </c>
      <c r="O263" s="297" t="s">
        <v>79</v>
      </c>
      <c r="P263" s="297" t="s">
        <v>463</v>
      </c>
      <c r="Q263" s="296" t="s">
        <v>2104</v>
      </c>
      <c r="R263" s="299"/>
      <c r="S263" s="299" t="s">
        <v>28</v>
      </c>
      <c r="T263" s="299">
        <v>8131</v>
      </c>
      <c r="U263" s="300">
        <v>2024110010238</v>
      </c>
      <c r="V263" s="299">
        <v>8</v>
      </c>
      <c r="W263" s="301"/>
      <c r="X263" s="301"/>
      <c r="Y263" s="301"/>
      <c r="Z263" s="301"/>
    </row>
    <row r="264" spans="1:26" ht="15.75" customHeight="1">
      <c r="A264" s="296" t="s">
        <v>1884</v>
      </c>
      <c r="B264" s="297" t="s">
        <v>583</v>
      </c>
      <c r="C264" s="297" t="s">
        <v>30</v>
      </c>
      <c r="D264" s="297">
        <v>80111600</v>
      </c>
      <c r="E264" s="297" t="s">
        <v>2109</v>
      </c>
      <c r="F264" s="297" t="s">
        <v>83</v>
      </c>
      <c r="G264" s="297" t="s">
        <v>83</v>
      </c>
      <c r="H264" s="297">
        <v>4</v>
      </c>
      <c r="I264" s="297">
        <v>1</v>
      </c>
      <c r="J264" s="306" t="s">
        <v>84</v>
      </c>
      <c r="K264" s="297" t="s">
        <v>85</v>
      </c>
      <c r="L264" s="298">
        <v>3800000</v>
      </c>
      <c r="M264" s="298">
        <v>15200000</v>
      </c>
      <c r="N264" s="305" t="s">
        <v>590</v>
      </c>
      <c r="O264" s="297" t="s">
        <v>79</v>
      </c>
      <c r="P264" s="297" t="s">
        <v>463</v>
      </c>
      <c r="Q264" s="296"/>
      <c r="R264" s="299"/>
      <c r="S264" s="299" t="s">
        <v>28</v>
      </c>
      <c r="T264" s="299">
        <v>8131</v>
      </c>
      <c r="U264" s="300">
        <v>2024110010238</v>
      </c>
      <c r="V264" s="299">
        <v>8</v>
      </c>
      <c r="W264" s="301"/>
      <c r="X264" s="301"/>
      <c r="Y264" s="301"/>
      <c r="Z264" s="301"/>
    </row>
    <row r="265" spans="1:26" ht="15.75" customHeight="1">
      <c r="A265" s="296" t="s">
        <v>1518</v>
      </c>
      <c r="B265" s="297" t="s">
        <v>583</v>
      </c>
      <c r="C265" s="297" t="s">
        <v>30</v>
      </c>
      <c r="D265" s="297">
        <v>80111600</v>
      </c>
      <c r="E265" s="297" t="s">
        <v>2110</v>
      </c>
      <c r="F265" s="297" t="s">
        <v>315</v>
      </c>
      <c r="G265" s="297" t="s">
        <v>315</v>
      </c>
      <c r="H265" s="297">
        <v>4</v>
      </c>
      <c r="I265" s="297">
        <v>1</v>
      </c>
      <c r="J265" s="306" t="s">
        <v>84</v>
      </c>
      <c r="K265" s="297" t="s">
        <v>85</v>
      </c>
      <c r="L265" s="298">
        <v>2650000</v>
      </c>
      <c r="M265" s="298">
        <v>10600000</v>
      </c>
      <c r="N265" s="305" t="s">
        <v>590</v>
      </c>
      <c r="O265" s="297" t="s">
        <v>79</v>
      </c>
      <c r="P265" s="297" t="s">
        <v>463</v>
      </c>
      <c r="Q265" s="296" t="s">
        <v>2104</v>
      </c>
      <c r="R265" s="299"/>
      <c r="S265" s="299" t="s">
        <v>28</v>
      </c>
      <c r="T265" s="299">
        <v>8131</v>
      </c>
      <c r="U265" s="300">
        <v>2024110010238</v>
      </c>
      <c r="V265" s="299">
        <v>8</v>
      </c>
      <c r="W265" s="301"/>
      <c r="X265" s="301"/>
      <c r="Y265" s="301"/>
      <c r="Z265" s="301"/>
    </row>
    <row r="266" spans="1:26" ht="15.75" customHeight="1">
      <c r="A266" s="296" t="s">
        <v>1884</v>
      </c>
      <c r="B266" s="297" t="s">
        <v>584</v>
      </c>
      <c r="C266" s="297" t="s">
        <v>30</v>
      </c>
      <c r="D266" s="297">
        <v>80111600</v>
      </c>
      <c r="E266" s="297" t="s">
        <v>1392</v>
      </c>
      <c r="F266" s="297" t="s">
        <v>83</v>
      </c>
      <c r="G266" s="297" t="s">
        <v>83</v>
      </c>
      <c r="H266" s="297">
        <v>4</v>
      </c>
      <c r="I266" s="297">
        <v>1</v>
      </c>
      <c r="J266" s="306" t="s">
        <v>84</v>
      </c>
      <c r="K266" s="297" t="s">
        <v>85</v>
      </c>
      <c r="L266" s="298">
        <v>4450000</v>
      </c>
      <c r="M266" s="298">
        <v>17800000</v>
      </c>
      <c r="N266" s="305" t="s">
        <v>590</v>
      </c>
      <c r="O266" s="297" t="s">
        <v>79</v>
      </c>
      <c r="P266" s="297" t="s">
        <v>463</v>
      </c>
      <c r="Q266" s="296"/>
      <c r="R266" s="299"/>
      <c r="S266" s="299" t="s">
        <v>28</v>
      </c>
      <c r="T266" s="299">
        <v>8131</v>
      </c>
      <c r="U266" s="300">
        <v>2024110010238</v>
      </c>
      <c r="V266" s="299">
        <v>8</v>
      </c>
      <c r="W266" s="301"/>
      <c r="X266" s="301"/>
      <c r="Y266" s="301"/>
      <c r="Z266" s="301"/>
    </row>
    <row r="267" spans="1:26" ht="15.75" customHeight="1">
      <c r="A267" s="296" t="s">
        <v>1518</v>
      </c>
      <c r="B267" s="297" t="s">
        <v>584</v>
      </c>
      <c r="C267" s="297" t="s">
        <v>30</v>
      </c>
      <c r="D267" s="297">
        <v>80111600</v>
      </c>
      <c r="E267" s="297" t="s">
        <v>1392</v>
      </c>
      <c r="F267" s="297" t="s">
        <v>315</v>
      </c>
      <c r="G267" s="297" t="s">
        <v>315</v>
      </c>
      <c r="H267" s="297">
        <v>5</v>
      </c>
      <c r="I267" s="297">
        <v>1</v>
      </c>
      <c r="J267" s="306" t="s">
        <v>84</v>
      </c>
      <c r="K267" s="297" t="s">
        <v>85</v>
      </c>
      <c r="L267" s="298">
        <v>4450000</v>
      </c>
      <c r="M267" s="298">
        <v>22250000</v>
      </c>
      <c r="N267" s="305" t="s">
        <v>590</v>
      </c>
      <c r="O267" s="297" t="s">
        <v>79</v>
      </c>
      <c r="P267" s="297" t="s">
        <v>463</v>
      </c>
      <c r="Q267" s="296" t="s">
        <v>2111</v>
      </c>
      <c r="R267" s="299"/>
      <c r="S267" s="299" t="s">
        <v>28</v>
      </c>
      <c r="T267" s="299">
        <v>8131</v>
      </c>
      <c r="U267" s="300">
        <v>2024110010238</v>
      </c>
      <c r="V267" s="299">
        <v>8</v>
      </c>
      <c r="W267" s="301"/>
      <c r="X267" s="301"/>
      <c r="Y267" s="301"/>
      <c r="Z267" s="301"/>
    </row>
    <row r="268" spans="1:26" ht="15.75" customHeight="1">
      <c r="A268" s="296" t="s">
        <v>1884</v>
      </c>
      <c r="B268" s="297" t="s">
        <v>585</v>
      </c>
      <c r="C268" s="297" t="s">
        <v>30</v>
      </c>
      <c r="D268" s="297">
        <v>80111600</v>
      </c>
      <c r="E268" s="297" t="s">
        <v>2112</v>
      </c>
      <c r="F268" s="297">
        <v>0</v>
      </c>
      <c r="G268" s="297">
        <v>0</v>
      </c>
      <c r="H268" s="297">
        <v>0</v>
      </c>
      <c r="I268" s="297">
        <v>0</v>
      </c>
      <c r="J268" s="306" t="s">
        <v>84</v>
      </c>
      <c r="K268" s="297" t="s">
        <v>85</v>
      </c>
      <c r="L268" s="298" t="s">
        <v>1739</v>
      </c>
      <c r="M268" s="298">
        <v>12130000</v>
      </c>
      <c r="N268" s="305" t="s">
        <v>590</v>
      </c>
      <c r="O268" s="297" t="s">
        <v>79</v>
      </c>
      <c r="P268" s="297" t="s">
        <v>463</v>
      </c>
      <c r="Q268" s="296"/>
      <c r="R268" s="299"/>
      <c r="S268" s="299" t="s">
        <v>28</v>
      </c>
      <c r="T268" s="299">
        <v>8131</v>
      </c>
      <c r="U268" s="300">
        <v>2024110010238</v>
      </c>
      <c r="V268" s="299">
        <v>8</v>
      </c>
      <c r="W268" s="301"/>
      <c r="X268" s="301"/>
      <c r="Y268" s="301"/>
      <c r="Z268" s="301"/>
    </row>
    <row r="269" spans="1:26" ht="15.75" customHeight="1">
      <c r="A269" s="296" t="s">
        <v>1518</v>
      </c>
      <c r="B269" s="297" t="s">
        <v>585</v>
      </c>
      <c r="C269" s="297" t="s">
        <v>30</v>
      </c>
      <c r="D269" s="297">
        <v>80111600</v>
      </c>
      <c r="E269" s="297" t="s">
        <v>2113</v>
      </c>
      <c r="F269" s="297" t="s">
        <v>315</v>
      </c>
      <c r="G269" s="297" t="s">
        <v>315</v>
      </c>
      <c r="H269" s="297">
        <v>5</v>
      </c>
      <c r="I269" s="297">
        <v>1</v>
      </c>
      <c r="J269" s="306" t="s">
        <v>84</v>
      </c>
      <c r="K269" s="297" t="s">
        <v>85</v>
      </c>
      <c r="L269" s="298">
        <v>3400000</v>
      </c>
      <c r="M269" s="298">
        <v>17000000</v>
      </c>
      <c r="N269" s="305" t="s">
        <v>590</v>
      </c>
      <c r="O269" s="297" t="s">
        <v>79</v>
      </c>
      <c r="P269" s="297" t="s">
        <v>463</v>
      </c>
      <c r="Q269" s="296" t="s">
        <v>2086</v>
      </c>
      <c r="R269" s="299"/>
      <c r="S269" s="299" t="s">
        <v>28</v>
      </c>
      <c r="T269" s="299">
        <v>8131</v>
      </c>
      <c r="U269" s="300">
        <v>2024110010238</v>
      </c>
      <c r="V269" s="299">
        <v>8</v>
      </c>
      <c r="W269" s="301"/>
      <c r="X269" s="301"/>
      <c r="Y269" s="301"/>
      <c r="Z269" s="301"/>
    </row>
    <row r="270" spans="1:26" ht="15.75" customHeight="1">
      <c r="A270" s="296" t="s">
        <v>1884</v>
      </c>
      <c r="B270" s="297" t="s">
        <v>586</v>
      </c>
      <c r="C270" s="297" t="s">
        <v>30</v>
      </c>
      <c r="D270" s="297">
        <v>80111600</v>
      </c>
      <c r="E270" s="297" t="s">
        <v>2114</v>
      </c>
      <c r="F270" s="297" t="s">
        <v>83</v>
      </c>
      <c r="G270" s="297" t="s">
        <v>83</v>
      </c>
      <c r="H270" s="297">
        <v>4</v>
      </c>
      <c r="I270" s="297">
        <v>1</v>
      </c>
      <c r="J270" s="306" t="s">
        <v>84</v>
      </c>
      <c r="K270" s="297" t="s">
        <v>85</v>
      </c>
      <c r="L270" s="298">
        <v>4450000</v>
      </c>
      <c r="M270" s="298">
        <v>17800000</v>
      </c>
      <c r="N270" s="305" t="s">
        <v>590</v>
      </c>
      <c r="O270" s="297" t="s">
        <v>79</v>
      </c>
      <c r="P270" s="297" t="s">
        <v>463</v>
      </c>
      <c r="Q270" s="296"/>
      <c r="R270" s="299"/>
      <c r="S270" s="299" t="s">
        <v>28</v>
      </c>
      <c r="T270" s="299">
        <v>8131</v>
      </c>
      <c r="U270" s="300">
        <v>2024110010238</v>
      </c>
      <c r="V270" s="299">
        <v>8</v>
      </c>
      <c r="W270" s="301"/>
      <c r="X270" s="301"/>
      <c r="Y270" s="301"/>
      <c r="Z270" s="301"/>
    </row>
    <row r="271" spans="1:26" ht="15.75" customHeight="1">
      <c r="A271" s="296" t="s">
        <v>1518</v>
      </c>
      <c r="B271" s="297" t="s">
        <v>586</v>
      </c>
      <c r="C271" s="297" t="s">
        <v>30</v>
      </c>
      <c r="D271" s="297">
        <v>80111600</v>
      </c>
      <c r="E271" s="297" t="s">
        <v>2115</v>
      </c>
      <c r="F271" s="297" t="s">
        <v>83</v>
      </c>
      <c r="G271" s="297" t="s">
        <v>83</v>
      </c>
      <c r="H271" s="297">
        <v>5</v>
      </c>
      <c r="I271" s="297">
        <v>1</v>
      </c>
      <c r="J271" s="306" t="s">
        <v>84</v>
      </c>
      <c r="K271" s="297" t="s">
        <v>85</v>
      </c>
      <c r="L271" s="298">
        <v>4700000</v>
      </c>
      <c r="M271" s="298">
        <v>23500000</v>
      </c>
      <c r="N271" s="305" t="s">
        <v>590</v>
      </c>
      <c r="O271" s="297" t="s">
        <v>79</v>
      </c>
      <c r="P271" s="297" t="s">
        <v>463</v>
      </c>
      <c r="Q271" s="296" t="s">
        <v>2111</v>
      </c>
      <c r="R271" s="299"/>
      <c r="S271" s="299" t="s">
        <v>28</v>
      </c>
      <c r="T271" s="299">
        <v>8131</v>
      </c>
      <c r="U271" s="300">
        <v>2024110010238</v>
      </c>
      <c r="V271" s="299">
        <v>8</v>
      </c>
      <c r="W271" s="301"/>
      <c r="X271" s="301"/>
      <c r="Y271" s="301"/>
      <c r="Z271" s="301"/>
    </row>
    <row r="272" spans="1:26" ht="15.75" customHeight="1">
      <c r="A272" s="296" t="s">
        <v>1884</v>
      </c>
      <c r="B272" s="297" t="s">
        <v>587</v>
      </c>
      <c r="C272" s="297" t="s">
        <v>30</v>
      </c>
      <c r="D272" s="297">
        <v>80111600</v>
      </c>
      <c r="E272" s="297" t="s">
        <v>2116</v>
      </c>
      <c r="F272" s="297" t="s">
        <v>461</v>
      </c>
      <c r="G272" s="297" t="s">
        <v>83</v>
      </c>
      <c r="H272" s="297">
        <v>5</v>
      </c>
      <c r="I272" s="297">
        <v>1</v>
      </c>
      <c r="J272" s="306" t="s">
        <v>84</v>
      </c>
      <c r="K272" s="297" t="s">
        <v>85</v>
      </c>
      <c r="L272" s="298">
        <v>4700000</v>
      </c>
      <c r="M272" s="298">
        <v>23500000</v>
      </c>
      <c r="N272" s="305" t="s">
        <v>590</v>
      </c>
      <c r="O272" s="297" t="s">
        <v>79</v>
      </c>
      <c r="P272" s="297" t="s">
        <v>463</v>
      </c>
      <c r="Q272" s="296"/>
      <c r="R272" s="299"/>
      <c r="S272" s="299" t="s">
        <v>28</v>
      </c>
      <c r="T272" s="299">
        <v>8131</v>
      </c>
      <c r="U272" s="300">
        <v>2024110010238</v>
      </c>
      <c r="V272" s="299">
        <v>8</v>
      </c>
      <c r="W272" s="301"/>
      <c r="X272" s="301"/>
      <c r="Y272" s="301"/>
      <c r="Z272" s="301"/>
    </row>
    <row r="273" spans="1:26" ht="15.75" customHeight="1">
      <c r="A273" s="296" t="s">
        <v>1518</v>
      </c>
      <c r="B273" s="297" t="s">
        <v>587</v>
      </c>
      <c r="C273" s="297" t="s">
        <v>30</v>
      </c>
      <c r="D273" s="297">
        <v>80111600</v>
      </c>
      <c r="E273" s="297" t="s">
        <v>2116</v>
      </c>
      <c r="F273" s="297" t="s">
        <v>315</v>
      </c>
      <c r="G273" s="297" t="s">
        <v>315</v>
      </c>
      <c r="H273" s="297">
        <v>5</v>
      </c>
      <c r="I273" s="297">
        <v>1</v>
      </c>
      <c r="J273" s="306" t="s">
        <v>84</v>
      </c>
      <c r="K273" s="297" t="s">
        <v>85</v>
      </c>
      <c r="L273" s="298">
        <v>4500000</v>
      </c>
      <c r="M273" s="298">
        <v>22500000</v>
      </c>
      <c r="N273" s="305" t="s">
        <v>590</v>
      </c>
      <c r="O273" s="297" t="s">
        <v>79</v>
      </c>
      <c r="P273" s="297" t="s">
        <v>463</v>
      </c>
      <c r="Q273" s="296" t="s">
        <v>2117</v>
      </c>
      <c r="R273" s="299"/>
      <c r="S273" s="299" t="s">
        <v>28</v>
      </c>
      <c r="T273" s="299">
        <v>8131</v>
      </c>
      <c r="U273" s="300">
        <v>2024110010238</v>
      </c>
      <c r="V273" s="299">
        <v>8</v>
      </c>
      <c r="W273" s="301"/>
      <c r="X273" s="301"/>
      <c r="Y273" s="301"/>
      <c r="Z273" s="301"/>
    </row>
    <row r="274" spans="1:26" ht="15.75" customHeight="1">
      <c r="A274" s="307" t="s">
        <v>1989</v>
      </c>
      <c r="B274" s="297" t="s">
        <v>679</v>
      </c>
      <c r="C274" s="297" t="s">
        <v>31</v>
      </c>
      <c r="D274" s="297">
        <v>80111600</v>
      </c>
      <c r="E274" s="297" t="s">
        <v>2118</v>
      </c>
      <c r="F274" s="297" t="s">
        <v>411</v>
      </c>
      <c r="G274" s="297" t="s">
        <v>461</v>
      </c>
      <c r="H274" s="297">
        <v>6</v>
      </c>
      <c r="I274" s="297">
        <v>6</v>
      </c>
      <c r="J274" s="306" t="s">
        <v>84</v>
      </c>
      <c r="K274" s="297" t="s">
        <v>85</v>
      </c>
      <c r="L274" s="298">
        <v>4300000</v>
      </c>
      <c r="M274" s="75">
        <v>25800000</v>
      </c>
      <c r="N274" s="305" t="s">
        <v>2119</v>
      </c>
      <c r="O274" s="297" t="s">
        <v>79</v>
      </c>
      <c r="P274" s="297" t="s">
        <v>481</v>
      </c>
      <c r="Q274" s="296" t="s">
        <v>2120</v>
      </c>
      <c r="R274" s="299"/>
      <c r="S274" s="299" t="s">
        <v>28</v>
      </c>
      <c r="T274" s="299">
        <v>8131</v>
      </c>
      <c r="U274" s="300">
        <v>2024110010238</v>
      </c>
      <c r="V274" s="299">
        <v>8</v>
      </c>
      <c r="W274" s="301"/>
      <c r="X274" s="301"/>
      <c r="Y274" s="301"/>
      <c r="Z274" s="301"/>
    </row>
    <row r="275" spans="1:26" ht="15.75" customHeight="1">
      <c r="A275" s="296" t="s">
        <v>1546</v>
      </c>
      <c r="B275" s="32" t="s">
        <v>1264</v>
      </c>
      <c r="C275" s="297" t="s">
        <v>31</v>
      </c>
      <c r="D275" s="308">
        <v>80000000</v>
      </c>
      <c r="E275" s="297" t="s">
        <v>2121</v>
      </c>
      <c r="F275" s="297" t="s">
        <v>309</v>
      </c>
      <c r="G275" s="297" t="s">
        <v>411</v>
      </c>
      <c r="H275" s="297">
        <v>10</v>
      </c>
      <c r="I275" s="297">
        <v>10</v>
      </c>
      <c r="J275" s="297" t="s">
        <v>1063</v>
      </c>
      <c r="K275" s="297" t="s">
        <v>85</v>
      </c>
      <c r="L275" s="298">
        <v>5100000</v>
      </c>
      <c r="M275" s="75">
        <v>51000000</v>
      </c>
      <c r="N275" s="305" t="s">
        <v>2119</v>
      </c>
      <c r="O275" s="297" t="s">
        <v>79</v>
      </c>
      <c r="P275" s="297" t="s">
        <v>463</v>
      </c>
      <c r="Q275" s="296" t="s">
        <v>2122</v>
      </c>
      <c r="R275" s="299"/>
      <c r="S275" s="299" t="s">
        <v>28</v>
      </c>
      <c r="T275" s="299">
        <v>8131</v>
      </c>
      <c r="U275" s="300">
        <v>2024110010238</v>
      </c>
      <c r="V275" s="299">
        <v>8</v>
      </c>
      <c r="W275" s="301"/>
      <c r="X275" s="301"/>
      <c r="Y275" s="301"/>
      <c r="Z275" s="301"/>
    </row>
    <row r="276" spans="1:26" ht="15.75" customHeight="1">
      <c r="A276" s="309" t="s">
        <v>1884</v>
      </c>
      <c r="B276" s="280" t="s">
        <v>652</v>
      </c>
      <c r="C276" s="280" t="s">
        <v>31</v>
      </c>
      <c r="D276" s="280">
        <v>80111600</v>
      </c>
      <c r="E276" s="280" t="s">
        <v>2123</v>
      </c>
      <c r="F276" s="280" t="s">
        <v>309</v>
      </c>
      <c r="G276" s="280" t="s">
        <v>309</v>
      </c>
      <c r="H276" s="280">
        <v>6</v>
      </c>
      <c r="I276" s="280">
        <v>6</v>
      </c>
      <c r="J276" s="280" t="s">
        <v>84</v>
      </c>
      <c r="K276" s="280" t="s">
        <v>85</v>
      </c>
      <c r="L276" s="281">
        <v>4000000</v>
      </c>
      <c r="M276" s="282">
        <v>24000000</v>
      </c>
      <c r="N276" s="310" t="s">
        <v>2119</v>
      </c>
      <c r="O276" s="280" t="s">
        <v>79</v>
      </c>
      <c r="P276" s="280" t="s">
        <v>463</v>
      </c>
      <c r="Q276" s="283"/>
      <c r="R276" s="277"/>
      <c r="S276" s="284" t="s">
        <v>28</v>
      </c>
      <c r="T276" s="285">
        <v>8131</v>
      </c>
      <c r="U276" s="286">
        <v>2024110010238</v>
      </c>
      <c r="V276" s="285">
        <v>8</v>
      </c>
      <c r="W276" s="218"/>
      <c r="X276" s="218"/>
      <c r="Y276" s="218"/>
      <c r="Z276" s="218"/>
    </row>
    <row r="277" spans="1:26" ht="15.75" customHeight="1">
      <c r="A277" s="287" t="s">
        <v>1518</v>
      </c>
      <c r="B277" s="288" t="s">
        <v>652</v>
      </c>
      <c r="C277" s="288" t="s">
        <v>31</v>
      </c>
      <c r="D277" s="311">
        <v>80000000</v>
      </c>
      <c r="E277" s="288" t="s">
        <v>2123</v>
      </c>
      <c r="F277" s="288" t="s">
        <v>309</v>
      </c>
      <c r="G277" s="288" t="s">
        <v>309</v>
      </c>
      <c r="H277" s="288">
        <v>5</v>
      </c>
      <c r="I277" s="288">
        <v>5</v>
      </c>
      <c r="J277" s="288" t="s">
        <v>84</v>
      </c>
      <c r="K277" s="288" t="s">
        <v>85</v>
      </c>
      <c r="L277" s="289">
        <v>3812623</v>
      </c>
      <c r="M277" s="290">
        <v>19063115</v>
      </c>
      <c r="N277" s="312" t="s">
        <v>2119</v>
      </c>
      <c r="O277" s="288" t="s">
        <v>79</v>
      </c>
      <c r="P277" s="288" t="s">
        <v>463</v>
      </c>
      <c r="Q277" s="291" t="s">
        <v>2124</v>
      </c>
      <c r="R277" s="292"/>
      <c r="S277" s="293" t="s">
        <v>28</v>
      </c>
      <c r="T277" s="294">
        <v>8131</v>
      </c>
      <c r="U277" s="295">
        <v>2024110010238</v>
      </c>
      <c r="V277" s="294">
        <v>8</v>
      </c>
      <c r="W277" s="218"/>
      <c r="X277" s="218"/>
      <c r="Y277" s="218"/>
      <c r="Z277" s="218"/>
    </row>
    <row r="278" spans="1:26" ht="15.75" customHeight="1">
      <c r="A278" s="309" t="s">
        <v>1884</v>
      </c>
      <c r="B278" s="280" t="s">
        <v>657</v>
      </c>
      <c r="C278" s="280" t="s">
        <v>31</v>
      </c>
      <c r="D278" s="280">
        <v>80111600</v>
      </c>
      <c r="E278" s="280" t="s">
        <v>691</v>
      </c>
      <c r="F278" s="280" t="s">
        <v>411</v>
      </c>
      <c r="G278" s="280" t="s">
        <v>461</v>
      </c>
      <c r="H278" s="280">
        <v>6</v>
      </c>
      <c r="I278" s="280">
        <v>6</v>
      </c>
      <c r="J278" s="280" t="s">
        <v>84</v>
      </c>
      <c r="K278" s="280" t="s">
        <v>85</v>
      </c>
      <c r="L278" s="281">
        <v>3100000</v>
      </c>
      <c r="M278" s="282">
        <v>18600000</v>
      </c>
      <c r="N278" s="310" t="s">
        <v>2119</v>
      </c>
      <c r="O278" s="280" t="s">
        <v>79</v>
      </c>
      <c r="P278" s="280" t="s">
        <v>481</v>
      </c>
      <c r="Q278" s="283"/>
      <c r="R278" s="277"/>
      <c r="S278" s="284" t="s">
        <v>28</v>
      </c>
      <c r="T278" s="285">
        <v>8131</v>
      </c>
      <c r="U278" s="286">
        <v>2024110010238</v>
      </c>
      <c r="V278" s="285">
        <v>8</v>
      </c>
      <c r="W278" s="218"/>
      <c r="X278" s="218"/>
      <c r="Y278" s="218"/>
      <c r="Z278" s="218"/>
    </row>
    <row r="279" spans="1:26" ht="15.75" customHeight="1">
      <c r="A279" s="309" t="s">
        <v>1518</v>
      </c>
      <c r="B279" s="280" t="s">
        <v>657</v>
      </c>
      <c r="C279" s="280" t="s">
        <v>31</v>
      </c>
      <c r="D279" s="313">
        <v>80000000</v>
      </c>
      <c r="E279" s="280" t="s">
        <v>691</v>
      </c>
      <c r="F279" s="280" t="s">
        <v>309</v>
      </c>
      <c r="G279" s="280" t="s">
        <v>309</v>
      </c>
      <c r="H279" s="280">
        <v>5</v>
      </c>
      <c r="I279" s="280">
        <v>5</v>
      </c>
      <c r="J279" s="280" t="s">
        <v>84</v>
      </c>
      <c r="K279" s="280" t="s">
        <v>85</v>
      </c>
      <c r="L279" s="281">
        <v>3100000</v>
      </c>
      <c r="M279" s="282">
        <v>15500000</v>
      </c>
      <c r="N279" s="310" t="s">
        <v>2119</v>
      </c>
      <c r="O279" s="280" t="s">
        <v>79</v>
      </c>
      <c r="P279" s="280" t="s">
        <v>481</v>
      </c>
      <c r="Q279" s="283" t="s">
        <v>2124</v>
      </c>
      <c r="R279" s="277"/>
      <c r="S279" s="284" t="s">
        <v>28</v>
      </c>
      <c r="T279" s="285">
        <v>8131</v>
      </c>
      <c r="U279" s="286">
        <v>2024110010238</v>
      </c>
      <c r="V279" s="285">
        <v>8</v>
      </c>
      <c r="W279" s="218"/>
      <c r="X279" s="218"/>
      <c r="Y279" s="218"/>
      <c r="Z279" s="218"/>
    </row>
    <row r="280" spans="1:26" ht="15.75" customHeight="1">
      <c r="A280" s="309" t="s">
        <v>1884</v>
      </c>
      <c r="B280" s="280" t="s">
        <v>658</v>
      </c>
      <c r="C280" s="280" t="s">
        <v>31</v>
      </c>
      <c r="D280" s="280">
        <v>80111600</v>
      </c>
      <c r="E280" s="280" t="s">
        <v>691</v>
      </c>
      <c r="F280" s="280" t="s">
        <v>411</v>
      </c>
      <c r="G280" s="280" t="s">
        <v>461</v>
      </c>
      <c r="H280" s="280">
        <v>6</v>
      </c>
      <c r="I280" s="280">
        <v>6</v>
      </c>
      <c r="J280" s="280" t="s">
        <v>84</v>
      </c>
      <c r="K280" s="280" t="s">
        <v>85</v>
      </c>
      <c r="L280" s="281">
        <v>3100000</v>
      </c>
      <c r="M280" s="282">
        <v>18600000</v>
      </c>
      <c r="N280" s="310" t="s">
        <v>2119</v>
      </c>
      <c r="O280" s="280" t="s">
        <v>79</v>
      </c>
      <c r="P280" s="280" t="s">
        <v>463</v>
      </c>
      <c r="Q280" s="283"/>
      <c r="R280" s="277"/>
      <c r="S280" s="284" t="s">
        <v>28</v>
      </c>
      <c r="T280" s="285">
        <v>8131</v>
      </c>
      <c r="U280" s="286">
        <v>2024110010238</v>
      </c>
      <c r="V280" s="285">
        <v>8</v>
      </c>
      <c r="W280" s="218"/>
      <c r="X280" s="218"/>
      <c r="Y280" s="218"/>
      <c r="Z280" s="218"/>
    </row>
    <row r="281" spans="1:26" ht="15.75" customHeight="1">
      <c r="A281" s="309" t="s">
        <v>1518</v>
      </c>
      <c r="B281" s="280" t="s">
        <v>2125</v>
      </c>
      <c r="C281" s="280" t="s">
        <v>31</v>
      </c>
      <c r="D281" s="313">
        <v>80000000</v>
      </c>
      <c r="E281" s="280" t="s">
        <v>691</v>
      </c>
      <c r="F281" s="280" t="s">
        <v>309</v>
      </c>
      <c r="G281" s="280" t="s">
        <v>309</v>
      </c>
      <c r="H281" s="280">
        <v>5</v>
      </c>
      <c r="I281" s="280">
        <v>5</v>
      </c>
      <c r="J281" s="280" t="s">
        <v>84</v>
      </c>
      <c r="K281" s="280" t="s">
        <v>85</v>
      </c>
      <c r="L281" s="281">
        <v>3100000</v>
      </c>
      <c r="M281" s="282">
        <v>15500000</v>
      </c>
      <c r="N281" s="310" t="s">
        <v>2119</v>
      </c>
      <c r="O281" s="280" t="s">
        <v>79</v>
      </c>
      <c r="P281" s="280" t="s">
        <v>463</v>
      </c>
      <c r="Q281" s="283" t="s">
        <v>2124</v>
      </c>
      <c r="R281" s="277"/>
      <c r="S281" s="284" t="s">
        <v>28</v>
      </c>
      <c r="T281" s="285">
        <v>8131</v>
      </c>
      <c r="U281" s="286">
        <v>2024110010238</v>
      </c>
      <c r="V281" s="285">
        <v>8</v>
      </c>
      <c r="W281" s="218"/>
      <c r="X281" s="218"/>
      <c r="Y281" s="218"/>
      <c r="Z281" s="218"/>
    </row>
    <row r="282" spans="1:26" ht="15.75" customHeight="1">
      <c r="A282" s="309" t="s">
        <v>1884</v>
      </c>
      <c r="B282" s="280" t="s">
        <v>668</v>
      </c>
      <c r="C282" s="280" t="s">
        <v>31</v>
      </c>
      <c r="D282" s="280">
        <v>80111600</v>
      </c>
      <c r="E282" s="280" t="s">
        <v>691</v>
      </c>
      <c r="F282" s="280" t="s">
        <v>411</v>
      </c>
      <c r="G282" s="280" t="s">
        <v>461</v>
      </c>
      <c r="H282" s="280">
        <v>6</v>
      </c>
      <c r="I282" s="280">
        <v>6</v>
      </c>
      <c r="J282" s="280" t="s">
        <v>84</v>
      </c>
      <c r="K282" s="280" t="s">
        <v>85</v>
      </c>
      <c r="L282" s="281">
        <v>3100000</v>
      </c>
      <c r="M282" s="282">
        <v>18600000</v>
      </c>
      <c r="N282" s="310" t="s">
        <v>2119</v>
      </c>
      <c r="O282" s="280" t="s">
        <v>79</v>
      </c>
      <c r="P282" s="280" t="s">
        <v>481</v>
      </c>
      <c r="Q282" s="283"/>
      <c r="R282" s="277"/>
      <c r="S282" s="284" t="s">
        <v>28</v>
      </c>
      <c r="T282" s="285">
        <v>8131</v>
      </c>
      <c r="U282" s="286">
        <v>2024110010238</v>
      </c>
      <c r="V282" s="285">
        <v>8</v>
      </c>
      <c r="W282" s="218"/>
      <c r="X282" s="218"/>
      <c r="Y282" s="218"/>
      <c r="Z282" s="218"/>
    </row>
    <row r="283" spans="1:26" ht="15.75" customHeight="1">
      <c r="A283" s="309" t="s">
        <v>1518</v>
      </c>
      <c r="B283" s="280" t="s">
        <v>2126</v>
      </c>
      <c r="C283" s="280" t="s">
        <v>31</v>
      </c>
      <c r="D283" s="313">
        <v>80000000</v>
      </c>
      <c r="E283" s="280" t="s">
        <v>691</v>
      </c>
      <c r="F283" s="280" t="s">
        <v>309</v>
      </c>
      <c r="G283" s="280" t="s">
        <v>309</v>
      </c>
      <c r="H283" s="280">
        <v>5</v>
      </c>
      <c r="I283" s="280">
        <v>5</v>
      </c>
      <c r="J283" s="280" t="s">
        <v>84</v>
      </c>
      <c r="K283" s="280" t="s">
        <v>85</v>
      </c>
      <c r="L283" s="281">
        <v>3100000</v>
      </c>
      <c r="M283" s="282">
        <v>15500000</v>
      </c>
      <c r="N283" s="310" t="s">
        <v>2119</v>
      </c>
      <c r="O283" s="280" t="s">
        <v>79</v>
      </c>
      <c r="P283" s="280" t="s">
        <v>481</v>
      </c>
      <c r="Q283" s="283" t="s">
        <v>2124</v>
      </c>
      <c r="R283" s="277"/>
      <c r="S283" s="284" t="s">
        <v>28</v>
      </c>
      <c r="T283" s="285">
        <v>8131</v>
      </c>
      <c r="U283" s="286">
        <v>2024110010238</v>
      </c>
      <c r="V283" s="285">
        <v>8</v>
      </c>
      <c r="W283" s="218"/>
      <c r="X283" s="218"/>
      <c r="Y283" s="218"/>
      <c r="Z283" s="218"/>
    </row>
    <row r="284" spans="1:26" ht="15.75" customHeight="1">
      <c r="A284" s="309" t="s">
        <v>1884</v>
      </c>
      <c r="B284" s="280" t="s">
        <v>671</v>
      </c>
      <c r="C284" s="280" t="s">
        <v>31</v>
      </c>
      <c r="D284" s="280">
        <v>80111600</v>
      </c>
      <c r="E284" s="280" t="s">
        <v>691</v>
      </c>
      <c r="F284" s="280" t="s">
        <v>411</v>
      </c>
      <c r="G284" s="280" t="s">
        <v>461</v>
      </c>
      <c r="H284" s="280">
        <v>6</v>
      </c>
      <c r="I284" s="280">
        <v>6</v>
      </c>
      <c r="J284" s="280" t="s">
        <v>84</v>
      </c>
      <c r="K284" s="280" t="s">
        <v>85</v>
      </c>
      <c r="L284" s="281">
        <v>3100000</v>
      </c>
      <c r="M284" s="282">
        <v>18600000</v>
      </c>
      <c r="N284" s="310" t="s">
        <v>2119</v>
      </c>
      <c r="O284" s="280" t="s">
        <v>79</v>
      </c>
      <c r="P284" s="280" t="s">
        <v>481</v>
      </c>
      <c r="Q284" s="283"/>
      <c r="R284" s="277"/>
      <c r="S284" s="284" t="s">
        <v>28</v>
      </c>
      <c r="T284" s="285">
        <v>8131</v>
      </c>
      <c r="U284" s="286">
        <v>2024110010238</v>
      </c>
      <c r="V284" s="285">
        <v>8</v>
      </c>
      <c r="W284" s="218"/>
      <c r="X284" s="218"/>
      <c r="Y284" s="218"/>
      <c r="Z284" s="218"/>
    </row>
    <row r="285" spans="1:26" ht="15.75" customHeight="1">
      <c r="A285" s="309" t="s">
        <v>1518</v>
      </c>
      <c r="B285" s="280" t="s">
        <v>2127</v>
      </c>
      <c r="C285" s="280" t="s">
        <v>31</v>
      </c>
      <c r="D285" s="313">
        <v>80000000</v>
      </c>
      <c r="E285" s="280" t="s">
        <v>691</v>
      </c>
      <c r="F285" s="280" t="s">
        <v>309</v>
      </c>
      <c r="G285" s="280" t="s">
        <v>309</v>
      </c>
      <c r="H285" s="280">
        <v>5</v>
      </c>
      <c r="I285" s="280">
        <v>5</v>
      </c>
      <c r="J285" s="280" t="s">
        <v>84</v>
      </c>
      <c r="K285" s="280" t="s">
        <v>85</v>
      </c>
      <c r="L285" s="281">
        <v>3100000</v>
      </c>
      <c r="M285" s="282">
        <v>15500000</v>
      </c>
      <c r="N285" s="310" t="s">
        <v>2119</v>
      </c>
      <c r="O285" s="280" t="s">
        <v>79</v>
      </c>
      <c r="P285" s="280" t="s">
        <v>481</v>
      </c>
      <c r="Q285" s="283" t="s">
        <v>2124</v>
      </c>
      <c r="R285" s="277"/>
      <c r="S285" s="284" t="s">
        <v>28</v>
      </c>
      <c r="T285" s="285">
        <v>8131</v>
      </c>
      <c r="U285" s="286">
        <v>2024110010238</v>
      </c>
      <c r="V285" s="285">
        <v>8</v>
      </c>
      <c r="W285" s="218"/>
      <c r="X285" s="218"/>
      <c r="Y285" s="218"/>
      <c r="Z285" s="218"/>
    </row>
    <row r="286" spans="1:26" ht="15.75" customHeight="1">
      <c r="A286" s="309" t="s">
        <v>1884</v>
      </c>
      <c r="B286" s="280" t="s">
        <v>672</v>
      </c>
      <c r="C286" s="280" t="s">
        <v>31</v>
      </c>
      <c r="D286" s="280">
        <v>80111600</v>
      </c>
      <c r="E286" s="280" t="s">
        <v>691</v>
      </c>
      <c r="F286" s="280" t="s">
        <v>411</v>
      </c>
      <c r="G286" s="280" t="s">
        <v>461</v>
      </c>
      <c r="H286" s="280">
        <v>6</v>
      </c>
      <c r="I286" s="280">
        <v>6</v>
      </c>
      <c r="J286" s="280" t="s">
        <v>84</v>
      </c>
      <c r="K286" s="280" t="s">
        <v>85</v>
      </c>
      <c r="L286" s="281">
        <v>3100000</v>
      </c>
      <c r="M286" s="282">
        <v>18600000</v>
      </c>
      <c r="N286" s="310" t="s">
        <v>2119</v>
      </c>
      <c r="O286" s="280" t="s">
        <v>79</v>
      </c>
      <c r="P286" s="280" t="s">
        <v>481</v>
      </c>
      <c r="Q286" s="283"/>
      <c r="R286" s="277"/>
      <c r="S286" s="284" t="s">
        <v>28</v>
      </c>
      <c r="T286" s="285">
        <v>8131</v>
      </c>
      <c r="U286" s="286">
        <v>2024110010238</v>
      </c>
      <c r="V286" s="285">
        <v>8</v>
      </c>
      <c r="W286" s="218"/>
      <c r="X286" s="218"/>
      <c r="Y286" s="218"/>
      <c r="Z286" s="218"/>
    </row>
    <row r="287" spans="1:26" ht="15.75" customHeight="1">
      <c r="A287" s="309" t="s">
        <v>1518</v>
      </c>
      <c r="B287" s="280" t="s">
        <v>2128</v>
      </c>
      <c r="C287" s="280" t="s">
        <v>31</v>
      </c>
      <c r="D287" s="313">
        <v>80000000</v>
      </c>
      <c r="E287" s="280" t="s">
        <v>691</v>
      </c>
      <c r="F287" s="280" t="s">
        <v>309</v>
      </c>
      <c r="G287" s="280" t="s">
        <v>309</v>
      </c>
      <c r="H287" s="280">
        <v>4</v>
      </c>
      <c r="I287" s="280">
        <v>4</v>
      </c>
      <c r="J287" s="280" t="s">
        <v>84</v>
      </c>
      <c r="K287" s="280" t="s">
        <v>85</v>
      </c>
      <c r="L287" s="281">
        <v>3100000</v>
      </c>
      <c r="M287" s="282">
        <v>12400000</v>
      </c>
      <c r="N287" s="310" t="s">
        <v>2119</v>
      </c>
      <c r="O287" s="280" t="s">
        <v>79</v>
      </c>
      <c r="P287" s="280" t="s">
        <v>481</v>
      </c>
      <c r="Q287" s="283" t="s">
        <v>2124</v>
      </c>
      <c r="R287" s="277"/>
      <c r="S287" s="284" t="s">
        <v>28</v>
      </c>
      <c r="T287" s="285">
        <v>8131</v>
      </c>
      <c r="U287" s="286">
        <v>2024110010238</v>
      </c>
      <c r="V287" s="285">
        <v>8</v>
      </c>
      <c r="W287" s="218"/>
      <c r="X287" s="218"/>
      <c r="Y287" s="218"/>
      <c r="Z287" s="218"/>
    </row>
    <row r="288" spans="1:26" ht="15.75" customHeight="1">
      <c r="A288" s="309" t="s">
        <v>1884</v>
      </c>
      <c r="B288" s="280" t="s">
        <v>676</v>
      </c>
      <c r="C288" s="280" t="s">
        <v>31</v>
      </c>
      <c r="D288" s="280">
        <v>80111600</v>
      </c>
      <c r="E288" s="280" t="s">
        <v>2129</v>
      </c>
      <c r="F288" s="280" t="s">
        <v>411</v>
      </c>
      <c r="G288" s="280" t="s">
        <v>461</v>
      </c>
      <c r="H288" s="280">
        <v>6</v>
      </c>
      <c r="I288" s="280">
        <v>6</v>
      </c>
      <c r="J288" s="280" t="s">
        <v>84</v>
      </c>
      <c r="K288" s="280" t="s">
        <v>85</v>
      </c>
      <c r="L288" s="281">
        <v>4300000</v>
      </c>
      <c r="M288" s="282">
        <v>25800000</v>
      </c>
      <c r="N288" s="310" t="s">
        <v>2119</v>
      </c>
      <c r="O288" s="280" t="s">
        <v>123</v>
      </c>
      <c r="P288" s="280" t="s">
        <v>481</v>
      </c>
      <c r="Q288" s="283"/>
      <c r="R288" s="277"/>
      <c r="S288" s="284" t="s">
        <v>28</v>
      </c>
      <c r="T288" s="285">
        <v>8131</v>
      </c>
      <c r="U288" s="286">
        <v>2024110010238</v>
      </c>
      <c r="V288" s="285">
        <v>8</v>
      </c>
      <c r="W288" s="218"/>
      <c r="X288" s="218"/>
      <c r="Y288" s="218"/>
      <c r="Z288" s="218"/>
    </row>
    <row r="289" spans="1:26" ht="15.75" customHeight="1">
      <c r="A289" s="309" t="s">
        <v>1518</v>
      </c>
      <c r="B289" s="280" t="s">
        <v>2130</v>
      </c>
      <c r="C289" s="280" t="s">
        <v>31</v>
      </c>
      <c r="D289" s="313">
        <v>80000000</v>
      </c>
      <c r="E289" s="280" t="s">
        <v>2129</v>
      </c>
      <c r="F289" s="280" t="s">
        <v>309</v>
      </c>
      <c r="G289" s="280" t="s">
        <v>309</v>
      </c>
      <c r="H289" s="280">
        <v>5.5</v>
      </c>
      <c r="I289" s="280">
        <v>5.5</v>
      </c>
      <c r="J289" s="280" t="s">
        <v>84</v>
      </c>
      <c r="K289" s="280" t="s">
        <v>85</v>
      </c>
      <c r="L289" s="281">
        <v>4510000</v>
      </c>
      <c r="M289" s="282">
        <v>24805000</v>
      </c>
      <c r="N289" s="310" t="s">
        <v>2119</v>
      </c>
      <c r="O289" s="280" t="s">
        <v>123</v>
      </c>
      <c r="P289" s="280" t="s">
        <v>481</v>
      </c>
      <c r="Q289" s="283" t="s">
        <v>2124</v>
      </c>
      <c r="R289" s="277"/>
      <c r="S289" s="284" t="s">
        <v>28</v>
      </c>
      <c r="T289" s="285">
        <v>8131</v>
      </c>
      <c r="U289" s="286">
        <v>2024110010238</v>
      </c>
      <c r="V289" s="285">
        <v>8</v>
      </c>
      <c r="W289" s="218"/>
      <c r="X289" s="218"/>
      <c r="Y289" s="218"/>
      <c r="Z289" s="218"/>
    </row>
    <row r="290" spans="1:26" ht="15.75" customHeight="1">
      <c r="A290" s="309" t="s">
        <v>1884</v>
      </c>
      <c r="B290" s="280" t="s">
        <v>677</v>
      </c>
      <c r="C290" s="280" t="s">
        <v>31</v>
      </c>
      <c r="D290" s="280">
        <v>80111600</v>
      </c>
      <c r="E290" s="280" t="s">
        <v>2131</v>
      </c>
      <c r="F290" s="280" t="s">
        <v>411</v>
      </c>
      <c r="G290" s="280" t="s">
        <v>461</v>
      </c>
      <c r="H290" s="280">
        <v>6</v>
      </c>
      <c r="I290" s="280">
        <v>6</v>
      </c>
      <c r="J290" s="280" t="s">
        <v>84</v>
      </c>
      <c r="K290" s="280" t="s">
        <v>85</v>
      </c>
      <c r="L290" s="281">
        <v>4400000</v>
      </c>
      <c r="M290" s="282">
        <v>26400000</v>
      </c>
      <c r="N290" s="310" t="s">
        <v>2119</v>
      </c>
      <c r="O290" s="280" t="s">
        <v>123</v>
      </c>
      <c r="P290" s="280" t="s">
        <v>481</v>
      </c>
      <c r="Q290" s="283"/>
      <c r="R290" s="277"/>
      <c r="S290" s="284" t="s">
        <v>28</v>
      </c>
      <c r="T290" s="285">
        <v>8131</v>
      </c>
      <c r="U290" s="286">
        <v>2024110010238</v>
      </c>
      <c r="V290" s="285">
        <v>8</v>
      </c>
      <c r="W290" s="218"/>
      <c r="X290" s="218"/>
      <c r="Y290" s="218"/>
      <c r="Z290" s="218"/>
    </row>
    <row r="291" spans="1:26" ht="15.75" customHeight="1">
      <c r="A291" s="309" t="s">
        <v>1518</v>
      </c>
      <c r="B291" s="280" t="s">
        <v>2132</v>
      </c>
      <c r="C291" s="280" t="s">
        <v>31</v>
      </c>
      <c r="D291" s="313">
        <v>80000000</v>
      </c>
      <c r="E291" s="280" t="s">
        <v>2131</v>
      </c>
      <c r="F291" s="280" t="s">
        <v>309</v>
      </c>
      <c r="G291" s="280" t="s">
        <v>309</v>
      </c>
      <c r="H291" s="280">
        <v>5</v>
      </c>
      <c r="I291" s="280">
        <v>5</v>
      </c>
      <c r="J291" s="280" t="s">
        <v>84</v>
      </c>
      <c r="K291" s="280" t="s">
        <v>85</v>
      </c>
      <c r="L291" s="281">
        <v>4300000</v>
      </c>
      <c r="M291" s="282">
        <v>21500000</v>
      </c>
      <c r="N291" s="310" t="s">
        <v>2119</v>
      </c>
      <c r="O291" s="280" t="s">
        <v>123</v>
      </c>
      <c r="P291" s="280" t="s">
        <v>481</v>
      </c>
      <c r="Q291" s="283" t="s">
        <v>2124</v>
      </c>
      <c r="R291" s="277"/>
      <c r="S291" s="284" t="s">
        <v>28</v>
      </c>
      <c r="T291" s="285">
        <v>8131</v>
      </c>
      <c r="U291" s="286">
        <v>2024110010238</v>
      </c>
      <c r="V291" s="285">
        <v>8</v>
      </c>
      <c r="W291" s="218"/>
      <c r="X291" s="218"/>
      <c r="Y291" s="218"/>
      <c r="Z291" s="218"/>
    </row>
    <row r="292" spans="1:26" ht="15.75" customHeight="1">
      <c r="A292" s="309" t="s">
        <v>1884</v>
      </c>
      <c r="B292" s="280" t="s">
        <v>678</v>
      </c>
      <c r="C292" s="280" t="s">
        <v>31</v>
      </c>
      <c r="D292" s="280">
        <v>80111600</v>
      </c>
      <c r="E292" s="280" t="s">
        <v>691</v>
      </c>
      <c r="F292" s="280" t="s">
        <v>682</v>
      </c>
      <c r="G292" s="280" t="s">
        <v>683</v>
      </c>
      <c r="H292" s="280">
        <v>3</v>
      </c>
      <c r="I292" s="280">
        <v>3</v>
      </c>
      <c r="J292" s="280" t="s">
        <v>84</v>
      </c>
      <c r="K292" s="280" t="s">
        <v>85</v>
      </c>
      <c r="L292" s="281">
        <v>3100000</v>
      </c>
      <c r="M292" s="282">
        <v>9300000</v>
      </c>
      <c r="N292" s="310" t="s">
        <v>2119</v>
      </c>
      <c r="O292" s="280" t="s">
        <v>79</v>
      </c>
      <c r="P292" s="280" t="s">
        <v>481</v>
      </c>
      <c r="Q292" s="283"/>
      <c r="R292" s="277"/>
      <c r="S292" s="284" t="s">
        <v>28</v>
      </c>
      <c r="T292" s="285">
        <v>8131</v>
      </c>
      <c r="U292" s="286">
        <v>2024110010238</v>
      </c>
      <c r="V292" s="285">
        <v>8</v>
      </c>
      <c r="W292" s="218"/>
      <c r="X292" s="218"/>
      <c r="Y292" s="218"/>
      <c r="Z292" s="218"/>
    </row>
    <row r="293" spans="1:26" ht="15.75" customHeight="1">
      <c r="A293" s="309" t="s">
        <v>1518</v>
      </c>
      <c r="B293" s="280" t="s">
        <v>2133</v>
      </c>
      <c r="C293" s="280" t="s">
        <v>31</v>
      </c>
      <c r="D293" s="313">
        <v>80000000</v>
      </c>
      <c r="E293" s="280" t="s">
        <v>691</v>
      </c>
      <c r="F293" s="280" t="s">
        <v>2001</v>
      </c>
      <c r="G293" s="280" t="s">
        <v>683</v>
      </c>
      <c r="H293" s="280">
        <v>4</v>
      </c>
      <c r="I293" s="280">
        <v>4</v>
      </c>
      <c r="J293" s="280" t="s">
        <v>84</v>
      </c>
      <c r="K293" s="280" t="s">
        <v>85</v>
      </c>
      <c r="L293" s="281">
        <v>3100000</v>
      </c>
      <c r="M293" s="282">
        <v>12400000</v>
      </c>
      <c r="N293" s="310" t="s">
        <v>2119</v>
      </c>
      <c r="O293" s="280" t="s">
        <v>79</v>
      </c>
      <c r="P293" s="280" t="s">
        <v>481</v>
      </c>
      <c r="Q293" s="283" t="s">
        <v>2124</v>
      </c>
      <c r="R293" s="277"/>
      <c r="S293" s="284" t="s">
        <v>28</v>
      </c>
      <c r="T293" s="285">
        <v>8131</v>
      </c>
      <c r="U293" s="286">
        <v>2024110010238</v>
      </c>
      <c r="V293" s="285">
        <v>8</v>
      </c>
      <c r="W293" s="218"/>
      <c r="X293" s="218"/>
      <c r="Y293" s="218"/>
      <c r="Z293" s="218"/>
    </row>
    <row r="294" spans="1:26" ht="15.75" customHeight="1">
      <c r="A294" s="309" t="s">
        <v>1884</v>
      </c>
      <c r="B294" s="280" t="s">
        <v>684</v>
      </c>
      <c r="C294" s="280" t="s">
        <v>31</v>
      </c>
      <c r="D294" s="280">
        <v>80111600</v>
      </c>
      <c r="E294" s="280" t="s">
        <v>2129</v>
      </c>
      <c r="F294" s="280" t="s">
        <v>682</v>
      </c>
      <c r="G294" s="280" t="s">
        <v>683</v>
      </c>
      <c r="H294" s="280">
        <v>3</v>
      </c>
      <c r="I294" s="280">
        <v>3</v>
      </c>
      <c r="J294" s="280" t="s">
        <v>84</v>
      </c>
      <c r="K294" s="280" t="s">
        <v>85</v>
      </c>
      <c r="L294" s="281">
        <v>4300000</v>
      </c>
      <c r="M294" s="282">
        <v>12900000</v>
      </c>
      <c r="N294" s="310" t="s">
        <v>2119</v>
      </c>
      <c r="O294" s="280" t="s">
        <v>123</v>
      </c>
      <c r="P294" s="280" t="s">
        <v>463</v>
      </c>
      <c r="Q294" s="283"/>
      <c r="R294" s="277"/>
      <c r="S294" s="284" t="s">
        <v>28</v>
      </c>
      <c r="T294" s="285">
        <v>8131</v>
      </c>
      <c r="U294" s="286">
        <v>2024110010238</v>
      </c>
      <c r="V294" s="285">
        <v>8</v>
      </c>
      <c r="W294" s="218"/>
      <c r="X294" s="218"/>
      <c r="Y294" s="218"/>
      <c r="Z294" s="218"/>
    </row>
    <row r="295" spans="1:26" ht="15.75" customHeight="1">
      <c r="A295" s="309" t="s">
        <v>1518</v>
      </c>
      <c r="B295" s="280" t="s">
        <v>2134</v>
      </c>
      <c r="C295" s="280" t="s">
        <v>31</v>
      </c>
      <c r="D295" s="313">
        <v>80000000</v>
      </c>
      <c r="E295" s="280" t="s">
        <v>2129</v>
      </c>
      <c r="F295" s="280" t="s">
        <v>682</v>
      </c>
      <c r="G295" s="280" t="s">
        <v>683</v>
      </c>
      <c r="H295" s="280">
        <v>3</v>
      </c>
      <c r="I295" s="280">
        <v>3</v>
      </c>
      <c r="J295" s="280" t="s">
        <v>84</v>
      </c>
      <c r="K295" s="280" t="s">
        <v>85</v>
      </c>
      <c r="L295" s="281">
        <v>4510000</v>
      </c>
      <c r="M295" s="282">
        <v>13530000</v>
      </c>
      <c r="N295" s="310" t="s">
        <v>2119</v>
      </c>
      <c r="O295" s="280" t="s">
        <v>123</v>
      </c>
      <c r="P295" s="280" t="s">
        <v>463</v>
      </c>
      <c r="Q295" s="283" t="s">
        <v>2135</v>
      </c>
      <c r="R295" s="277"/>
      <c r="S295" s="284" t="s">
        <v>28</v>
      </c>
      <c r="T295" s="285">
        <v>8131</v>
      </c>
      <c r="U295" s="286">
        <v>2024110010238</v>
      </c>
      <c r="V295" s="285">
        <v>8</v>
      </c>
      <c r="W295" s="218"/>
      <c r="X295" s="218"/>
      <c r="Y295" s="218"/>
      <c r="Z295" s="218"/>
    </row>
    <row r="296" spans="1:26" ht="15.75" customHeight="1">
      <c r="A296" s="309" t="s">
        <v>1884</v>
      </c>
      <c r="B296" s="280" t="s">
        <v>693</v>
      </c>
      <c r="C296" s="280" t="s">
        <v>31</v>
      </c>
      <c r="D296" s="313">
        <v>80000000</v>
      </c>
      <c r="E296" s="280" t="s">
        <v>1399</v>
      </c>
      <c r="F296" s="280" t="s">
        <v>309</v>
      </c>
      <c r="G296" s="280" t="s">
        <v>179</v>
      </c>
      <c r="H296" s="280">
        <v>1</v>
      </c>
      <c r="I296" s="280">
        <v>1</v>
      </c>
      <c r="J296" s="280" t="s">
        <v>1063</v>
      </c>
      <c r="K296" s="280" t="s">
        <v>85</v>
      </c>
      <c r="L296" s="281">
        <v>27250000</v>
      </c>
      <c r="M296" s="282">
        <v>27250000</v>
      </c>
      <c r="N296" s="310" t="s">
        <v>2119</v>
      </c>
      <c r="O296" s="280" t="s">
        <v>79</v>
      </c>
      <c r="P296" s="280" t="s">
        <v>463</v>
      </c>
      <c r="Q296" s="283"/>
      <c r="R296" s="277"/>
      <c r="S296" s="284" t="s">
        <v>28</v>
      </c>
      <c r="T296" s="285">
        <v>8131</v>
      </c>
      <c r="U296" s="286">
        <v>2024110010238</v>
      </c>
      <c r="V296" s="285">
        <v>8</v>
      </c>
      <c r="W296" s="218"/>
      <c r="X296" s="218"/>
      <c r="Y296" s="218"/>
      <c r="Z296" s="218"/>
    </row>
    <row r="297" spans="1:26" ht="15.75" customHeight="1">
      <c r="A297" s="287" t="s">
        <v>1518</v>
      </c>
      <c r="B297" s="288" t="s">
        <v>2136</v>
      </c>
      <c r="C297" s="288" t="s">
        <v>31</v>
      </c>
      <c r="D297" s="311">
        <v>80000000</v>
      </c>
      <c r="E297" s="288" t="s">
        <v>1399</v>
      </c>
      <c r="F297" s="288" t="s">
        <v>309</v>
      </c>
      <c r="G297" s="288" t="s">
        <v>179</v>
      </c>
      <c r="H297" s="288">
        <v>1</v>
      </c>
      <c r="I297" s="288">
        <v>1</v>
      </c>
      <c r="J297" s="288" t="s">
        <v>1063</v>
      </c>
      <c r="K297" s="288" t="s">
        <v>85</v>
      </c>
      <c r="L297" s="289">
        <v>28301885</v>
      </c>
      <c r="M297" s="290">
        <v>28301885</v>
      </c>
      <c r="N297" s="312" t="s">
        <v>2119</v>
      </c>
      <c r="O297" s="288" t="s">
        <v>79</v>
      </c>
      <c r="P297" s="288" t="s">
        <v>463</v>
      </c>
      <c r="Q297" s="291" t="s">
        <v>2137</v>
      </c>
      <c r="R297" s="292"/>
      <c r="S297" s="293" t="s">
        <v>28</v>
      </c>
      <c r="T297" s="294">
        <v>8131</v>
      </c>
      <c r="U297" s="295">
        <v>2024110010238</v>
      </c>
      <c r="V297" s="294">
        <v>8</v>
      </c>
      <c r="W297" s="218"/>
      <c r="X297" s="218"/>
      <c r="Y297" s="218"/>
      <c r="Z297" s="218"/>
    </row>
    <row r="298" spans="1:26" ht="15.75" customHeight="1">
      <c r="A298" s="279" t="s">
        <v>2138</v>
      </c>
      <c r="B298" s="280" t="s">
        <v>661</v>
      </c>
      <c r="C298" s="280" t="s">
        <v>31</v>
      </c>
      <c r="D298" s="280">
        <v>80111600</v>
      </c>
      <c r="E298" s="280" t="s">
        <v>691</v>
      </c>
      <c r="F298" s="280" t="s">
        <v>411</v>
      </c>
      <c r="G298" s="280" t="s">
        <v>461</v>
      </c>
      <c r="H298" s="280">
        <v>6</v>
      </c>
      <c r="I298" s="280">
        <v>5.5</v>
      </c>
      <c r="J298" s="280" t="s">
        <v>84</v>
      </c>
      <c r="K298" s="280" t="s">
        <v>85</v>
      </c>
      <c r="L298" s="281">
        <v>3100000</v>
      </c>
      <c r="M298" s="282">
        <v>17050000</v>
      </c>
      <c r="N298" s="310" t="s">
        <v>2119</v>
      </c>
      <c r="O298" s="280" t="s">
        <v>79</v>
      </c>
      <c r="P298" s="280" t="s">
        <v>463</v>
      </c>
      <c r="Q298" s="283"/>
      <c r="R298" s="277"/>
      <c r="S298" s="284" t="s">
        <v>28</v>
      </c>
      <c r="T298" s="285">
        <v>8131</v>
      </c>
      <c r="U298" s="286">
        <v>2024110010238</v>
      </c>
      <c r="V298" s="285">
        <v>8</v>
      </c>
      <c r="W298" s="218"/>
      <c r="X298" s="218"/>
      <c r="Y298" s="218"/>
      <c r="Z298" s="218"/>
    </row>
    <row r="299" spans="1:26" ht="15.75" customHeight="1">
      <c r="A299" s="279" t="s">
        <v>1884</v>
      </c>
      <c r="B299" s="280" t="s">
        <v>786</v>
      </c>
      <c r="C299" s="280" t="s">
        <v>31</v>
      </c>
      <c r="D299" s="280">
        <v>80111600</v>
      </c>
      <c r="E299" s="280" t="s">
        <v>2139</v>
      </c>
      <c r="F299" s="280" t="s">
        <v>82</v>
      </c>
      <c r="G299" s="280" t="s">
        <v>83</v>
      </c>
      <c r="H299" s="280">
        <v>6</v>
      </c>
      <c r="I299" s="280">
        <v>1</v>
      </c>
      <c r="J299" s="280" t="s">
        <v>84</v>
      </c>
      <c r="K299" s="280" t="s">
        <v>85</v>
      </c>
      <c r="L299" s="281">
        <v>4000000</v>
      </c>
      <c r="M299" s="282">
        <v>24000000</v>
      </c>
      <c r="N299" s="310" t="s">
        <v>86</v>
      </c>
      <c r="O299" s="280" t="s">
        <v>79</v>
      </c>
      <c r="P299" s="280" t="s">
        <v>463</v>
      </c>
      <c r="Q299" s="283"/>
      <c r="R299" s="277"/>
      <c r="S299" s="284" t="s">
        <v>28</v>
      </c>
      <c r="T299" s="285">
        <v>8131</v>
      </c>
      <c r="U299" s="286">
        <v>2024110010238</v>
      </c>
      <c r="V299" s="285">
        <v>8</v>
      </c>
      <c r="W299" s="218"/>
      <c r="X299" s="218"/>
      <c r="Y299" s="218"/>
      <c r="Z299" s="218"/>
    </row>
    <row r="300" spans="1:26" ht="15.75" customHeight="1">
      <c r="A300" s="279" t="s">
        <v>1518</v>
      </c>
      <c r="B300" s="280" t="s">
        <v>786</v>
      </c>
      <c r="C300" s="280" t="s">
        <v>31</v>
      </c>
      <c r="D300" s="280">
        <v>80111600</v>
      </c>
      <c r="E300" s="280" t="s">
        <v>2140</v>
      </c>
      <c r="F300" s="280" t="s">
        <v>82</v>
      </c>
      <c r="G300" s="280" t="s">
        <v>83</v>
      </c>
      <c r="H300" s="280">
        <v>6</v>
      </c>
      <c r="I300" s="280">
        <v>1</v>
      </c>
      <c r="J300" s="280" t="s">
        <v>84</v>
      </c>
      <c r="K300" s="280" t="s">
        <v>85</v>
      </c>
      <c r="L300" s="281">
        <v>4200000</v>
      </c>
      <c r="M300" s="282">
        <v>25200000</v>
      </c>
      <c r="N300" s="310" t="s">
        <v>86</v>
      </c>
      <c r="O300" s="280" t="s">
        <v>79</v>
      </c>
      <c r="P300" s="280" t="s">
        <v>463</v>
      </c>
      <c r="Q300" s="283" t="s">
        <v>1919</v>
      </c>
      <c r="R300" s="277"/>
      <c r="S300" s="284" t="s">
        <v>28</v>
      </c>
      <c r="T300" s="285">
        <v>8131</v>
      </c>
      <c r="U300" s="286">
        <v>2024110010238</v>
      </c>
      <c r="V300" s="285">
        <v>8</v>
      </c>
      <c r="W300" s="218"/>
      <c r="X300" s="218"/>
      <c r="Y300" s="218"/>
      <c r="Z300" s="218"/>
    </row>
    <row r="301" spans="1:26" ht="15.75" customHeight="1">
      <c r="A301" s="279" t="s">
        <v>1884</v>
      </c>
      <c r="B301" s="280" t="s">
        <v>789</v>
      </c>
      <c r="C301" s="280" t="s">
        <v>31</v>
      </c>
      <c r="D301" s="280">
        <v>80111600</v>
      </c>
      <c r="E301" s="280" t="s">
        <v>2139</v>
      </c>
      <c r="F301" s="280" t="s">
        <v>82</v>
      </c>
      <c r="G301" s="280" t="s">
        <v>83</v>
      </c>
      <c r="H301" s="280">
        <v>6</v>
      </c>
      <c r="I301" s="280">
        <v>1</v>
      </c>
      <c r="J301" s="280" t="s">
        <v>84</v>
      </c>
      <c r="K301" s="280" t="s">
        <v>85</v>
      </c>
      <c r="L301" s="281">
        <v>4700000</v>
      </c>
      <c r="M301" s="282">
        <v>28200000</v>
      </c>
      <c r="N301" s="310" t="s">
        <v>86</v>
      </c>
      <c r="O301" s="280" t="s">
        <v>79</v>
      </c>
      <c r="P301" s="280" t="s">
        <v>463</v>
      </c>
      <c r="Q301" s="283"/>
      <c r="R301" s="277"/>
      <c r="S301" s="284" t="s">
        <v>28</v>
      </c>
      <c r="T301" s="285">
        <v>8131</v>
      </c>
      <c r="U301" s="286">
        <v>2024110010238</v>
      </c>
      <c r="V301" s="285">
        <v>8</v>
      </c>
      <c r="W301" s="218"/>
      <c r="X301" s="218"/>
      <c r="Y301" s="218"/>
      <c r="Z301" s="218"/>
    </row>
    <row r="302" spans="1:26" ht="15.75" customHeight="1">
      <c r="A302" s="279" t="s">
        <v>1518</v>
      </c>
      <c r="B302" s="280" t="s">
        <v>789</v>
      </c>
      <c r="C302" s="280" t="s">
        <v>31</v>
      </c>
      <c r="D302" s="280">
        <v>80111600</v>
      </c>
      <c r="E302" s="280" t="s">
        <v>2140</v>
      </c>
      <c r="F302" s="280" t="s">
        <v>82</v>
      </c>
      <c r="G302" s="280" t="s">
        <v>83</v>
      </c>
      <c r="H302" s="280">
        <v>5</v>
      </c>
      <c r="I302" s="280">
        <v>1</v>
      </c>
      <c r="J302" s="280" t="s">
        <v>84</v>
      </c>
      <c r="K302" s="280" t="s">
        <v>85</v>
      </c>
      <c r="L302" s="281">
        <v>4700000</v>
      </c>
      <c r="M302" s="282">
        <v>23500000</v>
      </c>
      <c r="N302" s="310" t="s">
        <v>86</v>
      </c>
      <c r="O302" s="280" t="s">
        <v>79</v>
      </c>
      <c r="P302" s="280" t="s">
        <v>463</v>
      </c>
      <c r="Q302" s="283" t="s">
        <v>1919</v>
      </c>
      <c r="R302" s="277"/>
      <c r="S302" s="284" t="s">
        <v>28</v>
      </c>
      <c r="T302" s="285">
        <v>8131</v>
      </c>
      <c r="U302" s="286">
        <v>2024110010238</v>
      </c>
      <c r="V302" s="285">
        <v>8</v>
      </c>
      <c r="W302" s="218"/>
      <c r="X302" s="218"/>
      <c r="Y302" s="218"/>
      <c r="Z302" s="218"/>
    </row>
    <row r="303" spans="1:26" ht="15.75" customHeight="1">
      <c r="A303" s="279" t="s">
        <v>1884</v>
      </c>
      <c r="B303" s="280" t="s">
        <v>800</v>
      </c>
      <c r="C303" s="280" t="s">
        <v>31</v>
      </c>
      <c r="D303" s="280">
        <v>80111600</v>
      </c>
      <c r="E303" s="280" t="s">
        <v>2139</v>
      </c>
      <c r="F303" s="280" t="s">
        <v>82</v>
      </c>
      <c r="G303" s="280" t="s">
        <v>83</v>
      </c>
      <c r="H303" s="280">
        <v>6</v>
      </c>
      <c r="I303" s="280">
        <v>1</v>
      </c>
      <c r="J303" s="280" t="s">
        <v>84</v>
      </c>
      <c r="K303" s="280" t="s">
        <v>85</v>
      </c>
      <c r="L303" s="281">
        <v>5200000</v>
      </c>
      <c r="M303" s="282">
        <v>31200000</v>
      </c>
      <c r="N303" s="310" t="s">
        <v>86</v>
      </c>
      <c r="O303" s="280" t="s">
        <v>79</v>
      </c>
      <c r="P303" s="280" t="s">
        <v>463</v>
      </c>
      <c r="Q303" s="283"/>
      <c r="R303" s="277"/>
      <c r="S303" s="284" t="s">
        <v>28</v>
      </c>
      <c r="T303" s="285">
        <v>8131</v>
      </c>
      <c r="U303" s="286">
        <v>2024110010238</v>
      </c>
      <c r="V303" s="285">
        <v>8</v>
      </c>
      <c r="W303" s="218"/>
      <c r="X303" s="218"/>
      <c r="Y303" s="218"/>
      <c r="Z303" s="218"/>
    </row>
    <row r="304" spans="1:26" ht="15.75" customHeight="1">
      <c r="A304" s="279" t="s">
        <v>1518</v>
      </c>
      <c r="B304" s="280" t="s">
        <v>800</v>
      </c>
      <c r="C304" s="280" t="s">
        <v>31</v>
      </c>
      <c r="D304" s="280">
        <v>80111600</v>
      </c>
      <c r="E304" s="280" t="s">
        <v>2140</v>
      </c>
      <c r="F304" s="280" t="s">
        <v>82</v>
      </c>
      <c r="G304" s="280" t="s">
        <v>83</v>
      </c>
      <c r="H304" s="280">
        <v>5</v>
      </c>
      <c r="I304" s="280">
        <v>1</v>
      </c>
      <c r="J304" s="280" t="s">
        <v>84</v>
      </c>
      <c r="K304" s="280" t="s">
        <v>85</v>
      </c>
      <c r="L304" s="281">
        <v>4700000</v>
      </c>
      <c r="M304" s="282">
        <v>23500000</v>
      </c>
      <c r="N304" s="310" t="s">
        <v>86</v>
      </c>
      <c r="O304" s="280" t="s">
        <v>79</v>
      </c>
      <c r="P304" s="280" t="s">
        <v>463</v>
      </c>
      <c r="Q304" s="283" t="s">
        <v>1919</v>
      </c>
      <c r="R304" s="277"/>
      <c r="S304" s="284" t="s">
        <v>28</v>
      </c>
      <c r="T304" s="285">
        <v>8131</v>
      </c>
      <c r="U304" s="286">
        <v>2024110010238</v>
      </c>
      <c r="V304" s="285">
        <v>8</v>
      </c>
      <c r="W304" s="218"/>
      <c r="X304" s="218"/>
      <c r="Y304" s="218"/>
      <c r="Z304" s="218"/>
    </row>
    <row r="305" spans="1:26" ht="15.75" customHeight="1">
      <c r="A305" s="279" t="s">
        <v>1884</v>
      </c>
      <c r="B305" s="280" t="s">
        <v>801</v>
      </c>
      <c r="C305" s="280" t="s">
        <v>31</v>
      </c>
      <c r="D305" s="280">
        <v>80111600</v>
      </c>
      <c r="E305" s="280" t="s">
        <v>2141</v>
      </c>
      <c r="F305" s="280" t="s">
        <v>82</v>
      </c>
      <c r="G305" s="280" t="s">
        <v>83</v>
      </c>
      <c r="H305" s="280">
        <v>6</v>
      </c>
      <c r="I305" s="280">
        <v>1</v>
      </c>
      <c r="J305" s="280" t="s">
        <v>84</v>
      </c>
      <c r="K305" s="280" t="s">
        <v>85</v>
      </c>
      <c r="L305" s="281">
        <v>3600000</v>
      </c>
      <c r="M305" s="282">
        <v>21600000</v>
      </c>
      <c r="N305" s="310" t="s">
        <v>86</v>
      </c>
      <c r="O305" s="280" t="s">
        <v>79</v>
      </c>
      <c r="P305" s="280" t="s">
        <v>463</v>
      </c>
      <c r="Q305" s="283"/>
      <c r="R305" s="277"/>
      <c r="S305" s="284" t="s">
        <v>28</v>
      </c>
      <c r="T305" s="285">
        <v>8131</v>
      </c>
      <c r="U305" s="286">
        <v>2024110010238</v>
      </c>
      <c r="V305" s="285">
        <v>8</v>
      </c>
      <c r="W305" s="218"/>
      <c r="X305" s="218"/>
      <c r="Y305" s="218"/>
      <c r="Z305" s="218"/>
    </row>
    <row r="306" spans="1:26" ht="15.75" customHeight="1">
      <c r="A306" s="279" t="s">
        <v>1518</v>
      </c>
      <c r="B306" s="280" t="s">
        <v>801</v>
      </c>
      <c r="C306" s="280" t="s">
        <v>31</v>
      </c>
      <c r="D306" s="280">
        <v>80111600</v>
      </c>
      <c r="E306" s="280" t="s">
        <v>2140</v>
      </c>
      <c r="F306" s="280" t="s">
        <v>82</v>
      </c>
      <c r="G306" s="280" t="s">
        <v>83</v>
      </c>
      <c r="H306" s="280">
        <v>5</v>
      </c>
      <c r="I306" s="280">
        <v>1</v>
      </c>
      <c r="J306" s="280" t="s">
        <v>84</v>
      </c>
      <c r="K306" s="280" t="s">
        <v>85</v>
      </c>
      <c r="L306" s="281">
        <v>4700000</v>
      </c>
      <c r="M306" s="282">
        <v>23500000</v>
      </c>
      <c r="N306" s="310" t="s">
        <v>86</v>
      </c>
      <c r="O306" s="280" t="s">
        <v>79</v>
      </c>
      <c r="P306" s="280" t="s">
        <v>463</v>
      </c>
      <c r="Q306" s="283" t="s">
        <v>1919</v>
      </c>
      <c r="R306" s="277"/>
      <c r="S306" s="284" t="s">
        <v>28</v>
      </c>
      <c r="T306" s="285">
        <v>8131</v>
      </c>
      <c r="U306" s="286">
        <v>2024110010238</v>
      </c>
      <c r="V306" s="285">
        <v>8</v>
      </c>
      <c r="W306" s="218"/>
      <c r="X306" s="218"/>
      <c r="Y306" s="218"/>
      <c r="Z306" s="218"/>
    </row>
    <row r="307" spans="1:26" ht="15.75" customHeight="1">
      <c r="A307" s="279" t="s">
        <v>1884</v>
      </c>
      <c r="B307" s="280" t="s">
        <v>802</v>
      </c>
      <c r="C307" s="280" t="s">
        <v>31</v>
      </c>
      <c r="D307" s="280">
        <v>80111600</v>
      </c>
      <c r="E307" s="280" t="s">
        <v>2142</v>
      </c>
      <c r="F307" s="280" t="s">
        <v>82</v>
      </c>
      <c r="G307" s="280" t="s">
        <v>83</v>
      </c>
      <c r="H307" s="280">
        <v>10</v>
      </c>
      <c r="I307" s="280">
        <v>1</v>
      </c>
      <c r="J307" s="280" t="s">
        <v>84</v>
      </c>
      <c r="K307" s="280" t="s">
        <v>85</v>
      </c>
      <c r="L307" s="281">
        <v>6000000</v>
      </c>
      <c r="M307" s="282">
        <v>60000000</v>
      </c>
      <c r="N307" s="310" t="s">
        <v>86</v>
      </c>
      <c r="O307" s="280" t="s">
        <v>79</v>
      </c>
      <c r="P307" s="280" t="s">
        <v>463</v>
      </c>
      <c r="Q307" s="283"/>
      <c r="R307" s="277"/>
      <c r="S307" s="284" t="s">
        <v>28</v>
      </c>
      <c r="T307" s="285">
        <v>8131</v>
      </c>
      <c r="U307" s="286">
        <v>2024110010238</v>
      </c>
      <c r="V307" s="285">
        <v>8</v>
      </c>
      <c r="W307" s="218"/>
      <c r="X307" s="218"/>
      <c r="Y307" s="218"/>
      <c r="Z307" s="218"/>
    </row>
    <row r="308" spans="1:26" ht="15.75" customHeight="1">
      <c r="A308" s="279" t="s">
        <v>1518</v>
      </c>
      <c r="B308" s="280" t="s">
        <v>802</v>
      </c>
      <c r="C308" s="280" t="s">
        <v>31</v>
      </c>
      <c r="D308" s="280">
        <v>80111600</v>
      </c>
      <c r="E308" s="280" t="s">
        <v>2143</v>
      </c>
      <c r="F308" s="280" t="s">
        <v>82</v>
      </c>
      <c r="G308" s="280" t="s">
        <v>83</v>
      </c>
      <c r="H308" s="280">
        <v>10</v>
      </c>
      <c r="I308" s="280">
        <v>1</v>
      </c>
      <c r="J308" s="280" t="s">
        <v>84</v>
      </c>
      <c r="K308" s="280" t="s">
        <v>85</v>
      </c>
      <c r="L308" s="281">
        <v>6000000</v>
      </c>
      <c r="M308" s="282">
        <v>60000000</v>
      </c>
      <c r="N308" s="310" t="s">
        <v>86</v>
      </c>
      <c r="O308" s="280" t="s">
        <v>79</v>
      </c>
      <c r="P308" s="280" t="s">
        <v>463</v>
      </c>
      <c r="Q308" s="283" t="s">
        <v>1919</v>
      </c>
      <c r="R308" s="277"/>
      <c r="S308" s="284" t="s">
        <v>28</v>
      </c>
      <c r="T308" s="285">
        <v>8131</v>
      </c>
      <c r="U308" s="286">
        <v>2024110010238</v>
      </c>
      <c r="V308" s="285">
        <v>8</v>
      </c>
      <c r="W308" s="218"/>
      <c r="X308" s="218"/>
      <c r="Y308" s="218"/>
      <c r="Z308" s="218"/>
    </row>
    <row r="309" spans="1:26" ht="15.75" customHeight="1">
      <c r="A309" s="279" t="s">
        <v>1884</v>
      </c>
      <c r="B309" s="280" t="s">
        <v>803</v>
      </c>
      <c r="C309" s="280" t="s">
        <v>31</v>
      </c>
      <c r="D309" s="280">
        <v>80111600</v>
      </c>
      <c r="E309" s="280" t="s">
        <v>2144</v>
      </c>
      <c r="F309" s="280" t="s">
        <v>83</v>
      </c>
      <c r="G309" s="280" t="s">
        <v>315</v>
      </c>
      <c r="H309" s="280">
        <v>2</v>
      </c>
      <c r="I309" s="280">
        <v>1</v>
      </c>
      <c r="J309" s="280" t="s">
        <v>84</v>
      </c>
      <c r="K309" s="280" t="s">
        <v>85</v>
      </c>
      <c r="L309" s="281">
        <v>4800000</v>
      </c>
      <c r="M309" s="282">
        <v>8500000</v>
      </c>
      <c r="N309" s="310" t="s">
        <v>86</v>
      </c>
      <c r="O309" s="280" t="s">
        <v>79</v>
      </c>
      <c r="P309" s="280" t="s">
        <v>463</v>
      </c>
      <c r="Q309" s="283"/>
      <c r="R309" s="277"/>
      <c r="S309" s="284" t="s">
        <v>28</v>
      </c>
      <c r="T309" s="285">
        <v>8131</v>
      </c>
      <c r="U309" s="286">
        <v>2024110010238</v>
      </c>
      <c r="V309" s="285">
        <v>8</v>
      </c>
      <c r="W309" s="218"/>
      <c r="X309" s="218"/>
      <c r="Y309" s="218"/>
      <c r="Z309" s="218"/>
    </row>
    <row r="310" spans="1:26" ht="15.75" customHeight="1">
      <c r="A310" s="279" t="s">
        <v>1518</v>
      </c>
      <c r="B310" s="280" t="s">
        <v>803</v>
      </c>
      <c r="C310" s="280" t="s">
        <v>31</v>
      </c>
      <c r="D310" s="280">
        <v>80111600</v>
      </c>
      <c r="E310" s="280" t="s">
        <v>2145</v>
      </c>
      <c r="F310" s="280" t="s">
        <v>83</v>
      </c>
      <c r="G310" s="280" t="s">
        <v>315</v>
      </c>
      <c r="H310" s="280">
        <v>6</v>
      </c>
      <c r="I310" s="280">
        <v>1</v>
      </c>
      <c r="J310" s="280" t="s">
        <v>84</v>
      </c>
      <c r="K310" s="280" t="s">
        <v>85</v>
      </c>
      <c r="L310" s="281">
        <v>4500000</v>
      </c>
      <c r="M310" s="282">
        <v>27000000</v>
      </c>
      <c r="N310" s="310" t="s">
        <v>86</v>
      </c>
      <c r="O310" s="280" t="s">
        <v>79</v>
      </c>
      <c r="P310" s="280" t="s">
        <v>463</v>
      </c>
      <c r="Q310" s="283" t="s">
        <v>1919</v>
      </c>
      <c r="R310" s="277"/>
      <c r="S310" s="284" t="s">
        <v>28</v>
      </c>
      <c r="T310" s="285">
        <v>8131</v>
      </c>
      <c r="U310" s="286">
        <v>2024110010238</v>
      </c>
      <c r="V310" s="285">
        <v>8</v>
      </c>
      <c r="W310" s="218"/>
      <c r="X310" s="218"/>
      <c r="Y310" s="218"/>
      <c r="Z310" s="218"/>
    </row>
    <row r="311" spans="1:26" ht="15.75" customHeight="1">
      <c r="A311" s="279" t="s">
        <v>1884</v>
      </c>
      <c r="B311" s="280" t="s">
        <v>804</v>
      </c>
      <c r="C311" s="280" t="s">
        <v>31</v>
      </c>
      <c r="D311" s="280">
        <v>80111600</v>
      </c>
      <c r="E311" s="280" t="s">
        <v>2146</v>
      </c>
      <c r="F311" s="280" t="s">
        <v>82</v>
      </c>
      <c r="G311" s="280" t="s">
        <v>83</v>
      </c>
      <c r="H311" s="280">
        <v>6</v>
      </c>
      <c r="I311" s="280">
        <v>1</v>
      </c>
      <c r="J311" s="280" t="s">
        <v>84</v>
      </c>
      <c r="K311" s="280" t="s">
        <v>85</v>
      </c>
      <c r="L311" s="281">
        <v>3600000</v>
      </c>
      <c r="M311" s="282">
        <v>21600000</v>
      </c>
      <c r="N311" s="310" t="s">
        <v>86</v>
      </c>
      <c r="O311" s="280" t="s">
        <v>79</v>
      </c>
      <c r="P311" s="280" t="s">
        <v>463</v>
      </c>
      <c r="Q311" s="283"/>
      <c r="R311" s="277"/>
      <c r="S311" s="284" t="s">
        <v>28</v>
      </c>
      <c r="T311" s="285">
        <v>8131</v>
      </c>
      <c r="U311" s="286">
        <v>2024110010238</v>
      </c>
      <c r="V311" s="285">
        <v>8</v>
      </c>
      <c r="W311" s="218"/>
      <c r="X311" s="218"/>
      <c r="Y311" s="218"/>
      <c r="Z311" s="218"/>
    </row>
    <row r="312" spans="1:26" ht="15.75" customHeight="1">
      <c r="A312" s="279" t="s">
        <v>1518</v>
      </c>
      <c r="B312" s="280" t="s">
        <v>804</v>
      </c>
      <c r="C312" s="280" t="s">
        <v>31</v>
      </c>
      <c r="D312" s="280">
        <v>80111600</v>
      </c>
      <c r="E312" s="280" t="s">
        <v>2143</v>
      </c>
      <c r="F312" s="280" t="s">
        <v>82</v>
      </c>
      <c r="G312" s="280" t="s">
        <v>83</v>
      </c>
      <c r="H312" s="280">
        <v>6</v>
      </c>
      <c r="I312" s="280">
        <v>1</v>
      </c>
      <c r="J312" s="280" t="s">
        <v>84</v>
      </c>
      <c r="K312" s="280" t="s">
        <v>85</v>
      </c>
      <c r="L312" s="281">
        <v>6000000</v>
      </c>
      <c r="M312" s="282">
        <v>36000000</v>
      </c>
      <c r="N312" s="310" t="s">
        <v>86</v>
      </c>
      <c r="O312" s="280" t="s">
        <v>79</v>
      </c>
      <c r="P312" s="280" t="s">
        <v>463</v>
      </c>
      <c r="Q312" s="283" t="s">
        <v>1919</v>
      </c>
      <c r="R312" s="277"/>
      <c r="S312" s="284" t="s">
        <v>28</v>
      </c>
      <c r="T312" s="285">
        <v>8131</v>
      </c>
      <c r="U312" s="286">
        <v>2024110010238</v>
      </c>
      <c r="V312" s="285">
        <v>8</v>
      </c>
      <c r="W312" s="218"/>
      <c r="X312" s="218"/>
      <c r="Y312" s="218"/>
      <c r="Z312" s="218"/>
    </row>
    <row r="313" spans="1:26" ht="15.75" customHeight="1">
      <c r="A313" s="279" t="s">
        <v>1884</v>
      </c>
      <c r="B313" s="280" t="s">
        <v>805</v>
      </c>
      <c r="C313" s="280" t="s">
        <v>31</v>
      </c>
      <c r="D313" s="280">
        <v>80111600</v>
      </c>
      <c r="E313" s="280" t="s">
        <v>2146</v>
      </c>
      <c r="F313" s="280" t="s">
        <v>82</v>
      </c>
      <c r="G313" s="280" t="s">
        <v>83</v>
      </c>
      <c r="H313" s="280">
        <v>6</v>
      </c>
      <c r="I313" s="280">
        <v>1</v>
      </c>
      <c r="J313" s="280" t="s">
        <v>84</v>
      </c>
      <c r="K313" s="280" t="s">
        <v>85</v>
      </c>
      <c r="L313" s="281">
        <v>3600000</v>
      </c>
      <c r="M313" s="282">
        <v>21600000</v>
      </c>
      <c r="N313" s="310" t="s">
        <v>86</v>
      </c>
      <c r="O313" s="280" t="s">
        <v>79</v>
      </c>
      <c r="P313" s="280" t="s">
        <v>463</v>
      </c>
      <c r="Q313" s="283"/>
      <c r="R313" s="277"/>
      <c r="S313" s="284" t="s">
        <v>28</v>
      </c>
      <c r="T313" s="285">
        <v>8131</v>
      </c>
      <c r="U313" s="286">
        <v>2024110010238</v>
      </c>
      <c r="V313" s="285">
        <v>8</v>
      </c>
      <c r="W313" s="218"/>
      <c r="X313" s="218"/>
      <c r="Y313" s="218"/>
      <c r="Z313" s="218"/>
    </row>
    <row r="314" spans="1:26" ht="15.75" customHeight="1">
      <c r="A314" s="279" t="s">
        <v>1518</v>
      </c>
      <c r="B314" s="280" t="s">
        <v>805</v>
      </c>
      <c r="C314" s="280" t="s">
        <v>31</v>
      </c>
      <c r="D314" s="280">
        <v>80111600</v>
      </c>
      <c r="E314" s="280" t="s">
        <v>2147</v>
      </c>
      <c r="F314" s="280" t="s">
        <v>82</v>
      </c>
      <c r="G314" s="280" t="s">
        <v>83</v>
      </c>
      <c r="H314" s="280">
        <v>6</v>
      </c>
      <c r="I314" s="280">
        <v>1</v>
      </c>
      <c r="J314" s="280" t="s">
        <v>84</v>
      </c>
      <c r="K314" s="280" t="s">
        <v>85</v>
      </c>
      <c r="L314" s="281">
        <v>3800000</v>
      </c>
      <c r="M314" s="282">
        <v>22800000</v>
      </c>
      <c r="N314" s="310" t="s">
        <v>86</v>
      </c>
      <c r="O314" s="280" t="s">
        <v>79</v>
      </c>
      <c r="P314" s="280" t="s">
        <v>463</v>
      </c>
      <c r="Q314" s="283" t="s">
        <v>1919</v>
      </c>
      <c r="R314" s="277"/>
      <c r="S314" s="284" t="s">
        <v>28</v>
      </c>
      <c r="T314" s="285">
        <v>8131</v>
      </c>
      <c r="U314" s="286">
        <v>2024110010238</v>
      </c>
      <c r="V314" s="285">
        <v>8</v>
      </c>
      <c r="W314" s="218"/>
      <c r="X314" s="218"/>
      <c r="Y314" s="218"/>
      <c r="Z314" s="218"/>
    </row>
    <row r="315" spans="1:26" ht="15.75" customHeight="1">
      <c r="A315" s="279" t="s">
        <v>1884</v>
      </c>
      <c r="B315" s="280" t="s">
        <v>811</v>
      </c>
      <c r="C315" s="280" t="s">
        <v>31</v>
      </c>
      <c r="D315" s="280">
        <v>80111600</v>
      </c>
      <c r="E315" s="280" t="s">
        <v>2139</v>
      </c>
      <c r="F315" s="280" t="s">
        <v>82</v>
      </c>
      <c r="G315" s="280" t="s">
        <v>83</v>
      </c>
      <c r="H315" s="280">
        <v>6</v>
      </c>
      <c r="I315" s="280">
        <v>1</v>
      </c>
      <c r="J315" s="280" t="s">
        <v>84</v>
      </c>
      <c r="K315" s="280" t="s">
        <v>85</v>
      </c>
      <c r="L315" s="281">
        <v>5200000</v>
      </c>
      <c r="M315" s="282">
        <v>31200000</v>
      </c>
      <c r="N315" s="310" t="s">
        <v>86</v>
      </c>
      <c r="O315" s="280" t="s">
        <v>79</v>
      </c>
      <c r="P315" s="280" t="s">
        <v>463</v>
      </c>
      <c r="Q315" s="283"/>
      <c r="R315" s="277"/>
      <c r="S315" s="284" t="s">
        <v>28</v>
      </c>
      <c r="T315" s="285">
        <v>8131</v>
      </c>
      <c r="U315" s="286">
        <v>2024110010238</v>
      </c>
      <c r="V315" s="285">
        <v>8</v>
      </c>
      <c r="W315" s="218"/>
      <c r="X315" s="218"/>
      <c r="Y315" s="218"/>
      <c r="Z315" s="218"/>
    </row>
    <row r="316" spans="1:26" ht="15.75" customHeight="1">
      <c r="A316" s="279" t="s">
        <v>1518</v>
      </c>
      <c r="B316" s="280" t="s">
        <v>811</v>
      </c>
      <c r="C316" s="280" t="s">
        <v>31</v>
      </c>
      <c r="D316" s="280">
        <v>80111600</v>
      </c>
      <c r="E316" s="280" t="s">
        <v>2148</v>
      </c>
      <c r="F316" s="280" t="s">
        <v>82</v>
      </c>
      <c r="G316" s="280" t="s">
        <v>83</v>
      </c>
      <c r="H316" s="280">
        <v>6</v>
      </c>
      <c r="I316" s="280">
        <v>1</v>
      </c>
      <c r="J316" s="280" t="s">
        <v>84</v>
      </c>
      <c r="K316" s="280" t="s">
        <v>85</v>
      </c>
      <c r="L316" s="281">
        <v>5000000</v>
      </c>
      <c r="M316" s="282">
        <v>30000000</v>
      </c>
      <c r="N316" s="310" t="s">
        <v>86</v>
      </c>
      <c r="O316" s="280" t="s">
        <v>79</v>
      </c>
      <c r="P316" s="280" t="s">
        <v>463</v>
      </c>
      <c r="Q316" s="283" t="s">
        <v>1919</v>
      </c>
      <c r="R316" s="277"/>
      <c r="S316" s="284" t="s">
        <v>28</v>
      </c>
      <c r="T316" s="285">
        <v>8131</v>
      </c>
      <c r="U316" s="286">
        <v>2024110010238</v>
      </c>
      <c r="V316" s="285">
        <v>8</v>
      </c>
      <c r="W316" s="218"/>
      <c r="X316" s="218"/>
      <c r="Y316" s="218"/>
      <c r="Z316" s="218"/>
    </row>
    <row r="317" spans="1:26" ht="15.75" customHeight="1">
      <c r="A317" s="279" t="s">
        <v>1884</v>
      </c>
      <c r="B317" s="280" t="s">
        <v>812</v>
      </c>
      <c r="C317" s="280" t="s">
        <v>32</v>
      </c>
      <c r="D317" s="280">
        <v>80111600</v>
      </c>
      <c r="E317" s="280" t="s">
        <v>799</v>
      </c>
      <c r="F317" s="280" t="s">
        <v>82</v>
      </c>
      <c r="G317" s="280" t="s">
        <v>83</v>
      </c>
      <c r="H317" s="280">
        <v>8</v>
      </c>
      <c r="I317" s="280">
        <v>1</v>
      </c>
      <c r="J317" s="280" t="s">
        <v>84</v>
      </c>
      <c r="K317" s="280" t="s">
        <v>85</v>
      </c>
      <c r="L317" s="281">
        <v>7000000</v>
      </c>
      <c r="M317" s="282">
        <v>56000000</v>
      </c>
      <c r="N317" s="310" t="s">
        <v>86</v>
      </c>
      <c r="O317" s="280" t="s">
        <v>79</v>
      </c>
      <c r="P317" s="280" t="s">
        <v>481</v>
      </c>
      <c r="Q317" s="283"/>
      <c r="R317" s="277"/>
      <c r="S317" s="284" t="s">
        <v>28</v>
      </c>
      <c r="T317" s="285">
        <v>8131</v>
      </c>
      <c r="U317" s="286">
        <v>2024110010238</v>
      </c>
      <c r="V317" s="285">
        <v>8</v>
      </c>
      <c r="W317" s="218"/>
      <c r="X317" s="218"/>
      <c r="Y317" s="218"/>
      <c r="Z317" s="218"/>
    </row>
    <row r="318" spans="1:26" ht="15.75" customHeight="1">
      <c r="A318" s="279" t="s">
        <v>1518</v>
      </c>
      <c r="B318" s="280" t="s">
        <v>812</v>
      </c>
      <c r="C318" s="280" t="s">
        <v>32</v>
      </c>
      <c r="D318" s="280">
        <v>80111600</v>
      </c>
      <c r="E318" s="280" t="s">
        <v>2149</v>
      </c>
      <c r="F318" s="280" t="s">
        <v>82</v>
      </c>
      <c r="G318" s="280" t="s">
        <v>83</v>
      </c>
      <c r="H318" s="280">
        <v>8</v>
      </c>
      <c r="I318" s="280">
        <v>1</v>
      </c>
      <c r="J318" s="280" t="s">
        <v>84</v>
      </c>
      <c r="K318" s="280" t="s">
        <v>85</v>
      </c>
      <c r="L318" s="281">
        <v>7000000</v>
      </c>
      <c r="M318" s="282">
        <v>56000000</v>
      </c>
      <c r="N318" s="310" t="s">
        <v>86</v>
      </c>
      <c r="O318" s="280" t="s">
        <v>79</v>
      </c>
      <c r="P318" s="280" t="s">
        <v>481</v>
      </c>
      <c r="Q318" s="283" t="s">
        <v>1919</v>
      </c>
      <c r="R318" s="277"/>
      <c r="S318" s="284" t="s">
        <v>28</v>
      </c>
      <c r="T318" s="285">
        <v>8131</v>
      </c>
      <c r="U318" s="286">
        <v>2024110010238</v>
      </c>
      <c r="V318" s="285">
        <v>8</v>
      </c>
      <c r="W318" s="218"/>
      <c r="X318" s="218"/>
      <c r="Y318" s="218"/>
      <c r="Z318" s="218"/>
    </row>
    <row r="319" spans="1:26" ht="15.75" customHeight="1">
      <c r="A319" s="314" t="s">
        <v>1884</v>
      </c>
      <c r="B319" s="148" t="s">
        <v>813</v>
      </c>
      <c r="C319" s="148" t="s">
        <v>31</v>
      </c>
      <c r="D319" s="148">
        <v>80111600</v>
      </c>
      <c r="E319" s="148" t="s">
        <v>2139</v>
      </c>
      <c r="F319" s="148" t="s">
        <v>82</v>
      </c>
      <c r="G319" s="148" t="s">
        <v>83</v>
      </c>
      <c r="H319" s="148">
        <v>6</v>
      </c>
      <c r="I319" s="148">
        <v>1</v>
      </c>
      <c r="J319" s="148" t="s">
        <v>84</v>
      </c>
      <c r="K319" s="148" t="s">
        <v>85</v>
      </c>
      <c r="L319" s="315">
        <v>5200000</v>
      </c>
      <c r="M319" s="316">
        <v>31200000</v>
      </c>
      <c r="N319" s="148" t="s">
        <v>86</v>
      </c>
      <c r="O319" s="148" t="s">
        <v>79</v>
      </c>
      <c r="P319" s="148" t="s">
        <v>463</v>
      </c>
      <c r="Q319" s="148"/>
      <c r="R319" s="77"/>
      <c r="S319" s="77" t="s">
        <v>28</v>
      </c>
      <c r="T319" s="77">
        <v>8131</v>
      </c>
      <c r="U319" s="317">
        <v>2024110010238</v>
      </c>
      <c r="V319" s="77">
        <v>8</v>
      </c>
      <c r="W319" s="218"/>
      <c r="X319" s="218"/>
      <c r="Y319" s="218"/>
      <c r="Z319" s="218"/>
    </row>
    <row r="320" spans="1:26" ht="15.75" customHeight="1">
      <c r="A320" s="314" t="s">
        <v>1518</v>
      </c>
      <c r="B320" s="148" t="s">
        <v>813</v>
      </c>
      <c r="C320" s="148" t="s">
        <v>31</v>
      </c>
      <c r="D320" s="148">
        <v>80111600</v>
      </c>
      <c r="E320" s="148" t="s">
        <v>2150</v>
      </c>
      <c r="F320" s="148" t="s">
        <v>82</v>
      </c>
      <c r="G320" s="148" t="s">
        <v>83</v>
      </c>
      <c r="H320" s="148">
        <v>6</v>
      </c>
      <c r="I320" s="148">
        <v>1</v>
      </c>
      <c r="J320" s="148" t="s">
        <v>84</v>
      </c>
      <c r="K320" s="148" t="s">
        <v>85</v>
      </c>
      <c r="L320" s="315">
        <v>5200000</v>
      </c>
      <c r="M320" s="318">
        <v>31200000</v>
      </c>
      <c r="N320" s="148" t="s">
        <v>86</v>
      </c>
      <c r="O320" s="148" t="s">
        <v>79</v>
      </c>
      <c r="P320" s="148" t="s">
        <v>463</v>
      </c>
      <c r="Q320" s="148" t="s">
        <v>1919</v>
      </c>
      <c r="R320" s="77"/>
      <c r="S320" s="77" t="s">
        <v>28</v>
      </c>
      <c r="T320" s="77">
        <v>8131</v>
      </c>
      <c r="U320" s="317">
        <v>2024110010238</v>
      </c>
      <c r="V320" s="77">
        <v>8</v>
      </c>
      <c r="W320" s="218"/>
      <c r="X320" s="218"/>
      <c r="Y320" s="218"/>
      <c r="Z320" s="218"/>
    </row>
    <row r="321" spans="1:26" ht="15.75" customHeight="1">
      <c r="A321" s="314" t="s">
        <v>1884</v>
      </c>
      <c r="B321" s="148" t="s">
        <v>814</v>
      </c>
      <c r="C321" s="148" t="s">
        <v>32</v>
      </c>
      <c r="D321" s="148">
        <v>80111600</v>
      </c>
      <c r="E321" s="148" t="s">
        <v>799</v>
      </c>
      <c r="F321" s="148" t="s">
        <v>83</v>
      </c>
      <c r="G321" s="148" t="s">
        <v>83</v>
      </c>
      <c r="H321" s="148">
        <v>5</v>
      </c>
      <c r="I321" s="148">
        <v>1</v>
      </c>
      <c r="J321" s="148" t="s">
        <v>84</v>
      </c>
      <c r="K321" s="148" t="s">
        <v>85</v>
      </c>
      <c r="L321" s="315">
        <v>6000000</v>
      </c>
      <c r="M321" s="316">
        <v>30000000</v>
      </c>
      <c r="N321" s="148" t="s">
        <v>86</v>
      </c>
      <c r="O321" s="148" t="s">
        <v>79</v>
      </c>
      <c r="P321" s="148" t="s">
        <v>481</v>
      </c>
      <c r="Q321" s="148"/>
      <c r="R321" s="77"/>
      <c r="S321" s="77" t="s">
        <v>28</v>
      </c>
      <c r="T321" s="77">
        <v>8131</v>
      </c>
      <c r="U321" s="317">
        <v>2024110010238</v>
      </c>
      <c r="V321" s="77">
        <v>8</v>
      </c>
      <c r="W321" s="218"/>
      <c r="X321" s="218"/>
      <c r="Y321" s="218"/>
      <c r="Z321" s="218"/>
    </row>
    <row r="322" spans="1:26" ht="15.75" customHeight="1">
      <c r="A322" s="314" t="s">
        <v>1518</v>
      </c>
      <c r="B322" s="148" t="s">
        <v>814</v>
      </c>
      <c r="C322" s="148" t="s">
        <v>32</v>
      </c>
      <c r="D322" s="148">
        <v>80111600</v>
      </c>
      <c r="E322" s="148" t="s">
        <v>2151</v>
      </c>
      <c r="F322" s="148" t="s">
        <v>83</v>
      </c>
      <c r="G322" s="148" t="s">
        <v>83</v>
      </c>
      <c r="H322" s="148">
        <v>5</v>
      </c>
      <c r="I322" s="148">
        <v>1</v>
      </c>
      <c r="J322" s="148" t="s">
        <v>84</v>
      </c>
      <c r="K322" s="148" t="s">
        <v>85</v>
      </c>
      <c r="L322" s="315">
        <v>6000000</v>
      </c>
      <c r="M322" s="318">
        <v>30000000</v>
      </c>
      <c r="N322" s="148" t="s">
        <v>86</v>
      </c>
      <c r="O322" s="148" t="s">
        <v>79</v>
      </c>
      <c r="P322" s="148" t="s">
        <v>481</v>
      </c>
      <c r="Q322" s="148" t="s">
        <v>1919</v>
      </c>
      <c r="R322" s="77"/>
      <c r="S322" s="77" t="s">
        <v>28</v>
      </c>
      <c r="T322" s="77">
        <v>8131</v>
      </c>
      <c r="U322" s="317">
        <v>2024110010238</v>
      </c>
      <c r="V322" s="77">
        <v>8</v>
      </c>
      <c r="W322" s="218"/>
      <c r="X322" s="218"/>
      <c r="Y322" s="218"/>
      <c r="Z322" s="218"/>
    </row>
    <row r="323" spans="1:26" ht="15.75" customHeight="1">
      <c r="A323" s="314" t="s">
        <v>1884</v>
      </c>
      <c r="B323" s="148" t="s">
        <v>817</v>
      </c>
      <c r="C323" s="148" t="s">
        <v>31</v>
      </c>
      <c r="D323" s="148">
        <v>80111600</v>
      </c>
      <c r="E323" s="148" t="s">
        <v>2141</v>
      </c>
      <c r="F323" s="148" t="s">
        <v>82</v>
      </c>
      <c r="G323" s="148" t="s">
        <v>83</v>
      </c>
      <c r="H323" s="148">
        <v>6</v>
      </c>
      <c r="I323" s="148">
        <v>1</v>
      </c>
      <c r="J323" s="148" t="s">
        <v>84</v>
      </c>
      <c r="K323" s="148" t="s">
        <v>85</v>
      </c>
      <c r="L323" s="315">
        <v>3600000</v>
      </c>
      <c r="M323" s="316">
        <v>21600000</v>
      </c>
      <c r="N323" s="148" t="s">
        <v>86</v>
      </c>
      <c r="O323" s="148" t="s">
        <v>79</v>
      </c>
      <c r="P323" s="148" t="s">
        <v>463</v>
      </c>
      <c r="Q323" s="148"/>
      <c r="R323" s="77"/>
      <c r="S323" s="77" t="s">
        <v>28</v>
      </c>
      <c r="T323" s="77">
        <v>8131</v>
      </c>
      <c r="U323" s="317">
        <v>2024110010238</v>
      </c>
      <c r="V323" s="77">
        <v>8</v>
      </c>
      <c r="W323" s="218"/>
      <c r="X323" s="218"/>
      <c r="Y323" s="218"/>
      <c r="Z323" s="218"/>
    </row>
    <row r="324" spans="1:26" ht="15.75" customHeight="1">
      <c r="A324" s="314" t="s">
        <v>1518</v>
      </c>
      <c r="B324" s="148" t="s">
        <v>817</v>
      </c>
      <c r="C324" s="148" t="s">
        <v>31</v>
      </c>
      <c r="D324" s="148">
        <v>80111600</v>
      </c>
      <c r="E324" s="148" t="s">
        <v>2150</v>
      </c>
      <c r="F324" s="148" t="s">
        <v>82</v>
      </c>
      <c r="G324" s="148" t="s">
        <v>83</v>
      </c>
      <c r="H324" s="148">
        <v>6</v>
      </c>
      <c r="I324" s="148">
        <v>1</v>
      </c>
      <c r="J324" s="148" t="s">
        <v>84</v>
      </c>
      <c r="K324" s="148" t="s">
        <v>85</v>
      </c>
      <c r="L324" s="315">
        <v>5200000</v>
      </c>
      <c r="M324" s="318">
        <v>31200000</v>
      </c>
      <c r="N324" s="148" t="s">
        <v>86</v>
      </c>
      <c r="O324" s="148" t="s">
        <v>79</v>
      </c>
      <c r="P324" s="148" t="s">
        <v>463</v>
      </c>
      <c r="Q324" s="148" t="s">
        <v>1919</v>
      </c>
      <c r="R324" s="77"/>
      <c r="S324" s="77" t="s">
        <v>28</v>
      </c>
      <c r="T324" s="77">
        <v>8131</v>
      </c>
      <c r="U324" s="317">
        <v>2024110010238</v>
      </c>
      <c r="V324" s="77">
        <v>8</v>
      </c>
      <c r="W324" s="218"/>
      <c r="X324" s="218"/>
      <c r="Y324" s="218"/>
      <c r="Z324" s="218"/>
    </row>
    <row r="325" spans="1:26" ht="15.75" customHeight="1">
      <c r="A325" s="314" t="s">
        <v>1884</v>
      </c>
      <c r="B325" s="148" t="s">
        <v>818</v>
      </c>
      <c r="C325" s="148" t="s">
        <v>31</v>
      </c>
      <c r="D325" s="148">
        <v>80111600</v>
      </c>
      <c r="E325" s="148" t="s">
        <v>2142</v>
      </c>
      <c r="F325" s="148" t="s">
        <v>82</v>
      </c>
      <c r="G325" s="148" t="s">
        <v>83</v>
      </c>
      <c r="H325" s="148">
        <v>6</v>
      </c>
      <c r="I325" s="148">
        <v>1</v>
      </c>
      <c r="J325" s="148" t="s">
        <v>84</v>
      </c>
      <c r="K325" s="148" t="s">
        <v>85</v>
      </c>
      <c r="L325" s="315">
        <v>5200000</v>
      </c>
      <c r="M325" s="316">
        <v>31200000</v>
      </c>
      <c r="N325" s="148" t="s">
        <v>86</v>
      </c>
      <c r="O325" s="148" t="s">
        <v>79</v>
      </c>
      <c r="P325" s="148" t="s">
        <v>463</v>
      </c>
      <c r="Q325" s="148"/>
      <c r="R325" s="77"/>
      <c r="S325" s="77" t="s">
        <v>28</v>
      </c>
      <c r="T325" s="77">
        <v>8131</v>
      </c>
      <c r="U325" s="317">
        <v>2024110010238</v>
      </c>
      <c r="V325" s="77">
        <v>8</v>
      </c>
      <c r="W325" s="218"/>
      <c r="X325" s="218"/>
      <c r="Y325" s="218"/>
      <c r="Z325" s="218"/>
    </row>
    <row r="326" spans="1:26" ht="15.75" customHeight="1">
      <c r="A326" s="314" t="s">
        <v>1518</v>
      </c>
      <c r="B326" s="148" t="s">
        <v>818</v>
      </c>
      <c r="C326" s="148" t="s">
        <v>31</v>
      </c>
      <c r="D326" s="148">
        <v>80111600</v>
      </c>
      <c r="E326" s="148" t="s">
        <v>2148</v>
      </c>
      <c r="F326" s="148" t="s">
        <v>82</v>
      </c>
      <c r="G326" s="148" t="s">
        <v>83</v>
      </c>
      <c r="H326" s="148">
        <v>6</v>
      </c>
      <c r="I326" s="148">
        <v>1</v>
      </c>
      <c r="J326" s="148" t="s">
        <v>84</v>
      </c>
      <c r="K326" s="148" t="s">
        <v>85</v>
      </c>
      <c r="L326" s="315">
        <v>5000000</v>
      </c>
      <c r="M326" s="318">
        <v>30000000</v>
      </c>
      <c r="N326" s="148" t="s">
        <v>86</v>
      </c>
      <c r="O326" s="148" t="s">
        <v>79</v>
      </c>
      <c r="P326" s="148" t="s">
        <v>463</v>
      </c>
      <c r="Q326" s="148" t="s">
        <v>1919</v>
      </c>
      <c r="R326" s="77"/>
      <c r="S326" s="77" t="s">
        <v>28</v>
      </c>
      <c r="T326" s="77">
        <v>8131</v>
      </c>
      <c r="U326" s="317">
        <v>2024110010238</v>
      </c>
      <c r="V326" s="77">
        <v>8</v>
      </c>
      <c r="W326" s="218"/>
      <c r="X326" s="218"/>
      <c r="Y326" s="218"/>
      <c r="Z326" s="218"/>
    </row>
    <row r="327" spans="1:26" ht="15.75" customHeight="1">
      <c r="A327" s="314" t="s">
        <v>1884</v>
      </c>
      <c r="B327" s="148" t="s">
        <v>819</v>
      </c>
      <c r="C327" s="148" t="s">
        <v>31</v>
      </c>
      <c r="D327" s="148">
        <v>80111600</v>
      </c>
      <c r="E327" s="148" t="s">
        <v>2142</v>
      </c>
      <c r="F327" s="148" t="s">
        <v>82</v>
      </c>
      <c r="G327" s="148" t="s">
        <v>83</v>
      </c>
      <c r="H327" s="148">
        <v>10</v>
      </c>
      <c r="I327" s="148">
        <v>1</v>
      </c>
      <c r="J327" s="148" t="s">
        <v>84</v>
      </c>
      <c r="K327" s="148" t="s">
        <v>85</v>
      </c>
      <c r="L327" s="315">
        <v>6000000</v>
      </c>
      <c r="M327" s="316">
        <v>60000000</v>
      </c>
      <c r="N327" s="148" t="s">
        <v>86</v>
      </c>
      <c r="O327" s="148" t="s">
        <v>79</v>
      </c>
      <c r="P327" s="148" t="s">
        <v>463</v>
      </c>
      <c r="Q327" s="148"/>
      <c r="R327" s="77"/>
      <c r="S327" s="77" t="s">
        <v>28</v>
      </c>
      <c r="T327" s="77">
        <v>8131</v>
      </c>
      <c r="U327" s="317">
        <v>2024110010238</v>
      </c>
      <c r="V327" s="77">
        <v>8</v>
      </c>
      <c r="W327" s="218"/>
      <c r="X327" s="218"/>
      <c r="Y327" s="218"/>
      <c r="Z327" s="218"/>
    </row>
    <row r="328" spans="1:26" ht="15.75" customHeight="1">
      <c r="A328" s="314" t="s">
        <v>1518</v>
      </c>
      <c r="B328" s="148" t="s">
        <v>819</v>
      </c>
      <c r="C328" s="148" t="s">
        <v>31</v>
      </c>
      <c r="D328" s="148">
        <v>80111600</v>
      </c>
      <c r="E328" s="148" t="s">
        <v>2143</v>
      </c>
      <c r="F328" s="148" t="s">
        <v>82</v>
      </c>
      <c r="G328" s="148" t="s">
        <v>83</v>
      </c>
      <c r="H328" s="148">
        <v>10</v>
      </c>
      <c r="I328" s="148">
        <v>1</v>
      </c>
      <c r="J328" s="148" t="s">
        <v>84</v>
      </c>
      <c r="K328" s="148" t="s">
        <v>85</v>
      </c>
      <c r="L328" s="315">
        <v>6000000</v>
      </c>
      <c r="M328" s="318">
        <v>60000000</v>
      </c>
      <c r="N328" s="148" t="s">
        <v>86</v>
      </c>
      <c r="O328" s="148" t="s">
        <v>79</v>
      </c>
      <c r="P328" s="148" t="s">
        <v>463</v>
      </c>
      <c r="Q328" s="148" t="s">
        <v>1919</v>
      </c>
      <c r="R328" s="77"/>
      <c r="S328" s="77" t="s">
        <v>28</v>
      </c>
      <c r="T328" s="77">
        <v>8131</v>
      </c>
      <c r="U328" s="317">
        <v>2024110010238</v>
      </c>
      <c r="V328" s="77">
        <v>8</v>
      </c>
      <c r="W328" s="218"/>
      <c r="X328" s="218"/>
      <c r="Y328" s="218"/>
      <c r="Z328" s="218"/>
    </row>
    <row r="329" spans="1:26" ht="15.75" customHeight="1">
      <c r="A329" s="314" t="s">
        <v>1884</v>
      </c>
      <c r="B329" s="148" t="s">
        <v>822</v>
      </c>
      <c r="C329" s="148" t="s">
        <v>31</v>
      </c>
      <c r="D329" s="148">
        <v>80111600</v>
      </c>
      <c r="E329" s="148" t="s">
        <v>2139</v>
      </c>
      <c r="F329" s="148" t="s">
        <v>82</v>
      </c>
      <c r="G329" s="148" t="s">
        <v>83</v>
      </c>
      <c r="H329" s="148">
        <v>6</v>
      </c>
      <c r="I329" s="148">
        <v>1</v>
      </c>
      <c r="J329" s="148" t="s">
        <v>84</v>
      </c>
      <c r="K329" s="148" t="s">
        <v>85</v>
      </c>
      <c r="L329" s="315">
        <v>6000000</v>
      </c>
      <c r="M329" s="316">
        <v>36000000</v>
      </c>
      <c r="N329" s="148" t="s">
        <v>86</v>
      </c>
      <c r="O329" s="148" t="s">
        <v>79</v>
      </c>
      <c r="P329" s="148" t="s">
        <v>463</v>
      </c>
      <c r="Q329" s="148"/>
      <c r="R329" s="77"/>
      <c r="S329" s="77" t="s">
        <v>28</v>
      </c>
      <c r="T329" s="77">
        <v>8131</v>
      </c>
      <c r="U329" s="317">
        <v>2024110010238</v>
      </c>
      <c r="V329" s="77">
        <v>8</v>
      </c>
      <c r="W329" s="218"/>
      <c r="X329" s="218"/>
      <c r="Y329" s="218"/>
      <c r="Z329" s="218"/>
    </row>
    <row r="330" spans="1:26" ht="15.75" customHeight="1">
      <c r="A330" s="314" t="s">
        <v>1518</v>
      </c>
      <c r="B330" s="148" t="s">
        <v>822</v>
      </c>
      <c r="C330" s="148" t="s">
        <v>31</v>
      </c>
      <c r="D330" s="148">
        <v>80111600</v>
      </c>
      <c r="E330" s="148" t="s">
        <v>2147</v>
      </c>
      <c r="F330" s="148" t="s">
        <v>82</v>
      </c>
      <c r="G330" s="148" t="s">
        <v>83</v>
      </c>
      <c r="H330" s="148">
        <v>6</v>
      </c>
      <c r="I330" s="148">
        <v>1</v>
      </c>
      <c r="J330" s="148" t="s">
        <v>84</v>
      </c>
      <c r="K330" s="148" t="s">
        <v>85</v>
      </c>
      <c r="L330" s="315">
        <v>3800000</v>
      </c>
      <c r="M330" s="318">
        <v>22800000</v>
      </c>
      <c r="N330" s="148" t="s">
        <v>86</v>
      </c>
      <c r="O330" s="148" t="s">
        <v>79</v>
      </c>
      <c r="P330" s="148" t="s">
        <v>463</v>
      </c>
      <c r="Q330" s="148" t="s">
        <v>1919</v>
      </c>
      <c r="R330" s="77"/>
      <c r="S330" s="77" t="s">
        <v>28</v>
      </c>
      <c r="T330" s="77">
        <v>8131</v>
      </c>
      <c r="U330" s="317">
        <v>2024110010238</v>
      </c>
      <c r="V330" s="77">
        <v>8</v>
      </c>
      <c r="W330" s="218"/>
      <c r="X330" s="218"/>
      <c r="Y330" s="218"/>
      <c r="Z330" s="218"/>
    </row>
    <row r="331" spans="1:26" ht="15.75" customHeight="1">
      <c r="A331" s="314" t="s">
        <v>1884</v>
      </c>
      <c r="B331" s="148" t="s">
        <v>823</v>
      </c>
      <c r="C331" s="148" t="s">
        <v>31</v>
      </c>
      <c r="D331" s="148">
        <v>80111600</v>
      </c>
      <c r="E331" s="148" t="s">
        <v>2139</v>
      </c>
      <c r="F331" s="148" t="s">
        <v>82</v>
      </c>
      <c r="G331" s="148" t="s">
        <v>83</v>
      </c>
      <c r="H331" s="148">
        <v>6</v>
      </c>
      <c r="I331" s="148">
        <v>1</v>
      </c>
      <c r="J331" s="148" t="s">
        <v>84</v>
      </c>
      <c r="K331" s="148" t="s">
        <v>85</v>
      </c>
      <c r="L331" s="315">
        <v>5300000</v>
      </c>
      <c r="M331" s="316">
        <v>31800000</v>
      </c>
      <c r="N331" s="148" t="s">
        <v>86</v>
      </c>
      <c r="O331" s="148" t="s">
        <v>79</v>
      </c>
      <c r="P331" s="148" t="s">
        <v>463</v>
      </c>
      <c r="Q331" s="148"/>
      <c r="R331" s="77"/>
      <c r="S331" s="77" t="s">
        <v>28</v>
      </c>
      <c r="T331" s="77">
        <v>8131</v>
      </c>
      <c r="U331" s="317">
        <v>2024110010238</v>
      </c>
      <c r="V331" s="77">
        <v>8</v>
      </c>
      <c r="W331" s="218"/>
      <c r="X331" s="218"/>
      <c r="Y331" s="218"/>
      <c r="Z331" s="218"/>
    </row>
    <row r="332" spans="1:26" ht="15.75" customHeight="1">
      <c r="A332" s="314" t="s">
        <v>1518</v>
      </c>
      <c r="B332" s="148" t="s">
        <v>823</v>
      </c>
      <c r="C332" s="148" t="s">
        <v>31</v>
      </c>
      <c r="D332" s="148">
        <v>80111600</v>
      </c>
      <c r="E332" s="148" t="s">
        <v>2150</v>
      </c>
      <c r="F332" s="148" t="s">
        <v>82</v>
      </c>
      <c r="G332" s="148" t="s">
        <v>83</v>
      </c>
      <c r="H332" s="148">
        <v>6</v>
      </c>
      <c r="I332" s="148">
        <v>1</v>
      </c>
      <c r="J332" s="148" t="s">
        <v>84</v>
      </c>
      <c r="K332" s="148" t="s">
        <v>85</v>
      </c>
      <c r="L332" s="315">
        <v>5200000</v>
      </c>
      <c r="M332" s="318">
        <v>31200000</v>
      </c>
      <c r="N332" s="148" t="s">
        <v>86</v>
      </c>
      <c r="O332" s="148" t="s">
        <v>79</v>
      </c>
      <c r="P332" s="148" t="s">
        <v>463</v>
      </c>
      <c r="Q332" s="148" t="s">
        <v>1919</v>
      </c>
      <c r="R332" s="77"/>
      <c r="S332" s="77" t="s">
        <v>28</v>
      </c>
      <c r="T332" s="77">
        <v>8131</v>
      </c>
      <c r="U332" s="317">
        <v>2024110010238</v>
      </c>
      <c r="V332" s="77">
        <v>8</v>
      </c>
      <c r="W332" s="218"/>
      <c r="X332" s="218"/>
      <c r="Y332" s="218"/>
      <c r="Z332" s="218"/>
    </row>
    <row r="333" spans="1:26" ht="15.75" customHeight="1">
      <c r="A333" s="314" t="s">
        <v>1884</v>
      </c>
      <c r="B333" s="148" t="s">
        <v>830</v>
      </c>
      <c r="C333" s="148" t="s">
        <v>32</v>
      </c>
      <c r="D333" s="148">
        <v>80111600</v>
      </c>
      <c r="E333" s="148" t="s">
        <v>808</v>
      </c>
      <c r="F333" s="148" t="s">
        <v>82</v>
      </c>
      <c r="G333" s="148" t="s">
        <v>83</v>
      </c>
      <c r="H333" s="148">
        <v>9</v>
      </c>
      <c r="I333" s="148">
        <v>1</v>
      </c>
      <c r="J333" s="148" t="s">
        <v>84</v>
      </c>
      <c r="K333" s="148" t="s">
        <v>85</v>
      </c>
      <c r="L333" s="315">
        <v>7200000</v>
      </c>
      <c r="M333" s="316">
        <v>64800000</v>
      </c>
      <c r="N333" s="148" t="s">
        <v>86</v>
      </c>
      <c r="O333" s="148" t="s">
        <v>79</v>
      </c>
      <c r="P333" s="148" t="s">
        <v>481</v>
      </c>
      <c r="Q333" s="148"/>
      <c r="R333" s="77"/>
      <c r="S333" s="77" t="s">
        <v>28</v>
      </c>
      <c r="T333" s="77">
        <v>8131</v>
      </c>
      <c r="U333" s="317">
        <v>2024110010238</v>
      </c>
      <c r="V333" s="77">
        <v>8</v>
      </c>
      <c r="W333" s="218"/>
      <c r="X333" s="218"/>
      <c r="Y333" s="218"/>
      <c r="Z333" s="218"/>
    </row>
    <row r="334" spans="1:26" ht="15.75" customHeight="1">
      <c r="A334" s="314" t="s">
        <v>1518</v>
      </c>
      <c r="B334" s="148" t="s">
        <v>830</v>
      </c>
      <c r="C334" s="148" t="s">
        <v>32</v>
      </c>
      <c r="D334" s="148">
        <v>80111600</v>
      </c>
      <c r="E334" s="148" t="s">
        <v>2152</v>
      </c>
      <c r="F334" s="148" t="s">
        <v>82</v>
      </c>
      <c r="G334" s="148" t="s">
        <v>83</v>
      </c>
      <c r="H334" s="148">
        <v>9</v>
      </c>
      <c r="I334" s="148">
        <v>1</v>
      </c>
      <c r="J334" s="148" t="s">
        <v>84</v>
      </c>
      <c r="K334" s="148" t="s">
        <v>85</v>
      </c>
      <c r="L334" s="315">
        <v>7200000</v>
      </c>
      <c r="M334" s="318">
        <v>64800000</v>
      </c>
      <c r="N334" s="148" t="s">
        <v>86</v>
      </c>
      <c r="O334" s="148" t="s">
        <v>79</v>
      </c>
      <c r="P334" s="148" t="s">
        <v>481</v>
      </c>
      <c r="Q334" s="148" t="s">
        <v>1919</v>
      </c>
      <c r="R334" s="77"/>
      <c r="S334" s="77" t="s">
        <v>28</v>
      </c>
      <c r="T334" s="77">
        <v>8131</v>
      </c>
      <c r="U334" s="317">
        <v>2024110010238</v>
      </c>
      <c r="V334" s="77">
        <v>8</v>
      </c>
      <c r="W334" s="218"/>
      <c r="X334" s="218"/>
      <c r="Y334" s="218"/>
      <c r="Z334" s="218"/>
    </row>
    <row r="335" spans="1:26" ht="15.75" customHeight="1">
      <c r="A335" s="314" t="s">
        <v>1884</v>
      </c>
      <c r="B335" s="148" t="s">
        <v>831</v>
      </c>
      <c r="C335" s="148" t="s">
        <v>31</v>
      </c>
      <c r="D335" s="148">
        <v>80111600</v>
      </c>
      <c r="E335" s="148" t="s">
        <v>2146</v>
      </c>
      <c r="F335" s="148" t="s">
        <v>82</v>
      </c>
      <c r="G335" s="148" t="s">
        <v>83</v>
      </c>
      <c r="H335" s="148">
        <v>6</v>
      </c>
      <c r="I335" s="148">
        <v>1</v>
      </c>
      <c r="J335" s="148" t="s">
        <v>84</v>
      </c>
      <c r="K335" s="148" t="s">
        <v>85</v>
      </c>
      <c r="L335" s="315">
        <v>3600000</v>
      </c>
      <c r="M335" s="316">
        <v>21600000</v>
      </c>
      <c r="N335" s="148" t="s">
        <v>86</v>
      </c>
      <c r="O335" s="148" t="s">
        <v>79</v>
      </c>
      <c r="P335" s="148" t="s">
        <v>463</v>
      </c>
      <c r="Q335" s="148" t="s">
        <v>1919</v>
      </c>
      <c r="R335" s="77"/>
      <c r="S335" s="77" t="s">
        <v>28</v>
      </c>
      <c r="T335" s="77">
        <v>8131</v>
      </c>
      <c r="U335" s="317">
        <v>2024110010238</v>
      </c>
      <c r="V335" s="77">
        <v>8</v>
      </c>
      <c r="W335" s="218"/>
      <c r="X335" s="218"/>
      <c r="Y335" s="218"/>
      <c r="Z335" s="218"/>
    </row>
    <row r="336" spans="1:26" ht="15.75" customHeight="1">
      <c r="A336" s="314" t="s">
        <v>1518</v>
      </c>
      <c r="B336" s="148" t="s">
        <v>831</v>
      </c>
      <c r="C336" s="148" t="s">
        <v>31</v>
      </c>
      <c r="D336" s="148">
        <v>80111600</v>
      </c>
      <c r="E336" s="148" t="s">
        <v>2147</v>
      </c>
      <c r="F336" s="148" t="s">
        <v>82</v>
      </c>
      <c r="G336" s="148" t="s">
        <v>83</v>
      </c>
      <c r="H336" s="148">
        <v>7</v>
      </c>
      <c r="I336" s="148">
        <v>1</v>
      </c>
      <c r="J336" s="148" t="s">
        <v>84</v>
      </c>
      <c r="K336" s="148" t="s">
        <v>85</v>
      </c>
      <c r="L336" s="315">
        <v>3800000</v>
      </c>
      <c r="M336" s="318">
        <v>26600000</v>
      </c>
      <c r="N336" s="148" t="s">
        <v>86</v>
      </c>
      <c r="O336" s="148" t="s">
        <v>79</v>
      </c>
      <c r="P336" s="148" t="s">
        <v>463</v>
      </c>
      <c r="Q336" s="148" t="s">
        <v>1919</v>
      </c>
      <c r="R336" s="77"/>
      <c r="S336" s="77" t="s">
        <v>28</v>
      </c>
      <c r="T336" s="77">
        <v>8131</v>
      </c>
      <c r="U336" s="317">
        <v>2024110010238</v>
      </c>
      <c r="V336" s="77">
        <v>8</v>
      </c>
      <c r="W336" s="218"/>
      <c r="X336" s="218"/>
      <c r="Y336" s="218"/>
      <c r="Z336" s="218"/>
    </row>
    <row r="337" spans="1:26" ht="15.75" customHeight="1">
      <c r="A337" s="314" t="s">
        <v>1884</v>
      </c>
      <c r="B337" s="148" t="s">
        <v>834</v>
      </c>
      <c r="C337" s="148" t="s">
        <v>31</v>
      </c>
      <c r="D337" s="148">
        <v>80111600</v>
      </c>
      <c r="E337" s="148" t="s">
        <v>2146</v>
      </c>
      <c r="F337" s="148" t="s">
        <v>82</v>
      </c>
      <c r="G337" s="148" t="s">
        <v>83</v>
      </c>
      <c r="H337" s="148">
        <v>6</v>
      </c>
      <c r="I337" s="148">
        <v>1</v>
      </c>
      <c r="J337" s="148" t="s">
        <v>84</v>
      </c>
      <c r="K337" s="148" t="s">
        <v>85</v>
      </c>
      <c r="L337" s="315">
        <v>3600000</v>
      </c>
      <c r="M337" s="316">
        <v>21600000</v>
      </c>
      <c r="N337" s="148" t="s">
        <v>86</v>
      </c>
      <c r="O337" s="148" t="s">
        <v>79</v>
      </c>
      <c r="P337" s="148" t="s">
        <v>463</v>
      </c>
      <c r="Q337" s="148"/>
      <c r="R337" s="77"/>
      <c r="S337" s="77" t="s">
        <v>28</v>
      </c>
      <c r="T337" s="77">
        <v>8131</v>
      </c>
      <c r="U337" s="317">
        <v>2024110010238</v>
      </c>
      <c r="V337" s="77">
        <v>8</v>
      </c>
      <c r="W337" s="218"/>
      <c r="X337" s="218"/>
      <c r="Y337" s="218"/>
      <c r="Z337" s="218"/>
    </row>
    <row r="338" spans="1:26" ht="15.75" customHeight="1">
      <c r="A338" s="314" t="s">
        <v>1518</v>
      </c>
      <c r="B338" s="148" t="s">
        <v>834</v>
      </c>
      <c r="C338" s="148" t="s">
        <v>31</v>
      </c>
      <c r="D338" s="148">
        <v>80111600</v>
      </c>
      <c r="E338" s="148" t="s">
        <v>2147</v>
      </c>
      <c r="F338" s="148" t="s">
        <v>82</v>
      </c>
      <c r="G338" s="148" t="s">
        <v>83</v>
      </c>
      <c r="H338" s="148">
        <v>6</v>
      </c>
      <c r="I338" s="148">
        <v>1</v>
      </c>
      <c r="J338" s="148" t="s">
        <v>84</v>
      </c>
      <c r="K338" s="148" t="s">
        <v>85</v>
      </c>
      <c r="L338" s="315">
        <v>3800000</v>
      </c>
      <c r="M338" s="318">
        <v>22800000</v>
      </c>
      <c r="N338" s="148" t="s">
        <v>86</v>
      </c>
      <c r="O338" s="148" t="s">
        <v>79</v>
      </c>
      <c r="P338" s="148" t="s">
        <v>463</v>
      </c>
      <c r="Q338" s="148" t="s">
        <v>1919</v>
      </c>
      <c r="R338" s="77"/>
      <c r="S338" s="77" t="s">
        <v>28</v>
      </c>
      <c r="T338" s="77">
        <v>8131</v>
      </c>
      <c r="U338" s="317">
        <v>2024110010238</v>
      </c>
      <c r="V338" s="77">
        <v>8</v>
      </c>
      <c r="W338" s="218"/>
      <c r="X338" s="218"/>
      <c r="Y338" s="218"/>
      <c r="Z338" s="218"/>
    </row>
    <row r="339" spans="1:26" ht="15.75" customHeight="1">
      <c r="A339" s="314" t="s">
        <v>1884</v>
      </c>
      <c r="B339" s="148" t="s">
        <v>835</v>
      </c>
      <c r="C339" s="148" t="s">
        <v>31</v>
      </c>
      <c r="D339" s="148">
        <v>80111600</v>
      </c>
      <c r="E339" s="148" t="s">
        <v>2139</v>
      </c>
      <c r="F339" s="148" t="s">
        <v>82</v>
      </c>
      <c r="G339" s="148" t="s">
        <v>83</v>
      </c>
      <c r="H339" s="148">
        <v>6</v>
      </c>
      <c r="I339" s="148">
        <v>1</v>
      </c>
      <c r="J339" s="148" t="s">
        <v>84</v>
      </c>
      <c r="K339" s="148" t="s">
        <v>85</v>
      </c>
      <c r="L339" s="315">
        <v>4100000</v>
      </c>
      <c r="M339" s="316">
        <v>24600000</v>
      </c>
      <c r="N339" s="148" t="s">
        <v>86</v>
      </c>
      <c r="O339" s="148" t="s">
        <v>79</v>
      </c>
      <c r="P339" s="148" t="s">
        <v>463</v>
      </c>
      <c r="Q339" s="148"/>
      <c r="R339" s="77"/>
      <c r="S339" s="77" t="s">
        <v>28</v>
      </c>
      <c r="T339" s="77">
        <v>8131</v>
      </c>
      <c r="U339" s="317">
        <v>2024110010238</v>
      </c>
      <c r="V339" s="77">
        <v>8</v>
      </c>
      <c r="W339" s="218"/>
      <c r="X339" s="218"/>
      <c r="Y339" s="218"/>
      <c r="Z339" s="218"/>
    </row>
    <row r="340" spans="1:26" ht="15.75" customHeight="1">
      <c r="A340" s="314" t="s">
        <v>1518</v>
      </c>
      <c r="B340" s="148" t="s">
        <v>835</v>
      </c>
      <c r="C340" s="148" t="s">
        <v>31</v>
      </c>
      <c r="D340" s="148">
        <v>80111600</v>
      </c>
      <c r="E340" s="148" t="s">
        <v>2145</v>
      </c>
      <c r="F340" s="148" t="s">
        <v>82</v>
      </c>
      <c r="G340" s="148" t="s">
        <v>83</v>
      </c>
      <c r="H340" s="148">
        <v>6</v>
      </c>
      <c r="I340" s="148">
        <v>1</v>
      </c>
      <c r="J340" s="148" t="s">
        <v>84</v>
      </c>
      <c r="K340" s="148" t="s">
        <v>85</v>
      </c>
      <c r="L340" s="315">
        <v>4500000</v>
      </c>
      <c r="M340" s="318">
        <v>27000000</v>
      </c>
      <c r="N340" s="148" t="s">
        <v>86</v>
      </c>
      <c r="O340" s="148" t="s">
        <v>79</v>
      </c>
      <c r="P340" s="148" t="s">
        <v>463</v>
      </c>
      <c r="Q340" s="148" t="s">
        <v>1919</v>
      </c>
      <c r="R340" s="77"/>
      <c r="S340" s="77" t="s">
        <v>28</v>
      </c>
      <c r="T340" s="77">
        <v>8131</v>
      </c>
      <c r="U340" s="317">
        <v>2024110010238</v>
      </c>
      <c r="V340" s="77">
        <v>8</v>
      </c>
      <c r="W340" s="218"/>
      <c r="X340" s="218"/>
      <c r="Y340" s="218"/>
      <c r="Z340" s="218"/>
    </row>
    <row r="341" spans="1:26" ht="15.75" customHeight="1">
      <c r="A341" s="314" t="s">
        <v>1884</v>
      </c>
      <c r="B341" s="148" t="s">
        <v>836</v>
      </c>
      <c r="C341" s="148" t="s">
        <v>30</v>
      </c>
      <c r="D341" s="148">
        <v>80111600</v>
      </c>
      <c r="E341" s="148" t="s">
        <v>1412</v>
      </c>
      <c r="F341" s="148" t="s">
        <v>82</v>
      </c>
      <c r="G341" s="148" t="s">
        <v>83</v>
      </c>
      <c r="H341" s="148">
        <v>6</v>
      </c>
      <c r="I341" s="148">
        <v>1</v>
      </c>
      <c r="J341" s="148" t="s">
        <v>84</v>
      </c>
      <c r="K341" s="148" t="s">
        <v>85</v>
      </c>
      <c r="L341" s="315">
        <v>4200000</v>
      </c>
      <c r="M341" s="316">
        <v>25200000</v>
      </c>
      <c r="N341" s="148" t="s">
        <v>86</v>
      </c>
      <c r="O341" s="148" t="s">
        <v>79</v>
      </c>
      <c r="P341" s="148" t="s">
        <v>463</v>
      </c>
      <c r="Q341" s="148"/>
      <c r="R341" s="77"/>
      <c r="S341" s="77" t="s">
        <v>28</v>
      </c>
      <c r="T341" s="77">
        <v>8131</v>
      </c>
      <c r="U341" s="317">
        <v>2024110010238</v>
      </c>
      <c r="V341" s="77">
        <v>8</v>
      </c>
      <c r="W341" s="218"/>
      <c r="X341" s="218"/>
      <c r="Y341" s="218"/>
      <c r="Z341" s="218"/>
    </row>
    <row r="342" spans="1:26" ht="15.75" customHeight="1">
      <c r="A342" s="314" t="s">
        <v>1518</v>
      </c>
      <c r="B342" s="148" t="s">
        <v>836</v>
      </c>
      <c r="C342" s="148" t="s">
        <v>30</v>
      </c>
      <c r="D342" s="148">
        <v>80111600</v>
      </c>
      <c r="E342" s="148" t="s">
        <v>2153</v>
      </c>
      <c r="F342" s="148" t="s">
        <v>82</v>
      </c>
      <c r="G342" s="148" t="s">
        <v>83</v>
      </c>
      <c r="H342" s="148">
        <v>6</v>
      </c>
      <c r="I342" s="148">
        <v>1</v>
      </c>
      <c r="J342" s="148" t="s">
        <v>84</v>
      </c>
      <c r="K342" s="148" t="s">
        <v>85</v>
      </c>
      <c r="L342" s="315">
        <v>4200000</v>
      </c>
      <c r="M342" s="318">
        <v>25200000</v>
      </c>
      <c r="N342" s="148" t="s">
        <v>86</v>
      </c>
      <c r="O342" s="148" t="s">
        <v>79</v>
      </c>
      <c r="P342" s="148" t="s">
        <v>463</v>
      </c>
      <c r="Q342" s="148" t="s">
        <v>1919</v>
      </c>
      <c r="R342" s="77"/>
      <c r="S342" s="77" t="s">
        <v>28</v>
      </c>
      <c r="T342" s="77">
        <v>8131</v>
      </c>
      <c r="U342" s="317">
        <v>2024110010238</v>
      </c>
      <c r="V342" s="77">
        <v>8</v>
      </c>
      <c r="W342" s="218"/>
      <c r="X342" s="218"/>
      <c r="Y342" s="218"/>
      <c r="Z342" s="218"/>
    </row>
    <row r="343" spans="1:26" ht="15.75" customHeight="1">
      <c r="A343" s="314" t="s">
        <v>1884</v>
      </c>
      <c r="B343" s="148" t="s">
        <v>837</v>
      </c>
      <c r="C343" s="148" t="s">
        <v>32</v>
      </c>
      <c r="D343" s="148">
        <v>80111600</v>
      </c>
      <c r="E343" s="148" t="s">
        <v>2154</v>
      </c>
      <c r="F343" s="148" t="s">
        <v>82</v>
      </c>
      <c r="G343" s="148" t="s">
        <v>83</v>
      </c>
      <c r="H343" s="148">
        <v>6</v>
      </c>
      <c r="I343" s="148">
        <v>1</v>
      </c>
      <c r="J343" s="148" t="s">
        <v>84</v>
      </c>
      <c r="K343" s="148" t="s">
        <v>85</v>
      </c>
      <c r="L343" s="315">
        <v>3600000</v>
      </c>
      <c r="M343" s="316">
        <v>21600000</v>
      </c>
      <c r="N343" s="148" t="s">
        <v>86</v>
      </c>
      <c r="O343" s="148" t="s">
        <v>79</v>
      </c>
      <c r="P343" s="148" t="s">
        <v>481</v>
      </c>
      <c r="Q343" s="148"/>
      <c r="R343" s="77"/>
      <c r="S343" s="77" t="s">
        <v>28</v>
      </c>
      <c r="T343" s="77">
        <v>8131</v>
      </c>
      <c r="U343" s="317">
        <v>2024110010238</v>
      </c>
      <c r="V343" s="77">
        <v>8</v>
      </c>
      <c r="W343" s="218"/>
      <c r="X343" s="218"/>
      <c r="Y343" s="218"/>
      <c r="Z343" s="218"/>
    </row>
    <row r="344" spans="1:26" ht="15.75" customHeight="1">
      <c r="A344" s="314" t="s">
        <v>1518</v>
      </c>
      <c r="B344" s="148" t="s">
        <v>837</v>
      </c>
      <c r="C344" s="148" t="s">
        <v>32</v>
      </c>
      <c r="D344" s="148">
        <v>80111600</v>
      </c>
      <c r="E344" s="148" t="s">
        <v>2155</v>
      </c>
      <c r="F344" s="148" t="s">
        <v>82</v>
      </c>
      <c r="G344" s="148" t="s">
        <v>83</v>
      </c>
      <c r="H344" s="148">
        <v>6</v>
      </c>
      <c r="I344" s="148">
        <v>1</v>
      </c>
      <c r="J344" s="148" t="s">
        <v>84</v>
      </c>
      <c r="K344" s="148" t="s">
        <v>85</v>
      </c>
      <c r="L344" s="315">
        <v>4500000</v>
      </c>
      <c r="M344" s="318">
        <v>27000000</v>
      </c>
      <c r="N344" s="148" t="s">
        <v>86</v>
      </c>
      <c r="O344" s="148" t="s">
        <v>79</v>
      </c>
      <c r="P344" s="148" t="s">
        <v>481</v>
      </c>
      <c r="Q344" s="148" t="s">
        <v>1919</v>
      </c>
      <c r="R344" s="77"/>
      <c r="S344" s="77" t="s">
        <v>28</v>
      </c>
      <c r="T344" s="77">
        <v>8131</v>
      </c>
      <c r="U344" s="317">
        <v>2024110010238</v>
      </c>
      <c r="V344" s="77">
        <v>8</v>
      </c>
      <c r="W344" s="218"/>
      <c r="X344" s="218"/>
      <c r="Y344" s="218"/>
      <c r="Z344" s="218"/>
    </row>
    <row r="345" spans="1:26" ht="15.75" customHeight="1">
      <c r="A345" s="314" t="s">
        <v>1884</v>
      </c>
      <c r="B345" s="148" t="s">
        <v>838</v>
      </c>
      <c r="C345" s="148" t="s">
        <v>32</v>
      </c>
      <c r="D345" s="148">
        <v>80111600</v>
      </c>
      <c r="E345" s="148" t="s">
        <v>799</v>
      </c>
      <c r="F345" s="148" t="s">
        <v>82</v>
      </c>
      <c r="G345" s="148" t="s">
        <v>83</v>
      </c>
      <c r="H345" s="148">
        <v>6</v>
      </c>
      <c r="I345" s="148">
        <v>1</v>
      </c>
      <c r="J345" s="148" t="s">
        <v>84</v>
      </c>
      <c r="K345" s="148" t="s">
        <v>85</v>
      </c>
      <c r="L345" s="315">
        <v>6000000</v>
      </c>
      <c r="M345" s="316">
        <v>36000000</v>
      </c>
      <c r="N345" s="148" t="s">
        <v>86</v>
      </c>
      <c r="O345" s="148" t="s">
        <v>79</v>
      </c>
      <c r="P345" s="148" t="s">
        <v>481</v>
      </c>
      <c r="Q345" s="148"/>
      <c r="R345" s="77"/>
      <c r="S345" s="77" t="s">
        <v>28</v>
      </c>
      <c r="T345" s="77">
        <v>8131</v>
      </c>
      <c r="U345" s="317">
        <v>2024110010238</v>
      </c>
      <c r="V345" s="77">
        <v>8</v>
      </c>
      <c r="W345" s="218"/>
      <c r="X345" s="218"/>
      <c r="Y345" s="218"/>
      <c r="Z345" s="218"/>
    </row>
    <row r="346" spans="1:26" ht="15.75" customHeight="1">
      <c r="A346" s="314" t="s">
        <v>1518</v>
      </c>
      <c r="B346" s="148" t="s">
        <v>838</v>
      </c>
      <c r="C346" s="148" t="s">
        <v>32</v>
      </c>
      <c r="D346" s="148">
        <v>80111600</v>
      </c>
      <c r="E346" s="148" t="s">
        <v>2155</v>
      </c>
      <c r="F346" s="148" t="s">
        <v>82</v>
      </c>
      <c r="G346" s="148" t="s">
        <v>83</v>
      </c>
      <c r="H346" s="148">
        <v>6</v>
      </c>
      <c r="I346" s="148">
        <v>1</v>
      </c>
      <c r="J346" s="148" t="s">
        <v>84</v>
      </c>
      <c r="K346" s="148" t="s">
        <v>85</v>
      </c>
      <c r="L346" s="315">
        <v>4500000</v>
      </c>
      <c r="M346" s="318">
        <v>27000000</v>
      </c>
      <c r="N346" s="148" t="s">
        <v>86</v>
      </c>
      <c r="O346" s="148" t="s">
        <v>79</v>
      </c>
      <c r="P346" s="148" t="s">
        <v>481</v>
      </c>
      <c r="Q346" s="148" t="s">
        <v>1919</v>
      </c>
      <c r="R346" s="77"/>
      <c r="S346" s="77" t="s">
        <v>28</v>
      </c>
      <c r="T346" s="77">
        <v>8131</v>
      </c>
      <c r="U346" s="317">
        <v>2024110010238</v>
      </c>
      <c r="V346" s="77">
        <v>8</v>
      </c>
      <c r="W346" s="218"/>
      <c r="X346" s="218"/>
      <c r="Y346" s="218"/>
      <c r="Z346" s="218"/>
    </row>
    <row r="347" spans="1:26" ht="15.75" customHeight="1">
      <c r="A347" s="314" t="s">
        <v>1884</v>
      </c>
      <c r="B347" s="148" t="s">
        <v>839</v>
      </c>
      <c r="C347" s="148" t="s">
        <v>31</v>
      </c>
      <c r="D347" s="148">
        <v>80111600</v>
      </c>
      <c r="E347" s="148" t="s">
        <v>2139</v>
      </c>
      <c r="F347" s="148" t="s">
        <v>83</v>
      </c>
      <c r="G347" s="148" t="s">
        <v>83</v>
      </c>
      <c r="H347" s="148">
        <v>6</v>
      </c>
      <c r="I347" s="148">
        <v>1</v>
      </c>
      <c r="J347" s="148" t="s">
        <v>84</v>
      </c>
      <c r="K347" s="148" t="s">
        <v>85</v>
      </c>
      <c r="L347" s="315">
        <v>9000000</v>
      </c>
      <c r="M347" s="316">
        <v>54000000</v>
      </c>
      <c r="N347" s="148" t="s">
        <v>86</v>
      </c>
      <c r="O347" s="148" t="s">
        <v>79</v>
      </c>
      <c r="P347" s="148" t="s">
        <v>463</v>
      </c>
      <c r="Q347" s="148"/>
      <c r="R347" s="77"/>
      <c r="S347" s="77" t="s">
        <v>28</v>
      </c>
      <c r="T347" s="77">
        <v>8131</v>
      </c>
      <c r="U347" s="317">
        <v>2024110010238</v>
      </c>
      <c r="V347" s="77">
        <v>8</v>
      </c>
      <c r="W347" s="218"/>
      <c r="X347" s="218"/>
      <c r="Y347" s="218"/>
      <c r="Z347" s="218"/>
    </row>
    <row r="348" spans="1:26" ht="15.75" customHeight="1">
      <c r="A348" s="314" t="s">
        <v>1518</v>
      </c>
      <c r="B348" s="148" t="s">
        <v>839</v>
      </c>
      <c r="C348" s="148" t="s">
        <v>31</v>
      </c>
      <c r="D348" s="148">
        <v>80111600</v>
      </c>
      <c r="E348" s="148" t="s">
        <v>2156</v>
      </c>
      <c r="F348" s="148" t="s">
        <v>83</v>
      </c>
      <c r="G348" s="148" t="s">
        <v>83</v>
      </c>
      <c r="H348" s="148">
        <v>6</v>
      </c>
      <c r="I348" s="148">
        <v>1</v>
      </c>
      <c r="J348" s="148" t="s">
        <v>84</v>
      </c>
      <c r="K348" s="148" t="s">
        <v>85</v>
      </c>
      <c r="L348" s="315">
        <v>9000000</v>
      </c>
      <c r="M348" s="318">
        <v>54000000</v>
      </c>
      <c r="N348" s="148" t="s">
        <v>86</v>
      </c>
      <c r="O348" s="148" t="s">
        <v>79</v>
      </c>
      <c r="P348" s="148" t="s">
        <v>463</v>
      </c>
      <c r="Q348" s="148" t="s">
        <v>1919</v>
      </c>
      <c r="R348" s="77"/>
      <c r="S348" s="77" t="s">
        <v>28</v>
      </c>
      <c r="T348" s="77">
        <v>8131</v>
      </c>
      <c r="U348" s="317">
        <v>2024110010238</v>
      </c>
      <c r="V348" s="77">
        <v>8</v>
      </c>
      <c r="W348" s="218"/>
      <c r="X348" s="218"/>
      <c r="Y348" s="218"/>
      <c r="Z348" s="218"/>
    </row>
    <row r="349" spans="1:26" ht="15.75" customHeight="1">
      <c r="A349" s="314" t="s">
        <v>1884</v>
      </c>
      <c r="B349" s="148" t="s">
        <v>840</v>
      </c>
      <c r="C349" s="148" t="s">
        <v>31</v>
      </c>
      <c r="D349" s="148">
        <v>80111600</v>
      </c>
      <c r="E349" s="148" t="s">
        <v>2139</v>
      </c>
      <c r="F349" s="148" t="s">
        <v>82</v>
      </c>
      <c r="G349" s="148" t="s">
        <v>83</v>
      </c>
      <c r="H349" s="148">
        <v>6</v>
      </c>
      <c r="I349" s="148">
        <v>1</v>
      </c>
      <c r="J349" s="148" t="s">
        <v>84</v>
      </c>
      <c r="K349" s="148" t="s">
        <v>85</v>
      </c>
      <c r="L349" s="315">
        <v>4700000</v>
      </c>
      <c r="M349" s="316">
        <v>28200000</v>
      </c>
      <c r="N349" s="148" t="s">
        <v>86</v>
      </c>
      <c r="O349" s="148" t="s">
        <v>79</v>
      </c>
      <c r="P349" s="148" t="s">
        <v>463</v>
      </c>
      <c r="Q349" s="148"/>
      <c r="R349" s="77"/>
      <c r="S349" s="77" t="s">
        <v>28</v>
      </c>
      <c r="T349" s="77">
        <v>8131</v>
      </c>
      <c r="U349" s="317">
        <v>2024110010238</v>
      </c>
      <c r="V349" s="77">
        <v>8</v>
      </c>
      <c r="W349" s="218"/>
      <c r="X349" s="218"/>
      <c r="Y349" s="218"/>
      <c r="Z349" s="218"/>
    </row>
    <row r="350" spans="1:26" ht="15.75" customHeight="1">
      <c r="A350" s="314" t="s">
        <v>1518</v>
      </c>
      <c r="B350" s="148" t="s">
        <v>840</v>
      </c>
      <c r="C350" s="148" t="s">
        <v>31</v>
      </c>
      <c r="D350" s="148">
        <v>80111600</v>
      </c>
      <c r="E350" s="148" t="s">
        <v>2145</v>
      </c>
      <c r="F350" s="148" t="s">
        <v>82</v>
      </c>
      <c r="G350" s="148" t="s">
        <v>83</v>
      </c>
      <c r="H350" s="148">
        <v>6</v>
      </c>
      <c r="I350" s="148">
        <v>1</v>
      </c>
      <c r="J350" s="148" t="s">
        <v>84</v>
      </c>
      <c r="K350" s="148" t="s">
        <v>85</v>
      </c>
      <c r="L350" s="315">
        <v>4500000</v>
      </c>
      <c r="M350" s="318">
        <v>27000000</v>
      </c>
      <c r="N350" s="148" t="s">
        <v>86</v>
      </c>
      <c r="O350" s="148" t="s">
        <v>79</v>
      </c>
      <c r="P350" s="148" t="s">
        <v>463</v>
      </c>
      <c r="Q350" s="148" t="s">
        <v>1919</v>
      </c>
      <c r="R350" s="77"/>
      <c r="S350" s="77" t="s">
        <v>28</v>
      </c>
      <c r="T350" s="77">
        <v>8131</v>
      </c>
      <c r="U350" s="317">
        <v>2024110010238</v>
      </c>
      <c r="V350" s="77">
        <v>8</v>
      </c>
      <c r="W350" s="218"/>
      <c r="X350" s="218"/>
      <c r="Y350" s="218"/>
      <c r="Z350" s="218"/>
    </row>
    <row r="351" spans="1:26" ht="15.75" customHeight="1">
      <c r="A351" s="314" t="s">
        <v>1884</v>
      </c>
      <c r="B351" s="148" t="s">
        <v>850</v>
      </c>
      <c r="C351" s="148" t="s">
        <v>32</v>
      </c>
      <c r="D351" s="148">
        <v>80111600</v>
      </c>
      <c r="E351" s="148" t="s">
        <v>799</v>
      </c>
      <c r="F351" s="148" t="s">
        <v>82</v>
      </c>
      <c r="G351" s="148" t="s">
        <v>83</v>
      </c>
      <c r="H351" s="148">
        <v>6</v>
      </c>
      <c r="I351" s="148">
        <v>1</v>
      </c>
      <c r="J351" s="148" t="s">
        <v>84</v>
      </c>
      <c r="K351" s="148" t="s">
        <v>85</v>
      </c>
      <c r="L351" s="315">
        <v>4600000</v>
      </c>
      <c r="M351" s="316">
        <v>27600000</v>
      </c>
      <c r="N351" s="148" t="s">
        <v>86</v>
      </c>
      <c r="O351" s="148" t="s">
        <v>79</v>
      </c>
      <c r="P351" s="148" t="s">
        <v>481</v>
      </c>
      <c r="Q351" s="148"/>
      <c r="R351" s="77"/>
      <c r="S351" s="77" t="s">
        <v>28</v>
      </c>
      <c r="T351" s="77">
        <v>8131</v>
      </c>
      <c r="U351" s="317">
        <v>2024110010238</v>
      </c>
      <c r="V351" s="77">
        <v>8</v>
      </c>
      <c r="W351" s="218"/>
      <c r="X351" s="218"/>
      <c r="Y351" s="218"/>
      <c r="Z351" s="218"/>
    </row>
    <row r="352" spans="1:26" ht="15.75" customHeight="1">
      <c r="A352" s="314" t="s">
        <v>1518</v>
      </c>
      <c r="B352" s="148" t="s">
        <v>850</v>
      </c>
      <c r="C352" s="148" t="s">
        <v>32</v>
      </c>
      <c r="D352" s="148">
        <v>80111600</v>
      </c>
      <c r="E352" s="148" t="s">
        <v>2155</v>
      </c>
      <c r="F352" s="148" t="s">
        <v>82</v>
      </c>
      <c r="G352" s="148" t="s">
        <v>83</v>
      </c>
      <c r="H352" s="148">
        <v>6</v>
      </c>
      <c r="I352" s="148">
        <v>1</v>
      </c>
      <c r="J352" s="148" t="s">
        <v>84</v>
      </c>
      <c r="K352" s="148" t="s">
        <v>85</v>
      </c>
      <c r="L352" s="315">
        <v>4500000</v>
      </c>
      <c r="M352" s="318">
        <v>27000000</v>
      </c>
      <c r="N352" s="148" t="s">
        <v>86</v>
      </c>
      <c r="O352" s="148" t="s">
        <v>79</v>
      </c>
      <c r="P352" s="148" t="s">
        <v>481</v>
      </c>
      <c r="Q352" s="148" t="s">
        <v>1919</v>
      </c>
      <c r="R352" s="77"/>
      <c r="S352" s="77" t="s">
        <v>28</v>
      </c>
      <c r="T352" s="77">
        <v>8131</v>
      </c>
      <c r="U352" s="317">
        <v>2024110010238</v>
      </c>
      <c r="V352" s="77">
        <v>8</v>
      </c>
      <c r="W352" s="218"/>
      <c r="X352" s="218"/>
      <c r="Y352" s="218"/>
      <c r="Z352" s="218"/>
    </row>
    <row r="353" spans="1:26" ht="15.75" customHeight="1">
      <c r="A353" s="314" t="s">
        <v>1884</v>
      </c>
      <c r="B353" s="148" t="s">
        <v>856</v>
      </c>
      <c r="C353" s="148" t="s">
        <v>31</v>
      </c>
      <c r="D353" s="148">
        <v>80111600</v>
      </c>
      <c r="E353" s="148" t="s">
        <v>2139</v>
      </c>
      <c r="F353" s="148" t="s">
        <v>83</v>
      </c>
      <c r="G353" s="148" t="s">
        <v>83</v>
      </c>
      <c r="H353" s="148">
        <v>6</v>
      </c>
      <c r="I353" s="148">
        <v>1</v>
      </c>
      <c r="J353" s="148" t="s">
        <v>84</v>
      </c>
      <c r="K353" s="148" t="s">
        <v>85</v>
      </c>
      <c r="L353" s="315">
        <v>6000000</v>
      </c>
      <c r="M353" s="316">
        <v>36000000</v>
      </c>
      <c r="N353" s="148" t="s">
        <v>86</v>
      </c>
      <c r="O353" s="148" t="s">
        <v>79</v>
      </c>
      <c r="P353" s="148" t="s">
        <v>463</v>
      </c>
      <c r="Q353" s="148"/>
      <c r="R353" s="77"/>
      <c r="S353" s="77" t="s">
        <v>28</v>
      </c>
      <c r="T353" s="77">
        <v>8131</v>
      </c>
      <c r="U353" s="317">
        <v>2024110010238</v>
      </c>
      <c r="V353" s="77">
        <v>8</v>
      </c>
      <c r="W353" s="218"/>
      <c r="X353" s="218"/>
      <c r="Y353" s="218"/>
      <c r="Z353" s="218"/>
    </row>
    <row r="354" spans="1:26" ht="15.75" customHeight="1">
      <c r="A354" s="314" t="s">
        <v>1518</v>
      </c>
      <c r="B354" s="148" t="s">
        <v>856</v>
      </c>
      <c r="C354" s="148" t="s">
        <v>31</v>
      </c>
      <c r="D354" s="148">
        <v>80111600</v>
      </c>
      <c r="E354" s="148" t="s">
        <v>2143</v>
      </c>
      <c r="F354" s="148" t="s">
        <v>83</v>
      </c>
      <c r="G354" s="148" t="s">
        <v>83</v>
      </c>
      <c r="H354" s="148">
        <v>7</v>
      </c>
      <c r="I354" s="148">
        <v>1</v>
      </c>
      <c r="J354" s="148" t="s">
        <v>84</v>
      </c>
      <c r="K354" s="148" t="s">
        <v>85</v>
      </c>
      <c r="L354" s="315">
        <v>6000000</v>
      </c>
      <c r="M354" s="318">
        <v>42000000</v>
      </c>
      <c r="N354" s="148" t="s">
        <v>86</v>
      </c>
      <c r="O354" s="148" t="s">
        <v>79</v>
      </c>
      <c r="P354" s="148" t="s">
        <v>463</v>
      </c>
      <c r="Q354" s="148" t="s">
        <v>1919</v>
      </c>
      <c r="R354" s="77"/>
      <c r="S354" s="77" t="s">
        <v>28</v>
      </c>
      <c r="T354" s="77">
        <v>8131</v>
      </c>
      <c r="U354" s="317">
        <v>2024110010238</v>
      </c>
      <c r="V354" s="77">
        <v>8</v>
      </c>
      <c r="W354" s="218"/>
      <c r="X354" s="218"/>
      <c r="Y354" s="218"/>
      <c r="Z354" s="218"/>
    </row>
    <row r="355" spans="1:26" ht="15.75" customHeight="1">
      <c r="A355" s="314" t="s">
        <v>1884</v>
      </c>
      <c r="B355" s="148" t="s">
        <v>857</v>
      </c>
      <c r="C355" s="148" t="s">
        <v>29</v>
      </c>
      <c r="D355" s="148">
        <v>80111600</v>
      </c>
      <c r="E355" s="148" t="s">
        <v>2157</v>
      </c>
      <c r="F355" s="148" t="s">
        <v>83</v>
      </c>
      <c r="G355" s="148" t="s">
        <v>315</v>
      </c>
      <c r="H355" s="148">
        <v>6</v>
      </c>
      <c r="I355" s="148">
        <v>1</v>
      </c>
      <c r="J355" s="148" t="s">
        <v>84</v>
      </c>
      <c r="K355" s="148" t="s">
        <v>85</v>
      </c>
      <c r="L355" s="315">
        <v>4600000</v>
      </c>
      <c r="M355" s="316">
        <v>27600000</v>
      </c>
      <c r="N355" s="148" t="s">
        <v>86</v>
      </c>
      <c r="O355" s="148" t="s">
        <v>79</v>
      </c>
      <c r="P355" s="148" t="s">
        <v>463</v>
      </c>
      <c r="Q355" s="148"/>
      <c r="R355" s="77"/>
      <c r="S355" s="77" t="s">
        <v>28</v>
      </c>
      <c r="T355" s="77">
        <v>8131</v>
      </c>
      <c r="U355" s="317">
        <v>2024110010238</v>
      </c>
      <c r="V355" s="77">
        <v>8</v>
      </c>
      <c r="W355" s="218"/>
      <c r="X355" s="218"/>
      <c r="Y355" s="218"/>
      <c r="Z355" s="218"/>
    </row>
    <row r="356" spans="1:26" ht="15.75" customHeight="1">
      <c r="A356" s="314" t="s">
        <v>1518</v>
      </c>
      <c r="B356" s="148" t="s">
        <v>857</v>
      </c>
      <c r="C356" s="148" t="s">
        <v>29</v>
      </c>
      <c r="D356" s="148">
        <v>80111600</v>
      </c>
      <c r="E356" s="148" t="s">
        <v>2158</v>
      </c>
      <c r="F356" s="148" t="s">
        <v>83</v>
      </c>
      <c r="G356" s="148" t="s">
        <v>315</v>
      </c>
      <c r="H356" s="148">
        <v>8</v>
      </c>
      <c r="I356" s="148">
        <v>1</v>
      </c>
      <c r="J356" s="148" t="s">
        <v>84</v>
      </c>
      <c r="K356" s="148" t="s">
        <v>85</v>
      </c>
      <c r="L356" s="315">
        <v>3800000</v>
      </c>
      <c r="M356" s="318">
        <v>30400000</v>
      </c>
      <c r="N356" s="148" t="s">
        <v>86</v>
      </c>
      <c r="O356" s="148" t="s">
        <v>79</v>
      </c>
      <c r="P356" s="148" t="s">
        <v>463</v>
      </c>
      <c r="Q356" s="148" t="s">
        <v>1919</v>
      </c>
      <c r="R356" s="77"/>
      <c r="S356" s="77" t="s">
        <v>28</v>
      </c>
      <c r="T356" s="77">
        <v>8131</v>
      </c>
      <c r="U356" s="317">
        <v>2024110010238</v>
      </c>
      <c r="V356" s="77">
        <v>8</v>
      </c>
      <c r="W356" s="218"/>
      <c r="X356" s="218"/>
      <c r="Y356" s="218"/>
      <c r="Z356" s="218"/>
    </row>
    <row r="357" spans="1:26" ht="15.75" customHeight="1">
      <c r="A357" s="314" t="s">
        <v>1884</v>
      </c>
      <c r="B357" s="148" t="s">
        <v>858</v>
      </c>
      <c r="C357" s="148" t="s">
        <v>29</v>
      </c>
      <c r="D357" s="148">
        <v>80111600</v>
      </c>
      <c r="E357" s="148" t="s">
        <v>2159</v>
      </c>
      <c r="F357" s="148" t="s">
        <v>83</v>
      </c>
      <c r="G357" s="148" t="s">
        <v>315</v>
      </c>
      <c r="H357" s="148">
        <v>6</v>
      </c>
      <c r="I357" s="148">
        <v>1</v>
      </c>
      <c r="J357" s="148" t="s">
        <v>84</v>
      </c>
      <c r="K357" s="148" t="s">
        <v>85</v>
      </c>
      <c r="L357" s="315">
        <v>4600000</v>
      </c>
      <c r="M357" s="316">
        <v>27600000</v>
      </c>
      <c r="N357" s="148" t="s">
        <v>86</v>
      </c>
      <c r="O357" s="148" t="s">
        <v>79</v>
      </c>
      <c r="P357" s="148" t="s">
        <v>463</v>
      </c>
      <c r="Q357" s="148"/>
      <c r="R357" s="77"/>
      <c r="S357" s="77" t="s">
        <v>28</v>
      </c>
      <c r="T357" s="77">
        <v>8131</v>
      </c>
      <c r="U357" s="317">
        <v>2024110010238</v>
      </c>
      <c r="V357" s="77">
        <v>8</v>
      </c>
      <c r="W357" s="218"/>
      <c r="X357" s="218"/>
      <c r="Y357" s="218"/>
      <c r="Z357" s="218"/>
    </row>
    <row r="358" spans="1:26" ht="15.75" customHeight="1">
      <c r="A358" s="314" t="s">
        <v>1518</v>
      </c>
      <c r="B358" s="148" t="s">
        <v>858</v>
      </c>
      <c r="C358" s="148" t="s">
        <v>29</v>
      </c>
      <c r="D358" s="148">
        <v>80111600</v>
      </c>
      <c r="E358" s="148" t="s">
        <v>2160</v>
      </c>
      <c r="F358" s="148" t="s">
        <v>83</v>
      </c>
      <c r="G358" s="148" t="s">
        <v>315</v>
      </c>
      <c r="H358" s="148">
        <v>9</v>
      </c>
      <c r="I358" s="148">
        <v>1</v>
      </c>
      <c r="J358" s="148" t="s">
        <v>84</v>
      </c>
      <c r="K358" s="148" t="s">
        <v>85</v>
      </c>
      <c r="L358" s="315">
        <v>2900000</v>
      </c>
      <c r="M358" s="318">
        <v>26100000</v>
      </c>
      <c r="N358" s="148" t="s">
        <v>86</v>
      </c>
      <c r="O358" s="148" t="s">
        <v>79</v>
      </c>
      <c r="P358" s="148" t="s">
        <v>463</v>
      </c>
      <c r="Q358" s="148" t="s">
        <v>1919</v>
      </c>
      <c r="R358" s="77"/>
      <c r="S358" s="77" t="s">
        <v>28</v>
      </c>
      <c r="T358" s="77">
        <v>8131</v>
      </c>
      <c r="U358" s="317">
        <v>2024110010238</v>
      </c>
      <c r="V358" s="77">
        <v>8</v>
      </c>
      <c r="W358" s="218"/>
      <c r="X358" s="218"/>
      <c r="Y358" s="218"/>
      <c r="Z358" s="218"/>
    </row>
    <row r="359" spans="1:26" ht="15.75" customHeight="1">
      <c r="A359" s="314" t="s">
        <v>1884</v>
      </c>
      <c r="B359" s="148" t="s">
        <v>859</v>
      </c>
      <c r="C359" s="148" t="s">
        <v>29</v>
      </c>
      <c r="D359" s="148">
        <v>80111600</v>
      </c>
      <c r="E359" s="148" t="s">
        <v>2159</v>
      </c>
      <c r="F359" s="148" t="s">
        <v>83</v>
      </c>
      <c r="G359" s="148" t="s">
        <v>315</v>
      </c>
      <c r="H359" s="148">
        <v>6</v>
      </c>
      <c r="I359" s="148">
        <v>1</v>
      </c>
      <c r="J359" s="148" t="s">
        <v>84</v>
      </c>
      <c r="K359" s="148" t="s">
        <v>85</v>
      </c>
      <c r="L359" s="315">
        <v>4200000</v>
      </c>
      <c r="M359" s="316">
        <v>25200000</v>
      </c>
      <c r="N359" s="148" t="s">
        <v>86</v>
      </c>
      <c r="O359" s="148" t="s">
        <v>79</v>
      </c>
      <c r="P359" s="148" t="s">
        <v>463</v>
      </c>
      <c r="Q359" s="148"/>
      <c r="R359" s="77"/>
      <c r="S359" s="77" t="s">
        <v>28</v>
      </c>
      <c r="T359" s="77">
        <v>8131</v>
      </c>
      <c r="U359" s="317">
        <v>2024110010238</v>
      </c>
      <c r="V359" s="77">
        <v>8</v>
      </c>
      <c r="W359" s="218"/>
      <c r="X359" s="218"/>
      <c r="Y359" s="218"/>
      <c r="Z359" s="218"/>
    </row>
    <row r="360" spans="1:26" ht="15.75" customHeight="1">
      <c r="A360" s="314" t="s">
        <v>1518</v>
      </c>
      <c r="B360" s="148" t="s">
        <v>859</v>
      </c>
      <c r="C360" s="148" t="s">
        <v>29</v>
      </c>
      <c r="D360" s="148">
        <v>80111600</v>
      </c>
      <c r="E360" s="148" t="s">
        <v>2158</v>
      </c>
      <c r="F360" s="148" t="s">
        <v>83</v>
      </c>
      <c r="G360" s="148" t="s">
        <v>315</v>
      </c>
      <c r="H360" s="148">
        <v>6</v>
      </c>
      <c r="I360" s="148">
        <v>1</v>
      </c>
      <c r="J360" s="148" t="s">
        <v>84</v>
      </c>
      <c r="K360" s="148" t="s">
        <v>85</v>
      </c>
      <c r="L360" s="315">
        <v>3800000</v>
      </c>
      <c r="M360" s="318">
        <v>22800000</v>
      </c>
      <c r="N360" s="148" t="s">
        <v>86</v>
      </c>
      <c r="O360" s="148" t="s">
        <v>79</v>
      </c>
      <c r="P360" s="148" t="s">
        <v>463</v>
      </c>
      <c r="Q360" s="148" t="s">
        <v>1919</v>
      </c>
      <c r="R360" s="77"/>
      <c r="S360" s="77" t="s">
        <v>28</v>
      </c>
      <c r="T360" s="77">
        <v>8131</v>
      </c>
      <c r="U360" s="317">
        <v>2024110010238</v>
      </c>
      <c r="V360" s="77">
        <v>8</v>
      </c>
      <c r="W360" s="218"/>
      <c r="X360" s="218"/>
      <c r="Y360" s="218"/>
      <c r="Z360" s="218"/>
    </row>
    <row r="361" spans="1:26" ht="15.75" customHeight="1">
      <c r="A361" s="314" t="s">
        <v>1884</v>
      </c>
      <c r="B361" s="148" t="s">
        <v>860</v>
      </c>
      <c r="C361" s="148" t="s">
        <v>29</v>
      </c>
      <c r="D361" s="148">
        <v>80111600</v>
      </c>
      <c r="E361" s="148" t="s">
        <v>2159</v>
      </c>
      <c r="F361" s="148" t="s">
        <v>83</v>
      </c>
      <c r="G361" s="148" t="s">
        <v>315</v>
      </c>
      <c r="H361" s="148">
        <v>6</v>
      </c>
      <c r="I361" s="148">
        <v>1</v>
      </c>
      <c r="J361" s="148" t="s">
        <v>84</v>
      </c>
      <c r="K361" s="148" t="s">
        <v>85</v>
      </c>
      <c r="L361" s="315">
        <v>4200000</v>
      </c>
      <c r="M361" s="316">
        <v>25200000</v>
      </c>
      <c r="N361" s="148" t="s">
        <v>86</v>
      </c>
      <c r="O361" s="148" t="s">
        <v>79</v>
      </c>
      <c r="P361" s="148" t="s">
        <v>463</v>
      </c>
      <c r="Q361" s="148"/>
      <c r="R361" s="77"/>
      <c r="S361" s="77" t="s">
        <v>28</v>
      </c>
      <c r="T361" s="77">
        <v>8131</v>
      </c>
      <c r="U361" s="317">
        <v>2024110010238</v>
      </c>
      <c r="V361" s="77">
        <v>8</v>
      </c>
      <c r="W361" s="218"/>
      <c r="X361" s="218"/>
      <c r="Y361" s="218"/>
      <c r="Z361" s="218"/>
    </row>
    <row r="362" spans="1:26" ht="15.75" customHeight="1">
      <c r="A362" s="314" t="s">
        <v>1518</v>
      </c>
      <c r="B362" s="148" t="s">
        <v>860</v>
      </c>
      <c r="C362" s="148" t="s">
        <v>29</v>
      </c>
      <c r="D362" s="148">
        <v>80111600</v>
      </c>
      <c r="E362" s="148" t="s">
        <v>2158</v>
      </c>
      <c r="F362" s="148" t="s">
        <v>83</v>
      </c>
      <c r="G362" s="148" t="s">
        <v>315</v>
      </c>
      <c r="H362" s="148">
        <v>6</v>
      </c>
      <c r="I362" s="148">
        <v>1</v>
      </c>
      <c r="J362" s="148" t="s">
        <v>84</v>
      </c>
      <c r="K362" s="148" t="s">
        <v>85</v>
      </c>
      <c r="L362" s="315">
        <v>3800000</v>
      </c>
      <c r="M362" s="318">
        <v>22800000</v>
      </c>
      <c r="N362" s="148" t="s">
        <v>86</v>
      </c>
      <c r="O362" s="148" t="s">
        <v>79</v>
      </c>
      <c r="P362" s="148" t="s">
        <v>463</v>
      </c>
      <c r="Q362" s="148" t="s">
        <v>1919</v>
      </c>
      <c r="R362" s="77"/>
      <c r="S362" s="77" t="s">
        <v>28</v>
      </c>
      <c r="T362" s="77">
        <v>8131</v>
      </c>
      <c r="U362" s="317">
        <v>2024110010238</v>
      </c>
      <c r="V362" s="77">
        <v>8</v>
      </c>
      <c r="W362" s="218"/>
      <c r="X362" s="218"/>
      <c r="Y362" s="218"/>
      <c r="Z362" s="218"/>
    </row>
    <row r="363" spans="1:26" ht="15.75" customHeight="1">
      <c r="A363" s="314" t="s">
        <v>1884</v>
      </c>
      <c r="B363" s="148" t="s">
        <v>861</v>
      </c>
      <c r="C363" s="148" t="s">
        <v>29</v>
      </c>
      <c r="D363" s="148">
        <v>80111600</v>
      </c>
      <c r="E363" s="148" t="s">
        <v>2161</v>
      </c>
      <c r="F363" s="148" t="s">
        <v>83</v>
      </c>
      <c r="G363" s="148" t="s">
        <v>315</v>
      </c>
      <c r="H363" s="148">
        <v>6</v>
      </c>
      <c r="I363" s="148">
        <v>1</v>
      </c>
      <c r="J363" s="148" t="s">
        <v>84</v>
      </c>
      <c r="K363" s="148" t="s">
        <v>85</v>
      </c>
      <c r="L363" s="315">
        <v>2800000</v>
      </c>
      <c r="M363" s="316">
        <v>16800000</v>
      </c>
      <c r="N363" s="148" t="s">
        <v>86</v>
      </c>
      <c r="O363" s="148" t="s">
        <v>79</v>
      </c>
      <c r="P363" s="148" t="s">
        <v>463</v>
      </c>
      <c r="Q363" s="148"/>
      <c r="R363" s="77"/>
      <c r="S363" s="77" t="s">
        <v>28</v>
      </c>
      <c r="T363" s="77">
        <v>8131</v>
      </c>
      <c r="U363" s="317">
        <v>2024110010238</v>
      </c>
      <c r="V363" s="77">
        <v>8</v>
      </c>
      <c r="W363" s="218"/>
      <c r="X363" s="218"/>
      <c r="Y363" s="218"/>
      <c r="Z363" s="218"/>
    </row>
    <row r="364" spans="1:26" ht="15.75" customHeight="1">
      <c r="A364" s="145" t="s">
        <v>1518</v>
      </c>
      <c r="B364" s="148" t="s">
        <v>861</v>
      </c>
      <c r="C364" s="148" t="s">
        <v>29</v>
      </c>
      <c r="D364" s="148">
        <v>80111600</v>
      </c>
      <c r="E364" s="148" t="s">
        <v>2160</v>
      </c>
      <c r="F364" s="148" t="s">
        <v>83</v>
      </c>
      <c r="G364" s="148" t="s">
        <v>315</v>
      </c>
      <c r="H364" s="148">
        <v>6</v>
      </c>
      <c r="I364" s="148">
        <v>1</v>
      </c>
      <c r="J364" s="148" t="s">
        <v>84</v>
      </c>
      <c r="K364" s="148" t="s">
        <v>85</v>
      </c>
      <c r="L364" s="315">
        <v>2900000</v>
      </c>
      <c r="M364" s="318">
        <v>17400000</v>
      </c>
      <c r="N364" s="148" t="s">
        <v>86</v>
      </c>
      <c r="O364" s="148" t="s">
        <v>79</v>
      </c>
      <c r="P364" s="148" t="s">
        <v>463</v>
      </c>
      <c r="Q364" s="148" t="s">
        <v>1919</v>
      </c>
      <c r="R364" s="77"/>
      <c r="S364" s="77" t="s">
        <v>28</v>
      </c>
      <c r="T364" s="77">
        <v>8131</v>
      </c>
      <c r="U364" s="317">
        <v>2024110010238</v>
      </c>
      <c r="V364" s="77">
        <v>8</v>
      </c>
      <c r="W364" s="218"/>
      <c r="X364" s="218"/>
      <c r="Y364" s="218"/>
      <c r="Z364" s="218"/>
    </row>
    <row r="365" spans="1:26" ht="15.75" customHeight="1">
      <c r="A365" s="319" t="s">
        <v>1884</v>
      </c>
      <c r="B365" s="148" t="s">
        <v>862</v>
      </c>
      <c r="C365" s="148" t="s">
        <v>29</v>
      </c>
      <c r="D365" s="148">
        <v>80111600</v>
      </c>
      <c r="E365" s="148" t="s">
        <v>2162</v>
      </c>
      <c r="F365" s="148" t="s">
        <v>83</v>
      </c>
      <c r="G365" s="148" t="s">
        <v>315</v>
      </c>
      <c r="H365" s="148">
        <v>6</v>
      </c>
      <c r="I365" s="148">
        <v>1</v>
      </c>
      <c r="J365" s="148" t="s">
        <v>84</v>
      </c>
      <c r="K365" s="148" t="s">
        <v>85</v>
      </c>
      <c r="L365" s="315">
        <v>2800000</v>
      </c>
      <c r="M365" s="316">
        <v>16800000</v>
      </c>
      <c r="N365" s="148" t="s">
        <v>86</v>
      </c>
      <c r="O365" s="148" t="s">
        <v>79</v>
      </c>
      <c r="P365" s="148" t="s">
        <v>463</v>
      </c>
      <c r="Q365" s="148"/>
      <c r="R365" s="77"/>
      <c r="S365" s="77" t="s">
        <v>28</v>
      </c>
      <c r="T365" s="77">
        <v>8131</v>
      </c>
      <c r="U365" s="317">
        <v>2024110010238</v>
      </c>
      <c r="V365" s="77">
        <v>8</v>
      </c>
      <c r="W365" s="218"/>
      <c r="X365" s="218"/>
      <c r="Y365" s="218"/>
      <c r="Z365" s="218"/>
    </row>
    <row r="366" spans="1:26" ht="15.75" customHeight="1">
      <c r="A366" s="319" t="s">
        <v>1518</v>
      </c>
      <c r="B366" s="148" t="s">
        <v>862</v>
      </c>
      <c r="C366" s="148" t="s">
        <v>29</v>
      </c>
      <c r="D366" s="148">
        <v>80111600</v>
      </c>
      <c r="E366" s="148" t="s">
        <v>2160</v>
      </c>
      <c r="F366" s="148" t="s">
        <v>83</v>
      </c>
      <c r="G366" s="148" t="s">
        <v>315</v>
      </c>
      <c r="H366" s="148">
        <v>6</v>
      </c>
      <c r="I366" s="148">
        <v>1</v>
      </c>
      <c r="J366" s="148" t="s">
        <v>84</v>
      </c>
      <c r="K366" s="148" t="s">
        <v>85</v>
      </c>
      <c r="L366" s="315">
        <v>2900000</v>
      </c>
      <c r="M366" s="318">
        <v>17400000</v>
      </c>
      <c r="N366" s="148" t="s">
        <v>86</v>
      </c>
      <c r="O366" s="148" t="s">
        <v>79</v>
      </c>
      <c r="P366" s="148" t="s">
        <v>463</v>
      </c>
      <c r="Q366" s="148" t="s">
        <v>1919</v>
      </c>
      <c r="R366" s="77"/>
      <c r="S366" s="77" t="s">
        <v>28</v>
      </c>
      <c r="T366" s="77">
        <v>8131</v>
      </c>
      <c r="U366" s="317">
        <v>2024110010238</v>
      </c>
      <c r="V366" s="77">
        <v>8</v>
      </c>
      <c r="W366" s="218"/>
      <c r="X366" s="218"/>
      <c r="Y366" s="218"/>
      <c r="Z366" s="218"/>
    </row>
    <row r="367" spans="1:26" ht="15.75" customHeight="1">
      <c r="A367" s="319" t="s">
        <v>1884</v>
      </c>
      <c r="B367" s="148" t="s">
        <v>863</v>
      </c>
      <c r="C367" s="148" t="s">
        <v>29</v>
      </c>
      <c r="D367" s="148">
        <v>80111600</v>
      </c>
      <c r="E367" s="148" t="s">
        <v>2162</v>
      </c>
      <c r="F367" s="148" t="s">
        <v>83</v>
      </c>
      <c r="G367" s="148" t="s">
        <v>315</v>
      </c>
      <c r="H367" s="148">
        <v>6</v>
      </c>
      <c r="I367" s="148">
        <v>1</v>
      </c>
      <c r="J367" s="148" t="s">
        <v>84</v>
      </c>
      <c r="K367" s="148" t="s">
        <v>85</v>
      </c>
      <c r="L367" s="315">
        <v>3500000</v>
      </c>
      <c r="M367" s="316">
        <v>21000000</v>
      </c>
      <c r="N367" s="148" t="s">
        <v>86</v>
      </c>
      <c r="O367" s="148" t="s">
        <v>79</v>
      </c>
      <c r="P367" s="148" t="s">
        <v>463</v>
      </c>
      <c r="Q367" s="148"/>
      <c r="R367" s="77"/>
      <c r="S367" s="77" t="s">
        <v>28</v>
      </c>
      <c r="T367" s="77">
        <v>8131</v>
      </c>
      <c r="U367" s="317">
        <v>2024110010238</v>
      </c>
      <c r="V367" s="77">
        <v>8</v>
      </c>
      <c r="W367" s="218"/>
      <c r="X367" s="218"/>
      <c r="Y367" s="218"/>
      <c r="Z367" s="218"/>
    </row>
    <row r="368" spans="1:26" ht="15.75" customHeight="1">
      <c r="A368" s="319" t="s">
        <v>1518</v>
      </c>
      <c r="B368" s="148" t="s">
        <v>863</v>
      </c>
      <c r="C368" s="148" t="s">
        <v>29</v>
      </c>
      <c r="D368" s="148">
        <v>80111600</v>
      </c>
      <c r="E368" s="148" t="s">
        <v>2158</v>
      </c>
      <c r="F368" s="148" t="s">
        <v>83</v>
      </c>
      <c r="G368" s="148" t="s">
        <v>315</v>
      </c>
      <c r="H368" s="148">
        <v>6</v>
      </c>
      <c r="I368" s="148">
        <v>1</v>
      </c>
      <c r="J368" s="148" t="s">
        <v>84</v>
      </c>
      <c r="K368" s="148" t="s">
        <v>85</v>
      </c>
      <c r="L368" s="315">
        <v>3800000</v>
      </c>
      <c r="M368" s="318">
        <v>23300000</v>
      </c>
      <c r="N368" s="148" t="s">
        <v>86</v>
      </c>
      <c r="O368" s="148" t="s">
        <v>79</v>
      </c>
      <c r="P368" s="148" t="s">
        <v>463</v>
      </c>
      <c r="Q368" s="148" t="s">
        <v>1919</v>
      </c>
      <c r="R368" s="77"/>
      <c r="S368" s="77" t="s">
        <v>28</v>
      </c>
      <c r="T368" s="77">
        <v>8131</v>
      </c>
      <c r="U368" s="317">
        <v>2024110010238</v>
      </c>
      <c r="V368" s="77">
        <v>8</v>
      </c>
      <c r="W368" s="218"/>
      <c r="X368" s="218"/>
      <c r="Y368" s="218"/>
      <c r="Z368" s="218"/>
    </row>
    <row r="369" spans="1:26" ht="15.75" customHeight="1">
      <c r="A369" s="319" t="s">
        <v>1884</v>
      </c>
      <c r="B369" s="148" t="s">
        <v>864</v>
      </c>
      <c r="C369" s="148" t="s">
        <v>31</v>
      </c>
      <c r="D369" s="148">
        <v>80111600</v>
      </c>
      <c r="E369" s="148" t="s">
        <v>2139</v>
      </c>
      <c r="F369" s="148" t="s">
        <v>82</v>
      </c>
      <c r="G369" s="148" t="s">
        <v>83</v>
      </c>
      <c r="H369" s="148">
        <v>6</v>
      </c>
      <c r="I369" s="148">
        <v>1</v>
      </c>
      <c r="J369" s="148" t="s">
        <v>84</v>
      </c>
      <c r="K369" s="148" t="s">
        <v>85</v>
      </c>
      <c r="L369" s="315">
        <v>4600000</v>
      </c>
      <c r="M369" s="316">
        <v>27600000</v>
      </c>
      <c r="N369" s="148" t="s">
        <v>86</v>
      </c>
      <c r="O369" s="148" t="s">
        <v>79</v>
      </c>
      <c r="P369" s="148" t="s">
        <v>463</v>
      </c>
      <c r="Q369" s="148"/>
      <c r="R369" s="77"/>
      <c r="S369" s="77" t="s">
        <v>28</v>
      </c>
      <c r="T369" s="77">
        <v>8131</v>
      </c>
      <c r="U369" s="317">
        <v>2024110010238</v>
      </c>
      <c r="V369" s="77">
        <v>8</v>
      </c>
      <c r="W369" s="218"/>
      <c r="X369" s="218"/>
      <c r="Y369" s="218"/>
      <c r="Z369" s="218"/>
    </row>
    <row r="370" spans="1:26" ht="15.75" customHeight="1">
      <c r="A370" s="319" t="s">
        <v>1518</v>
      </c>
      <c r="B370" s="148" t="s">
        <v>864</v>
      </c>
      <c r="C370" s="148" t="s">
        <v>31</v>
      </c>
      <c r="D370" s="148">
        <v>80111600</v>
      </c>
      <c r="E370" s="148" t="s">
        <v>2145</v>
      </c>
      <c r="F370" s="148" t="s">
        <v>82</v>
      </c>
      <c r="G370" s="148" t="s">
        <v>83</v>
      </c>
      <c r="H370" s="148">
        <v>6</v>
      </c>
      <c r="I370" s="148">
        <v>1</v>
      </c>
      <c r="J370" s="148" t="s">
        <v>84</v>
      </c>
      <c r="K370" s="148" t="s">
        <v>85</v>
      </c>
      <c r="L370" s="315">
        <v>4500000</v>
      </c>
      <c r="M370" s="318">
        <v>27000000</v>
      </c>
      <c r="N370" s="148" t="s">
        <v>86</v>
      </c>
      <c r="O370" s="148" t="s">
        <v>79</v>
      </c>
      <c r="P370" s="148" t="s">
        <v>463</v>
      </c>
      <c r="Q370" s="148" t="s">
        <v>1919</v>
      </c>
      <c r="R370" s="77"/>
      <c r="S370" s="77" t="s">
        <v>28</v>
      </c>
      <c r="T370" s="77">
        <v>8131</v>
      </c>
      <c r="U370" s="317">
        <v>2024110010238</v>
      </c>
      <c r="V370" s="77">
        <v>8</v>
      </c>
      <c r="W370" s="218"/>
      <c r="X370" s="218"/>
      <c r="Y370" s="218"/>
      <c r="Z370" s="218"/>
    </row>
    <row r="371" spans="1:26" ht="15.75" customHeight="1">
      <c r="A371" s="319" t="s">
        <v>1884</v>
      </c>
      <c r="B371" s="148" t="s">
        <v>865</v>
      </c>
      <c r="C371" s="148" t="s">
        <v>31</v>
      </c>
      <c r="D371" s="148">
        <v>80111600</v>
      </c>
      <c r="E371" s="148" t="s">
        <v>2139</v>
      </c>
      <c r="F371" s="148" t="s">
        <v>82</v>
      </c>
      <c r="G371" s="148" t="s">
        <v>83</v>
      </c>
      <c r="H371" s="148">
        <v>6</v>
      </c>
      <c r="I371" s="148">
        <v>1</v>
      </c>
      <c r="J371" s="148" t="s">
        <v>84</v>
      </c>
      <c r="K371" s="148" t="s">
        <v>85</v>
      </c>
      <c r="L371" s="315">
        <v>4600000</v>
      </c>
      <c r="M371" s="316">
        <v>27600000</v>
      </c>
      <c r="N371" s="148" t="s">
        <v>86</v>
      </c>
      <c r="O371" s="148" t="s">
        <v>79</v>
      </c>
      <c r="P371" s="148" t="s">
        <v>463</v>
      </c>
      <c r="Q371" s="148"/>
      <c r="R371" s="77"/>
      <c r="S371" s="77" t="s">
        <v>28</v>
      </c>
      <c r="T371" s="77">
        <v>8131</v>
      </c>
      <c r="U371" s="317">
        <v>2024110010238</v>
      </c>
      <c r="V371" s="77">
        <v>8</v>
      </c>
      <c r="W371" s="218"/>
      <c r="X371" s="218"/>
      <c r="Y371" s="218"/>
      <c r="Z371" s="218"/>
    </row>
    <row r="372" spans="1:26" ht="15.75" customHeight="1">
      <c r="A372" s="319" t="s">
        <v>1518</v>
      </c>
      <c r="B372" s="148" t="s">
        <v>865</v>
      </c>
      <c r="C372" s="148" t="s">
        <v>31</v>
      </c>
      <c r="D372" s="148">
        <v>80111600</v>
      </c>
      <c r="E372" s="148" t="s">
        <v>2145</v>
      </c>
      <c r="F372" s="148" t="s">
        <v>82</v>
      </c>
      <c r="G372" s="148" t="s">
        <v>83</v>
      </c>
      <c r="H372" s="148">
        <v>6</v>
      </c>
      <c r="I372" s="148">
        <v>1</v>
      </c>
      <c r="J372" s="148" t="s">
        <v>84</v>
      </c>
      <c r="K372" s="148" t="s">
        <v>85</v>
      </c>
      <c r="L372" s="315">
        <v>4500000</v>
      </c>
      <c r="M372" s="318">
        <v>27000000</v>
      </c>
      <c r="N372" s="148" t="s">
        <v>86</v>
      </c>
      <c r="O372" s="148" t="s">
        <v>79</v>
      </c>
      <c r="P372" s="148" t="s">
        <v>463</v>
      </c>
      <c r="Q372" s="148" t="s">
        <v>1919</v>
      </c>
      <c r="R372" s="77"/>
      <c r="S372" s="77" t="s">
        <v>28</v>
      </c>
      <c r="T372" s="77">
        <v>8131</v>
      </c>
      <c r="U372" s="317">
        <v>2024110010238</v>
      </c>
      <c r="V372" s="77">
        <v>8</v>
      </c>
      <c r="W372" s="218"/>
      <c r="X372" s="218"/>
      <c r="Y372" s="218"/>
      <c r="Z372" s="218"/>
    </row>
    <row r="373" spans="1:26" ht="15.75" customHeight="1">
      <c r="A373" s="319" t="s">
        <v>1884</v>
      </c>
      <c r="B373" s="148" t="s">
        <v>866</v>
      </c>
      <c r="C373" s="148" t="s">
        <v>31</v>
      </c>
      <c r="D373" s="148">
        <v>80111600</v>
      </c>
      <c r="E373" s="148" t="s">
        <v>2139</v>
      </c>
      <c r="F373" s="148" t="s">
        <v>83</v>
      </c>
      <c r="G373" s="148" t="s">
        <v>83</v>
      </c>
      <c r="H373" s="148">
        <v>6</v>
      </c>
      <c r="I373" s="148">
        <v>1</v>
      </c>
      <c r="J373" s="148" t="s">
        <v>84</v>
      </c>
      <c r="K373" s="148" t="s">
        <v>85</v>
      </c>
      <c r="L373" s="315">
        <v>4600000</v>
      </c>
      <c r="M373" s="316">
        <v>27600000</v>
      </c>
      <c r="N373" s="148" t="s">
        <v>86</v>
      </c>
      <c r="O373" s="148" t="s">
        <v>79</v>
      </c>
      <c r="P373" s="148" t="s">
        <v>463</v>
      </c>
      <c r="Q373" s="148"/>
      <c r="R373" s="77"/>
      <c r="S373" s="77" t="s">
        <v>28</v>
      </c>
      <c r="T373" s="77">
        <v>8131</v>
      </c>
      <c r="U373" s="317">
        <v>2024110010238</v>
      </c>
      <c r="V373" s="77">
        <v>8</v>
      </c>
      <c r="W373" s="218"/>
      <c r="X373" s="218"/>
      <c r="Y373" s="218"/>
      <c r="Z373" s="218"/>
    </row>
    <row r="374" spans="1:26" ht="15.75" customHeight="1">
      <c r="A374" s="319" t="s">
        <v>1518</v>
      </c>
      <c r="B374" s="148" t="s">
        <v>866</v>
      </c>
      <c r="C374" s="148" t="s">
        <v>31</v>
      </c>
      <c r="D374" s="148">
        <v>80111600</v>
      </c>
      <c r="E374" s="148" t="s">
        <v>2145</v>
      </c>
      <c r="F374" s="148" t="s">
        <v>83</v>
      </c>
      <c r="G374" s="148" t="s">
        <v>83</v>
      </c>
      <c r="H374" s="148">
        <v>6</v>
      </c>
      <c r="I374" s="148">
        <v>1</v>
      </c>
      <c r="J374" s="148" t="s">
        <v>84</v>
      </c>
      <c r="K374" s="148" t="s">
        <v>85</v>
      </c>
      <c r="L374" s="315">
        <v>4500000</v>
      </c>
      <c r="M374" s="318">
        <v>27000000</v>
      </c>
      <c r="N374" s="148" t="s">
        <v>86</v>
      </c>
      <c r="O374" s="148" t="s">
        <v>79</v>
      </c>
      <c r="P374" s="148" t="s">
        <v>463</v>
      </c>
      <c r="Q374" s="148" t="s">
        <v>1919</v>
      </c>
      <c r="R374" s="77"/>
      <c r="S374" s="77" t="s">
        <v>28</v>
      </c>
      <c r="T374" s="77">
        <v>8131</v>
      </c>
      <c r="U374" s="317">
        <v>2024110010238</v>
      </c>
      <c r="V374" s="77">
        <v>8</v>
      </c>
      <c r="W374" s="218"/>
      <c r="X374" s="218"/>
      <c r="Y374" s="218"/>
      <c r="Z374" s="218"/>
    </row>
    <row r="375" spans="1:26" ht="15.75" customHeight="1">
      <c r="A375" s="319" t="s">
        <v>1884</v>
      </c>
      <c r="B375" s="148" t="s">
        <v>867</v>
      </c>
      <c r="C375" s="148" t="s">
        <v>31</v>
      </c>
      <c r="D375" s="148">
        <v>80111600</v>
      </c>
      <c r="E375" s="148" t="s">
        <v>2139</v>
      </c>
      <c r="F375" s="148" t="s">
        <v>83</v>
      </c>
      <c r="G375" s="148" t="s">
        <v>83</v>
      </c>
      <c r="H375" s="148">
        <v>6</v>
      </c>
      <c r="I375" s="148">
        <v>1</v>
      </c>
      <c r="J375" s="148" t="s">
        <v>84</v>
      </c>
      <c r="K375" s="148" t="s">
        <v>85</v>
      </c>
      <c r="L375" s="315">
        <v>4600000</v>
      </c>
      <c r="M375" s="316">
        <v>27600000</v>
      </c>
      <c r="N375" s="148" t="s">
        <v>86</v>
      </c>
      <c r="O375" s="148" t="s">
        <v>79</v>
      </c>
      <c r="P375" s="148" t="s">
        <v>463</v>
      </c>
      <c r="Q375" s="148"/>
      <c r="R375" s="77"/>
      <c r="S375" s="77" t="s">
        <v>28</v>
      </c>
      <c r="T375" s="77">
        <v>8131</v>
      </c>
      <c r="U375" s="317">
        <v>2024110010238</v>
      </c>
      <c r="V375" s="77">
        <v>8</v>
      </c>
      <c r="W375" s="218"/>
      <c r="X375" s="218"/>
      <c r="Y375" s="218"/>
      <c r="Z375" s="218"/>
    </row>
    <row r="376" spans="1:26" ht="15.75" customHeight="1">
      <c r="A376" s="319" t="s">
        <v>1518</v>
      </c>
      <c r="B376" s="148" t="s">
        <v>867</v>
      </c>
      <c r="C376" s="148" t="s">
        <v>31</v>
      </c>
      <c r="D376" s="148">
        <v>80111600</v>
      </c>
      <c r="E376" s="148" t="s">
        <v>2145</v>
      </c>
      <c r="F376" s="148" t="s">
        <v>83</v>
      </c>
      <c r="G376" s="148" t="s">
        <v>83</v>
      </c>
      <c r="H376" s="148">
        <v>6</v>
      </c>
      <c r="I376" s="148">
        <v>1</v>
      </c>
      <c r="J376" s="148" t="s">
        <v>84</v>
      </c>
      <c r="K376" s="148" t="s">
        <v>85</v>
      </c>
      <c r="L376" s="315">
        <v>4500000</v>
      </c>
      <c r="M376" s="318">
        <v>27000000</v>
      </c>
      <c r="N376" s="148" t="s">
        <v>86</v>
      </c>
      <c r="O376" s="148" t="s">
        <v>79</v>
      </c>
      <c r="P376" s="148" t="s">
        <v>463</v>
      </c>
      <c r="Q376" s="148" t="s">
        <v>1919</v>
      </c>
      <c r="R376" s="77"/>
      <c r="S376" s="77" t="s">
        <v>28</v>
      </c>
      <c r="T376" s="77">
        <v>8131</v>
      </c>
      <c r="U376" s="317">
        <v>2024110010238</v>
      </c>
      <c r="V376" s="77">
        <v>8</v>
      </c>
      <c r="W376" s="218"/>
      <c r="X376" s="218"/>
      <c r="Y376" s="218"/>
      <c r="Z376" s="218"/>
    </row>
    <row r="377" spans="1:26" ht="15.75" customHeight="1">
      <c r="A377" s="319" t="s">
        <v>1884</v>
      </c>
      <c r="B377" s="148" t="s">
        <v>868</v>
      </c>
      <c r="C377" s="148" t="s">
        <v>31</v>
      </c>
      <c r="D377" s="148">
        <v>80111600</v>
      </c>
      <c r="E377" s="148" t="s">
        <v>2139</v>
      </c>
      <c r="F377" s="148" t="s">
        <v>83</v>
      </c>
      <c r="G377" s="148" t="s">
        <v>83</v>
      </c>
      <c r="H377" s="148">
        <v>6</v>
      </c>
      <c r="I377" s="148">
        <v>1</v>
      </c>
      <c r="J377" s="148" t="s">
        <v>84</v>
      </c>
      <c r="K377" s="148" t="s">
        <v>85</v>
      </c>
      <c r="L377" s="315">
        <v>4600000</v>
      </c>
      <c r="M377" s="316">
        <v>27600000</v>
      </c>
      <c r="N377" s="148" t="s">
        <v>86</v>
      </c>
      <c r="O377" s="148" t="s">
        <v>79</v>
      </c>
      <c r="P377" s="148" t="s">
        <v>463</v>
      </c>
      <c r="Q377" s="148"/>
      <c r="R377" s="77"/>
      <c r="S377" s="77" t="s">
        <v>28</v>
      </c>
      <c r="T377" s="77">
        <v>8131</v>
      </c>
      <c r="U377" s="317">
        <v>2024110010238</v>
      </c>
      <c r="V377" s="77">
        <v>8</v>
      </c>
      <c r="W377" s="218"/>
      <c r="X377" s="218"/>
      <c r="Y377" s="218"/>
      <c r="Z377" s="218"/>
    </row>
    <row r="378" spans="1:26" ht="15.75" customHeight="1">
      <c r="A378" s="319" t="s">
        <v>1518</v>
      </c>
      <c r="B378" s="148" t="s">
        <v>868</v>
      </c>
      <c r="C378" s="148" t="s">
        <v>31</v>
      </c>
      <c r="D378" s="148">
        <v>80111600</v>
      </c>
      <c r="E378" s="148" t="s">
        <v>2145</v>
      </c>
      <c r="F378" s="148" t="s">
        <v>83</v>
      </c>
      <c r="G378" s="148" t="s">
        <v>83</v>
      </c>
      <c r="H378" s="148">
        <v>6</v>
      </c>
      <c r="I378" s="148">
        <v>1</v>
      </c>
      <c r="J378" s="148" t="s">
        <v>84</v>
      </c>
      <c r="K378" s="148" t="s">
        <v>85</v>
      </c>
      <c r="L378" s="315">
        <v>4500000</v>
      </c>
      <c r="M378" s="318">
        <v>27000000</v>
      </c>
      <c r="N378" s="148" t="s">
        <v>86</v>
      </c>
      <c r="O378" s="148" t="s">
        <v>79</v>
      </c>
      <c r="P378" s="148" t="s">
        <v>463</v>
      </c>
      <c r="Q378" s="148" t="s">
        <v>1919</v>
      </c>
      <c r="R378" s="77"/>
      <c r="S378" s="77" t="s">
        <v>28</v>
      </c>
      <c r="T378" s="77">
        <v>8131</v>
      </c>
      <c r="U378" s="317">
        <v>2024110010238</v>
      </c>
      <c r="V378" s="77">
        <v>8</v>
      </c>
      <c r="W378" s="218"/>
      <c r="X378" s="218"/>
      <c r="Y378" s="218"/>
      <c r="Z378" s="218"/>
    </row>
    <row r="379" spans="1:26" ht="15.75" customHeight="1">
      <c r="A379" s="319" t="s">
        <v>1884</v>
      </c>
      <c r="B379" s="148" t="s">
        <v>869</v>
      </c>
      <c r="C379" s="148" t="s">
        <v>31</v>
      </c>
      <c r="D379" s="148">
        <v>80111600</v>
      </c>
      <c r="E379" s="148" t="s">
        <v>2139</v>
      </c>
      <c r="F379" s="148" t="s">
        <v>83</v>
      </c>
      <c r="G379" s="148" t="s">
        <v>83</v>
      </c>
      <c r="H379" s="148">
        <v>6</v>
      </c>
      <c r="I379" s="148">
        <v>1</v>
      </c>
      <c r="J379" s="148" t="s">
        <v>84</v>
      </c>
      <c r="K379" s="148" t="s">
        <v>85</v>
      </c>
      <c r="L379" s="315">
        <v>4600000</v>
      </c>
      <c r="M379" s="316">
        <v>27600000</v>
      </c>
      <c r="N379" s="148" t="s">
        <v>86</v>
      </c>
      <c r="O379" s="148" t="s">
        <v>79</v>
      </c>
      <c r="P379" s="148" t="s">
        <v>463</v>
      </c>
      <c r="Q379" s="148"/>
      <c r="R379" s="77"/>
      <c r="S379" s="77" t="s">
        <v>28</v>
      </c>
      <c r="T379" s="77">
        <v>8131</v>
      </c>
      <c r="U379" s="317">
        <v>2024110010238</v>
      </c>
      <c r="V379" s="77">
        <v>8</v>
      </c>
      <c r="W379" s="218"/>
      <c r="X379" s="218"/>
      <c r="Y379" s="218"/>
      <c r="Z379" s="218"/>
    </row>
    <row r="380" spans="1:26" ht="15.75" customHeight="1">
      <c r="A380" s="319" t="s">
        <v>1518</v>
      </c>
      <c r="B380" s="148" t="s">
        <v>869</v>
      </c>
      <c r="C380" s="148" t="s">
        <v>31</v>
      </c>
      <c r="D380" s="148">
        <v>80111600</v>
      </c>
      <c r="E380" s="148" t="s">
        <v>2145</v>
      </c>
      <c r="F380" s="148" t="s">
        <v>83</v>
      </c>
      <c r="G380" s="148" t="s">
        <v>83</v>
      </c>
      <c r="H380" s="148">
        <v>6</v>
      </c>
      <c r="I380" s="148">
        <v>1</v>
      </c>
      <c r="J380" s="148" t="s">
        <v>84</v>
      </c>
      <c r="K380" s="148" t="s">
        <v>85</v>
      </c>
      <c r="L380" s="315">
        <v>4500000</v>
      </c>
      <c r="M380" s="318">
        <v>27000000</v>
      </c>
      <c r="N380" s="148" t="s">
        <v>86</v>
      </c>
      <c r="O380" s="148" t="s">
        <v>79</v>
      </c>
      <c r="P380" s="148" t="s">
        <v>463</v>
      </c>
      <c r="Q380" s="148" t="s">
        <v>1919</v>
      </c>
      <c r="R380" s="77"/>
      <c r="S380" s="77" t="s">
        <v>28</v>
      </c>
      <c r="T380" s="77">
        <v>8131</v>
      </c>
      <c r="U380" s="317">
        <v>2024110010238</v>
      </c>
      <c r="V380" s="77">
        <v>8</v>
      </c>
      <c r="W380" s="218"/>
      <c r="X380" s="218"/>
      <c r="Y380" s="218"/>
      <c r="Z380" s="218"/>
    </row>
    <row r="381" spans="1:26" ht="15.75" customHeight="1">
      <c r="A381" s="319" t="s">
        <v>1884</v>
      </c>
      <c r="B381" s="148" t="s">
        <v>870</v>
      </c>
      <c r="C381" s="148" t="s">
        <v>31</v>
      </c>
      <c r="D381" s="148">
        <v>80111600</v>
      </c>
      <c r="E381" s="148" t="s">
        <v>2139</v>
      </c>
      <c r="F381" s="148" t="s">
        <v>82</v>
      </c>
      <c r="G381" s="148" t="s">
        <v>83</v>
      </c>
      <c r="H381" s="148">
        <v>6</v>
      </c>
      <c r="I381" s="148">
        <v>1</v>
      </c>
      <c r="J381" s="148" t="s">
        <v>84</v>
      </c>
      <c r="K381" s="148" t="s">
        <v>85</v>
      </c>
      <c r="L381" s="315">
        <v>4200000</v>
      </c>
      <c r="M381" s="316">
        <v>25200000</v>
      </c>
      <c r="N381" s="148" t="s">
        <v>86</v>
      </c>
      <c r="O381" s="148" t="s">
        <v>79</v>
      </c>
      <c r="P381" s="148" t="s">
        <v>463</v>
      </c>
      <c r="Q381" s="148"/>
      <c r="R381" s="77"/>
      <c r="S381" s="77" t="s">
        <v>28</v>
      </c>
      <c r="T381" s="77">
        <v>8131</v>
      </c>
      <c r="U381" s="317">
        <v>2024110010238</v>
      </c>
      <c r="V381" s="77">
        <v>8</v>
      </c>
      <c r="W381" s="218"/>
      <c r="X381" s="218"/>
      <c r="Y381" s="218"/>
      <c r="Z381" s="218"/>
    </row>
    <row r="382" spans="1:26" ht="15.75" customHeight="1">
      <c r="A382" s="319" t="s">
        <v>1518</v>
      </c>
      <c r="B382" s="148" t="s">
        <v>870</v>
      </c>
      <c r="C382" s="148" t="s">
        <v>31</v>
      </c>
      <c r="D382" s="148">
        <v>80111600</v>
      </c>
      <c r="E382" s="148" t="s">
        <v>2140</v>
      </c>
      <c r="F382" s="148" t="s">
        <v>82</v>
      </c>
      <c r="G382" s="148" t="s">
        <v>83</v>
      </c>
      <c r="H382" s="148">
        <v>7</v>
      </c>
      <c r="I382" s="148">
        <v>1</v>
      </c>
      <c r="J382" s="148" t="s">
        <v>84</v>
      </c>
      <c r="K382" s="148" t="s">
        <v>85</v>
      </c>
      <c r="L382" s="315">
        <v>4200000</v>
      </c>
      <c r="M382" s="318">
        <v>29400000</v>
      </c>
      <c r="N382" s="148" t="s">
        <v>86</v>
      </c>
      <c r="O382" s="148" t="s">
        <v>79</v>
      </c>
      <c r="P382" s="148" t="s">
        <v>463</v>
      </c>
      <c r="Q382" s="148" t="s">
        <v>1919</v>
      </c>
      <c r="R382" s="77"/>
      <c r="S382" s="77" t="s">
        <v>28</v>
      </c>
      <c r="T382" s="77">
        <v>8131</v>
      </c>
      <c r="U382" s="317">
        <v>2024110010238</v>
      </c>
      <c r="V382" s="77">
        <v>8</v>
      </c>
      <c r="W382" s="218"/>
      <c r="X382" s="218"/>
      <c r="Y382" s="218"/>
      <c r="Z382" s="218"/>
    </row>
    <row r="383" spans="1:26" ht="15.75" customHeight="1">
      <c r="A383" s="319" t="s">
        <v>1884</v>
      </c>
      <c r="B383" s="148" t="s">
        <v>871</v>
      </c>
      <c r="C383" s="148" t="s">
        <v>31</v>
      </c>
      <c r="D383" s="148">
        <v>80111600</v>
      </c>
      <c r="E383" s="148" t="s">
        <v>2139</v>
      </c>
      <c r="F383" s="148" t="s">
        <v>82</v>
      </c>
      <c r="G383" s="148" t="s">
        <v>83</v>
      </c>
      <c r="H383" s="148">
        <v>6</v>
      </c>
      <c r="I383" s="148">
        <v>1</v>
      </c>
      <c r="J383" s="148" t="s">
        <v>84</v>
      </c>
      <c r="K383" s="148" t="s">
        <v>85</v>
      </c>
      <c r="L383" s="315">
        <v>4200000</v>
      </c>
      <c r="M383" s="316">
        <v>25200000</v>
      </c>
      <c r="N383" s="148" t="s">
        <v>86</v>
      </c>
      <c r="O383" s="148" t="s">
        <v>79</v>
      </c>
      <c r="P383" s="148" t="s">
        <v>463</v>
      </c>
      <c r="Q383" s="148"/>
      <c r="R383" s="77"/>
      <c r="S383" s="77" t="s">
        <v>28</v>
      </c>
      <c r="T383" s="77">
        <v>8131</v>
      </c>
      <c r="U383" s="317">
        <v>2024110010238</v>
      </c>
      <c r="V383" s="77">
        <v>8</v>
      </c>
      <c r="W383" s="218"/>
      <c r="X383" s="218"/>
      <c r="Y383" s="218"/>
      <c r="Z383" s="218"/>
    </row>
    <row r="384" spans="1:26" ht="15.75" customHeight="1">
      <c r="A384" s="319" t="s">
        <v>1518</v>
      </c>
      <c r="B384" s="148" t="s">
        <v>871</v>
      </c>
      <c r="C384" s="148" t="s">
        <v>31</v>
      </c>
      <c r="D384" s="148">
        <v>80111600</v>
      </c>
      <c r="E384" s="148" t="s">
        <v>2140</v>
      </c>
      <c r="F384" s="148" t="s">
        <v>82</v>
      </c>
      <c r="G384" s="148" t="s">
        <v>83</v>
      </c>
      <c r="H384" s="148">
        <v>6</v>
      </c>
      <c r="I384" s="148">
        <v>1</v>
      </c>
      <c r="J384" s="148" t="s">
        <v>84</v>
      </c>
      <c r="K384" s="148" t="s">
        <v>85</v>
      </c>
      <c r="L384" s="315">
        <v>4200000</v>
      </c>
      <c r="M384" s="318">
        <v>25200000</v>
      </c>
      <c r="N384" s="148" t="s">
        <v>86</v>
      </c>
      <c r="O384" s="148" t="s">
        <v>79</v>
      </c>
      <c r="P384" s="148" t="s">
        <v>463</v>
      </c>
      <c r="Q384" s="148" t="s">
        <v>1919</v>
      </c>
      <c r="R384" s="77"/>
      <c r="S384" s="77" t="s">
        <v>28</v>
      </c>
      <c r="T384" s="77">
        <v>8131</v>
      </c>
      <c r="U384" s="317">
        <v>2024110010238</v>
      </c>
      <c r="V384" s="77">
        <v>8</v>
      </c>
      <c r="W384" s="218"/>
      <c r="X384" s="218"/>
      <c r="Y384" s="218"/>
      <c r="Z384" s="218"/>
    </row>
    <row r="385" spans="1:26" ht="15.75" customHeight="1">
      <c r="A385" s="319" t="s">
        <v>1884</v>
      </c>
      <c r="B385" s="148" t="s">
        <v>872</v>
      </c>
      <c r="C385" s="148" t="s">
        <v>31</v>
      </c>
      <c r="D385" s="148">
        <v>80111600</v>
      </c>
      <c r="E385" s="148" t="s">
        <v>2139</v>
      </c>
      <c r="F385" s="148" t="s">
        <v>83</v>
      </c>
      <c r="G385" s="148" t="s">
        <v>83</v>
      </c>
      <c r="H385" s="148">
        <v>6</v>
      </c>
      <c r="I385" s="148">
        <v>1</v>
      </c>
      <c r="J385" s="148" t="s">
        <v>84</v>
      </c>
      <c r="K385" s="148" t="s">
        <v>85</v>
      </c>
      <c r="L385" s="315">
        <v>4200000</v>
      </c>
      <c r="M385" s="316">
        <v>25200000</v>
      </c>
      <c r="N385" s="148" t="s">
        <v>86</v>
      </c>
      <c r="O385" s="148" t="s">
        <v>79</v>
      </c>
      <c r="P385" s="148" t="s">
        <v>463</v>
      </c>
      <c r="Q385" s="148"/>
      <c r="R385" s="77"/>
      <c r="S385" s="77" t="s">
        <v>28</v>
      </c>
      <c r="T385" s="77">
        <v>8131</v>
      </c>
      <c r="U385" s="317">
        <v>2024110010238</v>
      </c>
      <c r="V385" s="77">
        <v>8</v>
      </c>
      <c r="W385" s="218"/>
      <c r="X385" s="218"/>
      <c r="Y385" s="218"/>
      <c r="Z385" s="218"/>
    </row>
    <row r="386" spans="1:26" ht="15.75" customHeight="1">
      <c r="A386" s="319" t="s">
        <v>1518</v>
      </c>
      <c r="B386" s="148" t="s">
        <v>872</v>
      </c>
      <c r="C386" s="148" t="s">
        <v>31</v>
      </c>
      <c r="D386" s="148">
        <v>80111600</v>
      </c>
      <c r="E386" s="148" t="s">
        <v>2140</v>
      </c>
      <c r="F386" s="148" t="s">
        <v>83</v>
      </c>
      <c r="G386" s="148" t="s">
        <v>83</v>
      </c>
      <c r="H386" s="148">
        <v>6</v>
      </c>
      <c r="I386" s="148">
        <v>1</v>
      </c>
      <c r="J386" s="148" t="s">
        <v>84</v>
      </c>
      <c r="K386" s="148" t="s">
        <v>85</v>
      </c>
      <c r="L386" s="315">
        <v>4200000</v>
      </c>
      <c r="M386" s="318">
        <v>25200000</v>
      </c>
      <c r="N386" s="148" t="s">
        <v>86</v>
      </c>
      <c r="O386" s="148" t="s">
        <v>79</v>
      </c>
      <c r="P386" s="148" t="s">
        <v>463</v>
      </c>
      <c r="Q386" s="148" t="s">
        <v>1919</v>
      </c>
      <c r="R386" s="77"/>
      <c r="S386" s="77" t="s">
        <v>28</v>
      </c>
      <c r="T386" s="77">
        <v>8131</v>
      </c>
      <c r="U386" s="317">
        <v>2024110010238</v>
      </c>
      <c r="V386" s="77">
        <v>8</v>
      </c>
      <c r="W386" s="218"/>
      <c r="X386" s="218"/>
      <c r="Y386" s="218"/>
      <c r="Z386" s="218"/>
    </row>
    <row r="387" spans="1:26" ht="15.75" customHeight="1">
      <c r="A387" s="319" t="s">
        <v>1884</v>
      </c>
      <c r="B387" s="148" t="s">
        <v>873</v>
      </c>
      <c r="C387" s="148" t="s">
        <v>31</v>
      </c>
      <c r="D387" s="148">
        <v>80111600</v>
      </c>
      <c r="E387" s="148" t="s">
        <v>2139</v>
      </c>
      <c r="F387" s="148" t="s">
        <v>83</v>
      </c>
      <c r="G387" s="148" t="s">
        <v>83</v>
      </c>
      <c r="H387" s="148">
        <v>6</v>
      </c>
      <c r="I387" s="148">
        <v>1</v>
      </c>
      <c r="J387" s="148" t="s">
        <v>84</v>
      </c>
      <c r="K387" s="148" t="s">
        <v>85</v>
      </c>
      <c r="L387" s="315">
        <v>4200000</v>
      </c>
      <c r="M387" s="316">
        <v>25200000</v>
      </c>
      <c r="N387" s="148" t="s">
        <v>86</v>
      </c>
      <c r="O387" s="148" t="s">
        <v>79</v>
      </c>
      <c r="P387" s="148" t="s">
        <v>463</v>
      </c>
      <c r="Q387" s="148"/>
      <c r="R387" s="77"/>
      <c r="S387" s="77" t="s">
        <v>28</v>
      </c>
      <c r="T387" s="77">
        <v>8131</v>
      </c>
      <c r="U387" s="317">
        <v>2024110010238</v>
      </c>
      <c r="V387" s="77">
        <v>8</v>
      </c>
      <c r="W387" s="218"/>
      <c r="X387" s="218"/>
      <c r="Y387" s="218"/>
      <c r="Z387" s="218"/>
    </row>
    <row r="388" spans="1:26" ht="15.75" customHeight="1">
      <c r="A388" s="319" t="s">
        <v>1518</v>
      </c>
      <c r="B388" s="148" t="s">
        <v>873</v>
      </c>
      <c r="C388" s="148" t="s">
        <v>31</v>
      </c>
      <c r="D388" s="148">
        <v>80111600</v>
      </c>
      <c r="E388" s="148" t="s">
        <v>2140</v>
      </c>
      <c r="F388" s="148" t="s">
        <v>83</v>
      </c>
      <c r="G388" s="148" t="s">
        <v>83</v>
      </c>
      <c r="H388" s="148">
        <v>5</v>
      </c>
      <c r="I388" s="148">
        <v>1</v>
      </c>
      <c r="J388" s="148" t="s">
        <v>84</v>
      </c>
      <c r="K388" s="148" t="s">
        <v>85</v>
      </c>
      <c r="L388" s="315">
        <v>4200000</v>
      </c>
      <c r="M388" s="318">
        <v>21000000</v>
      </c>
      <c r="N388" s="148" t="s">
        <v>86</v>
      </c>
      <c r="O388" s="148" t="s">
        <v>79</v>
      </c>
      <c r="P388" s="148" t="s">
        <v>463</v>
      </c>
      <c r="Q388" s="148" t="s">
        <v>1919</v>
      </c>
      <c r="R388" s="77"/>
      <c r="S388" s="77" t="s">
        <v>28</v>
      </c>
      <c r="T388" s="77">
        <v>8131</v>
      </c>
      <c r="U388" s="317">
        <v>2024110010238</v>
      </c>
      <c r="V388" s="77">
        <v>8</v>
      </c>
      <c r="W388" s="218"/>
      <c r="X388" s="218"/>
      <c r="Y388" s="218"/>
      <c r="Z388" s="218"/>
    </row>
    <row r="389" spans="1:26" ht="15.75" customHeight="1">
      <c r="A389" s="319" t="s">
        <v>1884</v>
      </c>
      <c r="B389" s="148" t="s">
        <v>874</v>
      </c>
      <c r="C389" s="148" t="s">
        <v>31</v>
      </c>
      <c r="D389" s="148">
        <v>80111600</v>
      </c>
      <c r="E389" s="148" t="s">
        <v>2141</v>
      </c>
      <c r="F389" s="148" t="s">
        <v>83</v>
      </c>
      <c r="G389" s="148" t="s">
        <v>83</v>
      </c>
      <c r="H389" s="148">
        <v>6</v>
      </c>
      <c r="I389" s="148">
        <v>1</v>
      </c>
      <c r="J389" s="148" t="s">
        <v>84</v>
      </c>
      <c r="K389" s="148" t="s">
        <v>85</v>
      </c>
      <c r="L389" s="315">
        <v>3500000</v>
      </c>
      <c r="M389" s="316">
        <v>21000000</v>
      </c>
      <c r="N389" s="148" t="s">
        <v>86</v>
      </c>
      <c r="O389" s="148" t="s">
        <v>79</v>
      </c>
      <c r="P389" s="148" t="s">
        <v>463</v>
      </c>
      <c r="Q389" s="148"/>
      <c r="R389" s="77"/>
      <c r="S389" s="77" t="s">
        <v>28</v>
      </c>
      <c r="T389" s="77">
        <v>8131</v>
      </c>
      <c r="U389" s="317">
        <v>2024110010238</v>
      </c>
      <c r="V389" s="77">
        <v>8</v>
      </c>
      <c r="W389" s="218"/>
      <c r="X389" s="218"/>
      <c r="Y389" s="218"/>
      <c r="Z389" s="218"/>
    </row>
    <row r="390" spans="1:26" ht="15.75" customHeight="1">
      <c r="A390" s="319" t="s">
        <v>1518</v>
      </c>
      <c r="B390" s="148" t="s">
        <v>874</v>
      </c>
      <c r="C390" s="148" t="s">
        <v>31</v>
      </c>
      <c r="D390" s="148">
        <v>80111600</v>
      </c>
      <c r="E390" s="148" t="s">
        <v>2148</v>
      </c>
      <c r="F390" s="148" t="s">
        <v>83</v>
      </c>
      <c r="G390" s="148" t="s">
        <v>83</v>
      </c>
      <c r="H390" s="148">
        <v>5</v>
      </c>
      <c r="I390" s="148">
        <v>1</v>
      </c>
      <c r="J390" s="148" t="s">
        <v>84</v>
      </c>
      <c r="K390" s="148" t="s">
        <v>85</v>
      </c>
      <c r="L390" s="315">
        <v>5000000</v>
      </c>
      <c r="M390" s="318">
        <v>25000000</v>
      </c>
      <c r="N390" s="148" t="s">
        <v>86</v>
      </c>
      <c r="O390" s="148" t="s">
        <v>79</v>
      </c>
      <c r="P390" s="148" t="s">
        <v>463</v>
      </c>
      <c r="Q390" s="148" t="s">
        <v>1919</v>
      </c>
      <c r="R390" s="77"/>
      <c r="S390" s="77" t="s">
        <v>28</v>
      </c>
      <c r="T390" s="77">
        <v>8131</v>
      </c>
      <c r="U390" s="317">
        <v>2024110010238</v>
      </c>
      <c r="V390" s="77">
        <v>8</v>
      </c>
      <c r="W390" s="218"/>
      <c r="X390" s="218"/>
      <c r="Y390" s="218"/>
      <c r="Z390" s="218"/>
    </row>
    <row r="391" spans="1:26" ht="15.75" customHeight="1">
      <c r="A391" s="319" t="s">
        <v>1884</v>
      </c>
      <c r="B391" s="148" t="s">
        <v>875</v>
      </c>
      <c r="C391" s="148" t="s">
        <v>31</v>
      </c>
      <c r="D391" s="148">
        <v>80111600</v>
      </c>
      <c r="E391" s="148" t="s">
        <v>2141</v>
      </c>
      <c r="F391" s="148" t="s">
        <v>83</v>
      </c>
      <c r="G391" s="148" t="s">
        <v>83</v>
      </c>
      <c r="H391" s="148">
        <v>6</v>
      </c>
      <c r="I391" s="148">
        <v>1</v>
      </c>
      <c r="J391" s="148" t="s">
        <v>84</v>
      </c>
      <c r="K391" s="148" t="s">
        <v>85</v>
      </c>
      <c r="L391" s="315">
        <v>3500000</v>
      </c>
      <c r="M391" s="316">
        <v>21000000</v>
      </c>
      <c r="N391" s="148" t="s">
        <v>86</v>
      </c>
      <c r="O391" s="148" t="s">
        <v>79</v>
      </c>
      <c r="P391" s="148" t="s">
        <v>463</v>
      </c>
      <c r="Q391" s="148"/>
      <c r="R391" s="77"/>
      <c r="S391" s="77" t="s">
        <v>28</v>
      </c>
      <c r="T391" s="77">
        <v>8131</v>
      </c>
      <c r="U391" s="317">
        <v>2024110010238</v>
      </c>
      <c r="V391" s="77">
        <v>8</v>
      </c>
      <c r="W391" s="218"/>
      <c r="X391" s="218"/>
      <c r="Y391" s="218"/>
      <c r="Z391" s="218"/>
    </row>
    <row r="392" spans="1:26" ht="15.75" customHeight="1">
      <c r="A392" s="319" t="s">
        <v>1518</v>
      </c>
      <c r="B392" s="148" t="s">
        <v>875</v>
      </c>
      <c r="C392" s="148" t="s">
        <v>31</v>
      </c>
      <c r="D392" s="148">
        <v>80111600</v>
      </c>
      <c r="E392" s="148" t="s">
        <v>2148</v>
      </c>
      <c r="F392" s="148" t="s">
        <v>83</v>
      </c>
      <c r="G392" s="148" t="s">
        <v>83</v>
      </c>
      <c r="H392" s="148">
        <v>5</v>
      </c>
      <c r="I392" s="148">
        <v>1</v>
      </c>
      <c r="J392" s="148" t="s">
        <v>84</v>
      </c>
      <c r="K392" s="148" t="s">
        <v>85</v>
      </c>
      <c r="L392" s="315">
        <v>5000000</v>
      </c>
      <c r="M392" s="318">
        <v>25000000</v>
      </c>
      <c r="N392" s="148" t="s">
        <v>86</v>
      </c>
      <c r="O392" s="148" t="s">
        <v>79</v>
      </c>
      <c r="P392" s="148" t="s">
        <v>463</v>
      </c>
      <c r="Q392" s="148" t="s">
        <v>1919</v>
      </c>
      <c r="R392" s="77"/>
      <c r="S392" s="77" t="s">
        <v>28</v>
      </c>
      <c r="T392" s="77">
        <v>8131</v>
      </c>
      <c r="U392" s="317">
        <v>2024110010238</v>
      </c>
      <c r="V392" s="77">
        <v>8</v>
      </c>
      <c r="W392" s="218"/>
      <c r="X392" s="218"/>
      <c r="Y392" s="218"/>
      <c r="Z392" s="218"/>
    </row>
    <row r="393" spans="1:26" ht="15.75" customHeight="1">
      <c r="A393" s="319" t="s">
        <v>1884</v>
      </c>
      <c r="B393" s="148" t="s">
        <v>876</v>
      </c>
      <c r="C393" s="148" t="s">
        <v>31</v>
      </c>
      <c r="D393" s="148">
        <v>80111600</v>
      </c>
      <c r="E393" s="148" t="s">
        <v>2146</v>
      </c>
      <c r="F393" s="148" t="s">
        <v>82</v>
      </c>
      <c r="G393" s="148" t="s">
        <v>83</v>
      </c>
      <c r="H393" s="148">
        <v>7</v>
      </c>
      <c r="I393" s="148">
        <v>1</v>
      </c>
      <c r="J393" s="148" t="s">
        <v>84</v>
      </c>
      <c r="K393" s="148" t="s">
        <v>85</v>
      </c>
      <c r="L393" s="315">
        <v>3500000</v>
      </c>
      <c r="M393" s="316">
        <v>24500000</v>
      </c>
      <c r="N393" s="148" t="s">
        <v>86</v>
      </c>
      <c r="O393" s="148" t="s">
        <v>79</v>
      </c>
      <c r="P393" s="148" t="s">
        <v>463</v>
      </c>
      <c r="Q393" s="148"/>
      <c r="R393" s="77"/>
      <c r="S393" s="77" t="s">
        <v>28</v>
      </c>
      <c r="T393" s="77">
        <v>8131</v>
      </c>
      <c r="U393" s="317">
        <v>2024110010238</v>
      </c>
      <c r="V393" s="77">
        <v>8</v>
      </c>
      <c r="W393" s="218"/>
      <c r="X393" s="218"/>
      <c r="Y393" s="218"/>
      <c r="Z393" s="218"/>
    </row>
    <row r="394" spans="1:26" ht="15.75" customHeight="1">
      <c r="A394" s="319" t="s">
        <v>1518</v>
      </c>
      <c r="B394" s="148" t="s">
        <v>876</v>
      </c>
      <c r="C394" s="148" t="s">
        <v>31</v>
      </c>
      <c r="D394" s="148">
        <v>80111600</v>
      </c>
      <c r="E394" s="148" t="s">
        <v>2147</v>
      </c>
      <c r="F394" s="148" t="s">
        <v>82</v>
      </c>
      <c r="G394" s="148" t="s">
        <v>83</v>
      </c>
      <c r="H394" s="148">
        <v>5</v>
      </c>
      <c r="I394" s="148">
        <v>1</v>
      </c>
      <c r="J394" s="148" t="s">
        <v>84</v>
      </c>
      <c r="K394" s="148" t="s">
        <v>85</v>
      </c>
      <c r="L394" s="315">
        <v>3800000</v>
      </c>
      <c r="M394" s="318">
        <v>20584000</v>
      </c>
      <c r="N394" s="148" t="s">
        <v>86</v>
      </c>
      <c r="O394" s="148" t="s">
        <v>79</v>
      </c>
      <c r="P394" s="148" t="s">
        <v>463</v>
      </c>
      <c r="Q394" s="148" t="s">
        <v>1919</v>
      </c>
      <c r="R394" s="77"/>
      <c r="S394" s="77" t="s">
        <v>28</v>
      </c>
      <c r="T394" s="77">
        <v>8131</v>
      </c>
      <c r="U394" s="317">
        <v>2024110010238</v>
      </c>
      <c r="V394" s="77">
        <v>8</v>
      </c>
      <c r="W394" s="218"/>
      <c r="X394" s="218"/>
      <c r="Y394" s="218"/>
      <c r="Z394" s="218"/>
    </row>
    <row r="395" spans="1:26" ht="15.75" customHeight="1">
      <c r="A395" s="319" t="s">
        <v>1884</v>
      </c>
      <c r="B395" s="148" t="s">
        <v>1240</v>
      </c>
      <c r="C395" s="148" t="s">
        <v>32</v>
      </c>
      <c r="D395" s="148">
        <v>80111600</v>
      </c>
      <c r="E395" s="148" t="s">
        <v>799</v>
      </c>
      <c r="F395" s="148" t="s">
        <v>83</v>
      </c>
      <c r="G395" s="148" t="s">
        <v>83</v>
      </c>
      <c r="H395" s="148">
        <v>5</v>
      </c>
      <c r="I395" s="148">
        <v>1</v>
      </c>
      <c r="J395" s="148" t="s">
        <v>84</v>
      </c>
      <c r="K395" s="148" t="s">
        <v>85</v>
      </c>
      <c r="L395" s="315">
        <v>4300000</v>
      </c>
      <c r="M395" s="316">
        <v>21500000</v>
      </c>
      <c r="N395" s="148" t="s">
        <v>86</v>
      </c>
      <c r="O395" s="148" t="s">
        <v>79</v>
      </c>
      <c r="P395" s="148" t="s">
        <v>481</v>
      </c>
      <c r="Q395" s="148"/>
      <c r="R395" s="77"/>
      <c r="S395" s="77" t="s">
        <v>28</v>
      </c>
      <c r="T395" s="77">
        <v>8131</v>
      </c>
      <c r="U395" s="317">
        <v>2024110010238</v>
      </c>
      <c r="V395" s="77">
        <v>8</v>
      </c>
      <c r="W395" s="218"/>
      <c r="X395" s="218"/>
      <c r="Y395" s="218"/>
      <c r="Z395" s="218"/>
    </row>
    <row r="396" spans="1:26" ht="15.75" customHeight="1">
      <c r="A396" s="319" t="s">
        <v>1518</v>
      </c>
      <c r="B396" s="148" t="s">
        <v>1240</v>
      </c>
      <c r="C396" s="148" t="s">
        <v>32</v>
      </c>
      <c r="D396" s="148">
        <v>80111600</v>
      </c>
      <c r="E396" s="148" t="s">
        <v>2155</v>
      </c>
      <c r="F396" s="148" t="s">
        <v>83</v>
      </c>
      <c r="G396" s="148" t="s">
        <v>83</v>
      </c>
      <c r="H396" s="148">
        <v>7</v>
      </c>
      <c r="I396" s="148">
        <v>1</v>
      </c>
      <c r="J396" s="148" t="s">
        <v>84</v>
      </c>
      <c r="K396" s="148" t="s">
        <v>85</v>
      </c>
      <c r="L396" s="315">
        <v>4200000</v>
      </c>
      <c r="M396" s="318">
        <v>28800000</v>
      </c>
      <c r="N396" s="148" t="s">
        <v>86</v>
      </c>
      <c r="O396" s="148" t="s">
        <v>79</v>
      </c>
      <c r="P396" s="148" t="s">
        <v>481</v>
      </c>
      <c r="Q396" s="148" t="s">
        <v>1919</v>
      </c>
      <c r="R396" s="77"/>
      <c r="S396" s="77" t="s">
        <v>28</v>
      </c>
      <c r="T396" s="77">
        <v>8131</v>
      </c>
      <c r="U396" s="317">
        <v>2024110010238</v>
      </c>
      <c r="V396" s="77">
        <v>8</v>
      </c>
      <c r="W396" s="218"/>
      <c r="X396" s="218"/>
      <c r="Y396" s="218"/>
      <c r="Z396" s="218"/>
    </row>
    <row r="397" spans="1:26" ht="15.75" customHeight="1">
      <c r="A397" s="319" t="s">
        <v>1884</v>
      </c>
      <c r="B397" s="148" t="s">
        <v>1241</v>
      </c>
      <c r="C397" s="148" t="s">
        <v>31</v>
      </c>
      <c r="D397" s="148">
        <v>80111600</v>
      </c>
      <c r="E397" s="148" t="s">
        <v>2146</v>
      </c>
      <c r="F397" s="148" t="s">
        <v>83</v>
      </c>
      <c r="G397" s="148" t="s">
        <v>83</v>
      </c>
      <c r="H397" s="148">
        <v>6</v>
      </c>
      <c r="I397" s="148">
        <v>1</v>
      </c>
      <c r="J397" s="148" t="s">
        <v>84</v>
      </c>
      <c r="K397" s="148" t="s">
        <v>85</v>
      </c>
      <c r="L397" s="315">
        <v>2900000</v>
      </c>
      <c r="M397" s="316">
        <v>17400000</v>
      </c>
      <c r="N397" s="148" t="s">
        <v>86</v>
      </c>
      <c r="O397" s="148" t="s">
        <v>79</v>
      </c>
      <c r="P397" s="148" t="s">
        <v>463</v>
      </c>
      <c r="Q397" s="148"/>
      <c r="R397" s="77"/>
      <c r="S397" s="77" t="s">
        <v>28</v>
      </c>
      <c r="T397" s="77">
        <v>8131</v>
      </c>
      <c r="U397" s="317">
        <v>2024110010238</v>
      </c>
      <c r="V397" s="77">
        <v>8</v>
      </c>
      <c r="W397" s="218"/>
      <c r="X397" s="218"/>
      <c r="Y397" s="218"/>
      <c r="Z397" s="218"/>
    </row>
    <row r="398" spans="1:26" ht="15.75" customHeight="1">
      <c r="A398" s="319" t="s">
        <v>2163</v>
      </c>
      <c r="B398" s="148" t="s">
        <v>1241</v>
      </c>
      <c r="C398" s="148" t="s">
        <v>31</v>
      </c>
      <c r="D398" s="148">
        <v>80111600</v>
      </c>
      <c r="E398" s="148" t="s">
        <v>2148</v>
      </c>
      <c r="F398" s="148" t="s">
        <v>83</v>
      </c>
      <c r="G398" s="148" t="s">
        <v>83</v>
      </c>
      <c r="H398" s="148">
        <v>6</v>
      </c>
      <c r="I398" s="148">
        <v>1</v>
      </c>
      <c r="J398" s="148" t="s">
        <v>84</v>
      </c>
      <c r="K398" s="148" t="s">
        <v>85</v>
      </c>
      <c r="L398" s="315" t="s">
        <v>1739</v>
      </c>
      <c r="M398" s="148" t="s">
        <v>1739</v>
      </c>
      <c r="N398" s="148" t="s">
        <v>86</v>
      </c>
      <c r="O398" s="148" t="s">
        <v>79</v>
      </c>
      <c r="P398" s="148" t="s">
        <v>463</v>
      </c>
      <c r="Q398" s="148" t="s">
        <v>2164</v>
      </c>
      <c r="R398" s="77"/>
      <c r="S398" s="77" t="s">
        <v>28</v>
      </c>
      <c r="T398" s="77">
        <v>8131</v>
      </c>
      <c r="U398" s="317">
        <v>2024110010238</v>
      </c>
      <c r="V398" s="77">
        <v>8</v>
      </c>
      <c r="W398" s="218"/>
      <c r="X398" s="218"/>
      <c r="Y398" s="218"/>
      <c r="Z398" s="218"/>
    </row>
    <row r="399" spans="1:26" ht="15.75" customHeight="1">
      <c r="A399" s="319" t="s">
        <v>1884</v>
      </c>
      <c r="B399" s="148" t="s">
        <v>1242</v>
      </c>
      <c r="C399" s="148" t="s">
        <v>31</v>
      </c>
      <c r="D399" s="148">
        <v>80111600</v>
      </c>
      <c r="E399" s="148" t="s">
        <v>2146</v>
      </c>
      <c r="F399" s="148" t="s">
        <v>83</v>
      </c>
      <c r="G399" s="148" t="s">
        <v>83</v>
      </c>
      <c r="H399" s="148">
        <v>6</v>
      </c>
      <c r="I399" s="148">
        <v>1</v>
      </c>
      <c r="J399" s="148" t="s">
        <v>84</v>
      </c>
      <c r="K399" s="148" t="s">
        <v>85</v>
      </c>
      <c r="L399" s="315">
        <v>2964000</v>
      </c>
      <c r="M399" s="316">
        <v>17784000</v>
      </c>
      <c r="N399" s="148" t="s">
        <v>86</v>
      </c>
      <c r="O399" s="148" t="s">
        <v>79</v>
      </c>
      <c r="P399" s="148" t="s">
        <v>463</v>
      </c>
      <c r="Q399" s="148"/>
      <c r="R399" s="77"/>
      <c r="S399" s="77" t="s">
        <v>28</v>
      </c>
      <c r="T399" s="77">
        <v>8131</v>
      </c>
      <c r="U399" s="317">
        <v>2024110010238</v>
      </c>
      <c r="V399" s="77">
        <v>8</v>
      </c>
      <c r="W399" s="218"/>
      <c r="X399" s="218"/>
      <c r="Y399" s="218"/>
      <c r="Z399" s="218"/>
    </row>
    <row r="400" spans="1:26" ht="15.75" customHeight="1">
      <c r="A400" s="319" t="s">
        <v>2163</v>
      </c>
      <c r="B400" s="148" t="s">
        <v>1242</v>
      </c>
      <c r="C400" s="148" t="s">
        <v>31</v>
      </c>
      <c r="D400" s="148">
        <v>80111600</v>
      </c>
      <c r="E400" s="148" t="s">
        <v>2146</v>
      </c>
      <c r="F400" s="148" t="s">
        <v>83</v>
      </c>
      <c r="G400" s="148" t="s">
        <v>83</v>
      </c>
      <c r="H400" s="148">
        <v>6</v>
      </c>
      <c r="I400" s="148">
        <v>1</v>
      </c>
      <c r="J400" s="148" t="s">
        <v>84</v>
      </c>
      <c r="K400" s="148" t="s">
        <v>85</v>
      </c>
      <c r="L400" s="315" t="s">
        <v>1739</v>
      </c>
      <c r="M400" s="148" t="s">
        <v>1739</v>
      </c>
      <c r="N400" s="148" t="s">
        <v>86</v>
      </c>
      <c r="O400" s="148" t="s">
        <v>79</v>
      </c>
      <c r="P400" s="148" t="s">
        <v>463</v>
      </c>
      <c r="Q400" s="148" t="s">
        <v>2165</v>
      </c>
      <c r="R400" s="77"/>
      <c r="S400" s="77" t="s">
        <v>28</v>
      </c>
      <c r="T400" s="77">
        <v>8131</v>
      </c>
      <c r="U400" s="317">
        <v>2024110010238</v>
      </c>
      <c r="V400" s="77">
        <v>8</v>
      </c>
      <c r="W400" s="218"/>
      <c r="X400" s="218"/>
      <c r="Y400" s="218"/>
      <c r="Z400" s="218"/>
    </row>
    <row r="401" spans="1:26" ht="15.75" customHeight="1">
      <c r="A401" s="319" t="s">
        <v>1884</v>
      </c>
      <c r="B401" s="148" t="s">
        <v>930</v>
      </c>
      <c r="C401" s="148" t="s">
        <v>22</v>
      </c>
      <c r="D401" s="148">
        <v>80111601</v>
      </c>
      <c r="E401" s="148" t="s">
        <v>2166</v>
      </c>
      <c r="F401" s="148" t="s">
        <v>461</v>
      </c>
      <c r="G401" s="148" t="s">
        <v>461</v>
      </c>
      <c r="H401" s="148">
        <v>6</v>
      </c>
      <c r="I401" s="148">
        <v>1</v>
      </c>
      <c r="J401" s="148" t="s">
        <v>885</v>
      </c>
      <c r="K401" s="148" t="s">
        <v>886</v>
      </c>
      <c r="L401" s="315">
        <v>3156000</v>
      </c>
      <c r="M401" s="318">
        <v>18936000</v>
      </c>
      <c r="N401" s="148" t="s">
        <v>887</v>
      </c>
      <c r="O401" s="148" t="s">
        <v>123</v>
      </c>
      <c r="P401" s="148" t="s">
        <v>888</v>
      </c>
      <c r="Q401" s="148"/>
      <c r="R401" s="77"/>
      <c r="S401" s="77" t="s">
        <v>17</v>
      </c>
      <c r="T401" s="77">
        <v>8146</v>
      </c>
      <c r="U401" s="317">
        <v>2024110010254</v>
      </c>
      <c r="V401" s="77">
        <v>9</v>
      </c>
      <c r="W401" s="218"/>
      <c r="X401" s="218"/>
      <c r="Y401" s="218"/>
      <c r="Z401" s="218"/>
    </row>
    <row r="402" spans="1:26" ht="15.75" customHeight="1">
      <c r="A402" s="319" t="s">
        <v>1518</v>
      </c>
      <c r="B402" s="148" t="s">
        <v>930</v>
      </c>
      <c r="C402" s="148" t="s">
        <v>22</v>
      </c>
      <c r="D402" s="148">
        <v>80111601</v>
      </c>
      <c r="E402" s="148" t="s">
        <v>2167</v>
      </c>
      <c r="F402" s="148" t="s">
        <v>461</v>
      </c>
      <c r="G402" s="148" t="s">
        <v>461</v>
      </c>
      <c r="H402" s="148">
        <v>5</v>
      </c>
      <c r="I402" s="148">
        <v>1</v>
      </c>
      <c r="J402" s="148" t="s">
        <v>885</v>
      </c>
      <c r="K402" s="148" t="s">
        <v>886</v>
      </c>
      <c r="L402" s="315">
        <v>3156000</v>
      </c>
      <c r="M402" s="318">
        <v>15780000</v>
      </c>
      <c r="N402" s="148" t="s">
        <v>887</v>
      </c>
      <c r="O402" s="148" t="s">
        <v>123</v>
      </c>
      <c r="P402" s="148" t="s">
        <v>888</v>
      </c>
      <c r="Q402" s="148" t="s">
        <v>2168</v>
      </c>
      <c r="R402" s="77"/>
      <c r="S402" s="77" t="s">
        <v>17</v>
      </c>
      <c r="T402" s="77">
        <v>8146</v>
      </c>
      <c r="U402" s="317">
        <v>2024110010254</v>
      </c>
      <c r="V402" s="77">
        <v>9</v>
      </c>
      <c r="W402" s="218"/>
      <c r="X402" s="218"/>
      <c r="Y402" s="218"/>
      <c r="Z402" s="218"/>
    </row>
    <row r="403" spans="1:26" ht="15.75" customHeight="1">
      <c r="A403" s="319" t="s">
        <v>1884</v>
      </c>
      <c r="B403" s="148" t="s">
        <v>940</v>
      </c>
      <c r="C403" s="148" t="s">
        <v>22</v>
      </c>
      <c r="D403" s="148">
        <v>80111601</v>
      </c>
      <c r="E403" s="148" t="s">
        <v>2169</v>
      </c>
      <c r="F403" s="148" t="s">
        <v>461</v>
      </c>
      <c r="G403" s="148" t="s">
        <v>461</v>
      </c>
      <c r="H403" s="148">
        <v>4</v>
      </c>
      <c r="I403" s="148">
        <v>1</v>
      </c>
      <c r="J403" s="148" t="s">
        <v>885</v>
      </c>
      <c r="K403" s="148" t="s">
        <v>886</v>
      </c>
      <c r="L403" s="315">
        <v>4500000</v>
      </c>
      <c r="M403" s="318">
        <v>18000000</v>
      </c>
      <c r="N403" s="148" t="s">
        <v>887</v>
      </c>
      <c r="O403" s="148" t="s">
        <v>899</v>
      </c>
      <c r="P403" s="148" t="s">
        <v>888</v>
      </c>
      <c r="Q403" s="148"/>
      <c r="R403" s="77"/>
      <c r="S403" s="77" t="s">
        <v>17</v>
      </c>
      <c r="T403" s="77">
        <v>8146</v>
      </c>
      <c r="U403" s="317">
        <v>2024110010254</v>
      </c>
      <c r="V403" s="77">
        <v>9</v>
      </c>
      <c r="W403" s="218"/>
      <c r="X403" s="218"/>
      <c r="Y403" s="218"/>
      <c r="Z403" s="218"/>
    </row>
    <row r="404" spans="1:26" ht="15.75" customHeight="1">
      <c r="A404" s="319" t="s">
        <v>1518</v>
      </c>
      <c r="B404" s="148" t="s">
        <v>940</v>
      </c>
      <c r="C404" s="148" t="s">
        <v>22</v>
      </c>
      <c r="D404" s="148">
        <v>80111601</v>
      </c>
      <c r="E404" s="148" t="s">
        <v>2170</v>
      </c>
      <c r="F404" s="148" t="s">
        <v>461</v>
      </c>
      <c r="G404" s="148" t="s">
        <v>461</v>
      </c>
      <c r="H404" s="148">
        <v>4</v>
      </c>
      <c r="I404" s="148">
        <v>1</v>
      </c>
      <c r="J404" s="148" t="s">
        <v>885</v>
      </c>
      <c r="K404" s="148" t="s">
        <v>886</v>
      </c>
      <c r="L404" s="315">
        <v>4500000</v>
      </c>
      <c r="M404" s="318">
        <v>18000000</v>
      </c>
      <c r="N404" s="148" t="s">
        <v>887</v>
      </c>
      <c r="O404" s="148" t="s">
        <v>899</v>
      </c>
      <c r="P404" s="148" t="s">
        <v>888</v>
      </c>
      <c r="Q404" s="148" t="s">
        <v>2171</v>
      </c>
      <c r="R404" s="77"/>
      <c r="S404" s="77" t="s">
        <v>17</v>
      </c>
      <c r="T404" s="77">
        <v>8146</v>
      </c>
      <c r="U404" s="317">
        <v>2024110010254</v>
      </c>
      <c r="V404" s="77">
        <v>9</v>
      </c>
      <c r="W404" s="218"/>
      <c r="X404" s="218"/>
      <c r="Y404" s="218"/>
      <c r="Z404" s="218"/>
    </row>
    <row r="405" spans="1:26" ht="15.75" customHeight="1">
      <c r="A405" s="319" t="s">
        <v>1884</v>
      </c>
      <c r="B405" s="148" t="s">
        <v>881</v>
      </c>
      <c r="C405" s="148" t="s">
        <v>20</v>
      </c>
      <c r="D405" s="148">
        <v>80111601</v>
      </c>
      <c r="E405" s="148" t="s">
        <v>2172</v>
      </c>
      <c r="F405" s="148" t="s">
        <v>461</v>
      </c>
      <c r="G405" s="148" t="s">
        <v>461</v>
      </c>
      <c r="H405" s="148">
        <v>6</v>
      </c>
      <c r="I405" s="148">
        <v>1</v>
      </c>
      <c r="J405" s="148" t="s">
        <v>885</v>
      </c>
      <c r="K405" s="148" t="s">
        <v>886</v>
      </c>
      <c r="L405" s="315">
        <v>4400000</v>
      </c>
      <c r="M405" s="318">
        <v>26400000</v>
      </c>
      <c r="N405" s="148" t="s">
        <v>887</v>
      </c>
      <c r="O405" s="148" t="s">
        <v>123</v>
      </c>
      <c r="P405" s="148" t="s">
        <v>888</v>
      </c>
      <c r="Q405" s="148"/>
      <c r="R405" s="77"/>
      <c r="S405" s="77" t="s">
        <v>17</v>
      </c>
      <c r="T405" s="77">
        <v>8146</v>
      </c>
      <c r="U405" s="317">
        <v>2024110010254</v>
      </c>
      <c r="V405" s="77">
        <v>9</v>
      </c>
      <c r="W405" s="218"/>
      <c r="X405" s="218"/>
      <c r="Y405" s="218"/>
      <c r="Z405" s="218"/>
    </row>
    <row r="406" spans="1:26" ht="15.75" customHeight="1">
      <c r="A406" s="319" t="s">
        <v>1518</v>
      </c>
      <c r="B406" s="148" t="s">
        <v>881</v>
      </c>
      <c r="C406" s="148" t="s">
        <v>20</v>
      </c>
      <c r="D406" s="148">
        <v>80111601</v>
      </c>
      <c r="E406" s="148" t="s">
        <v>2173</v>
      </c>
      <c r="F406" s="148" t="s">
        <v>461</v>
      </c>
      <c r="G406" s="148" t="s">
        <v>461</v>
      </c>
      <c r="H406" s="148">
        <v>8</v>
      </c>
      <c r="I406" s="148">
        <v>1</v>
      </c>
      <c r="J406" s="148" t="s">
        <v>885</v>
      </c>
      <c r="K406" s="148" t="s">
        <v>886</v>
      </c>
      <c r="L406" s="315">
        <v>5380000</v>
      </c>
      <c r="M406" s="318">
        <v>43040000</v>
      </c>
      <c r="N406" s="148" t="s">
        <v>887</v>
      </c>
      <c r="O406" s="148" t="s">
        <v>123</v>
      </c>
      <c r="P406" s="148" t="s">
        <v>888</v>
      </c>
      <c r="Q406" s="148" t="s">
        <v>2174</v>
      </c>
      <c r="R406" s="77"/>
      <c r="S406" s="77" t="s">
        <v>17</v>
      </c>
      <c r="T406" s="77">
        <v>8146</v>
      </c>
      <c r="U406" s="317">
        <v>2024110010254</v>
      </c>
      <c r="V406" s="77">
        <v>9</v>
      </c>
      <c r="W406" s="218"/>
      <c r="X406" s="218"/>
      <c r="Y406" s="218"/>
      <c r="Z406" s="218"/>
    </row>
    <row r="407" spans="1:26" ht="15.75" customHeight="1">
      <c r="A407" s="319" t="s">
        <v>1884</v>
      </c>
      <c r="B407" s="148" t="s">
        <v>997</v>
      </c>
      <c r="C407" s="148" t="s">
        <v>23</v>
      </c>
      <c r="D407" s="148">
        <v>80111601</v>
      </c>
      <c r="E407" s="148" t="s">
        <v>2175</v>
      </c>
      <c r="F407" s="148" t="s">
        <v>309</v>
      </c>
      <c r="G407" s="148" t="s">
        <v>309</v>
      </c>
      <c r="H407" s="148">
        <v>4</v>
      </c>
      <c r="I407" s="148">
        <v>1</v>
      </c>
      <c r="J407" s="148" t="s">
        <v>885</v>
      </c>
      <c r="K407" s="148" t="s">
        <v>886</v>
      </c>
      <c r="L407" s="315">
        <v>3157000</v>
      </c>
      <c r="M407" s="318">
        <v>12628000</v>
      </c>
      <c r="N407" s="148" t="s">
        <v>887</v>
      </c>
      <c r="O407" s="148" t="s">
        <v>123</v>
      </c>
      <c r="P407" s="148" t="s">
        <v>888</v>
      </c>
      <c r="Q407" s="148"/>
      <c r="R407" s="77"/>
      <c r="S407" s="77" t="s">
        <v>17</v>
      </c>
      <c r="T407" s="77">
        <v>8146</v>
      </c>
      <c r="U407" s="317">
        <v>2024110010254</v>
      </c>
      <c r="V407" s="77">
        <v>9</v>
      </c>
      <c r="W407" s="218"/>
      <c r="X407" s="218"/>
      <c r="Y407" s="218"/>
      <c r="Z407" s="218"/>
    </row>
    <row r="408" spans="1:26" ht="15.75" customHeight="1">
      <c r="A408" s="319" t="s">
        <v>1518</v>
      </c>
      <c r="B408" s="148" t="s">
        <v>997</v>
      </c>
      <c r="C408" s="148" t="s">
        <v>23</v>
      </c>
      <c r="D408" s="148">
        <v>80111601</v>
      </c>
      <c r="E408" s="148" t="s">
        <v>2175</v>
      </c>
      <c r="F408" s="148" t="s">
        <v>309</v>
      </c>
      <c r="G408" s="148" t="s">
        <v>309</v>
      </c>
      <c r="H408" s="148">
        <v>6</v>
      </c>
      <c r="I408" s="148">
        <v>1</v>
      </c>
      <c r="J408" s="148" t="s">
        <v>885</v>
      </c>
      <c r="K408" s="148" t="s">
        <v>886</v>
      </c>
      <c r="L408" s="315">
        <v>3157000</v>
      </c>
      <c r="M408" s="318">
        <v>18942000</v>
      </c>
      <c r="N408" s="148" t="s">
        <v>887</v>
      </c>
      <c r="O408" s="148" t="s">
        <v>123</v>
      </c>
      <c r="P408" s="148" t="s">
        <v>888</v>
      </c>
      <c r="Q408" s="148" t="s">
        <v>2168</v>
      </c>
      <c r="R408" s="77"/>
      <c r="S408" s="77" t="s">
        <v>17</v>
      </c>
      <c r="T408" s="77">
        <v>8146</v>
      </c>
      <c r="U408" s="317">
        <v>2024110010254</v>
      </c>
      <c r="V408" s="77">
        <v>9</v>
      </c>
      <c r="W408" s="218"/>
      <c r="X408" s="218"/>
      <c r="Y408" s="218"/>
      <c r="Z408" s="218"/>
    </row>
    <row r="409" spans="1:26" ht="15.75" customHeight="1">
      <c r="A409" s="319" t="s">
        <v>1884</v>
      </c>
      <c r="B409" s="148" t="s">
        <v>934</v>
      </c>
      <c r="C409" s="148" t="s">
        <v>22</v>
      </c>
      <c r="D409" s="148">
        <v>80111601</v>
      </c>
      <c r="E409" s="148" t="s">
        <v>1437</v>
      </c>
      <c r="F409" s="148" t="s">
        <v>461</v>
      </c>
      <c r="G409" s="148" t="s">
        <v>461</v>
      </c>
      <c r="H409" s="148">
        <v>6</v>
      </c>
      <c r="I409" s="148">
        <v>1</v>
      </c>
      <c r="J409" s="148" t="s">
        <v>885</v>
      </c>
      <c r="K409" s="148" t="s">
        <v>886</v>
      </c>
      <c r="L409" s="315">
        <v>5500000</v>
      </c>
      <c r="M409" s="318">
        <v>33000000</v>
      </c>
      <c r="N409" s="148" t="s">
        <v>887</v>
      </c>
      <c r="O409" s="148" t="s">
        <v>123</v>
      </c>
      <c r="P409" s="148" t="s">
        <v>888</v>
      </c>
      <c r="Q409" s="148"/>
      <c r="R409" s="77"/>
      <c r="S409" s="77" t="s">
        <v>17</v>
      </c>
      <c r="T409" s="77">
        <v>8146</v>
      </c>
      <c r="U409" s="317">
        <v>2024110010254</v>
      </c>
      <c r="V409" s="77">
        <v>9</v>
      </c>
      <c r="W409" s="218"/>
      <c r="X409" s="218"/>
      <c r="Y409" s="218"/>
      <c r="Z409" s="218"/>
    </row>
    <row r="410" spans="1:26" ht="15.75" customHeight="1">
      <c r="A410" s="319" t="s">
        <v>1518</v>
      </c>
      <c r="B410" s="148" t="s">
        <v>934</v>
      </c>
      <c r="C410" s="148" t="s">
        <v>22</v>
      </c>
      <c r="D410" s="148">
        <v>80111601</v>
      </c>
      <c r="E410" s="148" t="s">
        <v>2176</v>
      </c>
      <c r="F410" s="148" t="s">
        <v>461</v>
      </c>
      <c r="G410" s="148" t="s">
        <v>461</v>
      </c>
      <c r="H410" s="148">
        <v>5</v>
      </c>
      <c r="I410" s="148">
        <v>1</v>
      </c>
      <c r="J410" s="148" t="s">
        <v>885</v>
      </c>
      <c r="K410" s="148" t="s">
        <v>886</v>
      </c>
      <c r="L410" s="315">
        <v>5500000</v>
      </c>
      <c r="M410" s="318">
        <v>27500000</v>
      </c>
      <c r="N410" s="148" t="s">
        <v>887</v>
      </c>
      <c r="O410" s="148" t="s">
        <v>123</v>
      </c>
      <c r="P410" s="148" t="s">
        <v>888</v>
      </c>
      <c r="Q410" s="148" t="s">
        <v>2168</v>
      </c>
      <c r="R410" s="77"/>
      <c r="S410" s="77" t="s">
        <v>17</v>
      </c>
      <c r="T410" s="77">
        <v>8146</v>
      </c>
      <c r="U410" s="317">
        <v>2024110010254</v>
      </c>
      <c r="V410" s="77">
        <v>9</v>
      </c>
      <c r="W410" s="218"/>
      <c r="X410" s="218"/>
      <c r="Y410" s="218"/>
      <c r="Z410" s="218"/>
    </row>
    <row r="411" spans="1:26" ht="15.75" customHeight="1">
      <c r="A411" s="319" t="s">
        <v>1884</v>
      </c>
      <c r="B411" s="148" t="s">
        <v>949</v>
      </c>
      <c r="C411" s="148" t="s">
        <v>22</v>
      </c>
      <c r="D411" s="148">
        <v>80111601</v>
      </c>
      <c r="E411" s="148" t="s">
        <v>2177</v>
      </c>
      <c r="F411" s="148" t="s">
        <v>461</v>
      </c>
      <c r="G411" s="148" t="s">
        <v>461</v>
      </c>
      <c r="H411" s="148">
        <v>6</v>
      </c>
      <c r="I411" s="148">
        <v>1</v>
      </c>
      <c r="J411" s="148" t="s">
        <v>885</v>
      </c>
      <c r="K411" s="148" t="s">
        <v>886</v>
      </c>
      <c r="L411" s="315">
        <v>3600000</v>
      </c>
      <c r="M411" s="318">
        <v>21600000</v>
      </c>
      <c r="N411" s="148" t="s">
        <v>887</v>
      </c>
      <c r="O411" s="148" t="s">
        <v>123</v>
      </c>
      <c r="P411" s="148" t="s">
        <v>888</v>
      </c>
      <c r="Q411" s="148"/>
      <c r="R411" s="77"/>
      <c r="S411" s="77" t="s">
        <v>17</v>
      </c>
      <c r="T411" s="77">
        <v>8146</v>
      </c>
      <c r="U411" s="317">
        <v>2024110010254</v>
      </c>
      <c r="V411" s="77">
        <v>9</v>
      </c>
      <c r="W411" s="218"/>
      <c r="X411" s="218"/>
      <c r="Y411" s="218"/>
      <c r="Z411" s="218"/>
    </row>
    <row r="412" spans="1:26" ht="15.75" customHeight="1">
      <c r="A412" s="319" t="s">
        <v>1518</v>
      </c>
      <c r="B412" s="148" t="s">
        <v>949</v>
      </c>
      <c r="C412" s="148" t="s">
        <v>22</v>
      </c>
      <c r="D412" s="148">
        <v>80111601</v>
      </c>
      <c r="E412" s="148" t="s">
        <v>2178</v>
      </c>
      <c r="F412" s="148" t="s">
        <v>461</v>
      </c>
      <c r="G412" s="148" t="s">
        <v>461</v>
      </c>
      <c r="H412" s="148">
        <v>10</v>
      </c>
      <c r="I412" s="148">
        <v>1</v>
      </c>
      <c r="J412" s="148" t="s">
        <v>885</v>
      </c>
      <c r="K412" s="148" t="s">
        <v>886</v>
      </c>
      <c r="L412" s="315">
        <v>4300000</v>
      </c>
      <c r="M412" s="318">
        <v>43000000</v>
      </c>
      <c r="N412" s="148" t="s">
        <v>887</v>
      </c>
      <c r="O412" s="148" t="s">
        <v>123</v>
      </c>
      <c r="P412" s="148" t="s">
        <v>888</v>
      </c>
      <c r="Q412" s="148" t="s">
        <v>2179</v>
      </c>
      <c r="R412" s="77"/>
      <c r="S412" s="77" t="s">
        <v>17</v>
      </c>
      <c r="T412" s="77">
        <v>8146</v>
      </c>
      <c r="U412" s="317">
        <v>2024110010254</v>
      </c>
      <c r="V412" s="77">
        <v>9</v>
      </c>
      <c r="W412" s="218"/>
      <c r="X412" s="218"/>
      <c r="Y412" s="218"/>
      <c r="Z412" s="218"/>
    </row>
    <row r="413" spans="1:26" ht="15.75" customHeight="1">
      <c r="A413" s="319" t="s">
        <v>1884</v>
      </c>
      <c r="B413" s="148" t="s">
        <v>968</v>
      </c>
      <c r="C413" s="148" t="s">
        <v>23</v>
      </c>
      <c r="D413" s="148">
        <v>80111601</v>
      </c>
      <c r="E413" s="148" t="s">
        <v>2180</v>
      </c>
      <c r="F413" s="148" t="s">
        <v>461</v>
      </c>
      <c r="G413" s="148" t="s">
        <v>461</v>
      </c>
      <c r="H413" s="148">
        <v>6</v>
      </c>
      <c r="I413" s="148">
        <v>1</v>
      </c>
      <c r="J413" s="148" t="s">
        <v>885</v>
      </c>
      <c r="K413" s="148" t="s">
        <v>886</v>
      </c>
      <c r="L413" s="315">
        <v>2253000</v>
      </c>
      <c r="M413" s="318">
        <v>13518000</v>
      </c>
      <c r="N413" s="148" t="s">
        <v>887</v>
      </c>
      <c r="O413" s="148" t="s">
        <v>123</v>
      </c>
      <c r="P413" s="148" t="s">
        <v>888</v>
      </c>
      <c r="Q413" s="148"/>
      <c r="R413" s="77"/>
      <c r="S413" s="77" t="s">
        <v>17</v>
      </c>
      <c r="T413" s="77">
        <v>8146</v>
      </c>
      <c r="U413" s="317">
        <v>2024110010254</v>
      </c>
      <c r="V413" s="77">
        <v>9</v>
      </c>
      <c r="W413" s="218"/>
      <c r="X413" s="218"/>
      <c r="Y413" s="218"/>
      <c r="Z413" s="218"/>
    </row>
    <row r="414" spans="1:26" ht="15.75" customHeight="1">
      <c r="A414" s="319" t="s">
        <v>1518</v>
      </c>
      <c r="B414" s="148" t="s">
        <v>968</v>
      </c>
      <c r="C414" s="148" t="s">
        <v>23</v>
      </c>
      <c r="D414" s="148">
        <v>80111601</v>
      </c>
      <c r="E414" s="148" t="s">
        <v>2180</v>
      </c>
      <c r="F414" s="148" t="s">
        <v>461</v>
      </c>
      <c r="G414" s="148" t="s">
        <v>461</v>
      </c>
      <c r="H414" s="148">
        <v>5</v>
      </c>
      <c r="I414" s="148">
        <v>1</v>
      </c>
      <c r="J414" s="148" t="s">
        <v>885</v>
      </c>
      <c r="K414" s="148" t="s">
        <v>886</v>
      </c>
      <c r="L414" s="315">
        <v>2253000</v>
      </c>
      <c r="M414" s="318">
        <v>11265000</v>
      </c>
      <c r="N414" s="148" t="s">
        <v>887</v>
      </c>
      <c r="O414" s="148" t="s">
        <v>123</v>
      </c>
      <c r="P414" s="148" t="s">
        <v>888</v>
      </c>
      <c r="Q414" s="148" t="s">
        <v>2168</v>
      </c>
      <c r="R414" s="77"/>
      <c r="S414" s="77" t="s">
        <v>17</v>
      </c>
      <c r="T414" s="77">
        <v>8146</v>
      </c>
      <c r="U414" s="317">
        <v>2024110010254</v>
      </c>
      <c r="V414" s="77">
        <v>9</v>
      </c>
      <c r="W414" s="218"/>
      <c r="X414" s="218"/>
      <c r="Y414" s="218"/>
      <c r="Z414" s="218"/>
    </row>
    <row r="415" spans="1:26" ht="15.75" customHeight="1">
      <c r="A415" s="319" t="s">
        <v>1884</v>
      </c>
      <c r="B415" s="148" t="s">
        <v>931</v>
      </c>
      <c r="C415" s="148" t="s">
        <v>22</v>
      </c>
      <c r="D415" s="148">
        <v>80111601</v>
      </c>
      <c r="E415" s="148" t="s">
        <v>2181</v>
      </c>
      <c r="F415" s="148" t="s">
        <v>309</v>
      </c>
      <c r="G415" s="148" t="s">
        <v>309</v>
      </c>
      <c r="H415" s="148">
        <v>4</v>
      </c>
      <c r="I415" s="148">
        <v>1</v>
      </c>
      <c r="J415" s="148" t="s">
        <v>885</v>
      </c>
      <c r="K415" s="148" t="s">
        <v>886</v>
      </c>
      <c r="L415" s="315">
        <v>4400000</v>
      </c>
      <c r="M415" s="318">
        <v>17600000</v>
      </c>
      <c r="N415" s="148" t="s">
        <v>887</v>
      </c>
      <c r="O415" s="148" t="s">
        <v>123</v>
      </c>
      <c r="P415" s="148" t="s">
        <v>888</v>
      </c>
      <c r="Q415" s="148"/>
      <c r="R415" s="77"/>
      <c r="S415" s="77" t="s">
        <v>17</v>
      </c>
      <c r="T415" s="77">
        <v>8146</v>
      </c>
      <c r="U415" s="317">
        <v>2024110010254</v>
      </c>
      <c r="V415" s="77">
        <v>9</v>
      </c>
      <c r="W415" s="218"/>
      <c r="X415" s="218"/>
      <c r="Y415" s="218"/>
      <c r="Z415" s="218"/>
    </row>
    <row r="416" spans="1:26" ht="15.75" customHeight="1">
      <c r="A416" s="319" t="s">
        <v>1518</v>
      </c>
      <c r="B416" s="148" t="s">
        <v>931</v>
      </c>
      <c r="C416" s="148" t="s">
        <v>22</v>
      </c>
      <c r="D416" s="148">
        <v>80111601</v>
      </c>
      <c r="E416" s="148" t="s">
        <v>2181</v>
      </c>
      <c r="F416" s="148" t="s">
        <v>309</v>
      </c>
      <c r="G416" s="148" t="s">
        <v>309</v>
      </c>
      <c r="H416" s="148">
        <v>5</v>
      </c>
      <c r="I416" s="148">
        <v>1</v>
      </c>
      <c r="J416" s="148" t="s">
        <v>885</v>
      </c>
      <c r="K416" s="148" t="s">
        <v>886</v>
      </c>
      <c r="L416" s="315">
        <v>4400000</v>
      </c>
      <c r="M416" s="318">
        <v>22000000</v>
      </c>
      <c r="N416" s="148" t="s">
        <v>887</v>
      </c>
      <c r="O416" s="148" t="s">
        <v>123</v>
      </c>
      <c r="P416" s="148" t="s">
        <v>888</v>
      </c>
      <c r="Q416" s="148" t="s">
        <v>2168</v>
      </c>
      <c r="R416" s="77"/>
      <c r="S416" s="77" t="s">
        <v>17</v>
      </c>
      <c r="T416" s="77">
        <v>8146</v>
      </c>
      <c r="U416" s="317">
        <v>2024110010254</v>
      </c>
      <c r="V416" s="77">
        <v>9</v>
      </c>
      <c r="W416" s="218"/>
      <c r="X416" s="218"/>
      <c r="Y416" s="218"/>
      <c r="Z416" s="218"/>
    </row>
    <row r="417" spans="1:26" ht="15.75" customHeight="1">
      <c r="A417" s="319" t="s">
        <v>1884</v>
      </c>
      <c r="B417" s="148" t="s">
        <v>882</v>
      </c>
      <c r="C417" s="148" t="s">
        <v>20</v>
      </c>
      <c r="D417" s="148">
        <v>80111601</v>
      </c>
      <c r="E417" s="148" t="s">
        <v>1420</v>
      </c>
      <c r="F417" s="148" t="s">
        <v>461</v>
      </c>
      <c r="G417" s="148" t="s">
        <v>461</v>
      </c>
      <c r="H417" s="148">
        <v>6</v>
      </c>
      <c r="I417" s="148">
        <v>1</v>
      </c>
      <c r="J417" s="148" t="s">
        <v>885</v>
      </c>
      <c r="K417" s="148" t="s">
        <v>886</v>
      </c>
      <c r="L417" s="315">
        <v>4277000</v>
      </c>
      <c r="M417" s="318">
        <v>25662000</v>
      </c>
      <c r="N417" s="148" t="s">
        <v>887</v>
      </c>
      <c r="O417" s="148" t="s">
        <v>123</v>
      </c>
      <c r="P417" s="148" t="s">
        <v>888</v>
      </c>
      <c r="Q417" s="148"/>
      <c r="R417" s="77"/>
      <c r="S417" s="77" t="s">
        <v>17</v>
      </c>
      <c r="T417" s="77">
        <v>8146</v>
      </c>
      <c r="U417" s="317">
        <v>2024110010254</v>
      </c>
      <c r="V417" s="77">
        <v>9</v>
      </c>
      <c r="W417" s="218"/>
      <c r="X417" s="218"/>
      <c r="Y417" s="218"/>
      <c r="Z417" s="218"/>
    </row>
    <row r="418" spans="1:26" ht="15.75" customHeight="1">
      <c r="A418" s="319" t="s">
        <v>1518</v>
      </c>
      <c r="B418" s="148" t="s">
        <v>882</v>
      </c>
      <c r="C418" s="148" t="s">
        <v>20</v>
      </c>
      <c r="D418" s="148">
        <v>80111601</v>
      </c>
      <c r="E418" s="148" t="s">
        <v>1420</v>
      </c>
      <c r="F418" s="148" t="s">
        <v>461</v>
      </c>
      <c r="G418" s="148" t="s">
        <v>461</v>
      </c>
      <c r="H418" s="148">
        <v>5</v>
      </c>
      <c r="I418" s="148">
        <v>1</v>
      </c>
      <c r="J418" s="148" t="s">
        <v>885</v>
      </c>
      <c r="K418" s="148" t="s">
        <v>886</v>
      </c>
      <c r="L418" s="315">
        <v>4277000</v>
      </c>
      <c r="M418" s="318">
        <v>21385000</v>
      </c>
      <c r="N418" s="148" t="s">
        <v>887</v>
      </c>
      <c r="O418" s="148" t="s">
        <v>123</v>
      </c>
      <c r="P418" s="148" t="s">
        <v>888</v>
      </c>
      <c r="Q418" s="148" t="s">
        <v>2168</v>
      </c>
      <c r="R418" s="77"/>
      <c r="S418" s="77" t="s">
        <v>17</v>
      </c>
      <c r="T418" s="77">
        <v>8146</v>
      </c>
      <c r="U418" s="317">
        <v>2024110010254</v>
      </c>
      <c r="V418" s="77">
        <v>9</v>
      </c>
      <c r="W418" s="218"/>
      <c r="X418" s="218"/>
      <c r="Y418" s="218"/>
      <c r="Z418" s="218"/>
    </row>
    <row r="419" spans="1:26" ht="15.75" customHeight="1">
      <c r="A419" s="319" t="s">
        <v>1884</v>
      </c>
      <c r="B419" s="148" t="s">
        <v>971</v>
      </c>
      <c r="C419" s="148" t="s">
        <v>23</v>
      </c>
      <c r="D419" s="148">
        <v>80111601</v>
      </c>
      <c r="E419" s="148" t="s">
        <v>2182</v>
      </c>
      <c r="F419" s="148" t="s">
        <v>461</v>
      </c>
      <c r="G419" s="148" t="s">
        <v>461</v>
      </c>
      <c r="H419" s="148">
        <v>6</v>
      </c>
      <c r="I419" s="148">
        <v>1</v>
      </c>
      <c r="J419" s="148" t="s">
        <v>885</v>
      </c>
      <c r="K419" s="148" t="s">
        <v>886</v>
      </c>
      <c r="L419" s="315">
        <v>2253000</v>
      </c>
      <c r="M419" s="318">
        <v>13518000</v>
      </c>
      <c r="N419" s="148" t="s">
        <v>887</v>
      </c>
      <c r="O419" s="148" t="s">
        <v>123</v>
      </c>
      <c r="P419" s="148" t="s">
        <v>888</v>
      </c>
      <c r="Q419" s="148"/>
      <c r="R419" s="77"/>
      <c r="S419" s="77" t="s">
        <v>17</v>
      </c>
      <c r="T419" s="77">
        <v>8146</v>
      </c>
      <c r="U419" s="317">
        <v>2024110010254</v>
      </c>
      <c r="V419" s="77">
        <v>9</v>
      </c>
      <c r="W419" s="218"/>
      <c r="X419" s="218"/>
      <c r="Y419" s="218"/>
      <c r="Z419" s="218"/>
    </row>
    <row r="420" spans="1:26" ht="15.75" customHeight="1">
      <c r="A420" s="319" t="s">
        <v>1518</v>
      </c>
      <c r="B420" s="148" t="s">
        <v>971</v>
      </c>
      <c r="C420" s="148" t="s">
        <v>23</v>
      </c>
      <c r="D420" s="148">
        <v>80111601</v>
      </c>
      <c r="E420" s="148" t="s">
        <v>2182</v>
      </c>
      <c r="F420" s="148" t="s">
        <v>461</v>
      </c>
      <c r="G420" s="148" t="s">
        <v>461</v>
      </c>
      <c r="H420" s="148">
        <v>5</v>
      </c>
      <c r="I420" s="148">
        <v>1</v>
      </c>
      <c r="J420" s="148" t="s">
        <v>885</v>
      </c>
      <c r="K420" s="148" t="s">
        <v>886</v>
      </c>
      <c r="L420" s="315">
        <v>2253000</v>
      </c>
      <c r="M420" s="318">
        <v>11265000</v>
      </c>
      <c r="N420" s="148" t="s">
        <v>887</v>
      </c>
      <c r="O420" s="148" t="s">
        <v>123</v>
      </c>
      <c r="P420" s="148" t="s">
        <v>888</v>
      </c>
      <c r="Q420" s="148" t="s">
        <v>2168</v>
      </c>
      <c r="R420" s="77"/>
      <c r="S420" s="77" t="s">
        <v>17</v>
      </c>
      <c r="T420" s="77">
        <v>8146</v>
      </c>
      <c r="U420" s="317">
        <v>2024110010254</v>
      </c>
      <c r="V420" s="77">
        <v>9</v>
      </c>
      <c r="W420" s="218"/>
      <c r="X420" s="218"/>
      <c r="Y420" s="218"/>
      <c r="Z420" s="218"/>
    </row>
    <row r="421" spans="1:26" ht="15.75" customHeight="1">
      <c r="A421" s="319" t="s">
        <v>1884</v>
      </c>
      <c r="B421" s="148" t="s">
        <v>980</v>
      </c>
      <c r="C421" s="148" t="s">
        <v>23</v>
      </c>
      <c r="D421" s="148">
        <v>80111601</v>
      </c>
      <c r="E421" s="148" t="s">
        <v>2183</v>
      </c>
      <c r="F421" s="148" t="s">
        <v>461</v>
      </c>
      <c r="G421" s="148" t="s">
        <v>461</v>
      </c>
      <c r="H421" s="148">
        <v>6</v>
      </c>
      <c r="I421" s="148">
        <v>1</v>
      </c>
      <c r="J421" s="148" t="s">
        <v>885</v>
      </c>
      <c r="K421" s="148" t="s">
        <v>886</v>
      </c>
      <c r="L421" s="315">
        <v>4500000</v>
      </c>
      <c r="M421" s="318">
        <v>27000000</v>
      </c>
      <c r="N421" s="148" t="s">
        <v>887</v>
      </c>
      <c r="O421" s="148" t="s">
        <v>123</v>
      </c>
      <c r="P421" s="148" t="s">
        <v>888</v>
      </c>
      <c r="Q421" s="148"/>
      <c r="R421" s="77"/>
      <c r="S421" s="77" t="s">
        <v>17</v>
      </c>
      <c r="T421" s="77">
        <v>8146</v>
      </c>
      <c r="U421" s="317">
        <v>2024110010254</v>
      </c>
      <c r="V421" s="77">
        <v>9</v>
      </c>
      <c r="W421" s="218"/>
      <c r="X421" s="218"/>
      <c r="Y421" s="218"/>
      <c r="Z421" s="218"/>
    </row>
    <row r="422" spans="1:26" ht="15.75" customHeight="1">
      <c r="A422" s="319" t="s">
        <v>1518</v>
      </c>
      <c r="B422" s="148" t="s">
        <v>980</v>
      </c>
      <c r="C422" s="148" t="s">
        <v>23</v>
      </c>
      <c r="D422" s="148">
        <v>80111601</v>
      </c>
      <c r="E422" s="148" t="s">
        <v>2183</v>
      </c>
      <c r="F422" s="148" t="s">
        <v>461</v>
      </c>
      <c r="G422" s="148" t="s">
        <v>461</v>
      </c>
      <c r="H422" s="148">
        <v>5</v>
      </c>
      <c r="I422" s="148">
        <v>1</v>
      </c>
      <c r="J422" s="148" t="s">
        <v>885</v>
      </c>
      <c r="K422" s="148" t="s">
        <v>886</v>
      </c>
      <c r="L422" s="315">
        <v>4500000</v>
      </c>
      <c r="M422" s="318">
        <v>22500000</v>
      </c>
      <c r="N422" s="148" t="s">
        <v>887</v>
      </c>
      <c r="O422" s="148" t="s">
        <v>123</v>
      </c>
      <c r="P422" s="148" t="s">
        <v>888</v>
      </c>
      <c r="Q422" s="148" t="s">
        <v>2168</v>
      </c>
      <c r="R422" s="77"/>
      <c r="S422" s="77" t="s">
        <v>17</v>
      </c>
      <c r="T422" s="77">
        <v>8146</v>
      </c>
      <c r="U422" s="317">
        <v>2024110010254</v>
      </c>
      <c r="V422" s="77">
        <v>9</v>
      </c>
      <c r="W422" s="218"/>
      <c r="X422" s="218"/>
      <c r="Y422" s="218"/>
      <c r="Z422" s="218"/>
    </row>
    <row r="423" spans="1:26" ht="15.75" customHeight="1">
      <c r="A423" s="319" t="s">
        <v>1884</v>
      </c>
      <c r="B423" s="148" t="s">
        <v>910</v>
      </c>
      <c r="C423" s="148" t="s">
        <v>22</v>
      </c>
      <c r="D423" s="148">
        <v>80111601</v>
      </c>
      <c r="E423" s="148" t="s">
        <v>2184</v>
      </c>
      <c r="F423" s="148" t="s">
        <v>309</v>
      </c>
      <c r="G423" s="148" t="s">
        <v>309</v>
      </c>
      <c r="H423" s="148">
        <v>4</v>
      </c>
      <c r="I423" s="148">
        <v>1</v>
      </c>
      <c r="J423" s="148" t="s">
        <v>885</v>
      </c>
      <c r="K423" s="148" t="s">
        <v>886</v>
      </c>
      <c r="L423" s="315">
        <v>3156000</v>
      </c>
      <c r="M423" s="318">
        <v>12624000</v>
      </c>
      <c r="N423" s="148" t="s">
        <v>887</v>
      </c>
      <c r="O423" s="148" t="s">
        <v>123</v>
      </c>
      <c r="P423" s="148" t="s">
        <v>888</v>
      </c>
      <c r="Q423" s="148"/>
      <c r="R423" s="77"/>
      <c r="S423" s="77" t="s">
        <v>17</v>
      </c>
      <c r="T423" s="77">
        <v>8146</v>
      </c>
      <c r="U423" s="317">
        <v>2024110010254</v>
      </c>
      <c r="V423" s="77">
        <v>9</v>
      </c>
      <c r="W423" s="218"/>
      <c r="X423" s="218"/>
      <c r="Y423" s="218"/>
      <c r="Z423" s="218"/>
    </row>
    <row r="424" spans="1:26" ht="15.75" customHeight="1">
      <c r="A424" s="319" t="s">
        <v>1518</v>
      </c>
      <c r="B424" s="148" t="s">
        <v>910</v>
      </c>
      <c r="C424" s="148" t="s">
        <v>22</v>
      </c>
      <c r="D424" s="148">
        <v>80111601</v>
      </c>
      <c r="E424" s="148" t="s">
        <v>2185</v>
      </c>
      <c r="F424" s="148" t="s">
        <v>309</v>
      </c>
      <c r="G424" s="148" t="s">
        <v>309</v>
      </c>
      <c r="H424" s="148">
        <v>5</v>
      </c>
      <c r="I424" s="148">
        <v>1</v>
      </c>
      <c r="J424" s="148" t="s">
        <v>885</v>
      </c>
      <c r="K424" s="148" t="s">
        <v>886</v>
      </c>
      <c r="L424" s="315">
        <v>4000000</v>
      </c>
      <c r="M424" s="318">
        <v>20000000</v>
      </c>
      <c r="N424" s="148" t="s">
        <v>887</v>
      </c>
      <c r="O424" s="148" t="s">
        <v>123</v>
      </c>
      <c r="P424" s="148" t="s">
        <v>888</v>
      </c>
      <c r="Q424" s="148" t="s">
        <v>2179</v>
      </c>
      <c r="R424" s="77"/>
      <c r="S424" s="77" t="s">
        <v>17</v>
      </c>
      <c r="T424" s="77">
        <v>8146</v>
      </c>
      <c r="U424" s="317">
        <v>2024110010254</v>
      </c>
      <c r="V424" s="77">
        <v>9</v>
      </c>
      <c r="W424" s="218"/>
      <c r="X424" s="218"/>
      <c r="Y424" s="218"/>
      <c r="Z424" s="218"/>
    </row>
    <row r="425" spans="1:26" ht="15.75" customHeight="1">
      <c r="A425" s="319" t="s">
        <v>1884</v>
      </c>
      <c r="B425" s="148" t="s">
        <v>952</v>
      </c>
      <c r="C425" s="148" t="s">
        <v>22</v>
      </c>
      <c r="D425" s="148">
        <v>80111601</v>
      </c>
      <c r="E425" s="148" t="s">
        <v>1440</v>
      </c>
      <c r="F425" s="148" t="s">
        <v>309</v>
      </c>
      <c r="G425" s="148" t="s">
        <v>309</v>
      </c>
      <c r="H425" s="148">
        <v>4</v>
      </c>
      <c r="I425" s="148">
        <v>1</v>
      </c>
      <c r="J425" s="148" t="s">
        <v>885</v>
      </c>
      <c r="K425" s="148" t="s">
        <v>886</v>
      </c>
      <c r="L425" s="315">
        <v>2253000</v>
      </c>
      <c r="M425" s="318">
        <v>9012000</v>
      </c>
      <c r="N425" s="148" t="s">
        <v>887</v>
      </c>
      <c r="O425" s="148" t="s">
        <v>123</v>
      </c>
      <c r="P425" s="148" t="s">
        <v>888</v>
      </c>
      <c r="Q425" s="148"/>
      <c r="R425" s="77"/>
      <c r="S425" s="77" t="s">
        <v>17</v>
      </c>
      <c r="T425" s="77">
        <v>8146</v>
      </c>
      <c r="U425" s="317">
        <v>2024110010254</v>
      </c>
      <c r="V425" s="77">
        <v>9</v>
      </c>
      <c r="W425" s="218"/>
      <c r="X425" s="218"/>
      <c r="Y425" s="218"/>
      <c r="Z425" s="218"/>
    </row>
    <row r="426" spans="1:26" ht="15.75" customHeight="1">
      <c r="A426" s="319" t="s">
        <v>1518</v>
      </c>
      <c r="B426" s="148" t="s">
        <v>952</v>
      </c>
      <c r="C426" s="148" t="s">
        <v>22</v>
      </c>
      <c r="D426" s="148">
        <v>80111601</v>
      </c>
      <c r="E426" s="148" t="s">
        <v>1440</v>
      </c>
      <c r="F426" s="148" t="s">
        <v>309</v>
      </c>
      <c r="G426" s="148" t="s">
        <v>309</v>
      </c>
      <c r="H426" s="148">
        <v>5</v>
      </c>
      <c r="I426" s="148">
        <v>1</v>
      </c>
      <c r="J426" s="148" t="s">
        <v>885</v>
      </c>
      <c r="K426" s="148" t="s">
        <v>886</v>
      </c>
      <c r="L426" s="315">
        <v>2253000</v>
      </c>
      <c r="M426" s="318">
        <v>11265000</v>
      </c>
      <c r="N426" s="148" t="s">
        <v>887</v>
      </c>
      <c r="O426" s="148" t="s">
        <v>123</v>
      </c>
      <c r="P426" s="148" t="s">
        <v>888</v>
      </c>
      <c r="Q426" s="148" t="s">
        <v>2168</v>
      </c>
      <c r="R426" s="77"/>
      <c r="S426" s="77" t="s">
        <v>17</v>
      </c>
      <c r="T426" s="77">
        <v>8146</v>
      </c>
      <c r="U426" s="317">
        <v>2024110010254</v>
      </c>
      <c r="V426" s="77">
        <v>9</v>
      </c>
      <c r="W426" s="218"/>
      <c r="X426" s="218"/>
      <c r="Y426" s="218"/>
      <c r="Z426" s="218"/>
    </row>
    <row r="427" spans="1:26" ht="15.75" customHeight="1">
      <c r="A427" s="319" t="s">
        <v>1884</v>
      </c>
      <c r="B427" s="148" t="s">
        <v>877</v>
      </c>
      <c r="C427" s="148" t="s">
        <v>20</v>
      </c>
      <c r="D427" s="148">
        <v>80111601</v>
      </c>
      <c r="E427" s="148" t="s">
        <v>2186</v>
      </c>
      <c r="F427" s="148" t="s">
        <v>461</v>
      </c>
      <c r="G427" s="148" t="s">
        <v>461</v>
      </c>
      <c r="H427" s="148">
        <v>6</v>
      </c>
      <c r="I427" s="148">
        <v>1</v>
      </c>
      <c r="J427" s="148" t="s">
        <v>885</v>
      </c>
      <c r="K427" s="148" t="s">
        <v>886</v>
      </c>
      <c r="L427" s="315">
        <v>4400000</v>
      </c>
      <c r="M427" s="318">
        <v>26400000</v>
      </c>
      <c r="N427" s="148" t="s">
        <v>887</v>
      </c>
      <c r="O427" s="148" t="s">
        <v>123</v>
      </c>
      <c r="P427" s="148" t="s">
        <v>888</v>
      </c>
      <c r="Q427" s="148"/>
      <c r="R427" s="77"/>
      <c r="S427" s="77" t="s">
        <v>17</v>
      </c>
      <c r="T427" s="77">
        <v>8146</v>
      </c>
      <c r="U427" s="317">
        <v>2024110010254</v>
      </c>
      <c r="V427" s="77">
        <v>9</v>
      </c>
      <c r="W427" s="218"/>
      <c r="X427" s="218"/>
      <c r="Y427" s="218"/>
      <c r="Z427" s="218"/>
    </row>
    <row r="428" spans="1:26" ht="15.75" customHeight="1">
      <c r="A428" s="319" t="s">
        <v>1518</v>
      </c>
      <c r="B428" s="148" t="s">
        <v>877</v>
      </c>
      <c r="C428" s="148" t="s">
        <v>20</v>
      </c>
      <c r="D428" s="148">
        <v>80111601</v>
      </c>
      <c r="E428" s="148" t="s">
        <v>2187</v>
      </c>
      <c r="F428" s="148" t="s">
        <v>461</v>
      </c>
      <c r="G428" s="148" t="s">
        <v>461</v>
      </c>
      <c r="H428" s="148">
        <v>8</v>
      </c>
      <c r="I428" s="148">
        <v>1</v>
      </c>
      <c r="J428" s="148" t="s">
        <v>885</v>
      </c>
      <c r="K428" s="148" t="s">
        <v>886</v>
      </c>
      <c r="L428" s="315">
        <v>5000000</v>
      </c>
      <c r="M428" s="318">
        <v>40000000</v>
      </c>
      <c r="N428" s="148" t="s">
        <v>887</v>
      </c>
      <c r="O428" s="148" t="s">
        <v>123</v>
      </c>
      <c r="P428" s="148" t="s">
        <v>888</v>
      </c>
      <c r="Q428" s="148" t="s">
        <v>2179</v>
      </c>
      <c r="R428" s="77"/>
      <c r="S428" s="77" t="s">
        <v>17</v>
      </c>
      <c r="T428" s="77">
        <v>8146</v>
      </c>
      <c r="U428" s="317">
        <v>2024110010254</v>
      </c>
      <c r="V428" s="77">
        <v>9</v>
      </c>
      <c r="W428" s="218"/>
      <c r="X428" s="218"/>
      <c r="Y428" s="218"/>
      <c r="Z428" s="218"/>
    </row>
    <row r="429" spans="1:26" ht="15.75" customHeight="1">
      <c r="A429" s="319" t="s">
        <v>1884</v>
      </c>
      <c r="B429" s="148" t="s">
        <v>969</v>
      </c>
      <c r="C429" s="148" t="s">
        <v>23</v>
      </c>
      <c r="D429" s="148">
        <v>80111601</v>
      </c>
      <c r="E429" s="148" t="s">
        <v>2188</v>
      </c>
      <c r="F429" s="148" t="s">
        <v>309</v>
      </c>
      <c r="G429" s="148" t="s">
        <v>309</v>
      </c>
      <c r="H429" s="148">
        <v>4</v>
      </c>
      <c r="I429" s="148">
        <v>1</v>
      </c>
      <c r="J429" s="148" t="s">
        <v>885</v>
      </c>
      <c r="K429" s="148" t="s">
        <v>886</v>
      </c>
      <c r="L429" s="315">
        <v>4277000</v>
      </c>
      <c r="M429" s="318">
        <v>17108000</v>
      </c>
      <c r="N429" s="148" t="s">
        <v>887</v>
      </c>
      <c r="O429" s="148" t="s">
        <v>123</v>
      </c>
      <c r="P429" s="148" t="s">
        <v>888</v>
      </c>
      <c r="Q429" s="148"/>
      <c r="R429" s="77"/>
      <c r="S429" s="77" t="s">
        <v>17</v>
      </c>
      <c r="T429" s="77">
        <v>8146</v>
      </c>
      <c r="U429" s="317">
        <v>2024110010254</v>
      </c>
      <c r="V429" s="77">
        <v>9</v>
      </c>
      <c r="W429" s="218"/>
      <c r="X429" s="218"/>
      <c r="Y429" s="218"/>
      <c r="Z429" s="218"/>
    </row>
    <row r="430" spans="1:26" ht="15.75" customHeight="1">
      <c r="A430" s="319" t="s">
        <v>1518</v>
      </c>
      <c r="B430" s="148" t="s">
        <v>969</v>
      </c>
      <c r="C430" s="148" t="s">
        <v>23</v>
      </c>
      <c r="D430" s="148">
        <v>80111601</v>
      </c>
      <c r="E430" s="148" t="s">
        <v>2188</v>
      </c>
      <c r="F430" s="148" t="s">
        <v>309</v>
      </c>
      <c r="G430" s="148" t="s">
        <v>309</v>
      </c>
      <c r="H430" s="148">
        <v>8.5</v>
      </c>
      <c r="I430" s="148">
        <v>1</v>
      </c>
      <c r="J430" s="148" t="s">
        <v>885</v>
      </c>
      <c r="K430" s="148" t="s">
        <v>886</v>
      </c>
      <c r="L430" s="315">
        <v>4277000</v>
      </c>
      <c r="M430" s="318">
        <v>36354500</v>
      </c>
      <c r="N430" s="148" t="s">
        <v>887</v>
      </c>
      <c r="O430" s="148" t="s">
        <v>123</v>
      </c>
      <c r="P430" s="148" t="s">
        <v>888</v>
      </c>
      <c r="Q430" s="148" t="s">
        <v>2189</v>
      </c>
      <c r="R430" s="77"/>
      <c r="S430" s="77" t="s">
        <v>17</v>
      </c>
      <c r="T430" s="77">
        <v>8146</v>
      </c>
      <c r="U430" s="317">
        <v>2024110010254</v>
      </c>
      <c r="V430" s="77">
        <v>9</v>
      </c>
      <c r="W430" s="218"/>
      <c r="X430" s="218"/>
      <c r="Y430" s="218"/>
      <c r="Z430" s="218"/>
    </row>
    <row r="431" spans="1:26" ht="15.75" customHeight="1">
      <c r="A431" s="319" t="s">
        <v>1884</v>
      </c>
      <c r="B431" s="148" t="s">
        <v>937</v>
      </c>
      <c r="C431" s="148" t="s">
        <v>22</v>
      </c>
      <c r="D431" s="148">
        <v>80111601</v>
      </c>
      <c r="E431" s="148" t="s">
        <v>933</v>
      </c>
      <c r="F431" s="148" t="s">
        <v>309</v>
      </c>
      <c r="G431" s="148" t="s">
        <v>309</v>
      </c>
      <c r="H431" s="148">
        <v>4</v>
      </c>
      <c r="I431" s="148">
        <v>1</v>
      </c>
      <c r="J431" s="148" t="s">
        <v>885</v>
      </c>
      <c r="K431" s="148" t="s">
        <v>886</v>
      </c>
      <c r="L431" s="315">
        <v>4000000</v>
      </c>
      <c r="M431" s="318">
        <v>16000000</v>
      </c>
      <c r="N431" s="148" t="s">
        <v>887</v>
      </c>
      <c r="O431" s="148" t="s">
        <v>123</v>
      </c>
      <c r="P431" s="148" t="s">
        <v>888</v>
      </c>
      <c r="Q431" s="148"/>
      <c r="R431" s="77"/>
      <c r="S431" s="77" t="s">
        <v>17</v>
      </c>
      <c r="T431" s="77">
        <v>8146</v>
      </c>
      <c r="U431" s="317">
        <v>2024110010254</v>
      </c>
      <c r="V431" s="77">
        <v>9</v>
      </c>
      <c r="W431" s="218"/>
      <c r="X431" s="218"/>
      <c r="Y431" s="218"/>
      <c r="Z431" s="218"/>
    </row>
    <row r="432" spans="1:26" ht="15.75" customHeight="1">
      <c r="A432" s="319" t="s">
        <v>1518</v>
      </c>
      <c r="B432" s="148" t="s">
        <v>937</v>
      </c>
      <c r="C432" s="148" t="s">
        <v>22</v>
      </c>
      <c r="D432" s="148">
        <v>80111601</v>
      </c>
      <c r="E432" s="148" t="s">
        <v>933</v>
      </c>
      <c r="F432" s="148" t="s">
        <v>309</v>
      </c>
      <c r="G432" s="148" t="s">
        <v>309</v>
      </c>
      <c r="H432" s="148">
        <v>5</v>
      </c>
      <c r="I432" s="148">
        <v>1</v>
      </c>
      <c r="J432" s="148" t="s">
        <v>885</v>
      </c>
      <c r="K432" s="148" t="s">
        <v>886</v>
      </c>
      <c r="L432" s="315">
        <v>4000000</v>
      </c>
      <c r="M432" s="318">
        <v>20000000</v>
      </c>
      <c r="N432" s="148" t="s">
        <v>887</v>
      </c>
      <c r="O432" s="148" t="s">
        <v>123</v>
      </c>
      <c r="P432" s="148" t="s">
        <v>888</v>
      </c>
      <c r="Q432" s="148" t="s">
        <v>2168</v>
      </c>
      <c r="R432" s="77"/>
      <c r="S432" s="77" t="s">
        <v>17</v>
      </c>
      <c r="T432" s="77">
        <v>8146</v>
      </c>
      <c r="U432" s="317">
        <v>2024110010254</v>
      </c>
      <c r="V432" s="77">
        <v>9</v>
      </c>
      <c r="W432" s="218"/>
      <c r="X432" s="218"/>
      <c r="Y432" s="218"/>
      <c r="Z432" s="218"/>
    </row>
    <row r="433" spans="1:26" ht="15.75" customHeight="1">
      <c r="A433" s="319" t="s">
        <v>1884</v>
      </c>
      <c r="B433" s="148" t="s">
        <v>989</v>
      </c>
      <c r="C433" s="148" t="s">
        <v>23</v>
      </c>
      <c r="D433" s="148">
        <v>80111601</v>
      </c>
      <c r="E433" s="148" t="s">
        <v>1892</v>
      </c>
      <c r="F433" s="148" t="s">
        <v>309</v>
      </c>
      <c r="G433" s="148" t="s">
        <v>309</v>
      </c>
      <c r="H433" s="148">
        <v>4</v>
      </c>
      <c r="I433" s="148">
        <v>1</v>
      </c>
      <c r="J433" s="148" t="s">
        <v>885</v>
      </c>
      <c r="K433" s="148" t="s">
        <v>886</v>
      </c>
      <c r="L433" s="315">
        <v>2253000</v>
      </c>
      <c r="M433" s="318">
        <v>9012000</v>
      </c>
      <c r="N433" s="148" t="s">
        <v>887</v>
      </c>
      <c r="O433" s="148" t="s">
        <v>123</v>
      </c>
      <c r="P433" s="148" t="s">
        <v>888</v>
      </c>
      <c r="Q433" s="148"/>
      <c r="R433" s="77"/>
      <c r="S433" s="77" t="s">
        <v>17</v>
      </c>
      <c r="T433" s="77">
        <v>8146</v>
      </c>
      <c r="U433" s="317">
        <v>2024110010254</v>
      </c>
      <c r="V433" s="77">
        <v>9</v>
      </c>
      <c r="W433" s="218"/>
      <c r="X433" s="218"/>
      <c r="Y433" s="218"/>
      <c r="Z433" s="218"/>
    </row>
    <row r="434" spans="1:26" ht="15.75" customHeight="1">
      <c r="A434" s="319" t="s">
        <v>1518</v>
      </c>
      <c r="B434" s="148" t="s">
        <v>989</v>
      </c>
      <c r="C434" s="148" t="s">
        <v>23</v>
      </c>
      <c r="D434" s="148">
        <v>80111601</v>
      </c>
      <c r="E434" s="148" t="s">
        <v>1892</v>
      </c>
      <c r="F434" s="148" t="s">
        <v>309</v>
      </c>
      <c r="G434" s="148" t="s">
        <v>309</v>
      </c>
      <c r="H434" s="148">
        <v>5</v>
      </c>
      <c r="I434" s="148">
        <v>1</v>
      </c>
      <c r="J434" s="148" t="s">
        <v>885</v>
      </c>
      <c r="K434" s="148" t="s">
        <v>886</v>
      </c>
      <c r="L434" s="315">
        <v>2253000</v>
      </c>
      <c r="M434" s="318">
        <v>11265000</v>
      </c>
      <c r="N434" s="148" t="s">
        <v>887</v>
      </c>
      <c r="O434" s="148" t="s">
        <v>123</v>
      </c>
      <c r="P434" s="148" t="s">
        <v>888</v>
      </c>
      <c r="Q434" s="148" t="s">
        <v>2168</v>
      </c>
      <c r="R434" s="77"/>
      <c r="S434" s="77" t="s">
        <v>17</v>
      </c>
      <c r="T434" s="77">
        <v>8146</v>
      </c>
      <c r="U434" s="317">
        <v>2024110010254</v>
      </c>
      <c r="V434" s="77">
        <v>9</v>
      </c>
      <c r="W434" s="218"/>
      <c r="X434" s="218"/>
      <c r="Y434" s="218"/>
      <c r="Z434" s="218"/>
    </row>
    <row r="435" spans="1:26" ht="15.75" customHeight="1">
      <c r="A435" s="319" t="s">
        <v>1884</v>
      </c>
      <c r="B435" s="148" t="s">
        <v>889</v>
      </c>
      <c r="C435" s="148" t="s">
        <v>20</v>
      </c>
      <c r="D435" s="148">
        <v>80111601</v>
      </c>
      <c r="E435" s="148" t="s">
        <v>2190</v>
      </c>
      <c r="F435" s="148" t="s">
        <v>309</v>
      </c>
      <c r="G435" s="148" t="s">
        <v>309</v>
      </c>
      <c r="H435" s="148">
        <v>4</v>
      </c>
      <c r="I435" s="148">
        <v>1</v>
      </c>
      <c r="J435" s="148" t="s">
        <v>885</v>
      </c>
      <c r="K435" s="148" t="s">
        <v>886</v>
      </c>
      <c r="L435" s="315">
        <v>6000000</v>
      </c>
      <c r="M435" s="318">
        <v>24000000</v>
      </c>
      <c r="N435" s="148" t="s">
        <v>887</v>
      </c>
      <c r="O435" s="148" t="s">
        <v>123</v>
      </c>
      <c r="P435" s="148" t="s">
        <v>888</v>
      </c>
      <c r="Q435" s="148"/>
      <c r="R435" s="77"/>
      <c r="S435" s="77" t="s">
        <v>17</v>
      </c>
      <c r="T435" s="77">
        <v>8146</v>
      </c>
      <c r="U435" s="317">
        <v>2024110010254</v>
      </c>
      <c r="V435" s="77">
        <v>9</v>
      </c>
      <c r="W435" s="218"/>
      <c r="X435" s="218"/>
      <c r="Y435" s="218"/>
      <c r="Z435" s="218"/>
    </row>
    <row r="436" spans="1:26" ht="15.75" customHeight="1">
      <c r="A436" s="319" t="s">
        <v>1518</v>
      </c>
      <c r="B436" s="148" t="s">
        <v>889</v>
      </c>
      <c r="C436" s="148" t="s">
        <v>20</v>
      </c>
      <c r="D436" s="148">
        <v>80111601</v>
      </c>
      <c r="E436" s="148" t="s">
        <v>2191</v>
      </c>
      <c r="F436" s="148" t="s">
        <v>309</v>
      </c>
      <c r="G436" s="148" t="s">
        <v>309</v>
      </c>
      <c r="H436" s="148">
        <v>5</v>
      </c>
      <c r="I436" s="148">
        <v>1</v>
      </c>
      <c r="J436" s="148" t="s">
        <v>885</v>
      </c>
      <c r="K436" s="148" t="s">
        <v>886</v>
      </c>
      <c r="L436" s="315">
        <v>5500000</v>
      </c>
      <c r="M436" s="318">
        <v>27500000</v>
      </c>
      <c r="N436" s="148" t="s">
        <v>887</v>
      </c>
      <c r="O436" s="148" t="s">
        <v>123</v>
      </c>
      <c r="P436" s="148" t="s">
        <v>888</v>
      </c>
      <c r="Q436" s="148" t="s">
        <v>2179</v>
      </c>
      <c r="R436" s="77"/>
      <c r="S436" s="77" t="s">
        <v>17</v>
      </c>
      <c r="T436" s="77">
        <v>8146</v>
      </c>
      <c r="U436" s="317">
        <v>2024110010254</v>
      </c>
      <c r="V436" s="77">
        <v>9</v>
      </c>
      <c r="W436" s="218"/>
      <c r="X436" s="218"/>
      <c r="Y436" s="218"/>
      <c r="Z436" s="218"/>
    </row>
    <row r="437" spans="1:26" ht="15.75" customHeight="1">
      <c r="A437" s="319" t="s">
        <v>1884</v>
      </c>
      <c r="B437" s="148" t="s">
        <v>890</v>
      </c>
      <c r="C437" s="148" t="s">
        <v>20</v>
      </c>
      <c r="D437" s="148">
        <v>80111601</v>
      </c>
      <c r="E437" s="148" t="s">
        <v>2192</v>
      </c>
      <c r="F437" s="148" t="s">
        <v>1423</v>
      </c>
      <c r="G437" s="148" t="s">
        <v>1423</v>
      </c>
      <c r="H437" s="148">
        <v>1</v>
      </c>
      <c r="I437" s="148">
        <v>1</v>
      </c>
      <c r="J437" s="148" t="s">
        <v>885</v>
      </c>
      <c r="K437" s="148" t="s">
        <v>886</v>
      </c>
      <c r="L437" s="315" t="s">
        <v>1739</v>
      </c>
      <c r="M437" s="318">
        <v>44538000</v>
      </c>
      <c r="N437" s="148" t="s">
        <v>887</v>
      </c>
      <c r="O437" s="148" t="s">
        <v>123</v>
      </c>
      <c r="P437" s="148" t="s">
        <v>888</v>
      </c>
      <c r="Q437" s="148"/>
      <c r="R437" s="77"/>
      <c r="S437" s="77" t="s">
        <v>17</v>
      </c>
      <c r="T437" s="77">
        <v>8146</v>
      </c>
      <c r="U437" s="317">
        <v>2024110010254</v>
      </c>
      <c r="V437" s="77">
        <v>9</v>
      </c>
      <c r="W437" s="218"/>
      <c r="X437" s="218"/>
      <c r="Y437" s="218"/>
      <c r="Z437" s="218"/>
    </row>
    <row r="438" spans="1:26" ht="15.75" customHeight="1">
      <c r="A438" s="319" t="s">
        <v>1518</v>
      </c>
      <c r="B438" s="148" t="s">
        <v>890</v>
      </c>
      <c r="C438" s="148" t="s">
        <v>20</v>
      </c>
      <c r="D438" s="148">
        <v>80111601</v>
      </c>
      <c r="E438" s="148" t="s">
        <v>2192</v>
      </c>
      <c r="F438" s="148" t="s">
        <v>1423</v>
      </c>
      <c r="G438" s="148" t="s">
        <v>1423</v>
      </c>
      <c r="H438" s="148">
        <v>1</v>
      </c>
      <c r="I438" s="148">
        <v>1</v>
      </c>
      <c r="J438" s="148" t="s">
        <v>885</v>
      </c>
      <c r="K438" s="148" t="s">
        <v>886</v>
      </c>
      <c r="L438" s="315" t="s">
        <v>1739</v>
      </c>
      <c r="M438" s="318">
        <v>15075000</v>
      </c>
      <c r="N438" s="148" t="s">
        <v>887</v>
      </c>
      <c r="O438" s="148" t="s">
        <v>123</v>
      </c>
      <c r="P438" s="148" t="s">
        <v>888</v>
      </c>
      <c r="Q438" s="148" t="s">
        <v>2193</v>
      </c>
      <c r="R438" s="77"/>
      <c r="S438" s="77" t="s">
        <v>17</v>
      </c>
      <c r="T438" s="77">
        <v>8146</v>
      </c>
      <c r="U438" s="317">
        <v>2024110010254</v>
      </c>
      <c r="V438" s="77">
        <v>9</v>
      </c>
      <c r="W438" s="218"/>
      <c r="X438" s="218"/>
      <c r="Y438" s="218"/>
      <c r="Z438" s="218"/>
    </row>
    <row r="439" spans="1:26" ht="15.75" customHeight="1">
      <c r="A439" s="319" t="s">
        <v>1884</v>
      </c>
      <c r="B439" s="148" t="s">
        <v>941</v>
      </c>
      <c r="C439" s="148" t="s">
        <v>22</v>
      </c>
      <c r="D439" s="148">
        <v>80111601</v>
      </c>
      <c r="E439" s="148" t="s">
        <v>933</v>
      </c>
      <c r="F439" s="148" t="s">
        <v>309</v>
      </c>
      <c r="G439" s="148" t="s">
        <v>309</v>
      </c>
      <c r="H439" s="148">
        <v>4</v>
      </c>
      <c r="I439" s="148">
        <v>1</v>
      </c>
      <c r="J439" s="148" t="s">
        <v>885</v>
      </c>
      <c r="K439" s="148" t="s">
        <v>886</v>
      </c>
      <c r="L439" s="315">
        <v>4000000</v>
      </c>
      <c r="M439" s="318">
        <v>16000000</v>
      </c>
      <c r="N439" s="148" t="s">
        <v>887</v>
      </c>
      <c r="O439" s="148" t="s">
        <v>123</v>
      </c>
      <c r="P439" s="148" t="s">
        <v>888</v>
      </c>
      <c r="Q439" s="148"/>
      <c r="R439" s="77"/>
      <c r="S439" s="77" t="s">
        <v>17</v>
      </c>
      <c r="T439" s="77">
        <v>8146</v>
      </c>
      <c r="U439" s="317">
        <v>2024110010254</v>
      </c>
      <c r="V439" s="77">
        <v>9</v>
      </c>
      <c r="W439" s="218"/>
      <c r="X439" s="218"/>
      <c r="Y439" s="218"/>
      <c r="Z439" s="218"/>
    </row>
    <row r="440" spans="1:26" ht="15.75" customHeight="1">
      <c r="A440" s="319" t="s">
        <v>1518</v>
      </c>
      <c r="B440" s="148" t="s">
        <v>941</v>
      </c>
      <c r="C440" s="148" t="s">
        <v>22</v>
      </c>
      <c r="D440" s="148">
        <v>80111601</v>
      </c>
      <c r="E440" s="148" t="s">
        <v>933</v>
      </c>
      <c r="F440" s="148" t="s">
        <v>309</v>
      </c>
      <c r="G440" s="148" t="s">
        <v>309</v>
      </c>
      <c r="H440" s="148">
        <v>7</v>
      </c>
      <c r="I440" s="148">
        <v>1</v>
      </c>
      <c r="J440" s="148" t="s">
        <v>885</v>
      </c>
      <c r="K440" s="148" t="s">
        <v>886</v>
      </c>
      <c r="L440" s="315">
        <v>4000000</v>
      </c>
      <c r="M440" s="318">
        <v>28000000</v>
      </c>
      <c r="N440" s="148" t="s">
        <v>887</v>
      </c>
      <c r="O440" s="148" t="s">
        <v>123</v>
      </c>
      <c r="P440" s="148" t="s">
        <v>888</v>
      </c>
      <c r="Q440" s="148" t="s">
        <v>2168</v>
      </c>
      <c r="R440" s="77"/>
      <c r="S440" s="77" t="s">
        <v>17</v>
      </c>
      <c r="T440" s="77">
        <v>8146</v>
      </c>
      <c r="U440" s="317">
        <v>2024110010254</v>
      </c>
      <c r="V440" s="77">
        <v>9</v>
      </c>
      <c r="W440" s="218"/>
      <c r="X440" s="218"/>
      <c r="Y440" s="218"/>
      <c r="Z440" s="218"/>
    </row>
    <row r="441" spans="1:26" ht="15.75" customHeight="1">
      <c r="A441" s="319" t="s">
        <v>1884</v>
      </c>
      <c r="B441" s="148" t="s">
        <v>942</v>
      </c>
      <c r="C441" s="148" t="s">
        <v>22</v>
      </c>
      <c r="D441" s="148">
        <v>80111601</v>
      </c>
      <c r="E441" s="148" t="s">
        <v>933</v>
      </c>
      <c r="F441" s="148" t="s">
        <v>309</v>
      </c>
      <c r="G441" s="148" t="s">
        <v>309</v>
      </c>
      <c r="H441" s="148">
        <v>4</v>
      </c>
      <c r="I441" s="148">
        <v>1</v>
      </c>
      <c r="J441" s="148" t="s">
        <v>885</v>
      </c>
      <c r="K441" s="148" t="s">
        <v>886</v>
      </c>
      <c r="L441" s="315">
        <v>4000000</v>
      </c>
      <c r="M441" s="318">
        <v>16000000</v>
      </c>
      <c r="N441" s="148" t="s">
        <v>887</v>
      </c>
      <c r="O441" s="148" t="s">
        <v>123</v>
      </c>
      <c r="P441" s="148" t="s">
        <v>888</v>
      </c>
      <c r="Q441" s="148"/>
      <c r="R441" s="77"/>
      <c r="S441" s="77" t="s">
        <v>17</v>
      </c>
      <c r="T441" s="77">
        <v>8146</v>
      </c>
      <c r="U441" s="317">
        <v>2024110010254</v>
      </c>
      <c r="V441" s="77">
        <v>9</v>
      </c>
      <c r="W441" s="218"/>
      <c r="X441" s="218"/>
      <c r="Y441" s="218"/>
      <c r="Z441" s="218"/>
    </row>
    <row r="442" spans="1:26" ht="15.75" customHeight="1">
      <c r="A442" s="319" t="s">
        <v>1518</v>
      </c>
      <c r="B442" s="148" t="s">
        <v>942</v>
      </c>
      <c r="C442" s="148" t="s">
        <v>22</v>
      </c>
      <c r="D442" s="148">
        <v>80111601</v>
      </c>
      <c r="E442" s="148" t="s">
        <v>933</v>
      </c>
      <c r="F442" s="148" t="s">
        <v>309</v>
      </c>
      <c r="G442" s="148" t="s">
        <v>309</v>
      </c>
      <c r="H442" s="148">
        <v>7</v>
      </c>
      <c r="I442" s="148">
        <v>1</v>
      </c>
      <c r="J442" s="148" t="s">
        <v>885</v>
      </c>
      <c r="K442" s="148" t="s">
        <v>886</v>
      </c>
      <c r="L442" s="315">
        <v>4000000</v>
      </c>
      <c r="M442" s="318">
        <v>28000000</v>
      </c>
      <c r="N442" s="148" t="s">
        <v>887</v>
      </c>
      <c r="O442" s="148" t="s">
        <v>123</v>
      </c>
      <c r="P442" s="148" t="s">
        <v>888</v>
      </c>
      <c r="Q442" s="148" t="s">
        <v>2168</v>
      </c>
      <c r="R442" s="77"/>
      <c r="S442" s="77" t="s">
        <v>17</v>
      </c>
      <c r="T442" s="77">
        <v>8146</v>
      </c>
      <c r="U442" s="317">
        <v>2024110010254</v>
      </c>
      <c r="V442" s="77">
        <v>9</v>
      </c>
      <c r="W442" s="218"/>
      <c r="X442" s="218"/>
      <c r="Y442" s="218"/>
      <c r="Z442" s="218"/>
    </row>
    <row r="443" spans="1:26" ht="15.75" customHeight="1">
      <c r="A443" s="319" t="s">
        <v>1884</v>
      </c>
      <c r="B443" s="148" t="s">
        <v>925</v>
      </c>
      <c r="C443" s="148" t="s">
        <v>22</v>
      </c>
      <c r="D443" s="148">
        <v>80111601</v>
      </c>
      <c r="E443" s="148" t="s">
        <v>2194</v>
      </c>
      <c r="F443" s="148" t="s">
        <v>309</v>
      </c>
      <c r="G443" s="148" t="s">
        <v>309</v>
      </c>
      <c r="H443" s="148">
        <v>4</v>
      </c>
      <c r="I443" s="148">
        <v>1</v>
      </c>
      <c r="J443" s="148" t="s">
        <v>885</v>
      </c>
      <c r="K443" s="148" t="s">
        <v>886</v>
      </c>
      <c r="L443" s="315">
        <v>3700000</v>
      </c>
      <c r="M443" s="318">
        <v>14800000</v>
      </c>
      <c r="N443" s="148" t="s">
        <v>887</v>
      </c>
      <c r="O443" s="148" t="s">
        <v>123</v>
      </c>
      <c r="P443" s="148" t="s">
        <v>888</v>
      </c>
      <c r="Q443" s="148"/>
      <c r="R443" s="77"/>
      <c r="S443" s="77" t="s">
        <v>17</v>
      </c>
      <c r="T443" s="77">
        <v>8146</v>
      </c>
      <c r="U443" s="317">
        <v>2024110010254</v>
      </c>
      <c r="V443" s="77">
        <v>9</v>
      </c>
      <c r="W443" s="218"/>
      <c r="X443" s="218"/>
      <c r="Y443" s="218"/>
      <c r="Z443" s="218"/>
    </row>
    <row r="444" spans="1:26" ht="15.75" customHeight="1">
      <c r="A444" s="319" t="s">
        <v>1518</v>
      </c>
      <c r="B444" s="148" t="s">
        <v>925</v>
      </c>
      <c r="C444" s="148" t="s">
        <v>22</v>
      </c>
      <c r="D444" s="148">
        <v>80111601</v>
      </c>
      <c r="E444" s="148" t="s">
        <v>2195</v>
      </c>
      <c r="F444" s="148" t="s">
        <v>309</v>
      </c>
      <c r="G444" s="148" t="s">
        <v>309</v>
      </c>
      <c r="H444" s="148">
        <v>5</v>
      </c>
      <c r="I444" s="148">
        <v>1</v>
      </c>
      <c r="J444" s="148" t="s">
        <v>885</v>
      </c>
      <c r="K444" s="148" t="s">
        <v>886</v>
      </c>
      <c r="L444" s="315">
        <v>5000000</v>
      </c>
      <c r="M444" s="318">
        <v>25000000</v>
      </c>
      <c r="N444" s="148" t="s">
        <v>887</v>
      </c>
      <c r="O444" s="148" t="s">
        <v>123</v>
      </c>
      <c r="P444" s="148" t="s">
        <v>888</v>
      </c>
      <c r="Q444" s="148" t="s">
        <v>2179</v>
      </c>
      <c r="R444" s="77"/>
      <c r="S444" s="77" t="s">
        <v>17</v>
      </c>
      <c r="T444" s="77">
        <v>8146</v>
      </c>
      <c r="U444" s="317">
        <v>2024110010254</v>
      </c>
      <c r="V444" s="77">
        <v>9</v>
      </c>
      <c r="W444" s="218"/>
      <c r="X444" s="218"/>
      <c r="Y444" s="218"/>
      <c r="Z444" s="218"/>
    </row>
    <row r="445" spans="1:26" ht="15.75" customHeight="1">
      <c r="A445" s="319" t="s">
        <v>1884</v>
      </c>
      <c r="B445" s="148" t="s">
        <v>917</v>
      </c>
      <c r="C445" s="148" t="s">
        <v>22</v>
      </c>
      <c r="D445" s="148">
        <v>80111601</v>
      </c>
      <c r="E445" s="148" t="s">
        <v>2196</v>
      </c>
      <c r="F445" s="148" t="s">
        <v>461</v>
      </c>
      <c r="G445" s="148" t="s">
        <v>461</v>
      </c>
      <c r="H445" s="148">
        <v>6</v>
      </c>
      <c r="I445" s="148">
        <v>1</v>
      </c>
      <c r="J445" s="148" t="s">
        <v>885</v>
      </c>
      <c r="K445" s="148" t="s">
        <v>886</v>
      </c>
      <c r="L445" s="315">
        <v>3000000</v>
      </c>
      <c r="M445" s="318">
        <v>18000000</v>
      </c>
      <c r="N445" s="148" t="s">
        <v>887</v>
      </c>
      <c r="O445" s="148" t="s">
        <v>123</v>
      </c>
      <c r="P445" s="148" t="s">
        <v>888</v>
      </c>
      <c r="Q445" s="148"/>
      <c r="R445" s="77"/>
      <c r="S445" s="77" t="s">
        <v>17</v>
      </c>
      <c r="T445" s="77">
        <v>8146</v>
      </c>
      <c r="U445" s="317">
        <v>2024110010254</v>
      </c>
      <c r="V445" s="77">
        <v>9</v>
      </c>
      <c r="W445" s="218"/>
      <c r="X445" s="218"/>
      <c r="Y445" s="218"/>
      <c r="Z445" s="218"/>
    </row>
    <row r="446" spans="1:26" ht="15.75" customHeight="1">
      <c r="A446" s="319" t="s">
        <v>1518</v>
      </c>
      <c r="B446" s="148" t="s">
        <v>917</v>
      </c>
      <c r="C446" s="148" t="s">
        <v>22</v>
      </c>
      <c r="D446" s="148">
        <v>80111601</v>
      </c>
      <c r="E446" s="148" t="s">
        <v>2197</v>
      </c>
      <c r="F446" s="148" t="s">
        <v>461</v>
      </c>
      <c r="G446" s="148" t="s">
        <v>461</v>
      </c>
      <c r="H446" s="148">
        <v>9</v>
      </c>
      <c r="I446" s="148">
        <v>1</v>
      </c>
      <c r="J446" s="148" t="s">
        <v>885</v>
      </c>
      <c r="K446" s="148" t="s">
        <v>886</v>
      </c>
      <c r="L446" s="315">
        <v>3200000</v>
      </c>
      <c r="M446" s="318">
        <v>28800000</v>
      </c>
      <c r="N446" s="148" t="s">
        <v>887</v>
      </c>
      <c r="O446" s="148" t="s">
        <v>123</v>
      </c>
      <c r="P446" s="148" t="s">
        <v>888</v>
      </c>
      <c r="Q446" s="148" t="s">
        <v>2179</v>
      </c>
      <c r="R446" s="77"/>
      <c r="S446" s="77" t="s">
        <v>17</v>
      </c>
      <c r="T446" s="77">
        <v>8146</v>
      </c>
      <c r="U446" s="317">
        <v>2024110010254</v>
      </c>
      <c r="V446" s="77">
        <v>9</v>
      </c>
      <c r="W446" s="218"/>
      <c r="X446" s="218"/>
      <c r="Y446" s="218"/>
      <c r="Z446" s="218"/>
    </row>
    <row r="447" spans="1:26" ht="15.75" customHeight="1">
      <c r="A447" s="319" t="s">
        <v>1884</v>
      </c>
      <c r="B447" s="148" t="s">
        <v>953</v>
      </c>
      <c r="C447" s="148" t="s">
        <v>22</v>
      </c>
      <c r="D447" s="148">
        <v>80111601</v>
      </c>
      <c r="E447" s="148" t="s">
        <v>1441</v>
      </c>
      <c r="F447" s="148" t="s">
        <v>1423</v>
      </c>
      <c r="G447" s="148" t="s">
        <v>1423</v>
      </c>
      <c r="H447" s="148">
        <v>1</v>
      </c>
      <c r="I447" s="148">
        <v>1</v>
      </c>
      <c r="J447" s="148" t="s">
        <v>885</v>
      </c>
      <c r="K447" s="148" t="s">
        <v>886</v>
      </c>
      <c r="L447" s="315" t="s">
        <v>1739</v>
      </c>
      <c r="M447" s="318">
        <v>296696000</v>
      </c>
      <c r="N447" s="148" t="s">
        <v>887</v>
      </c>
      <c r="O447" s="148" t="s">
        <v>899</v>
      </c>
      <c r="P447" s="148" t="s">
        <v>888</v>
      </c>
      <c r="Q447" s="148"/>
      <c r="R447" s="77"/>
      <c r="S447" s="77" t="s">
        <v>17</v>
      </c>
      <c r="T447" s="77">
        <v>8146</v>
      </c>
      <c r="U447" s="317">
        <v>2024110010254</v>
      </c>
      <c r="V447" s="77">
        <v>9</v>
      </c>
      <c r="W447" s="218"/>
      <c r="X447" s="218"/>
      <c r="Y447" s="218"/>
      <c r="Z447" s="218"/>
    </row>
    <row r="448" spans="1:26" ht="15.75" customHeight="1">
      <c r="A448" s="319" t="s">
        <v>1518</v>
      </c>
      <c r="B448" s="148" t="s">
        <v>953</v>
      </c>
      <c r="C448" s="148" t="s">
        <v>22</v>
      </c>
      <c r="D448" s="148">
        <v>80111601</v>
      </c>
      <c r="E448" s="148" t="s">
        <v>1441</v>
      </c>
      <c r="F448" s="148" t="s">
        <v>1423</v>
      </c>
      <c r="G448" s="148" t="s">
        <v>1423</v>
      </c>
      <c r="H448" s="148">
        <v>1</v>
      </c>
      <c r="I448" s="148">
        <v>1</v>
      </c>
      <c r="J448" s="148" t="s">
        <v>885</v>
      </c>
      <c r="K448" s="148" t="s">
        <v>886</v>
      </c>
      <c r="L448" s="315" t="s">
        <v>1739</v>
      </c>
      <c r="M448" s="318">
        <v>220923000</v>
      </c>
      <c r="N448" s="148" t="s">
        <v>887</v>
      </c>
      <c r="O448" s="148" t="s">
        <v>899</v>
      </c>
      <c r="P448" s="148" t="s">
        <v>888</v>
      </c>
      <c r="Q448" s="148" t="s">
        <v>2193</v>
      </c>
      <c r="R448" s="77"/>
      <c r="S448" s="77" t="s">
        <v>17</v>
      </c>
      <c r="T448" s="77">
        <v>8146</v>
      </c>
      <c r="U448" s="317">
        <v>2024110010254</v>
      </c>
      <c r="V448" s="77">
        <v>9</v>
      </c>
      <c r="W448" s="218"/>
      <c r="X448" s="218"/>
      <c r="Y448" s="218"/>
      <c r="Z448" s="218"/>
    </row>
    <row r="449" spans="1:26" ht="15.75" customHeight="1">
      <c r="A449" s="319" t="s">
        <v>1884</v>
      </c>
      <c r="B449" s="148" t="s">
        <v>970</v>
      </c>
      <c r="C449" s="148" t="s">
        <v>23</v>
      </c>
      <c r="D449" s="148">
        <v>80111601</v>
      </c>
      <c r="E449" s="148" t="s">
        <v>2198</v>
      </c>
      <c r="F449" s="148" t="s">
        <v>309</v>
      </c>
      <c r="G449" s="148" t="s">
        <v>309</v>
      </c>
      <c r="H449" s="148">
        <v>4</v>
      </c>
      <c r="I449" s="148">
        <v>1</v>
      </c>
      <c r="J449" s="148" t="s">
        <v>885</v>
      </c>
      <c r="K449" s="148" t="s">
        <v>886</v>
      </c>
      <c r="L449" s="315">
        <v>4500000</v>
      </c>
      <c r="M449" s="318">
        <v>18000000</v>
      </c>
      <c r="N449" s="148" t="s">
        <v>887</v>
      </c>
      <c r="O449" s="148" t="s">
        <v>123</v>
      </c>
      <c r="P449" s="148" t="s">
        <v>888</v>
      </c>
      <c r="Q449" s="148"/>
      <c r="R449" s="77"/>
      <c r="S449" s="77" t="s">
        <v>17</v>
      </c>
      <c r="T449" s="77">
        <v>8146</v>
      </c>
      <c r="U449" s="317">
        <v>2024110010254</v>
      </c>
      <c r="V449" s="77">
        <v>9</v>
      </c>
      <c r="W449" s="218"/>
      <c r="X449" s="218"/>
      <c r="Y449" s="218"/>
      <c r="Z449" s="218"/>
    </row>
    <row r="450" spans="1:26" ht="15.75" customHeight="1">
      <c r="A450" s="319" t="s">
        <v>1518</v>
      </c>
      <c r="B450" s="148" t="s">
        <v>970</v>
      </c>
      <c r="C450" s="148" t="s">
        <v>23</v>
      </c>
      <c r="D450" s="148">
        <v>80111601</v>
      </c>
      <c r="E450" s="148" t="s">
        <v>2199</v>
      </c>
      <c r="F450" s="148" t="s">
        <v>309</v>
      </c>
      <c r="G450" s="148" t="s">
        <v>309</v>
      </c>
      <c r="H450" s="148">
        <v>5</v>
      </c>
      <c r="I450" s="148">
        <v>1</v>
      </c>
      <c r="J450" s="148" t="s">
        <v>885</v>
      </c>
      <c r="K450" s="148" t="s">
        <v>886</v>
      </c>
      <c r="L450" s="315">
        <v>4500000</v>
      </c>
      <c r="M450" s="318">
        <v>22500000</v>
      </c>
      <c r="N450" s="148" t="s">
        <v>887</v>
      </c>
      <c r="O450" s="148" t="s">
        <v>123</v>
      </c>
      <c r="P450" s="148" t="s">
        <v>888</v>
      </c>
      <c r="Q450" s="148" t="s">
        <v>2200</v>
      </c>
      <c r="R450" s="77"/>
      <c r="S450" s="77" t="s">
        <v>17</v>
      </c>
      <c r="T450" s="77">
        <v>8146</v>
      </c>
      <c r="U450" s="317">
        <v>2024110010254</v>
      </c>
      <c r="V450" s="77">
        <v>9</v>
      </c>
      <c r="W450" s="218"/>
      <c r="X450" s="218"/>
      <c r="Y450" s="218"/>
      <c r="Z450" s="218"/>
    </row>
    <row r="451" spans="1:26" ht="15.75" customHeight="1">
      <c r="A451" s="319" t="s">
        <v>1884</v>
      </c>
      <c r="B451" s="148" t="s">
        <v>996</v>
      </c>
      <c r="C451" s="148" t="s">
        <v>23</v>
      </c>
      <c r="D451" s="148">
        <v>80111601</v>
      </c>
      <c r="E451" s="148" t="s">
        <v>2201</v>
      </c>
      <c r="F451" s="148" t="s">
        <v>309</v>
      </c>
      <c r="G451" s="148" t="s">
        <v>309</v>
      </c>
      <c r="H451" s="148">
        <v>4</v>
      </c>
      <c r="I451" s="148">
        <v>1</v>
      </c>
      <c r="J451" s="148" t="s">
        <v>885</v>
      </c>
      <c r="K451" s="148" t="s">
        <v>886</v>
      </c>
      <c r="L451" s="315">
        <v>6000000</v>
      </c>
      <c r="M451" s="318">
        <v>24000000</v>
      </c>
      <c r="N451" s="148" t="s">
        <v>887</v>
      </c>
      <c r="O451" s="148" t="s">
        <v>123</v>
      </c>
      <c r="P451" s="148" t="s">
        <v>888</v>
      </c>
      <c r="Q451" s="148"/>
      <c r="R451" s="77"/>
      <c r="S451" s="77" t="s">
        <v>17</v>
      </c>
      <c r="T451" s="77">
        <v>8146</v>
      </c>
      <c r="U451" s="317">
        <v>2024110010254</v>
      </c>
      <c r="V451" s="77">
        <v>9</v>
      </c>
      <c r="W451" s="218"/>
      <c r="X451" s="218"/>
      <c r="Y451" s="218"/>
      <c r="Z451" s="218"/>
    </row>
    <row r="452" spans="1:26" ht="15.75" customHeight="1">
      <c r="A452" s="319" t="s">
        <v>1518</v>
      </c>
      <c r="B452" s="148" t="s">
        <v>996</v>
      </c>
      <c r="C452" s="148" t="s">
        <v>23</v>
      </c>
      <c r="D452" s="148">
        <v>80111601</v>
      </c>
      <c r="E452" s="148" t="s">
        <v>2201</v>
      </c>
      <c r="F452" s="148" t="s">
        <v>309</v>
      </c>
      <c r="G452" s="148" t="s">
        <v>309</v>
      </c>
      <c r="H452" s="148">
        <v>5</v>
      </c>
      <c r="I452" s="148">
        <v>1</v>
      </c>
      <c r="J452" s="148" t="s">
        <v>885</v>
      </c>
      <c r="K452" s="148" t="s">
        <v>886</v>
      </c>
      <c r="L452" s="315">
        <v>8000000</v>
      </c>
      <c r="M452" s="318">
        <v>40000000</v>
      </c>
      <c r="N452" s="148" t="s">
        <v>887</v>
      </c>
      <c r="O452" s="148" t="s">
        <v>123</v>
      </c>
      <c r="P452" s="148" t="s">
        <v>888</v>
      </c>
      <c r="Q452" s="148" t="s">
        <v>2202</v>
      </c>
      <c r="R452" s="77"/>
      <c r="S452" s="77" t="s">
        <v>17</v>
      </c>
      <c r="T452" s="77">
        <v>8146</v>
      </c>
      <c r="U452" s="317">
        <v>2024110010254</v>
      </c>
      <c r="V452" s="77">
        <v>9</v>
      </c>
      <c r="W452" s="218"/>
      <c r="X452" s="218"/>
      <c r="Y452" s="218"/>
      <c r="Z452" s="218"/>
    </row>
    <row r="453" spans="1:26" ht="15.75" customHeight="1">
      <c r="A453" s="319" t="s">
        <v>1884</v>
      </c>
      <c r="B453" s="148" t="s">
        <v>1004</v>
      </c>
      <c r="C453" s="148" t="s">
        <v>23</v>
      </c>
      <c r="D453" s="148">
        <v>80111601</v>
      </c>
      <c r="E453" s="148" t="s">
        <v>1557</v>
      </c>
      <c r="F453" s="148" t="s">
        <v>1423</v>
      </c>
      <c r="G453" s="148" t="s">
        <v>1423</v>
      </c>
      <c r="H453" s="148">
        <v>1</v>
      </c>
      <c r="I453" s="148">
        <v>1</v>
      </c>
      <c r="J453" s="148" t="s">
        <v>885</v>
      </c>
      <c r="K453" s="148" t="s">
        <v>886</v>
      </c>
      <c r="L453" s="315" t="s">
        <v>1739</v>
      </c>
      <c r="M453" s="318">
        <v>41380000</v>
      </c>
      <c r="N453" s="148" t="s">
        <v>887</v>
      </c>
      <c r="O453" s="148" t="s">
        <v>899</v>
      </c>
      <c r="P453" s="148" t="s">
        <v>888</v>
      </c>
      <c r="Q453" s="148"/>
      <c r="R453" s="77"/>
      <c r="S453" s="77" t="s">
        <v>17</v>
      </c>
      <c r="T453" s="77">
        <v>8146</v>
      </c>
      <c r="U453" s="317">
        <v>2024110010254</v>
      </c>
      <c r="V453" s="77">
        <v>9</v>
      </c>
      <c r="W453" s="218"/>
      <c r="X453" s="218"/>
      <c r="Y453" s="218"/>
      <c r="Z453" s="218"/>
    </row>
    <row r="454" spans="1:26" ht="15.75" customHeight="1">
      <c r="A454" s="319" t="s">
        <v>1518</v>
      </c>
      <c r="B454" s="148" t="s">
        <v>1004</v>
      </c>
      <c r="C454" s="148" t="s">
        <v>23</v>
      </c>
      <c r="D454" s="148">
        <v>80111601</v>
      </c>
      <c r="E454" s="148" t="s">
        <v>1557</v>
      </c>
      <c r="F454" s="148" t="s">
        <v>1423</v>
      </c>
      <c r="G454" s="148" t="s">
        <v>1423</v>
      </c>
      <c r="H454" s="148">
        <v>1</v>
      </c>
      <c r="I454" s="148">
        <v>1</v>
      </c>
      <c r="J454" s="148" t="s">
        <v>885</v>
      </c>
      <c r="K454" s="148" t="s">
        <v>886</v>
      </c>
      <c r="L454" s="315" t="s">
        <v>1739</v>
      </c>
      <c r="M454" s="318">
        <v>2072500</v>
      </c>
      <c r="N454" s="148" t="s">
        <v>887</v>
      </c>
      <c r="O454" s="148" t="s">
        <v>899</v>
      </c>
      <c r="P454" s="148" t="s">
        <v>888</v>
      </c>
      <c r="Q454" s="148"/>
      <c r="R454" s="77"/>
      <c r="S454" s="77" t="s">
        <v>17</v>
      </c>
      <c r="T454" s="77">
        <v>8146</v>
      </c>
      <c r="U454" s="317">
        <v>2024110010254</v>
      </c>
      <c r="V454" s="77">
        <v>9</v>
      </c>
      <c r="W454" s="218"/>
      <c r="X454" s="218"/>
      <c r="Y454" s="218"/>
      <c r="Z454" s="218"/>
    </row>
    <row r="455" spans="1:26" ht="15.75" customHeight="1">
      <c r="A455" s="319" t="s">
        <v>1884</v>
      </c>
      <c r="B455" s="148" t="s">
        <v>1026</v>
      </c>
      <c r="C455" s="148" t="s">
        <v>24</v>
      </c>
      <c r="D455" s="148">
        <v>80111600</v>
      </c>
      <c r="E455" s="148" t="s">
        <v>2203</v>
      </c>
      <c r="F455" s="148" t="s">
        <v>461</v>
      </c>
      <c r="G455" s="148" t="s">
        <v>461</v>
      </c>
      <c r="H455" s="148">
        <v>6</v>
      </c>
      <c r="I455" s="148">
        <v>1</v>
      </c>
      <c r="J455" s="148" t="s">
        <v>885</v>
      </c>
      <c r="K455" s="148" t="s">
        <v>886</v>
      </c>
      <c r="L455" s="315">
        <v>5000000</v>
      </c>
      <c r="M455" s="318">
        <v>30000000</v>
      </c>
      <c r="N455" s="148" t="s">
        <v>1011</v>
      </c>
      <c r="O455" s="148" t="s">
        <v>896</v>
      </c>
      <c r="P455" s="148" t="s">
        <v>888</v>
      </c>
      <c r="Q455" s="148" t="s">
        <v>1559</v>
      </c>
      <c r="R455" s="77"/>
      <c r="S455" s="77" t="s">
        <v>17</v>
      </c>
      <c r="T455" s="77">
        <v>8146</v>
      </c>
      <c r="U455" s="317">
        <v>2024110010254</v>
      </c>
      <c r="V455" s="77">
        <v>9</v>
      </c>
      <c r="W455" s="218"/>
      <c r="X455" s="218"/>
      <c r="Y455" s="218"/>
      <c r="Z455" s="218"/>
    </row>
    <row r="456" spans="1:26" ht="15.75" customHeight="1">
      <c r="A456" s="319" t="s">
        <v>1518</v>
      </c>
      <c r="B456" s="148" t="s">
        <v>1026</v>
      </c>
      <c r="C456" s="148" t="s">
        <v>24</v>
      </c>
      <c r="D456" s="148">
        <v>80111600</v>
      </c>
      <c r="E456" s="148" t="s">
        <v>1561</v>
      </c>
      <c r="F456" s="148" t="s">
        <v>315</v>
      </c>
      <c r="G456" s="148" t="s">
        <v>315</v>
      </c>
      <c r="H456" s="148">
        <v>9</v>
      </c>
      <c r="I456" s="148">
        <v>1</v>
      </c>
      <c r="J456" s="148" t="s">
        <v>885</v>
      </c>
      <c r="K456" s="148" t="s">
        <v>886</v>
      </c>
      <c r="L456" s="315">
        <v>4000000</v>
      </c>
      <c r="M456" s="318">
        <v>36000000</v>
      </c>
      <c r="N456" s="148" t="s">
        <v>1011</v>
      </c>
      <c r="O456" s="148" t="s">
        <v>896</v>
      </c>
      <c r="P456" s="148" t="s">
        <v>888</v>
      </c>
      <c r="Q456" s="148" t="s">
        <v>2204</v>
      </c>
      <c r="R456" s="77"/>
      <c r="S456" s="77" t="s">
        <v>17</v>
      </c>
      <c r="T456" s="77">
        <v>8146</v>
      </c>
      <c r="U456" s="317">
        <v>2024110010254</v>
      </c>
      <c r="V456" s="77">
        <v>9</v>
      </c>
      <c r="W456" s="218"/>
      <c r="X456" s="218"/>
      <c r="Y456" s="218"/>
      <c r="Z456" s="218"/>
    </row>
    <row r="457" spans="1:26" ht="15.75" customHeight="1">
      <c r="A457" s="319" t="s">
        <v>1884</v>
      </c>
      <c r="B457" s="148" t="s">
        <v>1029</v>
      </c>
      <c r="C457" s="148" t="s">
        <v>24</v>
      </c>
      <c r="D457" s="148">
        <v>80111600</v>
      </c>
      <c r="E457" s="148" t="s">
        <v>1562</v>
      </c>
      <c r="F457" s="148" t="s">
        <v>461</v>
      </c>
      <c r="G457" s="148" t="s">
        <v>461</v>
      </c>
      <c r="H457" s="148">
        <v>6</v>
      </c>
      <c r="I457" s="148">
        <v>1</v>
      </c>
      <c r="J457" s="148" t="s">
        <v>885</v>
      </c>
      <c r="K457" s="148" t="s">
        <v>886</v>
      </c>
      <c r="L457" s="315">
        <v>6000000</v>
      </c>
      <c r="M457" s="318">
        <v>36000000</v>
      </c>
      <c r="N457" s="148" t="s">
        <v>1011</v>
      </c>
      <c r="O457" s="148" t="s">
        <v>896</v>
      </c>
      <c r="P457" s="148" t="s">
        <v>888</v>
      </c>
      <c r="Q457" s="148"/>
      <c r="R457" s="77"/>
      <c r="S457" s="77" t="s">
        <v>17</v>
      </c>
      <c r="T457" s="77">
        <v>8146</v>
      </c>
      <c r="U457" s="317">
        <v>2024110010254</v>
      </c>
      <c r="V457" s="77">
        <v>9</v>
      </c>
      <c r="W457" s="218"/>
      <c r="X457" s="218"/>
      <c r="Y457" s="218"/>
      <c r="Z457" s="218"/>
    </row>
    <row r="458" spans="1:26" ht="15.75" customHeight="1">
      <c r="A458" s="319" t="s">
        <v>1518</v>
      </c>
      <c r="B458" s="148" t="s">
        <v>1029</v>
      </c>
      <c r="C458" s="148" t="s">
        <v>24</v>
      </c>
      <c r="D458" s="148">
        <v>80111600</v>
      </c>
      <c r="E458" s="148" t="s">
        <v>2205</v>
      </c>
      <c r="F458" s="148" t="s">
        <v>315</v>
      </c>
      <c r="G458" s="148" t="s">
        <v>315</v>
      </c>
      <c r="H458" s="148">
        <v>7</v>
      </c>
      <c r="I458" s="148">
        <v>1</v>
      </c>
      <c r="J458" s="148" t="s">
        <v>885</v>
      </c>
      <c r="K458" s="148" t="s">
        <v>886</v>
      </c>
      <c r="L458" s="315">
        <v>6000000</v>
      </c>
      <c r="M458" s="318">
        <v>42000000</v>
      </c>
      <c r="N458" s="148" t="s">
        <v>1011</v>
      </c>
      <c r="O458" s="148" t="s">
        <v>896</v>
      </c>
      <c r="P458" s="148" t="s">
        <v>888</v>
      </c>
      <c r="Q458" s="148" t="s">
        <v>1559</v>
      </c>
      <c r="R458" s="77"/>
      <c r="S458" s="77" t="s">
        <v>17</v>
      </c>
      <c r="T458" s="77">
        <v>8146</v>
      </c>
      <c r="U458" s="317">
        <v>2024110010254</v>
      </c>
      <c r="V458" s="77">
        <v>9</v>
      </c>
      <c r="W458" s="218"/>
      <c r="X458" s="218"/>
      <c r="Y458" s="218"/>
      <c r="Z458" s="218"/>
    </row>
    <row r="459" spans="1:26" ht="15.75" customHeight="1">
      <c r="A459" s="319" t="s">
        <v>1884</v>
      </c>
      <c r="B459" s="148" t="s">
        <v>1053</v>
      </c>
      <c r="C459" s="148" t="s">
        <v>24</v>
      </c>
      <c r="D459" s="148">
        <v>80111600</v>
      </c>
      <c r="E459" s="148" t="s">
        <v>1563</v>
      </c>
      <c r="F459" s="148" t="s">
        <v>461</v>
      </c>
      <c r="G459" s="148" t="s">
        <v>461</v>
      </c>
      <c r="H459" s="148">
        <v>6</v>
      </c>
      <c r="I459" s="148">
        <v>1</v>
      </c>
      <c r="J459" s="148" t="s">
        <v>885</v>
      </c>
      <c r="K459" s="148" t="s">
        <v>886</v>
      </c>
      <c r="L459" s="315">
        <v>2500000</v>
      </c>
      <c r="M459" s="318">
        <v>15000000</v>
      </c>
      <c r="N459" s="148" t="s">
        <v>1011</v>
      </c>
      <c r="O459" s="148" t="s">
        <v>896</v>
      </c>
      <c r="P459" s="148" t="s">
        <v>888</v>
      </c>
      <c r="Q459" s="148"/>
      <c r="R459" s="77"/>
      <c r="S459" s="77" t="s">
        <v>17</v>
      </c>
      <c r="T459" s="77">
        <v>8146</v>
      </c>
      <c r="U459" s="317">
        <v>2024110010254</v>
      </c>
      <c r="V459" s="77">
        <v>9</v>
      </c>
      <c r="W459" s="218"/>
      <c r="X459" s="218"/>
      <c r="Y459" s="218"/>
      <c r="Z459" s="218"/>
    </row>
    <row r="460" spans="1:26" ht="15.75" customHeight="1">
      <c r="A460" s="319" t="s">
        <v>1518</v>
      </c>
      <c r="B460" s="148" t="s">
        <v>1053</v>
      </c>
      <c r="C460" s="148" t="s">
        <v>24</v>
      </c>
      <c r="D460" s="148">
        <v>80111600</v>
      </c>
      <c r="E460" s="148" t="s">
        <v>2206</v>
      </c>
      <c r="F460" s="148" t="s">
        <v>315</v>
      </c>
      <c r="G460" s="148" t="s">
        <v>315</v>
      </c>
      <c r="H460" s="148">
        <v>5</v>
      </c>
      <c r="I460" s="148">
        <v>1</v>
      </c>
      <c r="J460" s="148" t="s">
        <v>885</v>
      </c>
      <c r="K460" s="148" t="s">
        <v>886</v>
      </c>
      <c r="L460" s="315">
        <v>3000000</v>
      </c>
      <c r="M460" s="318">
        <v>15000000</v>
      </c>
      <c r="N460" s="148" t="s">
        <v>1011</v>
      </c>
      <c r="O460" s="148" t="s">
        <v>896</v>
      </c>
      <c r="P460" s="148" t="s">
        <v>888</v>
      </c>
      <c r="Q460" s="148" t="s">
        <v>1559</v>
      </c>
      <c r="R460" s="77"/>
      <c r="S460" s="77" t="s">
        <v>17</v>
      </c>
      <c r="T460" s="77">
        <v>8146</v>
      </c>
      <c r="U460" s="317">
        <v>2024110010254</v>
      </c>
      <c r="V460" s="77">
        <v>9</v>
      </c>
      <c r="W460" s="218"/>
      <c r="X460" s="218"/>
      <c r="Y460" s="218"/>
      <c r="Z460" s="218"/>
    </row>
    <row r="461" spans="1:26" ht="15.75" customHeight="1">
      <c r="A461" s="319" t="s">
        <v>1884</v>
      </c>
      <c r="B461" s="148" t="s">
        <v>1032</v>
      </c>
      <c r="C461" s="148" t="s">
        <v>24</v>
      </c>
      <c r="D461" s="148">
        <v>80111600</v>
      </c>
      <c r="E461" s="148" t="s">
        <v>1031</v>
      </c>
      <c r="F461" s="148" t="s">
        <v>461</v>
      </c>
      <c r="G461" s="148" t="s">
        <v>461</v>
      </c>
      <c r="H461" s="148">
        <v>10</v>
      </c>
      <c r="I461" s="148">
        <v>1</v>
      </c>
      <c r="J461" s="148" t="s">
        <v>885</v>
      </c>
      <c r="K461" s="148" t="s">
        <v>886</v>
      </c>
      <c r="L461" s="315">
        <v>5000000</v>
      </c>
      <c r="M461" s="318">
        <v>50000000</v>
      </c>
      <c r="N461" s="148" t="s">
        <v>1011</v>
      </c>
      <c r="O461" s="148" t="s">
        <v>896</v>
      </c>
      <c r="P461" s="148" t="s">
        <v>888</v>
      </c>
      <c r="Q461" s="148"/>
      <c r="R461" s="77"/>
      <c r="S461" s="77" t="s">
        <v>17</v>
      </c>
      <c r="T461" s="77">
        <v>8146</v>
      </c>
      <c r="U461" s="317">
        <v>2024110010254</v>
      </c>
      <c r="V461" s="77">
        <v>9</v>
      </c>
      <c r="W461" s="218"/>
      <c r="X461" s="218"/>
      <c r="Y461" s="218"/>
      <c r="Z461" s="218"/>
    </row>
    <row r="462" spans="1:26" ht="15.75" customHeight="1">
      <c r="A462" s="319" t="s">
        <v>1518</v>
      </c>
      <c r="B462" s="148" t="s">
        <v>1032</v>
      </c>
      <c r="C462" s="148" t="s">
        <v>24</v>
      </c>
      <c r="D462" s="148">
        <v>80111600</v>
      </c>
      <c r="E462" s="148" t="s">
        <v>2207</v>
      </c>
      <c r="F462" s="148" t="s">
        <v>461</v>
      </c>
      <c r="G462" s="148" t="s">
        <v>461</v>
      </c>
      <c r="H462" s="148">
        <v>10</v>
      </c>
      <c r="I462" s="148">
        <v>1</v>
      </c>
      <c r="J462" s="148" t="s">
        <v>885</v>
      </c>
      <c r="K462" s="148" t="s">
        <v>886</v>
      </c>
      <c r="L462" s="315">
        <v>5000000</v>
      </c>
      <c r="M462" s="318">
        <v>50000000</v>
      </c>
      <c r="N462" s="148" t="s">
        <v>1011</v>
      </c>
      <c r="O462" s="148" t="s">
        <v>896</v>
      </c>
      <c r="P462" s="148" t="s">
        <v>888</v>
      </c>
      <c r="Q462" s="148"/>
      <c r="R462" s="77"/>
      <c r="S462" s="77" t="s">
        <v>17</v>
      </c>
      <c r="T462" s="77">
        <v>8146</v>
      </c>
      <c r="U462" s="317">
        <v>2024110010254</v>
      </c>
      <c r="V462" s="77">
        <v>9</v>
      </c>
      <c r="W462" s="218"/>
      <c r="X462" s="218"/>
      <c r="Y462" s="218"/>
      <c r="Z462" s="218"/>
    </row>
    <row r="463" spans="1:26" ht="15.75" customHeight="1">
      <c r="A463" s="319" t="s">
        <v>1884</v>
      </c>
      <c r="B463" s="148" t="s">
        <v>1066</v>
      </c>
      <c r="C463" s="148" t="s">
        <v>24</v>
      </c>
      <c r="D463" s="148" t="s">
        <v>1057</v>
      </c>
      <c r="E463" s="148" t="s">
        <v>1564</v>
      </c>
      <c r="F463" s="148" t="s">
        <v>1474</v>
      </c>
      <c r="G463" s="148" t="s">
        <v>1474</v>
      </c>
      <c r="H463" s="148">
        <v>1</v>
      </c>
      <c r="I463" s="148">
        <v>1</v>
      </c>
      <c r="J463" s="148" t="s">
        <v>885</v>
      </c>
      <c r="K463" s="148" t="s">
        <v>886</v>
      </c>
      <c r="L463" s="315" t="s">
        <v>1739</v>
      </c>
      <c r="M463" s="318">
        <v>179550000</v>
      </c>
      <c r="N463" s="148" t="s">
        <v>1011</v>
      </c>
      <c r="O463" s="148" t="s">
        <v>896</v>
      </c>
      <c r="P463" s="148" t="s">
        <v>888</v>
      </c>
      <c r="Q463" s="148"/>
      <c r="R463" s="77"/>
      <c r="S463" s="77" t="s">
        <v>17</v>
      </c>
      <c r="T463" s="77">
        <v>8146</v>
      </c>
      <c r="U463" s="317">
        <v>2024110010254</v>
      </c>
      <c r="V463" s="77">
        <v>9</v>
      </c>
      <c r="W463" s="218"/>
      <c r="X463" s="218"/>
      <c r="Y463" s="218"/>
      <c r="Z463" s="218"/>
    </row>
    <row r="464" spans="1:26" ht="15.75" customHeight="1">
      <c r="A464" s="319" t="s">
        <v>1518</v>
      </c>
      <c r="B464" s="148" t="s">
        <v>1066</v>
      </c>
      <c r="C464" s="148" t="s">
        <v>24</v>
      </c>
      <c r="D464" s="148" t="s">
        <v>1057</v>
      </c>
      <c r="E464" s="148" t="s">
        <v>1564</v>
      </c>
      <c r="F464" s="148" t="s">
        <v>1474</v>
      </c>
      <c r="G464" s="148" t="s">
        <v>1474</v>
      </c>
      <c r="H464" s="148">
        <v>1</v>
      </c>
      <c r="I464" s="148">
        <v>1</v>
      </c>
      <c r="J464" s="148" t="s">
        <v>885</v>
      </c>
      <c r="K464" s="148" t="s">
        <v>886</v>
      </c>
      <c r="L464" s="315" t="s">
        <v>1739</v>
      </c>
      <c r="M464" s="318">
        <v>167550000</v>
      </c>
      <c r="N464" s="148" t="s">
        <v>1011</v>
      </c>
      <c r="O464" s="148" t="s">
        <v>896</v>
      </c>
      <c r="P464" s="148" t="s">
        <v>888</v>
      </c>
      <c r="Q464" s="148" t="s">
        <v>1510</v>
      </c>
      <c r="R464" s="77"/>
      <c r="S464" s="77" t="s">
        <v>17</v>
      </c>
      <c r="T464" s="77">
        <v>8146</v>
      </c>
      <c r="U464" s="317">
        <v>2024110010254</v>
      </c>
      <c r="V464" s="77">
        <v>9</v>
      </c>
      <c r="W464" s="218"/>
      <c r="X464" s="218"/>
      <c r="Y464" s="218"/>
      <c r="Z464" s="218"/>
    </row>
    <row r="465" spans="1:26" ht="15.75" customHeight="1">
      <c r="A465" s="319" t="s">
        <v>1884</v>
      </c>
      <c r="B465" s="148" t="s">
        <v>1161</v>
      </c>
      <c r="C465" s="148" t="s">
        <v>21</v>
      </c>
      <c r="D465" s="148">
        <v>80111600</v>
      </c>
      <c r="E465" s="148" t="s">
        <v>2208</v>
      </c>
      <c r="F465" s="148" t="s">
        <v>461</v>
      </c>
      <c r="G465" s="148" t="s">
        <v>461</v>
      </c>
      <c r="H465" s="148">
        <v>5</v>
      </c>
      <c r="I465" s="148">
        <v>1</v>
      </c>
      <c r="J465" s="148" t="s">
        <v>885</v>
      </c>
      <c r="K465" s="148" t="s">
        <v>85</v>
      </c>
      <c r="L465" s="315">
        <v>4350000</v>
      </c>
      <c r="M465" s="318">
        <v>21750000</v>
      </c>
      <c r="N465" s="148" t="s">
        <v>1154</v>
      </c>
      <c r="O465" s="148" t="s">
        <v>79</v>
      </c>
      <c r="P465" s="148" t="s">
        <v>1155</v>
      </c>
      <c r="Q465" s="148"/>
      <c r="R465" s="77"/>
      <c r="S465" s="77" t="s">
        <v>17</v>
      </c>
      <c r="T465" s="77">
        <v>8146</v>
      </c>
      <c r="U465" s="317">
        <v>2024110010254</v>
      </c>
      <c r="V465" s="77">
        <v>9</v>
      </c>
      <c r="W465" s="218"/>
      <c r="X465" s="218"/>
      <c r="Y465" s="218"/>
      <c r="Z465" s="218"/>
    </row>
    <row r="466" spans="1:26" ht="15.75" customHeight="1">
      <c r="A466" s="319" t="s">
        <v>2138</v>
      </c>
      <c r="B466" s="148" t="s">
        <v>1161</v>
      </c>
      <c r="C466" s="148" t="s">
        <v>21</v>
      </c>
      <c r="D466" s="148">
        <v>80111600</v>
      </c>
      <c r="E466" s="148" t="s">
        <v>2208</v>
      </c>
      <c r="F466" s="148" t="s">
        <v>461</v>
      </c>
      <c r="G466" s="148" t="s">
        <v>461</v>
      </c>
      <c r="H466" s="148">
        <v>5</v>
      </c>
      <c r="I466" s="148">
        <v>1</v>
      </c>
      <c r="J466" s="148" t="s">
        <v>885</v>
      </c>
      <c r="K466" s="148" t="s">
        <v>85</v>
      </c>
      <c r="L466" s="315">
        <v>4350000</v>
      </c>
      <c r="M466" s="318">
        <v>21750000</v>
      </c>
      <c r="N466" s="148" t="s">
        <v>1154</v>
      </c>
      <c r="O466" s="148" t="s">
        <v>79</v>
      </c>
      <c r="P466" s="148" t="s">
        <v>1155</v>
      </c>
      <c r="Q466" s="148" t="s">
        <v>2209</v>
      </c>
      <c r="R466" s="77"/>
      <c r="S466" s="77" t="s">
        <v>17</v>
      </c>
      <c r="T466" s="77">
        <v>8146</v>
      </c>
      <c r="U466" s="317">
        <v>2024110010254</v>
      </c>
      <c r="V466" s="77">
        <v>9</v>
      </c>
      <c r="W466" s="218"/>
      <c r="X466" s="218"/>
      <c r="Y466" s="218"/>
      <c r="Z466" s="218"/>
    </row>
    <row r="467" spans="1:26" ht="15.75" customHeight="1">
      <c r="A467" s="319" t="s">
        <v>1884</v>
      </c>
      <c r="B467" s="148" t="s">
        <v>1173</v>
      </c>
      <c r="C467" s="148" t="s">
        <v>21</v>
      </c>
      <c r="D467" s="148">
        <v>80111600</v>
      </c>
      <c r="E467" s="148" t="s">
        <v>2210</v>
      </c>
      <c r="F467" s="148" t="s">
        <v>461</v>
      </c>
      <c r="G467" s="148" t="s">
        <v>461</v>
      </c>
      <c r="H467" s="148">
        <v>5</v>
      </c>
      <c r="I467" s="148">
        <v>1</v>
      </c>
      <c r="J467" s="148" t="s">
        <v>885</v>
      </c>
      <c r="K467" s="148" t="s">
        <v>85</v>
      </c>
      <c r="L467" s="315">
        <v>4350000</v>
      </c>
      <c r="M467" s="318">
        <v>21750000</v>
      </c>
      <c r="N467" s="148" t="s">
        <v>1154</v>
      </c>
      <c r="O467" s="148" t="s">
        <v>79</v>
      </c>
      <c r="P467" s="148" t="s">
        <v>1155</v>
      </c>
      <c r="Q467" s="148"/>
      <c r="R467" s="77"/>
      <c r="S467" s="77" t="s">
        <v>17</v>
      </c>
      <c r="T467" s="77">
        <v>8146</v>
      </c>
      <c r="U467" s="317">
        <v>2024110010254</v>
      </c>
      <c r="V467" s="77">
        <v>9</v>
      </c>
      <c r="W467" s="218"/>
      <c r="X467" s="218"/>
      <c r="Y467" s="218"/>
      <c r="Z467" s="218"/>
    </row>
    <row r="468" spans="1:26" ht="15.75" customHeight="1">
      <c r="A468" s="319" t="s">
        <v>1518</v>
      </c>
      <c r="B468" s="148" t="s">
        <v>1173</v>
      </c>
      <c r="C468" s="148" t="s">
        <v>21</v>
      </c>
      <c r="D468" s="148">
        <v>80111600</v>
      </c>
      <c r="E468" s="148" t="s">
        <v>2211</v>
      </c>
      <c r="F468" s="148" t="s">
        <v>309</v>
      </c>
      <c r="G468" s="148" t="s">
        <v>461</v>
      </c>
      <c r="H468" s="148">
        <v>5</v>
      </c>
      <c r="I468" s="148">
        <v>1</v>
      </c>
      <c r="J468" s="148" t="s">
        <v>885</v>
      </c>
      <c r="K468" s="148" t="s">
        <v>85</v>
      </c>
      <c r="L468" s="315">
        <v>4508000</v>
      </c>
      <c r="M468" s="318">
        <v>22540000</v>
      </c>
      <c r="N468" s="148" t="s">
        <v>1154</v>
      </c>
      <c r="O468" s="148" t="s">
        <v>79</v>
      </c>
      <c r="P468" s="148" t="s">
        <v>1155</v>
      </c>
      <c r="Q468" s="148" t="s">
        <v>2212</v>
      </c>
      <c r="R468" s="77"/>
      <c r="S468" s="77" t="s">
        <v>17</v>
      </c>
      <c r="T468" s="77">
        <v>8146</v>
      </c>
      <c r="U468" s="317">
        <v>2024110010254</v>
      </c>
      <c r="V468" s="77">
        <v>9</v>
      </c>
      <c r="W468" s="218"/>
      <c r="X468" s="218"/>
      <c r="Y468" s="218"/>
      <c r="Z468" s="218"/>
    </row>
    <row r="469" spans="1:26" ht="15.75" customHeight="1">
      <c r="A469" s="319" t="s">
        <v>1884</v>
      </c>
      <c r="B469" s="148" t="s">
        <v>1172</v>
      </c>
      <c r="C469" s="148" t="s">
        <v>21</v>
      </c>
      <c r="D469" s="148">
        <v>80111600</v>
      </c>
      <c r="E469" s="148" t="s">
        <v>2213</v>
      </c>
      <c r="F469" s="148" t="s">
        <v>675</v>
      </c>
      <c r="G469" s="148" t="s">
        <v>309</v>
      </c>
      <c r="H469" s="148">
        <v>3</v>
      </c>
      <c r="I469" s="148">
        <v>1</v>
      </c>
      <c r="J469" s="148" t="s">
        <v>885</v>
      </c>
      <c r="K469" s="148" t="s">
        <v>85</v>
      </c>
      <c r="L469" s="315">
        <v>4500000</v>
      </c>
      <c r="M469" s="318">
        <v>13500000</v>
      </c>
      <c r="N469" s="148" t="s">
        <v>1154</v>
      </c>
      <c r="O469" s="148" t="s">
        <v>79</v>
      </c>
      <c r="P469" s="148" t="s">
        <v>1155</v>
      </c>
      <c r="Q469" s="148"/>
      <c r="R469" s="77"/>
      <c r="S469" s="77" t="s">
        <v>17</v>
      </c>
      <c r="T469" s="77">
        <v>8146</v>
      </c>
      <c r="U469" s="317">
        <v>2024110010254</v>
      </c>
      <c r="V469" s="77">
        <v>9</v>
      </c>
      <c r="W469" s="218"/>
      <c r="X469" s="218"/>
      <c r="Y469" s="218"/>
      <c r="Z469" s="218"/>
    </row>
    <row r="470" spans="1:26" ht="15.75" customHeight="1">
      <c r="A470" s="319" t="s">
        <v>1518</v>
      </c>
      <c r="B470" s="148" t="s">
        <v>1172</v>
      </c>
      <c r="C470" s="148" t="s">
        <v>21</v>
      </c>
      <c r="D470" s="148">
        <v>80111600</v>
      </c>
      <c r="E470" s="148" t="s">
        <v>2213</v>
      </c>
      <c r="F470" s="148" t="s">
        <v>309</v>
      </c>
      <c r="G470" s="148" t="s">
        <v>309</v>
      </c>
      <c r="H470" s="148">
        <v>5</v>
      </c>
      <c r="I470" s="148">
        <v>1</v>
      </c>
      <c r="J470" s="148" t="s">
        <v>885</v>
      </c>
      <c r="K470" s="148" t="s">
        <v>85</v>
      </c>
      <c r="L470" s="315">
        <v>4500000</v>
      </c>
      <c r="M470" s="318">
        <v>22500000</v>
      </c>
      <c r="N470" s="148" t="s">
        <v>1154</v>
      </c>
      <c r="O470" s="148" t="s">
        <v>79</v>
      </c>
      <c r="P470" s="148" t="s">
        <v>1155</v>
      </c>
      <c r="Q470" s="148" t="s">
        <v>2214</v>
      </c>
      <c r="R470" s="77"/>
      <c r="S470" s="77" t="s">
        <v>17</v>
      </c>
      <c r="T470" s="77">
        <v>8146</v>
      </c>
      <c r="U470" s="317">
        <v>2024110010254</v>
      </c>
      <c r="V470" s="77">
        <v>9</v>
      </c>
      <c r="W470" s="218"/>
      <c r="X470" s="218"/>
      <c r="Y470" s="218"/>
      <c r="Z470" s="218"/>
    </row>
    <row r="471" spans="1:26" ht="15.75" customHeight="1">
      <c r="A471" s="319" t="s">
        <v>1884</v>
      </c>
      <c r="B471" s="148" t="s">
        <v>1210</v>
      </c>
      <c r="C471" s="148" t="s">
        <v>21</v>
      </c>
      <c r="D471" s="148">
        <v>80111600</v>
      </c>
      <c r="E471" s="148" t="s">
        <v>2215</v>
      </c>
      <c r="F471" s="148" t="s">
        <v>675</v>
      </c>
      <c r="G471" s="148" t="s">
        <v>675</v>
      </c>
      <c r="H471" s="148">
        <v>1</v>
      </c>
      <c r="I471" s="148">
        <v>1</v>
      </c>
      <c r="J471" s="148" t="s">
        <v>885</v>
      </c>
      <c r="K471" s="148" t="s">
        <v>85</v>
      </c>
      <c r="L471" s="315">
        <v>19909460</v>
      </c>
      <c r="M471" s="318">
        <v>19909460</v>
      </c>
      <c r="N471" s="148" t="s">
        <v>1154</v>
      </c>
      <c r="O471" s="148" t="s">
        <v>79</v>
      </c>
      <c r="P471" s="148" t="s">
        <v>1155</v>
      </c>
      <c r="Q471" s="148"/>
      <c r="R471" s="77"/>
      <c r="S471" s="77" t="s">
        <v>17</v>
      </c>
      <c r="T471" s="77">
        <v>8146</v>
      </c>
      <c r="U471" s="317">
        <v>2024110010254</v>
      </c>
      <c r="V471" s="77">
        <v>9</v>
      </c>
      <c r="W471" s="218"/>
      <c r="X471" s="218"/>
      <c r="Y471" s="218"/>
      <c r="Z471" s="218"/>
    </row>
    <row r="472" spans="1:26" ht="15.75" customHeight="1">
      <c r="A472" s="319" t="s">
        <v>1518</v>
      </c>
      <c r="B472" s="148" t="s">
        <v>1210</v>
      </c>
      <c r="C472" s="148" t="s">
        <v>21</v>
      </c>
      <c r="D472" s="148">
        <v>80111600</v>
      </c>
      <c r="E472" s="148" t="s">
        <v>2215</v>
      </c>
      <c r="F472" s="148" t="s">
        <v>675</v>
      </c>
      <c r="G472" s="148" t="s">
        <v>675</v>
      </c>
      <c r="H472" s="148">
        <v>1</v>
      </c>
      <c r="I472" s="148">
        <v>1</v>
      </c>
      <c r="J472" s="148" t="s">
        <v>885</v>
      </c>
      <c r="K472" s="148" t="s">
        <v>85</v>
      </c>
      <c r="L472" s="315">
        <v>18345460</v>
      </c>
      <c r="M472" s="318">
        <v>18345460</v>
      </c>
      <c r="N472" s="148" t="s">
        <v>1154</v>
      </c>
      <c r="O472" s="148" t="s">
        <v>79</v>
      </c>
      <c r="P472" s="148" t="s">
        <v>1155</v>
      </c>
      <c r="Q472" s="148" t="s">
        <v>2216</v>
      </c>
      <c r="R472" s="77"/>
      <c r="S472" s="77" t="s">
        <v>17</v>
      </c>
      <c r="T472" s="77">
        <v>8146</v>
      </c>
      <c r="U472" s="317">
        <v>2024110010254</v>
      </c>
      <c r="V472" s="77">
        <v>9</v>
      </c>
      <c r="W472" s="218"/>
      <c r="X472" s="218"/>
      <c r="Y472" s="218"/>
      <c r="Z472" s="218"/>
    </row>
    <row r="473" spans="1:26" ht="15.75" customHeight="1">
      <c r="A473" s="319" t="s">
        <v>1884</v>
      </c>
      <c r="B473" s="148" t="s">
        <v>1247</v>
      </c>
      <c r="C473" s="148" t="s">
        <v>21</v>
      </c>
      <c r="D473" s="148">
        <v>80111600</v>
      </c>
      <c r="E473" s="148" t="s">
        <v>2217</v>
      </c>
      <c r="F473" s="148" t="s">
        <v>461</v>
      </c>
      <c r="G473" s="148" t="s">
        <v>461</v>
      </c>
      <c r="H473" s="148">
        <v>5</v>
      </c>
      <c r="I473" s="148">
        <v>1</v>
      </c>
      <c r="J473" s="148" t="s">
        <v>885</v>
      </c>
      <c r="K473" s="148" t="s">
        <v>85</v>
      </c>
      <c r="L473" s="315">
        <v>3600000</v>
      </c>
      <c r="M473" s="318">
        <v>18000000</v>
      </c>
      <c r="N473" s="148" t="s">
        <v>1154</v>
      </c>
      <c r="O473" s="148" t="s">
        <v>2218</v>
      </c>
      <c r="P473" s="148" t="s">
        <v>1155</v>
      </c>
      <c r="Q473" s="148"/>
      <c r="R473" s="77"/>
      <c r="S473" s="77" t="s">
        <v>17</v>
      </c>
      <c r="T473" s="77">
        <v>8146</v>
      </c>
      <c r="U473" s="317">
        <v>2024110010254</v>
      </c>
      <c r="V473" s="77">
        <v>9</v>
      </c>
      <c r="W473" s="218"/>
      <c r="X473" s="218"/>
      <c r="Y473" s="218"/>
      <c r="Z473" s="218"/>
    </row>
    <row r="474" spans="1:26" ht="15.75" customHeight="1">
      <c r="A474" s="319" t="s">
        <v>1518</v>
      </c>
      <c r="B474" s="148" t="s">
        <v>1247</v>
      </c>
      <c r="C474" s="148" t="s">
        <v>21</v>
      </c>
      <c r="D474" s="148">
        <v>80111600</v>
      </c>
      <c r="E474" s="148" t="s">
        <v>2217</v>
      </c>
      <c r="F474" s="148" t="s">
        <v>461</v>
      </c>
      <c r="G474" s="148" t="s">
        <v>461</v>
      </c>
      <c r="H474" s="148">
        <v>5</v>
      </c>
      <c r="I474" s="148">
        <v>1</v>
      </c>
      <c r="J474" s="148" t="s">
        <v>885</v>
      </c>
      <c r="K474" s="148" t="s">
        <v>85</v>
      </c>
      <c r="L474" s="315">
        <v>3600000</v>
      </c>
      <c r="M474" s="318">
        <v>18000000</v>
      </c>
      <c r="N474" s="148" t="s">
        <v>1154</v>
      </c>
      <c r="O474" s="148" t="s">
        <v>79</v>
      </c>
      <c r="P474" s="148" t="s">
        <v>1155</v>
      </c>
      <c r="Q474" s="148" t="s">
        <v>2219</v>
      </c>
      <c r="R474" s="77"/>
      <c r="S474" s="77" t="s">
        <v>17</v>
      </c>
      <c r="T474" s="77">
        <v>8146</v>
      </c>
      <c r="U474" s="317">
        <v>2024110010254</v>
      </c>
      <c r="V474" s="77">
        <v>9</v>
      </c>
      <c r="W474" s="218"/>
      <c r="X474" s="218"/>
      <c r="Y474" s="218"/>
      <c r="Z474" s="218"/>
    </row>
    <row r="475" spans="1:26" ht="15.75" customHeight="1">
      <c r="A475" s="319" t="s">
        <v>1884</v>
      </c>
      <c r="B475" s="148" t="s">
        <v>1160</v>
      </c>
      <c r="C475" s="148" t="s">
        <v>21</v>
      </c>
      <c r="D475" s="148">
        <v>80111600</v>
      </c>
      <c r="E475" s="148" t="s">
        <v>2220</v>
      </c>
      <c r="F475" s="148" t="s">
        <v>461</v>
      </c>
      <c r="G475" s="148" t="s">
        <v>461</v>
      </c>
      <c r="H475" s="148">
        <v>2</v>
      </c>
      <c r="I475" s="148">
        <v>1</v>
      </c>
      <c r="J475" s="148" t="s">
        <v>885</v>
      </c>
      <c r="K475" s="148" t="s">
        <v>85</v>
      </c>
      <c r="L475" s="315">
        <v>4508000</v>
      </c>
      <c r="M475" s="318">
        <v>9016000</v>
      </c>
      <c r="N475" s="148" t="s">
        <v>1154</v>
      </c>
      <c r="O475" s="148" t="s">
        <v>79</v>
      </c>
      <c r="P475" s="148" t="s">
        <v>1155</v>
      </c>
      <c r="Q475" s="148"/>
      <c r="R475" s="77"/>
      <c r="S475" s="77" t="s">
        <v>17</v>
      </c>
      <c r="T475" s="77">
        <v>8146</v>
      </c>
      <c r="U475" s="317">
        <v>2024110010254</v>
      </c>
      <c r="V475" s="77">
        <v>9</v>
      </c>
      <c r="W475" s="218"/>
      <c r="X475" s="218"/>
      <c r="Y475" s="218"/>
      <c r="Z475" s="218"/>
    </row>
    <row r="476" spans="1:26" ht="15.75" customHeight="1">
      <c r="A476" s="319" t="s">
        <v>1518</v>
      </c>
      <c r="B476" s="148" t="s">
        <v>1160</v>
      </c>
      <c r="C476" s="148" t="s">
        <v>21</v>
      </c>
      <c r="D476" s="148">
        <v>80111600</v>
      </c>
      <c r="E476" s="148" t="s">
        <v>2220</v>
      </c>
      <c r="F476" s="148" t="s">
        <v>309</v>
      </c>
      <c r="G476" s="148" t="s">
        <v>461</v>
      </c>
      <c r="H476" s="148">
        <v>5</v>
      </c>
      <c r="I476" s="148">
        <v>1</v>
      </c>
      <c r="J476" s="148" t="s">
        <v>885</v>
      </c>
      <c r="K476" s="148" t="s">
        <v>85</v>
      </c>
      <c r="L476" s="315">
        <v>4508000</v>
      </c>
      <c r="M476" s="318">
        <v>22540000</v>
      </c>
      <c r="N476" s="148" t="s">
        <v>1154</v>
      </c>
      <c r="O476" s="148" t="s">
        <v>79</v>
      </c>
      <c r="P476" s="148" t="s">
        <v>1155</v>
      </c>
      <c r="Q476" s="148" t="s">
        <v>2221</v>
      </c>
      <c r="R476" s="77"/>
      <c r="S476" s="77" t="s">
        <v>17</v>
      </c>
      <c r="T476" s="77">
        <v>8146</v>
      </c>
      <c r="U476" s="317">
        <v>2024110010254</v>
      </c>
      <c r="V476" s="77">
        <v>9</v>
      </c>
      <c r="W476" s="218"/>
      <c r="X476" s="218"/>
      <c r="Y476" s="218"/>
      <c r="Z476" s="218"/>
    </row>
    <row r="477" spans="1:26" ht="15.75" customHeight="1">
      <c r="A477" s="279"/>
      <c r="B477" s="148"/>
      <c r="C477" s="148"/>
      <c r="D477" s="148"/>
      <c r="E477" s="148"/>
      <c r="F477" s="148"/>
      <c r="G477" s="148"/>
      <c r="H477" s="148"/>
      <c r="I477" s="148"/>
      <c r="J477" s="148"/>
      <c r="K477" s="148"/>
      <c r="L477" s="315"/>
      <c r="M477" s="148"/>
      <c r="N477" s="148"/>
      <c r="O477" s="148"/>
      <c r="P477" s="148"/>
      <c r="Q477" s="148"/>
      <c r="R477" s="77"/>
      <c r="S477" s="77"/>
      <c r="T477" s="77"/>
      <c r="U477" s="317"/>
      <c r="V477" s="77"/>
      <c r="W477" s="218"/>
      <c r="X477" s="218"/>
      <c r="Y477" s="218"/>
      <c r="Z477" s="218"/>
    </row>
    <row r="478" spans="1:26" ht="15.75" customHeight="1">
      <c r="A478" s="319"/>
      <c r="B478" s="148"/>
      <c r="C478" s="148"/>
      <c r="D478" s="148"/>
      <c r="E478" s="148"/>
      <c r="F478" s="148"/>
      <c r="G478" s="148"/>
      <c r="H478" s="148"/>
      <c r="I478" s="148"/>
      <c r="J478" s="148"/>
      <c r="K478" s="148"/>
      <c r="L478" s="315"/>
      <c r="M478" s="148"/>
      <c r="N478" s="148"/>
      <c r="O478" s="148"/>
      <c r="P478" s="148"/>
      <c r="Q478" s="148"/>
      <c r="R478" s="77"/>
      <c r="S478" s="77"/>
      <c r="T478" s="77"/>
      <c r="U478" s="317"/>
      <c r="V478" s="77"/>
      <c r="W478" s="218"/>
      <c r="X478" s="218"/>
      <c r="Y478" s="218"/>
      <c r="Z478" s="218"/>
    </row>
    <row r="479" spans="1:26" ht="15.75" customHeight="1">
      <c r="A479" s="319"/>
      <c r="B479" s="148"/>
      <c r="C479" s="148"/>
      <c r="D479" s="148"/>
      <c r="E479" s="148"/>
      <c r="F479" s="148"/>
      <c r="G479" s="148"/>
      <c r="H479" s="148"/>
      <c r="I479" s="148"/>
      <c r="J479" s="148"/>
      <c r="K479" s="148"/>
      <c r="L479" s="315"/>
      <c r="M479" s="148"/>
      <c r="N479" s="148"/>
      <c r="O479" s="148"/>
      <c r="P479" s="148"/>
      <c r="Q479" s="148"/>
      <c r="R479" s="77"/>
      <c r="S479" s="77"/>
      <c r="T479" s="77"/>
      <c r="U479" s="317"/>
      <c r="V479" s="77"/>
      <c r="W479" s="218"/>
      <c r="X479" s="218"/>
      <c r="Y479" s="218"/>
      <c r="Z479" s="218"/>
    </row>
    <row r="480" spans="1:26" ht="15.75" customHeight="1">
      <c r="A480" s="319"/>
      <c r="B480" s="148"/>
      <c r="C480" s="148"/>
      <c r="D480" s="148"/>
      <c r="E480" s="148"/>
      <c r="F480" s="148"/>
      <c r="G480" s="148"/>
      <c r="H480" s="148"/>
      <c r="I480" s="148"/>
      <c r="J480" s="148"/>
      <c r="K480" s="148"/>
      <c r="L480" s="315"/>
      <c r="M480" s="148"/>
      <c r="N480" s="148"/>
      <c r="O480" s="148"/>
      <c r="P480" s="148"/>
      <c r="Q480" s="148"/>
      <c r="R480" s="77"/>
      <c r="S480" s="77"/>
      <c r="T480" s="77"/>
      <c r="U480" s="317"/>
      <c r="V480" s="77"/>
      <c r="W480" s="218"/>
      <c r="X480" s="218"/>
      <c r="Y480" s="218"/>
      <c r="Z480" s="218"/>
    </row>
    <row r="481" spans="1:26" ht="15.75" customHeight="1">
      <c r="A481" s="319"/>
      <c r="B481" s="148"/>
      <c r="C481" s="148"/>
      <c r="D481" s="148"/>
      <c r="E481" s="148"/>
      <c r="F481" s="148"/>
      <c r="G481" s="148"/>
      <c r="H481" s="148"/>
      <c r="I481" s="148"/>
      <c r="J481" s="148"/>
      <c r="K481" s="148"/>
      <c r="L481" s="315"/>
      <c r="M481" s="148"/>
      <c r="N481" s="148"/>
      <c r="O481" s="148"/>
      <c r="P481" s="148"/>
      <c r="Q481" s="148"/>
      <c r="R481" s="77"/>
      <c r="S481" s="77"/>
      <c r="T481" s="77"/>
      <c r="U481" s="317"/>
      <c r="V481" s="77"/>
      <c r="W481" s="218"/>
      <c r="X481" s="218"/>
      <c r="Y481" s="218"/>
      <c r="Z481" s="218"/>
    </row>
    <row r="482" spans="1:26" ht="15.75" customHeight="1">
      <c r="A482" s="319"/>
      <c r="B482" s="148"/>
      <c r="C482" s="148"/>
      <c r="D482" s="148"/>
      <c r="E482" s="148"/>
      <c r="F482" s="148"/>
      <c r="G482" s="148"/>
      <c r="H482" s="148"/>
      <c r="I482" s="148"/>
      <c r="J482" s="148"/>
      <c r="K482" s="148"/>
      <c r="L482" s="315"/>
      <c r="M482" s="148"/>
      <c r="N482" s="148"/>
      <c r="O482" s="148"/>
      <c r="P482" s="148"/>
      <c r="Q482" s="148"/>
      <c r="R482" s="77"/>
      <c r="S482" s="77"/>
      <c r="T482" s="77"/>
      <c r="U482" s="317"/>
      <c r="V482" s="77"/>
      <c r="W482" s="218"/>
      <c r="X482" s="218"/>
      <c r="Y482" s="218"/>
      <c r="Z482" s="218"/>
    </row>
    <row r="483" spans="1:26" ht="15.75" customHeight="1">
      <c r="A483" s="319"/>
      <c r="B483" s="148"/>
      <c r="C483" s="148"/>
      <c r="D483" s="148"/>
      <c r="E483" s="148"/>
      <c r="F483" s="148"/>
      <c r="G483" s="148"/>
      <c r="H483" s="148"/>
      <c r="I483" s="148"/>
      <c r="J483" s="148"/>
      <c r="K483" s="148"/>
      <c r="L483" s="315"/>
      <c r="M483" s="148"/>
      <c r="N483" s="148"/>
      <c r="O483" s="148"/>
      <c r="P483" s="148"/>
      <c r="Q483" s="148"/>
      <c r="R483" s="77"/>
      <c r="S483" s="77"/>
      <c r="T483" s="77"/>
      <c r="U483" s="317"/>
      <c r="V483" s="77"/>
      <c r="W483" s="218"/>
      <c r="X483" s="218"/>
      <c r="Y483" s="218"/>
      <c r="Z483" s="218"/>
    </row>
    <row r="484" spans="1:26" ht="15.75" customHeight="1">
      <c r="A484" s="319"/>
      <c r="B484" s="148"/>
      <c r="C484" s="148"/>
      <c r="D484" s="148"/>
      <c r="E484" s="148"/>
      <c r="F484" s="148"/>
      <c r="G484" s="148"/>
      <c r="H484" s="148"/>
      <c r="I484" s="148"/>
      <c r="J484" s="148"/>
      <c r="K484" s="148"/>
      <c r="L484" s="315"/>
      <c r="M484" s="148"/>
      <c r="N484" s="148"/>
      <c r="O484" s="148"/>
      <c r="P484" s="148"/>
      <c r="Q484" s="148"/>
      <c r="R484" s="77"/>
      <c r="S484" s="77"/>
      <c r="T484" s="77"/>
      <c r="U484" s="317"/>
      <c r="V484" s="77"/>
      <c r="W484" s="218"/>
      <c r="X484" s="218"/>
      <c r="Y484" s="218"/>
      <c r="Z484" s="218"/>
    </row>
    <row r="485" spans="1:26" ht="15.75" customHeight="1">
      <c r="A485" s="319"/>
      <c r="B485" s="148"/>
      <c r="C485" s="148"/>
      <c r="D485" s="148"/>
      <c r="E485" s="148"/>
      <c r="F485" s="148"/>
      <c r="G485" s="148"/>
      <c r="H485" s="148"/>
      <c r="I485" s="148"/>
      <c r="J485" s="148"/>
      <c r="K485" s="148"/>
      <c r="L485" s="315"/>
      <c r="M485" s="148"/>
      <c r="N485" s="148"/>
      <c r="O485" s="148"/>
      <c r="P485" s="148"/>
      <c r="Q485" s="148"/>
      <c r="R485" s="77"/>
      <c r="S485" s="77"/>
      <c r="T485" s="77"/>
      <c r="U485" s="317"/>
      <c r="V485" s="77"/>
      <c r="W485" s="218"/>
      <c r="X485" s="218"/>
      <c r="Y485" s="218"/>
      <c r="Z485" s="218"/>
    </row>
    <row r="486" spans="1:26" ht="15.75" customHeight="1">
      <c r="A486" s="319"/>
      <c r="B486" s="148"/>
      <c r="C486" s="148"/>
      <c r="D486" s="148"/>
      <c r="E486" s="148"/>
      <c r="F486" s="148"/>
      <c r="G486" s="148"/>
      <c r="H486" s="148"/>
      <c r="I486" s="148"/>
      <c r="J486" s="148"/>
      <c r="K486" s="148"/>
      <c r="L486" s="315"/>
      <c r="M486" s="148"/>
      <c r="N486" s="148"/>
      <c r="O486" s="148"/>
      <c r="P486" s="148"/>
      <c r="Q486" s="148"/>
      <c r="R486" s="77"/>
      <c r="S486" s="77"/>
      <c r="T486" s="77"/>
      <c r="U486" s="317"/>
      <c r="V486" s="77"/>
      <c r="W486" s="218"/>
      <c r="X486" s="218"/>
      <c r="Y486" s="218"/>
      <c r="Z486" s="218"/>
    </row>
    <row r="487" spans="1:26" ht="15.75" customHeight="1">
      <c r="A487" s="319"/>
      <c r="B487" s="148"/>
      <c r="C487" s="148"/>
      <c r="D487" s="148"/>
      <c r="E487" s="148"/>
      <c r="F487" s="148"/>
      <c r="G487" s="148"/>
      <c r="H487" s="148"/>
      <c r="I487" s="148"/>
      <c r="J487" s="148"/>
      <c r="K487" s="148"/>
      <c r="L487" s="315"/>
      <c r="M487" s="148"/>
      <c r="N487" s="148"/>
      <c r="O487" s="148"/>
      <c r="P487" s="148"/>
      <c r="Q487" s="148"/>
      <c r="R487" s="77"/>
      <c r="S487" s="77"/>
      <c r="T487" s="77"/>
      <c r="U487" s="317"/>
      <c r="V487" s="77"/>
      <c r="W487" s="218"/>
      <c r="X487" s="218"/>
      <c r="Y487" s="218"/>
      <c r="Z487" s="218"/>
    </row>
    <row r="488" spans="1:26" ht="15.75" customHeight="1">
      <c r="A488" s="319"/>
      <c r="B488" s="148"/>
      <c r="C488" s="148"/>
      <c r="D488" s="148"/>
      <c r="E488" s="148"/>
      <c r="F488" s="148"/>
      <c r="G488" s="148"/>
      <c r="H488" s="148"/>
      <c r="I488" s="148"/>
      <c r="J488" s="148"/>
      <c r="K488" s="148"/>
      <c r="L488" s="315"/>
      <c r="M488" s="148"/>
      <c r="N488" s="148"/>
      <c r="O488" s="148"/>
      <c r="P488" s="148"/>
      <c r="Q488" s="148"/>
      <c r="R488" s="77"/>
      <c r="S488" s="77"/>
      <c r="T488" s="77"/>
      <c r="U488" s="317"/>
      <c r="V488" s="77"/>
      <c r="W488" s="218"/>
      <c r="X488" s="218"/>
      <c r="Y488" s="218"/>
      <c r="Z488" s="218"/>
    </row>
    <row r="489" spans="1:26" ht="15.75" customHeight="1">
      <c r="A489" s="319"/>
      <c r="B489" s="148"/>
      <c r="C489" s="148"/>
      <c r="D489" s="148"/>
      <c r="E489" s="148"/>
      <c r="F489" s="148"/>
      <c r="G489" s="148"/>
      <c r="H489" s="148"/>
      <c r="I489" s="148"/>
      <c r="J489" s="148"/>
      <c r="K489" s="148"/>
      <c r="L489" s="315"/>
      <c r="M489" s="148"/>
      <c r="N489" s="148"/>
      <c r="O489" s="148"/>
      <c r="P489" s="148"/>
      <c r="Q489" s="148"/>
      <c r="R489" s="77"/>
      <c r="S489" s="77"/>
      <c r="T489" s="77"/>
      <c r="U489" s="317"/>
      <c r="V489" s="77"/>
      <c r="W489" s="218"/>
      <c r="X489" s="218"/>
      <c r="Y489" s="218"/>
      <c r="Z489" s="218"/>
    </row>
    <row r="490" spans="1:26" ht="15.75" customHeight="1">
      <c r="A490" s="319"/>
      <c r="B490" s="148"/>
      <c r="C490" s="148"/>
      <c r="D490" s="148"/>
      <c r="E490" s="148"/>
      <c r="F490" s="148"/>
      <c r="G490" s="148"/>
      <c r="H490" s="148"/>
      <c r="I490" s="148"/>
      <c r="J490" s="148"/>
      <c r="K490" s="148"/>
      <c r="L490" s="315"/>
      <c r="M490" s="148"/>
      <c r="N490" s="148"/>
      <c r="O490" s="148"/>
      <c r="P490" s="148"/>
      <c r="Q490" s="148"/>
      <c r="R490" s="77"/>
      <c r="S490" s="77"/>
      <c r="T490" s="77"/>
      <c r="U490" s="317"/>
      <c r="V490" s="77"/>
      <c r="W490" s="218"/>
      <c r="X490" s="218"/>
      <c r="Y490" s="218"/>
      <c r="Z490" s="218"/>
    </row>
    <row r="491" spans="1:26" ht="15.75" customHeight="1">
      <c r="A491" s="319"/>
      <c r="B491" s="148"/>
      <c r="C491" s="148"/>
      <c r="D491" s="148"/>
      <c r="E491" s="148"/>
      <c r="F491" s="148"/>
      <c r="G491" s="148"/>
      <c r="H491" s="148"/>
      <c r="I491" s="148"/>
      <c r="J491" s="148"/>
      <c r="K491" s="148"/>
      <c r="L491" s="315"/>
      <c r="M491" s="148"/>
      <c r="N491" s="148"/>
      <c r="O491" s="148"/>
      <c r="P491" s="148"/>
      <c r="Q491" s="148"/>
      <c r="R491" s="77"/>
      <c r="S491" s="77"/>
      <c r="T491" s="77"/>
      <c r="U491" s="317"/>
      <c r="V491" s="77"/>
      <c r="W491" s="218"/>
      <c r="X491" s="218"/>
      <c r="Y491" s="218"/>
      <c r="Z491" s="218"/>
    </row>
    <row r="492" spans="1:26" ht="15.75" customHeight="1">
      <c r="A492" s="319"/>
      <c r="B492" s="148"/>
      <c r="C492" s="148"/>
      <c r="D492" s="148"/>
      <c r="E492" s="148"/>
      <c r="F492" s="148"/>
      <c r="G492" s="148"/>
      <c r="H492" s="148"/>
      <c r="I492" s="148"/>
      <c r="J492" s="148"/>
      <c r="K492" s="148"/>
      <c r="L492" s="315"/>
      <c r="M492" s="148"/>
      <c r="N492" s="148"/>
      <c r="O492" s="148"/>
      <c r="P492" s="148"/>
      <c r="Q492" s="148"/>
      <c r="R492" s="77"/>
      <c r="S492" s="77"/>
      <c r="T492" s="77"/>
      <c r="U492" s="317"/>
      <c r="V492" s="77"/>
      <c r="W492" s="218"/>
      <c r="X492" s="218"/>
      <c r="Y492" s="218"/>
      <c r="Z492" s="218"/>
    </row>
    <row r="493" spans="1:26" ht="15.75" customHeight="1">
      <c r="A493" s="319"/>
      <c r="B493" s="148"/>
      <c r="C493" s="148"/>
      <c r="D493" s="148"/>
      <c r="E493" s="148"/>
      <c r="F493" s="148"/>
      <c r="G493" s="148"/>
      <c r="H493" s="148"/>
      <c r="I493" s="148"/>
      <c r="J493" s="148"/>
      <c r="K493" s="148"/>
      <c r="L493" s="315"/>
      <c r="M493" s="148"/>
      <c r="N493" s="148"/>
      <c r="O493" s="148"/>
      <c r="P493" s="148"/>
      <c r="Q493" s="148"/>
      <c r="R493" s="77"/>
      <c r="S493" s="77"/>
      <c r="T493" s="77"/>
      <c r="U493" s="317"/>
      <c r="V493" s="77"/>
      <c r="W493" s="218"/>
      <c r="X493" s="218"/>
      <c r="Y493" s="218"/>
      <c r="Z493" s="218"/>
    </row>
    <row r="494" spans="1:26" ht="15.75" customHeight="1">
      <c r="A494" s="319"/>
      <c r="B494" s="148"/>
      <c r="C494" s="148"/>
      <c r="D494" s="148"/>
      <c r="E494" s="148"/>
      <c r="F494" s="148"/>
      <c r="G494" s="148"/>
      <c r="H494" s="148"/>
      <c r="I494" s="148"/>
      <c r="J494" s="148"/>
      <c r="K494" s="148"/>
      <c r="L494" s="315"/>
      <c r="M494" s="148"/>
      <c r="N494" s="148"/>
      <c r="O494" s="148"/>
      <c r="P494" s="148"/>
      <c r="Q494" s="148"/>
      <c r="R494" s="77"/>
      <c r="S494" s="77"/>
      <c r="T494" s="77"/>
      <c r="U494" s="317"/>
      <c r="V494" s="77"/>
      <c r="W494" s="218"/>
      <c r="X494" s="218"/>
      <c r="Y494" s="218"/>
      <c r="Z494" s="218"/>
    </row>
    <row r="495" spans="1:26" ht="15.75" customHeight="1">
      <c r="A495" s="319"/>
      <c r="B495" s="148"/>
      <c r="C495" s="148"/>
      <c r="D495" s="148"/>
      <c r="E495" s="148"/>
      <c r="F495" s="148"/>
      <c r="G495" s="148"/>
      <c r="H495" s="148"/>
      <c r="I495" s="148"/>
      <c r="J495" s="148"/>
      <c r="K495" s="148"/>
      <c r="L495" s="315"/>
      <c r="M495" s="148"/>
      <c r="N495" s="148"/>
      <c r="O495" s="148"/>
      <c r="P495" s="148"/>
      <c r="Q495" s="148"/>
      <c r="R495" s="77"/>
      <c r="S495" s="77"/>
      <c r="T495" s="77"/>
      <c r="U495" s="317"/>
      <c r="V495" s="77"/>
      <c r="W495" s="218"/>
      <c r="X495" s="218"/>
      <c r="Y495" s="218"/>
      <c r="Z495" s="218"/>
    </row>
    <row r="496" spans="1:26" ht="15.75" customHeight="1">
      <c r="A496" s="319"/>
      <c r="B496" s="148"/>
      <c r="C496" s="148"/>
      <c r="D496" s="148"/>
      <c r="E496" s="148"/>
      <c r="F496" s="148"/>
      <c r="G496" s="148"/>
      <c r="H496" s="148"/>
      <c r="I496" s="148"/>
      <c r="J496" s="148"/>
      <c r="K496" s="148"/>
      <c r="L496" s="315"/>
      <c r="M496" s="148"/>
      <c r="N496" s="148"/>
      <c r="O496" s="148"/>
      <c r="P496" s="148"/>
      <c r="Q496" s="148"/>
      <c r="R496" s="77"/>
      <c r="S496" s="77"/>
      <c r="T496" s="77"/>
      <c r="U496" s="317"/>
      <c r="V496" s="77"/>
      <c r="W496" s="218"/>
      <c r="X496" s="218"/>
      <c r="Y496" s="218"/>
      <c r="Z496" s="218"/>
    </row>
    <row r="497" spans="1:26" ht="15.75" customHeight="1">
      <c r="A497" s="319"/>
      <c r="B497" s="148"/>
      <c r="C497" s="148"/>
      <c r="D497" s="148"/>
      <c r="E497" s="148"/>
      <c r="F497" s="148"/>
      <c r="G497" s="148"/>
      <c r="H497" s="148"/>
      <c r="I497" s="148"/>
      <c r="J497" s="148"/>
      <c r="K497" s="148"/>
      <c r="L497" s="315"/>
      <c r="M497" s="148"/>
      <c r="N497" s="148"/>
      <c r="O497" s="148"/>
      <c r="P497" s="148"/>
      <c r="Q497" s="148"/>
      <c r="R497" s="77"/>
      <c r="S497" s="77"/>
      <c r="T497" s="77"/>
      <c r="U497" s="317"/>
      <c r="V497" s="77"/>
      <c r="W497" s="218"/>
      <c r="X497" s="218"/>
      <c r="Y497" s="218"/>
      <c r="Z497" s="218"/>
    </row>
    <row r="498" spans="1:26" ht="15.75" customHeight="1">
      <c r="A498" s="319"/>
      <c r="B498" s="148"/>
      <c r="C498" s="148"/>
      <c r="D498" s="148"/>
      <c r="E498" s="148"/>
      <c r="F498" s="148"/>
      <c r="G498" s="148"/>
      <c r="H498" s="148"/>
      <c r="I498" s="148"/>
      <c r="J498" s="148"/>
      <c r="K498" s="148"/>
      <c r="L498" s="315"/>
      <c r="M498" s="148"/>
      <c r="N498" s="148"/>
      <c r="O498" s="148"/>
      <c r="P498" s="148"/>
      <c r="Q498" s="148"/>
      <c r="R498" s="77"/>
      <c r="S498" s="77"/>
      <c r="T498" s="77"/>
      <c r="U498" s="317"/>
      <c r="V498" s="77"/>
      <c r="W498" s="218"/>
      <c r="X498" s="218"/>
      <c r="Y498" s="218"/>
      <c r="Z498" s="218"/>
    </row>
    <row r="499" spans="1:26" ht="15.75" customHeight="1">
      <c r="A499" s="319"/>
      <c r="B499" s="148"/>
      <c r="C499" s="148"/>
      <c r="D499" s="148"/>
      <c r="E499" s="148"/>
      <c r="F499" s="148"/>
      <c r="G499" s="148"/>
      <c r="H499" s="148"/>
      <c r="I499" s="148"/>
      <c r="J499" s="148"/>
      <c r="K499" s="148"/>
      <c r="L499" s="315"/>
      <c r="M499" s="148"/>
      <c r="N499" s="148"/>
      <c r="O499" s="148"/>
      <c r="P499" s="148"/>
      <c r="Q499" s="148"/>
      <c r="R499" s="77"/>
      <c r="S499" s="77"/>
      <c r="T499" s="77"/>
      <c r="U499" s="317"/>
      <c r="V499" s="77"/>
      <c r="W499" s="218"/>
      <c r="X499" s="218"/>
      <c r="Y499" s="218"/>
      <c r="Z499" s="218"/>
    </row>
    <row r="500" spans="1:26" ht="15.75" customHeight="1">
      <c r="A500" s="319"/>
      <c r="B500" s="148"/>
      <c r="C500" s="148"/>
      <c r="D500" s="148"/>
      <c r="E500" s="148"/>
      <c r="F500" s="148"/>
      <c r="G500" s="148"/>
      <c r="H500" s="148"/>
      <c r="I500" s="148"/>
      <c r="J500" s="148"/>
      <c r="K500" s="148"/>
      <c r="L500" s="315"/>
      <c r="M500" s="148"/>
      <c r="N500" s="148"/>
      <c r="O500" s="148"/>
      <c r="P500" s="148"/>
      <c r="Q500" s="148"/>
      <c r="R500" s="77"/>
      <c r="S500" s="77"/>
      <c r="T500" s="77"/>
      <c r="U500" s="317"/>
      <c r="V500" s="77"/>
      <c r="W500" s="218"/>
      <c r="X500" s="218"/>
      <c r="Y500" s="218"/>
      <c r="Z500" s="218"/>
    </row>
    <row r="501" spans="1:26" ht="15.75" customHeight="1">
      <c r="A501" s="319"/>
      <c r="B501" s="148"/>
      <c r="C501" s="148"/>
      <c r="D501" s="148"/>
      <c r="E501" s="148"/>
      <c r="F501" s="148"/>
      <c r="G501" s="148"/>
      <c r="H501" s="148"/>
      <c r="I501" s="148"/>
      <c r="J501" s="148"/>
      <c r="K501" s="148"/>
      <c r="L501" s="315"/>
      <c r="M501" s="148"/>
      <c r="N501" s="148"/>
      <c r="O501" s="148"/>
      <c r="P501" s="148"/>
      <c r="Q501" s="148"/>
      <c r="R501" s="77"/>
      <c r="S501" s="77"/>
      <c r="T501" s="77"/>
      <c r="U501" s="317"/>
      <c r="V501" s="77"/>
      <c r="W501" s="218"/>
      <c r="X501" s="218"/>
      <c r="Y501" s="218"/>
      <c r="Z501" s="218"/>
    </row>
    <row r="502" spans="1:26" ht="15.75" customHeight="1">
      <c r="A502" s="319"/>
      <c r="B502" s="148"/>
      <c r="C502" s="148"/>
      <c r="D502" s="148"/>
      <c r="E502" s="148"/>
      <c r="F502" s="148"/>
      <c r="G502" s="148"/>
      <c r="H502" s="148"/>
      <c r="I502" s="148"/>
      <c r="J502" s="148"/>
      <c r="K502" s="148"/>
      <c r="L502" s="315"/>
      <c r="M502" s="148"/>
      <c r="N502" s="148"/>
      <c r="O502" s="148"/>
      <c r="P502" s="148"/>
      <c r="Q502" s="148"/>
      <c r="R502" s="77"/>
      <c r="S502" s="77"/>
      <c r="T502" s="77"/>
      <c r="U502" s="317"/>
      <c r="V502" s="77"/>
      <c r="W502" s="218"/>
      <c r="X502" s="218"/>
      <c r="Y502" s="218"/>
      <c r="Z502" s="218"/>
    </row>
    <row r="503" spans="1:26" ht="15.75" customHeight="1">
      <c r="A503" s="319"/>
      <c r="B503" s="148"/>
      <c r="C503" s="148"/>
      <c r="D503" s="148"/>
      <c r="E503" s="148"/>
      <c r="F503" s="148"/>
      <c r="G503" s="148"/>
      <c r="H503" s="148"/>
      <c r="I503" s="148"/>
      <c r="J503" s="148"/>
      <c r="K503" s="148"/>
      <c r="L503" s="315"/>
      <c r="M503" s="148"/>
      <c r="N503" s="148"/>
      <c r="O503" s="148"/>
      <c r="P503" s="148"/>
      <c r="Q503" s="148"/>
      <c r="R503" s="77"/>
      <c r="S503" s="77"/>
      <c r="T503" s="77"/>
      <c r="U503" s="317"/>
      <c r="V503" s="77"/>
      <c r="W503" s="218"/>
      <c r="X503" s="218"/>
      <c r="Y503" s="218"/>
      <c r="Z503" s="218"/>
    </row>
    <row r="504" spans="1:26" ht="15.75" customHeight="1">
      <c r="A504" s="319"/>
      <c r="B504" s="148"/>
      <c r="C504" s="148"/>
      <c r="D504" s="148"/>
      <c r="E504" s="148"/>
      <c r="F504" s="148"/>
      <c r="G504" s="148"/>
      <c r="H504" s="148"/>
      <c r="I504" s="148"/>
      <c r="J504" s="148"/>
      <c r="K504" s="148"/>
      <c r="L504" s="315"/>
      <c r="M504" s="148"/>
      <c r="N504" s="148"/>
      <c r="O504" s="148"/>
      <c r="P504" s="148"/>
      <c r="Q504" s="148"/>
      <c r="R504" s="77"/>
      <c r="S504" s="77"/>
      <c r="T504" s="77"/>
      <c r="U504" s="317"/>
      <c r="V504" s="77"/>
      <c r="W504" s="218"/>
      <c r="X504" s="218"/>
      <c r="Y504" s="218"/>
      <c r="Z504" s="218"/>
    </row>
    <row r="505" spans="1:26" ht="15.75" customHeight="1">
      <c r="A505" s="319"/>
      <c r="B505" s="148"/>
      <c r="C505" s="148"/>
      <c r="D505" s="148"/>
      <c r="E505" s="148"/>
      <c r="F505" s="148"/>
      <c r="G505" s="148"/>
      <c r="H505" s="148"/>
      <c r="I505" s="148"/>
      <c r="J505" s="148"/>
      <c r="K505" s="148"/>
      <c r="L505" s="315"/>
      <c r="M505" s="148"/>
      <c r="N505" s="148"/>
      <c r="O505" s="148"/>
      <c r="P505" s="148"/>
      <c r="Q505" s="148"/>
      <c r="R505" s="77"/>
      <c r="S505" s="77"/>
      <c r="T505" s="77"/>
      <c r="U505" s="317"/>
      <c r="V505" s="77"/>
      <c r="W505" s="218"/>
      <c r="X505" s="218"/>
      <c r="Y505" s="218"/>
      <c r="Z505" s="218"/>
    </row>
    <row r="506" spans="1:26" ht="15.75" customHeight="1">
      <c r="A506" s="319"/>
      <c r="B506" s="148"/>
      <c r="C506" s="148"/>
      <c r="D506" s="148"/>
      <c r="E506" s="148"/>
      <c r="F506" s="148"/>
      <c r="G506" s="148"/>
      <c r="H506" s="148"/>
      <c r="I506" s="148"/>
      <c r="J506" s="148"/>
      <c r="K506" s="148"/>
      <c r="L506" s="315"/>
      <c r="M506" s="148"/>
      <c r="N506" s="148"/>
      <c r="O506" s="148"/>
      <c r="P506" s="148"/>
      <c r="Q506" s="148"/>
      <c r="R506" s="77"/>
      <c r="S506" s="77"/>
      <c r="T506" s="77"/>
      <c r="U506" s="317"/>
      <c r="V506" s="77"/>
      <c r="W506" s="218"/>
      <c r="X506" s="218"/>
      <c r="Y506" s="218"/>
      <c r="Z506" s="218"/>
    </row>
    <row r="507" spans="1:26" ht="15.75" customHeight="1">
      <c r="A507" s="319"/>
      <c r="B507" s="148"/>
      <c r="C507" s="148"/>
      <c r="D507" s="148"/>
      <c r="E507" s="148"/>
      <c r="F507" s="148"/>
      <c r="G507" s="148"/>
      <c r="H507" s="148"/>
      <c r="I507" s="148"/>
      <c r="J507" s="148"/>
      <c r="K507" s="148"/>
      <c r="L507" s="315"/>
      <c r="M507" s="148"/>
      <c r="N507" s="148"/>
      <c r="O507" s="148"/>
      <c r="P507" s="148"/>
      <c r="Q507" s="148"/>
      <c r="R507" s="77"/>
      <c r="S507" s="77"/>
      <c r="T507" s="77"/>
      <c r="U507" s="317"/>
      <c r="V507" s="77"/>
      <c r="W507" s="218"/>
      <c r="X507" s="218"/>
      <c r="Y507" s="218"/>
      <c r="Z507" s="218"/>
    </row>
    <row r="508" spans="1:26" ht="15.75" customHeight="1">
      <c r="A508" s="319"/>
      <c r="B508" s="148"/>
      <c r="C508" s="148"/>
      <c r="D508" s="148"/>
      <c r="E508" s="148"/>
      <c r="F508" s="148"/>
      <c r="G508" s="148"/>
      <c r="H508" s="148"/>
      <c r="I508" s="148"/>
      <c r="J508" s="148"/>
      <c r="K508" s="148"/>
      <c r="L508" s="315"/>
      <c r="M508" s="148"/>
      <c r="N508" s="148"/>
      <c r="O508" s="148"/>
      <c r="P508" s="148"/>
      <c r="Q508" s="148"/>
      <c r="R508" s="77"/>
      <c r="S508" s="77"/>
      <c r="T508" s="77"/>
      <c r="U508" s="317"/>
      <c r="V508" s="77"/>
      <c r="W508" s="218"/>
      <c r="X508" s="218"/>
      <c r="Y508" s="218"/>
      <c r="Z508" s="218"/>
    </row>
    <row r="509" spans="1:26" ht="15.75" customHeight="1">
      <c r="A509" s="319"/>
      <c r="B509" s="148"/>
      <c r="C509" s="148"/>
      <c r="D509" s="148"/>
      <c r="E509" s="148"/>
      <c r="F509" s="148"/>
      <c r="G509" s="148"/>
      <c r="H509" s="148"/>
      <c r="I509" s="148"/>
      <c r="J509" s="148"/>
      <c r="K509" s="148"/>
      <c r="L509" s="315"/>
      <c r="M509" s="148"/>
      <c r="N509" s="148"/>
      <c r="O509" s="148"/>
      <c r="P509" s="148"/>
      <c r="Q509" s="148"/>
      <c r="R509" s="77"/>
      <c r="S509" s="77"/>
      <c r="T509" s="77"/>
      <c r="U509" s="317"/>
      <c r="V509" s="77"/>
      <c r="W509" s="218"/>
      <c r="X509" s="218"/>
      <c r="Y509" s="218"/>
      <c r="Z509" s="218"/>
    </row>
    <row r="510" spans="1:26" ht="15.75" customHeight="1">
      <c r="A510" s="319"/>
      <c r="B510" s="148"/>
      <c r="C510" s="148"/>
      <c r="D510" s="148"/>
      <c r="E510" s="148"/>
      <c r="F510" s="148"/>
      <c r="G510" s="148"/>
      <c r="H510" s="148"/>
      <c r="I510" s="148"/>
      <c r="J510" s="148"/>
      <c r="K510" s="148"/>
      <c r="L510" s="315"/>
      <c r="M510" s="148"/>
      <c r="N510" s="148"/>
      <c r="O510" s="148"/>
      <c r="P510" s="148"/>
      <c r="Q510" s="148"/>
      <c r="R510" s="77"/>
      <c r="S510" s="77"/>
      <c r="T510" s="77"/>
      <c r="U510" s="317"/>
      <c r="V510" s="77"/>
      <c r="W510" s="218"/>
      <c r="X510" s="218"/>
      <c r="Y510" s="218"/>
      <c r="Z510" s="218"/>
    </row>
    <row r="511" spans="1:26" ht="15.75" customHeight="1">
      <c r="A511" s="319"/>
      <c r="B511" s="148"/>
      <c r="C511" s="148"/>
      <c r="D511" s="148"/>
      <c r="E511" s="148"/>
      <c r="F511" s="148"/>
      <c r="G511" s="148"/>
      <c r="H511" s="148"/>
      <c r="I511" s="148"/>
      <c r="J511" s="148"/>
      <c r="K511" s="148"/>
      <c r="L511" s="315"/>
      <c r="M511" s="148"/>
      <c r="N511" s="148"/>
      <c r="O511" s="148"/>
      <c r="P511" s="148"/>
      <c r="Q511" s="148"/>
      <c r="R511" s="77"/>
      <c r="S511" s="77"/>
      <c r="T511" s="77"/>
      <c r="U511" s="317"/>
      <c r="V511" s="77"/>
      <c r="W511" s="218"/>
      <c r="X511" s="218"/>
      <c r="Y511" s="218"/>
      <c r="Z511" s="218"/>
    </row>
    <row r="512" spans="1:26" ht="15.75" customHeight="1">
      <c r="A512" s="319"/>
      <c r="B512" s="148"/>
      <c r="C512" s="148"/>
      <c r="D512" s="148"/>
      <c r="E512" s="148"/>
      <c r="F512" s="148"/>
      <c r="G512" s="148"/>
      <c r="H512" s="148"/>
      <c r="I512" s="148"/>
      <c r="J512" s="148"/>
      <c r="K512" s="148"/>
      <c r="L512" s="315"/>
      <c r="M512" s="148"/>
      <c r="N512" s="148"/>
      <c r="O512" s="148"/>
      <c r="P512" s="148"/>
      <c r="Q512" s="148"/>
      <c r="R512" s="77"/>
      <c r="S512" s="77"/>
      <c r="T512" s="77"/>
      <c r="U512" s="317"/>
      <c r="V512" s="77"/>
      <c r="W512" s="218"/>
      <c r="X512" s="218"/>
      <c r="Y512" s="218"/>
      <c r="Z512" s="218"/>
    </row>
    <row r="513" spans="1:26" ht="15.75" customHeight="1">
      <c r="A513" s="319"/>
      <c r="B513" s="148"/>
      <c r="C513" s="148"/>
      <c r="D513" s="148"/>
      <c r="E513" s="148"/>
      <c r="F513" s="148"/>
      <c r="G513" s="148"/>
      <c r="H513" s="148"/>
      <c r="I513" s="148"/>
      <c r="J513" s="148"/>
      <c r="K513" s="148"/>
      <c r="L513" s="315"/>
      <c r="M513" s="148"/>
      <c r="N513" s="148"/>
      <c r="O513" s="148"/>
      <c r="P513" s="148"/>
      <c r="Q513" s="148"/>
      <c r="R513" s="77"/>
      <c r="S513" s="77"/>
      <c r="T513" s="77"/>
      <c r="U513" s="317"/>
      <c r="V513" s="77"/>
      <c r="W513" s="218"/>
      <c r="X513" s="218"/>
      <c r="Y513" s="218"/>
      <c r="Z513" s="218"/>
    </row>
    <row r="514" spans="1:26" ht="15.75" customHeight="1">
      <c r="A514" s="319"/>
      <c r="B514" s="148"/>
      <c r="C514" s="148"/>
      <c r="D514" s="148"/>
      <c r="E514" s="148"/>
      <c r="F514" s="148"/>
      <c r="G514" s="148"/>
      <c r="H514" s="148"/>
      <c r="I514" s="148"/>
      <c r="J514" s="148"/>
      <c r="K514" s="148"/>
      <c r="L514" s="315"/>
      <c r="M514" s="148"/>
      <c r="N514" s="148"/>
      <c r="O514" s="148"/>
      <c r="P514" s="148"/>
      <c r="Q514" s="148"/>
      <c r="R514" s="77"/>
      <c r="S514" s="77"/>
      <c r="T514" s="77"/>
      <c r="U514" s="317"/>
      <c r="V514" s="77"/>
      <c r="W514" s="218"/>
      <c r="X514" s="218"/>
      <c r="Y514" s="218"/>
      <c r="Z514" s="218"/>
    </row>
    <row r="515" spans="1:26" ht="15.75" customHeight="1">
      <c r="A515" s="319"/>
      <c r="B515" s="148"/>
      <c r="C515" s="148"/>
      <c r="D515" s="148"/>
      <c r="E515" s="148"/>
      <c r="F515" s="148"/>
      <c r="G515" s="148"/>
      <c r="H515" s="148"/>
      <c r="I515" s="148"/>
      <c r="J515" s="148"/>
      <c r="K515" s="148"/>
      <c r="L515" s="315"/>
      <c r="M515" s="148"/>
      <c r="N515" s="148"/>
      <c r="O515" s="148"/>
      <c r="P515" s="148"/>
      <c r="Q515" s="148"/>
      <c r="R515" s="77"/>
      <c r="S515" s="77"/>
      <c r="T515" s="77"/>
      <c r="U515" s="317"/>
      <c r="V515" s="77"/>
      <c r="W515" s="218"/>
      <c r="X515" s="218"/>
      <c r="Y515" s="218"/>
      <c r="Z515" s="218"/>
    </row>
    <row r="516" spans="1:26" ht="15.75" customHeight="1">
      <c r="A516" s="319"/>
      <c r="B516" s="148"/>
      <c r="C516" s="148"/>
      <c r="D516" s="148"/>
      <c r="E516" s="148"/>
      <c r="F516" s="148"/>
      <c r="G516" s="148"/>
      <c r="H516" s="148"/>
      <c r="I516" s="148"/>
      <c r="J516" s="148"/>
      <c r="K516" s="148"/>
      <c r="L516" s="315"/>
      <c r="M516" s="148"/>
      <c r="N516" s="148"/>
      <c r="O516" s="148"/>
      <c r="P516" s="148"/>
      <c r="Q516" s="148"/>
      <c r="R516" s="77"/>
      <c r="S516" s="77"/>
      <c r="T516" s="77"/>
      <c r="U516" s="317"/>
      <c r="V516" s="77"/>
      <c r="W516" s="218"/>
      <c r="X516" s="218"/>
      <c r="Y516" s="218"/>
      <c r="Z516" s="218"/>
    </row>
    <row r="517" spans="1:26" ht="15.75" customHeight="1">
      <c r="A517" s="319"/>
      <c r="B517" s="148"/>
      <c r="C517" s="148"/>
      <c r="D517" s="148"/>
      <c r="E517" s="148"/>
      <c r="F517" s="148"/>
      <c r="G517" s="148"/>
      <c r="H517" s="148"/>
      <c r="I517" s="148"/>
      <c r="J517" s="148"/>
      <c r="K517" s="148"/>
      <c r="L517" s="315"/>
      <c r="M517" s="148"/>
      <c r="N517" s="148"/>
      <c r="O517" s="148"/>
      <c r="P517" s="148"/>
      <c r="Q517" s="148"/>
      <c r="R517" s="77"/>
      <c r="S517" s="77"/>
      <c r="T517" s="77"/>
      <c r="U517" s="317"/>
      <c r="V517" s="77"/>
      <c r="W517" s="218"/>
      <c r="X517" s="218"/>
      <c r="Y517" s="218"/>
      <c r="Z517" s="218"/>
    </row>
    <row r="518" spans="1:26" ht="15.75" customHeight="1">
      <c r="A518" s="319"/>
      <c r="B518" s="148"/>
      <c r="C518" s="148"/>
      <c r="D518" s="148"/>
      <c r="E518" s="148"/>
      <c r="F518" s="148"/>
      <c r="G518" s="148"/>
      <c r="H518" s="148"/>
      <c r="I518" s="148"/>
      <c r="J518" s="148"/>
      <c r="K518" s="148"/>
      <c r="L518" s="315"/>
      <c r="M518" s="148"/>
      <c r="N518" s="148"/>
      <c r="O518" s="148"/>
      <c r="P518" s="148"/>
      <c r="Q518" s="148"/>
      <c r="R518" s="77"/>
      <c r="S518" s="77"/>
      <c r="T518" s="77"/>
      <c r="U518" s="317"/>
      <c r="V518" s="77"/>
      <c r="W518" s="218"/>
      <c r="X518" s="218"/>
      <c r="Y518" s="218"/>
      <c r="Z518" s="218"/>
    </row>
    <row r="519" spans="1:26" ht="15.75" customHeight="1">
      <c r="A519" s="319"/>
      <c r="B519" s="148"/>
      <c r="C519" s="148"/>
      <c r="D519" s="148"/>
      <c r="E519" s="148"/>
      <c r="F519" s="148"/>
      <c r="G519" s="148"/>
      <c r="H519" s="148"/>
      <c r="I519" s="148"/>
      <c r="J519" s="148"/>
      <c r="K519" s="148"/>
      <c r="L519" s="315"/>
      <c r="M519" s="148"/>
      <c r="N519" s="148"/>
      <c r="O519" s="148"/>
      <c r="P519" s="148"/>
      <c r="Q519" s="148"/>
      <c r="R519" s="77"/>
      <c r="S519" s="77"/>
      <c r="T519" s="77"/>
      <c r="U519" s="317"/>
      <c r="V519" s="77"/>
      <c r="W519" s="218"/>
      <c r="X519" s="218"/>
      <c r="Y519" s="218"/>
      <c r="Z519" s="218"/>
    </row>
    <row r="520" spans="1:26" ht="15.75" customHeight="1">
      <c r="A520" s="319"/>
      <c r="B520" s="148"/>
      <c r="C520" s="148"/>
      <c r="D520" s="148"/>
      <c r="E520" s="148"/>
      <c r="F520" s="148"/>
      <c r="G520" s="148"/>
      <c r="H520" s="148"/>
      <c r="I520" s="148"/>
      <c r="J520" s="148"/>
      <c r="K520" s="148"/>
      <c r="L520" s="315"/>
      <c r="M520" s="148"/>
      <c r="N520" s="148"/>
      <c r="O520" s="148"/>
      <c r="P520" s="148"/>
      <c r="Q520" s="148"/>
      <c r="R520" s="77"/>
      <c r="S520" s="77"/>
      <c r="T520" s="77"/>
      <c r="U520" s="317"/>
      <c r="V520" s="77"/>
      <c r="W520" s="218"/>
      <c r="X520" s="218"/>
      <c r="Y520" s="218"/>
      <c r="Z520" s="218"/>
    </row>
    <row r="521" spans="1:26" ht="15.75" customHeight="1">
      <c r="A521" s="319"/>
      <c r="B521" s="148"/>
      <c r="C521" s="148"/>
      <c r="D521" s="148"/>
      <c r="E521" s="148"/>
      <c r="F521" s="148"/>
      <c r="G521" s="148"/>
      <c r="H521" s="148"/>
      <c r="I521" s="148"/>
      <c r="J521" s="148"/>
      <c r="K521" s="148"/>
      <c r="L521" s="315"/>
      <c r="M521" s="148"/>
      <c r="N521" s="148"/>
      <c r="O521" s="148"/>
      <c r="P521" s="148"/>
      <c r="Q521" s="148"/>
      <c r="R521" s="77"/>
      <c r="S521" s="77"/>
      <c r="T521" s="77"/>
      <c r="U521" s="317"/>
      <c r="V521" s="77"/>
      <c r="W521" s="218"/>
      <c r="X521" s="218"/>
      <c r="Y521" s="218"/>
      <c r="Z521" s="218"/>
    </row>
    <row r="522" spans="1:26" ht="15.75" customHeight="1">
      <c r="A522" s="319"/>
      <c r="B522" s="148"/>
      <c r="C522" s="148"/>
      <c r="D522" s="148"/>
      <c r="E522" s="148"/>
      <c r="F522" s="148"/>
      <c r="G522" s="148"/>
      <c r="H522" s="148"/>
      <c r="I522" s="148"/>
      <c r="J522" s="148"/>
      <c r="K522" s="148"/>
      <c r="L522" s="315"/>
      <c r="M522" s="148"/>
      <c r="N522" s="148"/>
      <c r="O522" s="148"/>
      <c r="P522" s="148"/>
      <c r="Q522" s="148"/>
      <c r="R522" s="77"/>
      <c r="S522" s="77"/>
      <c r="T522" s="77"/>
      <c r="U522" s="317"/>
      <c r="V522" s="77"/>
      <c r="W522" s="218"/>
      <c r="X522" s="218"/>
      <c r="Y522" s="218"/>
      <c r="Z522" s="218"/>
    </row>
    <row r="523" spans="1:26" ht="15.75" customHeight="1">
      <c r="A523" s="319"/>
      <c r="B523" s="148"/>
      <c r="C523" s="148"/>
      <c r="D523" s="148"/>
      <c r="E523" s="148"/>
      <c r="F523" s="148"/>
      <c r="G523" s="148"/>
      <c r="H523" s="148"/>
      <c r="I523" s="148"/>
      <c r="J523" s="148"/>
      <c r="K523" s="148"/>
      <c r="L523" s="315"/>
      <c r="M523" s="148"/>
      <c r="N523" s="148"/>
      <c r="O523" s="148"/>
      <c r="P523" s="148"/>
      <c r="Q523" s="148"/>
      <c r="R523" s="77"/>
      <c r="S523" s="77"/>
      <c r="T523" s="77"/>
      <c r="U523" s="317"/>
      <c r="V523" s="77"/>
      <c r="W523" s="218"/>
      <c r="X523" s="218"/>
      <c r="Y523" s="218"/>
      <c r="Z523" s="218"/>
    </row>
    <row r="524" spans="1:26" ht="15.75" customHeight="1">
      <c r="A524" s="319"/>
      <c r="B524" s="148"/>
      <c r="C524" s="148"/>
      <c r="D524" s="148"/>
      <c r="E524" s="148"/>
      <c r="F524" s="148"/>
      <c r="G524" s="148"/>
      <c r="H524" s="148"/>
      <c r="I524" s="148"/>
      <c r="J524" s="148"/>
      <c r="K524" s="148"/>
      <c r="L524" s="315"/>
      <c r="M524" s="148"/>
      <c r="N524" s="148"/>
      <c r="O524" s="148"/>
      <c r="P524" s="148"/>
      <c r="Q524" s="148"/>
      <c r="R524" s="77"/>
      <c r="S524" s="77"/>
      <c r="T524" s="77"/>
      <c r="U524" s="317"/>
      <c r="V524" s="77"/>
      <c r="W524" s="218"/>
      <c r="X524" s="218"/>
      <c r="Y524" s="218"/>
      <c r="Z524" s="218"/>
    </row>
    <row r="525" spans="1:26" ht="15.75" customHeight="1">
      <c r="A525" s="319"/>
      <c r="B525" s="148"/>
      <c r="C525" s="148"/>
      <c r="D525" s="148"/>
      <c r="E525" s="148"/>
      <c r="F525" s="148"/>
      <c r="G525" s="148"/>
      <c r="H525" s="148"/>
      <c r="I525" s="148"/>
      <c r="J525" s="148"/>
      <c r="K525" s="148"/>
      <c r="L525" s="315"/>
      <c r="M525" s="148"/>
      <c r="N525" s="148"/>
      <c r="O525" s="148"/>
      <c r="P525" s="148"/>
      <c r="Q525" s="148"/>
      <c r="R525" s="77"/>
      <c r="S525" s="77"/>
      <c r="T525" s="77"/>
      <c r="U525" s="317"/>
      <c r="V525" s="77"/>
      <c r="W525" s="218"/>
      <c r="X525" s="218"/>
      <c r="Y525" s="218"/>
      <c r="Z525" s="218"/>
    </row>
    <row r="526" spans="1:26" ht="15.75" customHeight="1">
      <c r="A526" s="319"/>
      <c r="B526" s="148"/>
      <c r="C526" s="148"/>
      <c r="D526" s="148"/>
      <c r="E526" s="148"/>
      <c r="F526" s="148"/>
      <c r="G526" s="148"/>
      <c r="H526" s="148"/>
      <c r="I526" s="148"/>
      <c r="J526" s="148"/>
      <c r="K526" s="148"/>
      <c r="L526" s="315"/>
      <c r="M526" s="148"/>
      <c r="N526" s="148"/>
      <c r="O526" s="148"/>
      <c r="P526" s="148"/>
      <c r="Q526" s="148"/>
      <c r="R526" s="77"/>
      <c r="S526" s="77"/>
      <c r="T526" s="77"/>
      <c r="U526" s="317"/>
      <c r="V526" s="77"/>
      <c r="W526" s="218"/>
      <c r="X526" s="218"/>
      <c r="Y526" s="218"/>
      <c r="Z526" s="218"/>
    </row>
    <row r="527" spans="1:26" ht="15.75" customHeight="1">
      <c r="A527" s="319"/>
      <c r="B527" s="148"/>
      <c r="C527" s="148"/>
      <c r="D527" s="148"/>
      <c r="E527" s="148"/>
      <c r="F527" s="148"/>
      <c r="G527" s="148"/>
      <c r="H527" s="148"/>
      <c r="I527" s="148"/>
      <c r="J527" s="148"/>
      <c r="K527" s="148"/>
      <c r="L527" s="315"/>
      <c r="M527" s="148"/>
      <c r="N527" s="148"/>
      <c r="O527" s="148"/>
      <c r="P527" s="148"/>
      <c r="Q527" s="148"/>
      <c r="R527" s="77"/>
      <c r="S527" s="77"/>
      <c r="T527" s="77"/>
      <c r="U527" s="317"/>
      <c r="V527" s="77"/>
      <c r="W527" s="218"/>
      <c r="X527" s="218"/>
      <c r="Y527" s="218"/>
      <c r="Z527" s="218"/>
    </row>
    <row r="528" spans="1:26" ht="15.75" customHeight="1">
      <c r="A528" s="319"/>
      <c r="B528" s="148"/>
      <c r="C528" s="148"/>
      <c r="D528" s="148"/>
      <c r="E528" s="148"/>
      <c r="F528" s="148"/>
      <c r="G528" s="148"/>
      <c r="H528" s="148"/>
      <c r="I528" s="148"/>
      <c r="J528" s="148"/>
      <c r="K528" s="148"/>
      <c r="L528" s="315"/>
      <c r="M528" s="148"/>
      <c r="N528" s="148"/>
      <c r="O528" s="148"/>
      <c r="P528" s="148"/>
      <c r="Q528" s="148"/>
      <c r="R528" s="77"/>
      <c r="S528" s="77"/>
      <c r="T528" s="77"/>
      <c r="U528" s="317"/>
      <c r="V528" s="77"/>
      <c r="W528" s="218"/>
      <c r="X528" s="218"/>
      <c r="Y528" s="218"/>
      <c r="Z528" s="218"/>
    </row>
    <row r="529" spans="1:26" ht="15.75" customHeight="1">
      <c r="A529" s="319"/>
      <c r="B529" s="148"/>
      <c r="C529" s="148"/>
      <c r="D529" s="148"/>
      <c r="E529" s="148"/>
      <c r="F529" s="148"/>
      <c r="G529" s="148"/>
      <c r="H529" s="148"/>
      <c r="I529" s="148"/>
      <c r="J529" s="148"/>
      <c r="K529" s="148"/>
      <c r="L529" s="315"/>
      <c r="M529" s="148"/>
      <c r="N529" s="148"/>
      <c r="O529" s="148"/>
      <c r="P529" s="148"/>
      <c r="Q529" s="148"/>
      <c r="R529" s="77"/>
      <c r="S529" s="77"/>
      <c r="T529" s="77"/>
      <c r="U529" s="317"/>
      <c r="V529" s="77"/>
      <c r="W529" s="218"/>
      <c r="X529" s="218"/>
      <c r="Y529" s="218"/>
      <c r="Z529" s="218"/>
    </row>
    <row r="530" spans="1:26" ht="15.75" customHeight="1">
      <c r="A530" s="319"/>
      <c r="B530" s="148"/>
      <c r="C530" s="148"/>
      <c r="D530" s="148"/>
      <c r="E530" s="148"/>
      <c r="F530" s="148"/>
      <c r="G530" s="148"/>
      <c r="H530" s="148"/>
      <c r="I530" s="148"/>
      <c r="J530" s="148"/>
      <c r="K530" s="148"/>
      <c r="L530" s="315"/>
      <c r="M530" s="148"/>
      <c r="N530" s="148"/>
      <c r="O530" s="148"/>
      <c r="P530" s="148"/>
      <c r="Q530" s="148"/>
      <c r="R530" s="77"/>
      <c r="S530" s="77"/>
      <c r="T530" s="77"/>
      <c r="U530" s="317"/>
      <c r="V530" s="77"/>
      <c r="W530" s="218"/>
      <c r="X530" s="218"/>
      <c r="Y530" s="218"/>
      <c r="Z530" s="218"/>
    </row>
    <row r="531" spans="1:26" ht="15.75" customHeight="1">
      <c r="A531" s="319"/>
      <c r="B531" s="148"/>
      <c r="C531" s="148"/>
      <c r="D531" s="148"/>
      <c r="E531" s="148"/>
      <c r="F531" s="148"/>
      <c r="G531" s="148"/>
      <c r="H531" s="148"/>
      <c r="I531" s="148"/>
      <c r="J531" s="148"/>
      <c r="K531" s="148"/>
      <c r="L531" s="315"/>
      <c r="M531" s="148"/>
      <c r="N531" s="148"/>
      <c r="O531" s="148"/>
      <c r="P531" s="148"/>
      <c r="Q531" s="148"/>
      <c r="R531" s="77"/>
      <c r="S531" s="77"/>
      <c r="T531" s="77"/>
      <c r="U531" s="317"/>
      <c r="V531" s="77"/>
      <c r="W531" s="218"/>
      <c r="X531" s="218"/>
      <c r="Y531" s="218"/>
      <c r="Z531" s="218"/>
    </row>
    <row r="532" spans="1:26" ht="15.75" customHeight="1">
      <c r="A532" s="319"/>
      <c r="B532" s="148"/>
      <c r="C532" s="148"/>
      <c r="D532" s="148"/>
      <c r="E532" s="148"/>
      <c r="F532" s="148"/>
      <c r="G532" s="148"/>
      <c r="H532" s="148"/>
      <c r="I532" s="148"/>
      <c r="J532" s="148"/>
      <c r="K532" s="148"/>
      <c r="L532" s="315"/>
      <c r="M532" s="148"/>
      <c r="N532" s="148"/>
      <c r="O532" s="148"/>
      <c r="P532" s="148"/>
      <c r="Q532" s="148"/>
      <c r="R532" s="77"/>
      <c r="S532" s="77"/>
      <c r="T532" s="77"/>
      <c r="U532" s="317"/>
      <c r="V532" s="77"/>
      <c r="W532" s="218"/>
      <c r="X532" s="218"/>
      <c r="Y532" s="218"/>
      <c r="Z532" s="218"/>
    </row>
    <row r="533" spans="1:26" ht="15.75" customHeight="1">
      <c r="A533" s="319"/>
      <c r="B533" s="148"/>
      <c r="C533" s="148"/>
      <c r="D533" s="148"/>
      <c r="E533" s="148"/>
      <c r="F533" s="148"/>
      <c r="G533" s="148"/>
      <c r="H533" s="148"/>
      <c r="I533" s="148"/>
      <c r="J533" s="148"/>
      <c r="K533" s="148"/>
      <c r="L533" s="315"/>
      <c r="M533" s="148"/>
      <c r="N533" s="148"/>
      <c r="O533" s="148"/>
      <c r="P533" s="148"/>
      <c r="Q533" s="148"/>
      <c r="R533" s="77"/>
      <c r="S533" s="77"/>
      <c r="T533" s="77"/>
      <c r="U533" s="317"/>
      <c r="V533" s="77"/>
      <c r="W533" s="218"/>
      <c r="X533" s="218"/>
      <c r="Y533" s="218"/>
      <c r="Z533" s="218"/>
    </row>
    <row r="534" spans="1:26" ht="15.75" customHeight="1">
      <c r="A534" s="319"/>
      <c r="B534" s="148"/>
      <c r="C534" s="148"/>
      <c r="D534" s="148"/>
      <c r="E534" s="148"/>
      <c r="F534" s="148"/>
      <c r="G534" s="148"/>
      <c r="H534" s="148"/>
      <c r="I534" s="148"/>
      <c r="J534" s="148"/>
      <c r="K534" s="148"/>
      <c r="L534" s="315"/>
      <c r="M534" s="148"/>
      <c r="N534" s="148"/>
      <c r="O534" s="148"/>
      <c r="P534" s="148"/>
      <c r="Q534" s="148"/>
      <c r="R534" s="77"/>
      <c r="S534" s="77"/>
      <c r="T534" s="77"/>
      <c r="U534" s="317"/>
      <c r="V534" s="77"/>
      <c r="W534" s="218"/>
      <c r="X534" s="218"/>
      <c r="Y534" s="218"/>
      <c r="Z534" s="218"/>
    </row>
    <row r="535" spans="1:26" ht="15.75" customHeight="1">
      <c r="A535" s="319"/>
      <c r="B535" s="148"/>
      <c r="C535" s="148"/>
      <c r="D535" s="148"/>
      <c r="E535" s="148"/>
      <c r="F535" s="148"/>
      <c r="G535" s="148"/>
      <c r="H535" s="148"/>
      <c r="I535" s="148"/>
      <c r="J535" s="148"/>
      <c r="K535" s="148"/>
      <c r="L535" s="315"/>
      <c r="M535" s="148"/>
      <c r="N535" s="148"/>
      <c r="O535" s="148"/>
      <c r="P535" s="148"/>
      <c r="Q535" s="148"/>
      <c r="R535" s="77"/>
      <c r="S535" s="77"/>
      <c r="T535" s="77"/>
      <c r="U535" s="317"/>
      <c r="V535" s="77"/>
      <c r="W535" s="218"/>
      <c r="X535" s="218"/>
      <c r="Y535" s="218"/>
      <c r="Z535" s="218"/>
    </row>
    <row r="536" spans="1:26" ht="15.75" customHeight="1">
      <c r="A536" s="319"/>
      <c r="B536" s="148"/>
      <c r="C536" s="148"/>
      <c r="D536" s="148"/>
      <c r="E536" s="148"/>
      <c r="F536" s="148"/>
      <c r="G536" s="148"/>
      <c r="H536" s="148"/>
      <c r="I536" s="148"/>
      <c r="J536" s="148"/>
      <c r="K536" s="148"/>
      <c r="L536" s="315"/>
      <c r="M536" s="148"/>
      <c r="N536" s="148"/>
      <c r="O536" s="148"/>
      <c r="P536" s="148"/>
      <c r="Q536" s="148"/>
      <c r="R536" s="77"/>
      <c r="S536" s="77"/>
      <c r="T536" s="77"/>
      <c r="U536" s="317"/>
      <c r="V536" s="77"/>
      <c r="W536" s="218"/>
      <c r="X536" s="218"/>
      <c r="Y536" s="218"/>
      <c r="Z536" s="218"/>
    </row>
    <row r="537" spans="1:26" ht="15.75" customHeight="1">
      <c r="A537" s="319"/>
      <c r="B537" s="148"/>
      <c r="C537" s="148"/>
      <c r="D537" s="148"/>
      <c r="E537" s="148"/>
      <c r="F537" s="148"/>
      <c r="G537" s="148"/>
      <c r="H537" s="148"/>
      <c r="I537" s="148"/>
      <c r="J537" s="148"/>
      <c r="K537" s="148"/>
      <c r="L537" s="315"/>
      <c r="M537" s="148"/>
      <c r="N537" s="148"/>
      <c r="O537" s="148"/>
      <c r="P537" s="148"/>
      <c r="Q537" s="148"/>
      <c r="R537" s="77"/>
      <c r="S537" s="77"/>
      <c r="T537" s="77"/>
      <c r="U537" s="317"/>
      <c r="V537" s="77"/>
      <c r="W537" s="218"/>
      <c r="X537" s="218"/>
      <c r="Y537" s="218"/>
      <c r="Z537" s="218"/>
    </row>
    <row r="538" spans="1:26" ht="15.75" customHeight="1">
      <c r="A538" s="319"/>
      <c r="B538" s="148"/>
      <c r="C538" s="148"/>
      <c r="D538" s="148"/>
      <c r="E538" s="148"/>
      <c r="F538" s="148"/>
      <c r="G538" s="148"/>
      <c r="H538" s="148"/>
      <c r="I538" s="148"/>
      <c r="J538" s="148"/>
      <c r="K538" s="148"/>
      <c r="L538" s="315"/>
      <c r="M538" s="148"/>
      <c r="N538" s="148"/>
      <c r="O538" s="148"/>
      <c r="P538" s="148"/>
      <c r="Q538" s="148"/>
      <c r="R538" s="77"/>
      <c r="S538" s="77"/>
      <c r="T538" s="77"/>
      <c r="U538" s="317"/>
      <c r="V538" s="77"/>
      <c r="W538" s="218"/>
      <c r="X538" s="218"/>
      <c r="Y538" s="218"/>
      <c r="Z538" s="218"/>
    </row>
    <row r="539" spans="1:26" ht="15.75" customHeight="1">
      <c r="A539" s="319"/>
      <c r="B539" s="148"/>
      <c r="C539" s="148"/>
      <c r="D539" s="148"/>
      <c r="E539" s="148"/>
      <c r="F539" s="148"/>
      <c r="G539" s="148"/>
      <c r="H539" s="148"/>
      <c r="I539" s="148"/>
      <c r="J539" s="148"/>
      <c r="K539" s="148"/>
      <c r="L539" s="315"/>
      <c r="M539" s="148"/>
      <c r="N539" s="148"/>
      <c r="O539" s="148"/>
      <c r="P539" s="148"/>
      <c r="Q539" s="148"/>
      <c r="R539" s="77"/>
      <c r="S539" s="77"/>
      <c r="T539" s="77"/>
      <c r="U539" s="317"/>
      <c r="V539" s="77"/>
      <c r="W539" s="218"/>
      <c r="X539" s="218"/>
      <c r="Y539" s="218"/>
      <c r="Z539" s="218"/>
    </row>
    <row r="540" spans="1:26" ht="15.75" customHeight="1">
      <c r="A540" s="319"/>
      <c r="B540" s="148"/>
      <c r="C540" s="148"/>
      <c r="D540" s="148"/>
      <c r="E540" s="148"/>
      <c r="F540" s="148"/>
      <c r="G540" s="148"/>
      <c r="H540" s="148"/>
      <c r="I540" s="148"/>
      <c r="J540" s="148"/>
      <c r="K540" s="148"/>
      <c r="L540" s="315"/>
      <c r="M540" s="148"/>
      <c r="N540" s="148"/>
      <c r="O540" s="148"/>
      <c r="P540" s="148"/>
      <c r="Q540" s="148"/>
      <c r="R540" s="77"/>
      <c r="S540" s="77"/>
      <c r="T540" s="77"/>
      <c r="U540" s="317"/>
      <c r="V540" s="77"/>
      <c r="W540" s="218"/>
      <c r="X540" s="218"/>
      <c r="Y540" s="218"/>
      <c r="Z540" s="218"/>
    </row>
    <row r="541" spans="1:26" ht="15.75" customHeight="1">
      <c r="A541" s="319"/>
      <c r="B541" s="148"/>
      <c r="C541" s="148"/>
      <c r="D541" s="148"/>
      <c r="E541" s="148"/>
      <c r="F541" s="148"/>
      <c r="G541" s="148"/>
      <c r="H541" s="148"/>
      <c r="I541" s="148"/>
      <c r="J541" s="148"/>
      <c r="K541" s="148"/>
      <c r="L541" s="315"/>
      <c r="M541" s="148"/>
      <c r="N541" s="148"/>
      <c r="O541" s="148"/>
      <c r="P541" s="148"/>
      <c r="Q541" s="148"/>
      <c r="R541" s="77"/>
      <c r="S541" s="77"/>
      <c r="T541" s="77"/>
      <c r="U541" s="317"/>
      <c r="V541" s="77"/>
      <c r="W541" s="218"/>
      <c r="X541" s="218"/>
      <c r="Y541" s="218"/>
      <c r="Z541" s="218"/>
    </row>
    <row r="542" spans="1:26" ht="15.75" customHeight="1">
      <c r="A542" s="319"/>
      <c r="B542" s="148"/>
      <c r="C542" s="148"/>
      <c r="D542" s="148"/>
      <c r="E542" s="148"/>
      <c r="F542" s="148"/>
      <c r="G542" s="148"/>
      <c r="H542" s="148"/>
      <c r="I542" s="148"/>
      <c r="J542" s="148"/>
      <c r="K542" s="148"/>
      <c r="L542" s="315"/>
      <c r="M542" s="148"/>
      <c r="N542" s="148"/>
      <c r="O542" s="148"/>
      <c r="P542" s="148"/>
      <c r="Q542" s="148"/>
      <c r="R542" s="77"/>
      <c r="S542" s="77"/>
      <c r="T542" s="77"/>
      <c r="U542" s="317"/>
      <c r="V542" s="77"/>
      <c r="W542" s="218"/>
      <c r="X542" s="218"/>
      <c r="Y542" s="218"/>
      <c r="Z542" s="218"/>
    </row>
    <row r="543" spans="1:26" ht="15.75" customHeight="1">
      <c r="A543" s="319"/>
      <c r="B543" s="148"/>
      <c r="C543" s="148"/>
      <c r="D543" s="148"/>
      <c r="E543" s="148"/>
      <c r="F543" s="148"/>
      <c r="G543" s="148"/>
      <c r="H543" s="148"/>
      <c r="I543" s="148"/>
      <c r="J543" s="148"/>
      <c r="K543" s="148"/>
      <c r="L543" s="315"/>
      <c r="M543" s="148"/>
      <c r="N543" s="148"/>
      <c r="O543" s="148"/>
      <c r="P543" s="148"/>
      <c r="Q543" s="148"/>
      <c r="R543" s="77"/>
      <c r="S543" s="77"/>
      <c r="T543" s="77"/>
      <c r="U543" s="317"/>
      <c r="V543" s="77"/>
      <c r="W543" s="218"/>
      <c r="X543" s="218"/>
      <c r="Y543" s="218"/>
      <c r="Z543" s="218"/>
    </row>
    <row r="544" spans="1:26" ht="15.75" customHeight="1">
      <c r="A544" s="319"/>
      <c r="B544" s="148"/>
      <c r="C544" s="148"/>
      <c r="D544" s="148"/>
      <c r="E544" s="148"/>
      <c r="F544" s="148"/>
      <c r="G544" s="148"/>
      <c r="H544" s="148"/>
      <c r="I544" s="148"/>
      <c r="J544" s="148"/>
      <c r="K544" s="148"/>
      <c r="L544" s="315"/>
      <c r="M544" s="148"/>
      <c r="N544" s="148"/>
      <c r="O544" s="148"/>
      <c r="P544" s="148"/>
      <c r="Q544" s="148"/>
      <c r="R544" s="77"/>
      <c r="S544" s="77"/>
      <c r="T544" s="77"/>
      <c r="U544" s="317"/>
      <c r="V544" s="77"/>
      <c r="W544" s="218"/>
      <c r="X544" s="218"/>
      <c r="Y544" s="218"/>
      <c r="Z544" s="218"/>
    </row>
    <row r="545" spans="1:26" ht="15.75" customHeight="1">
      <c r="A545" s="319"/>
      <c r="B545" s="148"/>
      <c r="C545" s="148"/>
      <c r="D545" s="148"/>
      <c r="E545" s="148"/>
      <c r="F545" s="148"/>
      <c r="G545" s="148"/>
      <c r="H545" s="148"/>
      <c r="I545" s="148"/>
      <c r="J545" s="148"/>
      <c r="K545" s="148"/>
      <c r="L545" s="315"/>
      <c r="M545" s="148"/>
      <c r="N545" s="148"/>
      <c r="O545" s="148"/>
      <c r="P545" s="148"/>
      <c r="Q545" s="148"/>
      <c r="R545" s="77"/>
      <c r="S545" s="77"/>
      <c r="T545" s="77"/>
      <c r="U545" s="317"/>
      <c r="V545" s="77"/>
      <c r="W545" s="218"/>
      <c r="X545" s="218"/>
      <c r="Y545" s="218"/>
      <c r="Z545" s="218"/>
    </row>
    <row r="546" spans="1:26" ht="15.75" customHeight="1">
      <c r="A546" s="319"/>
      <c r="B546" s="148"/>
      <c r="C546" s="148"/>
      <c r="D546" s="148"/>
      <c r="E546" s="148"/>
      <c r="F546" s="148"/>
      <c r="G546" s="148"/>
      <c r="H546" s="148"/>
      <c r="I546" s="148"/>
      <c r="J546" s="148"/>
      <c r="K546" s="148"/>
      <c r="L546" s="315"/>
      <c r="M546" s="148"/>
      <c r="N546" s="148"/>
      <c r="O546" s="148"/>
      <c r="P546" s="148"/>
      <c r="Q546" s="148"/>
      <c r="R546" s="77"/>
      <c r="S546" s="77"/>
      <c r="T546" s="77"/>
      <c r="U546" s="317"/>
      <c r="V546" s="77"/>
      <c r="W546" s="218"/>
      <c r="X546" s="218"/>
      <c r="Y546" s="218"/>
      <c r="Z546" s="218"/>
    </row>
    <row r="547" spans="1:26" ht="15.75" customHeight="1">
      <c r="A547" s="319"/>
      <c r="B547" s="148"/>
      <c r="C547" s="148"/>
      <c r="D547" s="148"/>
      <c r="E547" s="148"/>
      <c r="F547" s="148"/>
      <c r="G547" s="148"/>
      <c r="H547" s="148"/>
      <c r="I547" s="148"/>
      <c r="J547" s="148"/>
      <c r="K547" s="148"/>
      <c r="L547" s="315"/>
      <c r="M547" s="148"/>
      <c r="N547" s="148"/>
      <c r="O547" s="148"/>
      <c r="P547" s="148"/>
      <c r="Q547" s="148"/>
      <c r="R547" s="77"/>
      <c r="S547" s="77"/>
      <c r="T547" s="77"/>
      <c r="U547" s="317"/>
      <c r="V547" s="77"/>
      <c r="W547" s="218"/>
      <c r="X547" s="218"/>
      <c r="Y547" s="218"/>
      <c r="Z547" s="218"/>
    </row>
    <row r="548" spans="1:26" ht="15.75" customHeight="1">
      <c r="A548" s="319"/>
      <c r="B548" s="148"/>
      <c r="C548" s="148"/>
      <c r="D548" s="148"/>
      <c r="E548" s="148"/>
      <c r="F548" s="148"/>
      <c r="G548" s="148"/>
      <c r="H548" s="148"/>
      <c r="I548" s="148"/>
      <c r="J548" s="148"/>
      <c r="K548" s="148"/>
      <c r="L548" s="315"/>
      <c r="M548" s="148"/>
      <c r="N548" s="148"/>
      <c r="O548" s="148"/>
      <c r="P548" s="148"/>
      <c r="Q548" s="148"/>
      <c r="R548" s="77"/>
      <c r="S548" s="77"/>
      <c r="T548" s="77"/>
      <c r="U548" s="317"/>
      <c r="V548" s="77"/>
      <c r="W548" s="218"/>
      <c r="X548" s="218"/>
      <c r="Y548" s="218"/>
      <c r="Z548" s="218"/>
    </row>
    <row r="549" spans="1:26" ht="15.75" customHeight="1">
      <c r="A549" s="319"/>
      <c r="B549" s="148"/>
      <c r="C549" s="148"/>
      <c r="D549" s="148"/>
      <c r="E549" s="148"/>
      <c r="F549" s="148"/>
      <c r="G549" s="148"/>
      <c r="H549" s="148"/>
      <c r="I549" s="148"/>
      <c r="J549" s="148"/>
      <c r="K549" s="148"/>
      <c r="L549" s="315"/>
      <c r="M549" s="148"/>
      <c r="N549" s="148"/>
      <c r="O549" s="148"/>
      <c r="P549" s="148"/>
      <c r="Q549" s="148"/>
      <c r="R549" s="77"/>
      <c r="S549" s="77"/>
      <c r="T549" s="77"/>
      <c r="U549" s="317"/>
      <c r="V549" s="77"/>
      <c r="W549" s="218"/>
      <c r="X549" s="218"/>
      <c r="Y549" s="218"/>
      <c r="Z549" s="218"/>
    </row>
    <row r="550" spans="1:26" ht="15.75" customHeight="1">
      <c r="A550" s="319"/>
      <c r="B550" s="148"/>
      <c r="C550" s="148"/>
      <c r="D550" s="148"/>
      <c r="E550" s="148"/>
      <c r="F550" s="148"/>
      <c r="G550" s="148"/>
      <c r="H550" s="148"/>
      <c r="I550" s="148"/>
      <c r="J550" s="148"/>
      <c r="K550" s="148"/>
      <c r="L550" s="315"/>
      <c r="M550" s="148"/>
      <c r="N550" s="148"/>
      <c r="O550" s="148"/>
      <c r="P550" s="148"/>
      <c r="Q550" s="148"/>
      <c r="R550" s="77"/>
      <c r="S550" s="77"/>
      <c r="T550" s="77"/>
      <c r="U550" s="317"/>
      <c r="V550" s="77"/>
      <c r="W550" s="218"/>
      <c r="X550" s="218"/>
      <c r="Y550" s="218"/>
      <c r="Z550" s="218"/>
    </row>
    <row r="551" spans="1:26" ht="15.75" customHeight="1">
      <c r="A551" s="319"/>
      <c r="B551" s="148"/>
      <c r="C551" s="148"/>
      <c r="D551" s="148"/>
      <c r="E551" s="148"/>
      <c r="F551" s="148"/>
      <c r="G551" s="148"/>
      <c r="H551" s="148"/>
      <c r="I551" s="148"/>
      <c r="J551" s="148"/>
      <c r="K551" s="148"/>
      <c r="L551" s="315"/>
      <c r="M551" s="148"/>
      <c r="N551" s="148"/>
      <c r="O551" s="148"/>
      <c r="P551" s="148"/>
      <c r="Q551" s="148"/>
      <c r="R551" s="77"/>
      <c r="S551" s="77"/>
      <c r="T551" s="77"/>
      <c r="U551" s="317"/>
      <c r="V551" s="77"/>
      <c r="W551" s="218"/>
      <c r="X551" s="218"/>
      <c r="Y551" s="218"/>
      <c r="Z551" s="218"/>
    </row>
    <row r="552" spans="1:26" ht="15.75" customHeight="1">
      <c r="A552" s="319"/>
      <c r="B552" s="148"/>
      <c r="C552" s="148"/>
      <c r="D552" s="148"/>
      <c r="E552" s="148"/>
      <c r="F552" s="148"/>
      <c r="G552" s="148"/>
      <c r="H552" s="148"/>
      <c r="I552" s="148"/>
      <c r="J552" s="148"/>
      <c r="K552" s="148"/>
      <c r="L552" s="315"/>
      <c r="M552" s="148"/>
      <c r="N552" s="148"/>
      <c r="O552" s="148"/>
      <c r="P552" s="148"/>
      <c r="Q552" s="148"/>
      <c r="R552" s="77"/>
      <c r="S552" s="77"/>
      <c r="T552" s="77"/>
      <c r="U552" s="317"/>
      <c r="V552" s="77"/>
      <c r="W552" s="218"/>
      <c r="X552" s="218"/>
      <c r="Y552" s="218"/>
      <c r="Z552" s="218"/>
    </row>
    <row r="553" spans="1:26" ht="15.75" customHeight="1">
      <c r="A553" s="319"/>
      <c r="B553" s="148"/>
      <c r="C553" s="148"/>
      <c r="D553" s="148"/>
      <c r="E553" s="148"/>
      <c r="F553" s="148"/>
      <c r="G553" s="148"/>
      <c r="H553" s="148"/>
      <c r="I553" s="148"/>
      <c r="J553" s="148"/>
      <c r="K553" s="148"/>
      <c r="L553" s="315"/>
      <c r="M553" s="148"/>
      <c r="N553" s="148"/>
      <c r="O553" s="148"/>
      <c r="P553" s="148"/>
      <c r="Q553" s="148"/>
      <c r="R553" s="77"/>
      <c r="S553" s="77"/>
      <c r="T553" s="77"/>
      <c r="U553" s="317"/>
      <c r="V553" s="77"/>
      <c r="W553" s="218"/>
      <c r="X553" s="218"/>
      <c r="Y553" s="218"/>
      <c r="Z553" s="218"/>
    </row>
    <row r="554" spans="1:26" ht="15.75" customHeight="1">
      <c r="A554" s="319"/>
      <c r="B554" s="148"/>
      <c r="C554" s="148"/>
      <c r="D554" s="148"/>
      <c r="E554" s="148"/>
      <c r="F554" s="148"/>
      <c r="G554" s="148"/>
      <c r="H554" s="148"/>
      <c r="I554" s="148"/>
      <c r="J554" s="148"/>
      <c r="K554" s="148"/>
      <c r="L554" s="315"/>
      <c r="M554" s="148"/>
      <c r="N554" s="148"/>
      <c r="O554" s="148"/>
      <c r="P554" s="148"/>
      <c r="Q554" s="148"/>
      <c r="R554" s="77"/>
      <c r="S554" s="77"/>
      <c r="T554" s="77"/>
      <c r="U554" s="317"/>
      <c r="V554" s="77"/>
      <c r="W554" s="218"/>
      <c r="X554" s="218"/>
      <c r="Y554" s="218"/>
      <c r="Z554" s="218"/>
    </row>
    <row r="555" spans="1:26" ht="15.75" customHeight="1">
      <c r="A555" s="319"/>
      <c r="B555" s="148"/>
      <c r="C555" s="148"/>
      <c r="D555" s="148"/>
      <c r="E555" s="148"/>
      <c r="F555" s="148"/>
      <c r="G555" s="148"/>
      <c r="H555" s="148"/>
      <c r="I555" s="148"/>
      <c r="J555" s="148"/>
      <c r="K555" s="148"/>
      <c r="L555" s="315"/>
      <c r="M555" s="148"/>
      <c r="N555" s="148"/>
      <c r="O555" s="148"/>
      <c r="P555" s="148"/>
      <c r="Q555" s="148"/>
      <c r="R555" s="77"/>
      <c r="S555" s="77"/>
      <c r="T555" s="77"/>
      <c r="U555" s="317"/>
      <c r="V555" s="77"/>
      <c r="W555" s="218"/>
      <c r="X555" s="218"/>
      <c r="Y555" s="218"/>
      <c r="Z555" s="218"/>
    </row>
    <row r="556" spans="1:26" ht="15.75" customHeight="1">
      <c r="A556" s="319"/>
      <c r="B556" s="148"/>
      <c r="C556" s="148"/>
      <c r="D556" s="148"/>
      <c r="E556" s="148"/>
      <c r="F556" s="148"/>
      <c r="G556" s="148"/>
      <c r="H556" s="148"/>
      <c r="I556" s="148"/>
      <c r="J556" s="148"/>
      <c r="K556" s="148"/>
      <c r="L556" s="315"/>
      <c r="M556" s="148"/>
      <c r="N556" s="148"/>
      <c r="O556" s="148"/>
      <c r="P556" s="148"/>
      <c r="Q556" s="148"/>
      <c r="R556" s="77"/>
      <c r="S556" s="77"/>
      <c r="T556" s="77"/>
      <c r="U556" s="317"/>
      <c r="V556" s="77"/>
      <c r="W556" s="218"/>
      <c r="X556" s="218"/>
      <c r="Y556" s="218"/>
      <c r="Z556" s="218"/>
    </row>
    <row r="557" spans="1:26" ht="15.75" customHeight="1">
      <c r="A557" s="319"/>
      <c r="B557" s="148"/>
      <c r="C557" s="148"/>
      <c r="D557" s="148"/>
      <c r="E557" s="148"/>
      <c r="F557" s="148"/>
      <c r="G557" s="148"/>
      <c r="H557" s="148"/>
      <c r="I557" s="148"/>
      <c r="J557" s="148"/>
      <c r="K557" s="148"/>
      <c r="L557" s="315"/>
      <c r="M557" s="148"/>
      <c r="N557" s="148"/>
      <c r="O557" s="148"/>
      <c r="P557" s="148"/>
      <c r="Q557" s="148"/>
      <c r="R557" s="77"/>
      <c r="S557" s="77"/>
      <c r="T557" s="77"/>
      <c r="U557" s="317"/>
      <c r="V557" s="77"/>
      <c r="W557" s="218"/>
      <c r="X557" s="218"/>
      <c r="Y557" s="218"/>
      <c r="Z557" s="218"/>
    </row>
    <row r="558" spans="1:26" ht="15.75" customHeight="1">
      <c r="A558" s="319"/>
      <c r="B558" s="148"/>
      <c r="C558" s="148"/>
      <c r="D558" s="148"/>
      <c r="E558" s="148"/>
      <c r="F558" s="148"/>
      <c r="G558" s="148"/>
      <c r="H558" s="148"/>
      <c r="I558" s="148"/>
      <c r="J558" s="148"/>
      <c r="K558" s="148"/>
      <c r="L558" s="315"/>
      <c r="M558" s="148"/>
      <c r="N558" s="148"/>
      <c r="O558" s="148"/>
      <c r="P558" s="148"/>
      <c r="Q558" s="148"/>
      <c r="R558" s="77"/>
      <c r="S558" s="77"/>
      <c r="T558" s="77"/>
      <c r="U558" s="317"/>
      <c r="V558" s="77"/>
      <c r="W558" s="218"/>
      <c r="X558" s="218"/>
      <c r="Y558" s="218"/>
      <c r="Z558" s="218"/>
    </row>
    <row r="559" spans="1:26" ht="15.75" customHeight="1">
      <c r="A559" s="319"/>
      <c r="B559" s="148"/>
      <c r="C559" s="148"/>
      <c r="D559" s="148"/>
      <c r="E559" s="148"/>
      <c r="F559" s="148"/>
      <c r="G559" s="148"/>
      <c r="H559" s="148"/>
      <c r="I559" s="148"/>
      <c r="J559" s="148"/>
      <c r="K559" s="148"/>
      <c r="L559" s="315"/>
      <c r="M559" s="148"/>
      <c r="N559" s="148"/>
      <c r="O559" s="148"/>
      <c r="P559" s="148"/>
      <c r="Q559" s="148"/>
      <c r="R559" s="77"/>
      <c r="S559" s="77"/>
      <c r="T559" s="77"/>
      <c r="U559" s="317"/>
      <c r="V559" s="77"/>
      <c r="W559" s="218"/>
      <c r="X559" s="218"/>
      <c r="Y559" s="218"/>
      <c r="Z559" s="218"/>
    </row>
    <row r="560" spans="1:26" ht="15.75" customHeight="1">
      <c r="A560" s="319"/>
      <c r="B560" s="148"/>
      <c r="C560" s="148"/>
      <c r="D560" s="148"/>
      <c r="E560" s="148"/>
      <c r="F560" s="148"/>
      <c r="G560" s="148"/>
      <c r="H560" s="148"/>
      <c r="I560" s="148"/>
      <c r="J560" s="148"/>
      <c r="K560" s="148"/>
      <c r="L560" s="315"/>
      <c r="M560" s="148"/>
      <c r="N560" s="148"/>
      <c r="O560" s="148"/>
      <c r="P560" s="148"/>
      <c r="Q560" s="148"/>
      <c r="R560" s="77"/>
      <c r="S560" s="77"/>
      <c r="T560" s="77"/>
      <c r="U560" s="317"/>
      <c r="V560" s="77"/>
      <c r="W560" s="218"/>
      <c r="X560" s="218"/>
      <c r="Y560" s="218"/>
      <c r="Z560" s="218"/>
    </row>
    <row r="561" spans="1:26" ht="15.75" customHeight="1">
      <c r="A561" s="319"/>
      <c r="B561" s="148"/>
      <c r="C561" s="148"/>
      <c r="D561" s="148"/>
      <c r="E561" s="148"/>
      <c r="F561" s="148"/>
      <c r="G561" s="148"/>
      <c r="H561" s="148"/>
      <c r="I561" s="148"/>
      <c r="J561" s="148"/>
      <c r="K561" s="148"/>
      <c r="L561" s="315"/>
      <c r="M561" s="148"/>
      <c r="N561" s="148"/>
      <c r="O561" s="148"/>
      <c r="P561" s="148"/>
      <c r="Q561" s="148"/>
      <c r="R561" s="77"/>
      <c r="S561" s="77"/>
      <c r="T561" s="77"/>
      <c r="U561" s="317"/>
      <c r="V561" s="77"/>
      <c r="W561" s="218"/>
      <c r="X561" s="218"/>
      <c r="Y561" s="218"/>
      <c r="Z561" s="218"/>
    </row>
    <row r="562" spans="1:26" ht="15.75" customHeight="1">
      <c r="A562" s="319"/>
      <c r="B562" s="148"/>
      <c r="C562" s="148"/>
      <c r="D562" s="148"/>
      <c r="E562" s="148"/>
      <c r="F562" s="148"/>
      <c r="G562" s="148"/>
      <c r="H562" s="148"/>
      <c r="I562" s="148"/>
      <c r="J562" s="148"/>
      <c r="K562" s="148"/>
      <c r="L562" s="315"/>
      <c r="M562" s="148"/>
      <c r="N562" s="148"/>
      <c r="O562" s="148"/>
      <c r="P562" s="148"/>
      <c r="Q562" s="148"/>
      <c r="R562" s="77"/>
      <c r="S562" s="77"/>
      <c r="T562" s="77"/>
      <c r="U562" s="317"/>
      <c r="V562" s="77"/>
      <c r="W562" s="218"/>
      <c r="X562" s="218"/>
      <c r="Y562" s="218"/>
      <c r="Z562" s="218"/>
    </row>
    <row r="563" spans="1:26" ht="15.75" customHeight="1">
      <c r="A563" s="319"/>
      <c r="B563" s="148"/>
      <c r="C563" s="148"/>
      <c r="D563" s="148"/>
      <c r="E563" s="148"/>
      <c r="F563" s="148"/>
      <c r="G563" s="148"/>
      <c r="H563" s="148"/>
      <c r="I563" s="148"/>
      <c r="J563" s="148"/>
      <c r="K563" s="148"/>
      <c r="L563" s="315"/>
      <c r="M563" s="148"/>
      <c r="N563" s="148"/>
      <c r="O563" s="148"/>
      <c r="P563" s="148"/>
      <c r="Q563" s="148"/>
      <c r="R563" s="77"/>
      <c r="S563" s="77"/>
      <c r="T563" s="77"/>
      <c r="U563" s="317"/>
      <c r="V563" s="77"/>
      <c r="W563" s="218"/>
      <c r="X563" s="218"/>
      <c r="Y563" s="218"/>
      <c r="Z563" s="218"/>
    </row>
    <row r="564" spans="1:26" ht="15.75" customHeight="1">
      <c r="A564" s="319"/>
      <c r="B564" s="148"/>
      <c r="C564" s="148"/>
      <c r="D564" s="148"/>
      <c r="E564" s="148"/>
      <c r="F564" s="148"/>
      <c r="G564" s="148"/>
      <c r="H564" s="148"/>
      <c r="I564" s="148"/>
      <c r="J564" s="148"/>
      <c r="K564" s="148"/>
      <c r="L564" s="315"/>
      <c r="M564" s="148"/>
      <c r="N564" s="148"/>
      <c r="O564" s="148"/>
      <c r="P564" s="148"/>
      <c r="Q564" s="148"/>
      <c r="R564" s="77"/>
      <c r="S564" s="77"/>
      <c r="T564" s="77"/>
      <c r="U564" s="317"/>
      <c r="V564" s="77"/>
      <c r="W564" s="218"/>
      <c r="X564" s="218"/>
      <c r="Y564" s="218"/>
      <c r="Z564" s="218"/>
    </row>
    <row r="565" spans="1:26" ht="15.75" customHeight="1">
      <c r="A565" s="36"/>
      <c r="B565" s="36"/>
      <c r="C565" s="36"/>
      <c r="D565" s="36"/>
      <c r="E565" s="36"/>
      <c r="F565" s="36"/>
      <c r="G565" s="36"/>
      <c r="H565" s="36"/>
      <c r="I565" s="36"/>
      <c r="J565" s="36"/>
      <c r="K565" s="36"/>
      <c r="L565" s="320"/>
      <c r="M565" s="36"/>
      <c r="N565" s="36"/>
      <c r="O565" s="36"/>
      <c r="P565" s="36"/>
      <c r="Q565" s="36"/>
      <c r="R565" s="321"/>
      <c r="S565" s="321"/>
      <c r="T565" s="218"/>
      <c r="U565" s="322"/>
      <c r="V565" s="218"/>
      <c r="W565" s="218"/>
      <c r="X565" s="218"/>
      <c r="Y565" s="218"/>
      <c r="Z565" s="218"/>
    </row>
    <row r="566" spans="1:26" ht="15.75" customHeight="1">
      <c r="A566" s="36"/>
      <c r="B566" s="36"/>
      <c r="C566" s="36"/>
      <c r="D566" s="36"/>
      <c r="E566" s="36"/>
      <c r="F566" s="36"/>
      <c r="G566" s="36"/>
      <c r="H566" s="36"/>
      <c r="I566" s="36"/>
      <c r="J566" s="36"/>
      <c r="K566" s="36"/>
      <c r="L566" s="320"/>
      <c r="M566" s="36"/>
      <c r="N566" s="36"/>
      <c r="O566" s="36"/>
      <c r="P566" s="36"/>
      <c r="Q566" s="36"/>
      <c r="R566" s="321"/>
      <c r="S566" s="321"/>
      <c r="T566" s="218"/>
      <c r="U566" s="322"/>
      <c r="V566" s="218"/>
      <c r="W566" s="218"/>
      <c r="X566" s="218"/>
      <c r="Y566" s="218"/>
      <c r="Z566" s="218"/>
    </row>
    <row r="567" spans="1:26" ht="15.75" customHeight="1">
      <c r="A567" s="36"/>
      <c r="B567" s="36"/>
      <c r="C567" s="36"/>
      <c r="D567" s="36"/>
      <c r="E567" s="36"/>
      <c r="F567" s="36"/>
      <c r="G567" s="36"/>
      <c r="H567" s="36"/>
      <c r="I567" s="36"/>
      <c r="J567" s="36"/>
      <c r="K567" s="36"/>
      <c r="L567" s="320"/>
      <c r="M567" s="36"/>
      <c r="N567" s="36"/>
      <c r="O567" s="36"/>
      <c r="P567" s="36"/>
      <c r="Q567" s="36"/>
      <c r="R567" s="321"/>
      <c r="S567" s="321"/>
      <c r="T567" s="218"/>
      <c r="U567" s="322"/>
      <c r="V567" s="218"/>
      <c r="W567" s="218"/>
      <c r="X567" s="218"/>
      <c r="Y567" s="218"/>
      <c r="Z567" s="218"/>
    </row>
    <row r="568" spans="1:26" ht="15.75" customHeight="1">
      <c r="A568" s="36"/>
      <c r="B568" s="36"/>
      <c r="C568" s="36"/>
      <c r="D568" s="36"/>
      <c r="E568" s="36"/>
      <c r="F568" s="36"/>
      <c r="G568" s="36"/>
      <c r="H568" s="36"/>
      <c r="I568" s="36"/>
      <c r="J568" s="36"/>
      <c r="K568" s="36"/>
      <c r="L568" s="320"/>
      <c r="M568" s="36"/>
      <c r="N568" s="36"/>
      <c r="O568" s="36"/>
      <c r="P568" s="36"/>
      <c r="Q568" s="36"/>
      <c r="R568" s="321"/>
      <c r="S568" s="321"/>
      <c r="T568" s="218"/>
      <c r="U568" s="322"/>
      <c r="V568" s="218"/>
      <c r="W568" s="218"/>
      <c r="X568" s="218"/>
      <c r="Y568" s="218"/>
      <c r="Z568" s="218"/>
    </row>
    <row r="569" spans="1:26" ht="15.75" customHeight="1">
      <c r="A569" s="36"/>
      <c r="B569" s="36"/>
      <c r="C569" s="36"/>
      <c r="D569" s="36"/>
      <c r="E569" s="36"/>
      <c r="F569" s="36"/>
      <c r="G569" s="36"/>
      <c r="H569" s="36"/>
      <c r="I569" s="36"/>
      <c r="J569" s="36"/>
      <c r="K569" s="36"/>
      <c r="L569" s="320"/>
      <c r="M569" s="36"/>
      <c r="N569" s="36"/>
      <c r="O569" s="36"/>
      <c r="P569" s="36"/>
      <c r="Q569" s="36"/>
      <c r="R569" s="321"/>
      <c r="S569" s="321"/>
      <c r="T569" s="218"/>
      <c r="U569" s="322"/>
      <c r="V569" s="218"/>
      <c r="W569" s="218"/>
      <c r="X569" s="218"/>
      <c r="Y569" s="218"/>
      <c r="Z569" s="218"/>
    </row>
    <row r="570" spans="1:26" ht="15.75" customHeight="1">
      <c r="A570" s="36"/>
      <c r="B570" s="36"/>
      <c r="C570" s="36"/>
      <c r="D570" s="36"/>
      <c r="E570" s="36"/>
      <c r="F570" s="36"/>
      <c r="G570" s="36"/>
      <c r="H570" s="36"/>
      <c r="I570" s="36"/>
      <c r="J570" s="36"/>
      <c r="K570" s="36"/>
      <c r="L570" s="320"/>
      <c r="M570" s="36"/>
      <c r="N570" s="36"/>
      <c r="O570" s="36"/>
      <c r="P570" s="36"/>
      <c r="Q570" s="36"/>
      <c r="R570" s="321"/>
      <c r="S570" s="321"/>
      <c r="T570" s="218"/>
      <c r="U570" s="322"/>
      <c r="V570" s="218"/>
      <c r="W570" s="218"/>
      <c r="X570" s="218"/>
      <c r="Y570" s="218"/>
      <c r="Z570" s="218"/>
    </row>
    <row r="571" spans="1:26" ht="15.75" customHeight="1">
      <c r="A571" s="36"/>
      <c r="B571" s="36"/>
      <c r="C571" s="36"/>
      <c r="D571" s="36"/>
      <c r="E571" s="36"/>
      <c r="F571" s="36"/>
      <c r="G571" s="36"/>
      <c r="H571" s="36"/>
      <c r="I571" s="36"/>
      <c r="J571" s="36"/>
      <c r="K571" s="36"/>
      <c r="L571" s="320"/>
      <c r="M571" s="36"/>
      <c r="N571" s="36"/>
      <c r="O571" s="36"/>
      <c r="P571" s="36"/>
      <c r="Q571" s="36"/>
      <c r="R571" s="321"/>
      <c r="S571" s="321"/>
      <c r="T571" s="218"/>
      <c r="U571" s="322"/>
      <c r="V571" s="218"/>
      <c r="W571" s="218"/>
      <c r="X571" s="218"/>
      <c r="Y571" s="218"/>
      <c r="Z571" s="218"/>
    </row>
    <row r="572" spans="1:26" ht="15.75" customHeight="1">
      <c r="A572" s="36"/>
      <c r="B572" s="36"/>
      <c r="C572" s="36"/>
      <c r="D572" s="36"/>
      <c r="E572" s="36"/>
      <c r="F572" s="36"/>
      <c r="G572" s="36"/>
      <c r="H572" s="36"/>
      <c r="I572" s="36"/>
      <c r="J572" s="36"/>
      <c r="K572" s="36"/>
      <c r="L572" s="320"/>
      <c r="M572" s="36"/>
      <c r="N572" s="36"/>
      <c r="O572" s="36"/>
      <c r="P572" s="36"/>
      <c r="Q572" s="36"/>
      <c r="R572" s="321"/>
      <c r="S572" s="321"/>
      <c r="T572" s="218"/>
      <c r="U572" s="322"/>
      <c r="V572" s="218"/>
      <c r="W572" s="218"/>
      <c r="X572" s="218"/>
      <c r="Y572" s="218"/>
      <c r="Z572" s="218"/>
    </row>
    <row r="573" spans="1:26" ht="15.75" customHeight="1">
      <c r="A573" s="36"/>
      <c r="B573" s="36"/>
      <c r="C573" s="36"/>
      <c r="D573" s="36"/>
      <c r="E573" s="36"/>
      <c r="F573" s="36"/>
      <c r="G573" s="36"/>
      <c r="H573" s="36"/>
      <c r="I573" s="36"/>
      <c r="J573" s="36"/>
      <c r="K573" s="36"/>
      <c r="L573" s="320"/>
      <c r="M573" s="36"/>
      <c r="N573" s="36"/>
      <c r="O573" s="36"/>
      <c r="P573" s="36"/>
      <c r="Q573" s="36"/>
      <c r="R573" s="321"/>
      <c r="S573" s="321"/>
      <c r="T573" s="218"/>
      <c r="U573" s="322"/>
      <c r="V573" s="218"/>
      <c r="W573" s="218"/>
      <c r="X573" s="218"/>
      <c r="Y573" s="218"/>
      <c r="Z573" s="218"/>
    </row>
    <row r="574" spans="1:26" ht="15.75" customHeight="1">
      <c r="A574" s="36"/>
      <c r="B574" s="36"/>
      <c r="C574" s="36"/>
      <c r="D574" s="36"/>
      <c r="E574" s="36"/>
      <c r="F574" s="36"/>
      <c r="G574" s="36"/>
      <c r="H574" s="36"/>
      <c r="I574" s="36"/>
      <c r="J574" s="36"/>
      <c r="K574" s="36"/>
      <c r="L574" s="320"/>
      <c r="M574" s="36"/>
      <c r="N574" s="36"/>
      <c r="O574" s="36"/>
      <c r="P574" s="36"/>
      <c r="Q574" s="36"/>
      <c r="R574" s="321"/>
      <c r="S574" s="321"/>
      <c r="T574" s="218"/>
      <c r="U574" s="322"/>
      <c r="V574" s="218"/>
      <c r="W574" s="218"/>
      <c r="X574" s="218"/>
      <c r="Y574" s="218"/>
      <c r="Z574" s="218"/>
    </row>
    <row r="575" spans="1:26" ht="15.75" customHeight="1">
      <c r="A575" s="36"/>
      <c r="B575" s="36"/>
      <c r="C575" s="36"/>
      <c r="D575" s="36"/>
      <c r="E575" s="36"/>
      <c r="F575" s="36"/>
      <c r="G575" s="36"/>
      <c r="H575" s="36"/>
      <c r="I575" s="36"/>
      <c r="J575" s="36"/>
      <c r="K575" s="36"/>
      <c r="L575" s="320"/>
      <c r="M575" s="36"/>
      <c r="N575" s="36"/>
      <c r="O575" s="36"/>
      <c r="P575" s="36"/>
      <c r="Q575" s="36"/>
      <c r="R575" s="321"/>
      <c r="S575" s="321"/>
      <c r="T575" s="218"/>
      <c r="U575" s="322"/>
      <c r="V575" s="218"/>
      <c r="W575" s="218"/>
      <c r="X575" s="218"/>
      <c r="Y575" s="218"/>
      <c r="Z575" s="218"/>
    </row>
    <row r="576" spans="1:26" ht="15.75" customHeight="1">
      <c r="A576" s="36"/>
      <c r="B576" s="36"/>
      <c r="C576" s="36"/>
      <c r="D576" s="36"/>
      <c r="E576" s="36"/>
      <c r="F576" s="36"/>
      <c r="G576" s="36"/>
      <c r="H576" s="36"/>
      <c r="I576" s="36"/>
      <c r="J576" s="36"/>
      <c r="K576" s="36"/>
      <c r="L576" s="320"/>
      <c r="M576" s="36"/>
      <c r="N576" s="36"/>
      <c r="O576" s="36"/>
      <c r="P576" s="36"/>
      <c r="Q576" s="36"/>
      <c r="R576" s="321"/>
      <c r="S576" s="321"/>
      <c r="T576" s="218"/>
      <c r="U576" s="322"/>
      <c r="V576" s="218"/>
      <c r="W576" s="218"/>
      <c r="X576" s="218"/>
      <c r="Y576" s="218"/>
      <c r="Z576" s="218"/>
    </row>
    <row r="577" spans="1:26" ht="15.75" customHeight="1">
      <c r="A577" s="36"/>
      <c r="B577" s="36"/>
      <c r="C577" s="36"/>
      <c r="D577" s="36"/>
      <c r="E577" s="36"/>
      <c r="F577" s="36"/>
      <c r="G577" s="36"/>
      <c r="H577" s="36"/>
      <c r="I577" s="36"/>
      <c r="J577" s="36"/>
      <c r="K577" s="36"/>
      <c r="L577" s="320"/>
      <c r="M577" s="36"/>
      <c r="N577" s="36"/>
      <c r="O577" s="36"/>
      <c r="P577" s="36"/>
      <c r="Q577" s="36"/>
      <c r="R577" s="321"/>
      <c r="S577" s="321"/>
      <c r="T577" s="218"/>
      <c r="U577" s="322"/>
      <c r="V577" s="218"/>
      <c r="W577" s="218"/>
      <c r="X577" s="218"/>
      <c r="Y577" s="218"/>
      <c r="Z577" s="218"/>
    </row>
    <row r="578" spans="1:26" ht="15.75" customHeight="1">
      <c r="A578" s="36"/>
      <c r="B578" s="36"/>
      <c r="C578" s="36"/>
      <c r="D578" s="36"/>
      <c r="E578" s="36"/>
      <c r="F578" s="36"/>
      <c r="G578" s="36"/>
      <c r="H578" s="36"/>
      <c r="I578" s="36"/>
      <c r="J578" s="36"/>
      <c r="K578" s="36"/>
      <c r="L578" s="320"/>
      <c r="M578" s="36"/>
      <c r="N578" s="36"/>
      <c r="O578" s="36"/>
      <c r="P578" s="36"/>
      <c r="Q578" s="36"/>
      <c r="R578" s="321"/>
      <c r="S578" s="321"/>
      <c r="T578" s="218"/>
      <c r="U578" s="322"/>
      <c r="V578" s="218"/>
      <c r="W578" s="218"/>
      <c r="X578" s="218"/>
      <c r="Y578" s="218"/>
      <c r="Z578" s="218"/>
    </row>
    <row r="579" spans="1:26" ht="15.75" customHeight="1">
      <c r="A579" s="36"/>
      <c r="B579" s="36"/>
      <c r="C579" s="36"/>
      <c r="D579" s="36"/>
      <c r="E579" s="36"/>
      <c r="F579" s="36"/>
      <c r="G579" s="36"/>
      <c r="H579" s="36"/>
      <c r="I579" s="36"/>
      <c r="J579" s="36"/>
      <c r="K579" s="36"/>
      <c r="L579" s="320"/>
      <c r="M579" s="36"/>
      <c r="N579" s="36"/>
      <c r="O579" s="36"/>
      <c r="P579" s="36"/>
      <c r="Q579" s="36"/>
      <c r="R579" s="321"/>
      <c r="S579" s="321"/>
      <c r="T579" s="218"/>
      <c r="U579" s="322"/>
      <c r="V579" s="218"/>
      <c r="W579" s="218"/>
      <c r="X579" s="218"/>
      <c r="Y579" s="218"/>
      <c r="Z579" s="218"/>
    </row>
    <row r="580" spans="1:26" ht="15.75" customHeight="1">
      <c r="A580" s="36"/>
      <c r="B580" s="36"/>
      <c r="C580" s="36"/>
      <c r="D580" s="36"/>
      <c r="E580" s="36"/>
      <c r="F580" s="36"/>
      <c r="G580" s="36"/>
      <c r="H580" s="36"/>
      <c r="I580" s="36"/>
      <c r="J580" s="36"/>
      <c r="K580" s="36"/>
      <c r="L580" s="320"/>
      <c r="M580" s="36"/>
      <c r="N580" s="36"/>
      <c r="O580" s="36"/>
      <c r="P580" s="36"/>
      <c r="Q580" s="36"/>
      <c r="R580" s="321"/>
      <c r="S580" s="321"/>
      <c r="T580" s="218"/>
      <c r="U580" s="322"/>
      <c r="V580" s="218"/>
      <c r="W580" s="218"/>
      <c r="X580" s="218"/>
      <c r="Y580" s="218"/>
      <c r="Z580" s="218"/>
    </row>
    <row r="581" spans="1:26" ht="15.75" customHeight="1">
      <c r="A581" s="36"/>
      <c r="B581" s="36"/>
      <c r="C581" s="36"/>
      <c r="D581" s="36"/>
      <c r="E581" s="36"/>
      <c r="F581" s="36"/>
      <c r="G581" s="36"/>
      <c r="H581" s="36"/>
      <c r="I581" s="36"/>
      <c r="J581" s="36"/>
      <c r="K581" s="36"/>
      <c r="L581" s="320"/>
      <c r="M581" s="36"/>
      <c r="N581" s="36"/>
      <c r="O581" s="36"/>
      <c r="P581" s="36"/>
      <c r="Q581" s="36"/>
      <c r="R581" s="321"/>
      <c r="S581" s="321"/>
      <c r="T581" s="218"/>
      <c r="U581" s="322"/>
      <c r="V581" s="218"/>
      <c r="W581" s="218"/>
      <c r="X581" s="218"/>
      <c r="Y581" s="218"/>
      <c r="Z581" s="218"/>
    </row>
    <row r="582" spans="1:26" ht="15.75" customHeight="1">
      <c r="A582" s="36"/>
      <c r="B582" s="36"/>
      <c r="C582" s="36"/>
      <c r="D582" s="36"/>
      <c r="E582" s="36"/>
      <c r="F582" s="36"/>
      <c r="G582" s="36"/>
      <c r="H582" s="36"/>
      <c r="I582" s="36"/>
      <c r="J582" s="36"/>
      <c r="K582" s="36"/>
      <c r="L582" s="320"/>
      <c r="M582" s="36"/>
      <c r="N582" s="36"/>
      <c r="O582" s="36"/>
      <c r="P582" s="36"/>
      <c r="Q582" s="36"/>
      <c r="R582" s="321"/>
      <c r="S582" s="321"/>
      <c r="T582" s="218"/>
      <c r="U582" s="322"/>
      <c r="V582" s="218"/>
      <c r="W582" s="218"/>
      <c r="X582" s="218"/>
      <c r="Y582" s="218"/>
      <c r="Z582" s="218"/>
    </row>
    <row r="583" spans="1:26" ht="15.75" customHeight="1">
      <c r="A583" s="36"/>
      <c r="B583" s="36"/>
      <c r="C583" s="36"/>
      <c r="D583" s="36"/>
      <c r="E583" s="36"/>
      <c r="F583" s="36"/>
      <c r="G583" s="36"/>
      <c r="H583" s="36"/>
      <c r="I583" s="36"/>
      <c r="J583" s="36"/>
      <c r="K583" s="36"/>
      <c r="L583" s="320"/>
      <c r="M583" s="36"/>
      <c r="N583" s="36"/>
      <c r="O583" s="36"/>
      <c r="P583" s="36"/>
      <c r="Q583" s="36"/>
      <c r="R583" s="321"/>
      <c r="S583" s="321"/>
      <c r="T583" s="218"/>
      <c r="U583" s="322"/>
      <c r="V583" s="218"/>
      <c r="W583" s="218"/>
      <c r="X583" s="218"/>
      <c r="Y583" s="218"/>
      <c r="Z583" s="218"/>
    </row>
    <row r="584" spans="1:26" ht="15.75" customHeight="1">
      <c r="A584" s="36"/>
      <c r="B584" s="36"/>
      <c r="C584" s="36"/>
      <c r="D584" s="36"/>
      <c r="E584" s="36"/>
      <c r="F584" s="36"/>
      <c r="G584" s="36"/>
      <c r="H584" s="36"/>
      <c r="I584" s="36"/>
      <c r="J584" s="36"/>
      <c r="K584" s="36"/>
      <c r="L584" s="320"/>
      <c r="M584" s="36"/>
      <c r="N584" s="36"/>
      <c r="O584" s="36"/>
      <c r="P584" s="36"/>
      <c r="Q584" s="36"/>
      <c r="R584" s="321"/>
      <c r="S584" s="321"/>
      <c r="T584" s="218"/>
      <c r="U584" s="322"/>
      <c r="V584" s="218"/>
      <c r="W584" s="218"/>
      <c r="X584" s="218"/>
      <c r="Y584" s="218"/>
      <c r="Z584" s="218"/>
    </row>
    <row r="585" spans="1:26" ht="15.75" customHeight="1">
      <c r="A585" s="36"/>
      <c r="B585" s="36"/>
      <c r="C585" s="36"/>
      <c r="D585" s="36"/>
      <c r="E585" s="36"/>
      <c r="F585" s="36"/>
      <c r="G585" s="36"/>
      <c r="H585" s="36"/>
      <c r="I585" s="36"/>
      <c r="J585" s="36"/>
      <c r="K585" s="36"/>
      <c r="L585" s="320"/>
      <c r="M585" s="36"/>
      <c r="N585" s="36"/>
      <c r="O585" s="36"/>
      <c r="P585" s="36"/>
      <c r="Q585" s="36"/>
      <c r="R585" s="321"/>
      <c r="S585" s="321"/>
      <c r="T585" s="218"/>
      <c r="U585" s="322"/>
      <c r="V585" s="218"/>
      <c r="W585" s="218"/>
      <c r="X585" s="218"/>
      <c r="Y585" s="218"/>
      <c r="Z585" s="218"/>
    </row>
    <row r="586" spans="1:26" ht="15.75" customHeight="1">
      <c r="A586" s="36"/>
      <c r="B586" s="36"/>
      <c r="C586" s="36"/>
      <c r="D586" s="36"/>
      <c r="E586" s="36"/>
      <c r="F586" s="36"/>
      <c r="G586" s="36"/>
      <c r="H586" s="36"/>
      <c r="I586" s="36"/>
      <c r="J586" s="36"/>
      <c r="K586" s="36"/>
      <c r="L586" s="320"/>
      <c r="M586" s="36"/>
      <c r="N586" s="36"/>
      <c r="O586" s="36"/>
      <c r="P586" s="36"/>
      <c r="Q586" s="36"/>
      <c r="R586" s="321"/>
      <c r="S586" s="321"/>
      <c r="T586" s="218"/>
      <c r="U586" s="322"/>
      <c r="V586" s="218"/>
      <c r="W586" s="218"/>
      <c r="X586" s="218"/>
      <c r="Y586" s="218"/>
      <c r="Z586" s="218"/>
    </row>
    <row r="587" spans="1:26" ht="15.75" customHeight="1">
      <c r="A587" s="36"/>
      <c r="B587" s="36"/>
      <c r="C587" s="36"/>
      <c r="D587" s="36"/>
      <c r="E587" s="36"/>
      <c r="F587" s="36"/>
      <c r="G587" s="36"/>
      <c r="H587" s="36"/>
      <c r="I587" s="36"/>
      <c r="J587" s="36"/>
      <c r="K587" s="36"/>
      <c r="L587" s="320"/>
      <c r="M587" s="36"/>
      <c r="N587" s="36"/>
      <c r="O587" s="36"/>
      <c r="P587" s="36"/>
      <c r="Q587" s="36"/>
      <c r="R587" s="321"/>
      <c r="S587" s="321"/>
      <c r="T587" s="218"/>
      <c r="U587" s="322"/>
      <c r="V587" s="218"/>
      <c r="W587" s="218"/>
      <c r="X587" s="218"/>
      <c r="Y587" s="218"/>
      <c r="Z587" s="218"/>
    </row>
    <row r="588" spans="1:26" ht="15.75" customHeight="1">
      <c r="A588" s="36"/>
      <c r="B588" s="36"/>
      <c r="C588" s="36"/>
      <c r="D588" s="36"/>
      <c r="E588" s="36"/>
      <c r="F588" s="36"/>
      <c r="G588" s="36"/>
      <c r="H588" s="36"/>
      <c r="I588" s="36"/>
      <c r="J588" s="36"/>
      <c r="K588" s="36"/>
      <c r="L588" s="320"/>
      <c r="M588" s="36"/>
      <c r="N588" s="36"/>
      <c r="O588" s="36"/>
      <c r="P588" s="36"/>
      <c r="Q588" s="36"/>
      <c r="R588" s="321"/>
      <c r="S588" s="321"/>
      <c r="T588" s="218"/>
      <c r="U588" s="322"/>
      <c r="V588" s="218"/>
      <c r="W588" s="218"/>
      <c r="X588" s="218"/>
      <c r="Y588" s="218"/>
      <c r="Z588" s="218"/>
    </row>
    <row r="589" spans="1:26" ht="15.75" customHeight="1">
      <c r="A589" s="36"/>
      <c r="B589" s="36"/>
      <c r="C589" s="36"/>
      <c r="D589" s="36"/>
      <c r="E589" s="36"/>
      <c r="F589" s="36"/>
      <c r="G589" s="36"/>
      <c r="H589" s="36"/>
      <c r="I589" s="36"/>
      <c r="J589" s="36"/>
      <c r="K589" s="36"/>
      <c r="L589" s="320"/>
      <c r="M589" s="36"/>
      <c r="N589" s="36"/>
      <c r="O589" s="36"/>
      <c r="P589" s="36"/>
      <c r="Q589" s="36"/>
      <c r="R589" s="321"/>
      <c r="S589" s="321"/>
      <c r="T589" s="218"/>
      <c r="U589" s="322"/>
      <c r="V589" s="218"/>
      <c r="W589" s="218"/>
      <c r="X589" s="218"/>
      <c r="Y589" s="218"/>
      <c r="Z589" s="218"/>
    </row>
    <row r="590" spans="1:26" ht="15.75" customHeight="1">
      <c r="A590" s="36"/>
      <c r="B590" s="36"/>
      <c r="C590" s="36"/>
      <c r="D590" s="36"/>
      <c r="E590" s="36"/>
      <c r="F590" s="36"/>
      <c r="G590" s="36"/>
      <c r="H590" s="36"/>
      <c r="I590" s="36"/>
      <c r="J590" s="36"/>
      <c r="K590" s="36"/>
      <c r="L590" s="320"/>
      <c r="M590" s="36"/>
      <c r="N590" s="36"/>
      <c r="O590" s="36"/>
      <c r="P590" s="36"/>
      <c r="Q590" s="36"/>
      <c r="R590" s="321"/>
      <c r="S590" s="321"/>
      <c r="T590" s="218"/>
      <c r="U590" s="322"/>
      <c r="V590" s="218"/>
      <c r="W590" s="218"/>
      <c r="X590" s="218"/>
      <c r="Y590" s="218"/>
      <c r="Z590" s="218"/>
    </row>
    <row r="591" spans="1:26" ht="15.75" customHeight="1">
      <c r="A591" s="36"/>
      <c r="B591" s="36"/>
      <c r="C591" s="36"/>
      <c r="D591" s="36"/>
      <c r="E591" s="36"/>
      <c r="F591" s="36"/>
      <c r="G591" s="36"/>
      <c r="H591" s="36"/>
      <c r="I591" s="36"/>
      <c r="J591" s="36"/>
      <c r="K591" s="36"/>
      <c r="L591" s="320"/>
      <c r="M591" s="36"/>
      <c r="N591" s="36"/>
      <c r="O591" s="36"/>
      <c r="P591" s="36"/>
      <c r="Q591" s="36"/>
      <c r="R591" s="321"/>
      <c r="S591" s="321"/>
      <c r="T591" s="218"/>
      <c r="U591" s="322"/>
      <c r="V591" s="218"/>
      <c r="W591" s="218"/>
      <c r="X591" s="218"/>
      <c r="Y591" s="218"/>
      <c r="Z591" s="218"/>
    </row>
    <row r="592" spans="1:26" ht="15.75" customHeight="1">
      <c r="A592" s="36"/>
      <c r="B592" s="36"/>
      <c r="C592" s="36"/>
      <c r="D592" s="36"/>
      <c r="E592" s="36"/>
      <c r="F592" s="36"/>
      <c r="G592" s="36"/>
      <c r="H592" s="36"/>
      <c r="I592" s="36"/>
      <c r="J592" s="36"/>
      <c r="K592" s="36"/>
      <c r="L592" s="320"/>
      <c r="M592" s="36"/>
      <c r="N592" s="36"/>
      <c r="O592" s="36"/>
      <c r="P592" s="36"/>
      <c r="Q592" s="36"/>
      <c r="R592" s="321"/>
      <c r="S592" s="321"/>
      <c r="T592" s="218"/>
      <c r="U592" s="322"/>
      <c r="V592" s="218"/>
      <c r="W592" s="218"/>
      <c r="X592" s="218"/>
      <c r="Y592" s="218"/>
      <c r="Z592" s="218"/>
    </row>
    <row r="593" spans="1:26" ht="15.75" customHeight="1">
      <c r="A593" s="36"/>
      <c r="B593" s="36"/>
      <c r="C593" s="36"/>
      <c r="D593" s="36"/>
      <c r="E593" s="36"/>
      <c r="F593" s="36"/>
      <c r="G593" s="36"/>
      <c r="H593" s="36"/>
      <c r="I593" s="36"/>
      <c r="J593" s="36"/>
      <c r="K593" s="36"/>
      <c r="L593" s="320"/>
      <c r="M593" s="36"/>
      <c r="N593" s="36"/>
      <c r="O593" s="36"/>
      <c r="P593" s="36"/>
      <c r="Q593" s="36"/>
      <c r="R593" s="321"/>
      <c r="S593" s="321"/>
      <c r="T593" s="218"/>
      <c r="U593" s="322"/>
      <c r="V593" s="218"/>
      <c r="W593" s="218"/>
      <c r="X593" s="218"/>
      <c r="Y593" s="218"/>
      <c r="Z593" s="218"/>
    </row>
    <row r="594" spans="1:26" ht="15.75" customHeight="1">
      <c r="A594" s="36"/>
      <c r="B594" s="36"/>
      <c r="C594" s="36"/>
      <c r="D594" s="36"/>
      <c r="E594" s="36"/>
      <c r="F594" s="36"/>
      <c r="G594" s="36"/>
      <c r="H594" s="36"/>
      <c r="I594" s="36"/>
      <c r="J594" s="36"/>
      <c r="K594" s="36"/>
      <c r="L594" s="320"/>
      <c r="M594" s="36"/>
      <c r="N594" s="36"/>
      <c r="O594" s="36"/>
      <c r="P594" s="36"/>
      <c r="Q594" s="36"/>
      <c r="R594" s="321"/>
      <c r="S594" s="321"/>
      <c r="T594" s="218"/>
      <c r="U594" s="322"/>
      <c r="V594" s="218"/>
      <c r="W594" s="218"/>
      <c r="X594" s="218"/>
      <c r="Y594" s="218"/>
      <c r="Z594" s="218"/>
    </row>
    <row r="595" spans="1:26" ht="15.75" customHeight="1">
      <c r="A595" s="36"/>
      <c r="B595" s="36"/>
      <c r="C595" s="36"/>
      <c r="D595" s="36"/>
      <c r="E595" s="36"/>
      <c r="F595" s="36"/>
      <c r="G595" s="36"/>
      <c r="H595" s="36"/>
      <c r="I595" s="36"/>
      <c r="J595" s="36"/>
      <c r="K595" s="36"/>
      <c r="L595" s="320"/>
      <c r="M595" s="36"/>
      <c r="N595" s="36"/>
      <c r="O595" s="36"/>
      <c r="P595" s="36"/>
      <c r="Q595" s="36"/>
      <c r="R595" s="321"/>
      <c r="S595" s="321"/>
      <c r="T595" s="218"/>
      <c r="U595" s="322"/>
      <c r="V595" s="218"/>
      <c r="W595" s="218"/>
      <c r="X595" s="218"/>
      <c r="Y595" s="218"/>
      <c r="Z595" s="218"/>
    </row>
    <row r="596" spans="1:26" ht="15.75" customHeight="1">
      <c r="A596" s="36"/>
      <c r="B596" s="36"/>
      <c r="C596" s="36"/>
      <c r="D596" s="36"/>
      <c r="E596" s="36"/>
      <c r="F596" s="36"/>
      <c r="G596" s="36"/>
      <c r="H596" s="36"/>
      <c r="I596" s="36"/>
      <c r="J596" s="36"/>
      <c r="K596" s="36"/>
      <c r="L596" s="320"/>
      <c r="M596" s="36"/>
      <c r="N596" s="36"/>
      <c r="O596" s="36"/>
      <c r="P596" s="36"/>
      <c r="Q596" s="36"/>
      <c r="R596" s="321"/>
      <c r="S596" s="321"/>
      <c r="T596" s="218"/>
      <c r="U596" s="322"/>
      <c r="V596" s="218"/>
      <c r="W596" s="218"/>
      <c r="X596" s="218"/>
      <c r="Y596" s="218"/>
      <c r="Z596" s="218"/>
    </row>
    <row r="597" spans="1:26" ht="15.75" customHeight="1">
      <c r="A597" s="36"/>
      <c r="B597" s="36"/>
      <c r="C597" s="36"/>
      <c r="D597" s="36"/>
      <c r="E597" s="36"/>
      <c r="F597" s="36"/>
      <c r="G597" s="36"/>
      <c r="H597" s="36"/>
      <c r="I597" s="36"/>
      <c r="J597" s="36"/>
      <c r="K597" s="36"/>
      <c r="L597" s="320"/>
      <c r="M597" s="36"/>
      <c r="N597" s="36"/>
      <c r="O597" s="36"/>
      <c r="P597" s="36"/>
      <c r="Q597" s="36"/>
      <c r="R597" s="321"/>
      <c r="S597" s="321"/>
      <c r="T597" s="218"/>
      <c r="U597" s="322"/>
      <c r="V597" s="218"/>
      <c r="W597" s="218"/>
      <c r="X597" s="218"/>
      <c r="Y597" s="218"/>
      <c r="Z597" s="218"/>
    </row>
    <row r="598" spans="1:26" ht="15.75" customHeight="1">
      <c r="A598" s="36"/>
      <c r="B598" s="36"/>
      <c r="C598" s="36"/>
      <c r="D598" s="36"/>
      <c r="E598" s="36"/>
      <c r="F598" s="36"/>
      <c r="G598" s="36"/>
      <c r="H598" s="36"/>
      <c r="I598" s="36"/>
      <c r="J598" s="36"/>
      <c r="K598" s="36"/>
      <c r="L598" s="320"/>
      <c r="M598" s="36"/>
      <c r="N598" s="36"/>
      <c r="O598" s="36"/>
      <c r="P598" s="36"/>
      <c r="Q598" s="36"/>
      <c r="R598" s="321"/>
      <c r="S598" s="321"/>
      <c r="T598" s="218"/>
      <c r="U598" s="322"/>
      <c r="V598" s="218"/>
      <c r="W598" s="218"/>
      <c r="X598" s="218"/>
      <c r="Y598" s="218"/>
      <c r="Z598" s="218"/>
    </row>
    <row r="599" spans="1:26" ht="15.75" customHeight="1">
      <c r="A599" s="36"/>
      <c r="B599" s="36"/>
      <c r="C599" s="36"/>
      <c r="D599" s="36"/>
      <c r="E599" s="36"/>
      <c r="F599" s="36"/>
      <c r="G599" s="36"/>
      <c r="H599" s="36"/>
      <c r="I599" s="36"/>
      <c r="J599" s="36"/>
      <c r="K599" s="36"/>
      <c r="L599" s="320"/>
      <c r="M599" s="36"/>
      <c r="N599" s="36"/>
      <c r="O599" s="36"/>
      <c r="P599" s="36"/>
      <c r="Q599" s="36"/>
      <c r="R599" s="321"/>
      <c r="S599" s="321"/>
      <c r="T599" s="218"/>
      <c r="U599" s="322"/>
      <c r="V599" s="218"/>
      <c r="W599" s="218"/>
      <c r="X599" s="218"/>
      <c r="Y599" s="218"/>
      <c r="Z599" s="218"/>
    </row>
    <row r="600" spans="1:26" ht="15.75" customHeight="1">
      <c r="A600" s="36"/>
      <c r="B600" s="36"/>
      <c r="C600" s="36"/>
      <c r="D600" s="36"/>
      <c r="E600" s="36"/>
      <c r="F600" s="36"/>
      <c r="G600" s="36"/>
      <c r="H600" s="36"/>
      <c r="I600" s="36"/>
      <c r="J600" s="36"/>
      <c r="K600" s="36"/>
      <c r="L600" s="320"/>
      <c r="M600" s="36"/>
      <c r="N600" s="36"/>
      <c r="O600" s="36"/>
      <c r="P600" s="36"/>
      <c r="Q600" s="36"/>
      <c r="R600" s="321"/>
      <c r="S600" s="321"/>
      <c r="T600" s="218"/>
      <c r="U600" s="322"/>
      <c r="V600" s="218"/>
      <c r="W600" s="218"/>
      <c r="X600" s="218"/>
      <c r="Y600" s="218"/>
      <c r="Z600" s="218"/>
    </row>
    <row r="601" spans="1:26" ht="15.75" customHeight="1">
      <c r="A601" s="36"/>
      <c r="B601" s="36"/>
      <c r="C601" s="36"/>
      <c r="D601" s="36"/>
      <c r="E601" s="36"/>
      <c r="F601" s="36"/>
      <c r="G601" s="36"/>
      <c r="H601" s="36"/>
      <c r="I601" s="36"/>
      <c r="J601" s="36"/>
      <c r="K601" s="36"/>
      <c r="L601" s="320"/>
      <c r="M601" s="36"/>
      <c r="N601" s="36"/>
      <c r="O601" s="36"/>
      <c r="P601" s="36"/>
      <c r="Q601" s="36"/>
      <c r="R601" s="321"/>
      <c r="S601" s="321"/>
      <c r="T601" s="218"/>
      <c r="U601" s="322"/>
      <c r="V601" s="218"/>
      <c r="W601" s="218"/>
      <c r="X601" s="218"/>
      <c r="Y601" s="218"/>
      <c r="Z601" s="218"/>
    </row>
    <row r="602" spans="1:26" ht="15.75" customHeight="1">
      <c r="A602" s="36"/>
      <c r="B602" s="36"/>
      <c r="C602" s="36"/>
      <c r="D602" s="36"/>
      <c r="E602" s="36"/>
      <c r="F602" s="36"/>
      <c r="G602" s="36"/>
      <c r="H602" s="36"/>
      <c r="I602" s="36"/>
      <c r="J602" s="36"/>
      <c r="K602" s="36"/>
      <c r="L602" s="320"/>
      <c r="M602" s="36"/>
      <c r="N602" s="36"/>
      <c r="O602" s="36"/>
      <c r="P602" s="36"/>
      <c r="Q602" s="36"/>
      <c r="R602" s="321"/>
      <c r="S602" s="321"/>
      <c r="T602" s="218"/>
      <c r="U602" s="322"/>
      <c r="V602" s="218"/>
      <c r="W602" s="218"/>
      <c r="X602" s="218"/>
      <c r="Y602" s="218"/>
      <c r="Z602" s="218"/>
    </row>
    <row r="603" spans="1:26" ht="15.75" customHeight="1">
      <c r="A603" s="36"/>
      <c r="B603" s="36"/>
      <c r="C603" s="36"/>
      <c r="D603" s="36"/>
      <c r="E603" s="36"/>
      <c r="F603" s="36"/>
      <c r="G603" s="36"/>
      <c r="H603" s="36"/>
      <c r="I603" s="36"/>
      <c r="J603" s="36"/>
      <c r="K603" s="36"/>
      <c r="L603" s="320"/>
      <c r="M603" s="36"/>
      <c r="N603" s="36"/>
      <c r="O603" s="36"/>
      <c r="P603" s="36"/>
      <c r="Q603" s="36"/>
      <c r="R603" s="321"/>
      <c r="S603" s="321"/>
      <c r="T603" s="218"/>
      <c r="U603" s="322"/>
      <c r="V603" s="218"/>
      <c r="W603" s="218"/>
      <c r="X603" s="218"/>
      <c r="Y603" s="218"/>
      <c r="Z603" s="218"/>
    </row>
    <row r="604" spans="1:26" ht="15.75" customHeight="1">
      <c r="A604" s="36"/>
      <c r="B604" s="36"/>
      <c r="C604" s="36"/>
      <c r="D604" s="36"/>
      <c r="E604" s="36"/>
      <c r="F604" s="36"/>
      <c r="G604" s="36"/>
      <c r="H604" s="36"/>
      <c r="I604" s="36"/>
      <c r="J604" s="36"/>
      <c r="K604" s="36"/>
      <c r="L604" s="320"/>
      <c r="M604" s="36"/>
      <c r="N604" s="36"/>
      <c r="O604" s="36"/>
      <c r="P604" s="36"/>
      <c r="Q604" s="36"/>
      <c r="R604" s="321"/>
      <c r="S604" s="321"/>
      <c r="T604" s="218"/>
      <c r="U604" s="322"/>
      <c r="V604" s="218"/>
      <c r="W604" s="218"/>
      <c r="X604" s="218"/>
      <c r="Y604" s="218"/>
      <c r="Z604" s="218"/>
    </row>
    <row r="605" spans="1:26" ht="15.75" customHeight="1">
      <c r="A605" s="36"/>
      <c r="B605" s="36"/>
      <c r="C605" s="36"/>
      <c r="D605" s="36"/>
      <c r="E605" s="36"/>
      <c r="F605" s="36"/>
      <c r="G605" s="36"/>
      <c r="H605" s="36"/>
      <c r="I605" s="36"/>
      <c r="J605" s="36"/>
      <c r="K605" s="36"/>
      <c r="L605" s="320"/>
      <c r="M605" s="36"/>
      <c r="N605" s="36"/>
      <c r="O605" s="36"/>
      <c r="P605" s="36"/>
      <c r="Q605" s="36"/>
      <c r="R605" s="321"/>
      <c r="S605" s="321"/>
      <c r="T605" s="218"/>
      <c r="U605" s="322"/>
      <c r="V605" s="218"/>
      <c r="W605" s="218"/>
      <c r="X605" s="218"/>
      <c r="Y605" s="218"/>
      <c r="Z605" s="218"/>
    </row>
    <row r="606" spans="1:26" ht="15.75" customHeight="1">
      <c r="A606" s="36"/>
      <c r="B606" s="36"/>
      <c r="C606" s="36"/>
      <c r="D606" s="36"/>
      <c r="E606" s="36"/>
      <c r="F606" s="36"/>
      <c r="G606" s="36"/>
      <c r="H606" s="36"/>
      <c r="I606" s="36"/>
      <c r="J606" s="36"/>
      <c r="K606" s="36"/>
      <c r="L606" s="320"/>
      <c r="M606" s="36"/>
      <c r="N606" s="36"/>
      <c r="O606" s="36"/>
      <c r="P606" s="36"/>
      <c r="Q606" s="36"/>
      <c r="R606" s="321"/>
      <c r="S606" s="321"/>
      <c r="T606" s="218"/>
      <c r="U606" s="322"/>
      <c r="V606" s="218"/>
      <c r="W606" s="218"/>
      <c r="X606" s="218"/>
      <c r="Y606" s="218"/>
      <c r="Z606" s="218"/>
    </row>
    <row r="607" spans="1:26" ht="15.75" customHeight="1">
      <c r="A607" s="36"/>
      <c r="B607" s="36"/>
      <c r="C607" s="36"/>
      <c r="D607" s="36"/>
      <c r="E607" s="36"/>
      <c r="F607" s="36"/>
      <c r="G607" s="36"/>
      <c r="H607" s="36"/>
      <c r="I607" s="36"/>
      <c r="J607" s="36"/>
      <c r="K607" s="36"/>
      <c r="L607" s="320"/>
      <c r="M607" s="36"/>
      <c r="N607" s="36"/>
      <c r="O607" s="36"/>
      <c r="P607" s="36"/>
      <c r="Q607" s="36"/>
      <c r="R607" s="321"/>
      <c r="S607" s="321"/>
      <c r="T607" s="218"/>
      <c r="U607" s="322"/>
      <c r="V607" s="218"/>
      <c r="W607" s="218"/>
      <c r="X607" s="218"/>
      <c r="Y607" s="218"/>
      <c r="Z607" s="218"/>
    </row>
    <row r="608" spans="1:26" ht="15.75" customHeight="1">
      <c r="A608" s="36"/>
      <c r="B608" s="36"/>
      <c r="C608" s="36"/>
      <c r="D608" s="36"/>
      <c r="E608" s="36"/>
      <c r="F608" s="36"/>
      <c r="G608" s="36"/>
      <c r="H608" s="36"/>
      <c r="I608" s="36"/>
      <c r="J608" s="36"/>
      <c r="K608" s="36"/>
      <c r="L608" s="320"/>
      <c r="M608" s="36"/>
      <c r="N608" s="36"/>
      <c r="O608" s="36"/>
      <c r="P608" s="36"/>
      <c r="Q608" s="36"/>
      <c r="R608" s="321"/>
      <c r="S608" s="321"/>
      <c r="T608" s="218"/>
      <c r="U608" s="322"/>
      <c r="V608" s="218"/>
      <c r="W608" s="218"/>
      <c r="X608" s="218"/>
      <c r="Y608" s="218"/>
      <c r="Z608" s="218"/>
    </row>
    <row r="609" spans="1:26" ht="15.75" customHeight="1">
      <c r="A609" s="36"/>
      <c r="B609" s="36"/>
      <c r="C609" s="36"/>
      <c r="D609" s="36"/>
      <c r="E609" s="36"/>
      <c r="F609" s="36"/>
      <c r="G609" s="36"/>
      <c r="H609" s="36"/>
      <c r="I609" s="36"/>
      <c r="J609" s="36"/>
      <c r="K609" s="36"/>
      <c r="L609" s="320"/>
      <c r="M609" s="36"/>
      <c r="N609" s="36"/>
      <c r="O609" s="36"/>
      <c r="P609" s="36"/>
      <c r="Q609" s="36"/>
      <c r="R609" s="321"/>
      <c r="S609" s="321"/>
      <c r="T609" s="218"/>
      <c r="U609" s="322"/>
      <c r="V609" s="218"/>
      <c r="W609" s="218"/>
      <c r="X609" s="218"/>
      <c r="Y609" s="218"/>
      <c r="Z609" s="218"/>
    </row>
    <row r="610" spans="1:26" ht="15.75" customHeight="1">
      <c r="A610" s="36"/>
      <c r="B610" s="36"/>
      <c r="C610" s="36"/>
      <c r="D610" s="36"/>
      <c r="E610" s="36"/>
      <c r="F610" s="36"/>
      <c r="G610" s="36"/>
      <c r="H610" s="36"/>
      <c r="I610" s="36"/>
      <c r="J610" s="36"/>
      <c r="K610" s="36"/>
      <c r="L610" s="320"/>
      <c r="M610" s="36"/>
      <c r="N610" s="36"/>
      <c r="O610" s="36"/>
      <c r="P610" s="36"/>
      <c r="Q610" s="36"/>
      <c r="R610" s="321"/>
      <c r="S610" s="321"/>
      <c r="T610" s="218"/>
      <c r="U610" s="322"/>
      <c r="V610" s="218"/>
      <c r="W610" s="218"/>
      <c r="X610" s="218"/>
      <c r="Y610" s="218"/>
      <c r="Z610" s="218"/>
    </row>
    <row r="611" spans="1:26" ht="15.75" customHeight="1">
      <c r="A611" s="36"/>
      <c r="B611" s="36"/>
      <c r="C611" s="36"/>
      <c r="D611" s="36"/>
      <c r="E611" s="36"/>
      <c r="F611" s="36"/>
      <c r="G611" s="36"/>
      <c r="H611" s="36"/>
      <c r="I611" s="36"/>
      <c r="J611" s="36"/>
      <c r="K611" s="36"/>
      <c r="L611" s="320"/>
      <c r="M611" s="36"/>
      <c r="N611" s="36"/>
      <c r="O611" s="36"/>
      <c r="P611" s="36"/>
      <c r="Q611" s="36"/>
      <c r="R611" s="321"/>
      <c r="S611" s="321"/>
      <c r="T611" s="218"/>
      <c r="U611" s="322"/>
      <c r="V611" s="218"/>
      <c r="W611" s="218"/>
      <c r="X611" s="218"/>
      <c r="Y611" s="218"/>
      <c r="Z611" s="218"/>
    </row>
    <row r="612" spans="1:26" ht="15.75" customHeight="1">
      <c r="A612" s="36"/>
      <c r="B612" s="36"/>
      <c r="C612" s="36"/>
      <c r="D612" s="36"/>
      <c r="E612" s="36"/>
      <c r="F612" s="36"/>
      <c r="G612" s="36"/>
      <c r="H612" s="36"/>
      <c r="I612" s="36"/>
      <c r="J612" s="36"/>
      <c r="K612" s="36"/>
      <c r="L612" s="320"/>
      <c r="M612" s="36"/>
      <c r="N612" s="36"/>
      <c r="O612" s="36"/>
      <c r="P612" s="36"/>
      <c r="Q612" s="36"/>
      <c r="R612" s="321"/>
      <c r="S612" s="321"/>
      <c r="T612" s="218"/>
      <c r="U612" s="322"/>
      <c r="V612" s="218"/>
      <c r="W612" s="218"/>
      <c r="X612" s="218"/>
      <c r="Y612" s="218"/>
      <c r="Z612" s="218"/>
    </row>
    <row r="613" spans="1:26" ht="15.75" customHeight="1">
      <c r="A613" s="36"/>
      <c r="B613" s="36"/>
      <c r="C613" s="36"/>
      <c r="D613" s="36"/>
      <c r="E613" s="36"/>
      <c r="F613" s="36"/>
      <c r="G613" s="36"/>
      <c r="H613" s="36"/>
      <c r="I613" s="36"/>
      <c r="J613" s="36"/>
      <c r="K613" s="36"/>
      <c r="L613" s="320"/>
      <c r="M613" s="36"/>
      <c r="N613" s="36"/>
      <c r="O613" s="36"/>
      <c r="P613" s="36"/>
      <c r="Q613" s="36"/>
      <c r="R613" s="321"/>
      <c r="S613" s="321"/>
      <c r="T613" s="218"/>
      <c r="U613" s="322"/>
      <c r="V613" s="218"/>
      <c r="W613" s="218"/>
      <c r="X613" s="218"/>
      <c r="Y613" s="218"/>
      <c r="Z613" s="218"/>
    </row>
    <row r="614" spans="1:26" ht="15.75" customHeight="1">
      <c r="A614" s="36"/>
      <c r="B614" s="36"/>
      <c r="C614" s="36"/>
      <c r="D614" s="36"/>
      <c r="E614" s="36"/>
      <c r="F614" s="36"/>
      <c r="G614" s="36"/>
      <c r="H614" s="36"/>
      <c r="I614" s="36"/>
      <c r="J614" s="36"/>
      <c r="K614" s="36"/>
      <c r="L614" s="320"/>
      <c r="M614" s="36"/>
      <c r="N614" s="36"/>
      <c r="O614" s="36"/>
      <c r="P614" s="36"/>
      <c r="Q614" s="36"/>
      <c r="R614" s="321"/>
      <c r="S614" s="321"/>
      <c r="T614" s="218"/>
      <c r="U614" s="322"/>
      <c r="V614" s="218"/>
      <c r="W614" s="218"/>
      <c r="X614" s="218"/>
      <c r="Y614" s="218"/>
      <c r="Z614" s="218"/>
    </row>
    <row r="615" spans="1:26" ht="15.75" customHeight="1">
      <c r="A615" s="36"/>
      <c r="B615" s="36"/>
      <c r="C615" s="36"/>
      <c r="D615" s="36"/>
      <c r="E615" s="36"/>
      <c r="F615" s="36"/>
      <c r="G615" s="36"/>
      <c r="H615" s="36"/>
      <c r="I615" s="36"/>
      <c r="J615" s="36"/>
      <c r="K615" s="36"/>
      <c r="L615" s="320"/>
      <c r="M615" s="36"/>
      <c r="N615" s="36"/>
      <c r="O615" s="36"/>
      <c r="P615" s="36"/>
      <c r="Q615" s="36"/>
      <c r="R615" s="321"/>
      <c r="S615" s="321"/>
      <c r="T615" s="218"/>
      <c r="U615" s="322"/>
      <c r="V615" s="218"/>
      <c r="W615" s="218"/>
      <c r="X615" s="218"/>
      <c r="Y615" s="218"/>
      <c r="Z615" s="218"/>
    </row>
    <row r="616" spans="1:26" ht="15.75" customHeight="1">
      <c r="A616" s="36"/>
      <c r="B616" s="36"/>
      <c r="C616" s="36"/>
      <c r="D616" s="36"/>
      <c r="E616" s="36"/>
      <c r="F616" s="36"/>
      <c r="G616" s="36"/>
      <c r="H616" s="36"/>
      <c r="I616" s="36"/>
      <c r="J616" s="36"/>
      <c r="K616" s="36"/>
      <c r="L616" s="320"/>
      <c r="M616" s="36"/>
      <c r="N616" s="36"/>
      <c r="O616" s="36"/>
      <c r="P616" s="36"/>
      <c r="Q616" s="36"/>
      <c r="R616" s="321"/>
      <c r="S616" s="321"/>
      <c r="T616" s="218"/>
      <c r="U616" s="322"/>
      <c r="V616" s="218"/>
      <c r="W616" s="218"/>
      <c r="X616" s="218"/>
      <c r="Y616" s="218"/>
      <c r="Z616" s="218"/>
    </row>
    <row r="617" spans="1:26" ht="15.75" customHeight="1">
      <c r="A617" s="36"/>
      <c r="B617" s="36"/>
      <c r="C617" s="36"/>
      <c r="D617" s="36"/>
      <c r="E617" s="36"/>
      <c r="F617" s="36"/>
      <c r="G617" s="36"/>
      <c r="H617" s="36"/>
      <c r="I617" s="36"/>
      <c r="J617" s="36"/>
      <c r="K617" s="36"/>
      <c r="L617" s="320"/>
      <c r="M617" s="36"/>
      <c r="N617" s="36"/>
      <c r="O617" s="36"/>
      <c r="P617" s="36"/>
      <c r="Q617" s="36"/>
      <c r="R617" s="321"/>
      <c r="S617" s="321"/>
      <c r="T617" s="218"/>
      <c r="U617" s="322"/>
      <c r="V617" s="218"/>
      <c r="W617" s="218"/>
      <c r="X617" s="218"/>
      <c r="Y617" s="218"/>
      <c r="Z617" s="218"/>
    </row>
    <row r="618" spans="1:26" ht="15.75" customHeight="1">
      <c r="A618" s="36"/>
      <c r="B618" s="36"/>
      <c r="C618" s="36"/>
      <c r="D618" s="36"/>
      <c r="E618" s="36"/>
      <c r="F618" s="36"/>
      <c r="G618" s="36"/>
      <c r="H618" s="36"/>
      <c r="I618" s="36"/>
      <c r="J618" s="36"/>
      <c r="K618" s="36"/>
      <c r="L618" s="320"/>
      <c r="M618" s="36"/>
      <c r="N618" s="36"/>
      <c r="O618" s="36"/>
      <c r="P618" s="36"/>
      <c r="Q618" s="36"/>
      <c r="R618" s="321"/>
      <c r="S618" s="321"/>
      <c r="T618" s="218"/>
      <c r="U618" s="322"/>
      <c r="V618" s="218"/>
      <c r="W618" s="218"/>
      <c r="X618" s="218"/>
      <c r="Y618" s="218"/>
      <c r="Z618" s="218"/>
    </row>
    <row r="619" spans="1:26" ht="15.75" customHeight="1">
      <c r="A619" s="36"/>
      <c r="B619" s="36"/>
      <c r="C619" s="36"/>
      <c r="D619" s="36"/>
      <c r="E619" s="36"/>
      <c r="F619" s="36"/>
      <c r="G619" s="36"/>
      <c r="H619" s="36"/>
      <c r="I619" s="36"/>
      <c r="J619" s="36"/>
      <c r="K619" s="36"/>
      <c r="L619" s="320"/>
      <c r="M619" s="36"/>
      <c r="N619" s="36"/>
      <c r="O619" s="36"/>
      <c r="P619" s="36"/>
      <c r="Q619" s="36"/>
      <c r="R619" s="321"/>
      <c r="S619" s="321"/>
      <c r="T619" s="218"/>
      <c r="U619" s="322"/>
      <c r="V619" s="218"/>
      <c r="W619" s="218"/>
      <c r="X619" s="218"/>
      <c r="Y619" s="218"/>
      <c r="Z619" s="218"/>
    </row>
    <row r="620" spans="1:26" ht="15.75" customHeight="1">
      <c r="A620" s="36"/>
      <c r="B620" s="36"/>
      <c r="C620" s="36"/>
      <c r="D620" s="36"/>
      <c r="E620" s="36"/>
      <c r="F620" s="36"/>
      <c r="G620" s="36"/>
      <c r="H620" s="36"/>
      <c r="I620" s="36"/>
      <c r="J620" s="36"/>
      <c r="K620" s="36"/>
      <c r="L620" s="320"/>
      <c r="M620" s="36"/>
      <c r="N620" s="36"/>
      <c r="O620" s="36"/>
      <c r="P620" s="36"/>
      <c r="Q620" s="36"/>
      <c r="R620" s="321"/>
      <c r="S620" s="321"/>
      <c r="T620" s="218"/>
      <c r="U620" s="322"/>
      <c r="V620" s="218"/>
      <c r="W620" s="218"/>
      <c r="X620" s="218"/>
      <c r="Y620" s="218"/>
      <c r="Z620" s="218"/>
    </row>
    <row r="621" spans="1:26" ht="15.75" customHeight="1">
      <c r="A621" s="36"/>
      <c r="B621" s="36"/>
      <c r="C621" s="36"/>
      <c r="D621" s="36"/>
      <c r="E621" s="36"/>
      <c r="F621" s="36"/>
      <c r="G621" s="36"/>
      <c r="H621" s="36"/>
      <c r="I621" s="36"/>
      <c r="J621" s="36"/>
      <c r="K621" s="36"/>
      <c r="L621" s="320"/>
      <c r="M621" s="36"/>
      <c r="N621" s="36"/>
      <c r="O621" s="36"/>
      <c r="P621" s="36"/>
      <c r="Q621" s="36"/>
      <c r="R621" s="321"/>
      <c r="S621" s="321"/>
      <c r="T621" s="218"/>
      <c r="U621" s="322"/>
      <c r="V621" s="218"/>
      <c r="W621" s="218"/>
      <c r="X621" s="218"/>
      <c r="Y621" s="218"/>
      <c r="Z621" s="218"/>
    </row>
    <row r="622" spans="1:26" ht="15.75" customHeight="1">
      <c r="A622" s="36"/>
      <c r="B622" s="36"/>
      <c r="C622" s="36"/>
      <c r="D622" s="36"/>
      <c r="E622" s="36"/>
      <c r="F622" s="36"/>
      <c r="G622" s="36"/>
      <c r="H622" s="36"/>
      <c r="I622" s="36"/>
      <c r="J622" s="36"/>
      <c r="K622" s="36"/>
      <c r="L622" s="320"/>
      <c r="M622" s="36"/>
      <c r="N622" s="36"/>
      <c r="O622" s="36"/>
      <c r="P622" s="36"/>
      <c r="Q622" s="36"/>
      <c r="R622" s="321"/>
      <c r="S622" s="321"/>
      <c r="T622" s="218"/>
      <c r="U622" s="322"/>
      <c r="V622" s="218"/>
      <c r="W622" s="218"/>
      <c r="X622" s="218"/>
      <c r="Y622" s="218"/>
      <c r="Z622" s="218"/>
    </row>
    <row r="623" spans="1:26" ht="15.75" customHeight="1">
      <c r="A623" s="36"/>
      <c r="B623" s="36"/>
      <c r="C623" s="36"/>
      <c r="D623" s="36"/>
      <c r="E623" s="36"/>
      <c r="F623" s="36"/>
      <c r="G623" s="36"/>
      <c r="H623" s="36"/>
      <c r="I623" s="36"/>
      <c r="J623" s="36"/>
      <c r="K623" s="36"/>
      <c r="L623" s="320"/>
      <c r="M623" s="36"/>
      <c r="N623" s="36"/>
      <c r="O623" s="36"/>
      <c r="P623" s="36"/>
      <c r="Q623" s="36"/>
      <c r="R623" s="321"/>
      <c r="S623" s="321"/>
      <c r="T623" s="218"/>
      <c r="U623" s="322"/>
      <c r="V623" s="218"/>
      <c r="W623" s="218"/>
      <c r="X623" s="218"/>
      <c r="Y623" s="218"/>
      <c r="Z623" s="218"/>
    </row>
    <row r="624" spans="1:26" ht="15.75" customHeight="1">
      <c r="A624" s="36"/>
      <c r="B624" s="36"/>
      <c r="C624" s="36"/>
      <c r="D624" s="36"/>
      <c r="E624" s="36"/>
      <c r="F624" s="36"/>
      <c r="G624" s="36"/>
      <c r="H624" s="36"/>
      <c r="I624" s="36"/>
      <c r="J624" s="36"/>
      <c r="K624" s="36"/>
      <c r="L624" s="320"/>
      <c r="M624" s="36"/>
      <c r="N624" s="36"/>
      <c r="O624" s="36"/>
      <c r="P624" s="36"/>
      <c r="Q624" s="36"/>
      <c r="R624" s="321"/>
      <c r="S624" s="321"/>
      <c r="T624" s="218"/>
      <c r="U624" s="322"/>
      <c r="V624" s="218"/>
      <c r="W624" s="218"/>
      <c r="X624" s="218"/>
      <c r="Y624" s="218"/>
      <c r="Z624" s="218"/>
    </row>
    <row r="625" spans="1:26" ht="15.75" customHeight="1">
      <c r="A625" s="36"/>
      <c r="B625" s="36"/>
      <c r="C625" s="36"/>
      <c r="D625" s="36"/>
      <c r="E625" s="36"/>
      <c r="F625" s="36"/>
      <c r="G625" s="36"/>
      <c r="H625" s="36"/>
      <c r="I625" s="36"/>
      <c r="J625" s="36"/>
      <c r="K625" s="36"/>
      <c r="L625" s="320"/>
      <c r="M625" s="36"/>
      <c r="N625" s="36"/>
      <c r="O625" s="36"/>
      <c r="P625" s="36"/>
      <c r="Q625" s="36"/>
      <c r="R625" s="321"/>
      <c r="S625" s="321"/>
      <c r="T625" s="218"/>
      <c r="U625" s="322"/>
      <c r="V625" s="218"/>
      <c r="W625" s="218"/>
      <c r="X625" s="218"/>
      <c r="Y625" s="218"/>
      <c r="Z625" s="218"/>
    </row>
    <row r="626" spans="1:26" ht="15.75" customHeight="1">
      <c r="A626" s="36"/>
      <c r="B626" s="36"/>
      <c r="C626" s="36"/>
      <c r="D626" s="36"/>
      <c r="E626" s="36"/>
      <c r="F626" s="36"/>
      <c r="G626" s="36"/>
      <c r="H626" s="36"/>
      <c r="I626" s="36"/>
      <c r="J626" s="36"/>
      <c r="K626" s="36"/>
      <c r="L626" s="320"/>
      <c r="M626" s="36"/>
      <c r="N626" s="36"/>
      <c r="O626" s="36"/>
      <c r="P626" s="36"/>
      <c r="Q626" s="36"/>
      <c r="R626" s="321"/>
      <c r="S626" s="321"/>
      <c r="T626" s="218"/>
      <c r="U626" s="322"/>
      <c r="V626" s="218"/>
      <c r="W626" s="218"/>
      <c r="X626" s="218"/>
      <c r="Y626" s="218"/>
      <c r="Z626" s="218"/>
    </row>
    <row r="627" spans="1:26" ht="15.75" customHeight="1">
      <c r="A627" s="36"/>
      <c r="B627" s="36"/>
      <c r="C627" s="36"/>
      <c r="D627" s="36"/>
      <c r="E627" s="36"/>
      <c r="F627" s="36"/>
      <c r="G627" s="36"/>
      <c r="H627" s="36"/>
      <c r="I627" s="36"/>
      <c r="J627" s="36"/>
      <c r="K627" s="36"/>
      <c r="L627" s="320"/>
      <c r="M627" s="36"/>
      <c r="N627" s="36"/>
      <c r="O627" s="36"/>
      <c r="P627" s="36"/>
      <c r="Q627" s="36"/>
      <c r="R627" s="321"/>
      <c r="S627" s="321"/>
      <c r="T627" s="218"/>
      <c r="U627" s="322"/>
      <c r="V627" s="218"/>
      <c r="W627" s="218"/>
      <c r="X627" s="218"/>
      <c r="Y627" s="218"/>
      <c r="Z627" s="218"/>
    </row>
    <row r="628" spans="1:26" ht="15.75" customHeight="1">
      <c r="A628" s="36"/>
      <c r="B628" s="36"/>
      <c r="C628" s="36"/>
      <c r="D628" s="36"/>
      <c r="E628" s="36"/>
      <c r="F628" s="36"/>
      <c r="G628" s="36"/>
      <c r="H628" s="36"/>
      <c r="I628" s="36"/>
      <c r="J628" s="36"/>
      <c r="K628" s="36"/>
      <c r="L628" s="320"/>
      <c r="M628" s="36"/>
      <c r="N628" s="36"/>
      <c r="O628" s="36"/>
      <c r="P628" s="36"/>
      <c r="Q628" s="36"/>
      <c r="R628" s="321"/>
      <c r="S628" s="321"/>
      <c r="T628" s="218"/>
      <c r="U628" s="322"/>
      <c r="V628" s="218"/>
      <c r="W628" s="218"/>
      <c r="X628" s="218"/>
      <c r="Y628" s="218"/>
      <c r="Z628" s="218"/>
    </row>
    <row r="629" spans="1:26" ht="15.75" customHeight="1">
      <c r="A629" s="36"/>
      <c r="B629" s="36"/>
      <c r="C629" s="36"/>
      <c r="D629" s="36"/>
      <c r="E629" s="36"/>
      <c r="F629" s="36"/>
      <c r="G629" s="36"/>
      <c r="H629" s="36"/>
      <c r="I629" s="36"/>
      <c r="J629" s="36"/>
      <c r="K629" s="36"/>
      <c r="L629" s="320"/>
      <c r="M629" s="36"/>
      <c r="N629" s="36"/>
      <c r="O629" s="36"/>
      <c r="P629" s="36"/>
      <c r="Q629" s="36"/>
      <c r="R629" s="321"/>
      <c r="S629" s="321"/>
      <c r="T629" s="218"/>
      <c r="U629" s="322"/>
      <c r="V629" s="218"/>
      <c r="W629" s="218"/>
      <c r="X629" s="218"/>
      <c r="Y629" s="218"/>
      <c r="Z629" s="218"/>
    </row>
    <row r="630" spans="1:26" ht="15.75" customHeight="1">
      <c r="A630" s="36"/>
      <c r="B630" s="36"/>
      <c r="C630" s="36"/>
      <c r="D630" s="36"/>
      <c r="E630" s="36"/>
      <c r="F630" s="36"/>
      <c r="G630" s="36"/>
      <c r="H630" s="36"/>
      <c r="I630" s="36"/>
      <c r="J630" s="36"/>
      <c r="K630" s="36"/>
      <c r="L630" s="320"/>
      <c r="M630" s="36"/>
      <c r="N630" s="36"/>
      <c r="O630" s="36"/>
      <c r="P630" s="36"/>
      <c r="Q630" s="36"/>
      <c r="R630" s="321"/>
      <c r="S630" s="321"/>
      <c r="T630" s="218"/>
      <c r="U630" s="322"/>
      <c r="V630" s="218"/>
      <c r="W630" s="218"/>
      <c r="X630" s="218"/>
      <c r="Y630" s="218"/>
      <c r="Z630" s="218"/>
    </row>
    <row r="631" spans="1:26" ht="15.75" customHeight="1">
      <c r="A631" s="36"/>
      <c r="B631" s="36"/>
      <c r="C631" s="36"/>
      <c r="D631" s="36"/>
      <c r="E631" s="36"/>
      <c r="F631" s="36"/>
      <c r="G631" s="36"/>
      <c r="H631" s="36"/>
      <c r="I631" s="36"/>
      <c r="J631" s="36"/>
      <c r="K631" s="36"/>
      <c r="L631" s="320"/>
      <c r="M631" s="36"/>
      <c r="N631" s="36"/>
      <c r="O631" s="36"/>
      <c r="P631" s="36"/>
      <c r="Q631" s="36"/>
      <c r="R631" s="321"/>
      <c r="S631" s="321"/>
      <c r="T631" s="218"/>
      <c r="U631" s="322"/>
      <c r="V631" s="218"/>
      <c r="W631" s="218"/>
      <c r="X631" s="218"/>
      <c r="Y631" s="218"/>
      <c r="Z631" s="218"/>
    </row>
    <row r="632" spans="1:26" ht="15.75" customHeight="1">
      <c r="A632" s="36"/>
      <c r="B632" s="36"/>
      <c r="C632" s="36"/>
      <c r="D632" s="36"/>
      <c r="E632" s="36"/>
      <c r="F632" s="36"/>
      <c r="G632" s="36"/>
      <c r="H632" s="36"/>
      <c r="I632" s="36"/>
      <c r="J632" s="36"/>
      <c r="K632" s="36"/>
      <c r="L632" s="320"/>
      <c r="M632" s="36"/>
      <c r="N632" s="36"/>
      <c r="O632" s="36"/>
      <c r="P632" s="36"/>
      <c r="Q632" s="36"/>
      <c r="R632" s="321"/>
      <c r="S632" s="321"/>
      <c r="T632" s="218"/>
      <c r="U632" s="322"/>
      <c r="V632" s="218"/>
      <c r="W632" s="218"/>
      <c r="X632" s="218"/>
      <c r="Y632" s="218"/>
      <c r="Z632" s="218"/>
    </row>
    <row r="633" spans="1:26" ht="15.75" customHeight="1">
      <c r="A633" s="36"/>
      <c r="B633" s="36"/>
      <c r="C633" s="36"/>
      <c r="D633" s="36"/>
      <c r="E633" s="36"/>
      <c r="F633" s="36"/>
      <c r="G633" s="36"/>
      <c r="H633" s="36"/>
      <c r="I633" s="36"/>
      <c r="J633" s="36"/>
      <c r="K633" s="36"/>
      <c r="L633" s="320"/>
      <c r="M633" s="36"/>
      <c r="N633" s="36"/>
      <c r="O633" s="36"/>
      <c r="P633" s="36"/>
      <c r="Q633" s="36"/>
      <c r="R633" s="321"/>
      <c r="S633" s="321"/>
      <c r="T633" s="218"/>
      <c r="U633" s="322"/>
      <c r="V633" s="218"/>
      <c r="W633" s="218"/>
      <c r="X633" s="218"/>
      <c r="Y633" s="218"/>
      <c r="Z633" s="218"/>
    </row>
    <row r="634" spans="1:26" ht="15.75" customHeight="1">
      <c r="A634" s="36"/>
      <c r="B634" s="36"/>
      <c r="C634" s="36"/>
      <c r="D634" s="36"/>
      <c r="E634" s="36"/>
      <c r="F634" s="36"/>
      <c r="G634" s="36"/>
      <c r="H634" s="36"/>
      <c r="I634" s="36"/>
      <c r="J634" s="36"/>
      <c r="K634" s="36"/>
      <c r="L634" s="320"/>
      <c r="M634" s="36"/>
      <c r="N634" s="36"/>
      <c r="O634" s="36"/>
      <c r="P634" s="36"/>
      <c r="Q634" s="36"/>
      <c r="R634" s="321"/>
      <c r="S634" s="321"/>
      <c r="T634" s="218"/>
      <c r="U634" s="322"/>
      <c r="V634" s="218"/>
      <c r="W634" s="218"/>
      <c r="X634" s="218"/>
      <c r="Y634" s="218"/>
      <c r="Z634" s="218"/>
    </row>
    <row r="635" spans="1:26" ht="15.75" customHeight="1">
      <c r="A635" s="36"/>
      <c r="B635" s="36"/>
      <c r="C635" s="36"/>
      <c r="D635" s="36"/>
      <c r="E635" s="36"/>
      <c r="F635" s="36"/>
      <c r="G635" s="36"/>
      <c r="H635" s="36"/>
      <c r="I635" s="36"/>
      <c r="J635" s="36"/>
      <c r="K635" s="36"/>
      <c r="L635" s="320"/>
      <c r="M635" s="36"/>
      <c r="N635" s="36"/>
      <c r="O635" s="36"/>
      <c r="P635" s="36"/>
      <c r="Q635" s="36"/>
      <c r="R635" s="321"/>
      <c r="S635" s="321"/>
      <c r="T635" s="218"/>
      <c r="U635" s="322"/>
      <c r="V635" s="218"/>
      <c r="W635" s="218"/>
      <c r="X635" s="218"/>
      <c r="Y635" s="218"/>
      <c r="Z635" s="218"/>
    </row>
    <row r="636" spans="1:26" ht="15.75" customHeight="1">
      <c r="A636" s="36"/>
      <c r="B636" s="36"/>
      <c r="C636" s="36"/>
      <c r="D636" s="36"/>
      <c r="E636" s="36"/>
      <c r="F636" s="36"/>
      <c r="G636" s="36"/>
      <c r="H636" s="36"/>
      <c r="I636" s="36"/>
      <c r="J636" s="36"/>
      <c r="K636" s="36"/>
      <c r="L636" s="320"/>
      <c r="M636" s="36"/>
      <c r="N636" s="36"/>
      <c r="O636" s="36"/>
      <c r="P636" s="36"/>
      <c r="Q636" s="36"/>
      <c r="R636" s="321"/>
      <c r="S636" s="321"/>
      <c r="T636" s="218"/>
      <c r="U636" s="322"/>
      <c r="V636" s="218"/>
      <c r="W636" s="218"/>
      <c r="X636" s="218"/>
      <c r="Y636" s="218"/>
      <c r="Z636" s="218"/>
    </row>
    <row r="637" spans="1:26" ht="15.75" customHeight="1">
      <c r="A637" s="36"/>
      <c r="B637" s="36"/>
      <c r="C637" s="36"/>
      <c r="D637" s="36"/>
      <c r="E637" s="36"/>
      <c r="F637" s="36"/>
      <c r="G637" s="36"/>
      <c r="H637" s="36"/>
      <c r="I637" s="36"/>
      <c r="J637" s="36"/>
      <c r="K637" s="36"/>
      <c r="L637" s="320"/>
      <c r="M637" s="36"/>
      <c r="N637" s="36"/>
      <c r="O637" s="36"/>
      <c r="P637" s="36"/>
      <c r="Q637" s="36"/>
      <c r="R637" s="321"/>
      <c r="S637" s="321"/>
      <c r="T637" s="218"/>
      <c r="U637" s="322"/>
      <c r="V637" s="218"/>
      <c r="W637" s="218"/>
      <c r="X637" s="218"/>
      <c r="Y637" s="218"/>
      <c r="Z637" s="218"/>
    </row>
    <row r="638" spans="1:26" ht="15.75" customHeight="1">
      <c r="A638" s="36"/>
      <c r="B638" s="36"/>
      <c r="C638" s="36"/>
      <c r="D638" s="36"/>
      <c r="E638" s="36"/>
      <c r="F638" s="36"/>
      <c r="G638" s="36"/>
      <c r="H638" s="36"/>
      <c r="I638" s="36"/>
      <c r="J638" s="36"/>
      <c r="K638" s="36"/>
      <c r="L638" s="320"/>
      <c r="M638" s="36"/>
      <c r="N638" s="36"/>
      <c r="O638" s="36"/>
      <c r="P638" s="36"/>
      <c r="Q638" s="36"/>
      <c r="R638" s="321"/>
      <c r="S638" s="321"/>
      <c r="T638" s="218"/>
      <c r="U638" s="322"/>
      <c r="V638" s="218"/>
      <c r="W638" s="218"/>
      <c r="X638" s="218"/>
      <c r="Y638" s="218"/>
      <c r="Z638" s="218"/>
    </row>
    <row r="639" spans="1:26" ht="15.75" customHeight="1">
      <c r="A639" s="36"/>
      <c r="B639" s="36"/>
      <c r="C639" s="36"/>
      <c r="D639" s="36"/>
      <c r="E639" s="36"/>
      <c r="F639" s="36"/>
      <c r="G639" s="36"/>
      <c r="H639" s="36"/>
      <c r="I639" s="36"/>
      <c r="J639" s="36"/>
      <c r="K639" s="36"/>
      <c r="L639" s="320"/>
      <c r="M639" s="36"/>
      <c r="N639" s="36"/>
      <c r="O639" s="36"/>
      <c r="P639" s="36"/>
      <c r="Q639" s="36"/>
      <c r="R639" s="321"/>
      <c r="S639" s="321"/>
      <c r="T639" s="218"/>
      <c r="U639" s="322"/>
      <c r="V639" s="218"/>
      <c r="W639" s="218"/>
      <c r="X639" s="218"/>
      <c r="Y639" s="218"/>
      <c r="Z639" s="218"/>
    </row>
    <row r="640" spans="1:26" ht="15.75" customHeight="1">
      <c r="A640" s="36"/>
      <c r="B640" s="36"/>
      <c r="C640" s="36"/>
      <c r="D640" s="36"/>
      <c r="E640" s="36"/>
      <c r="F640" s="36"/>
      <c r="G640" s="36"/>
      <c r="H640" s="36"/>
      <c r="I640" s="36"/>
      <c r="J640" s="36"/>
      <c r="K640" s="36"/>
      <c r="L640" s="320"/>
      <c r="M640" s="36"/>
      <c r="N640" s="36"/>
      <c r="O640" s="36"/>
      <c r="P640" s="36"/>
      <c r="Q640" s="36"/>
      <c r="R640" s="321"/>
      <c r="S640" s="321"/>
      <c r="T640" s="218"/>
      <c r="U640" s="322"/>
      <c r="V640" s="218"/>
      <c r="W640" s="218"/>
      <c r="X640" s="218"/>
      <c r="Y640" s="218"/>
      <c r="Z640" s="218"/>
    </row>
    <row r="641" spans="1:26" ht="15.75" customHeight="1">
      <c r="A641" s="36"/>
      <c r="B641" s="36"/>
      <c r="C641" s="36"/>
      <c r="D641" s="36"/>
      <c r="E641" s="36"/>
      <c r="F641" s="36"/>
      <c r="G641" s="36"/>
      <c r="H641" s="36"/>
      <c r="I641" s="36"/>
      <c r="J641" s="36"/>
      <c r="K641" s="36"/>
      <c r="L641" s="320"/>
      <c r="M641" s="36"/>
      <c r="N641" s="36"/>
      <c r="O641" s="36"/>
      <c r="P641" s="36"/>
      <c r="Q641" s="36"/>
      <c r="R641" s="321"/>
      <c r="S641" s="321"/>
      <c r="T641" s="218"/>
      <c r="U641" s="322"/>
      <c r="V641" s="218"/>
      <c r="W641" s="218"/>
      <c r="X641" s="218"/>
      <c r="Y641" s="218"/>
      <c r="Z641" s="218"/>
    </row>
    <row r="642" spans="1:26" ht="15.75" customHeight="1">
      <c r="A642" s="36"/>
      <c r="B642" s="36"/>
      <c r="C642" s="36"/>
      <c r="D642" s="36"/>
      <c r="E642" s="36"/>
      <c r="F642" s="36"/>
      <c r="G642" s="36"/>
      <c r="H642" s="36"/>
      <c r="I642" s="36"/>
      <c r="J642" s="36"/>
      <c r="K642" s="36"/>
      <c r="L642" s="320"/>
      <c r="M642" s="36"/>
      <c r="N642" s="36"/>
      <c r="O642" s="36"/>
      <c r="P642" s="36"/>
      <c r="Q642" s="36"/>
      <c r="R642" s="321"/>
      <c r="S642" s="321"/>
      <c r="T642" s="218"/>
      <c r="U642" s="322"/>
      <c r="V642" s="218"/>
      <c r="W642" s="218"/>
      <c r="X642" s="218"/>
      <c r="Y642" s="218"/>
      <c r="Z642" s="218"/>
    </row>
    <row r="643" spans="1:26" ht="15.75" customHeight="1">
      <c r="A643" s="36"/>
      <c r="B643" s="36"/>
      <c r="C643" s="36"/>
      <c r="D643" s="36"/>
      <c r="E643" s="36"/>
      <c r="F643" s="36"/>
      <c r="G643" s="36"/>
      <c r="H643" s="36"/>
      <c r="I643" s="36"/>
      <c r="J643" s="36"/>
      <c r="K643" s="36"/>
      <c r="L643" s="320"/>
      <c r="M643" s="36"/>
      <c r="N643" s="36"/>
      <c r="O643" s="36"/>
      <c r="P643" s="36"/>
      <c r="Q643" s="36"/>
      <c r="R643" s="321"/>
      <c r="S643" s="321"/>
      <c r="T643" s="218"/>
      <c r="U643" s="322"/>
      <c r="V643" s="218"/>
      <c r="W643" s="218"/>
      <c r="X643" s="218"/>
      <c r="Y643" s="218"/>
      <c r="Z643" s="218"/>
    </row>
    <row r="644" spans="1:26" ht="15.75" customHeight="1">
      <c r="A644" s="36"/>
      <c r="B644" s="36"/>
      <c r="C644" s="36"/>
      <c r="D644" s="36"/>
      <c r="E644" s="36"/>
      <c r="F644" s="36"/>
      <c r="G644" s="36"/>
      <c r="H644" s="36"/>
      <c r="I644" s="36"/>
      <c r="J644" s="36"/>
      <c r="K644" s="36"/>
      <c r="L644" s="320"/>
      <c r="M644" s="36"/>
      <c r="N644" s="36"/>
      <c r="O644" s="36"/>
      <c r="P644" s="36"/>
      <c r="Q644" s="36"/>
      <c r="R644" s="321"/>
      <c r="S644" s="321"/>
      <c r="T644" s="218"/>
      <c r="U644" s="322"/>
      <c r="V644" s="218"/>
      <c r="W644" s="218"/>
      <c r="X644" s="218"/>
      <c r="Y644" s="218"/>
      <c r="Z644" s="218"/>
    </row>
    <row r="645" spans="1:26" ht="15.75" customHeight="1">
      <c r="A645" s="36"/>
      <c r="B645" s="36"/>
      <c r="C645" s="36"/>
      <c r="D645" s="36"/>
      <c r="E645" s="36"/>
      <c r="F645" s="36"/>
      <c r="G645" s="36"/>
      <c r="H645" s="36"/>
      <c r="I645" s="36"/>
      <c r="J645" s="36"/>
      <c r="K645" s="36"/>
      <c r="L645" s="320"/>
      <c r="M645" s="36"/>
      <c r="N645" s="36"/>
      <c r="O645" s="36"/>
      <c r="P645" s="36"/>
      <c r="Q645" s="36"/>
      <c r="R645" s="321"/>
      <c r="S645" s="321"/>
      <c r="T645" s="218"/>
      <c r="U645" s="322"/>
      <c r="V645" s="218"/>
      <c r="W645" s="218"/>
      <c r="X645" s="218"/>
      <c r="Y645" s="218"/>
      <c r="Z645" s="218"/>
    </row>
    <row r="646" spans="1:26" ht="15.75" customHeight="1">
      <c r="A646" s="36"/>
      <c r="B646" s="36"/>
      <c r="C646" s="36"/>
      <c r="D646" s="36"/>
      <c r="E646" s="36"/>
      <c r="F646" s="36"/>
      <c r="G646" s="36"/>
      <c r="H646" s="36"/>
      <c r="I646" s="36"/>
      <c r="J646" s="36"/>
      <c r="K646" s="36"/>
      <c r="L646" s="320"/>
      <c r="M646" s="36"/>
      <c r="N646" s="36"/>
      <c r="O646" s="36"/>
      <c r="P646" s="36"/>
      <c r="Q646" s="36"/>
      <c r="R646" s="321"/>
      <c r="S646" s="321"/>
      <c r="T646" s="218"/>
      <c r="U646" s="322"/>
      <c r="V646" s="218"/>
      <c r="W646" s="218"/>
      <c r="X646" s="218"/>
      <c r="Y646" s="218"/>
      <c r="Z646" s="218"/>
    </row>
    <row r="647" spans="1:26" ht="15.75" customHeight="1">
      <c r="A647" s="36"/>
      <c r="B647" s="36"/>
      <c r="C647" s="36"/>
      <c r="D647" s="36"/>
      <c r="E647" s="36"/>
      <c r="F647" s="36"/>
      <c r="G647" s="36"/>
      <c r="H647" s="36"/>
      <c r="I647" s="36"/>
      <c r="J647" s="36"/>
      <c r="K647" s="36"/>
      <c r="L647" s="320"/>
      <c r="M647" s="36"/>
      <c r="N647" s="36"/>
      <c r="O647" s="36"/>
      <c r="P647" s="36"/>
      <c r="Q647" s="36"/>
      <c r="R647" s="321"/>
      <c r="S647" s="321"/>
      <c r="T647" s="218"/>
      <c r="U647" s="322"/>
      <c r="V647" s="218"/>
      <c r="W647" s="218"/>
      <c r="X647" s="218"/>
      <c r="Y647" s="218"/>
      <c r="Z647" s="218"/>
    </row>
    <row r="648" spans="1:26" ht="15.75" customHeight="1">
      <c r="A648" s="36"/>
      <c r="B648" s="36"/>
      <c r="C648" s="36"/>
      <c r="D648" s="36"/>
      <c r="E648" s="36"/>
      <c r="F648" s="36"/>
      <c r="G648" s="36"/>
      <c r="H648" s="36"/>
      <c r="I648" s="36"/>
      <c r="J648" s="36"/>
      <c r="K648" s="36"/>
      <c r="L648" s="320"/>
      <c r="M648" s="36"/>
      <c r="N648" s="36"/>
      <c r="O648" s="36"/>
      <c r="P648" s="36"/>
      <c r="Q648" s="36"/>
      <c r="R648" s="321"/>
      <c r="S648" s="321"/>
      <c r="T648" s="218"/>
      <c r="U648" s="322"/>
      <c r="V648" s="218"/>
      <c r="W648" s="218"/>
      <c r="X648" s="218"/>
      <c r="Y648" s="218"/>
      <c r="Z648" s="218"/>
    </row>
    <row r="649" spans="1:26" ht="15.75" customHeight="1">
      <c r="A649" s="36"/>
      <c r="B649" s="36"/>
      <c r="C649" s="36"/>
      <c r="D649" s="36"/>
      <c r="E649" s="36"/>
      <c r="F649" s="36"/>
      <c r="G649" s="36"/>
      <c r="H649" s="36"/>
      <c r="I649" s="36"/>
      <c r="J649" s="36"/>
      <c r="K649" s="36"/>
      <c r="L649" s="320"/>
      <c r="M649" s="36"/>
      <c r="N649" s="36"/>
      <c r="O649" s="36"/>
      <c r="P649" s="36"/>
      <c r="Q649" s="36"/>
      <c r="R649" s="321"/>
      <c r="S649" s="321"/>
      <c r="T649" s="218"/>
      <c r="U649" s="322"/>
      <c r="V649" s="218"/>
      <c r="W649" s="218"/>
      <c r="X649" s="218"/>
      <c r="Y649" s="218"/>
      <c r="Z649" s="218"/>
    </row>
    <row r="650" spans="1:26" ht="15.75" customHeight="1">
      <c r="A650" s="36"/>
      <c r="B650" s="36"/>
      <c r="C650" s="36"/>
      <c r="D650" s="36"/>
      <c r="E650" s="36"/>
      <c r="F650" s="36"/>
      <c r="G650" s="36"/>
      <c r="H650" s="36"/>
      <c r="I650" s="36"/>
      <c r="J650" s="36"/>
      <c r="K650" s="36"/>
      <c r="L650" s="320"/>
      <c r="M650" s="36"/>
      <c r="N650" s="36"/>
      <c r="O650" s="36"/>
      <c r="P650" s="36"/>
      <c r="Q650" s="36"/>
      <c r="R650" s="321"/>
      <c r="S650" s="321"/>
      <c r="T650" s="218"/>
      <c r="U650" s="322"/>
      <c r="V650" s="218"/>
      <c r="W650" s="218"/>
      <c r="X650" s="218"/>
      <c r="Y650" s="218"/>
      <c r="Z650" s="218"/>
    </row>
    <row r="651" spans="1:26" ht="15.75" customHeight="1">
      <c r="A651" s="36"/>
      <c r="B651" s="36"/>
      <c r="C651" s="36"/>
      <c r="D651" s="36"/>
      <c r="E651" s="36"/>
      <c r="F651" s="36"/>
      <c r="G651" s="36"/>
      <c r="H651" s="36"/>
      <c r="I651" s="36"/>
      <c r="J651" s="36"/>
      <c r="K651" s="36"/>
      <c r="L651" s="320"/>
      <c r="M651" s="36"/>
      <c r="N651" s="36"/>
      <c r="O651" s="36"/>
      <c r="P651" s="36"/>
      <c r="Q651" s="36"/>
      <c r="R651" s="321"/>
      <c r="S651" s="321"/>
      <c r="T651" s="218"/>
      <c r="U651" s="322"/>
      <c r="V651" s="218"/>
      <c r="W651" s="218"/>
      <c r="X651" s="218"/>
      <c r="Y651" s="218"/>
      <c r="Z651" s="218"/>
    </row>
    <row r="652" spans="1:26" ht="15.75" customHeight="1">
      <c r="A652" s="36"/>
      <c r="B652" s="36"/>
      <c r="C652" s="36"/>
      <c r="D652" s="36"/>
      <c r="E652" s="36"/>
      <c r="F652" s="36"/>
      <c r="G652" s="36"/>
      <c r="H652" s="36"/>
      <c r="I652" s="36"/>
      <c r="J652" s="36"/>
      <c r="K652" s="36"/>
      <c r="L652" s="320"/>
      <c r="M652" s="36"/>
      <c r="N652" s="36"/>
      <c r="O652" s="36"/>
      <c r="P652" s="36"/>
      <c r="Q652" s="36"/>
      <c r="R652" s="321"/>
      <c r="S652" s="321"/>
      <c r="T652" s="218"/>
      <c r="U652" s="322"/>
      <c r="V652" s="218"/>
      <c r="W652" s="218"/>
      <c r="X652" s="218"/>
      <c r="Y652" s="218"/>
      <c r="Z652" s="218"/>
    </row>
    <row r="653" spans="1:26" ht="15.75" customHeight="1">
      <c r="A653" s="36"/>
      <c r="B653" s="36"/>
      <c r="C653" s="36"/>
      <c r="D653" s="36"/>
      <c r="E653" s="36"/>
      <c r="F653" s="36"/>
      <c r="G653" s="36"/>
      <c r="H653" s="36"/>
      <c r="I653" s="36"/>
      <c r="J653" s="36"/>
      <c r="K653" s="36"/>
      <c r="L653" s="320"/>
      <c r="M653" s="36"/>
      <c r="N653" s="36"/>
      <c r="O653" s="36"/>
      <c r="P653" s="36"/>
      <c r="Q653" s="36"/>
      <c r="R653" s="321"/>
      <c r="S653" s="321"/>
      <c r="T653" s="218"/>
      <c r="U653" s="322"/>
      <c r="V653" s="218"/>
      <c r="W653" s="218"/>
      <c r="X653" s="218"/>
      <c r="Y653" s="218"/>
      <c r="Z653" s="218"/>
    </row>
    <row r="654" spans="1:26" ht="15.75" customHeight="1">
      <c r="A654" s="36"/>
      <c r="B654" s="36"/>
      <c r="C654" s="36"/>
      <c r="D654" s="36"/>
      <c r="E654" s="36"/>
      <c r="F654" s="36"/>
      <c r="G654" s="36"/>
      <c r="H654" s="36"/>
      <c r="I654" s="36"/>
      <c r="J654" s="36"/>
      <c r="K654" s="36"/>
      <c r="L654" s="320"/>
      <c r="M654" s="36"/>
      <c r="N654" s="36"/>
      <c r="O654" s="36"/>
      <c r="P654" s="36"/>
      <c r="Q654" s="36"/>
      <c r="R654" s="321"/>
      <c r="S654" s="321"/>
      <c r="T654" s="218"/>
      <c r="U654" s="322"/>
      <c r="V654" s="218"/>
      <c r="W654" s="218"/>
      <c r="X654" s="218"/>
      <c r="Y654" s="218"/>
      <c r="Z654" s="218"/>
    </row>
    <row r="655" spans="1:26" ht="15.75" customHeight="1">
      <c r="A655" s="36"/>
      <c r="B655" s="36"/>
      <c r="C655" s="36"/>
      <c r="D655" s="36"/>
      <c r="E655" s="36"/>
      <c r="F655" s="36"/>
      <c r="G655" s="36"/>
      <c r="H655" s="36"/>
      <c r="I655" s="36"/>
      <c r="J655" s="36"/>
      <c r="K655" s="36"/>
      <c r="L655" s="320"/>
      <c r="M655" s="36"/>
      <c r="N655" s="36"/>
      <c r="O655" s="36"/>
      <c r="P655" s="36"/>
      <c r="Q655" s="36"/>
      <c r="R655" s="321"/>
      <c r="S655" s="321"/>
      <c r="T655" s="218"/>
      <c r="U655" s="322"/>
      <c r="V655" s="218"/>
      <c r="W655" s="218"/>
      <c r="X655" s="218"/>
      <c r="Y655" s="218"/>
      <c r="Z655" s="218"/>
    </row>
    <row r="656" spans="1:26" ht="15.75" customHeight="1">
      <c r="A656" s="36"/>
      <c r="B656" s="36"/>
      <c r="C656" s="36"/>
      <c r="D656" s="36"/>
      <c r="E656" s="36"/>
      <c r="F656" s="36"/>
      <c r="G656" s="36"/>
      <c r="H656" s="36"/>
      <c r="I656" s="36"/>
      <c r="J656" s="36"/>
      <c r="K656" s="36"/>
      <c r="L656" s="320"/>
      <c r="M656" s="36"/>
      <c r="N656" s="36"/>
      <c r="O656" s="36"/>
      <c r="P656" s="36"/>
      <c r="Q656" s="36"/>
      <c r="R656" s="321"/>
      <c r="S656" s="321"/>
      <c r="T656" s="218"/>
      <c r="U656" s="322"/>
      <c r="V656" s="218"/>
      <c r="W656" s="218"/>
      <c r="X656" s="218"/>
      <c r="Y656" s="218"/>
      <c r="Z656" s="218"/>
    </row>
    <row r="657" spans="1:26" ht="15.75" customHeight="1">
      <c r="A657" s="36"/>
      <c r="B657" s="36"/>
      <c r="C657" s="36"/>
      <c r="D657" s="36"/>
      <c r="E657" s="36"/>
      <c r="F657" s="36"/>
      <c r="G657" s="36"/>
      <c r="H657" s="36"/>
      <c r="I657" s="36"/>
      <c r="J657" s="36"/>
      <c r="K657" s="36"/>
      <c r="L657" s="320"/>
      <c r="M657" s="36"/>
      <c r="N657" s="36"/>
      <c r="O657" s="36"/>
      <c r="P657" s="36"/>
      <c r="Q657" s="36"/>
      <c r="R657" s="321"/>
      <c r="S657" s="321"/>
      <c r="T657" s="218"/>
      <c r="U657" s="322"/>
      <c r="V657" s="218"/>
      <c r="W657" s="218"/>
      <c r="X657" s="218"/>
      <c r="Y657" s="218"/>
      <c r="Z657" s="218"/>
    </row>
    <row r="658" spans="1:26" ht="15.75" customHeight="1">
      <c r="A658" s="36"/>
      <c r="B658" s="36"/>
      <c r="C658" s="36"/>
      <c r="D658" s="36"/>
      <c r="E658" s="36"/>
      <c r="F658" s="36"/>
      <c r="G658" s="36"/>
      <c r="H658" s="36"/>
      <c r="I658" s="36"/>
      <c r="J658" s="36"/>
      <c r="K658" s="36"/>
      <c r="L658" s="320"/>
      <c r="M658" s="36"/>
      <c r="N658" s="36"/>
      <c r="O658" s="36"/>
      <c r="P658" s="36"/>
      <c r="Q658" s="36"/>
      <c r="R658" s="321"/>
      <c r="S658" s="321"/>
      <c r="T658" s="218"/>
      <c r="U658" s="322"/>
      <c r="V658" s="218"/>
      <c r="W658" s="218"/>
      <c r="X658" s="218"/>
      <c r="Y658" s="218"/>
      <c r="Z658" s="218"/>
    </row>
    <row r="659" spans="1:26" ht="15.75" customHeight="1">
      <c r="A659" s="36"/>
      <c r="B659" s="36"/>
      <c r="C659" s="36"/>
      <c r="D659" s="36"/>
      <c r="E659" s="36"/>
      <c r="F659" s="36"/>
      <c r="G659" s="36"/>
      <c r="H659" s="36"/>
      <c r="I659" s="36"/>
      <c r="J659" s="36"/>
      <c r="K659" s="36"/>
      <c r="L659" s="320"/>
      <c r="M659" s="36"/>
      <c r="N659" s="36"/>
      <c r="O659" s="36"/>
      <c r="P659" s="36"/>
      <c r="Q659" s="36"/>
      <c r="R659" s="321"/>
      <c r="S659" s="321"/>
      <c r="T659" s="218"/>
      <c r="U659" s="322"/>
      <c r="V659" s="218"/>
      <c r="W659" s="218"/>
      <c r="X659" s="218"/>
      <c r="Y659" s="218"/>
      <c r="Z659" s="218"/>
    </row>
    <row r="660" spans="1:26" ht="15.75" customHeight="1">
      <c r="A660" s="36"/>
      <c r="B660" s="36"/>
      <c r="C660" s="36"/>
      <c r="D660" s="36"/>
      <c r="E660" s="36"/>
      <c r="F660" s="36"/>
      <c r="G660" s="36"/>
      <c r="H660" s="36"/>
      <c r="I660" s="36"/>
      <c r="J660" s="36"/>
      <c r="K660" s="36"/>
      <c r="L660" s="320"/>
      <c r="M660" s="36"/>
      <c r="N660" s="36"/>
      <c r="O660" s="36"/>
      <c r="P660" s="36"/>
      <c r="Q660" s="36"/>
      <c r="R660" s="321"/>
      <c r="S660" s="321"/>
      <c r="T660" s="218"/>
      <c r="U660" s="322"/>
      <c r="V660" s="218"/>
      <c r="W660" s="218"/>
      <c r="X660" s="218"/>
      <c r="Y660" s="218"/>
      <c r="Z660" s="218"/>
    </row>
    <row r="661" spans="1:26" ht="15.75" customHeight="1">
      <c r="A661" s="36"/>
      <c r="B661" s="36"/>
      <c r="C661" s="36"/>
      <c r="D661" s="36"/>
      <c r="E661" s="36"/>
      <c r="F661" s="36"/>
      <c r="G661" s="36"/>
      <c r="H661" s="36"/>
      <c r="I661" s="36"/>
      <c r="J661" s="36"/>
      <c r="K661" s="36"/>
      <c r="L661" s="320"/>
      <c r="M661" s="36"/>
      <c r="N661" s="36"/>
      <c r="O661" s="36"/>
      <c r="P661" s="36"/>
      <c r="Q661" s="36"/>
      <c r="R661" s="321"/>
      <c r="S661" s="321"/>
      <c r="T661" s="218"/>
      <c r="U661" s="322"/>
      <c r="V661" s="218"/>
      <c r="W661" s="218"/>
      <c r="X661" s="218"/>
      <c r="Y661" s="218"/>
      <c r="Z661" s="218"/>
    </row>
    <row r="662" spans="1:26" ht="15.75" customHeight="1">
      <c r="A662" s="36"/>
      <c r="B662" s="36"/>
      <c r="C662" s="36"/>
      <c r="D662" s="36"/>
      <c r="E662" s="36"/>
      <c r="F662" s="36"/>
      <c r="G662" s="36"/>
      <c r="H662" s="36"/>
      <c r="I662" s="36"/>
      <c r="J662" s="36"/>
      <c r="K662" s="36"/>
      <c r="L662" s="320"/>
      <c r="M662" s="36"/>
      <c r="N662" s="36"/>
      <c r="O662" s="36"/>
      <c r="P662" s="36"/>
      <c r="Q662" s="36"/>
      <c r="R662" s="321"/>
      <c r="S662" s="321"/>
      <c r="T662" s="218"/>
      <c r="U662" s="322"/>
      <c r="V662" s="218"/>
      <c r="W662" s="218"/>
      <c r="X662" s="218"/>
      <c r="Y662" s="218"/>
      <c r="Z662" s="218"/>
    </row>
    <row r="663" spans="1:26" ht="15.75" customHeight="1">
      <c r="A663" s="36"/>
      <c r="B663" s="36"/>
      <c r="C663" s="36"/>
      <c r="D663" s="36"/>
      <c r="E663" s="36"/>
      <c r="F663" s="36"/>
      <c r="G663" s="36"/>
      <c r="H663" s="36"/>
      <c r="I663" s="36"/>
      <c r="J663" s="36"/>
      <c r="K663" s="36"/>
      <c r="L663" s="320"/>
      <c r="M663" s="36"/>
      <c r="N663" s="36"/>
      <c r="O663" s="36"/>
      <c r="P663" s="36"/>
      <c r="Q663" s="36"/>
      <c r="R663" s="321"/>
      <c r="S663" s="321"/>
      <c r="T663" s="218"/>
      <c r="U663" s="322"/>
      <c r="V663" s="218"/>
      <c r="W663" s="218"/>
      <c r="X663" s="218"/>
      <c r="Y663" s="218"/>
      <c r="Z663" s="218"/>
    </row>
    <row r="664" spans="1:26" ht="15.75" customHeight="1">
      <c r="A664" s="36"/>
      <c r="B664" s="36"/>
      <c r="C664" s="36"/>
      <c r="D664" s="36"/>
      <c r="E664" s="36"/>
      <c r="F664" s="36"/>
      <c r="G664" s="36"/>
      <c r="H664" s="36"/>
      <c r="I664" s="36"/>
      <c r="J664" s="36"/>
      <c r="K664" s="36"/>
      <c r="L664" s="320"/>
      <c r="M664" s="36"/>
      <c r="N664" s="36"/>
      <c r="O664" s="36"/>
      <c r="P664" s="36"/>
      <c r="Q664" s="36"/>
      <c r="R664" s="321"/>
      <c r="S664" s="321"/>
      <c r="T664" s="218"/>
      <c r="U664" s="322"/>
      <c r="V664" s="218"/>
      <c r="W664" s="218"/>
      <c r="X664" s="218"/>
      <c r="Y664" s="218"/>
      <c r="Z664" s="218"/>
    </row>
    <row r="665" spans="1:26" ht="15.75" customHeight="1">
      <c r="A665" s="36"/>
      <c r="B665" s="36"/>
      <c r="C665" s="36"/>
      <c r="D665" s="36"/>
      <c r="E665" s="36"/>
      <c r="F665" s="36"/>
      <c r="G665" s="36"/>
      <c r="H665" s="36"/>
      <c r="I665" s="36"/>
      <c r="J665" s="36"/>
      <c r="K665" s="36"/>
      <c r="L665" s="320"/>
      <c r="M665" s="36"/>
      <c r="N665" s="36"/>
      <c r="O665" s="36"/>
      <c r="P665" s="36"/>
      <c r="Q665" s="36"/>
      <c r="R665" s="321"/>
      <c r="S665" s="321"/>
      <c r="T665" s="218"/>
      <c r="U665" s="322"/>
      <c r="V665" s="218"/>
      <c r="W665" s="218"/>
      <c r="X665" s="218"/>
      <c r="Y665" s="218"/>
      <c r="Z665" s="218"/>
    </row>
    <row r="666" spans="1:26" ht="15.75" customHeight="1">
      <c r="A666" s="36"/>
      <c r="B666" s="36"/>
      <c r="C666" s="36"/>
      <c r="D666" s="36"/>
      <c r="E666" s="36"/>
      <c r="F666" s="36"/>
      <c r="G666" s="36"/>
      <c r="H666" s="36"/>
      <c r="I666" s="36"/>
      <c r="J666" s="36"/>
      <c r="K666" s="36"/>
      <c r="L666" s="320"/>
      <c r="M666" s="36"/>
      <c r="N666" s="36"/>
      <c r="O666" s="36"/>
      <c r="P666" s="36"/>
      <c r="Q666" s="36"/>
      <c r="R666" s="321"/>
      <c r="S666" s="321"/>
      <c r="T666" s="218"/>
      <c r="U666" s="322"/>
      <c r="V666" s="218"/>
      <c r="W666" s="218"/>
      <c r="X666" s="218"/>
      <c r="Y666" s="218"/>
      <c r="Z666" s="218"/>
    </row>
    <row r="667" spans="1:26" ht="15.75" customHeight="1">
      <c r="A667" s="36"/>
      <c r="B667" s="36"/>
      <c r="C667" s="36"/>
      <c r="D667" s="36"/>
      <c r="E667" s="36"/>
      <c r="F667" s="36"/>
      <c r="G667" s="36"/>
      <c r="H667" s="36"/>
      <c r="I667" s="36"/>
      <c r="J667" s="36"/>
      <c r="K667" s="36"/>
      <c r="L667" s="320"/>
      <c r="M667" s="36"/>
      <c r="N667" s="36"/>
      <c r="O667" s="36"/>
      <c r="P667" s="36"/>
      <c r="Q667" s="36"/>
      <c r="R667" s="321"/>
      <c r="S667" s="321"/>
      <c r="T667" s="218"/>
      <c r="U667" s="322"/>
      <c r="V667" s="218"/>
      <c r="W667" s="218"/>
      <c r="X667" s="218"/>
      <c r="Y667" s="218"/>
      <c r="Z667" s="218"/>
    </row>
    <row r="668" spans="1:26" ht="15.75" customHeight="1">
      <c r="A668" s="36"/>
      <c r="B668" s="36"/>
      <c r="C668" s="36"/>
      <c r="D668" s="36"/>
      <c r="E668" s="36"/>
      <c r="F668" s="36"/>
      <c r="G668" s="36"/>
      <c r="H668" s="36"/>
      <c r="I668" s="36"/>
      <c r="J668" s="36"/>
      <c r="K668" s="36"/>
      <c r="L668" s="320"/>
      <c r="M668" s="36"/>
      <c r="N668" s="36"/>
      <c r="O668" s="36"/>
      <c r="P668" s="36"/>
      <c r="Q668" s="36"/>
      <c r="R668" s="321"/>
      <c r="S668" s="321"/>
      <c r="T668" s="218"/>
      <c r="U668" s="322"/>
      <c r="V668" s="218"/>
      <c r="W668" s="218"/>
      <c r="X668" s="218"/>
      <c r="Y668" s="218"/>
      <c r="Z668" s="218"/>
    </row>
    <row r="669" spans="1:26" ht="15.75" customHeight="1">
      <c r="A669" s="36"/>
      <c r="B669" s="36"/>
      <c r="C669" s="36"/>
      <c r="D669" s="36"/>
      <c r="E669" s="36"/>
      <c r="F669" s="36"/>
      <c r="G669" s="36"/>
      <c r="H669" s="36"/>
      <c r="I669" s="36"/>
      <c r="J669" s="36"/>
      <c r="K669" s="36"/>
      <c r="L669" s="320"/>
      <c r="M669" s="36"/>
      <c r="N669" s="36"/>
      <c r="O669" s="36"/>
      <c r="P669" s="36"/>
      <c r="Q669" s="36"/>
      <c r="R669" s="321"/>
      <c r="S669" s="321"/>
      <c r="T669" s="218"/>
      <c r="U669" s="322"/>
      <c r="V669" s="218"/>
      <c r="W669" s="218"/>
      <c r="X669" s="218"/>
      <c r="Y669" s="218"/>
      <c r="Z669" s="218"/>
    </row>
    <row r="670" spans="1:26" ht="15.75" customHeight="1">
      <c r="A670" s="36"/>
      <c r="B670" s="36"/>
      <c r="C670" s="36"/>
      <c r="D670" s="36"/>
      <c r="E670" s="36"/>
      <c r="F670" s="36"/>
      <c r="G670" s="36"/>
      <c r="H670" s="36"/>
      <c r="I670" s="36"/>
      <c r="J670" s="36"/>
      <c r="K670" s="36"/>
      <c r="L670" s="320"/>
      <c r="M670" s="36"/>
      <c r="N670" s="36"/>
      <c r="O670" s="36"/>
      <c r="P670" s="36"/>
      <c r="Q670" s="36"/>
      <c r="R670" s="321"/>
      <c r="S670" s="321"/>
      <c r="T670" s="218"/>
      <c r="U670" s="322"/>
      <c r="V670" s="218"/>
      <c r="W670" s="218"/>
      <c r="X670" s="218"/>
      <c r="Y670" s="218"/>
      <c r="Z670" s="218"/>
    </row>
    <row r="671" spans="1:26" ht="15.75" customHeight="1">
      <c r="A671" s="36"/>
      <c r="B671" s="36"/>
      <c r="C671" s="36"/>
      <c r="D671" s="36"/>
      <c r="E671" s="36"/>
      <c r="F671" s="36"/>
      <c r="G671" s="36"/>
      <c r="H671" s="36"/>
      <c r="I671" s="36"/>
      <c r="J671" s="36"/>
      <c r="K671" s="36"/>
      <c r="L671" s="320"/>
      <c r="M671" s="36"/>
      <c r="N671" s="36"/>
      <c r="O671" s="36"/>
      <c r="P671" s="36"/>
      <c r="Q671" s="36"/>
      <c r="R671" s="321"/>
      <c r="S671" s="321"/>
      <c r="T671" s="218"/>
      <c r="U671" s="322"/>
      <c r="V671" s="218"/>
      <c r="W671" s="218"/>
      <c r="X671" s="218"/>
      <c r="Y671" s="218"/>
      <c r="Z671" s="218"/>
    </row>
    <row r="672" spans="1:26" ht="15.75" customHeight="1">
      <c r="A672" s="36"/>
      <c r="B672" s="36"/>
      <c r="C672" s="36"/>
      <c r="D672" s="36"/>
      <c r="E672" s="36"/>
      <c r="F672" s="36"/>
      <c r="G672" s="36"/>
      <c r="H672" s="36"/>
      <c r="I672" s="36"/>
      <c r="J672" s="36"/>
      <c r="K672" s="36"/>
      <c r="L672" s="320"/>
      <c r="M672" s="36"/>
      <c r="N672" s="36"/>
      <c r="O672" s="36"/>
      <c r="P672" s="36"/>
      <c r="Q672" s="36"/>
      <c r="R672" s="321"/>
      <c r="S672" s="321"/>
      <c r="T672" s="218"/>
      <c r="U672" s="322"/>
      <c r="V672" s="218"/>
      <c r="W672" s="218"/>
      <c r="X672" s="218"/>
      <c r="Y672" s="218"/>
      <c r="Z672" s="218"/>
    </row>
    <row r="673" spans="1:26" ht="15.75" customHeight="1">
      <c r="A673" s="36"/>
      <c r="B673" s="36"/>
      <c r="C673" s="36"/>
      <c r="D673" s="36"/>
      <c r="E673" s="36"/>
      <c r="F673" s="36"/>
      <c r="G673" s="36"/>
      <c r="H673" s="36"/>
      <c r="I673" s="36"/>
      <c r="J673" s="36"/>
      <c r="K673" s="36"/>
      <c r="L673" s="320"/>
      <c r="M673" s="36"/>
      <c r="N673" s="36"/>
      <c r="O673" s="36"/>
      <c r="P673" s="36"/>
      <c r="Q673" s="36"/>
      <c r="R673" s="321"/>
      <c r="S673" s="321"/>
      <c r="T673" s="218"/>
      <c r="U673" s="322"/>
      <c r="V673" s="218"/>
      <c r="W673" s="218"/>
      <c r="X673" s="218"/>
      <c r="Y673" s="218"/>
      <c r="Z673" s="218"/>
    </row>
    <row r="674" spans="1:26" ht="15.75" customHeight="1">
      <c r="A674" s="36"/>
      <c r="B674" s="36"/>
      <c r="C674" s="36"/>
      <c r="D674" s="36"/>
      <c r="E674" s="36"/>
      <c r="F674" s="36"/>
      <c r="G674" s="36"/>
      <c r="H674" s="36"/>
      <c r="I674" s="36"/>
      <c r="J674" s="36"/>
      <c r="K674" s="36"/>
      <c r="L674" s="320"/>
      <c r="M674" s="36"/>
      <c r="N674" s="36"/>
      <c r="O674" s="36"/>
      <c r="P674" s="36"/>
      <c r="Q674" s="36"/>
      <c r="R674" s="321"/>
      <c r="S674" s="321"/>
      <c r="T674" s="218"/>
      <c r="U674" s="322"/>
      <c r="V674" s="218"/>
      <c r="W674" s="218"/>
      <c r="X674" s="218"/>
      <c r="Y674" s="218"/>
      <c r="Z674" s="218"/>
    </row>
    <row r="675" spans="1:26" ht="15.75" customHeight="1">
      <c r="A675" s="36"/>
      <c r="B675" s="36"/>
      <c r="C675" s="36"/>
      <c r="D675" s="36"/>
      <c r="E675" s="36"/>
      <c r="F675" s="36"/>
      <c r="G675" s="36"/>
      <c r="H675" s="36"/>
      <c r="I675" s="36"/>
      <c r="J675" s="36"/>
      <c r="K675" s="36"/>
      <c r="L675" s="320"/>
      <c r="M675" s="36"/>
      <c r="N675" s="36"/>
      <c r="O675" s="36"/>
      <c r="P675" s="36"/>
      <c r="Q675" s="36"/>
      <c r="R675" s="321"/>
      <c r="S675" s="321"/>
      <c r="T675" s="218"/>
      <c r="U675" s="322"/>
      <c r="V675" s="218"/>
      <c r="W675" s="218"/>
      <c r="X675" s="218"/>
      <c r="Y675" s="218"/>
      <c r="Z675" s="218"/>
    </row>
    <row r="676" spans="1:26" ht="15.75" customHeight="1">
      <c r="A676" s="36"/>
      <c r="B676" s="36"/>
      <c r="C676" s="36"/>
      <c r="D676" s="36"/>
      <c r="E676" s="36"/>
      <c r="F676" s="36"/>
      <c r="G676" s="36"/>
      <c r="H676" s="36"/>
      <c r="I676" s="36"/>
      <c r="J676" s="36"/>
      <c r="K676" s="36"/>
      <c r="L676" s="320"/>
      <c r="M676" s="36"/>
      <c r="N676" s="36"/>
      <c r="O676" s="36"/>
      <c r="P676" s="36"/>
      <c r="Q676" s="36"/>
      <c r="R676" s="321"/>
      <c r="S676" s="321"/>
      <c r="T676" s="218"/>
      <c r="U676" s="322"/>
      <c r="V676" s="218"/>
      <c r="W676" s="218"/>
      <c r="X676" s="218"/>
      <c r="Y676" s="218"/>
      <c r="Z676" s="218"/>
    </row>
    <row r="677" spans="1:26" ht="15.75" customHeight="1">
      <c r="A677" s="36"/>
      <c r="B677" s="36"/>
      <c r="C677" s="36"/>
      <c r="D677" s="36"/>
      <c r="E677" s="36"/>
      <c r="F677" s="36"/>
      <c r="G677" s="36"/>
      <c r="H677" s="36"/>
      <c r="I677" s="36"/>
      <c r="J677" s="36"/>
      <c r="K677" s="36"/>
      <c r="L677" s="320"/>
      <c r="M677" s="36"/>
      <c r="N677" s="36"/>
      <c r="O677" s="36"/>
      <c r="P677" s="36"/>
      <c r="Q677" s="36"/>
      <c r="R677" s="321"/>
      <c r="S677" s="321"/>
      <c r="T677" s="218"/>
      <c r="U677" s="322"/>
      <c r="V677" s="218"/>
      <c r="W677" s="218"/>
      <c r="X677" s="218"/>
      <c r="Y677" s="218"/>
      <c r="Z677" s="218"/>
    </row>
    <row r="678" spans="1:26" ht="15.75" customHeight="1">
      <c r="A678" s="36"/>
      <c r="B678" s="36"/>
      <c r="C678" s="36"/>
      <c r="D678" s="36"/>
      <c r="E678" s="36"/>
      <c r="F678" s="36"/>
      <c r="G678" s="36"/>
      <c r="H678" s="36"/>
      <c r="I678" s="36"/>
      <c r="J678" s="36"/>
      <c r="K678" s="36"/>
      <c r="L678" s="320"/>
      <c r="M678" s="36"/>
      <c r="N678" s="36"/>
      <c r="O678" s="36"/>
      <c r="P678" s="36"/>
      <c r="Q678" s="36"/>
      <c r="R678" s="321"/>
      <c r="S678" s="321"/>
      <c r="T678" s="218"/>
      <c r="U678" s="322"/>
      <c r="V678" s="218"/>
      <c r="W678" s="218"/>
      <c r="X678" s="218"/>
      <c r="Y678" s="218"/>
      <c r="Z678" s="218"/>
    </row>
    <row r="679" spans="1:26" ht="15.75" customHeight="1">
      <c r="A679" s="36"/>
      <c r="B679" s="36"/>
      <c r="C679" s="36"/>
      <c r="D679" s="36"/>
      <c r="E679" s="36"/>
      <c r="F679" s="36"/>
      <c r="G679" s="36"/>
      <c r="H679" s="36"/>
      <c r="I679" s="36"/>
      <c r="J679" s="36"/>
      <c r="K679" s="36"/>
      <c r="L679" s="320"/>
      <c r="M679" s="36"/>
      <c r="N679" s="36"/>
      <c r="O679" s="36"/>
      <c r="P679" s="36"/>
      <c r="Q679" s="36"/>
      <c r="R679" s="321"/>
      <c r="S679" s="321"/>
      <c r="T679" s="218"/>
      <c r="U679" s="322"/>
      <c r="V679" s="218"/>
      <c r="W679" s="218"/>
      <c r="X679" s="218"/>
      <c r="Y679" s="218"/>
      <c r="Z679" s="218"/>
    </row>
    <row r="680" spans="1:26" ht="15.75" customHeight="1">
      <c r="A680" s="36"/>
      <c r="B680" s="36"/>
      <c r="C680" s="36"/>
      <c r="D680" s="36"/>
      <c r="E680" s="36"/>
      <c r="F680" s="36"/>
      <c r="G680" s="36"/>
      <c r="H680" s="36"/>
      <c r="I680" s="36"/>
      <c r="J680" s="36"/>
      <c r="K680" s="36"/>
      <c r="L680" s="320"/>
      <c r="M680" s="36"/>
      <c r="N680" s="36"/>
      <c r="O680" s="36"/>
      <c r="P680" s="36"/>
      <c r="Q680" s="36"/>
      <c r="R680" s="321"/>
      <c r="S680" s="321"/>
      <c r="T680" s="218"/>
      <c r="U680" s="322"/>
      <c r="V680" s="218"/>
      <c r="W680" s="218"/>
      <c r="X680" s="218"/>
      <c r="Y680" s="218"/>
      <c r="Z680" s="218"/>
    </row>
    <row r="681" spans="1:26" ht="15.75" customHeight="1">
      <c r="A681" s="36"/>
      <c r="B681" s="36"/>
      <c r="C681" s="36"/>
      <c r="D681" s="36"/>
      <c r="E681" s="36"/>
      <c r="F681" s="36"/>
      <c r="G681" s="36"/>
      <c r="H681" s="36"/>
      <c r="I681" s="36"/>
      <c r="J681" s="36"/>
      <c r="K681" s="36"/>
      <c r="L681" s="320"/>
      <c r="M681" s="36"/>
      <c r="N681" s="36"/>
      <c r="O681" s="36"/>
      <c r="P681" s="36"/>
      <c r="Q681" s="36"/>
      <c r="R681" s="321"/>
      <c r="S681" s="321"/>
      <c r="T681" s="218"/>
      <c r="U681" s="322"/>
      <c r="V681" s="218"/>
      <c r="W681" s="218"/>
      <c r="X681" s="218"/>
      <c r="Y681" s="218"/>
      <c r="Z681" s="218"/>
    </row>
    <row r="682" spans="1:26" ht="15.75" customHeight="1">
      <c r="A682" s="36"/>
      <c r="B682" s="36"/>
      <c r="C682" s="36"/>
      <c r="D682" s="36"/>
      <c r="E682" s="36"/>
      <c r="F682" s="36"/>
      <c r="G682" s="36"/>
      <c r="H682" s="36"/>
      <c r="I682" s="36"/>
      <c r="J682" s="36"/>
      <c r="K682" s="36"/>
      <c r="L682" s="320"/>
      <c r="M682" s="36"/>
      <c r="N682" s="36"/>
      <c r="O682" s="36"/>
      <c r="P682" s="36"/>
      <c r="Q682" s="36"/>
      <c r="R682" s="321"/>
      <c r="S682" s="321"/>
      <c r="T682" s="218"/>
      <c r="U682" s="322"/>
      <c r="V682" s="218"/>
      <c r="W682" s="218"/>
      <c r="X682" s="218"/>
      <c r="Y682" s="218"/>
      <c r="Z682" s="218"/>
    </row>
    <row r="683" spans="1:26" ht="15.75" customHeight="1">
      <c r="A683" s="36"/>
      <c r="B683" s="36"/>
      <c r="C683" s="36"/>
      <c r="D683" s="36"/>
      <c r="E683" s="36"/>
      <c r="F683" s="36"/>
      <c r="G683" s="36"/>
      <c r="H683" s="36"/>
      <c r="I683" s="36"/>
      <c r="J683" s="36"/>
      <c r="K683" s="36"/>
      <c r="L683" s="320"/>
      <c r="M683" s="36"/>
      <c r="N683" s="36"/>
      <c r="O683" s="36"/>
      <c r="P683" s="36"/>
      <c r="Q683" s="36"/>
      <c r="R683" s="321"/>
      <c r="S683" s="321"/>
      <c r="T683" s="218"/>
      <c r="U683" s="322"/>
      <c r="V683" s="218"/>
      <c r="W683" s="218"/>
      <c r="X683" s="218"/>
      <c r="Y683" s="218"/>
      <c r="Z683" s="218"/>
    </row>
    <row r="684" spans="1:26" ht="15.75" customHeight="1">
      <c r="A684" s="36"/>
      <c r="B684" s="36"/>
      <c r="C684" s="36"/>
      <c r="D684" s="36"/>
      <c r="E684" s="36"/>
      <c r="F684" s="36"/>
      <c r="G684" s="36"/>
      <c r="H684" s="36"/>
      <c r="I684" s="36"/>
      <c r="J684" s="36"/>
      <c r="K684" s="36"/>
      <c r="L684" s="320"/>
      <c r="M684" s="36"/>
      <c r="N684" s="36"/>
      <c r="O684" s="36"/>
      <c r="P684" s="36"/>
      <c r="Q684" s="36"/>
      <c r="R684" s="321"/>
      <c r="S684" s="321"/>
      <c r="T684" s="218"/>
      <c r="U684" s="322"/>
      <c r="V684" s="218"/>
      <c r="W684" s="218"/>
      <c r="X684" s="218"/>
      <c r="Y684" s="218"/>
      <c r="Z684" s="218"/>
    </row>
    <row r="685" spans="1:26" ht="15.75" customHeight="1">
      <c r="A685" s="36"/>
      <c r="B685" s="36"/>
      <c r="C685" s="36"/>
      <c r="D685" s="36"/>
      <c r="E685" s="36"/>
      <c r="F685" s="36"/>
      <c r="G685" s="36"/>
      <c r="H685" s="36"/>
      <c r="I685" s="36"/>
      <c r="J685" s="36"/>
      <c r="K685" s="36"/>
      <c r="L685" s="320"/>
      <c r="M685" s="36"/>
      <c r="N685" s="36"/>
      <c r="O685" s="36"/>
      <c r="P685" s="36"/>
      <c r="Q685" s="36"/>
      <c r="R685" s="321"/>
      <c r="S685" s="321"/>
      <c r="T685" s="218"/>
      <c r="U685" s="322"/>
      <c r="V685" s="218"/>
      <c r="W685" s="218"/>
      <c r="X685" s="218"/>
      <c r="Y685" s="218"/>
      <c r="Z685" s="218"/>
    </row>
    <row r="686" spans="1:26" ht="15.75" customHeight="1">
      <c r="A686" s="36"/>
      <c r="B686" s="36"/>
      <c r="C686" s="36"/>
      <c r="D686" s="36"/>
      <c r="E686" s="36"/>
      <c r="F686" s="36"/>
      <c r="G686" s="36"/>
      <c r="H686" s="36"/>
      <c r="I686" s="36"/>
      <c r="J686" s="36"/>
      <c r="K686" s="36"/>
      <c r="L686" s="320"/>
      <c r="M686" s="36"/>
      <c r="N686" s="36"/>
      <c r="O686" s="36"/>
      <c r="P686" s="36"/>
      <c r="Q686" s="36"/>
      <c r="R686" s="321"/>
      <c r="S686" s="321"/>
      <c r="T686" s="218"/>
      <c r="U686" s="322"/>
      <c r="V686" s="218"/>
      <c r="W686" s="218"/>
      <c r="X686" s="218"/>
      <c r="Y686" s="218"/>
      <c r="Z686" s="218"/>
    </row>
    <row r="687" spans="1:26" ht="15.75" customHeight="1">
      <c r="A687" s="36"/>
      <c r="B687" s="36"/>
      <c r="C687" s="36"/>
      <c r="D687" s="36"/>
      <c r="E687" s="36"/>
      <c r="F687" s="36"/>
      <c r="G687" s="36"/>
      <c r="H687" s="36"/>
      <c r="I687" s="36"/>
      <c r="J687" s="36"/>
      <c r="K687" s="36"/>
      <c r="L687" s="320"/>
      <c r="M687" s="36"/>
      <c r="N687" s="36"/>
      <c r="O687" s="36"/>
      <c r="P687" s="36"/>
      <c r="Q687" s="36"/>
      <c r="R687" s="321"/>
      <c r="S687" s="321"/>
      <c r="T687" s="218"/>
      <c r="U687" s="322"/>
      <c r="V687" s="218"/>
      <c r="W687" s="218"/>
      <c r="X687" s="218"/>
      <c r="Y687" s="218"/>
      <c r="Z687" s="218"/>
    </row>
    <row r="688" spans="1:26" ht="15.75" customHeight="1">
      <c r="A688" s="36"/>
      <c r="B688" s="36"/>
      <c r="C688" s="36"/>
      <c r="D688" s="36"/>
      <c r="E688" s="36"/>
      <c r="F688" s="36"/>
      <c r="G688" s="36"/>
      <c r="H688" s="36"/>
      <c r="I688" s="36"/>
      <c r="J688" s="36"/>
      <c r="K688" s="36"/>
      <c r="L688" s="320"/>
      <c r="M688" s="36"/>
      <c r="N688" s="36"/>
      <c r="O688" s="36"/>
      <c r="P688" s="36"/>
      <c r="Q688" s="36"/>
      <c r="R688" s="321"/>
      <c r="S688" s="321"/>
      <c r="T688" s="218"/>
      <c r="U688" s="322"/>
      <c r="V688" s="218"/>
      <c r="W688" s="218"/>
      <c r="X688" s="218"/>
      <c r="Y688" s="218"/>
      <c r="Z688" s="218"/>
    </row>
    <row r="689" spans="1:26" ht="15.75" customHeight="1">
      <c r="A689" s="36"/>
      <c r="B689" s="36"/>
      <c r="C689" s="36"/>
      <c r="D689" s="36"/>
      <c r="E689" s="36"/>
      <c r="F689" s="36"/>
      <c r="G689" s="36"/>
      <c r="H689" s="36"/>
      <c r="I689" s="36"/>
      <c r="J689" s="36"/>
      <c r="K689" s="36"/>
      <c r="L689" s="320"/>
      <c r="M689" s="36"/>
      <c r="N689" s="36"/>
      <c r="O689" s="36"/>
      <c r="P689" s="36"/>
      <c r="Q689" s="36"/>
      <c r="R689" s="321"/>
      <c r="S689" s="321"/>
      <c r="T689" s="218"/>
      <c r="U689" s="322"/>
      <c r="V689" s="218"/>
      <c r="W689" s="218"/>
      <c r="X689" s="218"/>
      <c r="Y689" s="218"/>
      <c r="Z689" s="218"/>
    </row>
    <row r="690" spans="1:26" ht="15.75" customHeight="1">
      <c r="A690" s="36"/>
      <c r="B690" s="36"/>
      <c r="C690" s="36"/>
      <c r="D690" s="36"/>
      <c r="E690" s="36"/>
      <c r="F690" s="36"/>
      <c r="G690" s="36"/>
      <c r="H690" s="36"/>
      <c r="I690" s="36"/>
      <c r="J690" s="36"/>
      <c r="K690" s="36"/>
      <c r="L690" s="320"/>
      <c r="M690" s="36"/>
      <c r="N690" s="36"/>
      <c r="O690" s="36"/>
      <c r="P690" s="36"/>
      <c r="Q690" s="36"/>
      <c r="R690" s="321"/>
      <c r="S690" s="321"/>
      <c r="T690" s="218"/>
      <c r="U690" s="322"/>
      <c r="V690" s="218"/>
      <c r="W690" s="218"/>
      <c r="X690" s="218"/>
      <c r="Y690" s="218"/>
      <c r="Z690" s="218"/>
    </row>
    <row r="691" spans="1:26" ht="15.75" customHeight="1">
      <c r="A691" s="36"/>
      <c r="B691" s="36"/>
      <c r="C691" s="36"/>
      <c r="D691" s="36"/>
      <c r="E691" s="36"/>
      <c r="F691" s="36"/>
      <c r="G691" s="36"/>
      <c r="H691" s="36"/>
      <c r="I691" s="36"/>
      <c r="J691" s="36"/>
      <c r="K691" s="36"/>
      <c r="L691" s="320"/>
      <c r="M691" s="36"/>
      <c r="N691" s="36"/>
      <c r="O691" s="36"/>
      <c r="P691" s="36"/>
      <c r="Q691" s="36"/>
      <c r="R691" s="321"/>
      <c r="S691" s="321"/>
      <c r="T691" s="218"/>
      <c r="U691" s="322"/>
      <c r="V691" s="218"/>
      <c r="W691" s="218"/>
      <c r="X691" s="218"/>
      <c r="Y691" s="218"/>
      <c r="Z691" s="218"/>
    </row>
    <row r="692" spans="1:26" ht="15.75" customHeight="1">
      <c r="A692" s="36"/>
      <c r="B692" s="36"/>
      <c r="C692" s="36"/>
      <c r="D692" s="36"/>
      <c r="E692" s="36"/>
      <c r="F692" s="36"/>
      <c r="G692" s="36"/>
      <c r="H692" s="36"/>
      <c r="I692" s="36"/>
      <c r="J692" s="36"/>
      <c r="K692" s="36"/>
      <c r="L692" s="320"/>
      <c r="M692" s="36"/>
      <c r="N692" s="36"/>
      <c r="O692" s="36"/>
      <c r="P692" s="36"/>
      <c r="Q692" s="36"/>
      <c r="R692" s="321"/>
      <c r="S692" s="321"/>
      <c r="T692" s="218"/>
      <c r="U692" s="322"/>
      <c r="V692" s="218"/>
      <c r="W692" s="218"/>
      <c r="X692" s="218"/>
      <c r="Y692" s="218"/>
      <c r="Z692" s="218"/>
    </row>
    <row r="693" spans="1:26" ht="15.75" customHeight="1">
      <c r="A693" s="36"/>
      <c r="B693" s="36"/>
      <c r="C693" s="36"/>
      <c r="D693" s="36"/>
      <c r="E693" s="36"/>
      <c r="F693" s="36"/>
      <c r="G693" s="36"/>
      <c r="H693" s="36"/>
      <c r="I693" s="36"/>
      <c r="J693" s="36"/>
      <c r="K693" s="36"/>
      <c r="L693" s="320"/>
      <c r="M693" s="36"/>
      <c r="N693" s="36"/>
      <c r="O693" s="36"/>
      <c r="P693" s="36"/>
      <c r="Q693" s="36"/>
      <c r="R693" s="321"/>
      <c r="S693" s="321"/>
      <c r="T693" s="218"/>
      <c r="U693" s="322"/>
      <c r="V693" s="218"/>
      <c r="W693" s="218"/>
      <c r="X693" s="218"/>
      <c r="Y693" s="218"/>
      <c r="Z693" s="218"/>
    </row>
    <row r="694" spans="1:26" ht="15.75" customHeight="1">
      <c r="A694" s="36"/>
      <c r="B694" s="36"/>
      <c r="C694" s="36"/>
      <c r="D694" s="36"/>
      <c r="E694" s="36"/>
      <c r="F694" s="36"/>
      <c r="G694" s="36"/>
      <c r="H694" s="36"/>
      <c r="I694" s="36"/>
      <c r="J694" s="36"/>
      <c r="K694" s="36"/>
      <c r="L694" s="320"/>
      <c r="M694" s="36"/>
      <c r="N694" s="36"/>
      <c r="O694" s="36"/>
      <c r="P694" s="36"/>
      <c r="Q694" s="36"/>
      <c r="R694" s="321"/>
      <c r="S694" s="321"/>
      <c r="T694" s="218"/>
      <c r="U694" s="322"/>
      <c r="V694" s="218"/>
      <c r="W694" s="218"/>
      <c r="X694" s="218"/>
      <c r="Y694" s="218"/>
      <c r="Z694" s="218"/>
    </row>
    <row r="695" spans="1:26" ht="15.75" customHeight="1">
      <c r="A695" s="36"/>
      <c r="B695" s="36"/>
      <c r="C695" s="36"/>
      <c r="D695" s="36"/>
      <c r="E695" s="36"/>
      <c r="F695" s="36"/>
      <c r="G695" s="36"/>
      <c r="H695" s="36"/>
      <c r="I695" s="36"/>
      <c r="J695" s="36"/>
      <c r="K695" s="36"/>
      <c r="L695" s="320"/>
      <c r="M695" s="36"/>
      <c r="N695" s="36"/>
      <c r="O695" s="36"/>
      <c r="P695" s="36"/>
      <c r="Q695" s="36"/>
      <c r="R695" s="321"/>
      <c r="S695" s="321"/>
      <c r="T695" s="218"/>
      <c r="U695" s="322"/>
      <c r="V695" s="218"/>
      <c r="W695" s="218"/>
      <c r="X695" s="218"/>
      <c r="Y695" s="218"/>
      <c r="Z695" s="218"/>
    </row>
    <row r="696" spans="1:26" ht="15.75" customHeight="1">
      <c r="A696" s="36"/>
      <c r="B696" s="36"/>
      <c r="C696" s="36"/>
      <c r="D696" s="36"/>
      <c r="E696" s="36"/>
      <c r="F696" s="36"/>
      <c r="G696" s="36"/>
      <c r="H696" s="36"/>
      <c r="I696" s="36"/>
      <c r="J696" s="36"/>
      <c r="K696" s="36"/>
      <c r="L696" s="320"/>
      <c r="M696" s="36"/>
      <c r="N696" s="36"/>
      <c r="O696" s="36"/>
      <c r="P696" s="36"/>
      <c r="Q696" s="36"/>
      <c r="R696" s="321"/>
      <c r="S696" s="321"/>
      <c r="T696" s="218"/>
      <c r="U696" s="322"/>
      <c r="V696" s="218"/>
      <c r="W696" s="218"/>
      <c r="X696" s="218"/>
      <c r="Y696" s="218"/>
      <c r="Z696" s="218"/>
    </row>
    <row r="697" spans="1:26" ht="15.75" customHeight="1">
      <c r="A697" s="36"/>
      <c r="B697" s="36"/>
      <c r="C697" s="36"/>
      <c r="D697" s="36"/>
      <c r="E697" s="36"/>
      <c r="F697" s="36"/>
      <c r="G697" s="36"/>
      <c r="H697" s="36"/>
      <c r="I697" s="36"/>
      <c r="J697" s="36"/>
      <c r="K697" s="36"/>
      <c r="L697" s="320"/>
      <c r="M697" s="36"/>
      <c r="N697" s="36"/>
      <c r="O697" s="36"/>
      <c r="P697" s="36"/>
      <c r="Q697" s="36"/>
      <c r="R697" s="321"/>
      <c r="S697" s="321"/>
      <c r="T697" s="218"/>
      <c r="U697" s="322"/>
      <c r="V697" s="218"/>
      <c r="W697" s="218"/>
      <c r="X697" s="218"/>
      <c r="Y697" s="218"/>
      <c r="Z697" s="218"/>
    </row>
    <row r="698" spans="1:26" ht="15.75" customHeight="1">
      <c r="A698" s="36"/>
      <c r="B698" s="36"/>
      <c r="C698" s="36"/>
      <c r="D698" s="36"/>
      <c r="E698" s="36"/>
      <c r="F698" s="36"/>
      <c r="G698" s="36"/>
      <c r="H698" s="36"/>
      <c r="I698" s="36"/>
      <c r="J698" s="36"/>
      <c r="K698" s="36"/>
      <c r="L698" s="320"/>
      <c r="M698" s="36"/>
      <c r="N698" s="36"/>
      <c r="O698" s="36"/>
      <c r="P698" s="36"/>
      <c r="Q698" s="36"/>
      <c r="R698" s="321"/>
      <c r="S698" s="321"/>
      <c r="T698" s="218"/>
      <c r="U698" s="322"/>
      <c r="V698" s="218"/>
      <c r="W698" s="218"/>
      <c r="X698" s="218"/>
      <c r="Y698" s="218"/>
      <c r="Z698" s="218"/>
    </row>
    <row r="699" spans="1:26" ht="15.75" customHeight="1">
      <c r="A699" s="36"/>
      <c r="B699" s="36"/>
      <c r="C699" s="36"/>
      <c r="D699" s="36"/>
      <c r="E699" s="36"/>
      <c r="F699" s="36"/>
      <c r="G699" s="36"/>
      <c r="H699" s="36"/>
      <c r="I699" s="36"/>
      <c r="J699" s="36"/>
      <c r="K699" s="36"/>
      <c r="L699" s="320"/>
      <c r="M699" s="36"/>
      <c r="N699" s="36"/>
      <c r="O699" s="36"/>
      <c r="P699" s="36"/>
      <c r="Q699" s="36"/>
      <c r="R699" s="321"/>
      <c r="S699" s="321"/>
      <c r="T699" s="218"/>
      <c r="U699" s="322"/>
      <c r="V699" s="218"/>
      <c r="W699" s="218"/>
      <c r="X699" s="218"/>
      <c r="Y699" s="218"/>
      <c r="Z699" s="218"/>
    </row>
    <row r="700" spans="1:26" ht="15.75" customHeight="1">
      <c r="A700" s="36"/>
      <c r="B700" s="36"/>
      <c r="C700" s="36"/>
      <c r="D700" s="36"/>
      <c r="E700" s="36"/>
      <c r="F700" s="36"/>
      <c r="G700" s="36"/>
      <c r="H700" s="36"/>
      <c r="I700" s="36"/>
      <c r="J700" s="36"/>
      <c r="K700" s="36"/>
      <c r="L700" s="320"/>
      <c r="M700" s="36"/>
      <c r="N700" s="36"/>
      <c r="O700" s="36"/>
      <c r="P700" s="36"/>
      <c r="Q700" s="36"/>
      <c r="R700" s="321"/>
      <c r="S700" s="321"/>
      <c r="T700" s="218"/>
      <c r="U700" s="322"/>
      <c r="V700" s="218"/>
      <c r="W700" s="218"/>
      <c r="X700" s="218"/>
      <c r="Y700" s="218"/>
      <c r="Z700" s="218"/>
    </row>
    <row r="701" spans="1:26" ht="15.75" customHeight="1">
      <c r="A701" s="36"/>
      <c r="B701" s="36"/>
      <c r="C701" s="36"/>
      <c r="D701" s="36"/>
      <c r="E701" s="36"/>
      <c r="F701" s="36"/>
      <c r="G701" s="36"/>
      <c r="H701" s="36"/>
      <c r="I701" s="36"/>
      <c r="J701" s="36"/>
      <c r="K701" s="36"/>
      <c r="L701" s="320"/>
      <c r="M701" s="36"/>
      <c r="N701" s="36"/>
      <c r="O701" s="36"/>
      <c r="P701" s="36"/>
      <c r="Q701" s="36"/>
      <c r="R701" s="321"/>
      <c r="S701" s="321"/>
      <c r="T701" s="218"/>
      <c r="U701" s="322"/>
      <c r="V701" s="218"/>
      <c r="W701" s="218"/>
      <c r="X701" s="218"/>
      <c r="Y701" s="218"/>
      <c r="Z701" s="218"/>
    </row>
    <row r="702" spans="1:26" ht="15.75" customHeight="1">
      <c r="A702" s="36"/>
      <c r="B702" s="36"/>
      <c r="C702" s="36"/>
      <c r="D702" s="36"/>
      <c r="E702" s="36"/>
      <c r="F702" s="36"/>
      <c r="G702" s="36"/>
      <c r="H702" s="36"/>
      <c r="I702" s="36"/>
      <c r="J702" s="36"/>
      <c r="K702" s="36"/>
      <c r="L702" s="320"/>
      <c r="M702" s="36"/>
      <c r="N702" s="36"/>
      <c r="O702" s="36"/>
      <c r="P702" s="36"/>
      <c r="Q702" s="36"/>
      <c r="R702" s="321"/>
      <c r="S702" s="321"/>
      <c r="T702" s="218"/>
      <c r="U702" s="322"/>
      <c r="V702" s="218"/>
      <c r="W702" s="218"/>
      <c r="X702" s="218"/>
      <c r="Y702" s="218"/>
      <c r="Z702" s="218"/>
    </row>
    <row r="703" spans="1:26" ht="15.75" customHeight="1">
      <c r="A703" s="36"/>
      <c r="B703" s="36"/>
      <c r="C703" s="36"/>
      <c r="D703" s="36"/>
      <c r="E703" s="36"/>
      <c r="F703" s="36"/>
      <c r="G703" s="36"/>
      <c r="H703" s="36"/>
      <c r="I703" s="36"/>
      <c r="J703" s="36"/>
      <c r="K703" s="36"/>
      <c r="L703" s="320"/>
      <c r="M703" s="36"/>
      <c r="N703" s="36"/>
      <c r="O703" s="36"/>
      <c r="P703" s="36"/>
      <c r="Q703" s="36"/>
      <c r="R703" s="321"/>
      <c r="S703" s="321"/>
      <c r="T703" s="218"/>
      <c r="U703" s="322"/>
      <c r="V703" s="218"/>
      <c r="W703" s="218"/>
      <c r="X703" s="218"/>
      <c r="Y703" s="218"/>
      <c r="Z703" s="218"/>
    </row>
    <row r="704" spans="1:26" ht="15.75" customHeight="1">
      <c r="A704" s="36"/>
      <c r="B704" s="36"/>
      <c r="C704" s="36"/>
      <c r="D704" s="36"/>
      <c r="E704" s="36"/>
      <c r="F704" s="36"/>
      <c r="G704" s="36"/>
      <c r="H704" s="36"/>
      <c r="I704" s="36"/>
      <c r="J704" s="36"/>
      <c r="K704" s="36"/>
      <c r="L704" s="320"/>
      <c r="M704" s="36"/>
      <c r="N704" s="36"/>
      <c r="O704" s="36"/>
      <c r="P704" s="36"/>
      <c r="Q704" s="36"/>
      <c r="R704" s="321"/>
      <c r="S704" s="321"/>
      <c r="T704" s="218"/>
      <c r="U704" s="322"/>
      <c r="V704" s="218"/>
      <c r="W704" s="218"/>
      <c r="X704" s="218"/>
      <c r="Y704" s="218"/>
      <c r="Z704" s="218"/>
    </row>
    <row r="705" spans="1:26" ht="15.75" customHeight="1">
      <c r="A705" s="36"/>
      <c r="B705" s="36"/>
      <c r="C705" s="36"/>
      <c r="D705" s="36"/>
      <c r="E705" s="36"/>
      <c r="F705" s="36"/>
      <c r="G705" s="36"/>
      <c r="H705" s="36"/>
      <c r="I705" s="36"/>
      <c r="J705" s="36"/>
      <c r="K705" s="36"/>
      <c r="L705" s="320"/>
      <c r="M705" s="36"/>
      <c r="N705" s="36"/>
      <c r="O705" s="36"/>
      <c r="P705" s="36"/>
      <c r="Q705" s="36"/>
      <c r="R705" s="321"/>
      <c r="S705" s="321"/>
      <c r="T705" s="218"/>
      <c r="U705" s="322"/>
      <c r="V705" s="218"/>
      <c r="W705" s="218"/>
      <c r="X705" s="218"/>
      <c r="Y705" s="218"/>
      <c r="Z705" s="218"/>
    </row>
    <row r="706" spans="1:26" ht="15.75" customHeight="1">
      <c r="A706" s="36"/>
      <c r="B706" s="36"/>
      <c r="C706" s="36"/>
      <c r="D706" s="36"/>
      <c r="E706" s="36"/>
      <c r="F706" s="36"/>
      <c r="G706" s="36"/>
      <c r="H706" s="36"/>
      <c r="I706" s="36"/>
      <c r="J706" s="36"/>
      <c r="K706" s="36"/>
      <c r="L706" s="320"/>
      <c r="M706" s="36"/>
      <c r="N706" s="36"/>
      <c r="O706" s="36"/>
      <c r="P706" s="36"/>
      <c r="Q706" s="36"/>
      <c r="R706" s="321"/>
      <c r="S706" s="321"/>
      <c r="T706" s="218"/>
      <c r="U706" s="322"/>
      <c r="V706" s="218"/>
      <c r="W706" s="218"/>
      <c r="X706" s="218"/>
      <c r="Y706" s="218"/>
      <c r="Z706" s="218"/>
    </row>
    <row r="707" spans="1:26" ht="15.75" customHeight="1">
      <c r="A707" s="36"/>
      <c r="B707" s="36"/>
      <c r="C707" s="36"/>
      <c r="D707" s="36"/>
      <c r="E707" s="36"/>
      <c r="F707" s="36"/>
      <c r="G707" s="36"/>
      <c r="H707" s="36"/>
      <c r="I707" s="36"/>
      <c r="J707" s="36"/>
      <c r="K707" s="36"/>
      <c r="L707" s="320"/>
      <c r="M707" s="36"/>
      <c r="N707" s="36"/>
      <c r="O707" s="36"/>
      <c r="P707" s="36"/>
      <c r="Q707" s="36"/>
      <c r="R707" s="321"/>
      <c r="S707" s="321"/>
      <c r="T707" s="218"/>
      <c r="U707" s="322"/>
      <c r="V707" s="218"/>
      <c r="W707" s="218"/>
      <c r="X707" s="218"/>
      <c r="Y707" s="218"/>
      <c r="Z707" s="218"/>
    </row>
    <row r="708" spans="1:26" ht="15.75" customHeight="1">
      <c r="A708" s="36"/>
      <c r="B708" s="36"/>
      <c r="C708" s="36"/>
      <c r="D708" s="36"/>
      <c r="E708" s="36"/>
      <c r="F708" s="36"/>
      <c r="G708" s="36"/>
      <c r="H708" s="36"/>
      <c r="I708" s="36"/>
      <c r="J708" s="36"/>
      <c r="K708" s="36"/>
      <c r="L708" s="320"/>
      <c r="M708" s="36"/>
      <c r="N708" s="36"/>
      <c r="O708" s="36"/>
      <c r="P708" s="36"/>
      <c r="Q708" s="36"/>
      <c r="R708" s="321"/>
      <c r="S708" s="321"/>
      <c r="T708" s="218"/>
      <c r="U708" s="322"/>
      <c r="V708" s="218"/>
      <c r="W708" s="218"/>
      <c r="X708" s="218"/>
      <c r="Y708" s="218"/>
      <c r="Z708" s="218"/>
    </row>
    <row r="709" spans="1:26" ht="15.75" customHeight="1">
      <c r="A709" s="36"/>
      <c r="B709" s="36"/>
      <c r="C709" s="36"/>
      <c r="D709" s="36"/>
      <c r="E709" s="36"/>
      <c r="F709" s="36"/>
      <c r="G709" s="36"/>
      <c r="H709" s="36"/>
      <c r="I709" s="36"/>
      <c r="J709" s="36"/>
      <c r="K709" s="36"/>
      <c r="L709" s="320"/>
      <c r="M709" s="36"/>
      <c r="N709" s="36"/>
      <c r="O709" s="36"/>
      <c r="P709" s="36"/>
      <c r="Q709" s="36"/>
      <c r="R709" s="321"/>
      <c r="S709" s="321"/>
      <c r="T709" s="218"/>
      <c r="U709" s="322"/>
      <c r="V709" s="218"/>
      <c r="W709" s="218"/>
      <c r="X709" s="218"/>
      <c r="Y709" s="218"/>
      <c r="Z709" s="218"/>
    </row>
    <row r="710" spans="1:26" ht="15.75" customHeight="1">
      <c r="A710" s="36"/>
      <c r="B710" s="36"/>
      <c r="C710" s="36"/>
      <c r="D710" s="36"/>
      <c r="E710" s="36"/>
      <c r="F710" s="36"/>
      <c r="G710" s="36"/>
      <c r="H710" s="36"/>
      <c r="I710" s="36"/>
      <c r="J710" s="36"/>
      <c r="K710" s="36"/>
      <c r="L710" s="320"/>
      <c r="M710" s="36"/>
      <c r="N710" s="36"/>
      <c r="O710" s="36"/>
      <c r="P710" s="36"/>
      <c r="Q710" s="36"/>
      <c r="R710" s="321"/>
      <c r="S710" s="321"/>
      <c r="T710" s="218"/>
      <c r="U710" s="322"/>
      <c r="V710" s="218"/>
      <c r="W710" s="218"/>
      <c r="X710" s="218"/>
      <c r="Y710" s="218"/>
      <c r="Z710" s="218"/>
    </row>
    <row r="711" spans="1:26" ht="15.75" customHeight="1">
      <c r="A711" s="36"/>
      <c r="B711" s="36"/>
      <c r="C711" s="36"/>
      <c r="D711" s="36"/>
      <c r="E711" s="36"/>
      <c r="F711" s="36"/>
      <c r="G711" s="36"/>
      <c r="H711" s="36"/>
      <c r="I711" s="36"/>
      <c r="J711" s="36"/>
      <c r="K711" s="36"/>
      <c r="L711" s="320"/>
      <c r="M711" s="36"/>
      <c r="N711" s="36"/>
      <c r="O711" s="36"/>
      <c r="P711" s="36"/>
      <c r="Q711" s="36"/>
      <c r="R711" s="321"/>
      <c r="S711" s="321"/>
      <c r="T711" s="218"/>
      <c r="U711" s="322"/>
      <c r="V711" s="218"/>
      <c r="W711" s="218"/>
      <c r="X711" s="218"/>
      <c r="Y711" s="218"/>
      <c r="Z711" s="218"/>
    </row>
    <row r="712" spans="1:26" ht="15.75" customHeight="1">
      <c r="A712" s="36"/>
      <c r="B712" s="36"/>
      <c r="C712" s="36"/>
      <c r="D712" s="36"/>
      <c r="E712" s="36"/>
      <c r="F712" s="36"/>
      <c r="G712" s="36"/>
      <c r="H712" s="36"/>
      <c r="I712" s="36"/>
      <c r="J712" s="36"/>
      <c r="K712" s="36"/>
      <c r="L712" s="320"/>
      <c r="M712" s="36"/>
      <c r="N712" s="36"/>
      <c r="O712" s="36"/>
      <c r="P712" s="36"/>
      <c r="Q712" s="36"/>
      <c r="R712" s="321"/>
      <c r="S712" s="321"/>
      <c r="T712" s="218"/>
      <c r="U712" s="322"/>
      <c r="V712" s="218"/>
      <c r="W712" s="218"/>
      <c r="X712" s="218"/>
      <c r="Y712" s="218"/>
      <c r="Z712" s="218"/>
    </row>
    <row r="713" spans="1:26" ht="15.75" customHeight="1">
      <c r="A713" s="36"/>
      <c r="B713" s="36"/>
      <c r="C713" s="36"/>
      <c r="D713" s="36"/>
      <c r="E713" s="36"/>
      <c r="F713" s="36"/>
      <c r="G713" s="36"/>
      <c r="H713" s="36"/>
      <c r="I713" s="36"/>
      <c r="J713" s="36"/>
      <c r="K713" s="36"/>
      <c r="L713" s="320"/>
      <c r="M713" s="36"/>
      <c r="N713" s="36"/>
      <c r="O713" s="36"/>
      <c r="P713" s="36"/>
      <c r="Q713" s="36"/>
      <c r="R713" s="321"/>
      <c r="S713" s="321"/>
      <c r="T713" s="218"/>
      <c r="U713" s="322"/>
      <c r="V713" s="218"/>
      <c r="W713" s="218"/>
      <c r="X713" s="218"/>
      <c r="Y713" s="218"/>
      <c r="Z713" s="218"/>
    </row>
    <row r="714" spans="1:26" ht="15.75" customHeight="1">
      <c r="A714" s="36"/>
      <c r="B714" s="36"/>
      <c r="C714" s="36"/>
      <c r="D714" s="36"/>
      <c r="E714" s="36"/>
      <c r="F714" s="36"/>
      <c r="G714" s="36"/>
      <c r="H714" s="36"/>
      <c r="I714" s="36"/>
      <c r="J714" s="36"/>
      <c r="K714" s="36"/>
      <c r="L714" s="320"/>
      <c r="M714" s="36"/>
      <c r="N714" s="36"/>
      <c r="O714" s="36"/>
      <c r="P714" s="36"/>
      <c r="Q714" s="36"/>
      <c r="R714" s="321"/>
      <c r="S714" s="321"/>
      <c r="T714" s="218"/>
      <c r="U714" s="322"/>
      <c r="V714" s="218"/>
      <c r="W714" s="218"/>
      <c r="X714" s="218"/>
      <c r="Y714" s="218"/>
      <c r="Z714" s="218"/>
    </row>
    <row r="715" spans="1:26" ht="15.75" customHeight="1">
      <c r="A715" s="36"/>
      <c r="B715" s="36"/>
      <c r="C715" s="36"/>
      <c r="D715" s="36"/>
      <c r="E715" s="36"/>
      <c r="F715" s="36"/>
      <c r="G715" s="36"/>
      <c r="H715" s="36"/>
      <c r="I715" s="36"/>
      <c r="J715" s="36"/>
      <c r="K715" s="36"/>
      <c r="L715" s="320"/>
      <c r="M715" s="36"/>
      <c r="N715" s="36"/>
      <c r="O715" s="36"/>
      <c r="P715" s="36"/>
      <c r="Q715" s="36"/>
      <c r="R715" s="321"/>
      <c r="S715" s="321"/>
      <c r="T715" s="218"/>
      <c r="U715" s="322"/>
      <c r="V715" s="218"/>
      <c r="W715" s="218"/>
      <c r="X715" s="218"/>
      <c r="Y715" s="218"/>
      <c r="Z715" s="218"/>
    </row>
    <row r="716" spans="1:26" ht="15.75" customHeight="1">
      <c r="A716" s="36"/>
      <c r="B716" s="36"/>
      <c r="C716" s="36"/>
      <c r="D716" s="36"/>
      <c r="E716" s="36"/>
      <c r="F716" s="36"/>
      <c r="G716" s="36"/>
      <c r="H716" s="36"/>
      <c r="I716" s="36"/>
      <c r="J716" s="36"/>
      <c r="K716" s="36"/>
      <c r="L716" s="320"/>
      <c r="M716" s="36"/>
      <c r="N716" s="36"/>
      <c r="O716" s="36"/>
      <c r="P716" s="36"/>
      <c r="Q716" s="36"/>
      <c r="R716" s="321"/>
      <c r="S716" s="321"/>
      <c r="T716" s="218"/>
      <c r="U716" s="322"/>
      <c r="V716" s="218"/>
      <c r="W716" s="218"/>
      <c r="X716" s="218"/>
      <c r="Y716" s="218"/>
      <c r="Z716" s="218"/>
    </row>
    <row r="717" spans="1:26" ht="15.75" customHeight="1">
      <c r="A717" s="36"/>
      <c r="B717" s="36"/>
      <c r="C717" s="36"/>
      <c r="D717" s="36"/>
      <c r="E717" s="36"/>
      <c r="F717" s="36"/>
      <c r="G717" s="36"/>
      <c r="H717" s="36"/>
      <c r="I717" s="36"/>
      <c r="J717" s="36"/>
      <c r="K717" s="36"/>
      <c r="L717" s="320"/>
      <c r="M717" s="36"/>
      <c r="N717" s="36"/>
      <c r="O717" s="36"/>
      <c r="P717" s="36"/>
      <c r="Q717" s="36"/>
      <c r="R717" s="321"/>
      <c r="S717" s="321"/>
      <c r="T717" s="218"/>
      <c r="U717" s="322"/>
      <c r="V717" s="218"/>
      <c r="W717" s="218"/>
      <c r="X717" s="218"/>
      <c r="Y717" s="218"/>
      <c r="Z717" s="218"/>
    </row>
    <row r="718" spans="1:26" ht="15.75" customHeight="1">
      <c r="A718" s="36"/>
      <c r="B718" s="36"/>
      <c r="C718" s="36"/>
      <c r="D718" s="36"/>
      <c r="E718" s="36"/>
      <c r="F718" s="36"/>
      <c r="G718" s="36"/>
      <c r="H718" s="36"/>
      <c r="I718" s="36"/>
      <c r="J718" s="36"/>
      <c r="K718" s="36"/>
      <c r="L718" s="320"/>
      <c r="M718" s="36"/>
      <c r="N718" s="36"/>
      <c r="O718" s="36"/>
      <c r="P718" s="36"/>
      <c r="Q718" s="36"/>
      <c r="R718" s="321"/>
      <c r="S718" s="321"/>
      <c r="T718" s="218"/>
      <c r="U718" s="322"/>
      <c r="V718" s="218"/>
      <c r="W718" s="218"/>
      <c r="X718" s="218"/>
      <c r="Y718" s="218"/>
      <c r="Z718" s="218"/>
    </row>
    <row r="719" spans="1:26" ht="15.75" customHeight="1">
      <c r="A719" s="36"/>
      <c r="B719" s="36"/>
      <c r="C719" s="36"/>
      <c r="D719" s="36"/>
      <c r="E719" s="36"/>
      <c r="F719" s="36"/>
      <c r="G719" s="36"/>
      <c r="H719" s="36"/>
      <c r="I719" s="36"/>
      <c r="J719" s="36"/>
      <c r="K719" s="36"/>
      <c r="L719" s="320"/>
      <c r="M719" s="36"/>
      <c r="N719" s="36"/>
      <c r="O719" s="36"/>
      <c r="P719" s="36"/>
      <c r="Q719" s="36"/>
      <c r="R719" s="321"/>
      <c r="S719" s="321"/>
      <c r="T719" s="218"/>
      <c r="U719" s="322"/>
      <c r="V719" s="218"/>
      <c r="W719" s="218"/>
      <c r="X719" s="218"/>
      <c r="Y719" s="218"/>
      <c r="Z719" s="218"/>
    </row>
    <row r="720" spans="1:26" ht="15.75" customHeight="1">
      <c r="A720" s="36"/>
      <c r="B720" s="36"/>
      <c r="C720" s="36"/>
      <c r="D720" s="36"/>
      <c r="E720" s="36"/>
      <c r="F720" s="36"/>
      <c r="G720" s="36"/>
      <c r="H720" s="36"/>
      <c r="I720" s="36"/>
      <c r="J720" s="36"/>
      <c r="K720" s="36"/>
      <c r="L720" s="320"/>
      <c r="M720" s="36"/>
      <c r="N720" s="36"/>
      <c r="O720" s="36"/>
      <c r="P720" s="36"/>
      <c r="Q720" s="36"/>
      <c r="R720" s="321"/>
      <c r="S720" s="321"/>
      <c r="T720" s="218"/>
      <c r="U720" s="322"/>
      <c r="V720" s="218"/>
      <c r="W720" s="218"/>
      <c r="X720" s="218"/>
      <c r="Y720" s="218"/>
      <c r="Z720" s="218"/>
    </row>
    <row r="721" spans="1:26" ht="15.75" customHeight="1">
      <c r="A721" s="36"/>
      <c r="B721" s="36"/>
      <c r="C721" s="36"/>
      <c r="D721" s="36"/>
      <c r="E721" s="36"/>
      <c r="F721" s="36"/>
      <c r="G721" s="36"/>
      <c r="H721" s="36"/>
      <c r="I721" s="36"/>
      <c r="J721" s="36"/>
      <c r="K721" s="36"/>
      <c r="L721" s="320"/>
      <c r="M721" s="36"/>
      <c r="N721" s="36"/>
      <c r="O721" s="36"/>
      <c r="P721" s="36"/>
      <c r="Q721" s="36"/>
      <c r="R721" s="321"/>
      <c r="S721" s="321"/>
      <c r="T721" s="218"/>
      <c r="U721" s="322"/>
      <c r="V721" s="218"/>
      <c r="W721" s="218"/>
      <c r="X721" s="218"/>
      <c r="Y721" s="218"/>
      <c r="Z721" s="218"/>
    </row>
    <row r="722" spans="1:26" ht="15.75" customHeight="1">
      <c r="A722" s="36"/>
      <c r="B722" s="36"/>
      <c r="C722" s="36"/>
      <c r="D722" s="36"/>
      <c r="E722" s="36"/>
      <c r="F722" s="36"/>
      <c r="G722" s="36"/>
      <c r="H722" s="36"/>
      <c r="I722" s="36"/>
      <c r="J722" s="36"/>
      <c r="K722" s="36"/>
      <c r="L722" s="320"/>
      <c r="M722" s="36"/>
      <c r="N722" s="36"/>
      <c r="O722" s="36"/>
      <c r="P722" s="36"/>
      <c r="Q722" s="36"/>
      <c r="R722" s="321"/>
      <c r="S722" s="321"/>
      <c r="T722" s="218"/>
      <c r="U722" s="322"/>
      <c r="V722" s="218"/>
      <c r="W722" s="218"/>
      <c r="X722" s="218"/>
      <c r="Y722" s="218"/>
      <c r="Z722" s="218"/>
    </row>
    <row r="723" spans="1:26" ht="15.75" customHeight="1">
      <c r="A723" s="36"/>
      <c r="B723" s="36"/>
      <c r="C723" s="36"/>
      <c r="D723" s="36"/>
      <c r="E723" s="36"/>
      <c r="F723" s="36"/>
      <c r="G723" s="36"/>
      <c r="H723" s="36"/>
      <c r="I723" s="36"/>
      <c r="J723" s="36"/>
      <c r="K723" s="36"/>
      <c r="L723" s="320"/>
      <c r="M723" s="36"/>
      <c r="N723" s="36"/>
      <c r="O723" s="36"/>
      <c r="P723" s="36"/>
      <c r="Q723" s="36"/>
      <c r="R723" s="321"/>
      <c r="S723" s="321"/>
      <c r="T723" s="218"/>
      <c r="U723" s="322"/>
      <c r="V723" s="218"/>
      <c r="W723" s="218"/>
      <c r="X723" s="218"/>
      <c r="Y723" s="218"/>
      <c r="Z723" s="218"/>
    </row>
    <row r="724" spans="1:26" ht="15.75" customHeight="1">
      <c r="A724" s="36"/>
      <c r="B724" s="36"/>
      <c r="C724" s="36"/>
      <c r="D724" s="36"/>
      <c r="E724" s="36"/>
      <c r="F724" s="36"/>
      <c r="G724" s="36"/>
      <c r="H724" s="36"/>
      <c r="I724" s="36"/>
      <c r="J724" s="36"/>
      <c r="K724" s="36"/>
      <c r="L724" s="320"/>
      <c r="M724" s="36"/>
      <c r="N724" s="36"/>
      <c r="O724" s="36"/>
      <c r="P724" s="36"/>
      <c r="Q724" s="36"/>
      <c r="R724" s="321"/>
      <c r="S724" s="321"/>
      <c r="T724" s="218"/>
      <c r="U724" s="322"/>
      <c r="V724" s="218"/>
      <c r="W724" s="218"/>
      <c r="X724" s="218"/>
      <c r="Y724" s="218"/>
      <c r="Z724" s="218"/>
    </row>
    <row r="725" spans="1:26" ht="15.75" customHeight="1">
      <c r="A725" s="36"/>
      <c r="B725" s="36"/>
      <c r="C725" s="36"/>
      <c r="D725" s="36"/>
      <c r="E725" s="36"/>
      <c r="F725" s="36"/>
      <c r="G725" s="36"/>
      <c r="H725" s="36"/>
      <c r="I725" s="36"/>
      <c r="J725" s="36"/>
      <c r="K725" s="36"/>
      <c r="L725" s="320"/>
      <c r="M725" s="36"/>
      <c r="N725" s="36"/>
      <c r="O725" s="36"/>
      <c r="P725" s="36"/>
      <c r="Q725" s="36"/>
      <c r="R725" s="321"/>
      <c r="S725" s="321"/>
      <c r="T725" s="218"/>
      <c r="U725" s="322"/>
      <c r="V725" s="218"/>
      <c r="W725" s="218"/>
      <c r="X725" s="218"/>
      <c r="Y725" s="218"/>
      <c r="Z725" s="218"/>
    </row>
    <row r="726" spans="1:26" ht="15.75" customHeight="1">
      <c r="A726" s="36"/>
      <c r="B726" s="36"/>
      <c r="C726" s="36"/>
      <c r="D726" s="36"/>
      <c r="E726" s="36"/>
      <c r="F726" s="36"/>
      <c r="G726" s="36"/>
      <c r="H726" s="36"/>
      <c r="I726" s="36"/>
      <c r="J726" s="36"/>
      <c r="K726" s="36"/>
      <c r="L726" s="320"/>
      <c r="M726" s="36"/>
      <c r="N726" s="36"/>
      <c r="O726" s="36"/>
      <c r="P726" s="36"/>
      <c r="Q726" s="36"/>
      <c r="R726" s="321"/>
      <c r="S726" s="321"/>
      <c r="T726" s="218"/>
      <c r="U726" s="322"/>
      <c r="V726" s="218"/>
      <c r="W726" s="218"/>
      <c r="X726" s="218"/>
      <c r="Y726" s="218"/>
      <c r="Z726" s="218"/>
    </row>
    <row r="727" spans="1:26" ht="15.75" customHeight="1">
      <c r="A727" s="36"/>
      <c r="B727" s="36"/>
      <c r="C727" s="36"/>
      <c r="D727" s="36"/>
      <c r="E727" s="36"/>
      <c r="F727" s="36"/>
      <c r="G727" s="36"/>
      <c r="H727" s="36"/>
      <c r="I727" s="36"/>
      <c r="J727" s="36"/>
      <c r="K727" s="36"/>
      <c r="L727" s="320"/>
      <c r="M727" s="36"/>
      <c r="N727" s="36"/>
      <c r="O727" s="36"/>
      <c r="P727" s="36"/>
      <c r="Q727" s="36"/>
      <c r="R727" s="321"/>
      <c r="S727" s="321"/>
      <c r="T727" s="218"/>
      <c r="U727" s="322"/>
      <c r="V727" s="218"/>
      <c r="W727" s="218"/>
      <c r="X727" s="218"/>
      <c r="Y727" s="218"/>
      <c r="Z727" s="218"/>
    </row>
    <row r="728" spans="1:26" ht="15.75" customHeight="1">
      <c r="A728" s="36"/>
      <c r="B728" s="36"/>
      <c r="C728" s="36"/>
      <c r="D728" s="36"/>
      <c r="E728" s="36"/>
      <c r="F728" s="36"/>
      <c r="G728" s="36"/>
      <c r="H728" s="36"/>
      <c r="I728" s="36"/>
      <c r="J728" s="36"/>
      <c r="K728" s="36"/>
      <c r="L728" s="320"/>
      <c r="M728" s="36"/>
      <c r="N728" s="36"/>
      <c r="O728" s="36"/>
      <c r="P728" s="36"/>
      <c r="Q728" s="36"/>
      <c r="R728" s="321"/>
      <c r="S728" s="321"/>
      <c r="T728" s="218"/>
      <c r="U728" s="322"/>
      <c r="V728" s="218"/>
      <c r="W728" s="218"/>
      <c r="X728" s="218"/>
      <c r="Y728" s="218"/>
      <c r="Z728" s="218"/>
    </row>
    <row r="729" spans="1:26" ht="15.75" customHeight="1">
      <c r="A729" s="36"/>
      <c r="B729" s="36"/>
      <c r="C729" s="36"/>
      <c r="D729" s="36"/>
      <c r="E729" s="36"/>
      <c r="F729" s="36"/>
      <c r="G729" s="36"/>
      <c r="H729" s="36"/>
      <c r="I729" s="36"/>
      <c r="J729" s="36"/>
      <c r="K729" s="36"/>
      <c r="L729" s="320"/>
      <c r="M729" s="36"/>
      <c r="N729" s="36"/>
      <c r="O729" s="36"/>
      <c r="P729" s="36"/>
      <c r="Q729" s="36"/>
      <c r="R729" s="321"/>
      <c r="S729" s="321"/>
      <c r="T729" s="218"/>
      <c r="U729" s="322"/>
      <c r="V729" s="218"/>
      <c r="W729" s="218"/>
      <c r="X729" s="218"/>
      <c r="Y729" s="218"/>
      <c r="Z729" s="218"/>
    </row>
    <row r="730" spans="1:26" ht="15.75" customHeight="1">
      <c r="A730" s="36"/>
      <c r="B730" s="36"/>
      <c r="C730" s="36"/>
      <c r="D730" s="36"/>
      <c r="E730" s="36"/>
      <c r="F730" s="36"/>
      <c r="G730" s="36"/>
      <c r="H730" s="36"/>
      <c r="I730" s="36"/>
      <c r="J730" s="36"/>
      <c r="K730" s="36"/>
      <c r="L730" s="320"/>
      <c r="M730" s="36"/>
      <c r="N730" s="36"/>
      <c r="O730" s="36"/>
      <c r="P730" s="36"/>
      <c r="Q730" s="36"/>
      <c r="R730" s="321"/>
      <c r="S730" s="321"/>
      <c r="T730" s="218"/>
      <c r="U730" s="322"/>
      <c r="V730" s="218"/>
      <c r="W730" s="218"/>
      <c r="X730" s="218"/>
      <c r="Y730" s="218"/>
      <c r="Z730" s="218"/>
    </row>
    <row r="731" spans="1:26" ht="15.75" customHeight="1">
      <c r="A731" s="36"/>
      <c r="B731" s="36"/>
      <c r="C731" s="36"/>
      <c r="D731" s="36"/>
      <c r="E731" s="36"/>
      <c r="F731" s="36"/>
      <c r="G731" s="36"/>
      <c r="H731" s="36"/>
      <c r="I731" s="36"/>
      <c r="J731" s="36"/>
      <c r="K731" s="36"/>
      <c r="L731" s="320"/>
      <c r="M731" s="36"/>
      <c r="N731" s="36"/>
      <c r="O731" s="36"/>
      <c r="P731" s="36"/>
      <c r="Q731" s="36"/>
      <c r="R731" s="321"/>
      <c r="S731" s="321"/>
      <c r="T731" s="218"/>
      <c r="U731" s="322"/>
      <c r="V731" s="218"/>
      <c r="W731" s="218"/>
      <c r="X731" s="218"/>
      <c r="Y731" s="218"/>
      <c r="Z731" s="218"/>
    </row>
    <row r="732" spans="1:26" ht="15.75" customHeight="1">
      <c r="A732" s="36"/>
      <c r="B732" s="36"/>
      <c r="C732" s="36"/>
      <c r="D732" s="36"/>
      <c r="E732" s="36"/>
      <c r="F732" s="36"/>
      <c r="G732" s="36"/>
      <c r="H732" s="36"/>
      <c r="I732" s="36"/>
      <c r="J732" s="36"/>
      <c r="K732" s="36"/>
      <c r="L732" s="320"/>
      <c r="M732" s="36"/>
      <c r="N732" s="36"/>
      <c r="O732" s="36"/>
      <c r="P732" s="36"/>
      <c r="Q732" s="36"/>
      <c r="R732" s="321"/>
      <c r="S732" s="321"/>
      <c r="T732" s="218"/>
      <c r="U732" s="322"/>
      <c r="V732" s="218"/>
      <c r="W732" s="218"/>
      <c r="X732" s="218"/>
      <c r="Y732" s="218"/>
      <c r="Z732" s="218"/>
    </row>
    <row r="733" spans="1:26" ht="15.75" customHeight="1">
      <c r="A733" s="36"/>
      <c r="B733" s="36"/>
      <c r="C733" s="36"/>
      <c r="D733" s="36"/>
      <c r="E733" s="36"/>
      <c r="F733" s="36"/>
      <c r="G733" s="36"/>
      <c r="H733" s="36"/>
      <c r="I733" s="36"/>
      <c r="J733" s="36"/>
      <c r="K733" s="36"/>
      <c r="L733" s="320"/>
      <c r="M733" s="36"/>
      <c r="N733" s="36"/>
      <c r="O733" s="36"/>
      <c r="P733" s="36"/>
      <c r="Q733" s="36"/>
      <c r="R733" s="321"/>
      <c r="S733" s="321"/>
      <c r="T733" s="218"/>
      <c r="U733" s="322"/>
      <c r="V733" s="218"/>
      <c r="W733" s="218"/>
      <c r="X733" s="218"/>
      <c r="Y733" s="218"/>
      <c r="Z733" s="218"/>
    </row>
    <row r="734" spans="1:26" ht="15.75" customHeight="1">
      <c r="A734" s="36"/>
      <c r="B734" s="36"/>
      <c r="C734" s="36"/>
      <c r="D734" s="36"/>
      <c r="E734" s="36"/>
      <c r="F734" s="36"/>
      <c r="G734" s="36"/>
      <c r="H734" s="36"/>
      <c r="I734" s="36"/>
      <c r="J734" s="36"/>
      <c r="K734" s="36"/>
      <c r="L734" s="320"/>
      <c r="M734" s="36"/>
      <c r="N734" s="36"/>
      <c r="O734" s="36"/>
      <c r="P734" s="36"/>
      <c r="Q734" s="36"/>
      <c r="R734" s="321"/>
      <c r="S734" s="321"/>
      <c r="T734" s="218"/>
      <c r="U734" s="322"/>
      <c r="V734" s="218"/>
      <c r="W734" s="218"/>
      <c r="X734" s="218"/>
      <c r="Y734" s="218"/>
      <c r="Z734" s="218"/>
    </row>
    <row r="735" spans="1:26" ht="15.75" customHeight="1">
      <c r="A735" s="36"/>
      <c r="B735" s="36"/>
      <c r="C735" s="36"/>
      <c r="D735" s="36"/>
      <c r="E735" s="36"/>
      <c r="F735" s="36"/>
      <c r="G735" s="36"/>
      <c r="H735" s="36"/>
      <c r="I735" s="36"/>
      <c r="J735" s="36"/>
      <c r="K735" s="36"/>
      <c r="L735" s="320"/>
      <c r="M735" s="36"/>
      <c r="N735" s="36"/>
      <c r="O735" s="36"/>
      <c r="P735" s="36"/>
      <c r="Q735" s="36"/>
      <c r="R735" s="321"/>
      <c r="S735" s="321"/>
      <c r="T735" s="218"/>
      <c r="U735" s="322"/>
      <c r="V735" s="218"/>
      <c r="W735" s="218"/>
      <c r="X735" s="218"/>
      <c r="Y735" s="218"/>
      <c r="Z735" s="218"/>
    </row>
    <row r="736" spans="1:26" ht="15.75" customHeight="1">
      <c r="A736" s="36"/>
      <c r="B736" s="36"/>
      <c r="C736" s="36"/>
      <c r="D736" s="36"/>
      <c r="E736" s="36"/>
      <c r="F736" s="36"/>
      <c r="G736" s="36"/>
      <c r="H736" s="36"/>
      <c r="I736" s="36"/>
      <c r="J736" s="36"/>
      <c r="K736" s="36"/>
      <c r="L736" s="320"/>
      <c r="M736" s="36"/>
      <c r="N736" s="36"/>
      <c r="O736" s="36"/>
      <c r="P736" s="36"/>
      <c r="Q736" s="36"/>
      <c r="R736" s="321"/>
      <c r="S736" s="321"/>
      <c r="T736" s="218"/>
      <c r="U736" s="322"/>
      <c r="V736" s="218"/>
      <c r="W736" s="218"/>
      <c r="X736" s="218"/>
      <c r="Y736" s="218"/>
      <c r="Z736" s="218"/>
    </row>
    <row r="737" spans="1:26" ht="15.75" customHeight="1">
      <c r="A737" s="36"/>
      <c r="B737" s="36"/>
      <c r="C737" s="36"/>
      <c r="D737" s="36"/>
      <c r="E737" s="36"/>
      <c r="F737" s="36"/>
      <c r="G737" s="36"/>
      <c r="H737" s="36"/>
      <c r="I737" s="36"/>
      <c r="J737" s="36"/>
      <c r="K737" s="36"/>
      <c r="L737" s="320"/>
      <c r="M737" s="36"/>
      <c r="N737" s="36"/>
      <c r="O737" s="36"/>
      <c r="P737" s="36"/>
      <c r="Q737" s="36"/>
      <c r="R737" s="321"/>
      <c r="S737" s="321"/>
      <c r="T737" s="218"/>
      <c r="U737" s="322"/>
      <c r="V737" s="218"/>
      <c r="W737" s="218"/>
      <c r="X737" s="218"/>
      <c r="Y737" s="218"/>
      <c r="Z737" s="218"/>
    </row>
    <row r="738" spans="1:26" ht="15.75" customHeight="1">
      <c r="A738" s="36"/>
      <c r="B738" s="36"/>
      <c r="C738" s="36"/>
      <c r="D738" s="36"/>
      <c r="E738" s="36"/>
      <c r="F738" s="36"/>
      <c r="G738" s="36"/>
      <c r="H738" s="36"/>
      <c r="I738" s="36"/>
      <c r="J738" s="36"/>
      <c r="K738" s="36"/>
      <c r="L738" s="320"/>
      <c r="M738" s="36"/>
      <c r="N738" s="36"/>
      <c r="O738" s="36"/>
      <c r="P738" s="36"/>
      <c r="Q738" s="36"/>
      <c r="R738" s="321"/>
      <c r="S738" s="321"/>
      <c r="T738" s="218"/>
      <c r="U738" s="322"/>
      <c r="V738" s="218"/>
      <c r="W738" s="218"/>
      <c r="X738" s="218"/>
      <c r="Y738" s="218"/>
      <c r="Z738" s="218"/>
    </row>
    <row r="739" spans="1:26" ht="15.75" customHeight="1">
      <c r="A739" s="36"/>
      <c r="B739" s="36"/>
      <c r="C739" s="36"/>
      <c r="D739" s="36"/>
      <c r="E739" s="36"/>
      <c r="F739" s="36"/>
      <c r="G739" s="36"/>
      <c r="H739" s="36"/>
      <c r="I739" s="36"/>
      <c r="J739" s="36"/>
      <c r="K739" s="36"/>
      <c r="L739" s="320"/>
      <c r="M739" s="36"/>
      <c r="N739" s="36"/>
      <c r="O739" s="36"/>
      <c r="P739" s="36"/>
      <c r="Q739" s="36"/>
      <c r="R739" s="321"/>
      <c r="S739" s="321"/>
      <c r="T739" s="218"/>
      <c r="U739" s="322"/>
      <c r="V739" s="218"/>
      <c r="W739" s="218"/>
      <c r="X739" s="218"/>
      <c r="Y739" s="218"/>
      <c r="Z739" s="218"/>
    </row>
    <row r="740" spans="1:26" ht="15.75" customHeight="1">
      <c r="A740" s="36"/>
      <c r="B740" s="36"/>
      <c r="C740" s="36"/>
      <c r="D740" s="36"/>
      <c r="E740" s="36"/>
      <c r="F740" s="36"/>
      <c r="G740" s="36"/>
      <c r="H740" s="36"/>
      <c r="I740" s="36"/>
      <c r="J740" s="36"/>
      <c r="K740" s="36"/>
      <c r="L740" s="320"/>
      <c r="M740" s="36"/>
      <c r="N740" s="36"/>
      <c r="O740" s="36"/>
      <c r="P740" s="36"/>
      <c r="Q740" s="36"/>
      <c r="R740" s="321"/>
      <c r="S740" s="321"/>
      <c r="T740" s="218"/>
      <c r="U740" s="322"/>
      <c r="V740" s="218"/>
      <c r="W740" s="218"/>
      <c r="X740" s="218"/>
      <c r="Y740" s="218"/>
      <c r="Z740" s="218"/>
    </row>
    <row r="741" spans="1:26" ht="15.75" customHeight="1">
      <c r="A741" s="36"/>
      <c r="B741" s="36"/>
      <c r="C741" s="36"/>
      <c r="D741" s="36"/>
      <c r="E741" s="36"/>
      <c r="F741" s="36"/>
      <c r="G741" s="36"/>
      <c r="H741" s="36"/>
      <c r="I741" s="36"/>
      <c r="J741" s="36"/>
      <c r="K741" s="36"/>
      <c r="L741" s="320"/>
      <c r="M741" s="36"/>
      <c r="N741" s="36"/>
      <c r="O741" s="36"/>
      <c r="P741" s="36"/>
      <c r="Q741" s="36"/>
      <c r="R741" s="321"/>
      <c r="S741" s="321"/>
      <c r="T741" s="218"/>
      <c r="U741" s="322"/>
      <c r="V741" s="218"/>
      <c r="W741" s="218"/>
      <c r="X741" s="218"/>
      <c r="Y741" s="218"/>
      <c r="Z741" s="218"/>
    </row>
    <row r="742" spans="1:26" ht="15.75" customHeight="1">
      <c r="A742" s="36"/>
      <c r="B742" s="36"/>
      <c r="C742" s="36"/>
      <c r="D742" s="36"/>
      <c r="E742" s="36"/>
      <c r="F742" s="36"/>
      <c r="G742" s="36"/>
      <c r="H742" s="36"/>
      <c r="I742" s="36"/>
      <c r="J742" s="36"/>
      <c r="K742" s="36"/>
      <c r="L742" s="320"/>
      <c r="M742" s="36"/>
      <c r="N742" s="36"/>
      <c r="O742" s="36"/>
      <c r="P742" s="36"/>
      <c r="Q742" s="36"/>
      <c r="R742" s="321"/>
      <c r="S742" s="321"/>
      <c r="T742" s="218"/>
      <c r="U742" s="322"/>
      <c r="V742" s="218"/>
      <c r="W742" s="218"/>
      <c r="X742" s="218"/>
      <c r="Y742" s="218"/>
      <c r="Z742" s="218"/>
    </row>
    <row r="743" spans="1:26" ht="15.75" customHeight="1">
      <c r="A743" s="36"/>
      <c r="B743" s="36"/>
      <c r="C743" s="36"/>
      <c r="D743" s="36"/>
      <c r="E743" s="36"/>
      <c r="F743" s="36"/>
      <c r="G743" s="36"/>
      <c r="H743" s="36"/>
      <c r="I743" s="36"/>
      <c r="J743" s="36"/>
      <c r="K743" s="36"/>
      <c r="L743" s="320"/>
      <c r="M743" s="36"/>
      <c r="N743" s="36"/>
      <c r="O743" s="36"/>
      <c r="P743" s="36"/>
      <c r="Q743" s="36"/>
      <c r="R743" s="321"/>
      <c r="S743" s="321"/>
      <c r="T743" s="218"/>
      <c r="U743" s="322"/>
      <c r="V743" s="218"/>
      <c r="W743" s="218"/>
      <c r="X743" s="218"/>
      <c r="Y743" s="218"/>
      <c r="Z743" s="218"/>
    </row>
    <row r="744" spans="1:26" ht="15.75" customHeight="1">
      <c r="A744" s="36"/>
      <c r="B744" s="36"/>
      <c r="C744" s="36"/>
      <c r="D744" s="36"/>
      <c r="E744" s="36"/>
      <c r="F744" s="36"/>
      <c r="G744" s="36"/>
      <c r="H744" s="36"/>
      <c r="I744" s="36"/>
      <c r="J744" s="36"/>
      <c r="K744" s="36"/>
      <c r="L744" s="320"/>
      <c r="M744" s="36"/>
      <c r="N744" s="36"/>
      <c r="O744" s="36"/>
      <c r="P744" s="36"/>
      <c r="Q744" s="36"/>
      <c r="R744" s="321"/>
      <c r="S744" s="321"/>
      <c r="T744" s="218"/>
      <c r="U744" s="322"/>
      <c r="V744" s="218"/>
      <c r="W744" s="218"/>
      <c r="X744" s="218"/>
      <c r="Y744" s="218"/>
      <c r="Z744" s="218"/>
    </row>
    <row r="745" spans="1:26" ht="15.75" customHeight="1">
      <c r="A745" s="36"/>
      <c r="B745" s="36"/>
      <c r="C745" s="36"/>
      <c r="D745" s="36"/>
      <c r="E745" s="36"/>
      <c r="F745" s="36"/>
      <c r="G745" s="36"/>
      <c r="H745" s="36"/>
      <c r="I745" s="36"/>
      <c r="J745" s="36"/>
      <c r="K745" s="36"/>
      <c r="L745" s="320"/>
      <c r="M745" s="36"/>
      <c r="N745" s="36"/>
      <c r="O745" s="36"/>
      <c r="P745" s="36"/>
      <c r="Q745" s="36"/>
      <c r="R745" s="321"/>
      <c r="S745" s="321"/>
      <c r="T745" s="218"/>
      <c r="U745" s="322"/>
      <c r="V745" s="218"/>
      <c r="W745" s="218"/>
      <c r="X745" s="218"/>
      <c r="Y745" s="218"/>
      <c r="Z745" s="218"/>
    </row>
    <row r="746" spans="1:26" ht="15.75" customHeight="1">
      <c r="A746" s="36"/>
      <c r="B746" s="36"/>
      <c r="C746" s="36"/>
      <c r="D746" s="36"/>
      <c r="E746" s="36"/>
      <c r="F746" s="36"/>
      <c r="G746" s="36"/>
      <c r="H746" s="36"/>
      <c r="I746" s="36"/>
      <c r="J746" s="36"/>
      <c r="K746" s="36"/>
      <c r="L746" s="320"/>
      <c r="M746" s="36"/>
      <c r="N746" s="36"/>
      <c r="O746" s="36"/>
      <c r="P746" s="36"/>
      <c r="Q746" s="36"/>
      <c r="R746" s="321"/>
      <c r="S746" s="321"/>
      <c r="T746" s="218"/>
      <c r="U746" s="322"/>
      <c r="V746" s="218"/>
      <c r="W746" s="218"/>
      <c r="X746" s="218"/>
      <c r="Y746" s="218"/>
      <c r="Z746" s="218"/>
    </row>
    <row r="747" spans="1:26" ht="15.75" customHeight="1">
      <c r="A747" s="36"/>
      <c r="B747" s="36"/>
      <c r="C747" s="36"/>
      <c r="D747" s="36"/>
      <c r="E747" s="36"/>
      <c r="F747" s="36"/>
      <c r="G747" s="36"/>
      <c r="H747" s="36"/>
      <c r="I747" s="36"/>
      <c r="J747" s="36"/>
      <c r="K747" s="36"/>
      <c r="L747" s="320"/>
      <c r="M747" s="36"/>
      <c r="N747" s="36"/>
      <c r="O747" s="36"/>
      <c r="P747" s="36"/>
      <c r="Q747" s="36"/>
      <c r="R747" s="321"/>
      <c r="S747" s="321"/>
      <c r="T747" s="218"/>
      <c r="U747" s="322"/>
      <c r="V747" s="218"/>
      <c r="W747" s="218"/>
      <c r="X747" s="218"/>
      <c r="Y747" s="218"/>
      <c r="Z747" s="218"/>
    </row>
    <row r="748" spans="1:26" ht="15.75" customHeight="1">
      <c r="A748" s="36"/>
      <c r="B748" s="36"/>
      <c r="C748" s="36"/>
      <c r="D748" s="36"/>
      <c r="E748" s="36"/>
      <c r="F748" s="36"/>
      <c r="G748" s="36"/>
      <c r="H748" s="36"/>
      <c r="I748" s="36"/>
      <c r="J748" s="36"/>
      <c r="K748" s="36"/>
      <c r="L748" s="320"/>
      <c r="M748" s="36"/>
      <c r="N748" s="36"/>
      <c r="O748" s="36"/>
      <c r="P748" s="36"/>
      <c r="Q748" s="36"/>
      <c r="R748" s="321"/>
      <c r="S748" s="321"/>
      <c r="T748" s="218"/>
      <c r="U748" s="322"/>
      <c r="V748" s="218"/>
      <c r="W748" s="218"/>
      <c r="X748" s="218"/>
      <c r="Y748" s="218"/>
      <c r="Z748" s="218"/>
    </row>
    <row r="749" spans="1:26" ht="15.75" customHeight="1">
      <c r="A749" s="36"/>
      <c r="B749" s="36"/>
      <c r="C749" s="36"/>
      <c r="D749" s="36"/>
      <c r="E749" s="36"/>
      <c r="F749" s="36"/>
      <c r="G749" s="36"/>
      <c r="H749" s="36"/>
      <c r="I749" s="36"/>
      <c r="J749" s="36"/>
      <c r="K749" s="36"/>
      <c r="L749" s="320"/>
      <c r="M749" s="36"/>
      <c r="N749" s="36"/>
      <c r="O749" s="36"/>
      <c r="P749" s="36"/>
      <c r="Q749" s="36"/>
      <c r="R749" s="321"/>
      <c r="S749" s="321"/>
      <c r="T749" s="218"/>
      <c r="U749" s="322"/>
      <c r="V749" s="218"/>
      <c r="W749" s="218"/>
      <c r="X749" s="218"/>
      <c r="Y749" s="218"/>
      <c r="Z749" s="218"/>
    </row>
    <row r="750" spans="1:26" ht="15.75" customHeight="1">
      <c r="A750" s="36"/>
      <c r="B750" s="36"/>
      <c r="C750" s="36"/>
      <c r="D750" s="36"/>
      <c r="E750" s="36"/>
      <c r="F750" s="36"/>
      <c r="G750" s="36"/>
      <c r="H750" s="36"/>
      <c r="I750" s="36"/>
      <c r="J750" s="36"/>
      <c r="K750" s="36"/>
      <c r="L750" s="320"/>
      <c r="M750" s="36"/>
      <c r="N750" s="36"/>
      <c r="O750" s="36"/>
      <c r="P750" s="36"/>
      <c r="Q750" s="36"/>
      <c r="R750" s="321"/>
      <c r="S750" s="321"/>
      <c r="T750" s="218"/>
      <c r="U750" s="322"/>
      <c r="V750" s="218"/>
      <c r="W750" s="218"/>
      <c r="X750" s="218"/>
      <c r="Y750" s="218"/>
      <c r="Z750" s="218"/>
    </row>
    <row r="751" spans="1:26" ht="15.75" customHeight="1">
      <c r="A751" s="36"/>
      <c r="B751" s="36"/>
      <c r="C751" s="36"/>
      <c r="D751" s="36"/>
      <c r="E751" s="36"/>
      <c r="F751" s="36"/>
      <c r="G751" s="36"/>
      <c r="H751" s="36"/>
      <c r="I751" s="36"/>
      <c r="J751" s="36"/>
      <c r="K751" s="36"/>
      <c r="L751" s="320"/>
      <c r="M751" s="36"/>
      <c r="N751" s="36"/>
      <c r="O751" s="36"/>
      <c r="P751" s="36"/>
      <c r="Q751" s="36"/>
      <c r="R751" s="321"/>
      <c r="S751" s="321"/>
      <c r="T751" s="218"/>
      <c r="U751" s="322"/>
      <c r="V751" s="218"/>
      <c r="W751" s="218"/>
      <c r="X751" s="218"/>
      <c r="Y751" s="218"/>
      <c r="Z751" s="218"/>
    </row>
    <row r="752" spans="1:26" ht="15.75" customHeight="1">
      <c r="A752" s="36"/>
      <c r="B752" s="36"/>
      <c r="C752" s="36"/>
      <c r="D752" s="36"/>
      <c r="E752" s="36"/>
      <c r="F752" s="36"/>
      <c r="G752" s="36"/>
      <c r="H752" s="36"/>
      <c r="I752" s="36"/>
      <c r="J752" s="36"/>
      <c r="K752" s="36"/>
      <c r="L752" s="320"/>
      <c r="M752" s="36"/>
      <c r="N752" s="36"/>
      <c r="O752" s="36"/>
      <c r="P752" s="36"/>
      <c r="Q752" s="36"/>
      <c r="R752" s="321"/>
      <c r="S752" s="321"/>
      <c r="T752" s="218"/>
      <c r="U752" s="322"/>
      <c r="V752" s="218"/>
      <c r="W752" s="218"/>
      <c r="X752" s="218"/>
      <c r="Y752" s="218"/>
      <c r="Z752" s="218"/>
    </row>
    <row r="753" spans="1:26" ht="15.75" customHeight="1">
      <c r="A753" s="36"/>
      <c r="B753" s="36"/>
      <c r="C753" s="36"/>
      <c r="D753" s="36"/>
      <c r="E753" s="36"/>
      <c r="F753" s="36"/>
      <c r="G753" s="36"/>
      <c r="H753" s="36"/>
      <c r="I753" s="36"/>
      <c r="J753" s="36"/>
      <c r="K753" s="36"/>
      <c r="L753" s="320"/>
      <c r="M753" s="36"/>
      <c r="N753" s="36"/>
      <c r="O753" s="36"/>
      <c r="P753" s="36"/>
      <c r="Q753" s="36"/>
      <c r="R753" s="321"/>
      <c r="S753" s="321"/>
      <c r="T753" s="218"/>
      <c r="U753" s="322"/>
      <c r="V753" s="218"/>
      <c r="W753" s="218"/>
      <c r="X753" s="218"/>
      <c r="Y753" s="218"/>
      <c r="Z753" s="218"/>
    </row>
    <row r="754" spans="1:26" ht="15.75" customHeight="1">
      <c r="A754" s="36"/>
      <c r="B754" s="36"/>
      <c r="C754" s="36"/>
      <c r="D754" s="36"/>
      <c r="E754" s="36"/>
      <c r="F754" s="36"/>
      <c r="G754" s="36"/>
      <c r="H754" s="36"/>
      <c r="I754" s="36"/>
      <c r="J754" s="36"/>
      <c r="K754" s="36"/>
      <c r="L754" s="320"/>
      <c r="M754" s="36"/>
      <c r="N754" s="36"/>
      <c r="O754" s="36"/>
      <c r="P754" s="36"/>
      <c r="Q754" s="36"/>
      <c r="R754" s="321"/>
      <c r="S754" s="321"/>
      <c r="T754" s="218"/>
      <c r="U754" s="322"/>
      <c r="V754" s="218"/>
      <c r="W754" s="218"/>
      <c r="X754" s="218"/>
      <c r="Y754" s="218"/>
      <c r="Z754" s="218"/>
    </row>
    <row r="755" spans="1:26" ht="15.75" customHeight="1">
      <c r="A755" s="36"/>
      <c r="B755" s="36"/>
      <c r="C755" s="36"/>
      <c r="D755" s="36"/>
      <c r="E755" s="36"/>
      <c r="F755" s="36"/>
      <c r="G755" s="36"/>
      <c r="H755" s="36"/>
      <c r="I755" s="36"/>
      <c r="J755" s="36"/>
      <c r="K755" s="36"/>
      <c r="L755" s="320"/>
      <c r="M755" s="36"/>
      <c r="N755" s="36"/>
      <c r="O755" s="36"/>
      <c r="P755" s="36"/>
      <c r="Q755" s="36"/>
      <c r="R755" s="321"/>
      <c r="S755" s="321"/>
      <c r="T755" s="218"/>
      <c r="U755" s="322"/>
      <c r="V755" s="218"/>
      <c r="W755" s="218"/>
      <c r="X755" s="218"/>
      <c r="Y755" s="218"/>
      <c r="Z755" s="218"/>
    </row>
    <row r="756" spans="1:26" ht="15.75" customHeight="1">
      <c r="A756" s="36"/>
      <c r="B756" s="36"/>
      <c r="C756" s="36"/>
      <c r="D756" s="36"/>
      <c r="E756" s="36"/>
      <c r="F756" s="36"/>
      <c r="G756" s="36"/>
      <c r="H756" s="36"/>
      <c r="I756" s="36"/>
      <c r="J756" s="36"/>
      <c r="K756" s="36"/>
      <c r="L756" s="320"/>
      <c r="M756" s="36"/>
      <c r="N756" s="36"/>
      <c r="O756" s="36"/>
      <c r="P756" s="36"/>
      <c r="Q756" s="36"/>
      <c r="R756" s="321"/>
      <c r="S756" s="321"/>
      <c r="T756" s="218"/>
      <c r="U756" s="322"/>
      <c r="V756" s="218"/>
      <c r="W756" s="218"/>
      <c r="X756" s="218"/>
      <c r="Y756" s="218"/>
      <c r="Z756" s="218"/>
    </row>
    <row r="757" spans="1:26" ht="15.75" customHeight="1">
      <c r="A757" s="36"/>
      <c r="B757" s="36"/>
      <c r="C757" s="36"/>
      <c r="D757" s="36"/>
      <c r="E757" s="36"/>
      <c r="F757" s="36"/>
      <c r="G757" s="36"/>
      <c r="H757" s="36"/>
      <c r="I757" s="36"/>
      <c r="J757" s="36"/>
      <c r="K757" s="36"/>
      <c r="L757" s="320"/>
      <c r="M757" s="36"/>
      <c r="N757" s="36"/>
      <c r="O757" s="36"/>
      <c r="P757" s="36"/>
      <c r="Q757" s="36"/>
      <c r="R757" s="321"/>
      <c r="S757" s="321"/>
      <c r="T757" s="218"/>
      <c r="U757" s="322"/>
      <c r="V757" s="218"/>
      <c r="W757" s="218"/>
      <c r="X757" s="218"/>
      <c r="Y757" s="218"/>
      <c r="Z757" s="218"/>
    </row>
    <row r="758" spans="1:26" ht="15.75" customHeight="1">
      <c r="A758" s="36"/>
      <c r="B758" s="36"/>
      <c r="C758" s="36"/>
      <c r="D758" s="36"/>
      <c r="E758" s="36"/>
      <c r="F758" s="36"/>
      <c r="G758" s="36"/>
      <c r="H758" s="36"/>
      <c r="I758" s="36"/>
      <c r="J758" s="36"/>
      <c r="K758" s="36"/>
      <c r="L758" s="320"/>
      <c r="M758" s="36"/>
      <c r="N758" s="36"/>
      <c r="O758" s="36"/>
      <c r="P758" s="36"/>
      <c r="Q758" s="36"/>
      <c r="R758" s="321"/>
      <c r="S758" s="321"/>
      <c r="T758" s="218"/>
      <c r="U758" s="322"/>
      <c r="V758" s="218"/>
      <c r="W758" s="218"/>
      <c r="X758" s="218"/>
      <c r="Y758" s="218"/>
      <c r="Z758" s="218"/>
    </row>
    <row r="759" spans="1:26" ht="15.75" customHeight="1">
      <c r="A759" s="36"/>
      <c r="B759" s="36"/>
      <c r="C759" s="36"/>
      <c r="D759" s="36"/>
      <c r="E759" s="36"/>
      <c r="F759" s="36"/>
      <c r="G759" s="36"/>
      <c r="H759" s="36"/>
      <c r="I759" s="36"/>
      <c r="J759" s="36"/>
      <c r="K759" s="36"/>
      <c r="L759" s="320"/>
      <c r="M759" s="36"/>
      <c r="N759" s="36"/>
      <c r="O759" s="36"/>
      <c r="P759" s="36"/>
      <c r="Q759" s="36"/>
      <c r="R759" s="321"/>
      <c r="S759" s="321"/>
      <c r="T759" s="218"/>
      <c r="U759" s="322"/>
      <c r="V759" s="218"/>
      <c r="W759" s="218"/>
      <c r="X759" s="218"/>
      <c r="Y759" s="218"/>
      <c r="Z759" s="218"/>
    </row>
    <row r="760" spans="1:26" ht="15.75" customHeight="1">
      <c r="A760" s="36"/>
      <c r="B760" s="36"/>
      <c r="C760" s="36"/>
      <c r="D760" s="36"/>
      <c r="E760" s="36"/>
      <c r="F760" s="36"/>
      <c r="G760" s="36"/>
      <c r="H760" s="36"/>
      <c r="I760" s="36"/>
      <c r="J760" s="36"/>
      <c r="K760" s="36"/>
      <c r="L760" s="320"/>
      <c r="M760" s="36"/>
      <c r="N760" s="36"/>
      <c r="O760" s="36"/>
      <c r="P760" s="36"/>
      <c r="Q760" s="36"/>
      <c r="R760" s="321"/>
      <c r="S760" s="321"/>
      <c r="T760" s="218"/>
      <c r="U760" s="322"/>
      <c r="V760" s="218"/>
      <c r="W760" s="218"/>
      <c r="X760" s="218"/>
      <c r="Y760" s="218"/>
      <c r="Z760" s="218"/>
    </row>
    <row r="761" spans="1:26" ht="15.75" customHeight="1">
      <c r="A761" s="36"/>
      <c r="B761" s="36"/>
      <c r="C761" s="36"/>
      <c r="D761" s="36"/>
      <c r="E761" s="36"/>
      <c r="F761" s="36"/>
      <c r="G761" s="36"/>
      <c r="H761" s="36"/>
      <c r="I761" s="36"/>
      <c r="J761" s="36"/>
      <c r="K761" s="36"/>
      <c r="L761" s="320"/>
      <c r="M761" s="36"/>
      <c r="N761" s="36"/>
      <c r="O761" s="36"/>
      <c r="P761" s="36"/>
      <c r="Q761" s="36"/>
      <c r="R761" s="321"/>
      <c r="S761" s="321"/>
      <c r="T761" s="218"/>
      <c r="U761" s="322"/>
      <c r="V761" s="218"/>
      <c r="W761" s="218"/>
      <c r="X761" s="218"/>
      <c r="Y761" s="218"/>
      <c r="Z761" s="218"/>
    </row>
    <row r="762" spans="1:26" ht="15.75" customHeight="1">
      <c r="A762" s="36"/>
      <c r="B762" s="36"/>
      <c r="C762" s="36"/>
      <c r="D762" s="36"/>
      <c r="E762" s="36"/>
      <c r="F762" s="36"/>
      <c r="G762" s="36"/>
      <c r="H762" s="36"/>
      <c r="I762" s="36"/>
      <c r="J762" s="36"/>
      <c r="K762" s="36"/>
      <c r="L762" s="320"/>
      <c r="M762" s="36"/>
      <c r="N762" s="36"/>
      <c r="O762" s="36"/>
      <c r="P762" s="36"/>
      <c r="Q762" s="36"/>
      <c r="R762" s="321"/>
      <c r="S762" s="321"/>
      <c r="T762" s="218"/>
      <c r="U762" s="322"/>
      <c r="V762" s="218"/>
      <c r="W762" s="218"/>
      <c r="X762" s="218"/>
      <c r="Y762" s="218"/>
      <c r="Z762" s="218"/>
    </row>
    <row r="763" spans="1:26" ht="15.75" customHeight="1">
      <c r="A763" s="36"/>
      <c r="B763" s="36"/>
      <c r="C763" s="36"/>
      <c r="D763" s="36"/>
      <c r="E763" s="36"/>
      <c r="F763" s="36"/>
      <c r="G763" s="36"/>
      <c r="H763" s="36"/>
      <c r="I763" s="36"/>
      <c r="J763" s="36"/>
      <c r="K763" s="36"/>
      <c r="L763" s="320"/>
      <c r="M763" s="36"/>
      <c r="N763" s="36"/>
      <c r="O763" s="36"/>
      <c r="P763" s="36"/>
      <c r="Q763" s="36"/>
      <c r="R763" s="321"/>
      <c r="S763" s="321"/>
      <c r="T763" s="218"/>
      <c r="U763" s="322"/>
      <c r="V763" s="218"/>
      <c r="W763" s="218"/>
      <c r="X763" s="218"/>
      <c r="Y763" s="218"/>
      <c r="Z763" s="218"/>
    </row>
    <row r="764" spans="1:26" ht="15.75" customHeight="1">
      <c r="A764" s="36"/>
      <c r="B764" s="36"/>
      <c r="C764" s="36"/>
      <c r="D764" s="36"/>
      <c r="E764" s="36"/>
      <c r="F764" s="36"/>
      <c r="G764" s="36"/>
      <c r="H764" s="36"/>
      <c r="I764" s="36"/>
      <c r="J764" s="36"/>
      <c r="K764" s="36"/>
      <c r="L764" s="320"/>
      <c r="M764" s="36"/>
      <c r="N764" s="36"/>
      <c r="O764" s="36"/>
      <c r="P764" s="36"/>
      <c r="Q764" s="36"/>
      <c r="R764" s="321"/>
      <c r="S764" s="321"/>
      <c r="T764" s="218"/>
      <c r="U764" s="322"/>
      <c r="V764" s="218"/>
      <c r="W764" s="218"/>
      <c r="X764" s="218"/>
      <c r="Y764" s="218"/>
      <c r="Z764" s="218"/>
    </row>
    <row r="765" spans="1:26" ht="15.75" customHeight="1">
      <c r="A765" s="36"/>
      <c r="B765" s="36"/>
      <c r="C765" s="36"/>
      <c r="D765" s="36"/>
      <c r="E765" s="36"/>
      <c r="F765" s="36"/>
      <c r="G765" s="36"/>
      <c r="H765" s="36"/>
      <c r="I765" s="36"/>
      <c r="J765" s="36"/>
      <c r="K765" s="36"/>
      <c r="L765" s="320"/>
      <c r="M765" s="36"/>
      <c r="N765" s="36"/>
      <c r="O765" s="36"/>
      <c r="P765" s="36"/>
      <c r="Q765" s="36"/>
      <c r="R765" s="321"/>
      <c r="S765" s="321"/>
      <c r="T765" s="218"/>
      <c r="U765" s="322"/>
      <c r="V765" s="218"/>
      <c r="W765" s="218"/>
      <c r="X765" s="218"/>
      <c r="Y765" s="218"/>
      <c r="Z765" s="218"/>
    </row>
    <row r="766" spans="1:26" ht="15.75" customHeight="1">
      <c r="A766" s="36"/>
      <c r="B766" s="36"/>
      <c r="C766" s="36"/>
      <c r="D766" s="36"/>
      <c r="E766" s="36"/>
      <c r="F766" s="36"/>
      <c r="G766" s="36"/>
      <c r="H766" s="36"/>
      <c r="I766" s="36"/>
      <c r="J766" s="36"/>
      <c r="K766" s="36"/>
      <c r="L766" s="320"/>
      <c r="M766" s="36"/>
      <c r="N766" s="36"/>
      <c r="O766" s="36"/>
      <c r="P766" s="36"/>
      <c r="Q766" s="36"/>
      <c r="R766" s="321"/>
      <c r="S766" s="321"/>
      <c r="T766" s="218"/>
      <c r="U766" s="322"/>
      <c r="V766" s="218"/>
      <c r="W766" s="218"/>
      <c r="X766" s="218"/>
      <c r="Y766" s="218"/>
      <c r="Z766" s="218"/>
    </row>
    <row r="767" spans="1:26" ht="15.75" customHeight="1">
      <c r="A767" s="36"/>
      <c r="B767" s="36"/>
      <c r="C767" s="36"/>
      <c r="D767" s="36"/>
      <c r="E767" s="36"/>
      <c r="F767" s="36"/>
      <c r="G767" s="36"/>
      <c r="H767" s="36"/>
      <c r="I767" s="36"/>
      <c r="J767" s="36"/>
      <c r="K767" s="36"/>
      <c r="L767" s="320"/>
      <c r="M767" s="36"/>
      <c r="N767" s="36"/>
      <c r="O767" s="36"/>
      <c r="P767" s="36"/>
      <c r="Q767" s="36"/>
      <c r="R767" s="321"/>
      <c r="S767" s="321"/>
      <c r="T767" s="218"/>
      <c r="U767" s="322"/>
      <c r="V767" s="218"/>
      <c r="W767" s="218"/>
      <c r="X767" s="218"/>
      <c r="Y767" s="218"/>
      <c r="Z767" s="218"/>
    </row>
    <row r="768" spans="1:26" ht="15.75" customHeight="1">
      <c r="A768" s="36"/>
      <c r="B768" s="36"/>
      <c r="C768" s="36"/>
      <c r="D768" s="36"/>
      <c r="E768" s="36"/>
      <c r="F768" s="36"/>
      <c r="G768" s="36"/>
      <c r="H768" s="36"/>
      <c r="I768" s="36"/>
      <c r="J768" s="36"/>
      <c r="K768" s="36"/>
      <c r="L768" s="320"/>
      <c r="M768" s="36"/>
      <c r="N768" s="36"/>
      <c r="O768" s="36"/>
      <c r="P768" s="36"/>
      <c r="Q768" s="36"/>
      <c r="R768" s="321"/>
      <c r="S768" s="321"/>
      <c r="T768" s="218"/>
      <c r="U768" s="322"/>
      <c r="V768" s="218"/>
      <c r="W768" s="218"/>
      <c r="X768" s="218"/>
      <c r="Y768" s="218"/>
      <c r="Z768" s="218"/>
    </row>
    <row r="769" spans="1:26" ht="15.75" customHeight="1">
      <c r="A769" s="36"/>
      <c r="B769" s="36"/>
      <c r="C769" s="36"/>
      <c r="D769" s="36"/>
      <c r="E769" s="36"/>
      <c r="F769" s="36"/>
      <c r="G769" s="36"/>
      <c r="H769" s="36"/>
      <c r="I769" s="36"/>
      <c r="J769" s="36"/>
      <c r="K769" s="36"/>
      <c r="L769" s="320"/>
      <c r="M769" s="36"/>
      <c r="N769" s="36"/>
      <c r="O769" s="36"/>
      <c r="P769" s="36"/>
      <c r="Q769" s="36"/>
      <c r="R769" s="321"/>
      <c r="S769" s="321"/>
      <c r="T769" s="218"/>
      <c r="U769" s="322"/>
      <c r="V769" s="218"/>
      <c r="W769" s="218"/>
      <c r="X769" s="218"/>
      <c r="Y769" s="218"/>
      <c r="Z769" s="218"/>
    </row>
    <row r="770" spans="1:26" ht="15.75" customHeight="1">
      <c r="A770" s="36"/>
      <c r="B770" s="36"/>
      <c r="C770" s="36"/>
      <c r="D770" s="36"/>
      <c r="E770" s="36"/>
      <c r="F770" s="36"/>
      <c r="G770" s="36"/>
      <c r="H770" s="36"/>
      <c r="I770" s="36"/>
      <c r="J770" s="36"/>
      <c r="K770" s="36"/>
      <c r="L770" s="320"/>
      <c r="M770" s="36"/>
      <c r="N770" s="36"/>
      <c r="O770" s="36"/>
      <c r="P770" s="36"/>
      <c r="Q770" s="36"/>
      <c r="R770" s="321"/>
      <c r="S770" s="321"/>
      <c r="T770" s="218"/>
      <c r="U770" s="322"/>
      <c r="V770" s="218"/>
      <c r="W770" s="218"/>
      <c r="X770" s="218"/>
      <c r="Y770" s="218"/>
      <c r="Z770" s="218"/>
    </row>
    <row r="771" spans="1:26" ht="15.75" customHeight="1">
      <c r="A771" s="36"/>
      <c r="B771" s="36"/>
      <c r="C771" s="36"/>
      <c r="D771" s="36"/>
      <c r="E771" s="36"/>
      <c r="F771" s="36"/>
      <c r="G771" s="36"/>
      <c r="H771" s="36"/>
      <c r="I771" s="36"/>
      <c r="J771" s="36"/>
      <c r="K771" s="36"/>
      <c r="L771" s="320"/>
      <c r="M771" s="36"/>
      <c r="N771" s="36"/>
      <c r="O771" s="36"/>
      <c r="P771" s="36"/>
      <c r="Q771" s="36"/>
      <c r="R771" s="321"/>
      <c r="S771" s="321"/>
      <c r="T771" s="218"/>
      <c r="U771" s="322"/>
      <c r="V771" s="218"/>
      <c r="W771" s="218"/>
      <c r="X771" s="218"/>
      <c r="Y771" s="218"/>
      <c r="Z771" s="218"/>
    </row>
    <row r="772" spans="1:26" ht="15.75" customHeight="1">
      <c r="A772" s="36"/>
      <c r="B772" s="36"/>
      <c r="C772" s="36"/>
      <c r="D772" s="36"/>
      <c r="E772" s="36"/>
      <c r="F772" s="36"/>
      <c r="G772" s="36"/>
      <c r="H772" s="36"/>
      <c r="I772" s="36"/>
      <c r="J772" s="36"/>
      <c r="K772" s="36"/>
      <c r="L772" s="320"/>
      <c r="M772" s="36"/>
      <c r="N772" s="36"/>
      <c r="O772" s="36"/>
      <c r="P772" s="36"/>
      <c r="Q772" s="36"/>
      <c r="R772" s="321"/>
      <c r="S772" s="321"/>
      <c r="T772" s="218"/>
      <c r="U772" s="322"/>
      <c r="V772" s="218"/>
      <c r="W772" s="218"/>
      <c r="X772" s="218"/>
      <c r="Y772" s="218"/>
      <c r="Z772" s="218"/>
    </row>
    <row r="773" spans="1:26" ht="15.75" customHeight="1">
      <c r="A773" s="36"/>
      <c r="B773" s="36"/>
      <c r="C773" s="36"/>
      <c r="D773" s="36"/>
      <c r="E773" s="36"/>
      <c r="F773" s="36"/>
      <c r="G773" s="36"/>
      <c r="H773" s="36"/>
      <c r="I773" s="36"/>
      <c r="J773" s="36"/>
      <c r="K773" s="36"/>
      <c r="L773" s="320"/>
      <c r="M773" s="36"/>
      <c r="N773" s="36"/>
      <c r="O773" s="36"/>
      <c r="P773" s="36"/>
      <c r="Q773" s="36"/>
      <c r="R773" s="321"/>
      <c r="S773" s="321"/>
      <c r="T773" s="218"/>
      <c r="U773" s="322"/>
      <c r="V773" s="218"/>
      <c r="W773" s="218"/>
      <c r="X773" s="218"/>
      <c r="Y773" s="218"/>
      <c r="Z773" s="218"/>
    </row>
    <row r="774" spans="1:26" ht="15.75" customHeight="1">
      <c r="A774" s="36"/>
      <c r="B774" s="36"/>
      <c r="C774" s="36"/>
      <c r="D774" s="36"/>
      <c r="E774" s="36"/>
      <c r="F774" s="36"/>
      <c r="G774" s="36"/>
      <c r="H774" s="36"/>
      <c r="I774" s="36"/>
      <c r="J774" s="36"/>
      <c r="K774" s="36"/>
      <c r="L774" s="320"/>
      <c r="M774" s="36"/>
      <c r="N774" s="36"/>
      <c r="O774" s="36"/>
      <c r="P774" s="36"/>
      <c r="Q774" s="36"/>
      <c r="R774" s="321"/>
      <c r="S774" s="321"/>
      <c r="T774" s="218"/>
      <c r="U774" s="322"/>
      <c r="V774" s="218"/>
      <c r="W774" s="218"/>
      <c r="X774" s="218"/>
      <c r="Y774" s="218"/>
      <c r="Z774" s="218"/>
    </row>
    <row r="775" spans="1:26" ht="15.75" customHeight="1">
      <c r="A775" s="36"/>
      <c r="B775" s="36"/>
      <c r="C775" s="36"/>
      <c r="D775" s="36"/>
      <c r="E775" s="36"/>
      <c r="F775" s="36"/>
      <c r="G775" s="36"/>
      <c r="H775" s="36"/>
      <c r="I775" s="36"/>
      <c r="J775" s="36"/>
      <c r="K775" s="36"/>
      <c r="L775" s="320"/>
      <c r="M775" s="36"/>
      <c r="N775" s="36"/>
      <c r="O775" s="36"/>
      <c r="P775" s="36"/>
      <c r="Q775" s="36"/>
      <c r="R775" s="321"/>
      <c r="S775" s="321"/>
      <c r="T775" s="218"/>
      <c r="U775" s="322"/>
      <c r="V775" s="218"/>
      <c r="W775" s="218"/>
      <c r="X775" s="218"/>
      <c r="Y775" s="218"/>
      <c r="Z775" s="218"/>
    </row>
    <row r="776" spans="1:26" ht="15.75" customHeight="1">
      <c r="A776" s="36"/>
      <c r="B776" s="36"/>
      <c r="C776" s="36"/>
      <c r="D776" s="36"/>
      <c r="E776" s="36"/>
      <c r="F776" s="36"/>
      <c r="G776" s="36"/>
      <c r="H776" s="36"/>
      <c r="I776" s="36"/>
      <c r="J776" s="36"/>
      <c r="K776" s="36"/>
      <c r="L776" s="320"/>
      <c r="M776" s="36"/>
      <c r="N776" s="36"/>
      <c r="O776" s="36"/>
      <c r="P776" s="36"/>
      <c r="Q776" s="36"/>
      <c r="R776" s="321"/>
      <c r="S776" s="321"/>
      <c r="T776" s="218"/>
      <c r="U776" s="322"/>
      <c r="V776" s="218"/>
      <c r="W776" s="218"/>
      <c r="X776" s="218"/>
      <c r="Y776" s="218"/>
      <c r="Z776" s="218"/>
    </row>
    <row r="777" spans="1:26" ht="15.75" customHeight="1">
      <c r="A777" s="36"/>
      <c r="B777" s="36"/>
      <c r="C777" s="36"/>
      <c r="D777" s="36"/>
      <c r="E777" s="36"/>
      <c r="F777" s="36"/>
      <c r="G777" s="36"/>
      <c r="H777" s="36"/>
      <c r="I777" s="36"/>
      <c r="J777" s="36"/>
      <c r="K777" s="36"/>
      <c r="L777" s="320"/>
      <c r="M777" s="36"/>
      <c r="N777" s="36"/>
      <c r="O777" s="36"/>
      <c r="P777" s="36"/>
      <c r="Q777" s="36"/>
      <c r="R777" s="321"/>
      <c r="S777" s="321"/>
      <c r="T777" s="218"/>
      <c r="U777" s="322"/>
      <c r="V777" s="218"/>
      <c r="W777" s="218"/>
      <c r="X777" s="218"/>
      <c r="Y777" s="218"/>
      <c r="Z777" s="218"/>
    </row>
    <row r="778" spans="1:26" ht="15.75" customHeight="1">
      <c r="A778" s="36"/>
      <c r="B778" s="36"/>
      <c r="C778" s="36"/>
      <c r="D778" s="36"/>
      <c r="E778" s="36"/>
      <c r="F778" s="36"/>
      <c r="G778" s="36"/>
      <c r="H778" s="36"/>
      <c r="I778" s="36"/>
      <c r="J778" s="36"/>
      <c r="K778" s="36"/>
      <c r="L778" s="320"/>
      <c r="M778" s="36"/>
      <c r="N778" s="36"/>
      <c r="O778" s="36"/>
      <c r="P778" s="36"/>
      <c r="Q778" s="36"/>
      <c r="R778" s="321"/>
      <c r="S778" s="321"/>
      <c r="T778" s="218"/>
      <c r="U778" s="322"/>
      <c r="V778" s="218"/>
      <c r="W778" s="218"/>
      <c r="X778" s="218"/>
      <c r="Y778" s="218"/>
      <c r="Z778" s="218"/>
    </row>
    <row r="779" spans="1:26" ht="15.75" customHeight="1">
      <c r="A779" s="36"/>
      <c r="B779" s="36"/>
      <c r="C779" s="36"/>
      <c r="D779" s="36"/>
      <c r="E779" s="36"/>
      <c r="F779" s="36"/>
      <c r="G779" s="36"/>
      <c r="H779" s="36"/>
      <c r="I779" s="36"/>
      <c r="J779" s="36"/>
      <c r="K779" s="36"/>
      <c r="L779" s="320"/>
      <c r="M779" s="36"/>
      <c r="N779" s="36"/>
      <c r="O779" s="36"/>
      <c r="P779" s="36"/>
      <c r="Q779" s="36"/>
      <c r="R779" s="321"/>
      <c r="S779" s="321"/>
      <c r="T779" s="218"/>
      <c r="U779" s="322"/>
      <c r="V779" s="218"/>
      <c r="W779" s="218"/>
      <c r="X779" s="218"/>
      <c r="Y779" s="218"/>
      <c r="Z779" s="218"/>
    </row>
    <row r="780" spans="1:26" ht="15.75" customHeight="1">
      <c r="A780" s="36"/>
      <c r="B780" s="36"/>
      <c r="C780" s="36"/>
      <c r="D780" s="36"/>
      <c r="E780" s="36"/>
      <c r="F780" s="36"/>
      <c r="G780" s="36"/>
      <c r="H780" s="36"/>
      <c r="I780" s="36"/>
      <c r="J780" s="36"/>
      <c r="K780" s="36"/>
      <c r="L780" s="320"/>
      <c r="M780" s="36"/>
      <c r="N780" s="36"/>
      <c r="O780" s="36"/>
      <c r="P780" s="36"/>
      <c r="Q780" s="36"/>
      <c r="R780" s="321"/>
      <c r="S780" s="321"/>
      <c r="T780" s="218"/>
      <c r="U780" s="322"/>
      <c r="V780" s="218"/>
      <c r="W780" s="218"/>
      <c r="X780" s="218"/>
      <c r="Y780" s="218"/>
      <c r="Z780" s="218"/>
    </row>
    <row r="781" spans="1:26" ht="15.75" customHeight="1">
      <c r="A781" s="36"/>
      <c r="B781" s="36"/>
      <c r="C781" s="36"/>
      <c r="D781" s="36"/>
      <c r="E781" s="36"/>
      <c r="F781" s="36"/>
      <c r="G781" s="36"/>
      <c r="H781" s="36"/>
      <c r="I781" s="36"/>
      <c r="J781" s="36"/>
      <c r="K781" s="36"/>
      <c r="L781" s="320"/>
      <c r="M781" s="36"/>
      <c r="N781" s="36"/>
      <c r="O781" s="36"/>
      <c r="P781" s="36"/>
      <c r="Q781" s="36"/>
      <c r="R781" s="321"/>
      <c r="S781" s="321"/>
      <c r="T781" s="218"/>
      <c r="U781" s="322"/>
      <c r="V781" s="218"/>
      <c r="W781" s="218"/>
      <c r="X781" s="218"/>
      <c r="Y781" s="218"/>
      <c r="Z781" s="218"/>
    </row>
    <row r="782" spans="1:26" ht="15.75" customHeight="1">
      <c r="A782" s="36"/>
      <c r="B782" s="36"/>
      <c r="C782" s="36"/>
      <c r="D782" s="36"/>
      <c r="E782" s="36"/>
      <c r="F782" s="36"/>
      <c r="G782" s="36"/>
      <c r="H782" s="36"/>
      <c r="I782" s="36"/>
      <c r="J782" s="36"/>
      <c r="K782" s="36"/>
      <c r="L782" s="320"/>
      <c r="M782" s="36"/>
      <c r="N782" s="36"/>
      <c r="O782" s="36"/>
      <c r="P782" s="36"/>
      <c r="Q782" s="36"/>
      <c r="R782" s="321"/>
      <c r="S782" s="321"/>
      <c r="T782" s="218"/>
      <c r="U782" s="322"/>
      <c r="V782" s="218"/>
      <c r="W782" s="218"/>
      <c r="X782" s="218"/>
      <c r="Y782" s="218"/>
      <c r="Z782" s="218"/>
    </row>
    <row r="783" spans="1:26" ht="15.75" customHeight="1">
      <c r="A783" s="36"/>
      <c r="B783" s="36"/>
      <c r="C783" s="36"/>
      <c r="D783" s="36"/>
      <c r="E783" s="36"/>
      <c r="F783" s="36"/>
      <c r="G783" s="36"/>
      <c r="H783" s="36"/>
      <c r="I783" s="36"/>
      <c r="J783" s="36"/>
      <c r="K783" s="36"/>
      <c r="L783" s="320"/>
      <c r="M783" s="36"/>
      <c r="N783" s="36"/>
      <c r="O783" s="36"/>
      <c r="P783" s="36"/>
      <c r="Q783" s="36"/>
      <c r="R783" s="321"/>
      <c r="S783" s="321"/>
      <c r="T783" s="218"/>
      <c r="U783" s="322"/>
      <c r="V783" s="218"/>
      <c r="W783" s="218"/>
      <c r="X783" s="218"/>
      <c r="Y783" s="218"/>
      <c r="Z783" s="218"/>
    </row>
    <row r="784" spans="1:26" ht="15.75" customHeight="1">
      <c r="A784" s="36"/>
      <c r="B784" s="36"/>
      <c r="C784" s="36"/>
      <c r="D784" s="36"/>
      <c r="E784" s="36"/>
      <c r="F784" s="36"/>
      <c r="G784" s="36"/>
      <c r="H784" s="36"/>
      <c r="I784" s="36"/>
      <c r="J784" s="36"/>
      <c r="K784" s="36"/>
      <c r="L784" s="320"/>
      <c r="M784" s="36"/>
      <c r="N784" s="36"/>
      <c r="O784" s="36"/>
      <c r="P784" s="36"/>
      <c r="Q784" s="36"/>
      <c r="R784" s="321"/>
      <c r="S784" s="321"/>
      <c r="T784" s="218"/>
      <c r="U784" s="322"/>
      <c r="V784" s="218"/>
      <c r="W784" s="218"/>
      <c r="X784" s="218"/>
      <c r="Y784" s="218"/>
      <c r="Z784" s="218"/>
    </row>
    <row r="785" spans="1:26" ht="15.75" customHeight="1">
      <c r="A785" s="36"/>
      <c r="B785" s="36"/>
      <c r="C785" s="36"/>
      <c r="D785" s="36"/>
      <c r="E785" s="36"/>
      <c r="F785" s="36"/>
      <c r="G785" s="36"/>
      <c r="H785" s="36"/>
      <c r="I785" s="36"/>
      <c r="J785" s="36"/>
      <c r="K785" s="36"/>
      <c r="L785" s="320"/>
      <c r="M785" s="36"/>
      <c r="N785" s="36"/>
      <c r="O785" s="36"/>
      <c r="P785" s="36"/>
      <c r="Q785" s="36"/>
      <c r="R785" s="321"/>
      <c r="S785" s="321"/>
      <c r="T785" s="218"/>
      <c r="U785" s="322"/>
      <c r="V785" s="218"/>
      <c r="W785" s="218"/>
      <c r="X785" s="218"/>
      <c r="Y785" s="218"/>
      <c r="Z785" s="218"/>
    </row>
    <row r="786" spans="1:26" ht="15.75" customHeight="1">
      <c r="A786" s="36"/>
      <c r="B786" s="36"/>
      <c r="C786" s="36"/>
      <c r="D786" s="36"/>
      <c r="E786" s="36"/>
      <c r="F786" s="36"/>
      <c r="G786" s="36"/>
      <c r="H786" s="36"/>
      <c r="I786" s="36"/>
      <c r="J786" s="36"/>
      <c r="K786" s="36"/>
      <c r="L786" s="320"/>
      <c r="M786" s="36"/>
      <c r="N786" s="36"/>
      <c r="O786" s="36"/>
      <c r="P786" s="36"/>
      <c r="Q786" s="36"/>
      <c r="R786" s="321"/>
      <c r="S786" s="321"/>
      <c r="T786" s="218"/>
      <c r="U786" s="322"/>
      <c r="V786" s="218"/>
      <c r="W786" s="218"/>
      <c r="X786" s="218"/>
      <c r="Y786" s="218"/>
      <c r="Z786" s="218"/>
    </row>
    <row r="787" spans="1:26" ht="15.75" customHeight="1">
      <c r="A787" s="36"/>
      <c r="B787" s="36"/>
      <c r="C787" s="36"/>
      <c r="D787" s="36"/>
      <c r="E787" s="36"/>
      <c r="F787" s="36"/>
      <c r="G787" s="36"/>
      <c r="H787" s="36"/>
      <c r="I787" s="36"/>
      <c r="J787" s="36"/>
      <c r="K787" s="36"/>
      <c r="L787" s="320"/>
      <c r="M787" s="36"/>
      <c r="N787" s="36"/>
      <c r="O787" s="36"/>
      <c r="P787" s="36"/>
      <c r="Q787" s="36"/>
      <c r="R787" s="321"/>
      <c r="S787" s="321"/>
      <c r="T787" s="218"/>
      <c r="U787" s="322"/>
      <c r="V787" s="218"/>
      <c r="W787" s="218"/>
      <c r="X787" s="218"/>
      <c r="Y787" s="218"/>
      <c r="Z787" s="218"/>
    </row>
    <row r="788" spans="1:26" ht="15.75" customHeight="1">
      <c r="A788" s="36"/>
      <c r="B788" s="36"/>
      <c r="C788" s="36"/>
      <c r="D788" s="36"/>
      <c r="E788" s="36"/>
      <c r="F788" s="36"/>
      <c r="G788" s="36"/>
      <c r="H788" s="36"/>
      <c r="I788" s="36"/>
      <c r="J788" s="36"/>
      <c r="K788" s="36"/>
      <c r="L788" s="320"/>
      <c r="M788" s="36"/>
      <c r="N788" s="36"/>
      <c r="O788" s="36"/>
      <c r="P788" s="36"/>
      <c r="Q788" s="36"/>
      <c r="R788" s="321"/>
      <c r="S788" s="321"/>
      <c r="T788" s="218"/>
      <c r="U788" s="322"/>
      <c r="V788" s="218"/>
      <c r="W788" s="218"/>
      <c r="X788" s="218"/>
      <c r="Y788" s="218"/>
      <c r="Z788" s="218"/>
    </row>
    <row r="789" spans="1:26" ht="15.75" customHeight="1">
      <c r="A789" s="36"/>
      <c r="B789" s="36"/>
      <c r="C789" s="36"/>
      <c r="D789" s="36"/>
      <c r="E789" s="36"/>
      <c r="F789" s="36"/>
      <c r="G789" s="36"/>
      <c r="H789" s="36"/>
      <c r="I789" s="36"/>
      <c r="J789" s="36"/>
      <c r="K789" s="36"/>
      <c r="L789" s="320"/>
      <c r="M789" s="36"/>
      <c r="N789" s="36"/>
      <c r="O789" s="36"/>
      <c r="P789" s="36"/>
      <c r="Q789" s="36"/>
      <c r="R789" s="321"/>
      <c r="S789" s="321"/>
      <c r="T789" s="218"/>
      <c r="U789" s="322"/>
      <c r="V789" s="218"/>
      <c r="W789" s="218"/>
      <c r="X789" s="218"/>
      <c r="Y789" s="218"/>
      <c r="Z789" s="218"/>
    </row>
    <row r="790" spans="1:26" ht="15.75" customHeight="1">
      <c r="A790" s="36"/>
      <c r="B790" s="36"/>
      <c r="C790" s="36"/>
      <c r="D790" s="36"/>
      <c r="E790" s="36"/>
      <c r="F790" s="36"/>
      <c r="G790" s="36"/>
      <c r="H790" s="36"/>
      <c r="I790" s="36"/>
      <c r="J790" s="36"/>
      <c r="K790" s="36"/>
      <c r="L790" s="320"/>
      <c r="M790" s="36"/>
      <c r="N790" s="36"/>
      <c r="O790" s="36"/>
      <c r="P790" s="36"/>
      <c r="Q790" s="36"/>
      <c r="R790" s="321"/>
      <c r="S790" s="321"/>
      <c r="T790" s="218"/>
      <c r="U790" s="322"/>
      <c r="V790" s="218"/>
      <c r="W790" s="218"/>
      <c r="X790" s="218"/>
      <c r="Y790" s="218"/>
      <c r="Z790" s="218"/>
    </row>
    <row r="791" spans="1:26" ht="15.75" customHeight="1">
      <c r="A791" s="36"/>
      <c r="B791" s="36"/>
      <c r="C791" s="36"/>
      <c r="D791" s="36"/>
      <c r="E791" s="36"/>
      <c r="F791" s="36"/>
      <c r="G791" s="36"/>
      <c r="H791" s="36"/>
      <c r="I791" s="36"/>
      <c r="J791" s="36"/>
      <c r="K791" s="36"/>
      <c r="L791" s="320"/>
      <c r="M791" s="36"/>
      <c r="N791" s="36"/>
      <c r="O791" s="36"/>
      <c r="P791" s="36"/>
      <c r="Q791" s="36"/>
      <c r="R791" s="321"/>
      <c r="S791" s="321"/>
      <c r="T791" s="218"/>
      <c r="U791" s="322"/>
      <c r="V791" s="218"/>
      <c r="W791" s="218"/>
      <c r="X791" s="218"/>
      <c r="Y791" s="218"/>
      <c r="Z791" s="218"/>
    </row>
    <row r="792" spans="1:26" ht="15.75" customHeight="1">
      <c r="A792" s="36"/>
      <c r="B792" s="36"/>
      <c r="C792" s="36"/>
      <c r="D792" s="36"/>
      <c r="E792" s="36"/>
      <c r="F792" s="36"/>
      <c r="G792" s="36"/>
      <c r="H792" s="36"/>
      <c r="I792" s="36"/>
      <c r="J792" s="36"/>
      <c r="K792" s="36"/>
      <c r="L792" s="320"/>
      <c r="M792" s="36"/>
      <c r="N792" s="36"/>
      <c r="O792" s="36"/>
      <c r="P792" s="36"/>
      <c r="Q792" s="36"/>
      <c r="R792" s="321"/>
      <c r="S792" s="321"/>
      <c r="T792" s="218"/>
      <c r="U792" s="322"/>
      <c r="V792" s="218"/>
      <c r="W792" s="218"/>
      <c r="X792" s="218"/>
      <c r="Y792" s="218"/>
      <c r="Z792" s="218"/>
    </row>
    <row r="793" spans="1:26" ht="15.75" customHeight="1">
      <c r="A793" s="36"/>
      <c r="B793" s="36"/>
      <c r="C793" s="36"/>
      <c r="D793" s="36"/>
      <c r="E793" s="36"/>
      <c r="F793" s="36"/>
      <c r="G793" s="36"/>
      <c r="H793" s="36"/>
      <c r="I793" s="36"/>
      <c r="J793" s="36"/>
      <c r="K793" s="36"/>
      <c r="L793" s="320"/>
      <c r="M793" s="36"/>
      <c r="N793" s="36"/>
      <c r="O793" s="36"/>
      <c r="P793" s="36"/>
      <c r="Q793" s="36"/>
      <c r="R793" s="321"/>
      <c r="S793" s="321"/>
      <c r="T793" s="218"/>
      <c r="U793" s="322"/>
      <c r="V793" s="218"/>
      <c r="W793" s="218"/>
      <c r="X793" s="218"/>
      <c r="Y793" s="218"/>
      <c r="Z793" s="218"/>
    </row>
    <row r="794" spans="1:26" ht="15.75" customHeight="1">
      <c r="A794" s="36"/>
      <c r="B794" s="36"/>
      <c r="C794" s="36"/>
      <c r="D794" s="36"/>
      <c r="E794" s="36"/>
      <c r="F794" s="36"/>
      <c r="G794" s="36"/>
      <c r="H794" s="36"/>
      <c r="I794" s="36"/>
      <c r="J794" s="36"/>
      <c r="K794" s="36"/>
      <c r="L794" s="320"/>
      <c r="M794" s="36"/>
      <c r="N794" s="36"/>
      <c r="O794" s="36"/>
      <c r="P794" s="36"/>
      <c r="Q794" s="36"/>
      <c r="R794" s="321"/>
      <c r="S794" s="321"/>
      <c r="T794" s="218"/>
      <c r="U794" s="322"/>
      <c r="V794" s="218"/>
      <c r="W794" s="218"/>
      <c r="X794" s="218"/>
      <c r="Y794" s="218"/>
      <c r="Z794" s="218"/>
    </row>
    <row r="795" spans="1:26" ht="15.75" customHeight="1">
      <c r="A795" s="36"/>
      <c r="B795" s="36"/>
      <c r="C795" s="36"/>
      <c r="D795" s="36"/>
      <c r="E795" s="36"/>
      <c r="F795" s="36"/>
      <c r="G795" s="36"/>
      <c r="H795" s="36"/>
      <c r="I795" s="36"/>
      <c r="J795" s="36"/>
      <c r="K795" s="36"/>
      <c r="L795" s="320"/>
      <c r="M795" s="36"/>
      <c r="N795" s="36"/>
      <c r="O795" s="36"/>
      <c r="P795" s="36"/>
      <c r="Q795" s="36"/>
      <c r="R795" s="321"/>
      <c r="S795" s="321"/>
      <c r="T795" s="218"/>
      <c r="U795" s="322"/>
      <c r="V795" s="218"/>
      <c r="W795" s="218"/>
      <c r="X795" s="218"/>
      <c r="Y795" s="218"/>
      <c r="Z795" s="218"/>
    </row>
    <row r="796" spans="1:26" ht="15.75" customHeight="1">
      <c r="A796" s="36"/>
      <c r="B796" s="36"/>
      <c r="C796" s="36"/>
      <c r="D796" s="36"/>
      <c r="E796" s="36"/>
      <c r="F796" s="36"/>
      <c r="G796" s="36"/>
      <c r="H796" s="36"/>
      <c r="I796" s="36"/>
      <c r="J796" s="36"/>
      <c r="K796" s="36"/>
      <c r="L796" s="320"/>
      <c r="M796" s="36"/>
      <c r="N796" s="36"/>
      <c r="O796" s="36"/>
      <c r="P796" s="36"/>
      <c r="Q796" s="36"/>
      <c r="R796" s="321"/>
      <c r="S796" s="321"/>
      <c r="T796" s="218"/>
      <c r="U796" s="322"/>
      <c r="V796" s="218"/>
      <c r="W796" s="218"/>
      <c r="X796" s="218"/>
      <c r="Y796" s="218"/>
      <c r="Z796" s="218"/>
    </row>
    <row r="797" spans="1:26" ht="15.75" customHeight="1">
      <c r="A797" s="36"/>
      <c r="B797" s="36"/>
      <c r="C797" s="36"/>
      <c r="D797" s="36"/>
      <c r="E797" s="36"/>
      <c r="F797" s="36"/>
      <c r="G797" s="36"/>
      <c r="H797" s="36"/>
      <c r="I797" s="36"/>
      <c r="J797" s="36"/>
      <c r="K797" s="36"/>
      <c r="L797" s="320"/>
      <c r="M797" s="36"/>
      <c r="N797" s="36"/>
      <c r="O797" s="36"/>
      <c r="P797" s="36"/>
      <c r="Q797" s="36"/>
      <c r="R797" s="321"/>
      <c r="S797" s="321"/>
      <c r="T797" s="218"/>
      <c r="U797" s="322"/>
      <c r="V797" s="218"/>
      <c r="W797" s="218"/>
      <c r="X797" s="218"/>
      <c r="Y797" s="218"/>
      <c r="Z797" s="218"/>
    </row>
    <row r="798" spans="1:26" ht="15.75" customHeight="1">
      <c r="A798" s="36"/>
      <c r="B798" s="36"/>
      <c r="C798" s="36"/>
      <c r="D798" s="36"/>
      <c r="E798" s="36"/>
      <c r="F798" s="36"/>
      <c r="G798" s="36"/>
      <c r="H798" s="36"/>
      <c r="I798" s="36"/>
      <c r="J798" s="36"/>
      <c r="K798" s="36"/>
      <c r="L798" s="320"/>
      <c r="M798" s="36"/>
      <c r="N798" s="36"/>
      <c r="O798" s="36"/>
      <c r="P798" s="36"/>
      <c r="Q798" s="36"/>
      <c r="R798" s="321"/>
      <c r="S798" s="321"/>
      <c r="T798" s="218"/>
      <c r="U798" s="322"/>
      <c r="V798" s="218"/>
      <c r="W798" s="218"/>
      <c r="X798" s="218"/>
      <c r="Y798" s="218"/>
      <c r="Z798" s="218"/>
    </row>
    <row r="799" spans="1:26" ht="15.75" customHeight="1">
      <c r="A799" s="36"/>
      <c r="B799" s="36"/>
      <c r="C799" s="36"/>
      <c r="D799" s="36"/>
      <c r="E799" s="36"/>
      <c r="F799" s="36"/>
      <c r="G799" s="36"/>
      <c r="H799" s="36"/>
      <c r="I799" s="36"/>
      <c r="J799" s="36"/>
      <c r="K799" s="36"/>
      <c r="L799" s="320"/>
      <c r="M799" s="36"/>
      <c r="N799" s="36"/>
      <c r="O799" s="36"/>
      <c r="P799" s="36"/>
      <c r="Q799" s="36"/>
      <c r="R799" s="321"/>
      <c r="S799" s="321"/>
      <c r="T799" s="218"/>
      <c r="U799" s="322"/>
      <c r="V799" s="218"/>
      <c r="W799" s="218"/>
      <c r="X799" s="218"/>
      <c r="Y799" s="218"/>
      <c r="Z799" s="218"/>
    </row>
    <row r="800" spans="1:26" ht="15.75" customHeight="1">
      <c r="A800" s="36"/>
      <c r="B800" s="36"/>
      <c r="C800" s="36"/>
      <c r="D800" s="36"/>
      <c r="E800" s="36"/>
      <c r="F800" s="36"/>
      <c r="G800" s="36"/>
      <c r="H800" s="36"/>
      <c r="I800" s="36"/>
      <c r="J800" s="36"/>
      <c r="K800" s="36"/>
      <c r="L800" s="320"/>
      <c r="M800" s="36"/>
      <c r="N800" s="36"/>
      <c r="O800" s="36"/>
      <c r="P800" s="36"/>
      <c r="Q800" s="36"/>
      <c r="R800" s="321"/>
      <c r="S800" s="321"/>
      <c r="T800" s="218"/>
      <c r="U800" s="322"/>
      <c r="V800" s="218"/>
      <c r="W800" s="218"/>
      <c r="X800" s="218"/>
      <c r="Y800" s="218"/>
      <c r="Z800" s="218"/>
    </row>
    <row r="801" spans="1:26" ht="15.75" customHeight="1">
      <c r="A801" s="36"/>
      <c r="B801" s="36"/>
      <c r="C801" s="36"/>
      <c r="D801" s="36"/>
      <c r="E801" s="36"/>
      <c r="F801" s="36"/>
      <c r="G801" s="36"/>
      <c r="H801" s="36"/>
      <c r="I801" s="36"/>
      <c r="J801" s="36"/>
      <c r="K801" s="36"/>
      <c r="L801" s="320"/>
      <c r="M801" s="36"/>
      <c r="N801" s="36"/>
      <c r="O801" s="36"/>
      <c r="P801" s="36"/>
      <c r="Q801" s="36"/>
      <c r="R801" s="321"/>
      <c r="S801" s="321"/>
      <c r="T801" s="218"/>
      <c r="U801" s="322"/>
      <c r="V801" s="218"/>
      <c r="W801" s="218"/>
      <c r="X801" s="218"/>
      <c r="Y801" s="218"/>
      <c r="Z801" s="218"/>
    </row>
    <row r="802" spans="1:26" ht="15.75" customHeight="1">
      <c r="A802" s="36"/>
      <c r="B802" s="36"/>
      <c r="C802" s="36"/>
      <c r="D802" s="36"/>
      <c r="E802" s="36"/>
      <c r="F802" s="36"/>
      <c r="G802" s="36"/>
      <c r="H802" s="36"/>
      <c r="I802" s="36"/>
      <c r="J802" s="36"/>
      <c r="K802" s="36"/>
      <c r="L802" s="320"/>
      <c r="M802" s="36"/>
      <c r="N802" s="36"/>
      <c r="O802" s="36"/>
      <c r="P802" s="36"/>
      <c r="Q802" s="36"/>
      <c r="R802" s="321"/>
      <c r="S802" s="321"/>
      <c r="T802" s="218"/>
      <c r="U802" s="322"/>
      <c r="V802" s="218"/>
      <c r="W802" s="218"/>
      <c r="X802" s="218"/>
      <c r="Y802" s="218"/>
      <c r="Z802" s="218"/>
    </row>
    <row r="803" spans="1:26" ht="15.75" customHeight="1">
      <c r="A803" s="36"/>
      <c r="B803" s="36"/>
      <c r="C803" s="36"/>
      <c r="D803" s="36"/>
      <c r="E803" s="36"/>
      <c r="F803" s="36"/>
      <c r="G803" s="36"/>
      <c r="H803" s="36"/>
      <c r="I803" s="36"/>
      <c r="J803" s="36"/>
      <c r="K803" s="36"/>
      <c r="L803" s="320"/>
      <c r="M803" s="36"/>
      <c r="N803" s="36"/>
      <c r="O803" s="36"/>
      <c r="P803" s="36"/>
      <c r="Q803" s="36"/>
      <c r="R803" s="321"/>
      <c r="S803" s="321"/>
      <c r="T803" s="218"/>
      <c r="U803" s="322"/>
      <c r="V803" s="218"/>
      <c r="W803" s="218"/>
      <c r="X803" s="218"/>
      <c r="Y803" s="218"/>
      <c r="Z803" s="218"/>
    </row>
    <row r="804" spans="1:26" ht="15.75" customHeight="1">
      <c r="A804" s="36"/>
      <c r="B804" s="36"/>
      <c r="C804" s="36"/>
      <c r="D804" s="36"/>
      <c r="E804" s="36"/>
      <c r="F804" s="36"/>
      <c r="G804" s="36"/>
      <c r="H804" s="36"/>
      <c r="I804" s="36"/>
      <c r="J804" s="36"/>
      <c r="K804" s="36"/>
      <c r="L804" s="320"/>
      <c r="M804" s="36"/>
      <c r="N804" s="36"/>
      <c r="O804" s="36"/>
      <c r="P804" s="36"/>
      <c r="Q804" s="36"/>
      <c r="R804" s="321"/>
      <c r="S804" s="321"/>
      <c r="T804" s="218"/>
      <c r="U804" s="322"/>
      <c r="V804" s="218"/>
      <c r="W804" s="218"/>
      <c r="X804" s="218"/>
      <c r="Y804" s="218"/>
      <c r="Z804" s="218"/>
    </row>
    <row r="805" spans="1:26" ht="15.75" customHeight="1">
      <c r="A805" s="36"/>
      <c r="B805" s="36"/>
      <c r="C805" s="36"/>
      <c r="D805" s="36"/>
      <c r="E805" s="36"/>
      <c r="F805" s="36"/>
      <c r="G805" s="36"/>
      <c r="H805" s="36"/>
      <c r="I805" s="36"/>
      <c r="J805" s="36"/>
      <c r="K805" s="36"/>
      <c r="L805" s="320"/>
      <c r="M805" s="36"/>
      <c r="N805" s="36"/>
      <c r="O805" s="36"/>
      <c r="P805" s="36"/>
      <c r="Q805" s="36"/>
      <c r="R805" s="321"/>
      <c r="S805" s="321"/>
      <c r="T805" s="218"/>
      <c r="U805" s="322"/>
      <c r="V805" s="218"/>
      <c r="W805" s="218"/>
      <c r="X805" s="218"/>
      <c r="Y805" s="218"/>
      <c r="Z805" s="218"/>
    </row>
    <row r="806" spans="1:26" ht="15.75" customHeight="1">
      <c r="A806" s="36"/>
      <c r="B806" s="36"/>
      <c r="C806" s="36"/>
      <c r="D806" s="36"/>
      <c r="E806" s="36"/>
      <c r="F806" s="36"/>
      <c r="G806" s="36"/>
      <c r="H806" s="36"/>
      <c r="I806" s="36"/>
      <c r="J806" s="36"/>
      <c r="K806" s="36"/>
      <c r="L806" s="320"/>
      <c r="M806" s="36"/>
      <c r="N806" s="36"/>
      <c r="O806" s="36"/>
      <c r="P806" s="36"/>
      <c r="Q806" s="36"/>
      <c r="R806" s="321"/>
      <c r="S806" s="321"/>
      <c r="T806" s="218"/>
      <c r="U806" s="322"/>
      <c r="V806" s="218"/>
      <c r="W806" s="218"/>
      <c r="X806" s="218"/>
      <c r="Y806" s="218"/>
      <c r="Z806" s="218"/>
    </row>
    <row r="807" spans="1:26" ht="15.75" customHeight="1">
      <c r="A807" s="36"/>
      <c r="B807" s="36"/>
      <c r="C807" s="36"/>
      <c r="D807" s="36"/>
      <c r="E807" s="36"/>
      <c r="F807" s="36"/>
      <c r="G807" s="36"/>
      <c r="H807" s="36"/>
      <c r="I807" s="36"/>
      <c r="J807" s="36"/>
      <c r="K807" s="36"/>
      <c r="L807" s="320"/>
      <c r="M807" s="36"/>
      <c r="N807" s="36"/>
      <c r="O807" s="36"/>
      <c r="P807" s="36"/>
      <c r="Q807" s="36"/>
      <c r="R807" s="321"/>
      <c r="S807" s="321"/>
      <c r="T807" s="218"/>
      <c r="U807" s="322"/>
      <c r="V807" s="218"/>
      <c r="W807" s="218"/>
      <c r="X807" s="218"/>
      <c r="Y807" s="218"/>
      <c r="Z807" s="218"/>
    </row>
    <row r="808" spans="1:26" ht="15.75" customHeight="1">
      <c r="A808" s="36"/>
      <c r="B808" s="36"/>
      <c r="C808" s="36"/>
      <c r="D808" s="36"/>
      <c r="E808" s="36"/>
      <c r="F808" s="36"/>
      <c r="G808" s="36"/>
      <c r="H808" s="36"/>
      <c r="I808" s="36"/>
      <c r="J808" s="36"/>
      <c r="K808" s="36"/>
      <c r="L808" s="320"/>
      <c r="M808" s="36"/>
      <c r="N808" s="36"/>
      <c r="O808" s="36"/>
      <c r="P808" s="36"/>
      <c r="Q808" s="36"/>
      <c r="R808" s="321"/>
      <c r="S808" s="321"/>
      <c r="T808" s="218"/>
      <c r="U808" s="322"/>
      <c r="V808" s="218"/>
      <c r="W808" s="218"/>
      <c r="X808" s="218"/>
      <c r="Y808" s="218"/>
      <c r="Z808" s="218"/>
    </row>
    <row r="809" spans="1:26" ht="15.75" customHeight="1">
      <c r="A809" s="36"/>
      <c r="B809" s="36"/>
      <c r="C809" s="36"/>
      <c r="D809" s="36"/>
      <c r="E809" s="36"/>
      <c r="F809" s="36"/>
      <c r="G809" s="36"/>
      <c r="H809" s="36"/>
      <c r="I809" s="36"/>
      <c r="J809" s="36"/>
      <c r="K809" s="36"/>
      <c r="L809" s="320"/>
      <c r="M809" s="36"/>
      <c r="N809" s="36"/>
      <c r="O809" s="36"/>
      <c r="P809" s="36"/>
      <c r="Q809" s="36"/>
      <c r="R809" s="321"/>
      <c r="S809" s="321"/>
      <c r="T809" s="218"/>
      <c r="U809" s="322"/>
      <c r="V809" s="218"/>
      <c r="W809" s="218"/>
      <c r="X809" s="218"/>
      <c r="Y809" s="218"/>
      <c r="Z809" s="218"/>
    </row>
    <row r="810" spans="1:26" ht="15.75" customHeight="1">
      <c r="A810" s="36"/>
      <c r="B810" s="36"/>
      <c r="C810" s="36"/>
      <c r="D810" s="36"/>
      <c r="E810" s="36"/>
      <c r="F810" s="36"/>
      <c r="G810" s="36"/>
      <c r="H810" s="36"/>
      <c r="I810" s="36"/>
      <c r="J810" s="36"/>
      <c r="K810" s="36"/>
      <c r="L810" s="320"/>
      <c r="M810" s="36"/>
      <c r="N810" s="36"/>
      <c r="O810" s="36"/>
      <c r="P810" s="36"/>
      <c r="Q810" s="36"/>
      <c r="R810" s="321"/>
      <c r="S810" s="321"/>
      <c r="T810" s="218"/>
      <c r="U810" s="322"/>
      <c r="V810" s="218"/>
      <c r="W810" s="218"/>
      <c r="X810" s="218"/>
      <c r="Y810" s="218"/>
      <c r="Z810" s="218"/>
    </row>
    <row r="811" spans="1:26" ht="15.75" customHeight="1">
      <c r="A811" s="36"/>
      <c r="B811" s="36"/>
      <c r="C811" s="36"/>
      <c r="D811" s="36"/>
      <c r="E811" s="36"/>
      <c r="F811" s="36"/>
      <c r="G811" s="36"/>
      <c r="H811" s="36"/>
      <c r="I811" s="36"/>
      <c r="J811" s="36"/>
      <c r="K811" s="36"/>
      <c r="L811" s="320"/>
      <c r="M811" s="36"/>
      <c r="N811" s="36"/>
      <c r="O811" s="36"/>
      <c r="P811" s="36"/>
      <c r="Q811" s="36"/>
      <c r="R811" s="321"/>
      <c r="S811" s="321"/>
      <c r="T811" s="218"/>
      <c r="U811" s="322"/>
      <c r="V811" s="218"/>
      <c r="W811" s="218"/>
      <c r="X811" s="218"/>
      <c r="Y811" s="218"/>
      <c r="Z811" s="218"/>
    </row>
    <row r="812" spans="1:26" ht="15.75" customHeight="1">
      <c r="A812" s="36"/>
      <c r="B812" s="36"/>
      <c r="C812" s="36"/>
      <c r="D812" s="36"/>
      <c r="E812" s="36"/>
      <c r="F812" s="36"/>
      <c r="G812" s="36"/>
      <c r="H812" s="36"/>
      <c r="I812" s="36"/>
      <c r="J812" s="36"/>
      <c r="K812" s="36"/>
      <c r="L812" s="320"/>
      <c r="M812" s="36"/>
      <c r="N812" s="36"/>
      <c r="O812" s="36"/>
      <c r="P812" s="36"/>
      <c r="Q812" s="36"/>
      <c r="R812" s="321"/>
      <c r="S812" s="321"/>
      <c r="T812" s="218"/>
      <c r="U812" s="322"/>
      <c r="V812" s="218"/>
      <c r="W812" s="218"/>
      <c r="X812" s="218"/>
      <c r="Y812" s="218"/>
      <c r="Z812" s="218"/>
    </row>
    <row r="813" spans="1:26" ht="15.75" customHeight="1">
      <c r="A813" s="36"/>
      <c r="B813" s="36"/>
      <c r="C813" s="36"/>
      <c r="D813" s="36"/>
      <c r="E813" s="36"/>
      <c r="F813" s="36"/>
      <c r="G813" s="36"/>
      <c r="H813" s="36"/>
      <c r="I813" s="36"/>
      <c r="J813" s="36"/>
      <c r="K813" s="36"/>
      <c r="L813" s="320"/>
      <c r="M813" s="36"/>
      <c r="N813" s="36"/>
      <c r="O813" s="36"/>
      <c r="P813" s="36"/>
      <c r="Q813" s="36"/>
      <c r="R813" s="321"/>
      <c r="S813" s="321"/>
      <c r="T813" s="218"/>
      <c r="U813" s="322"/>
      <c r="V813" s="218"/>
      <c r="W813" s="218"/>
      <c r="X813" s="218"/>
      <c r="Y813" s="218"/>
      <c r="Z813" s="218"/>
    </row>
    <row r="814" spans="1:26" ht="15.75" customHeight="1">
      <c r="A814" s="36"/>
      <c r="B814" s="36"/>
      <c r="C814" s="36"/>
      <c r="D814" s="36"/>
      <c r="E814" s="36"/>
      <c r="F814" s="36"/>
      <c r="G814" s="36"/>
      <c r="H814" s="36"/>
      <c r="I814" s="36"/>
      <c r="J814" s="36"/>
      <c r="K814" s="36"/>
      <c r="L814" s="320"/>
      <c r="M814" s="36"/>
      <c r="N814" s="36"/>
      <c r="O814" s="36"/>
      <c r="P814" s="36"/>
      <c r="Q814" s="36"/>
      <c r="R814" s="321"/>
      <c r="S814" s="321"/>
      <c r="T814" s="218"/>
      <c r="U814" s="322"/>
      <c r="V814" s="218"/>
      <c r="W814" s="218"/>
      <c r="X814" s="218"/>
      <c r="Y814" s="218"/>
      <c r="Z814" s="218"/>
    </row>
    <row r="815" spans="1:26" ht="15.75" customHeight="1">
      <c r="A815" s="36"/>
      <c r="B815" s="36"/>
      <c r="C815" s="36"/>
      <c r="D815" s="36"/>
      <c r="E815" s="36"/>
      <c r="F815" s="36"/>
      <c r="G815" s="36"/>
      <c r="H815" s="36"/>
      <c r="I815" s="36"/>
      <c r="J815" s="36"/>
      <c r="K815" s="36"/>
      <c r="L815" s="320"/>
      <c r="M815" s="36"/>
      <c r="N815" s="36"/>
      <c r="O815" s="36"/>
      <c r="P815" s="36"/>
      <c r="Q815" s="36"/>
      <c r="R815" s="321"/>
      <c r="S815" s="321"/>
      <c r="T815" s="218"/>
      <c r="U815" s="322"/>
      <c r="V815" s="218"/>
      <c r="W815" s="218"/>
      <c r="X815" s="218"/>
      <c r="Y815" s="218"/>
      <c r="Z815" s="218"/>
    </row>
    <row r="816" spans="1:26" ht="15.75" customHeight="1">
      <c r="A816" s="36"/>
      <c r="B816" s="36"/>
      <c r="C816" s="36"/>
      <c r="D816" s="36"/>
      <c r="E816" s="36"/>
      <c r="F816" s="36"/>
      <c r="G816" s="36"/>
      <c r="H816" s="36"/>
      <c r="I816" s="36"/>
      <c r="J816" s="36"/>
      <c r="K816" s="36"/>
      <c r="L816" s="320"/>
      <c r="M816" s="36"/>
      <c r="N816" s="36"/>
      <c r="O816" s="36"/>
      <c r="P816" s="36"/>
      <c r="Q816" s="36"/>
      <c r="R816" s="321"/>
      <c r="S816" s="321"/>
      <c r="T816" s="218"/>
      <c r="U816" s="322"/>
      <c r="V816" s="218"/>
      <c r="W816" s="218"/>
      <c r="X816" s="218"/>
      <c r="Y816" s="218"/>
      <c r="Z816" s="218"/>
    </row>
    <row r="817" spans="1:26" ht="15.75" customHeight="1">
      <c r="A817" s="36"/>
      <c r="B817" s="36"/>
      <c r="C817" s="36"/>
      <c r="D817" s="36"/>
      <c r="E817" s="36"/>
      <c r="F817" s="36"/>
      <c r="G817" s="36"/>
      <c r="H817" s="36"/>
      <c r="I817" s="36"/>
      <c r="J817" s="36"/>
      <c r="K817" s="36"/>
      <c r="L817" s="320"/>
      <c r="M817" s="36"/>
      <c r="N817" s="36"/>
      <c r="O817" s="36"/>
      <c r="P817" s="36"/>
      <c r="Q817" s="36"/>
      <c r="R817" s="321"/>
      <c r="S817" s="321"/>
      <c r="T817" s="218"/>
      <c r="U817" s="322"/>
      <c r="V817" s="218"/>
      <c r="W817" s="218"/>
      <c r="X817" s="218"/>
      <c r="Y817" s="218"/>
      <c r="Z817" s="218"/>
    </row>
    <row r="818" spans="1:26" ht="15.75" customHeight="1">
      <c r="A818" s="36"/>
      <c r="B818" s="36"/>
      <c r="C818" s="36"/>
      <c r="D818" s="36"/>
      <c r="E818" s="36"/>
      <c r="F818" s="36"/>
      <c r="G818" s="36"/>
      <c r="H818" s="36"/>
      <c r="I818" s="36"/>
      <c r="J818" s="36"/>
      <c r="K818" s="36"/>
      <c r="L818" s="320"/>
      <c r="M818" s="36"/>
      <c r="N818" s="36"/>
      <c r="O818" s="36"/>
      <c r="P818" s="36"/>
      <c r="Q818" s="36"/>
      <c r="R818" s="321"/>
      <c r="S818" s="321"/>
      <c r="T818" s="218"/>
      <c r="U818" s="322"/>
      <c r="V818" s="218"/>
      <c r="W818" s="218"/>
      <c r="X818" s="218"/>
      <c r="Y818" s="218"/>
      <c r="Z818" s="218"/>
    </row>
    <row r="819" spans="1:26" ht="15.75" customHeight="1">
      <c r="A819" s="36"/>
      <c r="B819" s="36"/>
      <c r="C819" s="36"/>
      <c r="D819" s="36"/>
      <c r="E819" s="36"/>
      <c r="F819" s="36"/>
      <c r="G819" s="36"/>
      <c r="H819" s="36"/>
      <c r="I819" s="36"/>
      <c r="J819" s="36"/>
      <c r="K819" s="36"/>
      <c r="L819" s="320"/>
      <c r="M819" s="36"/>
      <c r="N819" s="36"/>
      <c r="O819" s="36"/>
      <c r="P819" s="36"/>
      <c r="Q819" s="36"/>
      <c r="R819" s="321"/>
      <c r="S819" s="321"/>
      <c r="T819" s="218"/>
      <c r="U819" s="322"/>
      <c r="V819" s="218"/>
      <c r="W819" s="218"/>
      <c r="X819" s="218"/>
      <c r="Y819" s="218"/>
      <c r="Z819" s="218"/>
    </row>
    <row r="820" spans="1:26" ht="15.75" customHeight="1">
      <c r="A820" s="36"/>
      <c r="B820" s="36"/>
      <c r="C820" s="36"/>
      <c r="D820" s="36"/>
      <c r="E820" s="36"/>
      <c r="F820" s="36"/>
      <c r="G820" s="36"/>
      <c r="H820" s="36"/>
      <c r="I820" s="36"/>
      <c r="J820" s="36"/>
      <c r="K820" s="36"/>
      <c r="L820" s="320"/>
      <c r="M820" s="36"/>
      <c r="N820" s="36"/>
      <c r="O820" s="36"/>
      <c r="P820" s="36"/>
      <c r="Q820" s="36"/>
      <c r="R820" s="321"/>
      <c r="S820" s="321"/>
      <c r="T820" s="218"/>
      <c r="U820" s="322"/>
      <c r="V820" s="218"/>
      <c r="W820" s="218"/>
      <c r="X820" s="218"/>
      <c r="Y820" s="218"/>
      <c r="Z820" s="218"/>
    </row>
    <row r="821" spans="1:26" ht="15.75" customHeight="1">
      <c r="A821" s="36"/>
      <c r="B821" s="36"/>
      <c r="C821" s="36"/>
      <c r="D821" s="36"/>
      <c r="E821" s="36"/>
      <c r="F821" s="36"/>
      <c r="G821" s="36"/>
      <c r="H821" s="36"/>
      <c r="I821" s="36"/>
      <c r="J821" s="36"/>
      <c r="K821" s="36"/>
      <c r="L821" s="320"/>
      <c r="M821" s="36"/>
      <c r="N821" s="36"/>
      <c r="O821" s="36"/>
      <c r="P821" s="36"/>
      <c r="Q821" s="36"/>
      <c r="R821" s="321"/>
      <c r="S821" s="321"/>
      <c r="T821" s="218"/>
      <c r="U821" s="322"/>
      <c r="V821" s="218"/>
      <c r="W821" s="218"/>
      <c r="X821" s="218"/>
      <c r="Y821" s="218"/>
      <c r="Z821" s="218"/>
    </row>
    <row r="822" spans="1:26" ht="15.75" customHeight="1">
      <c r="A822" s="36"/>
      <c r="B822" s="36"/>
      <c r="C822" s="36"/>
      <c r="D822" s="36"/>
      <c r="E822" s="36"/>
      <c r="F822" s="36"/>
      <c r="G822" s="36"/>
      <c r="H822" s="36"/>
      <c r="I822" s="36"/>
      <c r="J822" s="36"/>
      <c r="K822" s="36"/>
      <c r="L822" s="320"/>
      <c r="M822" s="36"/>
      <c r="N822" s="36"/>
      <c r="O822" s="36"/>
      <c r="P822" s="36"/>
      <c r="Q822" s="36"/>
      <c r="R822" s="321"/>
      <c r="S822" s="321"/>
      <c r="T822" s="218"/>
      <c r="U822" s="322"/>
      <c r="V822" s="218"/>
      <c r="W822" s="218"/>
      <c r="X822" s="218"/>
      <c r="Y822" s="218"/>
      <c r="Z822" s="218"/>
    </row>
    <row r="823" spans="1:26" ht="15.75" customHeight="1">
      <c r="A823" s="36"/>
      <c r="B823" s="36"/>
      <c r="C823" s="36"/>
      <c r="D823" s="36"/>
      <c r="E823" s="36"/>
      <c r="F823" s="36"/>
      <c r="G823" s="36"/>
      <c r="H823" s="36"/>
      <c r="I823" s="36"/>
      <c r="J823" s="36"/>
      <c r="K823" s="36"/>
      <c r="L823" s="320"/>
      <c r="M823" s="36"/>
      <c r="N823" s="36"/>
      <c r="O823" s="36"/>
      <c r="P823" s="36"/>
      <c r="Q823" s="36"/>
      <c r="R823" s="321"/>
      <c r="S823" s="321"/>
      <c r="T823" s="218"/>
      <c r="U823" s="322"/>
      <c r="V823" s="218"/>
      <c r="W823" s="218"/>
      <c r="X823" s="218"/>
      <c r="Y823" s="218"/>
      <c r="Z823" s="218"/>
    </row>
    <row r="824" spans="1:26" ht="15.75" customHeight="1">
      <c r="A824" s="36"/>
      <c r="B824" s="36"/>
      <c r="C824" s="36"/>
      <c r="D824" s="36"/>
      <c r="E824" s="36"/>
      <c r="F824" s="36"/>
      <c r="G824" s="36"/>
      <c r="H824" s="36"/>
      <c r="I824" s="36"/>
      <c r="J824" s="36"/>
      <c r="K824" s="36"/>
      <c r="L824" s="320"/>
      <c r="M824" s="36"/>
      <c r="N824" s="36"/>
      <c r="O824" s="36"/>
      <c r="P824" s="36"/>
      <c r="Q824" s="36"/>
      <c r="R824" s="321"/>
      <c r="S824" s="321"/>
      <c r="T824" s="218"/>
      <c r="U824" s="322"/>
      <c r="V824" s="218"/>
      <c r="W824" s="218"/>
      <c r="X824" s="218"/>
      <c r="Y824" s="218"/>
      <c r="Z824" s="218"/>
    </row>
    <row r="825" spans="1:26" ht="15.75" customHeight="1">
      <c r="A825" s="36"/>
      <c r="B825" s="36"/>
      <c r="C825" s="36"/>
      <c r="D825" s="36"/>
      <c r="E825" s="36"/>
      <c r="F825" s="36"/>
      <c r="G825" s="36"/>
      <c r="H825" s="36"/>
      <c r="I825" s="36"/>
      <c r="J825" s="36"/>
      <c r="K825" s="36"/>
      <c r="L825" s="320"/>
      <c r="M825" s="36"/>
      <c r="N825" s="36"/>
      <c r="O825" s="36"/>
      <c r="P825" s="36"/>
      <c r="Q825" s="36"/>
      <c r="R825" s="321"/>
      <c r="S825" s="321"/>
      <c r="T825" s="218"/>
      <c r="U825" s="322"/>
      <c r="V825" s="218"/>
      <c r="W825" s="218"/>
      <c r="X825" s="218"/>
      <c r="Y825" s="218"/>
      <c r="Z825" s="218"/>
    </row>
    <row r="826" spans="1:26" ht="15.75" customHeight="1">
      <c r="A826" s="36"/>
      <c r="B826" s="36"/>
      <c r="C826" s="36"/>
      <c r="D826" s="36"/>
      <c r="E826" s="36"/>
      <c r="F826" s="36"/>
      <c r="G826" s="36"/>
      <c r="H826" s="36"/>
      <c r="I826" s="36"/>
      <c r="J826" s="36"/>
      <c r="K826" s="36"/>
      <c r="L826" s="320"/>
      <c r="M826" s="36"/>
      <c r="N826" s="36"/>
      <c r="O826" s="36"/>
      <c r="P826" s="36"/>
      <c r="Q826" s="36"/>
      <c r="R826" s="321"/>
      <c r="S826" s="321"/>
      <c r="T826" s="218"/>
      <c r="U826" s="322"/>
      <c r="V826" s="218"/>
      <c r="W826" s="218"/>
      <c r="X826" s="218"/>
      <c r="Y826" s="218"/>
      <c r="Z826" s="218"/>
    </row>
    <row r="827" spans="1:26" ht="15.75" customHeight="1">
      <c r="A827" s="36"/>
      <c r="B827" s="36"/>
      <c r="C827" s="36"/>
      <c r="D827" s="36"/>
      <c r="E827" s="36"/>
      <c r="F827" s="36"/>
      <c r="G827" s="36"/>
      <c r="H827" s="36"/>
      <c r="I827" s="36"/>
      <c r="J827" s="36"/>
      <c r="K827" s="36"/>
      <c r="L827" s="320"/>
      <c r="M827" s="36"/>
      <c r="N827" s="36"/>
      <c r="O827" s="36"/>
      <c r="P827" s="36"/>
      <c r="Q827" s="36"/>
      <c r="R827" s="321"/>
      <c r="S827" s="321"/>
      <c r="T827" s="218"/>
      <c r="U827" s="322"/>
      <c r="V827" s="218"/>
      <c r="W827" s="218"/>
      <c r="X827" s="218"/>
      <c r="Y827" s="218"/>
      <c r="Z827" s="218"/>
    </row>
    <row r="828" spans="1:26" ht="15.75" customHeight="1">
      <c r="A828" s="36"/>
      <c r="B828" s="36"/>
      <c r="C828" s="36"/>
      <c r="D828" s="36"/>
      <c r="E828" s="36"/>
      <c r="F828" s="36"/>
      <c r="G828" s="36"/>
      <c r="H828" s="36"/>
      <c r="I828" s="36"/>
      <c r="J828" s="36"/>
      <c r="K828" s="36"/>
      <c r="L828" s="320"/>
      <c r="M828" s="36"/>
      <c r="N828" s="36"/>
      <c r="O828" s="36"/>
      <c r="P828" s="36"/>
      <c r="Q828" s="36"/>
      <c r="R828" s="321"/>
      <c r="S828" s="321"/>
      <c r="T828" s="218"/>
      <c r="U828" s="322"/>
      <c r="V828" s="218"/>
      <c r="W828" s="218"/>
      <c r="X828" s="218"/>
      <c r="Y828" s="218"/>
      <c r="Z828" s="218"/>
    </row>
    <row r="829" spans="1:26" ht="15.75" customHeight="1">
      <c r="A829" s="36"/>
      <c r="B829" s="36"/>
      <c r="C829" s="36"/>
      <c r="D829" s="36"/>
      <c r="E829" s="36"/>
      <c r="F829" s="36"/>
      <c r="G829" s="36"/>
      <c r="H829" s="36"/>
      <c r="I829" s="36"/>
      <c r="J829" s="36"/>
      <c r="K829" s="36"/>
      <c r="L829" s="320"/>
      <c r="M829" s="36"/>
      <c r="N829" s="36"/>
      <c r="O829" s="36"/>
      <c r="P829" s="36"/>
      <c r="Q829" s="36"/>
      <c r="R829" s="321"/>
      <c r="S829" s="321"/>
      <c r="T829" s="218"/>
      <c r="U829" s="322"/>
      <c r="V829" s="218"/>
      <c r="W829" s="218"/>
      <c r="X829" s="218"/>
      <c r="Y829" s="218"/>
      <c r="Z829" s="218"/>
    </row>
    <row r="830" spans="1:26" ht="15.75" customHeight="1">
      <c r="A830" s="36"/>
      <c r="B830" s="36"/>
      <c r="C830" s="36"/>
      <c r="D830" s="36"/>
      <c r="E830" s="36"/>
      <c r="F830" s="36"/>
      <c r="G830" s="36"/>
      <c r="H830" s="36"/>
      <c r="I830" s="36"/>
      <c r="J830" s="36"/>
      <c r="K830" s="36"/>
      <c r="L830" s="320"/>
      <c r="M830" s="36"/>
      <c r="N830" s="36"/>
      <c r="O830" s="36"/>
      <c r="P830" s="36"/>
      <c r="Q830" s="36"/>
      <c r="R830" s="321"/>
      <c r="S830" s="321"/>
      <c r="T830" s="218"/>
      <c r="U830" s="322"/>
      <c r="V830" s="218"/>
      <c r="W830" s="218"/>
      <c r="X830" s="218"/>
      <c r="Y830" s="218"/>
      <c r="Z830" s="218"/>
    </row>
    <row r="831" spans="1:26" ht="15.75" customHeight="1">
      <c r="A831" s="36"/>
      <c r="B831" s="36"/>
      <c r="C831" s="36"/>
      <c r="D831" s="36"/>
      <c r="E831" s="36"/>
      <c r="F831" s="36"/>
      <c r="G831" s="36"/>
      <c r="H831" s="36"/>
      <c r="I831" s="36"/>
      <c r="J831" s="36"/>
      <c r="K831" s="36"/>
      <c r="L831" s="320"/>
      <c r="M831" s="36"/>
      <c r="N831" s="36"/>
      <c r="O831" s="36"/>
      <c r="P831" s="36"/>
      <c r="Q831" s="36"/>
      <c r="R831" s="321"/>
      <c r="S831" s="321"/>
      <c r="T831" s="218"/>
      <c r="U831" s="322"/>
      <c r="V831" s="218"/>
      <c r="W831" s="218"/>
      <c r="X831" s="218"/>
      <c r="Y831" s="218"/>
      <c r="Z831" s="218"/>
    </row>
    <row r="832" spans="1:26" ht="15.75" customHeight="1">
      <c r="A832" s="36"/>
      <c r="B832" s="36"/>
      <c r="C832" s="36"/>
      <c r="D832" s="36"/>
      <c r="E832" s="36"/>
      <c r="F832" s="36"/>
      <c r="G832" s="36"/>
      <c r="H832" s="36"/>
      <c r="I832" s="36"/>
      <c r="J832" s="36"/>
      <c r="K832" s="36"/>
      <c r="L832" s="320"/>
      <c r="M832" s="36"/>
      <c r="N832" s="36"/>
      <c r="O832" s="36"/>
      <c r="P832" s="36"/>
      <c r="Q832" s="36"/>
      <c r="R832" s="321"/>
      <c r="S832" s="321"/>
      <c r="T832" s="218"/>
      <c r="U832" s="322"/>
      <c r="V832" s="218"/>
      <c r="W832" s="218"/>
      <c r="X832" s="218"/>
      <c r="Y832" s="218"/>
      <c r="Z832" s="218"/>
    </row>
    <row r="833" spans="1:26" ht="15.75" customHeight="1">
      <c r="A833" s="36"/>
      <c r="B833" s="36"/>
      <c r="C833" s="36"/>
      <c r="D833" s="36"/>
      <c r="E833" s="36"/>
      <c r="F833" s="36"/>
      <c r="G833" s="36"/>
      <c r="H833" s="36"/>
      <c r="I833" s="36"/>
      <c r="J833" s="36"/>
      <c r="K833" s="36"/>
      <c r="L833" s="320"/>
      <c r="M833" s="36"/>
      <c r="N833" s="36"/>
      <c r="O833" s="36"/>
      <c r="P833" s="36"/>
      <c r="Q833" s="36"/>
      <c r="R833" s="321"/>
      <c r="S833" s="321"/>
      <c r="T833" s="218"/>
      <c r="U833" s="322"/>
      <c r="V833" s="218"/>
      <c r="W833" s="218"/>
      <c r="X833" s="218"/>
      <c r="Y833" s="218"/>
      <c r="Z833" s="218"/>
    </row>
    <row r="834" spans="1:26" ht="15.75" customHeight="1">
      <c r="A834" s="36"/>
      <c r="B834" s="36"/>
      <c r="C834" s="36"/>
      <c r="D834" s="36"/>
      <c r="E834" s="36"/>
      <c r="F834" s="36"/>
      <c r="G834" s="36"/>
      <c r="H834" s="36"/>
      <c r="I834" s="36"/>
      <c r="J834" s="36"/>
      <c r="K834" s="36"/>
      <c r="L834" s="320"/>
      <c r="M834" s="36"/>
      <c r="N834" s="36"/>
      <c r="O834" s="36"/>
      <c r="P834" s="36"/>
      <c r="Q834" s="36"/>
      <c r="R834" s="321"/>
      <c r="S834" s="321"/>
      <c r="T834" s="218"/>
      <c r="U834" s="322"/>
      <c r="V834" s="218"/>
      <c r="W834" s="218"/>
      <c r="X834" s="218"/>
      <c r="Y834" s="218"/>
      <c r="Z834" s="218"/>
    </row>
    <row r="835" spans="1:26" ht="15.75" customHeight="1">
      <c r="A835" s="36"/>
      <c r="B835" s="36"/>
      <c r="C835" s="36"/>
      <c r="D835" s="36"/>
      <c r="E835" s="36"/>
      <c r="F835" s="36"/>
      <c r="G835" s="36"/>
      <c r="H835" s="36"/>
      <c r="I835" s="36"/>
      <c r="J835" s="36"/>
      <c r="K835" s="36"/>
      <c r="L835" s="320"/>
      <c r="M835" s="36"/>
      <c r="N835" s="36"/>
      <c r="O835" s="36"/>
      <c r="P835" s="36"/>
      <c r="Q835" s="36"/>
      <c r="R835" s="321"/>
      <c r="S835" s="321"/>
      <c r="T835" s="218"/>
      <c r="U835" s="322"/>
      <c r="V835" s="218"/>
      <c r="W835" s="218"/>
      <c r="X835" s="218"/>
      <c r="Y835" s="218"/>
      <c r="Z835" s="218"/>
    </row>
    <row r="836" spans="1:26" ht="15.75" customHeight="1">
      <c r="A836" s="36"/>
      <c r="B836" s="36"/>
      <c r="C836" s="36"/>
      <c r="D836" s="36"/>
      <c r="E836" s="36"/>
      <c r="F836" s="36"/>
      <c r="G836" s="36"/>
      <c r="H836" s="36"/>
      <c r="I836" s="36"/>
      <c r="J836" s="36"/>
      <c r="K836" s="36"/>
      <c r="L836" s="320"/>
      <c r="M836" s="36"/>
      <c r="N836" s="36"/>
      <c r="O836" s="36"/>
      <c r="P836" s="36"/>
      <c r="Q836" s="36"/>
      <c r="R836" s="321"/>
      <c r="S836" s="321"/>
      <c r="T836" s="218"/>
      <c r="U836" s="322"/>
      <c r="V836" s="218"/>
      <c r="W836" s="218"/>
      <c r="X836" s="218"/>
      <c r="Y836" s="218"/>
      <c r="Z836" s="218"/>
    </row>
    <row r="837" spans="1:26" ht="15.75" customHeight="1">
      <c r="A837" s="36"/>
      <c r="B837" s="36"/>
      <c r="C837" s="36"/>
      <c r="D837" s="36"/>
      <c r="E837" s="36"/>
      <c r="F837" s="36"/>
      <c r="G837" s="36"/>
      <c r="H837" s="36"/>
      <c r="I837" s="36"/>
      <c r="J837" s="36"/>
      <c r="K837" s="36"/>
      <c r="L837" s="320"/>
      <c r="M837" s="36"/>
      <c r="N837" s="36"/>
      <c r="O837" s="36"/>
      <c r="P837" s="36"/>
      <c r="Q837" s="36"/>
      <c r="R837" s="321"/>
      <c r="S837" s="321"/>
      <c r="T837" s="218"/>
      <c r="U837" s="322"/>
      <c r="V837" s="218"/>
      <c r="W837" s="218"/>
      <c r="X837" s="218"/>
      <c r="Y837" s="218"/>
      <c r="Z837" s="218"/>
    </row>
    <row r="838" spans="1:26" ht="15.75" customHeight="1">
      <c r="A838" s="36"/>
      <c r="B838" s="36"/>
      <c r="C838" s="36"/>
      <c r="D838" s="36"/>
      <c r="E838" s="36"/>
      <c r="F838" s="36"/>
      <c r="G838" s="36"/>
      <c r="H838" s="36"/>
      <c r="I838" s="36"/>
      <c r="J838" s="36"/>
      <c r="K838" s="36"/>
      <c r="L838" s="320"/>
      <c r="M838" s="36"/>
      <c r="N838" s="36"/>
      <c r="O838" s="36"/>
      <c r="P838" s="36"/>
      <c r="Q838" s="36"/>
      <c r="R838" s="321"/>
      <c r="S838" s="321"/>
      <c r="T838" s="218"/>
      <c r="U838" s="322"/>
      <c r="V838" s="218"/>
      <c r="W838" s="218"/>
      <c r="X838" s="218"/>
      <c r="Y838" s="218"/>
      <c r="Z838" s="218"/>
    </row>
    <row r="839" spans="1:26" ht="15.75" customHeight="1">
      <c r="A839" s="36"/>
      <c r="B839" s="36"/>
      <c r="C839" s="36"/>
      <c r="D839" s="36"/>
      <c r="E839" s="36"/>
      <c r="F839" s="36"/>
      <c r="G839" s="36"/>
      <c r="H839" s="36"/>
      <c r="I839" s="36"/>
      <c r="J839" s="36"/>
      <c r="K839" s="36"/>
      <c r="L839" s="320"/>
      <c r="M839" s="36"/>
      <c r="N839" s="36"/>
      <c r="O839" s="36"/>
      <c r="P839" s="36"/>
      <c r="Q839" s="36"/>
      <c r="R839" s="321"/>
      <c r="S839" s="321"/>
      <c r="T839" s="218"/>
      <c r="U839" s="322"/>
      <c r="V839" s="218"/>
      <c r="W839" s="218"/>
      <c r="X839" s="218"/>
      <c r="Y839" s="218"/>
      <c r="Z839" s="218"/>
    </row>
    <row r="840" spans="1:26" ht="15.75" customHeight="1">
      <c r="A840" s="36"/>
      <c r="B840" s="36"/>
      <c r="C840" s="36"/>
      <c r="D840" s="36"/>
      <c r="E840" s="36"/>
      <c r="F840" s="36"/>
      <c r="G840" s="36"/>
      <c r="H840" s="36"/>
      <c r="I840" s="36"/>
      <c r="J840" s="36"/>
      <c r="K840" s="36"/>
      <c r="L840" s="320"/>
      <c r="M840" s="36"/>
      <c r="N840" s="36"/>
      <c r="O840" s="36"/>
      <c r="P840" s="36"/>
      <c r="Q840" s="36"/>
      <c r="R840" s="321"/>
      <c r="S840" s="321"/>
      <c r="T840" s="218"/>
      <c r="U840" s="322"/>
      <c r="V840" s="218"/>
      <c r="W840" s="218"/>
      <c r="X840" s="218"/>
      <c r="Y840" s="218"/>
      <c r="Z840" s="218"/>
    </row>
    <row r="841" spans="1:26" ht="15.75" customHeight="1">
      <c r="A841" s="36"/>
      <c r="B841" s="36"/>
      <c r="C841" s="36"/>
      <c r="D841" s="36"/>
      <c r="E841" s="36"/>
      <c r="F841" s="36"/>
      <c r="G841" s="36"/>
      <c r="H841" s="36"/>
      <c r="I841" s="36"/>
      <c r="J841" s="36"/>
      <c r="K841" s="36"/>
      <c r="L841" s="320"/>
      <c r="M841" s="36"/>
      <c r="N841" s="36"/>
      <c r="O841" s="36"/>
      <c r="P841" s="36"/>
      <c r="Q841" s="36"/>
      <c r="R841" s="321"/>
      <c r="S841" s="321"/>
      <c r="T841" s="218"/>
      <c r="U841" s="322"/>
      <c r="V841" s="218"/>
      <c r="W841" s="218"/>
      <c r="X841" s="218"/>
      <c r="Y841" s="218"/>
      <c r="Z841" s="218"/>
    </row>
    <row r="842" spans="1:26" ht="15.75" customHeight="1">
      <c r="A842" s="36"/>
      <c r="B842" s="36"/>
      <c r="C842" s="36"/>
      <c r="D842" s="36"/>
      <c r="E842" s="36"/>
      <c r="F842" s="36"/>
      <c r="G842" s="36"/>
      <c r="H842" s="36"/>
      <c r="I842" s="36"/>
      <c r="J842" s="36"/>
      <c r="K842" s="36"/>
      <c r="L842" s="320"/>
      <c r="M842" s="36"/>
      <c r="N842" s="36"/>
      <c r="O842" s="36"/>
      <c r="P842" s="36"/>
      <c r="Q842" s="36"/>
      <c r="R842" s="321"/>
      <c r="S842" s="321"/>
      <c r="T842" s="218"/>
      <c r="U842" s="322"/>
      <c r="V842" s="218"/>
      <c r="W842" s="218"/>
      <c r="X842" s="218"/>
      <c r="Y842" s="218"/>
      <c r="Z842" s="218"/>
    </row>
    <row r="843" spans="1:26" ht="15.75" customHeight="1">
      <c r="A843" s="36"/>
      <c r="B843" s="36"/>
      <c r="C843" s="36"/>
      <c r="D843" s="36"/>
      <c r="E843" s="36"/>
      <c r="F843" s="36"/>
      <c r="G843" s="36"/>
      <c r="H843" s="36"/>
      <c r="I843" s="36"/>
      <c r="J843" s="36"/>
      <c r="K843" s="36"/>
      <c r="L843" s="320"/>
      <c r="M843" s="36"/>
      <c r="N843" s="36"/>
      <c r="O843" s="36"/>
      <c r="P843" s="36"/>
      <c r="Q843" s="36"/>
      <c r="R843" s="321"/>
      <c r="S843" s="321"/>
      <c r="T843" s="218"/>
      <c r="U843" s="322"/>
      <c r="V843" s="218"/>
      <c r="W843" s="218"/>
      <c r="X843" s="218"/>
      <c r="Y843" s="218"/>
      <c r="Z843" s="218"/>
    </row>
    <row r="844" spans="1:26" ht="15.75" customHeight="1">
      <c r="A844" s="36"/>
      <c r="B844" s="36"/>
      <c r="C844" s="36"/>
      <c r="D844" s="36"/>
      <c r="E844" s="36"/>
      <c r="F844" s="36"/>
      <c r="G844" s="36"/>
      <c r="H844" s="36"/>
      <c r="I844" s="36"/>
      <c r="J844" s="36"/>
      <c r="K844" s="36"/>
      <c r="L844" s="320"/>
      <c r="M844" s="36"/>
      <c r="N844" s="36"/>
      <c r="O844" s="36"/>
      <c r="P844" s="36"/>
      <c r="Q844" s="36"/>
      <c r="R844" s="321"/>
      <c r="S844" s="321"/>
      <c r="T844" s="218"/>
      <c r="U844" s="322"/>
      <c r="V844" s="218"/>
      <c r="W844" s="218"/>
      <c r="X844" s="218"/>
      <c r="Y844" s="218"/>
      <c r="Z844" s="218"/>
    </row>
    <row r="845" spans="1:26" ht="15.75" customHeight="1">
      <c r="A845" s="36"/>
      <c r="B845" s="36"/>
      <c r="C845" s="36"/>
      <c r="D845" s="36"/>
      <c r="E845" s="36"/>
      <c r="F845" s="36"/>
      <c r="G845" s="36"/>
      <c r="H845" s="36"/>
      <c r="I845" s="36"/>
      <c r="J845" s="36"/>
      <c r="K845" s="36"/>
      <c r="L845" s="320"/>
      <c r="M845" s="36"/>
      <c r="N845" s="36"/>
      <c r="O845" s="36"/>
      <c r="P845" s="36"/>
      <c r="Q845" s="36"/>
      <c r="R845" s="321"/>
      <c r="S845" s="321"/>
      <c r="T845" s="218"/>
      <c r="U845" s="322"/>
      <c r="V845" s="218"/>
      <c r="W845" s="218"/>
      <c r="X845" s="218"/>
      <c r="Y845" s="218"/>
      <c r="Z845" s="218"/>
    </row>
    <row r="846" spans="1:26" ht="15.75" customHeight="1">
      <c r="A846" s="36"/>
      <c r="B846" s="36"/>
      <c r="C846" s="36"/>
      <c r="D846" s="36"/>
      <c r="E846" s="36"/>
      <c r="F846" s="36"/>
      <c r="G846" s="36"/>
      <c r="H846" s="36"/>
      <c r="I846" s="36"/>
      <c r="J846" s="36"/>
      <c r="K846" s="36"/>
      <c r="L846" s="320"/>
      <c r="M846" s="36"/>
      <c r="N846" s="36"/>
      <c r="O846" s="36"/>
      <c r="P846" s="36"/>
      <c r="Q846" s="36"/>
      <c r="R846" s="321"/>
      <c r="S846" s="321"/>
      <c r="T846" s="218"/>
      <c r="U846" s="322"/>
      <c r="V846" s="218"/>
      <c r="W846" s="218"/>
      <c r="X846" s="218"/>
      <c r="Y846" s="218"/>
      <c r="Z846" s="218"/>
    </row>
    <row r="847" spans="1:26" ht="15.75" customHeight="1">
      <c r="A847" s="36"/>
      <c r="B847" s="36"/>
      <c r="C847" s="36"/>
      <c r="D847" s="36"/>
      <c r="E847" s="36"/>
      <c r="F847" s="36"/>
      <c r="G847" s="36"/>
      <c r="H847" s="36"/>
      <c r="I847" s="36"/>
      <c r="J847" s="36"/>
      <c r="K847" s="36"/>
      <c r="L847" s="320"/>
      <c r="M847" s="36"/>
      <c r="N847" s="36"/>
      <c r="O847" s="36"/>
      <c r="P847" s="36"/>
      <c r="Q847" s="36"/>
      <c r="R847" s="321"/>
      <c r="S847" s="321"/>
      <c r="T847" s="218"/>
      <c r="U847" s="322"/>
      <c r="V847" s="218"/>
      <c r="W847" s="218"/>
      <c r="X847" s="218"/>
      <c r="Y847" s="218"/>
      <c r="Z847" s="218"/>
    </row>
    <row r="848" spans="1:26" ht="15.75" customHeight="1">
      <c r="A848" s="36"/>
      <c r="B848" s="36"/>
      <c r="C848" s="36"/>
      <c r="D848" s="36"/>
      <c r="E848" s="36"/>
      <c r="F848" s="36"/>
      <c r="G848" s="36"/>
      <c r="H848" s="36"/>
      <c r="I848" s="36"/>
      <c r="J848" s="36"/>
      <c r="K848" s="36"/>
      <c r="L848" s="320"/>
      <c r="M848" s="36"/>
      <c r="N848" s="36"/>
      <c r="O848" s="36"/>
      <c r="P848" s="36"/>
      <c r="Q848" s="36"/>
      <c r="R848" s="321"/>
      <c r="S848" s="321"/>
      <c r="T848" s="218"/>
      <c r="U848" s="322"/>
      <c r="V848" s="218"/>
      <c r="W848" s="218"/>
      <c r="X848" s="218"/>
      <c r="Y848" s="218"/>
      <c r="Z848" s="218"/>
    </row>
    <row r="849" spans="1:26" ht="15.75" customHeight="1">
      <c r="A849" s="36"/>
      <c r="B849" s="36"/>
      <c r="C849" s="36"/>
      <c r="D849" s="36"/>
      <c r="E849" s="36"/>
      <c r="F849" s="36"/>
      <c r="G849" s="36"/>
      <c r="H849" s="36"/>
      <c r="I849" s="36"/>
      <c r="J849" s="36"/>
      <c r="K849" s="36"/>
      <c r="L849" s="320"/>
      <c r="M849" s="36"/>
      <c r="N849" s="36"/>
      <c r="O849" s="36"/>
      <c r="P849" s="36"/>
      <c r="Q849" s="36"/>
      <c r="R849" s="321"/>
      <c r="S849" s="321"/>
      <c r="T849" s="218"/>
      <c r="U849" s="322"/>
      <c r="V849" s="218"/>
      <c r="W849" s="218"/>
      <c r="X849" s="218"/>
      <c r="Y849" s="218"/>
      <c r="Z849" s="218"/>
    </row>
    <row r="850" spans="1:26" ht="15.75" customHeight="1">
      <c r="A850" s="36"/>
      <c r="B850" s="36"/>
      <c r="C850" s="36"/>
      <c r="D850" s="36"/>
      <c r="E850" s="36"/>
      <c r="F850" s="36"/>
      <c r="G850" s="36"/>
      <c r="H850" s="36"/>
      <c r="I850" s="36"/>
      <c r="J850" s="36"/>
      <c r="K850" s="36"/>
      <c r="L850" s="320"/>
      <c r="M850" s="36"/>
      <c r="N850" s="36"/>
      <c r="O850" s="36"/>
      <c r="P850" s="36"/>
      <c r="Q850" s="36"/>
      <c r="R850" s="321"/>
      <c r="S850" s="321"/>
      <c r="T850" s="218"/>
      <c r="U850" s="322"/>
      <c r="V850" s="218"/>
      <c r="W850" s="218"/>
      <c r="X850" s="218"/>
      <c r="Y850" s="218"/>
      <c r="Z850" s="218"/>
    </row>
    <row r="851" spans="1:26" ht="15.75" customHeight="1">
      <c r="A851" s="36"/>
      <c r="B851" s="36"/>
      <c r="C851" s="36"/>
      <c r="D851" s="36"/>
      <c r="E851" s="36"/>
      <c r="F851" s="36"/>
      <c r="G851" s="36"/>
      <c r="H851" s="36"/>
      <c r="I851" s="36"/>
      <c r="J851" s="36"/>
      <c r="K851" s="36"/>
      <c r="L851" s="320"/>
      <c r="M851" s="36"/>
      <c r="N851" s="36"/>
      <c r="O851" s="36"/>
      <c r="P851" s="36"/>
      <c r="Q851" s="36"/>
      <c r="R851" s="321"/>
      <c r="S851" s="321"/>
      <c r="T851" s="218"/>
      <c r="U851" s="322"/>
      <c r="V851" s="218"/>
      <c r="W851" s="218"/>
      <c r="X851" s="218"/>
      <c r="Y851" s="218"/>
      <c r="Z851" s="218"/>
    </row>
    <row r="852" spans="1:26" ht="15.75" customHeight="1">
      <c r="A852" s="36"/>
      <c r="B852" s="36"/>
      <c r="C852" s="36"/>
      <c r="D852" s="36"/>
      <c r="E852" s="36"/>
      <c r="F852" s="36"/>
      <c r="G852" s="36"/>
      <c r="H852" s="36"/>
      <c r="I852" s="36"/>
      <c r="J852" s="36"/>
      <c r="K852" s="36"/>
      <c r="L852" s="320"/>
      <c r="M852" s="36"/>
      <c r="N852" s="36"/>
      <c r="O852" s="36"/>
      <c r="P852" s="36"/>
      <c r="Q852" s="36"/>
      <c r="R852" s="321"/>
      <c r="S852" s="321"/>
      <c r="T852" s="218"/>
      <c r="U852" s="322"/>
      <c r="V852" s="218"/>
      <c r="W852" s="218"/>
      <c r="X852" s="218"/>
      <c r="Y852" s="218"/>
      <c r="Z852" s="218"/>
    </row>
    <row r="853" spans="1:26" ht="15.75" customHeight="1">
      <c r="A853" s="36"/>
      <c r="B853" s="36"/>
      <c r="C853" s="36"/>
      <c r="D853" s="36"/>
      <c r="E853" s="36"/>
      <c r="F853" s="36"/>
      <c r="G853" s="36"/>
      <c r="H853" s="36"/>
      <c r="I853" s="36"/>
      <c r="J853" s="36"/>
      <c r="K853" s="36"/>
      <c r="L853" s="320"/>
      <c r="M853" s="36"/>
      <c r="N853" s="36"/>
      <c r="O853" s="36"/>
      <c r="P853" s="36"/>
      <c r="Q853" s="36"/>
      <c r="R853" s="321"/>
      <c r="S853" s="321"/>
      <c r="T853" s="218"/>
      <c r="U853" s="322"/>
      <c r="V853" s="218"/>
      <c r="W853" s="218"/>
      <c r="X853" s="218"/>
      <c r="Y853" s="218"/>
      <c r="Z853" s="218"/>
    </row>
    <row r="854" spans="1:26" ht="15.75" customHeight="1">
      <c r="A854" s="36"/>
      <c r="B854" s="36"/>
      <c r="C854" s="36"/>
      <c r="D854" s="36"/>
      <c r="E854" s="36"/>
      <c r="F854" s="36"/>
      <c r="G854" s="36"/>
      <c r="H854" s="36"/>
      <c r="I854" s="36"/>
      <c r="J854" s="36"/>
      <c r="K854" s="36"/>
      <c r="L854" s="320"/>
      <c r="M854" s="36"/>
      <c r="N854" s="36"/>
      <c r="O854" s="36"/>
      <c r="P854" s="36"/>
      <c r="Q854" s="36"/>
      <c r="R854" s="321"/>
      <c r="S854" s="321"/>
      <c r="T854" s="218"/>
      <c r="U854" s="322"/>
      <c r="V854" s="218"/>
      <c r="W854" s="218"/>
      <c r="X854" s="218"/>
      <c r="Y854" s="218"/>
      <c r="Z854" s="218"/>
    </row>
    <row r="855" spans="1:26" ht="15.75" customHeight="1">
      <c r="A855" s="36"/>
      <c r="B855" s="36"/>
      <c r="C855" s="36"/>
      <c r="D855" s="36"/>
      <c r="E855" s="36"/>
      <c r="F855" s="36"/>
      <c r="G855" s="36"/>
      <c r="H855" s="36"/>
      <c r="I855" s="36"/>
      <c r="J855" s="36"/>
      <c r="K855" s="36"/>
      <c r="L855" s="320"/>
      <c r="M855" s="36"/>
      <c r="N855" s="36"/>
      <c r="O855" s="36"/>
      <c r="P855" s="36"/>
      <c r="Q855" s="36"/>
      <c r="R855" s="321"/>
      <c r="S855" s="321"/>
      <c r="T855" s="218"/>
      <c r="U855" s="322"/>
      <c r="V855" s="218"/>
      <c r="W855" s="218"/>
      <c r="X855" s="218"/>
      <c r="Y855" s="218"/>
      <c r="Z855" s="218"/>
    </row>
    <row r="856" spans="1:26" ht="15.75" customHeight="1">
      <c r="A856" s="36"/>
      <c r="B856" s="36"/>
      <c r="C856" s="36"/>
      <c r="D856" s="36"/>
      <c r="E856" s="36"/>
      <c r="F856" s="36"/>
      <c r="G856" s="36"/>
      <c r="H856" s="36"/>
      <c r="I856" s="36"/>
      <c r="J856" s="36"/>
      <c r="K856" s="36"/>
      <c r="L856" s="320"/>
      <c r="M856" s="36"/>
      <c r="N856" s="36"/>
      <c r="O856" s="36"/>
      <c r="P856" s="36"/>
      <c r="Q856" s="36"/>
      <c r="R856" s="321"/>
      <c r="S856" s="321"/>
      <c r="T856" s="218"/>
      <c r="U856" s="322"/>
      <c r="V856" s="218"/>
      <c r="W856" s="218"/>
      <c r="X856" s="218"/>
      <c r="Y856" s="218"/>
      <c r="Z856" s="218"/>
    </row>
    <row r="857" spans="1:26" ht="15.75" customHeight="1">
      <c r="A857" s="36"/>
      <c r="B857" s="36"/>
      <c r="C857" s="36"/>
      <c r="D857" s="36"/>
      <c r="E857" s="36"/>
      <c r="F857" s="36"/>
      <c r="G857" s="36"/>
      <c r="H857" s="36"/>
      <c r="I857" s="36"/>
      <c r="J857" s="36"/>
      <c r="K857" s="36"/>
      <c r="L857" s="320"/>
      <c r="M857" s="36"/>
      <c r="N857" s="36"/>
      <c r="O857" s="36"/>
      <c r="P857" s="36"/>
      <c r="Q857" s="36"/>
      <c r="R857" s="321"/>
      <c r="S857" s="321"/>
      <c r="T857" s="218"/>
      <c r="U857" s="322"/>
      <c r="V857" s="218"/>
      <c r="W857" s="218"/>
      <c r="X857" s="218"/>
      <c r="Y857" s="218"/>
      <c r="Z857" s="218"/>
    </row>
    <row r="858" spans="1:26" ht="15.75" customHeight="1">
      <c r="A858" s="36"/>
      <c r="B858" s="36"/>
      <c r="C858" s="36"/>
      <c r="D858" s="36"/>
      <c r="E858" s="36"/>
      <c r="F858" s="36"/>
      <c r="G858" s="36"/>
      <c r="H858" s="36"/>
      <c r="I858" s="36"/>
      <c r="J858" s="36"/>
      <c r="K858" s="36"/>
      <c r="L858" s="320"/>
      <c r="M858" s="36"/>
      <c r="N858" s="36"/>
      <c r="O858" s="36"/>
      <c r="P858" s="36"/>
      <c r="Q858" s="36"/>
      <c r="R858" s="321"/>
      <c r="S858" s="321"/>
      <c r="T858" s="218"/>
      <c r="U858" s="322"/>
      <c r="V858" s="218"/>
      <c r="W858" s="218"/>
      <c r="X858" s="218"/>
      <c r="Y858" s="218"/>
      <c r="Z858" s="218"/>
    </row>
    <row r="859" spans="1:26" ht="15.75" customHeight="1">
      <c r="A859" s="36"/>
      <c r="B859" s="36"/>
      <c r="C859" s="36"/>
      <c r="D859" s="36"/>
      <c r="E859" s="36"/>
      <c r="F859" s="36"/>
      <c r="G859" s="36"/>
      <c r="H859" s="36"/>
      <c r="I859" s="36"/>
      <c r="J859" s="36"/>
      <c r="K859" s="36"/>
      <c r="L859" s="320"/>
      <c r="M859" s="36"/>
      <c r="N859" s="36"/>
      <c r="O859" s="36"/>
      <c r="P859" s="36"/>
      <c r="Q859" s="36"/>
      <c r="R859" s="321"/>
      <c r="S859" s="321"/>
      <c r="T859" s="218"/>
      <c r="U859" s="322"/>
      <c r="V859" s="218"/>
      <c r="W859" s="218"/>
      <c r="X859" s="218"/>
      <c r="Y859" s="218"/>
      <c r="Z859" s="218"/>
    </row>
    <row r="860" spans="1:26" ht="15.75" customHeight="1">
      <c r="A860" s="36"/>
      <c r="B860" s="36"/>
      <c r="C860" s="36"/>
      <c r="D860" s="36"/>
      <c r="E860" s="36"/>
      <c r="F860" s="36"/>
      <c r="G860" s="36"/>
      <c r="H860" s="36"/>
      <c r="I860" s="36"/>
      <c r="J860" s="36"/>
      <c r="K860" s="36"/>
      <c r="L860" s="320"/>
      <c r="M860" s="36"/>
      <c r="N860" s="36"/>
      <c r="O860" s="36"/>
      <c r="P860" s="36"/>
      <c r="Q860" s="36"/>
      <c r="R860" s="321"/>
      <c r="S860" s="321"/>
      <c r="T860" s="218"/>
      <c r="U860" s="322"/>
      <c r="V860" s="218"/>
      <c r="W860" s="218"/>
      <c r="X860" s="218"/>
      <c r="Y860" s="218"/>
      <c r="Z860" s="218"/>
    </row>
    <row r="861" spans="1:26" ht="15.75" customHeight="1">
      <c r="A861" s="36"/>
      <c r="B861" s="36"/>
      <c r="C861" s="36"/>
      <c r="D861" s="36"/>
      <c r="E861" s="36"/>
      <c r="F861" s="36"/>
      <c r="G861" s="36"/>
      <c r="H861" s="36"/>
      <c r="I861" s="36"/>
      <c r="J861" s="36"/>
      <c r="K861" s="36"/>
      <c r="L861" s="320"/>
      <c r="M861" s="36"/>
      <c r="N861" s="36"/>
      <c r="O861" s="36"/>
      <c r="P861" s="36"/>
      <c r="Q861" s="36"/>
      <c r="R861" s="321"/>
      <c r="S861" s="321"/>
      <c r="T861" s="218"/>
      <c r="U861" s="322"/>
      <c r="V861" s="218"/>
      <c r="W861" s="218"/>
      <c r="X861" s="218"/>
      <c r="Y861" s="218"/>
      <c r="Z861" s="218"/>
    </row>
    <row r="862" spans="1:26" ht="15.75" customHeight="1">
      <c r="A862" s="36"/>
      <c r="B862" s="36"/>
      <c r="C862" s="36"/>
      <c r="D862" s="36"/>
      <c r="E862" s="36"/>
      <c r="F862" s="36"/>
      <c r="G862" s="36"/>
      <c r="H862" s="36"/>
      <c r="I862" s="36"/>
      <c r="J862" s="36"/>
      <c r="K862" s="36"/>
      <c r="L862" s="320"/>
      <c r="M862" s="36"/>
      <c r="N862" s="36"/>
      <c r="O862" s="36"/>
      <c r="P862" s="36"/>
      <c r="Q862" s="36"/>
      <c r="R862" s="321"/>
      <c r="S862" s="321"/>
      <c r="T862" s="218"/>
      <c r="U862" s="322"/>
      <c r="V862" s="218"/>
      <c r="W862" s="218"/>
      <c r="X862" s="218"/>
      <c r="Y862" s="218"/>
      <c r="Z862" s="218"/>
    </row>
    <row r="863" spans="1:26" ht="15.75" customHeight="1">
      <c r="A863" s="36"/>
      <c r="B863" s="36"/>
      <c r="C863" s="36"/>
      <c r="D863" s="36"/>
      <c r="E863" s="36"/>
      <c r="F863" s="36"/>
      <c r="G863" s="36"/>
      <c r="H863" s="36"/>
      <c r="I863" s="36"/>
      <c r="J863" s="36"/>
      <c r="K863" s="36"/>
      <c r="L863" s="320"/>
      <c r="M863" s="36"/>
      <c r="N863" s="36"/>
      <c r="O863" s="36"/>
      <c r="P863" s="36"/>
      <c r="Q863" s="36"/>
      <c r="R863" s="321"/>
      <c r="S863" s="321"/>
      <c r="T863" s="218"/>
      <c r="U863" s="322"/>
      <c r="V863" s="218"/>
      <c r="W863" s="218"/>
      <c r="X863" s="218"/>
      <c r="Y863" s="218"/>
      <c r="Z863" s="218"/>
    </row>
    <row r="864" spans="1:26" ht="15.75" customHeight="1">
      <c r="A864" s="36"/>
      <c r="B864" s="36"/>
      <c r="C864" s="36"/>
      <c r="D864" s="36"/>
      <c r="E864" s="36"/>
      <c r="F864" s="36"/>
      <c r="G864" s="36"/>
      <c r="H864" s="36"/>
      <c r="I864" s="36"/>
      <c r="J864" s="36"/>
      <c r="K864" s="36"/>
      <c r="L864" s="320"/>
      <c r="M864" s="36"/>
      <c r="N864" s="36"/>
      <c r="O864" s="36"/>
      <c r="P864" s="36"/>
      <c r="Q864" s="36"/>
      <c r="R864" s="321"/>
      <c r="S864" s="321"/>
      <c r="T864" s="218"/>
      <c r="U864" s="322"/>
      <c r="V864" s="218"/>
      <c r="W864" s="218"/>
      <c r="X864" s="218"/>
      <c r="Y864" s="218"/>
      <c r="Z864" s="218"/>
    </row>
    <row r="865" spans="1:26" ht="15.75" customHeight="1">
      <c r="A865" s="36"/>
      <c r="B865" s="36"/>
      <c r="C865" s="36"/>
      <c r="D865" s="36"/>
      <c r="E865" s="36"/>
      <c r="F865" s="36"/>
      <c r="G865" s="36"/>
      <c r="H865" s="36"/>
      <c r="I865" s="36"/>
      <c r="J865" s="36"/>
      <c r="K865" s="36"/>
      <c r="L865" s="320"/>
      <c r="M865" s="36"/>
      <c r="N865" s="36"/>
      <c r="O865" s="36"/>
      <c r="P865" s="36"/>
      <c r="Q865" s="36"/>
      <c r="R865" s="321"/>
      <c r="S865" s="321"/>
      <c r="T865" s="218"/>
      <c r="U865" s="322"/>
      <c r="V865" s="218"/>
      <c r="W865" s="218"/>
      <c r="X865" s="218"/>
      <c r="Y865" s="218"/>
      <c r="Z865" s="218"/>
    </row>
    <row r="866" spans="1:26" ht="15.75" customHeight="1">
      <c r="A866" s="36"/>
      <c r="B866" s="36"/>
      <c r="C866" s="36"/>
      <c r="D866" s="36"/>
      <c r="E866" s="36"/>
      <c r="F866" s="36"/>
      <c r="G866" s="36"/>
      <c r="H866" s="36"/>
      <c r="I866" s="36"/>
      <c r="J866" s="36"/>
      <c r="K866" s="36"/>
      <c r="L866" s="320"/>
      <c r="M866" s="36"/>
      <c r="N866" s="36"/>
      <c r="O866" s="36"/>
      <c r="P866" s="36"/>
      <c r="Q866" s="36"/>
      <c r="R866" s="321"/>
      <c r="S866" s="321"/>
      <c r="T866" s="218"/>
      <c r="U866" s="322"/>
      <c r="V866" s="218"/>
      <c r="W866" s="218"/>
      <c r="X866" s="218"/>
      <c r="Y866" s="218"/>
      <c r="Z866" s="218"/>
    </row>
    <row r="867" spans="1:26" ht="15.75" customHeight="1">
      <c r="A867" s="36"/>
      <c r="B867" s="36"/>
      <c r="C867" s="36"/>
      <c r="D867" s="36"/>
      <c r="E867" s="36"/>
      <c r="F867" s="36"/>
      <c r="G867" s="36"/>
      <c r="H867" s="36"/>
      <c r="I867" s="36"/>
      <c r="J867" s="36"/>
      <c r="K867" s="36"/>
      <c r="L867" s="320"/>
      <c r="M867" s="36"/>
      <c r="N867" s="36"/>
      <c r="O867" s="36"/>
      <c r="P867" s="36"/>
      <c r="Q867" s="36"/>
      <c r="R867" s="321"/>
      <c r="S867" s="321"/>
      <c r="T867" s="218"/>
      <c r="U867" s="322"/>
      <c r="V867" s="218"/>
      <c r="W867" s="218"/>
      <c r="X867" s="218"/>
      <c r="Y867" s="218"/>
      <c r="Z867" s="218"/>
    </row>
    <row r="868" spans="1:26" ht="15.75" customHeight="1">
      <c r="A868" s="36"/>
      <c r="B868" s="36"/>
      <c r="C868" s="36"/>
      <c r="D868" s="36"/>
      <c r="E868" s="36"/>
      <c r="F868" s="36"/>
      <c r="G868" s="36"/>
      <c r="H868" s="36"/>
      <c r="I868" s="36"/>
      <c r="J868" s="36"/>
      <c r="K868" s="36"/>
      <c r="L868" s="320"/>
      <c r="M868" s="36"/>
      <c r="N868" s="36"/>
      <c r="O868" s="36"/>
      <c r="P868" s="36"/>
      <c r="Q868" s="36"/>
      <c r="R868" s="321"/>
      <c r="S868" s="321"/>
      <c r="T868" s="218"/>
      <c r="U868" s="322"/>
      <c r="V868" s="218"/>
      <c r="W868" s="218"/>
      <c r="X868" s="218"/>
      <c r="Y868" s="218"/>
      <c r="Z868" s="218"/>
    </row>
    <row r="869" spans="1:26" ht="15.75" customHeight="1">
      <c r="A869" s="36"/>
      <c r="B869" s="36"/>
      <c r="C869" s="36"/>
      <c r="D869" s="36"/>
      <c r="E869" s="36"/>
      <c r="F869" s="36"/>
      <c r="G869" s="36"/>
      <c r="H869" s="36"/>
      <c r="I869" s="36"/>
      <c r="J869" s="36"/>
      <c r="K869" s="36"/>
      <c r="L869" s="320"/>
      <c r="M869" s="36"/>
      <c r="N869" s="36"/>
      <c r="O869" s="36"/>
      <c r="P869" s="36"/>
      <c r="Q869" s="36"/>
      <c r="R869" s="321"/>
      <c r="S869" s="321"/>
      <c r="T869" s="218"/>
      <c r="U869" s="322"/>
      <c r="V869" s="218"/>
      <c r="W869" s="218"/>
      <c r="X869" s="218"/>
      <c r="Y869" s="218"/>
      <c r="Z869" s="218"/>
    </row>
    <row r="870" spans="1:26" ht="15.75" customHeight="1">
      <c r="A870" s="36"/>
      <c r="B870" s="36"/>
      <c r="C870" s="36"/>
      <c r="D870" s="36"/>
      <c r="E870" s="36"/>
      <c r="F870" s="36"/>
      <c r="G870" s="36"/>
      <c r="H870" s="36"/>
      <c r="I870" s="36"/>
      <c r="J870" s="36"/>
      <c r="K870" s="36"/>
      <c r="L870" s="320"/>
      <c r="M870" s="36"/>
      <c r="N870" s="36"/>
      <c r="O870" s="36"/>
      <c r="P870" s="36"/>
      <c r="Q870" s="36"/>
      <c r="R870" s="321"/>
      <c r="S870" s="321"/>
      <c r="T870" s="218"/>
      <c r="U870" s="322"/>
      <c r="V870" s="218"/>
      <c r="W870" s="218"/>
      <c r="X870" s="218"/>
      <c r="Y870" s="218"/>
      <c r="Z870" s="218"/>
    </row>
    <row r="871" spans="1:26" ht="15.75" customHeight="1">
      <c r="A871" s="36"/>
      <c r="B871" s="36"/>
      <c r="C871" s="36"/>
      <c r="D871" s="36"/>
      <c r="E871" s="36"/>
      <c r="F871" s="36"/>
      <c r="G871" s="36"/>
      <c r="H871" s="36"/>
      <c r="I871" s="36"/>
      <c r="J871" s="36"/>
      <c r="K871" s="36"/>
      <c r="L871" s="320"/>
      <c r="M871" s="36"/>
      <c r="N871" s="36"/>
      <c r="O871" s="36"/>
      <c r="P871" s="36"/>
      <c r="Q871" s="36"/>
      <c r="R871" s="321"/>
      <c r="S871" s="321"/>
      <c r="T871" s="218"/>
      <c r="U871" s="322"/>
      <c r="V871" s="218"/>
      <c r="W871" s="218"/>
      <c r="X871" s="218"/>
      <c r="Y871" s="218"/>
      <c r="Z871" s="218"/>
    </row>
    <row r="872" spans="1:26" ht="15.75" customHeight="1">
      <c r="A872" s="36"/>
      <c r="B872" s="36"/>
      <c r="C872" s="36"/>
      <c r="D872" s="36"/>
      <c r="E872" s="36"/>
      <c r="F872" s="36"/>
      <c r="G872" s="36"/>
      <c r="H872" s="36"/>
      <c r="I872" s="36"/>
      <c r="J872" s="36"/>
      <c r="K872" s="36"/>
      <c r="L872" s="320"/>
      <c r="M872" s="36"/>
      <c r="N872" s="36"/>
      <c r="O872" s="36"/>
      <c r="P872" s="36"/>
      <c r="Q872" s="36"/>
      <c r="R872" s="321"/>
      <c r="S872" s="321"/>
      <c r="T872" s="218"/>
      <c r="U872" s="322"/>
      <c r="V872" s="218"/>
      <c r="W872" s="218"/>
      <c r="X872" s="218"/>
      <c r="Y872" s="218"/>
      <c r="Z872" s="218"/>
    </row>
    <row r="873" spans="1:26" ht="15.75" customHeight="1">
      <c r="A873" s="36"/>
      <c r="B873" s="36"/>
      <c r="C873" s="36"/>
      <c r="D873" s="36"/>
      <c r="E873" s="36"/>
      <c r="F873" s="36"/>
      <c r="G873" s="36"/>
      <c r="H873" s="36"/>
      <c r="I873" s="36"/>
      <c r="J873" s="36"/>
      <c r="K873" s="36"/>
      <c r="L873" s="320"/>
      <c r="M873" s="36"/>
      <c r="N873" s="36"/>
      <c r="O873" s="36"/>
      <c r="P873" s="36"/>
      <c r="Q873" s="36"/>
      <c r="R873" s="321"/>
      <c r="S873" s="321"/>
      <c r="T873" s="218"/>
      <c r="U873" s="322"/>
      <c r="V873" s="218"/>
      <c r="W873" s="218"/>
      <c r="X873" s="218"/>
      <c r="Y873" s="218"/>
      <c r="Z873" s="218"/>
    </row>
    <row r="874" spans="1:26" ht="15.75" customHeight="1">
      <c r="A874" s="36"/>
      <c r="B874" s="36"/>
      <c r="C874" s="36"/>
      <c r="D874" s="36"/>
      <c r="E874" s="36"/>
      <c r="F874" s="36"/>
      <c r="G874" s="36"/>
      <c r="H874" s="36"/>
      <c r="I874" s="36"/>
      <c r="J874" s="36"/>
      <c r="K874" s="36"/>
      <c r="L874" s="320"/>
      <c r="M874" s="36"/>
      <c r="N874" s="36"/>
      <c r="O874" s="36"/>
      <c r="P874" s="36"/>
      <c r="Q874" s="36"/>
      <c r="R874" s="321"/>
      <c r="S874" s="321"/>
      <c r="T874" s="218"/>
      <c r="U874" s="322"/>
      <c r="V874" s="218"/>
      <c r="W874" s="218"/>
      <c r="X874" s="218"/>
      <c r="Y874" s="218"/>
      <c r="Z874" s="218"/>
    </row>
    <row r="875" spans="1:26" ht="15.75" customHeight="1">
      <c r="A875" s="36"/>
      <c r="B875" s="36"/>
      <c r="C875" s="36"/>
      <c r="D875" s="36"/>
      <c r="E875" s="36"/>
      <c r="F875" s="36"/>
      <c r="G875" s="36"/>
      <c r="H875" s="36"/>
      <c r="I875" s="36"/>
      <c r="J875" s="36"/>
      <c r="K875" s="36"/>
      <c r="L875" s="320"/>
      <c r="M875" s="36"/>
      <c r="N875" s="36"/>
      <c r="O875" s="36"/>
      <c r="P875" s="36"/>
      <c r="Q875" s="36"/>
      <c r="R875" s="321"/>
      <c r="S875" s="321"/>
      <c r="T875" s="218"/>
      <c r="U875" s="322"/>
      <c r="V875" s="218"/>
      <c r="W875" s="218"/>
      <c r="X875" s="218"/>
      <c r="Y875" s="218"/>
      <c r="Z875" s="218"/>
    </row>
    <row r="876" spans="1:26" ht="15.75" customHeight="1">
      <c r="A876" s="36"/>
      <c r="B876" s="36"/>
      <c r="C876" s="36"/>
      <c r="D876" s="36"/>
      <c r="E876" s="36"/>
      <c r="F876" s="36"/>
      <c r="G876" s="36"/>
      <c r="H876" s="36"/>
      <c r="I876" s="36"/>
      <c r="J876" s="36"/>
      <c r="K876" s="36"/>
      <c r="L876" s="320"/>
      <c r="M876" s="36"/>
      <c r="N876" s="36"/>
      <c r="O876" s="36"/>
      <c r="P876" s="36"/>
      <c r="Q876" s="36"/>
      <c r="R876" s="321"/>
      <c r="S876" s="321"/>
      <c r="T876" s="218"/>
      <c r="U876" s="322"/>
      <c r="V876" s="218"/>
      <c r="W876" s="218"/>
      <c r="X876" s="218"/>
      <c r="Y876" s="218"/>
      <c r="Z876" s="218"/>
    </row>
    <row r="877" spans="1:26" ht="15.75" customHeight="1">
      <c r="A877" s="36"/>
      <c r="B877" s="36"/>
      <c r="C877" s="36"/>
      <c r="D877" s="36"/>
      <c r="E877" s="36"/>
      <c r="F877" s="36"/>
      <c r="G877" s="36"/>
      <c r="H877" s="36"/>
      <c r="I877" s="36"/>
      <c r="J877" s="36"/>
      <c r="K877" s="36"/>
      <c r="L877" s="320"/>
      <c r="M877" s="36"/>
      <c r="N877" s="36"/>
      <c r="O877" s="36"/>
      <c r="P877" s="36"/>
      <c r="Q877" s="36"/>
      <c r="R877" s="321"/>
      <c r="S877" s="321"/>
      <c r="T877" s="218"/>
      <c r="U877" s="322"/>
      <c r="V877" s="218"/>
      <c r="W877" s="218"/>
      <c r="X877" s="218"/>
      <c r="Y877" s="218"/>
      <c r="Z877" s="218"/>
    </row>
    <row r="878" spans="1:26" ht="15.75" customHeight="1">
      <c r="A878" s="36"/>
      <c r="B878" s="36"/>
      <c r="C878" s="36"/>
      <c r="D878" s="36"/>
      <c r="E878" s="36"/>
      <c r="F878" s="36"/>
      <c r="G878" s="36"/>
      <c r="H878" s="36"/>
      <c r="I878" s="36"/>
      <c r="J878" s="36"/>
      <c r="K878" s="36"/>
      <c r="L878" s="320"/>
      <c r="M878" s="36"/>
      <c r="N878" s="36"/>
      <c r="O878" s="36"/>
      <c r="P878" s="36"/>
      <c r="Q878" s="36"/>
      <c r="R878" s="321"/>
      <c r="S878" s="321"/>
      <c r="T878" s="218"/>
      <c r="U878" s="322"/>
      <c r="V878" s="218"/>
      <c r="W878" s="218"/>
      <c r="X878" s="218"/>
      <c r="Y878" s="218"/>
      <c r="Z878" s="218"/>
    </row>
    <row r="879" spans="1:26" ht="15.75" customHeight="1">
      <c r="A879" s="36"/>
      <c r="B879" s="36"/>
      <c r="C879" s="36"/>
      <c r="D879" s="36"/>
      <c r="E879" s="36"/>
      <c r="F879" s="36"/>
      <c r="G879" s="36"/>
      <c r="H879" s="36"/>
      <c r="I879" s="36"/>
      <c r="J879" s="36"/>
      <c r="K879" s="36"/>
      <c r="L879" s="320"/>
      <c r="M879" s="36"/>
      <c r="N879" s="36"/>
      <c r="O879" s="36"/>
      <c r="P879" s="36"/>
      <c r="Q879" s="36"/>
      <c r="R879" s="321"/>
      <c r="S879" s="321"/>
      <c r="T879" s="218"/>
      <c r="U879" s="322"/>
      <c r="V879" s="218"/>
      <c r="W879" s="218"/>
      <c r="X879" s="218"/>
      <c r="Y879" s="218"/>
      <c r="Z879" s="218"/>
    </row>
    <row r="880" spans="1:26" ht="15.75" customHeight="1">
      <c r="A880" s="36"/>
      <c r="B880" s="36"/>
      <c r="C880" s="36"/>
      <c r="D880" s="36"/>
      <c r="E880" s="36"/>
      <c r="F880" s="36"/>
      <c r="G880" s="36"/>
      <c r="H880" s="36"/>
      <c r="I880" s="36"/>
      <c r="J880" s="36"/>
      <c r="K880" s="36"/>
      <c r="L880" s="320"/>
      <c r="M880" s="36"/>
      <c r="N880" s="36"/>
      <c r="O880" s="36"/>
      <c r="P880" s="36"/>
      <c r="Q880" s="36"/>
      <c r="R880" s="321"/>
      <c r="S880" s="321"/>
      <c r="T880" s="218"/>
      <c r="U880" s="322"/>
      <c r="V880" s="218"/>
      <c r="W880" s="218"/>
      <c r="X880" s="218"/>
      <c r="Y880" s="218"/>
      <c r="Z880" s="218"/>
    </row>
    <row r="881" spans="1:26" ht="15.75" customHeight="1">
      <c r="A881" s="36"/>
      <c r="B881" s="36"/>
      <c r="C881" s="36"/>
      <c r="D881" s="36"/>
      <c r="E881" s="36"/>
      <c r="F881" s="36"/>
      <c r="G881" s="36"/>
      <c r="H881" s="36"/>
      <c r="I881" s="36"/>
      <c r="J881" s="36"/>
      <c r="K881" s="36"/>
      <c r="L881" s="320"/>
      <c r="M881" s="36"/>
      <c r="N881" s="36"/>
      <c r="O881" s="36"/>
      <c r="P881" s="36"/>
      <c r="Q881" s="36"/>
      <c r="R881" s="321"/>
      <c r="S881" s="321"/>
      <c r="T881" s="218"/>
      <c r="U881" s="322"/>
      <c r="V881" s="218"/>
      <c r="W881" s="218"/>
      <c r="X881" s="218"/>
      <c r="Y881" s="218"/>
      <c r="Z881" s="218"/>
    </row>
    <row r="882" spans="1:26" ht="15.75" customHeight="1">
      <c r="A882" s="36"/>
      <c r="B882" s="36"/>
      <c r="C882" s="36"/>
      <c r="D882" s="36"/>
      <c r="E882" s="36"/>
      <c r="F882" s="36"/>
      <c r="G882" s="36"/>
      <c r="H882" s="36"/>
      <c r="I882" s="36"/>
      <c r="J882" s="36"/>
      <c r="K882" s="36"/>
      <c r="L882" s="320"/>
      <c r="M882" s="36"/>
      <c r="N882" s="36"/>
      <c r="O882" s="36"/>
      <c r="P882" s="36"/>
      <c r="Q882" s="36"/>
      <c r="R882" s="321"/>
      <c r="S882" s="321"/>
      <c r="T882" s="218"/>
      <c r="U882" s="322"/>
      <c r="V882" s="218"/>
      <c r="W882" s="218"/>
      <c r="X882" s="218"/>
      <c r="Y882" s="218"/>
      <c r="Z882" s="218"/>
    </row>
    <row r="883" spans="1:26" ht="15.75" customHeight="1">
      <c r="A883" s="36"/>
      <c r="B883" s="36"/>
      <c r="C883" s="36"/>
      <c r="D883" s="36"/>
      <c r="E883" s="36"/>
      <c r="F883" s="36"/>
      <c r="G883" s="36"/>
      <c r="H883" s="36"/>
      <c r="I883" s="36"/>
      <c r="J883" s="36"/>
      <c r="K883" s="36"/>
      <c r="L883" s="320"/>
      <c r="M883" s="36"/>
      <c r="N883" s="36"/>
      <c r="O883" s="36"/>
      <c r="P883" s="36"/>
      <c r="Q883" s="36"/>
      <c r="R883" s="321"/>
      <c r="S883" s="321"/>
      <c r="T883" s="218"/>
      <c r="U883" s="322"/>
      <c r="V883" s="218"/>
      <c r="W883" s="218"/>
      <c r="X883" s="218"/>
      <c r="Y883" s="218"/>
      <c r="Z883" s="218"/>
    </row>
    <row r="884" spans="1:26" ht="15.75" customHeight="1">
      <c r="A884" s="36"/>
      <c r="B884" s="36"/>
      <c r="C884" s="36"/>
      <c r="D884" s="36"/>
      <c r="E884" s="36"/>
      <c r="F884" s="36"/>
      <c r="G884" s="36"/>
      <c r="H884" s="36"/>
      <c r="I884" s="36"/>
      <c r="J884" s="36"/>
      <c r="K884" s="36"/>
      <c r="L884" s="320"/>
      <c r="M884" s="36"/>
      <c r="N884" s="36"/>
      <c r="O884" s="36"/>
      <c r="P884" s="36"/>
      <c r="Q884" s="36"/>
      <c r="R884" s="321"/>
      <c r="S884" s="321"/>
      <c r="T884" s="218"/>
      <c r="U884" s="322"/>
      <c r="V884" s="218"/>
      <c r="W884" s="218"/>
      <c r="X884" s="218"/>
      <c r="Y884" s="218"/>
      <c r="Z884" s="218"/>
    </row>
    <row r="885" spans="1:26" ht="15.75" customHeight="1">
      <c r="A885" s="36"/>
      <c r="B885" s="36"/>
      <c r="C885" s="36"/>
      <c r="D885" s="36"/>
      <c r="E885" s="36"/>
      <c r="F885" s="36"/>
      <c r="G885" s="36"/>
      <c r="H885" s="36"/>
      <c r="I885" s="36"/>
      <c r="J885" s="36"/>
      <c r="K885" s="36"/>
      <c r="L885" s="320"/>
      <c r="M885" s="36"/>
      <c r="N885" s="36"/>
      <c r="O885" s="36"/>
      <c r="P885" s="36"/>
      <c r="Q885" s="36"/>
      <c r="R885" s="321"/>
      <c r="S885" s="321"/>
      <c r="T885" s="218"/>
      <c r="U885" s="322"/>
      <c r="V885" s="218"/>
      <c r="W885" s="218"/>
      <c r="X885" s="218"/>
      <c r="Y885" s="218"/>
      <c r="Z885" s="218"/>
    </row>
    <row r="886" spans="1:26" ht="15.75" customHeight="1">
      <c r="A886" s="36"/>
      <c r="B886" s="36"/>
      <c r="C886" s="36"/>
      <c r="D886" s="36"/>
      <c r="E886" s="36"/>
      <c r="F886" s="36"/>
      <c r="G886" s="36"/>
      <c r="H886" s="36"/>
      <c r="I886" s="36"/>
      <c r="J886" s="36"/>
      <c r="K886" s="36"/>
      <c r="L886" s="320"/>
      <c r="M886" s="36"/>
      <c r="N886" s="36"/>
      <c r="O886" s="36"/>
      <c r="P886" s="36"/>
      <c r="Q886" s="36"/>
      <c r="R886" s="321"/>
      <c r="S886" s="321"/>
      <c r="T886" s="218"/>
      <c r="U886" s="322"/>
      <c r="V886" s="218"/>
      <c r="W886" s="218"/>
      <c r="X886" s="218"/>
      <c r="Y886" s="218"/>
      <c r="Z886" s="218"/>
    </row>
    <row r="887" spans="1:26" ht="15.75" customHeight="1">
      <c r="A887" s="36"/>
      <c r="B887" s="36"/>
      <c r="C887" s="36"/>
      <c r="D887" s="36"/>
      <c r="E887" s="36"/>
      <c r="F887" s="36"/>
      <c r="G887" s="36"/>
      <c r="H887" s="36"/>
      <c r="I887" s="36"/>
      <c r="J887" s="36"/>
      <c r="K887" s="36"/>
      <c r="L887" s="320"/>
      <c r="M887" s="36"/>
      <c r="N887" s="36"/>
      <c r="O887" s="36"/>
      <c r="P887" s="36"/>
      <c r="Q887" s="36"/>
      <c r="R887" s="321"/>
      <c r="S887" s="321"/>
      <c r="T887" s="218"/>
      <c r="U887" s="322"/>
      <c r="V887" s="218"/>
      <c r="W887" s="218"/>
      <c r="X887" s="218"/>
      <c r="Y887" s="218"/>
      <c r="Z887" s="218"/>
    </row>
    <row r="888" spans="1:26" ht="15.75" customHeight="1">
      <c r="A888" s="36"/>
      <c r="B888" s="36"/>
      <c r="C888" s="36"/>
      <c r="D888" s="36"/>
      <c r="E888" s="36"/>
      <c r="F888" s="36"/>
      <c r="G888" s="36"/>
      <c r="H888" s="36"/>
      <c r="I888" s="36"/>
      <c r="J888" s="36"/>
      <c r="K888" s="36"/>
      <c r="L888" s="320"/>
      <c r="M888" s="36"/>
      <c r="N888" s="36"/>
      <c r="O888" s="36"/>
      <c r="P888" s="36"/>
      <c r="Q888" s="36"/>
      <c r="R888" s="321"/>
      <c r="S888" s="321"/>
      <c r="T888" s="218"/>
      <c r="U888" s="322"/>
      <c r="V888" s="218"/>
      <c r="W888" s="218"/>
      <c r="X888" s="218"/>
      <c r="Y888" s="218"/>
      <c r="Z888" s="218"/>
    </row>
    <row r="889" spans="1:26" ht="15.75" customHeight="1">
      <c r="A889" s="36"/>
      <c r="B889" s="36"/>
      <c r="C889" s="36"/>
      <c r="D889" s="36"/>
      <c r="E889" s="36"/>
      <c r="F889" s="36"/>
      <c r="G889" s="36"/>
      <c r="H889" s="36"/>
      <c r="I889" s="36"/>
      <c r="J889" s="36"/>
      <c r="K889" s="36"/>
      <c r="L889" s="320"/>
      <c r="M889" s="36"/>
      <c r="N889" s="36"/>
      <c r="O889" s="36"/>
      <c r="P889" s="36"/>
      <c r="Q889" s="36"/>
      <c r="R889" s="321"/>
      <c r="S889" s="321"/>
      <c r="T889" s="218"/>
      <c r="U889" s="322"/>
      <c r="V889" s="218"/>
      <c r="W889" s="218"/>
      <c r="X889" s="218"/>
      <c r="Y889" s="218"/>
      <c r="Z889" s="218"/>
    </row>
    <row r="890" spans="1:26" ht="15.75" customHeight="1">
      <c r="A890" s="36"/>
      <c r="B890" s="36"/>
      <c r="C890" s="36"/>
      <c r="D890" s="36"/>
      <c r="E890" s="36"/>
      <c r="F890" s="36"/>
      <c r="G890" s="36"/>
      <c r="H890" s="36"/>
      <c r="I890" s="36"/>
      <c r="J890" s="36"/>
      <c r="K890" s="36"/>
      <c r="L890" s="320"/>
      <c r="M890" s="36"/>
      <c r="N890" s="36"/>
      <c r="O890" s="36"/>
      <c r="P890" s="36"/>
      <c r="Q890" s="36"/>
      <c r="R890" s="321"/>
      <c r="S890" s="321"/>
      <c r="T890" s="218"/>
      <c r="U890" s="322"/>
      <c r="V890" s="218"/>
      <c r="W890" s="218"/>
      <c r="X890" s="218"/>
      <c r="Y890" s="218"/>
      <c r="Z890" s="218"/>
    </row>
    <row r="891" spans="1:26" ht="15.75" customHeight="1">
      <c r="A891" s="36"/>
      <c r="B891" s="36"/>
      <c r="C891" s="36"/>
      <c r="D891" s="36"/>
      <c r="E891" s="36"/>
      <c r="F891" s="36"/>
      <c r="G891" s="36"/>
      <c r="H891" s="36"/>
      <c r="I891" s="36"/>
      <c r="J891" s="36"/>
      <c r="K891" s="36"/>
      <c r="L891" s="320"/>
      <c r="M891" s="36"/>
      <c r="N891" s="36"/>
      <c r="O891" s="36"/>
      <c r="P891" s="36"/>
      <c r="Q891" s="36"/>
      <c r="R891" s="321"/>
      <c r="S891" s="321"/>
      <c r="T891" s="218"/>
      <c r="U891" s="322"/>
      <c r="V891" s="218"/>
      <c r="W891" s="218"/>
      <c r="X891" s="218"/>
      <c r="Y891" s="218"/>
      <c r="Z891" s="218"/>
    </row>
    <row r="892" spans="1:26" ht="15.75" customHeight="1">
      <c r="A892" s="36"/>
      <c r="B892" s="36"/>
      <c r="C892" s="36"/>
      <c r="D892" s="36"/>
      <c r="E892" s="36"/>
      <c r="F892" s="36"/>
      <c r="G892" s="36"/>
      <c r="H892" s="36"/>
      <c r="I892" s="36"/>
      <c r="J892" s="36"/>
      <c r="K892" s="36"/>
      <c r="L892" s="320"/>
      <c r="M892" s="36"/>
      <c r="N892" s="36"/>
      <c r="O892" s="36"/>
      <c r="P892" s="36"/>
      <c r="Q892" s="36"/>
      <c r="R892" s="321"/>
      <c r="S892" s="321"/>
      <c r="T892" s="218"/>
      <c r="U892" s="322"/>
      <c r="V892" s="218"/>
      <c r="W892" s="218"/>
      <c r="X892" s="218"/>
      <c r="Y892" s="218"/>
      <c r="Z892" s="218"/>
    </row>
    <row r="893" spans="1:26" ht="15.75" customHeight="1">
      <c r="A893" s="36"/>
      <c r="B893" s="36"/>
      <c r="C893" s="36"/>
      <c r="D893" s="36"/>
      <c r="E893" s="36"/>
      <c r="F893" s="36"/>
      <c r="G893" s="36"/>
      <c r="H893" s="36"/>
      <c r="I893" s="36"/>
      <c r="J893" s="36"/>
      <c r="K893" s="36"/>
      <c r="L893" s="320"/>
      <c r="M893" s="36"/>
      <c r="N893" s="36"/>
      <c r="O893" s="36"/>
      <c r="P893" s="36"/>
      <c r="Q893" s="36"/>
      <c r="R893" s="321"/>
      <c r="S893" s="321"/>
      <c r="T893" s="218"/>
      <c r="U893" s="322"/>
      <c r="V893" s="218"/>
      <c r="W893" s="218"/>
      <c r="X893" s="218"/>
      <c r="Y893" s="218"/>
      <c r="Z893" s="218"/>
    </row>
    <row r="894" spans="1:26" ht="15.75" customHeight="1">
      <c r="A894" s="36"/>
      <c r="B894" s="36"/>
      <c r="C894" s="36"/>
      <c r="D894" s="36"/>
      <c r="E894" s="36"/>
      <c r="F894" s="36"/>
      <c r="G894" s="36"/>
      <c r="H894" s="36"/>
      <c r="I894" s="36"/>
      <c r="J894" s="36"/>
      <c r="K894" s="36"/>
      <c r="L894" s="320"/>
      <c r="M894" s="36"/>
      <c r="N894" s="36"/>
      <c r="O894" s="36"/>
      <c r="P894" s="36"/>
      <c r="Q894" s="36"/>
      <c r="R894" s="321"/>
      <c r="S894" s="321"/>
      <c r="T894" s="218"/>
      <c r="U894" s="322"/>
      <c r="V894" s="218"/>
      <c r="W894" s="218"/>
      <c r="X894" s="218"/>
      <c r="Y894" s="218"/>
      <c r="Z894" s="218"/>
    </row>
    <row r="895" spans="1:26" ht="15.75" customHeight="1">
      <c r="A895" s="36"/>
      <c r="B895" s="36"/>
      <c r="C895" s="36"/>
      <c r="D895" s="36"/>
      <c r="E895" s="36"/>
      <c r="F895" s="36"/>
      <c r="G895" s="36"/>
      <c r="H895" s="36"/>
      <c r="I895" s="36"/>
      <c r="J895" s="36"/>
      <c r="K895" s="36"/>
      <c r="L895" s="320"/>
      <c r="M895" s="36"/>
      <c r="N895" s="36"/>
      <c r="O895" s="36"/>
      <c r="P895" s="36"/>
      <c r="Q895" s="36"/>
      <c r="R895" s="321"/>
      <c r="S895" s="321"/>
      <c r="T895" s="218"/>
      <c r="U895" s="322"/>
      <c r="V895" s="218"/>
      <c r="W895" s="218"/>
      <c r="X895" s="218"/>
      <c r="Y895" s="218"/>
      <c r="Z895" s="218"/>
    </row>
    <row r="896" spans="1:26" ht="15.75" customHeight="1">
      <c r="A896" s="36"/>
      <c r="B896" s="36"/>
      <c r="C896" s="36"/>
      <c r="D896" s="36"/>
      <c r="E896" s="36"/>
      <c r="F896" s="36"/>
      <c r="G896" s="36"/>
      <c r="H896" s="36"/>
      <c r="I896" s="36"/>
      <c r="J896" s="36"/>
      <c r="K896" s="36"/>
      <c r="L896" s="320"/>
      <c r="M896" s="36"/>
      <c r="N896" s="36"/>
      <c r="O896" s="36"/>
      <c r="P896" s="36"/>
      <c r="Q896" s="36"/>
      <c r="R896" s="321"/>
      <c r="S896" s="321"/>
      <c r="T896" s="218"/>
      <c r="U896" s="322"/>
      <c r="V896" s="218"/>
      <c r="W896" s="218"/>
      <c r="X896" s="218"/>
      <c r="Y896" s="218"/>
      <c r="Z896" s="218"/>
    </row>
    <row r="897" spans="1:26" ht="15.75" customHeight="1">
      <c r="A897" s="36"/>
      <c r="B897" s="36"/>
      <c r="C897" s="36"/>
      <c r="D897" s="36"/>
      <c r="E897" s="36"/>
      <c r="F897" s="36"/>
      <c r="G897" s="36"/>
      <c r="H897" s="36"/>
      <c r="I897" s="36"/>
      <c r="J897" s="36"/>
      <c r="K897" s="36"/>
      <c r="L897" s="320"/>
      <c r="M897" s="36"/>
      <c r="N897" s="36"/>
      <c r="O897" s="36"/>
      <c r="P897" s="36"/>
      <c r="Q897" s="36"/>
      <c r="R897" s="321"/>
      <c r="S897" s="321"/>
      <c r="T897" s="218"/>
      <c r="U897" s="322"/>
      <c r="V897" s="218"/>
      <c r="W897" s="218"/>
      <c r="X897" s="218"/>
      <c r="Y897" s="218"/>
      <c r="Z897" s="218"/>
    </row>
    <row r="898" spans="1:26" ht="15.75" customHeight="1">
      <c r="A898" s="36"/>
      <c r="B898" s="36"/>
      <c r="C898" s="36"/>
      <c r="D898" s="36"/>
      <c r="E898" s="36"/>
      <c r="F898" s="36"/>
      <c r="G898" s="36"/>
      <c r="H898" s="36"/>
      <c r="I898" s="36"/>
      <c r="J898" s="36"/>
      <c r="K898" s="36"/>
      <c r="L898" s="320"/>
      <c r="M898" s="36"/>
      <c r="N898" s="36"/>
      <c r="O898" s="36"/>
      <c r="P898" s="36"/>
      <c r="Q898" s="36"/>
      <c r="R898" s="321"/>
      <c r="S898" s="321"/>
      <c r="T898" s="218"/>
      <c r="U898" s="322"/>
      <c r="V898" s="218"/>
      <c r="W898" s="218"/>
      <c r="X898" s="218"/>
      <c r="Y898" s="218"/>
      <c r="Z898" s="218"/>
    </row>
    <row r="899" spans="1:26" ht="15.75" customHeight="1">
      <c r="A899" s="36"/>
      <c r="B899" s="36"/>
      <c r="C899" s="36"/>
      <c r="D899" s="36"/>
      <c r="E899" s="36"/>
      <c r="F899" s="36"/>
      <c r="G899" s="36"/>
      <c r="H899" s="36"/>
      <c r="I899" s="36"/>
      <c r="J899" s="36"/>
      <c r="K899" s="36"/>
      <c r="L899" s="320"/>
      <c r="M899" s="36"/>
      <c r="N899" s="36"/>
      <c r="O899" s="36"/>
      <c r="P899" s="36"/>
      <c r="Q899" s="36"/>
      <c r="R899" s="321"/>
      <c r="S899" s="321"/>
      <c r="T899" s="218"/>
      <c r="U899" s="322"/>
      <c r="V899" s="218"/>
      <c r="W899" s="218"/>
      <c r="X899" s="218"/>
      <c r="Y899" s="218"/>
      <c r="Z899" s="218"/>
    </row>
    <row r="900" spans="1:26" ht="15.75" customHeight="1">
      <c r="A900" s="36"/>
      <c r="B900" s="36"/>
      <c r="C900" s="36"/>
      <c r="D900" s="36"/>
      <c r="E900" s="36"/>
      <c r="F900" s="36"/>
      <c r="G900" s="36"/>
      <c r="H900" s="36"/>
      <c r="I900" s="36"/>
      <c r="J900" s="36"/>
      <c r="K900" s="36"/>
      <c r="L900" s="320"/>
      <c r="M900" s="36"/>
      <c r="N900" s="36"/>
      <c r="O900" s="36"/>
      <c r="P900" s="36"/>
      <c r="Q900" s="36"/>
      <c r="R900" s="321"/>
      <c r="S900" s="321"/>
      <c r="T900" s="218"/>
      <c r="U900" s="322"/>
      <c r="V900" s="218"/>
      <c r="W900" s="218"/>
      <c r="X900" s="218"/>
      <c r="Y900" s="218"/>
      <c r="Z900" s="218"/>
    </row>
    <row r="901" spans="1:26" ht="15.75" customHeight="1">
      <c r="A901" s="36"/>
      <c r="B901" s="36"/>
      <c r="C901" s="36"/>
      <c r="D901" s="36"/>
      <c r="E901" s="36"/>
      <c r="F901" s="36"/>
      <c r="G901" s="36"/>
      <c r="H901" s="36"/>
      <c r="I901" s="36"/>
      <c r="J901" s="36"/>
      <c r="K901" s="36"/>
      <c r="L901" s="320"/>
      <c r="M901" s="36"/>
      <c r="N901" s="36"/>
      <c r="O901" s="36"/>
      <c r="P901" s="36"/>
      <c r="Q901" s="36"/>
      <c r="R901" s="321"/>
      <c r="S901" s="321"/>
      <c r="T901" s="218"/>
      <c r="U901" s="322"/>
      <c r="V901" s="218"/>
      <c r="W901" s="218"/>
      <c r="X901" s="218"/>
      <c r="Y901" s="218"/>
      <c r="Z901" s="218"/>
    </row>
    <row r="902" spans="1:26" ht="15.75" customHeight="1">
      <c r="A902" s="36"/>
      <c r="B902" s="36"/>
      <c r="C902" s="36"/>
      <c r="D902" s="36"/>
      <c r="E902" s="36"/>
      <c r="F902" s="36"/>
      <c r="G902" s="36"/>
      <c r="H902" s="36"/>
      <c r="I902" s="36"/>
      <c r="J902" s="36"/>
      <c r="K902" s="36"/>
      <c r="L902" s="320"/>
      <c r="M902" s="36"/>
      <c r="N902" s="36"/>
      <c r="O902" s="36"/>
      <c r="P902" s="36"/>
      <c r="Q902" s="36"/>
      <c r="R902" s="321"/>
      <c r="S902" s="321"/>
      <c r="T902" s="218"/>
      <c r="U902" s="322"/>
      <c r="V902" s="218"/>
      <c r="W902" s="218"/>
      <c r="X902" s="218"/>
      <c r="Y902" s="218"/>
      <c r="Z902" s="218"/>
    </row>
    <row r="903" spans="1:26" ht="15.75" customHeight="1">
      <c r="A903" s="36"/>
      <c r="B903" s="36"/>
      <c r="C903" s="36"/>
      <c r="D903" s="36"/>
      <c r="E903" s="36"/>
      <c r="F903" s="36"/>
      <c r="G903" s="36"/>
      <c r="H903" s="36"/>
      <c r="I903" s="36"/>
      <c r="J903" s="36"/>
      <c r="K903" s="36"/>
      <c r="L903" s="320"/>
      <c r="M903" s="36"/>
      <c r="N903" s="36"/>
      <c r="O903" s="36"/>
      <c r="P903" s="36"/>
      <c r="Q903" s="36"/>
      <c r="R903" s="321"/>
      <c r="S903" s="321"/>
      <c r="T903" s="218"/>
      <c r="U903" s="322"/>
      <c r="V903" s="218"/>
      <c r="W903" s="218"/>
      <c r="X903" s="218"/>
      <c r="Y903" s="218"/>
      <c r="Z903" s="218"/>
    </row>
    <row r="904" spans="1:26" ht="15.75" customHeight="1">
      <c r="A904" s="36"/>
      <c r="B904" s="36"/>
      <c r="C904" s="36"/>
      <c r="D904" s="36"/>
      <c r="E904" s="36"/>
      <c r="F904" s="36"/>
      <c r="G904" s="36"/>
      <c r="H904" s="36"/>
      <c r="I904" s="36"/>
      <c r="J904" s="36"/>
      <c r="K904" s="36"/>
      <c r="L904" s="320"/>
      <c r="M904" s="36"/>
      <c r="N904" s="36"/>
      <c r="O904" s="36"/>
      <c r="P904" s="36"/>
      <c r="Q904" s="36"/>
      <c r="R904" s="321"/>
      <c r="S904" s="321"/>
      <c r="T904" s="218"/>
      <c r="U904" s="322"/>
      <c r="V904" s="218"/>
      <c r="W904" s="218"/>
      <c r="X904" s="218"/>
      <c r="Y904" s="218"/>
      <c r="Z904" s="218"/>
    </row>
    <row r="905" spans="1:26" ht="15.75" customHeight="1">
      <c r="A905" s="36"/>
      <c r="B905" s="36"/>
      <c r="C905" s="36"/>
      <c r="D905" s="36"/>
      <c r="E905" s="36"/>
      <c r="F905" s="36"/>
      <c r="G905" s="36"/>
      <c r="H905" s="36"/>
      <c r="I905" s="36"/>
      <c r="J905" s="36"/>
      <c r="K905" s="36"/>
      <c r="L905" s="320"/>
      <c r="M905" s="36"/>
      <c r="N905" s="36"/>
      <c r="O905" s="36"/>
      <c r="P905" s="36"/>
      <c r="Q905" s="36"/>
      <c r="R905" s="321"/>
      <c r="S905" s="321"/>
      <c r="T905" s="218"/>
      <c r="U905" s="322"/>
      <c r="V905" s="218"/>
      <c r="W905" s="218"/>
      <c r="X905" s="218"/>
      <c r="Y905" s="218"/>
      <c r="Z905" s="218"/>
    </row>
    <row r="906" spans="1:26" ht="15.75" customHeight="1">
      <c r="A906" s="36"/>
      <c r="B906" s="36"/>
      <c r="C906" s="36"/>
      <c r="D906" s="36"/>
      <c r="E906" s="36"/>
      <c r="F906" s="36"/>
      <c r="G906" s="36"/>
      <c r="H906" s="36"/>
      <c r="I906" s="36"/>
      <c r="J906" s="36"/>
      <c r="K906" s="36"/>
      <c r="L906" s="320"/>
      <c r="M906" s="36"/>
      <c r="N906" s="36"/>
      <c r="O906" s="36"/>
      <c r="P906" s="36"/>
      <c r="Q906" s="36"/>
      <c r="R906" s="321"/>
      <c r="S906" s="321"/>
      <c r="T906" s="218"/>
      <c r="U906" s="322"/>
      <c r="V906" s="218"/>
      <c r="W906" s="218"/>
      <c r="X906" s="218"/>
      <c r="Y906" s="218"/>
      <c r="Z906" s="218"/>
    </row>
    <row r="907" spans="1:26" ht="15.75" customHeight="1">
      <c r="A907" s="36"/>
      <c r="B907" s="36"/>
      <c r="C907" s="36"/>
      <c r="D907" s="36"/>
      <c r="E907" s="36"/>
      <c r="F907" s="36"/>
      <c r="G907" s="36"/>
      <c r="H907" s="36"/>
      <c r="I907" s="36"/>
      <c r="J907" s="36"/>
      <c r="K907" s="36"/>
      <c r="L907" s="320"/>
      <c r="M907" s="36"/>
      <c r="N907" s="36"/>
      <c r="O907" s="36"/>
      <c r="P907" s="36"/>
      <c r="Q907" s="36"/>
      <c r="R907" s="321"/>
      <c r="S907" s="321"/>
      <c r="T907" s="218"/>
      <c r="U907" s="322"/>
      <c r="V907" s="218"/>
      <c r="W907" s="218"/>
      <c r="X907" s="218"/>
      <c r="Y907" s="218"/>
      <c r="Z907" s="218"/>
    </row>
    <row r="908" spans="1:26" ht="15.75" customHeight="1">
      <c r="A908" s="36"/>
      <c r="B908" s="36"/>
      <c r="C908" s="36"/>
      <c r="D908" s="36"/>
      <c r="E908" s="36"/>
      <c r="F908" s="36"/>
      <c r="G908" s="36"/>
      <c r="H908" s="36"/>
      <c r="I908" s="36"/>
      <c r="J908" s="36"/>
      <c r="K908" s="36"/>
      <c r="L908" s="320"/>
      <c r="M908" s="36"/>
      <c r="N908" s="36"/>
      <c r="O908" s="36"/>
      <c r="P908" s="36"/>
      <c r="Q908" s="36"/>
      <c r="R908" s="321"/>
      <c r="S908" s="321"/>
      <c r="T908" s="218"/>
      <c r="U908" s="322"/>
      <c r="V908" s="218"/>
      <c r="W908" s="218"/>
      <c r="X908" s="218"/>
      <c r="Y908" s="218"/>
      <c r="Z908" s="218"/>
    </row>
    <row r="909" spans="1:26" ht="15.75" customHeight="1">
      <c r="A909" s="36"/>
      <c r="B909" s="36"/>
      <c r="C909" s="36"/>
      <c r="D909" s="36"/>
      <c r="E909" s="36"/>
      <c r="F909" s="36"/>
      <c r="G909" s="36"/>
      <c r="H909" s="36"/>
      <c r="I909" s="36"/>
      <c r="J909" s="36"/>
      <c r="K909" s="36"/>
      <c r="L909" s="320"/>
      <c r="M909" s="36"/>
      <c r="N909" s="36"/>
      <c r="O909" s="36"/>
      <c r="P909" s="36"/>
      <c r="Q909" s="36"/>
      <c r="R909" s="321"/>
      <c r="S909" s="321"/>
      <c r="T909" s="218"/>
      <c r="U909" s="322"/>
      <c r="V909" s="218"/>
      <c r="W909" s="218"/>
      <c r="X909" s="218"/>
      <c r="Y909" s="218"/>
      <c r="Z909" s="218"/>
    </row>
    <row r="910" spans="1:26" ht="15.75" customHeight="1">
      <c r="A910" s="36"/>
      <c r="B910" s="36"/>
      <c r="C910" s="36"/>
      <c r="D910" s="36"/>
      <c r="E910" s="36"/>
      <c r="F910" s="36"/>
      <c r="G910" s="36"/>
      <c r="H910" s="36"/>
      <c r="I910" s="36"/>
      <c r="J910" s="36"/>
      <c r="K910" s="36"/>
      <c r="L910" s="320"/>
      <c r="M910" s="36"/>
      <c r="N910" s="36"/>
      <c r="O910" s="36"/>
      <c r="P910" s="36"/>
      <c r="Q910" s="36"/>
      <c r="R910" s="321"/>
      <c r="S910" s="321"/>
      <c r="T910" s="218"/>
      <c r="U910" s="322"/>
      <c r="V910" s="218"/>
      <c r="W910" s="218"/>
      <c r="X910" s="218"/>
      <c r="Y910" s="218"/>
      <c r="Z910" s="218"/>
    </row>
    <row r="911" spans="1:26" ht="15.75" customHeight="1">
      <c r="A911" s="36"/>
      <c r="B911" s="36"/>
      <c r="C911" s="36"/>
      <c r="D911" s="36"/>
      <c r="E911" s="36"/>
      <c r="F911" s="36"/>
      <c r="G911" s="36"/>
      <c r="H911" s="36"/>
      <c r="I911" s="36"/>
      <c r="J911" s="36"/>
      <c r="K911" s="36"/>
      <c r="L911" s="320"/>
      <c r="M911" s="36"/>
      <c r="N911" s="36"/>
      <c r="O911" s="36"/>
      <c r="P911" s="36"/>
      <c r="Q911" s="36"/>
      <c r="R911" s="321"/>
      <c r="S911" s="321"/>
      <c r="T911" s="218"/>
      <c r="U911" s="322"/>
      <c r="V911" s="218"/>
      <c r="W911" s="218"/>
      <c r="X911" s="218"/>
      <c r="Y911" s="218"/>
      <c r="Z911" s="218"/>
    </row>
    <row r="912" spans="1:26" ht="15.75" customHeight="1">
      <c r="A912" s="36"/>
      <c r="B912" s="36"/>
      <c r="C912" s="36"/>
      <c r="D912" s="36"/>
      <c r="E912" s="36"/>
      <c r="F912" s="36"/>
      <c r="G912" s="36"/>
      <c r="H912" s="36"/>
      <c r="I912" s="36"/>
      <c r="J912" s="36"/>
      <c r="K912" s="36"/>
      <c r="L912" s="320"/>
      <c r="M912" s="36"/>
      <c r="N912" s="36"/>
      <c r="O912" s="36"/>
      <c r="P912" s="36"/>
      <c r="Q912" s="36"/>
      <c r="R912" s="321"/>
      <c r="S912" s="321"/>
      <c r="T912" s="218"/>
      <c r="U912" s="322"/>
      <c r="V912" s="218"/>
      <c r="W912" s="218"/>
      <c r="X912" s="218"/>
      <c r="Y912" s="218"/>
      <c r="Z912" s="218"/>
    </row>
    <row r="913" spans="1:26" ht="15.75" customHeight="1">
      <c r="A913" s="36"/>
      <c r="B913" s="36"/>
      <c r="C913" s="36"/>
      <c r="D913" s="36"/>
      <c r="E913" s="36"/>
      <c r="F913" s="36"/>
      <c r="G913" s="36"/>
      <c r="H913" s="36"/>
      <c r="I913" s="36"/>
      <c r="J913" s="36"/>
      <c r="K913" s="36"/>
      <c r="L913" s="320"/>
      <c r="M913" s="36"/>
      <c r="N913" s="36"/>
      <c r="O913" s="36"/>
      <c r="P913" s="36"/>
      <c r="Q913" s="36"/>
      <c r="R913" s="321"/>
      <c r="S913" s="321"/>
      <c r="T913" s="218"/>
      <c r="U913" s="322"/>
      <c r="V913" s="218"/>
      <c r="W913" s="218"/>
      <c r="X913" s="218"/>
      <c r="Y913" s="218"/>
      <c r="Z913" s="218"/>
    </row>
    <row r="914" spans="1:26" ht="15.75" customHeight="1">
      <c r="A914" s="36"/>
      <c r="B914" s="36"/>
      <c r="C914" s="36"/>
      <c r="D914" s="36"/>
      <c r="E914" s="36"/>
      <c r="F914" s="36"/>
      <c r="G914" s="36"/>
      <c r="H914" s="36"/>
      <c r="I914" s="36"/>
      <c r="J914" s="36"/>
      <c r="K914" s="36"/>
      <c r="L914" s="320"/>
      <c r="M914" s="36"/>
      <c r="N914" s="36"/>
      <c r="O914" s="36"/>
      <c r="P914" s="36"/>
      <c r="Q914" s="36"/>
      <c r="R914" s="321"/>
      <c r="S914" s="321"/>
      <c r="T914" s="218"/>
      <c r="U914" s="322"/>
      <c r="V914" s="218"/>
      <c r="W914" s="218"/>
      <c r="X914" s="218"/>
      <c r="Y914" s="218"/>
      <c r="Z914" s="218"/>
    </row>
    <row r="915" spans="1:26" ht="15.75" customHeight="1">
      <c r="A915" s="36"/>
      <c r="B915" s="36"/>
      <c r="C915" s="36"/>
      <c r="D915" s="36"/>
      <c r="E915" s="36"/>
      <c r="F915" s="36"/>
      <c r="G915" s="36"/>
      <c r="H915" s="36"/>
      <c r="I915" s="36"/>
      <c r="J915" s="36"/>
      <c r="K915" s="36"/>
      <c r="L915" s="320"/>
      <c r="M915" s="36"/>
      <c r="N915" s="36"/>
      <c r="O915" s="36"/>
      <c r="P915" s="36"/>
      <c r="Q915" s="36"/>
      <c r="R915" s="321"/>
      <c r="S915" s="321"/>
      <c r="T915" s="218"/>
      <c r="U915" s="322"/>
      <c r="V915" s="218"/>
      <c r="W915" s="218"/>
      <c r="X915" s="218"/>
      <c r="Y915" s="218"/>
      <c r="Z915" s="218"/>
    </row>
    <row r="916" spans="1:26" ht="15.75" customHeight="1">
      <c r="A916" s="36"/>
      <c r="B916" s="36"/>
      <c r="C916" s="36"/>
      <c r="D916" s="36"/>
      <c r="E916" s="36"/>
      <c r="F916" s="36"/>
      <c r="G916" s="36"/>
      <c r="H916" s="36"/>
      <c r="I916" s="36"/>
      <c r="J916" s="36"/>
      <c r="K916" s="36"/>
      <c r="L916" s="320"/>
      <c r="M916" s="36"/>
      <c r="N916" s="36"/>
      <c r="O916" s="36"/>
      <c r="P916" s="36"/>
      <c r="Q916" s="36"/>
      <c r="R916" s="321"/>
      <c r="S916" s="321"/>
      <c r="T916" s="218"/>
      <c r="U916" s="322"/>
      <c r="V916" s="218"/>
      <c r="W916" s="218"/>
      <c r="X916" s="218"/>
      <c r="Y916" s="218"/>
      <c r="Z916" s="218"/>
    </row>
    <row r="917" spans="1:26" ht="15.75" customHeight="1">
      <c r="A917" s="36"/>
      <c r="B917" s="36"/>
      <c r="C917" s="36"/>
      <c r="D917" s="36"/>
      <c r="E917" s="36"/>
      <c r="F917" s="36"/>
      <c r="G917" s="36"/>
      <c r="H917" s="36"/>
      <c r="I917" s="36"/>
      <c r="J917" s="36"/>
      <c r="K917" s="36"/>
      <c r="L917" s="320"/>
      <c r="M917" s="36"/>
      <c r="N917" s="36"/>
      <c r="O917" s="36"/>
      <c r="P917" s="36"/>
      <c r="Q917" s="36"/>
      <c r="R917" s="321"/>
      <c r="S917" s="321"/>
      <c r="T917" s="218"/>
      <c r="U917" s="322"/>
      <c r="V917" s="218"/>
      <c r="W917" s="218"/>
      <c r="X917" s="218"/>
      <c r="Y917" s="218"/>
      <c r="Z917" s="218"/>
    </row>
    <row r="918" spans="1:26" ht="15.75" customHeight="1">
      <c r="A918" s="36"/>
      <c r="B918" s="36"/>
      <c r="C918" s="36"/>
      <c r="D918" s="36"/>
      <c r="E918" s="36"/>
      <c r="F918" s="36"/>
      <c r="G918" s="36"/>
      <c r="H918" s="36"/>
      <c r="I918" s="36"/>
      <c r="J918" s="36"/>
      <c r="K918" s="36"/>
      <c r="L918" s="320"/>
      <c r="M918" s="36"/>
      <c r="N918" s="36"/>
      <c r="O918" s="36"/>
      <c r="P918" s="36"/>
      <c r="Q918" s="36"/>
      <c r="R918" s="321"/>
      <c r="S918" s="321"/>
      <c r="T918" s="218"/>
      <c r="U918" s="322"/>
      <c r="V918" s="218"/>
      <c r="W918" s="218"/>
      <c r="X918" s="218"/>
      <c r="Y918" s="218"/>
      <c r="Z918" s="218"/>
    </row>
    <row r="919" spans="1:26" ht="15.75" customHeight="1">
      <c r="A919" s="36"/>
      <c r="B919" s="36"/>
      <c r="C919" s="36"/>
      <c r="D919" s="36"/>
      <c r="E919" s="36"/>
      <c r="F919" s="36"/>
      <c r="G919" s="36"/>
      <c r="H919" s="36"/>
      <c r="I919" s="36"/>
      <c r="J919" s="36"/>
      <c r="K919" s="36"/>
      <c r="L919" s="320"/>
      <c r="M919" s="36"/>
      <c r="N919" s="36"/>
      <c r="O919" s="36"/>
      <c r="P919" s="36"/>
      <c r="Q919" s="36"/>
      <c r="R919" s="321"/>
      <c r="S919" s="321"/>
      <c r="T919" s="218"/>
      <c r="U919" s="322"/>
      <c r="V919" s="218"/>
      <c r="W919" s="218"/>
      <c r="X919" s="218"/>
      <c r="Y919" s="218"/>
      <c r="Z919" s="218"/>
    </row>
    <row r="920" spans="1:26" ht="15.75" customHeight="1">
      <c r="A920" s="36"/>
      <c r="B920" s="36"/>
      <c r="C920" s="36"/>
      <c r="D920" s="36"/>
      <c r="E920" s="36"/>
      <c r="F920" s="36"/>
      <c r="G920" s="36"/>
      <c r="H920" s="36"/>
      <c r="I920" s="36"/>
      <c r="J920" s="36"/>
      <c r="K920" s="36"/>
      <c r="L920" s="320"/>
      <c r="M920" s="36"/>
      <c r="N920" s="36"/>
      <c r="O920" s="36"/>
      <c r="P920" s="36"/>
      <c r="Q920" s="36"/>
      <c r="R920" s="321"/>
      <c r="S920" s="321"/>
      <c r="T920" s="218"/>
      <c r="U920" s="322"/>
      <c r="V920" s="218"/>
      <c r="W920" s="218"/>
      <c r="X920" s="218"/>
      <c r="Y920" s="218"/>
      <c r="Z920" s="218"/>
    </row>
    <row r="921" spans="1:26" ht="15.75" customHeight="1">
      <c r="A921" s="36"/>
      <c r="B921" s="36"/>
      <c r="C921" s="36"/>
      <c r="D921" s="36"/>
      <c r="E921" s="36"/>
      <c r="F921" s="36"/>
      <c r="G921" s="36"/>
      <c r="H921" s="36"/>
      <c r="I921" s="36"/>
      <c r="J921" s="36"/>
      <c r="K921" s="36"/>
      <c r="L921" s="320"/>
      <c r="M921" s="36"/>
      <c r="N921" s="36"/>
      <c r="O921" s="36"/>
      <c r="P921" s="36"/>
      <c r="Q921" s="36"/>
      <c r="R921" s="321"/>
      <c r="S921" s="321"/>
      <c r="T921" s="218"/>
      <c r="U921" s="322"/>
      <c r="V921" s="218"/>
      <c r="W921" s="218"/>
      <c r="X921" s="218"/>
      <c r="Y921" s="218"/>
      <c r="Z921" s="218"/>
    </row>
    <row r="922" spans="1:26" ht="15.75" customHeight="1">
      <c r="A922" s="36"/>
      <c r="B922" s="36"/>
      <c r="C922" s="36"/>
      <c r="D922" s="36"/>
      <c r="E922" s="36"/>
      <c r="F922" s="36"/>
      <c r="G922" s="36"/>
      <c r="H922" s="36"/>
      <c r="I922" s="36"/>
      <c r="J922" s="36"/>
      <c r="K922" s="36"/>
      <c r="L922" s="320"/>
      <c r="M922" s="36"/>
      <c r="N922" s="36"/>
      <c r="O922" s="36"/>
      <c r="P922" s="36"/>
      <c r="Q922" s="36"/>
      <c r="R922" s="321"/>
      <c r="S922" s="321"/>
      <c r="T922" s="218"/>
      <c r="U922" s="322"/>
      <c r="V922" s="218"/>
      <c r="W922" s="218"/>
      <c r="X922" s="218"/>
      <c r="Y922" s="218"/>
      <c r="Z922" s="218"/>
    </row>
    <row r="923" spans="1:26" ht="15.75" customHeight="1">
      <c r="A923" s="36"/>
      <c r="B923" s="36"/>
      <c r="C923" s="36"/>
      <c r="D923" s="36"/>
      <c r="E923" s="36"/>
      <c r="F923" s="36"/>
      <c r="G923" s="36"/>
      <c r="H923" s="36"/>
      <c r="I923" s="36"/>
      <c r="J923" s="36"/>
      <c r="K923" s="36"/>
      <c r="L923" s="320"/>
      <c r="M923" s="36"/>
      <c r="N923" s="36"/>
      <c r="O923" s="36"/>
      <c r="P923" s="36"/>
      <c r="Q923" s="36"/>
      <c r="R923" s="321"/>
      <c r="S923" s="321"/>
      <c r="T923" s="218"/>
      <c r="U923" s="322"/>
      <c r="V923" s="218"/>
      <c r="W923" s="218"/>
      <c r="X923" s="218"/>
      <c r="Y923" s="218"/>
      <c r="Z923" s="218"/>
    </row>
    <row r="924" spans="1:26" ht="15.75" customHeight="1">
      <c r="A924" s="36"/>
      <c r="B924" s="36"/>
      <c r="C924" s="36"/>
      <c r="D924" s="36"/>
      <c r="E924" s="36"/>
      <c r="F924" s="36"/>
      <c r="G924" s="36"/>
      <c r="H924" s="36"/>
      <c r="I924" s="36"/>
      <c r="J924" s="36"/>
      <c r="K924" s="36"/>
      <c r="L924" s="320"/>
      <c r="M924" s="36"/>
      <c r="N924" s="36"/>
      <c r="O924" s="36"/>
      <c r="P924" s="36"/>
      <c r="Q924" s="36"/>
      <c r="R924" s="321"/>
      <c r="S924" s="321"/>
      <c r="T924" s="218"/>
      <c r="U924" s="322"/>
      <c r="V924" s="218"/>
      <c r="W924" s="218"/>
      <c r="X924" s="218"/>
      <c r="Y924" s="218"/>
      <c r="Z924" s="218"/>
    </row>
    <row r="925" spans="1:26" ht="15.75" customHeight="1">
      <c r="A925" s="36"/>
      <c r="B925" s="36"/>
      <c r="C925" s="36"/>
      <c r="D925" s="36"/>
      <c r="E925" s="36"/>
      <c r="F925" s="36"/>
      <c r="G925" s="36"/>
      <c r="H925" s="36"/>
      <c r="I925" s="36"/>
      <c r="J925" s="36"/>
      <c r="K925" s="36"/>
      <c r="L925" s="320"/>
      <c r="M925" s="36"/>
      <c r="N925" s="36"/>
      <c r="O925" s="36"/>
      <c r="P925" s="36"/>
      <c r="Q925" s="36"/>
      <c r="R925" s="321"/>
      <c r="S925" s="321"/>
      <c r="T925" s="218"/>
      <c r="U925" s="322"/>
      <c r="V925" s="218"/>
      <c r="W925" s="218"/>
      <c r="X925" s="218"/>
      <c r="Y925" s="218"/>
      <c r="Z925" s="218"/>
    </row>
    <row r="926" spans="1:26" ht="15.75" customHeight="1">
      <c r="A926" s="36"/>
      <c r="B926" s="36"/>
      <c r="C926" s="36"/>
      <c r="D926" s="36"/>
      <c r="E926" s="36"/>
      <c r="F926" s="36"/>
      <c r="G926" s="36"/>
      <c r="H926" s="36"/>
      <c r="I926" s="36"/>
      <c r="J926" s="36"/>
      <c r="K926" s="36"/>
      <c r="L926" s="320"/>
      <c r="M926" s="36"/>
      <c r="N926" s="36"/>
      <c r="O926" s="36"/>
      <c r="P926" s="36"/>
      <c r="Q926" s="36"/>
      <c r="R926" s="321"/>
      <c r="S926" s="321"/>
      <c r="T926" s="218"/>
      <c r="U926" s="322"/>
      <c r="V926" s="218"/>
      <c r="W926" s="218"/>
      <c r="X926" s="218"/>
      <c r="Y926" s="218"/>
      <c r="Z926" s="218"/>
    </row>
    <row r="927" spans="1:26" ht="15.75" customHeight="1">
      <c r="A927" s="36"/>
      <c r="B927" s="36"/>
      <c r="C927" s="36"/>
      <c r="D927" s="36"/>
      <c r="E927" s="36"/>
      <c r="F927" s="36"/>
      <c r="G927" s="36"/>
      <c r="H927" s="36"/>
      <c r="I927" s="36"/>
      <c r="J927" s="36"/>
      <c r="K927" s="36"/>
      <c r="L927" s="320"/>
      <c r="M927" s="36"/>
      <c r="N927" s="36"/>
      <c r="O927" s="36"/>
      <c r="P927" s="36"/>
      <c r="Q927" s="36"/>
      <c r="R927" s="321"/>
      <c r="S927" s="321"/>
      <c r="T927" s="218"/>
      <c r="U927" s="322"/>
      <c r="V927" s="218"/>
      <c r="W927" s="218"/>
      <c r="X927" s="218"/>
      <c r="Y927" s="218"/>
      <c r="Z927" s="218"/>
    </row>
    <row r="928" spans="1:26" ht="15.75" customHeight="1">
      <c r="A928" s="36"/>
      <c r="B928" s="36"/>
      <c r="C928" s="36"/>
      <c r="D928" s="36"/>
      <c r="E928" s="36"/>
      <c r="F928" s="36"/>
      <c r="G928" s="36"/>
      <c r="H928" s="36"/>
      <c r="I928" s="36"/>
      <c r="J928" s="36"/>
      <c r="K928" s="36"/>
      <c r="L928" s="320"/>
      <c r="M928" s="36"/>
      <c r="N928" s="36"/>
      <c r="O928" s="36"/>
      <c r="P928" s="36"/>
      <c r="Q928" s="36"/>
      <c r="R928" s="321"/>
      <c r="S928" s="321"/>
      <c r="T928" s="218"/>
      <c r="U928" s="322"/>
      <c r="V928" s="218"/>
      <c r="W928" s="218"/>
      <c r="X928" s="218"/>
      <c r="Y928" s="218"/>
      <c r="Z928" s="218"/>
    </row>
    <row r="929" spans="1:26" ht="15.75" customHeight="1">
      <c r="A929" s="36"/>
      <c r="B929" s="36"/>
      <c r="C929" s="36"/>
      <c r="D929" s="36"/>
      <c r="E929" s="36"/>
      <c r="F929" s="36"/>
      <c r="G929" s="36"/>
      <c r="H929" s="36"/>
      <c r="I929" s="36"/>
      <c r="J929" s="36"/>
      <c r="K929" s="36"/>
      <c r="L929" s="320"/>
      <c r="M929" s="36"/>
      <c r="N929" s="36"/>
      <c r="O929" s="36"/>
      <c r="P929" s="36"/>
      <c r="Q929" s="36"/>
      <c r="R929" s="321"/>
      <c r="S929" s="321"/>
      <c r="T929" s="218"/>
      <c r="U929" s="322"/>
      <c r="V929" s="218"/>
      <c r="W929" s="218"/>
      <c r="X929" s="218"/>
      <c r="Y929" s="218"/>
      <c r="Z929" s="218"/>
    </row>
    <row r="930" spans="1:26" ht="15.75" customHeight="1">
      <c r="A930" s="36"/>
      <c r="B930" s="36"/>
      <c r="C930" s="36"/>
      <c r="D930" s="36"/>
      <c r="E930" s="36"/>
      <c r="F930" s="36"/>
      <c r="G930" s="36"/>
      <c r="H930" s="36"/>
      <c r="I930" s="36"/>
      <c r="J930" s="36"/>
      <c r="K930" s="36"/>
      <c r="L930" s="320"/>
      <c r="M930" s="36"/>
      <c r="N930" s="36"/>
      <c r="O930" s="36"/>
      <c r="P930" s="36"/>
      <c r="Q930" s="36"/>
      <c r="R930" s="321"/>
      <c r="S930" s="321"/>
      <c r="T930" s="218"/>
      <c r="U930" s="322"/>
      <c r="V930" s="218"/>
      <c r="W930" s="218"/>
      <c r="X930" s="218"/>
      <c r="Y930" s="218"/>
      <c r="Z930" s="218"/>
    </row>
    <row r="931" spans="1:26" ht="15.75" customHeight="1">
      <c r="A931" s="36"/>
      <c r="B931" s="36"/>
      <c r="C931" s="36"/>
      <c r="D931" s="36"/>
      <c r="E931" s="36"/>
      <c r="F931" s="36"/>
      <c r="G931" s="36"/>
      <c r="H931" s="36"/>
      <c r="I931" s="36"/>
      <c r="J931" s="36"/>
      <c r="K931" s="36"/>
      <c r="L931" s="320"/>
      <c r="M931" s="36"/>
      <c r="N931" s="36"/>
      <c r="O931" s="36"/>
      <c r="P931" s="36"/>
      <c r="Q931" s="36"/>
      <c r="R931" s="321"/>
      <c r="S931" s="321"/>
      <c r="T931" s="218"/>
      <c r="U931" s="322"/>
      <c r="V931" s="218"/>
      <c r="W931" s="218"/>
      <c r="X931" s="218"/>
      <c r="Y931" s="218"/>
      <c r="Z931" s="218"/>
    </row>
    <row r="932" spans="1:26" ht="15.75" customHeight="1">
      <c r="A932" s="36"/>
      <c r="B932" s="36"/>
      <c r="C932" s="36"/>
      <c r="D932" s="36"/>
      <c r="E932" s="36"/>
      <c r="F932" s="36"/>
      <c r="G932" s="36"/>
      <c r="H932" s="36"/>
      <c r="I932" s="36"/>
      <c r="J932" s="36"/>
      <c r="K932" s="36"/>
      <c r="L932" s="320"/>
      <c r="M932" s="36"/>
      <c r="N932" s="36"/>
      <c r="O932" s="36"/>
      <c r="P932" s="36"/>
      <c r="Q932" s="36"/>
      <c r="R932" s="321"/>
      <c r="S932" s="321"/>
      <c r="T932" s="218"/>
      <c r="U932" s="322"/>
      <c r="V932" s="218"/>
      <c r="W932" s="218"/>
      <c r="X932" s="218"/>
      <c r="Y932" s="218"/>
      <c r="Z932" s="218"/>
    </row>
    <row r="933" spans="1:26" ht="15.75" customHeight="1">
      <c r="A933" s="36"/>
      <c r="B933" s="36"/>
      <c r="C933" s="36"/>
      <c r="D933" s="36"/>
      <c r="E933" s="36"/>
      <c r="F933" s="36"/>
      <c r="G933" s="36"/>
      <c r="H933" s="36"/>
      <c r="I933" s="36"/>
      <c r="J933" s="36"/>
      <c r="K933" s="36"/>
      <c r="L933" s="320"/>
      <c r="M933" s="36"/>
      <c r="N933" s="36"/>
      <c r="O933" s="36"/>
      <c r="P933" s="36"/>
      <c r="Q933" s="36"/>
      <c r="R933" s="321"/>
      <c r="S933" s="321"/>
      <c r="T933" s="218"/>
      <c r="U933" s="322"/>
      <c r="V933" s="218"/>
      <c r="W933" s="218"/>
      <c r="X933" s="218"/>
      <c r="Y933" s="218"/>
      <c r="Z933" s="218"/>
    </row>
    <row r="934" spans="1:26" ht="15.75" customHeight="1">
      <c r="A934" s="36"/>
      <c r="B934" s="36"/>
      <c r="C934" s="36"/>
      <c r="D934" s="36"/>
      <c r="E934" s="36"/>
      <c r="F934" s="36"/>
      <c r="G934" s="36"/>
      <c r="H934" s="36"/>
      <c r="I934" s="36"/>
      <c r="J934" s="36"/>
      <c r="K934" s="36"/>
      <c r="L934" s="320"/>
      <c r="M934" s="36"/>
      <c r="N934" s="36"/>
      <c r="O934" s="36"/>
      <c r="P934" s="36"/>
      <c r="Q934" s="36"/>
      <c r="R934" s="321"/>
      <c r="S934" s="321"/>
      <c r="T934" s="218"/>
      <c r="U934" s="322"/>
      <c r="V934" s="218"/>
      <c r="W934" s="218"/>
      <c r="X934" s="218"/>
      <c r="Y934" s="218"/>
      <c r="Z934" s="218"/>
    </row>
    <row r="935" spans="1:26" ht="15.75" customHeight="1">
      <c r="A935" s="36"/>
      <c r="B935" s="36"/>
      <c r="C935" s="36"/>
      <c r="D935" s="36"/>
      <c r="E935" s="36"/>
      <c r="F935" s="36"/>
      <c r="G935" s="36"/>
      <c r="H935" s="36"/>
      <c r="I935" s="36"/>
      <c r="J935" s="36"/>
      <c r="K935" s="36"/>
      <c r="L935" s="320"/>
      <c r="M935" s="36"/>
      <c r="N935" s="36"/>
      <c r="O935" s="36"/>
      <c r="P935" s="36"/>
      <c r="Q935" s="36"/>
      <c r="R935" s="321"/>
      <c r="S935" s="321"/>
      <c r="T935" s="218"/>
      <c r="U935" s="322"/>
      <c r="V935" s="218"/>
      <c r="W935" s="218"/>
      <c r="X935" s="218"/>
      <c r="Y935" s="218"/>
      <c r="Z935" s="218"/>
    </row>
    <row r="936" spans="1:26" ht="15.75" customHeight="1">
      <c r="A936" s="36"/>
      <c r="B936" s="36"/>
      <c r="C936" s="36"/>
      <c r="D936" s="36"/>
      <c r="E936" s="36"/>
      <c r="F936" s="36"/>
      <c r="G936" s="36"/>
      <c r="H936" s="36"/>
      <c r="I936" s="36"/>
      <c r="J936" s="36"/>
      <c r="K936" s="36"/>
      <c r="L936" s="320"/>
      <c r="M936" s="36"/>
      <c r="N936" s="36"/>
      <c r="O936" s="36"/>
      <c r="P936" s="36"/>
      <c r="Q936" s="36"/>
      <c r="R936" s="321"/>
      <c r="S936" s="321"/>
      <c r="T936" s="218"/>
      <c r="U936" s="322"/>
      <c r="V936" s="218"/>
      <c r="W936" s="218"/>
      <c r="X936" s="218"/>
      <c r="Y936" s="218"/>
      <c r="Z936" s="218"/>
    </row>
    <row r="937" spans="1:26" ht="15.75" customHeight="1">
      <c r="A937" s="36"/>
      <c r="B937" s="36"/>
      <c r="C937" s="36"/>
      <c r="D937" s="36"/>
      <c r="E937" s="36"/>
      <c r="F937" s="36"/>
      <c r="G937" s="36"/>
      <c r="H937" s="36"/>
      <c r="I937" s="36"/>
      <c r="J937" s="36"/>
      <c r="K937" s="36"/>
      <c r="L937" s="320"/>
      <c r="M937" s="36"/>
      <c r="N937" s="36"/>
      <c r="O937" s="36"/>
      <c r="P937" s="36"/>
      <c r="Q937" s="36"/>
      <c r="R937" s="321"/>
      <c r="S937" s="321"/>
      <c r="T937" s="218"/>
      <c r="U937" s="322"/>
      <c r="V937" s="218"/>
      <c r="W937" s="218"/>
      <c r="X937" s="218"/>
      <c r="Y937" s="218"/>
      <c r="Z937" s="218"/>
    </row>
    <row r="938" spans="1:26" ht="15.75" customHeight="1">
      <c r="A938" s="36"/>
      <c r="B938" s="36"/>
      <c r="C938" s="36"/>
      <c r="D938" s="36"/>
      <c r="E938" s="36"/>
      <c r="F938" s="36"/>
      <c r="G938" s="36"/>
      <c r="H938" s="36"/>
      <c r="I938" s="36"/>
      <c r="J938" s="36"/>
      <c r="K938" s="36"/>
      <c r="L938" s="320"/>
      <c r="M938" s="36"/>
      <c r="N938" s="36"/>
      <c r="O938" s="36"/>
      <c r="P938" s="36"/>
      <c r="Q938" s="36"/>
      <c r="R938" s="321"/>
      <c r="S938" s="321"/>
      <c r="T938" s="218"/>
      <c r="U938" s="322"/>
      <c r="V938" s="218"/>
      <c r="W938" s="218"/>
      <c r="X938" s="218"/>
      <c r="Y938" s="218"/>
      <c r="Z938" s="218"/>
    </row>
    <row r="939" spans="1:26" ht="15.75" customHeight="1">
      <c r="A939" s="36"/>
      <c r="B939" s="36"/>
      <c r="C939" s="36"/>
      <c r="D939" s="36"/>
      <c r="E939" s="36"/>
      <c r="F939" s="36"/>
      <c r="G939" s="36"/>
      <c r="H939" s="36"/>
      <c r="I939" s="36"/>
      <c r="J939" s="36"/>
      <c r="K939" s="36"/>
      <c r="L939" s="320"/>
      <c r="M939" s="36"/>
      <c r="N939" s="36"/>
      <c r="O939" s="36"/>
      <c r="P939" s="36"/>
      <c r="Q939" s="36"/>
      <c r="R939" s="321"/>
      <c r="S939" s="321"/>
      <c r="T939" s="218"/>
      <c r="U939" s="322"/>
      <c r="V939" s="218"/>
      <c r="W939" s="218"/>
      <c r="X939" s="218"/>
      <c r="Y939" s="218"/>
      <c r="Z939" s="218"/>
    </row>
    <row r="940" spans="1:26" ht="15.75" customHeight="1">
      <c r="A940" s="36"/>
      <c r="B940" s="36"/>
      <c r="C940" s="36"/>
      <c r="D940" s="36"/>
      <c r="E940" s="36"/>
      <c r="F940" s="36"/>
      <c r="G940" s="36"/>
      <c r="H940" s="36"/>
      <c r="I940" s="36"/>
      <c r="J940" s="36"/>
      <c r="K940" s="36"/>
      <c r="L940" s="320"/>
      <c r="M940" s="36"/>
      <c r="N940" s="36"/>
      <c r="O940" s="36"/>
      <c r="P940" s="36"/>
      <c r="Q940" s="36"/>
      <c r="R940" s="321"/>
      <c r="S940" s="321"/>
      <c r="T940" s="218"/>
      <c r="U940" s="322"/>
      <c r="V940" s="218"/>
      <c r="W940" s="218"/>
      <c r="X940" s="218"/>
      <c r="Y940" s="218"/>
      <c r="Z940" s="218"/>
    </row>
    <row r="941" spans="1:26" ht="15.75" customHeight="1">
      <c r="A941" s="36"/>
      <c r="B941" s="36"/>
      <c r="C941" s="36"/>
      <c r="D941" s="36"/>
      <c r="E941" s="36"/>
      <c r="F941" s="36"/>
      <c r="G941" s="36"/>
      <c r="H941" s="36"/>
      <c r="I941" s="36"/>
      <c r="J941" s="36"/>
      <c r="K941" s="36"/>
      <c r="L941" s="320"/>
      <c r="M941" s="36"/>
      <c r="N941" s="36"/>
      <c r="O941" s="36"/>
      <c r="P941" s="36"/>
      <c r="Q941" s="36"/>
      <c r="R941" s="321"/>
      <c r="S941" s="321"/>
      <c r="T941" s="218"/>
      <c r="U941" s="322"/>
      <c r="V941" s="218"/>
      <c r="W941" s="218"/>
      <c r="X941" s="218"/>
      <c r="Y941" s="218"/>
      <c r="Z941" s="218"/>
    </row>
    <row r="942" spans="1:26" ht="15.75" customHeight="1">
      <c r="A942" s="36"/>
      <c r="B942" s="36"/>
      <c r="C942" s="36"/>
      <c r="D942" s="36"/>
      <c r="E942" s="36"/>
      <c r="F942" s="36"/>
      <c r="G942" s="36"/>
      <c r="H942" s="36"/>
      <c r="I942" s="36"/>
      <c r="J942" s="36"/>
      <c r="K942" s="36"/>
      <c r="L942" s="320"/>
      <c r="M942" s="36"/>
      <c r="N942" s="36"/>
      <c r="O942" s="36"/>
      <c r="P942" s="36"/>
      <c r="Q942" s="36"/>
      <c r="R942" s="321"/>
      <c r="S942" s="321"/>
      <c r="T942" s="218"/>
      <c r="U942" s="322"/>
      <c r="V942" s="218"/>
      <c r="W942" s="218"/>
      <c r="X942" s="218"/>
      <c r="Y942" s="218"/>
      <c r="Z942" s="218"/>
    </row>
    <row r="943" spans="1:26" ht="15.75" customHeight="1">
      <c r="A943" s="36"/>
      <c r="B943" s="36"/>
      <c r="C943" s="36"/>
      <c r="D943" s="36"/>
      <c r="E943" s="36"/>
      <c r="F943" s="36"/>
      <c r="G943" s="36"/>
      <c r="H943" s="36"/>
      <c r="I943" s="36"/>
      <c r="J943" s="36"/>
      <c r="K943" s="36"/>
      <c r="L943" s="320"/>
      <c r="M943" s="36"/>
      <c r="N943" s="36"/>
      <c r="O943" s="36"/>
      <c r="P943" s="36"/>
      <c r="Q943" s="36"/>
      <c r="R943" s="321"/>
      <c r="S943" s="321"/>
      <c r="T943" s="218"/>
      <c r="U943" s="322"/>
      <c r="V943" s="218"/>
      <c r="W943" s="218"/>
      <c r="X943" s="218"/>
      <c r="Y943" s="218"/>
      <c r="Z943" s="218"/>
    </row>
    <row r="944" spans="1:26" ht="15.75" customHeight="1">
      <c r="A944" s="36"/>
      <c r="B944" s="36"/>
      <c r="C944" s="36"/>
      <c r="D944" s="36"/>
      <c r="E944" s="36"/>
      <c r="F944" s="36"/>
      <c r="G944" s="36"/>
      <c r="H944" s="36"/>
      <c r="I944" s="36"/>
      <c r="J944" s="36"/>
      <c r="K944" s="36"/>
      <c r="L944" s="320"/>
      <c r="M944" s="36"/>
      <c r="N944" s="36"/>
      <c r="O944" s="36"/>
      <c r="P944" s="36"/>
      <c r="Q944" s="36"/>
      <c r="R944" s="321"/>
      <c r="S944" s="321"/>
      <c r="T944" s="218"/>
      <c r="U944" s="322"/>
      <c r="V944" s="218"/>
      <c r="W944" s="218"/>
      <c r="X944" s="218"/>
      <c r="Y944" s="218"/>
      <c r="Z944" s="218"/>
    </row>
    <row r="945" spans="1:26" ht="15.75" customHeight="1">
      <c r="A945" s="36"/>
      <c r="B945" s="36"/>
      <c r="C945" s="36"/>
      <c r="D945" s="36"/>
      <c r="E945" s="36"/>
      <c r="F945" s="36"/>
      <c r="G945" s="36"/>
      <c r="H945" s="36"/>
      <c r="I945" s="36"/>
      <c r="J945" s="36"/>
      <c r="K945" s="36"/>
      <c r="L945" s="320"/>
      <c r="M945" s="36"/>
      <c r="N945" s="36"/>
      <c r="O945" s="36"/>
      <c r="P945" s="36"/>
      <c r="Q945" s="36"/>
      <c r="R945" s="321"/>
      <c r="S945" s="321"/>
      <c r="T945" s="218"/>
      <c r="U945" s="322"/>
      <c r="V945" s="218"/>
      <c r="W945" s="218"/>
      <c r="X945" s="218"/>
      <c r="Y945" s="218"/>
      <c r="Z945" s="218"/>
    </row>
    <row r="946" spans="1:26" ht="15.75" customHeight="1">
      <c r="A946" s="36"/>
      <c r="B946" s="36"/>
      <c r="C946" s="36"/>
      <c r="D946" s="36"/>
      <c r="E946" s="36"/>
      <c r="F946" s="36"/>
      <c r="G946" s="36"/>
      <c r="H946" s="36"/>
      <c r="I946" s="36"/>
      <c r="J946" s="36"/>
      <c r="K946" s="36"/>
      <c r="L946" s="320"/>
      <c r="M946" s="36"/>
      <c r="N946" s="36"/>
      <c r="O946" s="36"/>
      <c r="P946" s="36"/>
      <c r="Q946" s="36"/>
      <c r="R946" s="321"/>
      <c r="S946" s="321"/>
      <c r="T946" s="218"/>
      <c r="U946" s="322"/>
      <c r="V946" s="218"/>
      <c r="W946" s="218"/>
      <c r="X946" s="218"/>
      <c r="Y946" s="218"/>
      <c r="Z946" s="218"/>
    </row>
    <row r="947" spans="1:26" ht="15.75" customHeight="1">
      <c r="A947" s="36"/>
      <c r="B947" s="36"/>
      <c r="C947" s="36"/>
      <c r="D947" s="36"/>
      <c r="E947" s="36"/>
      <c r="F947" s="36"/>
      <c r="G947" s="36"/>
      <c r="H947" s="36"/>
      <c r="I947" s="36"/>
      <c r="J947" s="36"/>
      <c r="K947" s="36"/>
      <c r="L947" s="320"/>
      <c r="M947" s="36"/>
      <c r="N947" s="36"/>
      <c r="O947" s="36"/>
      <c r="P947" s="36"/>
      <c r="Q947" s="36"/>
      <c r="R947" s="321"/>
      <c r="S947" s="321"/>
      <c r="T947" s="218"/>
      <c r="U947" s="322"/>
      <c r="V947" s="218"/>
      <c r="W947" s="218"/>
      <c r="X947" s="218"/>
      <c r="Y947" s="218"/>
      <c r="Z947" s="218"/>
    </row>
    <row r="948" spans="1:26" ht="15.75" customHeight="1">
      <c r="A948" s="36"/>
      <c r="B948" s="36"/>
      <c r="C948" s="36"/>
      <c r="D948" s="36"/>
      <c r="E948" s="36"/>
      <c r="F948" s="36"/>
      <c r="G948" s="36"/>
      <c r="H948" s="36"/>
      <c r="I948" s="36"/>
      <c r="J948" s="36"/>
      <c r="K948" s="36"/>
      <c r="L948" s="320"/>
      <c r="M948" s="36"/>
      <c r="N948" s="36"/>
      <c r="O948" s="36"/>
      <c r="P948" s="36"/>
      <c r="Q948" s="36"/>
      <c r="R948" s="321"/>
      <c r="S948" s="321"/>
      <c r="T948" s="218"/>
      <c r="U948" s="322"/>
      <c r="V948" s="218"/>
      <c r="W948" s="218"/>
      <c r="X948" s="218"/>
      <c r="Y948" s="218"/>
      <c r="Z948" s="218"/>
    </row>
    <row r="949" spans="1:26" ht="15.75" customHeight="1">
      <c r="A949" s="36"/>
      <c r="B949" s="36"/>
      <c r="C949" s="36"/>
      <c r="D949" s="36"/>
      <c r="E949" s="36"/>
      <c r="F949" s="36"/>
      <c r="G949" s="36"/>
      <c r="H949" s="36"/>
      <c r="I949" s="36"/>
      <c r="J949" s="36"/>
      <c r="K949" s="36"/>
      <c r="L949" s="320"/>
      <c r="M949" s="36"/>
      <c r="N949" s="36"/>
      <c r="O949" s="36"/>
      <c r="P949" s="36"/>
      <c r="Q949" s="36"/>
      <c r="R949" s="321"/>
      <c r="S949" s="321"/>
      <c r="T949" s="218"/>
      <c r="U949" s="322"/>
      <c r="V949" s="218"/>
      <c r="W949" s="218"/>
      <c r="X949" s="218"/>
      <c r="Y949" s="218"/>
      <c r="Z949" s="218"/>
    </row>
    <row r="950" spans="1:26" ht="15.75" customHeight="1">
      <c r="A950" s="36"/>
      <c r="B950" s="36"/>
      <c r="C950" s="36"/>
      <c r="D950" s="36"/>
      <c r="E950" s="36"/>
      <c r="F950" s="36"/>
      <c r="G950" s="36"/>
      <c r="H950" s="36"/>
      <c r="I950" s="36"/>
      <c r="J950" s="36"/>
      <c r="K950" s="36"/>
      <c r="L950" s="320"/>
      <c r="M950" s="36"/>
      <c r="N950" s="36"/>
      <c r="O950" s="36"/>
      <c r="P950" s="36"/>
      <c r="Q950" s="36"/>
      <c r="R950" s="321"/>
      <c r="S950" s="321"/>
      <c r="T950" s="218"/>
      <c r="U950" s="322"/>
      <c r="V950" s="218"/>
      <c r="W950" s="218"/>
      <c r="X950" s="218"/>
      <c r="Y950" s="218"/>
      <c r="Z950" s="218"/>
    </row>
    <row r="951" spans="1:26" ht="15.75" customHeight="1">
      <c r="A951" s="36"/>
      <c r="B951" s="36"/>
      <c r="C951" s="36"/>
      <c r="D951" s="36"/>
      <c r="E951" s="36"/>
      <c r="F951" s="36"/>
      <c r="G951" s="36"/>
      <c r="H951" s="36"/>
      <c r="I951" s="36"/>
      <c r="J951" s="36"/>
      <c r="K951" s="36"/>
      <c r="L951" s="320"/>
      <c r="M951" s="36"/>
      <c r="N951" s="36"/>
      <c r="O951" s="36"/>
      <c r="P951" s="36"/>
      <c r="Q951" s="36"/>
      <c r="R951" s="321"/>
      <c r="S951" s="321"/>
      <c r="T951" s="218"/>
      <c r="U951" s="322"/>
      <c r="V951" s="218"/>
      <c r="W951" s="218"/>
      <c r="X951" s="218"/>
      <c r="Y951" s="218"/>
      <c r="Z951" s="218"/>
    </row>
    <row r="952" spans="1:26" ht="15.75" customHeight="1">
      <c r="A952" s="36"/>
      <c r="B952" s="36"/>
      <c r="C952" s="36"/>
      <c r="D952" s="36"/>
      <c r="E952" s="36"/>
      <c r="F952" s="36"/>
      <c r="G952" s="36"/>
      <c r="H952" s="36"/>
      <c r="I952" s="36"/>
      <c r="J952" s="36"/>
      <c r="K952" s="36"/>
      <c r="L952" s="320"/>
      <c r="M952" s="36"/>
      <c r="N952" s="36"/>
      <c r="O952" s="36"/>
      <c r="P952" s="36"/>
      <c r="Q952" s="36"/>
      <c r="R952" s="321"/>
      <c r="S952" s="321"/>
      <c r="T952" s="218"/>
      <c r="U952" s="322"/>
      <c r="V952" s="218"/>
      <c r="W952" s="218"/>
      <c r="X952" s="218"/>
      <c r="Y952" s="218"/>
      <c r="Z952" s="218"/>
    </row>
    <row r="953" spans="1:26" ht="15.75" customHeight="1">
      <c r="A953" s="36"/>
      <c r="B953" s="36"/>
      <c r="C953" s="36"/>
      <c r="D953" s="36"/>
      <c r="E953" s="36"/>
      <c r="F953" s="36"/>
      <c r="G953" s="36"/>
      <c r="H953" s="36"/>
      <c r="I953" s="36"/>
      <c r="J953" s="36"/>
      <c r="K953" s="36"/>
      <c r="L953" s="320"/>
      <c r="M953" s="36"/>
      <c r="N953" s="36"/>
      <c r="O953" s="36"/>
      <c r="P953" s="36"/>
      <c r="Q953" s="36"/>
      <c r="R953" s="321"/>
      <c r="S953" s="321"/>
      <c r="T953" s="218"/>
      <c r="U953" s="322"/>
      <c r="V953" s="218"/>
      <c r="W953" s="218"/>
      <c r="X953" s="218"/>
      <c r="Y953" s="218"/>
      <c r="Z953" s="218"/>
    </row>
    <row r="954" spans="1:26" ht="15.75" customHeight="1">
      <c r="A954" s="36"/>
      <c r="B954" s="36"/>
      <c r="C954" s="36"/>
      <c r="D954" s="36"/>
      <c r="E954" s="36"/>
      <c r="F954" s="36"/>
      <c r="G954" s="36"/>
      <c r="H954" s="36"/>
      <c r="I954" s="36"/>
      <c r="J954" s="36"/>
      <c r="K954" s="36"/>
      <c r="L954" s="320"/>
      <c r="M954" s="36"/>
      <c r="N954" s="36"/>
      <c r="O954" s="36"/>
      <c r="P954" s="36"/>
      <c r="Q954" s="36"/>
      <c r="R954" s="321"/>
      <c r="S954" s="321"/>
      <c r="T954" s="218"/>
      <c r="U954" s="322"/>
      <c r="V954" s="218"/>
      <c r="W954" s="218"/>
      <c r="X954" s="218"/>
      <c r="Y954" s="218"/>
      <c r="Z954" s="218"/>
    </row>
    <row r="955" spans="1:26" ht="15.75" customHeight="1">
      <c r="A955" s="36"/>
      <c r="B955" s="36"/>
      <c r="C955" s="36"/>
      <c r="D955" s="36"/>
      <c r="E955" s="36"/>
      <c r="F955" s="36"/>
      <c r="G955" s="36"/>
      <c r="H955" s="36"/>
      <c r="I955" s="36"/>
      <c r="J955" s="36"/>
      <c r="K955" s="36"/>
      <c r="L955" s="320"/>
      <c r="M955" s="36"/>
      <c r="N955" s="36"/>
      <c r="O955" s="36"/>
      <c r="P955" s="36"/>
      <c r="Q955" s="36"/>
      <c r="R955" s="321"/>
      <c r="S955" s="321"/>
      <c r="T955" s="218"/>
      <c r="U955" s="322"/>
      <c r="V955" s="218"/>
      <c r="W955" s="218"/>
      <c r="X955" s="218"/>
      <c r="Y955" s="218"/>
      <c r="Z955" s="218"/>
    </row>
    <row r="956" spans="1:26" ht="15.75" customHeight="1">
      <c r="A956" s="36"/>
      <c r="B956" s="36"/>
      <c r="C956" s="36"/>
      <c r="D956" s="36"/>
      <c r="E956" s="36"/>
      <c r="F956" s="36"/>
      <c r="G956" s="36"/>
      <c r="H956" s="36"/>
      <c r="I956" s="36"/>
      <c r="J956" s="36"/>
      <c r="K956" s="36"/>
      <c r="L956" s="320"/>
      <c r="M956" s="36"/>
      <c r="N956" s="36"/>
      <c r="O956" s="36"/>
      <c r="P956" s="36"/>
      <c r="Q956" s="36"/>
      <c r="R956" s="321"/>
      <c r="S956" s="321"/>
      <c r="T956" s="218"/>
      <c r="U956" s="322"/>
      <c r="V956" s="218"/>
      <c r="W956" s="218"/>
      <c r="X956" s="218"/>
      <c r="Y956" s="218"/>
      <c r="Z956" s="218"/>
    </row>
    <row r="957" spans="1:26" ht="15.75" customHeight="1">
      <c r="A957" s="36"/>
      <c r="B957" s="36"/>
      <c r="C957" s="36"/>
      <c r="D957" s="36"/>
      <c r="E957" s="36"/>
      <c r="F957" s="36"/>
      <c r="G957" s="36"/>
      <c r="H957" s="36"/>
      <c r="I957" s="36"/>
      <c r="J957" s="36"/>
      <c r="K957" s="36"/>
      <c r="L957" s="320"/>
      <c r="M957" s="36"/>
      <c r="N957" s="36"/>
      <c r="O957" s="36"/>
      <c r="P957" s="36"/>
      <c r="Q957" s="36"/>
      <c r="R957" s="321"/>
      <c r="S957" s="321"/>
      <c r="T957" s="218"/>
      <c r="U957" s="322"/>
      <c r="V957" s="218"/>
      <c r="W957" s="218"/>
      <c r="X957" s="218"/>
      <c r="Y957" s="218"/>
      <c r="Z957" s="218"/>
    </row>
    <row r="958" spans="1:26" ht="15.75" customHeight="1">
      <c r="A958" s="36"/>
      <c r="B958" s="36"/>
      <c r="C958" s="36"/>
      <c r="D958" s="36"/>
      <c r="E958" s="36"/>
      <c r="F958" s="36"/>
      <c r="G958" s="36"/>
      <c r="H958" s="36"/>
      <c r="I958" s="36"/>
      <c r="J958" s="36"/>
      <c r="K958" s="36"/>
      <c r="L958" s="320"/>
      <c r="M958" s="36"/>
      <c r="N958" s="36"/>
      <c r="O958" s="36"/>
      <c r="P958" s="36"/>
      <c r="Q958" s="36"/>
      <c r="R958" s="321"/>
      <c r="S958" s="321"/>
      <c r="T958" s="218"/>
      <c r="U958" s="322"/>
      <c r="V958" s="218"/>
      <c r="W958" s="218"/>
      <c r="X958" s="218"/>
      <c r="Y958" s="218"/>
      <c r="Z958" s="218"/>
    </row>
    <row r="959" spans="1:26" ht="15.75" customHeight="1">
      <c r="A959" s="36"/>
      <c r="B959" s="36"/>
      <c r="C959" s="36"/>
      <c r="D959" s="36"/>
      <c r="E959" s="36"/>
      <c r="F959" s="36"/>
      <c r="G959" s="36"/>
      <c r="H959" s="36"/>
      <c r="I959" s="36"/>
      <c r="J959" s="36"/>
      <c r="K959" s="36"/>
      <c r="L959" s="320"/>
      <c r="M959" s="36"/>
      <c r="N959" s="36"/>
      <c r="O959" s="36"/>
      <c r="P959" s="36"/>
      <c r="Q959" s="36"/>
      <c r="R959" s="321"/>
      <c r="S959" s="321"/>
      <c r="T959" s="218"/>
      <c r="U959" s="322"/>
      <c r="V959" s="218"/>
      <c r="W959" s="218"/>
      <c r="X959" s="218"/>
      <c r="Y959" s="218"/>
      <c r="Z959" s="218"/>
    </row>
    <row r="960" spans="1:26" ht="15.75" customHeight="1">
      <c r="A960" s="36"/>
      <c r="B960" s="36"/>
      <c r="C960" s="36"/>
      <c r="D960" s="36"/>
      <c r="E960" s="36"/>
      <c r="F960" s="36"/>
      <c r="G960" s="36"/>
      <c r="H960" s="36"/>
      <c r="I960" s="36"/>
      <c r="J960" s="36"/>
      <c r="K960" s="36"/>
      <c r="L960" s="320"/>
      <c r="M960" s="36"/>
      <c r="N960" s="36"/>
      <c r="O960" s="36"/>
      <c r="P960" s="36"/>
      <c r="Q960" s="36"/>
      <c r="R960" s="321"/>
      <c r="S960" s="321"/>
      <c r="T960" s="218"/>
      <c r="U960" s="322"/>
      <c r="V960" s="218"/>
      <c r="W960" s="218"/>
      <c r="X960" s="218"/>
      <c r="Y960" s="218"/>
      <c r="Z960" s="218"/>
    </row>
    <row r="961" spans="1:26" ht="15.75" customHeight="1">
      <c r="A961" s="36"/>
      <c r="B961" s="36"/>
      <c r="C961" s="36"/>
      <c r="D961" s="36"/>
      <c r="E961" s="36"/>
      <c r="F961" s="36"/>
      <c r="G961" s="36"/>
      <c r="H961" s="36"/>
      <c r="I961" s="36"/>
      <c r="J961" s="36"/>
      <c r="K961" s="36"/>
      <c r="L961" s="320"/>
      <c r="M961" s="36"/>
      <c r="N961" s="36"/>
      <c r="O961" s="36"/>
      <c r="P961" s="36"/>
      <c r="Q961" s="36"/>
      <c r="R961" s="321"/>
      <c r="S961" s="321"/>
      <c r="T961" s="218"/>
      <c r="U961" s="322"/>
      <c r="V961" s="218"/>
      <c r="W961" s="218"/>
      <c r="X961" s="218"/>
      <c r="Y961" s="218"/>
      <c r="Z961" s="218"/>
    </row>
    <row r="962" spans="1:26" ht="15.75" customHeight="1">
      <c r="A962" s="36"/>
      <c r="B962" s="36"/>
      <c r="C962" s="36"/>
      <c r="D962" s="36"/>
      <c r="E962" s="36"/>
      <c r="F962" s="36"/>
      <c r="G962" s="36"/>
      <c r="H962" s="36"/>
      <c r="I962" s="36"/>
      <c r="J962" s="36"/>
      <c r="K962" s="36"/>
      <c r="L962" s="320"/>
      <c r="M962" s="36"/>
      <c r="N962" s="36"/>
      <c r="O962" s="36"/>
      <c r="P962" s="36"/>
      <c r="Q962" s="36"/>
      <c r="R962" s="321"/>
      <c r="S962" s="321"/>
      <c r="T962" s="218"/>
      <c r="U962" s="322"/>
      <c r="V962" s="218"/>
      <c r="W962" s="218"/>
      <c r="X962" s="218"/>
      <c r="Y962" s="218"/>
      <c r="Z962" s="218"/>
    </row>
    <row r="963" spans="1:26" ht="15.75" customHeight="1">
      <c r="A963" s="36"/>
      <c r="B963" s="36"/>
      <c r="C963" s="36"/>
      <c r="D963" s="36"/>
      <c r="E963" s="36"/>
      <c r="F963" s="36"/>
      <c r="G963" s="36"/>
      <c r="H963" s="36"/>
      <c r="I963" s="36"/>
      <c r="J963" s="36"/>
      <c r="K963" s="36"/>
      <c r="L963" s="320"/>
      <c r="M963" s="36"/>
      <c r="N963" s="36"/>
      <c r="O963" s="36"/>
      <c r="P963" s="36"/>
      <c r="Q963" s="36"/>
      <c r="R963" s="321"/>
      <c r="S963" s="321"/>
      <c r="T963" s="218"/>
      <c r="U963" s="322"/>
      <c r="V963" s="218"/>
      <c r="W963" s="218"/>
      <c r="X963" s="218"/>
      <c r="Y963" s="218"/>
      <c r="Z963" s="218"/>
    </row>
    <row r="964" spans="1:26" ht="15.75" customHeight="1">
      <c r="A964" s="36"/>
      <c r="B964" s="36"/>
      <c r="C964" s="36"/>
      <c r="D964" s="36"/>
      <c r="E964" s="36"/>
      <c r="F964" s="36"/>
      <c r="G964" s="36"/>
      <c r="H964" s="36"/>
      <c r="I964" s="36"/>
      <c r="J964" s="36"/>
      <c r="K964" s="36"/>
      <c r="L964" s="320"/>
      <c r="M964" s="36"/>
      <c r="N964" s="36"/>
      <c r="O964" s="36"/>
      <c r="P964" s="36"/>
      <c r="Q964" s="36"/>
      <c r="R964" s="321"/>
      <c r="S964" s="321"/>
      <c r="T964" s="218"/>
      <c r="U964" s="322"/>
      <c r="V964" s="218"/>
      <c r="W964" s="218"/>
      <c r="X964" s="218"/>
      <c r="Y964" s="218"/>
      <c r="Z964" s="218"/>
    </row>
    <row r="965" spans="1:26" ht="15.75" customHeight="1">
      <c r="A965" s="36"/>
      <c r="B965" s="36"/>
      <c r="C965" s="36"/>
      <c r="D965" s="36"/>
      <c r="E965" s="36"/>
      <c r="F965" s="36"/>
      <c r="G965" s="36"/>
      <c r="H965" s="36"/>
      <c r="I965" s="36"/>
      <c r="J965" s="36"/>
      <c r="K965" s="36"/>
      <c r="L965" s="320"/>
      <c r="M965" s="36"/>
      <c r="N965" s="36"/>
      <c r="O965" s="36"/>
      <c r="P965" s="36"/>
      <c r="Q965" s="36"/>
      <c r="R965" s="321"/>
      <c r="S965" s="321"/>
      <c r="T965" s="218"/>
      <c r="U965" s="322"/>
      <c r="V965" s="218"/>
      <c r="W965" s="218"/>
      <c r="X965" s="218"/>
      <c r="Y965" s="218"/>
      <c r="Z965" s="218"/>
    </row>
    <row r="966" spans="1:26" ht="15.75" customHeight="1">
      <c r="A966" s="36"/>
      <c r="B966" s="36"/>
      <c r="C966" s="36"/>
      <c r="D966" s="36"/>
      <c r="E966" s="36"/>
      <c r="F966" s="36"/>
      <c r="G966" s="36"/>
      <c r="H966" s="36"/>
      <c r="I966" s="36"/>
      <c r="J966" s="36"/>
      <c r="K966" s="36"/>
      <c r="L966" s="320"/>
      <c r="M966" s="36"/>
      <c r="N966" s="36"/>
      <c r="O966" s="36"/>
      <c r="P966" s="36"/>
      <c r="Q966" s="36"/>
      <c r="R966" s="321"/>
      <c r="S966" s="321"/>
      <c r="T966" s="218"/>
      <c r="U966" s="322"/>
      <c r="V966" s="218"/>
      <c r="W966" s="218"/>
      <c r="X966" s="218"/>
      <c r="Y966" s="218"/>
      <c r="Z966" s="218"/>
    </row>
    <row r="967" spans="1:26" ht="15.75" customHeight="1">
      <c r="A967" s="36"/>
      <c r="B967" s="36"/>
      <c r="C967" s="36"/>
      <c r="D967" s="36"/>
      <c r="E967" s="36"/>
      <c r="F967" s="36"/>
      <c r="G967" s="36"/>
      <c r="H967" s="36"/>
      <c r="I967" s="36"/>
      <c r="J967" s="36"/>
      <c r="K967" s="36"/>
      <c r="L967" s="320"/>
      <c r="M967" s="36"/>
      <c r="N967" s="36"/>
      <c r="O967" s="36"/>
      <c r="P967" s="36"/>
      <c r="Q967" s="36"/>
      <c r="R967" s="321"/>
      <c r="S967" s="321"/>
      <c r="T967" s="218"/>
      <c r="U967" s="322"/>
      <c r="V967" s="218"/>
      <c r="W967" s="218"/>
      <c r="X967" s="218"/>
      <c r="Y967" s="218"/>
      <c r="Z967" s="218"/>
    </row>
    <row r="968" spans="1:26" ht="15.75" customHeight="1">
      <c r="A968" s="36"/>
      <c r="B968" s="36"/>
      <c r="C968" s="36"/>
      <c r="D968" s="36"/>
      <c r="E968" s="36"/>
      <c r="F968" s="36"/>
      <c r="G968" s="36"/>
      <c r="H968" s="36"/>
      <c r="I968" s="36"/>
      <c r="J968" s="36"/>
      <c r="K968" s="36"/>
      <c r="L968" s="320"/>
      <c r="M968" s="36"/>
      <c r="N968" s="36"/>
      <c r="O968" s="36"/>
      <c r="P968" s="36"/>
      <c r="Q968" s="36"/>
      <c r="R968" s="321"/>
      <c r="S968" s="321"/>
      <c r="T968" s="218"/>
      <c r="U968" s="322"/>
      <c r="V968" s="218"/>
      <c r="W968" s="218"/>
      <c r="X968" s="218"/>
      <c r="Y968" s="218"/>
      <c r="Z968" s="218"/>
    </row>
    <row r="969" spans="1:26" ht="15.75" customHeight="1">
      <c r="A969" s="36"/>
      <c r="B969" s="36"/>
      <c r="C969" s="36"/>
      <c r="D969" s="36"/>
      <c r="E969" s="36"/>
      <c r="F969" s="36"/>
      <c r="G969" s="36"/>
      <c r="H969" s="36"/>
      <c r="I969" s="36"/>
      <c r="J969" s="36"/>
      <c r="K969" s="36"/>
      <c r="L969" s="320"/>
      <c r="M969" s="36"/>
      <c r="N969" s="36"/>
      <c r="O969" s="36"/>
      <c r="P969" s="36"/>
      <c r="Q969" s="36"/>
      <c r="R969" s="321"/>
      <c r="S969" s="321"/>
      <c r="T969" s="218"/>
      <c r="U969" s="322"/>
      <c r="V969" s="218"/>
      <c r="W969" s="218"/>
      <c r="X969" s="218"/>
      <c r="Y969" s="218"/>
      <c r="Z969" s="218"/>
    </row>
    <row r="970" spans="1:26" ht="15.75" customHeight="1">
      <c r="A970" s="36"/>
      <c r="B970" s="36"/>
      <c r="C970" s="36"/>
      <c r="D970" s="36"/>
      <c r="E970" s="36"/>
      <c r="F970" s="36"/>
      <c r="G970" s="36"/>
      <c r="H970" s="36"/>
      <c r="I970" s="36"/>
      <c r="J970" s="36"/>
      <c r="K970" s="36"/>
      <c r="L970" s="320"/>
      <c r="M970" s="36"/>
      <c r="N970" s="36"/>
      <c r="O970" s="36"/>
      <c r="P970" s="36"/>
      <c r="Q970" s="36"/>
      <c r="R970" s="321"/>
      <c r="S970" s="321"/>
      <c r="T970" s="218"/>
      <c r="U970" s="322"/>
      <c r="V970" s="218"/>
      <c r="W970" s="218"/>
      <c r="X970" s="218"/>
      <c r="Y970" s="218"/>
      <c r="Z970" s="218"/>
    </row>
    <row r="971" spans="1:26" ht="15.75" customHeight="1">
      <c r="A971" s="36"/>
      <c r="B971" s="36"/>
      <c r="C971" s="36"/>
      <c r="D971" s="36"/>
      <c r="E971" s="36"/>
      <c r="F971" s="36"/>
      <c r="G971" s="36"/>
      <c r="H971" s="36"/>
      <c r="I971" s="36"/>
      <c r="J971" s="36"/>
      <c r="K971" s="36"/>
      <c r="L971" s="320"/>
      <c r="M971" s="36"/>
      <c r="N971" s="36"/>
      <c r="O971" s="36"/>
      <c r="P971" s="36"/>
      <c r="Q971" s="36"/>
      <c r="R971" s="321"/>
      <c r="S971" s="321"/>
      <c r="T971" s="218"/>
      <c r="U971" s="322"/>
      <c r="V971" s="218"/>
      <c r="W971" s="218"/>
      <c r="X971" s="218"/>
      <c r="Y971" s="218"/>
      <c r="Z971" s="218"/>
    </row>
    <row r="972" spans="1:26" ht="15.75" customHeight="1">
      <c r="A972" s="36"/>
      <c r="B972" s="36"/>
      <c r="C972" s="36"/>
      <c r="D972" s="36"/>
      <c r="E972" s="36"/>
      <c r="F972" s="36"/>
      <c r="G972" s="36"/>
      <c r="H972" s="36"/>
      <c r="I972" s="36"/>
      <c r="J972" s="36"/>
      <c r="K972" s="36"/>
      <c r="L972" s="320"/>
      <c r="M972" s="36"/>
      <c r="N972" s="36"/>
      <c r="O972" s="36"/>
      <c r="P972" s="36"/>
      <c r="Q972" s="36"/>
      <c r="R972" s="321"/>
      <c r="S972" s="321"/>
      <c r="T972" s="218"/>
      <c r="U972" s="322"/>
      <c r="V972" s="218"/>
      <c r="W972" s="218"/>
      <c r="X972" s="218"/>
      <c r="Y972" s="218"/>
      <c r="Z972" s="218"/>
    </row>
    <row r="973" spans="1:26" ht="15.75" customHeight="1">
      <c r="A973" s="36"/>
      <c r="B973" s="36"/>
      <c r="C973" s="36"/>
      <c r="D973" s="36"/>
      <c r="E973" s="36"/>
      <c r="F973" s="36"/>
      <c r="G973" s="36"/>
      <c r="H973" s="36"/>
      <c r="I973" s="36"/>
      <c r="J973" s="36"/>
      <c r="K973" s="36"/>
      <c r="L973" s="320"/>
      <c r="M973" s="36"/>
      <c r="N973" s="36"/>
      <c r="O973" s="36"/>
      <c r="P973" s="36"/>
      <c r="Q973" s="36"/>
      <c r="R973" s="321"/>
      <c r="S973" s="321"/>
      <c r="T973" s="218"/>
      <c r="U973" s="322"/>
      <c r="V973" s="218"/>
      <c r="W973" s="218"/>
      <c r="X973" s="218"/>
      <c r="Y973" s="218"/>
      <c r="Z973" s="218"/>
    </row>
    <row r="974" spans="1:26" ht="15.75" customHeight="1">
      <c r="A974" s="36"/>
      <c r="B974" s="36"/>
      <c r="C974" s="36"/>
      <c r="D974" s="36"/>
      <c r="E974" s="36"/>
      <c r="F974" s="36"/>
      <c r="G974" s="36"/>
      <c r="H974" s="36"/>
      <c r="I974" s="36"/>
      <c r="J974" s="36"/>
      <c r="K974" s="36"/>
      <c r="L974" s="320"/>
      <c r="M974" s="36"/>
      <c r="N974" s="36"/>
      <c r="O974" s="36"/>
      <c r="P974" s="36"/>
      <c r="Q974" s="36"/>
      <c r="R974" s="321"/>
      <c r="S974" s="321"/>
      <c r="T974" s="218"/>
      <c r="U974" s="322"/>
      <c r="V974" s="218"/>
      <c r="W974" s="218"/>
      <c r="X974" s="218"/>
      <c r="Y974" s="218"/>
      <c r="Z974" s="218"/>
    </row>
    <row r="975" spans="1:26" ht="15.75" customHeight="1">
      <c r="A975" s="36"/>
      <c r="B975" s="36"/>
      <c r="C975" s="36"/>
      <c r="D975" s="36"/>
      <c r="E975" s="36"/>
      <c r="F975" s="36"/>
      <c r="G975" s="36"/>
      <c r="H975" s="36"/>
      <c r="I975" s="36"/>
      <c r="J975" s="36"/>
      <c r="K975" s="36"/>
      <c r="L975" s="320"/>
      <c r="M975" s="36"/>
      <c r="N975" s="36"/>
      <c r="O975" s="36"/>
      <c r="P975" s="36"/>
      <c r="Q975" s="36"/>
      <c r="R975" s="321"/>
      <c r="S975" s="321"/>
      <c r="T975" s="218"/>
      <c r="U975" s="322"/>
      <c r="V975" s="218"/>
      <c r="W975" s="218"/>
      <c r="X975" s="218"/>
      <c r="Y975" s="218"/>
      <c r="Z975" s="218"/>
    </row>
    <row r="976" spans="1:26" ht="15.75" customHeight="1">
      <c r="A976" s="36"/>
      <c r="B976" s="36"/>
      <c r="C976" s="36"/>
      <c r="D976" s="36"/>
      <c r="E976" s="36"/>
      <c r="F976" s="36"/>
      <c r="G976" s="36"/>
      <c r="H976" s="36"/>
      <c r="I976" s="36"/>
      <c r="J976" s="36"/>
      <c r="K976" s="36"/>
      <c r="L976" s="320"/>
      <c r="M976" s="36"/>
      <c r="N976" s="36"/>
      <c r="O976" s="36"/>
      <c r="P976" s="36"/>
      <c r="Q976" s="36"/>
      <c r="R976" s="321"/>
      <c r="S976" s="321"/>
      <c r="T976" s="218"/>
      <c r="U976" s="322"/>
      <c r="V976" s="218"/>
      <c r="W976" s="218"/>
      <c r="X976" s="218"/>
      <c r="Y976" s="218"/>
      <c r="Z976" s="218"/>
    </row>
    <row r="977" spans="1:26" ht="15.75" customHeight="1">
      <c r="A977" s="36"/>
      <c r="B977" s="36"/>
      <c r="C977" s="36"/>
      <c r="D977" s="36"/>
      <c r="E977" s="36"/>
      <c r="F977" s="36"/>
      <c r="G977" s="36"/>
      <c r="H977" s="36"/>
      <c r="I977" s="36"/>
      <c r="J977" s="36"/>
      <c r="K977" s="36"/>
      <c r="L977" s="320"/>
      <c r="M977" s="36"/>
      <c r="N977" s="36"/>
      <c r="O977" s="36"/>
      <c r="P977" s="36"/>
      <c r="Q977" s="36"/>
      <c r="R977" s="321"/>
      <c r="S977" s="321"/>
      <c r="T977" s="218"/>
      <c r="U977" s="322"/>
      <c r="V977" s="218"/>
      <c r="W977" s="218"/>
      <c r="X977" s="218"/>
      <c r="Y977" s="218"/>
      <c r="Z977" s="218"/>
    </row>
    <row r="978" spans="1:26" ht="15.75" customHeight="1">
      <c r="A978" s="36"/>
      <c r="B978" s="36"/>
      <c r="C978" s="36"/>
      <c r="D978" s="36"/>
      <c r="E978" s="36"/>
      <c r="F978" s="36"/>
      <c r="G978" s="36"/>
      <c r="H978" s="36"/>
      <c r="I978" s="36"/>
      <c r="J978" s="36"/>
      <c r="K978" s="36"/>
      <c r="L978" s="320"/>
      <c r="M978" s="36"/>
      <c r="N978" s="36"/>
      <c r="O978" s="36"/>
      <c r="P978" s="36"/>
      <c r="Q978" s="36"/>
      <c r="R978" s="321"/>
      <c r="S978" s="321"/>
      <c r="T978" s="218"/>
      <c r="U978" s="322"/>
      <c r="V978" s="218"/>
      <c r="W978" s="218"/>
      <c r="X978" s="218"/>
      <c r="Y978" s="218"/>
      <c r="Z978" s="218"/>
    </row>
    <row r="979" spans="1:26" ht="15.75" customHeight="1">
      <c r="A979" s="36"/>
      <c r="B979" s="36"/>
      <c r="C979" s="36"/>
      <c r="D979" s="36"/>
      <c r="E979" s="36"/>
      <c r="F979" s="36"/>
      <c r="G979" s="36"/>
      <c r="H979" s="36"/>
      <c r="I979" s="36"/>
      <c r="J979" s="36"/>
      <c r="K979" s="36"/>
      <c r="L979" s="320"/>
      <c r="M979" s="36"/>
      <c r="N979" s="36"/>
      <c r="O979" s="36"/>
      <c r="P979" s="36"/>
      <c r="Q979" s="36"/>
      <c r="R979" s="321"/>
      <c r="S979" s="321"/>
      <c r="T979" s="218"/>
      <c r="U979" s="322"/>
      <c r="V979" s="218"/>
      <c r="W979" s="218"/>
      <c r="X979" s="218"/>
      <c r="Y979" s="218"/>
      <c r="Z979" s="218"/>
    </row>
    <row r="980" spans="1:26" ht="15.75" customHeight="1">
      <c r="A980" s="36"/>
      <c r="B980" s="36"/>
      <c r="C980" s="36"/>
      <c r="D980" s="36"/>
      <c r="E980" s="36"/>
      <c r="F980" s="36"/>
      <c r="G980" s="36"/>
      <c r="H980" s="36"/>
      <c r="I980" s="36"/>
      <c r="J980" s="36"/>
      <c r="K980" s="36"/>
      <c r="L980" s="320"/>
      <c r="M980" s="36"/>
      <c r="N980" s="36"/>
      <c r="O980" s="36"/>
      <c r="P980" s="36"/>
      <c r="Q980" s="36"/>
      <c r="R980" s="321"/>
      <c r="S980" s="321"/>
      <c r="T980" s="218"/>
      <c r="U980" s="322"/>
      <c r="V980" s="218"/>
      <c r="W980" s="218"/>
      <c r="X980" s="218"/>
      <c r="Y980" s="218"/>
      <c r="Z980" s="218"/>
    </row>
    <row r="981" spans="1:26" ht="15.75" customHeight="1">
      <c r="A981" s="36"/>
      <c r="B981" s="36"/>
      <c r="C981" s="36"/>
      <c r="D981" s="36"/>
      <c r="E981" s="36"/>
      <c r="F981" s="36"/>
      <c r="G981" s="36"/>
      <c r="H981" s="36"/>
      <c r="I981" s="36"/>
      <c r="J981" s="36"/>
      <c r="K981" s="36"/>
      <c r="L981" s="320"/>
      <c r="M981" s="36"/>
      <c r="N981" s="36"/>
      <c r="O981" s="36"/>
      <c r="P981" s="36"/>
      <c r="Q981" s="36"/>
      <c r="R981" s="321"/>
      <c r="S981" s="321"/>
      <c r="T981" s="218"/>
      <c r="U981" s="322"/>
      <c r="V981" s="218"/>
      <c r="W981" s="218"/>
      <c r="X981" s="218"/>
      <c r="Y981" s="218"/>
      <c r="Z981" s="218"/>
    </row>
    <row r="982" spans="1:26" ht="15.75" customHeight="1">
      <c r="A982" s="36"/>
      <c r="B982" s="36"/>
      <c r="C982" s="36"/>
      <c r="D982" s="36"/>
      <c r="E982" s="36"/>
      <c r="F982" s="36"/>
      <c r="G982" s="36"/>
      <c r="H982" s="36"/>
      <c r="I982" s="36"/>
      <c r="J982" s="36"/>
      <c r="K982" s="36"/>
      <c r="L982" s="320"/>
      <c r="M982" s="36"/>
      <c r="N982" s="36"/>
      <c r="O982" s="36"/>
      <c r="P982" s="36"/>
      <c r="Q982" s="36"/>
      <c r="R982" s="321"/>
      <c r="S982" s="321"/>
      <c r="T982" s="218"/>
      <c r="U982" s="322"/>
      <c r="V982" s="218"/>
      <c r="W982" s="218"/>
      <c r="X982" s="218"/>
      <c r="Y982" s="218"/>
      <c r="Z982" s="218"/>
    </row>
    <row r="983" spans="1:26" ht="15.75" customHeight="1">
      <c r="A983" s="36"/>
      <c r="B983" s="36"/>
      <c r="C983" s="36"/>
      <c r="D983" s="36"/>
      <c r="E983" s="36"/>
      <c r="F983" s="36"/>
      <c r="G983" s="36"/>
      <c r="H983" s="36"/>
      <c r="I983" s="36"/>
      <c r="J983" s="36"/>
      <c r="K983" s="36"/>
      <c r="L983" s="320"/>
      <c r="M983" s="36"/>
      <c r="N983" s="36"/>
      <c r="O983" s="36"/>
      <c r="P983" s="36"/>
      <c r="Q983" s="36"/>
      <c r="R983" s="321"/>
      <c r="S983" s="321"/>
      <c r="T983" s="218"/>
      <c r="U983" s="322"/>
      <c r="V983" s="218"/>
      <c r="W983" s="218"/>
      <c r="X983" s="218"/>
      <c r="Y983" s="218"/>
      <c r="Z983" s="218"/>
    </row>
    <row r="984" spans="1:26" ht="15.75" customHeight="1">
      <c r="A984" s="36"/>
      <c r="B984" s="36"/>
      <c r="C984" s="36"/>
      <c r="D984" s="36"/>
      <c r="E984" s="36"/>
      <c r="F984" s="36"/>
      <c r="G984" s="36"/>
      <c r="H984" s="36"/>
      <c r="I984" s="36"/>
      <c r="J984" s="36"/>
      <c r="K984" s="36"/>
      <c r="L984" s="320"/>
      <c r="M984" s="36"/>
      <c r="N984" s="36"/>
      <c r="O984" s="36"/>
      <c r="P984" s="36"/>
      <c r="Q984" s="36"/>
      <c r="R984" s="321"/>
      <c r="S984" s="321"/>
      <c r="T984" s="218"/>
      <c r="U984" s="322"/>
      <c r="V984" s="218"/>
      <c r="W984" s="218"/>
      <c r="X984" s="218"/>
      <c r="Y984" s="218"/>
      <c r="Z984" s="218"/>
    </row>
    <row r="985" spans="1:26" ht="15.75" customHeight="1">
      <c r="A985" s="36"/>
      <c r="B985" s="36"/>
      <c r="C985" s="36"/>
      <c r="D985" s="36"/>
      <c r="E985" s="36"/>
      <c r="F985" s="36"/>
      <c r="G985" s="36"/>
      <c r="H985" s="36"/>
      <c r="I985" s="36"/>
      <c r="J985" s="36"/>
      <c r="K985" s="36"/>
      <c r="L985" s="320"/>
      <c r="M985" s="36"/>
      <c r="N985" s="36"/>
      <c r="O985" s="36"/>
      <c r="P985" s="36"/>
      <c r="Q985" s="36"/>
      <c r="R985" s="321"/>
      <c r="S985" s="321"/>
      <c r="T985" s="218"/>
      <c r="U985" s="322"/>
      <c r="V985" s="218"/>
      <c r="W985" s="218"/>
      <c r="X985" s="218"/>
      <c r="Y985" s="218"/>
      <c r="Z985" s="218"/>
    </row>
    <row r="986" spans="1:26" ht="15.75" customHeight="1">
      <c r="A986" s="36"/>
      <c r="B986" s="36"/>
      <c r="C986" s="36"/>
      <c r="D986" s="36"/>
      <c r="E986" s="36"/>
      <c r="F986" s="36"/>
      <c r="G986" s="36"/>
      <c r="H986" s="36"/>
      <c r="I986" s="36"/>
      <c r="J986" s="36"/>
      <c r="K986" s="36"/>
      <c r="L986" s="320"/>
      <c r="M986" s="36"/>
      <c r="N986" s="36"/>
      <c r="O986" s="36"/>
      <c r="P986" s="36"/>
      <c r="Q986" s="36"/>
      <c r="R986" s="321"/>
      <c r="S986" s="321"/>
      <c r="T986" s="218"/>
      <c r="U986" s="322"/>
      <c r="V986" s="218"/>
      <c r="W986" s="218"/>
      <c r="X986" s="218"/>
      <c r="Y986" s="218"/>
      <c r="Z986" s="218"/>
    </row>
    <row r="987" spans="1:26" ht="15.75" customHeight="1">
      <c r="A987" s="36"/>
      <c r="B987" s="36"/>
      <c r="C987" s="36"/>
      <c r="D987" s="36"/>
      <c r="E987" s="36"/>
      <c r="F987" s="36"/>
      <c r="G987" s="36"/>
      <c r="H987" s="36"/>
      <c r="I987" s="36"/>
      <c r="J987" s="36"/>
      <c r="K987" s="36"/>
      <c r="L987" s="320"/>
      <c r="M987" s="36"/>
      <c r="N987" s="36"/>
      <c r="O987" s="36"/>
      <c r="P987" s="36"/>
      <c r="Q987" s="36"/>
      <c r="R987" s="321"/>
      <c r="S987" s="321"/>
      <c r="T987" s="218"/>
      <c r="U987" s="322"/>
      <c r="V987" s="218"/>
      <c r="W987" s="218"/>
      <c r="X987" s="218"/>
      <c r="Y987" s="218"/>
      <c r="Z987" s="218"/>
    </row>
    <row r="988" spans="1:26" ht="15.75" customHeight="1">
      <c r="A988" s="36"/>
      <c r="B988" s="36"/>
      <c r="C988" s="36"/>
      <c r="D988" s="36"/>
      <c r="E988" s="36"/>
      <c r="F988" s="36"/>
      <c r="G988" s="36"/>
      <c r="H988" s="36"/>
      <c r="I988" s="36"/>
      <c r="J988" s="36"/>
      <c r="K988" s="36"/>
      <c r="L988" s="320"/>
      <c r="M988" s="36"/>
      <c r="N988" s="36"/>
      <c r="O988" s="36"/>
      <c r="P988" s="36"/>
      <c r="Q988" s="36"/>
      <c r="R988" s="321"/>
      <c r="S988" s="321"/>
      <c r="T988" s="218"/>
      <c r="U988" s="322"/>
      <c r="V988" s="218"/>
      <c r="W988" s="218"/>
      <c r="X988" s="218"/>
      <c r="Y988" s="218"/>
      <c r="Z988" s="218"/>
    </row>
    <row r="989" spans="1:26" ht="15.75" customHeight="1">
      <c r="A989" s="36"/>
      <c r="B989" s="36"/>
      <c r="C989" s="36"/>
      <c r="D989" s="36"/>
      <c r="E989" s="36"/>
      <c r="F989" s="36"/>
      <c r="G989" s="36"/>
      <c r="H989" s="36"/>
      <c r="I989" s="36"/>
      <c r="J989" s="36"/>
      <c r="K989" s="36"/>
      <c r="L989" s="320"/>
      <c r="M989" s="36"/>
      <c r="N989" s="36"/>
      <c r="O989" s="36"/>
      <c r="P989" s="36"/>
      <c r="Q989" s="36"/>
      <c r="R989" s="321"/>
      <c r="S989" s="321"/>
      <c r="T989" s="218"/>
      <c r="U989" s="322"/>
      <c r="V989" s="218"/>
      <c r="W989" s="218"/>
      <c r="X989" s="218"/>
      <c r="Y989" s="218"/>
      <c r="Z989" s="218"/>
    </row>
    <row r="990" spans="1:26" ht="15.75" customHeight="1">
      <c r="A990" s="36"/>
      <c r="B990" s="36"/>
      <c r="C990" s="36"/>
      <c r="D990" s="36"/>
      <c r="E990" s="36"/>
      <c r="F990" s="36"/>
      <c r="G990" s="36"/>
      <c r="H990" s="36"/>
      <c r="I990" s="36"/>
      <c r="J990" s="36"/>
      <c r="K990" s="36"/>
      <c r="L990" s="320"/>
      <c r="M990" s="36"/>
      <c r="N990" s="36"/>
      <c r="O990" s="36"/>
      <c r="P990" s="36"/>
      <c r="Q990" s="36"/>
      <c r="R990" s="321"/>
      <c r="S990" s="321"/>
      <c r="T990" s="218"/>
      <c r="U990" s="322"/>
      <c r="V990" s="218"/>
      <c r="W990" s="218"/>
      <c r="X990" s="218"/>
      <c r="Y990" s="218"/>
      <c r="Z990" s="218"/>
    </row>
    <row r="991" spans="1:26" ht="15.75" customHeight="1">
      <c r="A991" s="36"/>
      <c r="B991" s="36"/>
      <c r="C991" s="36"/>
      <c r="D991" s="36"/>
      <c r="E991" s="36"/>
      <c r="F991" s="36"/>
      <c r="G991" s="36"/>
      <c r="H991" s="36"/>
      <c r="I991" s="36"/>
      <c r="J991" s="36"/>
      <c r="K991" s="36"/>
      <c r="L991" s="320"/>
      <c r="M991" s="36"/>
      <c r="N991" s="36"/>
      <c r="O991" s="36"/>
      <c r="P991" s="36"/>
      <c r="Q991" s="36"/>
      <c r="R991" s="321"/>
      <c r="S991" s="321"/>
      <c r="T991" s="218"/>
      <c r="U991" s="322"/>
      <c r="V991" s="218"/>
      <c r="W991" s="218"/>
      <c r="X991" s="218"/>
      <c r="Y991" s="218"/>
      <c r="Z991" s="218"/>
    </row>
    <row r="992" spans="1:26" ht="15.75" customHeight="1">
      <c r="A992" s="36"/>
      <c r="B992" s="36"/>
      <c r="C992" s="36"/>
      <c r="D992" s="36"/>
      <c r="E992" s="36"/>
      <c r="F992" s="36"/>
      <c r="G992" s="36"/>
      <c r="H992" s="36"/>
      <c r="I992" s="36"/>
      <c r="J992" s="36"/>
      <c r="K992" s="36"/>
      <c r="L992" s="320"/>
      <c r="M992" s="36"/>
      <c r="N992" s="36"/>
      <c r="O992" s="36"/>
      <c r="P992" s="36"/>
      <c r="Q992" s="36"/>
      <c r="R992" s="321"/>
      <c r="S992" s="321"/>
      <c r="T992" s="218"/>
      <c r="U992" s="322"/>
      <c r="V992" s="218"/>
      <c r="W992" s="218"/>
      <c r="X992" s="218"/>
      <c r="Y992" s="218"/>
      <c r="Z992" s="218"/>
    </row>
    <row r="993" spans="1:26" ht="15.75" customHeight="1">
      <c r="A993" s="36"/>
      <c r="B993" s="36"/>
      <c r="C993" s="36"/>
      <c r="D993" s="36"/>
      <c r="E993" s="36"/>
      <c r="F993" s="36"/>
      <c r="G993" s="36"/>
      <c r="H993" s="36"/>
      <c r="I993" s="36"/>
      <c r="J993" s="36"/>
      <c r="K993" s="36"/>
      <c r="L993" s="320"/>
      <c r="M993" s="36"/>
      <c r="N993" s="36"/>
      <c r="O993" s="36"/>
      <c r="P993" s="36"/>
      <c r="Q993" s="36"/>
      <c r="R993" s="321"/>
      <c r="S993" s="321"/>
      <c r="T993" s="218"/>
      <c r="U993" s="322"/>
      <c r="V993" s="218"/>
      <c r="W993" s="218"/>
      <c r="X993" s="218"/>
      <c r="Y993" s="218"/>
      <c r="Z993" s="218"/>
    </row>
    <row r="994" spans="1:26" ht="15.75" customHeight="1">
      <c r="A994" s="36"/>
      <c r="B994" s="36"/>
      <c r="C994" s="36"/>
      <c r="D994" s="36"/>
      <c r="E994" s="36"/>
      <c r="F994" s="36"/>
      <c r="G994" s="36"/>
      <c r="H994" s="36"/>
      <c r="I994" s="36"/>
      <c r="J994" s="36"/>
      <c r="K994" s="36"/>
      <c r="L994" s="320"/>
      <c r="M994" s="36"/>
      <c r="N994" s="36"/>
      <c r="O994" s="36"/>
      <c r="P994" s="36"/>
      <c r="Q994" s="36"/>
      <c r="R994" s="321"/>
      <c r="S994" s="321"/>
      <c r="T994" s="218"/>
      <c r="U994" s="322"/>
      <c r="V994" s="218"/>
      <c r="W994" s="218"/>
      <c r="X994" s="218"/>
      <c r="Y994" s="218"/>
      <c r="Z994" s="218"/>
    </row>
    <row r="995" spans="1:26" ht="15.75" customHeight="1">
      <c r="A995" s="36"/>
      <c r="B995" s="36"/>
      <c r="C995" s="36"/>
      <c r="D995" s="36"/>
      <c r="E995" s="36"/>
      <c r="F995" s="36"/>
      <c r="G995" s="36"/>
      <c r="H995" s="36"/>
      <c r="I995" s="36"/>
      <c r="J995" s="36"/>
      <c r="K995" s="36"/>
      <c r="L995" s="320"/>
      <c r="M995" s="36"/>
      <c r="N995" s="36"/>
      <c r="O995" s="36"/>
      <c r="P995" s="36"/>
      <c r="Q995" s="36"/>
      <c r="R995" s="321"/>
      <c r="S995" s="321"/>
      <c r="T995" s="218"/>
      <c r="U995" s="322"/>
      <c r="V995" s="218"/>
      <c r="W995" s="218"/>
      <c r="X995" s="218"/>
      <c r="Y995" s="218"/>
      <c r="Z995" s="218"/>
    </row>
    <row r="996" spans="1:26" ht="15.75" customHeight="1">
      <c r="A996" s="36"/>
      <c r="B996" s="36"/>
      <c r="C996" s="36"/>
      <c r="D996" s="36"/>
      <c r="E996" s="36"/>
      <c r="F996" s="36"/>
      <c r="G996" s="36"/>
      <c r="H996" s="36"/>
      <c r="I996" s="36"/>
      <c r="J996" s="36"/>
      <c r="K996" s="36"/>
      <c r="L996" s="320"/>
      <c r="M996" s="36"/>
      <c r="N996" s="36"/>
      <c r="O996" s="36"/>
      <c r="P996" s="36"/>
      <c r="Q996" s="36"/>
      <c r="R996" s="321"/>
      <c r="S996" s="321"/>
      <c r="T996" s="218"/>
      <c r="U996" s="322"/>
      <c r="V996" s="218"/>
      <c r="W996" s="218"/>
      <c r="X996" s="218"/>
      <c r="Y996" s="218"/>
      <c r="Z996" s="218"/>
    </row>
    <row r="997" spans="1:26" ht="15.75" customHeight="1">
      <c r="A997" s="36"/>
      <c r="B997" s="36"/>
      <c r="C997" s="36"/>
      <c r="D997" s="36"/>
      <c r="E997" s="36"/>
      <c r="F997" s="36"/>
      <c r="G997" s="36"/>
      <c r="H997" s="36"/>
      <c r="I997" s="36"/>
      <c r="J997" s="36"/>
      <c r="K997" s="36"/>
      <c r="L997" s="320"/>
      <c r="M997" s="36"/>
      <c r="N997" s="36"/>
      <c r="O997" s="36"/>
      <c r="P997" s="36"/>
      <c r="Q997" s="36"/>
      <c r="R997" s="321"/>
      <c r="S997" s="321"/>
      <c r="T997" s="218"/>
      <c r="U997" s="322"/>
      <c r="V997" s="218"/>
      <c r="W997" s="218"/>
      <c r="X997" s="218"/>
      <c r="Y997" s="218"/>
      <c r="Z997" s="218"/>
    </row>
    <row r="998" spans="1:26" ht="15.75" customHeight="1">
      <c r="A998" s="36"/>
      <c r="B998" s="36"/>
      <c r="C998" s="36"/>
      <c r="D998" s="36"/>
      <c r="E998" s="36"/>
      <c r="F998" s="36"/>
      <c r="G998" s="36"/>
      <c r="H998" s="36"/>
      <c r="I998" s="36"/>
      <c r="J998" s="36"/>
      <c r="K998" s="36"/>
      <c r="L998" s="320"/>
      <c r="M998" s="36"/>
      <c r="N998" s="36"/>
      <c r="O998" s="36"/>
      <c r="P998" s="36"/>
      <c r="Q998" s="36"/>
      <c r="R998" s="321"/>
      <c r="S998" s="321"/>
      <c r="T998" s="218"/>
      <c r="U998" s="322"/>
      <c r="V998" s="218"/>
      <c r="W998" s="218"/>
      <c r="X998" s="218"/>
      <c r="Y998" s="218"/>
      <c r="Z998" s="218"/>
    </row>
    <row r="999" spans="1:26" ht="15.75" customHeight="1">
      <c r="A999" s="36"/>
      <c r="B999" s="36"/>
      <c r="C999" s="36"/>
      <c r="D999" s="36"/>
      <c r="E999" s="36"/>
      <c r="F999" s="36"/>
      <c r="G999" s="36"/>
      <c r="H999" s="36"/>
      <c r="I999" s="36"/>
      <c r="J999" s="36"/>
      <c r="K999" s="36"/>
      <c r="L999" s="320"/>
      <c r="M999" s="36"/>
      <c r="N999" s="36"/>
      <c r="O999" s="36"/>
      <c r="P999" s="36"/>
      <c r="Q999" s="36"/>
      <c r="R999" s="321"/>
      <c r="S999" s="321"/>
      <c r="T999" s="218"/>
      <c r="U999" s="322"/>
      <c r="V999" s="218"/>
      <c r="W999" s="218"/>
      <c r="X999" s="218"/>
      <c r="Y999" s="218"/>
      <c r="Z999" s="218"/>
    </row>
    <row r="1000" spans="1:26" ht="15.75" customHeight="1">
      <c r="A1000" s="36"/>
      <c r="B1000" s="36"/>
      <c r="C1000" s="36"/>
      <c r="D1000" s="36"/>
      <c r="E1000" s="36"/>
      <c r="F1000" s="36"/>
      <c r="G1000" s="36"/>
      <c r="H1000" s="36"/>
      <c r="I1000" s="36"/>
      <c r="J1000" s="36"/>
      <c r="K1000" s="36"/>
      <c r="L1000" s="320"/>
      <c r="M1000" s="36"/>
      <c r="N1000" s="36"/>
      <c r="O1000" s="36"/>
      <c r="P1000" s="36"/>
      <c r="Q1000" s="36"/>
      <c r="R1000" s="321"/>
      <c r="S1000" s="321"/>
      <c r="T1000" s="218"/>
      <c r="U1000" s="322"/>
      <c r="V1000" s="218"/>
      <c r="W1000" s="218"/>
      <c r="X1000" s="218"/>
      <c r="Y1000" s="218"/>
      <c r="Z1000" s="218"/>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GENERALIDADES PROYECTOS</vt:lpstr>
      <vt:lpstr>PAA INVERSIÓN TOTAL DEL COMITÉ </vt:lpstr>
      <vt:lpstr> PAA INICIAL INVERSIÓN</vt:lpstr>
      <vt:lpstr>MOD PAA INVERSIÓN 25 DE FEBRERO</vt:lpstr>
      <vt:lpstr>PAA CONSOLIDADO FTO</vt:lpstr>
      <vt:lpstr>MOD PAA FUNCIONAMIENTO 25 DE FE</vt:lpstr>
      <vt:lpstr>MOD PAA FUNCIONAMIENTO</vt:lpstr>
      <vt:lpstr>MOD PAA INVERSIÓN</vt:lpstr>
      <vt:lpstr> PAA INVER COMITÉ 20 MARZO</vt:lpstr>
      <vt:lpstr>PAA FUNCIONAMIENTO 20 MARZO</vt:lpstr>
      <vt:lpstr>AJUSTES FTO 20 MARZO</vt:lpstr>
      <vt:lpstr>CONSOLIDADO METAS</vt:lpstr>
      <vt:lpstr>Copia de MOD PAA INVERSIÓN</vt:lpstr>
      <vt:lpstr>GESTIÓN DEL PRESUPUESTO</vt:lpstr>
      <vt:lpstr>FICHA EBI SEGPLAN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Gloria Estela Contreras Plazas</cp:lastModifiedBy>
  <dcterms:created xsi:type="dcterms:W3CDTF">2024-12-24T13:07:24Z</dcterms:created>
  <dcterms:modified xsi:type="dcterms:W3CDTF">2025-06-19T21:07:09Z</dcterms:modified>
</cp:coreProperties>
</file>